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49\OneDrive\STEAMNOW\"/>
    </mc:Choice>
  </mc:AlternateContent>
  <bookViews>
    <workbookView xWindow="0" yWindow="0" windowWidth="19200" windowHeight="7300" tabRatio="765"/>
  </bookViews>
  <sheets>
    <sheet name="MainSheet" sheetId="12" r:id="rId1"/>
    <sheet name="Radiators" sheetId="3" r:id="rId2"/>
    <sheet name="Combustion Air" sheetId="26" state="hidden" r:id="rId3"/>
    <sheet name="TimeAnalysis" sheetId="22" state="hidden" r:id="rId4"/>
    <sheet name="RadCompList" sheetId="4" state="hidden" r:id="rId5"/>
    <sheet name="VentList" sheetId="5" state="hidden" r:id="rId6"/>
    <sheet name="REPORT" sheetId="11" r:id="rId7"/>
    <sheet name="Boiler List" sheetId="14" state="hidden" r:id="rId8"/>
    <sheet name="Calculations" sheetId="13" state="hidden" r:id="rId9"/>
    <sheet name="SteamProperties" sheetId="6" state="hidden" r:id="rId10"/>
  </sheets>
  <externalReferences>
    <externalReference r:id="rId11"/>
    <externalReference r:id="rId1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1" i="3" l="1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R3" i="3"/>
  <c r="T3" i="3" s="1"/>
  <c r="R4" i="3"/>
  <c r="T4" i="3" s="1"/>
  <c r="R5" i="3"/>
  <c r="T5" i="3" s="1"/>
  <c r="R6" i="3"/>
  <c r="T6" i="3" s="1"/>
  <c r="R7" i="3"/>
  <c r="T7" i="3" s="1"/>
  <c r="R8" i="3"/>
  <c r="T8" i="3" s="1"/>
  <c r="R9" i="3"/>
  <c r="T9" i="3" s="1"/>
  <c r="R10" i="3"/>
  <c r="T10" i="3" s="1"/>
  <c r="R11" i="3"/>
  <c r="T11" i="3" s="1"/>
  <c r="R12" i="3"/>
  <c r="T12" i="3" s="1"/>
  <c r="R13" i="3"/>
  <c r="T13" i="3" s="1"/>
  <c r="R14" i="3"/>
  <c r="T14" i="3" s="1"/>
  <c r="R15" i="3"/>
  <c r="T15" i="3" s="1"/>
  <c r="R16" i="3"/>
  <c r="T16" i="3" s="1"/>
  <c r="R17" i="3"/>
  <c r="T17" i="3" s="1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2" i="3"/>
  <c r="T2" i="3" s="1"/>
  <c r="O2" i="3"/>
  <c r="C20" i="12"/>
  <c r="B42" i="13"/>
  <c r="B43" i="13"/>
  <c r="B41" i="13"/>
  <c r="B40" i="13"/>
  <c r="B39" i="13"/>
  <c r="B38" i="13"/>
  <c r="B37" i="13"/>
  <c r="B36" i="13"/>
  <c r="B35" i="13"/>
  <c r="B34" i="13"/>
  <c r="B33" i="13"/>
  <c r="W4" i="13" l="1"/>
  <c r="W5" i="13"/>
  <c r="F20" i="11"/>
  <c r="B2" i="26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2" i="3"/>
  <c r="J2" i="3"/>
  <c r="F17" i="1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C29" i="12"/>
  <c r="H156" i="5"/>
  <c r="J4" i="26" l="1"/>
  <c r="J6" i="26" s="1"/>
  <c r="J7" i="26" s="1"/>
  <c r="F10" i="26"/>
  <c r="B5" i="26"/>
  <c r="F3" i="26"/>
  <c r="F4" i="26" s="1"/>
  <c r="D4" i="22"/>
  <c r="F18" i="11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3" i="5"/>
  <c r="E4" i="5"/>
  <c r="F4" i="5"/>
  <c r="G4" i="5"/>
  <c r="E5" i="5"/>
  <c r="F5" i="5"/>
  <c r="G5" i="5"/>
  <c r="E6" i="5"/>
  <c r="F6" i="5"/>
  <c r="G6" i="5"/>
  <c r="E7" i="5"/>
  <c r="F7" i="5"/>
  <c r="G7" i="5"/>
  <c r="E8" i="5"/>
  <c r="F8" i="5"/>
  <c r="G8" i="5"/>
  <c r="E9" i="5"/>
  <c r="F9" i="5"/>
  <c r="G9" i="5"/>
  <c r="E10" i="5"/>
  <c r="F10" i="5"/>
  <c r="G10" i="5"/>
  <c r="E11" i="5"/>
  <c r="F11" i="5"/>
  <c r="G11" i="5"/>
  <c r="E12" i="5"/>
  <c r="F12" i="5"/>
  <c r="G12" i="5"/>
  <c r="E13" i="5"/>
  <c r="F13" i="5"/>
  <c r="G13" i="5"/>
  <c r="E14" i="5"/>
  <c r="F14" i="5"/>
  <c r="G14" i="5"/>
  <c r="E15" i="5"/>
  <c r="F15" i="5"/>
  <c r="G15" i="5"/>
  <c r="E16" i="5"/>
  <c r="F16" i="5"/>
  <c r="G16" i="5"/>
  <c r="E17" i="5"/>
  <c r="F17" i="5"/>
  <c r="G17" i="5"/>
  <c r="E18" i="5"/>
  <c r="F18" i="5"/>
  <c r="G18" i="5"/>
  <c r="E19" i="5"/>
  <c r="F19" i="5"/>
  <c r="G19" i="5"/>
  <c r="E20" i="5"/>
  <c r="F20" i="5"/>
  <c r="G20" i="5"/>
  <c r="E21" i="5"/>
  <c r="F21" i="5"/>
  <c r="G21" i="5"/>
  <c r="E22" i="5"/>
  <c r="F22" i="5"/>
  <c r="G22" i="5"/>
  <c r="E23" i="5"/>
  <c r="F23" i="5"/>
  <c r="G23" i="5"/>
  <c r="E24" i="5"/>
  <c r="F24" i="5"/>
  <c r="G24" i="5"/>
  <c r="E25" i="5"/>
  <c r="F25" i="5"/>
  <c r="G25" i="5"/>
  <c r="E26" i="5"/>
  <c r="F26" i="5"/>
  <c r="G26" i="5"/>
  <c r="E27" i="5"/>
  <c r="F27" i="5"/>
  <c r="G27" i="5"/>
  <c r="E28" i="5"/>
  <c r="F28" i="5"/>
  <c r="G28" i="5"/>
  <c r="E29" i="5"/>
  <c r="F29" i="5"/>
  <c r="G29" i="5"/>
  <c r="E30" i="5"/>
  <c r="F30" i="5"/>
  <c r="G30" i="5"/>
  <c r="E31" i="5"/>
  <c r="F31" i="5"/>
  <c r="G31" i="5"/>
  <c r="E32" i="5"/>
  <c r="F32" i="5"/>
  <c r="G32" i="5"/>
  <c r="E33" i="5"/>
  <c r="F33" i="5"/>
  <c r="G33" i="5"/>
  <c r="E34" i="5"/>
  <c r="F34" i="5"/>
  <c r="G34" i="5"/>
  <c r="E35" i="5"/>
  <c r="F35" i="5"/>
  <c r="G35" i="5"/>
  <c r="E36" i="5"/>
  <c r="F36" i="5"/>
  <c r="G36" i="5"/>
  <c r="E37" i="5"/>
  <c r="F37" i="5"/>
  <c r="G37" i="5"/>
  <c r="E38" i="5"/>
  <c r="F38" i="5"/>
  <c r="G38" i="5"/>
  <c r="E39" i="5"/>
  <c r="F39" i="5"/>
  <c r="G39" i="5"/>
  <c r="E40" i="5"/>
  <c r="F40" i="5"/>
  <c r="G40" i="5"/>
  <c r="E41" i="5"/>
  <c r="F41" i="5"/>
  <c r="G41" i="5"/>
  <c r="E42" i="5"/>
  <c r="F42" i="5"/>
  <c r="G42" i="5"/>
  <c r="E43" i="5"/>
  <c r="F43" i="5"/>
  <c r="G43" i="5"/>
  <c r="E44" i="5"/>
  <c r="F44" i="5"/>
  <c r="G44" i="5"/>
  <c r="E45" i="5"/>
  <c r="F45" i="5"/>
  <c r="G45" i="5"/>
  <c r="E46" i="5"/>
  <c r="F46" i="5"/>
  <c r="G46" i="5"/>
  <c r="E47" i="5"/>
  <c r="F47" i="5"/>
  <c r="G47" i="5"/>
  <c r="E48" i="5"/>
  <c r="F48" i="5"/>
  <c r="G48" i="5"/>
  <c r="E49" i="5"/>
  <c r="F49" i="5"/>
  <c r="G49" i="5"/>
  <c r="E50" i="5"/>
  <c r="F50" i="5"/>
  <c r="G50" i="5"/>
  <c r="E51" i="5"/>
  <c r="F51" i="5"/>
  <c r="G51" i="5"/>
  <c r="E52" i="5"/>
  <c r="F52" i="5"/>
  <c r="G52" i="5"/>
  <c r="E53" i="5"/>
  <c r="F53" i="5"/>
  <c r="G53" i="5"/>
  <c r="E54" i="5"/>
  <c r="F54" i="5"/>
  <c r="G54" i="5"/>
  <c r="E55" i="5"/>
  <c r="F55" i="5"/>
  <c r="G55" i="5"/>
  <c r="E56" i="5"/>
  <c r="F56" i="5"/>
  <c r="G56" i="5"/>
  <c r="E57" i="5"/>
  <c r="F57" i="5"/>
  <c r="G57" i="5"/>
  <c r="E58" i="5"/>
  <c r="F58" i="5"/>
  <c r="G58" i="5"/>
  <c r="E59" i="5"/>
  <c r="F59" i="5"/>
  <c r="G59" i="5"/>
  <c r="E60" i="5"/>
  <c r="F60" i="5"/>
  <c r="G60" i="5"/>
  <c r="E61" i="5"/>
  <c r="F61" i="5"/>
  <c r="G61" i="5"/>
  <c r="E62" i="5"/>
  <c r="F62" i="5"/>
  <c r="G62" i="5"/>
  <c r="E63" i="5"/>
  <c r="F63" i="5"/>
  <c r="G63" i="5"/>
  <c r="E64" i="5"/>
  <c r="F64" i="5"/>
  <c r="G64" i="5"/>
  <c r="E65" i="5"/>
  <c r="F65" i="5"/>
  <c r="G65" i="5"/>
  <c r="E66" i="5"/>
  <c r="F66" i="5"/>
  <c r="G66" i="5"/>
  <c r="E67" i="5"/>
  <c r="F67" i="5"/>
  <c r="G67" i="5"/>
  <c r="E68" i="5"/>
  <c r="F68" i="5"/>
  <c r="G68" i="5"/>
  <c r="E69" i="5"/>
  <c r="F69" i="5"/>
  <c r="G69" i="5"/>
  <c r="E70" i="5"/>
  <c r="F70" i="5"/>
  <c r="G70" i="5"/>
  <c r="E71" i="5"/>
  <c r="F71" i="5"/>
  <c r="G71" i="5"/>
  <c r="E72" i="5"/>
  <c r="F72" i="5"/>
  <c r="G72" i="5"/>
  <c r="E73" i="5"/>
  <c r="F73" i="5"/>
  <c r="G73" i="5"/>
  <c r="E74" i="5"/>
  <c r="F74" i="5"/>
  <c r="G74" i="5"/>
  <c r="E75" i="5"/>
  <c r="F75" i="5"/>
  <c r="G75" i="5"/>
  <c r="E76" i="5"/>
  <c r="F76" i="5"/>
  <c r="G76" i="5"/>
  <c r="E77" i="5"/>
  <c r="F77" i="5"/>
  <c r="G77" i="5"/>
  <c r="E78" i="5"/>
  <c r="F78" i="5"/>
  <c r="G78" i="5"/>
  <c r="E79" i="5"/>
  <c r="F79" i="5"/>
  <c r="G79" i="5"/>
  <c r="E80" i="5"/>
  <c r="F80" i="5"/>
  <c r="G80" i="5"/>
  <c r="E81" i="5"/>
  <c r="F81" i="5"/>
  <c r="G81" i="5"/>
  <c r="E82" i="5"/>
  <c r="F82" i="5"/>
  <c r="G82" i="5"/>
  <c r="E83" i="5"/>
  <c r="F83" i="5"/>
  <c r="G83" i="5"/>
  <c r="E84" i="5"/>
  <c r="F84" i="5"/>
  <c r="G84" i="5"/>
  <c r="E85" i="5"/>
  <c r="F85" i="5"/>
  <c r="G85" i="5"/>
  <c r="E86" i="5"/>
  <c r="F86" i="5"/>
  <c r="G86" i="5"/>
  <c r="E87" i="5"/>
  <c r="F87" i="5"/>
  <c r="G87" i="5"/>
  <c r="E88" i="5"/>
  <c r="F88" i="5"/>
  <c r="G88" i="5"/>
  <c r="E89" i="5"/>
  <c r="F89" i="5"/>
  <c r="G89" i="5"/>
  <c r="E90" i="5"/>
  <c r="F90" i="5"/>
  <c r="G90" i="5"/>
  <c r="E91" i="5"/>
  <c r="F91" i="5"/>
  <c r="G91" i="5"/>
  <c r="E92" i="5"/>
  <c r="F92" i="5"/>
  <c r="G92" i="5"/>
  <c r="E93" i="5"/>
  <c r="F93" i="5"/>
  <c r="G93" i="5"/>
  <c r="E94" i="5"/>
  <c r="F94" i="5"/>
  <c r="G94" i="5"/>
  <c r="E95" i="5"/>
  <c r="F95" i="5"/>
  <c r="G95" i="5"/>
  <c r="E96" i="5"/>
  <c r="F96" i="5"/>
  <c r="G96" i="5"/>
  <c r="E97" i="5"/>
  <c r="F97" i="5"/>
  <c r="G97" i="5"/>
  <c r="E98" i="5"/>
  <c r="F98" i="5"/>
  <c r="G98" i="5"/>
  <c r="E99" i="5"/>
  <c r="F99" i="5"/>
  <c r="G99" i="5"/>
  <c r="E100" i="5"/>
  <c r="F100" i="5"/>
  <c r="G100" i="5"/>
  <c r="E101" i="5"/>
  <c r="F101" i="5"/>
  <c r="G101" i="5"/>
  <c r="E102" i="5"/>
  <c r="F102" i="5"/>
  <c r="G102" i="5"/>
  <c r="E103" i="5"/>
  <c r="F103" i="5"/>
  <c r="G103" i="5"/>
  <c r="E104" i="5"/>
  <c r="F104" i="5"/>
  <c r="G104" i="5"/>
  <c r="E105" i="5"/>
  <c r="F105" i="5"/>
  <c r="G105" i="5"/>
  <c r="E106" i="5"/>
  <c r="F106" i="5"/>
  <c r="G106" i="5"/>
  <c r="E107" i="5"/>
  <c r="F107" i="5"/>
  <c r="G107" i="5"/>
  <c r="E108" i="5"/>
  <c r="F108" i="5"/>
  <c r="G108" i="5"/>
  <c r="E109" i="5"/>
  <c r="F109" i="5"/>
  <c r="G109" i="5"/>
  <c r="E110" i="5"/>
  <c r="F110" i="5"/>
  <c r="G110" i="5"/>
  <c r="E111" i="5"/>
  <c r="F111" i="5"/>
  <c r="G111" i="5"/>
  <c r="E112" i="5"/>
  <c r="F112" i="5"/>
  <c r="G112" i="5"/>
  <c r="E113" i="5"/>
  <c r="F113" i="5"/>
  <c r="G113" i="5"/>
  <c r="E114" i="5"/>
  <c r="F114" i="5"/>
  <c r="G114" i="5"/>
  <c r="E115" i="5"/>
  <c r="F115" i="5"/>
  <c r="G115" i="5"/>
  <c r="E116" i="5"/>
  <c r="F116" i="5"/>
  <c r="G116" i="5"/>
  <c r="E117" i="5"/>
  <c r="F117" i="5"/>
  <c r="G117" i="5"/>
  <c r="E118" i="5"/>
  <c r="F118" i="5"/>
  <c r="G118" i="5"/>
  <c r="E119" i="5"/>
  <c r="F119" i="5"/>
  <c r="G119" i="5"/>
  <c r="E120" i="5"/>
  <c r="F120" i="5"/>
  <c r="G120" i="5"/>
  <c r="E121" i="5"/>
  <c r="F121" i="5"/>
  <c r="G121" i="5"/>
  <c r="E122" i="5"/>
  <c r="F122" i="5"/>
  <c r="G122" i="5"/>
  <c r="E123" i="5"/>
  <c r="F123" i="5"/>
  <c r="G123" i="5"/>
  <c r="E124" i="5"/>
  <c r="F124" i="5"/>
  <c r="G124" i="5"/>
  <c r="E125" i="5"/>
  <c r="F125" i="5"/>
  <c r="G125" i="5"/>
  <c r="E126" i="5"/>
  <c r="F126" i="5"/>
  <c r="G126" i="5"/>
  <c r="E127" i="5"/>
  <c r="F127" i="5"/>
  <c r="G127" i="5"/>
  <c r="E128" i="5"/>
  <c r="F128" i="5"/>
  <c r="G128" i="5"/>
  <c r="E129" i="5"/>
  <c r="F129" i="5"/>
  <c r="G129" i="5"/>
  <c r="E130" i="5"/>
  <c r="F130" i="5"/>
  <c r="G130" i="5"/>
  <c r="E131" i="5"/>
  <c r="F131" i="5"/>
  <c r="G131" i="5"/>
  <c r="E132" i="5"/>
  <c r="F132" i="5"/>
  <c r="G132" i="5"/>
  <c r="E133" i="5"/>
  <c r="F133" i="5"/>
  <c r="G133" i="5"/>
  <c r="E134" i="5"/>
  <c r="F134" i="5"/>
  <c r="G134" i="5"/>
  <c r="E135" i="5"/>
  <c r="F135" i="5"/>
  <c r="G135" i="5"/>
  <c r="E136" i="5"/>
  <c r="F136" i="5"/>
  <c r="G136" i="5"/>
  <c r="E137" i="5"/>
  <c r="F137" i="5"/>
  <c r="G137" i="5"/>
  <c r="E138" i="5"/>
  <c r="F138" i="5"/>
  <c r="G138" i="5"/>
  <c r="E139" i="5"/>
  <c r="F139" i="5"/>
  <c r="G139" i="5"/>
  <c r="E140" i="5"/>
  <c r="F140" i="5"/>
  <c r="G140" i="5"/>
  <c r="E141" i="5"/>
  <c r="F141" i="5"/>
  <c r="G141" i="5"/>
  <c r="E142" i="5"/>
  <c r="F142" i="5"/>
  <c r="G142" i="5"/>
  <c r="E143" i="5"/>
  <c r="F143" i="5"/>
  <c r="G143" i="5"/>
  <c r="E144" i="5"/>
  <c r="F144" i="5"/>
  <c r="G144" i="5"/>
  <c r="E145" i="5"/>
  <c r="F145" i="5"/>
  <c r="G145" i="5"/>
  <c r="E146" i="5"/>
  <c r="F146" i="5"/>
  <c r="G146" i="5"/>
  <c r="E147" i="5"/>
  <c r="F147" i="5"/>
  <c r="G147" i="5"/>
  <c r="E148" i="5"/>
  <c r="F148" i="5"/>
  <c r="G148" i="5"/>
  <c r="E149" i="5"/>
  <c r="F149" i="5"/>
  <c r="G149" i="5"/>
  <c r="E150" i="5"/>
  <c r="F150" i="5"/>
  <c r="G150" i="5"/>
  <c r="E151" i="5"/>
  <c r="F151" i="5"/>
  <c r="G151" i="5"/>
  <c r="E152" i="5"/>
  <c r="F152" i="5"/>
  <c r="G152" i="5"/>
  <c r="E153" i="5"/>
  <c r="F153" i="5"/>
  <c r="G153" i="5"/>
  <c r="E154" i="5"/>
  <c r="F154" i="5"/>
  <c r="G154" i="5"/>
  <c r="E155" i="5"/>
  <c r="F155" i="5"/>
  <c r="G155" i="5"/>
  <c r="E156" i="5"/>
  <c r="F156" i="5"/>
  <c r="G156" i="5"/>
  <c r="E157" i="5"/>
  <c r="F157" i="5"/>
  <c r="G157" i="5"/>
  <c r="E158" i="5"/>
  <c r="F158" i="5"/>
  <c r="G158" i="5"/>
  <c r="E159" i="5"/>
  <c r="F159" i="5"/>
  <c r="G159" i="5"/>
  <c r="E160" i="5"/>
  <c r="F160" i="5"/>
  <c r="G160" i="5"/>
  <c r="E161" i="5"/>
  <c r="F161" i="5"/>
  <c r="G161" i="5"/>
  <c r="E162" i="5"/>
  <c r="F162" i="5"/>
  <c r="G162" i="5"/>
  <c r="E163" i="5"/>
  <c r="F163" i="5"/>
  <c r="G163" i="5"/>
  <c r="E164" i="5"/>
  <c r="F164" i="5"/>
  <c r="G164" i="5"/>
  <c r="E165" i="5"/>
  <c r="F165" i="5"/>
  <c r="G165" i="5"/>
  <c r="E166" i="5"/>
  <c r="F166" i="5"/>
  <c r="G166" i="5"/>
  <c r="E167" i="5"/>
  <c r="F167" i="5"/>
  <c r="G167" i="5"/>
  <c r="E168" i="5"/>
  <c r="F168" i="5"/>
  <c r="G168" i="5"/>
  <c r="E169" i="5"/>
  <c r="F169" i="5"/>
  <c r="G169" i="5"/>
  <c r="E170" i="5"/>
  <c r="F170" i="5"/>
  <c r="G170" i="5"/>
  <c r="E171" i="5"/>
  <c r="F171" i="5"/>
  <c r="G171" i="5"/>
  <c r="E172" i="5"/>
  <c r="F172" i="5"/>
  <c r="G172" i="5"/>
  <c r="E173" i="5"/>
  <c r="F173" i="5"/>
  <c r="G173" i="5"/>
  <c r="E174" i="5"/>
  <c r="F174" i="5"/>
  <c r="G174" i="5"/>
  <c r="E175" i="5"/>
  <c r="F175" i="5"/>
  <c r="G175" i="5"/>
  <c r="E176" i="5"/>
  <c r="F176" i="5"/>
  <c r="G176" i="5"/>
  <c r="E177" i="5"/>
  <c r="F177" i="5"/>
  <c r="G177" i="5"/>
  <c r="E178" i="5"/>
  <c r="F178" i="5"/>
  <c r="G178" i="5"/>
  <c r="E179" i="5"/>
  <c r="F179" i="5"/>
  <c r="G179" i="5"/>
  <c r="E180" i="5"/>
  <c r="F180" i="5"/>
  <c r="G180" i="5"/>
  <c r="E181" i="5"/>
  <c r="F181" i="5"/>
  <c r="G181" i="5"/>
  <c r="E182" i="5"/>
  <c r="F182" i="5"/>
  <c r="G182" i="5"/>
  <c r="E183" i="5"/>
  <c r="F183" i="5"/>
  <c r="G183" i="5"/>
  <c r="E184" i="5"/>
  <c r="F184" i="5"/>
  <c r="G184" i="5"/>
  <c r="E185" i="5"/>
  <c r="F185" i="5"/>
  <c r="G185" i="5"/>
  <c r="E186" i="5"/>
  <c r="F186" i="5"/>
  <c r="G186" i="5"/>
  <c r="E187" i="5"/>
  <c r="F187" i="5"/>
  <c r="G187" i="5"/>
  <c r="E188" i="5"/>
  <c r="F188" i="5"/>
  <c r="G188" i="5"/>
  <c r="E189" i="5"/>
  <c r="F189" i="5"/>
  <c r="G189" i="5"/>
  <c r="E190" i="5"/>
  <c r="F190" i="5"/>
  <c r="G190" i="5"/>
  <c r="E191" i="5"/>
  <c r="F191" i="5"/>
  <c r="G191" i="5"/>
  <c r="E192" i="5"/>
  <c r="F192" i="5"/>
  <c r="G192" i="5"/>
  <c r="E193" i="5"/>
  <c r="F193" i="5"/>
  <c r="G193" i="5"/>
  <c r="E194" i="5"/>
  <c r="F194" i="5"/>
  <c r="G194" i="5"/>
  <c r="E195" i="5"/>
  <c r="F195" i="5"/>
  <c r="G195" i="5"/>
  <c r="E196" i="5"/>
  <c r="F196" i="5"/>
  <c r="G196" i="5"/>
  <c r="E197" i="5"/>
  <c r="F197" i="5"/>
  <c r="G197" i="5"/>
  <c r="E198" i="5"/>
  <c r="F198" i="5"/>
  <c r="G198" i="5"/>
  <c r="G3" i="5"/>
  <c r="F3" i="5"/>
  <c r="E3" i="5"/>
  <c r="N6" i="13"/>
  <c r="N7" i="13"/>
  <c r="N8" i="13"/>
  <c r="N9" i="13"/>
  <c r="N10" i="13"/>
  <c r="N11" i="13"/>
  <c r="N12" i="13"/>
  <c r="N13" i="13"/>
  <c r="N14" i="13"/>
  <c r="N15" i="13"/>
  <c r="N5" i="13"/>
  <c r="T2" i="22"/>
  <c r="M2" i="22"/>
  <c r="G3" i="22"/>
  <c r="T3" i="22" s="1"/>
  <c r="B3" i="22"/>
  <c r="K3" i="12"/>
  <c r="J5" i="26" l="1"/>
  <c r="F5" i="26"/>
  <c r="F6" i="26" s="1"/>
  <c r="U2" i="3"/>
  <c r="N2" i="3"/>
  <c r="G4" i="22"/>
  <c r="T4" i="22" s="1"/>
  <c r="G5" i="22" l="1"/>
  <c r="T5" i="22" s="1"/>
  <c r="G6" i="22" l="1"/>
  <c r="T6" i="22" s="1"/>
  <c r="G7" i="22" l="1"/>
  <c r="T7" i="22" s="1"/>
  <c r="G8" i="22" l="1"/>
  <c r="T8" i="22" s="1"/>
  <c r="G9" i="22" l="1"/>
  <c r="T9" i="22" s="1"/>
  <c r="G10" i="22" l="1"/>
  <c r="T10" i="22" s="1"/>
  <c r="G11" i="22" l="1"/>
  <c r="T11" i="22" s="1"/>
  <c r="G12" i="22" l="1"/>
  <c r="T12" i="22" s="1"/>
  <c r="G12" i="13"/>
  <c r="G14" i="13"/>
  <c r="H259" i="14"/>
  <c r="H260" i="14"/>
  <c r="H261" i="14"/>
  <c r="H262" i="14"/>
  <c r="H263" i="14"/>
  <c r="H264" i="14"/>
  <c r="H265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F215" i="14"/>
  <c r="F216" i="14" s="1"/>
  <c r="F217" i="14" s="1"/>
  <c r="F218" i="14" s="1"/>
  <c r="F219" i="14" s="1"/>
  <c r="F220" i="14" s="1"/>
  <c r="F221" i="14" s="1"/>
  <c r="F222" i="14" s="1"/>
  <c r="F223" i="14" s="1"/>
  <c r="F224" i="14" s="1"/>
  <c r="F225" i="14" s="1"/>
  <c r="F226" i="14" s="1"/>
  <c r="F227" i="14" s="1"/>
  <c r="F228" i="14" s="1"/>
  <c r="F229" i="14" s="1"/>
  <c r="F230" i="14" s="1"/>
  <c r="F231" i="14" s="1"/>
  <c r="F232" i="14" s="1"/>
  <c r="G214" i="14"/>
  <c r="F214" i="14"/>
  <c r="G213" i="14"/>
  <c r="G212" i="14"/>
  <c r="G211" i="14"/>
  <c r="G210" i="14"/>
  <c r="G209" i="14"/>
  <c r="G208" i="14"/>
  <c r="H134" i="14"/>
  <c r="H135" i="14"/>
  <c r="H136" i="14"/>
  <c r="H137" i="14"/>
  <c r="H138" i="14"/>
  <c r="H139" i="14"/>
  <c r="H133" i="14"/>
  <c r="H126" i="14"/>
  <c r="H127" i="14"/>
  <c r="H128" i="14"/>
  <c r="H129" i="14"/>
  <c r="H130" i="14"/>
  <c r="H131" i="14"/>
  <c r="H13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03" i="14"/>
  <c r="H104" i="14"/>
  <c r="H105" i="14"/>
  <c r="H106" i="14"/>
  <c r="H107" i="14"/>
  <c r="H108" i="14"/>
  <c r="H109" i="14"/>
  <c r="H110" i="14"/>
  <c r="H111" i="14"/>
  <c r="H112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83" i="14"/>
  <c r="C10" i="11"/>
  <c r="C11" i="11" s="1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2" i="14"/>
  <c r="C9" i="11"/>
  <c r="C7" i="12"/>
  <c r="C21" i="12" s="1"/>
  <c r="C5" i="12"/>
  <c r="C4" i="12"/>
  <c r="H2" i="22" s="1"/>
  <c r="K9" i="12"/>
  <c r="C25" i="11"/>
  <c r="C24" i="11"/>
  <c r="C23" i="11"/>
  <c r="C22" i="11"/>
  <c r="L2" i="3"/>
  <c r="L7" i="3"/>
  <c r="L9" i="3"/>
  <c r="U10" i="3"/>
  <c r="L14" i="3"/>
  <c r="O14" i="3" s="1"/>
  <c r="L16" i="3"/>
  <c r="O16" i="3" s="1"/>
  <c r="L18" i="3"/>
  <c r="L19" i="3"/>
  <c r="L21" i="3"/>
  <c r="U22" i="3"/>
  <c r="U24" i="3"/>
  <c r="L25" i="3"/>
  <c r="L26" i="3"/>
  <c r="L27" i="3"/>
  <c r="U28" i="3"/>
  <c r="L31" i="3"/>
  <c r="L33" i="3"/>
  <c r="U34" i="3"/>
  <c r="U35" i="3"/>
  <c r="L39" i="3"/>
  <c r="U40" i="3"/>
  <c r="U41" i="3"/>
  <c r="L45" i="3"/>
  <c r="U46" i="3"/>
  <c r="U47" i="3"/>
  <c r="L49" i="3"/>
  <c r="L51" i="3"/>
  <c r="U52" i="3"/>
  <c r="U53" i="3"/>
  <c r="L55" i="3"/>
  <c r="L57" i="3"/>
  <c r="U58" i="3"/>
  <c r="U59" i="3"/>
  <c r="L61" i="3"/>
  <c r="L63" i="3"/>
  <c r="U64" i="3"/>
  <c r="U65" i="3"/>
  <c r="L66" i="3"/>
  <c r="L67" i="3"/>
  <c r="L69" i="3"/>
  <c r="U71" i="3"/>
  <c r="L75" i="3"/>
  <c r="U77" i="3"/>
  <c r="L78" i="3"/>
  <c r="L81" i="3"/>
  <c r="U83" i="3"/>
  <c r="L84" i="3"/>
  <c r="L85" i="3"/>
  <c r="L87" i="3"/>
  <c r="U89" i="3"/>
  <c r="L91" i="3"/>
  <c r="L93" i="3"/>
  <c r="U95" i="3"/>
  <c r="L96" i="3"/>
  <c r="L97" i="3"/>
  <c r="L99" i="3"/>
  <c r="U101" i="3"/>
  <c r="U103" i="3"/>
  <c r="U104" i="3"/>
  <c r="L105" i="3"/>
  <c r="U107" i="3"/>
  <c r="U110" i="3"/>
  <c r="L111" i="3"/>
  <c r="U113" i="3"/>
  <c r="U114" i="3"/>
  <c r="L117" i="3"/>
  <c r="L118" i="3"/>
  <c r="U119" i="3"/>
  <c r="U121" i="3"/>
  <c r="L123" i="3"/>
  <c r="U125" i="3"/>
  <c r="U127" i="3"/>
  <c r="L129" i="3"/>
  <c r="U131" i="3"/>
  <c r="U133" i="3"/>
  <c r="L135" i="3"/>
  <c r="U137" i="3"/>
  <c r="U139" i="3"/>
  <c r="U140" i="3"/>
  <c r="L141" i="3"/>
  <c r="U143" i="3"/>
  <c r="U146" i="3"/>
  <c r="L147" i="3"/>
  <c r="U149" i="3"/>
  <c r="U150" i="3"/>
  <c r="L153" i="3"/>
  <c r="L154" i="3"/>
  <c r="U155" i="3"/>
  <c r="U157" i="3"/>
  <c r="L159" i="3"/>
  <c r="U161" i="3"/>
  <c r="U163" i="3"/>
  <c r="L165" i="3"/>
  <c r="U167" i="3"/>
  <c r="U169" i="3"/>
  <c r="U170" i="3"/>
  <c r="L171" i="3"/>
  <c r="L172" i="3"/>
  <c r="U173" i="3"/>
  <c r="U175" i="3"/>
  <c r="U176" i="3"/>
  <c r="L177" i="3"/>
  <c r="U179" i="3"/>
  <c r="U182" i="3"/>
  <c r="L183" i="3"/>
  <c r="U185" i="3"/>
  <c r="U186" i="3"/>
  <c r="L189" i="3"/>
  <c r="U191" i="3"/>
  <c r="U193" i="3"/>
  <c r="L195" i="3"/>
  <c r="U197" i="3"/>
  <c r="U199" i="3"/>
  <c r="L201" i="3"/>
  <c r="U203" i="3"/>
  <c r="U205" i="3"/>
  <c r="U206" i="3"/>
  <c r="L207" i="3"/>
  <c r="L208" i="3"/>
  <c r="U209" i="3"/>
  <c r="U211" i="3"/>
  <c r="U212" i="3"/>
  <c r="L213" i="3"/>
  <c r="U215" i="3"/>
  <c r="U218" i="3"/>
  <c r="L219" i="3"/>
  <c r="U221" i="3"/>
  <c r="U222" i="3"/>
  <c r="L225" i="3"/>
  <c r="L226" i="3"/>
  <c r="U227" i="3"/>
  <c r="U229" i="3"/>
  <c r="L231" i="3"/>
  <c r="U233" i="3"/>
  <c r="U235" i="3"/>
  <c r="L237" i="3"/>
  <c r="U239" i="3"/>
  <c r="U241" i="3"/>
  <c r="U242" i="3"/>
  <c r="L243" i="3"/>
  <c r="L244" i="3"/>
  <c r="U245" i="3"/>
  <c r="U248" i="3"/>
  <c r="L249" i="3"/>
  <c r="L250" i="3"/>
  <c r="U251" i="3"/>
  <c r="U253" i="3"/>
  <c r="U254" i="3"/>
  <c r="L255" i="3"/>
  <c r="L256" i="3"/>
  <c r="U257" i="3"/>
  <c r="U258" i="3"/>
  <c r="L259" i="3"/>
  <c r="L261" i="3"/>
  <c r="L262" i="3"/>
  <c r="U263" i="3"/>
  <c r="L267" i="3"/>
  <c r="L268" i="3"/>
  <c r="U269" i="3"/>
  <c r="L271" i="3"/>
  <c r="L273" i="3"/>
  <c r="L274" i="3"/>
  <c r="U275" i="3"/>
  <c r="L276" i="3"/>
  <c r="L277" i="3"/>
  <c r="U278" i="3"/>
  <c r="L279" i="3"/>
  <c r="L280" i="3"/>
  <c r="U281" i="3"/>
  <c r="U282" i="3"/>
  <c r="U284" i="3"/>
  <c r="L285" i="3"/>
  <c r="L286" i="3"/>
  <c r="U287" i="3"/>
  <c r="U288" i="3"/>
  <c r="L289" i="3"/>
  <c r="U290" i="3"/>
  <c r="L291" i="3"/>
  <c r="L292" i="3"/>
  <c r="U293" i="3"/>
  <c r="L295" i="3"/>
  <c r="L297" i="3"/>
  <c r="L298" i="3"/>
  <c r="U299" i="3"/>
  <c r="L303" i="3"/>
  <c r="L304" i="3"/>
  <c r="U305" i="3"/>
  <c r="L307" i="3"/>
  <c r="L309" i="3"/>
  <c r="L310" i="3"/>
  <c r="U311" i="3"/>
  <c r="L312" i="3"/>
  <c r="L313" i="3"/>
  <c r="L314" i="3"/>
  <c r="L315" i="3"/>
  <c r="L316" i="3"/>
  <c r="U317" i="3"/>
  <c r="L320" i="3"/>
  <c r="L321" i="3"/>
  <c r="L322" i="3"/>
  <c r="U323" i="3"/>
  <c r="L325" i="3"/>
  <c r="U326" i="3"/>
  <c r="L327" i="3"/>
  <c r="L328" i="3"/>
  <c r="U329" i="3"/>
  <c r="L330" i="3"/>
  <c r="L331" i="3"/>
  <c r="L333" i="3"/>
  <c r="L334" i="3"/>
  <c r="U335" i="3"/>
  <c r="L336" i="3"/>
  <c r="L339" i="3"/>
  <c r="L340" i="3"/>
  <c r="U341" i="3"/>
  <c r="L342" i="3"/>
  <c r="L343" i="3"/>
  <c r="L345" i="3"/>
  <c r="L346" i="3"/>
  <c r="U347" i="3"/>
  <c r="L349" i="3"/>
  <c r="U350" i="3"/>
  <c r="L351" i="3"/>
  <c r="L352" i="3"/>
  <c r="U353" i="3"/>
  <c r="L354" i="3"/>
  <c r="U356" i="3"/>
  <c r="L357" i="3"/>
  <c r="L358" i="3"/>
  <c r="U359" i="3"/>
  <c r="L361" i="3"/>
  <c r="U362" i="3"/>
  <c r="L363" i="3"/>
  <c r="L364" i="3"/>
  <c r="U365" i="3"/>
  <c r="L366" i="3"/>
  <c r="L367" i="3"/>
  <c r="L369" i="3"/>
  <c r="L370" i="3"/>
  <c r="U371" i="3"/>
  <c r="L375" i="3"/>
  <c r="L376" i="3"/>
  <c r="U377" i="3"/>
  <c r="L379" i="3"/>
  <c r="L381" i="3"/>
  <c r="L382" i="3"/>
  <c r="U383" i="3"/>
  <c r="L385" i="3"/>
  <c r="U386" i="3"/>
  <c r="L387" i="3"/>
  <c r="L388" i="3"/>
  <c r="U389" i="3"/>
  <c r="L390" i="3"/>
  <c r="U392" i="3"/>
  <c r="L393" i="3"/>
  <c r="L394" i="3"/>
  <c r="U395" i="3"/>
  <c r="L396" i="3"/>
  <c r="L397" i="3"/>
  <c r="U398" i="3"/>
  <c r="L399" i="3"/>
  <c r="L400" i="3"/>
  <c r="L11" i="3"/>
  <c r="E35" i="4"/>
  <c r="C34" i="4"/>
  <c r="D35" i="4"/>
  <c r="E34" i="4"/>
  <c r="V14" i="3" l="1"/>
  <c r="V16" i="3"/>
  <c r="O297" i="3"/>
  <c r="O400" i="3"/>
  <c r="O388" i="3"/>
  <c r="O376" i="3"/>
  <c r="O364" i="3"/>
  <c r="O352" i="3"/>
  <c r="O340" i="3"/>
  <c r="O328" i="3"/>
  <c r="O322" i="3"/>
  <c r="O310" i="3"/>
  <c r="O298" i="3"/>
  <c r="O286" i="3"/>
  <c r="O274" i="3"/>
  <c r="O256" i="3"/>
  <c r="O244" i="3"/>
  <c r="O226" i="3"/>
  <c r="O154" i="3"/>
  <c r="S16" i="3"/>
  <c r="U4" i="3"/>
  <c r="L4" i="3"/>
  <c r="O4" i="3" s="1"/>
  <c r="O393" i="3"/>
  <c r="O381" i="3"/>
  <c r="O369" i="3"/>
  <c r="O357" i="3"/>
  <c r="O345" i="3"/>
  <c r="O327" i="3"/>
  <c r="O315" i="3"/>
  <c r="O303" i="3"/>
  <c r="O285" i="3"/>
  <c r="O273" i="3"/>
  <c r="O255" i="3"/>
  <c r="O249" i="3"/>
  <c r="O237" i="3"/>
  <c r="O225" i="3"/>
  <c r="O213" i="3"/>
  <c r="O201" i="3"/>
  <c r="O189" i="3"/>
  <c r="O171" i="3"/>
  <c r="O159" i="3"/>
  <c r="O147" i="3"/>
  <c r="O135" i="3"/>
  <c r="O123" i="3"/>
  <c r="O111" i="3"/>
  <c r="O105" i="3"/>
  <c r="O93" i="3"/>
  <c r="R93" i="3" s="1"/>
  <c r="T93" i="3" s="1"/>
  <c r="O75" i="3"/>
  <c r="R75" i="3" s="1"/>
  <c r="T75" i="3" s="1"/>
  <c r="O63" i="3"/>
  <c r="R63" i="3" s="1"/>
  <c r="T63" i="3" s="1"/>
  <c r="O51" i="3"/>
  <c r="R51" i="3" s="1"/>
  <c r="T51" i="3" s="1"/>
  <c r="O39" i="3"/>
  <c r="R39" i="3" s="1"/>
  <c r="T39" i="3" s="1"/>
  <c r="O27" i="3"/>
  <c r="R27" i="3" s="1"/>
  <c r="T27" i="3" s="1"/>
  <c r="O9" i="3"/>
  <c r="O320" i="3"/>
  <c r="O26" i="3"/>
  <c r="R26" i="3" s="1"/>
  <c r="T26" i="3" s="1"/>
  <c r="S14" i="3"/>
  <c r="O397" i="3"/>
  <c r="O385" i="3"/>
  <c r="O379" i="3"/>
  <c r="O367" i="3"/>
  <c r="O361" i="3"/>
  <c r="O349" i="3"/>
  <c r="O343" i="3"/>
  <c r="O331" i="3"/>
  <c r="O325" i="3"/>
  <c r="O313" i="3"/>
  <c r="O307" i="3"/>
  <c r="O295" i="3"/>
  <c r="O289" i="3"/>
  <c r="O277" i="3"/>
  <c r="O271" i="3"/>
  <c r="O259" i="3"/>
  <c r="O97" i="3"/>
  <c r="R97" i="3" s="1"/>
  <c r="T97" i="3" s="1"/>
  <c r="O91" i="3"/>
  <c r="R91" i="3" s="1"/>
  <c r="T91" i="3" s="1"/>
  <c r="O85" i="3"/>
  <c r="R85" i="3" s="1"/>
  <c r="T85" i="3" s="1"/>
  <c r="O67" i="3"/>
  <c r="R67" i="3" s="1"/>
  <c r="T67" i="3" s="1"/>
  <c r="O61" i="3"/>
  <c r="R61" i="3" s="1"/>
  <c r="T61" i="3" s="1"/>
  <c r="O55" i="3"/>
  <c r="R55" i="3" s="1"/>
  <c r="T55" i="3" s="1"/>
  <c r="O49" i="3"/>
  <c r="R49" i="3" s="1"/>
  <c r="T49" i="3" s="1"/>
  <c r="O31" i="3"/>
  <c r="R31" i="3" s="1"/>
  <c r="T31" i="3" s="1"/>
  <c r="O25" i="3"/>
  <c r="R25" i="3" s="1"/>
  <c r="T25" i="3" s="1"/>
  <c r="O19" i="3"/>
  <c r="R19" i="3" s="1"/>
  <c r="T19" i="3" s="1"/>
  <c r="L13" i="3"/>
  <c r="O13" i="3" s="1"/>
  <c r="O7" i="3"/>
  <c r="O394" i="3"/>
  <c r="O382" i="3"/>
  <c r="O370" i="3"/>
  <c r="O358" i="3"/>
  <c r="O346" i="3"/>
  <c r="O334" i="3"/>
  <c r="O316" i="3"/>
  <c r="O304" i="3"/>
  <c r="O292" i="3"/>
  <c r="O280" i="3"/>
  <c r="O268" i="3"/>
  <c r="O262" i="3"/>
  <c r="O250" i="3"/>
  <c r="O208" i="3"/>
  <c r="O172" i="3"/>
  <c r="O118" i="3"/>
  <c r="O399" i="3"/>
  <c r="O387" i="3"/>
  <c r="O375" i="3"/>
  <c r="O363" i="3"/>
  <c r="O351" i="3"/>
  <c r="O339" i="3"/>
  <c r="O333" i="3"/>
  <c r="O321" i="3"/>
  <c r="O309" i="3"/>
  <c r="O291" i="3"/>
  <c r="O279" i="3"/>
  <c r="O267" i="3"/>
  <c r="O261" i="3"/>
  <c r="O243" i="3"/>
  <c r="O231" i="3"/>
  <c r="O219" i="3"/>
  <c r="O207" i="3"/>
  <c r="O195" i="3"/>
  <c r="O183" i="3"/>
  <c r="O177" i="3"/>
  <c r="O165" i="3"/>
  <c r="O153" i="3"/>
  <c r="O141" i="3"/>
  <c r="O129" i="3"/>
  <c r="O117" i="3"/>
  <c r="O99" i="3"/>
  <c r="R99" i="3" s="1"/>
  <c r="T99" i="3" s="1"/>
  <c r="O87" i="3"/>
  <c r="R87" i="3" s="1"/>
  <c r="T87" i="3" s="1"/>
  <c r="O81" i="3"/>
  <c r="R81" i="3" s="1"/>
  <c r="T81" i="3" s="1"/>
  <c r="O69" i="3"/>
  <c r="R69" i="3" s="1"/>
  <c r="T69" i="3" s="1"/>
  <c r="O57" i="3"/>
  <c r="R57" i="3" s="1"/>
  <c r="T57" i="3" s="1"/>
  <c r="O45" i="3"/>
  <c r="R45" i="3" s="1"/>
  <c r="T45" i="3" s="1"/>
  <c r="O33" i="3"/>
  <c r="R33" i="3" s="1"/>
  <c r="T33" i="3" s="1"/>
  <c r="O21" i="3"/>
  <c r="R21" i="3" s="1"/>
  <c r="T21" i="3" s="1"/>
  <c r="L15" i="3"/>
  <c r="O15" i="3" s="1"/>
  <c r="O314" i="3"/>
  <c r="L3" i="3"/>
  <c r="O396" i="3"/>
  <c r="O390" i="3"/>
  <c r="O366" i="3"/>
  <c r="O354" i="3"/>
  <c r="O342" i="3"/>
  <c r="O336" i="3"/>
  <c r="O330" i="3"/>
  <c r="O312" i="3"/>
  <c r="O276" i="3"/>
  <c r="O96" i="3"/>
  <c r="R96" i="3" s="1"/>
  <c r="T96" i="3" s="1"/>
  <c r="O84" i="3"/>
  <c r="R84" i="3" s="1"/>
  <c r="T84" i="3" s="1"/>
  <c r="O78" i="3"/>
  <c r="R78" i="3" s="1"/>
  <c r="T78" i="3" s="1"/>
  <c r="O66" i="3"/>
  <c r="R66" i="3" s="1"/>
  <c r="T66" i="3" s="1"/>
  <c r="O18" i="3"/>
  <c r="R18" i="3" s="1"/>
  <c r="T18" i="3" s="1"/>
  <c r="L12" i="3"/>
  <c r="O12" i="3" s="1"/>
  <c r="L6" i="3"/>
  <c r="O6" i="3" s="1"/>
  <c r="O11" i="3"/>
  <c r="L5" i="3"/>
  <c r="O5" i="3" s="1"/>
  <c r="L217" i="3"/>
  <c r="L115" i="3"/>
  <c r="H3" i="22"/>
  <c r="H4" i="22" s="1"/>
  <c r="H5" i="22" s="1"/>
  <c r="H6" i="22" s="1"/>
  <c r="H7" i="22" s="1"/>
  <c r="H8" i="22" s="1"/>
  <c r="H9" i="22" s="1"/>
  <c r="H10" i="22" s="1"/>
  <c r="H11" i="22" s="1"/>
  <c r="H12" i="22" s="1"/>
  <c r="H13" i="22" s="1"/>
  <c r="H14" i="22" s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H38" i="22" s="1"/>
  <c r="H39" i="22" s="1"/>
  <c r="H40" i="22" s="1"/>
  <c r="H41" i="22" s="1"/>
  <c r="H42" i="22" s="1"/>
  <c r="H43" i="22" s="1"/>
  <c r="H44" i="22" s="1"/>
  <c r="H45" i="22" s="1"/>
  <c r="H46" i="22" s="1"/>
  <c r="H47" i="22" s="1"/>
  <c r="H48" i="22" s="1"/>
  <c r="H49" i="22" s="1"/>
  <c r="H50" i="22" s="1"/>
  <c r="H51" i="22" s="1"/>
  <c r="H52" i="22" s="1"/>
  <c r="H53" i="22" s="1"/>
  <c r="H54" i="22" s="1"/>
  <c r="H55" i="22" s="1"/>
  <c r="H56" i="22" s="1"/>
  <c r="H57" i="22" s="1"/>
  <c r="H58" i="22" s="1"/>
  <c r="H59" i="22" s="1"/>
  <c r="H60" i="22" s="1"/>
  <c r="H61" i="22" s="1"/>
  <c r="H62" i="22" s="1"/>
  <c r="H63" i="22" s="1"/>
  <c r="H64" i="22" s="1"/>
  <c r="H65" i="22" s="1"/>
  <c r="H66" i="22" s="1"/>
  <c r="H67" i="22" s="1"/>
  <c r="H68" i="22" s="1"/>
  <c r="H69" i="22" s="1"/>
  <c r="H70" i="22" s="1"/>
  <c r="H71" i="22" s="1"/>
  <c r="H72" i="22" s="1"/>
  <c r="H73" i="22" s="1"/>
  <c r="H74" i="22" s="1"/>
  <c r="H75" i="22" s="1"/>
  <c r="H76" i="22" s="1"/>
  <c r="H77" i="22" s="1"/>
  <c r="H78" i="22" s="1"/>
  <c r="H79" i="22" s="1"/>
  <c r="H80" i="22" s="1"/>
  <c r="H81" i="22" s="1"/>
  <c r="H82" i="22" s="1"/>
  <c r="H83" i="22" s="1"/>
  <c r="H84" i="22" s="1"/>
  <c r="H85" i="22" s="1"/>
  <c r="H86" i="22" s="1"/>
  <c r="H87" i="22" s="1"/>
  <c r="H88" i="22" s="1"/>
  <c r="H89" i="22" s="1"/>
  <c r="H90" i="22" s="1"/>
  <c r="H91" i="22" s="1"/>
  <c r="H92" i="22" s="1"/>
  <c r="H93" i="22" s="1"/>
  <c r="H94" i="22" s="1"/>
  <c r="H95" i="22" s="1"/>
  <c r="H96" i="22" s="1"/>
  <c r="H97" i="22" s="1"/>
  <c r="H98" i="22" s="1"/>
  <c r="H99" i="22" s="1"/>
  <c r="H100" i="22" s="1"/>
  <c r="H101" i="22" s="1"/>
  <c r="H102" i="22" s="1"/>
  <c r="H103" i="22" s="1"/>
  <c r="H104" i="22" s="1"/>
  <c r="H105" i="22" s="1"/>
  <c r="H106" i="22" s="1"/>
  <c r="H107" i="22" s="1"/>
  <c r="H108" i="22" s="1"/>
  <c r="H109" i="22" s="1"/>
  <c r="H110" i="22" s="1"/>
  <c r="H111" i="22" s="1"/>
  <c r="H112" i="22" s="1"/>
  <c r="H113" i="22" s="1"/>
  <c r="H114" i="22" s="1"/>
  <c r="H115" i="22" s="1"/>
  <c r="H116" i="22" s="1"/>
  <c r="H117" i="22" s="1"/>
  <c r="H118" i="22" s="1"/>
  <c r="H119" i="22" s="1"/>
  <c r="H120" i="22" s="1"/>
  <c r="H121" i="22" s="1"/>
  <c r="H122" i="22" s="1"/>
  <c r="H123" i="22" s="1"/>
  <c r="H124" i="22" s="1"/>
  <c r="H125" i="22" s="1"/>
  <c r="H126" i="22" s="1"/>
  <c r="H127" i="22" s="1"/>
  <c r="H128" i="22" s="1"/>
  <c r="H129" i="22" s="1"/>
  <c r="H130" i="22" s="1"/>
  <c r="H131" i="22" s="1"/>
  <c r="H132" i="22" s="1"/>
  <c r="H133" i="22" s="1"/>
  <c r="H134" i="22" s="1"/>
  <c r="H135" i="22" s="1"/>
  <c r="H136" i="22" s="1"/>
  <c r="H137" i="22" s="1"/>
  <c r="H138" i="22" s="1"/>
  <c r="H139" i="22" s="1"/>
  <c r="H140" i="22" s="1"/>
  <c r="H141" i="22" s="1"/>
  <c r="H142" i="22" s="1"/>
  <c r="H143" i="22" s="1"/>
  <c r="H144" i="22" s="1"/>
  <c r="H145" i="22" s="1"/>
  <c r="H146" i="22" s="1"/>
  <c r="H147" i="22" s="1"/>
  <c r="H148" i="22" s="1"/>
  <c r="H149" i="22" s="1"/>
  <c r="H150" i="22" s="1"/>
  <c r="H151" i="22" s="1"/>
  <c r="H152" i="22" s="1"/>
  <c r="H153" i="22" s="1"/>
  <c r="H154" i="22" s="1"/>
  <c r="H155" i="22" s="1"/>
  <c r="H156" i="22" s="1"/>
  <c r="H157" i="22" s="1"/>
  <c r="H158" i="22" s="1"/>
  <c r="H159" i="22" s="1"/>
  <c r="H160" i="22" s="1"/>
  <c r="H161" i="22" s="1"/>
  <c r="H162" i="22" s="1"/>
  <c r="H163" i="22" s="1"/>
  <c r="H164" i="22" s="1"/>
  <c r="H165" i="22" s="1"/>
  <c r="H166" i="22" s="1"/>
  <c r="H167" i="22" s="1"/>
  <c r="H168" i="22" s="1"/>
  <c r="H169" i="22" s="1"/>
  <c r="H170" i="22" s="1"/>
  <c r="H171" i="22" s="1"/>
  <c r="H172" i="22" s="1"/>
  <c r="H173" i="22" s="1"/>
  <c r="H174" i="22" s="1"/>
  <c r="H175" i="22" s="1"/>
  <c r="H176" i="22" s="1"/>
  <c r="H177" i="22" s="1"/>
  <c r="H178" i="22" s="1"/>
  <c r="H179" i="22" s="1"/>
  <c r="H180" i="22" s="1"/>
  <c r="H181" i="22" s="1"/>
  <c r="H182" i="22" s="1"/>
  <c r="H183" i="22" s="1"/>
  <c r="H184" i="22" s="1"/>
  <c r="H185" i="22" s="1"/>
  <c r="H186" i="22" s="1"/>
  <c r="H187" i="22" s="1"/>
  <c r="H188" i="22" s="1"/>
  <c r="H189" i="22" s="1"/>
  <c r="H190" i="22" s="1"/>
  <c r="H191" i="22" s="1"/>
  <c r="H192" i="22" s="1"/>
  <c r="H193" i="22" s="1"/>
  <c r="H194" i="22" s="1"/>
  <c r="H195" i="22" s="1"/>
  <c r="H196" i="22" s="1"/>
  <c r="H197" i="22" s="1"/>
  <c r="H198" i="22" s="1"/>
  <c r="H199" i="22" s="1"/>
  <c r="H200" i="22" s="1"/>
  <c r="H201" i="22" s="1"/>
  <c r="H202" i="22" s="1"/>
  <c r="H203" i="22" s="1"/>
  <c r="H204" i="22" s="1"/>
  <c r="H205" i="22" s="1"/>
  <c r="H206" i="22" s="1"/>
  <c r="H207" i="22" s="1"/>
  <c r="H208" i="22" s="1"/>
  <c r="H209" i="22" s="1"/>
  <c r="H210" i="22" s="1"/>
  <c r="H211" i="22" s="1"/>
  <c r="H212" i="22" s="1"/>
  <c r="H213" i="22" s="1"/>
  <c r="H214" i="22" s="1"/>
  <c r="H215" i="22" s="1"/>
  <c r="H216" i="22" s="1"/>
  <c r="H217" i="22" s="1"/>
  <c r="H218" i="22" s="1"/>
  <c r="H219" i="22" s="1"/>
  <c r="H220" i="22" s="1"/>
  <c r="H221" i="22" s="1"/>
  <c r="H222" i="22" s="1"/>
  <c r="H223" i="22" s="1"/>
  <c r="H224" i="22" s="1"/>
  <c r="H225" i="22" s="1"/>
  <c r="H226" i="22" s="1"/>
  <c r="H227" i="22" s="1"/>
  <c r="H228" i="22" s="1"/>
  <c r="H229" i="22" s="1"/>
  <c r="H230" i="22" s="1"/>
  <c r="H231" i="22" s="1"/>
  <c r="H232" i="22" s="1"/>
  <c r="H233" i="22" s="1"/>
  <c r="H234" i="22" s="1"/>
  <c r="H235" i="22" s="1"/>
  <c r="H236" i="22" s="1"/>
  <c r="H237" i="22" s="1"/>
  <c r="H238" i="22" s="1"/>
  <c r="H239" i="22" s="1"/>
  <c r="H240" i="22" s="1"/>
  <c r="H241" i="22" s="1"/>
  <c r="H242" i="22" s="1"/>
  <c r="H243" i="22" s="1"/>
  <c r="H244" i="22" s="1"/>
  <c r="H245" i="22" s="1"/>
  <c r="H246" i="22" s="1"/>
  <c r="H247" i="22" s="1"/>
  <c r="H248" i="22" s="1"/>
  <c r="H249" i="22" s="1"/>
  <c r="H250" i="22" s="1"/>
  <c r="H251" i="22" s="1"/>
  <c r="H252" i="22" s="1"/>
  <c r="H253" i="22" s="1"/>
  <c r="H254" i="22" s="1"/>
  <c r="H255" i="22" s="1"/>
  <c r="H256" i="22" s="1"/>
  <c r="H257" i="22" s="1"/>
  <c r="H258" i="22" s="1"/>
  <c r="H259" i="22" s="1"/>
  <c r="H260" i="22" s="1"/>
  <c r="H261" i="22" s="1"/>
  <c r="H262" i="22" s="1"/>
  <c r="H263" i="22" s="1"/>
  <c r="H264" i="22" s="1"/>
  <c r="H265" i="22" s="1"/>
  <c r="H266" i="22" s="1"/>
  <c r="H267" i="22" s="1"/>
  <c r="H268" i="22" s="1"/>
  <c r="H269" i="22" s="1"/>
  <c r="H270" i="22" s="1"/>
  <c r="H271" i="22" s="1"/>
  <c r="H272" i="22" s="1"/>
  <c r="H273" i="22" s="1"/>
  <c r="H274" i="22" s="1"/>
  <c r="H275" i="22" s="1"/>
  <c r="H276" i="22" s="1"/>
  <c r="H277" i="22" s="1"/>
  <c r="H278" i="22" s="1"/>
  <c r="H279" i="22" s="1"/>
  <c r="H280" i="22" s="1"/>
  <c r="H281" i="22" s="1"/>
  <c r="H282" i="22" s="1"/>
  <c r="H283" i="22" s="1"/>
  <c r="H284" i="22" s="1"/>
  <c r="H285" i="22" s="1"/>
  <c r="H286" i="22" s="1"/>
  <c r="H287" i="22" s="1"/>
  <c r="H288" i="22" s="1"/>
  <c r="H289" i="22" s="1"/>
  <c r="H290" i="22" s="1"/>
  <c r="H291" i="22" s="1"/>
  <c r="H292" i="22" s="1"/>
  <c r="H293" i="22" s="1"/>
  <c r="H294" i="22" s="1"/>
  <c r="H295" i="22" s="1"/>
  <c r="H296" i="22" s="1"/>
  <c r="H297" i="22" s="1"/>
  <c r="H298" i="22" s="1"/>
  <c r="H299" i="22" s="1"/>
  <c r="H300" i="22" s="1"/>
  <c r="H301" i="22" s="1"/>
  <c r="H302" i="22" s="1"/>
  <c r="H303" i="22" s="1"/>
  <c r="H304" i="22" s="1"/>
  <c r="H305" i="22" s="1"/>
  <c r="H306" i="22" s="1"/>
  <c r="H307" i="22" s="1"/>
  <c r="H308" i="22" s="1"/>
  <c r="H309" i="22" s="1"/>
  <c r="H310" i="22" s="1"/>
  <c r="H311" i="22" s="1"/>
  <c r="H312" i="22" s="1"/>
  <c r="H313" i="22" s="1"/>
  <c r="H314" i="22" s="1"/>
  <c r="H315" i="22" s="1"/>
  <c r="H316" i="22" s="1"/>
  <c r="H317" i="22" s="1"/>
  <c r="H318" i="22" s="1"/>
  <c r="H319" i="22" s="1"/>
  <c r="H320" i="22" s="1"/>
  <c r="H321" i="22" s="1"/>
  <c r="H322" i="22" s="1"/>
  <c r="H323" i="22" s="1"/>
  <c r="H324" i="22" s="1"/>
  <c r="H325" i="22" s="1"/>
  <c r="H326" i="22" s="1"/>
  <c r="H327" i="22" s="1"/>
  <c r="H328" i="22" s="1"/>
  <c r="H329" i="22" s="1"/>
  <c r="H330" i="22" s="1"/>
  <c r="H331" i="22" s="1"/>
  <c r="H332" i="22" s="1"/>
  <c r="H333" i="22" s="1"/>
  <c r="H334" i="22" s="1"/>
  <c r="H335" i="22" s="1"/>
  <c r="H336" i="22" s="1"/>
  <c r="H337" i="22" s="1"/>
  <c r="H338" i="22" s="1"/>
  <c r="H339" i="22" s="1"/>
  <c r="H340" i="22" s="1"/>
  <c r="H341" i="22" s="1"/>
  <c r="H342" i="22" s="1"/>
  <c r="H343" i="22" s="1"/>
  <c r="H344" i="22" s="1"/>
  <c r="H345" i="22" s="1"/>
  <c r="H346" i="22" s="1"/>
  <c r="H347" i="22" s="1"/>
  <c r="H348" i="22" s="1"/>
  <c r="H349" i="22" s="1"/>
  <c r="H350" i="22" s="1"/>
  <c r="H351" i="22" s="1"/>
  <c r="H352" i="22" s="1"/>
  <c r="H353" i="22" s="1"/>
  <c r="H354" i="22" s="1"/>
  <c r="H355" i="22" s="1"/>
  <c r="H356" i="22" s="1"/>
  <c r="H357" i="22" s="1"/>
  <c r="H358" i="22" s="1"/>
  <c r="H359" i="22" s="1"/>
  <c r="H360" i="22" s="1"/>
  <c r="H361" i="22" s="1"/>
  <c r="H362" i="22" s="1"/>
  <c r="H363" i="22" s="1"/>
  <c r="H364" i="22" s="1"/>
  <c r="H365" i="22" s="1"/>
  <c r="H366" i="22" s="1"/>
  <c r="H367" i="22" s="1"/>
  <c r="H368" i="22" s="1"/>
  <c r="H369" i="22" s="1"/>
  <c r="H370" i="22" s="1"/>
  <c r="H371" i="22" s="1"/>
  <c r="H372" i="22" s="1"/>
  <c r="H373" i="22" s="1"/>
  <c r="H374" i="22" s="1"/>
  <c r="H375" i="22" s="1"/>
  <c r="H376" i="22" s="1"/>
  <c r="H377" i="22" s="1"/>
  <c r="H378" i="22" s="1"/>
  <c r="H379" i="22" s="1"/>
  <c r="H380" i="22" s="1"/>
  <c r="H381" i="22" s="1"/>
  <c r="H382" i="22" s="1"/>
  <c r="H383" i="22" s="1"/>
  <c r="H384" i="22" s="1"/>
  <c r="H385" i="22" s="1"/>
  <c r="H386" i="22" s="1"/>
  <c r="H387" i="22" s="1"/>
  <c r="H388" i="22" s="1"/>
  <c r="H389" i="22" s="1"/>
  <c r="H390" i="22" s="1"/>
  <c r="H391" i="22" s="1"/>
  <c r="H392" i="22" s="1"/>
  <c r="H393" i="22" s="1"/>
  <c r="H394" i="22" s="1"/>
  <c r="H395" i="22" s="1"/>
  <c r="H396" i="22" s="1"/>
  <c r="H397" i="22" s="1"/>
  <c r="H398" i="22" s="1"/>
  <c r="H399" i="22" s="1"/>
  <c r="H400" i="22" s="1"/>
  <c r="H401" i="22" s="1"/>
  <c r="H402" i="22" s="1"/>
  <c r="H403" i="22" s="1"/>
  <c r="H404" i="22" s="1"/>
  <c r="H405" i="22" s="1"/>
  <c r="H406" i="22" s="1"/>
  <c r="H407" i="22" s="1"/>
  <c r="H408" i="22" s="1"/>
  <c r="H409" i="22" s="1"/>
  <c r="H410" i="22" s="1"/>
  <c r="H411" i="22" s="1"/>
  <c r="H412" i="22" s="1"/>
  <c r="H413" i="22" s="1"/>
  <c r="H414" i="22" s="1"/>
  <c r="H415" i="22" s="1"/>
  <c r="H416" i="22" s="1"/>
  <c r="H417" i="22" s="1"/>
  <c r="H418" i="22" s="1"/>
  <c r="H419" i="22" s="1"/>
  <c r="H420" i="22" s="1"/>
  <c r="H421" i="22" s="1"/>
  <c r="H422" i="22" s="1"/>
  <c r="H423" i="22" s="1"/>
  <c r="H424" i="22" s="1"/>
  <c r="H425" i="22" s="1"/>
  <c r="H426" i="22" s="1"/>
  <c r="H427" i="22" s="1"/>
  <c r="H428" i="22" s="1"/>
  <c r="H429" i="22" s="1"/>
  <c r="H430" i="22" s="1"/>
  <c r="H431" i="22" s="1"/>
  <c r="H432" i="22" s="1"/>
  <c r="H433" i="22" s="1"/>
  <c r="H434" i="22" s="1"/>
  <c r="H435" i="22" s="1"/>
  <c r="H436" i="22" s="1"/>
  <c r="H437" i="22" s="1"/>
  <c r="H438" i="22" s="1"/>
  <c r="H439" i="22" s="1"/>
  <c r="H440" i="22" s="1"/>
  <c r="H441" i="22" s="1"/>
  <c r="H442" i="22" s="1"/>
  <c r="H443" i="22" s="1"/>
  <c r="H444" i="22" s="1"/>
  <c r="H445" i="22" s="1"/>
  <c r="H446" i="22" s="1"/>
  <c r="H447" i="22" s="1"/>
  <c r="H448" i="22" s="1"/>
  <c r="H449" i="22" s="1"/>
  <c r="H450" i="22" s="1"/>
  <c r="H451" i="22" s="1"/>
  <c r="H452" i="22" s="1"/>
  <c r="H453" i="22" s="1"/>
  <c r="H454" i="22" s="1"/>
  <c r="H455" i="22" s="1"/>
  <c r="H456" i="22" s="1"/>
  <c r="H457" i="22" s="1"/>
  <c r="H458" i="22" s="1"/>
  <c r="H459" i="22" s="1"/>
  <c r="H460" i="22" s="1"/>
  <c r="H461" i="22" s="1"/>
  <c r="H462" i="22" s="1"/>
  <c r="H463" i="22" s="1"/>
  <c r="H464" i="22" s="1"/>
  <c r="H465" i="22" s="1"/>
  <c r="H466" i="22" s="1"/>
  <c r="H467" i="22" s="1"/>
  <c r="H468" i="22" s="1"/>
  <c r="H469" i="22" s="1"/>
  <c r="H470" i="22" s="1"/>
  <c r="H471" i="22" s="1"/>
  <c r="H472" i="22" s="1"/>
  <c r="H473" i="22" s="1"/>
  <c r="H474" i="22" s="1"/>
  <c r="H475" i="22" s="1"/>
  <c r="H476" i="22" s="1"/>
  <c r="H477" i="22" s="1"/>
  <c r="H478" i="22" s="1"/>
  <c r="H479" i="22" s="1"/>
  <c r="H480" i="22" s="1"/>
  <c r="H481" i="22" s="1"/>
  <c r="H482" i="22" s="1"/>
  <c r="H483" i="22" s="1"/>
  <c r="H484" i="22" s="1"/>
  <c r="H485" i="22" s="1"/>
  <c r="H486" i="22" s="1"/>
  <c r="H487" i="22" s="1"/>
  <c r="H488" i="22" s="1"/>
  <c r="H489" i="22" s="1"/>
  <c r="H490" i="22" s="1"/>
  <c r="H491" i="22" s="1"/>
  <c r="H492" i="22" s="1"/>
  <c r="H493" i="22" s="1"/>
  <c r="H494" i="22" s="1"/>
  <c r="H495" i="22" s="1"/>
  <c r="H496" i="22" s="1"/>
  <c r="H497" i="22" s="1"/>
  <c r="H498" i="22" s="1"/>
  <c r="H499" i="22" s="1"/>
  <c r="H500" i="22" s="1"/>
  <c r="H501" i="22" s="1"/>
  <c r="H502" i="22" s="1"/>
  <c r="H503" i="22" s="1"/>
  <c r="H504" i="22" s="1"/>
  <c r="H505" i="22" s="1"/>
  <c r="H506" i="22" s="1"/>
  <c r="H507" i="22" s="1"/>
  <c r="H508" i="22" s="1"/>
  <c r="H509" i="22" s="1"/>
  <c r="H510" i="22" s="1"/>
  <c r="H511" i="22" s="1"/>
  <c r="H512" i="22" s="1"/>
  <c r="H513" i="22" s="1"/>
  <c r="H514" i="22" s="1"/>
  <c r="H515" i="22" s="1"/>
  <c r="H516" i="22" s="1"/>
  <c r="H517" i="22" s="1"/>
  <c r="H518" i="22" s="1"/>
  <c r="H519" i="22" s="1"/>
  <c r="H520" i="22" s="1"/>
  <c r="H521" i="22" s="1"/>
  <c r="H522" i="22" s="1"/>
  <c r="H523" i="22" s="1"/>
  <c r="H524" i="22" s="1"/>
  <c r="H525" i="22" s="1"/>
  <c r="H526" i="22" s="1"/>
  <c r="H527" i="22" s="1"/>
  <c r="H528" i="22" s="1"/>
  <c r="H529" i="22" s="1"/>
  <c r="H530" i="22" s="1"/>
  <c r="H531" i="22" s="1"/>
  <c r="H532" i="22" s="1"/>
  <c r="H533" i="22" s="1"/>
  <c r="H534" i="22" s="1"/>
  <c r="H535" i="22" s="1"/>
  <c r="H536" i="22" s="1"/>
  <c r="H537" i="22" s="1"/>
  <c r="H538" i="22" s="1"/>
  <c r="H539" i="22" s="1"/>
  <c r="H540" i="22" s="1"/>
  <c r="H541" i="22" s="1"/>
  <c r="H542" i="22" s="1"/>
  <c r="H543" i="22" s="1"/>
  <c r="H544" i="22" s="1"/>
  <c r="H545" i="22" s="1"/>
  <c r="H546" i="22" s="1"/>
  <c r="H547" i="22" s="1"/>
  <c r="H548" i="22" s="1"/>
  <c r="H549" i="22" s="1"/>
  <c r="H550" i="22" s="1"/>
  <c r="H551" i="22" s="1"/>
  <c r="H552" i="22" s="1"/>
  <c r="H553" i="22" s="1"/>
  <c r="H554" i="22" s="1"/>
  <c r="H555" i="22" s="1"/>
  <c r="H556" i="22" s="1"/>
  <c r="H557" i="22" s="1"/>
  <c r="H558" i="22" s="1"/>
  <c r="H559" i="22" s="1"/>
  <c r="H560" i="22" s="1"/>
  <c r="H561" i="22" s="1"/>
  <c r="H562" i="22" s="1"/>
  <c r="H563" i="22" s="1"/>
  <c r="H564" i="22" s="1"/>
  <c r="H565" i="22" s="1"/>
  <c r="H566" i="22" s="1"/>
  <c r="H567" i="22" s="1"/>
  <c r="H568" i="22" s="1"/>
  <c r="H569" i="22" s="1"/>
  <c r="H570" i="22" s="1"/>
  <c r="H571" i="22" s="1"/>
  <c r="H572" i="22" s="1"/>
  <c r="H573" i="22" s="1"/>
  <c r="H574" i="22" s="1"/>
  <c r="H575" i="22" s="1"/>
  <c r="H576" i="22" s="1"/>
  <c r="H577" i="22" s="1"/>
  <c r="H578" i="22" s="1"/>
  <c r="H579" i="22" s="1"/>
  <c r="H580" i="22" s="1"/>
  <c r="H581" i="22" s="1"/>
  <c r="H582" i="22" s="1"/>
  <c r="H583" i="22" s="1"/>
  <c r="H584" i="22" s="1"/>
  <c r="H585" i="22" s="1"/>
  <c r="H586" i="22" s="1"/>
  <c r="H587" i="22" s="1"/>
  <c r="H588" i="22" s="1"/>
  <c r="H589" i="22" s="1"/>
  <c r="H590" i="22" s="1"/>
  <c r="H591" i="22" s="1"/>
  <c r="H592" i="22" s="1"/>
  <c r="H593" i="22" s="1"/>
  <c r="H594" i="22" s="1"/>
  <c r="H595" i="22" s="1"/>
  <c r="H596" i="22" s="1"/>
  <c r="H597" i="22" s="1"/>
  <c r="H598" i="22" s="1"/>
  <c r="H599" i="22" s="1"/>
  <c r="H600" i="22" s="1"/>
  <c r="H601" i="22" s="1"/>
  <c r="H602" i="22" s="1"/>
  <c r="H603" i="22" s="1"/>
  <c r="H604" i="22" s="1"/>
  <c r="H605" i="22" s="1"/>
  <c r="H606" i="22" s="1"/>
  <c r="H607" i="22" s="1"/>
  <c r="H608" i="22" s="1"/>
  <c r="H609" i="22" s="1"/>
  <c r="H610" i="22" s="1"/>
  <c r="H611" i="22" s="1"/>
  <c r="H612" i="22" s="1"/>
  <c r="H613" i="22" s="1"/>
  <c r="H614" i="22" s="1"/>
  <c r="H615" i="22" s="1"/>
  <c r="H616" i="22" s="1"/>
  <c r="H617" i="22" s="1"/>
  <c r="H618" i="22" s="1"/>
  <c r="H619" i="22" s="1"/>
  <c r="H620" i="22" s="1"/>
  <c r="H621" i="22" s="1"/>
  <c r="H622" i="22" s="1"/>
  <c r="H623" i="22" s="1"/>
  <c r="H624" i="22" s="1"/>
  <c r="H625" i="22" s="1"/>
  <c r="H626" i="22" s="1"/>
  <c r="H627" i="22" s="1"/>
  <c r="H628" i="22" s="1"/>
  <c r="H629" i="22" s="1"/>
  <c r="H630" i="22" s="1"/>
  <c r="H631" i="22" s="1"/>
  <c r="H632" i="22" s="1"/>
  <c r="H633" i="22" s="1"/>
  <c r="H634" i="22" s="1"/>
  <c r="H635" i="22" s="1"/>
  <c r="H636" i="22" s="1"/>
  <c r="H637" i="22" s="1"/>
  <c r="H638" i="22" s="1"/>
  <c r="H639" i="22" s="1"/>
  <c r="H640" i="22" s="1"/>
  <c r="H641" i="22" s="1"/>
  <c r="H642" i="22" s="1"/>
  <c r="H643" i="22" s="1"/>
  <c r="H644" i="22" s="1"/>
  <c r="H645" i="22" s="1"/>
  <c r="H646" i="22" s="1"/>
  <c r="H647" i="22" s="1"/>
  <c r="H648" i="22" s="1"/>
  <c r="H649" i="22" s="1"/>
  <c r="H650" i="22" s="1"/>
  <c r="H651" i="22" s="1"/>
  <c r="H652" i="22" s="1"/>
  <c r="H653" i="22" s="1"/>
  <c r="H654" i="22" s="1"/>
  <c r="H655" i="22" s="1"/>
  <c r="H656" i="22" s="1"/>
  <c r="H657" i="22" s="1"/>
  <c r="H658" i="22" s="1"/>
  <c r="H659" i="22" s="1"/>
  <c r="H660" i="22" s="1"/>
  <c r="H661" i="22" s="1"/>
  <c r="H662" i="22" s="1"/>
  <c r="H663" i="22" s="1"/>
  <c r="H664" i="22" s="1"/>
  <c r="H665" i="22" s="1"/>
  <c r="H666" i="22" s="1"/>
  <c r="H667" i="22" s="1"/>
  <c r="H668" i="22" s="1"/>
  <c r="H669" i="22" s="1"/>
  <c r="H670" i="22" s="1"/>
  <c r="H671" i="22" s="1"/>
  <c r="H672" i="22" s="1"/>
  <c r="H673" i="22" s="1"/>
  <c r="H674" i="22" s="1"/>
  <c r="H675" i="22" s="1"/>
  <c r="H676" i="22" s="1"/>
  <c r="H677" i="22" s="1"/>
  <c r="H678" i="22" s="1"/>
  <c r="H679" i="22" s="1"/>
  <c r="H680" i="22" s="1"/>
  <c r="H681" i="22" s="1"/>
  <c r="H682" i="22" s="1"/>
  <c r="H683" i="22" s="1"/>
  <c r="H684" i="22" s="1"/>
  <c r="H685" i="22" s="1"/>
  <c r="H686" i="22" s="1"/>
  <c r="H687" i="22" s="1"/>
  <c r="H688" i="22" s="1"/>
  <c r="H689" i="22" s="1"/>
  <c r="H690" i="22" s="1"/>
  <c r="H691" i="22" s="1"/>
  <c r="H692" i="22" s="1"/>
  <c r="H693" i="22" s="1"/>
  <c r="H694" i="22" s="1"/>
  <c r="H695" i="22" s="1"/>
  <c r="H696" i="22" s="1"/>
  <c r="H697" i="22" s="1"/>
  <c r="H698" i="22" s="1"/>
  <c r="H699" i="22" s="1"/>
  <c r="H700" i="22" s="1"/>
  <c r="H701" i="22" s="1"/>
  <c r="H702" i="22" s="1"/>
  <c r="H703" i="22" s="1"/>
  <c r="H704" i="22" s="1"/>
  <c r="H705" i="22" s="1"/>
  <c r="H706" i="22" s="1"/>
  <c r="H707" i="22" s="1"/>
  <c r="H708" i="22" s="1"/>
  <c r="H709" i="22" s="1"/>
  <c r="H710" i="22" s="1"/>
  <c r="H711" i="22" s="1"/>
  <c r="H712" i="22" s="1"/>
  <c r="H713" i="22" s="1"/>
  <c r="H714" i="22" s="1"/>
  <c r="H715" i="22" s="1"/>
  <c r="H716" i="22" s="1"/>
  <c r="H717" i="22" s="1"/>
  <c r="H718" i="22" s="1"/>
  <c r="H719" i="22" s="1"/>
  <c r="H720" i="22" s="1"/>
  <c r="H721" i="22" s="1"/>
  <c r="H722" i="22" s="1"/>
  <c r="H723" i="22" s="1"/>
  <c r="H724" i="22" s="1"/>
  <c r="H725" i="22" s="1"/>
  <c r="H726" i="22" s="1"/>
  <c r="H727" i="22" s="1"/>
  <c r="H728" i="22" s="1"/>
  <c r="H729" i="22" s="1"/>
  <c r="H730" i="22" s="1"/>
  <c r="H731" i="22" s="1"/>
  <c r="H732" i="22" s="1"/>
  <c r="H733" i="22" s="1"/>
  <c r="H734" i="22" s="1"/>
  <c r="H735" i="22" s="1"/>
  <c r="H736" i="22" s="1"/>
  <c r="H737" i="22" s="1"/>
  <c r="H738" i="22" s="1"/>
  <c r="H739" i="22" s="1"/>
  <c r="H740" i="22" s="1"/>
  <c r="H741" i="22" s="1"/>
  <c r="H742" i="22" s="1"/>
  <c r="H743" i="22" s="1"/>
  <c r="H744" i="22" s="1"/>
  <c r="H745" i="22" s="1"/>
  <c r="H746" i="22" s="1"/>
  <c r="H747" i="22" s="1"/>
  <c r="H748" i="22" s="1"/>
  <c r="H749" i="22" s="1"/>
  <c r="H750" i="22" s="1"/>
  <c r="H751" i="22" s="1"/>
  <c r="H752" i="22" s="1"/>
  <c r="H753" i="22" s="1"/>
  <c r="H754" i="22" s="1"/>
  <c r="H755" i="22" s="1"/>
  <c r="H756" i="22" s="1"/>
  <c r="H757" i="22" s="1"/>
  <c r="H758" i="22" s="1"/>
  <c r="H759" i="22" s="1"/>
  <c r="H760" i="22" s="1"/>
  <c r="H761" i="22" s="1"/>
  <c r="H762" i="22" s="1"/>
  <c r="H763" i="22" s="1"/>
  <c r="H764" i="22" s="1"/>
  <c r="H765" i="22" s="1"/>
  <c r="H766" i="22" s="1"/>
  <c r="H767" i="22" s="1"/>
  <c r="H768" i="22" s="1"/>
  <c r="H769" i="22" s="1"/>
  <c r="H770" i="22" s="1"/>
  <c r="H771" i="22" s="1"/>
  <c r="H772" i="22" s="1"/>
  <c r="H773" i="22" s="1"/>
  <c r="H774" i="22" s="1"/>
  <c r="H775" i="22" s="1"/>
  <c r="H776" i="22" s="1"/>
  <c r="H777" i="22" s="1"/>
  <c r="H778" i="22" s="1"/>
  <c r="H779" i="22" s="1"/>
  <c r="H780" i="22" s="1"/>
  <c r="H781" i="22" s="1"/>
  <c r="H782" i="22" s="1"/>
  <c r="H783" i="22" s="1"/>
  <c r="H784" i="22" s="1"/>
  <c r="H785" i="22" s="1"/>
  <c r="H786" i="22" s="1"/>
  <c r="H787" i="22" s="1"/>
  <c r="H788" i="22" s="1"/>
  <c r="H789" i="22" s="1"/>
  <c r="H790" i="22" s="1"/>
  <c r="H791" i="22" s="1"/>
  <c r="H792" i="22" s="1"/>
  <c r="H793" i="22" s="1"/>
  <c r="H794" i="22" s="1"/>
  <c r="H795" i="22" s="1"/>
  <c r="H796" i="22" s="1"/>
  <c r="H797" i="22" s="1"/>
  <c r="H798" i="22" s="1"/>
  <c r="H799" i="22" s="1"/>
  <c r="H800" i="22" s="1"/>
  <c r="H801" i="22" s="1"/>
  <c r="H802" i="22" s="1"/>
  <c r="H803" i="22" s="1"/>
  <c r="H804" i="22" s="1"/>
  <c r="H805" i="22" s="1"/>
  <c r="H806" i="22" s="1"/>
  <c r="H807" i="22" s="1"/>
  <c r="H808" i="22" s="1"/>
  <c r="H809" i="22" s="1"/>
  <c r="H810" i="22" s="1"/>
  <c r="H811" i="22" s="1"/>
  <c r="H812" i="22" s="1"/>
  <c r="H813" i="22" s="1"/>
  <c r="H814" i="22" s="1"/>
  <c r="H815" i="22" s="1"/>
  <c r="H816" i="22" s="1"/>
  <c r="H817" i="22" s="1"/>
  <c r="H818" i="22" s="1"/>
  <c r="H819" i="22" s="1"/>
  <c r="H820" i="22" s="1"/>
  <c r="H821" i="22" s="1"/>
  <c r="H822" i="22" s="1"/>
  <c r="H823" i="22" s="1"/>
  <c r="H824" i="22" s="1"/>
  <c r="H825" i="22" s="1"/>
  <c r="H826" i="22" s="1"/>
  <c r="H827" i="22" s="1"/>
  <c r="H828" i="22" s="1"/>
  <c r="H829" i="22" s="1"/>
  <c r="H830" i="22" s="1"/>
  <c r="H831" i="22" s="1"/>
  <c r="H832" i="22" s="1"/>
  <c r="H833" i="22" s="1"/>
  <c r="H834" i="22" s="1"/>
  <c r="H835" i="22" s="1"/>
  <c r="H836" i="22" s="1"/>
  <c r="H837" i="22" s="1"/>
  <c r="H838" i="22" s="1"/>
  <c r="H839" i="22" s="1"/>
  <c r="H840" i="22" s="1"/>
  <c r="H841" i="22" s="1"/>
  <c r="H842" i="22" s="1"/>
  <c r="H843" i="22" s="1"/>
  <c r="H844" i="22" s="1"/>
  <c r="H845" i="22" s="1"/>
  <c r="H846" i="22" s="1"/>
  <c r="H847" i="22" s="1"/>
  <c r="H848" i="22" s="1"/>
  <c r="H849" i="22" s="1"/>
  <c r="H850" i="22" s="1"/>
  <c r="H851" i="22" s="1"/>
  <c r="H852" i="22" s="1"/>
  <c r="H853" i="22" s="1"/>
  <c r="H854" i="22" s="1"/>
  <c r="H855" i="22" s="1"/>
  <c r="H856" i="22" s="1"/>
  <c r="H857" i="22" s="1"/>
  <c r="H858" i="22" s="1"/>
  <c r="H859" i="22" s="1"/>
  <c r="H860" i="22" s="1"/>
  <c r="H861" i="22" s="1"/>
  <c r="H862" i="22" s="1"/>
  <c r="H863" i="22" s="1"/>
  <c r="H864" i="22" s="1"/>
  <c r="H865" i="22" s="1"/>
  <c r="H866" i="22" s="1"/>
  <c r="H867" i="22" s="1"/>
  <c r="H868" i="22" s="1"/>
  <c r="H869" i="22" s="1"/>
  <c r="H870" i="22" s="1"/>
  <c r="H871" i="22" s="1"/>
  <c r="H872" i="22" s="1"/>
  <c r="H873" i="22" s="1"/>
  <c r="H874" i="22" s="1"/>
  <c r="H875" i="22" s="1"/>
  <c r="H876" i="22" s="1"/>
  <c r="H877" i="22" s="1"/>
  <c r="H878" i="22" s="1"/>
  <c r="H879" i="22" s="1"/>
  <c r="H880" i="22" s="1"/>
  <c r="H881" i="22" s="1"/>
  <c r="H882" i="22" s="1"/>
  <c r="H883" i="22" s="1"/>
  <c r="H884" i="22" s="1"/>
  <c r="H885" i="22" s="1"/>
  <c r="H886" i="22" s="1"/>
  <c r="H887" i="22" s="1"/>
  <c r="H888" i="22" s="1"/>
  <c r="H889" i="22" s="1"/>
  <c r="H890" i="22" s="1"/>
  <c r="H891" i="22" s="1"/>
  <c r="H892" i="22" s="1"/>
  <c r="H893" i="22" s="1"/>
  <c r="H894" i="22" s="1"/>
  <c r="H895" i="22" s="1"/>
  <c r="H896" i="22" s="1"/>
  <c r="H897" i="22" s="1"/>
  <c r="H898" i="22" s="1"/>
  <c r="H899" i="22" s="1"/>
  <c r="H900" i="22" s="1"/>
  <c r="H901" i="22" s="1"/>
  <c r="H902" i="22" s="1"/>
  <c r="H903" i="22" s="1"/>
  <c r="H904" i="22" s="1"/>
  <c r="H905" i="22" s="1"/>
  <c r="H906" i="22" s="1"/>
  <c r="H907" i="22" s="1"/>
  <c r="H908" i="22" s="1"/>
  <c r="H909" i="22" s="1"/>
  <c r="H910" i="22" s="1"/>
  <c r="H911" i="22" s="1"/>
  <c r="H912" i="22" s="1"/>
  <c r="H913" i="22" s="1"/>
  <c r="H914" i="22" s="1"/>
  <c r="H915" i="22" s="1"/>
  <c r="H916" i="22" s="1"/>
  <c r="H917" i="22" s="1"/>
  <c r="H918" i="22" s="1"/>
  <c r="H919" i="22" s="1"/>
  <c r="H920" i="22" s="1"/>
  <c r="H921" i="22" s="1"/>
  <c r="H922" i="22" s="1"/>
  <c r="H923" i="22" s="1"/>
  <c r="H924" i="22" s="1"/>
  <c r="H925" i="22" s="1"/>
  <c r="H926" i="22" s="1"/>
  <c r="H927" i="22" s="1"/>
  <c r="H928" i="22" s="1"/>
  <c r="H929" i="22" s="1"/>
  <c r="H930" i="22" s="1"/>
  <c r="H931" i="22" s="1"/>
  <c r="H932" i="22" s="1"/>
  <c r="H933" i="22" s="1"/>
  <c r="H934" i="22" s="1"/>
  <c r="H935" i="22" s="1"/>
  <c r="H936" i="22" s="1"/>
  <c r="H937" i="22" s="1"/>
  <c r="H938" i="22" s="1"/>
  <c r="H939" i="22" s="1"/>
  <c r="H940" i="22" s="1"/>
  <c r="H941" i="22" s="1"/>
  <c r="H942" i="22" s="1"/>
  <c r="H943" i="22" s="1"/>
  <c r="H944" i="22" s="1"/>
  <c r="H945" i="22" s="1"/>
  <c r="H946" i="22" s="1"/>
  <c r="H947" i="22" s="1"/>
  <c r="H948" i="22" s="1"/>
  <c r="H949" i="22" s="1"/>
  <c r="H950" i="22" s="1"/>
  <c r="H951" i="22" s="1"/>
  <c r="H952" i="22" s="1"/>
  <c r="H953" i="22" s="1"/>
  <c r="H954" i="22" s="1"/>
  <c r="H955" i="22" s="1"/>
  <c r="H956" i="22" s="1"/>
  <c r="H957" i="22" s="1"/>
  <c r="H958" i="22" s="1"/>
  <c r="H959" i="22" s="1"/>
  <c r="H960" i="22" s="1"/>
  <c r="H961" i="22" s="1"/>
  <c r="H962" i="22" s="1"/>
  <c r="H963" i="22" s="1"/>
  <c r="H964" i="22" s="1"/>
  <c r="H965" i="22" s="1"/>
  <c r="H966" i="22" s="1"/>
  <c r="H967" i="22" s="1"/>
  <c r="H968" i="22" s="1"/>
  <c r="H969" i="22" s="1"/>
  <c r="H970" i="22" s="1"/>
  <c r="H971" i="22" s="1"/>
  <c r="H972" i="22" s="1"/>
  <c r="H973" i="22" s="1"/>
  <c r="H974" i="22" s="1"/>
  <c r="H975" i="22" s="1"/>
  <c r="H976" i="22" s="1"/>
  <c r="H977" i="22" s="1"/>
  <c r="H978" i="22" s="1"/>
  <c r="H979" i="22" s="1"/>
  <c r="H980" i="22" s="1"/>
  <c r="H981" i="22" s="1"/>
  <c r="H982" i="22" s="1"/>
  <c r="H983" i="22" s="1"/>
  <c r="H984" i="22" s="1"/>
  <c r="H985" i="22" s="1"/>
  <c r="H986" i="22" s="1"/>
  <c r="H987" i="22" s="1"/>
  <c r="H988" i="22" s="1"/>
  <c r="H989" i="22" s="1"/>
  <c r="H990" i="22" s="1"/>
  <c r="H991" i="22" s="1"/>
  <c r="H992" i="22" s="1"/>
  <c r="H993" i="22" s="1"/>
  <c r="H994" i="22" s="1"/>
  <c r="H995" i="22" s="1"/>
  <c r="H996" i="22" s="1"/>
  <c r="H997" i="22" s="1"/>
  <c r="H998" i="22" s="1"/>
  <c r="H999" i="22" s="1"/>
  <c r="H1000" i="22" s="1"/>
  <c r="H1001" i="22" s="1"/>
  <c r="H1002" i="22" s="1"/>
  <c r="H1003" i="22" s="1"/>
  <c r="H1004" i="22" s="1"/>
  <c r="H1005" i="22" s="1"/>
  <c r="H1006" i="22" s="1"/>
  <c r="H1007" i="22" s="1"/>
  <c r="H1008" i="22" s="1"/>
  <c r="H1009" i="22" s="1"/>
  <c r="H1010" i="22" s="1"/>
  <c r="H1011" i="22" s="1"/>
  <c r="H1012" i="22" s="1"/>
  <c r="H1013" i="22" s="1"/>
  <c r="H1014" i="22" s="1"/>
  <c r="H1015" i="22" s="1"/>
  <c r="H1016" i="22" s="1"/>
  <c r="H1017" i="22" s="1"/>
  <c r="H1018" i="22" s="1"/>
  <c r="H1019" i="22" s="1"/>
  <c r="H1020" i="22" s="1"/>
  <c r="H1021" i="22" s="1"/>
  <c r="H1022" i="22" s="1"/>
  <c r="H1023" i="22" s="1"/>
  <c r="H1024" i="22" s="1"/>
  <c r="H1025" i="22" s="1"/>
  <c r="H1026" i="22" s="1"/>
  <c r="H1027" i="22" s="1"/>
  <c r="H1028" i="22" s="1"/>
  <c r="H1029" i="22" s="1"/>
  <c r="H1030" i="22" s="1"/>
  <c r="H1031" i="22" s="1"/>
  <c r="H1032" i="22" s="1"/>
  <c r="H1033" i="22" s="1"/>
  <c r="H1034" i="22" s="1"/>
  <c r="H1035" i="22" s="1"/>
  <c r="H1036" i="22" s="1"/>
  <c r="H1037" i="22" s="1"/>
  <c r="H1038" i="22" s="1"/>
  <c r="H1039" i="22" s="1"/>
  <c r="H1040" i="22" s="1"/>
  <c r="H1041" i="22" s="1"/>
  <c r="H1042" i="22" s="1"/>
  <c r="H1043" i="22" s="1"/>
  <c r="H1044" i="22" s="1"/>
  <c r="H1045" i="22" s="1"/>
  <c r="H1046" i="22" s="1"/>
  <c r="H1047" i="22" s="1"/>
  <c r="H1048" i="22" s="1"/>
  <c r="H1049" i="22" s="1"/>
  <c r="H1050" i="22" s="1"/>
  <c r="H1051" i="22" s="1"/>
  <c r="H1052" i="22" s="1"/>
  <c r="H1053" i="22" s="1"/>
  <c r="H1054" i="22" s="1"/>
  <c r="H1055" i="22" s="1"/>
  <c r="H1056" i="22" s="1"/>
  <c r="H1057" i="22" s="1"/>
  <c r="H1058" i="22" s="1"/>
  <c r="H1059" i="22" s="1"/>
  <c r="H1060" i="22" s="1"/>
  <c r="H1061" i="22" s="1"/>
  <c r="H1062" i="22" s="1"/>
  <c r="H1063" i="22" s="1"/>
  <c r="H1064" i="22" s="1"/>
  <c r="H1065" i="22" s="1"/>
  <c r="H1066" i="22" s="1"/>
  <c r="H1067" i="22" s="1"/>
  <c r="H1068" i="22" s="1"/>
  <c r="H1069" i="22" s="1"/>
  <c r="H1070" i="22" s="1"/>
  <c r="H1071" i="22" s="1"/>
  <c r="H1072" i="22" s="1"/>
  <c r="H1073" i="22" s="1"/>
  <c r="H1074" i="22" s="1"/>
  <c r="H1075" i="22" s="1"/>
  <c r="H1076" i="22" s="1"/>
  <c r="H1077" i="22" s="1"/>
  <c r="H1078" i="22" s="1"/>
  <c r="H1079" i="22" s="1"/>
  <c r="H1080" i="22" s="1"/>
  <c r="H1081" i="22" s="1"/>
  <c r="H1082" i="22" s="1"/>
  <c r="H1083" i="22" s="1"/>
  <c r="H1084" i="22" s="1"/>
  <c r="H1085" i="22" s="1"/>
  <c r="H1086" i="22" s="1"/>
  <c r="H1087" i="22" s="1"/>
  <c r="H1088" i="22" s="1"/>
  <c r="H1089" i="22" s="1"/>
  <c r="H1090" i="22" s="1"/>
  <c r="H1091" i="22" s="1"/>
  <c r="H1092" i="22" s="1"/>
  <c r="H1093" i="22" s="1"/>
  <c r="H1094" i="22" s="1"/>
  <c r="H1095" i="22" s="1"/>
  <c r="H1096" i="22" s="1"/>
  <c r="H1097" i="22" s="1"/>
  <c r="H1098" i="22" s="1"/>
  <c r="H1099" i="22" s="1"/>
  <c r="H1100" i="22" s="1"/>
  <c r="H1101" i="22" s="1"/>
  <c r="H1102" i="22" s="1"/>
  <c r="H1103" i="22" s="1"/>
  <c r="H1104" i="22" s="1"/>
  <c r="H1105" i="22" s="1"/>
  <c r="H1106" i="22" s="1"/>
  <c r="H1107" i="22" s="1"/>
  <c r="H1108" i="22" s="1"/>
  <c r="H1109" i="22" s="1"/>
  <c r="H1110" i="22" s="1"/>
  <c r="H1111" i="22" s="1"/>
  <c r="H1112" i="22" s="1"/>
  <c r="H1113" i="22" s="1"/>
  <c r="H1114" i="22" s="1"/>
  <c r="H1115" i="22" s="1"/>
  <c r="H1116" i="22" s="1"/>
  <c r="H1117" i="22" s="1"/>
  <c r="H1118" i="22" s="1"/>
  <c r="H1119" i="22" s="1"/>
  <c r="H1120" i="22" s="1"/>
  <c r="H1121" i="22" s="1"/>
  <c r="H1122" i="22" s="1"/>
  <c r="H1123" i="22" s="1"/>
  <c r="H1124" i="22" s="1"/>
  <c r="H1125" i="22" s="1"/>
  <c r="H1126" i="22" s="1"/>
  <c r="H1127" i="22" s="1"/>
  <c r="H1128" i="22" s="1"/>
  <c r="H1129" i="22" s="1"/>
  <c r="H1130" i="22" s="1"/>
  <c r="H1131" i="22" s="1"/>
  <c r="H1132" i="22" s="1"/>
  <c r="H1133" i="22" s="1"/>
  <c r="H1134" i="22" s="1"/>
  <c r="H1135" i="22" s="1"/>
  <c r="H1136" i="22" s="1"/>
  <c r="H1137" i="22" s="1"/>
  <c r="H1138" i="22" s="1"/>
  <c r="H1139" i="22" s="1"/>
  <c r="H1140" i="22" s="1"/>
  <c r="H1141" i="22" s="1"/>
  <c r="H1142" i="22" s="1"/>
  <c r="H1143" i="22" s="1"/>
  <c r="H1144" i="22" s="1"/>
  <c r="H1145" i="22" s="1"/>
  <c r="H1146" i="22" s="1"/>
  <c r="H1147" i="22" s="1"/>
  <c r="H1148" i="22" s="1"/>
  <c r="H1149" i="22" s="1"/>
  <c r="H1150" i="22" s="1"/>
  <c r="H1151" i="22" s="1"/>
  <c r="H1152" i="22" s="1"/>
  <c r="H1153" i="22" s="1"/>
  <c r="H1154" i="22" s="1"/>
  <c r="H1155" i="22" s="1"/>
  <c r="H1156" i="22" s="1"/>
  <c r="H1157" i="22" s="1"/>
  <c r="H1158" i="22" s="1"/>
  <c r="H1159" i="22" s="1"/>
  <c r="H1160" i="22" s="1"/>
  <c r="H1161" i="22" s="1"/>
  <c r="H1162" i="22" s="1"/>
  <c r="H1163" i="22" s="1"/>
  <c r="H1164" i="22" s="1"/>
  <c r="H1165" i="22" s="1"/>
  <c r="H1166" i="22" s="1"/>
  <c r="H1167" i="22" s="1"/>
  <c r="H1168" i="22" s="1"/>
  <c r="H1169" i="22" s="1"/>
  <c r="H1170" i="22" s="1"/>
  <c r="H1171" i="22" s="1"/>
  <c r="H1172" i="22" s="1"/>
  <c r="H1173" i="22" s="1"/>
  <c r="H1174" i="22" s="1"/>
  <c r="H1175" i="22" s="1"/>
  <c r="H1176" i="22" s="1"/>
  <c r="H1177" i="22" s="1"/>
  <c r="H1178" i="22" s="1"/>
  <c r="H1179" i="22" s="1"/>
  <c r="H1180" i="22" s="1"/>
  <c r="H1181" i="22" s="1"/>
  <c r="H1182" i="22" s="1"/>
  <c r="H1183" i="22" s="1"/>
  <c r="H1184" i="22" s="1"/>
  <c r="H1185" i="22" s="1"/>
  <c r="H1186" i="22" s="1"/>
  <c r="H1187" i="22" s="1"/>
  <c r="H1188" i="22" s="1"/>
  <c r="H1189" i="22" s="1"/>
  <c r="H1190" i="22" s="1"/>
  <c r="H1191" i="22" s="1"/>
  <c r="H1192" i="22" s="1"/>
  <c r="H1193" i="22" s="1"/>
  <c r="H1194" i="22" s="1"/>
  <c r="H1195" i="22" s="1"/>
  <c r="H1196" i="22" s="1"/>
  <c r="H1197" i="22" s="1"/>
  <c r="H1198" i="22" s="1"/>
  <c r="H1199" i="22" s="1"/>
  <c r="H1200" i="22" s="1"/>
  <c r="H1201" i="22" s="1"/>
  <c r="H1202" i="22" s="1"/>
  <c r="H1203" i="22" s="1"/>
  <c r="H1204" i="22" s="1"/>
  <c r="H1205" i="22" s="1"/>
  <c r="H1206" i="22" s="1"/>
  <c r="H1207" i="22" s="1"/>
  <c r="H1208" i="22" s="1"/>
  <c r="H1209" i="22" s="1"/>
  <c r="H1210" i="22" s="1"/>
  <c r="H1211" i="22" s="1"/>
  <c r="H1212" i="22" s="1"/>
  <c r="H1213" i="22" s="1"/>
  <c r="H1214" i="22" s="1"/>
  <c r="H1215" i="22" s="1"/>
  <c r="H1216" i="22" s="1"/>
  <c r="H1217" i="22" s="1"/>
  <c r="H1218" i="22" s="1"/>
  <c r="H1219" i="22" s="1"/>
  <c r="H1220" i="22" s="1"/>
  <c r="H1221" i="22" s="1"/>
  <c r="H1222" i="22" s="1"/>
  <c r="H1223" i="22" s="1"/>
  <c r="H1224" i="22" s="1"/>
  <c r="H1225" i="22" s="1"/>
  <c r="H1226" i="22" s="1"/>
  <c r="H1227" i="22" s="1"/>
  <c r="H1228" i="22" s="1"/>
  <c r="H1229" i="22" s="1"/>
  <c r="H1230" i="22" s="1"/>
  <c r="H1231" i="22" s="1"/>
  <c r="H1232" i="22" s="1"/>
  <c r="H1233" i="22" s="1"/>
  <c r="H1234" i="22" s="1"/>
  <c r="H1235" i="22" s="1"/>
  <c r="H1236" i="22" s="1"/>
  <c r="H1237" i="22" s="1"/>
  <c r="H1238" i="22" s="1"/>
  <c r="H1239" i="22" s="1"/>
  <c r="H1240" i="22" s="1"/>
  <c r="H1241" i="22" s="1"/>
  <c r="H1242" i="22" s="1"/>
  <c r="H1243" i="22" s="1"/>
  <c r="H1244" i="22" s="1"/>
  <c r="H1245" i="22" s="1"/>
  <c r="H1246" i="22" s="1"/>
  <c r="H1247" i="22" s="1"/>
  <c r="H1248" i="22" s="1"/>
  <c r="H1249" i="22" s="1"/>
  <c r="H1250" i="22" s="1"/>
  <c r="H1251" i="22" s="1"/>
  <c r="H1252" i="22" s="1"/>
  <c r="H1253" i="22" s="1"/>
  <c r="H1254" i="22" s="1"/>
  <c r="H1255" i="22" s="1"/>
  <c r="H1256" i="22" s="1"/>
  <c r="H1257" i="22" s="1"/>
  <c r="H1258" i="22" s="1"/>
  <c r="H1259" i="22" s="1"/>
  <c r="H1260" i="22" s="1"/>
  <c r="H1261" i="22" s="1"/>
  <c r="H1262" i="22" s="1"/>
  <c r="H1263" i="22" s="1"/>
  <c r="H1264" i="22" s="1"/>
  <c r="H1265" i="22" s="1"/>
  <c r="H1266" i="22" s="1"/>
  <c r="H1267" i="22" s="1"/>
  <c r="H1268" i="22" s="1"/>
  <c r="H1269" i="22" s="1"/>
  <c r="H1270" i="22" s="1"/>
  <c r="H1271" i="22" s="1"/>
  <c r="H1272" i="22" s="1"/>
  <c r="H1273" i="22" s="1"/>
  <c r="H1274" i="22" s="1"/>
  <c r="H1275" i="22" s="1"/>
  <c r="H1276" i="22" s="1"/>
  <c r="H1277" i="22" s="1"/>
  <c r="H1278" i="22" s="1"/>
  <c r="H1279" i="22" s="1"/>
  <c r="H1280" i="22" s="1"/>
  <c r="H1281" i="22" s="1"/>
  <c r="H1282" i="22" s="1"/>
  <c r="H1283" i="22" s="1"/>
  <c r="H1284" i="22" s="1"/>
  <c r="H1285" i="22" s="1"/>
  <c r="H1286" i="22" s="1"/>
  <c r="H1287" i="22" s="1"/>
  <c r="H1288" i="22" s="1"/>
  <c r="H1289" i="22" s="1"/>
  <c r="H1290" i="22" s="1"/>
  <c r="H1291" i="22" s="1"/>
  <c r="H1292" i="22" s="1"/>
  <c r="H1293" i="22" s="1"/>
  <c r="H1294" i="22" s="1"/>
  <c r="H1295" i="22" s="1"/>
  <c r="H1296" i="22" s="1"/>
  <c r="H1297" i="22" s="1"/>
  <c r="H1298" i="22" s="1"/>
  <c r="H1299" i="22" s="1"/>
  <c r="H1300" i="22" s="1"/>
  <c r="H1301" i="22" s="1"/>
  <c r="H1302" i="22" s="1"/>
  <c r="H1303" i="22" s="1"/>
  <c r="H1304" i="22" s="1"/>
  <c r="H1305" i="22" s="1"/>
  <c r="H1306" i="22" s="1"/>
  <c r="H1307" i="22" s="1"/>
  <c r="H1308" i="22" s="1"/>
  <c r="H1309" i="22" s="1"/>
  <c r="H1310" i="22" s="1"/>
  <c r="H1311" i="22" s="1"/>
  <c r="H1312" i="22" s="1"/>
  <c r="H1313" i="22" s="1"/>
  <c r="H1314" i="22" s="1"/>
  <c r="H1315" i="22" s="1"/>
  <c r="H1316" i="22" s="1"/>
  <c r="H1317" i="22" s="1"/>
  <c r="H1318" i="22" s="1"/>
  <c r="H1319" i="22" s="1"/>
  <c r="H1320" i="22" s="1"/>
  <c r="H1321" i="22" s="1"/>
  <c r="H1322" i="22" s="1"/>
  <c r="H1323" i="22" s="1"/>
  <c r="H1324" i="22" s="1"/>
  <c r="H1325" i="22" s="1"/>
  <c r="H1326" i="22" s="1"/>
  <c r="H1327" i="22" s="1"/>
  <c r="H1328" i="22" s="1"/>
  <c r="H1329" i="22" s="1"/>
  <c r="H1330" i="22" s="1"/>
  <c r="H1331" i="22" s="1"/>
  <c r="H1332" i="22" s="1"/>
  <c r="H1333" i="22" s="1"/>
  <c r="H1334" i="22" s="1"/>
  <c r="H1335" i="22" s="1"/>
  <c r="H1336" i="22" s="1"/>
  <c r="H1337" i="22" s="1"/>
  <c r="H1338" i="22" s="1"/>
  <c r="H1339" i="22" s="1"/>
  <c r="H1340" i="22" s="1"/>
  <c r="H1341" i="22" s="1"/>
  <c r="H1342" i="22" s="1"/>
  <c r="H1343" i="22" s="1"/>
  <c r="H1344" i="22" s="1"/>
  <c r="H1345" i="22" s="1"/>
  <c r="H1346" i="22" s="1"/>
  <c r="H1347" i="22" s="1"/>
  <c r="H1348" i="22" s="1"/>
  <c r="H1349" i="22" s="1"/>
  <c r="H1350" i="22" s="1"/>
  <c r="H1351" i="22" s="1"/>
  <c r="H1352" i="22" s="1"/>
  <c r="H1353" i="22" s="1"/>
  <c r="H1354" i="22" s="1"/>
  <c r="H1355" i="22" s="1"/>
  <c r="H1356" i="22" s="1"/>
  <c r="H1357" i="22" s="1"/>
  <c r="H1358" i="22" s="1"/>
  <c r="H1359" i="22" s="1"/>
  <c r="H1360" i="22" s="1"/>
  <c r="H1361" i="22" s="1"/>
  <c r="H1362" i="22" s="1"/>
  <c r="H1363" i="22" s="1"/>
  <c r="H1364" i="22" s="1"/>
  <c r="H1365" i="22" s="1"/>
  <c r="H1366" i="22" s="1"/>
  <c r="H1367" i="22" s="1"/>
  <c r="H1368" i="22" s="1"/>
  <c r="H1369" i="22" s="1"/>
  <c r="H1370" i="22" s="1"/>
  <c r="H1371" i="22" s="1"/>
  <c r="H1372" i="22" s="1"/>
  <c r="H1373" i="22" s="1"/>
  <c r="H1374" i="22" s="1"/>
  <c r="H1375" i="22" s="1"/>
  <c r="H1376" i="22" s="1"/>
  <c r="H1377" i="22" s="1"/>
  <c r="H1378" i="22" s="1"/>
  <c r="H1379" i="22" s="1"/>
  <c r="H1380" i="22" s="1"/>
  <c r="H1381" i="22" s="1"/>
  <c r="H1382" i="22" s="1"/>
  <c r="H1383" i="22" s="1"/>
  <c r="H1384" i="22" s="1"/>
  <c r="H1385" i="22" s="1"/>
  <c r="H1386" i="22" s="1"/>
  <c r="H1387" i="22" s="1"/>
  <c r="H1388" i="22" s="1"/>
  <c r="H1389" i="22" s="1"/>
  <c r="H1390" i="22" s="1"/>
  <c r="H1391" i="22" s="1"/>
  <c r="H1392" i="22" s="1"/>
  <c r="H1393" i="22" s="1"/>
  <c r="H1394" i="22" s="1"/>
  <c r="H1395" i="22" s="1"/>
  <c r="H1396" i="22" s="1"/>
  <c r="H1397" i="22" s="1"/>
  <c r="H1398" i="22" s="1"/>
  <c r="H1399" i="22" s="1"/>
  <c r="H1400" i="22" s="1"/>
  <c r="H1401" i="22" s="1"/>
  <c r="H1402" i="22" s="1"/>
  <c r="H1403" i="22" s="1"/>
  <c r="H1404" i="22" s="1"/>
  <c r="H1405" i="22" s="1"/>
  <c r="H1406" i="22" s="1"/>
  <c r="H1407" i="22" s="1"/>
  <c r="H1408" i="22" s="1"/>
  <c r="H1409" i="22" s="1"/>
  <c r="H1410" i="22" s="1"/>
  <c r="H1411" i="22" s="1"/>
  <c r="H1412" i="22" s="1"/>
  <c r="H1413" i="22" s="1"/>
  <c r="H1414" i="22" s="1"/>
  <c r="H1415" i="22" s="1"/>
  <c r="H1416" i="22" s="1"/>
  <c r="H1417" i="22" s="1"/>
  <c r="H1418" i="22" s="1"/>
  <c r="H1419" i="22" s="1"/>
  <c r="H1420" i="22" s="1"/>
  <c r="H1421" i="22" s="1"/>
  <c r="H1422" i="22" s="1"/>
  <c r="H1423" i="22" s="1"/>
  <c r="H1424" i="22" s="1"/>
  <c r="H1425" i="22" s="1"/>
  <c r="H1426" i="22" s="1"/>
  <c r="H1427" i="22" s="1"/>
  <c r="H1428" i="22" s="1"/>
  <c r="H1429" i="22" s="1"/>
  <c r="H1430" i="22" s="1"/>
  <c r="H1431" i="22" s="1"/>
  <c r="H1432" i="22" s="1"/>
  <c r="H1433" i="22" s="1"/>
  <c r="H1434" i="22" s="1"/>
  <c r="H1435" i="22" s="1"/>
  <c r="H1436" i="22" s="1"/>
  <c r="H1437" i="22" s="1"/>
  <c r="H1438" i="22" s="1"/>
  <c r="H1439" i="22" s="1"/>
  <c r="H1440" i="22" s="1"/>
  <c r="H1441" i="22" s="1"/>
  <c r="H1442" i="22" s="1"/>
  <c r="H1443" i="22" s="1"/>
  <c r="H1444" i="22" s="1"/>
  <c r="H1445" i="22" s="1"/>
  <c r="H1446" i="22" s="1"/>
  <c r="H1447" i="22" s="1"/>
  <c r="H1448" i="22" s="1"/>
  <c r="H1449" i="22" s="1"/>
  <c r="H1450" i="22" s="1"/>
  <c r="H1451" i="22" s="1"/>
  <c r="H1452" i="22" s="1"/>
  <c r="H1453" i="22" s="1"/>
  <c r="H1454" i="22" s="1"/>
  <c r="H1455" i="22" s="1"/>
  <c r="H1456" i="22" s="1"/>
  <c r="H1457" i="22" s="1"/>
  <c r="H1458" i="22" s="1"/>
  <c r="H1459" i="22" s="1"/>
  <c r="H1460" i="22" s="1"/>
  <c r="H1461" i="22" s="1"/>
  <c r="H1462" i="22" s="1"/>
  <c r="H1463" i="22" s="1"/>
  <c r="H1464" i="22" s="1"/>
  <c r="H1465" i="22" s="1"/>
  <c r="H1466" i="22" s="1"/>
  <c r="H1467" i="22" s="1"/>
  <c r="H1468" i="22" s="1"/>
  <c r="H1469" i="22" s="1"/>
  <c r="H1470" i="22" s="1"/>
  <c r="H1471" i="22" s="1"/>
  <c r="H1472" i="22" s="1"/>
  <c r="H1473" i="22" s="1"/>
  <c r="H1474" i="22" s="1"/>
  <c r="H1475" i="22" s="1"/>
  <c r="H1476" i="22" s="1"/>
  <c r="H1477" i="22" s="1"/>
  <c r="H1478" i="22" s="1"/>
  <c r="H1479" i="22" s="1"/>
  <c r="H1480" i="22" s="1"/>
  <c r="H1481" i="22" s="1"/>
  <c r="H1482" i="22" s="1"/>
  <c r="H1483" i="22" s="1"/>
  <c r="H1484" i="22" s="1"/>
  <c r="H1485" i="22" s="1"/>
  <c r="H1486" i="22" s="1"/>
  <c r="H1487" i="22" s="1"/>
  <c r="H1488" i="22" s="1"/>
  <c r="H1489" i="22" s="1"/>
  <c r="H1490" i="22" s="1"/>
  <c r="H1491" i="22" s="1"/>
  <c r="H1492" i="22" s="1"/>
  <c r="H1493" i="22" s="1"/>
  <c r="H1494" i="22" s="1"/>
  <c r="H1495" i="22" s="1"/>
  <c r="H1496" i="22" s="1"/>
  <c r="H1497" i="22" s="1"/>
  <c r="H1498" i="22" s="1"/>
  <c r="H1499" i="22" s="1"/>
  <c r="H1500" i="22" s="1"/>
  <c r="H1501" i="22" s="1"/>
  <c r="H1502" i="22" s="1"/>
  <c r="H1503" i="22" s="1"/>
  <c r="H1504" i="22" s="1"/>
  <c r="H1505" i="22" s="1"/>
  <c r="H1506" i="22" s="1"/>
  <c r="H1507" i="22" s="1"/>
  <c r="H1508" i="22" s="1"/>
  <c r="H1509" i="22" s="1"/>
  <c r="H1510" i="22" s="1"/>
  <c r="H1511" i="22" s="1"/>
  <c r="H1512" i="22" s="1"/>
  <c r="H1513" i="22" s="1"/>
  <c r="H1514" i="22" s="1"/>
  <c r="H1515" i="22" s="1"/>
  <c r="H1516" i="22" s="1"/>
  <c r="H1517" i="22" s="1"/>
  <c r="H1518" i="22" s="1"/>
  <c r="H1519" i="22" s="1"/>
  <c r="H1520" i="22" s="1"/>
  <c r="H1521" i="22" s="1"/>
  <c r="H1522" i="22" s="1"/>
  <c r="H1523" i="22" s="1"/>
  <c r="H1524" i="22" s="1"/>
  <c r="H1525" i="22" s="1"/>
  <c r="H1526" i="22" s="1"/>
  <c r="H1527" i="22" s="1"/>
  <c r="H1528" i="22" s="1"/>
  <c r="H1529" i="22" s="1"/>
  <c r="H1530" i="22" s="1"/>
  <c r="H1531" i="22" s="1"/>
  <c r="H1532" i="22" s="1"/>
  <c r="H1533" i="22" s="1"/>
  <c r="H1534" i="22" s="1"/>
  <c r="H1535" i="22" s="1"/>
  <c r="H1536" i="22" s="1"/>
  <c r="H1537" i="22" s="1"/>
  <c r="H1538" i="22" s="1"/>
  <c r="H1539" i="22" s="1"/>
  <c r="H1540" i="22" s="1"/>
  <c r="H1541" i="22" s="1"/>
  <c r="H1542" i="22" s="1"/>
  <c r="H1543" i="22" s="1"/>
  <c r="H1544" i="22" s="1"/>
  <c r="H1545" i="22" s="1"/>
  <c r="H1546" i="22" s="1"/>
  <c r="H1547" i="22" s="1"/>
  <c r="H1548" i="22" s="1"/>
  <c r="H1549" i="22" s="1"/>
  <c r="H1550" i="22" s="1"/>
  <c r="H1551" i="22" s="1"/>
  <c r="H1552" i="22" s="1"/>
  <c r="H1553" i="22" s="1"/>
  <c r="H1554" i="22" s="1"/>
  <c r="H1555" i="22" s="1"/>
  <c r="H1556" i="22" s="1"/>
  <c r="H1557" i="22" s="1"/>
  <c r="H1558" i="22" s="1"/>
  <c r="H1559" i="22" s="1"/>
  <c r="H1560" i="22" s="1"/>
  <c r="H1561" i="22" s="1"/>
  <c r="H1562" i="22" s="1"/>
  <c r="H1563" i="22" s="1"/>
  <c r="H1564" i="22" s="1"/>
  <c r="H1565" i="22" s="1"/>
  <c r="H1566" i="22" s="1"/>
  <c r="H1567" i="22" s="1"/>
  <c r="H1568" i="22" s="1"/>
  <c r="H1569" i="22" s="1"/>
  <c r="H1570" i="22" s="1"/>
  <c r="H1571" i="22" s="1"/>
  <c r="H1572" i="22" s="1"/>
  <c r="H1573" i="22" s="1"/>
  <c r="H1574" i="22" s="1"/>
  <c r="H1575" i="22" s="1"/>
  <c r="H1576" i="22" s="1"/>
  <c r="H1577" i="22" s="1"/>
  <c r="H1578" i="22" s="1"/>
  <c r="H1579" i="22" s="1"/>
  <c r="H1580" i="22" s="1"/>
  <c r="H1581" i="22" s="1"/>
  <c r="H1582" i="22" s="1"/>
  <c r="H1583" i="22" s="1"/>
  <c r="H1584" i="22" s="1"/>
  <c r="H1585" i="22" s="1"/>
  <c r="H1586" i="22" s="1"/>
  <c r="H1587" i="22" s="1"/>
  <c r="H1588" i="22" s="1"/>
  <c r="H1589" i="22" s="1"/>
  <c r="H1590" i="22" s="1"/>
  <c r="H1591" i="22" s="1"/>
  <c r="H1592" i="22" s="1"/>
  <c r="H1593" i="22" s="1"/>
  <c r="H1594" i="22" s="1"/>
  <c r="H1595" i="22" s="1"/>
  <c r="H1596" i="22" s="1"/>
  <c r="H1597" i="22" s="1"/>
  <c r="H1598" i="22" s="1"/>
  <c r="H1599" i="22" s="1"/>
  <c r="H1600" i="22" s="1"/>
  <c r="H1601" i="22" s="1"/>
  <c r="H1602" i="22" s="1"/>
  <c r="H1603" i="22" s="1"/>
  <c r="H1604" i="22" s="1"/>
  <c r="H1605" i="22" s="1"/>
  <c r="H1606" i="22" s="1"/>
  <c r="H1607" i="22" s="1"/>
  <c r="H1608" i="22" s="1"/>
  <c r="H1609" i="22" s="1"/>
  <c r="H1610" i="22" s="1"/>
  <c r="H1611" i="22" s="1"/>
  <c r="H1612" i="22" s="1"/>
  <c r="H1613" i="22" s="1"/>
  <c r="H1614" i="22" s="1"/>
  <c r="H1615" i="22" s="1"/>
  <c r="H1616" i="22" s="1"/>
  <c r="H1617" i="22" s="1"/>
  <c r="H1618" i="22" s="1"/>
  <c r="H1619" i="22" s="1"/>
  <c r="H1620" i="22" s="1"/>
  <c r="H1621" i="22" s="1"/>
  <c r="H1622" i="22" s="1"/>
  <c r="H1623" i="22" s="1"/>
  <c r="H1624" i="22" s="1"/>
  <c r="H1625" i="22" s="1"/>
  <c r="H1626" i="22" s="1"/>
  <c r="H1627" i="22" s="1"/>
  <c r="H1628" i="22" s="1"/>
  <c r="H1629" i="22" s="1"/>
  <c r="H1630" i="22" s="1"/>
  <c r="H1631" i="22" s="1"/>
  <c r="H1632" i="22" s="1"/>
  <c r="H1633" i="22" s="1"/>
  <c r="H1634" i="22" s="1"/>
  <c r="H1635" i="22" s="1"/>
  <c r="H1636" i="22" s="1"/>
  <c r="H1637" i="22" s="1"/>
  <c r="H1638" i="22" s="1"/>
  <c r="H1639" i="22" s="1"/>
  <c r="H1640" i="22" s="1"/>
  <c r="H1641" i="22" s="1"/>
  <c r="H1642" i="22" s="1"/>
  <c r="H1643" i="22" s="1"/>
  <c r="H1644" i="22" s="1"/>
  <c r="H1645" i="22" s="1"/>
  <c r="H1646" i="22" s="1"/>
  <c r="H1647" i="22" s="1"/>
  <c r="H1648" i="22" s="1"/>
  <c r="H1649" i="22" s="1"/>
  <c r="H1650" i="22" s="1"/>
  <c r="H1651" i="22" s="1"/>
  <c r="H1652" i="22" s="1"/>
  <c r="H1653" i="22" s="1"/>
  <c r="H1654" i="22" s="1"/>
  <c r="H1655" i="22" s="1"/>
  <c r="H1656" i="22" s="1"/>
  <c r="H1657" i="22" s="1"/>
  <c r="H1658" i="22" s="1"/>
  <c r="H1659" i="22" s="1"/>
  <c r="H1660" i="22" s="1"/>
  <c r="H1661" i="22" s="1"/>
  <c r="H1662" i="22" s="1"/>
  <c r="H1663" i="22" s="1"/>
  <c r="H1664" i="22" s="1"/>
  <c r="H1665" i="22" s="1"/>
  <c r="H1666" i="22" s="1"/>
  <c r="H1667" i="22" s="1"/>
  <c r="H1668" i="22" s="1"/>
  <c r="H1669" i="22" s="1"/>
  <c r="H1670" i="22" s="1"/>
  <c r="H1671" i="22" s="1"/>
  <c r="H1672" i="22" s="1"/>
  <c r="H1673" i="22" s="1"/>
  <c r="H1674" i="22" s="1"/>
  <c r="H1675" i="22" s="1"/>
  <c r="H1676" i="22" s="1"/>
  <c r="H1677" i="22" s="1"/>
  <c r="H1678" i="22" s="1"/>
  <c r="H1679" i="22" s="1"/>
  <c r="H1680" i="22" s="1"/>
  <c r="H1681" i="22" s="1"/>
  <c r="H1682" i="22" s="1"/>
  <c r="H1683" i="22" s="1"/>
  <c r="H1684" i="22" s="1"/>
  <c r="H1685" i="22" s="1"/>
  <c r="H1686" i="22" s="1"/>
  <c r="H1687" i="22" s="1"/>
  <c r="H1688" i="22" s="1"/>
  <c r="H1689" i="22" s="1"/>
  <c r="H1690" i="22" s="1"/>
  <c r="H1691" i="22" s="1"/>
  <c r="H1692" i="22" s="1"/>
  <c r="H1693" i="22" s="1"/>
  <c r="H1694" i="22" s="1"/>
  <c r="H1695" i="22" s="1"/>
  <c r="H1696" i="22" s="1"/>
  <c r="H1697" i="22" s="1"/>
  <c r="H1698" i="22" s="1"/>
  <c r="H1699" i="22" s="1"/>
  <c r="H1700" i="22" s="1"/>
  <c r="H1701" i="22" s="1"/>
  <c r="H1702" i="22" s="1"/>
  <c r="H1703" i="22" s="1"/>
  <c r="H1704" i="22" s="1"/>
  <c r="H1705" i="22" s="1"/>
  <c r="H1706" i="22" s="1"/>
  <c r="H1707" i="22" s="1"/>
  <c r="H1708" i="22" s="1"/>
  <c r="H1709" i="22" s="1"/>
  <c r="H1710" i="22" s="1"/>
  <c r="H1711" i="22" s="1"/>
  <c r="H1712" i="22" s="1"/>
  <c r="H1713" i="22" s="1"/>
  <c r="H1714" i="22" s="1"/>
  <c r="H1715" i="22" s="1"/>
  <c r="H1716" i="22" s="1"/>
  <c r="H1717" i="22" s="1"/>
  <c r="H1718" i="22" s="1"/>
  <c r="H1719" i="22" s="1"/>
  <c r="H1720" i="22" s="1"/>
  <c r="H1721" i="22" s="1"/>
  <c r="H1722" i="22" s="1"/>
  <c r="H1723" i="22" s="1"/>
  <c r="H1724" i="22" s="1"/>
  <c r="H1725" i="22" s="1"/>
  <c r="H1726" i="22" s="1"/>
  <c r="H1727" i="22" s="1"/>
  <c r="H1728" i="22" s="1"/>
  <c r="H1729" i="22" s="1"/>
  <c r="H1730" i="22" s="1"/>
  <c r="H1731" i="22" s="1"/>
  <c r="H1732" i="22" s="1"/>
  <c r="H1733" i="22" s="1"/>
  <c r="H1734" i="22" s="1"/>
  <c r="H1735" i="22" s="1"/>
  <c r="H1736" i="22" s="1"/>
  <c r="H1737" i="22" s="1"/>
  <c r="H1738" i="22" s="1"/>
  <c r="H1739" i="22" s="1"/>
  <c r="H1740" i="22" s="1"/>
  <c r="H1741" i="22" s="1"/>
  <c r="H1742" i="22" s="1"/>
  <c r="H1743" i="22" s="1"/>
  <c r="H1744" i="22" s="1"/>
  <c r="H1745" i="22" s="1"/>
  <c r="H1746" i="22" s="1"/>
  <c r="H1747" i="22" s="1"/>
  <c r="H1748" i="22" s="1"/>
  <c r="H1749" i="22" s="1"/>
  <c r="H1750" i="22" s="1"/>
  <c r="H1751" i="22" s="1"/>
  <c r="H1752" i="22" s="1"/>
  <c r="H1753" i="22" s="1"/>
  <c r="H1754" i="22" s="1"/>
  <c r="H1755" i="22" s="1"/>
  <c r="H1756" i="22" s="1"/>
  <c r="H1757" i="22" s="1"/>
  <c r="H1758" i="22" s="1"/>
  <c r="H1759" i="22" s="1"/>
  <c r="H1760" i="22" s="1"/>
  <c r="H1761" i="22" s="1"/>
  <c r="H1762" i="22" s="1"/>
  <c r="H1763" i="22" s="1"/>
  <c r="H1764" i="22" s="1"/>
  <c r="H1765" i="22" s="1"/>
  <c r="H1766" i="22" s="1"/>
  <c r="H1767" i="22" s="1"/>
  <c r="H1768" i="22" s="1"/>
  <c r="H1769" i="22" s="1"/>
  <c r="H1770" i="22" s="1"/>
  <c r="H1771" i="22" s="1"/>
  <c r="H1772" i="22" s="1"/>
  <c r="H1773" i="22" s="1"/>
  <c r="H1774" i="22" s="1"/>
  <c r="H1775" i="22" s="1"/>
  <c r="H1776" i="22" s="1"/>
  <c r="H1777" i="22" s="1"/>
  <c r="H1778" i="22" s="1"/>
  <c r="H1779" i="22" s="1"/>
  <c r="H1780" i="22" s="1"/>
  <c r="H1781" i="22" s="1"/>
  <c r="H1782" i="22" s="1"/>
  <c r="H1783" i="22" s="1"/>
  <c r="H1784" i="22" s="1"/>
  <c r="H1785" i="22" s="1"/>
  <c r="H1786" i="22" s="1"/>
  <c r="H1787" i="22" s="1"/>
  <c r="H1788" i="22" s="1"/>
  <c r="H1789" i="22" s="1"/>
  <c r="H1790" i="22" s="1"/>
  <c r="H1791" i="22" s="1"/>
  <c r="H1792" i="22" s="1"/>
  <c r="H1793" i="22" s="1"/>
  <c r="H1794" i="22" s="1"/>
  <c r="H1795" i="22" s="1"/>
  <c r="H1796" i="22" s="1"/>
  <c r="H1797" i="22" s="1"/>
  <c r="H1798" i="22" s="1"/>
  <c r="H1799" i="22" s="1"/>
  <c r="H1800" i="22" s="1"/>
  <c r="H1801" i="22" s="1"/>
  <c r="H1802" i="22" s="1"/>
  <c r="H1803" i="22" s="1"/>
  <c r="H1804" i="22" s="1"/>
  <c r="H1805" i="22" s="1"/>
  <c r="H1806" i="22" s="1"/>
  <c r="H1807" i="22" s="1"/>
  <c r="H1808" i="22" s="1"/>
  <c r="H1809" i="22" s="1"/>
  <c r="H1810" i="22" s="1"/>
  <c r="H1811" i="22" s="1"/>
  <c r="H1812" i="22" s="1"/>
  <c r="H1813" i="22" s="1"/>
  <c r="H1814" i="22" s="1"/>
  <c r="H1815" i="22" s="1"/>
  <c r="H1816" i="22" s="1"/>
  <c r="H1817" i="22" s="1"/>
  <c r="H1818" i="22" s="1"/>
  <c r="H1819" i="22" s="1"/>
  <c r="H1820" i="22" s="1"/>
  <c r="H1821" i="22" s="1"/>
  <c r="H1822" i="22" s="1"/>
  <c r="H1823" i="22" s="1"/>
  <c r="H1824" i="22" s="1"/>
  <c r="H1825" i="22" s="1"/>
  <c r="H1826" i="22" s="1"/>
  <c r="H1827" i="22" s="1"/>
  <c r="H1828" i="22" s="1"/>
  <c r="H1829" i="22" s="1"/>
  <c r="H1830" i="22" s="1"/>
  <c r="H1831" i="22" s="1"/>
  <c r="H1832" i="22" s="1"/>
  <c r="H1833" i="22" s="1"/>
  <c r="H1834" i="22" s="1"/>
  <c r="H1835" i="22" s="1"/>
  <c r="H1836" i="22" s="1"/>
  <c r="H1837" i="22" s="1"/>
  <c r="H1838" i="22" s="1"/>
  <c r="H1839" i="22" s="1"/>
  <c r="H1840" i="22" s="1"/>
  <c r="H1841" i="22" s="1"/>
  <c r="H1842" i="22" s="1"/>
  <c r="H1843" i="22" s="1"/>
  <c r="H1844" i="22" s="1"/>
  <c r="H1845" i="22" s="1"/>
  <c r="H1846" i="22" s="1"/>
  <c r="H1847" i="22" s="1"/>
  <c r="H1848" i="22" s="1"/>
  <c r="H1849" i="22" s="1"/>
  <c r="H1850" i="22" s="1"/>
  <c r="H1851" i="22" s="1"/>
  <c r="H1852" i="22" s="1"/>
  <c r="H1853" i="22" s="1"/>
  <c r="H1854" i="22" s="1"/>
  <c r="H1855" i="22" s="1"/>
  <c r="H1856" i="22" s="1"/>
  <c r="H1857" i="22" s="1"/>
  <c r="H1858" i="22" s="1"/>
  <c r="H1859" i="22" s="1"/>
  <c r="H1860" i="22" s="1"/>
  <c r="H1861" i="22" s="1"/>
  <c r="H1862" i="22" s="1"/>
  <c r="H1863" i="22" s="1"/>
  <c r="H1864" i="22" s="1"/>
  <c r="H1865" i="22" s="1"/>
  <c r="H1866" i="22" s="1"/>
  <c r="H1867" i="22" s="1"/>
  <c r="H1868" i="22" s="1"/>
  <c r="H1869" i="22" s="1"/>
  <c r="H1870" i="22" s="1"/>
  <c r="H1871" i="22" s="1"/>
  <c r="H1872" i="22" s="1"/>
  <c r="H1873" i="22" s="1"/>
  <c r="H1874" i="22" s="1"/>
  <c r="H1875" i="22" s="1"/>
  <c r="H1876" i="22" s="1"/>
  <c r="H1877" i="22" s="1"/>
  <c r="H1878" i="22" s="1"/>
  <c r="H1879" i="22" s="1"/>
  <c r="H1880" i="22" s="1"/>
  <c r="H1881" i="22" s="1"/>
  <c r="H1882" i="22" s="1"/>
  <c r="H1883" i="22" s="1"/>
  <c r="H1884" i="22" s="1"/>
  <c r="H1885" i="22" s="1"/>
  <c r="H1886" i="22" s="1"/>
  <c r="H1887" i="22" s="1"/>
  <c r="H1888" i="22" s="1"/>
  <c r="H1889" i="22" s="1"/>
  <c r="H1890" i="22" s="1"/>
  <c r="H1891" i="22" s="1"/>
  <c r="H1892" i="22" s="1"/>
  <c r="H1893" i="22" s="1"/>
  <c r="H1894" i="22" s="1"/>
  <c r="H1895" i="22" s="1"/>
  <c r="H1896" i="22" s="1"/>
  <c r="H1897" i="22" s="1"/>
  <c r="H1898" i="22" s="1"/>
  <c r="H1899" i="22" s="1"/>
  <c r="H1900" i="22" s="1"/>
  <c r="H1901" i="22" s="1"/>
  <c r="H1902" i="22" s="1"/>
  <c r="H1903" i="22" s="1"/>
  <c r="H1904" i="22" s="1"/>
  <c r="H1905" i="22" s="1"/>
  <c r="H1906" i="22" s="1"/>
  <c r="H1907" i="22" s="1"/>
  <c r="H1908" i="22" s="1"/>
  <c r="H1909" i="22" s="1"/>
  <c r="H1910" i="22" s="1"/>
  <c r="H1911" i="22" s="1"/>
  <c r="H1912" i="22" s="1"/>
  <c r="H1913" i="22" s="1"/>
  <c r="H1914" i="22" s="1"/>
  <c r="H1915" i="22" s="1"/>
  <c r="H1916" i="22" s="1"/>
  <c r="H1917" i="22" s="1"/>
  <c r="H1918" i="22" s="1"/>
  <c r="H1919" i="22" s="1"/>
  <c r="H1920" i="22" s="1"/>
  <c r="H1921" i="22" s="1"/>
  <c r="H1922" i="22" s="1"/>
  <c r="H1923" i="22" s="1"/>
  <c r="H1924" i="22" s="1"/>
  <c r="H1925" i="22" s="1"/>
  <c r="H1926" i="22" s="1"/>
  <c r="H1927" i="22" s="1"/>
  <c r="H1928" i="22" s="1"/>
  <c r="H1929" i="22" s="1"/>
  <c r="H1930" i="22" s="1"/>
  <c r="H1931" i="22" s="1"/>
  <c r="H1932" i="22" s="1"/>
  <c r="H1933" i="22" s="1"/>
  <c r="H1934" i="22" s="1"/>
  <c r="H1935" i="22" s="1"/>
  <c r="H1936" i="22" s="1"/>
  <c r="H1937" i="22" s="1"/>
  <c r="H1938" i="22" s="1"/>
  <c r="H1939" i="22" s="1"/>
  <c r="H1940" i="22" s="1"/>
  <c r="H1941" i="22" s="1"/>
  <c r="H1942" i="22" s="1"/>
  <c r="H1943" i="22" s="1"/>
  <c r="H1944" i="22" s="1"/>
  <c r="H1945" i="22" s="1"/>
  <c r="H1946" i="22" s="1"/>
  <c r="H1947" i="22" s="1"/>
  <c r="H1948" i="22" s="1"/>
  <c r="H1949" i="22" s="1"/>
  <c r="H1950" i="22" s="1"/>
  <c r="H1951" i="22" s="1"/>
  <c r="H1952" i="22" s="1"/>
  <c r="H1953" i="22" s="1"/>
  <c r="H1954" i="22" s="1"/>
  <c r="H1955" i="22" s="1"/>
  <c r="H1956" i="22" s="1"/>
  <c r="H1957" i="22" s="1"/>
  <c r="H1958" i="22" s="1"/>
  <c r="H1959" i="22" s="1"/>
  <c r="H1960" i="22" s="1"/>
  <c r="H1961" i="22" s="1"/>
  <c r="H1962" i="22" s="1"/>
  <c r="H1963" i="22" s="1"/>
  <c r="H1964" i="22" s="1"/>
  <c r="H1965" i="22" s="1"/>
  <c r="H1966" i="22" s="1"/>
  <c r="H1967" i="22" s="1"/>
  <c r="H1968" i="22" s="1"/>
  <c r="H1969" i="22" s="1"/>
  <c r="H1970" i="22" s="1"/>
  <c r="H1971" i="22" s="1"/>
  <c r="H1972" i="22" s="1"/>
  <c r="H1973" i="22" s="1"/>
  <c r="H1974" i="22" s="1"/>
  <c r="H1975" i="22" s="1"/>
  <c r="H1976" i="22" s="1"/>
  <c r="H1977" i="22" s="1"/>
  <c r="H1978" i="22" s="1"/>
  <c r="H1979" i="22" s="1"/>
  <c r="H1980" i="22" s="1"/>
  <c r="H1981" i="22" s="1"/>
  <c r="H1982" i="22" s="1"/>
  <c r="H1983" i="22" s="1"/>
  <c r="H1984" i="22" s="1"/>
  <c r="H1985" i="22" s="1"/>
  <c r="H1986" i="22" s="1"/>
  <c r="H1987" i="22" s="1"/>
  <c r="H1988" i="22" s="1"/>
  <c r="H1989" i="22" s="1"/>
  <c r="H1990" i="22" s="1"/>
  <c r="H1991" i="22" s="1"/>
  <c r="H1992" i="22" s="1"/>
  <c r="H1993" i="22" s="1"/>
  <c r="H1994" i="22" s="1"/>
  <c r="H1995" i="22" s="1"/>
  <c r="H1996" i="22" s="1"/>
  <c r="H1997" i="22" s="1"/>
  <c r="H1998" i="22" s="1"/>
  <c r="H1999" i="22" s="1"/>
  <c r="H2000" i="22" s="1"/>
  <c r="H2001" i="22" s="1"/>
  <c r="H2002" i="22" s="1"/>
  <c r="H2003" i="22" s="1"/>
  <c r="H2004" i="22" s="1"/>
  <c r="H2005" i="22" s="1"/>
  <c r="H2006" i="22" s="1"/>
  <c r="H2007" i="22" s="1"/>
  <c r="H2008" i="22" s="1"/>
  <c r="H2009" i="22" s="1"/>
  <c r="H2010" i="22" s="1"/>
  <c r="H2011" i="22" s="1"/>
  <c r="H2012" i="22" s="1"/>
  <c r="H2013" i="22" s="1"/>
  <c r="H2014" i="22" s="1"/>
  <c r="H2015" i="22" s="1"/>
  <c r="H2016" i="22" s="1"/>
  <c r="H2017" i="22" s="1"/>
  <c r="H2018" i="22" s="1"/>
  <c r="H2019" i="22" s="1"/>
  <c r="H2020" i="22" s="1"/>
  <c r="H2021" i="22" s="1"/>
  <c r="H2022" i="22" s="1"/>
  <c r="H2023" i="22" s="1"/>
  <c r="H2024" i="22" s="1"/>
  <c r="H2025" i="22" s="1"/>
  <c r="H2026" i="22" s="1"/>
  <c r="H2027" i="22" s="1"/>
  <c r="H2028" i="22" s="1"/>
  <c r="H2029" i="22" s="1"/>
  <c r="H2030" i="22" s="1"/>
  <c r="H2031" i="22" s="1"/>
  <c r="H2032" i="22" s="1"/>
  <c r="H2033" i="22" s="1"/>
  <c r="H2034" i="22" s="1"/>
  <c r="H2035" i="22" s="1"/>
  <c r="H2036" i="22" s="1"/>
  <c r="H2037" i="22" s="1"/>
  <c r="H2038" i="22" s="1"/>
  <c r="H2039" i="22" s="1"/>
  <c r="H2040" i="22" s="1"/>
  <c r="H2041" i="22" s="1"/>
  <c r="H2042" i="22" s="1"/>
  <c r="H2043" i="22" s="1"/>
  <c r="H2044" i="22" s="1"/>
  <c r="H2045" i="22" s="1"/>
  <c r="H2046" i="22" s="1"/>
  <c r="H2047" i="22" s="1"/>
  <c r="H2048" i="22" s="1"/>
  <c r="H2049" i="22" s="1"/>
  <c r="H2050" i="22" s="1"/>
  <c r="H2051" i="22" s="1"/>
  <c r="H2052" i="22" s="1"/>
  <c r="H2053" i="22" s="1"/>
  <c r="H2054" i="22" s="1"/>
  <c r="H2055" i="22" s="1"/>
  <c r="H2056" i="22" s="1"/>
  <c r="H2057" i="22" s="1"/>
  <c r="H2058" i="22" s="1"/>
  <c r="H2059" i="22" s="1"/>
  <c r="H2060" i="22" s="1"/>
  <c r="H2061" i="22" s="1"/>
  <c r="H2062" i="22" s="1"/>
  <c r="H2063" i="22" s="1"/>
  <c r="H2064" i="22" s="1"/>
  <c r="H2065" i="22" s="1"/>
  <c r="H2066" i="22" s="1"/>
  <c r="H2067" i="22" s="1"/>
  <c r="H2068" i="22" s="1"/>
  <c r="H2069" i="22" s="1"/>
  <c r="H2070" i="22" s="1"/>
  <c r="H2071" i="22" s="1"/>
  <c r="H2072" i="22" s="1"/>
  <c r="H2073" i="22" s="1"/>
  <c r="H2074" i="22" s="1"/>
  <c r="H2075" i="22" s="1"/>
  <c r="H2076" i="22" s="1"/>
  <c r="H2077" i="22" s="1"/>
  <c r="H2078" i="22" s="1"/>
  <c r="H2079" i="22" s="1"/>
  <c r="H2080" i="22" s="1"/>
  <c r="H2081" i="22" s="1"/>
  <c r="H2082" i="22" s="1"/>
  <c r="H2083" i="22" s="1"/>
  <c r="H2084" i="22" s="1"/>
  <c r="H2085" i="22" s="1"/>
  <c r="H2086" i="22" s="1"/>
  <c r="H2087" i="22" s="1"/>
  <c r="H2088" i="22" s="1"/>
  <c r="H2089" i="22" s="1"/>
  <c r="H2090" i="22" s="1"/>
  <c r="H2091" i="22" s="1"/>
  <c r="H2092" i="22" s="1"/>
  <c r="H2093" i="22" s="1"/>
  <c r="H2094" i="22" s="1"/>
  <c r="H2095" i="22" s="1"/>
  <c r="H2096" i="22" s="1"/>
  <c r="H2097" i="22" s="1"/>
  <c r="H2098" i="22" s="1"/>
  <c r="H2099" i="22" s="1"/>
  <c r="H2100" i="22" s="1"/>
  <c r="H2101" i="22" s="1"/>
  <c r="H2102" i="22" s="1"/>
  <c r="H2103" i="22" s="1"/>
  <c r="H2104" i="22" s="1"/>
  <c r="H2105" i="22" s="1"/>
  <c r="H2106" i="22" s="1"/>
  <c r="H2107" i="22" s="1"/>
  <c r="H2108" i="22" s="1"/>
  <c r="H2109" i="22" s="1"/>
  <c r="H2110" i="22" s="1"/>
  <c r="H2111" i="22" s="1"/>
  <c r="H2112" i="22" s="1"/>
  <c r="H2113" i="22" s="1"/>
  <c r="H2114" i="22" s="1"/>
  <c r="H2115" i="22" s="1"/>
  <c r="H2116" i="22" s="1"/>
  <c r="H2117" i="22" s="1"/>
  <c r="H2118" i="22" s="1"/>
  <c r="H2119" i="22" s="1"/>
  <c r="H2120" i="22" s="1"/>
  <c r="H2121" i="22" s="1"/>
  <c r="H2122" i="22" s="1"/>
  <c r="H2123" i="22" s="1"/>
  <c r="H2124" i="22" s="1"/>
  <c r="H2125" i="22" s="1"/>
  <c r="H2126" i="22" s="1"/>
  <c r="H2127" i="22" s="1"/>
  <c r="H2128" i="22" s="1"/>
  <c r="H2129" i="22" s="1"/>
  <c r="H2130" i="22" s="1"/>
  <c r="H2131" i="22" s="1"/>
  <c r="H2132" i="22" s="1"/>
  <c r="H2133" i="22" s="1"/>
  <c r="H2134" i="22" s="1"/>
  <c r="H2135" i="22" s="1"/>
  <c r="H2136" i="22" s="1"/>
  <c r="H2137" i="22" s="1"/>
  <c r="H2138" i="22" s="1"/>
  <c r="H2139" i="22" s="1"/>
  <c r="H2140" i="22" s="1"/>
  <c r="H2141" i="22" s="1"/>
  <c r="H2142" i="22" s="1"/>
  <c r="H2143" i="22" s="1"/>
  <c r="H2144" i="22" s="1"/>
  <c r="H2145" i="22" s="1"/>
  <c r="H2146" i="22" s="1"/>
  <c r="H2147" i="22" s="1"/>
  <c r="H2148" i="22" s="1"/>
  <c r="H2149" i="22" s="1"/>
  <c r="H2150" i="22" s="1"/>
  <c r="H2151" i="22" s="1"/>
  <c r="H2152" i="22" s="1"/>
  <c r="H2153" i="22" s="1"/>
  <c r="H2154" i="22" s="1"/>
  <c r="H2155" i="22" s="1"/>
  <c r="H2156" i="22" s="1"/>
  <c r="H2157" i="22" s="1"/>
  <c r="H2158" i="22" s="1"/>
  <c r="H2159" i="22" s="1"/>
  <c r="H2160" i="22" s="1"/>
  <c r="H2161" i="22" s="1"/>
  <c r="H2162" i="22" s="1"/>
  <c r="H2163" i="22" s="1"/>
  <c r="H2164" i="22" s="1"/>
  <c r="H2165" i="22" s="1"/>
  <c r="H2166" i="22" s="1"/>
  <c r="H2167" i="22" s="1"/>
  <c r="H2168" i="22" s="1"/>
  <c r="H2169" i="22" s="1"/>
  <c r="H2170" i="22" s="1"/>
  <c r="H2171" i="22" s="1"/>
  <c r="H2172" i="22" s="1"/>
  <c r="H2173" i="22" s="1"/>
  <c r="H2174" i="22" s="1"/>
  <c r="H2175" i="22" s="1"/>
  <c r="H2176" i="22" s="1"/>
  <c r="H2177" i="22" s="1"/>
  <c r="H2178" i="22" s="1"/>
  <c r="H2179" i="22" s="1"/>
  <c r="H2180" i="22" s="1"/>
  <c r="H2181" i="22" s="1"/>
  <c r="H2182" i="22" s="1"/>
  <c r="H2183" i="22" s="1"/>
  <c r="H2184" i="22" s="1"/>
  <c r="H2185" i="22" s="1"/>
  <c r="H2186" i="22" s="1"/>
  <c r="H2187" i="22" s="1"/>
  <c r="H2188" i="22" s="1"/>
  <c r="H2189" i="22" s="1"/>
  <c r="H2190" i="22" s="1"/>
  <c r="H2191" i="22" s="1"/>
  <c r="H2192" i="22" s="1"/>
  <c r="H2193" i="22" s="1"/>
  <c r="H2194" i="22" s="1"/>
  <c r="H2195" i="22" s="1"/>
  <c r="H2196" i="22" s="1"/>
  <c r="H2197" i="22" s="1"/>
  <c r="H2198" i="22" s="1"/>
  <c r="H2199" i="22" s="1"/>
  <c r="H2200" i="22" s="1"/>
  <c r="H2201" i="22" s="1"/>
  <c r="H2202" i="22" s="1"/>
  <c r="H2203" i="22" s="1"/>
  <c r="H2204" i="22" s="1"/>
  <c r="H2205" i="22" s="1"/>
  <c r="H2206" i="22" s="1"/>
  <c r="H2207" i="22" s="1"/>
  <c r="H2208" i="22" s="1"/>
  <c r="H2209" i="22" s="1"/>
  <c r="H2210" i="22" s="1"/>
  <c r="H2211" i="22" s="1"/>
  <c r="H2212" i="22" s="1"/>
  <c r="H2213" i="22" s="1"/>
  <c r="H2214" i="22" s="1"/>
  <c r="H2215" i="22" s="1"/>
  <c r="H2216" i="22" s="1"/>
  <c r="H2217" i="22" s="1"/>
  <c r="H2218" i="22" s="1"/>
  <c r="H2219" i="22" s="1"/>
  <c r="H2220" i="22" s="1"/>
  <c r="H2221" i="22" s="1"/>
  <c r="H2222" i="22" s="1"/>
  <c r="H2223" i="22" s="1"/>
  <c r="H2224" i="22" s="1"/>
  <c r="H2225" i="22" s="1"/>
  <c r="H2226" i="22" s="1"/>
  <c r="H2227" i="22" s="1"/>
  <c r="H2228" i="22" s="1"/>
  <c r="H2229" i="22" s="1"/>
  <c r="H2230" i="22" s="1"/>
  <c r="H2231" i="22" s="1"/>
  <c r="H2232" i="22" s="1"/>
  <c r="H2233" i="22" s="1"/>
  <c r="H2234" i="22" s="1"/>
  <c r="H2235" i="22" s="1"/>
  <c r="H2236" i="22" s="1"/>
  <c r="H2237" i="22" s="1"/>
  <c r="H2238" i="22" s="1"/>
  <c r="H2239" i="22" s="1"/>
  <c r="H2240" i="22" s="1"/>
  <c r="H2241" i="22" s="1"/>
  <c r="H2242" i="22" s="1"/>
  <c r="H2243" i="22" s="1"/>
  <c r="H2244" i="22" s="1"/>
  <c r="H2245" i="22" s="1"/>
  <c r="H2246" i="22" s="1"/>
  <c r="H2247" i="22" s="1"/>
  <c r="H2248" i="22" s="1"/>
  <c r="H2249" i="22" s="1"/>
  <c r="H2250" i="22" s="1"/>
  <c r="H2251" i="22" s="1"/>
  <c r="H2252" i="22" s="1"/>
  <c r="H2253" i="22" s="1"/>
  <c r="H2254" i="22" s="1"/>
  <c r="H2255" i="22" s="1"/>
  <c r="H2256" i="22" s="1"/>
  <c r="H2257" i="22" s="1"/>
  <c r="H2258" i="22" s="1"/>
  <c r="H2259" i="22" s="1"/>
  <c r="H2260" i="22" s="1"/>
  <c r="H2261" i="22" s="1"/>
  <c r="H2262" i="22" s="1"/>
  <c r="H2263" i="22" s="1"/>
  <c r="H2264" i="22" s="1"/>
  <c r="H2265" i="22" s="1"/>
  <c r="H2266" i="22" s="1"/>
  <c r="H2267" i="22" s="1"/>
  <c r="H2268" i="22" s="1"/>
  <c r="H2269" i="22" s="1"/>
  <c r="H2270" i="22" s="1"/>
  <c r="H2271" i="22" s="1"/>
  <c r="H2272" i="22" s="1"/>
  <c r="H2273" i="22" s="1"/>
  <c r="H2274" i="22" s="1"/>
  <c r="H2275" i="22" s="1"/>
  <c r="H2276" i="22" s="1"/>
  <c r="H2277" i="22" s="1"/>
  <c r="H2278" i="22" s="1"/>
  <c r="H2279" i="22" s="1"/>
  <c r="H2280" i="22" s="1"/>
  <c r="H2281" i="22" s="1"/>
  <c r="H2282" i="22" s="1"/>
  <c r="H2283" i="22" s="1"/>
  <c r="H2284" i="22" s="1"/>
  <c r="H2285" i="22" s="1"/>
  <c r="H2286" i="22" s="1"/>
  <c r="H2287" i="22" s="1"/>
  <c r="H2288" i="22" s="1"/>
  <c r="H2289" i="22" s="1"/>
  <c r="H2290" i="22" s="1"/>
  <c r="H2291" i="22" s="1"/>
  <c r="H2292" i="22" s="1"/>
  <c r="H2293" i="22" s="1"/>
  <c r="H2294" i="22" s="1"/>
  <c r="H2295" i="22" s="1"/>
  <c r="H2296" i="22" s="1"/>
  <c r="H2297" i="22" s="1"/>
  <c r="H2298" i="22" s="1"/>
  <c r="H2299" i="22" s="1"/>
  <c r="H2300" i="22" s="1"/>
  <c r="H2301" i="22" s="1"/>
  <c r="H2302" i="22" s="1"/>
  <c r="H2303" i="22" s="1"/>
  <c r="H2304" i="22" s="1"/>
  <c r="H2305" i="22" s="1"/>
  <c r="H2306" i="22" s="1"/>
  <c r="H2307" i="22" s="1"/>
  <c r="H2308" i="22" s="1"/>
  <c r="H2309" i="22" s="1"/>
  <c r="H2310" i="22" s="1"/>
  <c r="H2311" i="22" s="1"/>
  <c r="H2312" i="22" s="1"/>
  <c r="H2313" i="22" s="1"/>
  <c r="H2314" i="22" s="1"/>
  <c r="H2315" i="22" s="1"/>
  <c r="H2316" i="22" s="1"/>
  <c r="H2317" i="22" s="1"/>
  <c r="H2318" i="22" s="1"/>
  <c r="H2319" i="22" s="1"/>
  <c r="H2320" i="22" s="1"/>
  <c r="H2321" i="22" s="1"/>
  <c r="H2322" i="22" s="1"/>
  <c r="H2323" i="22" s="1"/>
  <c r="H2324" i="22" s="1"/>
  <c r="H2325" i="22" s="1"/>
  <c r="H2326" i="22" s="1"/>
  <c r="H2327" i="22" s="1"/>
  <c r="H2328" i="22" s="1"/>
  <c r="H2329" i="22" s="1"/>
  <c r="H2330" i="22" s="1"/>
  <c r="H2331" i="22" s="1"/>
  <c r="H2332" i="22" s="1"/>
  <c r="H2333" i="22" s="1"/>
  <c r="H2334" i="22" s="1"/>
  <c r="H2335" i="22" s="1"/>
  <c r="H2336" i="22" s="1"/>
  <c r="H2337" i="22" s="1"/>
  <c r="H2338" i="22" s="1"/>
  <c r="H2339" i="22" s="1"/>
  <c r="H2340" i="22" s="1"/>
  <c r="H2341" i="22" s="1"/>
  <c r="H2342" i="22" s="1"/>
  <c r="H2343" i="22" s="1"/>
  <c r="H2344" i="22" s="1"/>
  <c r="H2345" i="22" s="1"/>
  <c r="H2346" i="22" s="1"/>
  <c r="H2347" i="22" s="1"/>
  <c r="H2348" i="22" s="1"/>
  <c r="H2349" i="22" s="1"/>
  <c r="H2350" i="22" s="1"/>
  <c r="H2351" i="22" s="1"/>
  <c r="H2352" i="22" s="1"/>
  <c r="H2353" i="22" s="1"/>
  <c r="H2354" i="22" s="1"/>
  <c r="H2355" i="22" s="1"/>
  <c r="H2356" i="22" s="1"/>
  <c r="H2357" i="22" s="1"/>
  <c r="H2358" i="22" s="1"/>
  <c r="H2359" i="22" s="1"/>
  <c r="H2360" i="22" s="1"/>
  <c r="H2361" i="22" s="1"/>
  <c r="H2362" i="22" s="1"/>
  <c r="H2363" i="22" s="1"/>
  <c r="H2364" i="22" s="1"/>
  <c r="H2365" i="22" s="1"/>
  <c r="H2366" i="22" s="1"/>
  <c r="H2367" i="22" s="1"/>
  <c r="H2368" i="22" s="1"/>
  <c r="H2369" i="22" s="1"/>
  <c r="H2370" i="22" s="1"/>
  <c r="H2371" i="22" s="1"/>
  <c r="H2372" i="22" s="1"/>
  <c r="H2373" i="22" s="1"/>
  <c r="H2374" i="22" s="1"/>
  <c r="H2375" i="22" s="1"/>
  <c r="H2376" i="22" s="1"/>
  <c r="H2377" i="22" s="1"/>
  <c r="H2378" i="22" s="1"/>
  <c r="H2379" i="22" s="1"/>
  <c r="H2380" i="22" s="1"/>
  <c r="H2381" i="22" s="1"/>
  <c r="H2382" i="22" s="1"/>
  <c r="H2383" i="22" s="1"/>
  <c r="H2384" i="22" s="1"/>
  <c r="H2385" i="22" s="1"/>
  <c r="H2386" i="22" s="1"/>
  <c r="H2387" i="22" s="1"/>
  <c r="H2388" i="22" s="1"/>
  <c r="H2389" i="22" s="1"/>
  <c r="H2390" i="22" s="1"/>
  <c r="H2391" i="22" s="1"/>
  <c r="H2392" i="22" s="1"/>
  <c r="H2393" i="22" s="1"/>
  <c r="H2394" i="22" s="1"/>
  <c r="H2395" i="22" s="1"/>
  <c r="H2396" i="22" s="1"/>
  <c r="H2397" i="22" s="1"/>
  <c r="H2398" i="22" s="1"/>
  <c r="H2399" i="22" s="1"/>
  <c r="H2400" i="22" s="1"/>
  <c r="H2401" i="22" s="1"/>
  <c r="H2402" i="22" s="1"/>
  <c r="H2403" i="22" s="1"/>
  <c r="H2404" i="22" s="1"/>
  <c r="H2405" i="22" s="1"/>
  <c r="H2406" i="22" s="1"/>
  <c r="H2407" i="22" s="1"/>
  <c r="H2408" i="22" s="1"/>
  <c r="H2409" i="22" s="1"/>
  <c r="H2410" i="22" s="1"/>
  <c r="H2411" i="22" s="1"/>
  <c r="H2412" i="22" s="1"/>
  <c r="H2413" i="22" s="1"/>
  <c r="H2414" i="22" s="1"/>
  <c r="H2415" i="22" s="1"/>
  <c r="H2416" i="22" s="1"/>
  <c r="H2417" i="22" s="1"/>
  <c r="H2418" i="22" s="1"/>
  <c r="H2419" i="22" s="1"/>
  <c r="H2420" i="22" s="1"/>
  <c r="H2421" i="22" s="1"/>
  <c r="H2422" i="22" s="1"/>
  <c r="H2423" i="22" s="1"/>
  <c r="H2424" i="22" s="1"/>
  <c r="H2425" i="22" s="1"/>
  <c r="H2426" i="22" s="1"/>
  <c r="H2427" i="22" s="1"/>
  <c r="H2428" i="22" s="1"/>
  <c r="H2429" i="22" s="1"/>
  <c r="H2430" i="22" s="1"/>
  <c r="H2431" i="22" s="1"/>
  <c r="H2432" i="22" s="1"/>
  <c r="H2433" i="22" s="1"/>
  <c r="H2434" i="22" s="1"/>
  <c r="H2435" i="22" s="1"/>
  <c r="H2436" i="22" s="1"/>
  <c r="H2437" i="22" s="1"/>
  <c r="H2438" i="22" s="1"/>
  <c r="H2439" i="22" s="1"/>
  <c r="H2440" i="22" s="1"/>
  <c r="H2441" i="22" s="1"/>
  <c r="H2442" i="22" s="1"/>
  <c r="H2443" i="22" s="1"/>
  <c r="H2444" i="22" s="1"/>
  <c r="H2445" i="22" s="1"/>
  <c r="H2446" i="22" s="1"/>
  <c r="H2447" i="22" s="1"/>
  <c r="H2448" i="22" s="1"/>
  <c r="H2449" i="22" s="1"/>
  <c r="H2450" i="22" s="1"/>
  <c r="H2451" i="22" s="1"/>
  <c r="H2452" i="22" s="1"/>
  <c r="H2453" i="22" s="1"/>
  <c r="H2454" i="22" s="1"/>
  <c r="H2455" i="22" s="1"/>
  <c r="H2456" i="22" s="1"/>
  <c r="H2457" i="22" s="1"/>
  <c r="H2458" i="22" s="1"/>
  <c r="H2459" i="22" s="1"/>
  <c r="H2460" i="22" s="1"/>
  <c r="H2461" i="22" s="1"/>
  <c r="H2462" i="22" s="1"/>
  <c r="H2463" i="22" s="1"/>
  <c r="H2464" i="22" s="1"/>
  <c r="H2465" i="22" s="1"/>
  <c r="H2466" i="22" s="1"/>
  <c r="H2467" i="22" s="1"/>
  <c r="H2468" i="22" s="1"/>
  <c r="H2469" i="22" s="1"/>
  <c r="H2470" i="22" s="1"/>
  <c r="H2471" i="22" s="1"/>
  <c r="H2472" i="22" s="1"/>
  <c r="H2473" i="22" s="1"/>
  <c r="H2474" i="22" s="1"/>
  <c r="H2475" i="22" s="1"/>
  <c r="H2476" i="22" s="1"/>
  <c r="H2477" i="22" s="1"/>
  <c r="H2478" i="22" s="1"/>
  <c r="H2479" i="22" s="1"/>
  <c r="H2480" i="22" s="1"/>
  <c r="H2481" i="22" s="1"/>
  <c r="H2482" i="22" s="1"/>
  <c r="H2483" i="22" s="1"/>
  <c r="H2484" i="22" s="1"/>
  <c r="H2485" i="22" s="1"/>
  <c r="H2486" i="22" s="1"/>
  <c r="H2487" i="22" s="1"/>
  <c r="H2488" i="22" s="1"/>
  <c r="H2489" i="22" s="1"/>
  <c r="H2490" i="22" s="1"/>
  <c r="H2491" i="22" s="1"/>
  <c r="H2492" i="22" s="1"/>
  <c r="H2493" i="22" s="1"/>
  <c r="H2494" i="22" s="1"/>
  <c r="H2495" i="22" s="1"/>
  <c r="H2496" i="22" s="1"/>
  <c r="H2497" i="22" s="1"/>
  <c r="H2498" i="22" s="1"/>
  <c r="H2499" i="22" s="1"/>
  <c r="H2500" i="22" s="1"/>
  <c r="H2501" i="22" s="1"/>
  <c r="H2502" i="22" s="1"/>
  <c r="H2503" i="22" s="1"/>
  <c r="H2504" i="22" s="1"/>
  <c r="H2505" i="22" s="1"/>
  <c r="H2506" i="22" s="1"/>
  <c r="H2507" i="22" s="1"/>
  <c r="H2508" i="22" s="1"/>
  <c r="H2509" i="22" s="1"/>
  <c r="H2510" i="22" s="1"/>
  <c r="H2511" i="22" s="1"/>
  <c r="H2512" i="22" s="1"/>
  <c r="H2513" i="22" s="1"/>
  <c r="H2514" i="22" s="1"/>
  <c r="H2515" i="22" s="1"/>
  <c r="H2516" i="22" s="1"/>
  <c r="H2517" i="22" s="1"/>
  <c r="H2518" i="22" s="1"/>
  <c r="H2519" i="22" s="1"/>
  <c r="H2520" i="22" s="1"/>
  <c r="H2521" i="22" s="1"/>
  <c r="H2522" i="22" s="1"/>
  <c r="H2523" i="22" s="1"/>
  <c r="H2524" i="22" s="1"/>
  <c r="H2525" i="22" s="1"/>
  <c r="H2526" i="22" s="1"/>
  <c r="H2527" i="22" s="1"/>
  <c r="H2528" i="22" s="1"/>
  <c r="H2529" i="22" s="1"/>
  <c r="H2530" i="22" s="1"/>
  <c r="H2531" i="22" s="1"/>
  <c r="H2532" i="22" s="1"/>
  <c r="H2533" i="22" s="1"/>
  <c r="H2534" i="22" s="1"/>
  <c r="H2535" i="22" s="1"/>
  <c r="H2536" i="22" s="1"/>
  <c r="H2537" i="22" s="1"/>
  <c r="H2538" i="22" s="1"/>
  <c r="H2539" i="22" s="1"/>
  <c r="H2540" i="22" s="1"/>
  <c r="H2541" i="22" s="1"/>
  <c r="H2542" i="22" s="1"/>
  <c r="H2543" i="22" s="1"/>
  <c r="H2544" i="22" s="1"/>
  <c r="H2545" i="22" s="1"/>
  <c r="H2546" i="22" s="1"/>
  <c r="H2547" i="22" s="1"/>
  <c r="H2548" i="22" s="1"/>
  <c r="H2549" i="22" s="1"/>
  <c r="H2550" i="22" s="1"/>
  <c r="H2551" i="22" s="1"/>
  <c r="H2552" i="22" s="1"/>
  <c r="H2553" i="22" s="1"/>
  <c r="H2554" i="22" s="1"/>
  <c r="H2555" i="22" s="1"/>
  <c r="H2556" i="22" s="1"/>
  <c r="H2557" i="22" s="1"/>
  <c r="H2558" i="22" s="1"/>
  <c r="H2559" i="22" s="1"/>
  <c r="H2560" i="22" s="1"/>
  <c r="H2561" i="22" s="1"/>
  <c r="H2562" i="22" s="1"/>
  <c r="H2563" i="22" s="1"/>
  <c r="H2564" i="22" s="1"/>
  <c r="H2565" i="22" s="1"/>
  <c r="H2566" i="22" s="1"/>
  <c r="H2567" i="22" s="1"/>
  <c r="H2568" i="22" s="1"/>
  <c r="H2569" i="22" s="1"/>
  <c r="H2570" i="22" s="1"/>
  <c r="H2571" i="22" s="1"/>
  <c r="H2572" i="22" s="1"/>
  <c r="H2573" i="22" s="1"/>
  <c r="H2574" i="22" s="1"/>
  <c r="H2575" i="22" s="1"/>
  <c r="H2576" i="22" s="1"/>
  <c r="H2577" i="22" s="1"/>
  <c r="H2578" i="22" s="1"/>
  <c r="H2579" i="22" s="1"/>
  <c r="H2580" i="22" s="1"/>
  <c r="H2581" i="22" s="1"/>
  <c r="H2582" i="22" s="1"/>
  <c r="H2583" i="22" s="1"/>
  <c r="H2584" i="22" s="1"/>
  <c r="H2585" i="22" s="1"/>
  <c r="H2586" i="22" s="1"/>
  <c r="H2587" i="22" s="1"/>
  <c r="H2588" i="22" s="1"/>
  <c r="H2589" i="22" s="1"/>
  <c r="H2590" i="22" s="1"/>
  <c r="H2591" i="22" s="1"/>
  <c r="H2592" i="22" s="1"/>
  <c r="H2593" i="22" s="1"/>
  <c r="H2594" i="22" s="1"/>
  <c r="H2595" i="22" s="1"/>
  <c r="H2596" i="22" s="1"/>
  <c r="H2597" i="22" s="1"/>
  <c r="H2598" i="22" s="1"/>
  <c r="H2599" i="22" s="1"/>
  <c r="H2600" i="22" s="1"/>
  <c r="H2601" i="22" s="1"/>
  <c r="H2602" i="22" s="1"/>
  <c r="H2603" i="22" s="1"/>
  <c r="H2604" i="22" s="1"/>
  <c r="H2605" i="22" s="1"/>
  <c r="H2606" i="22" s="1"/>
  <c r="H2607" i="22" s="1"/>
  <c r="H2608" i="22" s="1"/>
  <c r="H2609" i="22" s="1"/>
  <c r="H2610" i="22" s="1"/>
  <c r="H2611" i="22" s="1"/>
  <c r="H2612" i="22" s="1"/>
  <c r="H2613" i="22" s="1"/>
  <c r="H2614" i="22" s="1"/>
  <c r="H2615" i="22" s="1"/>
  <c r="H2616" i="22" s="1"/>
  <c r="H2617" i="22" s="1"/>
  <c r="H2618" i="22" s="1"/>
  <c r="H2619" i="22" s="1"/>
  <c r="H2620" i="22" s="1"/>
  <c r="H2621" i="22" s="1"/>
  <c r="H2622" i="22" s="1"/>
  <c r="H2623" i="22" s="1"/>
  <c r="H2624" i="22" s="1"/>
  <c r="H2625" i="22" s="1"/>
  <c r="H2626" i="22" s="1"/>
  <c r="H2627" i="22" s="1"/>
  <c r="H2628" i="22" s="1"/>
  <c r="H2629" i="22" s="1"/>
  <c r="H2630" i="22" s="1"/>
  <c r="H2631" i="22" s="1"/>
  <c r="H2632" i="22" s="1"/>
  <c r="H2633" i="22" s="1"/>
  <c r="H2634" i="22" s="1"/>
  <c r="H2635" i="22" s="1"/>
  <c r="H2636" i="22" s="1"/>
  <c r="H2637" i="22" s="1"/>
  <c r="H2638" i="22" s="1"/>
  <c r="H2639" i="22" s="1"/>
  <c r="H2640" i="22" s="1"/>
  <c r="H2641" i="22" s="1"/>
  <c r="H2642" i="22" s="1"/>
  <c r="H2643" i="22" s="1"/>
  <c r="H2644" i="22" s="1"/>
  <c r="H2645" i="22" s="1"/>
  <c r="H2646" i="22" s="1"/>
  <c r="H2647" i="22" s="1"/>
  <c r="H2648" i="22" s="1"/>
  <c r="H2649" i="22" s="1"/>
  <c r="H2650" i="22" s="1"/>
  <c r="H2651" i="22" s="1"/>
  <c r="H2652" i="22" s="1"/>
  <c r="H2653" i="22" s="1"/>
  <c r="H2654" i="22" s="1"/>
  <c r="H2655" i="22" s="1"/>
  <c r="H2656" i="22" s="1"/>
  <c r="H2657" i="22" s="1"/>
  <c r="H2658" i="22" s="1"/>
  <c r="H2659" i="22" s="1"/>
  <c r="H2660" i="22" s="1"/>
  <c r="H2661" i="22" s="1"/>
  <c r="H2662" i="22" s="1"/>
  <c r="H2663" i="22" s="1"/>
  <c r="H2664" i="22" s="1"/>
  <c r="H2665" i="22" s="1"/>
  <c r="H2666" i="22" s="1"/>
  <c r="H2667" i="22" s="1"/>
  <c r="H2668" i="22" s="1"/>
  <c r="H2669" i="22" s="1"/>
  <c r="H2670" i="22" s="1"/>
  <c r="H2671" i="22" s="1"/>
  <c r="H2672" i="22" s="1"/>
  <c r="H2673" i="22" s="1"/>
  <c r="H2674" i="22" s="1"/>
  <c r="H2675" i="22" s="1"/>
  <c r="H2676" i="22" s="1"/>
  <c r="H2677" i="22" s="1"/>
  <c r="H2678" i="22" s="1"/>
  <c r="H2679" i="22" s="1"/>
  <c r="H2680" i="22" s="1"/>
  <c r="H2681" i="22" s="1"/>
  <c r="H2682" i="22" s="1"/>
  <c r="H2683" i="22" s="1"/>
  <c r="H2684" i="22" s="1"/>
  <c r="H2685" i="22" s="1"/>
  <c r="H2686" i="22" s="1"/>
  <c r="H2687" i="22" s="1"/>
  <c r="H2688" i="22" s="1"/>
  <c r="H2689" i="22" s="1"/>
  <c r="H2690" i="22" s="1"/>
  <c r="H2691" i="22" s="1"/>
  <c r="H2692" i="22" s="1"/>
  <c r="H2693" i="22" s="1"/>
  <c r="H2694" i="22" s="1"/>
  <c r="H2695" i="22" s="1"/>
  <c r="H2696" i="22" s="1"/>
  <c r="H2697" i="22" s="1"/>
  <c r="H2698" i="22" s="1"/>
  <c r="H2699" i="22" s="1"/>
  <c r="H2700" i="22" s="1"/>
  <c r="H2701" i="22" s="1"/>
  <c r="H2702" i="22" s="1"/>
  <c r="H2703" i="22" s="1"/>
  <c r="H2704" i="22" s="1"/>
  <c r="H2705" i="22" s="1"/>
  <c r="H2706" i="22" s="1"/>
  <c r="H2707" i="22" s="1"/>
  <c r="H2708" i="22" s="1"/>
  <c r="H2709" i="22" s="1"/>
  <c r="H2710" i="22" s="1"/>
  <c r="H2711" i="22" s="1"/>
  <c r="H2712" i="22" s="1"/>
  <c r="H2713" i="22" s="1"/>
  <c r="H2714" i="22" s="1"/>
  <c r="H2715" i="22" s="1"/>
  <c r="H2716" i="22" s="1"/>
  <c r="H2717" i="22" s="1"/>
  <c r="H2718" i="22" s="1"/>
  <c r="H2719" i="22" s="1"/>
  <c r="H2720" i="22" s="1"/>
  <c r="H2721" i="22" s="1"/>
  <c r="H2722" i="22" s="1"/>
  <c r="H2723" i="22" s="1"/>
  <c r="H2724" i="22" s="1"/>
  <c r="H2725" i="22" s="1"/>
  <c r="H2726" i="22" s="1"/>
  <c r="H2727" i="22" s="1"/>
  <c r="H2728" i="22" s="1"/>
  <c r="H2729" i="22" s="1"/>
  <c r="H2730" i="22" s="1"/>
  <c r="H2731" i="22" s="1"/>
  <c r="H2732" i="22" s="1"/>
  <c r="H2733" i="22" s="1"/>
  <c r="H2734" i="22" s="1"/>
  <c r="H2735" i="22" s="1"/>
  <c r="H2736" i="22" s="1"/>
  <c r="H2737" i="22" s="1"/>
  <c r="H2738" i="22" s="1"/>
  <c r="H2739" i="22" s="1"/>
  <c r="H2740" i="22" s="1"/>
  <c r="H2741" i="22" s="1"/>
  <c r="H2742" i="22" s="1"/>
  <c r="H2743" i="22" s="1"/>
  <c r="H2744" i="22" s="1"/>
  <c r="H2745" i="22" s="1"/>
  <c r="H2746" i="22" s="1"/>
  <c r="H2747" i="22" s="1"/>
  <c r="H2748" i="22" s="1"/>
  <c r="H2749" i="22" s="1"/>
  <c r="H2750" i="22" s="1"/>
  <c r="H2751" i="22" s="1"/>
  <c r="H2752" i="22" s="1"/>
  <c r="H2753" i="22" s="1"/>
  <c r="H2754" i="22" s="1"/>
  <c r="H2755" i="22" s="1"/>
  <c r="H2756" i="22" s="1"/>
  <c r="H2757" i="22" s="1"/>
  <c r="H2758" i="22" s="1"/>
  <c r="H2759" i="22" s="1"/>
  <c r="H2760" i="22" s="1"/>
  <c r="H2761" i="22" s="1"/>
  <c r="H2762" i="22" s="1"/>
  <c r="H2763" i="22" s="1"/>
  <c r="H2764" i="22" s="1"/>
  <c r="H2765" i="22" s="1"/>
  <c r="H2766" i="22" s="1"/>
  <c r="H2767" i="22" s="1"/>
  <c r="H2768" i="22" s="1"/>
  <c r="H2769" i="22" s="1"/>
  <c r="H2770" i="22" s="1"/>
  <c r="H2771" i="22" s="1"/>
  <c r="H2772" i="22" s="1"/>
  <c r="H2773" i="22" s="1"/>
  <c r="H2774" i="22" s="1"/>
  <c r="H2775" i="22" s="1"/>
  <c r="H2776" i="22" s="1"/>
  <c r="H2777" i="22" s="1"/>
  <c r="H2778" i="22" s="1"/>
  <c r="H2779" i="22" s="1"/>
  <c r="H2780" i="22" s="1"/>
  <c r="H2781" i="22" s="1"/>
  <c r="H2782" i="22" s="1"/>
  <c r="H2783" i="22" s="1"/>
  <c r="H2784" i="22" s="1"/>
  <c r="H2785" i="22" s="1"/>
  <c r="H2786" i="22" s="1"/>
  <c r="H2787" i="22" s="1"/>
  <c r="H2788" i="22" s="1"/>
  <c r="H2789" i="22" s="1"/>
  <c r="H2790" i="22" s="1"/>
  <c r="H2791" i="22" s="1"/>
  <c r="H2792" i="22" s="1"/>
  <c r="H2793" i="22" s="1"/>
  <c r="H2794" i="22" s="1"/>
  <c r="H2795" i="22" s="1"/>
  <c r="H2796" i="22" s="1"/>
  <c r="H2797" i="22" s="1"/>
  <c r="H2798" i="22" s="1"/>
  <c r="H2799" i="22" s="1"/>
  <c r="H2800" i="22" s="1"/>
  <c r="H2801" i="22" s="1"/>
  <c r="H2802" i="22" s="1"/>
  <c r="H2803" i="22" s="1"/>
  <c r="H2804" i="22" s="1"/>
  <c r="H2805" i="22" s="1"/>
  <c r="H2806" i="22" s="1"/>
  <c r="H2807" i="22" s="1"/>
  <c r="H2808" i="22" s="1"/>
  <c r="H2809" i="22" s="1"/>
  <c r="H2810" i="22" s="1"/>
  <c r="H2811" i="22" s="1"/>
  <c r="H2812" i="22" s="1"/>
  <c r="H2813" i="22" s="1"/>
  <c r="H2814" i="22" s="1"/>
  <c r="H2815" i="22" s="1"/>
  <c r="H2816" i="22" s="1"/>
  <c r="H2817" i="22" s="1"/>
  <c r="H2818" i="22" s="1"/>
  <c r="H2819" i="22" s="1"/>
  <c r="H2820" i="22" s="1"/>
  <c r="H2821" i="22" s="1"/>
  <c r="H2822" i="22" s="1"/>
  <c r="H2823" i="22" s="1"/>
  <c r="H2824" i="22" s="1"/>
  <c r="H2825" i="22" s="1"/>
  <c r="H2826" i="22" s="1"/>
  <c r="H2827" i="22" s="1"/>
  <c r="H2828" i="22" s="1"/>
  <c r="H2829" i="22" s="1"/>
  <c r="H2830" i="22" s="1"/>
  <c r="H2831" i="22" s="1"/>
  <c r="H2832" i="22" s="1"/>
  <c r="H2833" i="22" s="1"/>
  <c r="H2834" i="22" s="1"/>
  <c r="H2835" i="22" s="1"/>
  <c r="H2836" i="22" s="1"/>
  <c r="H2837" i="22" s="1"/>
  <c r="H2838" i="22" s="1"/>
  <c r="H2839" i="22" s="1"/>
  <c r="H2840" i="22" s="1"/>
  <c r="H2841" i="22" s="1"/>
  <c r="H2842" i="22" s="1"/>
  <c r="H2843" i="22" s="1"/>
  <c r="H2844" i="22" s="1"/>
  <c r="H2845" i="22" s="1"/>
  <c r="H2846" i="22" s="1"/>
  <c r="H2847" i="22" s="1"/>
  <c r="H2848" i="22" s="1"/>
  <c r="H2849" i="22" s="1"/>
  <c r="H2850" i="22" s="1"/>
  <c r="H2851" i="22" s="1"/>
  <c r="H2852" i="22" s="1"/>
  <c r="H2853" i="22" s="1"/>
  <c r="H2854" i="22" s="1"/>
  <c r="H2855" i="22" s="1"/>
  <c r="H2856" i="22" s="1"/>
  <c r="H2857" i="22" s="1"/>
  <c r="H2858" i="22" s="1"/>
  <c r="H2859" i="22" s="1"/>
  <c r="H2860" i="22" s="1"/>
  <c r="H2861" i="22" s="1"/>
  <c r="H2862" i="22" s="1"/>
  <c r="H2863" i="22" s="1"/>
  <c r="H2864" i="22" s="1"/>
  <c r="H2865" i="22" s="1"/>
  <c r="H2866" i="22" s="1"/>
  <c r="H2867" i="22" s="1"/>
  <c r="H2868" i="22" s="1"/>
  <c r="H2869" i="22" s="1"/>
  <c r="H2870" i="22" s="1"/>
  <c r="H2871" i="22" s="1"/>
  <c r="H2872" i="22" s="1"/>
  <c r="H2873" i="22" s="1"/>
  <c r="H2874" i="22" s="1"/>
  <c r="H2875" i="22" s="1"/>
  <c r="H2876" i="22" s="1"/>
  <c r="H2877" i="22" s="1"/>
  <c r="H2878" i="22" s="1"/>
  <c r="H2879" i="22" s="1"/>
  <c r="H2880" i="22" s="1"/>
  <c r="H2881" i="22" s="1"/>
  <c r="H2882" i="22" s="1"/>
  <c r="H2883" i="22" s="1"/>
  <c r="H2884" i="22" s="1"/>
  <c r="H2885" i="22" s="1"/>
  <c r="H2886" i="22" s="1"/>
  <c r="H2887" i="22" s="1"/>
  <c r="H2888" i="22" s="1"/>
  <c r="H2889" i="22" s="1"/>
  <c r="H2890" i="22" s="1"/>
  <c r="H2891" i="22" s="1"/>
  <c r="H2892" i="22" s="1"/>
  <c r="H2893" i="22" s="1"/>
  <c r="H2894" i="22" s="1"/>
  <c r="H2895" i="22" s="1"/>
  <c r="H2896" i="22" s="1"/>
  <c r="H2897" i="22" s="1"/>
  <c r="H2898" i="22" s="1"/>
  <c r="H2899" i="22" s="1"/>
  <c r="H2900" i="22" s="1"/>
  <c r="H2901" i="22" s="1"/>
  <c r="H2902" i="22" s="1"/>
  <c r="H2903" i="22" s="1"/>
  <c r="H2904" i="22" s="1"/>
  <c r="H2905" i="22" s="1"/>
  <c r="H2906" i="22" s="1"/>
  <c r="H2907" i="22" s="1"/>
  <c r="H2908" i="22" s="1"/>
  <c r="H2909" i="22" s="1"/>
  <c r="H2910" i="22" s="1"/>
  <c r="H2911" i="22" s="1"/>
  <c r="H2912" i="22" s="1"/>
  <c r="H2913" i="22" s="1"/>
  <c r="H2914" i="22" s="1"/>
  <c r="H2915" i="22" s="1"/>
  <c r="H2916" i="22" s="1"/>
  <c r="H2917" i="22" s="1"/>
  <c r="H2918" i="22" s="1"/>
  <c r="H2919" i="22" s="1"/>
  <c r="H2920" i="22" s="1"/>
  <c r="H2921" i="22" s="1"/>
  <c r="H2922" i="22" s="1"/>
  <c r="H2923" i="22" s="1"/>
  <c r="H2924" i="22" s="1"/>
  <c r="H2925" i="22" s="1"/>
  <c r="H2926" i="22" s="1"/>
  <c r="H2927" i="22" s="1"/>
  <c r="H2928" i="22" s="1"/>
  <c r="H2929" i="22" s="1"/>
  <c r="H2930" i="22" s="1"/>
  <c r="H2931" i="22" s="1"/>
  <c r="H2932" i="22" s="1"/>
  <c r="H2933" i="22" s="1"/>
  <c r="H2934" i="22" s="1"/>
  <c r="H2935" i="22" s="1"/>
  <c r="H2936" i="22" s="1"/>
  <c r="H2937" i="22" s="1"/>
  <c r="H2938" i="22" s="1"/>
  <c r="H2939" i="22" s="1"/>
  <c r="H2940" i="22" s="1"/>
  <c r="H2941" i="22" s="1"/>
  <c r="H2942" i="22" s="1"/>
  <c r="H2943" i="22" s="1"/>
  <c r="H2944" i="22" s="1"/>
  <c r="H2945" i="22" s="1"/>
  <c r="H2946" i="22" s="1"/>
  <c r="H2947" i="22" s="1"/>
  <c r="H2948" i="22" s="1"/>
  <c r="H2949" i="22" s="1"/>
  <c r="H2950" i="22" s="1"/>
  <c r="H2951" i="22" s="1"/>
  <c r="H2952" i="22" s="1"/>
  <c r="H2953" i="22" s="1"/>
  <c r="H2954" i="22" s="1"/>
  <c r="H2955" i="22" s="1"/>
  <c r="H2956" i="22" s="1"/>
  <c r="H2957" i="22" s="1"/>
  <c r="H2958" i="22" s="1"/>
  <c r="H2959" i="22" s="1"/>
  <c r="H2960" i="22" s="1"/>
  <c r="H2961" i="22" s="1"/>
  <c r="H2962" i="22" s="1"/>
  <c r="H2963" i="22" s="1"/>
  <c r="H2964" i="22" s="1"/>
  <c r="H2965" i="22" s="1"/>
  <c r="H2966" i="22" s="1"/>
  <c r="H2967" i="22" s="1"/>
  <c r="H2968" i="22" s="1"/>
  <c r="H2969" i="22" s="1"/>
  <c r="H2970" i="22" s="1"/>
  <c r="H2971" i="22" s="1"/>
  <c r="H2972" i="22" s="1"/>
  <c r="H2973" i="22" s="1"/>
  <c r="H2974" i="22" s="1"/>
  <c r="H2975" i="22" s="1"/>
  <c r="H2976" i="22" s="1"/>
  <c r="H2977" i="22" s="1"/>
  <c r="H2978" i="22" s="1"/>
  <c r="H2979" i="22" s="1"/>
  <c r="H2980" i="22" s="1"/>
  <c r="H2981" i="22" s="1"/>
  <c r="H2982" i="22" s="1"/>
  <c r="H2983" i="22" s="1"/>
  <c r="H2984" i="22" s="1"/>
  <c r="H2985" i="22" s="1"/>
  <c r="H2986" i="22" s="1"/>
  <c r="H2987" i="22" s="1"/>
  <c r="H2988" i="22" s="1"/>
  <c r="H2989" i="22" s="1"/>
  <c r="H2990" i="22" s="1"/>
  <c r="H2991" i="22" s="1"/>
  <c r="H2992" i="22" s="1"/>
  <c r="H2993" i="22" s="1"/>
  <c r="H2994" i="22" s="1"/>
  <c r="H2995" i="22" s="1"/>
  <c r="H2996" i="22" s="1"/>
  <c r="H2997" i="22" s="1"/>
  <c r="H2998" i="22" s="1"/>
  <c r="H2999" i="22" s="1"/>
  <c r="H3000" i="22" s="1"/>
  <c r="H3001" i="22" s="1"/>
  <c r="H3002" i="22" s="1"/>
  <c r="H3003" i="22" s="1"/>
  <c r="H3004" i="22" s="1"/>
  <c r="H3005" i="22" s="1"/>
  <c r="H3006" i="22" s="1"/>
  <c r="H3007" i="22" s="1"/>
  <c r="H3008" i="22" s="1"/>
  <c r="H3009" i="22" s="1"/>
  <c r="H3010" i="22" s="1"/>
  <c r="H3011" i="22" s="1"/>
  <c r="H3012" i="22" s="1"/>
  <c r="H3013" i="22" s="1"/>
  <c r="H3014" i="22" s="1"/>
  <c r="H3015" i="22" s="1"/>
  <c r="H3016" i="22" s="1"/>
  <c r="H3017" i="22" s="1"/>
  <c r="H3018" i="22" s="1"/>
  <c r="H3019" i="22" s="1"/>
  <c r="H3020" i="22" s="1"/>
  <c r="H3021" i="22" s="1"/>
  <c r="H3022" i="22" s="1"/>
  <c r="H3023" i="22" s="1"/>
  <c r="H3024" i="22" s="1"/>
  <c r="H3025" i="22" s="1"/>
  <c r="H3026" i="22" s="1"/>
  <c r="H3027" i="22" s="1"/>
  <c r="H3028" i="22" s="1"/>
  <c r="H3029" i="22" s="1"/>
  <c r="H3030" i="22" s="1"/>
  <c r="H3031" i="22" s="1"/>
  <c r="H3032" i="22" s="1"/>
  <c r="H3033" i="22" s="1"/>
  <c r="H3034" i="22" s="1"/>
  <c r="H3035" i="22" s="1"/>
  <c r="H3036" i="22" s="1"/>
  <c r="H3037" i="22" s="1"/>
  <c r="H3038" i="22" s="1"/>
  <c r="H3039" i="22" s="1"/>
  <c r="H3040" i="22" s="1"/>
  <c r="H3041" i="22" s="1"/>
  <c r="H3042" i="22" s="1"/>
  <c r="H3043" i="22" s="1"/>
  <c r="H3044" i="22" s="1"/>
  <c r="H3045" i="22" s="1"/>
  <c r="H3046" i="22" s="1"/>
  <c r="H3047" i="22" s="1"/>
  <c r="H3048" i="22" s="1"/>
  <c r="H3049" i="22" s="1"/>
  <c r="H3050" i="22" s="1"/>
  <c r="H3051" i="22" s="1"/>
  <c r="H3052" i="22" s="1"/>
  <c r="H3053" i="22" s="1"/>
  <c r="H3054" i="22" s="1"/>
  <c r="H3055" i="22" s="1"/>
  <c r="H3056" i="22" s="1"/>
  <c r="H3057" i="22" s="1"/>
  <c r="H3058" i="22" s="1"/>
  <c r="H3059" i="22" s="1"/>
  <c r="H3060" i="22" s="1"/>
  <c r="H3061" i="22" s="1"/>
  <c r="H3062" i="22" s="1"/>
  <c r="H3063" i="22" s="1"/>
  <c r="H3064" i="22" s="1"/>
  <c r="H3065" i="22" s="1"/>
  <c r="H3066" i="22" s="1"/>
  <c r="H3067" i="22" s="1"/>
  <c r="H3068" i="22" s="1"/>
  <c r="H3069" i="22" s="1"/>
  <c r="H3070" i="22" s="1"/>
  <c r="H3071" i="22" s="1"/>
  <c r="H3072" i="22" s="1"/>
  <c r="H3073" i="22" s="1"/>
  <c r="H3074" i="22" s="1"/>
  <c r="H3075" i="22" s="1"/>
  <c r="H3076" i="22" s="1"/>
  <c r="H3077" i="22" s="1"/>
  <c r="H3078" i="22" s="1"/>
  <c r="H3079" i="22" s="1"/>
  <c r="H3080" i="22" s="1"/>
  <c r="H3081" i="22" s="1"/>
  <c r="H3082" i="22" s="1"/>
  <c r="H3083" i="22" s="1"/>
  <c r="H3084" i="22" s="1"/>
  <c r="H3085" i="22" s="1"/>
  <c r="H3086" i="22" s="1"/>
  <c r="H3087" i="22" s="1"/>
  <c r="H3088" i="22" s="1"/>
  <c r="H3089" i="22" s="1"/>
  <c r="H3090" i="22" s="1"/>
  <c r="H3091" i="22" s="1"/>
  <c r="H3092" i="22" s="1"/>
  <c r="H3093" i="22" s="1"/>
  <c r="H3094" i="22" s="1"/>
  <c r="H3095" i="22" s="1"/>
  <c r="H3096" i="22" s="1"/>
  <c r="H3097" i="22" s="1"/>
  <c r="H3098" i="22" s="1"/>
  <c r="H3099" i="22" s="1"/>
  <c r="H3100" i="22" s="1"/>
  <c r="H3101" i="22" s="1"/>
  <c r="H3102" i="22" s="1"/>
  <c r="H3103" i="22" s="1"/>
  <c r="H3104" i="22" s="1"/>
  <c r="H3105" i="22" s="1"/>
  <c r="H3106" i="22" s="1"/>
  <c r="H3107" i="22" s="1"/>
  <c r="H3108" i="22" s="1"/>
  <c r="H3109" i="22" s="1"/>
  <c r="H3110" i="22" s="1"/>
  <c r="H3111" i="22" s="1"/>
  <c r="H3112" i="22" s="1"/>
  <c r="H3113" i="22" s="1"/>
  <c r="H3114" i="22" s="1"/>
  <c r="H3115" i="22" s="1"/>
  <c r="H3116" i="22" s="1"/>
  <c r="H3117" i="22" s="1"/>
  <c r="H3118" i="22" s="1"/>
  <c r="H3119" i="22" s="1"/>
  <c r="H3120" i="22" s="1"/>
  <c r="H3121" i="22" s="1"/>
  <c r="H3122" i="22" s="1"/>
  <c r="H3123" i="22" s="1"/>
  <c r="H3124" i="22" s="1"/>
  <c r="H3125" i="22" s="1"/>
  <c r="H3126" i="22" s="1"/>
  <c r="H3127" i="22" s="1"/>
  <c r="H3128" i="22" s="1"/>
  <c r="H3129" i="22" s="1"/>
  <c r="H3130" i="22" s="1"/>
  <c r="H3131" i="22" s="1"/>
  <c r="H3132" i="22" s="1"/>
  <c r="H3133" i="22" s="1"/>
  <c r="H3134" i="22" s="1"/>
  <c r="H3135" i="22" s="1"/>
  <c r="H3136" i="22" s="1"/>
  <c r="H3137" i="22" s="1"/>
  <c r="H3138" i="22" s="1"/>
  <c r="H3139" i="22" s="1"/>
  <c r="H3140" i="22" s="1"/>
  <c r="H3141" i="22" s="1"/>
  <c r="H3142" i="22" s="1"/>
  <c r="H3143" i="22" s="1"/>
  <c r="H3144" i="22" s="1"/>
  <c r="H3145" i="22" s="1"/>
  <c r="H3146" i="22" s="1"/>
  <c r="H3147" i="22" s="1"/>
  <c r="H3148" i="22" s="1"/>
  <c r="H3149" i="22" s="1"/>
  <c r="H3150" i="22" s="1"/>
  <c r="H3151" i="22" s="1"/>
  <c r="H3152" i="22" s="1"/>
  <c r="H3153" i="22" s="1"/>
  <c r="H3154" i="22" s="1"/>
  <c r="H3155" i="22" s="1"/>
  <c r="H3156" i="22" s="1"/>
  <c r="H3157" i="22" s="1"/>
  <c r="H3158" i="22" s="1"/>
  <c r="H3159" i="22" s="1"/>
  <c r="H3160" i="22" s="1"/>
  <c r="H3161" i="22" s="1"/>
  <c r="H3162" i="22" s="1"/>
  <c r="H3163" i="22" s="1"/>
  <c r="H3164" i="22" s="1"/>
  <c r="H3165" i="22" s="1"/>
  <c r="H3166" i="22" s="1"/>
  <c r="H3167" i="22" s="1"/>
  <c r="H3168" i="22" s="1"/>
  <c r="H3169" i="22" s="1"/>
  <c r="H3170" i="22" s="1"/>
  <c r="H3171" i="22" s="1"/>
  <c r="H3172" i="22" s="1"/>
  <c r="H3173" i="22" s="1"/>
  <c r="H3174" i="22" s="1"/>
  <c r="H3175" i="22" s="1"/>
  <c r="H3176" i="22" s="1"/>
  <c r="H3177" i="22" s="1"/>
  <c r="H3178" i="22" s="1"/>
  <c r="H3179" i="22" s="1"/>
  <c r="H3180" i="22" s="1"/>
  <c r="H3181" i="22" s="1"/>
  <c r="H3182" i="22" s="1"/>
  <c r="H3183" i="22" s="1"/>
  <c r="H3184" i="22" s="1"/>
  <c r="H3185" i="22" s="1"/>
  <c r="H3186" i="22" s="1"/>
  <c r="H3187" i="22" s="1"/>
  <c r="H3188" i="22" s="1"/>
  <c r="H3189" i="22" s="1"/>
  <c r="H3190" i="22" s="1"/>
  <c r="H3191" i="22" s="1"/>
  <c r="H3192" i="22" s="1"/>
  <c r="H3193" i="22" s="1"/>
  <c r="H3194" i="22" s="1"/>
  <c r="H3195" i="22" s="1"/>
  <c r="H3196" i="22" s="1"/>
  <c r="H3197" i="22" s="1"/>
  <c r="H3198" i="22" s="1"/>
  <c r="H3199" i="22" s="1"/>
  <c r="H3200" i="22" s="1"/>
  <c r="H3201" i="22" s="1"/>
  <c r="H3202" i="22" s="1"/>
  <c r="H3203" i="22" s="1"/>
  <c r="H3204" i="22" s="1"/>
  <c r="H3205" i="22" s="1"/>
  <c r="H3206" i="22" s="1"/>
  <c r="H3207" i="22" s="1"/>
  <c r="H3208" i="22" s="1"/>
  <c r="H3209" i="22" s="1"/>
  <c r="H3210" i="22" s="1"/>
  <c r="H3211" i="22" s="1"/>
  <c r="H3212" i="22" s="1"/>
  <c r="H3213" i="22" s="1"/>
  <c r="H3214" i="22" s="1"/>
  <c r="H3215" i="22" s="1"/>
  <c r="H3216" i="22" s="1"/>
  <c r="H3217" i="22" s="1"/>
  <c r="H3218" i="22" s="1"/>
  <c r="H3219" i="22" s="1"/>
  <c r="H3220" i="22" s="1"/>
  <c r="H3221" i="22" s="1"/>
  <c r="H3222" i="22" s="1"/>
  <c r="H3223" i="22" s="1"/>
  <c r="H3224" i="22" s="1"/>
  <c r="H3225" i="22" s="1"/>
  <c r="H3226" i="22" s="1"/>
  <c r="H3227" i="22" s="1"/>
  <c r="H3228" i="22" s="1"/>
  <c r="H3229" i="22" s="1"/>
  <c r="H3230" i="22" s="1"/>
  <c r="H3231" i="22" s="1"/>
  <c r="H3232" i="22" s="1"/>
  <c r="H3233" i="22" s="1"/>
  <c r="H3234" i="22" s="1"/>
  <c r="H3235" i="22" s="1"/>
  <c r="H3236" i="22" s="1"/>
  <c r="H3237" i="22" s="1"/>
  <c r="H3238" i="22" s="1"/>
  <c r="H3239" i="22" s="1"/>
  <c r="H3240" i="22" s="1"/>
  <c r="H3241" i="22" s="1"/>
  <c r="H3242" i="22" s="1"/>
  <c r="H3243" i="22" s="1"/>
  <c r="H3244" i="22" s="1"/>
  <c r="H3245" i="22" s="1"/>
  <c r="H3246" i="22" s="1"/>
  <c r="H3247" i="22" s="1"/>
  <c r="H3248" i="22" s="1"/>
  <c r="H3249" i="22" s="1"/>
  <c r="H3250" i="22" s="1"/>
  <c r="H3251" i="22" s="1"/>
  <c r="H3252" i="22" s="1"/>
  <c r="H3253" i="22" s="1"/>
  <c r="H3254" i="22" s="1"/>
  <c r="H3255" i="22" s="1"/>
  <c r="H3256" i="22" s="1"/>
  <c r="H3257" i="22" s="1"/>
  <c r="H3258" i="22" s="1"/>
  <c r="H3259" i="22" s="1"/>
  <c r="H3260" i="22" s="1"/>
  <c r="H3261" i="22" s="1"/>
  <c r="H3262" i="22" s="1"/>
  <c r="H3263" i="22" s="1"/>
  <c r="H3264" i="22" s="1"/>
  <c r="H3265" i="22" s="1"/>
  <c r="H3266" i="22" s="1"/>
  <c r="H3267" i="22" s="1"/>
  <c r="H3268" i="22" s="1"/>
  <c r="H3269" i="22" s="1"/>
  <c r="H3270" i="22" s="1"/>
  <c r="H3271" i="22" s="1"/>
  <c r="H3272" i="22" s="1"/>
  <c r="H3273" i="22" s="1"/>
  <c r="H3274" i="22" s="1"/>
  <c r="H3275" i="22" s="1"/>
  <c r="H3276" i="22" s="1"/>
  <c r="H3277" i="22" s="1"/>
  <c r="H3278" i="22" s="1"/>
  <c r="H3279" i="22" s="1"/>
  <c r="H3280" i="22" s="1"/>
  <c r="H3281" i="22" s="1"/>
  <c r="H3282" i="22" s="1"/>
  <c r="H3283" i="22" s="1"/>
  <c r="H3284" i="22" s="1"/>
  <c r="H3285" i="22" s="1"/>
  <c r="H3286" i="22" s="1"/>
  <c r="H3287" i="22" s="1"/>
  <c r="H3288" i="22" s="1"/>
  <c r="H3289" i="22" s="1"/>
  <c r="H3290" i="22" s="1"/>
  <c r="H3291" i="22" s="1"/>
  <c r="H3292" i="22" s="1"/>
  <c r="H3293" i="22" s="1"/>
  <c r="H3294" i="22" s="1"/>
  <c r="H3295" i="22" s="1"/>
  <c r="H3296" i="22" s="1"/>
  <c r="H3297" i="22" s="1"/>
  <c r="H3298" i="22" s="1"/>
  <c r="H3299" i="22" s="1"/>
  <c r="H3300" i="22" s="1"/>
  <c r="H3301" i="22" s="1"/>
  <c r="H3302" i="22" s="1"/>
  <c r="H3303" i="22" s="1"/>
  <c r="H3304" i="22" s="1"/>
  <c r="H3305" i="22" s="1"/>
  <c r="H3306" i="22" s="1"/>
  <c r="H3307" i="22" s="1"/>
  <c r="H3308" i="22" s="1"/>
  <c r="H3309" i="22" s="1"/>
  <c r="H3310" i="22" s="1"/>
  <c r="H3311" i="22" s="1"/>
  <c r="H3312" i="22" s="1"/>
  <c r="H3313" i="22" s="1"/>
  <c r="H3314" i="22" s="1"/>
  <c r="H3315" i="22" s="1"/>
  <c r="H3316" i="22" s="1"/>
  <c r="H3317" i="22" s="1"/>
  <c r="H3318" i="22" s="1"/>
  <c r="H3319" i="22" s="1"/>
  <c r="H3320" i="22" s="1"/>
  <c r="H3321" i="22" s="1"/>
  <c r="H3322" i="22" s="1"/>
  <c r="H3323" i="22" s="1"/>
  <c r="H3324" i="22" s="1"/>
  <c r="H3325" i="22" s="1"/>
  <c r="H3326" i="22" s="1"/>
  <c r="H3327" i="22" s="1"/>
  <c r="H3328" i="22" s="1"/>
  <c r="H3329" i="22" s="1"/>
  <c r="H3330" i="22" s="1"/>
  <c r="H3331" i="22" s="1"/>
  <c r="H3332" i="22" s="1"/>
  <c r="H3333" i="22" s="1"/>
  <c r="H3334" i="22" s="1"/>
  <c r="H3335" i="22" s="1"/>
  <c r="H3336" i="22" s="1"/>
  <c r="H3337" i="22" s="1"/>
  <c r="H3338" i="22" s="1"/>
  <c r="H3339" i="22" s="1"/>
  <c r="H3340" i="22" s="1"/>
  <c r="H3341" i="22" s="1"/>
  <c r="H3342" i="22" s="1"/>
  <c r="H3343" i="22" s="1"/>
  <c r="H3344" i="22" s="1"/>
  <c r="H3345" i="22" s="1"/>
  <c r="H3346" i="22" s="1"/>
  <c r="H3347" i="22" s="1"/>
  <c r="H3348" i="22" s="1"/>
  <c r="H3349" i="22" s="1"/>
  <c r="H3350" i="22" s="1"/>
  <c r="H3351" i="22" s="1"/>
  <c r="H3352" i="22" s="1"/>
  <c r="H3353" i="22" s="1"/>
  <c r="H3354" i="22" s="1"/>
  <c r="H3355" i="22" s="1"/>
  <c r="H3356" i="22" s="1"/>
  <c r="H3357" i="22" s="1"/>
  <c r="H3358" i="22" s="1"/>
  <c r="H3359" i="22" s="1"/>
  <c r="H3360" i="22" s="1"/>
  <c r="H3361" i="22" s="1"/>
  <c r="H3362" i="22" s="1"/>
  <c r="H3363" i="22" s="1"/>
  <c r="H3364" i="22" s="1"/>
  <c r="H3365" i="22" s="1"/>
  <c r="H3366" i="22" s="1"/>
  <c r="H3367" i="22" s="1"/>
  <c r="H3368" i="22" s="1"/>
  <c r="H3369" i="22" s="1"/>
  <c r="H3370" i="22" s="1"/>
  <c r="H3371" i="22" s="1"/>
  <c r="H3372" i="22" s="1"/>
  <c r="H3373" i="22" s="1"/>
  <c r="H3374" i="22" s="1"/>
  <c r="H3375" i="22" s="1"/>
  <c r="H3376" i="22" s="1"/>
  <c r="H3377" i="22" s="1"/>
  <c r="H3378" i="22" s="1"/>
  <c r="H3379" i="22" s="1"/>
  <c r="H3380" i="22" s="1"/>
  <c r="H3381" i="22" s="1"/>
  <c r="H3382" i="22" s="1"/>
  <c r="H3383" i="22" s="1"/>
  <c r="H3384" i="22" s="1"/>
  <c r="H3385" i="22" s="1"/>
  <c r="H3386" i="22" s="1"/>
  <c r="H3387" i="22" s="1"/>
  <c r="H3388" i="22" s="1"/>
  <c r="H3389" i="22" s="1"/>
  <c r="H3390" i="22" s="1"/>
  <c r="H3391" i="22" s="1"/>
  <c r="H3392" i="22" s="1"/>
  <c r="H3393" i="22" s="1"/>
  <c r="H3394" i="22" s="1"/>
  <c r="H3395" i="22" s="1"/>
  <c r="H3396" i="22" s="1"/>
  <c r="H3397" i="22" s="1"/>
  <c r="H3398" i="22" s="1"/>
  <c r="H3399" i="22" s="1"/>
  <c r="H3400" i="22" s="1"/>
  <c r="H3401" i="22" s="1"/>
  <c r="H3402" i="22" s="1"/>
  <c r="H3403" i="22" s="1"/>
  <c r="H3404" i="22" s="1"/>
  <c r="H3405" i="22" s="1"/>
  <c r="H3406" i="22" s="1"/>
  <c r="H3407" i="22" s="1"/>
  <c r="H3408" i="22" s="1"/>
  <c r="H3409" i="22" s="1"/>
  <c r="H3410" i="22" s="1"/>
  <c r="H3411" i="22" s="1"/>
  <c r="H3412" i="22" s="1"/>
  <c r="H3413" i="22" s="1"/>
  <c r="H3414" i="22" s="1"/>
  <c r="H3415" i="22" s="1"/>
  <c r="H3416" i="22" s="1"/>
  <c r="H3417" i="22" s="1"/>
  <c r="H3418" i="22" s="1"/>
  <c r="H3419" i="22" s="1"/>
  <c r="H3420" i="22" s="1"/>
  <c r="H3421" i="22" s="1"/>
  <c r="H3422" i="22" s="1"/>
  <c r="H3423" i="22" s="1"/>
  <c r="H3424" i="22" s="1"/>
  <c r="H3425" i="22" s="1"/>
  <c r="H3426" i="22" s="1"/>
  <c r="H3427" i="22" s="1"/>
  <c r="H3428" i="22" s="1"/>
  <c r="H3429" i="22" s="1"/>
  <c r="H3430" i="22" s="1"/>
  <c r="H3431" i="22" s="1"/>
  <c r="H3432" i="22" s="1"/>
  <c r="H3433" i="22" s="1"/>
  <c r="H3434" i="22" s="1"/>
  <c r="H3435" i="22" s="1"/>
  <c r="H3436" i="22" s="1"/>
  <c r="H3437" i="22" s="1"/>
  <c r="H3438" i="22" s="1"/>
  <c r="H3439" i="22" s="1"/>
  <c r="H3440" i="22" s="1"/>
  <c r="H3441" i="22" s="1"/>
  <c r="H3442" i="22" s="1"/>
  <c r="H3443" i="22" s="1"/>
  <c r="H3444" i="22" s="1"/>
  <c r="H3445" i="22" s="1"/>
  <c r="H3446" i="22" s="1"/>
  <c r="H3447" i="22" s="1"/>
  <c r="H3448" i="22" s="1"/>
  <c r="H3449" i="22" s="1"/>
  <c r="H3450" i="22" s="1"/>
  <c r="H3451" i="22" s="1"/>
  <c r="H3452" i="22" s="1"/>
  <c r="H3453" i="22" s="1"/>
  <c r="H3454" i="22" s="1"/>
  <c r="H3455" i="22" s="1"/>
  <c r="H3456" i="22" s="1"/>
  <c r="H3457" i="22" s="1"/>
  <c r="H3458" i="22" s="1"/>
  <c r="H3459" i="22" s="1"/>
  <c r="H3460" i="22" s="1"/>
  <c r="H3461" i="22" s="1"/>
  <c r="H3462" i="22" s="1"/>
  <c r="H3463" i="22" s="1"/>
  <c r="H3464" i="22" s="1"/>
  <c r="H3465" i="22" s="1"/>
  <c r="H3466" i="22" s="1"/>
  <c r="H3467" i="22" s="1"/>
  <c r="H3468" i="22" s="1"/>
  <c r="H3469" i="22" s="1"/>
  <c r="H3470" i="22" s="1"/>
  <c r="H3471" i="22" s="1"/>
  <c r="H3472" i="22" s="1"/>
  <c r="H3473" i="22" s="1"/>
  <c r="H3474" i="22" s="1"/>
  <c r="H3475" i="22" s="1"/>
  <c r="H3476" i="22" s="1"/>
  <c r="H3477" i="22" s="1"/>
  <c r="H3478" i="22" s="1"/>
  <c r="H3479" i="22" s="1"/>
  <c r="H3480" i="22" s="1"/>
  <c r="H3481" i="22" s="1"/>
  <c r="H3482" i="22" s="1"/>
  <c r="H3483" i="22" s="1"/>
  <c r="H3484" i="22" s="1"/>
  <c r="H3485" i="22" s="1"/>
  <c r="H3486" i="22" s="1"/>
  <c r="H3487" i="22" s="1"/>
  <c r="H3488" i="22" s="1"/>
  <c r="H3489" i="22" s="1"/>
  <c r="H3490" i="22" s="1"/>
  <c r="H3491" i="22" s="1"/>
  <c r="H3492" i="22" s="1"/>
  <c r="H3493" i="22" s="1"/>
  <c r="H3494" i="22" s="1"/>
  <c r="H3495" i="22" s="1"/>
  <c r="H3496" i="22" s="1"/>
  <c r="H3497" i="22" s="1"/>
  <c r="H3498" i="22" s="1"/>
  <c r="H3499" i="22" s="1"/>
  <c r="H3500" i="22" s="1"/>
  <c r="H3501" i="22" s="1"/>
  <c r="H3502" i="22" s="1"/>
  <c r="H3503" i="22" s="1"/>
  <c r="H3504" i="22" s="1"/>
  <c r="H3505" i="22" s="1"/>
  <c r="H3506" i="22" s="1"/>
  <c r="H3507" i="22" s="1"/>
  <c r="H3508" i="22" s="1"/>
  <c r="H3509" i="22" s="1"/>
  <c r="H3510" i="22" s="1"/>
  <c r="H3511" i="22" s="1"/>
  <c r="H3512" i="22" s="1"/>
  <c r="H3513" i="22" s="1"/>
  <c r="H3514" i="22" s="1"/>
  <c r="H3515" i="22" s="1"/>
  <c r="H3516" i="22" s="1"/>
  <c r="H3517" i="22" s="1"/>
  <c r="H3518" i="22" s="1"/>
  <c r="H3519" i="22" s="1"/>
  <c r="H3520" i="22" s="1"/>
  <c r="H3521" i="22" s="1"/>
  <c r="H3522" i="22" s="1"/>
  <c r="H3523" i="22" s="1"/>
  <c r="H3524" i="22" s="1"/>
  <c r="H3525" i="22" s="1"/>
  <c r="H3526" i="22" s="1"/>
  <c r="H3527" i="22" s="1"/>
  <c r="H3528" i="22" s="1"/>
  <c r="H3529" i="22" s="1"/>
  <c r="H3530" i="22" s="1"/>
  <c r="H3531" i="22" s="1"/>
  <c r="H3532" i="22" s="1"/>
  <c r="H3533" i="22" s="1"/>
  <c r="H3534" i="22" s="1"/>
  <c r="H3535" i="22" s="1"/>
  <c r="H3536" i="22" s="1"/>
  <c r="H3537" i="22" s="1"/>
  <c r="H3538" i="22" s="1"/>
  <c r="H3539" i="22" s="1"/>
  <c r="H3540" i="22" s="1"/>
  <c r="H3541" i="22" s="1"/>
  <c r="H3542" i="22" s="1"/>
  <c r="H3543" i="22" s="1"/>
  <c r="H3544" i="22" s="1"/>
  <c r="H3545" i="22" s="1"/>
  <c r="H3546" i="22" s="1"/>
  <c r="H3547" i="22" s="1"/>
  <c r="H3548" i="22" s="1"/>
  <c r="H3549" i="22" s="1"/>
  <c r="H3550" i="22" s="1"/>
  <c r="H3551" i="22" s="1"/>
  <c r="H3552" i="22" s="1"/>
  <c r="H3553" i="22" s="1"/>
  <c r="H3554" i="22" s="1"/>
  <c r="H3555" i="22" s="1"/>
  <c r="H3556" i="22" s="1"/>
  <c r="H3557" i="22" s="1"/>
  <c r="H3558" i="22" s="1"/>
  <c r="H3559" i="22" s="1"/>
  <c r="H3560" i="22" s="1"/>
  <c r="H3561" i="22" s="1"/>
  <c r="H3562" i="22" s="1"/>
  <c r="H3563" i="22" s="1"/>
  <c r="H3564" i="22" s="1"/>
  <c r="H3565" i="22" s="1"/>
  <c r="H3566" i="22" s="1"/>
  <c r="H3567" i="22" s="1"/>
  <c r="H3568" i="22" s="1"/>
  <c r="H3569" i="22" s="1"/>
  <c r="H3570" i="22" s="1"/>
  <c r="H3571" i="22" s="1"/>
  <c r="H3572" i="22" s="1"/>
  <c r="H3573" i="22" s="1"/>
  <c r="H3574" i="22" s="1"/>
  <c r="H3575" i="22" s="1"/>
  <c r="H3576" i="22" s="1"/>
  <c r="H3577" i="22" s="1"/>
  <c r="H3578" i="22" s="1"/>
  <c r="H3579" i="22" s="1"/>
  <c r="H3580" i="22" s="1"/>
  <c r="H3581" i="22" s="1"/>
  <c r="H3582" i="22" s="1"/>
  <c r="H3583" i="22" s="1"/>
  <c r="H3584" i="22" s="1"/>
  <c r="H3585" i="22" s="1"/>
  <c r="H3586" i="22" s="1"/>
  <c r="H3587" i="22" s="1"/>
  <c r="H3588" i="22" s="1"/>
  <c r="H3589" i="22" s="1"/>
  <c r="H3590" i="22" s="1"/>
  <c r="H3591" i="22" s="1"/>
  <c r="H3592" i="22" s="1"/>
  <c r="H3593" i="22" s="1"/>
  <c r="H3594" i="22" s="1"/>
  <c r="H3595" i="22" s="1"/>
  <c r="H3596" i="22" s="1"/>
  <c r="H3597" i="22" s="1"/>
  <c r="H3598" i="22" s="1"/>
  <c r="H3599" i="22" s="1"/>
  <c r="H3600" i="22" s="1"/>
  <c r="H3601" i="22" s="1"/>
  <c r="H3602" i="22" s="1"/>
  <c r="H3603" i="22" s="1"/>
  <c r="H3604" i="22" s="1"/>
  <c r="H3605" i="22" s="1"/>
  <c r="H3606" i="22" s="1"/>
  <c r="H3607" i="22" s="1"/>
  <c r="H3608" i="22" s="1"/>
  <c r="H3609" i="22" s="1"/>
  <c r="H3610" i="22" s="1"/>
  <c r="H3611" i="22" s="1"/>
  <c r="H3612" i="22" s="1"/>
  <c r="H3613" i="22" s="1"/>
  <c r="H3614" i="22" s="1"/>
  <c r="H3615" i="22" s="1"/>
  <c r="H3616" i="22" s="1"/>
  <c r="H3617" i="22" s="1"/>
  <c r="H3618" i="22" s="1"/>
  <c r="H3619" i="22" s="1"/>
  <c r="H3620" i="22" s="1"/>
  <c r="H3621" i="22" s="1"/>
  <c r="H3622" i="22" s="1"/>
  <c r="H3623" i="22" s="1"/>
  <c r="H3624" i="22" s="1"/>
  <c r="H3625" i="22" s="1"/>
  <c r="H3626" i="22" s="1"/>
  <c r="H3627" i="22" s="1"/>
  <c r="H3628" i="22" s="1"/>
  <c r="H3629" i="22" s="1"/>
  <c r="H3630" i="22" s="1"/>
  <c r="H3631" i="22" s="1"/>
  <c r="H3632" i="22" s="1"/>
  <c r="H3633" i="22" s="1"/>
  <c r="H3634" i="22" s="1"/>
  <c r="H3635" i="22" s="1"/>
  <c r="H3636" i="22" s="1"/>
  <c r="H3637" i="22" s="1"/>
  <c r="H3638" i="22" s="1"/>
  <c r="H3639" i="22" s="1"/>
  <c r="H3640" i="22" s="1"/>
  <c r="H3641" i="22" s="1"/>
  <c r="H3642" i="22" s="1"/>
  <c r="H3643" i="22" s="1"/>
  <c r="H3644" i="22" s="1"/>
  <c r="H3645" i="22" s="1"/>
  <c r="H3646" i="22" s="1"/>
  <c r="H3647" i="22" s="1"/>
  <c r="H3648" i="22" s="1"/>
  <c r="H3649" i="22" s="1"/>
  <c r="H3650" i="22" s="1"/>
  <c r="H3651" i="22" s="1"/>
  <c r="H3652" i="22" s="1"/>
  <c r="H3653" i="22" s="1"/>
  <c r="H3654" i="22" s="1"/>
  <c r="H3655" i="22" s="1"/>
  <c r="H3656" i="22" s="1"/>
  <c r="H3657" i="22" s="1"/>
  <c r="H3658" i="22" s="1"/>
  <c r="H3659" i="22" s="1"/>
  <c r="H3660" i="22" s="1"/>
  <c r="H3661" i="22" s="1"/>
  <c r="H3662" i="22" s="1"/>
  <c r="H3663" i="22" s="1"/>
  <c r="H3664" i="22" s="1"/>
  <c r="H3665" i="22" s="1"/>
  <c r="H3666" i="22" s="1"/>
  <c r="H3667" i="22" s="1"/>
  <c r="H3668" i="22" s="1"/>
  <c r="H3669" i="22" s="1"/>
  <c r="H3670" i="22" s="1"/>
  <c r="H3671" i="22" s="1"/>
  <c r="H3672" i="22" s="1"/>
  <c r="H3673" i="22" s="1"/>
  <c r="H3674" i="22" s="1"/>
  <c r="H3675" i="22" s="1"/>
  <c r="H3676" i="22" s="1"/>
  <c r="H3677" i="22" s="1"/>
  <c r="H3678" i="22" s="1"/>
  <c r="H3679" i="22" s="1"/>
  <c r="H3680" i="22" s="1"/>
  <c r="H3681" i="22" s="1"/>
  <c r="H3682" i="22" s="1"/>
  <c r="H3683" i="22" s="1"/>
  <c r="H3684" i="22" s="1"/>
  <c r="H3685" i="22" s="1"/>
  <c r="H3686" i="22" s="1"/>
  <c r="H3687" i="22" s="1"/>
  <c r="H3688" i="22" s="1"/>
  <c r="H3689" i="22" s="1"/>
  <c r="H3690" i="22" s="1"/>
  <c r="H3691" i="22" s="1"/>
  <c r="H3692" i="22" s="1"/>
  <c r="H3693" i="22" s="1"/>
  <c r="H3694" i="22" s="1"/>
  <c r="H3695" i="22" s="1"/>
  <c r="H3696" i="22" s="1"/>
  <c r="H3697" i="22" s="1"/>
  <c r="H3698" i="22" s="1"/>
  <c r="H3699" i="22" s="1"/>
  <c r="H3700" i="22" s="1"/>
  <c r="H3701" i="22" s="1"/>
  <c r="H3702" i="22" s="1"/>
  <c r="H3703" i="22" s="1"/>
  <c r="H3704" i="22" s="1"/>
  <c r="H3705" i="22" s="1"/>
  <c r="H3706" i="22" s="1"/>
  <c r="H3707" i="22" s="1"/>
  <c r="H3708" i="22" s="1"/>
  <c r="H3709" i="22" s="1"/>
  <c r="H3710" i="22" s="1"/>
  <c r="H3711" i="22" s="1"/>
  <c r="H3712" i="22" s="1"/>
  <c r="H3713" i="22" s="1"/>
  <c r="H3714" i="22" s="1"/>
  <c r="H3715" i="22" s="1"/>
  <c r="H3716" i="22" s="1"/>
  <c r="H3717" i="22" s="1"/>
  <c r="H3718" i="22" s="1"/>
  <c r="H3719" i="22" s="1"/>
  <c r="H3720" i="22" s="1"/>
  <c r="H3721" i="22" s="1"/>
  <c r="H3722" i="22" s="1"/>
  <c r="H3723" i="22" s="1"/>
  <c r="H3724" i="22" s="1"/>
  <c r="H3725" i="22" s="1"/>
  <c r="H3726" i="22" s="1"/>
  <c r="H3727" i="22" s="1"/>
  <c r="H3728" i="22" s="1"/>
  <c r="H3729" i="22" s="1"/>
  <c r="H3730" i="22" s="1"/>
  <c r="H3731" i="22" s="1"/>
  <c r="H3732" i="22" s="1"/>
  <c r="H3733" i="22" s="1"/>
  <c r="H3734" i="22" s="1"/>
  <c r="H3735" i="22" s="1"/>
  <c r="H3736" i="22" s="1"/>
  <c r="H3737" i="22" s="1"/>
  <c r="H3738" i="22" s="1"/>
  <c r="H3739" i="22" s="1"/>
  <c r="H3740" i="22" s="1"/>
  <c r="H3741" i="22" s="1"/>
  <c r="H3742" i="22" s="1"/>
  <c r="H3743" i="22" s="1"/>
  <c r="H3744" i="22" s="1"/>
  <c r="H3745" i="22" s="1"/>
  <c r="H3746" i="22" s="1"/>
  <c r="H3747" i="22" s="1"/>
  <c r="H3748" i="22" s="1"/>
  <c r="H3749" i="22" s="1"/>
  <c r="H3750" i="22" s="1"/>
  <c r="H3751" i="22" s="1"/>
  <c r="H3752" i="22" s="1"/>
  <c r="H3753" i="22" s="1"/>
  <c r="H3754" i="22" s="1"/>
  <c r="H3755" i="22" s="1"/>
  <c r="H3756" i="22" s="1"/>
  <c r="H3757" i="22" s="1"/>
  <c r="H3758" i="22" s="1"/>
  <c r="H3759" i="22" s="1"/>
  <c r="H3760" i="22" s="1"/>
  <c r="H3761" i="22" s="1"/>
  <c r="H3762" i="22" s="1"/>
  <c r="H3763" i="22" s="1"/>
  <c r="H3764" i="22" s="1"/>
  <c r="H3765" i="22" s="1"/>
  <c r="H3766" i="22" s="1"/>
  <c r="H3767" i="22" s="1"/>
  <c r="H3768" i="22" s="1"/>
  <c r="H3769" i="22" s="1"/>
  <c r="H3770" i="22" s="1"/>
  <c r="H3771" i="22" s="1"/>
  <c r="H3772" i="22" s="1"/>
  <c r="H3773" i="22" s="1"/>
  <c r="H3774" i="22" s="1"/>
  <c r="H3775" i="22" s="1"/>
  <c r="H3776" i="22" s="1"/>
  <c r="H3777" i="22" s="1"/>
  <c r="H3778" i="22" s="1"/>
  <c r="H3779" i="22" s="1"/>
  <c r="H3780" i="22" s="1"/>
  <c r="H3781" i="22" s="1"/>
  <c r="H3782" i="22" s="1"/>
  <c r="H3783" i="22" s="1"/>
  <c r="H3784" i="22" s="1"/>
  <c r="H3785" i="22" s="1"/>
  <c r="H3786" i="22" s="1"/>
  <c r="H3787" i="22" s="1"/>
  <c r="H3788" i="22" s="1"/>
  <c r="H3789" i="22" s="1"/>
  <c r="H3790" i="22" s="1"/>
  <c r="H3791" i="22" s="1"/>
  <c r="H3792" i="22" s="1"/>
  <c r="H3793" i="22" s="1"/>
  <c r="H3794" i="22" s="1"/>
  <c r="H3795" i="22" s="1"/>
  <c r="H3796" i="22" s="1"/>
  <c r="H3797" i="22" s="1"/>
  <c r="H3798" i="22" s="1"/>
  <c r="H3799" i="22" s="1"/>
  <c r="H3800" i="22" s="1"/>
  <c r="H3801" i="22" s="1"/>
  <c r="H3802" i="22" s="1"/>
  <c r="H3803" i="22" s="1"/>
  <c r="H3804" i="22" s="1"/>
  <c r="H3805" i="22" s="1"/>
  <c r="H3806" i="22" s="1"/>
  <c r="H3807" i="22" s="1"/>
  <c r="H3808" i="22" s="1"/>
  <c r="H3809" i="22" s="1"/>
  <c r="H3810" i="22" s="1"/>
  <c r="H3811" i="22" s="1"/>
  <c r="H3812" i="22" s="1"/>
  <c r="H3813" i="22" s="1"/>
  <c r="H3814" i="22" s="1"/>
  <c r="H3815" i="22" s="1"/>
  <c r="H3816" i="22" s="1"/>
  <c r="H3817" i="22" s="1"/>
  <c r="H3818" i="22" s="1"/>
  <c r="H3819" i="22" s="1"/>
  <c r="H3820" i="22" s="1"/>
  <c r="H3821" i="22" s="1"/>
  <c r="H3822" i="22" s="1"/>
  <c r="H3823" i="22" s="1"/>
  <c r="H3824" i="22" s="1"/>
  <c r="H3825" i="22" s="1"/>
  <c r="H3826" i="22" s="1"/>
  <c r="H3827" i="22" s="1"/>
  <c r="H3828" i="22" s="1"/>
  <c r="H3829" i="22" s="1"/>
  <c r="H3830" i="22" s="1"/>
  <c r="H3831" i="22" s="1"/>
  <c r="H3832" i="22" s="1"/>
  <c r="H3833" i="22" s="1"/>
  <c r="H3834" i="22" s="1"/>
  <c r="H3835" i="22" s="1"/>
  <c r="H3836" i="22" s="1"/>
  <c r="H3837" i="22" s="1"/>
  <c r="H3838" i="22" s="1"/>
  <c r="H3839" i="22" s="1"/>
  <c r="H3840" i="22" s="1"/>
  <c r="H3841" i="22" s="1"/>
  <c r="H3842" i="22" s="1"/>
  <c r="H3843" i="22" s="1"/>
  <c r="H3844" i="22" s="1"/>
  <c r="H3845" i="22" s="1"/>
  <c r="H3846" i="22" s="1"/>
  <c r="H3847" i="22" s="1"/>
  <c r="H3848" i="22" s="1"/>
  <c r="H3849" i="22" s="1"/>
  <c r="H3850" i="22" s="1"/>
  <c r="H3851" i="22" s="1"/>
  <c r="H3852" i="22" s="1"/>
  <c r="H3853" i="22" s="1"/>
  <c r="H3854" i="22" s="1"/>
  <c r="H3855" i="22" s="1"/>
  <c r="H3856" i="22" s="1"/>
  <c r="H3857" i="22" s="1"/>
  <c r="H3858" i="22" s="1"/>
  <c r="H3859" i="22" s="1"/>
  <c r="H3860" i="22" s="1"/>
  <c r="H3861" i="22" s="1"/>
  <c r="H3862" i="22" s="1"/>
  <c r="H3863" i="22" s="1"/>
  <c r="H3864" i="22" s="1"/>
  <c r="H3865" i="22" s="1"/>
  <c r="H3866" i="22" s="1"/>
  <c r="H3867" i="22" s="1"/>
  <c r="H3868" i="22" s="1"/>
  <c r="H3869" i="22" s="1"/>
  <c r="H3870" i="22" s="1"/>
  <c r="H3871" i="22" s="1"/>
  <c r="H3872" i="22" s="1"/>
  <c r="H3873" i="22" s="1"/>
  <c r="H3874" i="22" s="1"/>
  <c r="H3875" i="22" s="1"/>
  <c r="H3876" i="22" s="1"/>
  <c r="H3877" i="22" s="1"/>
  <c r="H3878" i="22" s="1"/>
  <c r="H3879" i="22" s="1"/>
  <c r="H3880" i="22" s="1"/>
  <c r="H3881" i="22" s="1"/>
  <c r="H3882" i="22" s="1"/>
  <c r="H3883" i="22" s="1"/>
  <c r="H3884" i="22" s="1"/>
  <c r="H3885" i="22" s="1"/>
  <c r="H3886" i="22" s="1"/>
  <c r="H3887" i="22" s="1"/>
  <c r="H3888" i="22" s="1"/>
  <c r="H3889" i="22" s="1"/>
  <c r="H3890" i="22" s="1"/>
  <c r="H3891" i="22" s="1"/>
  <c r="H3892" i="22" s="1"/>
  <c r="H3893" i="22" s="1"/>
  <c r="H3894" i="22" s="1"/>
  <c r="H3895" i="22" s="1"/>
  <c r="H3896" i="22" s="1"/>
  <c r="H3897" i="22" s="1"/>
  <c r="H3898" i="22" s="1"/>
  <c r="H3899" i="22" s="1"/>
  <c r="H3900" i="22" s="1"/>
  <c r="H3901" i="22" s="1"/>
  <c r="H3902" i="22" s="1"/>
  <c r="H3903" i="22" s="1"/>
  <c r="H3904" i="22" s="1"/>
  <c r="H3905" i="22" s="1"/>
  <c r="H3906" i="22" s="1"/>
  <c r="H3907" i="22" s="1"/>
  <c r="H3908" i="22" s="1"/>
  <c r="H3909" i="22" s="1"/>
  <c r="H3910" i="22" s="1"/>
  <c r="H3911" i="22" s="1"/>
  <c r="H3912" i="22" s="1"/>
  <c r="H3913" i="22" s="1"/>
  <c r="H3914" i="22" s="1"/>
  <c r="H3915" i="22" s="1"/>
  <c r="H3916" i="22" s="1"/>
  <c r="H3917" i="22" s="1"/>
  <c r="H3918" i="22" s="1"/>
  <c r="H3919" i="22" s="1"/>
  <c r="H3920" i="22" s="1"/>
  <c r="H3921" i="22" s="1"/>
  <c r="H3922" i="22" s="1"/>
  <c r="H3923" i="22" s="1"/>
  <c r="H3924" i="22" s="1"/>
  <c r="H3925" i="22" s="1"/>
  <c r="H3926" i="22" s="1"/>
  <c r="H3927" i="22" s="1"/>
  <c r="H3928" i="22" s="1"/>
  <c r="H3929" i="22" s="1"/>
  <c r="H3930" i="22" s="1"/>
  <c r="H3931" i="22" s="1"/>
  <c r="H3932" i="22" s="1"/>
  <c r="H3933" i="22" s="1"/>
  <c r="H3934" i="22" s="1"/>
  <c r="H3935" i="22" s="1"/>
  <c r="H3936" i="22" s="1"/>
  <c r="H3937" i="22" s="1"/>
  <c r="H3938" i="22" s="1"/>
  <c r="H3939" i="22" s="1"/>
  <c r="H3940" i="22" s="1"/>
  <c r="H3941" i="22" s="1"/>
  <c r="H3942" i="22" s="1"/>
  <c r="H3943" i="22" s="1"/>
  <c r="H3944" i="22" s="1"/>
  <c r="H3945" i="22" s="1"/>
  <c r="H3946" i="22" s="1"/>
  <c r="H3947" i="22" s="1"/>
  <c r="H3948" i="22" s="1"/>
  <c r="H3949" i="22" s="1"/>
  <c r="H3950" i="22" s="1"/>
  <c r="H3951" i="22" s="1"/>
  <c r="H3952" i="22" s="1"/>
  <c r="H3953" i="22" s="1"/>
  <c r="H3954" i="22" s="1"/>
  <c r="H3955" i="22" s="1"/>
  <c r="H3956" i="22" s="1"/>
  <c r="H3957" i="22" s="1"/>
  <c r="H3958" i="22" s="1"/>
  <c r="H3959" i="22" s="1"/>
  <c r="H3960" i="22" s="1"/>
  <c r="H3961" i="22" s="1"/>
  <c r="H3962" i="22" s="1"/>
  <c r="H3963" i="22" s="1"/>
  <c r="H3964" i="22" s="1"/>
  <c r="H3965" i="22" s="1"/>
  <c r="H3966" i="22" s="1"/>
  <c r="H3967" i="22" s="1"/>
  <c r="H3968" i="22" s="1"/>
  <c r="H3969" i="22" s="1"/>
  <c r="H3970" i="22" s="1"/>
  <c r="H3971" i="22" s="1"/>
  <c r="H3972" i="22" s="1"/>
  <c r="H3973" i="22" s="1"/>
  <c r="H3974" i="22" s="1"/>
  <c r="H3975" i="22" s="1"/>
  <c r="H3976" i="22" s="1"/>
  <c r="H3977" i="22" s="1"/>
  <c r="H3978" i="22" s="1"/>
  <c r="H3979" i="22" s="1"/>
  <c r="H3980" i="22" s="1"/>
  <c r="H3981" i="22" s="1"/>
  <c r="H3982" i="22" s="1"/>
  <c r="H3983" i="22" s="1"/>
  <c r="H3984" i="22" s="1"/>
  <c r="H3985" i="22" s="1"/>
  <c r="H3986" i="22" s="1"/>
  <c r="H3987" i="22" s="1"/>
  <c r="H3988" i="22" s="1"/>
  <c r="H3989" i="22" s="1"/>
  <c r="H3990" i="22" s="1"/>
  <c r="H3991" i="22" s="1"/>
  <c r="H3992" i="22" s="1"/>
  <c r="H3993" i="22" s="1"/>
  <c r="H3994" i="22" s="1"/>
  <c r="H3995" i="22" s="1"/>
  <c r="H3996" i="22" s="1"/>
  <c r="H3997" i="22" s="1"/>
  <c r="H3998" i="22" s="1"/>
  <c r="H3999" i="22" s="1"/>
  <c r="H4000" i="22" s="1"/>
  <c r="H4001" i="22" s="1"/>
  <c r="H4002" i="22" s="1"/>
  <c r="H4003" i="22" s="1"/>
  <c r="H4004" i="22" s="1"/>
  <c r="H4005" i="22" s="1"/>
  <c r="H4006" i="22" s="1"/>
  <c r="H4007" i="22" s="1"/>
  <c r="H4008" i="22" s="1"/>
  <c r="H4009" i="22" s="1"/>
  <c r="H4010" i="22" s="1"/>
  <c r="H4011" i="22" s="1"/>
  <c r="H4012" i="22" s="1"/>
  <c r="H4013" i="22" s="1"/>
  <c r="H4014" i="22" s="1"/>
  <c r="H4015" i="22" s="1"/>
  <c r="H4016" i="22" s="1"/>
  <c r="H4017" i="22" s="1"/>
  <c r="H4018" i="22" s="1"/>
  <c r="H4019" i="22" s="1"/>
  <c r="H4020" i="22" s="1"/>
  <c r="H4021" i="22" s="1"/>
  <c r="H4022" i="22" s="1"/>
  <c r="H4023" i="22" s="1"/>
  <c r="H4024" i="22" s="1"/>
  <c r="H4025" i="22" s="1"/>
  <c r="H4026" i="22" s="1"/>
  <c r="H4027" i="22" s="1"/>
  <c r="H4028" i="22" s="1"/>
  <c r="H4029" i="22" s="1"/>
  <c r="H4030" i="22" s="1"/>
  <c r="H4031" i="22" s="1"/>
  <c r="H4032" i="22" s="1"/>
  <c r="H4033" i="22" s="1"/>
  <c r="H4034" i="22" s="1"/>
  <c r="H4035" i="22" s="1"/>
  <c r="H4036" i="22" s="1"/>
  <c r="H4037" i="22" s="1"/>
  <c r="H4038" i="22" s="1"/>
  <c r="H4039" i="22" s="1"/>
  <c r="H4040" i="22" s="1"/>
  <c r="H4041" i="22" s="1"/>
  <c r="H4042" i="22" s="1"/>
  <c r="H4043" i="22" s="1"/>
  <c r="H4044" i="22" s="1"/>
  <c r="H4045" i="22" s="1"/>
  <c r="H4046" i="22" s="1"/>
  <c r="H4047" i="22" s="1"/>
  <c r="H4048" i="22" s="1"/>
  <c r="H4049" i="22" s="1"/>
  <c r="H4050" i="22" s="1"/>
  <c r="H4051" i="22" s="1"/>
  <c r="H4052" i="22" s="1"/>
  <c r="H4053" i="22" s="1"/>
  <c r="H4054" i="22" s="1"/>
  <c r="H4055" i="22" s="1"/>
  <c r="H4056" i="22" s="1"/>
  <c r="H4057" i="22" s="1"/>
  <c r="H4058" i="22" s="1"/>
  <c r="H4059" i="22" s="1"/>
  <c r="H4060" i="22" s="1"/>
  <c r="H4061" i="22" s="1"/>
  <c r="H4062" i="22" s="1"/>
  <c r="H4063" i="22" s="1"/>
  <c r="H4064" i="22" s="1"/>
  <c r="H4065" i="22" s="1"/>
  <c r="H4066" i="22" s="1"/>
  <c r="H4067" i="22" s="1"/>
  <c r="H4068" i="22" s="1"/>
  <c r="H4069" i="22" s="1"/>
  <c r="H4070" i="22" s="1"/>
  <c r="H4071" i="22" s="1"/>
  <c r="H4072" i="22" s="1"/>
  <c r="H4073" i="22" s="1"/>
  <c r="H4074" i="22" s="1"/>
  <c r="H4075" i="22" s="1"/>
  <c r="H4076" i="22" s="1"/>
  <c r="H4077" i="22" s="1"/>
  <c r="H4078" i="22" s="1"/>
  <c r="H4079" i="22" s="1"/>
  <c r="H4080" i="22" s="1"/>
  <c r="H4081" i="22" s="1"/>
  <c r="H4082" i="22" s="1"/>
  <c r="H4083" i="22" s="1"/>
  <c r="H4084" i="22" s="1"/>
  <c r="H4085" i="22" s="1"/>
  <c r="H4086" i="22" s="1"/>
  <c r="H4087" i="22" s="1"/>
  <c r="H4088" i="22" s="1"/>
  <c r="H4089" i="22" s="1"/>
  <c r="H4090" i="22" s="1"/>
  <c r="H4091" i="22" s="1"/>
  <c r="H4092" i="22" s="1"/>
  <c r="H4093" i="22" s="1"/>
  <c r="H4094" i="22" s="1"/>
  <c r="H4095" i="22" s="1"/>
  <c r="H4096" i="22" s="1"/>
  <c r="H4097" i="22" s="1"/>
  <c r="H4098" i="22" s="1"/>
  <c r="H4099" i="22" s="1"/>
  <c r="H4100" i="22" s="1"/>
  <c r="H4101" i="22" s="1"/>
  <c r="H4102" i="22" s="1"/>
  <c r="H4103" i="22" s="1"/>
  <c r="H4104" i="22" s="1"/>
  <c r="H4105" i="22" s="1"/>
  <c r="H4106" i="22" s="1"/>
  <c r="H4107" i="22" s="1"/>
  <c r="H4108" i="22" s="1"/>
  <c r="H4109" i="22" s="1"/>
  <c r="H4110" i="22" s="1"/>
  <c r="H4111" i="22" s="1"/>
  <c r="H4112" i="22" s="1"/>
  <c r="H4113" i="22" s="1"/>
  <c r="H4114" i="22" s="1"/>
  <c r="H4115" i="22" s="1"/>
  <c r="H4116" i="22" s="1"/>
  <c r="H4117" i="22" s="1"/>
  <c r="H4118" i="22" s="1"/>
  <c r="H4119" i="22" s="1"/>
  <c r="H4120" i="22" s="1"/>
  <c r="H4121" i="22" s="1"/>
  <c r="H4122" i="22" s="1"/>
  <c r="H4123" i="22" s="1"/>
  <c r="H4124" i="22" s="1"/>
  <c r="H4125" i="22" s="1"/>
  <c r="H4126" i="22" s="1"/>
  <c r="H4127" i="22" s="1"/>
  <c r="H4128" i="22" s="1"/>
  <c r="H4129" i="22" s="1"/>
  <c r="H4130" i="22" s="1"/>
  <c r="H4131" i="22" s="1"/>
  <c r="H4132" i="22" s="1"/>
  <c r="H4133" i="22" s="1"/>
  <c r="H4134" i="22" s="1"/>
  <c r="H4135" i="22" s="1"/>
  <c r="H4136" i="22" s="1"/>
  <c r="H4137" i="22" s="1"/>
  <c r="H4138" i="22" s="1"/>
  <c r="H4139" i="22" s="1"/>
  <c r="H4140" i="22" s="1"/>
  <c r="H4141" i="22" s="1"/>
  <c r="H4142" i="22" s="1"/>
  <c r="H4143" i="22" s="1"/>
  <c r="H4144" i="22" s="1"/>
  <c r="H4145" i="22" s="1"/>
  <c r="H4146" i="22" s="1"/>
  <c r="H4147" i="22" s="1"/>
  <c r="H4148" i="22" s="1"/>
  <c r="H4149" i="22" s="1"/>
  <c r="H4150" i="22" s="1"/>
  <c r="H4151" i="22" s="1"/>
  <c r="H4152" i="22" s="1"/>
  <c r="H4153" i="22" s="1"/>
  <c r="H4154" i="22" s="1"/>
  <c r="H4155" i="22" s="1"/>
  <c r="H4156" i="22" s="1"/>
  <c r="H4157" i="22" s="1"/>
  <c r="H4158" i="22" s="1"/>
  <c r="H4159" i="22" s="1"/>
  <c r="H4160" i="22" s="1"/>
  <c r="H4161" i="22" s="1"/>
  <c r="H4162" i="22" s="1"/>
  <c r="H4163" i="22" s="1"/>
  <c r="H4164" i="22" s="1"/>
  <c r="H4165" i="22" s="1"/>
  <c r="H4166" i="22" s="1"/>
  <c r="H4167" i="22" s="1"/>
  <c r="H4168" i="22" s="1"/>
  <c r="H4169" i="22" s="1"/>
  <c r="H4170" i="22" s="1"/>
  <c r="H4171" i="22" s="1"/>
  <c r="H4172" i="22" s="1"/>
  <c r="H4173" i="22" s="1"/>
  <c r="H4174" i="22" s="1"/>
  <c r="H4175" i="22" s="1"/>
  <c r="H4176" i="22" s="1"/>
  <c r="H4177" i="22" s="1"/>
  <c r="H4178" i="22" s="1"/>
  <c r="H4179" i="22" s="1"/>
  <c r="H4180" i="22" s="1"/>
  <c r="H4181" i="22" s="1"/>
  <c r="H4182" i="22" s="1"/>
  <c r="H4183" i="22" s="1"/>
  <c r="H4184" i="22" s="1"/>
  <c r="H4185" i="22" s="1"/>
  <c r="H4186" i="22" s="1"/>
  <c r="H4187" i="22" s="1"/>
  <c r="H4188" i="22" s="1"/>
  <c r="H4189" i="22" s="1"/>
  <c r="H4190" i="22" s="1"/>
  <c r="H4191" i="22" s="1"/>
  <c r="H4192" i="22" s="1"/>
  <c r="H4193" i="22" s="1"/>
  <c r="H4194" i="22" s="1"/>
  <c r="H4195" i="22" s="1"/>
  <c r="H4196" i="22" s="1"/>
  <c r="H4197" i="22" s="1"/>
  <c r="H4198" i="22" s="1"/>
  <c r="H4199" i="22" s="1"/>
  <c r="H4200" i="22" s="1"/>
  <c r="H4201" i="22" s="1"/>
  <c r="H4202" i="22" s="1"/>
  <c r="H4203" i="22" s="1"/>
  <c r="H4204" i="22" s="1"/>
  <c r="H4205" i="22" s="1"/>
  <c r="H4206" i="22" s="1"/>
  <c r="H4207" i="22" s="1"/>
  <c r="H4208" i="22" s="1"/>
  <c r="H4209" i="22" s="1"/>
  <c r="H4210" i="22" s="1"/>
  <c r="H4211" i="22" s="1"/>
  <c r="H4212" i="22" s="1"/>
  <c r="H4213" i="22" s="1"/>
  <c r="H4214" i="22" s="1"/>
  <c r="H4215" i="22" s="1"/>
  <c r="H4216" i="22" s="1"/>
  <c r="H4217" i="22" s="1"/>
  <c r="H4218" i="22" s="1"/>
  <c r="H4219" i="22" s="1"/>
  <c r="H4220" i="22" s="1"/>
  <c r="H4221" i="22" s="1"/>
  <c r="H4222" i="22" s="1"/>
  <c r="H4223" i="22" s="1"/>
  <c r="H4224" i="22" s="1"/>
  <c r="H4225" i="22" s="1"/>
  <c r="H4226" i="22" s="1"/>
  <c r="H4227" i="22" s="1"/>
  <c r="H4228" i="22" s="1"/>
  <c r="H4229" i="22" s="1"/>
  <c r="H4230" i="22" s="1"/>
  <c r="H4231" i="22" s="1"/>
  <c r="H4232" i="22" s="1"/>
  <c r="H4233" i="22" s="1"/>
  <c r="H4234" i="22" s="1"/>
  <c r="H4235" i="22" s="1"/>
  <c r="H4236" i="22" s="1"/>
  <c r="H4237" i="22" s="1"/>
  <c r="H4238" i="22" s="1"/>
  <c r="H4239" i="22" s="1"/>
  <c r="H4240" i="22" s="1"/>
  <c r="H4241" i="22" s="1"/>
  <c r="H4242" i="22" s="1"/>
  <c r="H4243" i="22" s="1"/>
  <c r="H4244" i="22" s="1"/>
  <c r="H4245" i="22" s="1"/>
  <c r="H4246" i="22" s="1"/>
  <c r="H4247" i="22" s="1"/>
  <c r="H4248" i="22" s="1"/>
  <c r="H4249" i="22" s="1"/>
  <c r="H4250" i="22" s="1"/>
  <c r="H4251" i="22" s="1"/>
  <c r="H4252" i="22" s="1"/>
  <c r="H4253" i="22" s="1"/>
  <c r="H4254" i="22" s="1"/>
  <c r="H4255" i="22" s="1"/>
  <c r="H4256" i="22" s="1"/>
  <c r="H4257" i="22" s="1"/>
  <c r="H4258" i="22" s="1"/>
  <c r="H4259" i="22" s="1"/>
  <c r="H4260" i="22" s="1"/>
  <c r="H4261" i="22" s="1"/>
  <c r="H4262" i="22" s="1"/>
  <c r="H4263" i="22" s="1"/>
  <c r="H4264" i="22" s="1"/>
  <c r="H4265" i="22" s="1"/>
  <c r="H4266" i="22" s="1"/>
  <c r="H4267" i="22" s="1"/>
  <c r="H4268" i="22" s="1"/>
  <c r="H4269" i="22" s="1"/>
  <c r="H4270" i="22" s="1"/>
  <c r="H4271" i="22" s="1"/>
  <c r="H4272" i="22" s="1"/>
  <c r="H4273" i="22" s="1"/>
  <c r="H4274" i="22" s="1"/>
  <c r="H4275" i="22" s="1"/>
  <c r="H4276" i="22" s="1"/>
  <c r="H4277" i="22" s="1"/>
  <c r="H4278" i="22" s="1"/>
  <c r="H4279" i="22" s="1"/>
  <c r="H4280" i="22" s="1"/>
  <c r="H4281" i="22" s="1"/>
  <c r="H4282" i="22" s="1"/>
  <c r="H4283" i="22" s="1"/>
  <c r="H4284" i="22" s="1"/>
  <c r="H4285" i="22" s="1"/>
  <c r="H4286" i="22" s="1"/>
  <c r="H4287" i="22" s="1"/>
  <c r="H4288" i="22" s="1"/>
  <c r="H4289" i="22" s="1"/>
  <c r="H4290" i="22" s="1"/>
  <c r="H4291" i="22" s="1"/>
  <c r="H4292" i="22" s="1"/>
  <c r="H4293" i="22" s="1"/>
  <c r="H4294" i="22" s="1"/>
  <c r="H4295" i="22" s="1"/>
  <c r="H4296" i="22" s="1"/>
  <c r="H4297" i="22" s="1"/>
  <c r="H4298" i="22" s="1"/>
  <c r="H4299" i="22" s="1"/>
  <c r="H4300" i="22" s="1"/>
  <c r="H4301" i="22" s="1"/>
  <c r="H4302" i="22" s="1"/>
  <c r="H4303" i="22" s="1"/>
  <c r="H4304" i="22" s="1"/>
  <c r="H4305" i="22" s="1"/>
  <c r="H4306" i="22" s="1"/>
  <c r="H4307" i="22" s="1"/>
  <c r="H4308" i="22" s="1"/>
  <c r="H4309" i="22" s="1"/>
  <c r="H4310" i="22" s="1"/>
  <c r="H4311" i="22" s="1"/>
  <c r="H4312" i="22" s="1"/>
  <c r="H4313" i="22" s="1"/>
  <c r="H4314" i="22" s="1"/>
  <c r="H4315" i="22" s="1"/>
  <c r="H4316" i="22" s="1"/>
  <c r="H4317" i="22" s="1"/>
  <c r="H4318" i="22" s="1"/>
  <c r="H4319" i="22" s="1"/>
  <c r="H4320" i="22" s="1"/>
  <c r="H4321" i="22" s="1"/>
  <c r="H4322" i="22" s="1"/>
  <c r="H4323" i="22" s="1"/>
  <c r="H4324" i="22" s="1"/>
  <c r="H4325" i="22" s="1"/>
  <c r="H4326" i="22" s="1"/>
  <c r="H4327" i="22" s="1"/>
  <c r="H4328" i="22" s="1"/>
  <c r="H4329" i="22" s="1"/>
  <c r="H4330" i="22" s="1"/>
  <c r="H4331" i="22" s="1"/>
  <c r="H4332" i="22" s="1"/>
  <c r="H4333" i="22" s="1"/>
  <c r="H4334" i="22" s="1"/>
  <c r="H4335" i="22" s="1"/>
  <c r="H4336" i="22" s="1"/>
  <c r="H4337" i="22" s="1"/>
  <c r="H4338" i="22" s="1"/>
  <c r="H4339" i="22" s="1"/>
  <c r="H4340" i="22" s="1"/>
  <c r="H4341" i="22" s="1"/>
  <c r="H4342" i="22" s="1"/>
  <c r="H4343" i="22" s="1"/>
  <c r="H4344" i="22" s="1"/>
  <c r="H4345" i="22" s="1"/>
  <c r="H4346" i="22" s="1"/>
  <c r="H4347" i="22" s="1"/>
  <c r="H4348" i="22" s="1"/>
  <c r="H4349" i="22" s="1"/>
  <c r="H4350" i="22" s="1"/>
  <c r="H4351" i="22" s="1"/>
  <c r="H4352" i="22" s="1"/>
  <c r="H4353" i="22" s="1"/>
  <c r="H4354" i="22" s="1"/>
  <c r="H4355" i="22" s="1"/>
  <c r="H4356" i="22" s="1"/>
  <c r="H4357" i="22" s="1"/>
  <c r="H4358" i="22" s="1"/>
  <c r="H4359" i="22" s="1"/>
  <c r="H4360" i="22" s="1"/>
  <c r="H4361" i="22" s="1"/>
  <c r="H4362" i="22" s="1"/>
  <c r="H4363" i="22" s="1"/>
  <c r="H4364" i="22" s="1"/>
  <c r="H4365" i="22" s="1"/>
  <c r="H4366" i="22" s="1"/>
  <c r="H4367" i="22" s="1"/>
  <c r="H4368" i="22" s="1"/>
  <c r="H4369" i="22" s="1"/>
  <c r="H4370" i="22" s="1"/>
  <c r="H4371" i="22" s="1"/>
  <c r="H4372" i="22" s="1"/>
  <c r="H4373" i="22" s="1"/>
  <c r="H4374" i="22" s="1"/>
  <c r="H4375" i="22" s="1"/>
  <c r="H4376" i="22" s="1"/>
  <c r="H4377" i="22" s="1"/>
  <c r="H4378" i="22" s="1"/>
  <c r="H4379" i="22" s="1"/>
  <c r="H4380" i="22" s="1"/>
  <c r="H4381" i="22" s="1"/>
  <c r="H4382" i="22" s="1"/>
  <c r="H4383" i="22" s="1"/>
  <c r="H4384" i="22" s="1"/>
  <c r="H4385" i="22" s="1"/>
  <c r="H4386" i="22" s="1"/>
  <c r="H4387" i="22" s="1"/>
  <c r="H4388" i="22" s="1"/>
  <c r="H4389" i="22" s="1"/>
  <c r="H4390" i="22" s="1"/>
  <c r="H4391" i="22" s="1"/>
  <c r="H4392" i="22" s="1"/>
  <c r="H4393" i="22" s="1"/>
  <c r="H4394" i="22" s="1"/>
  <c r="H4395" i="22" s="1"/>
  <c r="H4396" i="22" s="1"/>
  <c r="H4397" i="22" s="1"/>
  <c r="H4398" i="22" s="1"/>
  <c r="H4399" i="22" s="1"/>
  <c r="H4400" i="22" s="1"/>
  <c r="H4401" i="22" s="1"/>
  <c r="H4402" i="22" s="1"/>
  <c r="H4403" i="22" s="1"/>
  <c r="H4404" i="22" s="1"/>
  <c r="H4405" i="22" s="1"/>
  <c r="H4406" i="22" s="1"/>
  <c r="H4407" i="22" s="1"/>
  <c r="H4408" i="22" s="1"/>
  <c r="H4409" i="22" s="1"/>
  <c r="H4410" i="22" s="1"/>
  <c r="H4411" i="22" s="1"/>
  <c r="H4412" i="22" s="1"/>
  <c r="H4413" i="22" s="1"/>
  <c r="H4414" i="22" s="1"/>
  <c r="H4415" i="22" s="1"/>
  <c r="H4416" i="22" s="1"/>
  <c r="H4417" i="22" s="1"/>
  <c r="H4418" i="22" s="1"/>
  <c r="H4419" i="22" s="1"/>
  <c r="H4420" i="22" s="1"/>
  <c r="H4421" i="22" s="1"/>
  <c r="H4422" i="22" s="1"/>
  <c r="H4423" i="22" s="1"/>
  <c r="H4424" i="22" s="1"/>
  <c r="H4425" i="22" s="1"/>
  <c r="H4426" i="22" s="1"/>
  <c r="H4427" i="22" s="1"/>
  <c r="H4428" i="22" s="1"/>
  <c r="H4429" i="22" s="1"/>
  <c r="H4430" i="22" s="1"/>
  <c r="H4431" i="22" s="1"/>
  <c r="H4432" i="22" s="1"/>
  <c r="H4433" i="22" s="1"/>
  <c r="H4434" i="22" s="1"/>
  <c r="H4435" i="22" s="1"/>
  <c r="H4436" i="22" s="1"/>
  <c r="H4437" i="22" s="1"/>
  <c r="H4438" i="22" s="1"/>
  <c r="H4439" i="22" s="1"/>
  <c r="H4440" i="22" s="1"/>
  <c r="H4441" i="22" s="1"/>
  <c r="H4442" i="22" s="1"/>
  <c r="H4443" i="22" s="1"/>
  <c r="H4444" i="22" s="1"/>
  <c r="H4445" i="22" s="1"/>
  <c r="H4446" i="22" s="1"/>
  <c r="H4447" i="22" s="1"/>
  <c r="H4448" i="22" s="1"/>
  <c r="H4449" i="22" s="1"/>
  <c r="H4450" i="22" s="1"/>
  <c r="H4451" i="22" s="1"/>
  <c r="H4452" i="22" s="1"/>
  <c r="H4453" i="22" s="1"/>
  <c r="H4454" i="22" s="1"/>
  <c r="H4455" i="22" s="1"/>
  <c r="H4456" i="22" s="1"/>
  <c r="H4457" i="22" s="1"/>
  <c r="H4458" i="22" s="1"/>
  <c r="H4459" i="22" s="1"/>
  <c r="H4460" i="22" s="1"/>
  <c r="H4461" i="22" s="1"/>
  <c r="H4462" i="22" s="1"/>
  <c r="H4463" i="22" s="1"/>
  <c r="H4464" i="22" s="1"/>
  <c r="H4465" i="22" s="1"/>
  <c r="H4466" i="22" s="1"/>
  <c r="H4467" i="22" s="1"/>
  <c r="H4468" i="22" s="1"/>
  <c r="H4469" i="22" s="1"/>
  <c r="H4470" i="22" s="1"/>
  <c r="H4471" i="22" s="1"/>
  <c r="H4472" i="22" s="1"/>
  <c r="H4473" i="22" s="1"/>
  <c r="H4474" i="22" s="1"/>
  <c r="H4475" i="22" s="1"/>
  <c r="H4476" i="22" s="1"/>
  <c r="H4477" i="22" s="1"/>
  <c r="H4478" i="22" s="1"/>
  <c r="H4479" i="22" s="1"/>
  <c r="H4480" i="22" s="1"/>
  <c r="H4481" i="22" s="1"/>
  <c r="H4482" i="22" s="1"/>
  <c r="H4483" i="22" s="1"/>
  <c r="H4484" i="22" s="1"/>
  <c r="H4485" i="22" s="1"/>
  <c r="H4486" i="22" s="1"/>
  <c r="H4487" i="22" s="1"/>
  <c r="H4488" i="22" s="1"/>
  <c r="H4489" i="22" s="1"/>
  <c r="H4490" i="22" s="1"/>
  <c r="H4491" i="22" s="1"/>
  <c r="H4492" i="22" s="1"/>
  <c r="H4493" i="22" s="1"/>
  <c r="H4494" i="22" s="1"/>
  <c r="H4495" i="22" s="1"/>
  <c r="H4496" i="22" s="1"/>
  <c r="H4497" i="22" s="1"/>
  <c r="H4498" i="22" s="1"/>
  <c r="H4499" i="22" s="1"/>
  <c r="H4500" i="22" s="1"/>
  <c r="H4501" i="22" s="1"/>
  <c r="H4502" i="22" s="1"/>
  <c r="H4503" i="22" s="1"/>
  <c r="H4504" i="22" s="1"/>
  <c r="H4505" i="22" s="1"/>
  <c r="H4506" i="22" s="1"/>
  <c r="H4507" i="22" s="1"/>
  <c r="H4508" i="22" s="1"/>
  <c r="H4509" i="22" s="1"/>
  <c r="H4510" i="22" s="1"/>
  <c r="H4511" i="22" s="1"/>
  <c r="H4512" i="22" s="1"/>
  <c r="H4513" i="22" s="1"/>
  <c r="H4514" i="22" s="1"/>
  <c r="H4515" i="22" s="1"/>
  <c r="H4516" i="22" s="1"/>
  <c r="H4517" i="22" s="1"/>
  <c r="H4518" i="22" s="1"/>
  <c r="H4519" i="22" s="1"/>
  <c r="H4520" i="22" s="1"/>
  <c r="H4521" i="22" s="1"/>
  <c r="H4522" i="22" s="1"/>
  <c r="H4523" i="22" s="1"/>
  <c r="H4524" i="22" s="1"/>
  <c r="H4525" i="22" s="1"/>
  <c r="H4526" i="22" s="1"/>
  <c r="H4527" i="22" s="1"/>
  <c r="H4528" i="22" s="1"/>
  <c r="H4529" i="22" s="1"/>
  <c r="H4530" i="22" s="1"/>
  <c r="H4531" i="22" s="1"/>
  <c r="H4532" i="22" s="1"/>
  <c r="H4533" i="22" s="1"/>
  <c r="H4534" i="22" s="1"/>
  <c r="H4535" i="22" s="1"/>
  <c r="H4536" i="22" s="1"/>
  <c r="H4537" i="22" s="1"/>
  <c r="H4538" i="22" s="1"/>
  <c r="H4539" i="22" s="1"/>
  <c r="H4540" i="22" s="1"/>
  <c r="H4541" i="22" s="1"/>
  <c r="H4542" i="22" s="1"/>
  <c r="H4543" i="22" s="1"/>
  <c r="H4544" i="22" s="1"/>
  <c r="H4545" i="22" s="1"/>
  <c r="H4546" i="22" s="1"/>
  <c r="H4547" i="22" s="1"/>
  <c r="H4548" i="22" s="1"/>
  <c r="H4549" i="22" s="1"/>
  <c r="H4550" i="22" s="1"/>
  <c r="H4551" i="22" s="1"/>
  <c r="H4552" i="22" s="1"/>
  <c r="H4553" i="22" s="1"/>
  <c r="H4554" i="22" s="1"/>
  <c r="H4555" i="22" s="1"/>
  <c r="H4556" i="22" s="1"/>
  <c r="H4557" i="22" s="1"/>
  <c r="H4558" i="22" s="1"/>
  <c r="H4559" i="22" s="1"/>
  <c r="H4560" i="22" s="1"/>
  <c r="H4561" i="22" s="1"/>
  <c r="H4562" i="22" s="1"/>
  <c r="H4563" i="22" s="1"/>
  <c r="H4564" i="22" s="1"/>
  <c r="H4565" i="22" s="1"/>
  <c r="H4566" i="22" s="1"/>
  <c r="H4567" i="22" s="1"/>
  <c r="H4568" i="22" s="1"/>
  <c r="H4569" i="22" s="1"/>
  <c r="H4570" i="22" s="1"/>
  <c r="H4571" i="22" s="1"/>
  <c r="H4572" i="22" s="1"/>
  <c r="H4573" i="22" s="1"/>
  <c r="H4574" i="22" s="1"/>
  <c r="H4575" i="22" s="1"/>
  <c r="H4576" i="22" s="1"/>
  <c r="H4577" i="22" s="1"/>
  <c r="H4578" i="22" s="1"/>
  <c r="H4579" i="22" s="1"/>
  <c r="H4580" i="22" s="1"/>
  <c r="H4581" i="22" s="1"/>
  <c r="H4582" i="22" s="1"/>
  <c r="H4583" i="22" s="1"/>
  <c r="H4584" i="22" s="1"/>
  <c r="H4585" i="22" s="1"/>
  <c r="H4586" i="22" s="1"/>
  <c r="H4587" i="22" s="1"/>
  <c r="H4588" i="22" s="1"/>
  <c r="H4589" i="22" s="1"/>
  <c r="H4590" i="22" s="1"/>
  <c r="H4591" i="22" s="1"/>
  <c r="H4592" i="22" s="1"/>
  <c r="H4593" i="22" s="1"/>
  <c r="H4594" i="22" s="1"/>
  <c r="H4595" i="22" s="1"/>
  <c r="H4596" i="22" s="1"/>
  <c r="H4597" i="22" s="1"/>
  <c r="H4598" i="22" s="1"/>
  <c r="H4599" i="22" s="1"/>
  <c r="H4600" i="22" s="1"/>
  <c r="H4601" i="22" s="1"/>
  <c r="H4602" i="22" s="1"/>
  <c r="H4603" i="22" s="1"/>
  <c r="H4604" i="22" s="1"/>
  <c r="H4605" i="22" s="1"/>
  <c r="H4606" i="22" s="1"/>
  <c r="H4607" i="22" s="1"/>
  <c r="H4608" i="22" s="1"/>
  <c r="H4609" i="22" s="1"/>
  <c r="H4610" i="22" s="1"/>
  <c r="H4611" i="22" s="1"/>
  <c r="H4612" i="22" s="1"/>
  <c r="H4613" i="22" s="1"/>
  <c r="H4614" i="22" s="1"/>
  <c r="H4615" i="22" s="1"/>
  <c r="H4616" i="22" s="1"/>
  <c r="H4617" i="22" s="1"/>
  <c r="H4618" i="22" s="1"/>
  <c r="H4619" i="22" s="1"/>
  <c r="H4620" i="22" s="1"/>
  <c r="H4621" i="22" s="1"/>
  <c r="H4622" i="22" s="1"/>
  <c r="H4623" i="22" s="1"/>
  <c r="H4624" i="22" s="1"/>
  <c r="H4625" i="22" s="1"/>
  <c r="H4626" i="22" s="1"/>
  <c r="H4627" i="22" s="1"/>
  <c r="H4628" i="22" s="1"/>
  <c r="H4629" i="22" s="1"/>
  <c r="H4630" i="22" s="1"/>
  <c r="H4631" i="22" s="1"/>
  <c r="H4632" i="22" s="1"/>
  <c r="H4633" i="22" s="1"/>
  <c r="H4634" i="22" s="1"/>
  <c r="H4635" i="22" s="1"/>
  <c r="H4636" i="22" s="1"/>
  <c r="H4637" i="22" s="1"/>
  <c r="H4638" i="22" s="1"/>
  <c r="H4639" i="22" s="1"/>
  <c r="H4640" i="22" s="1"/>
  <c r="H4641" i="22" s="1"/>
  <c r="H4642" i="22" s="1"/>
  <c r="H4643" i="22" s="1"/>
  <c r="H4644" i="22" s="1"/>
  <c r="H4645" i="22" s="1"/>
  <c r="H4646" i="22" s="1"/>
  <c r="H4647" i="22" s="1"/>
  <c r="H4648" i="22" s="1"/>
  <c r="H4649" i="22" s="1"/>
  <c r="H4650" i="22" s="1"/>
  <c r="H4651" i="22" s="1"/>
  <c r="H4652" i="22" s="1"/>
  <c r="H4653" i="22" s="1"/>
  <c r="H4654" i="22" s="1"/>
  <c r="H4655" i="22" s="1"/>
  <c r="H4656" i="22" s="1"/>
  <c r="H4657" i="22" s="1"/>
  <c r="H4658" i="22" s="1"/>
  <c r="H4659" i="22" s="1"/>
  <c r="H4660" i="22" s="1"/>
  <c r="H4661" i="22" s="1"/>
  <c r="H4662" i="22" s="1"/>
  <c r="H4663" i="22" s="1"/>
  <c r="H4664" i="22" s="1"/>
  <c r="H4665" i="22" s="1"/>
  <c r="H4666" i="22" s="1"/>
  <c r="H4667" i="22" s="1"/>
  <c r="H4668" i="22" s="1"/>
  <c r="H4669" i="22" s="1"/>
  <c r="H4670" i="22" s="1"/>
  <c r="H4671" i="22" s="1"/>
  <c r="H4672" i="22" s="1"/>
  <c r="H4673" i="22" s="1"/>
  <c r="H4674" i="22" s="1"/>
  <c r="H4675" i="22" s="1"/>
  <c r="H4676" i="22" s="1"/>
  <c r="H4677" i="22" s="1"/>
  <c r="H4678" i="22" s="1"/>
  <c r="H4679" i="22" s="1"/>
  <c r="H4680" i="22" s="1"/>
  <c r="H4681" i="22" s="1"/>
  <c r="H4682" i="22" s="1"/>
  <c r="H4683" i="22" s="1"/>
  <c r="H4684" i="22" s="1"/>
  <c r="H4685" i="22" s="1"/>
  <c r="H4686" i="22" s="1"/>
  <c r="H4687" i="22" s="1"/>
  <c r="H4688" i="22" s="1"/>
  <c r="H4689" i="22" s="1"/>
  <c r="H4690" i="22" s="1"/>
  <c r="H4691" i="22" s="1"/>
  <c r="H4692" i="22" s="1"/>
  <c r="H4693" i="22" s="1"/>
  <c r="H4694" i="22" s="1"/>
  <c r="H4695" i="22" s="1"/>
  <c r="H4696" i="22" s="1"/>
  <c r="H4697" i="22" s="1"/>
  <c r="H4698" i="22" s="1"/>
  <c r="H4699" i="22" s="1"/>
  <c r="H4700" i="22" s="1"/>
  <c r="H4701" i="22" s="1"/>
  <c r="H4702" i="22" s="1"/>
  <c r="H4703" i="22" s="1"/>
  <c r="H4704" i="22" s="1"/>
  <c r="H4705" i="22" s="1"/>
  <c r="H4706" i="22" s="1"/>
  <c r="H4707" i="22" s="1"/>
  <c r="H4708" i="22" s="1"/>
  <c r="H4709" i="22" s="1"/>
  <c r="H4710" i="22" s="1"/>
  <c r="H4711" i="22" s="1"/>
  <c r="H4712" i="22" s="1"/>
  <c r="H4713" i="22" s="1"/>
  <c r="H4714" i="22" s="1"/>
  <c r="H4715" i="22" s="1"/>
  <c r="H4716" i="22" s="1"/>
  <c r="H4717" i="22" s="1"/>
  <c r="H4718" i="22" s="1"/>
  <c r="H4719" i="22" s="1"/>
  <c r="H4720" i="22" s="1"/>
  <c r="H4721" i="22" s="1"/>
  <c r="H4722" i="22" s="1"/>
  <c r="H4723" i="22" s="1"/>
  <c r="H4724" i="22" s="1"/>
  <c r="H4725" i="22" s="1"/>
  <c r="H4726" i="22" s="1"/>
  <c r="H4727" i="22" s="1"/>
  <c r="H4728" i="22" s="1"/>
  <c r="H4729" i="22" s="1"/>
  <c r="H4730" i="22" s="1"/>
  <c r="H4731" i="22" s="1"/>
  <c r="H4732" i="22" s="1"/>
  <c r="H4733" i="22" s="1"/>
  <c r="H4734" i="22" s="1"/>
  <c r="H4735" i="22" s="1"/>
  <c r="H4736" i="22" s="1"/>
  <c r="H4737" i="22" s="1"/>
  <c r="H4738" i="22" s="1"/>
  <c r="H4739" i="22" s="1"/>
  <c r="H4740" i="22" s="1"/>
  <c r="H4741" i="22" s="1"/>
  <c r="H4742" i="22" s="1"/>
  <c r="H4743" i="22" s="1"/>
  <c r="H4744" i="22" s="1"/>
  <c r="H4745" i="22" s="1"/>
  <c r="H4746" i="22" s="1"/>
  <c r="H4747" i="22" s="1"/>
  <c r="H4748" i="22" s="1"/>
  <c r="H4749" i="22" s="1"/>
  <c r="H4750" i="22" s="1"/>
  <c r="H4751" i="22" s="1"/>
  <c r="H4752" i="22" s="1"/>
  <c r="H4753" i="22" s="1"/>
  <c r="H4754" i="22" s="1"/>
  <c r="H4755" i="22" s="1"/>
  <c r="H4756" i="22" s="1"/>
  <c r="H4757" i="22" s="1"/>
  <c r="H4758" i="22" s="1"/>
  <c r="H4759" i="22" s="1"/>
  <c r="H4760" i="22" s="1"/>
  <c r="H4761" i="22" s="1"/>
  <c r="H4762" i="22" s="1"/>
  <c r="H4763" i="22" s="1"/>
  <c r="H4764" i="22" s="1"/>
  <c r="H4765" i="22" s="1"/>
  <c r="H4766" i="22" s="1"/>
  <c r="H4767" i="22" s="1"/>
  <c r="H4768" i="22" s="1"/>
  <c r="H4769" i="22" s="1"/>
  <c r="H4770" i="22" s="1"/>
  <c r="H4771" i="22" s="1"/>
  <c r="H4772" i="22" s="1"/>
  <c r="H4773" i="22" s="1"/>
  <c r="H4774" i="22" s="1"/>
  <c r="H4775" i="22" s="1"/>
  <c r="H4776" i="22" s="1"/>
  <c r="H4777" i="22" s="1"/>
  <c r="H4778" i="22" s="1"/>
  <c r="H4779" i="22" s="1"/>
  <c r="H4780" i="22" s="1"/>
  <c r="H4781" i="22" s="1"/>
  <c r="H4782" i="22" s="1"/>
  <c r="H4783" i="22" s="1"/>
  <c r="H4784" i="22" s="1"/>
  <c r="H4785" i="22" s="1"/>
  <c r="H4786" i="22" s="1"/>
  <c r="H4787" i="22" s="1"/>
  <c r="H4788" i="22" s="1"/>
  <c r="H4789" i="22" s="1"/>
  <c r="H4790" i="22" s="1"/>
  <c r="H4791" i="22" s="1"/>
  <c r="H4792" i="22" s="1"/>
  <c r="H4793" i="22" s="1"/>
  <c r="H4794" i="22" s="1"/>
  <c r="H4795" i="22" s="1"/>
  <c r="H4796" i="22" s="1"/>
  <c r="H4797" i="22" s="1"/>
  <c r="H4798" i="22" s="1"/>
  <c r="H4799" i="22" s="1"/>
  <c r="H4800" i="22" s="1"/>
  <c r="H4801" i="22" s="1"/>
  <c r="H4802" i="22" s="1"/>
  <c r="H4803" i="22" s="1"/>
  <c r="H4804" i="22" s="1"/>
  <c r="H4805" i="22" s="1"/>
  <c r="H4806" i="22" s="1"/>
  <c r="H4807" i="22" s="1"/>
  <c r="H4808" i="22" s="1"/>
  <c r="H4809" i="22" s="1"/>
  <c r="H4810" i="22" s="1"/>
  <c r="H4811" i="22" s="1"/>
  <c r="H4812" i="22" s="1"/>
  <c r="H4813" i="22" s="1"/>
  <c r="H4814" i="22" s="1"/>
  <c r="H4815" i="22" s="1"/>
  <c r="H4816" i="22" s="1"/>
  <c r="H4817" i="22" s="1"/>
  <c r="H4818" i="22" s="1"/>
  <c r="H4819" i="22" s="1"/>
  <c r="H4820" i="22" s="1"/>
  <c r="H4821" i="22" s="1"/>
  <c r="H4822" i="22" s="1"/>
  <c r="H4823" i="22" s="1"/>
  <c r="H4824" i="22" s="1"/>
  <c r="H4825" i="22" s="1"/>
  <c r="H4826" i="22" s="1"/>
  <c r="H4827" i="22" s="1"/>
  <c r="H4828" i="22" s="1"/>
  <c r="H4829" i="22" s="1"/>
  <c r="H4830" i="22" s="1"/>
  <c r="H4831" i="22" s="1"/>
  <c r="H4832" i="22" s="1"/>
  <c r="H4833" i="22" s="1"/>
  <c r="H4834" i="22" s="1"/>
  <c r="H4835" i="22" s="1"/>
  <c r="H4836" i="22" s="1"/>
  <c r="H4837" i="22" s="1"/>
  <c r="H4838" i="22" s="1"/>
  <c r="H4839" i="22" s="1"/>
  <c r="H4840" i="22" s="1"/>
  <c r="H4841" i="22" s="1"/>
  <c r="H4842" i="22" s="1"/>
  <c r="H4843" i="22" s="1"/>
  <c r="H4844" i="22" s="1"/>
  <c r="H4845" i="22" s="1"/>
  <c r="H4846" i="22" s="1"/>
  <c r="H4847" i="22" s="1"/>
  <c r="H4848" i="22" s="1"/>
  <c r="H4849" i="22" s="1"/>
  <c r="H4850" i="22" s="1"/>
  <c r="H4851" i="22" s="1"/>
  <c r="H4852" i="22" s="1"/>
  <c r="H4853" i="22" s="1"/>
  <c r="H4854" i="22" s="1"/>
  <c r="H4855" i="22" s="1"/>
  <c r="H4856" i="22" s="1"/>
  <c r="H4857" i="22" s="1"/>
  <c r="H4858" i="22" s="1"/>
  <c r="H4859" i="22" s="1"/>
  <c r="H4860" i="22" s="1"/>
  <c r="H4861" i="22" s="1"/>
  <c r="H4862" i="22" s="1"/>
  <c r="H4863" i="22" s="1"/>
  <c r="H4864" i="22" s="1"/>
  <c r="H4865" i="22" s="1"/>
  <c r="H4866" i="22" s="1"/>
  <c r="H4867" i="22" s="1"/>
  <c r="H4868" i="22" s="1"/>
  <c r="H4869" i="22" s="1"/>
  <c r="H4870" i="22" s="1"/>
  <c r="H4871" i="22" s="1"/>
  <c r="H4872" i="22" s="1"/>
  <c r="H4873" i="22" s="1"/>
  <c r="H4874" i="22" s="1"/>
  <c r="H4875" i="22" s="1"/>
  <c r="H4876" i="22" s="1"/>
  <c r="H4877" i="22" s="1"/>
  <c r="H4878" i="22" s="1"/>
  <c r="H4879" i="22" s="1"/>
  <c r="H4880" i="22" s="1"/>
  <c r="H4881" i="22" s="1"/>
  <c r="H4882" i="22" s="1"/>
  <c r="H4883" i="22" s="1"/>
  <c r="H4884" i="22" s="1"/>
  <c r="H4885" i="22" s="1"/>
  <c r="H4886" i="22" s="1"/>
  <c r="H4887" i="22" s="1"/>
  <c r="H4888" i="22" s="1"/>
  <c r="H4889" i="22" s="1"/>
  <c r="H4890" i="22" s="1"/>
  <c r="H4891" i="22" s="1"/>
  <c r="H4892" i="22" s="1"/>
  <c r="H4893" i="22" s="1"/>
  <c r="H4894" i="22" s="1"/>
  <c r="H4895" i="22" s="1"/>
  <c r="H4896" i="22" s="1"/>
  <c r="H4897" i="22" s="1"/>
  <c r="H4898" i="22" s="1"/>
  <c r="H4899" i="22" s="1"/>
  <c r="H4900" i="22" s="1"/>
  <c r="H4901" i="22" s="1"/>
  <c r="H4902" i="22" s="1"/>
  <c r="H4903" i="22" s="1"/>
  <c r="H4904" i="22" s="1"/>
  <c r="H4905" i="22" s="1"/>
  <c r="H4906" i="22" s="1"/>
  <c r="H4907" i="22" s="1"/>
  <c r="H4908" i="22" s="1"/>
  <c r="H4909" i="22" s="1"/>
  <c r="H4910" i="22" s="1"/>
  <c r="H4911" i="22" s="1"/>
  <c r="H4912" i="22" s="1"/>
  <c r="H4913" i="22" s="1"/>
  <c r="H4914" i="22" s="1"/>
  <c r="H4915" i="22" s="1"/>
  <c r="H4916" i="22" s="1"/>
  <c r="H4917" i="22" s="1"/>
  <c r="H4918" i="22" s="1"/>
  <c r="H4919" i="22" s="1"/>
  <c r="H4920" i="22" s="1"/>
  <c r="H4921" i="22" s="1"/>
  <c r="H4922" i="22" s="1"/>
  <c r="H4923" i="22" s="1"/>
  <c r="H4924" i="22" s="1"/>
  <c r="H4925" i="22" s="1"/>
  <c r="H4926" i="22" s="1"/>
  <c r="H4927" i="22" s="1"/>
  <c r="H4928" i="22" s="1"/>
  <c r="H4929" i="22" s="1"/>
  <c r="H4930" i="22" s="1"/>
  <c r="H4931" i="22" s="1"/>
  <c r="H4932" i="22" s="1"/>
  <c r="H4933" i="22" s="1"/>
  <c r="H4934" i="22" s="1"/>
  <c r="H4935" i="22" s="1"/>
  <c r="H4936" i="22" s="1"/>
  <c r="H4937" i="22" s="1"/>
  <c r="H4938" i="22" s="1"/>
  <c r="H4939" i="22" s="1"/>
  <c r="H4940" i="22" s="1"/>
  <c r="H4941" i="22" s="1"/>
  <c r="H4942" i="22" s="1"/>
  <c r="H4943" i="22" s="1"/>
  <c r="H4944" i="22" s="1"/>
  <c r="H4945" i="22" s="1"/>
  <c r="H4946" i="22" s="1"/>
  <c r="H4947" i="22" s="1"/>
  <c r="H4948" i="22" s="1"/>
  <c r="H4949" i="22" s="1"/>
  <c r="H4950" i="22" s="1"/>
  <c r="H4951" i="22" s="1"/>
  <c r="H4952" i="22" s="1"/>
  <c r="H4953" i="22" s="1"/>
  <c r="H4954" i="22" s="1"/>
  <c r="H4955" i="22" s="1"/>
  <c r="H4956" i="22" s="1"/>
  <c r="H4957" i="22" s="1"/>
  <c r="H4958" i="22" s="1"/>
  <c r="H4959" i="22" s="1"/>
  <c r="H4960" i="22" s="1"/>
  <c r="H4961" i="22" s="1"/>
  <c r="H4962" i="22" s="1"/>
  <c r="H4963" i="22" s="1"/>
  <c r="H4964" i="22" s="1"/>
  <c r="H4965" i="22" s="1"/>
  <c r="H4966" i="22" s="1"/>
  <c r="H4967" i="22" s="1"/>
  <c r="H4968" i="22" s="1"/>
  <c r="H4969" i="22" s="1"/>
  <c r="H4970" i="22" s="1"/>
  <c r="H4971" i="22" s="1"/>
  <c r="H4972" i="22" s="1"/>
  <c r="H4973" i="22" s="1"/>
  <c r="H4974" i="22" s="1"/>
  <c r="H4975" i="22" s="1"/>
  <c r="H4976" i="22" s="1"/>
  <c r="H4977" i="22" s="1"/>
  <c r="H4978" i="22" s="1"/>
  <c r="H4979" i="22" s="1"/>
  <c r="H4980" i="22" s="1"/>
  <c r="H4981" i="22" s="1"/>
  <c r="H4982" i="22" s="1"/>
  <c r="H4983" i="22" s="1"/>
  <c r="H4984" i="22" s="1"/>
  <c r="H4985" i="22" s="1"/>
  <c r="H4986" i="22" s="1"/>
  <c r="H4987" i="22" s="1"/>
  <c r="H4988" i="22" s="1"/>
  <c r="H4989" i="22" s="1"/>
  <c r="H4990" i="22" s="1"/>
  <c r="H4991" i="22" s="1"/>
  <c r="H4992" i="22" s="1"/>
  <c r="H4993" i="22" s="1"/>
  <c r="H4994" i="22" s="1"/>
  <c r="H4995" i="22" s="1"/>
  <c r="H4996" i="22" s="1"/>
  <c r="H4997" i="22" s="1"/>
  <c r="H4998" i="22" s="1"/>
  <c r="H4999" i="22" s="1"/>
  <c r="H5000" i="22" s="1"/>
  <c r="H5001" i="22" s="1"/>
  <c r="H5002" i="22" s="1"/>
  <c r="H5003" i="22" s="1"/>
  <c r="H5004" i="22" s="1"/>
  <c r="H5005" i="22" s="1"/>
  <c r="H5006" i="22" s="1"/>
  <c r="H5007" i="22" s="1"/>
  <c r="H5008" i="22" s="1"/>
  <c r="H5009" i="22" s="1"/>
  <c r="H5010" i="22" s="1"/>
  <c r="H5011" i="22" s="1"/>
  <c r="H5012" i="22" s="1"/>
  <c r="H5013" i="22" s="1"/>
  <c r="H5014" i="22" s="1"/>
  <c r="H5015" i="22" s="1"/>
  <c r="H5016" i="22" s="1"/>
  <c r="H5017" i="22" s="1"/>
  <c r="H5018" i="22" s="1"/>
  <c r="H5019" i="22" s="1"/>
  <c r="H5020" i="22" s="1"/>
  <c r="H5021" i="22" s="1"/>
  <c r="H5022" i="22" s="1"/>
  <c r="H5023" i="22" s="1"/>
  <c r="H5024" i="22" s="1"/>
  <c r="H5025" i="22" s="1"/>
  <c r="H5026" i="22" s="1"/>
  <c r="H5027" i="22" s="1"/>
  <c r="H5028" i="22" s="1"/>
  <c r="H5029" i="22" s="1"/>
  <c r="H5030" i="22" s="1"/>
  <c r="H5031" i="22" s="1"/>
  <c r="H5032" i="22" s="1"/>
  <c r="H5033" i="22" s="1"/>
  <c r="H5034" i="22" s="1"/>
  <c r="H5035" i="22" s="1"/>
  <c r="H5036" i="22" s="1"/>
  <c r="H5037" i="22" s="1"/>
  <c r="H5038" i="22" s="1"/>
  <c r="H5039" i="22" s="1"/>
  <c r="H5040" i="22" s="1"/>
  <c r="H5041" i="22" s="1"/>
  <c r="H5042" i="22" s="1"/>
  <c r="H5043" i="22" s="1"/>
  <c r="H5044" i="22" s="1"/>
  <c r="H5045" i="22" s="1"/>
  <c r="H5046" i="22" s="1"/>
  <c r="H5047" i="22" s="1"/>
  <c r="H5048" i="22" s="1"/>
  <c r="H5049" i="22" s="1"/>
  <c r="H5050" i="22" s="1"/>
  <c r="H5051" i="22" s="1"/>
  <c r="H5052" i="22" s="1"/>
  <c r="H5053" i="22" s="1"/>
  <c r="H5054" i="22" s="1"/>
  <c r="H5055" i="22" s="1"/>
  <c r="H5056" i="22" s="1"/>
  <c r="H5057" i="22" s="1"/>
  <c r="H5058" i="22" s="1"/>
  <c r="H5059" i="22" s="1"/>
  <c r="H5060" i="22" s="1"/>
  <c r="H5061" i="22" s="1"/>
  <c r="H5062" i="22" s="1"/>
  <c r="H5063" i="22" s="1"/>
  <c r="H5064" i="22" s="1"/>
  <c r="H5065" i="22" s="1"/>
  <c r="H5066" i="22" s="1"/>
  <c r="H5067" i="22" s="1"/>
  <c r="H5068" i="22" s="1"/>
  <c r="H5069" i="22" s="1"/>
  <c r="H5070" i="22" s="1"/>
  <c r="H5071" i="22" s="1"/>
  <c r="H5072" i="22" s="1"/>
  <c r="H5073" i="22" s="1"/>
  <c r="H5074" i="22" s="1"/>
  <c r="H5075" i="22" s="1"/>
  <c r="H5076" i="22" s="1"/>
  <c r="H5077" i="22" s="1"/>
  <c r="H5078" i="22" s="1"/>
  <c r="H5079" i="22" s="1"/>
  <c r="H5080" i="22" s="1"/>
  <c r="H5081" i="22" s="1"/>
  <c r="H5082" i="22" s="1"/>
  <c r="H5083" i="22" s="1"/>
  <c r="H5084" i="22" s="1"/>
  <c r="H5085" i="22" s="1"/>
  <c r="H5086" i="22" s="1"/>
  <c r="H5087" i="22" s="1"/>
  <c r="H5088" i="22" s="1"/>
  <c r="H5089" i="22" s="1"/>
  <c r="H5090" i="22" s="1"/>
  <c r="H5091" i="22" s="1"/>
  <c r="H5092" i="22" s="1"/>
  <c r="H5093" i="22" s="1"/>
  <c r="H5094" i="22" s="1"/>
  <c r="H5095" i="22" s="1"/>
  <c r="H5096" i="22" s="1"/>
  <c r="H5097" i="22" s="1"/>
  <c r="H5098" i="22" s="1"/>
  <c r="H5099" i="22" s="1"/>
  <c r="H5100" i="22" s="1"/>
  <c r="H5101" i="22" s="1"/>
  <c r="H5102" i="22" s="1"/>
  <c r="H5103" i="22" s="1"/>
  <c r="H5104" i="22" s="1"/>
  <c r="H5105" i="22" s="1"/>
  <c r="H5106" i="22" s="1"/>
  <c r="H5107" i="22" s="1"/>
  <c r="H5108" i="22" s="1"/>
  <c r="H5109" i="22" s="1"/>
  <c r="H5110" i="22" s="1"/>
  <c r="H5111" i="22" s="1"/>
  <c r="H5112" i="22" s="1"/>
  <c r="H5113" i="22" s="1"/>
  <c r="H5114" i="22" s="1"/>
  <c r="H5115" i="22" s="1"/>
  <c r="H5116" i="22" s="1"/>
  <c r="H5117" i="22" s="1"/>
  <c r="H5118" i="22" s="1"/>
  <c r="H5119" i="22" s="1"/>
  <c r="H5120" i="22" s="1"/>
  <c r="H5121" i="22" s="1"/>
  <c r="H5122" i="22" s="1"/>
  <c r="H5123" i="22" s="1"/>
  <c r="H5124" i="22" s="1"/>
  <c r="H5125" i="22" s="1"/>
  <c r="H5126" i="22" s="1"/>
  <c r="H5127" i="22" s="1"/>
  <c r="H5128" i="22" s="1"/>
  <c r="H5129" i="22" s="1"/>
  <c r="H5130" i="22" s="1"/>
  <c r="H5131" i="22" s="1"/>
  <c r="H5132" i="22" s="1"/>
  <c r="H5133" i="22" s="1"/>
  <c r="H5134" i="22" s="1"/>
  <c r="H5135" i="22" s="1"/>
  <c r="H5136" i="22" s="1"/>
  <c r="H5137" i="22" s="1"/>
  <c r="H5138" i="22" s="1"/>
  <c r="H5139" i="22" s="1"/>
  <c r="H5140" i="22" s="1"/>
  <c r="H5141" i="22" s="1"/>
  <c r="H5142" i="22" s="1"/>
  <c r="H5143" i="22" s="1"/>
  <c r="H5144" i="22" s="1"/>
  <c r="H5145" i="22" s="1"/>
  <c r="H5146" i="22" s="1"/>
  <c r="H5147" i="22" s="1"/>
  <c r="H5148" i="22" s="1"/>
  <c r="H5149" i="22" s="1"/>
  <c r="H5150" i="22" s="1"/>
  <c r="H5151" i="22" s="1"/>
  <c r="H5152" i="22" s="1"/>
  <c r="H5153" i="22" s="1"/>
  <c r="H5154" i="22" s="1"/>
  <c r="H5155" i="22" s="1"/>
  <c r="H5156" i="22" s="1"/>
  <c r="H5157" i="22" s="1"/>
  <c r="H5158" i="22" s="1"/>
  <c r="H5159" i="22" s="1"/>
  <c r="H5160" i="22" s="1"/>
  <c r="H5161" i="22" s="1"/>
  <c r="H5162" i="22" s="1"/>
  <c r="H5163" i="22" s="1"/>
  <c r="H5164" i="22" s="1"/>
  <c r="H5165" i="22" s="1"/>
  <c r="H5166" i="22" s="1"/>
  <c r="H5167" i="22" s="1"/>
  <c r="H5168" i="22" s="1"/>
  <c r="H5169" i="22" s="1"/>
  <c r="H5170" i="22" s="1"/>
  <c r="H5171" i="22" s="1"/>
  <c r="H5172" i="22" s="1"/>
  <c r="H5173" i="22" s="1"/>
  <c r="H5174" i="22" s="1"/>
  <c r="H5175" i="22" s="1"/>
  <c r="H5176" i="22" s="1"/>
  <c r="H5177" i="22" s="1"/>
  <c r="H5178" i="22" s="1"/>
  <c r="H5179" i="22" s="1"/>
  <c r="H5180" i="22" s="1"/>
  <c r="H5181" i="22" s="1"/>
  <c r="H5182" i="22" s="1"/>
  <c r="H5183" i="22" s="1"/>
  <c r="H5184" i="22" s="1"/>
  <c r="H5185" i="22" s="1"/>
  <c r="H5186" i="22" s="1"/>
  <c r="H5187" i="22" s="1"/>
  <c r="H5188" i="22" s="1"/>
  <c r="H5189" i="22" s="1"/>
  <c r="H5190" i="22" s="1"/>
  <c r="H5191" i="22" s="1"/>
  <c r="H5192" i="22" s="1"/>
  <c r="H5193" i="22" s="1"/>
  <c r="H5194" i="22" s="1"/>
  <c r="H5195" i="22" s="1"/>
  <c r="H5196" i="22" s="1"/>
  <c r="H5197" i="22" s="1"/>
  <c r="H5198" i="22" s="1"/>
  <c r="H5199" i="22" s="1"/>
  <c r="H5200" i="22" s="1"/>
  <c r="H5201" i="22" s="1"/>
  <c r="H5202" i="22" s="1"/>
  <c r="H5203" i="22" s="1"/>
  <c r="H5204" i="22" s="1"/>
  <c r="H5205" i="22" s="1"/>
  <c r="H5206" i="22" s="1"/>
  <c r="H5207" i="22" s="1"/>
  <c r="H5208" i="22" s="1"/>
  <c r="H5209" i="22" s="1"/>
  <c r="H5210" i="22" s="1"/>
  <c r="H5211" i="22" s="1"/>
  <c r="H5212" i="22" s="1"/>
  <c r="H5213" i="22" s="1"/>
  <c r="H5214" i="22" s="1"/>
  <c r="H5215" i="22" s="1"/>
  <c r="H5216" i="22" s="1"/>
  <c r="H5217" i="22" s="1"/>
  <c r="H5218" i="22" s="1"/>
  <c r="H5219" i="22" s="1"/>
  <c r="H5220" i="22" s="1"/>
  <c r="H5221" i="22" s="1"/>
  <c r="H5222" i="22" s="1"/>
  <c r="H5223" i="22" s="1"/>
  <c r="H5224" i="22" s="1"/>
  <c r="H5225" i="22" s="1"/>
  <c r="H5226" i="22" s="1"/>
  <c r="H5227" i="22" s="1"/>
  <c r="H5228" i="22" s="1"/>
  <c r="H5229" i="22" s="1"/>
  <c r="H5230" i="22" s="1"/>
  <c r="H5231" i="22" s="1"/>
  <c r="H5232" i="22" s="1"/>
  <c r="H5233" i="22" s="1"/>
  <c r="H5234" i="22" s="1"/>
  <c r="H5235" i="22" s="1"/>
  <c r="H5236" i="22" s="1"/>
  <c r="H5237" i="22" s="1"/>
  <c r="H5238" i="22" s="1"/>
  <c r="H5239" i="22" s="1"/>
  <c r="H5240" i="22" s="1"/>
  <c r="H5241" i="22" s="1"/>
  <c r="H5242" i="22" s="1"/>
  <c r="H5243" i="22" s="1"/>
  <c r="H5244" i="22" s="1"/>
  <c r="H5245" i="22" s="1"/>
  <c r="H5246" i="22" s="1"/>
  <c r="H5247" i="22" s="1"/>
  <c r="H5248" i="22" s="1"/>
  <c r="H5249" i="22" s="1"/>
  <c r="H5250" i="22" s="1"/>
  <c r="H5251" i="22" s="1"/>
  <c r="H5252" i="22" s="1"/>
  <c r="H5253" i="22" s="1"/>
  <c r="H5254" i="22" s="1"/>
  <c r="H5255" i="22" s="1"/>
  <c r="H5256" i="22" s="1"/>
  <c r="H5257" i="22" s="1"/>
  <c r="H5258" i="22" s="1"/>
  <c r="H5259" i="22" s="1"/>
  <c r="H5260" i="22" s="1"/>
  <c r="H5261" i="22" s="1"/>
  <c r="H5262" i="22" s="1"/>
  <c r="H5263" i="22" s="1"/>
  <c r="H5264" i="22" s="1"/>
  <c r="H5265" i="22" s="1"/>
  <c r="H5266" i="22" s="1"/>
  <c r="H5267" i="22" s="1"/>
  <c r="H5268" i="22" s="1"/>
  <c r="H5269" i="22" s="1"/>
  <c r="H5270" i="22" s="1"/>
  <c r="H5271" i="22" s="1"/>
  <c r="H5272" i="22" s="1"/>
  <c r="H5273" i="22" s="1"/>
  <c r="H5274" i="22" s="1"/>
  <c r="H5275" i="22" s="1"/>
  <c r="H5276" i="22" s="1"/>
  <c r="H5277" i="22" s="1"/>
  <c r="H5278" i="22" s="1"/>
  <c r="H5279" i="22" s="1"/>
  <c r="H5280" i="22" s="1"/>
  <c r="H5281" i="22" s="1"/>
  <c r="H5282" i="22" s="1"/>
  <c r="H5283" i="22" s="1"/>
  <c r="H5284" i="22" s="1"/>
  <c r="H5285" i="22" s="1"/>
  <c r="H5286" i="22" s="1"/>
  <c r="H5287" i="22" s="1"/>
  <c r="H5288" i="22" s="1"/>
  <c r="H5289" i="22" s="1"/>
  <c r="H5290" i="22" s="1"/>
  <c r="H5291" i="22" s="1"/>
  <c r="H5292" i="22" s="1"/>
  <c r="H5293" i="22" s="1"/>
  <c r="H5294" i="22" s="1"/>
  <c r="H5295" i="22" s="1"/>
  <c r="H5296" i="22" s="1"/>
  <c r="H5297" i="22" s="1"/>
  <c r="H5298" i="22" s="1"/>
  <c r="H5299" i="22" s="1"/>
  <c r="H5300" i="22" s="1"/>
  <c r="H5301" i="22" s="1"/>
  <c r="H5302" i="22" s="1"/>
  <c r="H5303" i="22" s="1"/>
  <c r="H5304" i="22" s="1"/>
  <c r="H5305" i="22" s="1"/>
  <c r="H5306" i="22" s="1"/>
  <c r="H5307" i="22" s="1"/>
  <c r="H5308" i="22" s="1"/>
  <c r="H5309" i="22" s="1"/>
  <c r="H5310" i="22" s="1"/>
  <c r="H5311" i="22" s="1"/>
  <c r="H5312" i="22" s="1"/>
  <c r="H5313" i="22" s="1"/>
  <c r="H5314" i="22" s="1"/>
  <c r="H5315" i="22" s="1"/>
  <c r="H5316" i="22" s="1"/>
  <c r="H5317" i="22" s="1"/>
  <c r="H5318" i="22" s="1"/>
  <c r="H5319" i="22" s="1"/>
  <c r="H5320" i="22" s="1"/>
  <c r="H5321" i="22" s="1"/>
  <c r="H5322" i="22" s="1"/>
  <c r="H5323" i="22" s="1"/>
  <c r="H5324" i="22" s="1"/>
  <c r="H5325" i="22" s="1"/>
  <c r="H5326" i="22" s="1"/>
  <c r="H5327" i="22" s="1"/>
  <c r="H5328" i="22" s="1"/>
  <c r="H5329" i="22" s="1"/>
  <c r="H5330" i="22" s="1"/>
  <c r="H5331" i="22" s="1"/>
  <c r="H5332" i="22" s="1"/>
  <c r="H5333" i="22" s="1"/>
  <c r="H5334" i="22" s="1"/>
  <c r="H5335" i="22" s="1"/>
  <c r="H5336" i="22" s="1"/>
  <c r="H5337" i="22" s="1"/>
  <c r="H5338" i="22" s="1"/>
  <c r="H5339" i="22" s="1"/>
  <c r="H5340" i="22" s="1"/>
  <c r="H5341" i="22" s="1"/>
  <c r="H5342" i="22" s="1"/>
  <c r="H5343" i="22" s="1"/>
  <c r="H5344" i="22" s="1"/>
  <c r="H5345" i="22" s="1"/>
  <c r="H5346" i="22" s="1"/>
  <c r="H5347" i="22" s="1"/>
  <c r="H5348" i="22" s="1"/>
  <c r="H5349" i="22" s="1"/>
  <c r="H5350" i="22" s="1"/>
  <c r="H5351" i="22" s="1"/>
  <c r="H5352" i="22" s="1"/>
  <c r="H5353" i="22" s="1"/>
  <c r="H5354" i="22" s="1"/>
  <c r="H5355" i="22" s="1"/>
  <c r="H5356" i="22" s="1"/>
  <c r="H5357" i="22" s="1"/>
  <c r="H5358" i="22" s="1"/>
  <c r="H5359" i="22" s="1"/>
  <c r="H5360" i="22" s="1"/>
  <c r="H5361" i="22" s="1"/>
  <c r="H5362" i="22" s="1"/>
  <c r="H5363" i="22" s="1"/>
  <c r="H5364" i="22" s="1"/>
  <c r="H5365" i="22" s="1"/>
  <c r="H5366" i="22" s="1"/>
  <c r="H5367" i="22" s="1"/>
  <c r="H5368" i="22" s="1"/>
  <c r="H5369" i="22" s="1"/>
  <c r="H5370" i="22" s="1"/>
  <c r="H5371" i="22" s="1"/>
  <c r="H5372" i="22" s="1"/>
  <c r="H5373" i="22" s="1"/>
  <c r="H5374" i="22" s="1"/>
  <c r="H5375" i="22" s="1"/>
  <c r="H5376" i="22" s="1"/>
  <c r="H5377" i="22" s="1"/>
  <c r="H5378" i="22" s="1"/>
  <c r="H5379" i="22" s="1"/>
  <c r="H5380" i="22" s="1"/>
  <c r="H5381" i="22" s="1"/>
  <c r="H5382" i="22" s="1"/>
  <c r="H5383" i="22" s="1"/>
  <c r="H5384" i="22" s="1"/>
  <c r="H5385" i="22" s="1"/>
  <c r="H5386" i="22" s="1"/>
  <c r="H5387" i="22" s="1"/>
  <c r="H5388" i="22" s="1"/>
  <c r="H5389" i="22" s="1"/>
  <c r="H5390" i="22" s="1"/>
  <c r="H5391" i="22" s="1"/>
  <c r="H5392" i="22" s="1"/>
  <c r="H5393" i="22" s="1"/>
  <c r="H5394" i="22" s="1"/>
  <c r="H5395" i="22" s="1"/>
  <c r="H5396" i="22" s="1"/>
  <c r="H5397" i="22" s="1"/>
  <c r="H5398" i="22" s="1"/>
  <c r="H5399" i="22" s="1"/>
  <c r="H5400" i="22" s="1"/>
  <c r="H5401" i="22" s="1"/>
  <c r="H5402" i="22" s="1"/>
  <c r="H5403" i="22" s="1"/>
  <c r="H5404" i="22" s="1"/>
  <c r="H5405" i="22" s="1"/>
  <c r="H5406" i="22" s="1"/>
  <c r="H5407" i="22" s="1"/>
  <c r="H5408" i="22" s="1"/>
  <c r="H5409" i="22" s="1"/>
  <c r="H5410" i="22" s="1"/>
  <c r="H5411" i="22" s="1"/>
  <c r="H5412" i="22" s="1"/>
  <c r="H5413" i="22" s="1"/>
  <c r="H5414" i="22" s="1"/>
  <c r="H5415" i="22" s="1"/>
  <c r="H5416" i="22" s="1"/>
  <c r="H5417" i="22" s="1"/>
  <c r="H5418" i="22" s="1"/>
  <c r="H5419" i="22" s="1"/>
  <c r="H5420" i="22" s="1"/>
  <c r="H5421" i="22" s="1"/>
  <c r="H5422" i="22" s="1"/>
  <c r="H5423" i="22" s="1"/>
  <c r="H5424" i="22" s="1"/>
  <c r="H5425" i="22" s="1"/>
  <c r="H5426" i="22" s="1"/>
  <c r="H5427" i="22" s="1"/>
  <c r="H5428" i="22" s="1"/>
  <c r="H5429" i="22" s="1"/>
  <c r="H5430" i="22" s="1"/>
  <c r="H5431" i="22" s="1"/>
  <c r="H5432" i="22" s="1"/>
  <c r="H5433" i="22" s="1"/>
  <c r="H5434" i="22" s="1"/>
  <c r="H5435" i="22" s="1"/>
  <c r="H5436" i="22" s="1"/>
  <c r="H5437" i="22" s="1"/>
  <c r="H5438" i="22" s="1"/>
  <c r="H5439" i="22" s="1"/>
  <c r="H5440" i="22" s="1"/>
  <c r="H5441" i="22" s="1"/>
  <c r="H5442" i="22" s="1"/>
  <c r="H5443" i="22" s="1"/>
  <c r="H5444" i="22" s="1"/>
  <c r="H5445" i="22" s="1"/>
  <c r="H5446" i="22" s="1"/>
  <c r="H5447" i="22" s="1"/>
  <c r="H5448" i="22" s="1"/>
  <c r="H5449" i="22" s="1"/>
  <c r="H5450" i="22" s="1"/>
  <c r="H5451" i="22" s="1"/>
  <c r="H5452" i="22" s="1"/>
  <c r="H5453" i="22" s="1"/>
  <c r="H5454" i="22" s="1"/>
  <c r="H5455" i="22" s="1"/>
  <c r="H5456" i="22" s="1"/>
  <c r="H5457" i="22" s="1"/>
  <c r="H5458" i="22" s="1"/>
  <c r="H5459" i="22" s="1"/>
  <c r="H5460" i="22" s="1"/>
  <c r="H5461" i="22" s="1"/>
  <c r="H5462" i="22" s="1"/>
  <c r="H5463" i="22" s="1"/>
  <c r="H5464" i="22" s="1"/>
  <c r="H5465" i="22" s="1"/>
  <c r="H5466" i="22" s="1"/>
  <c r="H5467" i="22" s="1"/>
  <c r="H5468" i="22" s="1"/>
  <c r="H5469" i="22" s="1"/>
  <c r="H5470" i="22" s="1"/>
  <c r="H5471" i="22" s="1"/>
  <c r="H5472" i="22" s="1"/>
  <c r="H5473" i="22" s="1"/>
  <c r="H5474" i="22" s="1"/>
  <c r="H5475" i="22" s="1"/>
  <c r="H5476" i="22" s="1"/>
  <c r="H5477" i="22" s="1"/>
  <c r="H5478" i="22" s="1"/>
  <c r="H5479" i="22" s="1"/>
  <c r="H5480" i="22" s="1"/>
  <c r="H5481" i="22" s="1"/>
  <c r="H5482" i="22" s="1"/>
  <c r="H5483" i="22" s="1"/>
  <c r="H5484" i="22" s="1"/>
  <c r="H5485" i="22" s="1"/>
  <c r="H5486" i="22" s="1"/>
  <c r="H5487" i="22" s="1"/>
  <c r="H5488" i="22" s="1"/>
  <c r="H5489" i="22" s="1"/>
  <c r="H5490" i="22" s="1"/>
  <c r="H5491" i="22" s="1"/>
  <c r="H5492" i="22" s="1"/>
  <c r="H5493" i="22" s="1"/>
  <c r="H5494" i="22" s="1"/>
  <c r="H5495" i="22" s="1"/>
  <c r="H5496" i="22" s="1"/>
  <c r="H5497" i="22" s="1"/>
  <c r="H5498" i="22" s="1"/>
  <c r="H5499" i="22" s="1"/>
  <c r="H5500" i="22" s="1"/>
  <c r="H5501" i="22" s="1"/>
  <c r="H5502" i="22" s="1"/>
  <c r="H5503" i="22" s="1"/>
  <c r="H5504" i="22" s="1"/>
  <c r="H5505" i="22" s="1"/>
  <c r="H5506" i="22" s="1"/>
  <c r="H5507" i="22" s="1"/>
  <c r="H5508" i="22" s="1"/>
  <c r="H5509" i="22" s="1"/>
  <c r="H5510" i="22" s="1"/>
  <c r="H5511" i="22" s="1"/>
  <c r="H5512" i="22" s="1"/>
  <c r="H5513" i="22" s="1"/>
  <c r="H5514" i="22" s="1"/>
  <c r="H5515" i="22" s="1"/>
  <c r="H5516" i="22" s="1"/>
  <c r="H5517" i="22" s="1"/>
  <c r="H5518" i="22" s="1"/>
  <c r="H5519" i="22" s="1"/>
  <c r="H5520" i="22" s="1"/>
  <c r="H5521" i="22" s="1"/>
  <c r="H5522" i="22" s="1"/>
  <c r="H5523" i="22" s="1"/>
  <c r="H5524" i="22" s="1"/>
  <c r="H5525" i="22" s="1"/>
  <c r="H5526" i="22" s="1"/>
  <c r="H5527" i="22" s="1"/>
  <c r="H5528" i="22" s="1"/>
  <c r="H5529" i="22" s="1"/>
  <c r="H5530" i="22" s="1"/>
  <c r="H5531" i="22" s="1"/>
  <c r="H5532" i="22" s="1"/>
  <c r="H5533" i="22" s="1"/>
  <c r="H5534" i="22" s="1"/>
  <c r="H5535" i="22" s="1"/>
  <c r="H5536" i="22" s="1"/>
  <c r="H5537" i="22" s="1"/>
  <c r="H5538" i="22" s="1"/>
  <c r="H5539" i="22" s="1"/>
  <c r="H5540" i="22" s="1"/>
  <c r="H5541" i="22" s="1"/>
  <c r="H5542" i="22" s="1"/>
  <c r="H5543" i="22" s="1"/>
  <c r="H5544" i="22" s="1"/>
  <c r="H5545" i="22" s="1"/>
  <c r="H5546" i="22" s="1"/>
  <c r="H5547" i="22" s="1"/>
  <c r="H5548" i="22" s="1"/>
  <c r="H5549" i="22" s="1"/>
  <c r="H5550" i="22" s="1"/>
  <c r="H5551" i="22" s="1"/>
  <c r="H5552" i="22" s="1"/>
  <c r="H5553" i="22" s="1"/>
  <c r="H5554" i="22" s="1"/>
  <c r="H5555" i="22" s="1"/>
  <c r="H5556" i="22" s="1"/>
  <c r="H5557" i="22" s="1"/>
  <c r="H5558" i="22" s="1"/>
  <c r="H5559" i="22" s="1"/>
  <c r="H5560" i="22" s="1"/>
  <c r="H5561" i="22" s="1"/>
  <c r="H5562" i="22" s="1"/>
  <c r="H5563" i="22" s="1"/>
  <c r="H5564" i="22" s="1"/>
  <c r="H5565" i="22" s="1"/>
  <c r="H5566" i="22" s="1"/>
  <c r="H5567" i="22" s="1"/>
  <c r="H5568" i="22" s="1"/>
  <c r="H5569" i="22" s="1"/>
  <c r="H5570" i="22" s="1"/>
  <c r="H5571" i="22" s="1"/>
  <c r="H5572" i="22" s="1"/>
  <c r="H5573" i="22" s="1"/>
  <c r="H5574" i="22" s="1"/>
  <c r="H5575" i="22" s="1"/>
  <c r="H5576" i="22" s="1"/>
  <c r="H5577" i="22" s="1"/>
  <c r="H5578" i="22" s="1"/>
  <c r="H5579" i="22" s="1"/>
  <c r="H5580" i="22" s="1"/>
  <c r="H5581" i="22" s="1"/>
  <c r="H5582" i="22" s="1"/>
  <c r="H5583" i="22" s="1"/>
  <c r="H5584" i="22" s="1"/>
  <c r="H5585" i="22" s="1"/>
  <c r="H5586" i="22" s="1"/>
  <c r="H5587" i="22" s="1"/>
  <c r="H5588" i="22" s="1"/>
  <c r="H5589" i="22" s="1"/>
  <c r="H5590" i="22" s="1"/>
  <c r="H5591" i="22" s="1"/>
  <c r="H5592" i="22" s="1"/>
  <c r="H5593" i="22" s="1"/>
  <c r="H5594" i="22" s="1"/>
  <c r="H5595" i="22" s="1"/>
  <c r="H5596" i="22" s="1"/>
  <c r="H5597" i="22" s="1"/>
  <c r="H5598" i="22" s="1"/>
  <c r="H5599" i="22" s="1"/>
  <c r="H5600" i="22" s="1"/>
  <c r="H5601" i="22" s="1"/>
  <c r="H5602" i="22" s="1"/>
  <c r="H5603" i="22" s="1"/>
  <c r="H5604" i="22" s="1"/>
  <c r="H5605" i="22" s="1"/>
  <c r="H5606" i="22" s="1"/>
  <c r="H5607" i="22" s="1"/>
  <c r="H5608" i="22" s="1"/>
  <c r="H5609" i="22" s="1"/>
  <c r="H5610" i="22" s="1"/>
  <c r="H5611" i="22" s="1"/>
  <c r="H5612" i="22" s="1"/>
  <c r="H5613" i="22" s="1"/>
  <c r="H5614" i="22" s="1"/>
  <c r="H5615" i="22" s="1"/>
  <c r="H5616" i="22" s="1"/>
  <c r="H5617" i="22" s="1"/>
  <c r="H5618" i="22" s="1"/>
  <c r="H5619" i="22" s="1"/>
  <c r="H5620" i="22" s="1"/>
  <c r="H5621" i="22" s="1"/>
  <c r="H5622" i="22" s="1"/>
  <c r="H5623" i="22" s="1"/>
  <c r="H5624" i="22" s="1"/>
  <c r="H5625" i="22" s="1"/>
  <c r="H5626" i="22" s="1"/>
  <c r="H5627" i="22" s="1"/>
  <c r="H5628" i="22" s="1"/>
  <c r="H5629" i="22" s="1"/>
  <c r="H5630" i="22" s="1"/>
  <c r="H5631" i="22" s="1"/>
  <c r="H5632" i="22" s="1"/>
  <c r="H5633" i="22" s="1"/>
  <c r="H5634" i="22" s="1"/>
  <c r="H5635" i="22" s="1"/>
  <c r="H5636" i="22" s="1"/>
  <c r="H5637" i="22" s="1"/>
  <c r="H5638" i="22" s="1"/>
  <c r="H5639" i="22" s="1"/>
  <c r="H5640" i="22" s="1"/>
  <c r="H5641" i="22" s="1"/>
  <c r="H5642" i="22" s="1"/>
  <c r="H5643" i="22" s="1"/>
  <c r="H5644" i="22" s="1"/>
  <c r="H5645" i="22" s="1"/>
  <c r="H5646" i="22" s="1"/>
  <c r="H5647" i="22" s="1"/>
  <c r="H5648" i="22" s="1"/>
  <c r="H5649" i="22" s="1"/>
  <c r="H5650" i="22" s="1"/>
  <c r="H5651" i="22" s="1"/>
  <c r="H5652" i="22" s="1"/>
  <c r="H5653" i="22" s="1"/>
  <c r="H5654" i="22" s="1"/>
  <c r="H5655" i="22" s="1"/>
  <c r="H5656" i="22" s="1"/>
  <c r="H5657" i="22" s="1"/>
  <c r="H5658" i="22" s="1"/>
  <c r="H5659" i="22" s="1"/>
  <c r="H5660" i="22" s="1"/>
  <c r="H5661" i="22" s="1"/>
  <c r="H5662" i="22" s="1"/>
  <c r="H5663" i="22" s="1"/>
  <c r="H5664" i="22" s="1"/>
  <c r="H5665" i="22" s="1"/>
  <c r="H5666" i="22" s="1"/>
  <c r="H5667" i="22" s="1"/>
  <c r="H5668" i="22" s="1"/>
  <c r="H5669" i="22" s="1"/>
  <c r="H5670" i="22" s="1"/>
  <c r="H5671" i="22" s="1"/>
  <c r="H5672" i="22" s="1"/>
  <c r="H5673" i="22" s="1"/>
  <c r="H5674" i="22" s="1"/>
  <c r="H5675" i="22" s="1"/>
  <c r="H5676" i="22" s="1"/>
  <c r="H5677" i="22" s="1"/>
  <c r="H5678" i="22" s="1"/>
  <c r="H5679" i="22" s="1"/>
  <c r="H5680" i="22" s="1"/>
  <c r="H5681" i="22" s="1"/>
  <c r="H5682" i="22" s="1"/>
  <c r="H5683" i="22" s="1"/>
  <c r="H5684" i="22" s="1"/>
  <c r="H5685" i="22" s="1"/>
  <c r="H5686" i="22" s="1"/>
  <c r="H5687" i="22" s="1"/>
  <c r="H5688" i="22" s="1"/>
  <c r="H5689" i="22" s="1"/>
  <c r="H5690" i="22" s="1"/>
  <c r="H5691" i="22" s="1"/>
  <c r="H5692" i="22" s="1"/>
  <c r="H5693" i="22" s="1"/>
  <c r="H5694" i="22" s="1"/>
  <c r="H5695" i="22" s="1"/>
  <c r="H5696" i="22" s="1"/>
  <c r="H5697" i="22" s="1"/>
  <c r="H5698" i="22" s="1"/>
  <c r="H5699" i="22" s="1"/>
  <c r="H5700" i="22" s="1"/>
  <c r="H5701" i="22" s="1"/>
  <c r="H5702" i="22" s="1"/>
  <c r="H5703" i="22" s="1"/>
  <c r="H5704" i="22" s="1"/>
  <c r="H5705" i="22" s="1"/>
  <c r="H5706" i="22" s="1"/>
  <c r="H5707" i="22" s="1"/>
  <c r="H5708" i="22" s="1"/>
  <c r="H5709" i="22" s="1"/>
  <c r="H5710" i="22" s="1"/>
  <c r="H5711" i="22" s="1"/>
  <c r="H5712" i="22" s="1"/>
  <c r="H5713" i="22" s="1"/>
  <c r="H5714" i="22" s="1"/>
  <c r="H5715" i="22" s="1"/>
  <c r="H5716" i="22" s="1"/>
  <c r="H5717" i="22" s="1"/>
  <c r="H5718" i="22" s="1"/>
  <c r="H5719" i="22" s="1"/>
  <c r="H5720" i="22" s="1"/>
  <c r="H5721" i="22" s="1"/>
  <c r="H5722" i="22" s="1"/>
  <c r="H5723" i="22" s="1"/>
  <c r="H5724" i="22" s="1"/>
  <c r="H5725" i="22" s="1"/>
  <c r="H5726" i="22" s="1"/>
  <c r="H5727" i="22" s="1"/>
  <c r="H5728" i="22" s="1"/>
  <c r="H5729" i="22" s="1"/>
  <c r="H5730" i="22" s="1"/>
  <c r="H5731" i="22" s="1"/>
  <c r="H5732" i="22" s="1"/>
  <c r="H5733" i="22" s="1"/>
  <c r="H5734" i="22" s="1"/>
  <c r="H5735" i="22" s="1"/>
  <c r="H5736" i="22" s="1"/>
  <c r="H5737" i="22" s="1"/>
  <c r="H5738" i="22" s="1"/>
  <c r="H5739" i="22" s="1"/>
  <c r="H5740" i="22" s="1"/>
  <c r="H5741" i="22" s="1"/>
  <c r="H5742" i="22" s="1"/>
  <c r="H5743" i="22" s="1"/>
  <c r="H5744" i="22" s="1"/>
  <c r="H5745" i="22" s="1"/>
  <c r="H5746" i="22" s="1"/>
  <c r="H5747" i="22" s="1"/>
  <c r="H5748" i="22" s="1"/>
  <c r="H5749" i="22" s="1"/>
  <c r="H5750" i="22" s="1"/>
  <c r="H5751" i="22" s="1"/>
  <c r="H5752" i="22" s="1"/>
  <c r="H5753" i="22" s="1"/>
  <c r="H5754" i="22" s="1"/>
  <c r="H5755" i="22" s="1"/>
  <c r="H5756" i="22" s="1"/>
  <c r="H5757" i="22" s="1"/>
  <c r="H5758" i="22" s="1"/>
  <c r="H5759" i="22" s="1"/>
  <c r="H5760" i="22" s="1"/>
  <c r="H5761" i="22" s="1"/>
  <c r="H5762" i="22" s="1"/>
  <c r="H5763" i="22" s="1"/>
  <c r="H5764" i="22" s="1"/>
  <c r="H5765" i="22" s="1"/>
  <c r="H5766" i="22" s="1"/>
  <c r="H5767" i="22" s="1"/>
  <c r="H5768" i="22" s="1"/>
  <c r="H5769" i="22" s="1"/>
  <c r="H5770" i="22" s="1"/>
  <c r="H5771" i="22" s="1"/>
  <c r="H5772" i="22" s="1"/>
  <c r="H5773" i="22" s="1"/>
  <c r="H5774" i="22" s="1"/>
  <c r="H5775" i="22" s="1"/>
  <c r="H5776" i="22" s="1"/>
  <c r="H5777" i="22" s="1"/>
  <c r="H5778" i="22" s="1"/>
  <c r="H5779" i="22" s="1"/>
  <c r="H5780" i="22" s="1"/>
  <c r="H5781" i="22" s="1"/>
  <c r="H5782" i="22" s="1"/>
  <c r="H5783" i="22" s="1"/>
  <c r="H5784" i="22" s="1"/>
  <c r="H5785" i="22" s="1"/>
  <c r="H5786" i="22" s="1"/>
  <c r="H5787" i="22" s="1"/>
  <c r="H5788" i="22" s="1"/>
  <c r="H5789" i="22" s="1"/>
  <c r="H5790" i="22" s="1"/>
  <c r="H5791" i="22" s="1"/>
  <c r="H5792" i="22" s="1"/>
  <c r="H5793" i="22" s="1"/>
  <c r="H5794" i="22" s="1"/>
  <c r="H5795" i="22" s="1"/>
  <c r="H5796" i="22" s="1"/>
  <c r="H5797" i="22" s="1"/>
  <c r="H5798" i="22" s="1"/>
  <c r="H5799" i="22" s="1"/>
  <c r="H5800" i="22" s="1"/>
  <c r="H5801" i="22" s="1"/>
  <c r="H5802" i="22" s="1"/>
  <c r="H5803" i="22" s="1"/>
  <c r="H5804" i="22" s="1"/>
  <c r="H5805" i="22" s="1"/>
  <c r="H5806" i="22" s="1"/>
  <c r="H5807" i="22" s="1"/>
  <c r="H5808" i="22" s="1"/>
  <c r="H5809" i="22" s="1"/>
  <c r="H5810" i="22" s="1"/>
  <c r="H5811" i="22" s="1"/>
  <c r="H5812" i="22" s="1"/>
  <c r="H5813" i="22" s="1"/>
  <c r="H5814" i="22" s="1"/>
  <c r="H5815" i="22" s="1"/>
  <c r="H5816" i="22" s="1"/>
  <c r="H5817" i="22" s="1"/>
  <c r="H5818" i="22" s="1"/>
  <c r="H5819" i="22" s="1"/>
  <c r="H5820" i="22" s="1"/>
  <c r="H5821" i="22" s="1"/>
  <c r="H5822" i="22" s="1"/>
  <c r="H5823" i="22" s="1"/>
  <c r="H5824" i="22" s="1"/>
  <c r="H5825" i="22" s="1"/>
  <c r="H5826" i="22" s="1"/>
  <c r="H5827" i="22" s="1"/>
  <c r="H5828" i="22" s="1"/>
  <c r="H5829" i="22" s="1"/>
  <c r="H5830" i="22" s="1"/>
  <c r="H5831" i="22" s="1"/>
  <c r="H5832" i="22" s="1"/>
  <c r="H5833" i="22" s="1"/>
  <c r="H5834" i="22" s="1"/>
  <c r="H5835" i="22" s="1"/>
  <c r="H5836" i="22" s="1"/>
  <c r="H5837" i="22" s="1"/>
  <c r="H5838" i="22" s="1"/>
  <c r="H5839" i="22" s="1"/>
  <c r="H5840" i="22" s="1"/>
  <c r="H5841" i="22" s="1"/>
  <c r="H5842" i="22" s="1"/>
  <c r="H5843" i="22" s="1"/>
  <c r="H5844" i="22" s="1"/>
  <c r="H5845" i="22" s="1"/>
  <c r="H5846" i="22" s="1"/>
  <c r="H5847" i="22" s="1"/>
  <c r="H5848" i="22" s="1"/>
  <c r="H5849" i="22" s="1"/>
  <c r="H5850" i="22" s="1"/>
  <c r="H5851" i="22" s="1"/>
  <c r="H5852" i="22" s="1"/>
  <c r="H5853" i="22" s="1"/>
  <c r="H5854" i="22" s="1"/>
  <c r="H5855" i="22" s="1"/>
  <c r="H5856" i="22" s="1"/>
  <c r="H5857" i="22" s="1"/>
  <c r="H5858" i="22" s="1"/>
  <c r="H5859" i="22" s="1"/>
  <c r="H5860" i="22" s="1"/>
  <c r="H5861" i="22" s="1"/>
  <c r="H5862" i="22" s="1"/>
  <c r="H5863" i="22" s="1"/>
  <c r="H5864" i="22" s="1"/>
  <c r="H5865" i="22" s="1"/>
  <c r="H5866" i="22" s="1"/>
  <c r="H5867" i="22" s="1"/>
  <c r="H5868" i="22" s="1"/>
  <c r="H5869" i="22" s="1"/>
  <c r="H5870" i="22" s="1"/>
  <c r="H5871" i="22" s="1"/>
  <c r="H5872" i="22" s="1"/>
  <c r="H5873" i="22" s="1"/>
  <c r="H5874" i="22" s="1"/>
  <c r="H5875" i="22" s="1"/>
  <c r="H5876" i="22" s="1"/>
  <c r="H5877" i="22" s="1"/>
  <c r="H5878" i="22" s="1"/>
  <c r="H5879" i="22" s="1"/>
  <c r="H5880" i="22" s="1"/>
  <c r="H5881" i="22" s="1"/>
  <c r="H5882" i="22" s="1"/>
  <c r="H5883" i="22" s="1"/>
  <c r="H5884" i="22" s="1"/>
  <c r="H5885" i="22" s="1"/>
  <c r="H5886" i="22" s="1"/>
  <c r="H5887" i="22" s="1"/>
  <c r="H5888" i="22" s="1"/>
  <c r="H5889" i="22" s="1"/>
  <c r="H5890" i="22" s="1"/>
  <c r="H5891" i="22" s="1"/>
  <c r="H5892" i="22" s="1"/>
  <c r="H5893" i="22" s="1"/>
  <c r="H5894" i="22" s="1"/>
  <c r="H5895" i="22" s="1"/>
  <c r="H5896" i="22" s="1"/>
  <c r="H5897" i="22" s="1"/>
  <c r="H5898" i="22" s="1"/>
  <c r="H5899" i="22" s="1"/>
  <c r="H5900" i="22" s="1"/>
  <c r="H5901" i="22" s="1"/>
  <c r="H5902" i="22" s="1"/>
  <c r="H5903" i="22" s="1"/>
  <c r="H5904" i="22" s="1"/>
  <c r="H5905" i="22" s="1"/>
  <c r="H5906" i="22" s="1"/>
  <c r="H5907" i="22" s="1"/>
  <c r="H5908" i="22" s="1"/>
  <c r="H5909" i="22" s="1"/>
  <c r="H5910" i="22" s="1"/>
  <c r="H5911" i="22" s="1"/>
  <c r="H5912" i="22" s="1"/>
  <c r="H5913" i="22" s="1"/>
  <c r="H5914" i="22" s="1"/>
  <c r="H5915" i="22" s="1"/>
  <c r="H5916" i="22" s="1"/>
  <c r="H5917" i="22" s="1"/>
  <c r="H5918" i="22" s="1"/>
  <c r="H5919" i="22" s="1"/>
  <c r="H5920" i="22" s="1"/>
  <c r="H5921" i="22" s="1"/>
  <c r="H5922" i="22" s="1"/>
  <c r="H5923" i="22" s="1"/>
  <c r="H5924" i="22" s="1"/>
  <c r="H5925" i="22" s="1"/>
  <c r="H5926" i="22" s="1"/>
  <c r="H5927" i="22" s="1"/>
  <c r="H5928" i="22" s="1"/>
  <c r="H5929" i="22" s="1"/>
  <c r="H5930" i="22" s="1"/>
  <c r="H5931" i="22" s="1"/>
  <c r="H5932" i="22" s="1"/>
  <c r="H5933" i="22" s="1"/>
  <c r="H5934" i="22" s="1"/>
  <c r="H5935" i="22" s="1"/>
  <c r="H5936" i="22" s="1"/>
  <c r="H5937" i="22" s="1"/>
  <c r="H5938" i="22" s="1"/>
  <c r="H5939" i="22" s="1"/>
  <c r="H5940" i="22" s="1"/>
  <c r="H5941" i="22" s="1"/>
  <c r="H5942" i="22" s="1"/>
  <c r="H5943" i="22" s="1"/>
  <c r="H5944" i="22" s="1"/>
  <c r="H5945" i="22" s="1"/>
  <c r="H5946" i="22" s="1"/>
  <c r="H5947" i="22" s="1"/>
  <c r="H5948" i="22" s="1"/>
  <c r="H5949" i="22" s="1"/>
  <c r="H5950" i="22" s="1"/>
  <c r="H5951" i="22" s="1"/>
  <c r="H5952" i="22" s="1"/>
  <c r="H5953" i="22" s="1"/>
  <c r="H5954" i="22" s="1"/>
  <c r="H5955" i="22" s="1"/>
  <c r="H5956" i="22" s="1"/>
  <c r="H5957" i="22" s="1"/>
  <c r="H5958" i="22" s="1"/>
  <c r="H5959" i="22" s="1"/>
  <c r="H5960" i="22" s="1"/>
  <c r="H5961" i="22" s="1"/>
  <c r="H5962" i="22" s="1"/>
  <c r="H5963" i="22" s="1"/>
  <c r="H5964" i="22" s="1"/>
  <c r="H5965" i="22" s="1"/>
  <c r="H5966" i="22" s="1"/>
  <c r="H5967" i="22" s="1"/>
  <c r="H5968" i="22" s="1"/>
  <c r="H5969" i="22" s="1"/>
  <c r="H5970" i="22" s="1"/>
  <c r="H5971" i="22" s="1"/>
  <c r="H5972" i="22" s="1"/>
  <c r="H5973" i="22" s="1"/>
  <c r="H5974" i="22" s="1"/>
  <c r="H5975" i="22" s="1"/>
  <c r="H5976" i="22" s="1"/>
  <c r="H5977" i="22" s="1"/>
  <c r="H5978" i="22" s="1"/>
  <c r="H5979" i="22" s="1"/>
  <c r="H5980" i="22" s="1"/>
  <c r="H5981" i="22" s="1"/>
  <c r="H5982" i="22" s="1"/>
  <c r="H5983" i="22" s="1"/>
  <c r="H5984" i="22" s="1"/>
  <c r="H5985" i="22" s="1"/>
  <c r="H5986" i="22" s="1"/>
  <c r="H5987" i="22" s="1"/>
  <c r="H5988" i="22" s="1"/>
  <c r="H5989" i="22" s="1"/>
  <c r="H5990" i="22" s="1"/>
  <c r="H5991" i="22" s="1"/>
  <c r="H5992" i="22" s="1"/>
  <c r="H5993" i="22" s="1"/>
  <c r="H5994" i="22" s="1"/>
  <c r="H5995" i="22" s="1"/>
  <c r="H5996" i="22" s="1"/>
  <c r="H5997" i="22" s="1"/>
  <c r="H5998" i="22" s="1"/>
  <c r="H5999" i="22" s="1"/>
  <c r="H6000" i="22" s="1"/>
  <c r="H6001" i="22" s="1"/>
  <c r="H6002" i="22" s="1"/>
  <c r="H6003" i="22" s="1"/>
  <c r="H6004" i="22" s="1"/>
  <c r="H6005" i="22" s="1"/>
  <c r="H6006" i="22" s="1"/>
  <c r="H6007" i="22" s="1"/>
  <c r="H6008" i="22" s="1"/>
  <c r="H6009" i="22" s="1"/>
  <c r="H6010" i="22" s="1"/>
  <c r="H6011" i="22" s="1"/>
  <c r="H6012" i="22" s="1"/>
  <c r="H6013" i="22" s="1"/>
  <c r="H6014" i="22" s="1"/>
  <c r="H6015" i="22" s="1"/>
  <c r="H6016" i="22" s="1"/>
  <c r="H6017" i="22" s="1"/>
  <c r="H6018" i="22" s="1"/>
  <c r="H6019" i="22" s="1"/>
  <c r="H6020" i="22" s="1"/>
  <c r="H6021" i="22" s="1"/>
  <c r="H6022" i="22" s="1"/>
  <c r="H6023" i="22" s="1"/>
  <c r="H6024" i="22" s="1"/>
  <c r="H6025" i="22" s="1"/>
  <c r="H6026" i="22" s="1"/>
  <c r="H6027" i="22" s="1"/>
  <c r="H6028" i="22" s="1"/>
  <c r="H6029" i="22" s="1"/>
  <c r="H6030" i="22" s="1"/>
  <c r="H6031" i="22" s="1"/>
  <c r="H6032" i="22" s="1"/>
  <c r="H6033" i="22" s="1"/>
  <c r="H6034" i="22" s="1"/>
  <c r="H6035" i="22" s="1"/>
  <c r="H6036" i="22" s="1"/>
  <c r="H6037" i="22" s="1"/>
  <c r="H6038" i="22" s="1"/>
  <c r="H6039" i="22" s="1"/>
  <c r="H6040" i="22" s="1"/>
  <c r="H6041" i="22" s="1"/>
  <c r="H6042" i="22" s="1"/>
  <c r="H6043" i="22" s="1"/>
  <c r="H6044" i="22" s="1"/>
  <c r="H6045" i="22" s="1"/>
  <c r="H6046" i="22" s="1"/>
  <c r="H6047" i="22" s="1"/>
  <c r="H6048" i="22" s="1"/>
  <c r="H6049" i="22" s="1"/>
  <c r="H6050" i="22" s="1"/>
  <c r="H6051" i="22" s="1"/>
  <c r="H6052" i="22" s="1"/>
  <c r="H6053" i="22" s="1"/>
  <c r="H6054" i="22" s="1"/>
  <c r="H6055" i="22" s="1"/>
  <c r="H6056" i="22" s="1"/>
  <c r="H6057" i="22" s="1"/>
  <c r="H6058" i="22" s="1"/>
  <c r="H6059" i="22" s="1"/>
  <c r="H6060" i="22" s="1"/>
  <c r="H6061" i="22" s="1"/>
  <c r="H6062" i="22" s="1"/>
  <c r="H6063" i="22" s="1"/>
  <c r="H6064" i="22" s="1"/>
  <c r="H6065" i="22" s="1"/>
  <c r="H6066" i="22" s="1"/>
  <c r="H6067" i="22" s="1"/>
  <c r="H6068" i="22" s="1"/>
  <c r="H6069" i="22" s="1"/>
  <c r="H6070" i="22" s="1"/>
  <c r="H6071" i="22" s="1"/>
  <c r="H6072" i="22" s="1"/>
  <c r="H6073" i="22" s="1"/>
  <c r="H6074" i="22" s="1"/>
  <c r="H6075" i="22" s="1"/>
  <c r="H6076" i="22" s="1"/>
  <c r="H6077" i="22" s="1"/>
  <c r="H6078" i="22" s="1"/>
  <c r="H6079" i="22" s="1"/>
  <c r="H6080" i="22" s="1"/>
  <c r="H6081" i="22" s="1"/>
  <c r="H6082" i="22" s="1"/>
  <c r="H6083" i="22" s="1"/>
  <c r="H6084" i="22" s="1"/>
  <c r="H6085" i="22" s="1"/>
  <c r="H6086" i="22" s="1"/>
  <c r="H6087" i="22" s="1"/>
  <c r="H6088" i="22" s="1"/>
  <c r="H6089" i="22" s="1"/>
  <c r="H6090" i="22" s="1"/>
  <c r="H6091" i="22" s="1"/>
  <c r="H6092" i="22" s="1"/>
  <c r="H6093" i="22" s="1"/>
  <c r="H6094" i="22" s="1"/>
  <c r="H6095" i="22" s="1"/>
  <c r="H6096" i="22" s="1"/>
  <c r="H6097" i="22" s="1"/>
  <c r="H6098" i="22" s="1"/>
  <c r="H6099" i="22" s="1"/>
  <c r="H6100" i="22" s="1"/>
  <c r="H6101" i="22" s="1"/>
  <c r="H6102" i="22" s="1"/>
  <c r="H6103" i="22" s="1"/>
  <c r="H6104" i="22" s="1"/>
  <c r="H6105" i="22" s="1"/>
  <c r="H6106" i="22" s="1"/>
  <c r="H6107" i="22" s="1"/>
  <c r="H6108" i="22" s="1"/>
  <c r="H6109" i="22" s="1"/>
  <c r="H6110" i="22" s="1"/>
  <c r="H6111" i="22" s="1"/>
  <c r="H6112" i="22" s="1"/>
  <c r="H6113" i="22" s="1"/>
  <c r="H6114" i="22" s="1"/>
  <c r="H6115" i="22" s="1"/>
  <c r="H6116" i="22" s="1"/>
  <c r="H6117" i="22" s="1"/>
  <c r="H6118" i="22" s="1"/>
  <c r="H6119" i="22" s="1"/>
  <c r="H6120" i="22" s="1"/>
  <c r="H6121" i="22" s="1"/>
  <c r="H6122" i="22" s="1"/>
  <c r="H6123" i="22" s="1"/>
  <c r="H6124" i="22" s="1"/>
  <c r="H6125" i="22" s="1"/>
  <c r="H6126" i="22" s="1"/>
  <c r="H6127" i="22" s="1"/>
  <c r="H6128" i="22" s="1"/>
  <c r="H6129" i="22" s="1"/>
  <c r="H6130" i="22" s="1"/>
  <c r="H6131" i="22" s="1"/>
  <c r="H6132" i="22" s="1"/>
  <c r="H6133" i="22" s="1"/>
  <c r="H6134" i="22" s="1"/>
  <c r="H6135" i="22" s="1"/>
  <c r="H6136" i="22" s="1"/>
  <c r="H6137" i="22" s="1"/>
  <c r="H6138" i="22" s="1"/>
  <c r="H6139" i="22" s="1"/>
  <c r="H6140" i="22" s="1"/>
  <c r="H6141" i="22" s="1"/>
  <c r="H6142" i="22" s="1"/>
  <c r="H6143" i="22" s="1"/>
  <c r="H6144" i="22" s="1"/>
  <c r="H6145" i="22" s="1"/>
  <c r="H6146" i="22" s="1"/>
  <c r="H6147" i="22" s="1"/>
  <c r="H6148" i="22" s="1"/>
  <c r="H6149" i="22" s="1"/>
  <c r="H6150" i="22" s="1"/>
  <c r="H6151" i="22" s="1"/>
  <c r="H6152" i="22" s="1"/>
  <c r="H6153" i="22" s="1"/>
  <c r="H6154" i="22" s="1"/>
  <c r="H6155" i="22" s="1"/>
  <c r="H6156" i="22" s="1"/>
  <c r="H6157" i="22" s="1"/>
  <c r="H6158" i="22" s="1"/>
  <c r="H6159" i="22" s="1"/>
  <c r="H6160" i="22" s="1"/>
  <c r="H6161" i="22" s="1"/>
  <c r="H6162" i="22" s="1"/>
  <c r="H6163" i="22" s="1"/>
  <c r="H6164" i="22" s="1"/>
  <c r="H6165" i="22" s="1"/>
  <c r="H6166" i="22" s="1"/>
  <c r="H6167" i="22" s="1"/>
  <c r="H6168" i="22" s="1"/>
  <c r="H6169" i="22" s="1"/>
  <c r="H6170" i="22" s="1"/>
  <c r="H6171" i="22" s="1"/>
  <c r="H6172" i="22" s="1"/>
  <c r="H6173" i="22" s="1"/>
  <c r="H6174" i="22" s="1"/>
  <c r="H6175" i="22" s="1"/>
  <c r="H6176" i="22" s="1"/>
  <c r="H6177" i="22" s="1"/>
  <c r="H6178" i="22" s="1"/>
  <c r="H6179" i="22" s="1"/>
  <c r="H6180" i="22" s="1"/>
  <c r="H6181" i="22" s="1"/>
  <c r="H6182" i="22" s="1"/>
  <c r="H6183" i="22" s="1"/>
  <c r="H6184" i="22" s="1"/>
  <c r="H6185" i="22" s="1"/>
  <c r="H6186" i="22" s="1"/>
  <c r="H6187" i="22" s="1"/>
  <c r="H6188" i="22" s="1"/>
  <c r="H6189" i="22" s="1"/>
  <c r="H6190" i="22" s="1"/>
  <c r="H6191" i="22" s="1"/>
  <c r="H6192" i="22" s="1"/>
  <c r="H6193" i="22" s="1"/>
  <c r="H6194" i="22" s="1"/>
  <c r="H6195" i="22" s="1"/>
  <c r="H6196" i="22" s="1"/>
  <c r="H6197" i="22" s="1"/>
  <c r="H6198" i="22" s="1"/>
  <c r="H6199" i="22" s="1"/>
  <c r="H6200" i="22" s="1"/>
  <c r="H6201" i="22" s="1"/>
  <c r="H6202" i="22" s="1"/>
  <c r="H6203" i="22" s="1"/>
  <c r="H6204" i="22" s="1"/>
  <c r="H6205" i="22" s="1"/>
  <c r="H6206" i="22" s="1"/>
  <c r="H6207" i="22" s="1"/>
  <c r="H6208" i="22" s="1"/>
  <c r="H6209" i="22" s="1"/>
  <c r="H6210" i="22" s="1"/>
  <c r="H6211" i="22" s="1"/>
  <c r="H6212" i="22" s="1"/>
  <c r="H6213" i="22" s="1"/>
  <c r="H6214" i="22" s="1"/>
  <c r="H6215" i="22" s="1"/>
  <c r="H6216" i="22" s="1"/>
  <c r="H6217" i="22" s="1"/>
  <c r="H6218" i="22" s="1"/>
  <c r="H6219" i="22" s="1"/>
  <c r="H6220" i="22" s="1"/>
  <c r="H6221" i="22" s="1"/>
  <c r="H6222" i="22" s="1"/>
  <c r="H6223" i="22" s="1"/>
  <c r="H6224" i="22" s="1"/>
  <c r="H6225" i="22" s="1"/>
  <c r="H6226" i="22" s="1"/>
  <c r="H6227" i="22" s="1"/>
  <c r="H6228" i="22" s="1"/>
  <c r="H6229" i="22" s="1"/>
  <c r="H6230" i="22" s="1"/>
  <c r="H6231" i="22" s="1"/>
  <c r="H6232" i="22" s="1"/>
  <c r="H6233" i="22" s="1"/>
  <c r="H6234" i="22" s="1"/>
  <c r="H6235" i="22" s="1"/>
  <c r="H6236" i="22" s="1"/>
  <c r="H6237" i="22" s="1"/>
  <c r="H6238" i="22" s="1"/>
  <c r="H6239" i="22" s="1"/>
  <c r="H6240" i="22" s="1"/>
  <c r="H6241" i="22" s="1"/>
  <c r="H6242" i="22" s="1"/>
  <c r="H6243" i="22" s="1"/>
  <c r="H6244" i="22" s="1"/>
  <c r="H6245" i="22" s="1"/>
  <c r="H6246" i="22" s="1"/>
  <c r="H6247" i="22" s="1"/>
  <c r="H6248" i="22" s="1"/>
  <c r="H6249" i="22" s="1"/>
  <c r="H6250" i="22" s="1"/>
  <c r="H6251" i="22" s="1"/>
  <c r="H6252" i="22" s="1"/>
  <c r="H6253" i="22" s="1"/>
  <c r="H6254" i="22" s="1"/>
  <c r="H6255" i="22" s="1"/>
  <c r="H6256" i="22" s="1"/>
  <c r="H6257" i="22" s="1"/>
  <c r="H6258" i="22" s="1"/>
  <c r="H6259" i="22" s="1"/>
  <c r="H6260" i="22" s="1"/>
  <c r="H6261" i="22" s="1"/>
  <c r="H6262" i="22" s="1"/>
  <c r="H6263" i="22" s="1"/>
  <c r="H6264" i="22" s="1"/>
  <c r="H6265" i="22" s="1"/>
  <c r="H6266" i="22" s="1"/>
  <c r="H6267" i="22" s="1"/>
  <c r="H6268" i="22" s="1"/>
  <c r="H6269" i="22" s="1"/>
  <c r="H6270" i="22" s="1"/>
  <c r="H6271" i="22" s="1"/>
  <c r="H6272" i="22" s="1"/>
  <c r="H6273" i="22" s="1"/>
  <c r="H6274" i="22" s="1"/>
  <c r="H6275" i="22" s="1"/>
  <c r="H6276" i="22" s="1"/>
  <c r="H6277" i="22" s="1"/>
  <c r="H6278" i="22" s="1"/>
  <c r="H6279" i="22" s="1"/>
  <c r="H6280" i="22" s="1"/>
  <c r="H6281" i="22" s="1"/>
  <c r="H6282" i="22" s="1"/>
  <c r="H6283" i="22" s="1"/>
  <c r="H6284" i="22" s="1"/>
  <c r="H6285" i="22" s="1"/>
  <c r="H6286" i="22" s="1"/>
  <c r="H6287" i="22" s="1"/>
  <c r="H6288" i="22" s="1"/>
  <c r="H6289" i="22" s="1"/>
  <c r="H6290" i="22" s="1"/>
  <c r="H6291" i="22" s="1"/>
  <c r="H6292" i="22" s="1"/>
  <c r="H6293" i="22" s="1"/>
  <c r="H6294" i="22" s="1"/>
  <c r="H6295" i="22" s="1"/>
  <c r="H6296" i="22" s="1"/>
  <c r="H6297" i="22" s="1"/>
  <c r="H6298" i="22" s="1"/>
  <c r="H6299" i="22" s="1"/>
  <c r="H6300" i="22" s="1"/>
  <c r="H6301" i="22" s="1"/>
  <c r="H6302" i="22" s="1"/>
  <c r="H6303" i="22" s="1"/>
  <c r="H6304" i="22" s="1"/>
  <c r="H6305" i="22" s="1"/>
  <c r="H6306" i="22" s="1"/>
  <c r="H6307" i="22" s="1"/>
  <c r="H6308" i="22" s="1"/>
  <c r="H6309" i="22" s="1"/>
  <c r="H6310" i="22" s="1"/>
  <c r="H6311" i="22" s="1"/>
  <c r="H6312" i="22" s="1"/>
  <c r="H6313" i="22" s="1"/>
  <c r="H6314" i="22" s="1"/>
  <c r="H6315" i="22" s="1"/>
  <c r="H6316" i="22" s="1"/>
  <c r="H6317" i="22" s="1"/>
  <c r="H6318" i="22" s="1"/>
  <c r="H6319" i="22" s="1"/>
  <c r="H6320" i="22" s="1"/>
  <c r="H6321" i="22" s="1"/>
  <c r="H6322" i="22" s="1"/>
  <c r="H6323" i="22" s="1"/>
  <c r="H6324" i="22" s="1"/>
  <c r="H6325" i="22" s="1"/>
  <c r="H6326" i="22" s="1"/>
  <c r="H6327" i="22" s="1"/>
  <c r="H6328" i="22" s="1"/>
  <c r="H6329" i="22" s="1"/>
  <c r="H6330" i="22" s="1"/>
  <c r="H6331" i="22" s="1"/>
  <c r="H6332" i="22" s="1"/>
  <c r="H6333" i="22" s="1"/>
  <c r="H6334" i="22" s="1"/>
  <c r="H6335" i="22" s="1"/>
  <c r="H6336" i="22" s="1"/>
  <c r="H6337" i="22" s="1"/>
  <c r="H6338" i="22" s="1"/>
  <c r="H6339" i="22" s="1"/>
  <c r="H6340" i="22" s="1"/>
  <c r="H6341" i="22" s="1"/>
  <c r="H6342" i="22" s="1"/>
  <c r="H6343" i="22" s="1"/>
  <c r="H6344" i="22" s="1"/>
  <c r="H6345" i="22" s="1"/>
  <c r="H6346" i="22" s="1"/>
  <c r="H6347" i="22" s="1"/>
  <c r="H6348" i="22" s="1"/>
  <c r="H6349" i="22" s="1"/>
  <c r="H6350" i="22" s="1"/>
  <c r="H6351" i="22" s="1"/>
  <c r="H6352" i="22" s="1"/>
  <c r="H6353" i="22" s="1"/>
  <c r="H6354" i="22" s="1"/>
  <c r="H6355" i="22" s="1"/>
  <c r="H6356" i="22" s="1"/>
  <c r="H6357" i="22" s="1"/>
  <c r="H6358" i="22" s="1"/>
  <c r="H6359" i="22" s="1"/>
  <c r="H6360" i="22" s="1"/>
  <c r="H6361" i="22" s="1"/>
  <c r="H6362" i="22" s="1"/>
  <c r="H6363" i="22" s="1"/>
  <c r="H6364" i="22" s="1"/>
  <c r="H6365" i="22" s="1"/>
  <c r="H6366" i="22" s="1"/>
  <c r="H6367" i="22" s="1"/>
  <c r="H6368" i="22" s="1"/>
  <c r="H6369" i="22" s="1"/>
  <c r="H6370" i="22" s="1"/>
  <c r="H6371" i="22" s="1"/>
  <c r="H6372" i="22" s="1"/>
  <c r="H6373" i="22" s="1"/>
  <c r="H6374" i="22" s="1"/>
  <c r="H6375" i="22" s="1"/>
  <c r="H6376" i="22" s="1"/>
  <c r="H6377" i="22" s="1"/>
  <c r="H6378" i="22" s="1"/>
  <c r="H6379" i="22" s="1"/>
  <c r="H6380" i="22" s="1"/>
  <c r="H6381" i="22" s="1"/>
  <c r="H6382" i="22" s="1"/>
  <c r="H6383" i="22" s="1"/>
  <c r="H6384" i="22" s="1"/>
  <c r="H6385" i="22" s="1"/>
  <c r="H6386" i="22" s="1"/>
  <c r="H6387" i="22" s="1"/>
  <c r="H6388" i="22" s="1"/>
  <c r="H6389" i="22" s="1"/>
  <c r="H6390" i="22" s="1"/>
  <c r="H6391" i="22" s="1"/>
  <c r="H6392" i="22" s="1"/>
  <c r="H6393" i="22" s="1"/>
  <c r="H6394" i="22" s="1"/>
  <c r="H6395" i="22" s="1"/>
  <c r="H6396" i="22" s="1"/>
  <c r="H6397" i="22" s="1"/>
  <c r="H6398" i="22" s="1"/>
  <c r="H6399" i="22" s="1"/>
  <c r="H6400" i="22" s="1"/>
  <c r="H6401" i="22" s="1"/>
  <c r="H6402" i="22" s="1"/>
  <c r="H6403" i="22" s="1"/>
  <c r="H6404" i="22" s="1"/>
  <c r="H6405" i="22" s="1"/>
  <c r="H6406" i="22" s="1"/>
  <c r="H6407" i="22" s="1"/>
  <c r="H6408" i="22" s="1"/>
  <c r="H6409" i="22" s="1"/>
  <c r="H6410" i="22" s="1"/>
  <c r="H6411" i="22" s="1"/>
  <c r="H6412" i="22" s="1"/>
  <c r="H6413" i="22" s="1"/>
  <c r="H6414" i="22" s="1"/>
  <c r="H6415" i="22" s="1"/>
  <c r="H6416" i="22" s="1"/>
  <c r="H6417" i="22" s="1"/>
  <c r="H6418" i="22" s="1"/>
  <c r="H6419" i="22" s="1"/>
  <c r="H6420" i="22" s="1"/>
  <c r="H6421" i="22" s="1"/>
  <c r="H6422" i="22" s="1"/>
  <c r="H6423" i="22" s="1"/>
  <c r="H6424" i="22" s="1"/>
  <c r="H6425" i="22" s="1"/>
  <c r="H6426" i="22" s="1"/>
  <c r="H6427" i="22" s="1"/>
  <c r="H6428" i="22" s="1"/>
  <c r="H6429" i="22" s="1"/>
  <c r="H6430" i="22" s="1"/>
  <c r="H6431" i="22" s="1"/>
  <c r="H6432" i="22" s="1"/>
  <c r="H6433" i="22" s="1"/>
  <c r="H6434" i="22" s="1"/>
  <c r="H6435" i="22" s="1"/>
  <c r="H6436" i="22" s="1"/>
  <c r="H6437" i="22" s="1"/>
  <c r="H6438" i="22" s="1"/>
  <c r="H6439" i="22" s="1"/>
  <c r="H6440" i="22" s="1"/>
  <c r="H6441" i="22" s="1"/>
  <c r="H6442" i="22" s="1"/>
  <c r="H6443" i="22" s="1"/>
  <c r="H6444" i="22" s="1"/>
  <c r="H6445" i="22" s="1"/>
  <c r="H6446" i="22" s="1"/>
  <c r="H6447" i="22" s="1"/>
  <c r="H6448" i="22" s="1"/>
  <c r="H6449" i="22" s="1"/>
  <c r="H6450" i="22" s="1"/>
  <c r="H6451" i="22" s="1"/>
  <c r="H6452" i="22" s="1"/>
  <c r="H6453" i="22" s="1"/>
  <c r="H6454" i="22" s="1"/>
  <c r="H6455" i="22" s="1"/>
  <c r="H6456" i="22" s="1"/>
  <c r="H6457" i="22" s="1"/>
  <c r="H6458" i="22" s="1"/>
  <c r="H6459" i="22" s="1"/>
  <c r="H6460" i="22" s="1"/>
  <c r="H6461" i="22" s="1"/>
  <c r="H6462" i="22" s="1"/>
  <c r="H6463" i="22" s="1"/>
  <c r="H6464" i="22" s="1"/>
  <c r="H6465" i="22" s="1"/>
  <c r="H6466" i="22" s="1"/>
  <c r="H6467" i="22" s="1"/>
  <c r="H6468" i="22" s="1"/>
  <c r="H6469" i="22" s="1"/>
  <c r="H6470" i="22" s="1"/>
  <c r="H6471" i="22" s="1"/>
  <c r="H6472" i="22" s="1"/>
  <c r="H6473" i="22" s="1"/>
  <c r="H6474" i="22" s="1"/>
  <c r="H6475" i="22" s="1"/>
  <c r="H6476" i="22" s="1"/>
  <c r="H6477" i="22" s="1"/>
  <c r="H6478" i="22" s="1"/>
  <c r="H6479" i="22" s="1"/>
  <c r="H6480" i="22" s="1"/>
  <c r="H6481" i="22" s="1"/>
  <c r="H6482" i="22" s="1"/>
  <c r="H6483" i="22" s="1"/>
  <c r="H6484" i="22" s="1"/>
  <c r="H6485" i="22" s="1"/>
  <c r="H6486" i="22" s="1"/>
  <c r="H6487" i="22" s="1"/>
  <c r="H6488" i="22" s="1"/>
  <c r="H6489" i="22" s="1"/>
  <c r="H6490" i="22" s="1"/>
  <c r="H6491" i="22" s="1"/>
  <c r="H6492" i="22" s="1"/>
  <c r="H6493" i="22" s="1"/>
  <c r="H6494" i="22" s="1"/>
  <c r="H6495" i="22" s="1"/>
  <c r="H6496" i="22" s="1"/>
  <c r="H6497" i="22" s="1"/>
  <c r="H6498" i="22" s="1"/>
  <c r="H6499" i="22" s="1"/>
  <c r="H6500" i="22" s="1"/>
  <c r="H6501" i="22" s="1"/>
  <c r="H6502" i="22" s="1"/>
  <c r="H6503" i="22" s="1"/>
  <c r="H6504" i="22" s="1"/>
  <c r="H6505" i="22" s="1"/>
  <c r="H6506" i="22" s="1"/>
  <c r="H6507" i="22" s="1"/>
  <c r="H6508" i="22" s="1"/>
  <c r="H6509" i="22" s="1"/>
  <c r="H6510" i="22" s="1"/>
  <c r="H6511" i="22" s="1"/>
  <c r="H6512" i="22" s="1"/>
  <c r="H6513" i="22" s="1"/>
  <c r="H6514" i="22" s="1"/>
  <c r="H6515" i="22" s="1"/>
  <c r="H6516" i="22" s="1"/>
  <c r="H6517" i="22" s="1"/>
  <c r="H6518" i="22" s="1"/>
  <c r="H6519" i="22" s="1"/>
  <c r="H6520" i="22" s="1"/>
  <c r="H6521" i="22" s="1"/>
  <c r="H6522" i="22" s="1"/>
  <c r="H6523" i="22" s="1"/>
  <c r="H6524" i="22" s="1"/>
  <c r="H6525" i="22" s="1"/>
  <c r="H6526" i="22" s="1"/>
  <c r="H6527" i="22" s="1"/>
  <c r="H6528" i="22" s="1"/>
  <c r="H6529" i="22" s="1"/>
  <c r="H6530" i="22" s="1"/>
  <c r="H6531" i="22" s="1"/>
  <c r="H6532" i="22" s="1"/>
  <c r="H6533" i="22" s="1"/>
  <c r="H6534" i="22" s="1"/>
  <c r="H6535" i="22" s="1"/>
  <c r="H6536" i="22" s="1"/>
  <c r="H6537" i="22" s="1"/>
  <c r="H6538" i="22" s="1"/>
  <c r="H6539" i="22" s="1"/>
  <c r="H6540" i="22" s="1"/>
  <c r="H6541" i="22" s="1"/>
  <c r="H6542" i="22" s="1"/>
  <c r="H6543" i="22" s="1"/>
  <c r="H6544" i="22" s="1"/>
  <c r="H6545" i="22" s="1"/>
  <c r="H6546" i="22" s="1"/>
  <c r="H6547" i="22" s="1"/>
  <c r="H6548" i="22" s="1"/>
  <c r="H6549" i="22" s="1"/>
  <c r="H6550" i="22" s="1"/>
  <c r="H6551" i="22" s="1"/>
  <c r="H6552" i="22" s="1"/>
  <c r="H6553" i="22" s="1"/>
  <c r="H6554" i="22" s="1"/>
  <c r="H6555" i="22" s="1"/>
  <c r="H6556" i="22" s="1"/>
  <c r="H6557" i="22" s="1"/>
  <c r="H6558" i="22" s="1"/>
  <c r="H6559" i="22" s="1"/>
  <c r="H6560" i="22" s="1"/>
  <c r="H6561" i="22" s="1"/>
  <c r="H6562" i="22" s="1"/>
  <c r="H6563" i="22" s="1"/>
  <c r="H6564" i="22" s="1"/>
  <c r="H6565" i="22" s="1"/>
  <c r="H6566" i="22" s="1"/>
  <c r="H6567" i="22" s="1"/>
  <c r="H6568" i="22" s="1"/>
  <c r="H6569" i="22" s="1"/>
  <c r="H6570" i="22" s="1"/>
  <c r="H6571" i="22" s="1"/>
  <c r="H6572" i="22" s="1"/>
  <c r="H6573" i="22" s="1"/>
  <c r="H6574" i="22" s="1"/>
  <c r="H6575" i="22" s="1"/>
  <c r="H6576" i="22" s="1"/>
  <c r="H6577" i="22" s="1"/>
  <c r="H6578" i="22" s="1"/>
  <c r="H6579" i="22" s="1"/>
  <c r="H6580" i="22" s="1"/>
  <c r="H6581" i="22" s="1"/>
  <c r="H6582" i="22" s="1"/>
  <c r="H6583" i="22" s="1"/>
  <c r="H6584" i="22" s="1"/>
  <c r="H6585" i="22" s="1"/>
  <c r="H6586" i="22" s="1"/>
  <c r="H6587" i="22" s="1"/>
  <c r="H6588" i="22" s="1"/>
  <c r="H6589" i="22" s="1"/>
  <c r="H6590" i="22" s="1"/>
  <c r="H6591" i="22" s="1"/>
  <c r="H6592" i="22" s="1"/>
  <c r="H6593" i="22" s="1"/>
  <c r="H6594" i="22" s="1"/>
  <c r="H6595" i="22" s="1"/>
  <c r="H6596" i="22" s="1"/>
  <c r="H6597" i="22" s="1"/>
  <c r="H6598" i="22" s="1"/>
  <c r="H6599" i="22" s="1"/>
  <c r="H6600" i="22" s="1"/>
  <c r="H6601" i="22" s="1"/>
  <c r="H6602" i="22" s="1"/>
  <c r="H6603" i="22" s="1"/>
  <c r="H6604" i="22" s="1"/>
  <c r="H6605" i="22" s="1"/>
  <c r="H6606" i="22" s="1"/>
  <c r="H6607" i="22" s="1"/>
  <c r="H6608" i="22" s="1"/>
  <c r="H6609" i="22" s="1"/>
  <c r="H6610" i="22" s="1"/>
  <c r="H6611" i="22" s="1"/>
  <c r="H6612" i="22" s="1"/>
  <c r="H6613" i="22" s="1"/>
  <c r="H6614" i="22" s="1"/>
  <c r="H6615" i="22" s="1"/>
  <c r="H6616" i="22" s="1"/>
  <c r="H6617" i="22" s="1"/>
  <c r="H6618" i="22" s="1"/>
  <c r="H6619" i="22" s="1"/>
  <c r="H6620" i="22" s="1"/>
  <c r="H6621" i="22" s="1"/>
  <c r="H6622" i="22" s="1"/>
  <c r="H6623" i="22" s="1"/>
  <c r="H6624" i="22" s="1"/>
  <c r="H6625" i="22" s="1"/>
  <c r="H6626" i="22" s="1"/>
  <c r="H6627" i="22" s="1"/>
  <c r="H6628" i="22" s="1"/>
  <c r="H6629" i="22" s="1"/>
  <c r="H6630" i="22" s="1"/>
  <c r="H6631" i="22" s="1"/>
  <c r="H6632" i="22" s="1"/>
  <c r="H6633" i="22" s="1"/>
  <c r="H6634" i="22" s="1"/>
  <c r="H6635" i="22" s="1"/>
  <c r="H6636" i="22" s="1"/>
  <c r="H6637" i="22" s="1"/>
  <c r="H6638" i="22" s="1"/>
  <c r="H6639" i="22" s="1"/>
  <c r="H6640" i="22" s="1"/>
  <c r="H6641" i="22" s="1"/>
  <c r="H6642" i="22" s="1"/>
  <c r="H6643" i="22" s="1"/>
  <c r="H6644" i="22" s="1"/>
  <c r="H6645" i="22" s="1"/>
  <c r="H6646" i="22" s="1"/>
  <c r="H6647" i="22" s="1"/>
  <c r="H6648" i="22" s="1"/>
  <c r="H6649" i="22" s="1"/>
  <c r="H6650" i="22" s="1"/>
  <c r="H6651" i="22" s="1"/>
  <c r="H6652" i="22" s="1"/>
  <c r="H6653" i="22" s="1"/>
  <c r="H6654" i="22" s="1"/>
  <c r="H6655" i="22" s="1"/>
  <c r="H6656" i="22" s="1"/>
  <c r="H6657" i="22" s="1"/>
  <c r="H6658" i="22" s="1"/>
  <c r="H6659" i="22" s="1"/>
  <c r="H6660" i="22" s="1"/>
  <c r="H6661" i="22" s="1"/>
  <c r="H6662" i="22" s="1"/>
  <c r="H6663" i="22" s="1"/>
  <c r="H6664" i="22" s="1"/>
  <c r="H6665" i="22" s="1"/>
  <c r="H6666" i="22" s="1"/>
  <c r="H6667" i="22" s="1"/>
  <c r="H6668" i="22" s="1"/>
  <c r="H6669" i="22" s="1"/>
  <c r="H6670" i="22" s="1"/>
  <c r="H6671" i="22" s="1"/>
  <c r="H6672" i="22" s="1"/>
  <c r="H6673" i="22" s="1"/>
  <c r="H6674" i="22" s="1"/>
  <c r="H6675" i="22" s="1"/>
  <c r="H6676" i="22" s="1"/>
  <c r="H6677" i="22" s="1"/>
  <c r="H6678" i="22" s="1"/>
  <c r="H6679" i="22" s="1"/>
  <c r="H6680" i="22" s="1"/>
  <c r="H6681" i="22" s="1"/>
  <c r="H6682" i="22" s="1"/>
  <c r="H6683" i="22" s="1"/>
  <c r="H6684" i="22" s="1"/>
  <c r="H6685" i="22" s="1"/>
  <c r="H6686" i="22" s="1"/>
  <c r="H6687" i="22" s="1"/>
  <c r="H6688" i="22" s="1"/>
  <c r="H6689" i="22" s="1"/>
  <c r="H6690" i="22" s="1"/>
  <c r="H6691" i="22" s="1"/>
  <c r="H6692" i="22" s="1"/>
  <c r="H6693" i="22" s="1"/>
  <c r="H6694" i="22" s="1"/>
  <c r="H6695" i="22" s="1"/>
  <c r="H6696" i="22" s="1"/>
  <c r="H6697" i="22" s="1"/>
  <c r="H6698" i="22" s="1"/>
  <c r="H6699" i="22" s="1"/>
  <c r="H6700" i="22" s="1"/>
  <c r="H6701" i="22" s="1"/>
  <c r="H6702" i="22" s="1"/>
  <c r="H6703" i="22" s="1"/>
  <c r="H6704" i="22" s="1"/>
  <c r="H6705" i="22" s="1"/>
  <c r="H6706" i="22" s="1"/>
  <c r="H6707" i="22" s="1"/>
  <c r="H6708" i="22" s="1"/>
  <c r="H6709" i="22" s="1"/>
  <c r="H6710" i="22" s="1"/>
  <c r="H6711" i="22" s="1"/>
  <c r="H6712" i="22" s="1"/>
  <c r="H6713" i="22" s="1"/>
  <c r="H6714" i="22" s="1"/>
  <c r="H6715" i="22" s="1"/>
  <c r="H6716" i="22" s="1"/>
  <c r="H6717" i="22" s="1"/>
  <c r="H6718" i="22" s="1"/>
  <c r="H6719" i="22" s="1"/>
  <c r="H6720" i="22" s="1"/>
  <c r="H6721" i="22" s="1"/>
  <c r="H6722" i="22" s="1"/>
  <c r="H6723" i="22" s="1"/>
  <c r="H6724" i="22" s="1"/>
  <c r="H6725" i="22" s="1"/>
  <c r="H6726" i="22" s="1"/>
  <c r="H6727" i="22" s="1"/>
  <c r="H6728" i="22" s="1"/>
  <c r="H6729" i="22" s="1"/>
  <c r="H6730" i="22" s="1"/>
  <c r="H6731" i="22" s="1"/>
  <c r="H6732" i="22" s="1"/>
  <c r="H6733" i="22" s="1"/>
  <c r="H6734" i="22" s="1"/>
  <c r="H6735" i="22" s="1"/>
  <c r="H6736" i="22" s="1"/>
  <c r="H6737" i="22" s="1"/>
  <c r="H6738" i="22" s="1"/>
  <c r="H6739" i="22" s="1"/>
  <c r="H6740" i="22" s="1"/>
  <c r="H6741" i="22" s="1"/>
  <c r="H6742" i="22" s="1"/>
  <c r="H6743" i="22" s="1"/>
  <c r="H6744" i="22" s="1"/>
  <c r="H6745" i="22" s="1"/>
  <c r="H6746" i="22" s="1"/>
  <c r="H6747" i="22" s="1"/>
  <c r="H6748" i="22" s="1"/>
  <c r="H6749" i="22" s="1"/>
  <c r="H6750" i="22" s="1"/>
  <c r="H6751" i="22" s="1"/>
  <c r="H6752" i="22" s="1"/>
  <c r="H6753" i="22" s="1"/>
  <c r="H6754" i="22" s="1"/>
  <c r="H6755" i="22" s="1"/>
  <c r="H6756" i="22" s="1"/>
  <c r="H6757" i="22" s="1"/>
  <c r="H6758" i="22" s="1"/>
  <c r="H6759" i="22" s="1"/>
  <c r="H6760" i="22" s="1"/>
  <c r="H6761" i="22" s="1"/>
  <c r="H6762" i="22" s="1"/>
  <c r="H6763" i="22" s="1"/>
  <c r="H6764" i="22" s="1"/>
  <c r="H6765" i="22" s="1"/>
  <c r="H6766" i="22" s="1"/>
  <c r="H6767" i="22" s="1"/>
  <c r="H6768" i="22" s="1"/>
  <c r="H6769" i="22" s="1"/>
  <c r="H6770" i="22" s="1"/>
  <c r="H6771" i="22" s="1"/>
  <c r="H6772" i="22" s="1"/>
  <c r="H6773" i="22" s="1"/>
  <c r="H6774" i="22" s="1"/>
  <c r="H6775" i="22" s="1"/>
  <c r="H6776" i="22" s="1"/>
  <c r="H6777" i="22" s="1"/>
  <c r="H6778" i="22" s="1"/>
  <c r="H6779" i="22" s="1"/>
  <c r="H6780" i="22" s="1"/>
  <c r="H6781" i="22" s="1"/>
  <c r="H6782" i="22" s="1"/>
  <c r="H6783" i="22" s="1"/>
  <c r="H6784" i="22" s="1"/>
  <c r="H6785" i="22" s="1"/>
  <c r="H6786" i="22" s="1"/>
  <c r="H6787" i="22" s="1"/>
  <c r="H6788" i="22" s="1"/>
  <c r="H6789" i="22" s="1"/>
  <c r="H6790" i="22" s="1"/>
  <c r="H6791" i="22" s="1"/>
  <c r="H6792" i="22" s="1"/>
  <c r="H6793" i="22" s="1"/>
  <c r="H6794" i="22" s="1"/>
  <c r="H6795" i="22" s="1"/>
  <c r="H6796" i="22" s="1"/>
  <c r="H6797" i="22" s="1"/>
  <c r="H6798" i="22" s="1"/>
  <c r="H6799" i="22" s="1"/>
  <c r="H6800" i="22" s="1"/>
  <c r="H6801" i="22" s="1"/>
  <c r="H6802" i="22" s="1"/>
  <c r="H6803" i="22" s="1"/>
  <c r="H6804" i="22" s="1"/>
  <c r="H6805" i="22" s="1"/>
  <c r="H6806" i="22" s="1"/>
  <c r="H6807" i="22" s="1"/>
  <c r="H6808" i="22" s="1"/>
  <c r="H6809" i="22" s="1"/>
  <c r="H6810" i="22" s="1"/>
  <c r="H6811" i="22" s="1"/>
  <c r="H6812" i="22" s="1"/>
  <c r="H6813" i="22" s="1"/>
  <c r="H6814" i="22" s="1"/>
  <c r="H6815" i="22" s="1"/>
  <c r="H6816" i="22" s="1"/>
  <c r="H6817" i="22" s="1"/>
  <c r="H6818" i="22" s="1"/>
  <c r="H6819" i="22" s="1"/>
  <c r="H6820" i="22" s="1"/>
  <c r="H6821" i="22" s="1"/>
  <c r="H6822" i="22" s="1"/>
  <c r="H6823" i="22" s="1"/>
  <c r="H6824" i="22" s="1"/>
  <c r="H6825" i="22" s="1"/>
  <c r="H6826" i="22" s="1"/>
  <c r="H6827" i="22" s="1"/>
  <c r="H6828" i="22" s="1"/>
  <c r="H6829" i="22" s="1"/>
  <c r="H6830" i="22" s="1"/>
  <c r="H6831" i="22" s="1"/>
  <c r="H6832" i="22" s="1"/>
  <c r="H6833" i="22" s="1"/>
  <c r="H6834" i="22" s="1"/>
  <c r="H6835" i="22" s="1"/>
  <c r="H6836" i="22" s="1"/>
  <c r="H6837" i="22" s="1"/>
  <c r="H6838" i="22" s="1"/>
  <c r="H6839" i="22" s="1"/>
  <c r="H6840" i="22" s="1"/>
  <c r="H6841" i="22" s="1"/>
  <c r="H6842" i="22" s="1"/>
  <c r="H6843" i="22" s="1"/>
  <c r="H6844" i="22" s="1"/>
  <c r="H6845" i="22" s="1"/>
  <c r="H6846" i="22" s="1"/>
  <c r="H6847" i="22" s="1"/>
  <c r="H6848" i="22" s="1"/>
  <c r="H6849" i="22" s="1"/>
  <c r="H6850" i="22" s="1"/>
  <c r="H6851" i="22" s="1"/>
  <c r="H6852" i="22" s="1"/>
  <c r="H6853" i="22" s="1"/>
  <c r="H6854" i="22" s="1"/>
  <c r="H6855" i="22" s="1"/>
  <c r="H6856" i="22" s="1"/>
  <c r="H6857" i="22" s="1"/>
  <c r="H6858" i="22" s="1"/>
  <c r="H6859" i="22" s="1"/>
  <c r="H6860" i="22" s="1"/>
  <c r="H6861" i="22" s="1"/>
  <c r="H6862" i="22" s="1"/>
  <c r="H6863" i="22" s="1"/>
  <c r="H6864" i="22" s="1"/>
  <c r="H6865" i="22" s="1"/>
  <c r="H6866" i="22" s="1"/>
  <c r="H6867" i="22" s="1"/>
  <c r="H6868" i="22" s="1"/>
  <c r="H6869" i="22" s="1"/>
  <c r="H6870" i="22" s="1"/>
  <c r="H6871" i="22" s="1"/>
  <c r="H6872" i="22" s="1"/>
  <c r="H6873" i="22" s="1"/>
  <c r="H6874" i="22" s="1"/>
  <c r="H6875" i="22" s="1"/>
  <c r="H6876" i="22" s="1"/>
  <c r="H6877" i="22" s="1"/>
  <c r="H6878" i="22" s="1"/>
  <c r="H6879" i="22" s="1"/>
  <c r="H6880" i="22" s="1"/>
  <c r="H6881" i="22" s="1"/>
  <c r="H6882" i="22" s="1"/>
  <c r="H6883" i="22" s="1"/>
  <c r="H6884" i="22" s="1"/>
  <c r="H6885" i="22" s="1"/>
  <c r="H6886" i="22" s="1"/>
  <c r="H6887" i="22" s="1"/>
  <c r="H6888" i="22" s="1"/>
  <c r="H6889" i="22" s="1"/>
  <c r="H6890" i="22" s="1"/>
  <c r="H6891" i="22" s="1"/>
  <c r="H6892" i="22" s="1"/>
  <c r="H6893" i="22" s="1"/>
  <c r="H6894" i="22" s="1"/>
  <c r="H6895" i="22" s="1"/>
  <c r="H6896" i="22" s="1"/>
  <c r="H6897" i="22" s="1"/>
  <c r="H6898" i="22" s="1"/>
  <c r="H6899" i="22" s="1"/>
  <c r="H6900" i="22" s="1"/>
  <c r="H6901" i="22" s="1"/>
  <c r="H6902" i="22" s="1"/>
  <c r="H6903" i="22" s="1"/>
  <c r="H6904" i="22" s="1"/>
  <c r="H6905" i="22" s="1"/>
  <c r="H6906" i="22" s="1"/>
  <c r="H6907" i="22" s="1"/>
  <c r="H6908" i="22" s="1"/>
  <c r="H6909" i="22" s="1"/>
  <c r="H6910" i="22" s="1"/>
  <c r="H6911" i="22" s="1"/>
  <c r="H6912" i="22" s="1"/>
  <c r="H6913" i="22" s="1"/>
  <c r="H6914" i="22" s="1"/>
  <c r="H6915" i="22" s="1"/>
  <c r="H6916" i="22" s="1"/>
  <c r="H6917" i="22" s="1"/>
  <c r="H6918" i="22" s="1"/>
  <c r="H6919" i="22" s="1"/>
  <c r="H6920" i="22" s="1"/>
  <c r="H6921" i="22" s="1"/>
  <c r="H6922" i="22" s="1"/>
  <c r="H6923" i="22" s="1"/>
  <c r="H6924" i="22" s="1"/>
  <c r="H6925" i="22" s="1"/>
  <c r="H6926" i="22" s="1"/>
  <c r="H6927" i="22" s="1"/>
  <c r="H6928" i="22" s="1"/>
  <c r="H6929" i="22" s="1"/>
  <c r="H6930" i="22" s="1"/>
  <c r="H6931" i="22" s="1"/>
  <c r="H6932" i="22" s="1"/>
  <c r="H6933" i="22" s="1"/>
  <c r="H6934" i="22" s="1"/>
  <c r="H6935" i="22" s="1"/>
  <c r="H6936" i="22" s="1"/>
  <c r="H6937" i="22" s="1"/>
  <c r="H6938" i="22" s="1"/>
  <c r="H6939" i="22" s="1"/>
  <c r="H6940" i="22" s="1"/>
  <c r="H6941" i="22" s="1"/>
  <c r="H6942" i="22" s="1"/>
  <c r="H6943" i="22" s="1"/>
  <c r="H6944" i="22" s="1"/>
  <c r="H6945" i="22" s="1"/>
  <c r="H6946" i="22" s="1"/>
  <c r="H6947" i="22" s="1"/>
  <c r="H6948" i="22" s="1"/>
  <c r="H6949" i="22" s="1"/>
  <c r="H6950" i="22" s="1"/>
  <c r="H6951" i="22" s="1"/>
  <c r="H6952" i="22" s="1"/>
  <c r="H6953" i="22" s="1"/>
  <c r="H6954" i="22" s="1"/>
  <c r="H6955" i="22" s="1"/>
  <c r="H6956" i="22" s="1"/>
  <c r="H6957" i="22" s="1"/>
  <c r="H6958" i="22" s="1"/>
  <c r="H6959" i="22" s="1"/>
  <c r="H6960" i="22" s="1"/>
  <c r="H6961" i="22" s="1"/>
  <c r="H6962" i="22" s="1"/>
  <c r="H6963" i="22" s="1"/>
  <c r="H6964" i="22" s="1"/>
  <c r="H6965" i="22" s="1"/>
  <c r="H6966" i="22" s="1"/>
  <c r="H6967" i="22" s="1"/>
  <c r="H6968" i="22" s="1"/>
  <c r="H6969" i="22" s="1"/>
  <c r="H6970" i="22" s="1"/>
  <c r="H6971" i="22" s="1"/>
  <c r="H6972" i="22" s="1"/>
  <c r="H6973" i="22" s="1"/>
  <c r="H6974" i="22" s="1"/>
  <c r="H6975" i="22" s="1"/>
  <c r="H6976" i="22" s="1"/>
  <c r="H6977" i="22" s="1"/>
  <c r="H6978" i="22" s="1"/>
  <c r="H6979" i="22" s="1"/>
  <c r="H6980" i="22" s="1"/>
  <c r="H6981" i="22" s="1"/>
  <c r="H6982" i="22" s="1"/>
  <c r="H6983" i="22" s="1"/>
  <c r="H6984" i="22" s="1"/>
  <c r="H6985" i="22" s="1"/>
  <c r="H6986" i="22" s="1"/>
  <c r="H6987" i="22" s="1"/>
  <c r="H6988" i="22" s="1"/>
  <c r="H6989" i="22" s="1"/>
  <c r="H6990" i="22" s="1"/>
  <c r="H6991" i="22" s="1"/>
  <c r="H6992" i="22" s="1"/>
  <c r="H6993" i="22" s="1"/>
  <c r="H6994" i="22" s="1"/>
  <c r="H6995" i="22" s="1"/>
  <c r="H6996" i="22" s="1"/>
  <c r="H6997" i="22" s="1"/>
  <c r="H6998" i="22" s="1"/>
  <c r="H6999" i="22" s="1"/>
  <c r="H7000" i="22" s="1"/>
  <c r="H7001" i="22" s="1"/>
  <c r="H7002" i="22" s="1"/>
  <c r="H7003" i="22" s="1"/>
  <c r="H7004" i="22" s="1"/>
  <c r="H7005" i="22" s="1"/>
  <c r="H7006" i="22" s="1"/>
  <c r="H7007" i="22" s="1"/>
  <c r="H7008" i="22" s="1"/>
  <c r="H7009" i="22" s="1"/>
  <c r="H7010" i="22" s="1"/>
  <c r="H7011" i="22" s="1"/>
  <c r="H7012" i="22" s="1"/>
  <c r="H7013" i="22" s="1"/>
  <c r="H7014" i="22" s="1"/>
  <c r="H7015" i="22" s="1"/>
  <c r="H7016" i="22" s="1"/>
  <c r="H7017" i="22" s="1"/>
  <c r="H7018" i="22" s="1"/>
  <c r="H7019" i="22" s="1"/>
  <c r="H7020" i="22" s="1"/>
  <c r="H7021" i="22" s="1"/>
  <c r="H7022" i="22" s="1"/>
  <c r="H7023" i="22" s="1"/>
  <c r="H7024" i="22" s="1"/>
  <c r="H7025" i="22" s="1"/>
  <c r="B5" i="22"/>
  <c r="G13" i="22"/>
  <c r="T13" i="22" s="1"/>
  <c r="L109" i="3"/>
  <c r="U314" i="3"/>
  <c r="U128" i="3"/>
  <c r="U122" i="3"/>
  <c r="L98" i="3"/>
  <c r="U98" i="3"/>
  <c r="L92" i="3"/>
  <c r="U92" i="3"/>
  <c r="L86" i="3"/>
  <c r="U86" i="3"/>
  <c r="L62" i="3"/>
  <c r="U62" i="3"/>
  <c r="L56" i="3"/>
  <c r="U56" i="3"/>
  <c r="L50" i="3"/>
  <c r="U50" i="3"/>
  <c r="L44" i="3"/>
  <c r="U44" i="3"/>
  <c r="L38" i="3"/>
  <c r="U38" i="3"/>
  <c r="L32" i="3"/>
  <c r="U32" i="3"/>
  <c r="L20" i="3"/>
  <c r="U20" i="3"/>
  <c r="U14" i="3"/>
  <c r="U8" i="3"/>
  <c r="U380" i="3"/>
  <c r="U344" i="3"/>
  <c r="U308" i="3"/>
  <c r="U272" i="3"/>
  <c r="U236" i="3"/>
  <c r="U200" i="3"/>
  <c r="U164" i="3"/>
  <c r="U374" i="3"/>
  <c r="U338" i="3"/>
  <c r="U302" i="3"/>
  <c r="U266" i="3"/>
  <c r="U230" i="3"/>
  <c r="U194" i="3"/>
  <c r="U158" i="3"/>
  <c r="U80" i="3"/>
  <c r="U368" i="3"/>
  <c r="U332" i="3"/>
  <c r="U296" i="3"/>
  <c r="U260" i="3"/>
  <c r="U224" i="3"/>
  <c r="U188" i="3"/>
  <c r="U152" i="3"/>
  <c r="U134" i="3"/>
  <c r="U116" i="3"/>
  <c r="L68" i="3"/>
  <c r="U68" i="3"/>
  <c r="L74" i="3"/>
  <c r="U74" i="3"/>
  <c r="U320" i="3"/>
  <c r="U26" i="3"/>
  <c r="U397" i="3"/>
  <c r="U391" i="3"/>
  <c r="U385" i="3"/>
  <c r="U379" i="3"/>
  <c r="U373" i="3"/>
  <c r="U367" i="3"/>
  <c r="U361" i="3"/>
  <c r="U355" i="3"/>
  <c r="U349" i="3"/>
  <c r="U343" i="3"/>
  <c r="U337" i="3"/>
  <c r="U331" i="3"/>
  <c r="U325" i="3"/>
  <c r="U319" i="3"/>
  <c r="U313" i="3"/>
  <c r="U307" i="3"/>
  <c r="U301" i="3"/>
  <c r="U295" i="3"/>
  <c r="U289" i="3"/>
  <c r="U283" i="3"/>
  <c r="U277" i="3"/>
  <c r="U271" i="3"/>
  <c r="U265" i="3"/>
  <c r="U259" i="3"/>
  <c r="U247" i="3"/>
  <c r="U223" i="3"/>
  <c r="U217" i="3"/>
  <c r="U187" i="3"/>
  <c r="U181" i="3"/>
  <c r="U151" i="3"/>
  <c r="U145" i="3"/>
  <c r="U115" i="3"/>
  <c r="U109" i="3"/>
  <c r="U97" i="3"/>
  <c r="U91" i="3"/>
  <c r="U85" i="3"/>
  <c r="U79" i="3"/>
  <c r="U73" i="3"/>
  <c r="U67" i="3"/>
  <c r="U61" i="3"/>
  <c r="U55" i="3"/>
  <c r="U49" i="3"/>
  <c r="U43" i="3"/>
  <c r="U37" i="3"/>
  <c r="U31" i="3"/>
  <c r="U25" i="3"/>
  <c r="U19" i="3"/>
  <c r="U13" i="3"/>
  <c r="U7" i="3"/>
  <c r="U396" i="3"/>
  <c r="U390" i="3"/>
  <c r="U384" i="3"/>
  <c r="U378" i="3"/>
  <c r="U372" i="3"/>
  <c r="U366" i="3"/>
  <c r="U360" i="3"/>
  <c r="U354" i="3"/>
  <c r="U348" i="3"/>
  <c r="U342" i="3"/>
  <c r="U336" i="3"/>
  <c r="U330" i="3"/>
  <c r="U324" i="3"/>
  <c r="U318" i="3"/>
  <c r="U312" i="3"/>
  <c r="U306" i="3"/>
  <c r="U300" i="3"/>
  <c r="U294" i="3"/>
  <c r="U276" i="3"/>
  <c r="U270" i="3"/>
  <c r="U264" i="3"/>
  <c r="U252" i="3"/>
  <c r="U246" i="3"/>
  <c r="U240" i="3"/>
  <c r="U234" i="3"/>
  <c r="U228" i="3"/>
  <c r="U216" i="3"/>
  <c r="U210" i="3"/>
  <c r="U204" i="3"/>
  <c r="U198" i="3"/>
  <c r="U192" i="3"/>
  <c r="U180" i="3"/>
  <c r="U174" i="3"/>
  <c r="U168" i="3"/>
  <c r="U162" i="3"/>
  <c r="U156" i="3"/>
  <c r="U144" i="3"/>
  <c r="U138" i="3"/>
  <c r="U132" i="3"/>
  <c r="U126" i="3"/>
  <c r="U120" i="3"/>
  <c r="U108" i="3"/>
  <c r="U102" i="3"/>
  <c r="U96" i="3"/>
  <c r="U90" i="3"/>
  <c r="U84" i="3"/>
  <c r="U78" i="3"/>
  <c r="U72" i="3"/>
  <c r="U66" i="3"/>
  <c r="U60" i="3"/>
  <c r="U54" i="3"/>
  <c r="U48" i="3"/>
  <c r="U42" i="3"/>
  <c r="U36" i="3"/>
  <c r="U30" i="3"/>
  <c r="U18" i="3"/>
  <c r="U12" i="3"/>
  <c r="U6" i="3"/>
  <c r="U29" i="3"/>
  <c r="U23" i="3"/>
  <c r="U17" i="3"/>
  <c r="U11" i="3"/>
  <c r="U5" i="3"/>
  <c r="U400" i="3"/>
  <c r="U394" i="3"/>
  <c r="U388" i="3"/>
  <c r="U382" i="3"/>
  <c r="U376" i="3"/>
  <c r="U370" i="3"/>
  <c r="U364" i="3"/>
  <c r="U358" i="3"/>
  <c r="U352" i="3"/>
  <c r="U346" i="3"/>
  <c r="U340" i="3"/>
  <c r="U334" i="3"/>
  <c r="U328" i="3"/>
  <c r="U322" i="3"/>
  <c r="U316" i="3"/>
  <c r="U310" i="3"/>
  <c r="U304" i="3"/>
  <c r="U298" i="3"/>
  <c r="U292" i="3"/>
  <c r="U286" i="3"/>
  <c r="U280" i="3"/>
  <c r="U274" i="3"/>
  <c r="U268" i="3"/>
  <c r="U262" i="3"/>
  <c r="U256" i="3"/>
  <c r="U250" i="3"/>
  <c r="U244" i="3"/>
  <c r="U238" i="3"/>
  <c r="U232" i="3"/>
  <c r="U226" i="3"/>
  <c r="U220" i="3"/>
  <c r="U214" i="3"/>
  <c r="U208" i="3"/>
  <c r="U202" i="3"/>
  <c r="U196" i="3"/>
  <c r="U190" i="3"/>
  <c r="U184" i="3"/>
  <c r="U178" i="3"/>
  <c r="U172" i="3"/>
  <c r="U166" i="3"/>
  <c r="U160" i="3"/>
  <c r="U154" i="3"/>
  <c r="U148" i="3"/>
  <c r="U142" i="3"/>
  <c r="U136" i="3"/>
  <c r="U130" i="3"/>
  <c r="U124" i="3"/>
  <c r="U118" i="3"/>
  <c r="U112" i="3"/>
  <c r="U106" i="3"/>
  <c r="U100" i="3"/>
  <c r="U94" i="3"/>
  <c r="U88" i="3"/>
  <c r="U82" i="3"/>
  <c r="U76" i="3"/>
  <c r="U70" i="3"/>
  <c r="U16" i="3"/>
  <c r="U399" i="3"/>
  <c r="U393" i="3"/>
  <c r="U387" i="3"/>
  <c r="U381" i="3"/>
  <c r="U375" i="3"/>
  <c r="U369" i="3"/>
  <c r="U363" i="3"/>
  <c r="U357" i="3"/>
  <c r="U351" i="3"/>
  <c r="U345" i="3"/>
  <c r="U339" i="3"/>
  <c r="U333" i="3"/>
  <c r="U327" i="3"/>
  <c r="U321" i="3"/>
  <c r="U315" i="3"/>
  <c r="U309" i="3"/>
  <c r="U303" i="3"/>
  <c r="U297" i="3"/>
  <c r="U291" i="3"/>
  <c r="U285" i="3"/>
  <c r="U279" i="3"/>
  <c r="U273" i="3"/>
  <c r="U267" i="3"/>
  <c r="U261" i="3"/>
  <c r="U255" i="3"/>
  <c r="U249" i="3"/>
  <c r="U243" i="3"/>
  <c r="U237" i="3"/>
  <c r="U231" i="3"/>
  <c r="U225" i="3"/>
  <c r="U219" i="3"/>
  <c r="U213" i="3"/>
  <c r="U207" i="3"/>
  <c r="U201" i="3"/>
  <c r="U195" i="3"/>
  <c r="U189" i="3"/>
  <c r="U183" i="3"/>
  <c r="U177" i="3"/>
  <c r="U171" i="3"/>
  <c r="U165" i="3"/>
  <c r="U159" i="3"/>
  <c r="U153" i="3"/>
  <c r="U147" i="3"/>
  <c r="U141" i="3"/>
  <c r="U135" i="3"/>
  <c r="U129" i="3"/>
  <c r="U123" i="3"/>
  <c r="U117" i="3"/>
  <c r="U111" i="3"/>
  <c r="U105" i="3"/>
  <c r="U99" i="3"/>
  <c r="U93" i="3"/>
  <c r="U87" i="3"/>
  <c r="U81" i="3"/>
  <c r="U75" i="3"/>
  <c r="U69" i="3"/>
  <c r="U63" i="3"/>
  <c r="U57" i="3"/>
  <c r="U51" i="3"/>
  <c r="U45" i="3"/>
  <c r="U39" i="3"/>
  <c r="U33" i="3"/>
  <c r="U27" i="3"/>
  <c r="U21" i="3"/>
  <c r="U15" i="3"/>
  <c r="U9" i="3"/>
  <c r="U3" i="3"/>
  <c r="L145" i="3"/>
  <c r="L247" i="3"/>
  <c r="L223" i="3"/>
  <c r="L73" i="3"/>
  <c r="L337" i="3"/>
  <c r="L181" i="3"/>
  <c r="L187" i="3"/>
  <c r="L319" i="3"/>
  <c r="L151" i="3"/>
  <c r="L383" i="3"/>
  <c r="L395" i="3"/>
  <c r="L305" i="3"/>
  <c r="L245" i="3"/>
  <c r="L173" i="3"/>
  <c r="L155" i="3"/>
  <c r="L107" i="3"/>
  <c r="L89" i="3"/>
  <c r="L77" i="3"/>
  <c r="L71" i="3"/>
  <c r="L47" i="3"/>
  <c r="L41" i="3"/>
  <c r="L35" i="3"/>
  <c r="L215" i="3"/>
  <c r="C11" i="12"/>
  <c r="J12" i="22" s="1"/>
  <c r="L70" i="3"/>
  <c r="L202" i="3"/>
  <c r="L34" i="3"/>
  <c r="L166" i="3"/>
  <c r="L100" i="3"/>
  <c r="L301" i="3"/>
  <c r="L203" i="3"/>
  <c r="L293" i="3"/>
  <c r="L116" i="3"/>
  <c r="L373" i="3"/>
  <c r="L233" i="3"/>
  <c r="L191" i="3"/>
  <c r="L137" i="3"/>
  <c r="L335" i="3"/>
  <c r="L136" i="3"/>
  <c r="L355" i="3"/>
  <c r="L283" i="3"/>
  <c r="L234" i="3"/>
  <c r="L391" i="3"/>
  <c r="L138" i="3"/>
  <c r="L180" i="3"/>
  <c r="L156" i="3"/>
  <c r="L126" i="3"/>
  <c r="L378" i="3"/>
  <c r="L377" i="3"/>
  <c r="L318" i="3"/>
  <c r="L269" i="3"/>
  <c r="L220" i="3"/>
  <c r="L360" i="3"/>
  <c r="L317" i="3"/>
  <c r="L265" i="3"/>
  <c r="L184" i="3"/>
  <c r="L149" i="3"/>
  <c r="L125" i="3"/>
  <c r="L270" i="3"/>
  <c r="L196" i="3"/>
  <c r="L148" i="3"/>
  <c r="L130" i="3"/>
  <c r="L64" i="3"/>
  <c r="L88" i="3"/>
  <c r="L22" i="3"/>
  <c r="L294" i="3"/>
  <c r="L252" i="3"/>
  <c r="L214" i="3"/>
  <c r="L190" i="3"/>
  <c r="L178" i="3"/>
  <c r="L142" i="3"/>
  <c r="L82" i="3"/>
  <c r="L52" i="3"/>
  <c r="L160" i="3"/>
  <c r="L28" i="3"/>
  <c r="L232" i="3"/>
  <c r="L58" i="3"/>
  <c r="L152" i="3"/>
  <c r="L94" i="3"/>
  <c r="L112" i="3"/>
  <c r="L224" i="3"/>
  <c r="L188" i="3"/>
  <c r="L124" i="3"/>
  <c r="L76" i="3"/>
  <c r="L46" i="3"/>
  <c r="L238" i="3"/>
  <c r="L168" i="3"/>
  <c r="L106" i="3"/>
  <c r="L40" i="3"/>
  <c r="L10" i="3"/>
  <c r="L288" i="3"/>
  <c r="L359" i="3"/>
  <c r="L329" i="3"/>
  <c r="L299" i="3"/>
  <c r="L372" i="3"/>
  <c r="L348" i="3"/>
  <c r="L324" i="3"/>
  <c r="L306" i="3"/>
  <c r="L264" i="3"/>
  <c r="L240" i="3"/>
  <c r="L228" i="3"/>
  <c r="L209" i="3"/>
  <c r="L197" i="3"/>
  <c r="L144" i="3"/>
  <c r="L132" i="3"/>
  <c r="L120" i="3"/>
  <c r="L101" i="3"/>
  <c r="L389" i="3"/>
  <c r="L371" i="3"/>
  <c r="L347" i="3"/>
  <c r="L323" i="3"/>
  <c r="L281" i="3"/>
  <c r="L263" i="3"/>
  <c r="L239" i="3"/>
  <c r="L227" i="3"/>
  <c r="L185" i="3"/>
  <c r="L174" i="3"/>
  <c r="L162" i="3"/>
  <c r="L143" i="3"/>
  <c r="L131" i="3"/>
  <c r="L119" i="3"/>
  <c r="L53" i="3"/>
  <c r="L398" i="3"/>
  <c r="L392" i="3"/>
  <c r="L386" i="3"/>
  <c r="L380" i="3"/>
  <c r="L374" i="3"/>
  <c r="L368" i="3"/>
  <c r="L362" i="3"/>
  <c r="L356" i="3"/>
  <c r="L350" i="3"/>
  <c r="L344" i="3"/>
  <c r="L338" i="3"/>
  <c r="L332" i="3"/>
  <c r="L326" i="3"/>
  <c r="L384" i="3"/>
  <c r="L365" i="3"/>
  <c r="L341" i="3"/>
  <c r="L300" i="3"/>
  <c r="L257" i="3"/>
  <c r="L216" i="3"/>
  <c r="L204" i="3"/>
  <c r="L192" i="3"/>
  <c r="L161" i="3"/>
  <c r="L108" i="3"/>
  <c r="L95" i="3"/>
  <c r="L222" i="3"/>
  <c r="L186" i="3"/>
  <c r="L150" i="3"/>
  <c r="L114" i="3"/>
  <c r="L24" i="3"/>
  <c r="L282" i="3"/>
  <c r="L258" i="3"/>
  <c r="L353" i="3"/>
  <c r="L275" i="3"/>
  <c r="L251" i="3"/>
  <c r="L65" i="3"/>
  <c r="L59" i="3"/>
  <c r="L311" i="3"/>
  <c r="L287" i="3"/>
  <c r="L246" i="3"/>
  <c r="L221" i="3"/>
  <c r="L210" i="3"/>
  <c r="L198" i="3"/>
  <c r="L179" i="3"/>
  <c r="L167" i="3"/>
  <c r="L113" i="3"/>
  <c r="L102" i="3"/>
  <c r="L83" i="3"/>
  <c r="L60" i="3"/>
  <c r="L296" i="3"/>
  <c r="L278" i="3"/>
  <c r="L254" i="3"/>
  <c r="L206" i="3"/>
  <c r="L194" i="3"/>
  <c r="L182" i="3"/>
  <c r="L170" i="3"/>
  <c r="L158" i="3"/>
  <c r="L146" i="3"/>
  <c r="L128" i="3"/>
  <c r="L104" i="3"/>
  <c r="L308" i="3"/>
  <c r="L302" i="3"/>
  <c r="L290" i="3"/>
  <c r="L284" i="3"/>
  <c r="L272" i="3"/>
  <c r="L266" i="3"/>
  <c r="L260" i="3"/>
  <c r="L248" i="3"/>
  <c r="L242" i="3"/>
  <c r="L236" i="3"/>
  <c r="L230" i="3"/>
  <c r="L218" i="3"/>
  <c r="L212" i="3"/>
  <c r="L200" i="3"/>
  <c r="L176" i="3"/>
  <c r="L164" i="3"/>
  <c r="L140" i="3"/>
  <c r="L134" i="3"/>
  <c r="L122" i="3"/>
  <c r="L110" i="3"/>
  <c r="L253" i="3"/>
  <c r="L241" i="3"/>
  <c r="L235" i="3"/>
  <c r="L229" i="3"/>
  <c r="L211" i="3"/>
  <c r="L205" i="3"/>
  <c r="L199" i="3"/>
  <c r="L193" i="3"/>
  <c r="L175" i="3"/>
  <c r="L169" i="3"/>
  <c r="L163" i="3"/>
  <c r="L157" i="3"/>
  <c r="L139" i="3"/>
  <c r="L133" i="3"/>
  <c r="L127" i="3"/>
  <c r="L121" i="3"/>
  <c r="L103" i="3"/>
  <c r="L90" i="3"/>
  <c r="L80" i="3"/>
  <c r="L72" i="3"/>
  <c r="L79" i="3"/>
  <c r="L54" i="3"/>
  <c r="L29" i="3"/>
  <c r="L23" i="3"/>
  <c r="L37" i="3"/>
  <c r="L36" i="3"/>
  <c r="L8" i="3"/>
  <c r="N5" i="3"/>
  <c r="L43" i="3"/>
  <c r="L42" i="3"/>
  <c r="L48" i="3"/>
  <c r="L30" i="3"/>
  <c r="L17" i="3"/>
  <c r="C19" i="11"/>
  <c r="M4" i="3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70" i="4"/>
  <c r="D71" i="4"/>
  <c r="D72" i="4"/>
  <c r="D73" i="4"/>
  <c r="D74" i="4"/>
  <c r="D75" i="4"/>
  <c r="D76" i="4"/>
  <c r="D77" i="4"/>
  <c r="D78" i="4"/>
  <c r="D39" i="4"/>
  <c r="H2" i="4"/>
  <c r="D3" i="22" l="1"/>
  <c r="C16" i="12"/>
  <c r="V67" i="3"/>
  <c r="V277" i="3"/>
  <c r="V361" i="3"/>
  <c r="V340" i="3"/>
  <c r="V297" i="3"/>
  <c r="V78" i="3"/>
  <c r="V276" i="3"/>
  <c r="V336" i="3"/>
  <c r="V366" i="3"/>
  <c r="V69" i="3"/>
  <c r="V99" i="3"/>
  <c r="V141" i="3"/>
  <c r="V177" i="3"/>
  <c r="V207" i="3"/>
  <c r="V243" i="3"/>
  <c r="V279" i="3"/>
  <c r="V321" i="3"/>
  <c r="V351" i="3"/>
  <c r="V387" i="3"/>
  <c r="V172" i="3"/>
  <c r="V262" i="3"/>
  <c r="V292" i="3"/>
  <c r="V334" i="3"/>
  <c r="V370" i="3"/>
  <c r="V39" i="3"/>
  <c r="V75" i="3"/>
  <c r="V111" i="3"/>
  <c r="V147" i="3"/>
  <c r="V189" i="3"/>
  <c r="V225" i="3"/>
  <c r="V255" i="3"/>
  <c r="V303" i="3"/>
  <c r="V345" i="3"/>
  <c r="V381" i="3"/>
  <c r="V66" i="3"/>
  <c r="V96" i="3"/>
  <c r="V330" i="3"/>
  <c r="V354" i="3"/>
  <c r="V396" i="3"/>
  <c r="V57" i="3"/>
  <c r="V87" i="3"/>
  <c r="V129" i="3"/>
  <c r="V165" i="3"/>
  <c r="V231" i="3"/>
  <c r="V267" i="3"/>
  <c r="V309" i="3"/>
  <c r="V339" i="3"/>
  <c r="V375" i="3"/>
  <c r="V118" i="3"/>
  <c r="V250" i="3"/>
  <c r="V280" i="3"/>
  <c r="V316" i="3"/>
  <c r="V358" i="3"/>
  <c r="V394" i="3"/>
  <c r="V320" i="3"/>
  <c r="V63" i="3"/>
  <c r="V105" i="3"/>
  <c r="V135" i="3"/>
  <c r="V171" i="3"/>
  <c r="V213" i="3"/>
  <c r="V249" i="3"/>
  <c r="V285" i="3"/>
  <c r="V327" i="3"/>
  <c r="V369" i="3"/>
  <c r="V55" i="3"/>
  <c r="V259" i="3"/>
  <c r="V313" i="3"/>
  <c r="V367" i="3"/>
  <c r="V244" i="3"/>
  <c r="V286" i="3"/>
  <c r="V322" i="3"/>
  <c r="V352" i="3"/>
  <c r="V388" i="3"/>
  <c r="V314" i="3"/>
  <c r="V61" i="3"/>
  <c r="V91" i="3"/>
  <c r="V271" i="3"/>
  <c r="V295" i="3"/>
  <c r="V325" i="3"/>
  <c r="V349" i="3"/>
  <c r="V379" i="3"/>
  <c r="V2" i="3"/>
  <c r="V154" i="3"/>
  <c r="V256" i="3"/>
  <c r="V298" i="3"/>
  <c r="V328" i="3"/>
  <c r="V364" i="3"/>
  <c r="V400" i="3"/>
  <c r="V49" i="3"/>
  <c r="V97" i="3"/>
  <c r="V307" i="3"/>
  <c r="V331" i="3"/>
  <c r="V385" i="3"/>
  <c r="V226" i="3"/>
  <c r="V274" i="3"/>
  <c r="V310" i="3"/>
  <c r="V376" i="3"/>
  <c r="V195" i="3"/>
  <c r="V85" i="3"/>
  <c r="V289" i="3"/>
  <c r="V343" i="3"/>
  <c r="V397" i="3"/>
  <c r="V84" i="3"/>
  <c r="V312" i="3"/>
  <c r="V342" i="3"/>
  <c r="V390" i="3"/>
  <c r="V45" i="3"/>
  <c r="V81" i="3"/>
  <c r="V117" i="3"/>
  <c r="V153" i="3"/>
  <c r="V183" i="3"/>
  <c r="V219" i="3"/>
  <c r="V261" i="3"/>
  <c r="V291" i="3"/>
  <c r="V333" i="3"/>
  <c r="V363" i="3"/>
  <c r="V399" i="3"/>
  <c r="V208" i="3"/>
  <c r="V268" i="3"/>
  <c r="V304" i="3"/>
  <c r="V346" i="3"/>
  <c r="V382" i="3"/>
  <c r="V51" i="3"/>
  <c r="V93" i="3"/>
  <c r="V123" i="3"/>
  <c r="V159" i="3"/>
  <c r="V201" i="3"/>
  <c r="V237" i="3"/>
  <c r="V273" i="3"/>
  <c r="V315" i="3"/>
  <c r="V357" i="3"/>
  <c r="V393" i="3"/>
  <c r="V6" i="3"/>
  <c r="V33" i="3"/>
  <c r="V7" i="3"/>
  <c r="V5" i="3"/>
  <c r="V19" i="3"/>
  <c r="V11" i="3"/>
  <c r="V21" i="3"/>
  <c r="V27" i="3"/>
  <c r="V4" i="3"/>
  <c r="V25" i="3"/>
  <c r="V12" i="3"/>
  <c r="V31" i="3"/>
  <c r="V15" i="3"/>
  <c r="V18" i="3"/>
  <c r="V13" i="3"/>
  <c r="V26" i="3"/>
  <c r="V9" i="3"/>
  <c r="O79" i="3"/>
  <c r="R79" i="3" s="1"/>
  <c r="T79" i="3" s="1"/>
  <c r="O206" i="3"/>
  <c r="O152" i="3"/>
  <c r="S87" i="3"/>
  <c r="S195" i="3"/>
  <c r="S267" i="3"/>
  <c r="S339" i="3"/>
  <c r="S250" i="3"/>
  <c r="S358" i="3"/>
  <c r="S19" i="3"/>
  <c r="S67" i="3"/>
  <c r="S277" i="3"/>
  <c r="S331" i="3"/>
  <c r="S385" i="3"/>
  <c r="S2" i="3"/>
  <c r="S244" i="3"/>
  <c r="S286" i="3"/>
  <c r="S322" i="3"/>
  <c r="S352" i="3"/>
  <c r="O241" i="3"/>
  <c r="O350" i="3"/>
  <c r="O145" i="3"/>
  <c r="S9" i="3"/>
  <c r="S93" i="3"/>
  <c r="S201" i="3"/>
  <c r="O80" i="3"/>
  <c r="R80" i="3" s="1"/>
  <c r="T80" i="3" s="1"/>
  <c r="O253" i="3"/>
  <c r="O290" i="3"/>
  <c r="O287" i="3"/>
  <c r="O356" i="3"/>
  <c r="S63" i="3"/>
  <c r="S249" i="3"/>
  <c r="S327" i="3"/>
  <c r="S4" i="3"/>
  <c r="S27" i="3"/>
  <c r="S105" i="3"/>
  <c r="S135" i="3"/>
  <c r="S171" i="3"/>
  <c r="S213" i="3"/>
  <c r="S285" i="3"/>
  <c r="S369" i="3"/>
  <c r="O43" i="3"/>
  <c r="R43" i="3" s="1"/>
  <c r="T43" i="3" s="1"/>
  <c r="O163" i="3"/>
  <c r="O212" i="3"/>
  <c r="O182" i="3"/>
  <c r="O198" i="3"/>
  <c r="O95" i="3"/>
  <c r="R95" i="3" s="1"/>
  <c r="T95" i="3" s="1"/>
  <c r="O332" i="3"/>
  <c r="O53" i="3"/>
  <c r="R53" i="3" s="1"/>
  <c r="T53" i="3" s="1"/>
  <c r="O347" i="3"/>
  <c r="O144" i="3"/>
  <c r="O306" i="3"/>
  <c r="O238" i="3"/>
  <c r="O112" i="3"/>
  <c r="O160" i="3"/>
  <c r="O190" i="3"/>
  <c r="O64" i="3"/>
  <c r="R64" i="3" s="1"/>
  <c r="T64" i="3" s="1"/>
  <c r="O149" i="3"/>
  <c r="O269" i="3"/>
  <c r="O180" i="3"/>
  <c r="O136" i="3"/>
  <c r="O116" i="3"/>
  <c r="O34" i="3"/>
  <c r="R34" i="3" s="1"/>
  <c r="T34" i="3" s="1"/>
  <c r="O41" i="3"/>
  <c r="R41" i="3" s="1"/>
  <c r="T41" i="3" s="1"/>
  <c r="O155" i="3"/>
  <c r="O383" i="3"/>
  <c r="O73" i="3"/>
  <c r="R73" i="3" s="1"/>
  <c r="T73" i="3" s="1"/>
  <c r="O32" i="3"/>
  <c r="R32" i="3" s="1"/>
  <c r="T32" i="3" s="1"/>
  <c r="O50" i="3"/>
  <c r="R50" i="3" s="1"/>
  <c r="T50" i="3" s="1"/>
  <c r="O86" i="3"/>
  <c r="R86" i="3" s="1"/>
  <c r="T86" i="3" s="1"/>
  <c r="O115" i="3"/>
  <c r="S6" i="3"/>
  <c r="S66" i="3"/>
  <c r="S96" i="3"/>
  <c r="S330" i="3"/>
  <c r="S354" i="3"/>
  <c r="S396" i="3"/>
  <c r="S15" i="3"/>
  <c r="S45" i="3"/>
  <c r="S81" i="3"/>
  <c r="S117" i="3"/>
  <c r="S153" i="3"/>
  <c r="S183" i="3"/>
  <c r="S219" i="3"/>
  <c r="S261" i="3"/>
  <c r="S291" i="3"/>
  <c r="S333" i="3"/>
  <c r="S363" i="3"/>
  <c r="S399" i="3"/>
  <c r="S208" i="3"/>
  <c r="S268" i="3"/>
  <c r="S304" i="3"/>
  <c r="S346" i="3"/>
  <c r="S382" i="3"/>
  <c r="S13" i="3"/>
  <c r="S31" i="3"/>
  <c r="S61" i="3"/>
  <c r="S91" i="3"/>
  <c r="S271" i="3"/>
  <c r="S295" i="3"/>
  <c r="S325" i="3"/>
  <c r="S349" i="3"/>
  <c r="S379" i="3"/>
  <c r="S226" i="3"/>
  <c r="S274" i="3"/>
  <c r="S310" i="3"/>
  <c r="S340" i="3"/>
  <c r="S376" i="3"/>
  <c r="S297" i="3"/>
  <c r="O17" i="3"/>
  <c r="O8" i="3"/>
  <c r="O127" i="3"/>
  <c r="O175" i="3"/>
  <c r="O235" i="3"/>
  <c r="O140" i="3"/>
  <c r="O230" i="3"/>
  <c r="O272" i="3"/>
  <c r="O128" i="3"/>
  <c r="O102" i="3"/>
  <c r="O221" i="3"/>
  <c r="O251" i="3"/>
  <c r="O114" i="3"/>
  <c r="O161" i="3"/>
  <c r="O341" i="3"/>
  <c r="O344" i="3"/>
  <c r="O380" i="3"/>
  <c r="O131" i="3"/>
  <c r="O239" i="3"/>
  <c r="O389" i="3"/>
  <c r="O209" i="3"/>
  <c r="O348" i="3"/>
  <c r="O10" i="3"/>
  <c r="O76" i="3"/>
  <c r="R76" i="3" s="1"/>
  <c r="T76" i="3" s="1"/>
  <c r="O52" i="3"/>
  <c r="R52" i="3" s="1"/>
  <c r="T52" i="3" s="1"/>
  <c r="O252" i="3"/>
  <c r="O148" i="3"/>
  <c r="O265" i="3"/>
  <c r="O377" i="3"/>
  <c r="O391" i="3"/>
  <c r="O137" i="3"/>
  <c r="O203" i="3"/>
  <c r="O70" i="3"/>
  <c r="R70" i="3" s="1"/>
  <c r="T70" i="3" s="1"/>
  <c r="O71" i="3"/>
  <c r="R71" i="3" s="1"/>
  <c r="T71" i="3" s="1"/>
  <c r="O245" i="3"/>
  <c r="O319" i="3"/>
  <c r="O247" i="3"/>
  <c r="O38" i="3"/>
  <c r="R38" i="3" s="1"/>
  <c r="T38" i="3" s="1"/>
  <c r="O56" i="3"/>
  <c r="R56" i="3" s="1"/>
  <c r="T56" i="3" s="1"/>
  <c r="O92" i="3"/>
  <c r="R92" i="3" s="1"/>
  <c r="T92" i="3" s="1"/>
  <c r="O109" i="3"/>
  <c r="S5" i="3"/>
  <c r="S12" i="3"/>
  <c r="S78" i="3"/>
  <c r="S276" i="3"/>
  <c r="S336" i="3"/>
  <c r="S366" i="3"/>
  <c r="S21" i="3"/>
  <c r="S57" i="3"/>
  <c r="S129" i="3"/>
  <c r="S165" i="3"/>
  <c r="S231" i="3"/>
  <c r="S309" i="3"/>
  <c r="S375" i="3"/>
  <c r="S118" i="3"/>
  <c r="S280" i="3"/>
  <c r="S316" i="3"/>
  <c r="S394" i="3"/>
  <c r="S49" i="3"/>
  <c r="S97" i="3"/>
  <c r="S307" i="3"/>
  <c r="S361" i="3"/>
  <c r="S388" i="3"/>
  <c r="O30" i="3"/>
  <c r="R30" i="3" s="1"/>
  <c r="T30" i="3" s="1"/>
  <c r="O36" i="3"/>
  <c r="R36" i="3" s="1"/>
  <c r="T36" i="3" s="1"/>
  <c r="O72" i="3"/>
  <c r="R72" i="3" s="1"/>
  <c r="T72" i="3" s="1"/>
  <c r="O133" i="3"/>
  <c r="O193" i="3"/>
  <c r="O164" i="3"/>
  <c r="O236" i="3"/>
  <c r="O284" i="3"/>
  <c r="O146" i="3"/>
  <c r="O254" i="3"/>
  <c r="O113" i="3"/>
  <c r="O246" i="3"/>
  <c r="O275" i="3"/>
  <c r="O150" i="3"/>
  <c r="O192" i="3"/>
  <c r="O365" i="3"/>
  <c r="O386" i="3"/>
  <c r="O143" i="3"/>
  <c r="O263" i="3"/>
  <c r="O101" i="3"/>
  <c r="O228" i="3"/>
  <c r="O372" i="3"/>
  <c r="O40" i="3"/>
  <c r="R40" i="3" s="1"/>
  <c r="T40" i="3" s="1"/>
  <c r="O124" i="3"/>
  <c r="O58" i="3"/>
  <c r="R58" i="3" s="1"/>
  <c r="T58" i="3" s="1"/>
  <c r="O82" i="3"/>
  <c r="R82" i="3" s="1"/>
  <c r="T82" i="3" s="1"/>
  <c r="O294" i="3"/>
  <c r="O196" i="3"/>
  <c r="O317" i="3"/>
  <c r="O378" i="3"/>
  <c r="O234" i="3"/>
  <c r="O191" i="3"/>
  <c r="O301" i="3"/>
  <c r="O77" i="3"/>
  <c r="R77" i="3" s="1"/>
  <c r="T77" i="3" s="1"/>
  <c r="O305" i="3"/>
  <c r="O187" i="3"/>
  <c r="O74" i="3"/>
  <c r="R74" i="3" s="1"/>
  <c r="T74" i="3" s="1"/>
  <c r="Q3" i="3"/>
  <c r="O3" i="3"/>
  <c r="S26" i="3"/>
  <c r="S51" i="3"/>
  <c r="S123" i="3"/>
  <c r="S159" i="3"/>
  <c r="S237" i="3"/>
  <c r="S273" i="3"/>
  <c r="S315" i="3"/>
  <c r="S357" i="3"/>
  <c r="S393" i="3"/>
  <c r="O48" i="3"/>
  <c r="R48" i="3" s="1"/>
  <c r="T48" i="3" s="1"/>
  <c r="O37" i="3"/>
  <c r="R37" i="3" s="1"/>
  <c r="T37" i="3" s="1"/>
  <c r="O139" i="3"/>
  <c r="O199" i="3"/>
  <c r="O176" i="3"/>
  <c r="O242" i="3"/>
  <c r="O158" i="3"/>
  <c r="O278" i="3"/>
  <c r="O167" i="3"/>
  <c r="O353" i="3"/>
  <c r="O186" i="3"/>
  <c r="O204" i="3"/>
  <c r="O384" i="3"/>
  <c r="O392" i="3"/>
  <c r="O162" i="3"/>
  <c r="O281" i="3"/>
  <c r="O120" i="3"/>
  <c r="O240" i="3"/>
  <c r="O299" i="3"/>
  <c r="O106" i="3"/>
  <c r="O188" i="3"/>
  <c r="O232" i="3"/>
  <c r="O142" i="3"/>
  <c r="O22" i="3"/>
  <c r="R22" i="3" s="1"/>
  <c r="T22" i="3" s="1"/>
  <c r="O270" i="3"/>
  <c r="O360" i="3"/>
  <c r="O126" i="3"/>
  <c r="O283" i="3"/>
  <c r="O233" i="3"/>
  <c r="O100" i="3"/>
  <c r="R100" i="3" s="1"/>
  <c r="T100" i="3" s="1"/>
  <c r="O215" i="3"/>
  <c r="O89" i="3"/>
  <c r="R89" i="3" s="1"/>
  <c r="T89" i="3" s="1"/>
  <c r="O395" i="3"/>
  <c r="O181" i="3"/>
  <c r="O20" i="3"/>
  <c r="R20" i="3" s="1"/>
  <c r="T20" i="3" s="1"/>
  <c r="O44" i="3"/>
  <c r="R44" i="3" s="1"/>
  <c r="T44" i="3" s="1"/>
  <c r="O62" i="3"/>
  <c r="R62" i="3" s="1"/>
  <c r="T62" i="3" s="1"/>
  <c r="O98" i="3"/>
  <c r="R98" i="3" s="1"/>
  <c r="T98" i="3" s="1"/>
  <c r="S11" i="3"/>
  <c r="S18" i="3"/>
  <c r="S84" i="3"/>
  <c r="S312" i="3"/>
  <c r="S342" i="3"/>
  <c r="S390" i="3"/>
  <c r="S314" i="3"/>
  <c r="S33" i="3"/>
  <c r="S69" i="3"/>
  <c r="S99" i="3"/>
  <c r="S141" i="3"/>
  <c r="S177" i="3"/>
  <c r="S207" i="3"/>
  <c r="S243" i="3"/>
  <c r="S279" i="3"/>
  <c r="S321" i="3"/>
  <c r="S351" i="3"/>
  <c r="S387" i="3"/>
  <c r="S172" i="3"/>
  <c r="S262" i="3"/>
  <c r="S292" i="3"/>
  <c r="S334" i="3"/>
  <c r="S370" i="3"/>
  <c r="S7" i="3"/>
  <c r="S25" i="3"/>
  <c r="S55" i="3"/>
  <c r="S85" i="3"/>
  <c r="S259" i="3"/>
  <c r="S289" i="3"/>
  <c r="S313" i="3"/>
  <c r="S343" i="3"/>
  <c r="S367" i="3"/>
  <c r="S397" i="3"/>
  <c r="S154" i="3"/>
  <c r="S256" i="3"/>
  <c r="S298" i="3"/>
  <c r="S328" i="3"/>
  <c r="S364" i="3"/>
  <c r="S400" i="3"/>
  <c r="O42" i="3"/>
  <c r="R42" i="3" s="1"/>
  <c r="T42" i="3" s="1"/>
  <c r="O23" i="3"/>
  <c r="R23" i="3" s="1"/>
  <c r="T23" i="3" s="1"/>
  <c r="O90" i="3"/>
  <c r="R90" i="3" s="1"/>
  <c r="T90" i="3" s="1"/>
  <c r="O157" i="3"/>
  <c r="O205" i="3"/>
  <c r="O110" i="3"/>
  <c r="O200" i="3"/>
  <c r="O248" i="3"/>
  <c r="O302" i="3"/>
  <c r="O170" i="3"/>
  <c r="O296" i="3"/>
  <c r="O179" i="3"/>
  <c r="O311" i="3"/>
  <c r="O258" i="3"/>
  <c r="O222" i="3"/>
  <c r="O216" i="3"/>
  <c r="O326" i="3"/>
  <c r="O362" i="3"/>
  <c r="O398" i="3"/>
  <c r="O174" i="3"/>
  <c r="O323" i="3"/>
  <c r="O132" i="3"/>
  <c r="O264" i="3"/>
  <c r="O329" i="3"/>
  <c r="O168" i="3"/>
  <c r="O224" i="3"/>
  <c r="O28" i="3"/>
  <c r="R28" i="3" s="1"/>
  <c r="T28" i="3" s="1"/>
  <c r="O178" i="3"/>
  <c r="O88" i="3"/>
  <c r="R88" i="3" s="1"/>
  <c r="T88" i="3" s="1"/>
  <c r="O125" i="3"/>
  <c r="O220" i="3"/>
  <c r="O156" i="3"/>
  <c r="O355" i="3"/>
  <c r="O373" i="3"/>
  <c r="O166" i="3"/>
  <c r="O35" i="3"/>
  <c r="R35" i="3" s="1"/>
  <c r="T35" i="3" s="1"/>
  <c r="O107" i="3"/>
  <c r="O337" i="3"/>
  <c r="O68" i="3"/>
  <c r="R68" i="3" s="1"/>
  <c r="T68" i="3" s="1"/>
  <c r="S320" i="3"/>
  <c r="O29" i="3"/>
  <c r="R29" i="3" s="1"/>
  <c r="T29" i="3" s="1"/>
  <c r="O103" i="3"/>
  <c r="O211" i="3"/>
  <c r="O122" i="3"/>
  <c r="O260" i="3"/>
  <c r="O308" i="3"/>
  <c r="O60" i="3"/>
  <c r="R60" i="3" s="1"/>
  <c r="T60" i="3" s="1"/>
  <c r="O59" i="3"/>
  <c r="R59" i="3" s="1"/>
  <c r="T59" i="3" s="1"/>
  <c r="O282" i="3"/>
  <c r="O257" i="3"/>
  <c r="O368" i="3"/>
  <c r="O185" i="3"/>
  <c r="O359" i="3"/>
  <c r="O54" i="3"/>
  <c r="R54" i="3" s="1"/>
  <c r="T54" i="3" s="1"/>
  <c r="O121" i="3"/>
  <c r="O169" i="3"/>
  <c r="O229" i="3"/>
  <c r="O134" i="3"/>
  <c r="O218" i="3"/>
  <c r="O266" i="3"/>
  <c r="O104" i="3"/>
  <c r="O194" i="3"/>
  <c r="O83" i="3"/>
  <c r="R83" i="3" s="1"/>
  <c r="T83" i="3" s="1"/>
  <c r="O210" i="3"/>
  <c r="O65" i="3"/>
  <c r="R65" i="3" s="1"/>
  <c r="T65" i="3" s="1"/>
  <c r="O24" i="3"/>
  <c r="R24" i="3" s="1"/>
  <c r="T24" i="3" s="1"/>
  <c r="O108" i="3"/>
  <c r="O300" i="3"/>
  <c r="O338" i="3"/>
  <c r="O374" i="3"/>
  <c r="O119" i="3"/>
  <c r="O227" i="3"/>
  <c r="O371" i="3"/>
  <c r="O197" i="3"/>
  <c r="O324" i="3"/>
  <c r="O288" i="3"/>
  <c r="O46" i="3"/>
  <c r="R46" i="3" s="1"/>
  <c r="T46" i="3" s="1"/>
  <c r="O94" i="3"/>
  <c r="R94" i="3" s="1"/>
  <c r="T94" i="3" s="1"/>
  <c r="O214" i="3"/>
  <c r="O130" i="3"/>
  <c r="O184" i="3"/>
  <c r="O318" i="3"/>
  <c r="O138" i="3"/>
  <c r="O335" i="3"/>
  <c r="O293" i="3"/>
  <c r="O202" i="3"/>
  <c r="O47" i="3"/>
  <c r="R47" i="3" s="1"/>
  <c r="T47" i="3" s="1"/>
  <c r="O173" i="3"/>
  <c r="O151" i="3"/>
  <c r="O223" i="3"/>
  <c r="O217" i="3"/>
  <c r="S39" i="3"/>
  <c r="S75" i="3"/>
  <c r="S111" i="3"/>
  <c r="S147" i="3"/>
  <c r="S189" i="3"/>
  <c r="S225" i="3"/>
  <c r="S255" i="3"/>
  <c r="S303" i="3"/>
  <c r="S345" i="3"/>
  <c r="S381" i="3"/>
  <c r="J3" i="22"/>
  <c r="N3" i="22" s="1"/>
  <c r="J4" i="22"/>
  <c r="N4" i="22" s="1"/>
  <c r="J5" i="22"/>
  <c r="N5" i="22" s="1"/>
  <c r="J6" i="22"/>
  <c r="N6" i="22" s="1"/>
  <c r="J7" i="22"/>
  <c r="N7" i="22" s="1"/>
  <c r="J8" i="22"/>
  <c r="N8" i="22" s="1"/>
  <c r="J9" i="22"/>
  <c r="N9" i="22" s="1"/>
  <c r="J10" i="22"/>
  <c r="N10" i="22" s="1"/>
  <c r="J11" i="22"/>
  <c r="N11" i="22" s="1"/>
  <c r="N12" i="22"/>
  <c r="J13" i="22"/>
  <c r="G14" i="22"/>
  <c r="T14" i="22" s="1"/>
  <c r="C26" i="12"/>
  <c r="F9" i="11"/>
  <c r="K2" i="12"/>
  <c r="B2" i="22" s="1"/>
  <c r="C13" i="11"/>
  <c r="C12" i="11"/>
  <c r="M3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2" i="3"/>
  <c r="D15" i="13"/>
  <c r="D14" i="13"/>
  <c r="D13" i="13"/>
  <c r="D12" i="13"/>
  <c r="D11" i="13"/>
  <c r="D10" i="13"/>
  <c r="D9" i="13"/>
  <c r="D8" i="13"/>
  <c r="D7" i="13"/>
  <c r="D6" i="13"/>
  <c r="D5" i="13"/>
  <c r="D4" i="13"/>
  <c r="C9" i="12"/>
  <c r="C8" i="12"/>
  <c r="V107" i="3" l="1"/>
  <c r="V168" i="3"/>
  <c r="V311" i="3"/>
  <c r="V157" i="3"/>
  <c r="V293" i="3"/>
  <c r="V288" i="3"/>
  <c r="V108" i="3"/>
  <c r="V134" i="3"/>
  <c r="V185" i="3"/>
  <c r="V308" i="3"/>
  <c r="V181" i="3"/>
  <c r="V270" i="3"/>
  <c r="V299" i="3"/>
  <c r="V353" i="3"/>
  <c r="V48" i="3"/>
  <c r="V191" i="3"/>
  <c r="V40" i="3"/>
  <c r="V150" i="3"/>
  <c r="V284" i="3"/>
  <c r="V319" i="3"/>
  <c r="V70" i="3"/>
  <c r="V76" i="3"/>
  <c r="V341" i="3"/>
  <c r="V128" i="3"/>
  <c r="V127" i="3"/>
  <c r="V50" i="3"/>
  <c r="V180" i="3"/>
  <c r="V112" i="3"/>
  <c r="V332" i="3"/>
  <c r="V43" i="3"/>
  <c r="V125" i="3"/>
  <c r="V362" i="3"/>
  <c r="V179" i="3"/>
  <c r="V110" i="3"/>
  <c r="V356" i="3"/>
  <c r="V223" i="3"/>
  <c r="V47" i="3"/>
  <c r="V335" i="3"/>
  <c r="V184" i="3"/>
  <c r="V94" i="3"/>
  <c r="V324" i="3"/>
  <c r="V227" i="3"/>
  <c r="V338" i="3"/>
  <c r="V83" i="3"/>
  <c r="V266" i="3"/>
  <c r="V229" i="3"/>
  <c r="V54" i="3"/>
  <c r="V368" i="3"/>
  <c r="V59" i="3"/>
  <c r="V260" i="3"/>
  <c r="V103" i="3"/>
  <c r="V44" i="3"/>
  <c r="V395" i="3"/>
  <c r="V100" i="3"/>
  <c r="V126" i="3"/>
  <c r="V188" i="3"/>
  <c r="V240" i="3"/>
  <c r="V162" i="3"/>
  <c r="V204" i="3"/>
  <c r="V167" i="3"/>
  <c r="V242" i="3"/>
  <c r="V139" i="3"/>
  <c r="V74" i="3"/>
  <c r="V77" i="3"/>
  <c r="V234" i="3"/>
  <c r="V196" i="3"/>
  <c r="V58" i="3"/>
  <c r="V372" i="3"/>
  <c r="V263" i="3"/>
  <c r="V365" i="3"/>
  <c r="V275" i="3"/>
  <c r="V254" i="3"/>
  <c r="V236" i="3"/>
  <c r="V133" i="3"/>
  <c r="V109" i="3"/>
  <c r="V38" i="3"/>
  <c r="V245" i="3"/>
  <c r="V203" i="3"/>
  <c r="V377" i="3"/>
  <c r="V252" i="3"/>
  <c r="V389" i="3"/>
  <c r="V380" i="3"/>
  <c r="V161" i="3"/>
  <c r="V221" i="3"/>
  <c r="V272" i="3"/>
  <c r="V235" i="3"/>
  <c r="V115" i="3"/>
  <c r="V155" i="3"/>
  <c r="V116" i="3"/>
  <c r="V269" i="3"/>
  <c r="V190" i="3"/>
  <c r="V238" i="3"/>
  <c r="V347" i="3"/>
  <c r="V95" i="3"/>
  <c r="V212" i="3"/>
  <c r="V373" i="3"/>
  <c r="V178" i="3"/>
  <c r="V216" i="3"/>
  <c r="V200" i="3"/>
  <c r="V3" i="3"/>
  <c r="V217" i="3"/>
  <c r="V318" i="3"/>
  <c r="V371" i="3"/>
  <c r="V210" i="3"/>
  <c r="V121" i="3"/>
  <c r="V211" i="3"/>
  <c r="V62" i="3"/>
  <c r="V283" i="3"/>
  <c r="V281" i="3"/>
  <c r="V158" i="3"/>
  <c r="V305" i="3"/>
  <c r="V82" i="3"/>
  <c r="V101" i="3"/>
  <c r="V113" i="3"/>
  <c r="V56" i="3"/>
  <c r="V391" i="3"/>
  <c r="V148" i="3"/>
  <c r="V131" i="3"/>
  <c r="V251" i="3"/>
  <c r="V140" i="3"/>
  <c r="V64" i="3"/>
  <c r="V144" i="3"/>
  <c r="V182" i="3"/>
  <c r="V68" i="3"/>
  <c r="V355" i="3"/>
  <c r="V323" i="3"/>
  <c r="V222" i="3"/>
  <c r="V302" i="3"/>
  <c r="V90" i="3"/>
  <c r="V253" i="3"/>
  <c r="V241" i="3"/>
  <c r="V152" i="3"/>
  <c r="V337" i="3"/>
  <c r="V166" i="3"/>
  <c r="V156" i="3"/>
  <c r="V88" i="3"/>
  <c r="V224" i="3"/>
  <c r="V264" i="3"/>
  <c r="V174" i="3"/>
  <c r="V326" i="3"/>
  <c r="V258" i="3"/>
  <c r="V296" i="3"/>
  <c r="V248" i="3"/>
  <c r="V205" i="3"/>
  <c r="V287" i="3"/>
  <c r="V80" i="3"/>
  <c r="V145" i="3"/>
  <c r="V206" i="3"/>
  <c r="V220" i="3"/>
  <c r="V132" i="3"/>
  <c r="V170" i="3"/>
  <c r="V42" i="3"/>
  <c r="V290" i="3"/>
  <c r="V173" i="3"/>
  <c r="V214" i="3"/>
  <c r="V374" i="3"/>
  <c r="V104" i="3"/>
  <c r="V282" i="3"/>
  <c r="V215" i="3"/>
  <c r="V232" i="3"/>
  <c r="V384" i="3"/>
  <c r="V199" i="3"/>
  <c r="V317" i="3"/>
  <c r="V386" i="3"/>
  <c r="V193" i="3"/>
  <c r="V209" i="3"/>
  <c r="V383" i="3"/>
  <c r="V329" i="3"/>
  <c r="V151" i="3"/>
  <c r="V202" i="3"/>
  <c r="V138" i="3"/>
  <c r="V130" i="3"/>
  <c r="V46" i="3"/>
  <c r="V197" i="3"/>
  <c r="V119" i="3"/>
  <c r="V300" i="3"/>
  <c r="V65" i="3"/>
  <c r="V194" i="3"/>
  <c r="V218" i="3"/>
  <c r="V169" i="3"/>
  <c r="V359" i="3"/>
  <c r="V257" i="3"/>
  <c r="V60" i="3"/>
  <c r="V122" i="3"/>
  <c r="V98" i="3"/>
  <c r="V89" i="3"/>
  <c r="V233" i="3"/>
  <c r="V360" i="3"/>
  <c r="V142" i="3"/>
  <c r="V106" i="3"/>
  <c r="V120" i="3"/>
  <c r="V392" i="3"/>
  <c r="V186" i="3"/>
  <c r="V278" i="3"/>
  <c r="V176" i="3"/>
  <c r="V37" i="3"/>
  <c r="V187" i="3"/>
  <c r="V301" i="3"/>
  <c r="V378" i="3"/>
  <c r="V294" i="3"/>
  <c r="V124" i="3"/>
  <c r="V228" i="3"/>
  <c r="V143" i="3"/>
  <c r="V192" i="3"/>
  <c r="V246" i="3"/>
  <c r="V146" i="3"/>
  <c r="V164" i="3"/>
  <c r="V72" i="3"/>
  <c r="V92" i="3"/>
  <c r="V247" i="3"/>
  <c r="V71" i="3"/>
  <c r="V137" i="3"/>
  <c r="V265" i="3"/>
  <c r="V52" i="3"/>
  <c r="V348" i="3"/>
  <c r="V239" i="3"/>
  <c r="V344" i="3"/>
  <c r="V114" i="3"/>
  <c r="V102" i="3"/>
  <c r="V230" i="3"/>
  <c r="V175" i="3"/>
  <c r="V86" i="3"/>
  <c r="V73" i="3"/>
  <c r="V41" i="3"/>
  <c r="V136" i="3"/>
  <c r="V149" i="3"/>
  <c r="V160" i="3"/>
  <c r="V306" i="3"/>
  <c r="V53" i="3"/>
  <c r="V198" i="3"/>
  <c r="V163" i="3"/>
  <c r="V398" i="3"/>
  <c r="V350" i="3"/>
  <c r="V79" i="3"/>
  <c r="V36" i="3"/>
  <c r="V34" i="3"/>
  <c r="V35" i="3"/>
  <c r="V24" i="3"/>
  <c r="V22" i="3"/>
  <c r="V10" i="3"/>
  <c r="V23" i="3"/>
  <c r="V17" i="3"/>
  <c r="V28" i="3"/>
  <c r="V30" i="3"/>
  <c r="V8" i="3"/>
  <c r="V32" i="3"/>
  <c r="V29" i="3"/>
  <c r="V20" i="3"/>
  <c r="S355" i="3"/>
  <c r="S329" i="3"/>
  <c r="S362" i="3"/>
  <c r="S302" i="3"/>
  <c r="S152" i="3"/>
  <c r="S202" i="3"/>
  <c r="S138" i="3"/>
  <c r="S197" i="3"/>
  <c r="S65" i="3"/>
  <c r="S169" i="3"/>
  <c r="S257" i="3"/>
  <c r="S60" i="3"/>
  <c r="S395" i="3"/>
  <c r="S126" i="3"/>
  <c r="S188" i="3"/>
  <c r="S204" i="3"/>
  <c r="S242" i="3"/>
  <c r="S74" i="3"/>
  <c r="S234" i="3"/>
  <c r="S58" i="3"/>
  <c r="S263" i="3"/>
  <c r="S275" i="3"/>
  <c r="S133" i="3"/>
  <c r="S56" i="3"/>
  <c r="S70" i="3"/>
  <c r="S148" i="3"/>
  <c r="S209" i="3"/>
  <c r="S341" i="3"/>
  <c r="S128" i="3"/>
  <c r="S127" i="3"/>
  <c r="S115" i="3"/>
  <c r="S155" i="3"/>
  <c r="S269" i="3"/>
  <c r="S95" i="3"/>
  <c r="S166" i="3"/>
  <c r="S88" i="3"/>
  <c r="S264" i="3"/>
  <c r="S326" i="3"/>
  <c r="S296" i="3"/>
  <c r="S205" i="3"/>
  <c r="S290" i="3"/>
  <c r="S350" i="3"/>
  <c r="S217" i="3"/>
  <c r="S173" i="3"/>
  <c r="S293" i="3"/>
  <c r="S318" i="3"/>
  <c r="S214" i="3"/>
  <c r="S288" i="3"/>
  <c r="S371" i="3"/>
  <c r="S374" i="3"/>
  <c r="S108" i="3"/>
  <c r="S210" i="3"/>
  <c r="S104" i="3"/>
  <c r="S134" i="3"/>
  <c r="S121" i="3"/>
  <c r="S185" i="3"/>
  <c r="S282" i="3"/>
  <c r="S308" i="3"/>
  <c r="S211" i="3"/>
  <c r="S98" i="3"/>
  <c r="S20" i="3"/>
  <c r="S89" i="3"/>
  <c r="S233" i="3"/>
  <c r="S360" i="3"/>
  <c r="S142" i="3"/>
  <c r="S106" i="3"/>
  <c r="S120" i="3"/>
  <c r="S392" i="3"/>
  <c r="S186" i="3"/>
  <c r="S278" i="3"/>
  <c r="S176" i="3"/>
  <c r="S37" i="3"/>
  <c r="S187" i="3"/>
  <c r="S301" i="3"/>
  <c r="S378" i="3"/>
  <c r="S294" i="3"/>
  <c r="S124" i="3"/>
  <c r="S228" i="3"/>
  <c r="S143" i="3"/>
  <c r="S192" i="3"/>
  <c r="S246" i="3"/>
  <c r="S146" i="3"/>
  <c r="S164" i="3"/>
  <c r="S72" i="3"/>
  <c r="S109" i="3"/>
  <c r="S38" i="3"/>
  <c r="S245" i="3"/>
  <c r="S203" i="3"/>
  <c r="S377" i="3"/>
  <c r="S252" i="3"/>
  <c r="S10" i="3"/>
  <c r="S389" i="3"/>
  <c r="S380" i="3"/>
  <c r="S161" i="3"/>
  <c r="S221" i="3"/>
  <c r="S272" i="3"/>
  <c r="S235" i="3"/>
  <c r="S8" i="3"/>
  <c r="S86" i="3"/>
  <c r="S73" i="3"/>
  <c r="S41" i="3"/>
  <c r="S136" i="3"/>
  <c r="S149" i="3"/>
  <c r="S160" i="3"/>
  <c r="S306" i="3"/>
  <c r="S53" i="3"/>
  <c r="S198" i="3"/>
  <c r="S163" i="3"/>
  <c r="S68" i="3"/>
  <c r="S125" i="3"/>
  <c r="S323" i="3"/>
  <c r="S179" i="3"/>
  <c r="S90" i="3"/>
  <c r="S80" i="3"/>
  <c r="S151" i="3"/>
  <c r="S130" i="3"/>
  <c r="S119" i="3"/>
  <c r="S300" i="3"/>
  <c r="S194" i="3"/>
  <c r="S359" i="3"/>
  <c r="S122" i="3"/>
  <c r="S44" i="3"/>
  <c r="S100" i="3"/>
  <c r="S22" i="3"/>
  <c r="S240" i="3"/>
  <c r="S162" i="3"/>
  <c r="S167" i="3"/>
  <c r="S139" i="3"/>
  <c r="S77" i="3"/>
  <c r="S196" i="3"/>
  <c r="S372" i="3"/>
  <c r="S365" i="3"/>
  <c r="S254" i="3"/>
  <c r="S236" i="3"/>
  <c r="S30" i="3"/>
  <c r="S319" i="3"/>
  <c r="S391" i="3"/>
  <c r="S76" i="3"/>
  <c r="S131" i="3"/>
  <c r="S251" i="3"/>
  <c r="S140" i="3"/>
  <c r="S32" i="3"/>
  <c r="S116" i="3"/>
  <c r="S190" i="3"/>
  <c r="S238" i="3"/>
  <c r="S347" i="3"/>
  <c r="S212" i="3"/>
  <c r="S337" i="3"/>
  <c r="S156" i="3"/>
  <c r="S224" i="3"/>
  <c r="S174" i="3"/>
  <c r="S258" i="3"/>
  <c r="S248" i="3"/>
  <c r="S23" i="3"/>
  <c r="S206" i="3"/>
  <c r="S107" i="3"/>
  <c r="S373" i="3"/>
  <c r="S220" i="3"/>
  <c r="S178" i="3"/>
  <c r="S168" i="3"/>
  <c r="S132" i="3"/>
  <c r="S398" i="3"/>
  <c r="S216" i="3"/>
  <c r="S311" i="3"/>
  <c r="S170" i="3"/>
  <c r="S200" i="3"/>
  <c r="S157" i="3"/>
  <c r="S42" i="3"/>
  <c r="S3" i="3"/>
  <c r="S356" i="3"/>
  <c r="S253" i="3"/>
  <c r="S241" i="3"/>
  <c r="S79" i="3"/>
  <c r="S35" i="3"/>
  <c r="S28" i="3"/>
  <c r="S222" i="3"/>
  <c r="S110" i="3"/>
  <c r="S287" i="3"/>
  <c r="S145" i="3"/>
  <c r="S46" i="3"/>
  <c r="S218" i="3"/>
  <c r="S29" i="3"/>
  <c r="S223" i="3"/>
  <c r="S47" i="3"/>
  <c r="S335" i="3"/>
  <c r="S184" i="3"/>
  <c r="S94" i="3"/>
  <c r="S324" i="3"/>
  <c r="S227" i="3"/>
  <c r="S338" i="3"/>
  <c r="S24" i="3"/>
  <c r="S83" i="3"/>
  <c r="S266" i="3"/>
  <c r="S229" i="3"/>
  <c r="S54" i="3"/>
  <c r="S368" i="3"/>
  <c r="S59" i="3"/>
  <c r="S260" i="3"/>
  <c r="S103" i="3"/>
  <c r="S62" i="3"/>
  <c r="S181" i="3"/>
  <c r="S215" i="3"/>
  <c r="S283" i="3"/>
  <c r="S270" i="3"/>
  <c r="S232" i="3"/>
  <c r="S299" i="3"/>
  <c r="S281" i="3"/>
  <c r="S384" i="3"/>
  <c r="S353" i="3"/>
  <c r="S158" i="3"/>
  <c r="S199" i="3"/>
  <c r="S48" i="3"/>
  <c r="S305" i="3"/>
  <c r="S191" i="3"/>
  <c r="S317" i="3"/>
  <c r="S82" i="3"/>
  <c r="S40" i="3"/>
  <c r="S101" i="3"/>
  <c r="S386" i="3"/>
  <c r="S150" i="3"/>
  <c r="S113" i="3"/>
  <c r="S284" i="3"/>
  <c r="S193" i="3"/>
  <c r="S36" i="3"/>
  <c r="S92" i="3"/>
  <c r="S247" i="3"/>
  <c r="S71" i="3"/>
  <c r="S137" i="3"/>
  <c r="S265" i="3"/>
  <c r="S52" i="3"/>
  <c r="S348" i="3"/>
  <c r="S239" i="3"/>
  <c r="S344" i="3"/>
  <c r="S114" i="3"/>
  <c r="S102" i="3"/>
  <c r="S230" i="3"/>
  <c r="S175" i="3"/>
  <c r="S17" i="3"/>
  <c r="S50" i="3"/>
  <c r="S383" i="3"/>
  <c r="S34" i="3"/>
  <c r="S180" i="3"/>
  <c r="S64" i="3"/>
  <c r="S112" i="3"/>
  <c r="S144" i="3"/>
  <c r="S332" i="3"/>
  <c r="S182" i="3"/>
  <c r="S43" i="3"/>
  <c r="C20" i="11"/>
  <c r="B4" i="22"/>
  <c r="C10" i="12"/>
  <c r="I6302" i="22" s="1"/>
  <c r="R2" i="22"/>
  <c r="I1805" i="22"/>
  <c r="I3424" i="22"/>
  <c r="I3991" i="22"/>
  <c r="I4308" i="22"/>
  <c r="I4590" i="22"/>
  <c r="I4833" i="22"/>
  <c r="I4721" i="22"/>
  <c r="I4355" i="22"/>
  <c r="I4504" i="22"/>
  <c r="I4045" i="22"/>
  <c r="I2892" i="22"/>
  <c r="I2615" i="22"/>
  <c r="I3358" i="22"/>
  <c r="I4770" i="22"/>
  <c r="I1905" i="22"/>
  <c r="I3929" i="22"/>
  <c r="I4728" i="22"/>
  <c r="I4145" i="22"/>
  <c r="I1087" i="22"/>
  <c r="I1625" i="22"/>
  <c r="I3613" i="22"/>
  <c r="D5" i="22"/>
  <c r="N13" i="22"/>
  <c r="J14" i="22"/>
  <c r="G15" i="22"/>
  <c r="T15" i="22" s="1"/>
  <c r="K6" i="12"/>
  <c r="H31" i="6"/>
  <c r="I4342" i="22" l="1"/>
  <c r="I3167" i="22"/>
  <c r="I1073" i="22"/>
  <c r="I2887" i="22"/>
  <c r="I1781" i="22"/>
  <c r="I190" i="22"/>
  <c r="I3715" i="22"/>
  <c r="I3575" i="22"/>
  <c r="I2862" i="22"/>
  <c r="I4430" i="22"/>
  <c r="I1628" i="22"/>
  <c r="I6232" i="22"/>
  <c r="I2197" i="22"/>
  <c r="I838" i="22"/>
  <c r="I3601" i="22"/>
  <c r="I3775" i="22"/>
  <c r="I3844" i="22"/>
  <c r="I2518" i="22"/>
  <c r="I2136" i="22"/>
  <c r="I2286" i="22"/>
  <c r="I2836" i="22"/>
  <c r="I2375" i="22"/>
  <c r="I2182" i="22"/>
  <c r="I6234" i="22"/>
  <c r="I1240" i="22"/>
  <c r="I5710" i="22"/>
  <c r="I4743" i="22"/>
  <c r="I3012" i="22"/>
  <c r="I4981" i="22"/>
  <c r="I3611" i="22"/>
  <c r="I3699" i="22"/>
  <c r="I6693" i="22"/>
  <c r="I4206" i="22"/>
  <c r="I3839" i="22"/>
  <c r="I2151" i="22"/>
  <c r="I1533" i="22"/>
  <c r="I4298" i="22"/>
  <c r="I628" i="22"/>
  <c r="I2404" i="22"/>
  <c r="I4270" i="22"/>
  <c r="I4934" i="22"/>
  <c r="I1279" i="22"/>
  <c r="I4233" i="22"/>
  <c r="I353" i="22"/>
  <c r="I3250" i="22"/>
  <c r="I4885" i="22"/>
  <c r="I7016" i="22"/>
  <c r="I2712" i="22"/>
  <c r="I2285" i="22"/>
  <c r="I3030" i="22"/>
  <c r="I4078" i="22"/>
  <c r="I3885" i="22"/>
  <c r="I1264" i="22"/>
  <c r="I2871" i="22"/>
  <c r="I6915" i="22"/>
  <c r="I4678" i="22"/>
  <c r="I4354" i="22"/>
  <c r="I2403" i="22"/>
  <c r="I3209" i="22"/>
  <c r="I857" i="22"/>
  <c r="I2280" i="22"/>
  <c r="I2699" i="22"/>
  <c r="I976" i="22"/>
  <c r="I1333" i="22"/>
  <c r="I3331" i="22"/>
  <c r="I6374" i="22"/>
  <c r="I4726" i="22"/>
  <c r="I3742" i="22"/>
  <c r="I4097" i="22"/>
  <c r="I2700" i="22"/>
  <c r="I4731" i="22"/>
  <c r="I2116" i="22"/>
  <c r="I1873" i="22"/>
  <c r="I2115" i="22"/>
  <c r="I2325" i="22"/>
  <c r="I3682" i="22"/>
  <c r="I4936" i="22"/>
  <c r="I3549" i="22"/>
  <c r="I3853" i="22"/>
  <c r="I4780" i="22"/>
  <c r="I3389" i="22"/>
  <c r="I4553" i="22"/>
  <c r="I6646" i="22"/>
  <c r="I3415" i="22"/>
  <c r="I4452" i="22"/>
  <c r="I4021" i="22"/>
  <c r="I3759" i="22"/>
  <c r="I3837" i="22"/>
  <c r="I3833" i="22"/>
  <c r="I2689" i="22"/>
  <c r="I19" i="22"/>
  <c r="I6969" i="22"/>
  <c r="I7005" i="22"/>
  <c r="I5297" i="22"/>
  <c r="I4227" i="22"/>
  <c r="I1703" i="22"/>
  <c r="I1022" i="22"/>
  <c r="I2573" i="22"/>
  <c r="I2659" i="22"/>
  <c r="I4475" i="22"/>
  <c r="I4139" i="22"/>
  <c r="I4565" i="22"/>
  <c r="I2049" i="22"/>
  <c r="I2480" i="22"/>
  <c r="I3811" i="22"/>
  <c r="I3073" i="22"/>
  <c r="I3739" i="22"/>
  <c r="I3179" i="22"/>
  <c r="I831" i="22"/>
  <c r="I4500" i="22"/>
  <c r="I4174" i="22"/>
  <c r="I3157" i="22"/>
  <c r="I2587" i="22"/>
  <c r="I4700" i="22"/>
  <c r="I7008" i="22"/>
  <c r="I4337" i="22"/>
  <c r="I3714" i="22"/>
  <c r="I4941" i="22"/>
  <c r="I5878" i="22"/>
  <c r="I4642" i="22"/>
  <c r="I2471" i="22"/>
  <c r="I1811" i="22"/>
  <c r="I3503" i="22"/>
  <c r="I1695" i="22"/>
  <c r="I4290" i="22"/>
  <c r="I3892" i="22"/>
  <c r="I760" i="22"/>
  <c r="I3949" i="22"/>
  <c r="I2402" i="22"/>
  <c r="I3695" i="22"/>
  <c r="I3591" i="22"/>
  <c r="I1357" i="22"/>
  <c r="I3934" i="22"/>
  <c r="I3441" i="22"/>
  <c r="I4849" i="22"/>
  <c r="I4962" i="22"/>
  <c r="I3628" i="22"/>
  <c r="I3657" i="22"/>
  <c r="I1968" i="22"/>
  <c r="I1494" i="22"/>
  <c r="I949" i="22"/>
  <c r="I4454" i="22"/>
  <c r="I912" i="22"/>
  <c r="I4275" i="22"/>
  <c r="I6537" i="22"/>
  <c r="I6201" i="22"/>
  <c r="I1998" i="22"/>
  <c r="I1985" i="22"/>
  <c r="I766" i="22"/>
  <c r="G6" i="12"/>
  <c r="I3583" i="22"/>
  <c r="I4058" i="22"/>
  <c r="I3135" i="22"/>
  <c r="I2194" i="22"/>
  <c r="I3756" i="22"/>
  <c r="I2107" i="22"/>
  <c r="I4189" i="22"/>
  <c r="I3923" i="22"/>
  <c r="I4439" i="22"/>
  <c r="I3829" i="22"/>
  <c r="I2512" i="22"/>
  <c r="I2474" i="22"/>
  <c r="I2879" i="22"/>
  <c r="I1315" i="22"/>
  <c r="I3079" i="22"/>
  <c r="I1999" i="22"/>
  <c r="I4" i="22"/>
  <c r="I4428" i="22"/>
  <c r="I3216" i="22"/>
  <c r="I1321" i="22"/>
  <c r="I2511" i="22"/>
  <c r="I1422" i="22"/>
  <c r="I1169" i="22"/>
  <c r="I4175" i="22"/>
  <c r="I3125" i="22"/>
  <c r="I1942" i="22"/>
  <c r="I4147" i="22"/>
  <c r="I4942" i="22"/>
  <c r="I3774" i="22"/>
  <c r="I4414" i="22"/>
  <c r="I3375" i="22"/>
  <c r="I4759" i="22"/>
  <c r="I3917" i="22"/>
  <c r="I2548" i="22"/>
  <c r="I4385" i="22"/>
  <c r="I4822" i="22"/>
  <c r="I4631" i="22"/>
  <c r="I3113" i="22"/>
  <c r="I1565" i="22"/>
  <c r="I3107" i="22"/>
  <c r="I1934" i="22"/>
  <c r="I465" i="22"/>
  <c r="I4032" i="22"/>
  <c r="I4110" i="22"/>
  <c r="I2754" i="22"/>
  <c r="I2709" i="22"/>
  <c r="I3060" i="22"/>
  <c r="I6088" i="22"/>
  <c r="I3314" i="22"/>
  <c r="I852" i="22"/>
  <c r="I2705" i="22"/>
  <c r="I1848" i="22"/>
  <c r="I1584" i="22"/>
  <c r="I768" i="22"/>
  <c r="I1908" i="22"/>
  <c r="I4375" i="22"/>
  <c r="I1601" i="22"/>
  <c r="I2021" i="22"/>
  <c r="I3904" i="22"/>
  <c r="I4002" i="22"/>
  <c r="I4063" i="22"/>
  <c r="I6011" i="22"/>
  <c r="I3672" i="22"/>
  <c r="I3707" i="22"/>
  <c r="I4843" i="22"/>
  <c r="I4512" i="22"/>
  <c r="I1071" i="22"/>
  <c r="I4786" i="22"/>
  <c r="I329" i="22"/>
  <c r="I160" i="22"/>
  <c r="I4042" i="22"/>
  <c r="I4576" i="22"/>
  <c r="I2656" i="22"/>
  <c r="I4132" i="22"/>
  <c r="I3366" i="22"/>
  <c r="I4819" i="22"/>
  <c r="I3821" i="22"/>
  <c r="I4983" i="22"/>
  <c r="I3488" i="22"/>
  <c r="I1299" i="22"/>
  <c r="I4840" i="22"/>
  <c r="I3355" i="22"/>
  <c r="I3718" i="22"/>
  <c r="I2765" i="22"/>
  <c r="I1897" i="22"/>
  <c r="I4690" i="22"/>
  <c r="I1863" i="22"/>
  <c r="I2086" i="22"/>
  <c r="I3558" i="22"/>
  <c r="I2354" i="22"/>
  <c r="I2753" i="22"/>
  <c r="I4597" i="22"/>
  <c r="I3845" i="22"/>
  <c r="I1134" i="22"/>
  <c r="I93" i="22"/>
  <c r="I685" i="22"/>
  <c r="I4768" i="22"/>
  <c r="I4307" i="22"/>
  <c r="I2767" i="22"/>
  <c r="I383" i="22"/>
  <c r="I2853" i="22"/>
  <c r="I508" i="22"/>
  <c r="I4651" i="22"/>
  <c r="I3568" i="22"/>
  <c r="I2419" i="22"/>
  <c r="I4564" i="22"/>
  <c r="I3101" i="22"/>
  <c r="I3336" i="22"/>
  <c r="I2899" i="22"/>
  <c r="I4418" i="22"/>
  <c r="I1402" i="22"/>
  <c r="I4892" i="22"/>
  <c r="I5886" i="22"/>
  <c r="I3909" i="22"/>
  <c r="I1054" i="22"/>
  <c r="I3370" i="22"/>
  <c r="I2733" i="22"/>
  <c r="I2559" i="22"/>
  <c r="I284" i="22"/>
  <c r="I2680" i="22"/>
  <c r="I1508" i="22"/>
  <c r="I2040" i="22"/>
  <c r="I171" i="22"/>
  <c r="I6860" i="22"/>
  <c r="I1996" i="22"/>
  <c r="I392" i="22"/>
  <c r="I1787" i="22"/>
  <c r="I309" i="22"/>
  <c r="I2524" i="22"/>
  <c r="I2536" i="22"/>
  <c r="I2103" i="22"/>
  <c r="I788" i="22"/>
  <c r="I720" i="22"/>
  <c r="I316" i="22"/>
  <c r="I112" i="22"/>
  <c r="I1188" i="22"/>
  <c r="I6319" i="22"/>
  <c r="I5377" i="22"/>
  <c r="I632" i="22"/>
  <c r="I5970" i="22"/>
  <c r="I998" i="22"/>
  <c r="I1231" i="22"/>
  <c r="I5259" i="22"/>
  <c r="I1572" i="22"/>
  <c r="I2654" i="22"/>
  <c r="I5884" i="22"/>
  <c r="I1083" i="22"/>
  <c r="I2008" i="22"/>
  <c r="I6588" i="22"/>
  <c r="I6657" i="22"/>
  <c r="I425" i="22"/>
  <c r="I1294" i="22"/>
  <c r="I1839" i="22"/>
  <c r="I3500" i="22"/>
  <c r="I5276" i="22"/>
  <c r="I6415" i="22"/>
  <c r="I5391" i="22"/>
  <c r="I420" i="22"/>
  <c r="I5513" i="22"/>
  <c r="I244" i="22"/>
  <c r="I5801" i="22"/>
  <c r="I548" i="22"/>
  <c r="I1794" i="22"/>
  <c r="I5961" i="22"/>
  <c r="I6874" i="22"/>
  <c r="I1468" i="22"/>
  <c r="I875" i="22"/>
  <c r="I6808" i="22"/>
  <c r="I6233" i="22"/>
  <c r="I1992" i="22"/>
  <c r="I1359" i="22"/>
  <c r="I2674" i="22"/>
  <c r="I5557" i="22"/>
  <c r="I6332" i="22"/>
  <c r="I6331" i="22"/>
  <c r="I710" i="22"/>
  <c r="I5880" i="22"/>
  <c r="I1383" i="22"/>
  <c r="I6298" i="22"/>
  <c r="I759" i="22"/>
  <c r="I2840" i="22"/>
  <c r="I6533" i="22"/>
  <c r="I1864" i="22"/>
  <c r="I1580" i="22"/>
  <c r="I4004" i="22"/>
  <c r="I3243" i="22"/>
  <c r="I5472" i="22"/>
  <c r="I6666" i="22"/>
  <c r="I322" i="22"/>
  <c r="I942" i="22"/>
  <c r="I1756" i="22"/>
  <c r="I2990" i="22"/>
  <c r="I2075" i="22"/>
  <c r="I1415" i="22"/>
  <c r="I2716" i="22"/>
  <c r="I3614" i="22"/>
  <c r="I4802" i="22"/>
  <c r="I3285" i="22"/>
  <c r="I5859" i="22"/>
  <c r="I584" i="22"/>
  <c r="I225" i="22"/>
  <c r="I1344" i="22"/>
  <c r="I2534" i="22"/>
  <c r="I2667" i="22"/>
  <c r="I6017" i="22"/>
  <c r="I974" i="22"/>
  <c r="I1031" i="22"/>
  <c r="I2023" i="22"/>
  <c r="I3044" i="22"/>
  <c r="I2841" i="22"/>
  <c r="I2257" i="22"/>
  <c r="I3584" i="22"/>
  <c r="I4988" i="22"/>
  <c r="I3843" i="22"/>
  <c r="I4851" i="22"/>
  <c r="I3406" i="22"/>
  <c r="I6748" i="22"/>
  <c r="I1124" i="22"/>
  <c r="I821" i="22"/>
  <c r="I341" i="22"/>
  <c r="I1477" i="22"/>
  <c r="I1155" i="22"/>
  <c r="I2679" i="22"/>
  <c r="I2264" i="22"/>
  <c r="I2505" i="22"/>
  <c r="I4070" i="22"/>
  <c r="I1373" i="22"/>
  <c r="I4017" i="22"/>
  <c r="I4821" i="22"/>
  <c r="I2920" i="22"/>
  <c r="I6546" i="22"/>
  <c r="I641" i="22"/>
  <c r="I2159" i="22"/>
  <c r="I2349" i="22"/>
  <c r="I2300" i="22"/>
  <c r="I3668" i="22"/>
  <c r="I1277" i="22"/>
  <c r="I3975" i="22"/>
  <c r="I124" i="22"/>
  <c r="I91" i="22"/>
  <c r="I522" i="22"/>
  <c r="I474" i="22"/>
  <c r="I1708" i="22"/>
  <c r="I2033" i="22"/>
  <c r="I2701" i="22"/>
  <c r="I4490" i="22"/>
  <c r="I3067" i="22"/>
  <c r="I4473" i="22"/>
  <c r="I1712" i="22"/>
  <c r="I3436" i="22"/>
  <c r="I517" i="22"/>
  <c r="I3011" i="22"/>
  <c r="I3545" i="22"/>
  <c r="I4157" i="22"/>
  <c r="I3444" i="22"/>
  <c r="I4800" i="22"/>
  <c r="I3517" i="22"/>
  <c r="I4729" i="22"/>
  <c r="I3252" i="22"/>
  <c r="I4704" i="22"/>
  <c r="I3325" i="22"/>
  <c r="I4579" i="22"/>
  <c r="I3064" i="22"/>
  <c r="I4618" i="22"/>
  <c r="I4897" i="22"/>
  <c r="I4349" i="22"/>
  <c r="I6453" i="22"/>
  <c r="I2059" i="22"/>
  <c r="I2643" i="22"/>
  <c r="I2773" i="22"/>
  <c r="I108" i="22"/>
  <c r="I4977" i="22"/>
  <c r="I3676" i="22"/>
  <c r="I3305" i="22"/>
  <c r="I1127" i="22"/>
  <c r="I2772" i="22"/>
  <c r="I426" i="22"/>
  <c r="I4992" i="22"/>
  <c r="I4705" i="22"/>
  <c r="I6490" i="22"/>
  <c r="I84" i="22"/>
  <c r="I666" i="22"/>
  <c r="I1421" i="22"/>
  <c r="I1066" i="22"/>
  <c r="I2961" i="22"/>
  <c r="I2429" i="22"/>
  <c r="I3034" i="22"/>
  <c r="I4592" i="22"/>
  <c r="I2971" i="22"/>
  <c r="I4323" i="22"/>
  <c r="I953" i="22"/>
  <c r="I3454" i="22"/>
  <c r="I576" i="22"/>
  <c r="I2839" i="22"/>
  <c r="I3443" i="22"/>
  <c r="I4127" i="22"/>
  <c r="I3462" i="22"/>
  <c r="I4702" i="22"/>
  <c r="I3211" i="22"/>
  <c r="I4685" i="22"/>
  <c r="I3270" i="22"/>
  <c r="I4552" i="22"/>
  <c r="I2977" i="22"/>
  <c r="I4589" i="22"/>
  <c r="I2932" i="22"/>
  <c r="I4464" i="22"/>
  <c r="I4483" i="22"/>
  <c r="I4403" i="22"/>
  <c r="I5656" i="22"/>
  <c r="I906" i="22"/>
  <c r="I2750" i="22"/>
  <c r="I2872" i="22"/>
  <c r="I4682" i="22"/>
  <c r="I4701" i="22"/>
  <c r="I3532" i="22"/>
  <c r="I3161" i="22"/>
  <c r="I4277" i="22"/>
  <c r="I894" i="22"/>
  <c r="I4747" i="22"/>
  <c r="I4344" i="22"/>
  <c r="I3577" i="22"/>
  <c r="I3762" i="22"/>
  <c r="I470" i="22"/>
  <c r="I2936" i="22"/>
  <c r="I2554" i="22"/>
  <c r="I2143" i="22"/>
  <c r="I1033" i="22"/>
  <c r="I3838" i="22"/>
  <c r="I2815" i="22"/>
  <c r="I4007" i="22"/>
  <c r="I4026" i="22"/>
  <c r="I3499" i="22"/>
  <c r="I4991" i="22"/>
  <c r="I4696" i="22"/>
  <c r="I4164" i="22"/>
  <c r="I3924" i="22"/>
  <c r="I4924" i="22"/>
  <c r="I3187" i="22"/>
  <c r="I954" i="22"/>
  <c r="I4706" i="22"/>
  <c r="I3322" i="22"/>
  <c r="I3683" i="22"/>
  <c r="I4900" i="22"/>
  <c r="I4966" i="22"/>
  <c r="I3384" i="22"/>
  <c r="I4000" i="22"/>
  <c r="I1289" i="22"/>
  <c r="I3812" i="22"/>
  <c r="I6545" i="22"/>
  <c r="I2152" i="22"/>
  <c r="I1329" i="22"/>
  <c r="I4142" i="22"/>
  <c r="I3873" i="22"/>
  <c r="I2928" i="22"/>
  <c r="I3790" i="22"/>
  <c r="I2983" i="22"/>
  <c r="I3743" i="22"/>
  <c r="I3282" i="22"/>
  <c r="I4774" i="22"/>
  <c r="I4267" i="22"/>
  <c r="I2488" i="22"/>
  <c r="I4732" i="22"/>
  <c r="I3919" i="22"/>
  <c r="I2795" i="22"/>
  <c r="I4420" i="22"/>
  <c r="I4951" i="22"/>
  <c r="I3511" i="22"/>
  <c r="I6561" i="22"/>
  <c r="I952" i="22"/>
  <c r="I2039" i="22"/>
  <c r="I2650" i="22"/>
  <c r="I4952" i="22"/>
  <c r="I4503" i="22"/>
  <c r="I3316" i="22"/>
  <c r="I1002" i="22"/>
  <c r="I3245" i="22"/>
  <c r="I3965" i="22"/>
  <c r="I3942" i="22"/>
  <c r="I1660" i="22"/>
  <c r="I4603" i="22"/>
  <c r="I3432" i="22"/>
  <c r="I1265" i="22"/>
  <c r="I4345" i="22"/>
  <c r="I3582" i="22"/>
  <c r="I4662" i="22"/>
  <c r="I4601" i="22"/>
  <c r="I4996" i="22"/>
  <c r="I794" i="22"/>
  <c r="I45" i="22"/>
  <c r="I4958" i="22"/>
  <c r="I2946" i="22"/>
  <c r="I3395" i="22"/>
  <c r="I4098" i="22"/>
  <c r="I4505" i="22"/>
  <c r="I4426" i="22"/>
  <c r="I2416" i="22"/>
  <c r="I3475" i="22"/>
  <c r="I950" i="22"/>
  <c r="I2553" i="22"/>
  <c r="I3771" i="22"/>
  <c r="I3297" i="22"/>
  <c r="I3203" i="22"/>
  <c r="I4828" i="22"/>
  <c r="I1682" i="22"/>
  <c r="I4374" i="22"/>
  <c r="I1375" i="22"/>
  <c r="I4312" i="22"/>
  <c r="I6370" i="22"/>
  <c r="I5487" i="22"/>
  <c r="I6076" i="22"/>
  <c r="I460" i="22"/>
  <c r="I6161" i="22"/>
  <c r="I2118" i="22"/>
  <c r="I6567" i="22"/>
  <c r="I583" i="22"/>
  <c r="I2876" i="22"/>
  <c r="I5743" i="22"/>
  <c r="I2195" i="22"/>
  <c r="I2782" i="22"/>
  <c r="I4832" i="22"/>
  <c r="I3675" i="22"/>
  <c r="I6632" i="22"/>
  <c r="I6176" i="22"/>
  <c r="I438" i="22"/>
  <c r="I1890" i="22"/>
  <c r="I1218" i="22"/>
  <c r="I3146" i="22"/>
  <c r="I2691" i="22"/>
  <c r="I1846" i="22"/>
  <c r="I1877" i="22"/>
  <c r="I3650" i="22"/>
  <c r="I1438" i="22"/>
  <c r="I3645" i="22"/>
  <c r="I5410" i="22"/>
  <c r="I1220" i="22"/>
  <c r="I1426" i="22"/>
  <c r="I2102" i="22"/>
  <c r="I732" i="22"/>
  <c r="I2715" i="22"/>
  <c r="I5716" i="22"/>
  <c r="I416" i="22"/>
  <c r="I1752" i="22"/>
  <c r="I601" i="22"/>
  <c r="I1665" i="22"/>
  <c r="I790" i="22"/>
  <c r="I2902" i="22"/>
  <c r="I3632" i="22"/>
  <c r="I2609" i="22"/>
  <c r="I4203" i="22"/>
  <c r="I2165" i="22"/>
  <c r="I5285" i="22"/>
  <c r="I6485" i="22"/>
  <c r="I452" i="22"/>
  <c r="I334" i="22"/>
  <c r="I724" i="22"/>
  <c r="I2391" i="22"/>
  <c r="I1672" i="22"/>
  <c r="I449" i="22"/>
  <c r="I2336" i="22"/>
  <c r="I3206" i="22"/>
  <c r="I4394" i="22"/>
  <c r="I2837" i="22"/>
  <c r="I4065" i="22"/>
  <c r="I1149" i="22"/>
  <c r="I3119" i="22"/>
  <c r="I6554" i="22"/>
  <c r="I510" i="22"/>
  <c r="I2521" i="22"/>
  <c r="I2919" i="22"/>
  <c r="I937" i="22"/>
  <c r="I3764" i="22"/>
  <c r="I2953" i="22"/>
  <c r="I4299" i="22"/>
  <c r="I6174" i="22"/>
  <c r="I415" i="22"/>
  <c r="I1644" i="22"/>
  <c r="I1937" i="22"/>
  <c r="I2601" i="22"/>
  <c r="I2120" i="22"/>
  <c r="I3446" i="22"/>
  <c r="I4898" i="22"/>
  <c r="I3561" i="22"/>
  <c r="I4521" i="22"/>
  <c r="I2658" i="22"/>
  <c r="I3592" i="22"/>
  <c r="I1761" i="22"/>
  <c r="I3063" i="22"/>
  <c r="I3761" i="22"/>
  <c r="I4265" i="22"/>
  <c r="I4038" i="22"/>
  <c r="I4908" i="22"/>
  <c r="I4087" i="22"/>
  <c r="I4891" i="22"/>
  <c r="I3900" i="22"/>
  <c r="I4758" i="22"/>
  <c r="I3960" i="22"/>
  <c r="I4795" i="22"/>
  <c r="I3726" i="22"/>
  <c r="I4672" i="22"/>
  <c r="I4852" i="22"/>
  <c r="I2724" i="22"/>
  <c r="I1400" i="22"/>
  <c r="I694" i="22"/>
  <c r="I1659" i="22"/>
  <c r="I3554" i="22"/>
  <c r="I3189" i="22"/>
  <c r="I502" i="22"/>
  <c r="I1675" i="22"/>
  <c r="I3521" i="22"/>
  <c r="I3588" i="22"/>
  <c r="I3445" i="22"/>
  <c r="I3612" i="22"/>
  <c r="I3144" i="22"/>
  <c r="I2759" i="22"/>
  <c r="I6023" i="22"/>
  <c r="I156" i="22"/>
  <c r="I862" i="22"/>
  <c r="I1063" i="22"/>
  <c r="I1272" i="22"/>
  <c r="I1297" i="22"/>
  <c r="I2770" i="22"/>
  <c r="I3548" i="22"/>
  <c r="I4676" i="22"/>
  <c r="I3507" i="22"/>
  <c r="I4539" i="22"/>
  <c r="I2324" i="22"/>
  <c r="I3490" i="22"/>
  <c r="I1783" i="22"/>
  <c r="I3019" i="22"/>
  <c r="I3659" i="22"/>
  <c r="I4199" i="22"/>
  <c r="I4050" i="22"/>
  <c r="I4864" i="22"/>
  <c r="I5628" i="22"/>
  <c r="I6548" i="22"/>
  <c r="I31" i="22"/>
  <c r="I608" i="22"/>
  <c r="I5684" i="22"/>
  <c r="I2124" i="22"/>
  <c r="I301" i="22"/>
  <c r="I1546" i="22"/>
  <c r="I3896" i="22"/>
  <c r="I5667" i="22"/>
  <c r="I6873" i="22"/>
  <c r="I110" i="22"/>
  <c r="I1684" i="22"/>
  <c r="I1556" i="22"/>
  <c r="I1350" i="22"/>
  <c r="I2893" i="22"/>
  <c r="I4694" i="22"/>
  <c r="I5499" i="22"/>
  <c r="I476" i="22"/>
  <c r="I1662" i="22"/>
  <c r="I2449" i="22"/>
  <c r="I5515" i="22"/>
  <c r="I866" i="22"/>
  <c r="I2400" i="22"/>
  <c r="I2888" i="22"/>
  <c r="I1810" i="22"/>
  <c r="I3524" i="22"/>
  <c r="I3147" i="22"/>
  <c r="I4815" i="22"/>
  <c r="I5338" i="22"/>
  <c r="I1004" i="22"/>
  <c r="I1602" i="22"/>
  <c r="I1348" i="22"/>
  <c r="I2320" i="22"/>
  <c r="I2134" i="22"/>
  <c r="I3482" i="22"/>
  <c r="I1110" i="22"/>
  <c r="I4497" i="22"/>
  <c r="I2778" i="22"/>
  <c r="I572" i="22"/>
  <c r="I1972" i="22"/>
  <c r="I1724" i="22"/>
  <c r="I3596" i="22"/>
  <c r="I3159" i="22"/>
  <c r="I4947" i="22"/>
  <c r="I615" i="22"/>
  <c r="I2167" i="22"/>
  <c r="I363" i="22"/>
  <c r="I2332" i="22"/>
  <c r="I2467" i="22"/>
  <c r="I4413" i="22"/>
  <c r="I2956" i="22"/>
  <c r="I3916" i="22"/>
  <c r="I3329" i="22"/>
  <c r="I4121" i="22"/>
  <c r="I4368" i="22"/>
  <c r="I3409" i="22"/>
  <c r="I2603" i="22"/>
  <c r="I4650" i="22"/>
  <c r="I4104" i="22"/>
  <c r="I2903" i="22"/>
  <c r="I4950" i="22"/>
  <c r="I3940" i="22"/>
  <c r="I749" i="22"/>
  <c r="I2407" i="22"/>
  <c r="I4598" i="22"/>
  <c r="I4761" i="22"/>
  <c r="I2193" i="22"/>
  <c r="I4241" i="22"/>
  <c r="I4423" i="22"/>
  <c r="I4776" i="22"/>
  <c r="I3870" i="22"/>
  <c r="I6730" i="22"/>
  <c r="I2352" i="22"/>
  <c r="I820" i="22"/>
  <c r="I1652" i="22"/>
  <c r="I2761" i="22"/>
  <c r="I1754" i="22"/>
  <c r="I4263" i="22"/>
  <c r="I2886" i="22"/>
  <c r="I3922" i="22"/>
  <c r="I3335" i="22"/>
  <c r="I4091" i="22"/>
  <c r="I4194" i="22"/>
  <c r="I3094" i="22"/>
  <c r="I4739" i="22"/>
  <c r="I3994" i="22"/>
  <c r="I1941" i="22"/>
  <c r="I4188" i="22"/>
  <c r="I2723" i="22"/>
  <c r="I4680" i="22"/>
  <c r="I4709" i="22"/>
  <c r="I4835" i="22"/>
  <c r="I192" i="22"/>
  <c r="I2405" i="22"/>
  <c r="I1204" i="22"/>
  <c r="I3273" i="22"/>
  <c r="I3292" i="22"/>
  <c r="I2311" i="22"/>
  <c r="I4205" i="22"/>
  <c r="I2969" i="22"/>
  <c r="I3180" i="22"/>
  <c r="I2360" i="22"/>
  <c r="I1485" i="22"/>
  <c r="I47" i="22"/>
  <c r="I1510" i="22"/>
  <c r="I3404" i="22"/>
  <c r="I4287" i="22"/>
  <c r="I3382" i="22"/>
  <c r="I2671" i="22"/>
  <c r="I4079" i="22"/>
  <c r="I4738" i="22"/>
  <c r="I4559" i="22"/>
  <c r="I4258" i="22"/>
  <c r="I4020" i="22"/>
  <c r="I4069" i="22"/>
  <c r="I2832" i="22"/>
  <c r="I2222" i="22"/>
  <c r="I2091" i="22"/>
  <c r="I3097" i="22"/>
  <c r="I3755" i="22"/>
  <c r="I4613" i="22"/>
  <c r="I4571" i="22"/>
  <c r="I4421" i="22"/>
  <c r="I214" i="22"/>
  <c r="I4304" i="22"/>
  <c r="I258" i="22"/>
  <c r="I1953" i="22"/>
  <c r="I2797" i="22"/>
  <c r="I3621" i="22"/>
  <c r="I3083" i="22"/>
  <c r="I1696" i="22"/>
  <c r="I3455" i="22"/>
  <c r="I4247" i="22"/>
  <c r="I4558" i="22"/>
  <c r="I4379" i="22"/>
  <c r="I3846" i="22"/>
  <c r="I3031" i="22"/>
  <c r="I4769" i="22"/>
  <c r="I4330" i="22"/>
  <c r="I4060" i="22"/>
  <c r="I4519" i="22"/>
  <c r="I747" i="22"/>
  <c r="I2053" i="22"/>
  <c r="I2372" i="22"/>
  <c r="I1532" i="22"/>
  <c r="I1841" i="22"/>
  <c r="I3796" i="22"/>
  <c r="I2875" i="22"/>
  <c r="I3893" i="22"/>
  <c r="I4086" i="22"/>
  <c r="I3373" i="22"/>
  <c r="I2531" i="22"/>
  <c r="I4524" i="22"/>
  <c r="I4224" i="22"/>
  <c r="I3798" i="22"/>
  <c r="I1574" i="22"/>
  <c r="I1768" i="22"/>
  <c r="I6914" i="22"/>
  <c r="I304" i="22"/>
  <c r="I1558" i="22"/>
  <c r="I412" i="22"/>
  <c r="I2237" i="22"/>
  <c r="I2432" i="22"/>
  <c r="I4318" i="22"/>
  <c r="I3816" i="22"/>
  <c r="I3727" i="22"/>
  <c r="I1664" i="22"/>
  <c r="I4052" i="22"/>
  <c r="I4538" i="22"/>
  <c r="I3419" i="22"/>
  <c r="I4649" i="22"/>
  <c r="I2579" i="22"/>
  <c r="I3277" i="22"/>
  <c r="I3258" i="22"/>
  <c r="I3338" i="22"/>
  <c r="I3544" i="22"/>
  <c r="I4073" i="22"/>
  <c r="I3265" i="22"/>
  <c r="I1747" i="22"/>
  <c r="I4057" i="22"/>
  <c r="I3637" i="22"/>
  <c r="I556" i="22"/>
  <c r="I2085" i="22"/>
  <c r="I1719" i="22"/>
  <c r="I1355" i="22"/>
  <c r="I3996" i="22"/>
  <c r="I3781" i="22"/>
  <c r="I419" i="22"/>
  <c r="I2367" i="22"/>
  <c r="I3047" i="22"/>
  <c r="I4765" i="22"/>
  <c r="I4708" i="22"/>
  <c r="I1604" i="22"/>
  <c r="I4720" i="22"/>
  <c r="I1957" i="22"/>
  <c r="I1721" i="22"/>
  <c r="I1588" i="22"/>
  <c r="I2259" i="22"/>
  <c r="I4727" i="22"/>
  <c r="I1451" i="22"/>
  <c r="I2616" i="22"/>
  <c r="I4719" i="22"/>
  <c r="I3390" i="22"/>
  <c r="I4140" i="22"/>
  <c r="I1904" i="22"/>
  <c r="I3408" i="22"/>
  <c r="I4084" i="22"/>
  <c r="I3181" i="22"/>
  <c r="I670" i="22"/>
  <c r="I2647" i="22"/>
  <c r="I3078" i="22"/>
  <c r="I965" i="22"/>
  <c r="I1199" i="22"/>
  <c r="I3010" i="22"/>
  <c r="I3100" i="22"/>
  <c r="I3065" i="22"/>
  <c r="I3141" i="22"/>
  <c r="I3888" i="22"/>
  <c r="I4310" i="22"/>
  <c r="I2803" i="22"/>
  <c r="I3822" i="22"/>
  <c r="I2446" i="22"/>
  <c r="I4285" i="22"/>
  <c r="I4396" i="22"/>
  <c r="I4284" i="22"/>
  <c r="I3697" i="22"/>
  <c r="I1181" i="22"/>
  <c r="I1249" i="22"/>
  <c r="I610" i="22"/>
  <c r="I6123" i="22"/>
  <c r="I643" i="22"/>
  <c r="I2032" i="22"/>
  <c r="I3578" i="22"/>
  <c r="I5060" i="22"/>
  <c r="I1586" i="22"/>
  <c r="I803" i="22"/>
  <c r="I1795" i="22"/>
  <c r="I4448" i="22"/>
  <c r="I2838" i="22"/>
  <c r="I8" i="22"/>
  <c r="I2810" i="22"/>
  <c r="I2571" i="22"/>
  <c r="I4022" i="22"/>
  <c r="I4749" i="22"/>
  <c r="I80" i="22"/>
  <c r="I4568" i="22"/>
  <c r="I5742" i="22"/>
  <c r="I712" i="22"/>
  <c r="I3674" i="22"/>
  <c r="I4905" i="22"/>
  <c r="I2368" i="22"/>
  <c r="I3114" i="22"/>
  <c r="I4231" i="22"/>
  <c r="I2265" i="22"/>
  <c r="I4735" i="22"/>
  <c r="I1150" i="22"/>
  <c r="I4922" i="22"/>
  <c r="I3233" i="22"/>
  <c r="I4909" i="22"/>
  <c r="I6379" i="22"/>
  <c r="I1116" i="22"/>
  <c r="I2343" i="22"/>
  <c r="I2849" i="22"/>
  <c r="I3346" i="22"/>
  <c r="I3407" i="22"/>
  <c r="I4594" i="22"/>
  <c r="I2065" i="22"/>
  <c r="I2784" i="22"/>
  <c r="I3852" i="22"/>
  <c r="I6544" i="22"/>
  <c r="I2751" i="22"/>
  <c r="I3921" i="22"/>
  <c r="I3341" i="22"/>
  <c r="I4183" i="22"/>
  <c r="I3469" i="22"/>
  <c r="I511" i="22"/>
  <c r="I3884" i="22"/>
  <c r="I4767" i="22"/>
  <c r="I3359" i="22"/>
  <c r="I4954" i="22"/>
  <c r="I648" i="22"/>
  <c r="I4841" i="22"/>
  <c r="I4824" i="22"/>
  <c r="I3225" i="22"/>
  <c r="I3534" i="22"/>
  <c r="I2867" i="22"/>
  <c r="I568" i="22"/>
  <c r="I5642" i="22"/>
  <c r="I865" i="22"/>
  <c r="I4773" i="22"/>
  <c r="I2411" i="22"/>
  <c r="I2345" i="22"/>
  <c r="I4162" i="22"/>
  <c r="I3129" i="22"/>
  <c r="I3817" i="22"/>
  <c r="I767" i="22"/>
  <c r="I6205" i="22"/>
  <c r="I596" i="22"/>
  <c r="I152" i="22"/>
  <c r="I813" i="22"/>
  <c r="I5172" i="22"/>
  <c r="I1749" i="22"/>
  <c r="I1238" i="22"/>
  <c r="I3009" i="22"/>
  <c r="I4868" i="22"/>
  <c r="I6299" i="22"/>
  <c r="I6958" i="22"/>
  <c r="I138" i="22"/>
  <c r="I1413" i="22"/>
  <c r="I1600" i="22"/>
  <c r="I1933" i="22"/>
  <c r="I2952" i="22"/>
  <c r="I1732" i="22"/>
  <c r="I5829" i="22"/>
  <c r="I1328" i="22"/>
  <c r="I1818" i="22"/>
  <c r="I892" i="22"/>
  <c r="I5809" i="22"/>
  <c r="I675" i="22"/>
  <c r="I2496" i="22"/>
  <c r="I1737" i="22"/>
  <c r="I1868" i="22"/>
  <c r="I3692" i="22"/>
  <c r="I3195" i="22"/>
  <c r="I2295" i="22"/>
  <c r="I6459" i="22"/>
  <c r="I561" i="22"/>
  <c r="I1770" i="22"/>
  <c r="I2570" i="22"/>
  <c r="I2450" i="22"/>
  <c r="I2393" i="22"/>
  <c r="I3530" i="22"/>
  <c r="I3082" i="22"/>
  <c r="I4533" i="22"/>
  <c r="I3232" i="22"/>
  <c r="I800" i="22"/>
  <c r="I2678" i="22"/>
  <c r="I2026" i="22"/>
  <c r="I3920" i="22"/>
  <c r="I3327" i="22"/>
  <c r="I6213" i="22"/>
  <c r="I273" i="22"/>
  <c r="I2139" i="22"/>
  <c r="I893" i="22"/>
  <c r="I3518" i="22"/>
  <c r="I2645" i="22"/>
  <c r="I4581" i="22"/>
  <c r="I3046" i="22"/>
  <c r="I2020" i="22"/>
  <c r="I3365" i="22"/>
  <c r="I1515" i="22"/>
  <c r="I4422" i="22"/>
  <c r="I4159" i="22"/>
  <c r="I3004" i="22"/>
  <c r="I4866" i="22"/>
  <c r="I4176" i="22"/>
  <c r="I3834" i="22"/>
  <c r="I3457" i="22"/>
  <c r="I700" i="22"/>
  <c r="I1417" i="22"/>
  <c r="I1774" i="22"/>
  <c r="I4754" i="22"/>
  <c r="I1278" i="22"/>
  <c r="I2635" i="22"/>
  <c r="I3696" i="22"/>
  <c r="I4531" i="22"/>
  <c r="I3361" i="22"/>
  <c r="I3961" i="22"/>
  <c r="I459" i="22"/>
  <c r="I2508" i="22"/>
  <c r="I1467" i="22"/>
  <c r="I1767" i="22"/>
  <c r="I3620" i="22"/>
  <c r="I2056" i="22"/>
  <c r="I4587" i="22"/>
  <c r="I2982" i="22"/>
  <c r="I1912" i="22"/>
  <c r="I3371" i="22"/>
  <c r="I4235" i="22"/>
  <c r="I4266" i="22"/>
  <c r="I3859" i="22"/>
  <c r="I4847" i="22"/>
  <c r="I4066" i="22"/>
  <c r="I2317" i="22"/>
  <c r="I4535" i="22"/>
  <c r="I3636" i="22"/>
  <c r="I1493" i="22"/>
  <c r="I3041" i="22"/>
  <c r="I4681" i="22"/>
  <c r="I1111" i="22"/>
  <c r="I2277" i="22"/>
  <c r="I2180" i="22"/>
  <c r="I3513" i="22"/>
  <c r="I3400" i="22"/>
  <c r="I3077" i="22"/>
  <c r="I3804" i="22"/>
  <c r="I3229" i="22"/>
  <c r="I3396" i="22"/>
  <c r="I3005" i="22"/>
  <c r="I3222" i="22"/>
  <c r="I786" i="22"/>
  <c r="I1910" i="22"/>
  <c r="I3656" i="22"/>
  <c r="I4611" i="22"/>
  <c r="I3622" i="22"/>
  <c r="I3287" i="22"/>
  <c r="I4223" i="22"/>
  <c r="I4846" i="22"/>
  <c r="I4775" i="22"/>
  <c r="I4588" i="22"/>
  <c r="I4733" i="22"/>
  <c r="I4213" i="22"/>
  <c r="I4493" i="22"/>
  <c r="I132" i="22"/>
  <c r="I4214" i="22"/>
  <c r="I3874" i="22"/>
  <c r="I3899" i="22"/>
  <c r="I4829" i="22"/>
  <c r="I1697" i="22"/>
  <c r="I4960" i="22"/>
  <c r="I2240" i="22"/>
  <c r="I4784" i="22"/>
  <c r="I611" i="22"/>
  <c r="I2342" i="22"/>
  <c r="I3890" i="22"/>
  <c r="I4449" i="22"/>
  <c r="I3202" i="22"/>
  <c r="I1955" i="22"/>
  <c r="I3599" i="22"/>
  <c r="I3048" i="22"/>
  <c r="I1595" i="22"/>
  <c r="I4487" i="22"/>
  <c r="I4018" i="22"/>
  <c r="I3271" i="22"/>
  <c r="I2330" i="22"/>
  <c r="I1898" i="22"/>
  <c r="I4547" i="22"/>
  <c r="I1833" i="22"/>
  <c r="I446" i="22"/>
  <c r="I1120" i="22"/>
  <c r="I2962" i="22"/>
  <c r="I2897" i="22"/>
  <c r="I2230" i="22"/>
  <c r="I3868" i="22"/>
  <c r="I3173" i="22"/>
  <c r="I4253" i="22"/>
  <c r="I4230" i="22"/>
  <c r="I3805" i="22"/>
  <c r="I2950" i="22"/>
  <c r="I4956" i="22"/>
  <c r="I4669" i="22"/>
  <c r="I3985" i="22"/>
  <c r="I3349" i="22"/>
  <c r="I4295" i="22"/>
  <c r="I361" i="22"/>
  <c r="I1027" i="22"/>
  <c r="I2909" i="22"/>
  <c r="I1450" i="22"/>
  <c r="I2735" i="22"/>
  <c r="I4289" i="22"/>
  <c r="I2200" i="22"/>
  <c r="I4141" i="22"/>
  <c r="I4753" i="22"/>
  <c r="I2780" i="22"/>
  <c r="I2561" i="22"/>
  <c r="I2814" i="22"/>
  <c r="I3851" i="22"/>
  <c r="I4973" i="22"/>
  <c r="I3456" i="22"/>
  <c r="I4915" i="22"/>
  <c r="I4997" i="22"/>
  <c r="I4790" i="22"/>
  <c r="I1847" i="22"/>
  <c r="I577" i="22"/>
  <c r="I4657" i="22"/>
  <c r="I4036" i="22"/>
  <c r="I5317" i="22"/>
  <c r="I4612" i="22"/>
  <c r="I1639" i="22"/>
  <c r="I3713" i="22"/>
  <c r="I4541" i="22"/>
  <c r="I455" i="22"/>
  <c r="I3898" i="22"/>
  <c r="I3035" i="22"/>
  <c r="I6454" i="22"/>
  <c r="I491" i="22"/>
  <c r="I87" i="22"/>
  <c r="I6824" i="22"/>
  <c r="I286" i="22"/>
  <c r="I4904" i="22"/>
  <c r="I536" i="22"/>
  <c r="I1973" i="22"/>
  <c r="I2408" i="22"/>
  <c r="I2438" i="22"/>
  <c r="I1113" i="22"/>
  <c r="I1215" i="22"/>
  <c r="I6685" i="22"/>
  <c r="I1821" i="22"/>
  <c r="I2199" i="22"/>
  <c r="I3735" i="22"/>
  <c r="I6168" i="22"/>
  <c r="I2502" i="22"/>
  <c r="I706" i="22"/>
  <c r="I3309" i="22"/>
  <c r="I5331" i="22"/>
  <c r="I2846" i="22"/>
  <c r="I2113" i="22"/>
  <c r="I3879" i="22"/>
  <c r="I647" i="22"/>
  <c r="I1918" i="22"/>
  <c r="I2789" i="22"/>
  <c r="I3388" i="22"/>
  <c r="I3509" i="22"/>
  <c r="I4746" i="22"/>
  <c r="I3143" i="22"/>
  <c r="I4525" i="22"/>
  <c r="I4153" i="22"/>
  <c r="I6409" i="22"/>
  <c r="I2163" i="22"/>
  <c r="I3061" i="22"/>
  <c r="I4440" i="22"/>
  <c r="I4381" i="22"/>
  <c r="I687" i="22"/>
  <c r="I2270" i="22"/>
  <c r="I3872" i="22"/>
  <c r="I4911" i="22"/>
  <c r="I2042" i="22"/>
  <c r="I2591" i="22"/>
  <c r="I3955" i="22"/>
  <c r="I4138" i="22"/>
  <c r="I4643" i="22"/>
  <c r="I4978" i="22"/>
  <c r="I4216" i="22"/>
  <c r="I2358" i="22"/>
  <c r="I3626" i="22"/>
  <c r="I3496" i="22"/>
  <c r="I3912" i="22"/>
  <c r="I3504" i="22"/>
  <c r="I4033" i="22"/>
  <c r="I853" i="22"/>
  <c r="I3910" i="22"/>
  <c r="I2940" i="22"/>
  <c r="I4883" i="22"/>
  <c r="I4644" i="22"/>
  <c r="I1788" i="22"/>
  <c r="I1739" i="22"/>
  <c r="I2976" i="22"/>
  <c r="I4457" i="22"/>
  <c r="I923" i="22"/>
  <c r="I4382" i="22"/>
  <c r="I3574" i="22"/>
  <c r="I3671" i="22"/>
  <c r="I3498" i="22"/>
  <c r="I4919" i="22"/>
  <c r="I3703" i="22"/>
  <c r="I3439" i="22"/>
  <c r="I3313" i="22"/>
  <c r="I2428" i="22"/>
  <c r="I3958" i="22"/>
  <c r="I3946" i="22"/>
  <c r="I4399" i="22"/>
  <c r="I4014" i="22"/>
  <c r="I3306" i="22"/>
  <c r="I4723" i="22"/>
  <c r="I3818" i="22"/>
  <c r="I4894" i="22"/>
  <c r="I3000" i="22"/>
  <c r="I4939" i="22"/>
  <c r="I2939" i="22"/>
  <c r="I3023" i="22"/>
  <c r="I3606" i="22"/>
  <c r="I2170" i="22"/>
  <c r="I2688" i="22"/>
  <c r="I1725" i="22"/>
  <c r="I3986" i="22"/>
  <c r="I3925" i="22"/>
  <c r="I3936" i="22"/>
  <c r="I2173" i="22"/>
  <c r="I3208" i="22"/>
  <c r="I2769" i="22"/>
  <c r="I4313" i="22"/>
  <c r="I634" i="22"/>
  <c r="I2863" i="22"/>
  <c r="I2560" i="22"/>
  <c r="I4806" i="22"/>
  <c r="I2599" i="22"/>
  <c r="I4716" i="22"/>
  <c r="I3283" i="22"/>
  <c r="I2646" i="22"/>
  <c r="I4177" i="22"/>
  <c r="I4062" i="22"/>
  <c r="I3782" i="22"/>
  <c r="I4012" i="22"/>
  <c r="I3667" i="22"/>
  <c r="I4918" i="22"/>
  <c r="I3526" i="22"/>
  <c r="I2866" i="22"/>
  <c r="I6917" i="22"/>
  <c r="I3665" i="22"/>
  <c r="I1391" i="22"/>
  <c r="I2868" i="22"/>
  <c r="I3982" i="22"/>
  <c r="I3797" i="22"/>
  <c r="I2221" i="22"/>
  <c r="I4359" i="22"/>
  <c r="I1343" i="22"/>
  <c r="I947" i="22"/>
  <c r="I6970" i="22"/>
  <c r="I649" i="22"/>
  <c r="I817" i="22"/>
  <c r="I2188" i="22"/>
  <c r="I3794" i="22"/>
  <c r="I2763" i="22"/>
  <c r="I6733" i="22"/>
  <c r="I5148" i="22"/>
  <c r="I5045" i="22"/>
  <c r="I4549" i="22"/>
  <c r="I2995" i="22"/>
  <c r="I3397" i="22"/>
  <c r="I3906" i="22"/>
  <c r="I4303" i="22"/>
  <c r="I1547" i="22"/>
  <c r="I899" i="22"/>
  <c r="I3738" i="22"/>
  <c r="I2353" i="22"/>
  <c r="I4836" i="22"/>
  <c r="I2436" i="22"/>
  <c r="I3163" i="22"/>
  <c r="I2177" i="22"/>
  <c r="I4789" i="22"/>
  <c r="I326" i="22"/>
  <c r="I1705" i="22"/>
  <c r="I2652" i="22"/>
  <c r="I3721" i="22"/>
  <c r="I4890" i="22"/>
  <c r="I2426" i="22"/>
  <c r="I3728" i="22"/>
  <c r="I4096" i="22"/>
  <c r="I4249" i="22"/>
  <c r="I3979" i="22"/>
  <c r="I1385" i="22"/>
  <c r="I2996" i="22"/>
  <c r="I3871" i="22"/>
  <c r="I2525" i="22"/>
  <c r="I3708" i="22"/>
  <c r="I2527" i="22"/>
  <c r="I2441" i="22"/>
  <c r="I2891" i="22"/>
  <c r="I1971" i="22"/>
  <c r="I1160" i="22"/>
  <c r="I1827" i="22"/>
  <c r="I4122" i="22"/>
  <c r="I2574" i="22"/>
  <c r="I4748" i="22"/>
  <c r="I1217" i="22"/>
  <c r="I3661" i="22"/>
  <c r="I3710" i="22"/>
  <c r="I856" i="22"/>
  <c r="I4945" i="22"/>
  <c r="I3106" i="22"/>
  <c r="I4970" i="22"/>
  <c r="I299" i="22"/>
  <c r="I3021" i="22"/>
  <c r="I4173" i="22"/>
  <c r="I1802" i="22"/>
  <c r="I6080" i="22"/>
  <c r="I935" i="22"/>
  <c r="I2823" i="22"/>
  <c r="I3681" i="22"/>
  <c r="I2137" i="22"/>
  <c r="I346" i="22"/>
  <c r="I3711" i="22"/>
  <c r="I748" i="22"/>
  <c r="I6692" i="22"/>
  <c r="I6418" i="22"/>
  <c r="I4217" i="22"/>
  <c r="I4211" i="22"/>
  <c r="I4441" i="22"/>
  <c r="I3835" i="22"/>
  <c r="I6469" i="22"/>
  <c r="I1222" i="22"/>
  <c r="I4757" i="22"/>
  <c r="I3566" i="22"/>
  <c r="I4794" i="22"/>
  <c r="I3256" i="22"/>
  <c r="I4276" i="22"/>
  <c r="I2929" i="22"/>
  <c r="I4321" i="22"/>
  <c r="I3802" i="22"/>
  <c r="I6528" i="22"/>
  <c r="I3058" i="22"/>
  <c r="I4782" i="22"/>
  <c r="I2236" i="22"/>
  <c r="I1691" i="22"/>
  <c r="I4117" i="22"/>
  <c r="I4103" i="22"/>
  <c r="I1228" i="22"/>
  <c r="I4360" i="22"/>
  <c r="I4156" i="22"/>
  <c r="I3858" i="22"/>
  <c r="I1486" i="22"/>
  <c r="I4585" i="22"/>
  <c r="I991" i="22"/>
  <c r="I3565" i="22"/>
  <c r="I3354" i="22"/>
  <c r="I4520" i="22"/>
  <c r="I2302" i="22"/>
  <c r="I6947" i="22"/>
  <c r="I4621" i="22"/>
  <c r="I1473" i="22"/>
  <c r="I6512" i="22"/>
  <c r="I2090" i="22"/>
  <c r="I2390" i="22"/>
  <c r="I713" i="22"/>
  <c r="I4880" i="22"/>
  <c r="I642" i="22"/>
  <c r="I3249" i="22"/>
  <c r="I2822" i="22"/>
  <c r="I3171" i="22"/>
  <c r="I5943" i="22"/>
  <c r="I3785" i="22"/>
  <c r="I2760" i="22"/>
  <c r="I3347" i="22"/>
  <c r="I4914" i="22"/>
  <c r="I3481" i="22"/>
  <c r="I4507" i="22"/>
  <c r="I2610" i="22"/>
  <c r="I4536" i="22"/>
  <c r="I2431" i="22"/>
  <c r="I4240" i="22"/>
  <c r="I3192" i="22"/>
  <c r="I3364" i="22"/>
  <c r="I3745" i="22"/>
  <c r="I2986" i="22"/>
  <c r="I3463" i="22"/>
  <c r="I3037" i="22"/>
  <c r="I2728" i="22"/>
  <c r="I2987" i="22"/>
  <c r="I3540" i="22"/>
  <c r="I2914" i="22"/>
  <c r="I2826" i="22"/>
  <c r="I6006" i="22"/>
  <c r="I4817" i="22"/>
  <c r="I2711" i="22"/>
  <c r="I3754" i="22"/>
  <c r="I5762" i="22"/>
  <c r="I999" i="22"/>
  <c r="I2544" i="22"/>
  <c r="I3666" i="22"/>
  <c r="I3750" i="22"/>
  <c r="I2252" i="22"/>
  <c r="I1789" i="22"/>
  <c r="I5235" i="22"/>
  <c r="I4699" i="22"/>
  <c r="I1633" i="22"/>
  <c r="I2135" i="22"/>
  <c r="I4711" i="22"/>
  <c r="I4674" i="22"/>
  <c r="I3677" i="22"/>
  <c r="I282" i="22"/>
  <c r="I4335" i="22"/>
  <c r="I3236" i="22"/>
  <c r="I846" i="22"/>
  <c r="I4825" i="22"/>
  <c r="I3348" i="22"/>
  <c r="I4624" i="22"/>
  <c r="I3137" i="22"/>
  <c r="I4031" i="22"/>
  <c r="I3646" i="22"/>
  <c r="I4862" i="22"/>
  <c r="I1562" i="22"/>
  <c r="I1189" i="22"/>
  <c r="I4528" i="22"/>
  <c r="I3954" i="22"/>
  <c r="I3945" i="22"/>
  <c r="I4745" i="22"/>
  <c r="I1192" i="22"/>
  <c r="I3342" i="22"/>
  <c r="I3210" i="22"/>
  <c r="I792" i="22"/>
  <c r="I1147" i="22"/>
  <c r="I2064" i="22"/>
  <c r="I4327" i="22"/>
  <c r="I4369" i="22"/>
  <c r="I3413" i="22"/>
  <c r="I4545" i="22"/>
  <c r="I769" i="22"/>
  <c r="I6856" i="22"/>
  <c r="I2796" i="22"/>
  <c r="I4697" i="22"/>
  <c r="I4498" i="22"/>
  <c r="I4243" i="22"/>
  <c r="I2807" i="22"/>
  <c r="I2296" i="22"/>
  <c r="I4971" i="22"/>
  <c r="I4028" i="22"/>
  <c r="I2529" i="22"/>
  <c r="I939" i="22"/>
  <c r="I4543" i="22"/>
  <c r="I4548" i="22"/>
  <c r="I3133" i="22"/>
  <c r="I2350" i="22"/>
  <c r="I6064" i="22"/>
  <c r="I4225" i="22"/>
  <c r="I2532" i="22"/>
  <c r="I4297" i="22"/>
  <c r="I3228" i="22"/>
  <c r="I2455" i="22"/>
  <c r="I4953" i="22"/>
  <c r="I3842" i="22"/>
  <c r="I984" i="22"/>
  <c r="I5826" i="22"/>
  <c r="I4640" i="22"/>
  <c r="I189" i="22"/>
  <c r="I6020" i="22"/>
  <c r="I3369" i="22"/>
  <c r="I1139" i="22"/>
  <c r="I2894" i="22"/>
  <c r="I473" i="22"/>
  <c r="I2910" i="22"/>
  <c r="I4496" i="22"/>
  <c r="I3691" i="22"/>
  <c r="I3353" i="22"/>
  <c r="I2856" i="22"/>
  <c r="I2791" i="22"/>
  <c r="I4637" i="22"/>
  <c r="I4944" i="22"/>
  <c r="I4207" i="22"/>
  <c r="I4725" i="22"/>
  <c r="I4499" i="22"/>
  <c r="I3779" i="22"/>
  <c r="I4201" i="22"/>
  <c r="I1784" i="22"/>
  <c r="I721" i="22"/>
  <c r="I4834" i="22"/>
  <c r="I3379" i="22"/>
  <c r="I2592" i="22"/>
  <c r="I1191" i="22"/>
  <c r="I589" i="22"/>
  <c r="I3474" i="22"/>
  <c r="I2747" i="22"/>
  <c r="I3857" i="22"/>
  <c r="I2014" i="22"/>
  <c r="I4152" i="22"/>
  <c r="I2331" i="22"/>
  <c r="I3895" i="22"/>
  <c r="I3538" i="22"/>
  <c r="I3332" i="22"/>
  <c r="I6891" i="22"/>
  <c r="I4895" i="22"/>
  <c r="I4937" i="22"/>
  <c r="I4043" i="22"/>
  <c r="I1408" i="22"/>
  <c r="I1763" i="22"/>
  <c r="I3952" i="22"/>
  <c r="I4762" i="22"/>
  <c r="I4993" i="22"/>
  <c r="I4416" i="22"/>
  <c r="I4387" i="22"/>
  <c r="I3732" i="22"/>
  <c r="I3461" i="22"/>
  <c r="I3508" i="22"/>
  <c r="I3939" i="22"/>
  <c r="I2084" i="22"/>
  <c r="I5891" i="22"/>
  <c r="I4645" i="22"/>
  <c r="I4661" i="22"/>
  <c r="I3630" i="22"/>
  <c r="I4450" i="22"/>
  <c r="I3239" i="22"/>
  <c r="I2718" i="22"/>
  <c r="I2303" i="22"/>
  <c r="I1274" i="22"/>
  <c r="I170" i="22"/>
  <c r="I3523" i="22"/>
  <c r="I3539" i="22"/>
  <c r="I1501" i="22"/>
  <c r="I4591" i="22"/>
  <c r="I3847" i="22"/>
  <c r="I4075" i="22"/>
  <c r="I3935" i="22"/>
  <c r="I3166" i="22"/>
  <c r="I3164" i="22"/>
  <c r="I6844" i="22"/>
  <c r="I4938" i="22"/>
  <c r="I4818" i="22"/>
  <c r="I2063" i="22"/>
  <c r="I3111" i="22"/>
  <c r="I2017" i="22"/>
  <c r="I4888" i="22"/>
  <c r="I4410" i="22"/>
  <c r="I4116" i="22"/>
  <c r="I3918" i="22"/>
  <c r="I2941" i="22"/>
  <c r="I3875" i="22"/>
  <c r="I3778" i="22"/>
  <c r="I3831" i="22"/>
  <c r="I2569" i="22"/>
  <c r="I2398" i="22"/>
  <c r="I6890" i="22"/>
  <c r="I4222" i="22"/>
  <c r="I4169" i="22"/>
  <c r="I3993" i="22"/>
  <c r="I1284" i="22"/>
  <c r="I4144" i="22"/>
  <c r="I2459" i="22"/>
  <c r="I4326" i="22"/>
  <c r="I2915" i="22"/>
  <c r="I3905" i="22"/>
  <c r="I3880" i="22"/>
  <c r="I4053" i="22"/>
  <c r="I979" i="22"/>
  <c r="I2460" i="22"/>
  <c r="I4791" i="22"/>
  <c r="I2857" i="22"/>
  <c r="I2454" i="22"/>
  <c r="I2057" i="22"/>
  <c r="I664" i="22"/>
  <c r="I1616" i="22"/>
  <c r="I174" i="22"/>
  <c r="I187" i="22"/>
  <c r="I4779" i="22"/>
  <c r="I2617" i="22"/>
  <c r="I2269" i="22"/>
  <c r="I6702" i="22"/>
  <c r="I1959" i="22"/>
  <c r="I6046" i="22"/>
  <c r="I4406" i="22"/>
  <c r="I2907" i="22"/>
  <c r="I1474" i="22"/>
  <c r="I5844" i="22"/>
  <c r="I3320" i="22"/>
  <c r="I6886" i="22"/>
  <c r="I2463" i="22"/>
  <c r="I5992" i="22"/>
  <c r="I5299" i="22"/>
  <c r="I5417" i="22"/>
  <c r="I5055" i="22"/>
  <c r="I5233" i="22"/>
  <c r="I5519" i="22"/>
  <c r="I5703" i="22"/>
  <c r="I5984" i="22"/>
  <c r="I6477" i="22"/>
  <c r="I5623" i="22"/>
  <c r="I6097" i="22"/>
  <c r="I6614" i="22"/>
  <c r="I5278" i="22"/>
  <c r="I5330" i="22"/>
  <c r="I5871" i="22"/>
  <c r="I5672" i="22"/>
  <c r="I6953" i="22"/>
  <c r="I6309" i="22"/>
  <c r="I6568" i="22"/>
  <c r="I5571" i="22"/>
  <c r="I5720" i="22"/>
  <c r="I6248" i="22"/>
  <c r="I6769" i="22"/>
  <c r="I5730" i="22"/>
  <c r="I5123" i="22"/>
  <c r="I5613" i="22"/>
  <c r="I6549" i="22"/>
  <c r="I5329" i="22"/>
  <c r="I6518" i="22"/>
  <c r="I6766" i="22"/>
  <c r="I191" i="22"/>
  <c r="I1244" i="22"/>
  <c r="I1125" i="22"/>
  <c r="I629" i="22"/>
  <c r="I931" i="22"/>
  <c r="I523" i="22"/>
  <c r="I5394" i="22"/>
  <c r="I5875" i="22"/>
  <c r="I5907" i="22"/>
  <c r="I6184" i="22"/>
  <c r="I6492" i="22"/>
  <c r="I6760" i="22"/>
  <c r="I6757" i="22"/>
  <c r="I5802" i="22"/>
  <c r="I6741" i="22"/>
  <c r="I6042" i="22"/>
  <c r="I5854" i="22"/>
  <c r="I6752" i="22"/>
  <c r="I6934" i="22"/>
  <c r="I175" i="22"/>
  <c r="I285" i="22"/>
  <c r="I746" i="22"/>
  <c r="I1322" i="22"/>
  <c r="I315" i="22"/>
  <c r="I843" i="22"/>
  <c r="I201" i="22"/>
  <c r="I411" i="22"/>
  <c r="I82" i="22"/>
  <c r="I941" i="22"/>
  <c r="I1497" i="22"/>
  <c r="I1145" i="22"/>
  <c r="I5056" i="22"/>
  <c r="I5696" i="22"/>
  <c r="I6029" i="22"/>
  <c r="I6035" i="22"/>
  <c r="I7014" i="22"/>
  <c r="I5999" i="22"/>
  <c r="I5810" i="22"/>
  <c r="I6903" i="22"/>
  <c r="I5980" i="22"/>
  <c r="I373" i="22"/>
  <c r="I656" i="22"/>
  <c r="I14" i="22"/>
  <c r="I753" i="22"/>
  <c r="I478" i="22"/>
  <c r="I725" i="22"/>
  <c r="I1259" i="22"/>
  <c r="I960" i="22"/>
  <c r="I1758" i="22"/>
  <c r="I2190" i="22"/>
  <c r="I966" i="22"/>
  <c r="I1699" i="22"/>
  <c r="I81" i="22"/>
  <c r="I1369" i="22"/>
  <c r="I2117" i="22"/>
  <c r="I2618" i="22"/>
  <c r="I3122" i="22"/>
  <c r="I5385" i="22"/>
  <c r="I5200" i="22"/>
  <c r="I5535" i="22"/>
  <c r="I5435" i="22"/>
  <c r="I5816" i="22"/>
  <c r="I6531" i="22"/>
  <c r="I6111" i="22"/>
  <c r="I6355" i="22"/>
  <c r="I6574" i="22"/>
  <c r="I5002" i="22"/>
  <c r="I5931" i="22"/>
  <c r="I6308" i="22"/>
  <c r="I6675" i="22"/>
  <c r="I5507" i="22"/>
  <c r="I5665" i="22"/>
  <c r="I6002" i="22"/>
  <c r="I6312" i="22"/>
  <c r="I6800" i="22"/>
  <c r="I6627" i="22"/>
  <c r="I5819" i="22"/>
  <c r="I6839" i="22"/>
  <c r="I6591" i="22"/>
  <c r="I5380" i="22"/>
  <c r="I97" i="22"/>
  <c r="I1136" i="22"/>
  <c r="I51" i="22"/>
  <c r="I327" i="22"/>
  <c r="I1360" i="22"/>
  <c r="I1397" i="22"/>
  <c r="I5128" i="22"/>
  <c r="I6003" i="22"/>
  <c r="I5636" i="22"/>
  <c r="I6743" i="22"/>
  <c r="I6747" i="22"/>
  <c r="I5577" i="22"/>
  <c r="I6799" i="22"/>
  <c r="I6527" i="22"/>
  <c r="I6637" i="22"/>
  <c r="I6204" i="22"/>
  <c r="I67" i="22"/>
  <c r="I328" i="22"/>
  <c r="I962" i="22"/>
  <c r="I1430" i="22"/>
  <c r="I627" i="22"/>
  <c r="I158" i="22"/>
  <c r="I454" i="22"/>
  <c r="I333" i="22"/>
  <c r="I1194" i="22"/>
  <c r="I823" i="22"/>
  <c r="I1530" i="22"/>
  <c r="I5232" i="22"/>
  <c r="I5117" i="22"/>
  <c r="I6703" i="22"/>
  <c r="I5407" i="22"/>
  <c r="I5585" i="22"/>
  <c r="I5266" i="22"/>
  <c r="I53" i="22"/>
  <c r="I249" i="22"/>
  <c r="I1196" i="22"/>
  <c r="I597" i="22"/>
  <c r="I62" i="22"/>
  <c r="I268" i="22"/>
  <c r="I1461" i="22"/>
  <c r="I1512" i="22"/>
  <c r="I2154" i="22"/>
  <c r="I1048" i="22"/>
  <c r="I1958" i="22"/>
  <c r="I863" i="22"/>
  <c r="I1858" i="22"/>
  <c r="I2506" i="22"/>
  <c r="I99" i="22"/>
  <c r="I5793" i="22"/>
  <c r="I5894" i="22"/>
  <c r="I6450" i="22"/>
  <c r="I6783" i="22"/>
  <c r="I5898" i="22"/>
  <c r="I5603" i="22"/>
  <c r="I5950" i="22"/>
  <c r="I5964" i="22"/>
  <c r="I115" i="22"/>
  <c r="I614" i="22"/>
  <c r="I1262" i="22"/>
  <c r="I603" i="22"/>
  <c r="I172" i="22"/>
  <c r="I683" i="22"/>
  <c r="I905" i="22"/>
  <c r="I703" i="22"/>
  <c r="I1578" i="22"/>
  <c r="I2160" i="22"/>
  <c r="I469" i="22"/>
  <c r="I1576" i="22"/>
  <c r="I2095" i="22"/>
  <c r="I1314" i="22"/>
  <c r="I1909" i="22"/>
  <c r="I2513" i="22"/>
  <c r="I2948" i="22"/>
  <c r="I5177" i="22"/>
  <c r="I5569" i="22"/>
  <c r="I6834" i="22"/>
  <c r="I6269" i="22"/>
  <c r="I6547" i="22"/>
  <c r="I6745" i="22"/>
  <c r="I5219" i="22"/>
  <c r="I5447" i="22"/>
  <c r="I6268" i="22"/>
  <c r="I6823" i="22"/>
  <c r="I6613" i="22"/>
  <c r="I6922" i="22"/>
  <c r="I342" i="22"/>
  <c r="I1334" i="22"/>
  <c r="I1047" i="22"/>
  <c r="I587" i="22"/>
  <c r="I140" i="22"/>
  <c r="I1668" i="22"/>
  <c r="I2424" i="22"/>
  <c r="I1544" i="22"/>
  <c r="I983" i="22"/>
  <c r="I1966" i="22"/>
  <c r="I2816" i="22"/>
  <c r="I930" i="22"/>
  <c r="I1852" i="22"/>
  <c r="I2371" i="22"/>
  <c r="I2757" i="22"/>
  <c r="I3045" i="22"/>
  <c r="I1211" i="22"/>
  <c r="I1666" i="22"/>
  <c r="I2098" i="22"/>
  <c r="I2444" i="22"/>
  <c r="I2818" i="22"/>
  <c r="I1597" i="22"/>
  <c r="I2665" i="22"/>
  <c r="I3138" i="22"/>
  <c r="I3392" i="22"/>
  <c r="I3680" i="22"/>
  <c r="I3932" i="22"/>
  <c r="I4184" i="22"/>
  <c r="I4436" i="22"/>
  <c r="I4688" i="22"/>
  <c r="I4976" i="22"/>
  <c r="I1711" i="22"/>
  <c r="I2510" i="22"/>
  <c r="I2989" i="22"/>
  <c r="I3279" i="22"/>
  <c r="I3567" i="22"/>
  <c r="I3819" i="22"/>
  <c r="I4071" i="22"/>
  <c r="I5681" i="22"/>
  <c r="I5824" i="22"/>
  <c r="I6170" i="22"/>
  <c r="I6480" i="22"/>
  <c r="I6280" i="22"/>
  <c r="I6274" i="22"/>
  <c r="I6093" i="22"/>
  <c r="I5934" i="22"/>
  <c r="I5976" i="22"/>
  <c r="I6802" i="22"/>
  <c r="I6976" i="22"/>
  <c r="I409" i="22"/>
  <c r="I692" i="22"/>
  <c r="I1268" i="22"/>
  <c r="I408" i="22"/>
  <c r="I993" i="22"/>
  <c r="I26" i="22"/>
  <c r="I761" i="22"/>
  <c r="I913" i="22"/>
  <c r="I204" i="22"/>
  <c r="I1282" i="22"/>
  <c r="I1782" i="22"/>
  <c r="I2214" i="22"/>
  <c r="I504" i="22"/>
  <c r="I5080" i="22"/>
  <c r="I6065" i="22"/>
  <c r="I5573" i="22"/>
  <c r="I5735" i="22"/>
  <c r="I5968" i="22"/>
  <c r="I5660" i="22"/>
  <c r="I6430" i="22"/>
  <c r="I6541" i="22"/>
  <c r="I6407" i="22"/>
  <c r="I5808" i="22"/>
  <c r="I6786" i="22"/>
  <c r="I5023" i="22"/>
  <c r="I5208" i="22"/>
  <c r="I5852" i="22"/>
  <c r="I6714" i="22"/>
  <c r="I6763" i="22"/>
  <c r="I5165" i="22"/>
  <c r="I6765" i="22"/>
  <c r="I6896" i="22"/>
  <c r="I101" i="22"/>
  <c r="I1280" i="22"/>
  <c r="I323" i="22"/>
  <c r="I441" i="22"/>
  <c r="I1138" i="22"/>
  <c r="I5612" i="22"/>
  <c r="I6231" i="22"/>
  <c r="I5797" i="22"/>
  <c r="I6869" i="22"/>
  <c r="I6223" i="22"/>
  <c r="I6345" i="22"/>
  <c r="I6584" i="22"/>
  <c r="I6324" i="22"/>
  <c r="I6458" i="22"/>
  <c r="I3" i="22"/>
  <c r="I782" i="22"/>
  <c r="I142" i="22"/>
  <c r="I879" i="22"/>
  <c r="I496" i="22"/>
  <c r="I743" i="22"/>
  <c r="I1151" i="22"/>
  <c r="I880" i="22"/>
  <c r="I5381" i="22"/>
  <c r="I5586" i="22"/>
  <c r="I6327" i="22"/>
  <c r="I6975" i="22"/>
  <c r="I5988" i="22"/>
  <c r="I6838" i="22"/>
  <c r="I109" i="22"/>
  <c r="I980" i="22"/>
  <c r="I537" i="22"/>
  <c r="I260" i="22"/>
  <c r="I798" i="22"/>
  <c r="I1050" i="22"/>
  <c r="I1938" i="22"/>
  <c r="I428" i="22"/>
  <c r="I2001" i="22"/>
  <c r="I1305" i="22"/>
  <c r="I2204" i="22"/>
  <c r="I2906" i="22"/>
  <c r="I5553" i="22"/>
  <c r="I6105" i="22"/>
  <c r="I6366" i="22"/>
  <c r="I6801" i="22"/>
  <c r="I6705" i="22"/>
  <c r="I5559" i="22"/>
  <c r="I6378" i="22"/>
  <c r="I439" i="22"/>
  <c r="I986" i="22"/>
  <c r="I243" i="22"/>
  <c r="I96" i="22"/>
  <c r="I731" i="22"/>
  <c r="I1338" i="22"/>
  <c r="I1390" i="22"/>
  <c r="I1944" i="22"/>
  <c r="I212" i="22"/>
  <c r="I1706" i="22"/>
  <c r="I390" i="22"/>
  <c r="I1693" i="22"/>
  <c r="I2254" i="22"/>
  <c r="I2912" i="22"/>
  <c r="I5776" i="22"/>
  <c r="I6767" i="22"/>
  <c r="I6715" i="22"/>
  <c r="I6455" i="22"/>
  <c r="I6167" i="22"/>
  <c r="I5959" i="22"/>
  <c r="I5481" i="22"/>
  <c r="I6115" i="22"/>
  <c r="I6991" i="22"/>
  <c r="I5952" i="22"/>
  <c r="I429" i="22"/>
  <c r="I387" i="22"/>
  <c r="I310" i="22"/>
  <c r="I1013" i="22"/>
  <c r="I1608" i="22"/>
  <c r="I384" i="22"/>
  <c r="I1936" i="22"/>
  <c r="I1635" i="22"/>
  <c r="I2485" i="22"/>
  <c r="I850" i="22"/>
  <c r="I1895" i="22"/>
  <c r="I2541" i="22"/>
  <c r="I2937" i="22"/>
  <c r="I907" i="22"/>
  <c r="I1623" i="22"/>
  <c r="I2141" i="22"/>
  <c r="I2602" i="22"/>
  <c r="I1019" i="22"/>
  <c r="I2347" i="22"/>
  <c r="I3095" i="22"/>
  <c r="I3464" i="22"/>
  <c r="I3752" i="22"/>
  <c r="I4040" i="22"/>
  <c r="I4364" i="22"/>
  <c r="I4652" i="22"/>
  <c r="I239" i="22"/>
  <c r="I1970" i="22"/>
  <c r="I2801" i="22"/>
  <c r="I3207" i="22"/>
  <c r="I3495" i="22"/>
  <c r="I3855" i="22"/>
  <c r="I4143" i="22"/>
  <c r="I6075" i="22"/>
  <c r="I6343" i="22"/>
  <c r="I6202" i="22"/>
  <c r="I6581" i="22"/>
  <c r="I5754" i="22"/>
  <c r="I6828" i="22"/>
  <c r="I6642" i="22"/>
  <c r="I6225" i="22"/>
  <c r="I41" i="22"/>
  <c r="I263" i="22"/>
  <c r="I944" i="22"/>
  <c r="I207" i="22"/>
  <c r="I897" i="22"/>
  <c r="I245" i="22"/>
  <c r="I370" i="22"/>
  <c r="I1245" i="22"/>
  <c r="I1068" i="22"/>
  <c r="I1734" i="22"/>
  <c r="I2274" i="22"/>
  <c r="I832" i="22"/>
  <c r="I1552" i="22"/>
  <c r="I2073" i="22"/>
  <c r="I889" i="22"/>
  <c r="I1585" i="22"/>
  <c r="I2045" i="22"/>
  <c r="I2492" i="22"/>
  <c r="I2930" i="22"/>
  <c r="I660" i="22"/>
  <c r="I1241" i="22"/>
  <c r="I1643" i="22"/>
  <c r="I1946" i="22"/>
  <c r="I2291" i="22"/>
  <c r="I2583" i="22"/>
  <c r="I2835" i="22"/>
  <c r="I276" i="22"/>
  <c r="I1081" i="22"/>
  <c r="I1587" i="22"/>
  <c r="I1889" i="22"/>
  <c r="I2192" i="22"/>
  <c r="I2494" i="22"/>
  <c r="I2752" i="22"/>
  <c r="I1269" i="22"/>
  <c r="I2266" i="22"/>
  <c r="I2821" i="22"/>
  <c r="I3182" i="22"/>
  <c r="I3434" i="22"/>
  <c r="I3722" i="22"/>
  <c r="I3974" i="22"/>
  <c r="I4226" i="22"/>
  <c r="I4478" i="22"/>
  <c r="I4730" i="22"/>
  <c r="I369" i="22"/>
  <c r="I1862" i="22"/>
  <c r="I2597" i="22"/>
  <c r="I3053" i="22"/>
  <c r="I3321" i="22"/>
  <c r="I3609" i="22"/>
  <c r="I3861" i="22"/>
  <c r="I4113" i="22"/>
  <c r="I5273" i="22"/>
  <c r="I6344" i="22"/>
  <c r="I6849" i="22"/>
  <c r="I6016" i="22"/>
  <c r="I7024" i="22"/>
  <c r="I289" i="22"/>
  <c r="I728" i="22"/>
  <c r="I1448" i="22"/>
  <c r="I777" i="22"/>
  <c r="I466" i="22"/>
  <c r="I797" i="22"/>
  <c r="I1173" i="22"/>
  <c r="I996" i="22"/>
  <c r="I1746" i="22"/>
  <c r="I2238" i="22"/>
  <c r="I858" i="22"/>
  <c r="I1713" i="22"/>
  <c r="I2289" i="22"/>
  <c r="I1456" i="22"/>
  <c r="I2060" i="22"/>
  <c r="I2630" i="22"/>
  <c r="I3110" i="22"/>
  <c r="I1133" i="22"/>
  <c r="I1658" i="22"/>
  <c r="I2047" i="22"/>
  <c r="I2435" i="22"/>
  <c r="I2775" i="22"/>
  <c r="I5536" i="22"/>
  <c r="I5768" i="22"/>
  <c r="I6156" i="22"/>
  <c r="I6867" i="22"/>
  <c r="I5365" i="22"/>
  <c r="I6987" i="22"/>
  <c r="I83" i="22"/>
  <c r="I482" i="22"/>
  <c r="I1226" i="22"/>
  <c r="I531" i="22"/>
  <c r="I186" i="22"/>
  <c r="I551" i="22"/>
  <c r="I851" i="22"/>
  <c r="I559" i="22"/>
  <c r="I1590" i="22"/>
  <c r="I2076" i="22"/>
  <c r="I298" i="22"/>
  <c r="I1507" i="22"/>
  <c r="I2109" i="22"/>
  <c r="I1163" i="22"/>
  <c r="I1880" i="22"/>
  <c r="I2456" i="22"/>
  <c r="I2960" i="22"/>
  <c r="I904" i="22"/>
  <c r="I1528" i="22"/>
  <c r="I1924" i="22"/>
  <c r="I2313" i="22"/>
  <c r="I2673" i="22"/>
  <c r="I2997" i="22"/>
  <c r="I1043" i="22"/>
  <c r="I1609" i="22"/>
  <c r="I1997" i="22"/>
  <c r="I2386" i="22"/>
  <c r="I2734" i="22"/>
  <c r="I1365" i="22"/>
  <c r="I2491" i="22"/>
  <c r="I3081" i="22"/>
  <c r="I3416" i="22"/>
  <c r="I3740" i="22"/>
  <c r="I4064" i="22"/>
  <c r="I4388" i="22"/>
  <c r="I4712" i="22"/>
  <c r="I612" i="22"/>
  <c r="I2186" i="22"/>
  <c r="I2917" i="22"/>
  <c r="I3303" i="22"/>
  <c r="I3627" i="22"/>
  <c r="I3951" i="22"/>
  <c r="I4239" i="22"/>
  <c r="I4455" i="22"/>
  <c r="I4671" i="22"/>
  <c r="I4887" i="22"/>
  <c r="I1115" i="22"/>
  <c r="I2036" i="22"/>
  <c r="I2622" i="22"/>
  <c r="I3018" i="22"/>
  <c r="I3262" i="22"/>
  <c r="I5101" i="22"/>
  <c r="I5591" i="22"/>
  <c r="I5978" i="22"/>
  <c r="I6900" i="22"/>
  <c r="I6384" i="22"/>
  <c r="I6878" i="22"/>
  <c r="I6687" i="22"/>
  <c r="I75" i="22"/>
  <c r="I896" i="22"/>
  <c r="I149" i="22"/>
  <c r="I933" i="22"/>
  <c r="I173" i="22"/>
  <c r="I493" i="22"/>
  <c r="I1374" i="22"/>
  <c r="I1210" i="22"/>
  <c r="I1854" i="22"/>
  <c r="I2346" i="22"/>
  <c r="I1102" i="22"/>
  <c r="I1843" i="22"/>
  <c r="I622" i="22"/>
  <c r="I1613" i="22"/>
  <c r="I2189" i="22"/>
  <c r="I2738" i="22"/>
  <c r="I448" i="22"/>
  <c r="I1263" i="22"/>
  <c r="I1744" i="22"/>
  <c r="I2133" i="22"/>
  <c r="I2522" i="22"/>
  <c r="I2847" i="22"/>
  <c r="I661" i="22"/>
  <c r="I1372" i="22"/>
  <c r="I1817" i="22"/>
  <c r="I2206" i="22"/>
  <c r="I2584" i="22"/>
  <c r="I2908" i="22"/>
  <c r="I2050" i="22"/>
  <c r="I2845" i="22"/>
  <c r="I3266" i="22"/>
  <c r="I3590" i="22"/>
  <c r="I3914" i="22"/>
  <c r="I4238" i="22"/>
  <c r="I4562" i="22"/>
  <c r="I4886" i="22"/>
  <c r="I1646" i="22"/>
  <c r="I2621" i="22"/>
  <c r="I3153" i="22"/>
  <c r="I3477" i="22"/>
  <c r="I3801" i="22"/>
  <c r="I4125" i="22"/>
  <c r="I4353" i="22"/>
  <c r="I4569" i="22"/>
  <c r="I4785" i="22"/>
  <c r="I2" i="22"/>
  <c r="I1669" i="22"/>
  <c r="I2396" i="22"/>
  <c r="I2850" i="22"/>
  <c r="I3160" i="22"/>
  <c r="I3376" i="22"/>
  <c r="I6033" i="22"/>
  <c r="I6926" i="22"/>
  <c r="I6107" i="22"/>
  <c r="I292" i="22"/>
  <c r="I336" i="22"/>
  <c r="I375" i="22"/>
  <c r="I1553" i="22"/>
  <c r="I1962" i="22"/>
  <c r="I1301" i="22"/>
  <c r="I917" i="22"/>
  <c r="I2319" i="22"/>
  <c r="I696" i="22"/>
  <c r="I1831" i="22"/>
  <c r="I2595" i="22"/>
  <c r="I682" i="22"/>
  <c r="I1637" i="22"/>
  <c r="I2213" i="22"/>
  <c r="I2758" i="22"/>
  <c r="I5103" i="22"/>
  <c r="I5432" i="22"/>
  <c r="I5614" i="22"/>
  <c r="I6316" i="22"/>
  <c r="I5923" i="22"/>
  <c r="I5575" i="22"/>
  <c r="I6857" i="22"/>
  <c r="I5313" i="22"/>
  <c r="I7013" i="22"/>
  <c r="I5755" i="22"/>
  <c r="I5937" i="22"/>
  <c r="I6441" i="22"/>
  <c r="I5862" i="22"/>
  <c r="I5747" i="22"/>
  <c r="I6912" i="22"/>
  <c r="I6968" i="22"/>
  <c r="I234" i="22"/>
  <c r="I549" i="22"/>
  <c r="I182" i="22"/>
  <c r="I739" i="22"/>
  <c r="I6037" i="22"/>
  <c r="I5957" i="22"/>
  <c r="I6659" i="22"/>
  <c r="I6884" i="22"/>
  <c r="I6218" i="22"/>
  <c r="I6670" i="22"/>
  <c r="I5855" i="22"/>
  <c r="I211" i="22"/>
  <c r="I674" i="22"/>
  <c r="I1394" i="22"/>
  <c r="I987" i="22"/>
  <c r="I195" i="22"/>
  <c r="I546" i="22"/>
  <c r="I535" i="22"/>
  <c r="I5019" i="22"/>
  <c r="I5867" i="22"/>
  <c r="I6661" i="22"/>
  <c r="I6582" i="22"/>
  <c r="I5922" i="22"/>
  <c r="I49" i="22"/>
  <c r="I1040" i="22"/>
  <c r="I1077" i="22"/>
  <c r="I677" i="22"/>
  <c r="I571" i="22"/>
  <c r="I1902" i="22"/>
  <c r="I1128" i="22"/>
  <c r="I2087" i="22"/>
  <c r="I1729" i="22"/>
  <c r="I2834" i="22"/>
  <c r="I5677" i="22"/>
  <c r="I6272" i="22"/>
  <c r="I6710" i="22"/>
  <c r="I6040" i="22"/>
  <c r="I6599" i="22"/>
  <c r="I6850" i="22"/>
  <c r="I184" i="22"/>
  <c r="I1202" i="22"/>
  <c r="I819" i="22"/>
  <c r="I339" i="22"/>
  <c r="I1266" i="22"/>
  <c r="I1462" i="22"/>
  <c r="I2196" i="22"/>
  <c r="I1140" i="22"/>
  <c r="I2051" i="22"/>
  <c r="I1444" i="22"/>
  <c r="I2470" i="22"/>
  <c r="I146" i="22"/>
  <c r="I5780" i="22"/>
  <c r="I5092" i="22"/>
  <c r="I6306" i="22"/>
  <c r="I229" i="22"/>
  <c r="I5925" i="22"/>
  <c r="I6825" i="22"/>
  <c r="I6820" i="22"/>
  <c r="I6759" i="22"/>
  <c r="I518" i="22"/>
  <c r="I567" i="22"/>
  <c r="I9" i="22"/>
  <c r="I1246" i="22"/>
  <c r="I2364" i="22"/>
  <c r="I2123" i="22"/>
  <c r="I1894" i="22"/>
  <c r="I3032" i="22"/>
  <c r="I1593" i="22"/>
  <c r="I2500" i="22"/>
  <c r="I2973" i="22"/>
  <c r="I1276" i="22"/>
  <c r="I1882" i="22"/>
  <c r="I2401" i="22"/>
  <c r="I2890" i="22"/>
  <c r="I2593" i="22"/>
  <c r="I3248" i="22"/>
  <c r="I3572" i="22"/>
  <c r="I3968" i="22"/>
  <c r="I4328" i="22"/>
  <c r="I4760" i="22"/>
  <c r="I990" i="22"/>
  <c r="I2423" i="22"/>
  <c r="I3132" i="22"/>
  <c r="I3459" i="22"/>
  <c r="I3891" i="22"/>
  <c r="I5115" i="22"/>
  <c r="I5789" i="22"/>
  <c r="I5760" i="22"/>
  <c r="I6881" i="22"/>
  <c r="I6160" i="22"/>
  <c r="I6997" i="22"/>
  <c r="I6664" i="22"/>
  <c r="I6862" i="22"/>
  <c r="I162" i="22"/>
  <c r="I1016" i="22"/>
  <c r="I501" i="22"/>
  <c r="I251" i="22"/>
  <c r="I605" i="22"/>
  <c r="I1158" i="22"/>
  <c r="I1167" i="22"/>
  <c r="I1950" i="22"/>
  <c r="I2430" i="22"/>
  <c r="I1366" i="22"/>
  <c r="I1943" i="22"/>
  <c r="I997" i="22"/>
  <c r="I1714" i="22"/>
  <c r="I2305" i="22"/>
  <c r="I2774" i="22"/>
  <c r="I552" i="22"/>
  <c r="I1306" i="22"/>
  <c r="I1773" i="22"/>
  <c r="I2119" i="22"/>
  <c r="I2464" i="22"/>
  <c r="I2799" i="22"/>
  <c r="I516" i="22"/>
  <c r="I1285" i="22"/>
  <c r="I1717" i="22"/>
  <c r="I2105" i="22"/>
  <c r="I2451" i="22"/>
  <c r="I2824" i="22"/>
  <c r="I1618" i="22"/>
  <c r="I2533" i="22"/>
  <c r="I3102" i="22"/>
  <c r="I3398" i="22"/>
  <c r="I3758" i="22"/>
  <c r="I4046" i="22"/>
  <c r="I4370" i="22"/>
  <c r="I4658" i="22"/>
  <c r="I4946" i="22"/>
  <c r="I1991" i="22"/>
  <c r="I2741" i="22"/>
  <c r="I3213" i="22"/>
  <c r="I3501" i="22"/>
  <c r="I3825" i="22"/>
  <c r="I4149" i="22"/>
  <c r="I5732" i="22"/>
  <c r="I6461" i="22"/>
  <c r="I6640" i="22"/>
  <c r="I6910" i="22"/>
  <c r="I445" i="22"/>
  <c r="I968" i="22"/>
  <c r="I380" i="22"/>
  <c r="I179" i="22"/>
  <c r="I653" i="22"/>
  <c r="I1302" i="22"/>
  <c r="I1296" i="22"/>
  <c r="I1986" i="22"/>
  <c r="I255" i="22"/>
  <c r="I1598" i="22"/>
  <c r="I505" i="22"/>
  <c r="I1671" i="22"/>
  <c r="I2348" i="22"/>
  <c r="I2954" i="22"/>
  <c r="I1000" i="22"/>
  <c r="I1715" i="22"/>
  <c r="I2176" i="22"/>
  <c r="I2607" i="22"/>
  <c r="I5204" i="22"/>
  <c r="I6249" i="22"/>
  <c r="I6782" i="22"/>
  <c r="I5464" i="22"/>
  <c r="I6764" i="22"/>
  <c r="I6503" i="22"/>
  <c r="I357" i="22"/>
  <c r="I1346" i="22"/>
  <c r="I783" i="22"/>
  <c r="I166" i="22"/>
  <c r="I246" i="22"/>
  <c r="I226" i="22"/>
  <c r="I1680" i="22"/>
  <c r="I2244" i="22"/>
  <c r="I1090" i="22"/>
  <c r="I1907" i="22"/>
  <c r="I1009" i="22"/>
  <c r="I1981" i="22"/>
  <c r="I2636" i="22"/>
  <c r="I405" i="22"/>
  <c r="I1337" i="22"/>
  <c r="I1867" i="22"/>
  <c r="I2385" i="22"/>
  <c r="I2781" i="22"/>
  <c r="I646" i="22"/>
  <c r="I1449" i="22"/>
  <c r="I1940" i="22"/>
  <c r="I2458" i="22"/>
  <c r="I2842" i="22"/>
  <c r="I2029" i="22"/>
  <c r="I2926" i="22"/>
  <c r="I3368" i="22"/>
  <c r="I3800" i="22"/>
  <c r="I4172" i="22"/>
  <c r="I4556" i="22"/>
  <c r="I4928" i="22"/>
  <c r="I2013" i="22"/>
  <c r="I3007" i="22"/>
  <c r="I3411" i="22"/>
  <c r="I3795" i="22"/>
  <c r="I4167" i="22"/>
  <c r="I4419" i="22"/>
  <c r="I4707" i="22"/>
  <c r="I4959" i="22"/>
  <c r="I1647" i="22"/>
  <c r="I2468" i="22"/>
  <c r="I2964" i="22"/>
  <c r="I3298" i="22"/>
  <c r="I5687" i="22"/>
  <c r="I5966" i="22"/>
  <c r="I6899" i="22"/>
  <c r="I5932" i="22"/>
  <c r="I6057" i="22"/>
  <c r="I7012" i="22"/>
  <c r="I512" i="22"/>
  <c r="I1376" i="22"/>
  <c r="I789" i="22"/>
  <c r="I303" i="22"/>
  <c r="I654" i="22"/>
  <c r="I619" i="22"/>
  <c r="I1698" i="22"/>
  <c r="I2250" i="22"/>
  <c r="I1236" i="22"/>
  <c r="I2030" i="22"/>
  <c r="I1197" i="22"/>
  <c r="I2002" i="22"/>
  <c r="I2642" i="22"/>
  <c r="I624" i="22"/>
  <c r="I1457" i="22"/>
  <c r="I1931" i="22"/>
  <c r="I2392" i="22"/>
  <c r="I2787" i="22"/>
  <c r="I805" i="22"/>
  <c r="I1557" i="22"/>
  <c r="I2005" i="22"/>
  <c r="I2465" i="22"/>
  <c r="I2848" i="22"/>
  <c r="I2223" i="22"/>
  <c r="I3024" i="22"/>
  <c r="I3422" i="22"/>
  <c r="I3806" i="22"/>
  <c r="I4178" i="22"/>
  <c r="I4610" i="22"/>
  <c r="I4994" i="22"/>
  <c r="I2207" i="22"/>
  <c r="I3017" i="22"/>
  <c r="I3417" i="22"/>
  <c r="I3849" i="22"/>
  <c r="I4209" i="22"/>
  <c r="I4461" i="22"/>
  <c r="I4713" i="22"/>
  <c r="I4965" i="22"/>
  <c r="I1798" i="22"/>
  <c r="I2562" i="22"/>
  <c r="I3028" i="22"/>
  <c r="I3304" i="22"/>
  <c r="I5668" i="22"/>
  <c r="I5353" i="22"/>
  <c r="I6680" i="22"/>
  <c r="I1052" i="22"/>
  <c r="I266" i="22"/>
  <c r="I1288" i="22"/>
  <c r="I2130" i="22"/>
  <c r="I1771" i="22"/>
  <c r="I1743" i="22"/>
  <c r="I3002" i="22"/>
  <c r="I1701" i="22"/>
  <c r="I2703" i="22"/>
  <c r="I1097" i="22"/>
  <c r="I1911" i="22"/>
  <c r="I2590" i="22"/>
  <c r="I1769" i="22"/>
  <c r="I2980" i="22"/>
  <c r="I3512" i="22"/>
  <c r="I3992" i="22"/>
  <c r="I4484" i="22"/>
  <c r="I4964" i="22"/>
  <c r="I2452" i="22"/>
  <c r="I3231" i="22"/>
  <c r="I3723" i="22"/>
  <c r="I4191" i="22"/>
  <c r="I4515" i="22"/>
  <c r="I4839" i="22"/>
  <c r="I1441" i="22"/>
  <c r="I5637" i="22"/>
  <c r="I6151" i="22"/>
  <c r="I5791" i="22"/>
  <c r="I806" i="22"/>
  <c r="I855" i="22"/>
  <c r="I176" i="22"/>
  <c r="I1114" i="22"/>
  <c r="I2292" i="22"/>
  <c r="I1778" i="22"/>
  <c r="I1545" i="22"/>
  <c r="I2684" i="22"/>
  <c r="I1207" i="22"/>
  <c r="I2097" i="22"/>
  <c r="I2817" i="22"/>
  <c r="I1109" i="22"/>
  <c r="I1832" i="22"/>
  <c r="I2422" i="22"/>
  <c r="I210" i="22"/>
  <c r="I2557" i="22"/>
  <c r="I3278" i="22"/>
  <c r="I3770" i="22"/>
  <c r="I4250" i="22"/>
  <c r="I4742" i="22"/>
  <c r="I1689" i="22"/>
  <c r="I2963" i="22"/>
  <c r="I3489" i="22"/>
  <c r="I3981" i="22"/>
  <c r="I4365" i="22"/>
  <c r="I4689" i="22"/>
  <c r="I254" i="22"/>
  <c r="I2101" i="22"/>
  <c r="I2874" i="22"/>
  <c r="I3280" i="22"/>
  <c r="I3556" i="22"/>
  <c r="I3772" i="22"/>
  <c r="I840" i="22"/>
  <c r="I1891" i="22"/>
  <c r="I2539" i="22"/>
  <c r="I2957" i="22"/>
  <c r="I3221" i="22"/>
  <c r="I3437" i="22"/>
  <c r="I3653" i="22"/>
  <c r="I3869" i="22"/>
  <c r="I4085" i="22"/>
  <c r="I883" i="22"/>
  <c r="I2968" i="22"/>
  <c r="I3660" i="22"/>
  <c r="I4182" i="22"/>
  <c r="I4530" i="22"/>
  <c r="I4854" i="22"/>
  <c r="I2179" i="22"/>
  <c r="I3301" i="22"/>
  <c r="I3943" i="22"/>
  <c r="I4351" i="22"/>
  <c r="I4675" i="22"/>
  <c r="I4999" i="22"/>
  <c r="I2819" i="22"/>
  <c r="I3576" i="22"/>
  <c r="I4126" i="22"/>
  <c r="I4488" i="22"/>
  <c r="I4812" i="22"/>
  <c r="I1876" i="22"/>
  <c r="I3217" i="22"/>
  <c r="I3865" i="22"/>
  <c r="I4309" i="22"/>
  <c r="I4633" i="22"/>
  <c r="I4957" i="22"/>
  <c r="I2687" i="22"/>
  <c r="I3510" i="22"/>
  <c r="I4081" i="22"/>
  <c r="I4456" i="22"/>
  <c r="I2959" i="22"/>
  <c r="I2580" i="22"/>
  <c r="I2027" i="22"/>
  <c r="I196" i="22"/>
  <c r="I4933" i="22"/>
  <c r="I4860" i="22"/>
  <c r="I4627" i="22"/>
  <c r="I6429" i="22"/>
  <c r="I908" i="22"/>
  <c r="I726" i="22"/>
  <c r="I2526" i="22"/>
  <c r="I2218" i="22"/>
  <c r="I1629" i="22"/>
  <c r="I3039" i="22"/>
  <c r="I1961" i="22"/>
  <c r="I1575" i="22"/>
  <c r="I3386" i="22"/>
  <c r="I4358" i="22"/>
  <c r="I1503" i="22"/>
  <c r="I3345" i="22"/>
  <c r="I4161" i="22"/>
  <c r="I4869" i="22"/>
  <c r="I2453" i="22"/>
  <c r="I3352" i="22"/>
  <c r="I3928" i="22"/>
  <c r="I2483" i="22"/>
  <c r="I3197" i="22"/>
  <c r="I3593" i="22"/>
  <c r="I4025" i="22"/>
  <c r="I2387" i="22"/>
  <c r="I3990" i="22"/>
  <c r="I4764" i="22"/>
  <c r="I3115" i="22"/>
  <c r="I4255" i="22"/>
  <c r="I4801" i="22"/>
  <c r="I3057" i="22"/>
  <c r="I4398" i="22"/>
  <c r="I4884" i="22"/>
  <c r="I3685" i="22"/>
  <c r="I4489" i="22"/>
  <c r="I4975" i="22"/>
  <c r="I3438" i="22"/>
  <c r="I5693" i="22"/>
  <c r="I5392" i="22"/>
  <c r="I6937" i="22"/>
  <c r="I193" i="22"/>
  <c r="I1382" i="22"/>
  <c r="I388" i="22"/>
  <c r="I1085" i="22"/>
  <c r="I1704" i="22"/>
  <c r="I744" i="22"/>
  <c r="I2239" i="22"/>
  <c r="I2009" i="22"/>
  <c r="I3068" i="22"/>
  <c r="I1622" i="22"/>
  <c r="I2399" i="22"/>
  <c r="I3033" i="22"/>
  <c r="I1427" i="22"/>
  <c r="I2041" i="22"/>
  <c r="I2614" i="22"/>
  <c r="I1551" i="22"/>
  <c r="I2905" i="22"/>
  <c r="I3452" i="22"/>
  <c r="I3944" i="22"/>
  <c r="I4424" i="22"/>
  <c r="I4916" i="22"/>
  <c r="I2308" i="22"/>
  <c r="I3183" i="22"/>
  <c r="I3663" i="22"/>
  <c r="I4155" i="22"/>
  <c r="I4479" i="22"/>
  <c r="I4803" i="22"/>
  <c r="I1247" i="22"/>
  <c r="I2439" i="22"/>
  <c r="I3054" i="22"/>
  <c r="I3394" i="22"/>
  <c r="I3634" i="22"/>
  <c r="I3850" i="22"/>
  <c r="I1320" i="22"/>
  <c r="I2171" i="22"/>
  <c r="I2695" i="22"/>
  <c r="I3070" i="22"/>
  <c r="I3299" i="22"/>
  <c r="I3515" i="22"/>
  <c r="I3731" i="22"/>
  <c r="I3947" i="22"/>
  <c r="I4163" i="22"/>
  <c r="I1978" i="22"/>
  <c r="I3246" i="22"/>
  <c r="I3894" i="22"/>
  <c r="I4324" i="22"/>
  <c r="I4648" i="22"/>
  <c r="I4972" i="22"/>
  <c r="I2736" i="22"/>
  <c r="I3535" i="22"/>
  <c r="I4099" i="22"/>
  <c r="I4469" i="22"/>
  <c r="I4793" i="22"/>
  <c r="I1676" i="22"/>
  <c r="I3162" i="22"/>
  <c r="I3810" i="22"/>
  <c r="I4282" i="22"/>
  <c r="I4606" i="22"/>
  <c r="I4930" i="22"/>
  <c r="I2568" i="22"/>
  <c r="I3451" i="22"/>
  <c r="I4044" i="22"/>
  <c r="I4427" i="22"/>
  <c r="I4751" i="22"/>
  <c r="I1386" i="22"/>
  <c r="I3085" i="22"/>
  <c r="I3744" i="22"/>
  <c r="I4237" i="22"/>
  <c r="I4572" i="22"/>
  <c r="I4252" i="22"/>
  <c r="I4120" i="22"/>
  <c r="I3988" i="22"/>
  <c r="I3709" i="22"/>
  <c r="I3403" i="22"/>
  <c r="I3529" i="22"/>
  <c r="I5209" i="22"/>
  <c r="I6501" i="22"/>
  <c r="I680" i="22"/>
  <c r="I497" i="22"/>
  <c r="I2034" i="22"/>
  <c r="I2246" i="22"/>
  <c r="I3074" i="22"/>
  <c r="I2535" i="22"/>
  <c r="I1573" i="22"/>
  <c r="I2704" i="22"/>
  <c r="I3042" i="22"/>
  <c r="I4106" i="22"/>
  <c r="I1775" i="22"/>
  <c r="I3765" i="22"/>
  <c r="I4437" i="22"/>
  <c r="I1582" i="22"/>
  <c r="I3184" i="22"/>
  <c r="I3640" i="22"/>
  <c r="I1157" i="22"/>
  <c r="I2563" i="22"/>
  <c r="I3269" i="22"/>
  <c r="I3701" i="22"/>
  <c r="I4133" i="22"/>
  <c r="I3264" i="22"/>
  <c r="I4278" i="22"/>
  <c r="I4926" i="22"/>
  <c r="I3337" i="22"/>
  <c r="I4477" i="22"/>
  <c r="I2445" i="22"/>
  <c r="I3828" i="22"/>
  <c r="I4614" i="22"/>
  <c r="I2820" i="22"/>
  <c r="I3984" i="22"/>
  <c r="I4921" i="22"/>
  <c r="I3546" i="22"/>
  <c r="I6292" i="22"/>
  <c r="I1190" i="22"/>
  <c r="I1554" i="22"/>
  <c r="I1851" i="22"/>
  <c r="I2299" i="22"/>
  <c r="I1983" i="22"/>
  <c r="I2785" i="22"/>
  <c r="I4376" i="22"/>
  <c r="I3118" i="22"/>
  <c r="I4443" i="22"/>
  <c r="I2079" i="22"/>
  <c r="I3274" i="22"/>
  <c r="I3766" i="22"/>
  <c r="I1869" i="22"/>
  <c r="I2947" i="22"/>
  <c r="I3431" i="22"/>
  <c r="I3863" i="22"/>
  <c r="I742" i="22"/>
  <c r="I3642" i="22"/>
  <c r="I4522" i="22"/>
  <c r="I2114" i="22"/>
  <c r="I3931" i="22"/>
  <c r="I4667" i="22"/>
  <c r="I2783" i="22"/>
  <c r="I4114" i="22"/>
  <c r="I4804" i="22"/>
  <c r="I3199" i="22"/>
  <c r="I4301" i="22"/>
  <c r="I4949" i="22"/>
  <c r="I3492" i="22"/>
  <c r="I4392" i="22"/>
  <c r="I4108" i="22"/>
  <c r="I4871" i="22"/>
  <c r="I3493" i="22"/>
  <c r="I4619" i="22"/>
  <c r="I6015" i="22"/>
  <c r="I1186" i="22"/>
  <c r="I2884" i="22"/>
  <c r="I2409" i="22"/>
  <c r="I4989" i="22"/>
  <c r="I3514" i="22"/>
  <c r="I2258" i="22"/>
  <c r="I3467" i="22"/>
  <c r="I4187" i="22"/>
  <c r="I4684" i="22"/>
  <c r="I4397" i="22"/>
  <c r="I3882" i="22"/>
  <c r="I3307" i="22"/>
  <c r="I167" i="22"/>
  <c r="I4273" i="22"/>
  <c r="I1963" i="22"/>
  <c r="I4879" i="22"/>
  <c r="I5494" i="22"/>
  <c r="I2388" i="22"/>
  <c r="I2877" i="22"/>
  <c r="I2641" i="22"/>
  <c r="I3025" i="22"/>
  <c r="I5945" i="22"/>
  <c r="I579" i="22"/>
  <c r="I2112" i="22"/>
  <c r="I2499" i="22"/>
  <c r="I2697" i="22"/>
  <c r="I2293" i="22"/>
  <c r="I3170" i="22"/>
  <c r="I4634" i="22"/>
  <c r="I3381" i="22"/>
  <c r="I4617" i="22"/>
  <c r="I2497" i="22"/>
  <c r="I3418" i="22"/>
  <c r="I3862" i="22"/>
  <c r="I2215" i="22"/>
  <c r="I3084" i="22"/>
  <c r="I3527" i="22"/>
  <c r="I3959" i="22"/>
  <c r="I2108" i="22"/>
  <c r="I3930" i="22"/>
  <c r="I4666" i="22"/>
  <c r="I2808" i="22"/>
  <c r="I4123" i="22"/>
  <c r="I4811" i="22"/>
  <c r="I3198" i="22"/>
  <c r="I4300" i="22"/>
  <c r="I4948" i="22"/>
  <c r="I3487" i="22"/>
  <c r="I4445" i="22"/>
  <c r="I1568" i="22"/>
  <c r="I3780" i="22"/>
  <c r="I4492" i="22"/>
  <c r="I4734" i="22"/>
  <c r="I3013" i="22"/>
  <c r="I4393" i="22"/>
  <c r="I4968" i="22"/>
  <c r="I5795" i="22"/>
  <c r="I259" i="22"/>
  <c r="I1165" i="22"/>
  <c r="I2282" i="22"/>
  <c r="I1651" i="22"/>
  <c r="I1492" i="22"/>
  <c r="I1683" i="22"/>
  <c r="I3980" i="22"/>
  <c r="I2395" i="22"/>
  <c r="I4179" i="22"/>
  <c r="I1377" i="22"/>
  <c r="I3090" i="22"/>
  <c r="I3652" i="22"/>
  <c r="I1416" i="22"/>
  <c r="I2731" i="22"/>
  <c r="I3317" i="22"/>
  <c r="I3749" i="22"/>
  <c r="I4181" i="22"/>
  <c r="I3300" i="22"/>
  <c r="I4350" i="22"/>
  <c r="I4998" i="22"/>
  <c r="I3589" i="22"/>
  <c r="I4495" i="22"/>
  <c r="I1870" i="22"/>
  <c r="I3864" i="22"/>
  <c r="I4632" i="22"/>
  <c r="I2676" i="22"/>
  <c r="I4080" i="22"/>
  <c r="I4777" i="22"/>
  <c r="I3150" i="22"/>
  <c r="I4261" i="22"/>
  <c r="I2287" i="22"/>
  <c r="I4264" i="22"/>
  <c r="I4932" i="22"/>
  <c r="I3619" i="22"/>
  <c r="I3205" i="22"/>
  <c r="I6067" i="22"/>
  <c r="I34" i="22"/>
  <c r="I2110" i="22"/>
  <c r="I2379" i="22"/>
  <c r="I4466" i="22"/>
  <c r="I4509" i="22"/>
  <c r="I3430" i="22"/>
  <c r="I2440" i="22"/>
  <c r="I3827" i="22"/>
  <c r="I3318" i="22"/>
  <c r="I4792" i="22"/>
  <c r="I4003" i="22"/>
  <c r="I2567" i="22"/>
  <c r="I4534" i="22"/>
  <c r="I4092" i="22"/>
  <c r="I3168" i="22"/>
  <c r="I4842" i="22"/>
  <c r="I4609" i="22"/>
  <c r="I6022" i="22"/>
  <c r="I1439" i="22"/>
  <c r="I1780" i="22"/>
  <c r="I3066" i="22"/>
  <c r="I3291" i="22"/>
  <c r="I2589" i="22"/>
  <c r="I4875" i="22"/>
  <c r="I684" i="22"/>
  <c r="I3635" i="22"/>
  <c r="I4146" i="22"/>
  <c r="I4325" i="22"/>
  <c r="I4462" i="22"/>
  <c r="I4607" i="22"/>
  <c r="I5426" i="22"/>
  <c r="I5597" i="22"/>
  <c r="I5744" i="22"/>
  <c r="I5369" i="22"/>
  <c r="I5993" i="22"/>
  <c r="I5622" i="22"/>
  <c r="I6624" i="22"/>
  <c r="I6447" i="22"/>
  <c r="I5929" i="22"/>
  <c r="I6585" i="22"/>
  <c r="I5986" i="22"/>
  <c r="I5906" i="22"/>
  <c r="I6662" i="22"/>
  <c r="I65" i="22"/>
  <c r="I351" i="22"/>
  <c r="I311" i="22"/>
  <c r="I1440" i="22"/>
  <c r="I5033" i="22"/>
  <c r="I5933" i="22"/>
  <c r="I6819" i="22"/>
  <c r="I6841" i="22"/>
  <c r="I6030" i="22"/>
  <c r="I5319" i="22"/>
  <c r="I5857" i="22"/>
  <c r="I6368" i="22"/>
  <c r="I5645" i="22"/>
  <c r="I5691" i="22"/>
  <c r="I6085" i="22"/>
  <c r="I6516" i="22"/>
  <c r="I6024" i="22"/>
  <c r="I5818" i="22"/>
  <c r="I6513" i="22"/>
  <c r="I6330" i="22"/>
  <c r="I6284" i="22"/>
  <c r="I6979" i="22"/>
  <c r="I205" i="22"/>
  <c r="I729" i="22"/>
  <c r="I1093" i="22"/>
  <c r="I5163" i="22"/>
  <c r="I5362" i="22"/>
  <c r="I6590" i="22"/>
  <c r="I5990" i="22"/>
  <c r="I6877" i="22"/>
  <c r="I6519" i="22"/>
  <c r="I6658" i="22"/>
  <c r="I494" i="22"/>
  <c r="I185" i="22"/>
  <c r="I114" i="22"/>
  <c r="I707" i="22"/>
  <c r="I1453" i="22"/>
  <c r="I1491" i="22"/>
  <c r="I6245" i="22"/>
  <c r="I6814" i="22"/>
  <c r="I6563" i="22"/>
  <c r="I6781" i="22"/>
  <c r="I716" i="22"/>
  <c r="I15" i="22"/>
  <c r="I480" i="22"/>
  <c r="I1455" i="22"/>
  <c r="I2442" i="22"/>
  <c r="I2044" i="22"/>
  <c r="I1901" i="22"/>
  <c r="I2942" i="22"/>
  <c r="I5853" i="22"/>
  <c r="I6139" i="22"/>
  <c r="I5596" i="22"/>
  <c r="I6706" i="22"/>
  <c r="I59" i="22"/>
  <c r="I662" i="22"/>
  <c r="I543" i="22"/>
  <c r="I267" i="22"/>
  <c r="I1396" i="22"/>
  <c r="I1764" i="22"/>
  <c r="I2448" i="22"/>
  <c r="I1965" i="22"/>
  <c r="I1379" i="22"/>
  <c r="I2624" i="22"/>
  <c r="I5459" i="22"/>
  <c r="I5856" i="22"/>
  <c r="I6973" i="22"/>
  <c r="I6364" i="22"/>
  <c r="I6118" i="22"/>
  <c r="I6711" i="22"/>
  <c r="I5890" i="22"/>
  <c r="I235" i="22"/>
  <c r="I471" i="22"/>
  <c r="I376" i="22"/>
  <c r="I1932" i="22"/>
  <c r="I1356" i="22"/>
  <c r="I1206" i="22"/>
  <c r="I2972" i="22"/>
  <c r="I1809" i="22"/>
  <c r="I2613" i="22"/>
  <c r="I718" i="22"/>
  <c r="I1796" i="22"/>
  <c r="I2357" i="22"/>
  <c r="I1235" i="22"/>
  <c r="I2809" i="22"/>
  <c r="I3356" i="22"/>
  <c r="I3824" i="22"/>
  <c r="I4256" i="22"/>
  <c r="I4796" i="22"/>
  <c r="I1581" i="22"/>
  <c r="I2873" i="22"/>
  <c r="I3387" i="22"/>
  <c r="I3783" i="22"/>
  <c r="I5486" i="22"/>
  <c r="I5306" i="22"/>
  <c r="I5650" i="22"/>
  <c r="I5740" i="22"/>
  <c r="I5567" i="22"/>
  <c r="I6779" i="22"/>
  <c r="I5229" i="22"/>
  <c r="I6863" i="22"/>
  <c r="I6001" i="22"/>
  <c r="I7015" i="22"/>
  <c r="I1028" i="22"/>
  <c r="I1230" i="22"/>
  <c r="I5545" i="22"/>
  <c r="I6238" i="22"/>
  <c r="I5700" i="22"/>
  <c r="I5838" i="22"/>
  <c r="I391" i="22"/>
  <c r="I1106" i="22"/>
  <c r="I663" i="22"/>
  <c r="I527" i="22"/>
  <c r="I1535" i="22"/>
  <c r="I5476" i="22"/>
  <c r="I6444" i="22"/>
  <c r="I6698" i="22"/>
  <c r="I5873" i="22"/>
  <c r="I1256" i="22"/>
  <c r="I165" i="22"/>
  <c r="I1389" i="22"/>
  <c r="I2226" i="22"/>
  <c r="I1742" i="22"/>
  <c r="I2161" i="22"/>
  <c r="I5075" i="22"/>
  <c r="I5323" i="22"/>
  <c r="I6822" i="22"/>
  <c r="I6000" i="22"/>
  <c r="I7" i="22"/>
  <c r="I1046" i="22"/>
  <c r="I24" i="22"/>
  <c r="I498" i="22"/>
  <c r="I1518" i="22"/>
  <c r="I982" i="22"/>
  <c r="I131" i="22"/>
  <c r="I2125" i="22"/>
  <c r="I3128" i="22"/>
  <c r="I6600" i="22"/>
  <c r="I5419" i="22"/>
  <c r="I397" i="22"/>
  <c r="I6438" i="22"/>
  <c r="I6895" i="22"/>
  <c r="I151" i="22"/>
  <c r="I963" i="22"/>
  <c r="I1511" i="22"/>
  <c r="I2100" i="22"/>
  <c r="I847" i="22"/>
  <c r="I2756" i="22"/>
  <c r="I1939" i="22"/>
  <c r="I2793" i="22"/>
  <c r="I1341" i="22"/>
  <c r="I2185" i="22"/>
  <c r="I2854" i="22"/>
  <c r="I2998" i="22"/>
  <c r="I3536" i="22"/>
  <c r="I4112" i="22"/>
  <c r="I4580" i="22"/>
  <c r="I1212" i="22"/>
  <c r="I2935" i="22"/>
  <c r="I3603" i="22"/>
  <c r="I4035" i="22"/>
  <c r="I5527" i="22"/>
  <c r="I5502" i="22"/>
  <c r="I7002" i="22"/>
  <c r="I6553" i="22"/>
  <c r="I7004" i="22"/>
  <c r="I5815" i="22"/>
  <c r="I350" i="22"/>
  <c r="I1340" i="22"/>
  <c r="I825" i="22"/>
  <c r="I432" i="22"/>
  <c r="I1021" i="22"/>
  <c r="I1368" i="22"/>
  <c r="I2058" i="22"/>
  <c r="I940" i="22"/>
  <c r="I1814" i="22"/>
  <c r="I730" i="22"/>
  <c r="I1844" i="22"/>
  <c r="I2434" i="22"/>
  <c r="I3038" i="22"/>
  <c r="I1108" i="22"/>
  <c r="I1687" i="22"/>
  <c r="I2162" i="22"/>
  <c r="I2619" i="22"/>
  <c r="I2979" i="22"/>
  <c r="I1001" i="22"/>
  <c r="I1673" i="22"/>
  <c r="I2149" i="22"/>
  <c r="I2608" i="22"/>
  <c r="I468" i="22"/>
  <c r="I2361" i="22"/>
  <c r="I3059" i="22"/>
  <c r="I3506" i="22"/>
  <c r="I3830" i="22"/>
  <c r="I4190" i="22"/>
  <c r="I4586" i="22"/>
  <c r="I4910" i="22"/>
  <c r="I2121" i="22"/>
  <c r="I2945" i="22"/>
  <c r="I3393" i="22"/>
  <c r="I3717" i="22"/>
  <c r="I4077" i="22"/>
  <c r="I6281" i="22"/>
  <c r="I6663" i="22"/>
  <c r="I6721" i="22"/>
  <c r="I77" i="22"/>
  <c r="I836" i="22"/>
  <c r="I525" i="22"/>
  <c r="I116" i="22"/>
  <c r="I558" i="22"/>
  <c r="I763" i="22"/>
  <c r="I1914" i="22"/>
  <c r="I616" i="22"/>
  <c r="I1900" i="22"/>
  <c r="I1153" i="22"/>
  <c r="I2146" i="22"/>
  <c r="I2858" i="22"/>
  <c r="I1219" i="22"/>
  <c r="I1845" i="22"/>
  <c r="I2363" i="22"/>
  <c r="I2883" i="22"/>
  <c r="I5865" i="22"/>
  <c r="I6479" i="22"/>
  <c r="I6648" i="22"/>
  <c r="I7018" i="22"/>
  <c r="I451" i="22"/>
  <c r="I1118" i="22"/>
  <c r="I903" i="22"/>
  <c r="I440" i="22"/>
  <c r="I1180" i="22"/>
  <c r="I1303" i="22"/>
  <c r="I2172" i="22"/>
  <c r="I1227" i="22"/>
  <c r="I2210" i="22"/>
  <c r="I1592" i="22"/>
  <c r="I2369" i="22"/>
  <c r="I3116" i="22"/>
  <c r="I1445" i="22"/>
  <c r="I2054" i="22"/>
  <c r="I2565" i="22"/>
  <c r="I46" i="22"/>
  <c r="I1362" i="22"/>
  <c r="I2069" i="22"/>
  <c r="I2578" i="22"/>
  <c r="I1099" i="22"/>
  <c r="I2713" i="22"/>
  <c r="I3308" i="22"/>
  <c r="I3848" i="22"/>
  <c r="I4280" i="22"/>
  <c r="I4772" i="22"/>
  <c r="I1624" i="22"/>
  <c r="I2825" i="22"/>
  <c r="I3471" i="22"/>
  <c r="I3903" i="22"/>
  <c r="I4311" i="22"/>
  <c r="I4599" i="22"/>
  <c r="I4923" i="22"/>
  <c r="I1777" i="22"/>
  <c r="I2694" i="22"/>
  <c r="I3154" i="22"/>
  <c r="I3442" i="22"/>
  <c r="I6361" i="22"/>
  <c r="I6611" i="22"/>
  <c r="I6931" i="22"/>
  <c r="I6288" i="22"/>
  <c r="I220" i="22"/>
  <c r="I1232" i="22"/>
  <c r="I1041" i="22"/>
  <c r="I581" i="22"/>
  <c r="I1216" i="22"/>
  <c r="I1498" i="22"/>
  <c r="I2178" i="22"/>
  <c r="I1409" i="22"/>
  <c r="I2231" i="22"/>
  <c r="I1700" i="22"/>
  <c r="I2477" i="22"/>
  <c r="I3134" i="22"/>
  <c r="I1538" i="22"/>
  <c r="I2061" i="22"/>
  <c r="I2631" i="22"/>
  <c r="I100" i="22"/>
  <c r="I1458" i="22"/>
  <c r="I2077" i="22"/>
  <c r="I2632" i="22"/>
  <c r="I1398" i="22"/>
  <c r="I2725" i="22"/>
  <c r="I3374" i="22"/>
  <c r="I3854" i="22"/>
  <c r="I4346" i="22"/>
  <c r="I4778" i="22"/>
  <c r="I1819" i="22"/>
  <c r="I2927" i="22"/>
  <c r="I3525" i="22"/>
  <c r="I3957" i="22"/>
  <c r="I4317" i="22"/>
  <c r="I4641" i="22"/>
  <c r="I4929" i="22"/>
  <c r="I1928" i="22"/>
  <c r="I2706" i="22"/>
  <c r="I3196" i="22"/>
  <c r="I5252" i="22"/>
  <c r="I6654" i="22"/>
  <c r="I5040" i="22"/>
  <c r="I50" i="22"/>
  <c r="I154" i="22"/>
  <c r="I1638" i="22"/>
  <c r="I1583" i="22"/>
  <c r="I1930" i="22"/>
  <c r="I972" i="22"/>
  <c r="I2219" i="22"/>
  <c r="I320" i="22"/>
  <c r="I1825" i="22"/>
  <c r="I2662" i="22"/>
  <c r="I2318" i="22"/>
  <c r="I3272" i="22"/>
  <c r="I3836" i="22"/>
  <c r="I4412" i="22"/>
  <c r="I828" i="22"/>
  <c r="I2777" i="22"/>
  <c r="I3483" i="22"/>
  <c r="I4047" i="22"/>
  <c r="I4467" i="22"/>
  <c r="I4899" i="22"/>
  <c r="I5751" i="22"/>
  <c r="I6754" i="22"/>
  <c r="I6417" i="22"/>
  <c r="I578" i="22"/>
  <c r="I1107" i="22"/>
  <c r="I959" i="22"/>
  <c r="I1812" i="22"/>
  <c r="I1313" i="22"/>
  <c r="I1271" i="22"/>
  <c r="I2852" i="22"/>
  <c r="I1579" i="22"/>
  <c r="I2486" i="22"/>
  <c r="I697" i="22"/>
  <c r="I1731" i="22"/>
  <c r="I2509" i="22"/>
  <c r="I1525" i="22"/>
  <c r="I2988" i="22"/>
  <c r="I3602" i="22"/>
  <c r="I4166" i="22"/>
  <c r="I4814" i="22"/>
  <c r="I5757" i="22"/>
  <c r="I5291" i="22"/>
  <c r="I5643" i="22"/>
  <c r="I6818" i="22"/>
  <c r="I6089" i="22"/>
  <c r="I5554" i="22"/>
  <c r="I6812" i="22"/>
  <c r="I5792" i="22"/>
  <c r="I5718" i="22"/>
  <c r="I221" i="22"/>
  <c r="I291" i="22"/>
  <c r="I5752" i="22"/>
  <c r="I6451" i="22"/>
  <c r="I5918" i="22"/>
  <c r="I6982" i="22"/>
  <c r="I427" i="22"/>
  <c r="I1142" i="22"/>
  <c r="I1023" i="22"/>
  <c r="I219" i="22"/>
  <c r="I607" i="22"/>
  <c r="I5775" i="22"/>
  <c r="I6523" i="22"/>
  <c r="I7009" i="22"/>
  <c r="I113" i="22"/>
  <c r="I104" i="22"/>
  <c r="I332" i="22"/>
  <c r="I691" i="22"/>
  <c r="I2406" i="22"/>
  <c r="I347" i="22"/>
  <c r="I2247" i="22"/>
  <c r="I5491" i="22"/>
  <c r="I5709" i="22"/>
  <c r="I6981" i="22"/>
  <c r="I6957" i="22"/>
  <c r="I55" i="22"/>
  <c r="I22" i="22"/>
  <c r="I484" i="22"/>
  <c r="I810" i="22"/>
  <c r="I1800" i="22"/>
  <c r="I1062" i="22"/>
  <c r="I781" i="22"/>
  <c r="I2168" i="22"/>
  <c r="I5402" i="22"/>
  <c r="I6216" i="22"/>
  <c r="I6215" i="22"/>
  <c r="I12" i="22"/>
  <c r="I6621" i="22"/>
  <c r="I6482" i="22"/>
  <c r="I227" i="22"/>
  <c r="I215" i="22"/>
  <c r="I399" i="22"/>
  <c r="I636" i="22"/>
  <c r="I1091" i="22"/>
  <c r="I640" i="22"/>
  <c r="I2155" i="22"/>
  <c r="I2829" i="22"/>
  <c r="I1531" i="22"/>
  <c r="I2314" i="22"/>
  <c r="I1429" i="22"/>
  <c r="I3052" i="22"/>
  <c r="I3608" i="22"/>
  <c r="I4148" i="22"/>
  <c r="I4616" i="22"/>
  <c r="I1840" i="22"/>
  <c r="I3043" i="22"/>
  <c r="I3639" i="22"/>
  <c r="I4107" i="22"/>
  <c r="I5967" i="22"/>
  <c r="I6636" i="22"/>
  <c r="I6836" i="22"/>
  <c r="I6727" i="22"/>
  <c r="I6260" i="22"/>
  <c r="I6310" i="22"/>
  <c r="I464" i="22"/>
  <c r="I1436" i="22"/>
  <c r="I1065" i="22"/>
  <c r="I533" i="22"/>
  <c r="I1432" i="22"/>
  <c r="I1548" i="22"/>
  <c r="I2106" i="22"/>
  <c r="I1171" i="22"/>
  <c r="I1886" i="22"/>
  <c r="I1132" i="22"/>
  <c r="I1916" i="22"/>
  <c r="I2606" i="22"/>
  <c r="I3098" i="22"/>
  <c r="I1176" i="22"/>
  <c r="I1816" i="22"/>
  <c r="I2205" i="22"/>
  <c r="I2655" i="22"/>
  <c r="I3015" i="22"/>
  <c r="I1221" i="22"/>
  <c r="I1760" i="22"/>
  <c r="I2235" i="22"/>
  <c r="I2644" i="22"/>
  <c r="I814" i="22"/>
  <c r="I2447" i="22"/>
  <c r="I3145" i="22"/>
  <c r="I3542" i="22"/>
  <c r="I3866" i="22"/>
  <c r="I4262" i="22"/>
  <c r="I4622" i="22"/>
  <c r="I772" i="22"/>
  <c r="I2251" i="22"/>
  <c r="I2999" i="22"/>
  <c r="I3429" i="22"/>
  <c r="I3753" i="22"/>
  <c r="I5162" i="22"/>
  <c r="I5449" i="22"/>
  <c r="I5916" i="22"/>
  <c r="I5644" i="22"/>
  <c r="I121" i="22"/>
  <c r="I1076" i="22"/>
  <c r="I633" i="22"/>
  <c r="I288" i="22"/>
  <c r="I841" i="22"/>
  <c r="I1152" i="22"/>
  <c r="I2070" i="22"/>
  <c r="I1020" i="22"/>
  <c r="I1987" i="22"/>
  <c r="I1283" i="22"/>
  <c r="I2261" i="22"/>
  <c r="I3026" i="22"/>
  <c r="I1327" i="22"/>
  <c r="I1917" i="22"/>
  <c r="I2493" i="22"/>
  <c r="I2931" i="22"/>
  <c r="I6350" i="22"/>
  <c r="I6826" i="22"/>
  <c r="I6883" i="22"/>
  <c r="I5485" i="22"/>
  <c r="I213" i="22"/>
  <c r="I1454" i="22"/>
  <c r="I1011" i="22"/>
  <c r="I695" i="22"/>
  <c r="I1353" i="22"/>
  <c r="I1476" i="22"/>
  <c r="I2328" i="22"/>
  <c r="I1378" i="22"/>
  <c r="I27" i="22"/>
  <c r="I1678" i="22"/>
  <c r="I2564" i="22"/>
  <c r="I604" i="22"/>
  <c r="I1607" i="22"/>
  <c r="I2126" i="22"/>
  <c r="I2625" i="22"/>
  <c r="I406" i="22"/>
  <c r="I1549" i="22"/>
  <c r="I2127" i="22"/>
  <c r="I2626" i="22"/>
  <c r="I1640" i="22"/>
  <c r="I2833" i="22"/>
  <c r="I3476" i="22"/>
  <c r="I3908" i="22"/>
  <c r="I4340" i="22"/>
  <c r="I4820" i="22"/>
  <c r="I1797" i="22"/>
  <c r="I3075" i="22"/>
  <c r="I3519" i="22"/>
  <c r="I4011" i="22"/>
  <c r="I4347" i="22"/>
  <c r="I4635" i="22"/>
  <c r="I4995" i="22"/>
  <c r="I1906" i="22"/>
  <c r="I2766" i="22"/>
  <c r="I3190" i="22"/>
  <c r="I5181" i="22"/>
  <c r="I6484" i="22"/>
  <c r="I6902" i="22"/>
  <c r="I5738" i="22"/>
  <c r="I6173" i="22"/>
  <c r="I5179" i="22"/>
  <c r="I6183" i="22"/>
  <c r="I5141" i="22"/>
  <c r="I6729" i="22"/>
  <c r="I6897" i="22"/>
  <c r="I105" i="22"/>
  <c r="I5342" i="22"/>
  <c r="I6597" i="22"/>
  <c r="I6153" i="22"/>
  <c r="I57" i="22"/>
  <c r="I555" i="22"/>
  <c r="I462" i="22"/>
  <c r="I1275" i="22"/>
  <c r="I6776" i="22"/>
  <c r="I6196" i="22"/>
  <c r="I164" i="22"/>
  <c r="I895" i="22"/>
  <c r="I168" i="22"/>
  <c r="I1434" i="22"/>
  <c r="I5758" i="22"/>
  <c r="I6697" i="22"/>
  <c r="I5383" i="22"/>
  <c r="I554" i="22"/>
  <c r="I70" i="22"/>
  <c r="I970" i="22"/>
  <c r="I1205" i="22"/>
  <c r="I1736" i="22"/>
  <c r="I6229" i="22"/>
  <c r="I5579" i="22"/>
  <c r="I5496" i="22"/>
  <c r="I6010" i="22"/>
  <c r="I914" i="22"/>
  <c r="I503" i="22"/>
  <c r="I1248" i="22"/>
  <c r="I2355" i="22"/>
  <c r="I2198" i="22"/>
  <c r="I826" i="22"/>
  <c r="I2566" i="22"/>
  <c r="I2245" i="22"/>
  <c r="I3716" i="22"/>
  <c r="I4472" i="22"/>
  <c r="I2099" i="22"/>
  <c r="I3351" i="22"/>
  <c r="I5454" i="22"/>
  <c r="I6478" i="22"/>
  <c r="I5326" i="22"/>
  <c r="I6360" i="22"/>
  <c r="I85" i="22"/>
  <c r="I860" i="22"/>
  <c r="I136" i="22"/>
  <c r="I398" i="22"/>
  <c r="I1626" i="22"/>
  <c r="I74" i="22"/>
  <c r="I2145" i="22"/>
  <c r="I1519" i="22"/>
  <c r="I2666" i="22"/>
  <c r="I864" i="22"/>
  <c r="I1859" i="22"/>
  <c r="I2421" i="22"/>
  <c r="I3051" i="22"/>
  <c r="I1480" i="22"/>
  <c r="I2278" i="22"/>
  <c r="I2860" i="22"/>
  <c r="I2677" i="22"/>
  <c r="I3326" i="22"/>
  <c r="I3938" i="22"/>
  <c r="I4442" i="22"/>
  <c r="I1030" i="22"/>
  <c r="I2669" i="22"/>
  <c r="I3465" i="22"/>
  <c r="I3969" i="22"/>
  <c r="I5749" i="22"/>
  <c r="I5311" i="22"/>
  <c r="I206" i="22"/>
  <c r="I68" i="22"/>
  <c r="I418" i="22"/>
  <c r="I118" i="22"/>
  <c r="I2142" i="22"/>
  <c r="I1495" i="22"/>
  <c r="I1570" i="22"/>
  <c r="I2702" i="22"/>
  <c r="I1414" i="22"/>
  <c r="I2234" i="22"/>
  <c r="I5415" i="22"/>
  <c r="I6352" i="22"/>
  <c r="I6073" i="22"/>
  <c r="I127" i="22"/>
  <c r="I128" i="22"/>
  <c r="I472" i="22"/>
  <c r="I1482" i="22"/>
  <c r="I1920" i="22"/>
  <c r="I1634" i="22"/>
  <c r="I1336" i="22"/>
  <c r="I2720" i="22"/>
  <c r="I1143" i="22"/>
  <c r="I2183" i="22"/>
  <c r="I2889" i="22"/>
  <c r="I1681" i="22"/>
  <c r="I2329" i="22"/>
  <c r="I1813" i="22"/>
  <c r="I3200" i="22"/>
  <c r="I3956" i="22"/>
  <c r="I4604" i="22"/>
  <c r="I2366" i="22"/>
  <c r="I3255" i="22"/>
  <c r="I4059" i="22"/>
  <c r="I4527" i="22"/>
  <c r="I562" i="22"/>
  <c r="I2381" i="22"/>
  <c r="I3226" i="22"/>
  <c r="I5598" i="22"/>
  <c r="I6287" i="22"/>
  <c r="I6686" i="22"/>
  <c r="I343" i="22"/>
  <c r="I1484" i="22"/>
  <c r="I208" i="22"/>
  <c r="I354" i="22"/>
  <c r="I1014" i="22"/>
  <c r="I2094" i="22"/>
  <c r="I1534" i="22"/>
  <c r="I835" i="22"/>
  <c r="I2089" i="22"/>
  <c r="I2966" i="22"/>
  <c r="I1349" i="22"/>
  <c r="I2191" i="22"/>
  <c r="I2739" i="22"/>
  <c r="I1055" i="22"/>
  <c r="I1875" i="22"/>
  <c r="I2523" i="22"/>
  <c r="I1661" i="22"/>
  <c r="I3088" i="22"/>
  <c r="I3638" i="22"/>
  <c r="I4130" i="22"/>
  <c r="I4718" i="22"/>
  <c r="I2035" i="22"/>
  <c r="I3201" i="22"/>
  <c r="I3693" i="22"/>
  <c r="I4245" i="22"/>
  <c r="I4605" i="22"/>
  <c r="I613" i="22"/>
  <c r="I2187" i="22"/>
  <c r="I2974" i="22"/>
  <c r="I3412" i="22"/>
  <c r="I6495" i="22"/>
  <c r="I43" i="22"/>
  <c r="I849" i="22"/>
  <c r="I715" i="22"/>
  <c r="I544" i="22"/>
  <c r="I1537" i="22"/>
  <c r="I1198" i="22"/>
  <c r="I2479" i="22"/>
  <c r="I1384" i="22"/>
  <c r="I2415" i="22"/>
  <c r="I2072" i="22"/>
  <c r="I3344" i="22"/>
  <c r="I4088" i="22"/>
  <c r="I4736" i="22"/>
  <c r="I2272" i="22"/>
  <c r="I3399" i="22"/>
  <c r="I4131" i="22"/>
  <c r="I4623" i="22"/>
  <c r="I778" i="22"/>
  <c r="I6665" i="22"/>
  <c r="I6678" i="22"/>
  <c r="I1058" i="22"/>
  <c r="I88" i="22"/>
  <c r="I727" i="22"/>
  <c r="I564" i="22"/>
  <c r="I929" i="22"/>
  <c r="I3008" i="22"/>
  <c r="I1838" i="22"/>
  <c r="I2925" i="22"/>
  <c r="I1521" i="22"/>
  <c r="I2307" i="22"/>
  <c r="I1791" i="22"/>
  <c r="I3194" i="22"/>
  <c r="I3926" i="22"/>
  <c r="I4574" i="22"/>
  <c r="I1948" i="22"/>
  <c r="I3165" i="22"/>
  <c r="I3729" i="22"/>
  <c r="I4257" i="22"/>
  <c r="I4629" i="22"/>
  <c r="I829" i="22"/>
  <c r="I2425" i="22"/>
  <c r="I3105" i="22"/>
  <c r="I3484" i="22"/>
  <c r="I3736" i="22"/>
  <c r="I1084" i="22"/>
  <c r="I2150" i="22"/>
  <c r="I2755" i="22"/>
  <c r="I3149" i="22"/>
  <c r="I3401" i="22"/>
  <c r="I3689" i="22"/>
  <c r="I3941" i="22"/>
  <c r="I4193" i="22"/>
  <c r="I2555" i="22"/>
  <c r="I3552" i="22"/>
  <c r="I4254" i="22"/>
  <c r="I4638" i="22"/>
  <c r="I592" i="22"/>
  <c r="I3072" i="22"/>
  <c r="I3841" i="22"/>
  <c r="I4405" i="22"/>
  <c r="I4783" i="22"/>
  <c r="I2000" i="22"/>
  <c r="I3360" i="22"/>
  <c r="I4054" i="22"/>
  <c r="I4542" i="22"/>
  <c r="I4920" i="22"/>
  <c r="I2748" i="22"/>
  <c r="I3649" i="22"/>
  <c r="I4248" i="22"/>
  <c r="I4687" i="22"/>
  <c r="I1290" i="22"/>
  <c r="I3186" i="22"/>
  <c r="I3937" i="22"/>
  <c r="I4402" i="22"/>
  <c r="I3655" i="22"/>
  <c r="I4048" i="22"/>
  <c r="I4331" i="22"/>
  <c r="I4501" i="22"/>
  <c r="I4673" i="22"/>
  <c r="I4357" i="22"/>
  <c r="I6270" i="22"/>
  <c r="I122" i="22"/>
  <c r="I1878" i="22"/>
  <c r="I1829" i="22"/>
  <c r="I1888" i="22"/>
  <c r="I1307" i="22"/>
  <c r="I2620" i="22"/>
  <c r="I3131" i="22"/>
  <c r="I4202" i="22"/>
  <c r="I2078" i="22"/>
  <c r="I3597" i="22"/>
  <c r="I4593" i="22"/>
  <c r="I1755" i="22"/>
  <c r="I3244" i="22"/>
  <c r="I922" i="22"/>
  <c r="I2779" i="22"/>
  <c r="I3377" i="22"/>
  <c r="I3881" i="22"/>
  <c r="I2043" i="22"/>
  <c r="I4134" i="22"/>
  <c r="I4980" i="22"/>
  <c r="I3877" i="22"/>
  <c r="I4639" i="22"/>
  <c r="I2675" i="22"/>
  <c r="I4506" i="22"/>
  <c r="I2006" i="22"/>
  <c r="I4200" i="22"/>
  <c r="I4813" i="22"/>
  <c r="I3330" i="22"/>
  <c r="I6121" i="22"/>
  <c r="I6906" i="22"/>
  <c r="I6700" i="22"/>
  <c r="I902" i="22"/>
  <c r="I78" i="22"/>
  <c r="I1381" i="22"/>
  <c r="I2028" i="22"/>
  <c r="I1648" i="22"/>
  <c r="I1621" i="22"/>
  <c r="I2900" i="22"/>
  <c r="I1751" i="22"/>
  <c r="I2637" i="22"/>
  <c r="I961" i="22"/>
  <c r="I1853" i="22"/>
  <c r="I2542" i="22"/>
  <c r="I1899" i="22"/>
  <c r="I3124" i="22"/>
  <c r="I3704" i="22"/>
  <c r="I4268" i="22"/>
  <c r="I4844" i="22"/>
  <c r="I2537" i="22"/>
  <c r="I3339" i="22"/>
  <c r="I3915" i="22"/>
  <c r="I4371" i="22"/>
  <c r="I4755" i="22"/>
  <c r="I1561" i="22"/>
  <c r="I2670" i="22"/>
  <c r="I3238" i="22"/>
  <c r="I3562" i="22"/>
  <c r="I3814" i="22"/>
  <c r="I1514" i="22"/>
  <c r="I2383" i="22"/>
  <c r="I2911" i="22"/>
  <c r="I3227" i="22"/>
  <c r="I3479" i="22"/>
  <c r="I3767" i="22"/>
  <c r="I4019" i="22"/>
  <c r="I4271" i="22"/>
  <c r="I2994" i="22"/>
  <c r="I3786" i="22"/>
  <c r="I4378" i="22"/>
  <c r="I4756" i="22"/>
  <c r="I1855" i="22"/>
  <c r="I3319" i="22"/>
  <c r="I4027" i="22"/>
  <c r="I4523" i="22"/>
  <c r="I4901" i="22"/>
  <c r="I2639" i="22"/>
  <c r="I3594" i="22"/>
  <c r="I4210" i="22"/>
  <c r="I4660" i="22"/>
  <c r="I936" i="22"/>
  <c r="I3123" i="22"/>
  <c r="I3883" i="22"/>
  <c r="I4373" i="22"/>
  <c r="I4805" i="22"/>
  <c r="I2216" i="22"/>
  <c r="I3420" i="22"/>
  <c r="I4093" i="22"/>
  <c r="I4518" i="22"/>
  <c r="I4583" i="22"/>
  <c r="I4763" i="22"/>
  <c r="I4878" i="22"/>
  <c r="I4961" i="22"/>
  <c r="I3421" i="22"/>
  <c r="I6162" i="22"/>
  <c r="I6920" i="22"/>
  <c r="I717" i="22"/>
  <c r="I1536" i="22"/>
  <c r="I1857" i="22"/>
  <c r="I1080" i="22"/>
  <c r="I2967" i="22"/>
  <c r="I2249" i="22"/>
  <c r="I2581" i="22"/>
  <c r="I3950" i="22"/>
  <c r="I2549" i="22"/>
  <c r="I4089" i="22"/>
  <c r="I4809" i="22"/>
  <c r="I2802" i="22"/>
  <c r="I3604" i="22"/>
  <c r="I1540" i="22"/>
  <c r="I2851" i="22"/>
  <c r="I3485" i="22"/>
  <c r="I3989" i="22"/>
  <c r="I3022" i="22"/>
  <c r="I4386" i="22"/>
  <c r="I1919" i="22"/>
  <c r="I4039" i="22"/>
  <c r="I4963" i="22"/>
  <c r="I3720" i="22"/>
  <c r="I4830" i="22"/>
  <c r="I3253" i="22"/>
  <c r="I4435" i="22"/>
  <c r="I2958" i="22"/>
  <c r="I5116" i="22"/>
  <c r="I507" i="22"/>
  <c r="I125" i="22"/>
  <c r="I876" i="22"/>
  <c r="I1319" i="22"/>
  <c r="I2288" i="22"/>
  <c r="I4628" i="22"/>
  <c r="I3615" i="22"/>
  <c r="I4935" i="22"/>
  <c r="I3036" i="22"/>
  <c r="I3694" i="22"/>
  <c r="I2128" i="22"/>
  <c r="I3142" i="22"/>
  <c r="I3647" i="22"/>
  <c r="I4151" i="22"/>
  <c r="I3426" i="22"/>
  <c r="I4630" i="22"/>
  <c r="I3049" i="22"/>
  <c r="I4343" i="22"/>
  <c r="I1543" i="22"/>
  <c r="I3970" i="22"/>
  <c r="I4912" i="22"/>
  <c r="I3631" i="22"/>
  <c r="I4625" i="22"/>
  <c r="I3040" i="22"/>
  <c r="I4320" i="22"/>
  <c r="I4691" i="22"/>
  <c r="I3799" i="22"/>
  <c r="I540" i="22"/>
  <c r="I4573" i="22"/>
  <c r="I2672" i="22"/>
  <c r="I2476" i="22"/>
  <c r="I3705" i="22"/>
  <c r="I2742" i="22"/>
  <c r="I1044" i="22"/>
  <c r="I3323" i="22"/>
  <c r="I1420" i="22"/>
  <c r="I2880" i="22"/>
  <c r="I925" i="22"/>
  <c r="I1363" i="22"/>
  <c r="I4787" i="22"/>
  <c r="I4366" i="22"/>
  <c r="I1098" i="22"/>
  <c r="I4024" i="22"/>
  <c r="I252" i="22"/>
  <c r="I2169" i="22"/>
  <c r="I3560" i="22"/>
  <c r="I4023" i="22"/>
  <c r="I37" i="22"/>
  <c r="I655" i="22"/>
  <c r="I1923" i="22"/>
  <c r="I2991" i="22"/>
  <c r="I2812" i="22"/>
  <c r="I5003" i="22"/>
  <c r="I5275" i="22"/>
  <c r="I5607" i="22"/>
  <c r="I5156" i="22"/>
  <c r="I5541" i="22"/>
  <c r="I6217" i="22"/>
  <c r="I317" i="22"/>
  <c r="I5010" i="22"/>
  <c r="I6690" i="22"/>
  <c r="I6750" i="22"/>
  <c r="I458" i="22"/>
  <c r="I591" i="22"/>
  <c r="I618" i="22"/>
  <c r="I5671" i="22"/>
  <c r="I6744" i="22"/>
  <c r="I6723" i="22"/>
  <c r="I236" i="22"/>
  <c r="I1331" i="22"/>
  <c r="I1193" i="22"/>
  <c r="I1685" i="22"/>
  <c r="I5254" i="22"/>
  <c r="I6649" i="22"/>
  <c r="I6405" i="22"/>
  <c r="I722" i="22"/>
  <c r="I623" i="22"/>
  <c r="I1060" i="22"/>
  <c r="I1526" i="22"/>
  <c r="I1865" i="22"/>
  <c r="I5416" i="22"/>
  <c r="I6072" i="22"/>
  <c r="I6294" i="22"/>
  <c r="I6691" i="22"/>
  <c r="I1010" i="22"/>
  <c r="I869" i="22"/>
  <c r="I1443" i="22"/>
  <c r="I2413" i="22"/>
  <c r="I2327" i="22"/>
  <c r="I1146" i="22"/>
  <c r="I2638" i="22"/>
  <c r="I2737" i="22"/>
  <c r="I3788" i="22"/>
  <c r="I4544" i="22"/>
  <c r="I2337" i="22"/>
  <c r="I3423" i="22"/>
  <c r="I5301" i="22"/>
  <c r="I6634" i="22"/>
  <c r="I6672" i="22"/>
  <c r="I6509" i="22"/>
  <c r="I181" i="22"/>
  <c r="I1184" i="22"/>
  <c r="I338" i="22"/>
  <c r="I774" i="22"/>
  <c r="I1674" i="22"/>
  <c r="I652" i="22"/>
  <c r="I2203" i="22"/>
  <c r="I1657" i="22"/>
  <c r="I2714" i="22"/>
  <c r="I946" i="22"/>
  <c r="I1903" i="22"/>
  <c r="I2547" i="22"/>
  <c r="I733" i="22"/>
  <c r="I1630" i="22"/>
  <c r="I2365" i="22"/>
  <c r="I2896" i="22"/>
  <c r="I2749" i="22"/>
  <c r="I3362" i="22"/>
  <c r="I4010" i="22"/>
  <c r="I4514" i="22"/>
  <c r="I1243" i="22"/>
  <c r="I2885" i="22"/>
  <c r="I3537" i="22"/>
  <c r="I4041" i="22"/>
  <c r="I6146" i="22"/>
  <c r="I6437" i="22"/>
  <c r="I335" i="22"/>
  <c r="I250" i="22"/>
  <c r="I545" i="22"/>
  <c r="I547" i="22"/>
  <c r="I2310" i="22"/>
  <c r="I1799" i="22"/>
  <c r="I1757" i="22"/>
  <c r="I2786" i="22"/>
  <c r="I1520" i="22"/>
  <c r="I2306" i="22"/>
  <c r="I5887" i="22"/>
  <c r="I6761" i="22"/>
  <c r="I6446" i="22"/>
  <c r="I295" i="22"/>
  <c r="I257" i="22"/>
  <c r="I296" i="22"/>
  <c r="I844" i="22"/>
  <c r="I2004" i="22"/>
  <c r="I1720" i="22"/>
  <c r="I1465" i="22"/>
  <c r="I2792" i="22"/>
  <c r="I1251" i="22"/>
  <c r="I2255" i="22"/>
  <c r="I2949" i="22"/>
  <c r="I1738" i="22"/>
  <c r="I2516" i="22"/>
  <c r="I2201" i="22"/>
  <c r="I3260" i="22"/>
  <c r="I4016" i="22"/>
  <c r="I4664" i="22"/>
  <c r="I2481" i="22"/>
  <c r="I3363" i="22"/>
  <c r="I4119" i="22"/>
  <c r="I4563" i="22"/>
  <c r="I871" i="22"/>
  <c r="I2550" i="22"/>
  <c r="I3334" i="22"/>
  <c r="I6009" i="22"/>
  <c r="I5071" i="22"/>
  <c r="I5926" i="22"/>
  <c r="I393" i="22"/>
  <c r="I279" i="22"/>
  <c r="I381" i="22"/>
  <c r="I859" i="22"/>
  <c r="I1339" i="22"/>
  <c r="I2418" i="22"/>
  <c r="I1641" i="22"/>
  <c r="I1051" i="22"/>
  <c r="I2276" i="22"/>
  <c r="I3062" i="22"/>
  <c r="I1615" i="22"/>
  <c r="I2263" i="22"/>
  <c r="I2895" i="22"/>
  <c r="I1177" i="22"/>
  <c r="I1947" i="22"/>
  <c r="I2692" i="22"/>
  <c r="I1834" i="22"/>
  <c r="I3158" i="22"/>
  <c r="I3698" i="22"/>
  <c r="I4286" i="22"/>
  <c r="I4826" i="22"/>
  <c r="I2380" i="22"/>
  <c r="I3261" i="22"/>
  <c r="I3741" i="22"/>
  <c r="I4281" i="22"/>
  <c r="I4677" i="22"/>
  <c r="I911" i="22"/>
  <c r="I2309" i="22"/>
  <c r="I3076" i="22"/>
  <c r="I3448" i="22"/>
  <c r="I5958" i="22"/>
  <c r="I367" i="22"/>
  <c r="I1101" i="22"/>
  <c r="I1104" i="22"/>
  <c r="I994" i="22"/>
  <c r="I2132" i="22"/>
  <c r="I1392" i="22"/>
  <c r="I2811" i="22"/>
  <c r="I1513" i="22"/>
  <c r="I2501" i="22"/>
  <c r="I2545" i="22"/>
  <c r="I3440" i="22"/>
  <c r="I4160" i="22"/>
  <c r="I4808" i="22"/>
  <c r="I2633" i="22"/>
  <c r="I3555" i="22"/>
  <c r="I4251" i="22"/>
  <c r="I4683" i="22"/>
  <c r="I1182" i="22"/>
  <c r="I6696" i="22"/>
  <c r="I6795" i="22"/>
  <c r="I1298" i="22"/>
  <c r="I382" i="22"/>
  <c r="I1419" i="22"/>
  <c r="I1008" i="22"/>
  <c r="I1750" i="22"/>
  <c r="I232" i="22"/>
  <c r="I1967" i="22"/>
  <c r="I3027" i="22"/>
  <c r="I1645" i="22"/>
  <c r="I2596" i="22"/>
  <c r="I2093" i="22"/>
  <c r="I3350" i="22"/>
  <c r="I3998" i="22"/>
  <c r="I4646" i="22"/>
  <c r="I2294" i="22"/>
  <c r="I3237" i="22"/>
  <c r="I3813" i="22"/>
  <c r="I4305" i="22"/>
  <c r="I4737" i="22"/>
  <c r="I1213" i="22"/>
  <c r="I2538" i="22"/>
  <c r="I3172" i="22"/>
  <c r="I3520" i="22"/>
  <c r="I3808" i="22"/>
  <c r="I1287" i="22"/>
  <c r="I2279" i="22"/>
  <c r="I2827" i="22"/>
  <c r="I3185" i="22"/>
  <c r="I3473" i="22"/>
  <c r="I3725" i="22"/>
  <c r="I3977" i="22"/>
  <c r="I4229" i="22"/>
  <c r="I2771" i="22"/>
  <c r="I3768" i="22"/>
  <c r="I4314" i="22"/>
  <c r="I4692" i="22"/>
  <c r="I1330" i="22"/>
  <c r="I3193" i="22"/>
  <c r="I4015" i="22"/>
  <c r="I4459" i="22"/>
  <c r="I4837" i="22"/>
  <c r="I2359" i="22"/>
  <c r="I3468" i="22"/>
  <c r="I4198" i="22"/>
  <c r="I4596" i="22"/>
  <c r="I4974" i="22"/>
  <c r="I2951" i="22"/>
  <c r="I3757" i="22"/>
  <c r="I4363" i="22"/>
  <c r="I4741" i="22"/>
  <c r="I1762" i="22"/>
  <c r="I3294" i="22"/>
  <c r="I4009" i="22"/>
  <c r="I4510" i="22"/>
  <c r="I4180" i="22"/>
  <c r="I4429" i="22"/>
  <c r="I4655" i="22"/>
  <c r="I4771" i="22"/>
  <c r="I2504" i="22"/>
  <c r="I5194" i="22"/>
  <c r="I6530" i="22"/>
  <c r="I216" i="22"/>
  <c r="I2202" i="22"/>
  <c r="I2594" i="22"/>
  <c r="I2147" i="22"/>
  <c r="I1437" i="22"/>
  <c r="I2776" i="22"/>
  <c r="I3302" i="22"/>
  <c r="I4526" i="22"/>
  <c r="I2323" i="22"/>
  <c r="I3669" i="22"/>
  <c r="I4653" i="22"/>
  <c r="I2144" i="22"/>
  <c r="I3460" i="22"/>
  <c r="I1351" i="22"/>
  <c r="I2921" i="22"/>
  <c r="I3449" i="22"/>
  <c r="I3953" i="22"/>
  <c r="I2843" i="22"/>
  <c r="I4332" i="22"/>
  <c r="I1522" i="22"/>
  <c r="I3967" i="22"/>
  <c r="I4693" i="22"/>
  <c r="I3288" i="22"/>
  <c r="I4560" i="22"/>
  <c r="I2604" i="22"/>
  <c r="I4272" i="22"/>
  <c r="I4867" i="22"/>
  <c r="I3654" i="22"/>
  <c r="I5608" i="22"/>
  <c r="I6348" i="22"/>
  <c r="I6338" i="22"/>
  <c r="I1130" i="22"/>
  <c r="I180" i="22"/>
  <c r="I356" i="22"/>
  <c r="I2184" i="22"/>
  <c r="I1850" i="22"/>
  <c r="I1808" i="22"/>
  <c r="I486" i="22"/>
  <c r="I1881" i="22"/>
  <c r="I2745" i="22"/>
  <c r="I1123" i="22"/>
  <c r="I1954" i="22"/>
  <c r="I2698" i="22"/>
  <c r="I2158" i="22"/>
  <c r="I3224" i="22"/>
  <c r="I3776" i="22"/>
  <c r="I4352" i="22"/>
  <c r="I5000" i="22"/>
  <c r="I2681" i="22"/>
  <c r="I3435" i="22"/>
  <c r="I3987" i="22"/>
  <c r="I4431" i="22"/>
  <c r="I4863" i="22"/>
  <c r="I1733" i="22"/>
  <c r="I2790" i="22"/>
  <c r="I3286" i="22"/>
  <c r="I3598" i="22"/>
  <c r="I3886" i="22"/>
  <c r="I1653" i="22"/>
  <c r="I2469" i="22"/>
  <c r="I2965" i="22"/>
  <c r="I3263" i="22"/>
  <c r="I3551" i="22"/>
  <c r="I3803" i="22"/>
  <c r="I4055" i="22"/>
  <c r="I1007" i="22"/>
  <c r="I3136" i="22"/>
  <c r="I3978" i="22"/>
  <c r="I4432" i="22"/>
  <c r="I4810" i="22"/>
  <c r="I2243" i="22"/>
  <c r="I3427" i="22"/>
  <c r="I4171" i="22"/>
  <c r="I4577" i="22"/>
  <c r="I4955" i="22"/>
  <c r="I2855" i="22"/>
  <c r="I3702" i="22"/>
  <c r="I4336" i="22"/>
  <c r="I4714" i="22"/>
  <c r="I1550" i="22"/>
  <c r="I3235" i="22"/>
  <c r="I3972" i="22"/>
  <c r="I4481" i="22"/>
  <c r="I4859" i="22"/>
  <c r="I2503" i="22"/>
  <c r="I3528" i="22"/>
  <c r="I4165" i="22"/>
  <c r="I4626" i="22"/>
  <c r="I4816" i="22"/>
  <c r="I4925" i="22"/>
  <c r="I1200" i="22"/>
  <c r="I2461" i="22"/>
  <c r="I2933" i="22"/>
  <c r="I5670" i="22"/>
  <c r="I6758" i="22"/>
  <c r="I957" i="22"/>
  <c r="I1710" i="22"/>
  <c r="I1079" i="22"/>
  <c r="I1479" i="22"/>
  <c r="I553" i="22"/>
  <c r="I2437" i="22"/>
  <c r="I2916" i="22"/>
  <c r="I4274" i="22"/>
  <c r="I2861" i="22"/>
  <c r="I4221" i="22"/>
  <c r="I4917" i="22"/>
  <c r="I2992" i="22"/>
  <c r="I3712" i="22"/>
  <c r="I1804" i="22"/>
  <c r="I2975" i="22"/>
  <c r="I3557" i="22"/>
  <c r="I4061" i="22"/>
  <c r="I3480" i="22"/>
  <c r="I4494" i="22"/>
  <c r="I2556" i="22"/>
  <c r="G7" i="12"/>
  <c r="I4546" i="22"/>
  <c r="I4411" i="22"/>
  <c r="I3466" i="22"/>
  <c r="I4620" i="22"/>
  <c r="I2653" i="22"/>
  <c r="I3127" i="22"/>
  <c r="I3497" i="22"/>
  <c r="I2904" i="22"/>
  <c r="I4433" i="22"/>
  <c r="I676" i="22"/>
  <c r="I4615" i="22"/>
  <c r="I4158" i="22"/>
  <c r="I2913" i="22"/>
  <c r="I4511" i="22"/>
  <c r="I297" i="22"/>
  <c r="I1183" i="22"/>
  <c r="I4600" i="22"/>
  <c r="I3607" i="22"/>
  <c r="I3586" i="22"/>
  <c r="I7006" i="22"/>
  <c r="I4367" i="22"/>
  <c r="I3505" i="22"/>
  <c r="I2844" i="22"/>
  <c r="I3605" i="22"/>
  <c r="I3724" i="22"/>
  <c r="I4827" i="22"/>
  <c r="I2462" i="22"/>
  <c r="I1442" i="22"/>
  <c r="I4192" i="22"/>
  <c r="I4985" i="22"/>
  <c r="I4516" i="22"/>
  <c r="I4990" i="22"/>
  <c r="I3887" i="22"/>
  <c r="I4293" i="22"/>
  <c r="I528" i="22"/>
  <c r="I745" i="22"/>
  <c r="I4236" i="22"/>
  <c r="I3093" i="22"/>
  <c r="I4665" i="22"/>
  <c r="I4339" i="22"/>
  <c r="I4480" i="22"/>
  <c r="I2410" i="22"/>
  <c r="I1741" i="22"/>
  <c r="I3559" i="22"/>
  <c r="I4315" i="22"/>
  <c r="I4872" i="22"/>
  <c r="I3372" i="22"/>
  <c r="I3773" i="22"/>
  <c r="I3120" i="22"/>
  <c r="I3820" i="22"/>
  <c r="I2898" i="22"/>
  <c r="I4485" i="22"/>
  <c r="I2981" i="22"/>
  <c r="I4034" i="22"/>
  <c r="I1921" i="22"/>
  <c r="I973" i="22"/>
  <c r="I514" i="22"/>
  <c r="I1239" i="22"/>
  <c r="I422" i="22"/>
  <c r="I4807" i="22"/>
  <c r="I3295" i="22"/>
  <c r="I3907" i="22"/>
  <c r="I4788" i="22"/>
  <c r="I4348" i="22"/>
  <c r="I3618" i="22"/>
  <c r="I526" i="22"/>
  <c r="I4471" i="22"/>
  <c r="I3541" i="22"/>
  <c r="I1459" i="22"/>
  <c r="I4434" i="22"/>
  <c r="I3792" i="22"/>
  <c r="I1611" i="22"/>
  <c r="I4567" i="22"/>
  <c r="I3733" i="22"/>
  <c r="I2475" i="22"/>
  <c r="I4584" i="22"/>
  <c r="I3966" i="22"/>
  <c r="I2301" i="22"/>
  <c r="I4049" i="22"/>
  <c r="I3617" i="22"/>
  <c r="I3293" i="22"/>
  <c r="I2683" i="22"/>
  <c r="I1631" i="22"/>
  <c r="I3700" i="22"/>
  <c r="I3328" i="22"/>
  <c r="I2273" i="22"/>
  <c r="I4845" i="22"/>
  <c r="I4197" i="22"/>
  <c r="I3405" i="22"/>
  <c r="I1308" i="22"/>
  <c r="I4322" i="22"/>
  <c r="I3117" i="22"/>
  <c r="I2764" i="22"/>
  <c r="I1393" i="22"/>
  <c r="I2356" i="22"/>
  <c r="I2528" i="22"/>
  <c r="I1979" i="22"/>
  <c r="I1559" i="22"/>
  <c r="I344" i="22"/>
  <c r="I5974" i="22"/>
  <c r="I5070" i="22"/>
  <c r="I4575" i="22"/>
  <c r="I3807" i="22"/>
  <c r="I1927" i="22"/>
  <c r="I4316" i="22"/>
  <c r="I3188" i="22"/>
  <c r="I72" i="22"/>
  <c r="I1233" i="22"/>
  <c r="I1960" i="22"/>
  <c r="I1261" i="22"/>
  <c r="I1806" i="22"/>
  <c r="I609" i="22"/>
  <c r="I5786" i="22"/>
  <c r="I3340" i="22"/>
  <c r="I2634" i="22"/>
  <c r="I4893" i="22"/>
  <c r="I4425" i="22"/>
  <c r="I3633" i="22"/>
  <c r="I2717" i="22"/>
  <c r="I4670" i="22"/>
  <c r="I3962" i="22"/>
  <c r="I2934" i="22"/>
  <c r="I2800" i="22"/>
  <c r="I1745" i="22"/>
  <c r="I3003" i="22"/>
  <c r="I2003" i="22"/>
  <c r="I918" i="22"/>
  <c r="I1887" i="22"/>
  <c r="I1929" i="22"/>
  <c r="I2022" i="22"/>
  <c r="I1504" i="22"/>
  <c r="I69" i="22"/>
  <c r="I752" i="22"/>
  <c r="I6536" i="22"/>
  <c r="I6510" i="22"/>
  <c r="I3112" i="22"/>
  <c r="I1506" i="22"/>
  <c r="I4491" i="22"/>
  <c r="I3687" i="22"/>
  <c r="I1342" i="22"/>
  <c r="I4232" i="22"/>
  <c r="I3152" i="22"/>
  <c r="I2794" i="22"/>
  <c r="I1254" i="22"/>
  <c r="I2515" i="22"/>
  <c r="I1038" i="22"/>
  <c r="I2067" i="22"/>
  <c r="I874" i="22"/>
  <c r="I1174" i="22"/>
  <c r="I345" i="22"/>
  <c r="I734" i="22"/>
  <c r="I6228" i="22"/>
  <c r="I5403" i="22"/>
  <c r="I2104" i="22"/>
  <c r="I588" i="22"/>
  <c r="I971" i="22"/>
  <c r="I2466" i="22"/>
  <c r="I1475" i="22"/>
  <c r="I1005" i="22"/>
  <c r="I6608" i="22"/>
  <c r="I6790" i="22"/>
  <c r="I3933" i="22"/>
  <c r="I3177" i="22"/>
  <c r="I4874" i="22"/>
  <c r="I4154" i="22"/>
  <c r="I3290" i="22"/>
  <c r="I1748" i="22"/>
  <c r="I2019" i="22"/>
  <c r="I919" i="22"/>
  <c r="I2378" i="22"/>
  <c r="I1500" i="22"/>
  <c r="I2362" i="22"/>
  <c r="I261" i="22"/>
  <c r="I2382" i="22"/>
  <c r="I499" i="22"/>
  <c r="I741" i="22"/>
  <c r="I337" i="22"/>
  <c r="I6203" i="22"/>
  <c r="I6008" i="22"/>
  <c r="I3999" i="22"/>
  <c r="I2657" i="22"/>
  <c r="I4400" i="22"/>
  <c r="I3284" i="22"/>
  <c r="I2055" i="22"/>
  <c r="I2721" i="22"/>
  <c r="I2283" i="22"/>
  <c r="I1347" i="22"/>
  <c r="I23" i="22"/>
  <c r="I5654" i="22"/>
  <c r="I6084" i="22"/>
  <c r="I2660" i="22"/>
  <c r="I2412" i="22"/>
  <c r="I290" i="22"/>
  <c r="I256" i="22"/>
  <c r="I6612" i="22"/>
  <c r="I5120" i="22"/>
  <c r="I1569" i="22"/>
  <c r="I785" i="22"/>
  <c r="I177" i="22"/>
  <c r="I6257" i="22"/>
  <c r="I1410" i="22"/>
  <c r="I358" i="22"/>
  <c r="I6602" i="22"/>
  <c r="I5832" i="22"/>
  <c r="I665" i="22"/>
  <c r="I6589" i="22"/>
  <c r="I6236" i="22"/>
  <c r="I6610" i="22"/>
  <c r="I5037" i="22"/>
  <c r="I1135" i="22"/>
  <c r="I2339" i="22"/>
  <c r="I3240" i="22"/>
  <c r="I4865" i="22"/>
  <c r="I3995" i="22"/>
  <c r="I901" i="22"/>
  <c r="I4474" i="22"/>
  <c r="I4578" i="22"/>
  <c r="I4537" i="22"/>
  <c r="I4686" i="22"/>
  <c r="I4001" i="22"/>
  <c r="I3472" i="22"/>
  <c r="I4986" i="22"/>
  <c r="I3595" i="22"/>
  <c r="I4195" i="22"/>
  <c r="I1964" i="22"/>
  <c r="I4798" i="22"/>
  <c r="I4008" i="22"/>
  <c r="I2628" i="22"/>
  <c r="I3832" i="22"/>
  <c r="I4557" i="22"/>
  <c r="I1380" i="22"/>
  <c r="I4698" i="22"/>
  <c r="I4715" i="22"/>
  <c r="I4570" i="22"/>
  <c r="I4288" i="22"/>
  <c r="I3491" i="22"/>
  <c r="I3826" i="22"/>
  <c r="I4551" i="22"/>
  <c r="I4987" i="22"/>
  <c r="I4636" i="22"/>
  <c r="I4470" i="22"/>
  <c r="I4333" i="22"/>
  <c r="I3641" i="22"/>
  <c r="I736" i="22"/>
  <c r="I4881" i="22"/>
  <c r="I4717" i="22"/>
  <c r="I4362" i="22"/>
  <c r="I3964" i="22"/>
  <c r="I4931" i="22"/>
  <c r="I4090" i="22"/>
  <c r="I3247" i="22"/>
  <c r="I2498" i="22"/>
  <c r="I1993" i="22"/>
  <c r="I2312" i="22"/>
  <c r="I492" i="22"/>
  <c r="I1594" i="22"/>
  <c r="I7003" i="22"/>
  <c r="I3169" i="22"/>
  <c r="I4679" i="22"/>
  <c r="I4858" i="22"/>
  <c r="I3234" i="22"/>
  <c r="I4468" i="22"/>
  <c r="I4259" i="22"/>
  <c r="I3001" i="22"/>
  <c r="I4185" i="22"/>
  <c r="I3494" i="22"/>
  <c r="I2805" i="22"/>
  <c r="I1078" i="22"/>
  <c r="I4781" i="22"/>
  <c r="I4853" i="22"/>
  <c r="I3151" i="22"/>
  <c r="I4338" i="22"/>
  <c r="I2831" i="22"/>
  <c r="I4561" i="22"/>
  <c r="I4848" i="22"/>
  <c r="I4030" i="22"/>
  <c r="I793" i="22"/>
  <c r="I4279" i="22"/>
  <c r="I4566" i="22"/>
  <c r="I3516" i="22"/>
  <c r="I4109" i="22"/>
  <c r="I3091" i="22"/>
  <c r="I1977" i="22"/>
  <c r="I2938" i="22"/>
  <c r="I3447" i="22"/>
  <c r="I4460" i="22"/>
  <c r="I1015" i="22"/>
  <c r="I3104" i="22"/>
  <c r="I2220" i="22"/>
  <c r="I6230" i="22"/>
  <c r="I4752" i="22"/>
  <c r="I2417" i="22"/>
  <c r="I4654" i="22"/>
  <c r="I3973" i="22"/>
  <c r="I4212" i="22"/>
  <c r="I2640" i="22"/>
  <c r="I3414" i="22"/>
  <c r="I4703" i="22"/>
  <c r="I3787" i="22"/>
  <c r="I4218" i="22"/>
  <c r="I2663" i="22"/>
  <c r="I3383" i="22"/>
  <c r="I2719" i="22"/>
  <c r="I964" i="22"/>
  <c r="I3502" i="22"/>
  <c r="I2209" i="22"/>
  <c r="I2164" i="22"/>
  <c r="I3662" i="22"/>
  <c r="I1990" i="22"/>
  <c r="I1564" i="22"/>
  <c r="I542" i="22"/>
  <c r="I3543" i="22"/>
  <c r="I2722" i="22"/>
  <c r="I4861" i="22"/>
  <c r="I4204" i="22"/>
  <c r="I3997" i="22"/>
  <c r="I4186" i="22"/>
  <c r="I3823" i="22"/>
  <c r="I3251" i="22"/>
  <c r="I3730" i="22"/>
  <c r="I3734" i="22"/>
  <c r="I1694" i="22"/>
  <c r="I4168" i="22"/>
  <c r="I3976" i="22"/>
  <c r="I4554" i="22"/>
  <c r="I3276" i="22"/>
  <c r="I4517" i="22"/>
  <c r="I2923" i="22"/>
  <c r="I3121" i="22"/>
  <c r="I4451" i="22"/>
  <c r="I2664" i="22"/>
  <c r="I4306" i="22"/>
  <c r="I2517" i="22"/>
  <c r="I3791" i="22"/>
  <c r="I3215" i="22"/>
  <c r="I1610" i="22"/>
  <c r="I3550" i="22"/>
  <c r="I4095" i="22"/>
  <c r="I4856" i="22"/>
  <c r="I1300" i="22"/>
  <c r="I2985" i="22"/>
  <c r="I1141" i="22"/>
  <c r="I539" i="22"/>
  <c r="I6945" i="22"/>
  <c r="I2543" i="22"/>
  <c r="I4128" i="22"/>
  <c r="I1617" i="22"/>
  <c r="I4150" i="22"/>
  <c r="I3769" i="22"/>
  <c r="I4710" i="22"/>
  <c r="I2627" i="22"/>
  <c r="I3809" i="22"/>
  <c r="I2707" i="22"/>
  <c r="I3856" i="22"/>
  <c r="I2586" i="22"/>
  <c r="I4377" i="22"/>
  <c r="I948" i="22"/>
  <c r="I3458" i="22"/>
  <c r="I2048" i="22"/>
  <c r="I2018" i="22"/>
  <c r="I1670" i="22"/>
  <c r="I520" i="22"/>
  <c r="I6955" i="22"/>
  <c r="I4969" i="22"/>
  <c r="I4799" i="22"/>
  <c r="I3367" i="22"/>
  <c r="I3763" i="22"/>
  <c r="I4356" i="22"/>
  <c r="I3312" i="22"/>
  <c r="I4967" i="22"/>
  <c r="I4319" i="22"/>
  <c r="I4984" i="22"/>
  <c r="I4444" i="22"/>
  <c r="I3486" i="22"/>
  <c r="I1161" i="22"/>
  <c r="I4415" i="22"/>
  <c r="I3751" i="22"/>
  <c r="I1428" i="22"/>
  <c r="I4540" i="22"/>
  <c r="I3678" i="22"/>
  <c r="I2344" i="22"/>
  <c r="I3983" i="22"/>
  <c r="I3623" i="22"/>
  <c r="I3191" i="22"/>
  <c r="I2623" i="22"/>
  <c r="I1126" i="22"/>
  <c r="I3706" i="22"/>
  <c r="I3178" i="22"/>
  <c r="I2122" i="22"/>
  <c r="I4695" i="22"/>
  <c r="I4215" i="22"/>
  <c r="I3267" i="22"/>
  <c r="I1471" i="22"/>
  <c r="I4196" i="22"/>
  <c r="I3380" i="22"/>
  <c r="I1170" i="22"/>
  <c r="I2242" i="22"/>
  <c r="I754" i="22"/>
  <c r="I2140" i="22"/>
  <c r="I2744" i="22"/>
  <c r="I637" i="22"/>
  <c r="I1860" i="22"/>
  <c r="I719" i="22"/>
  <c r="I650" i="22"/>
  <c r="I6426" i="22"/>
  <c r="I5143" i="22"/>
  <c r="I2281" i="22"/>
  <c r="I4056" i="22"/>
  <c r="I4722" i="22"/>
  <c r="I2129" i="22"/>
  <c r="G8" i="12"/>
  <c r="I4831" i="22"/>
  <c r="I4404" i="22"/>
  <c r="I3688" i="22"/>
  <c r="I4663" i="22"/>
  <c r="I4823" i="22"/>
  <c r="I3679" i="22"/>
  <c r="I3563" i="22"/>
  <c r="I2598" i="22"/>
  <c r="I270" i="22"/>
  <c r="I3690" i="22"/>
  <c r="I4246" i="22"/>
  <c r="I3840" i="22"/>
  <c r="I3223" i="22"/>
  <c r="I3324" i="22"/>
  <c r="I3569" i="22"/>
  <c r="I3148" i="22"/>
  <c r="I2212" i="22"/>
  <c r="I4870" i="22"/>
  <c r="I54" i="22"/>
  <c r="I1018" i="22"/>
  <c r="I1567" i="22"/>
  <c r="I1823" i="22"/>
  <c r="I3889" i="22"/>
  <c r="I4902" i="22"/>
  <c r="I4296" i="22"/>
  <c r="I3281" i="22"/>
  <c r="I3616" i="22"/>
  <c r="I4029" i="22"/>
  <c r="I1951" i="22"/>
  <c r="I4072" i="22"/>
  <c r="I4446" i="22"/>
  <c r="I4391" i="22"/>
  <c r="I4234" i="22"/>
  <c r="I4051" i="22"/>
  <c r="I3174" i="22"/>
  <c r="I3275" i="22"/>
  <c r="I3610" i="22"/>
  <c r="I3777" i="22"/>
  <c r="I1291" i="22"/>
  <c r="I3385" i="22"/>
  <c r="I4384" i="22"/>
  <c r="I4291" i="22"/>
  <c r="I4102" i="22"/>
  <c r="I3913" i="22"/>
  <c r="I3624" i="22"/>
  <c r="I3425" i="22"/>
  <c r="I3760" i="22"/>
  <c r="I4401" i="22"/>
  <c r="I2828" i="22"/>
  <c r="I4896" i="22"/>
  <c r="I4873" i="22"/>
  <c r="I4907" i="22"/>
  <c r="I4608" i="22"/>
  <c r="I4283" i="22"/>
  <c r="I3522" i="22"/>
  <c r="I1984" i="22"/>
  <c r="I4067" i="22"/>
  <c r="I1826" i="22"/>
  <c r="I4395" i="22"/>
  <c r="I1956" i="22"/>
  <c r="I4532" i="22"/>
  <c r="I574" i="22"/>
  <c r="I1896" i="22"/>
  <c r="I5373" i="22"/>
  <c r="I4744" i="22"/>
  <c r="I4438" i="22"/>
  <c r="I4463" i="22"/>
  <c r="I4750" i="22"/>
  <c r="I1935" i="22"/>
  <c r="I3175" i="22"/>
  <c r="I4242" i="22"/>
  <c r="I4115" i="22"/>
  <c r="I2743" i="22"/>
  <c r="I3214" i="22"/>
  <c r="I3453" i="22"/>
  <c r="I2970" i="22"/>
  <c r="I2083" i="22"/>
  <c r="I1252" i="22"/>
  <c r="I6770" i="22"/>
  <c r="I4465" i="22"/>
  <c r="I4447" i="22"/>
  <c r="I4979" i="22"/>
  <c r="I3547" i="22"/>
  <c r="I4129" i="22"/>
  <c r="I2373" i="22"/>
  <c r="I4453" i="22"/>
  <c r="I3289" i="22"/>
  <c r="I4740" i="22"/>
  <c r="I3648" i="22"/>
  <c r="I4927" i="22"/>
  <c r="I4135" i="22"/>
  <c r="I2389" i="22"/>
  <c r="I4458" i="22"/>
  <c r="I3071" i="22"/>
  <c r="I4037" i="22"/>
  <c r="I3533" i="22"/>
  <c r="I2993" i="22"/>
  <c r="I1718" i="22"/>
  <c r="I3580" i="22"/>
  <c r="I2730" i="22"/>
  <c r="I4659" i="22"/>
  <c r="I3219" i="22"/>
  <c r="I4208" i="22"/>
  <c r="I2878" i="22"/>
  <c r="I147" i="22"/>
  <c r="I2612" i="22"/>
  <c r="I1740" i="22"/>
  <c r="I698" i="22"/>
  <c r="I5460" i="22"/>
  <c r="I4228" i="22"/>
  <c r="I4906" i="22"/>
  <c r="I3241" i="22"/>
  <c r="I4582" i="22"/>
  <c r="I3564" i="22"/>
  <c r="I4877" i="22"/>
  <c r="I4068" i="22"/>
  <c r="I2071" i="22"/>
  <c r="I4408" i="22"/>
  <c r="I2922" i="22"/>
  <c r="I4595" i="22"/>
  <c r="I3571" i="22"/>
  <c r="I4882" i="22"/>
  <c r="I4074" i="22"/>
  <c r="I1225" i="22"/>
  <c r="I3815" i="22"/>
  <c r="I3311" i="22"/>
  <c r="I2575" i="22"/>
  <c r="I153" i="22"/>
  <c r="I3310" i="22"/>
  <c r="I1820" i="22"/>
  <c r="I4101" i="22"/>
  <c r="I1179" i="22"/>
  <c r="I3410" i="22"/>
  <c r="I1702" i="22"/>
  <c r="I958" i="22"/>
  <c r="I1632" i="22"/>
  <c r="I6539" i="22"/>
  <c r="I1883" i="22"/>
  <c r="I2473" i="22"/>
  <c r="I1893" i="22"/>
  <c r="I3087" i="22"/>
  <c r="I3673" i="22"/>
  <c r="I3600" i="22"/>
  <c r="I3948" i="22"/>
  <c r="I3450" i="22"/>
  <c r="I3391" i="22"/>
  <c r="I3971" i="22"/>
  <c r="I3099" i="22"/>
  <c r="I3658" i="22"/>
  <c r="I4341" i="22"/>
  <c r="I3242" i="22"/>
  <c r="I1527" i="22"/>
  <c r="I4889" i="22"/>
  <c r="I2092" i="22"/>
  <c r="I3130" i="22"/>
  <c r="I4482" i="22"/>
  <c r="I2651" i="22"/>
  <c r="I4409" i="22"/>
  <c r="I2489" i="22"/>
  <c r="I4372" i="22"/>
  <c r="I2315" i="22"/>
  <c r="I4219" i="22"/>
  <c r="I1234" i="22"/>
  <c r="I4170" i="22"/>
  <c r="I1849" i="22"/>
  <c r="I3719" i="22"/>
  <c r="I3055" i="22"/>
  <c r="I1255" i="22"/>
  <c r="I3478" i="22"/>
  <c r="I1690" i="22"/>
  <c r="I3867" i="22"/>
  <c r="I4136" i="22"/>
  <c r="I2806" i="22"/>
  <c r="I2661" i="22"/>
  <c r="I2080" i="22"/>
  <c r="I143" i="22"/>
  <c r="I6329" i="22"/>
  <c r="I1892" i="22"/>
  <c r="I3793" i="22"/>
  <c r="I1056" i="22"/>
  <c r="I4006" i="22"/>
  <c r="I4855" i="22"/>
  <c r="I3553" i="22"/>
  <c r="I4602" i="22"/>
  <c r="I1654" i="22"/>
  <c r="I3629" i="22"/>
  <c r="I2397" i="22"/>
  <c r="I3784" i="22"/>
  <c r="I2338" i="22"/>
  <c r="I4269" i="22"/>
  <c r="I4850" i="22"/>
  <c r="I3230" i="22"/>
  <c r="I1861" i="22"/>
  <c r="I1759" i="22"/>
  <c r="I1431" i="22"/>
  <c r="I395" i="22"/>
  <c r="I6936" i="22"/>
  <c r="I1395" i="22"/>
  <c r="I4555" i="22"/>
  <c r="I2374" i="22"/>
  <c r="I3108" i="22"/>
  <c r="I4302" i="22"/>
  <c r="I3204" i="22"/>
  <c r="I4913" i="22"/>
  <c r="I4260" i="22"/>
  <c r="I3343" i="22"/>
  <c r="I4876" i="22"/>
  <c r="I4390" i="22"/>
  <c r="I3378" i="22"/>
  <c r="I18" i="22"/>
  <c r="I4361" i="22"/>
  <c r="I3643" i="22"/>
  <c r="I756" i="22"/>
  <c r="I4486" i="22"/>
  <c r="I3570" i="22"/>
  <c r="I1589" i="22"/>
  <c r="I3911" i="22"/>
  <c r="I3587" i="22"/>
  <c r="I3155" i="22"/>
  <c r="I2551" i="22"/>
  <c r="I882" i="22"/>
  <c r="I3670" i="22"/>
  <c r="I3126" i="22"/>
  <c r="I1949" i="22"/>
  <c r="I4647" i="22"/>
  <c r="I4083" i="22"/>
  <c r="I3103" i="22"/>
  <c r="I910" i="22"/>
  <c r="I4100" i="22"/>
  <c r="I3296" i="22"/>
  <c r="I541" i="22"/>
  <c r="I2156" i="22"/>
  <c r="I538" i="22"/>
  <c r="I2011" i="22"/>
  <c r="I2576" i="22"/>
  <c r="I2037" i="22"/>
  <c r="I1505" i="22"/>
  <c r="I479" i="22"/>
  <c r="I400" i="22"/>
  <c r="I6189" i="22"/>
  <c r="I4105" i="22"/>
  <c r="I845" i="22"/>
  <c r="I3901" i="22"/>
  <c r="I4668" i="22"/>
  <c r="I1257" i="22"/>
  <c r="I4111" i="22"/>
  <c r="I4656" i="22"/>
  <c r="I3156" i="22"/>
  <c r="I3737" i="22"/>
  <c r="I3029" i="22"/>
  <c r="I3748" i="22"/>
  <c r="I2682" i="22"/>
  <c r="I4329" i="22"/>
  <c r="I2693" i="22"/>
  <c r="I3878" i="22"/>
  <c r="I598" i="22"/>
  <c r="I2859" i="22"/>
  <c r="I2918" i="22"/>
  <c r="I377" i="22"/>
  <c r="I199" i="22"/>
  <c r="I4943" i="22"/>
  <c r="I2157" i="22"/>
  <c r="I3259" i="22"/>
  <c r="I4529" i="22"/>
  <c r="I4294" i="22"/>
  <c r="I3402" i="22"/>
  <c r="I4903" i="22"/>
  <c r="I4417" i="22"/>
  <c r="I3433" i="22"/>
  <c r="I808" i="22"/>
  <c r="I4380" i="22"/>
  <c r="I3684" i="22"/>
  <c r="I1045" i="22"/>
  <c r="I4513" i="22"/>
  <c r="I3625" i="22"/>
  <c r="I1790" i="22"/>
  <c r="I4476" i="22"/>
  <c r="I3876" i="22"/>
  <c r="I1913" i="22"/>
  <c r="I4013" i="22"/>
  <c r="I3581" i="22"/>
  <c r="I3257" i="22"/>
  <c r="I2611" i="22"/>
  <c r="I1481" i="22"/>
  <c r="I3664" i="22"/>
  <c r="I3220" i="22"/>
  <c r="I1885" i="22"/>
  <c r="I4797" i="22"/>
  <c r="I4137" i="22"/>
  <c r="I3333" i="22"/>
  <c r="I868" i="22"/>
  <c r="I4094" i="22"/>
  <c r="I2869" i="22"/>
  <c r="I2668" i="22"/>
  <c r="I1242" i="22"/>
  <c r="I2227" i="22"/>
  <c r="I2326" i="22"/>
  <c r="I1591" i="22"/>
  <c r="I1295" i="22"/>
  <c r="I58" i="22"/>
  <c r="I6847" i="22"/>
  <c r="I5094" i="22"/>
  <c r="I4407" i="22"/>
  <c r="I3651" i="22"/>
  <c r="I1667" i="22"/>
  <c r="I4244" i="22"/>
  <c r="I3109" i="22"/>
  <c r="I2830" i="22"/>
  <c r="I881" i="22"/>
  <c r="I1571" i="22"/>
  <c r="I434" i="22"/>
  <c r="I1411" i="22"/>
  <c r="I1292" i="22"/>
  <c r="I6777" i="22"/>
  <c r="I3268" i="22"/>
  <c r="I2482" i="22"/>
  <c r="I4857" i="22"/>
  <c r="I4389" i="22"/>
  <c r="I3585" i="22"/>
  <c r="I2495" i="22"/>
  <c r="I4502" i="22"/>
  <c r="I3746" i="22"/>
  <c r="I2629" i="22"/>
  <c r="I2740" i="22"/>
  <c r="I1688" i="22"/>
  <c r="I2955" i="22"/>
  <c r="I1874" i="22"/>
  <c r="I804" i="22"/>
  <c r="I1801" i="22"/>
  <c r="I1727" i="22"/>
  <c r="I1926" i="22"/>
  <c r="I1075" i="22"/>
  <c r="I681" i="22"/>
  <c r="I644" i="22"/>
  <c r="I6212" i="22"/>
  <c r="I5868" i="22"/>
  <c r="I3069" i="22"/>
  <c r="I1312" i="22"/>
  <c r="I4383" i="22"/>
  <c r="I3579" i="22"/>
  <c r="I1072" i="22"/>
  <c r="I4124" i="22"/>
  <c r="I3016" i="22"/>
  <c r="I2686" i="22"/>
  <c r="I1168" i="22"/>
  <c r="I2443" i="22"/>
  <c r="I784" i="22"/>
  <c r="I1793" i="22"/>
  <c r="I672" i="22"/>
  <c r="I1006" i="22"/>
  <c r="I42" i="22"/>
  <c r="I626" i="22"/>
  <c r="I5982" i="22"/>
  <c r="I5105" i="22"/>
  <c r="I1975" i="22"/>
  <c r="I275" i="22"/>
  <c r="I802" i="22"/>
  <c r="I2394" i="22"/>
  <c r="I1003" i="22"/>
  <c r="I885" i="22"/>
  <c r="I6449" i="22"/>
  <c r="I6746" i="22"/>
  <c r="I3897" i="22"/>
  <c r="I3096" i="22"/>
  <c r="I4838" i="22"/>
  <c r="I4082" i="22"/>
  <c r="I3218" i="22"/>
  <c r="I1463" i="22"/>
  <c r="I1976" i="22"/>
  <c r="I839" i="22"/>
  <c r="I2335" i="22"/>
  <c r="I1371" i="22"/>
  <c r="I2233" i="22"/>
  <c r="I2275" i="22"/>
  <c r="I2322" i="22"/>
  <c r="I1541" i="22"/>
  <c r="I573" i="22"/>
  <c r="I253" i="22"/>
  <c r="I6925" i="22"/>
  <c r="I5124" i="22"/>
  <c r="I3927" i="22"/>
  <c r="I2585" i="22"/>
  <c r="I4220" i="22"/>
  <c r="I3176" i="22"/>
  <c r="I1925" i="22"/>
  <c r="I2577" i="22"/>
  <c r="I1707" i="22"/>
  <c r="I631" i="22"/>
  <c r="I6788" i="22"/>
  <c r="I6285" i="22"/>
  <c r="I6704" i="22"/>
  <c r="I2211" i="22"/>
  <c r="I2232" i="22"/>
  <c r="I791" i="22"/>
  <c r="I379" i="22"/>
  <c r="I6171" i="22"/>
  <c r="I2870" i="22"/>
  <c r="I1516" i="22"/>
  <c r="I617" i="22"/>
  <c r="I433" i="22"/>
  <c r="I5655" i="22"/>
  <c r="I995" i="22"/>
  <c r="I1358" i="22"/>
  <c r="I6431" i="22"/>
  <c r="I6340" i="22"/>
  <c r="I360" i="22"/>
  <c r="I6388" i="22"/>
  <c r="I5997" i="22"/>
  <c r="I5773" i="22"/>
  <c r="I5269" i="22"/>
  <c r="I5277" i="22"/>
  <c r="I6775" i="22"/>
  <c r="I6058" i="22"/>
  <c r="I6148" i="22"/>
  <c r="I5697" i="22"/>
  <c r="I5727" i="22"/>
  <c r="I6587" i="22"/>
  <c r="I5673" i="22"/>
  <c r="I5985" i="22"/>
  <c r="I5635" i="22"/>
  <c r="I5983" i="22"/>
  <c r="I5132" i="22"/>
  <c r="I5154" i="22"/>
  <c r="I5144" i="22"/>
  <c r="I5053" i="22"/>
  <c r="I5242" i="22"/>
  <c r="I5465" i="22"/>
  <c r="I5119" i="22"/>
  <c r="I5031" i="22"/>
  <c r="I5462" i="22"/>
  <c r="I5669" i="22"/>
  <c r="I5107" i="22"/>
  <c r="I5199" i="22"/>
  <c r="I5552" i="22"/>
  <c r="I5600" i="22"/>
  <c r="I5799" i="22"/>
  <c r="I6419" i="22"/>
  <c r="I5835" i="22"/>
  <c r="I5192" i="22"/>
  <c r="I5076" i="22"/>
  <c r="I5409" i="22"/>
  <c r="I5035" i="22"/>
  <c r="I5063" i="22"/>
  <c r="I5118" i="22"/>
  <c r="I5363" i="22"/>
  <c r="I5526" i="22"/>
  <c r="I5334" i="22"/>
  <c r="I5069" i="22"/>
  <c r="I5272" i="22"/>
  <c r="I5110" i="22"/>
  <c r="I5382" i="22"/>
  <c r="I5258" i="22"/>
  <c r="I5206" i="22"/>
  <c r="I5028" i="22"/>
  <c r="I6019" i="22"/>
  <c r="I5129" i="22"/>
  <c r="I5173" i="22"/>
  <c r="I5048" i="22"/>
  <c r="I5510" i="22"/>
  <c r="I5400" i="22"/>
  <c r="I5492" i="22"/>
  <c r="I5470" i="22"/>
  <c r="I6025" i="22"/>
  <c r="I5282" i="22"/>
  <c r="I5633" i="22"/>
  <c r="I5126" i="22"/>
  <c r="I5503" i="22"/>
  <c r="I5649" i="22"/>
  <c r="I6383" i="22"/>
  <c r="I5280" i="22"/>
  <c r="I5480" i="22"/>
  <c r="I5524" i="22"/>
  <c r="I5899" i="22"/>
  <c r="I6353" i="22"/>
  <c r="I5840" i="22"/>
  <c r="I5193" i="22"/>
  <c r="I5506" i="22"/>
  <c r="I5971" i="22"/>
  <c r="I5722" i="22"/>
  <c r="I5771" i="22"/>
  <c r="I6349" i="22"/>
  <c r="I6038" i="22"/>
  <c r="I5314" i="22"/>
  <c r="I5833" i="22"/>
  <c r="I6605" i="22"/>
  <c r="I6048" i="22"/>
  <c r="I6851" i="22"/>
  <c r="I5250" i="22"/>
  <c r="I5475" i="22"/>
  <c r="I5659" i="22"/>
  <c r="I5995" i="22"/>
  <c r="I5032" i="22"/>
  <c r="I5308" i="22"/>
  <c r="I5777" i="22"/>
  <c r="I6133" i="22"/>
  <c r="I6427" i="22"/>
  <c r="I6047" i="22"/>
  <c r="I6466" i="22"/>
  <c r="I5784" i="22"/>
  <c r="I5842" i="22"/>
  <c r="I6380" i="22"/>
  <c r="I6683" i="22"/>
  <c r="I6071" i="22"/>
  <c r="I6596" i="22"/>
  <c r="I7001" i="22"/>
  <c r="I5138" i="22"/>
  <c r="I5065" i="22"/>
  <c r="I5562" i="22"/>
  <c r="I5305" i="22"/>
  <c r="I5547" i="22"/>
  <c r="I6149" i="22"/>
  <c r="I5702" i="22"/>
  <c r="I6514" i="22"/>
  <c r="I5350" i="22"/>
  <c r="I6398" i="22"/>
  <c r="I5044" i="22"/>
  <c r="I6660" i="22"/>
  <c r="I6443" i="22"/>
  <c r="I6918" i="22"/>
  <c r="I7010" i="22"/>
  <c r="I6909" i="22"/>
  <c r="I6131" i="22"/>
  <c r="I6110" i="22"/>
  <c r="I6618" i="22"/>
  <c r="I5281" i="22"/>
  <c r="I5651" i="22"/>
  <c r="I5739" i="22"/>
  <c r="I5051" i="22"/>
  <c r="I5652" i="22"/>
  <c r="I6102" i="22"/>
  <c r="I5839" i="22"/>
  <c r="I6472" i="22"/>
  <c r="I5602" i="22"/>
  <c r="I6334" i="22"/>
  <c r="I5594" i="22"/>
  <c r="I6603" i="22"/>
  <c r="I6515" i="22"/>
  <c r="I6888" i="22"/>
  <c r="I5609" i="22"/>
  <c r="I6830" i="22"/>
  <c r="I6633" i="22"/>
  <c r="I6063" i="22"/>
  <c r="I6676" i="22"/>
  <c r="I5300" i="22"/>
  <c r="I5676" i="22"/>
  <c r="I5704" i="22"/>
  <c r="I6138" i="22"/>
  <c r="I6055" i="22"/>
  <c r="I5521" i="22"/>
  <c r="I6558" i="22"/>
  <c r="I6652" i="22"/>
  <c r="I6668" i="22"/>
  <c r="I5434" i="22"/>
  <c r="I5461" i="22"/>
  <c r="I6103" i="22"/>
  <c r="I6792" i="22"/>
  <c r="I5946" i="22"/>
  <c r="I6570" i="22"/>
  <c r="I6363" i="22"/>
  <c r="I6276" i="22"/>
  <c r="I6994" i="22"/>
  <c r="I5909" i="22"/>
  <c r="I133" i="22"/>
  <c r="I421" i="22"/>
  <c r="I407" i="22"/>
  <c r="I704" i="22"/>
  <c r="I1064" i="22"/>
  <c r="I1352" i="22"/>
  <c r="I264" i="22"/>
  <c r="I585" i="22"/>
  <c r="I945" i="22"/>
  <c r="I150" i="22"/>
  <c r="I98" i="22"/>
  <c r="I447" i="22"/>
  <c r="I737" i="22"/>
  <c r="I456" i="22"/>
  <c r="I606" i="22"/>
  <c r="I985" i="22"/>
  <c r="I1273" i="22"/>
  <c r="I1529" i="22"/>
  <c r="I595" i="22"/>
  <c r="I978" i="22"/>
  <c r="I1267" i="22"/>
  <c r="I1524" i="22"/>
  <c r="I5090" i="22"/>
  <c r="I5588" i="22"/>
  <c r="I5436" i="22"/>
  <c r="I5379" i="22"/>
  <c r="I5618" i="22"/>
  <c r="I5370" i="22"/>
  <c r="I5318" i="22"/>
  <c r="I5182" i="22"/>
  <c r="I5174" i="22"/>
  <c r="I5027" i="22"/>
  <c r="I5712" i="22"/>
  <c r="I5271" i="22"/>
  <c r="I5340" i="22"/>
  <c r="I5570" i="22"/>
  <c r="I5059" i="22"/>
  <c r="I5941" i="22"/>
  <c r="I5374" i="22"/>
  <c r="I5245" i="22"/>
  <c r="I5214" i="22"/>
  <c r="I5578" i="22"/>
  <c r="I6259" i="22"/>
  <c r="I5160" i="22"/>
  <c r="I5949" i="22"/>
  <c r="I6385" i="22"/>
  <c r="I6314" i="22"/>
  <c r="I5690" i="22"/>
  <c r="I6100" i="22"/>
  <c r="I6641" i="22"/>
  <c r="I6420" i="22"/>
  <c r="I6959" i="22"/>
  <c r="I5198" i="22"/>
  <c r="I5576" i="22"/>
  <c r="I5411" i="22"/>
  <c r="I6049" i="22"/>
  <c r="I5488" i="22"/>
  <c r="I5389" i="22"/>
  <c r="I5883" i="22"/>
  <c r="I6169" i="22"/>
  <c r="I5550" i="22"/>
  <c r="I6098" i="22"/>
  <c r="I6578" i="22"/>
  <c r="I5860" i="22"/>
  <c r="I6005" i="22"/>
  <c r="I6432" i="22"/>
  <c r="I6791" i="22"/>
  <c r="I6129" i="22"/>
  <c r="I6732" i="22"/>
  <c r="I6252" i="22"/>
  <c r="I5187" i="22"/>
  <c r="I5004" i="22"/>
  <c r="I5905" i="22"/>
  <c r="I5466" i="22"/>
  <c r="I5765" i="22"/>
  <c r="I6195" i="22"/>
  <c r="I5975" i="22"/>
  <c r="I6562" i="22"/>
  <c r="I5821" i="22"/>
  <c r="I6456" i="22"/>
  <c r="I5954" i="22"/>
  <c r="I6717" i="22"/>
  <c r="I6617" i="22"/>
  <c r="I6954" i="22"/>
  <c r="I6044" i="22"/>
  <c r="I6993" i="22"/>
  <c r="I6855" i="22"/>
  <c r="I6180" i="22"/>
  <c r="I6756" i="22"/>
  <c r="I5086" i="22"/>
  <c r="I5289" i="22"/>
  <c r="I5823" i="22"/>
  <c r="I5615" i="22"/>
  <c r="I5723" i="22"/>
  <c r="I6261" i="22"/>
  <c r="I5912" i="22"/>
  <c r="I6629" i="22"/>
  <c r="I5737" i="22"/>
  <c r="I6522" i="22"/>
  <c r="I5822" i="22"/>
  <c r="I6796" i="22"/>
  <c r="I6575" i="22"/>
  <c r="I6996" i="22"/>
  <c r="I5908" i="22"/>
  <c r="I5236" i="22"/>
  <c r="I6679" i="22"/>
  <c r="I6256" i="22"/>
  <c r="I6720" i="22"/>
  <c r="I5582" i="22"/>
  <c r="I5869" i="22"/>
  <c r="I5501" i="22"/>
  <c r="I6226" i="22"/>
  <c r="I6436" i="22"/>
  <c r="I5785" i="22"/>
  <c r="I6809" i="22"/>
  <c r="I6753" i="22"/>
  <c r="I6864" i="22"/>
  <c r="I5963" i="22"/>
  <c r="I6060" i="22"/>
  <c r="I6211" i="22"/>
  <c r="I6907" i="22"/>
  <c r="I6028" i="22"/>
  <c r="I6829" i="22"/>
  <c r="I6493" i="22"/>
  <c r="I6018" i="22"/>
  <c r="I6096" i="22"/>
  <c r="I6868" i="22"/>
  <c r="I169" i="22"/>
  <c r="I102" i="22"/>
  <c r="I450" i="22"/>
  <c r="I812" i="22"/>
  <c r="I1100" i="22"/>
  <c r="I1460" i="22"/>
  <c r="I308" i="22"/>
  <c r="I693" i="22"/>
  <c r="I981" i="22"/>
  <c r="I280" i="22"/>
  <c r="I144" i="22"/>
  <c r="I557" i="22"/>
  <c r="I773" i="22"/>
  <c r="I36" i="22"/>
  <c r="I678" i="22"/>
  <c r="I1039" i="22"/>
  <c r="I1317" i="22"/>
  <c r="I10" i="22"/>
  <c r="I667" i="22"/>
  <c r="I1032" i="22"/>
  <c r="I1311" i="22"/>
  <c r="I1560" i="22"/>
  <c r="I5008" i="22"/>
  <c r="I5185" i="22"/>
  <c r="I5663" i="22"/>
  <c r="I5989" i="22"/>
  <c r="I5333" i="22"/>
  <c r="I5430" i="22"/>
  <c r="I5231" i="22"/>
  <c r="I6209" i="22"/>
  <c r="I5109" i="22"/>
  <c r="I5477" i="22"/>
  <c r="I6178" i="22"/>
  <c r="I5806" i="22"/>
  <c r="I5639" i="22"/>
  <c r="I5911" i="22"/>
  <c r="I5634" i="22"/>
  <c r="I6313" i="22"/>
  <c r="I6422" i="22"/>
  <c r="I5761" i="22"/>
  <c r="I5220" i="22"/>
  <c r="I6811" i="22"/>
  <c r="I5223" i="22"/>
  <c r="I5590" i="22"/>
  <c r="I6265" i="22"/>
  <c r="I5184" i="22"/>
  <c r="I5955" i="22"/>
  <c r="I6391" i="22"/>
  <c r="I6322" i="22"/>
  <c r="I5708" i="22"/>
  <c r="I6114" i="22"/>
  <c r="I6647" i="22"/>
  <c r="I6433" i="22"/>
  <c r="I6965" i="22"/>
  <c r="I5438" i="22"/>
  <c r="I5371" i="22"/>
  <c r="I5136" i="22"/>
  <c r="I6087" i="22"/>
  <c r="I6134" i="22"/>
  <c r="I5896" i="22"/>
  <c r="I6671" i="22"/>
  <c r="I6580" i="22"/>
  <c r="I6718" i="22"/>
  <c r="I6938" i="22"/>
  <c r="I5843" i="22"/>
  <c r="I6053" i="22"/>
  <c r="I5137" i="22"/>
  <c r="I5534" i="22"/>
  <c r="I6188" i="22"/>
  <c r="I5556" i="22"/>
  <c r="I6373" i="22"/>
  <c r="I6404" i="22"/>
  <c r="I6086" i="22"/>
  <c r="I5058" i="22"/>
  <c r="I6911" i="22"/>
  <c r="I6852" i="22"/>
  <c r="I6465" i="22"/>
  <c r="I6140" i="22"/>
  <c r="I6411" i="22"/>
  <c r="I5145" i="22"/>
  <c r="I6377" i="22"/>
  <c r="I6066" i="22"/>
  <c r="I6593" i="22"/>
  <c r="I6486" i="22"/>
  <c r="I6382" i="22"/>
  <c r="I6974" i="22"/>
  <c r="I6751" i="22"/>
  <c r="I6734" i="22"/>
  <c r="I6400" i="22"/>
  <c r="I6144" i="22"/>
  <c r="I6673" i="22"/>
  <c r="I6898" i="22"/>
  <c r="I313" i="22"/>
  <c r="I364" i="22"/>
  <c r="I884" i="22"/>
  <c r="I1316" i="22"/>
  <c r="I477" i="22"/>
  <c r="I909" i="22"/>
  <c r="I366" i="22"/>
  <c r="I404" i="22"/>
  <c r="I56" i="22"/>
  <c r="I534" i="22"/>
  <c r="I1144" i="22"/>
  <c r="I1489" i="22"/>
  <c r="I811" i="22"/>
  <c r="I1224" i="22"/>
  <c r="I5029" i="22"/>
  <c r="I5405" i="22"/>
  <c r="I5497" i="22"/>
  <c r="I6395" i="22"/>
  <c r="I5511" i="22"/>
  <c r="I6077" i="22"/>
  <c r="I5630" i="22"/>
  <c r="I6442" i="22"/>
  <c r="I5213" i="22"/>
  <c r="I6291" i="22"/>
  <c r="I6815" i="22"/>
  <c r="I6559" i="22"/>
  <c r="I6396" i="22"/>
  <c r="I6870" i="22"/>
  <c r="I6986" i="22"/>
  <c r="I6780" i="22"/>
  <c r="I6081" i="22"/>
  <c r="I6026" i="22"/>
  <c r="I6604" i="22"/>
  <c r="I6913" i="22"/>
  <c r="I5866" i="22"/>
  <c r="I6414" i="22"/>
  <c r="I6842" i="22"/>
  <c r="I6165" i="22"/>
  <c r="I6939" i="22"/>
  <c r="I6117" i="22"/>
  <c r="I6810" i="22"/>
  <c r="I6297" i="22"/>
  <c r="I6904" i="22"/>
  <c r="I103" i="22"/>
  <c r="I319" i="22"/>
  <c r="I111" i="22"/>
  <c r="I371" i="22"/>
  <c r="I602" i="22"/>
  <c r="I818" i="22"/>
  <c r="I1034" i="22"/>
  <c r="I1250" i="22"/>
  <c r="I1466" i="22"/>
  <c r="I228" i="22"/>
  <c r="I483" i="22"/>
  <c r="I699" i="22"/>
  <c r="I915" i="22"/>
  <c r="I6" i="22"/>
  <c r="I287" i="22"/>
  <c r="I52" i="22"/>
  <c r="I324" i="22"/>
  <c r="I563" i="22"/>
  <c r="I779" i="22"/>
  <c r="I63" i="22"/>
  <c r="I690" i="22"/>
  <c r="I1049" i="22"/>
  <c r="I1324" i="22"/>
  <c r="I38" i="22"/>
  <c r="I679" i="22"/>
  <c r="I1042" i="22"/>
  <c r="I1318" i="22"/>
  <c r="I1566" i="22"/>
  <c r="I5540" i="22"/>
  <c r="I5965" i="22"/>
  <c r="I5490" i="22"/>
  <c r="I6296" i="22"/>
  <c r="I6412" i="22"/>
  <c r="I5879" i="22"/>
  <c r="I6803" i="22"/>
  <c r="I6832" i="22"/>
  <c r="I6858" i="22"/>
  <c r="I6135" i="22"/>
  <c r="I6052" i="22"/>
  <c r="I6293" i="22"/>
  <c r="I6901" i="22"/>
  <c r="I6124" i="22"/>
  <c r="I6807" i="22"/>
  <c r="I6592" i="22"/>
  <c r="I5938" i="22"/>
  <c r="I6494" i="22"/>
  <c r="I6831" i="22"/>
  <c r="I157" i="22"/>
  <c r="I30" i="22"/>
  <c r="I436" i="22"/>
  <c r="I764" i="22"/>
  <c r="I1088" i="22"/>
  <c r="I1412" i="22"/>
  <c r="I293" i="22"/>
  <c r="I645" i="22"/>
  <c r="I969" i="22"/>
  <c r="I222" i="22"/>
  <c r="I130" i="22"/>
  <c r="I509" i="22"/>
  <c r="B6" i="22"/>
  <c r="K14" i="22" s="1"/>
  <c r="O14" i="22" s="1"/>
  <c r="I582" i="22"/>
  <c r="I1129" i="22"/>
  <c r="I1517" i="22"/>
  <c r="I787" i="22"/>
  <c r="I1253" i="22"/>
  <c r="I1614" i="22"/>
  <c r="I1830" i="22"/>
  <c r="I2046" i="22"/>
  <c r="I2262" i="22"/>
  <c r="I2478" i="22"/>
  <c r="I796" i="22"/>
  <c r="I1258" i="22"/>
  <c r="I1612" i="22"/>
  <c r="I1871" i="22"/>
  <c r="I2131" i="22"/>
  <c r="I550" i="22"/>
  <c r="I1105" i="22"/>
  <c r="I1499" i="22"/>
  <c r="I1772" i="22"/>
  <c r="I2031" i="22"/>
  <c r="I2290" i="22"/>
  <c r="I2546" i="22"/>
  <c r="I2762" i="22"/>
  <c r="I2978" i="22"/>
  <c r="I5046" i="22"/>
  <c r="I5604" i="22"/>
  <c r="I6054" i="22"/>
  <c r="I5538" i="22"/>
  <c r="I6337" i="22"/>
  <c r="I6448" i="22"/>
  <c r="I5960" i="22"/>
  <c r="I6833" i="22"/>
  <c r="I6875" i="22"/>
  <c r="I6876" i="22"/>
  <c r="I6246" i="22"/>
  <c r="I6109" i="22"/>
  <c r="I6357" i="22"/>
  <c r="I6919" i="22"/>
  <c r="I6181" i="22"/>
  <c r="I6854" i="22"/>
  <c r="I6643" i="22"/>
  <c r="I6145" i="22"/>
  <c r="I6622" i="22"/>
  <c r="I6940" i="22"/>
  <c r="I163" i="22"/>
  <c r="I39" i="22"/>
  <c r="I443" i="22"/>
  <c r="I770" i="22"/>
  <c r="I1094" i="22"/>
  <c r="I1418" i="22"/>
  <c r="I300" i="22"/>
  <c r="I651" i="22"/>
  <c r="I975" i="22"/>
  <c r="I230" i="22"/>
  <c r="I137" i="22"/>
  <c r="I515" i="22"/>
  <c r="I28" i="22"/>
  <c r="I594" i="22"/>
  <c r="I1137" i="22"/>
  <c r="I1523" i="22"/>
  <c r="I799" i="22"/>
  <c r="I1260" i="22"/>
  <c r="I1620" i="22"/>
  <c r="I1836" i="22"/>
  <c r="I2052" i="22"/>
  <c r="I2268" i="22"/>
  <c r="I2484" i="22"/>
  <c r="I816" i="22"/>
  <c r="I1270" i="22"/>
  <c r="I1619" i="22"/>
  <c r="I1879" i="22"/>
  <c r="I2138" i="22"/>
  <c r="I565" i="22"/>
  <c r="I1117" i="22"/>
  <c r="I1509" i="22"/>
  <c r="I1779" i="22"/>
  <c r="I2038" i="22"/>
  <c r="I2297" i="22"/>
  <c r="I2552" i="22"/>
  <c r="I2768" i="22"/>
  <c r="I2984" i="22"/>
  <c r="I5310" i="22"/>
  <c r="I5605" i="22"/>
  <c r="I5729" i="22"/>
  <c r="I6112" i="22"/>
  <c r="I6130" i="22"/>
  <c r="I6616" i="22"/>
  <c r="I6966" i="22"/>
  <c r="I5627" i="22"/>
  <c r="I6499" i="22"/>
  <c r="I5902" i="22"/>
  <c r="I6956" i="22"/>
  <c r="I6467" i="22"/>
  <c r="I6964" i="22"/>
  <c r="I73" i="22"/>
  <c r="I134" i="22"/>
  <c r="I5624" i="22"/>
  <c r="I5429" i="22"/>
  <c r="I5858" i="22"/>
  <c r="I5870" i="22"/>
  <c r="I6278" i="22"/>
  <c r="I6840" i="22"/>
  <c r="I6951" i="22"/>
  <c r="I6282" i="22"/>
  <c r="I5549" i="22"/>
  <c r="I6793" i="22"/>
  <c r="I5189" i="22"/>
  <c r="I6440" i="22"/>
  <c r="I95" i="22"/>
  <c r="I21" i="22"/>
  <c r="I590" i="22"/>
  <c r="I1082" i="22"/>
  <c r="I76" i="22"/>
  <c r="I639" i="22"/>
  <c r="I1119" i="22"/>
  <c r="I123" i="22"/>
  <c r="I659" i="22"/>
  <c r="I570" i="22"/>
  <c r="I1309" i="22"/>
  <c r="I775" i="22"/>
  <c r="I1433" i="22"/>
  <c r="I1824" i="22"/>
  <c r="I2148" i="22"/>
  <c r="I2472" i="22"/>
  <c r="I1036" i="22"/>
  <c r="I1605" i="22"/>
  <c r="I1994" i="22"/>
  <c r="I529" i="22"/>
  <c r="I1293" i="22"/>
  <c r="I1765" i="22"/>
  <c r="I2153" i="22"/>
  <c r="I2540" i="22"/>
  <c r="I2864" i="22"/>
  <c r="I318" i="22"/>
  <c r="I1012" i="22"/>
  <c r="I1423" i="22"/>
  <c r="I1723" i="22"/>
  <c r="I1982" i="22"/>
  <c r="I2241" i="22"/>
  <c r="I5007" i="22"/>
  <c r="I5699" i="22"/>
  <c r="I5406" i="22"/>
  <c r="I5387" i="22"/>
  <c r="I5151" i="22"/>
  <c r="I5560" i="22"/>
  <c r="I5625" i="22"/>
  <c r="I5372" i="22"/>
  <c r="I5224" i="22"/>
  <c r="I6214" i="22"/>
  <c r="I5316" i="22"/>
  <c r="I5711" i="22"/>
  <c r="I6305" i="22"/>
  <c r="I5688" i="22"/>
  <c r="I6421" i="22"/>
  <c r="I6460" i="22"/>
  <c r="I6158" i="22"/>
  <c r="I5531" i="22"/>
  <c r="I6995" i="22"/>
  <c r="I5294" i="22"/>
  <c r="I5544" i="22"/>
  <c r="I6323" i="22"/>
  <c r="I5469" i="22"/>
  <c r="I5991" i="22"/>
  <c r="I5666" i="22"/>
  <c r="I6376" i="22"/>
  <c r="I5914" i="22"/>
  <c r="I6166" i="22"/>
  <c r="I6827" i="22"/>
  <c r="I6487" i="22"/>
  <c r="I6328" i="22"/>
  <c r="I5106" i="22"/>
  <c r="I6007" i="22"/>
  <c r="I5335" i="22"/>
  <c r="I6255" i="22"/>
  <c r="I6220" i="22"/>
  <c r="I5915" i="22"/>
  <c r="I6731" i="22"/>
  <c r="I6789" i="22"/>
  <c r="I6762" i="22"/>
  <c r="I6175" i="22"/>
  <c r="I5944" i="22"/>
  <c r="I6242" i="22"/>
  <c r="I5268" i="22"/>
  <c r="I5453" i="22"/>
  <c r="I6271" i="22"/>
  <c r="I5783" i="22"/>
  <c r="I5016" i="22"/>
  <c r="I5368" i="22"/>
  <c r="I6172" i="22"/>
  <c r="I5994" i="22"/>
  <c r="I6971" i="22"/>
  <c r="I6620" i="22"/>
  <c r="I6607" i="22"/>
  <c r="I6885" i="22"/>
  <c r="I6471" i="22"/>
  <c r="I5049" i="22"/>
  <c r="I5247" i="22"/>
  <c r="I6301" i="22"/>
  <c r="I5212" i="22"/>
  <c r="I5446" i="22"/>
  <c r="I6497" i="22"/>
  <c r="I6155" i="22"/>
  <c r="I6999" i="22"/>
  <c r="I6943" i="22"/>
  <c r="I6464" i="22"/>
  <c r="I6615" i="22"/>
  <c r="I6916" i="22"/>
  <c r="I29" i="22"/>
  <c r="I349" i="22"/>
  <c r="I488" i="22"/>
  <c r="I920" i="22"/>
  <c r="I1496" i="22"/>
  <c r="I513" i="22"/>
  <c r="I1017" i="22"/>
  <c r="I410" i="22"/>
  <c r="I593" i="22"/>
  <c r="I197" i="22"/>
  <c r="I750" i="22"/>
  <c r="I1187" i="22"/>
  <c r="I161" i="22"/>
  <c r="I870" i="22"/>
  <c r="I1354" i="22"/>
  <c r="I5203" i="22"/>
  <c r="I5134" i="22"/>
  <c r="I5745" i="22"/>
  <c r="I5332" i="22"/>
  <c r="I5661" i="22"/>
  <c r="I6159" i="22"/>
  <c r="I5849" i="22"/>
  <c r="I6526" i="22"/>
  <c r="I5620" i="22"/>
  <c r="I6416" i="22"/>
  <c r="I5621" i="22"/>
  <c r="I6674" i="22"/>
  <c r="I6524" i="22"/>
  <c r="I6930" i="22"/>
  <c r="I5680" i="22"/>
  <c r="I6933" i="22"/>
  <c r="I6336" i="22"/>
  <c r="I6143" i="22"/>
  <c r="I6684" i="22"/>
  <c r="I6949" i="22"/>
  <c r="I5962" i="22"/>
  <c r="I6473" i="22"/>
  <c r="I6908" i="22"/>
  <c r="I6390" i="22"/>
  <c r="I5093" i="22"/>
  <c r="I6476" i="22"/>
  <c r="I5525" i="22"/>
  <c r="I6694" i="22"/>
  <c r="I35" i="22"/>
  <c r="I139" i="22"/>
  <c r="I355" i="22"/>
  <c r="I155" i="22"/>
  <c r="I414" i="22"/>
  <c r="I638" i="22"/>
  <c r="I854" i="22"/>
  <c r="I1070" i="22"/>
  <c r="I1286" i="22"/>
  <c r="I1502" i="22"/>
  <c r="I272" i="22"/>
  <c r="I519" i="22"/>
  <c r="I735" i="22"/>
  <c r="I951" i="22"/>
  <c r="I60" i="22"/>
  <c r="I330" i="22"/>
  <c r="I106" i="22"/>
  <c r="I368" i="22"/>
  <c r="I599" i="22"/>
  <c r="I815" i="22"/>
  <c r="I203" i="22"/>
  <c r="I762" i="22"/>
  <c r="I1103" i="22"/>
  <c r="I1367" i="22"/>
  <c r="I183" i="22"/>
  <c r="I751" i="22"/>
  <c r="I1096" i="22"/>
  <c r="I1361" i="22"/>
  <c r="I5286" i="22"/>
  <c r="I5230" i="22"/>
  <c r="I6193" i="22"/>
  <c r="I5679" i="22"/>
  <c r="I5072" i="22"/>
  <c r="I6550" i="22"/>
  <c r="I6094" i="22"/>
  <c r="I5692" i="22"/>
  <c r="I6977" i="22"/>
  <c r="I6942" i="22"/>
  <c r="I6483" i="22"/>
  <c r="I6565" i="22"/>
  <c r="I6481" i="22"/>
  <c r="I6961" i="22"/>
  <c r="I6286" i="22"/>
  <c r="I6932" i="22"/>
  <c r="I6772" i="22"/>
  <c r="I6572" i="22"/>
  <c r="I6892" i="22"/>
  <c r="I5" i="22"/>
  <c r="I217" i="22"/>
  <c r="I119" i="22"/>
  <c r="I500" i="22"/>
  <c r="I824" i="22"/>
  <c r="I1148" i="22"/>
  <c r="I1472" i="22"/>
  <c r="I365" i="22"/>
  <c r="I705" i="22"/>
  <c r="I1029" i="22"/>
  <c r="I294" i="22"/>
  <c r="I202" i="22"/>
  <c r="I569" i="22"/>
  <c r="I240" i="22"/>
  <c r="I702" i="22"/>
  <c r="I1201" i="22"/>
  <c r="I64" i="22"/>
  <c r="I888" i="22"/>
  <c r="I1325" i="22"/>
  <c r="I1650" i="22"/>
  <c r="I1866" i="22"/>
  <c r="I2082" i="22"/>
  <c r="I2298" i="22"/>
  <c r="I2514" i="22"/>
  <c r="I886" i="22"/>
  <c r="I1323" i="22"/>
  <c r="I1655" i="22"/>
  <c r="I1915" i="22"/>
  <c r="I2174" i="22"/>
  <c r="I658" i="22"/>
  <c r="I1175" i="22"/>
  <c r="I1555" i="22"/>
  <c r="I1815" i="22"/>
  <c r="I2074" i="22"/>
  <c r="I2333" i="22"/>
  <c r="I2582" i="22"/>
  <c r="I2798" i="22"/>
  <c r="I3014" i="22"/>
  <c r="I5304" i="22"/>
  <c r="I5261" i="22"/>
  <c r="I6224" i="22"/>
  <c r="I5706" i="22"/>
  <c r="I5100" i="22"/>
  <c r="I6556" i="22"/>
  <c r="I6122" i="22"/>
  <c r="I5774" i="22"/>
  <c r="I6983" i="22"/>
  <c r="I6948" i="22"/>
  <c r="I6511" i="22"/>
  <c r="I6601" i="22"/>
  <c r="I6489" i="22"/>
  <c r="I6967" i="22"/>
  <c r="I6295" i="22"/>
  <c r="I6944" i="22"/>
  <c r="I6794" i="22"/>
  <c r="I6594" i="22"/>
  <c r="I6928" i="22"/>
  <c r="I11" i="22"/>
  <c r="I223" i="22"/>
  <c r="I126" i="22"/>
  <c r="I506" i="22"/>
  <c r="I830" i="22"/>
  <c r="I1154" i="22"/>
  <c r="I1478" i="22"/>
  <c r="I372" i="22"/>
  <c r="I711" i="22"/>
  <c r="I1035" i="22"/>
  <c r="I302" i="22"/>
  <c r="I209" i="22"/>
  <c r="I575" i="22"/>
  <c r="I262" i="22"/>
  <c r="I714" i="22"/>
  <c r="I1209" i="22"/>
  <c r="I92" i="22"/>
  <c r="I898" i="22"/>
  <c r="I1332" i="22"/>
  <c r="I1656" i="22"/>
  <c r="I1872" i="22"/>
  <c r="I2088" i="22"/>
  <c r="I2304" i="22"/>
  <c r="I2520" i="22"/>
  <c r="I900" i="22"/>
  <c r="I1335" i="22"/>
  <c r="I1663" i="22"/>
  <c r="I1922" i="22"/>
  <c r="I2181" i="22"/>
  <c r="I673" i="22"/>
  <c r="I1185" i="22"/>
  <c r="I1563" i="22"/>
  <c r="I1822" i="22"/>
  <c r="I2081" i="22"/>
  <c r="I2341" i="22"/>
  <c r="I2588" i="22"/>
  <c r="I2804" i="22"/>
  <c r="I3020" i="22"/>
  <c r="I5210" i="22"/>
  <c r="I5947" i="22"/>
  <c r="I5895" i="22"/>
  <c r="I6358" i="22"/>
  <c r="I6362" i="22"/>
  <c r="I6804" i="22"/>
  <c r="I6728" i="22"/>
  <c r="I5998" i="22"/>
  <c r="I6655" i="22"/>
  <c r="I6095" i="22"/>
  <c r="I5766" i="22"/>
  <c r="I5437" i="22"/>
  <c r="I6557" i="22"/>
  <c r="I145" i="22"/>
  <c r="I5424" i="22"/>
  <c r="I5640" i="22"/>
  <c r="I5759" i="22"/>
  <c r="I6127" i="22"/>
  <c r="I6194" i="22"/>
  <c r="I6623" i="22"/>
  <c r="I6984" i="22"/>
  <c r="I5662" i="22"/>
  <c r="I6543" i="22"/>
  <c r="I5920" i="22"/>
  <c r="I6992" i="22"/>
  <c r="I6521" i="22"/>
  <c r="I5646" i="22"/>
  <c r="I79" i="22"/>
  <c r="I141" i="22"/>
  <c r="I686" i="22"/>
  <c r="I1166" i="22"/>
  <c r="I200" i="22"/>
  <c r="I723" i="22"/>
  <c r="I129" i="22"/>
  <c r="I224" i="22"/>
  <c r="I755" i="22"/>
  <c r="I738" i="22"/>
  <c r="I1425" i="22"/>
  <c r="I916" i="22"/>
  <c r="I1542" i="22"/>
  <c r="I1884" i="22"/>
  <c r="I2208" i="22"/>
  <c r="I20" i="22"/>
  <c r="I1162" i="22"/>
  <c r="I1677" i="22"/>
  <c r="I2066" i="22"/>
  <c r="I709" i="22"/>
  <c r="I1401" i="22"/>
  <c r="I1837" i="22"/>
  <c r="I2225" i="22"/>
  <c r="I2600" i="22"/>
  <c r="I2924" i="22"/>
  <c r="I532" i="22"/>
  <c r="I1092" i="22"/>
  <c r="I1488" i="22"/>
  <c r="I1766" i="22"/>
  <c r="I2025" i="22"/>
  <c r="I2284" i="22"/>
  <c r="I5097" i="22"/>
  <c r="I5733" i="22"/>
  <c r="I5441" i="22"/>
  <c r="I5248" i="22"/>
  <c r="I5678" i="22"/>
  <c r="I5122" i="22"/>
  <c r="I6317" i="22"/>
  <c r="I5121" i="22"/>
  <c r="I6365" i="22"/>
  <c r="I6092" i="22"/>
  <c r="I5020" i="22"/>
  <c r="I6569" i="22"/>
  <c r="I5017" i="22"/>
  <c r="I5355" i="22"/>
  <c r="I6371" i="22"/>
  <c r="I5741" i="22"/>
  <c r="I5756" i="22"/>
  <c r="I5082" i="22"/>
  <c r="I6326" i="22"/>
  <c r="I5981" i="22"/>
  <c r="I5239" i="22"/>
  <c r="I5629" i="22"/>
  <c r="I5443" i="22"/>
  <c r="I5514" i="22"/>
  <c r="I5987" i="22"/>
  <c r="I6179" i="22"/>
  <c r="I6882" i="22"/>
  <c r="I6816" i="22"/>
  <c r="I6463" i="22"/>
  <c r="I5142" i="22"/>
  <c r="I6341" i="22"/>
  <c r="I6045" i="22"/>
  <c r="I5551" i="22"/>
  <c r="I6631" i="22"/>
  <c r="I6452" i="22"/>
  <c r="I7022" i="22"/>
  <c r="I5779" i="22"/>
  <c r="I5062" i="22"/>
  <c r="I5537" i="22"/>
  <c r="I5948" i="22"/>
  <c r="I5910" i="22"/>
  <c r="I6972" i="22"/>
  <c r="I6012" i="22"/>
  <c r="I5848" i="22"/>
  <c r="I6921" i="22"/>
  <c r="I6250" i="22"/>
  <c r="I385" i="22"/>
  <c r="I668" i="22"/>
  <c r="I32" i="22"/>
  <c r="I765" i="22"/>
  <c r="I44" i="22"/>
  <c r="I701" i="22"/>
  <c r="I822" i="22"/>
  <c r="I1403" i="22"/>
  <c r="I924" i="22"/>
  <c r="I1483" i="22"/>
  <c r="I5159" i="22"/>
  <c r="I6147" i="22"/>
  <c r="I5753" i="22"/>
  <c r="I6403" i="22"/>
  <c r="I6598" i="22"/>
  <c r="I6041" i="22"/>
  <c r="I5927" i="22"/>
  <c r="I6941" i="22"/>
  <c r="I6978" i="22"/>
  <c r="I6402" i="22"/>
  <c r="I6787" i="22"/>
  <c r="I6445" i="22"/>
  <c r="I6985" i="22"/>
  <c r="I6258" i="22"/>
  <c r="I6980" i="22"/>
  <c r="I6736" i="22"/>
  <c r="I6716" i="22"/>
  <c r="I6817" i="22"/>
  <c r="I71" i="22"/>
  <c r="I247" i="22"/>
  <c r="I198" i="22"/>
  <c r="I530" i="22"/>
  <c r="I890" i="22"/>
  <c r="I1178" i="22"/>
  <c r="I40" i="22"/>
  <c r="I401" i="22"/>
  <c r="I771" i="22"/>
  <c r="I1059" i="22"/>
  <c r="I374" i="22"/>
  <c r="I238" i="22"/>
  <c r="I635" i="22"/>
  <c r="I348" i="22"/>
  <c r="I833" i="22"/>
  <c r="I1237" i="22"/>
  <c r="I312" i="22"/>
  <c r="I934" i="22"/>
  <c r="I1404" i="22"/>
  <c r="I5270" i="22"/>
  <c r="I6359" i="22"/>
  <c r="I6051" i="22"/>
  <c r="I5164" i="22"/>
  <c r="I6552" i="22"/>
  <c r="I6356" i="22"/>
  <c r="I6962" i="22"/>
  <c r="I6963" i="22"/>
  <c r="I6784" i="22"/>
  <c r="I6387" i="22"/>
  <c r="I6125" i="22"/>
  <c r="I6880" i="22"/>
  <c r="I5682" i="22"/>
  <c r="I265" i="22"/>
  <c r="I306" i="22"/>
  <c r="I872" i="22"/>
  <c r="I1304" i="22"/>
  <c r="I423" i="22"/>
  <c r="I861" i="22"/>
  <c r="I352" i="22"/>
  <c r="I389" i="22"/>
  <c r="I413" i="22"/>
  <c r="I967" i="22"/>
  <c r="I248" i="22"/>
  <c r="I1122" i="22"/>
  <c r="I1686" i="22"/>
  <c r="I1974" i="22"/>
  <c r="I2334" i="22"/>
  <c r="I580" i="22"/>
  <c r="I1387" i="22"/>
  <c r="I1785" i="22"/>
  <c r="I2217" i="22"/>
  <c r="I943" i="22"/>
  <c r="I1599" i="22"/>
  <c r="I1945" i="22"/>
  <c r="I2377" i="22"/>
  <c r="I2690" i="22"/>
  <c r="I3050" i="22"/>
  <c r="I5396" i="22"/>
  <c r="I6401" i="22"/>
  <c r="I6082" i="22"/>
  <c r="I5422" i="22"/>
  <c r="I6595" i="22"/>
  <c r="I6434" i="22"/>
  <c r="I6998" i="22"/>
  <c r="I5356" i="22"/>
  <c r="I6806" i="22"/>
  <c r="I6428" i="22"/>
  <c r="I6182" i="22"/>
  <c r="I6988" i="22"/>
  <c r="I6059" i="22"/>
  <c r="I271" i="22"/>
  <c r="I314" i="22"/>
  <c r="I878" i="22"/>
  <c r="I1310" i="22"/>
  <c r="I430" i="22"/>
  <c r="I867" i="22"/>
  <c r="I359" i="22"/>
  <c r="I396" i="22"/>
  <c r="I435" i="22"/>
  <c r="I977" i="22"/>
  <c r="I269" i="22"/>
  <c r="I1131" i="22"/>
  <c r="I1692" i="22"/>
  <c r="I1980" i="22"/>
  <c r="I2340" i="22"/>
  <c r="I600" i="22"/>
  <c r="I1399" i="22"/>
  <c r="I1792" i="22"/>
  <c r="I2224" i="22"/>
  <c r="I955" i="22"/>
  <c r="I1606" i="22"/>
  <c r="I1952" i="22"/>
  <c r="I2384" i="22"/>
  <c r="I2696" i="22"/>
  <c r="I3056" i="22"/>
  <c r="I5089" i="22"/>
  <c r="I6113" i="22"/>
  <c r="I5404" i="22"/>
  <c r="I6989" i="22"/>
  <c r="I6529" i="22"/>
  <c r="I6813" i="22"/>
  <c r="I6606" i="22"/>
  <c r="I6638" i="22"/>
  <c r="I17" i="22"/>
  <c r="I5013" i="22"/>
  <c r="I5401" i="22"/>
  <c r="I6386" i="22"/>
  <c r="I6773" i="22"/>
  <c r="I6771" i="22"/>
  <c r="I5731" i="22"/>
  <c r="I6104" i="22"/>
  <c r="I6571" i="22"/>
  <c r="I6738" i="22"/>
  <c r="I307" i="22"/>
  <c r="I758" i="22"/>
  <c r="I1406" i="22"/>
  <c r="I795" i="22"/>
  <c r="I402" i="22"/>
  <c r="I827" i="22"/>
  <c r="I1121" i="22"/>
  <c r="I1024" i="22"/>
  <c r="I1716" i="22"/>
  <c r="I2256" i="22"/>
  <c r="I780" i="22"/>
  <c r="I1735" i="22"/>
  <c r="I2253" i="22"/>
  <c r="I1487" i="22"/>
  <c r="I2024" i="22"/>
  <c r="I2648" i="22"/>
  <c r="I3080" i="22"/>
  <c r="I1164" i="22"/>
  <c r="I1636" i="22"/>
  <c r="I2068" i="22"/>
  <c r="I2414" i="22"/>
  <c r="I2649" i="22"/>
  <c r="I2865" i="22"/>
  <c r="I233" i="22"/>
  <c r="I989" i="22"/>
  <c r="I1405" i="22"/>
  <c r="I1709" i="22"/>
  <c r="I1969" i="22"/>
  <c r="I2228" i="22"/>
  <c r="I2487" i="22"/>
  <c r="I2710" i="22"/>
  <c r="I340" i="22"/>
  <c r="I1726" i="22"/>
  <c r="I2433" i="22"/>
  <c r="I2881" i="22"/>
  <c r="I5133" i="22"/>
  <c r="I5953" i="22"/>
  <c r="I5253" i="22"/>
  <c r="I5135" i="22"/>
  <c r="I5800" i="22"/>
  <c r="I5345" i="22"/>
  <c r="I5455" i="22"/>
  <c r="I5343" i="22"/>
  <c r="I6413" i="22"/>
  <c r="I6128" i="22"/>
  <c r="I5772" i="22"/>
  <c r="I6677" i="22"/>
  <c r="I5095" i="22"/>
  <c r="I5445" i="22"/>
  <c r="I5581" i="22"/>
  <c r="I5919" i="22"/>
  <c r="I5828" i="22"/>
  <c r="I5341" i="22"/>
  <c r="I6468" i="22"/>
  <c r="I6197" i="22"/>
  <c r="I5358" i="22"/>
  <c r="I5083" i="22"/>
  <c r="I5825" i="22"/>
  <c r="I6062" i="22"/>
  <c r="I6078" i="22"/>
  <c r="I6300" i="22"/>
  <c r="I6990" i="22"/>
  <c r="I5140" i="22"/>
  <c r="I6517" i="22"/>
  <c r="I5397" i="22"/>
  <c r="I5746" i="22"/>
  <c r="I6325" i="22"/>
  <c r="I5724" i="22"/>
  <c r="I6689" i="22"/>
  <c r="I6625" i="22"/>
  <c r="I6074" i="22"/>
  <c r="I5900" i="22"/>
  <c r="I5228" i="22"/>
  <c r="I5617" i="22"/>
  <c r="I6508" i="22"/>
  <c r="I6079" i="22"/>
  <c r="I7020" i="22"/>
  <c r="I6303" i="22"/>
  <c r="I6132" i="22"/>
  <c r="I7017" i="22"/>
  <c r="I6651" i="22"/>
  <c r="I148" i="22"/>
  <c r="I848" i="22"/>
  <c r="I86" i="22"/>
  <c r="I801" i="22"/>
  <c r="I188" i="22"/>
  <c r="I809" i="22"/>
  <c r="I877" i="22"/>
  <c r="I1446" i="22"/>
  <c r="I1086" i="22"/>
  <c r="I1596" i="22"/>
  <c r="I5484" i="22"/>
  <c r="I6289" i="22"/>
  <c r="I5836" i="22"/>
  <c r="I5367" i="22"/>
  <c r="I5395" i="22"/>
  <c r="I6186" i="22"/>
  <c r="I6108" i="22"/>
  <c r="I7025" i="22"/>
  <c r="I6635" i="22"/>
  <c r="I6628" i="22"/>
  <c r="I5302" i="22"/>
  <c r="I6535" i="22"/>
  <c r="I7021" i="22"/>
  <c r="I6333" i="22"/>
  <c r="I5483" i="22"/>
  <c r="I6843" i="22"/>
  <c r="I6952" i="22"/>
  <c r="I5561" i="22"/>
  <c r="I107" i="22"/>
  <c r="I283" i="22"/>
  <c r="I242" i="22"/>
  <c r="I566" i="22"/>
  <c r="I926" i="22"/>
  <c r="I1214" i="22"/>
  <c r="I94" i="22"/>
  <c r="I444" i="22"/>
  <c r="I807" i="22"/>
  <c r="I1095" i="22"/>
  <c r="I417" i="22"/>
  <c r="I281" i="22"/>
  <c r="I671" i="22"/>
  <c r="I475" i="22"/>
  <c r="I887" i="22"/>
  <c r="I1281" i="22"/>
  <c r="I442" i="22"/>
  <c r="I988" i="22"/>
  <c r="I1447" i="22"/>
  <c r="I5178" i="22"/>
  <c r="I5413" i="22"/>
  <c r="I6185" i="22"/>
  <c r="I5736" i="22"/>
  <c r="I6695" i="22"/>
  <c r="I6542" i="22"/>
  <c r="I5790" i="22"/>
  <c r="I5803" i="22"/>
  <c r="I6853" i="22"/>
  <c r="I6491" i="22"/>
  <c r="I6439" i="22"/>
  <c r="I6034" i="22"/>
  <c r="I6566" i="22"/>
  <c r="I325" i="22"/>
  <c r="I378" i="22"/>
  <c r="I932" i="22"/>
  <c r="I1364" i="22"/>
  <c r="I489" i="22"/>
  <c r="I921" i="22"/>
  <c r="I424" i="22"/>
  <c r="I461" i="22"/>
  <c r="I90" i="22"/>
  <c r="I1057" i="22"/>
  <c r="I463" i="22"/>
  <c r="I1195" i="22"/>
  <c r="I1722" i="22"/>
  <c r="I2010" i="22"/>
  <c r="I2370" i="22"/>
  <c r="I688" i="22"/>
  <c r="I1452" i="22"/>
  <c r="I1828" i="22"/>
  <c r="I2260" i="22"/>
  <c r="I1025" i="22"/>
  <c r="I1642" i="22"/>
  <c r="I1988" i="22"/>
  <c r="I2420" i="22"/>
  <c r="I2726" i="22"/>
  <c r="I3086" i="22"/>
  <c r="I5238" i="22"/>
  <c r="I5428" i="22"/>
  <c r="I6190" i="22"/>
  <c r="I5748" i="22"/>
  <c r="I6701" i="22"/>
  <c r="I6551" i="22"/>
  <c r="I5837" i="22"/>
  <c r="I5827" i="22"/>
  <c r="I6859" i="22"/>
  <c r="I6500" i="22"/>
  <c r="I6457" i="22"/>
  <c r="I6068" i="22"/>
  <c r="I6586" i="22"/>
  <c r="I331" i="22"/>
  <c r="I386" i="22"/>
  <c r="I938" i="22"/>
  <c r="I1370" i="22"/>
  <c r="I495" i="22"/>
  <c r="I927" i="22"/>
  <c r="I431" i="22"/>
  <c r="I467" i="22"/>
  <c r="I117" i="22"/>
  <c r="I1067" i="22"/>
  <c r="I481" i="22"/>
  <c r="I1203" i="22"/>
  <c r="I1728" i="22"/>
  <c r="I2016" i="22"/>
  <c r="I2376" i="22"/>
  <c r="I708" i="22"/>
  <c r="I1464" i="22"/>
  <c r="I1835" i="22"/>
  <c r="I2267" i="22"/>
  <c r="I1037" i="22"/>
  <c r="I1649" i="22"/>
  <c r="I1995" i="22"/>
  <c r="I2427" i="22"/>
  <c r="I2732" i="22"/>
  <c r="I3092" i="22"/>
  <c r="I5572" i="22"/>
  <c r="I6267" i="22"/>
  <c r="I5861" i="22"/>
  <c r="I6488" i="22"/>
  <c r="I6879" i="22"/>
  <c r="I6889" i="22"/>
  <c r="I6778" i="22"/>
  <c r="I5611" i="22"/>
  <c r="I89" i="22"/>
  <c r="I5408" i="22"/>
  <c r="I5794" i="22"/>
  <c r="I6619" i="22"/>
  <c r="I5940" i="22"/>
  <c r="I5188" i="22"/>
  <c r="I6083" i="22"/>
  <c r="I6346" i="22"/>
  <c r="I6861" i="22"/>
  <c r="I6262" i="22"/>
  <c r="I403" i="22"/>
  <c r="I842" i="22"/>
  <c r="I1490" i="22"/>
  <c r="I891" i="22"/>
  <c r="I16" i="22"/>
  <c r="I305" i="22"/>
  <c r="I1223" i="22"/>
  <c r="I1159" i="22"/>
  <c r="I1776" i="22"/>
  <c r="I2316" i="22"/>
  <c r="I928" i="22"/>
  <c r="I1807" i="22"/>
  <c r="I218" i="22"/>
  <c r="I1577" i="22"/>
  <c r="I2096" i="22"/>
  <c r="I2708" i="22"/>
  <c r="I3140" i="22"/>
  <c r="I1229" i="22"/>
  <c r="I1679" i="22"/>
  <c r="I2111" i="22"/>
  <c r="I2457" i="22"/>
  <c r="I2685" i="22"/>
  <c r="I2901" i="22"/>
  <c r="I487" i="22"/>
  <c r="I1069" i="22"/>
  <c r="I1470" i="22"/>
  <c r="I1753" i="22"/>
  <c r="I2012" i="22"/>
  <c r="I2271" i="22"/>
  <c r="I2530" i="22"/>
  <c r="I2746" i="22"/>
  <c r="I757" i="22"/>
  <c r="I1856" i="22"/>
  <c r="I2519" i="22"/>
  <c r="I2944" i="22"/>
  <c r="I3212" i="22"/>
  <c r="I3428" i="22"/>
  <c r="I3644" i="22"/>
  <c r="I3860" i="22"/>
  <c r="I4076" i="22"/>
  <c r="I4292" i="22"/>
  <c r="I4508" i="22"/>
  <c r="I4724" i="22"/>
  <c r="I4940" i="22"/>
  <c r="I1407" i="22"/>
  <c r="I2229" i="22"/>
  <c r="I2729" i="22"/>
  <c r="I3089" i="22"/>
  <c r="I3315" i="22"/>
  <c r="I3531" i="22"/>
  <c r="I3747" i="22"/>
  <c r="I3963" i="22"/>
  <c r="I5067" i="22"/>
  <c r="I5701" i="22"/>
  <c r="I5565" i="22"/>
  <c r="I5921" i="22"/>
  <c r="I5969" i="22"/>
  <c r="I6381" i="22"/>
  <c r="I6894" i="22"/>
  <c r="I7023" i="22"/>
  <c r="I6372" i="22"/>
  <c r="I5638" i="22"/>
  <c r="I6866" i="22"/>
  <c r="I5592" i="22"/>
  <c r="I6644" i="22"/>
  <c r="I13" i="22"/>
  <c r="I66" i="22"/>
  <c r="I620" i="22"/>
  <c r="I1112" i="22"/>
  <c r="I120" i="22"/>
  <c r="I669" i="22"/>
  <c r="I33" i="22"/>
  <c r="I159" i="22"/>
  <c r="I689" i="22"/>
  <c r="I630" i="22"/>
  <c r="I1345" i="22"/>
  <c r="I834" i="22"/>
  <c r="I1469" i="22"/>
  <c r="I1842" i="22"/>
  <c r="I2166" i="22"/>
  <c r="I2490" i="22"/>
  <c r="I1074" i="22"/>
  <c r="I1627" i="22"/>
  <c r="I2015" i="22"/>
  <c r="I586" i="22"/>
  <c r="I1326" i="22"/>
  <c r="I1786" i="22"/>
  <c r="I2175" i="22"/>
  <c r="I2558" i="22"/>
  <c r="I2882" i="22"/>
  <c r="I362" i="22"/>
  <c r="I1026" i="22"/>
  <c r="I1435" i="22"/>
  <c r="I1730" i="22"/>
  <c r="I1989" i="22"/>
  <c r="I2248" i="22"/>
  <c r="I2507" i="22"/>
  <c r="I2727" i="22"/>
  <c r="I2943" i="22"/>
  <c r="I625" i="22"/>
  <c r="I1156" i="22"/>
  <c r="I1539" i="22"/>
  <c r="I1803" i="22"/>
  <c r="I2062" i="22"/>
  <c r="I2321" i="22"/>
  <c r="I2572" i="22"/>
  <c r="I2788" i="22"/>
  <c r="I1061" i="22"/>
  <c r="I2007" i="22"/>
  <c r="I2605" i="22"/>
  <c r="I3006" i="22"/>
  <c r="I3254" i="22"/>
  <c r="I3470" i="22"/>
  <c r="I3686" i="22"/>
  <c r="I3902" i="22"/>
  <c r="I4118" i="22"/>
  <c r="I4334" i="22"/>
  <c r="I4550" i="22"/>
  <c r="I4766" i="22"/>
  <c r="I4982" i="22"/>
  <c r="I1603" i="22"/>
  <c r="I2351" i="22"/>
  <c r="I2813" i="22"/>
  <c r="I3139" i="22"/>
  <c r="I3357" i="22"/>
  <c r="I3573" i="22"/>
  <c r="I3789" i="22"/>
  <c r="I4005" i="22"/>
  <c r="I5296" i="22"/>
  <c r="I6221" i="22"/>
  <c r="I6707" i="22"/>
  <c r="I5936" i="22"/>
  <c r="I6865" i="22"/>
  <c r="I6475" i="22"/>
  <c r="P3" i="3"/>
  <c r="W3" i="3" s="1"/>
  <c r="I5073" i="22"/>
  <c r="I5292" i="22"/>
  <c r="I5042" i="22"/>
  <c r="I5257" i="22"/>
  <c r="I5169" i="22"/>
  <c r="I5384" i="22"/>
  <c r="I5190" i="22"/>
  <c r="I5522" i="22"/>
  <c r="I5026" i="22"/>
  <c r="I5171" i="22"/>
  <c r="I5512" i="22"/>
  <c r="I5005" i="22"/>
  <c r="I5580" i="22"/>
  <c r="I5845" i="22"/>
  <c r="I5006" i="22"/>
  <c r="I5227" i="22"/>
  <c r="I5442" i="22"/>
  <c r="I5186" i="22"/>
  <c r="I5113" i="22"/>
  <c r="I5328" i="22"/>
  <c r="I5074" i="22"/>
  <c r="I5293" i="22"/>
  <c r="I5205" i="22"/>
  <c r="I5420" i="22"/>
  <c r="I5260" i="22"/>
  <c r="I5558" i="22"/>
  <c r="I5098" i="22"/>
  <c r="I5243" i="22"/>
  <c r="I5548" i="22"/>
  <c r="I5152" i="22"/>
  <c r="I5631" i="22"/>
  <c r="I5881" i="22"/>
  <c r="I5041" i="22"/>
  <c r="I5262" i="22"/>
  <c r="I5012" i="22"/>
  <c r="I5222" i="22"/>
  <c r="I5139" i="22"/>
  <c r="I5354" i="22"/>
  <c r="I5130" i="22"/>
  <c r="I5489" i="22"/>
  <c r="I5705" i="22"/>
  <c r="I5111" i="22"/>
  <c r="I5167" i="22"/>
  <c r="I5024" i="22"/>
  <c r="I5043" i="22"/>
  <c r="I5366" i="22"/>
  <c r="I5351" i="22"/>
  <c r="I5717" i="22"/>
  <c r="I5337" i="22"/>
  <c r="I5641" i="22"/>
  <c r="I5517" i="22"/>
  <c r="I5851" i="22"/>
  <c r="I6101" i="22"/>
  <c r="I6311" i="22"/>
  <c r="I5359" i="22"/>
  <c r="I5728" i="22"/>
  <c r="I5061" i="22"/>
  <c r="I5388" i="22"/>
  <c r="I5240" i="22"/>
  <c r="I5264" i="22"/>
  <c r="I5166" i="22"/>
  <c r="I5616" i="22"/>
  <c r="I5147" i="22"/>
  <c r="I5566" i="22"/>
  <c r="I5357" i="22"/>
  <c r="I5763" i="22"/>
  <c r="I6031" i="22"/>
  <c r="I6247" i="22"/>
  <c r="I5153" i="22"/>
  <c r="I5632" i="22"/>
  <c r="I5084" i="22"/>
  <c r="I5096" i="22"/>
  <c r="I5288" i="22"/>
  <c r="I5467" i="22"/>
  <c r="I5195" i="22"/>
  <c r="I5707" i="22"/>
  <c r="I5781" i="22"/>
  <c r="I6152" i="22"/>
  <c r="I5201" i="22"/>
  <c r="I5782" i="22"/>
  <c r="I5520" i="22"/>
  <c r="I5807" i="22"/>
  <c r="I6021" i="22"/>
  <c r="I6237" i="22"/>
  <c r="I5196" i="22"/>
  <c r="I5876" i="22"/>
  <c r="I6199" i="22"/>
  <c r="I6496" i="22"/>
  <c r="I5473" i="22"/>
  <c r="I5255" i="22"/>
  <c r="I5888" i="22"/>
  <c r="I6208" i="22"/>
  <c r="I6498" i="22"/>
  <c r="I6713" i="22"/>
  <c r="I5726" i="22"/>
  <c r="I6251" i="22"/>
  <c r="I6639" i="22"/>
  <c r="I6887" i="22"/>
  <c r="I6410" i="22"/>
  <c r="I5346" i="22"/>
  <c r="I5057" i="22"/>
  <c r="I5087" i="22"/>
  <c r="I5014" i="22"/>
  <c r="I5530" i="22"/>
  <c r="I5149" i="22"/>
  <c r="I5364" i="22"/>
  <c r="I5108" i="22"/>
  <c r="I5025" i="22"/>
  <c r="I5241" i="22"/>
  <c r="I5456" i="22"/>
  <c r="I5325" i="22"/>
  <c r="I5593" i="22"/>
  <c r="I5170" i="22"/>
  <c r="I5309" i="22"/>
  <c r="I5584" i="22"/>
  <c r="I5303" i="22"/>
  <c r="I5685" i="22"/>
  <c r="I5917" i="22"/>
  <c r="I5079" i="22"/>
  <c r="I5298" i="22"/>
  <c r="I5047" i="22"/>
  <c r="I5263" i="22"/>
  <c r="I5175" i="22"/>
  <c r="I5390" i="22"/>
  <c r="I5202" i="22"/>
  <c r="I5528" i="22"/>
  <c r="I5038" i="22"/>
  <c r="I5183" i="22"/>
  <c r="I5215" i="22"/>
  <c r="I5068" i="22"/>
  <c r="I5091" i="22"/>
  <c r="I5414" i="22"/>
  <c r="I5423" i="22"/>
  <c r="I5088" i="22"/>
  <c r="I5399" i="22"/>
  <c r="I5683" i="22"/>
  <c r="I5589" i="22"/>
  <c r="I5893" i="22"/>
  <c r="I6137" i="22"/>
  <c r="I6347" i="22"/>
  <c r="I5440" i="22"/>
  <c r="I5764" i="22"/>
  <c r="I5125" i="22"/>
  <c r="I5448" i="22"/>
  <c r="I5001" i="22"/>
  <c r="I5324" i="22"/>
  <c r="I5284" i="22"/>
  <c r="I5675" i="22"/>
  <c r="I5265" i="22"/>
  <c r="I5606" i="22"/>
  <c r="I5452" i="22"/>
  <c r="I5811" i="22"/>
  <c r="I6070" i="22"/>
  <c r="I6283" i="22"/>
  <c r="I5290" i="22"/>
  <c r="I5686" i="22"/>
  <c r="I5161" i="22"/>
  <c r="I5168" i="22"/>
  <c r="I5360" i="22"/>
  <c r="I5546" i="22"/>
  <c r="I5327" i="22"/>
  <c r="I5176" i="22"/>
  <c r="I5834" i="22"/>
  <c r="I6198" i="22"/>
  <c r="I5347" i="22"/>
  <c r="I5830" i="22"/>
  <c r="I5574" i="22"/>
  <c r="I5841" i="22"/>
  <c r="I6056" i="22"/>
  <c r="I6273" i="22"/>
  <c r="I5393" i="22"/>
  <c r="I5930" i="22"/>
  <c r="I6254" i="22"/>
  <c r="I6532" i="22"/>
  <c r="I5587" i="22"/>
  <c r="I5431" i="22"/>
  <c r="I5942" i="22"/>
  <c r="I6266" i="22"/>
  <c r="I6534" i="22"/>
  <c r="I6749" i="22"/>
  <c r="I5874" i="22"/>
  <c r="I6339" i="22"/>
  <c r="I6681" i="22"/>
  <c r="I6923" i="22"/>
  <c r="I6470" i="22"/>
  <c r="I5418" i="22"/>
  <c r="I5127" i="22"/>
  <c r="I5226" i="22"/>
  <c r="I5158" i="22"/>
  <c r="I521" i="22"/>
  <c r="I274" i="22"/>
  <c r="I490" i="22"/>
  <c r="I237" i="22"/>
  <c r="I1089" i="22"/>
  <c r="I873" i="22"/>
  <c r="I657" i="22"/>
  <c r="I437" i="22"/>
  <c r="I178" i="22"/>
  <c r="I1424" i="22"/>
  <c r="I1208" i="22"/>
  <c r="I992" i="22"/>
  <c r="I776" i="22"/>
  <c r="I560" i="22"/>
  <c r="I321" i="22"/>
  <c r="I48" i="22"/>
  <c r="I277" i="22"/>
  <c r="I61" i="22"/>
  <c r="I6630" i="22"/>
  <c r="I7000" i="22"/>
  <c r="I6351" i="22"/>
  <c r="I6946" i="22"/>
  <c r="I6837" i="22"/>
  <c r="I6004" i="22"/>
  <c r="I6735" i="22"/>
  <c r="I6320" i="22"/>
  <c r="I5674" i="22"/>
  <c r="I6871" i="22"/>
  <c r="I6507" i="22"/>
  <c r="I5864" i="22"/>
  <c r="I5928" i="22"/>
  <c r="I6555" i="22"/>
  <c r="I6848" i="22"/>
  <c r="I6798" i="22"/>
  <c r="I7007" i="22"/>
  <c r="I6393" i="22"/>
  <c r="I6725" i="22"/>
  <c r="I6136" i="22"/>
  <c r="I5796" i="22"/>
  <c r="I6290" i="22"/>
  <c r="I5279" i="22"/>
  <c r="I5973" i="22"/>
  <c r="I5321" i="22"/>
  <c r="I6235" i="22"/>
  <c r="I5719" i="22"/>
  <c r="I5307" i="22"/>
  <c r="I5352" i="22"/>
  <c r="I6576" i="22"/>
  <c r="I6191" i="22"/>
  <c r="I5543" i="22"/>
  <c r="I6036" i="22"/>
  <c r="I7011" i="22"/>
  <c r="I6321" i="22"/>
  <c r="I6950" i="22"/>
  <c r="I6960" i="22"/>
  <c r="I6726" i="22"/>
  <c r="I6342" i="22"/>
  <c r="I6739" i="22"/>
  <c r="I6207" i="22"/>
  <c r="I6797" i="22"/>
  <c r="I6474" i="22"/>
  <c r="I6014" i="22"/>
  <c r="I5021" i="22"/>
  <c r="I6583" i="22"/>
  <c r="I6163" i="22"/>
  <c r="I5568" i="22"/>
  <c r="I6210" i="22"/>
  <c r="I5889" i="22"/>
  <c r="I5479" i="22"/>
  <c r="I5500" i="22"/>
  <c r="I6116" i="22"/>
  <c r="I5425" i="22"/>
  <c r="I5078" i="22"/>
  <c r="I5468" i="22"/>
  <c r="I5052" i="22"/>
  <c r="I6712" i="22"/>
  <c r="I6399" i="22"/>
  <c r="I5972" i="22"/>
  <c r="I6650" i="22"/>
  <c r="I5698" i="22"/>
  <c r="I6708" i="22"/>
  <c r="I5872" i="22"/>
  <c r="I6699" i="22"/>
  <c r="I6846" i="22"/>
  <c r="I6560" i="22"/>
  <c r="I6905" i="22"/>
  <c r="I6505" i="22"/>
  <c r="I5798" i="22"/>
  <c r="I6626" i="22"/>
  <c r="I6239" i="22"/>
  <c r="I5725" i="22"/>
  <c r="I5533" i="22"/>
  <c r="I6394" i="22"/>
  <c r="I5903" i="22"/>
  <c r="I6367" i="22"/>
  <c r="I6039" i="22"/>
  <c r="I5715" i="22"/>
  <c r="I5812" i="22"/>
  <c r="I6335" i="22"/>
  <c r="I5817" i="22"/>
  <c r="I5542" i="22"/>
  <c r="I5516" i="22"/>
  <c r="I5081" i="22"/>
  <c r="I5131" i="22"/>
  <c r="I6929" i="22"/>
  <c r="I6688" i="22"/>
  <c r="I6354" i="22"/>
  <c r="I5892" i="22"/>
  <c r="I6755" i="22"/>
  <c r="I6540" i="22"/>
  <c r="I6275" i="22"/>
  <c r="I5951" i="22"/>
  <c r="I5458" i="22"/>
  <c r="I5601" i="22"/>
  <c r="I6538" i="22"/>
  <c r="I6263" i="22"/>
  <c r="I5939" i="22"/>
  <c r="I5421" i="22"/>
  <c r="I6279" i="22"/>
  <c r="I6061" i="22"/>
  <c r="I5847" i="22"/>
  <c r="I5583" i="22"/>
  <c r="I5846" i="22"/>
  <c r="I5386" i="22"/>
  <c r="I6219" i="22"/>
  <c r="I5863" i="22"/>
  <c r="I5267" i="22"/>
  <c r="I5207" i="22"/>
  <c r="I5450" i="22"/>
  <c r="I5102" i="22"/>
  <c r="I6315" i="22"/>
  <c r="I6768" i="22"/>
  <c r="I6187" i="22"/>
  <c r="I6821" i="22"/>
  <c r="I6462" i="22"/>
  <c r="I6050" i="22"/>
  <c r="I5904" i="22"/>
  <c r="I6609" i="22"/>
  <c r="I6141" i="22"/>
  <c r="I5648" i="22"/>
  <c r="I6200" i="22"/>
  <c r="I5913" i="22"/>
  <c r="I5457" i="22"/>
  <c r="I5555" i="22"/>
  <c r="I6090" i="22"/>
  <c r="I5508" i="22"/>
  <c r="I5015" i="22"/>
  <c r="I5022" i="22"/>
  <c r="I5018" i="22"/>
  <c r="I5770" i="22"/>
  <c r="I6425" i="22"/>
  <c r="I6142" i="22"/>
  <c r="I5721" i="22"/>
  <c r="I5695" i="22"/>
  <c r="I5054" i="22"/>
  <c r="I5451" i="22"/>
  <c r="I5217" i="22"/>
  <c r="I5085" i="22"/>
  <c r="I5011" i="22"/>
  <c r="I5563" i="22"/>
  <c r="I6277" i="22"/>
  <c r="I5977" i="22"/>
  <c r="I5439" i="22"/>
  <c r="I5518" i="22"/>
  <c r="I5657" i="22"/>
  <c r="I5034" i="22"/>
  <c r="I5287" i="22"/>
  <c r="I5322" i="22"/>
  <c r="I5050" i="22"/>
  <c r="I5599" i="22"/>
  <c r="I5064" i="22"/>
  <c r="I5246" i="22"/>
  <c r="I5150" i="22"/>
  <c r="I5191" i="22"/>
  <c r="I5805" i="22"/>
  <c r="I5689" i="22"/>
  <c r="I5099" i="22"/>
  <c r="I5482" i="22"/>
  <c r="I5348" i="22"/>
  <c r="I5216" i="22"/>
  <c r="I5256" i="22"/>
  <c r="Y2" i="3"/>
  <c r="I485" i="22"/>
  <c r="I231" i="22"/>
  <c r="I453" i="22"/>
  <c r="I194" i="22"/>
  <c r="I1053" i="22"/>
  <c r="I837" i="22"/>
  <c r="I621" i="22"/>
  <c r="I394" i="22"/>
  <c r="I135" i="22"/>
  <c r="I1388" i="22"/>
  <c r="I1172" i="22"/>
  <c r="I956" i="22"/>
  <c r="I740" i="22"/>
  <c r="I524" i="22"/>
  <c r="I278" i="22"/>
  <c r="I457" i="22"/>
  <c r="I241" i="22"/>
  <c r="I25" i="22"/>
  <c r="I6392" i="22"/>
  <c r="I6774" i="22"/>
  <c r="I5767" i="22"/>
  <c r="I6709" i="22"/>
  <c r="I6722" i="22"/>
  <c r="I5814" i="22"/>
  <c r="I6656" i="22"/>
  <c r="I6244" i="22"/>
  <c r="I5471" i="22"/>
  <c r="I6835" i="22"/>
  <c r="I6435" i="22"/>
  <c r="I5664" i="22"/>
  <c r="I5778" i="22"/>
  <c r="I6375" i="22"/>
  <c r="I6742" i="22"/>
  <c r="I6740" i="22"/>
  <c r="I6935" i="22"/>
  <c r="I6227" i="22"/>
  <c r="I6653" i="22"/>
  <c r="I6032" i="22"/>
  <c r="I5619" i="22"/>
  <c r="I6177" i="22"/>
  <c r="I6397" i="22"/>
  <c r="I5901" i="22"/>
  <c r="I5009" i="22"/>
  <c r="I6126" i="22"/>
  <c r="I5595" i="22"/>
  <c r="I5504" i="22"/>
  <c r="I5197" i="22"/>
  <c r="I6525" i="22"/>
  <c r="I6120" i="22"/>
  <c r="I5237" i="22"/>
  <c r="I5956" i="22"/>
  <c r="I6927" i="22"/>
  <c r="I6192" i="22"/>
  <c r="I6872" i="22"/>
  <c r="I6924" i="22"/>
  <c r="I6682" i="22"/>
  <c r="I7019" i="22"/>
  <c r="I6667" i="22"/>
  <c r="I6099" i="22"/>
  <c r="I6737" i="22"/>
  <c r="I6406" i="22"/>
  <c r="I5924" i="22"/>
  <c r="I5820" i="22"/>
  <c r="I6520" i="22"/>
  <c r="I6069" i="22"/>
  <c r="I5339" i="22"/>
  <c r="I6154" i="22"/>
  <c r="I5831" i="22"/>
  <c r="I5349" i="22"/>
  <c r="I5320" i="22"/>
  <c r="I6013" i="22"/>
  <c r="I5104" i="22"/>
  <c r="I5077" i="22"/>
  <c r="I5336" i="22"/>
  <c r="I5376" i="22"/>
  <c r="I6669" i="22"/>
  <c r="I6318" i="22"/>
  <c r="I5882" i="22"/>
  <c r="I6369" i="22"/>
  <c r="I5505" i="22"/>
  <c r="I6579" i="22"/>
  <c r="I5523" i="22"/>
  <c r="I6577" i="22"/>
  <c r="I6805" i="22"/>
  <c r="I6506" i="22"/>
  <c r="I6845" i="22"/>
  <c r="I6408" i="22"/>
  <c r="I5493" i="22"/>
  <c r="I6564" i="22"/>
  <c r="I6150" i="22"/>
  <c r="I5539" i="22"/>
  <c r="I5283" i="22"/>
  <c r="I6304" i="22"/>
  <c r="I5804" i="22"/>
  <c r="I6307" i="22"/>
  <c r="I5979" i="22"/>
  <c r="I5626" i="22"/>
  <c r="I5714" i="22"/>
  <c r="I6253" i="22"/>
  <c r="I5694" i="22"/>
  <c r="I5427" i="22"/>
  <c r="I5315" i="22"/>
  <c r="I5251" i="22"/>
  <c r="I6423" i="22"/>
  <c r="I6893" i="22"/>
  <c r="I6645" i="22"/>
  <c r="I6264" i="22"/>
  <c r="I5750" i="22"/>
  <c r="I6719" i="22"/>
  <c r="I6504" i="22"/>
  <c r="I6222" i="22"/>
  <c r="I5897" i="22"/>
  <c r="I5295" i="22"/>
  <c r="I5495" i="22"/>
  <c r="I6502" i="22"/>
  <c r="I6206" i="22"/>
  <c r="I5885" i="22"/>
  <c r="I5244" i="22"/>
  <c r="I6243" i="22"/>
  <c r="I6027" i="22"/>
  <c r="I5813" i="22"/>
  <c r="I5529" i="22"/>
  <c r="I5788" i="22"/>
  <c r="I5225" i="22"/>
  <c r="I6157" i="22"/>
  <c r="I5787" i="22"/>
  <c r="I5713" i="22"/>
  <c r="I5066" i="22"/>
  <c r="I5378" i="22"/>
  <c r="I5036" i="22"/>
  <c r="I6240" i="22"/>
  <c r="I6724" i="22"/>
  <c r="I6119" i="22"/>
  <c r="I6785" i="22"/>
  <c r="I6424" i="22"/>
  <c r="I5996" i="22"/>
  <c r="I5850" i="22"/>
  <c r="I6573" i="22"/>
  <c r="I6091" i="22"/>
  <c r="I5532" i="22"/>
  <c r="I6164" i="22"/>
  <c r="I5877" i="22"/>
  <c r="I5375" i="22"/>
  <c r="I5478" i="22"/>
  <c r="I6043" i="22"/>
  <c r="I5398" i="22"/>
  <c r="I5146" i="22"/>
  <c r="I5444" i="22"/>
  <c r="I5412" i="22"/>
  <c r="I5734" i="22"/>
  <c r="I6389" i="22"/>
  <c r="I6106" i="22"/>
  <c r="I5658" i="22"/>
  <c r="I5647" i="22"/>
  <c r="I5218" i="22"/>
  <c r="I5361" i="22"/>
  <c r="I5157" i="22"/>
  <c r="I5030" i="22"/>
  <c r="I5112" i="22"/>
  <c r="I5509" i="22"/>
  <c r="I6241" i="22"/>
  <c r="I5935" i="22"/>
  <c r="I5344" i="22"/>
  <c r="I5463" i="22"/>
  <c r="I5610" i="22"/>
  <c r="I5474" i="22"/>
  <c r="I5234" i="22"/>
  <c r="I5274" i="22"/>
  <c r="I5249" i="22"/>
  <c r="I5564" i="22"/>
  <c r="I5498" i="22"/>
  <c r="I5211" i="22"/>
  <c r="I5114" i="22"/>
  <c r="I5155" i="22"/>
  <c r="I5769" i="22"/>
  <c r="I5653" i="22"/>
  <c r="I5039" i="22"/>
  <c r="I5433" i="22"/>
  <c r="I5312" i="22"/>
  <c r="I5180" i="22"/>
  <c r="I5221" i="22"/>
  <c r="C3" i="22"/>
  <c r="C5" i="22" s="1"/>
  <c r="C25" i="12"/>
  <c r="C27" i="12" s="1"/>
  <c r="C2" i="22"/>
  <c r="C6" i="22"/>
  <c r="N14" i="22"/>
  <c r="J15" i="22"/>
  <c r="G16" i="22"/>
  <c r="T16" i="22" s="1"/>
  <c r="K4" i="12"/>
  <c r="C19" i="12"/>
  <c r="Q2" i="3"/>
  <c r="Q4" i="3"/>
  <c r="Q5" i="3"/>
  <c r="Q7" i="3"/>
  <c r="Q8" i="3"/>
  <c r="Q9" i="3"/>
  <c r="N10" i="3"/>
  <c r="Q11" i="3"/>
  <c r="N13" i="3"/>
  <c r="Q14" i="3"/>
  <c r="Q15" i="3"/>
  <c r="N16" i="3"/>
  <c r="Q17" i="3"/>
  <c r="N19" i="3"/>
  <c r="Q20" i="3"/>
  <c r="N21" i="3"/>
  <c r="Q22" i="3"/>
  <c r="Q23" i="3"/>
  <c r="N25" i="3"/>
  <c r="Q26" i="3"/>
  <c r="N27" i="3"/>
  <c r="Q28" i="3"/>
  <c r="N29" i="3"/>
  <c r="Q31" i="3"/>
  <c r="Q32" i="3"/>
  <c r="N33" i="3"/>
  <c r="Q34" i="3"/>
  <c r="Q35" i="3"/>
  <c r="Q37" i="3"/>
  <c r="Q38" i="3"/>
  <c r="N39" i="3"/>
  <c r="N40" i="3"/>
  <c r="Q42" i="3"/>
  <c r="Q43" i="3"/>
  <c r="Q44" i="3"/>
  <c r="Q45" i="3"/>
  <c r="Q46" i="3"/>
  <c r="N49" i="3"/>
  <c r="Q50" i="3"/>
  <c r="Q51" i="3"/>
  <c r="Q52" i="3"/>
  <c r="N55" i="3"/>
  <c r="Q56" i="3"/>
  <c r="Q57" i="3"/>
  <c r="N58" i="3"/>
  <c r="N61" i="3"/>
  <c r="Q62" i="3"/>
  <c r="Q64" i="3"/>
  <c r="Q67" i="3"/>
  <c r="Q68" i="3"/>
  <c r="Q69" i="3"/>
  <c r="Q70" i="3"/>
  <c r="Q73" i="3"/>
  <c r="Q74" i="3"/>
  <c r="N75" i="3"/>
  <c r="Q76" i="3"/>
  <c r="Q79" i="3"/>
  <c r="Q80" i="3"/>
  <c r="Q81" i="3"/>
  <c r="N82" i="3"/>
  <c r="N85" i="3"/>
  <c r="Q86" i="3"/>
  <c r="Q87" i="3"/>
  <c r="Q88" i="3"/>
  <c r="Q90" i="3"/>
  <c r="N91" i="3"/>
  <c r="Q92" i="3"/>
  <c r="N93" i="3"/>
  <c r="Q94" i="3"/>
  <c r="N97" i="3"/>
  <c r="Q98" i="3"/>
  <c r="Q99" i="3"/>
  <c r="N100" i="3"/>
  <c r="Q103" i="3"/>
  <c r="Q104" i="3"/>
  <c r="N105" i="3"/>
  <c r="N106" i="3"/>
  <c r="Q109" i="3"/>
  <c r="Q110" i="3"/>
  <c r="Q111" i="3"/>
  <c r="Q112" i="3"/>
  <c r="Q115" i="3"/>
  <c r="Q116" i="3"/>
  <c r="N117" i="3"/>
  <c r="N118" i="3"/>
  <c r="N121" i="3"/>
  <c r="Q122" i="3"/>
  <c r="N123" i="3"/>
  <c r="Q124" i="3"/>
  <c r="N127" i="3"/>
  <c r="Q128" i="3"/>
  <c r="Q129" i="3"/>
  <c r="N130" i="3"/>
  <c r="N133" i="3"/>
  <c r="Q134" i="3"/>
  <c r="Q135" i="3"/>
  <c r="Q136" i="3"/>
  <c r="Q139" i="3"/>
  <c r="Q140" i="3"/>
  <c r="N141" i="3"/>
  <c r="N142" i="3"/>
  <c r="Q145" i="3"/>
  <c r="Q146" i="3"/>
  <c r="N147" i="3"/>
  <c r="N148" i="3"/>
  <c r="Q151" i="3"/>
  <c r="Q152" i="3"/>
  <c r="Q153" i="3"/>
  <c r="N154" i="3"/>
  <c r="N157" i="3"/>
  <c r="Q158" i="3"/>
  <c r="N159" i="3"/>
  <c r="Q160" i="3"/>
  <c r="N163" i="3"/>
  <c r="Q164" i="3"/>
  <c r="N165" i="3"/>
  <c r="N166" i="3"/>
  <c r="N169" i="3"/>
  <c r="Q170" i="3"/>
  <c r="Q171" i="3"/>
  <c r="N172" i="3"/>
  <c r="Q175" i="3"/>
  <c r="Q176" i="3"/>
  <c r="Q177" i="3"/>
  <c r="Q178" i="3"/>
  <c r="Q181" i="3"/>
  <c r="Q182" i="3"/>
  <c r="N183" i="3"/>
  <c r="N184" i="3"/>
  <c r="Q187" i="3"/>
  <c r="Q188" i="3"/>
  <c r="N189" i="3"/>
  <c r="N190" i="3"/>
  <c r="N193" i="3"/>
  <c r="Q194" i="3"/>
  <c r="Q195" i="3"/>
  <c r="N196" i="3"/>
  <c r="N199" i="3"/>
  <c r="Q200" i="3"/>
  <c r="Q201" i="3"/>
  <c r="N202" i="3"/>
  <c r="N205" i="3"/>
  <c r="Q206" i="3"/>
  <c r="N207" i="3"/>
  <c r="N208" i="3"/>
  <c r="Q211" i="3"/>
  <c r="Q212" i="3"/>
  <c r="N213" i="3"/>
  <c r="N214" i="3"/>
  <c r="Q217" i="3"/>
  <c r="Q218" i="3"/>
  <c r="Q219" i="3"/>
  <c r="N220" i="3"/>
  <c r="Q223" i="3"/>
  <c r="Q224" i="3"/>
  <c r="N225" i="3"/>
  <c r="N226" i="3"/>
  <c r="N229" i="3"/>
  <c r="Q230" i="3"/>
  <c r="N231" i="3"/>
  <c r="Q232" i="3"/>
  <c r="N235" i="3"/>
  <c r="Q236" i="3"/>
  <c r="Q237" i="3"/>
  <c r="N238" i="3"/>
  <c r="N241" i="3"/>
  <c r="Q242" i="3"/>
  <c r="Q243" i="3"/>
  <c r="Q244" i="3"/>
  <c r="Q247" i="3"/>
  <c r="Q248" i="3"/>
  <c r="N249" i="3"/>
  <c r="N250" i="3"/>
  <c r="Q253" i="3"/>
  <c r="Q254" i="3"/>
  <c r="Q255" i="3"/>
  <c r="Q256" i="3"/>
  <c r="Q259" i="3"/>
  <c r="Q260" i="3"/>
  <c r="Q262" i="3"/>
  <c r="N265" i="3"/>
  <c r="Q266" i="3"/>
  <c r="Q267" i="3"/>
  <c r="Q268" i="3"/>
  <c r="N271" i="3"/>
  <c r="Q272" i="3"/>
  <c r="Q273" i="3"/>
  <c r="Q274" i="3"/>
  <c r="N277" i="3"/>
  <c r="Q278" i="3"/>
  <c r="Q279" i="3"/>
  <c r="N280" i="3"/>
  <c r="Q283" i="3"/>
  <c r="Q284" i="3"/>
  <c r="Q285" i="3"/>
  <c r="Q286" i="3"/>
  <c r="Q289" i="3"/>
  <c r="Q290" i="3"/>
  <c r="Q291" i="3"/>
  <c r="Q292" i="3"/>
  <c r="Q294" i="3"/>
  <c r="Q295" i="3"/>
  <c r="Q296" i="3"/>
  <c r="N297" i="3"/>
  <c r="Q298" i="3"/>
  <c r="N301" i="3"/>
  <c r="Q302" i="3"/>
  <c r="Q303" i="3"/>
  <c r="N304" i="3"/>
  <c r="N307" i="3"/>
  <c r="Q308" i="3"/>
  <c r="N309" i="3"/>
  <c r="Q310" i="3"/>
  <c r="N313" i="3"/>
  <c r="Q314" i="3"/>
  <c r="Q315" i="3"/>
  <c r="N316" i="3"/>
  <c r="Q319" i="3"/>
  <c r="Q320" i="3"/>
  <c r="N321" i="3"/>
  <c r="Q322" i="3"/>
  <c r="Q325" i="3"/>
  <c r="Q326" i="3"/>
  <c r="Q327" i="3"/>
  <c r="Q328" i="3"/>
  <c r="Q331" i="3"/>
  <c r="Q332" i="3"/>
  <c r="Q333" i="3"/>
  <c r="Q334" i="3"/>
  <c r="N337" i="3"/>
  <c r="Q338" i="3"/>
  <c r="Q339" i="3"/>
  <c r="N340" i="3"/>
  <c r="N343" i="3"/>
  <c r="Q344" i="3"/>
  <c r="Q345" i="3"/>
  <c r="N346" i="3"/>
  <c r="Q348" i="3"/>
  <c r="N349" i="3"/>
  <c r="Q350" i="3"/>
  <c r="N351" i="3"/>
  <c r="N352" i="3"/>
  <c r="Q355" i="3"/>
  <c r="Q356" i="3"/>
  <c r="N357" i="3"/>
  <c r="Q358" i="3"/>
  <c r="Q361" i="3"/>
  <c r="Q362" i="3"/>
  <c r="Q363" i="3"/>
  <c r="Q364" i="3"/>
  <c r="Q367" i="3"/>
  <c r="Q368" i="3"/>
  <c r="Q369" i="3"/>
  <c r="N370" i="3"/>
  <c r="N373" i="3"/>
  <c r="Q375" i="3"/>
  <c r="N376" i="3"/>
  <c r="Q379" i="3"/>
  <c r="Q380" i="3"/>
  <c r="Q381" i="3"/>
  <c r="Q382" i="3"/>
  <c r="Q384" i="3"/>
  <c r="Q385" i="3"/>
  <c r="Q386" i="3"/>
  <c r="Q387" i="3"/>
  <c r="N388" i="3"/>
  <c r="N391" i="3"/>
  <c r="Q392" i="3"/>
  <c r="N393" i="3"/>
  <c r="Q394" i="3"/>
  <c r="Q397" i="3"/>
  <c r="Q398" i="3"/>
  <c r="Q399" i="3"/>
  <c r="N400" i="3"/>
  <c r="Q297" i="3"/>
  <c r="Q309" i="3"/>
  <c r="Q351" i="3"/>
  <c r="Q357" i="3"/>
  <c r="N371" i="3"/>
  <c r="Q374" i="3"/>
  <c r="N377" i="3"/>
  <c r="N383" i="3"/>
  <c r="N389" i="3"/>
  <c r="N395" i="3"/>
  <c r="Q6" i="3"/>
  <c r="Q12" i="3"/>
  <c r="Q13" i="3"/>
  <c r="Q18" i="3"/>
  <c r="Q19" i="3"/>
  <c r="Q21" i="3"/>
  <c r="Q24" i="3"/>
  <c r="Q30" i="3"/>
  <c r="Q33" i="3"/>
  <c r="Q36" i="3"/>
  <c r="Q41" i="3"/>
  <c r="Q47" i="3"/>
  <c r="Q48" i="3"/>
  <c r="Q53" i="3"/>
  <c r="Q54" i="3"/>
  <c r="Q55" i="3"/>
  <c r="Q59" i="3"/>
  <c r="Q60" i="3"/>
  <c r="Q63" i="3"/>
  <c r="Q65" i="3"/>
  <c r="Q66" i="3"/>
  <c r="Q71" i="3"/>
  <c r="Q72" i="3"/>
  <c r="Q75" i="3"/>
  <c r="Q77" i="3"/>
  <c r="Q78" i="3"/>
  <c r="Q83" i="3"/>
  <c r="Q84" i="3"/>
  <c r="Q89" i="3"/>
  <c r="Q91" i="3"/>
  <c r="Q95" i="3"/>
  <c r="Q96" i="3"/>
  <c r="Q101" i="3"/>
  <c r="Q102" i="3"/>
  <c r="Q105" i="3"/>
  <c r="Q107" i="3"/>
  <c r="Q108" i="3"/>
  <c r="Q113" i="3"/>
  <c r="Q114" i="3"/>
  <c r="Q117" i="3"/>
  <c r="Q118" i="3"/>
  <c r="Q119" i="3"/>
  <c r="Q120" i="3"/>
  <c r="Q121" i="3"/>
  <c r="Q125" i="3"/>
  <c r="Q126" i="3"/>
  <c r="Q127" i="3"/>
  <c r="Q131" i="3"/>
  <c r="Q132" i="3"/>
  <c r="Q137" i="3"/>
  <c r="Q138" i="3"/>
  <c r="Q141" i="3"/>
  <c r="Q142" i="3"/>
  <c r="Q143" i="3"/>
  <c r="Q144" i="3"/>
  <c r="Q149" i="3"/>
  <c r="Q150" i="3"/>
  <c r="Q155" i="3"/>
  <c r="Q156" i="3"/>
  <c r="Q157" i="3"/>
  <c r="Q159" i="3"/>
  <c r="Q161" i="3"/>
  <c r="Q162" i="3"/>
  <c r="Q163" i="3"/>
  <c r="Q165" i="3"/>
  <c r="Q166" i="3"/>
  <c r="Q167" i="3"/>
  <c r="Q168" i="3"/>
  <c r="Q173" i="3"/>
  <c r="Q174" i="3"/>
  <c r="Q179" i="3"/>
  <c r="Q180" i="3"/>
  <c r="Q183" i="3"/>
  <c r="Q184" i="3"/>
  <c r="Q185" i="3"/>
  <c r="Q186" i="3"/>
  <c r="Q191" i="3"/>
  <c r="Q192" i="3"/>
  <c r="Q193" i="3"/>
  <c r="Q197" i="3"/>
  <c r="Q198" i="3"/>
  <c r="Q199" i="3"/>
  <c r="Q203" i="3"/>
  <c r="Q204" i="3"/>
  <c r="Q207" i="3"/>
  <c r="Q208" i="3"/>
  <c r="Q209" i="3"/>
  <c r="Q210" i="3"/>
  <c r="Q215" i="3"/>
  <c r="Q216" i="3"/>
  <c r="Q221" i="3"/>
  <c r="Q222" i="3"/>
  <c r="Q225" i="3"/>
  <c r="Q226" i="3"/>
  <c r="Q227" i="3"/>
  <c r="Q228" i="3"/>
  <c r="Q229" i="3"/>
  <c r="Q233" i="3"/>
  <c r="Q234" i="3"/>
  <c r="Q235" i="3"/>
  <c r="Q239" i="3"/>
  <c r="Q240" i="3"/>
  <c r="Q245" i="3"/>
  <c r="Q246" i="3"/>
  <c r="Q249" i="3"/>
  <c r="Q250" i="3"/>
  <c r="Q251" i="3"/>
  <c r="Q252" i="3"/>
  <c r="Q257" i="3"/>
  <c r="Q258" i="3"/>
  <c r="Q261" i="3"/>
  <c r="Q263" i="3"/>
  <c r="Q264" i="3"/>
  <c r="Q265" i="3"/>
  <c r="Q269" i="3"/>
  <c r="Q270" i="3"/>
  <c r="Q275" i="3"/>
  <c r="Q276" i="3"/>
  <c r="Q281" i="3"/>
  <c r="Q282" i="3"/>
  <c r="Q287" i="3"/>
  <c r="Q288" i="3"/>
  <c r="Q293" i="3"/>
  <c r="Q299" i="3"/>
  <c r="Q300" i="3"/>
  <c r="Q305" i="3"/>
  <c r="Q306" i="3"/>
  <c r="Q311" i="3"/>
  <c r="Q312" i="3"/>
  <c r="Q317" i="3"/>
  <c r="Q318" i="3"/>
  <c r="Q323" i="3"/>
  <c r="Q324" i="3"/>
  <c r="Q329" i="3"/>
  <c r="Q330" i="3"/>
  <c r="Q335" i="3"/>
  <c r="Q336" i="3"/>
  <c r="Q341" i="3"/>
  <c r="Q342" i="3"/>
  <c r="Q347" i="3"/>
  <c r="Q353" i="3"/>
  <c r="Q354" i="3"/>
  <c r="Q359" i="3"/>
  <c r="Q360" i="3"/>
  <c r="Q365" i="3"/>
  <c r="Q366" i="3"/>
  <c r="Q371" i="3"/>
  <c r="Q372" i="3"/>
  <c r="Q377" i="3"/>
  <c r="Q378" i="3"/>
  <c r="Q383" i="3"/>
  <c r="Q389" i="3"/>
  <c r="Q390" i="3"/>
  <c r="Q391" i="3"/>
  <c r="Q395" i="3"/>
  <c r="Q396" i="3"/>
  <c r="N3" i="3"/>
  <c r="N4" i="3"/>
  <c r="N6" i="3"/>
  <c r="N12" i="3"/>
  <c r="N15" i="3"/>
  <c r="N18" i="3"/>
  <c r="N24" i="3"/>
  <c r="N30" i="3"/>
  <c r="N36" i="3"/>
  <c r="N37" i="3"/>
  <c r="N41" i="3"/>
  <c r="N42" i="3"/>
  <c r="N45" i="3"/>
  <c r="N47" i="3"/>
  <c r="N48" i="3"/>
  <c r="N53" i="3"/>
  <c r="N54" i="3"/>
  <c r="N59" i="3"/>
  <c r="N60" i="3"/>
  <c r="N63" i="3"/>
  <c r="N64" i="3"/>
  <c r="N65" i="3"/>
  <c r="N66" i="3"/>
  <c r="N67" i="3"/>
  <c r="N71" i="3"/>
  <c r="N72" i="3"/>
  <c r="N73" i="3"/>
  <c r="N77" i="3"/>
  <c r="N78" i="3"/>
  <c r="N81" i="3"/>
  <c r="N83" i="3"/>
  <c r="N84" i="3"/>
  <c r="N89" i="3"/>
  <c r="N90" i="3"/>
  <c r="N95" i="3"/>
  <c r="N96" i="3"/>
  <c r="N99" i="3"/>
  <c r="N101" i="3"/>
  <c r="N102" i="3"/>
  <c r="N107" i="3"/>
  <c r="N108" i="3"/>
  <c r="N109" i="3"/>
  <c r="N111" i="3"/>
  <c r="N113" i="3"/>
  <c r="N114" i="3"/>
  <c r="N119" i="3"/>
  <c r="N120" i="3"/>
  <c r="N125" i="3"/>
  <c r="N126" i="3"/>
  <c r="N129" i="3"/>
  <c r="N131" i="3"/>
  <c r="N132" i="3"/>
  <c r="N137" i="3"/>
  <c r="N138" i="3"/>
  <c r="N139" i="3"/>
  <c r="N143" i="3"/>
  <c r="N144" i="3"/>
  <c r="N145" i="3"/>
  <c r="N149" i="3"/>
  <c r="N150" i="3"/>
  <c r="N153" i="3"/>
  <c r="N155" i="3"/>
  <c r="N156" i="3"/>
  <c r="N161" i="3"/>
  <c r="N162" i="3"/>
  <c r="N167" i="3"/>
  <c r="N168" i="3"/>
  <c r="N171" i="3"/>
  <c r="N173" i="3"/>
  <c r="N174" i="3"/>
  <c r="N175" i="3"/>
  <c r="N177" i="3"/>
  <c r="N178" i="3"/>
  <c r="N179" i="3"/>
  <c r="N180" i="3"/>
  <c r="N181" i="3"/>
  <c r="N185" i="3"/>
  <c r="N186" i="3"/>
  <c r="N191" i="3"/>
  <c r="N192" i="3"/>
  <c r="N195" i="3"/>
  <c r="N197" i="3"/>
  <c r="N198" i="3"/>
  <c r="N203" i="3"/>
  <c r="N204" i="3"/>
  <c r="N209" i="3"/>
  <c r="N210" i="3"/>
  <c r="N211" i="3"/>
  <c r="N215" i="3"/>
  <c r="N216" i="3"/>
  <c r="N217" i="3"/>
  <c r="N219" i="3"/>
  <c r="N221" i="3"/>
  <c r="N222" i="3"/>
  <c r="N227" i="3"/>
  <c r="N228" i="3"/>
  <c r="N233" i="3"/>
  <c r="N234" i="3"/>
  <c r="N237" i="3"/>
  <c r="N239" i="3"/>
  <c r="N240" i="3"/>
  <c r="N245" i="3"/>
  <c r="N246" i="3"/>
  <c r="N247" i="3"/>
  <c r="N251" i="3"/>
  <c r="N252" i="3"/>
  <c r="N253" i="3"/>
  <c r="N257" i="3"/>
  <c r="N258" i="3"/>
  <c r="N261" i="3"/>
  <c r="N263" i="3"/>
  <c r="N264" i="3"/>
  <c r="N269" i="3"/>
  <c r="N270" i="3"/>
  <c r="N275" i="3"/>
  <c r="N276" i="3"/>
  <c r="N279" i="3"/>
  <c r="N281" i="3"/>
  <c r="N282" i="3"/>
  <c r="N283" i="3"/>
  <c r="N285" i="3"/>
  <c r="N286" i="3"/>
  <c r="N287" i="3"/>
  <c r="N288" i="3"/>
  <c r="N289" i="3"/>
  <c r="N293" i="3"/>
  <c r="N294" i="3"/>
  <c r="N299" i="3"/>
  <c r="N300" i="3"/>
  <c r="N303" i="3"/>
  <c r="N305" i="3"/>
  <c r="N306" i="3"/>
  <c r="N311" i="3"/>
  <c r="N312" i="3"/>
  <c r="N317" i="3"/>
  <c r="N318" i="3"/>
  <c r="N319" i="3"/>
  <c r="N323" i="3"/>
  <c r="N324" i="3"/>
  <c r="N325" i="3"/>
  <c r="N327" i="3"/>
  <c r="N329" i="3"/>
  <c r="N330" i="3"/>
  <c r="N335" i="3"/>
  <c r="N336" i="3"/>
  <c r="N341" i="3"/>
  <c r="N342" i="3"/>
  <c r="N345" i="3"/>
  <c r="N347" i="3"/>
  <c r="N348" i="3"/>
  <c r="N353" i="3"/>
  <c r="N354" i="3"/>
  <c r="N355" i="3"/>
  <c r="N359" i="3"/>
  <c r="N360" i="3"/>
  <c r="N361" i="3"/>
  <c r="N363" i="3"/>
  <c r="N365" i="3"/>
  <c r="N366" i="3"/>
  <c r="N372" i="3"/>
  <c r="N375" i="3"/>
  <c r="N378" i="3"/>
  <c r="N379" i="3"/>
  <c r="N384" i="3"/>
  <c r="N387" i="3"/>
  <c r="N390" i="3"/>
  <c r="N396" i="3"/>
  <c r="N397" i="3"/>
  <c r="N399" i="3"/>
  <c r="P118" i="3" l="1"/>
  <c r="W118" i="3" s="1"/>
  <c r="P146" i="3"/>
  <c r="W146" i="3" s="1"/>
  <c r="P395" i="3"/>
  <c r="W395" i="3" s="1"/>
  <c r="P377" i="3"/>
  <c r="W377" i="3" s="1"/>
  <c r="P359" i="3"/>
  <c r="W359" i="3" s="1"/>
  <c r="P336" i="3"/>
  <c r="W336" i="3" s="1"/>
  <c r="P318" i="3"/>
  <c r="W318" i="3" s="1"/>
  <c r="P300" i="3"/>
  <c r="W300" i="3" s="1"/>
  <c r="P281" i="3"/>
  <c r="W281" i="3" s="1"/>
  <c r="P264" i="3"/>
  <c r="W264" i="3" s="1"/>
  <c r="P251" i="3"/>
  <c r="W251" i="3" s="1"/>
  <c r="P239" i="3"/>
  <c r="W239" i="3" s="1"/>
  <c r="P227" i="3"/>
  <c r="W227" i="3" s="1"/>
  <c r="P215" i="3"/>
  <c r="W215" i="3" s="1"/>
  <c r="P203" i="3"/>
  <c r="W203" i="3" s="1"/>
  <c r="P191" i="3"/>
  <c r="W191" i="3" s="1"/>
  <c r="P179" i="3"/>
  <c r="W179" i="3" s="1"/>
  <c r="P165" i="3"/>
  <c r="W165" i="3" s="1"/>
  <c r="P156" i="3"/>
  <c r="W156" i="3" s="1"/>
  <c r="P142" i="3"/>
  <c r="W142" i="3" s="1"/>
  <c r="P127" i="3"/>
  <c r="W127" i="3" s="1"/>
  <c r="P105" i="3"/>
  <c r="W105" i="3" s="1"/>
  <c r="P351" i="3"/>
  <c r="W351" i="3" s="1"/>
  <c r="P397" i="3"/>
  <c r="W397" i="3" s="1"/>
  <c r="P387" i="3"/>
  <c r="W387" i="3" s="1"/>
  <c r="P380" i="3"/>
  <c r="W380" i="3" s="1"/>
  <c r="P369" i="3"/>
  <c r="W369" i="3" s="1"/>
  <c r="P361" i="3"/>
  <c r="W361" i="3" s="1"/>
  <c r="P344" i="3"/>
  <c r="W344" i="3" s="1"/>
  <c r="P334" i="3"/>
  <c r="W334" i="3" s="1"/>
  <c r="P326" i="3"/>
  <c r="W326" i="3" s="1"/>
  <c r="P308" i="3"/>
  <c r="W308" i="3" s="1"/>
  <c r="P298" i="3"/>
  <c r="W298" i="3" s="1"/>
  <c r="P291" i="3"/>
  <c r="W291" i="3" s="1"/>
  <c r="P283" i="3"/>
  <c r="W283" i="3" s="1"/>
  <c r="P273" i="3"/>
  <c r="W273" i="3" s="1"/>
  <c r="P254" i="3"/>
  <c r="W254" i="3" s="1"/>
  <c r="P244" i="3"/>
  <c r="W244" i="3" s="1"/>
  <c r="P236" i="3"/>
  <c r="W236" i="3" s="1"/>
  <c r="P218" i="3"/>
  <c r="W218" i="3" s="1"/>
  <c r="P200" i="3"/>
  <c r="W200" i="3" s="1"/>
  <c r="P182" i="3"/>
  <c r="W182" i="3" s="1"/>
  <c r="P164" i="3"/>
  <c r="W164" i="3" s="1"/>
  <c r="P136" i="3"/>
  <c r="W136" i="3" s="1"/>
  <c r="P128" i="3"/>
  <c r="W128" i="3" s="1"/>
  <c r="P110" i="3"/>
  <c r="W110" i="3" s="1"/>
  <c r="K4" i="22"/>
  <c r="O4" i="22" s="1"/>
  <c r="P389" i="3"/>
  <c r="W389" i="3" s="1"/>
  <c r="P366" i="3"/>
  <c r="W366" i="3" s="1"/>
  <c r="P311" i="3"/>
  <c r="W311" i="3" s="1"/>
  <c r="P270" i="3"/>
  <c r="W270" i="3" s="1"/>
  <c r="P233" i="3"/>
  <c r="W233" i="3" s="1"/>
  <c r="P208" i="3"/>
  <c r="W208" i="3" s="1"/>
  <c r="P184" i="3"/>
  <c r="W184" i="3" s="1"/>
  <c r="P168" i="3"/>
  <c r="W168" i="3" s="1"/>
  <c r="P149" i="3"/>
  <c r="W149" i="3" s="1"/>
  <c r="P113" i="3"/>
  <c r="W113" i="3" s="1"/>
  <c r="P392" i="3"/>
  <c r="W392" i="3" s="1"/>
  <c r="P384" i="3"/>
  <c r="W384" i="3" s="1"/>
  <c r="P364" i="3"/>
  <c r="W364" i="3" s="1"/>
  <c r="P356" i="3"/>
  <c r="W356" i="3" s="1"/>
  <c r="P339" i="3"/>
  <c r="W339" i="3" s="1"/>
  <c r="P303" i="3"/>
  <c r="W303" i="3" s="1"/>
  <c r="P278" i="3"/>
  <c r="W278" i="3" s="1"/>
  <c r="P259" i="3"/>
  <c r="W259" i="3" s="1"/>
  <c r="P223" i="3"/>
  <c r="W223" i="3" s="1"/>
  <c r="P177" i="3"/>
  <c r="W177" i="3" s="1"/>
  <c r="P383" i="3"/>
  <c r="W383" i="3" s="1"/>
  <c r="P365" i="3"/>
  <c r="W365" i="3" s="1"/>
  <c r="P342" i="3"/>
  <c r="W342" i="3" s="1"/>
  <c r="P324" i="3"/>
  <c r="W324" i="3" s="1"/>
  <c r="P306" i="3"/>
  <c r="W306" i="3" s="1"/>
  <c r="P287" i="3"/>
  <c r="W287" i="3" s="1"/>
  <c r="P269" i="3"/>
  <c r="W269" i="3" s="1"/>
  <c r="P257" i="3"/>
  <c r="W257" i="3" s="1"/>
  <c r="P245" i="3"/>
  <c r="W245" i="3" s="1"/>
  <c r="P229" i="3"/>
  <c r="W229" i="3" s="1"/>
  <c r="P221" i="3"/>
  <c r="W221" i="3" s="1"/>
  <c r="P207" i="3"/>
  <c r="W207" i="3" s="1"/>
  <c r="P193" i="3"/>
  <c r="W193" i="3" s="1"/>
  <c r="P183" i="3"/>
  <c r="W183" i="3" s="1"/>
  <c r="P167" i="3"/>
  <c r="W167" i="3" s="1"/>
  <c r="P159" i="3"/>
  <c r="W159" i="3" s="1"/>
  <c r="P144" i="3"/>
  <c r="W144" i="3" s="1"/>
  <c r="P132" i="3"/>
  <c r="W132" i="3" s="1"/>
  <c r="P120" i="3"/>
  <c r="W120" i="3" s="1"/>
  <c r="P108" i="3"/>
  <c r="W108" i="3" s="1"/>
  <c r="P95" i="3"/>
  <c r="W95" i="3" s="1"/>
  <c r="P63" i="3"/>
  <c r="W63" i="3" s="1"/>
  <c r="P399" i="3"/>
  <c r="W399" i="3" s="1"/>
  <c r="P382" i="3"/>
  <c r="W382" i="3" s="1"/>
  <c r="P363" i="3"/>
  <c r="W363" i="3" s="1"/>
  <c r="P355" i="3"/>
  <c r="W355" i="3" s="1"/>
  <c r="P338" i="3"/>
  <c r="W338" i="3" s="1"/>
  <c r="P328" i="3"/>
  <c r="W328" i="3" s="1"/>
  <c r="P320" i="3"/>
  <c r="W320" i="3" s="1"/>
  <c r="P310" i="3"/>
  <c r="W310" i="3" s="1"/>
  <c r="P302" i="3"/>
  <c r="W302" i="3" s="1"/>
  <c r="P294" i="3"/>
  <c r="W294" i="3" s="1"/>
  <c r="P285" i="3"/>
  <c r="W285" i="3" s="1"/>
  <c r="P267" i="3"/>
  <c r="W267" i="3" s="1"/>
  <c r="P256" i="3"/>
  <c r="W256" i="3" s="1"/>
  <c r="P248" i="3"/>
  <c r="W248" i="3" s="1"/>
  <c r="P230" i="3"/>
  <c r="W230" i="3" s="1"/>
  <c r="P212" i="3"/>
  <c r="W212" i="3" s="1"/>
  <c r="P194" i="3"/>
  <c r="W194" i="3" s="1"/>
  <c r="P176" i="3"/>
  <c r="W176" i="3" s="1"/>
  <c r="P158" i="3"/>
  <c r="W158" i="3" s="1"/>
  <c r="P140" i="3"/>
  <c r="W140" i="3" s="1"/>
  <c r="P122" i="3"/>
  <c r="W122" i="3" s="1"/>
  <c r="P112" i="3"/>
  <c r="W112" i="3" s="1"/>
  <c r="P104" i="3"/>
  <c r="W104" i="3" s="1"/>
  <c r="P347" i="3"/>
  <c r="W347" i="3" s="1"/>
  <c r="P329" i="3"/>
  <c r="W329" i="3" s="1"/>
  <c r="P288" i="3"/>
  <c r="W288" i="3" s="1"/>
  <c r="P258" i="3"/>
  <c r="W258" i="3" s="1"/>
  <c r="P246" i="3"/>
  <c r="W246" i="3" s="1"/>
  <c r="P222" i="3"/>
  <c r="W222" i="3" s="1"/>
  <c r="P197" i="3"/>
  <c r="W197" i="3" s="1"/>
  <c r="P161" i="3"/>
  <c r="W161" i="3" s="1"/>
  <c r="P137" i="3"/>
  <c r="W137" i="3" s="1"/>
  <c r="P121" i="3"/>
  <c r="W121" i="3" s="1"/>
  <c r="P374" i="3"/>
  <c r="W374" i="3" s="1"/>
  <c r="P375" i="3"/>
  <c r="W375" i="3" s="1"/>
  <c r="P348" i="3"/>
  <c r="W348" i="3" s="1"/>
  <c r="P331" i="3"/>
  <c r="W331" i="3" s="1"/>
  <c r="P295" i="3"/>
  <c r="W295" i="3" s="1"/>
  <c r="P286" i="3"/>
  <c r="W286" i="3" s="1"/>
  <c r="P268" i="3"/>
  <c r="W268" i="3" s="1"/>
  <c r="P195" i="3"/>
  <c r="W195" i="3" s="1"/>
  <c r="P187" i="3"/>
  <c r="W187" i="3" s="1"/>
  <c r="P151" i="3"/>
  <c r="W151" i="3" s="1"/>
  <c r="P115" i="3"/>
  <c r="W115" i="3" s="1"/>
  <c r="P51" i="3"/>
  <c r="W51" i="3" s="1"/>
  <c r="P396" i="3"/>
  <c r="W396" i="3" s="1"/>
  <c r="P378" i="3"/>
  <c r="W378" i="3" s="1"/>
  <c r="P360" i="3"/>
  <c r="W360" i="3" s="1"/>
  <c r="P341" i="3"/>
  <c r="W341" i="3" s="1"/>
  <c r="P323" i="3"/>
  <c r="W323" i="3" s="1"/>
  <c r="P305" i="3"/>
  <c r="W305" i="3" s="1"/>
  <c r="P282" i="3"/>
  <c r="W282" i="3" s="1"/>
  <c r="P265" i="3"/>
  <c r="W265" i="3" s="1"/>
  <c r="P252" i="3"/>
  <c r="W252" i="3" s="1"/>
  <c r="P240" i="3"/>
  <c r="W240" i="3" s="1"/>
  <c r="P228" i="3"/>
  <c r="W228" i="3" s="1"/>
  <c r="P216" i="3"/>
  <c r="W216" i="3" s="1"/>
  <c r="P204" i="3"/>
  <c r="W204" i="3" s="1"/>
  <c r="P192" i="3"/>
  <c r="W192" i="3" s="1"/>
  <c r="P180" i="3"/>
  <c r="W180" i="3" s="1"/>
  <c r="P166" i="3"/>
  <c r="W166" i="3" s="1"/>
  <c r="P157" i="3"/>
  <c r="W157" i="3" s="1"/>
  <c r="P143" i="3"/>
  <c r="W143" i="3" s="1"/>
  <c r="P131" i="3"/>
  <c r="W131" i="3" s="1"/>
  <c r="P119" i="3"/>
  <c r="W119" i="3" s="1"/>
  <c r="P107" i="3"/>
  <c r="W107" i="3" s="1"/>
  <c r="P357" i="3"/>
  <c r="W357" i="3" s="1"/>
  <c r="P398" i="3"/>
  <c r="W398" i="3" s="1"/>
  <c r="P381" i="3"/>
  <c r="W381" i="3" s="1"/>
  <c r="P362" i="3"/>
  <c r="W362" i="3" s="1"/>
  <c r="P345" i="3"/>
  <c r="W345" i="3" s="1"/>
  <c r="P327" i="3"/>
  <c r="W327" i="3" s="1"/>
  <c r="P319" i="3"/>
  <c r="W319" i="3" s="1"/>
  <c r="P292" i="3"/>
  <c r="W292" i="3" s="1"/>
  <c r="P284" i="3"/>
  <c r="W284" i="3" s="1"/>
  <c r="P274" i="3"/>
  <c r="W274" i="3" s="1"/>
  <c r="P266" i="3"/>
  <c r="W266" i="3" s="1"/>
  <c r="P255" i="3"/>
  <c r="W255" i="3" s="1"/>
  <c r="P247" i="3"/>
  <c r="W247" i="3" s="1"/>
  <c r="P237" i="3"/>
  <c r="W237" i="3" s="1"/>
  <c r="P219" i="3"/>
  <c r="W219" i="3" s="1"/>
  <c r="P211" i="3"/>
  <c r="W211" i="3" s="1"/>
  <c r="P201" i="3"/>
  <c r="W201" i="3" s="1"/>
  <c r="P175" i="3"/>
  <c r="W175" i="3" s="1"/>
  <c r="P139" i="3"/>
  <c r="W139" i="3" s="1"/>
  <c r="P129" i="3"/>
  <c r="W129" i="3" s="1"/>
  <c r="P111" i="3"/>
  <c r="W111" i="3" s="1"/>
  <c r="P103" i="3"/>
  <c r="W103" i="3" s="1"/>
  <c r="P86" i="3"/>
  <c r="W86" i="3" s="1"/>
  <c r="P68" i="3"/>
  <c r="W68" i="3" s="1"/>
  <c r="P391" i="3"/>
  <c r="W391" i="3" s="1"/>
  <c r="P372" i="3"/>
  <c r="W372" i="3" s="1"/>
  <c r="P354" i="3"/>
  <c r="W354" i="3" s="1"/>
  <c r="P335" i="3"/>
  <c r="W335" i="3" s="1"/>
  <c r="P317" i="3"/>
  <c r="W317" i="3" s="1"/>
  <c r="P299" i="3"/>
  <c r="W299" i="3" s="1"/>
  <c r="P276" i="3"/>
  <c r="W276" i="3" s="1"/>
  <c r="P263" i="3"/>
  <c r="W263" i="3" s="1"/>
  <c r="P250" i="3"/>
  <c r="W250" i="3" s="1"/>
  <c r="P235" i="3"/>
  <c r="W235" i="3" s="1"/>
  <c r="P226" i="3"/>
  <c r="W226" i="3" s="1"/>
  <c r="P210" i="3"/>
  <c r="W210" i="3" s="1"/>
  <c r="P199" i="3"/>
  <c r="W199" i="3" s="1"/>
  <c r="P186" i="3"/>
  <c r="W186" i="3" s="1"/>
  <c r="P174" i="3"/>
  <c r="W174" i="3" s="1"/>
  <c r="P163" i="3"/>
  <c r="W163" i="3" s="1"/>
  <c r="P155" i="3"/>
  <c r="W155" i="3" s="1"/>
  <c r="P141" i="3"/>
  <c r="W141" i="3" s="1"/>
  <c r="P126" i="3"/>
  <c r="W126" i="3" s="1"/>
  <c r="P117" i="3"/>
  <c r="W117" i="3" s="1"/>
  <c r="P102" i="3"/>
  <c r="W102" i="3" s="1"/>
  <c r="P309" i="3"/>
  <c r="W309" i="3" s="1"/>
  <c r="P394" i="3"/>
  <c r="W394" i="3" s="1"/>
  <c r="P386" i="3"/>
  <c r="W386" i="3" s="1"/>
  <c r="P379" i="3"/>
  <c r="W379" i="3" s="1"/>
  <c r="P368" i="3"/>
  <c r="W368" i="3" s="1"/>
  <c r="P358" i="3"/>
  <c r="W358" i="3" s="1"/>
  <c r="P350" i="3"/>
  <c r="W350" i="3" s="1"/>
  <c r="P333" i="3"/>
  <c r="W333" i="3" s="1"/>
  <c r="P325" i="3"/>
  <c r="W325" i="3" s="1"/>
  <c r="P315" i="3"/>
  <c r="W315" i="3" s="1"/>
  <c r="P290" i="3"/>
  <c r="W290" i="3" s="1"/>
  <c r="P272" i="3"/>
  <c r="W272" i="3" s="1"/>
  <c r="P262" i="3"/>
  <c r="W262" i="3" s="1"/>
  <c r="P253" i="3"/>
  <c r="W253" i="3" s="1"/>
  <c r="P243" i="3"/>
  <c r="W243" i="3" s="1"/>
  <c r="P217" i="3"/>
  <c r="W217" i="3" s="1"/>
  <c r="P181" i="3"/>
  <c r="W181" i="3" s="1"/>
  <c r="P171" i="3"/>
  <c r="W171" i="3" s="1"/>
  <c r="P153" i="3"/>
  <c r="W153" i="3" s="1"/>
  <c r="P145" i="3"/>
  <c r="W145" i="3" s="1"/>
  <c r="P135" i="3"/>
  <c r="W135" i="3" s="1"/>
  <c r="P109" i="3"/>
  <c r="W109" i="3" s="1"/>
  <c r="P64" i="3"/>
  <c r="W64" i="3" s="1"/>
  <c r="P2" i="3"/>
  <c r="W2" i="3" s="1"/>
  <c r="P390" i="3"/>
  <c r="W390" i="3" s="1"/>
  <c r="P371" i="3"/>
  <c r="W371" i="3" s="1"/>
  <c r="P353" i="3"/>
  <c r="W353" i="3" s="1"/>
  <c r="P330" i="3"/>
  <c r="W330" i="3" s="1"/>
  <c r="P312" i="3"/>
  <c r="W312" i="3" s="1"/>
  <c r="P293" i="3"/>
  <c r="W293" i="3" s="1"/>
  <c r="P275" i="3"/>
  <c r="W275" i="3" s="1"/>
  <c r="P261" i="3"/>
  <c r="W261" i="3" s="1"/>
  <c r="P249" i="3"/>
  <c r="W249" i="3" s="1"/>
  <c r="P234" i="3"/>
  <c r="W234" i="3" s="1"/>
  <c r="P225" i="3"/>
  <c r="W225" i="3" s="1"/>
  <c r="P209" i="3"/>
  <c r="W209" i="3" s="1"/>
  <c r="P198" i="3"/>
  <c r="W198" i="3" s="1"/>
  <c r="P185" i="3"/>
  <c r="W185" i="3" s="1"/>
  <c r="P173" i="3"/>
  <c r="W173" i="3" s="1"/>
  <c r="P162" i="3"/>
  <c r="W162" i="3" s="1"/>
  <c r="P150" i="3"/>
  <c r="W150" i="3" s="1"/>
  <c r="P138" i="3"/>
  <c r="W138" i="3" s="1"/>
  <c r="P125" i="3"/>
  <c r="W125" i="3" s="1"/>
  <c r="P114" i="3"/>
  <c r="W114" i="3" s="1"/>
  <c r="P101" i="3"/>
  <c r="W101" i="3" s="1"/>
  <c r="P66" i="3"/>
  <c r="W66" i="3" s="1"/>
  <c r="P297" i="3"/>
  <c r="W297" i="3" s="1"/>
  <c r="P385" i="3"/>
  <c r="W385" i="3" s="1"/>
  <c r="P367" i="3"/>
  <c r="W367" i="3" s="1"/>
  <c r="P332" i="3"/>
  <c r="W332" i="3" s="1"/>
  <c r="P322" i="3"/>
  <c r="W322" i="3" s="1"/>
  <c r="P314" i="3"/>
  <c r="W314" i="3" s="1"/>
  <c r="P296" i="3"/>
  <c r="W296" i="3" s="1"/>
  <c r="P289" i="3"/>
  <c r="W289" i="3" s="1"/>
  <c r="P279" i="3"/>
  <c r="W279" i="3" s="1"/>
  <c r="P260" i="3"/>
  <c r="W260" i="3" s="1"/>
  <c r="P242" i="3"/>
  <c r="W242" i="3" s="1"/>
  <c r="P232" i="3"/>
  <c r="W232" i="3" s="1"/>
  <c r="P224" i="3"/>
  <c r="W224" i="3" s="1"/>
  <c r="P206" i="3"/>
  <c r="W206" i="3" s="1"/>
  <c r="P188" i="3"/>
  <c r="W188" i="3" s="1"/>
  <c r="P178" i="3"/>
  <c r="W178" i="3" s="1"/>
  <c r="P170" i="3"/>
  <c r="W170" i="3" s="1"/>
  <c r="P160" i="3"/>
  <c r="W160" i="3" s="1"/>
  <c r="P152" i="3"/>
  <c r="W152" i="3" s="1"/>
  <c r="P134" i="3"/>
  <c r="W134" i="3" s="1"/>
  <c r="P124" i="3"/>
  <c r="W124" i="3" s="1"/>
  <c r="P116" i="3"/>
  <c r="W116" i="3" s="1"/>
  <c r="K9" i="22"/>
  <c r="O9" i="22" s="1"/>
  <c r="K6" i="22"/>
  <c r="O6" i="22" s="1"/>
  <c r="K15" i="22"/>
  <c r="O15" i="22" s="1"/>
  <c r="K8" i="22"/>
  <c r="O8" i="22" s="1"/>
  <c r="K5" i="22"/>
  <c r="O5" i="22" s="1"/>
  <c r="K7" i="22"/>
  <c r="O7" i="22" s="1"/>
  <c r="K13" i="22"/>
  <c r="O13" i="22" s="1"/>
  <c r="K3" i="22"/>
  <c r="O3" i="22" s="1"/>
  <c r="K11" i="22"/>
  <c r="O11" i="22" s="1"/>
  <c r="K10" i="22"/>
  <c r="O10" i="22" s="1"/>
  <c r="K12" i="22"/>
  <c r="O12" i="22" s="1"/>
  <c r="L15" i="22"/>
  <c r="L12" i="22"/>
  <c r="L5" i="22"/>
  <c r="L8" i="22"/>
  <c r="L11" i="22"/>
  <c r="L3" i="22"/>
  <c r="L6" i="22"/>
  <c r="L9" i="22"/>
  <c r="L7" i="22"/>
  <c r="L4" i="22"/>
  <c r="L10" i="22"/>
  <c r="L13" i="22"/>
  <c r="L14" i="22"/>
  <c r="P14" i="22" s="1"/>
  <c r="C4" i="22"/>
  <c r="N15" i="22"/>
  <c r="L16" i="22"/>
  <c r="K16" i="22"/>
  <c r="O16" i="22" s="1"/>
  <c r="J16" i="22"/>
  <c r="G17" i="22"/>
  <c r="T17" i="22" s="1"/>
  <c r="P69" i="3"/>
  <c r="W69" i="3" s="1"/>
  <c r="P74" i="3"/>
  <c r="W74" i="3" s="1"/>
  <c r="P79" i="3"/>
  <c r="W79" i="3" s="1"/>
  <c r="P84" i="3"/>
  <c r="W84" i="3" s="1"/>
  <c r="P89" i="3"/>
  <c r="W89" i="3" s="1"/>
  <c r="P99" i="3"/>
  <c r="W99" i="3" s="1"/>
  <c r="P88" i="3"/>
  <c r="W88" i="3" s="1"/>
  <c r="P87" i="3"/>
  <c r="W87" i="3" s="1"/>
  <c r="P73" i="3"/>
  <c r="W73" i="3" s="1"/>
  <c r="P78" i="3"/>
  <c r="W78" i="3" s="1"/>
  <c r="P83" i="3"/>
  <c r="W83" i="3" s="1"/>
  <c r="P90" i="3"/>
  <c r="W90" i="3" s="1"/>
  <c r="P76" i="3"/>
  <c r="W76" i="3" s="1"/>
  <c r="P75" i="3"/>
  <c r="W75" i="3" s="1"/>
  <c r="P70" i="3"/>
  <c r="W70" i="3" s="1"/>
  <c r="P72" i="3"/>
  <c r="W72" i="3" s="1"/>
  <c r="P77" i="3"/>
  <c r="W77" i="3" s="1"/>
  <c r="P81" i="3"/>
  <c r="W81" i="3" s="1"/>
  <c r="P94" i="3"/>
  <c r="W94" i="3" s="1"/>
  <c r="P92" i="3"/>
  <c r="W92" i="3" s="1"/>
  <c r="P71" i="3"/>
  <c r="W71" i="3" s="1"/>
  <c r="P98" i="3"/>
  <c r="W98" i="3" s="1"/>
  <c r="P80" i="3"/>
  <c r="W80" i="3" s="1"/>
  <c r="P91" i="3"/>
  <c r="W91" i="3" s="1"/>
  <c r="P96" i="3"/>
  <c r="W96" i="3" s="1"/>
  <c r="P57" i="3"/>
  <c r="W57" i="3" s="1"/>
  <c r="P62" i="3"/>
  <c r="W62" i="3" s="1"/>
  <c r="P60" i="3"/>
  <c r="W60" i="3" s="1"/>
  <c r="P65" i="3"/>
  <c r="W65" i="3" s="1"/>
  <c r="P67" i="3"/>
  <c r="W67" i="3" s="1"/>
  <c r="P59" i="3"/>
  <c r="W59" i="3" s="1"/>
  <c r="P24" i="3"/>
  <c r="W24" i="3" s="1"/>
  <c r="P18" i="3"/>
  <c r="W18" i="3" s="1"/>
  <c r="P45" i="3"/>
  <c r="W45" i="3" s="1"/>
  <c r="P55" i="3"/>
  <c r="W55" i="3" s="1"/>
  <c r="P50" i="3"/>
  <c r="W50" i="3" s="1"/>
  <c r="P56" i="3"/>
  <c r="W56" i="3" s="1"/>
  <c r="P48" i="3"/>
  <c r="W48" i="3" s="1"/>
  <c r="P46" i="3"/>
  <c r="W46" i="3" s="1"/>
  <c r="P47" i="3"/>
  <c r="W47" i="3" s="1"/>
  <c r="P53" i="3"/>
  <c r="W53" i="3" s="1"/>
  <c r="P52" i="3"/>
  <c r="W52" i="3" s="1"/>
  <c r="P54" i="3"/>
  <c r="W54" i="3" s="1"/>
  <c r="P31" i="3"/>
  <c r="W31" i="3" s="1"/>
  <c r="P44" i="3"/>
  <c r="W44" i="3" s="1"/>
  <c r="P37" i="3"/>
  <c r="W37" i="3" s="1"/>
  <c r="P22" i="3"/>
  <c r="W22" i="3" s="1"/>
  <c r="P15" i="3"/>
  <c r="W15" i="3" s="1"/>
  <c r="P35" i="3"/>
  <c r="W35" i="3" s="1"/>
  <c r="P28" i="3"/>
  <c r="W28" i="3" s="1"/>
  <c r="P38" i="3"/>
  <c r="W38" i="3" s="1"/>
  <c r="P33" i="3"/>
  <c r="W33" i="3" s="1"/>
  <c r="P23" i="3"/>
  <c r="W23" i="3" s="1"/>
  <c r="P13" i="3"/>
  <c r="W13" i="3" s="1"/>
  <c r="P21" i="3"/>
  <c r="W21" i="3" s="1"/>
  <c r="P42" i="3"/>
  <c r="W42" i="3" s="1"/>
  <c r="P34" i="3"/>
  <c r="W34" i="3" s="1"/>
  <c r="P20" i="3"/>
  <c r="W20" i="3" s="1"/>
  <c r="P41" i="3"/>
  <c r="W41" i="3" s="1"/>
  <c r="P19" i="3"/>
  <c r="W19" i="3" s="1"/>
  <c r="P26" i="3"/>
  <c r="W26" i="3" s="1"/>
  <c r="P4" i="3"/>
  <c r="W4" i="3" s="1"/>
  <c r="P36" i="3"/>
  <c r="W36" i="3" s="1"/>
  <c r="P17" i="3"/>
  <c r="W17" i="3" s="1"/>
  <c r="P5" i="3"/>
  <c r="W5" i="3" s="1"/>
  <c r="P32" i="3"/>
  <c r="W32" i="3" s="1"/>
  <c r="P43" i="3"/>
  <c r="W43" i="3" s="1"/>
  <c r="P30" i="3"/>
  <c r="W30" i="3" s="1"/>
  <c r="P14" i="3"/>
  <c r="W14" i="3" s="1"/>
  <c r="P11" i="3"/>
  <c r="W11" i="3" s="1"/>
  <c r="P12" i="3"/>
  <c r="W12" i="3" s="1"/>
  <c r="P9" i="3"/>
  <c r="W9" i="3" s="1"/>
  <c r="P8" i="3"/>
  <c r="W8" i="3" s="1"/>
  <c r="P7" i="3"/>
  <c r="W7" i="3" s="1"/>
  <c r="P6" i="3"/>
  <c r="W6" i="3" s="1"/>
  <c r="C18" i="12"/>
  <c r="C22" i="12" s="1"/>
  <c r="U2" i="22" s="1"/>
  <c r="X2" i="3"/>
  <c r="N35" i="3"/>
  <c r="N23" i="3"/>
  <c r="Q29" i="3"/>
  <c r="N17" i="3"/>
  <c r="N11" i="3"/>
  <c r="N160" i="3"/>
  <c r="N310" i="3"/>
  <c r="N292" i="3"/>
  <c r="N268" i="3"/>
  <c r="N244" i="3"/>
  <c r="N136" i="3"/>
  <c r="N52" i="3"/>
  <c r="N382" i="3"/>
  <c r="N369" i="3"/>
  <c r="N334" i="3"/>
  <c r="N291" i="3"/>
  <c r="N267" i="3"/>
  <c r="N243" i="3"/>
  <c r="N201" i="3"/>
  <c r="N135" i="3"/>
  <c r="N88" i="3"/>
  <c r="N69" i="3"/>
  <c r="N51" i="3"/>
  <c r="N22" i="3"/>
  <c r="Q400" i="3"/>
  <c r="P400" i="3" s="1"/>
  <c r="W400" i="3" s="1"/>
  <c r="Q373" i="3"/>
  <c r="P373" i="3" s="1"/>
  <c r="W373" i="3" s="1"/>
  <c r="Q352" i="3"/>
  <c r="P352" i="3" s="1"/>
  <c r="W352" i="3" s="1"/>
  <c r="Q337" i="3"/>
  <c r="P337" i="3" s="1"/>
  <c r="W337" i="3" s="1"/>
  <c r="Q316" i="3"/>
  <c r="P316" i="3" s="1"/>
  <c r="W316" i="3" s="1"/>
  <c r="Q301" i="3"/>
  <c r="P301" i="3" s="1"/>
  <c r="W301" i="3" s="1"/>
  <c r="Q280" i="3"/>
  <c r="P280" i="3" s="1"/>
  <c r="W280" i="3" s="1"/>
  <c r="Q238" i="3"/>
  <c r="P238" i="3" s="1"/>
  <c r="W238" i="3" s="1"/>
  <c r="Q231" i="3"/>
  <c r="P231" i="3" s="1"/>
  <c r="W231" i="3" s="1"/>
  <c r="Q214" i="3"/>
  <c r="P214" i="3" s="1"/>
  <c r="W214" i="3" s="1"/>
  <c r="Q190" i="3"/>
  <c r="P190" i="3" s="1"/>
  <c r="W190" i="3" s="1"/>
  <c r="Q172" i="3"/>
  <c r="P172" i="3" s="1"/>
  <c r="W172" i="3" s="1"/>
  <c r="Q148" i="3"/>
  <c r="P148" i="3" s="1"/>
  <c r="W148" i="3" s="1"/>
  <c r="Q130" i="3"/>
  <c r="P130" i="3" s="1"/>
  <c r="W130" i="3" s="1"/>
  <c r="Q123" i="3"/>
  <c r="P123" i="3" s="1"/>
  <c r="W123" i="3" s="1"/>
  <c r="Q93" i="3"/>
  <c r="Q39" i="3"/>
  <c r="Q10" i="3"/>
  <c r="N394" i="3"/>
  <c r="N333" i="3"/>
  <c r="N298" i="3"/>
  <c r="N274" i="3"/>
  <c r="N256" i="3"/>
  <c r="N232" i="3"/>
  <c r="N124" i="3"/>
  <c r="N87" i="3"/>
  <c r="N76" i="3"/>
  <c r="N9" i="3"/>
  <c r="Q388" i="3"/>
  <c r="P388" i="3" s="1"/>
  <c r="W388" i="3" s="1"/>
  <c r="Q213" i="3"/>
  <c r="P213" i="3" s="1"/>
  <c r="W213" i="3" s="1"/>
  <c r="Q196" i="3"/>
  <c r="P196" i="3" s="1"/>
  <c r="W196" i="3" s="1"/>
  <c r="Q189" i="3"/>
  <c r="P189" i="3" s="1"/>
  <c r="W189" i="3" s="1"/>
  <c r="Q147" i="3"/>
  <c r="P147" i="3" s="1"/>
  <c r="W147" i="3" s="1"/>
  <c r="Q58" i="3"/>
  <c r="Q27" i="3"/>
  <c r="Q393" i="3"/>
  <c r="P393" i="3" s="1"/>
  <c r="W393" i="3" s="1"/>
  <c r="N34" i="3"/>
  <c r="Q340" i="3"/>
  <c r="P340" i="3" s="1"/>
  <c r="W340" i="3" s="1"/>
  <c r="Q304" i="3"/>
  <c r="P304" i="3" s="1"/>
  <c r="W304" i="3" s="1"/>
  <c r="N358" i="3"/>
  <c r="N322" i="3"/>
  <c r="N315" i="3"/>
  <c r="N273" i="3"/>
  <c r="N255" i="3"/>
  <c r="N94" i="3"/>
  <c r="N57" i="3"/>
  <c r="Q346" i="3"/>
  <c r="P346" i="3" s="1"/>
  <c r="W346" i="3" s="1"/>
  <c r="Q220" i="3"/>
  <c r="P220" i="3" s="1"/>
  <c r="W220" i="3" s="1"/>
  <c r="Q202" i="3"/>
  <c r="P202" i="3" s="1"/>
  <c r="W202" i="3" s="1"/>
  <c r="Q154" i="3"/>
  <c r="P154" i="3" s="1"/>
  <c r="W154" i="3" s="1"/>
  <c r="Q100" i="3"/>
  <c r="Q321" i="3"/>
  <c r="P321" i="3" s="1"/>
  <c r="W321" i="3" s="1"/>
  <c r="Q376" i="3"/>
  <c r="P376" i="3" s="1"/>
  <c r="W376" i="3" s="1"/>
  <c r="N364" i="3"/>
  <c r="N339" i="3"/>
  <c r="N262" i="3"/>
  <c r="N112" i="3"/>
  <c r="N46" i="3"/>
  <c r="Q370" i="3"/>
  <c r="P370" i="3" s="1"/>
  <c r="W370" i="3" s="1"/>
  <c r="N103" i="3"/>
  <c r="N70" i="3"/>
  <c r="Q49" i="3"/>
  <c r="Q16" i="3"/>
  <c r="N28" i="3"/>
  <c r="Q106" i="3"/>
  <c r="P106" i="3" s="1"/>
  <c r="W106" i="3" s="1"/>
  <c r="Q82" i="3"/>
  <c r="Q40" i="3"/>
  <c r="N31" i="3"/>
  <c r="Q85" i="3"/>
  <c r="N381" i="3"/>
  <c r="N328" i="3"/>
  <c r="N385" i="3"/>
  <c r="N367" i="3"/>
  <c r="N331" i="3"/>
  <c r="N295" i="3"/>
  <c r="N259" i="3"/>
  <c r="N223" i="3"/>
  <c r="N187" i="3"/>
  <c r="N151" i="3"/>
  <c r="N115" i="3"/>
  <c r="N79" i="3"/>
  <c r="N43" i="3"/>
  <c r="N7" i="3"/>
  <c r="Q343" i="3"/>
  <c r="P343" i="3" s="1"/>
  <c r="W343" i="3" s="1"/>
  <c r="Q307" i="3"/>
  <c r="P307" i="3" s="1"/>
  <c r="W307" i="3" s="1"/>
  <c r="Q271" i="3"/>
  <c r="P271" i="3" s="1"/>
  <c r="W271" i="3" s="1"/>
  <c r="Q241" i="3"/>
  <c r="P241" i="3" s="1"/>
  <c r="W241" i="3" s="1"/>
  <c r="Q205" i="3"/>
  <c r="P205" i="3" s="1"/>
  <c r="W205" i="3" s="1"/>
  <c r="Q169" i="3"/>
  <c r="P169" i="3" s="1"/>
  <c r="W169" i="3" s="1"/>
  <c r="Q133" i="3"/>
  <c r="P133" i="3" s="1"/>
  <c r="W133" i="3" s="1"/>
  <c r="Q97" i="3"/>
  <c r="Q61" i="3"/>
  <c r="Q25" i="3"/>
  <c r="Q349" i="3"/>
  <c r="P349" i="3" s="1"/>
  <c r="W349" i="3" s="1"/>
  <c r="Q313" i="3"/>
  <c r="P313" i="3" s="1"/>
  <c r="W313" i="3" s="1"/>
  <c r="Q277" i="3"/>
  <c r="P277" i="3" s="1"/>
  <c r="W277" i="3" s="1"/>
  <c r="N398" i="3"/>
  <c r="N392" i="3"/>
  <c r="N386" i="3"/>
  <c r="N380" i="3"/>
  <c r="N374" i="3"/>
  <c r="N368" i="3"/>
  <c r="N362" i="3"/>
  <c r="N356" i="3"/>
  <c r="N350" i="3"/>
  <c r="N344" i="3"/>
  <c r="N338" i="3"/>
  <c r="N332" i="3"/>
  <c r="N326" i="3"/>
  <c r="N320" i="3"/>
  <c r="N314" i="3"/>
  <c r="N308" i="3"/>
  <c r="N302" i="3"/>
  <c r="N296" i="3"/>
  <c r="N290" i="3"/>
  <c r="N284" i="3"/>
  <c r="N278" i="3"/>
  <c r="N272" i="3"/>
  <c r="N266" i="3"/>
  <c r="N260" i="3"/>
  <c r="N254" i="3"/>
  <c r="N248" i="3"/>
  <c r="N242" i="3"/>
  <c r="N236" i="3"/>
  <c r="N230" i="3"/>
  <c r="N224" i="3"/>
  <c r="N218" i="3"/>
  <c r="N212" i="3"/>
  <c r="N206" i="3"/>
  <c r="N200" i="3"/>
  <c r="N194" i="3"/>
  <c r="N188" i="3"/>
  <c r="N182" i="3"/>
  <c r="N176" i="3"/>
  <c r="N170" i="3"/>
  <c r="N164" i="3"/>
  <c r="N158" i="3"/>
  <c r="N152" i="3"/>
  <c r="N146" i="3"/>
  <c r="N140" i="3"/>
  <c r="N134" i="3"/>
  <c r="N128" i="3"/>
  <c r="N122" i="3"/>
  <c r="N116" i="3"/>
  <c r="N110" i="3"/>
  <c r="N104" i="3"/>
  <c r="N98" i="3"/>
  <c r="N92" i="3"/>
  <c r="N86" i="3"/>
  <c r="N80" i="3"/>
  <c r="N74" i="3"/>
  <c r="N68" i="3"/>
  <c r="N62" i="3"/>
  <c r="N56" i="3"/>
  <c r="N50" i="3"/>
  <c r="N44" i="3"/>
  <c r="N38" i="3"/>
  <c r="N32" i="3"/>
  <c r="N26" i="3"/>
  <c r="N20" i="3"/>
  <c r="N14" i="3"/>
  <c r="N8" i="3"/>
  <c r="H4" i="6"/>
  <c r="J4" i="6" s="1"/>
  <c r="H5" i="6"/>
  <c r="J5" i="6" s="1"/>
  <c r="P4" i="22" l="1"/>
  <c r="Q4" i="22" s="1"/>
  <c r="U4" i="22" s="1"/>
  <c r="P10" i="22"/>
  <c r="Q10" i="22" s="1"/>
  <c r="U10" i="22" s="1"/>
  <c r="P9" i="22"/>
  <c r="Q9" i="22" s="1"/>
  <c r="U9" i="22" s="1"/>
  <c r="P5" i="22"/>
  <c r="Q5" i="22" s="1"/>
  <c r="U5" i="22" s="1"/>
  <c r="P3" i="22"/>
  <c r="Q3" i="22" s="1"/>
  <c r="U3" i="22" s="1"/>
  <c r="P6" i="22"/>
  <c r="Q6" i="22" s="1"/>
  <c r="U6" i="22" s="1"/>
  <c r="P11" i="22"/>
  <c r="Q11" i="22" s="1"/>
  <c r="U11" i="22" s="1"/>
  <c r="P13" i="22"/>
  <c r="Q13" i="22" s="1"/>
  <c r="U13" i="22" s="1"/>
  <c r="P8" i="22"/>
  <c r="Q8" i="22" s="1"/>
  <c r="U8" i="22" s="1"/>
  <c r="P7" i="22"/>
  <c r="Q7" i="22" s="1"/>
  <c r="U7" i="22" s="1"/>
  <c r="P12" i="22"/>
  <c r="Q12" i="22" s="1"/>
  <c r="U12" i="22" s="1"/>
  <c r="P15" i="22"/>
  <c r="Q15" i="22" s="1"/>
  <c r="U15" i="22" s="1"/>
  <c r="D2" i="22"/>
  <c r="M13" i="22" s="1"/>
  <c r="D6" i="22"/>
  <c r="Q14" i="22"/>
  <c r="U14" i="22" s="1"/>
  <c r="N16" i="22"/>
  <c r="P16" i="22" s="1"/>
  <c r="L17" i="22"/>
  <c r="K17" i="22"/>
  <c r="O17" i="22" s="1"/>
  <c r="J17" i="22"/>
  <c r="G18" i="22"/>
  <c r="T18" i="22" s="1"/>
  <c r="C21" i="11"/>
  <c r="P93" i="3"/>
  <c r="W93" i="3" s="1"/>
  <c r="P100" i="3"/>
  <c r="W100" i="3" s="1"/>
  <c r="P82" i="3"/>
  <c r="W82" i="3" s="1"/>
  <c r="P85" i="3"/>
  <c r="W85" i="3" s="1"/>
  <c r="P97" i="3"/>
  <c r="W97" i="3" s="1"/>
  <c r="P58" i="3"/>
  <c r="W58" i="3" s="1"/>
  <c r="P61" i="3"/>
  <c r="W61" i="3" s="1"/>
  <c r="P49" i="3"/>
  <c r="W49" i="3" s="1"/>
  <c r="P27" i="3"/>
  <c r="W27" i="3" s="1"/>
  <c r="P39" i="3"/>
  <c r="W39" i="3" s="1"/>
  <c r="P25" i="3"/>
  <c r="W25" i="3" s="1"/>
  <c r="P16" i="3"/>
  <c r="W16" i="3" s="1"/>
  <c r="P29" i="3"/>
  <c r="W29" i="3" s="1"/>
  <c r="P40" i="3"/>
  <c r="W40" i="3" s="1"/>
  <c r="P10" i="3"/>
  <c r="W10" i="3" s="1"/>
  <c r="K5" i="12"/>
  <c r="C17" i="12"/>
  <c r="C23" i="12" s="1"/>
  <c r="AA2" i="3" l="1"/>
  <c r="G16" i="12" s="1"/>
  <c r="G17" i="12" s="1"/>
  <c r="Z2" i="3"/>
  <c r="C24" i="12" s="1"/>
  <c r="Q16" i="22"/>
  <c r="U16" i="22" s="1"/>
  <c r="S3" i="22"/>
  <c r="S4" i="22" s="1"/>
  <c r="S5" i="22" s="1"/>
  <c r="S6" i="22" s="1"/>
  <c r="S7" i="22" s="1"/>
  <c r="S8" i="22" s="1"/>
  <c r="S9" i="22" s="1"/>
  <c r="S10" i="22" s="1"/>
  <c r="S11" i="22" s="1"/>
  <c r="S12" i="22" s="1"/>
  <c r="S13" i="22" s="1"/>
  <c r="S14" i="22" s="1"/>
  <c r="S15" i="22" s="1"/>
  <c r="R3" i="22"/>
  <c r="R4" i="22" s="1"/>
  <c r="R5" i="22" s="1"/>
  <c r="R6" i="22" s="1"/>
  <c r="R7" i="22" s="1"/>
  <c r="R8" i="22" s="1"/>
  <c r="R9" i="22" s="1"/>
  <c r="R10" i="22" s="1"/>
  <c r="R11" i="22" s="1"/>
  <c r="R12" i="22" s="1"/>
  <c r="R13" i="22" s="1"/>
  <c r="R14" i="22" s="1"/>
  <c r="R15" i="22" s="1"/>
  <c r="M14" i="22"/>
  <c r="M11" i="22"/>
  <c r="M4" i="22"/>
  <c r="M16" i="22"/>
  <c r="M8" i="22"/>
  <c r="M3" i="22"/>
  <c r="M9" i="22"/>
  <c r="M10" i="22"/>
  <c r="M6" i="22"/>
  <c r="M12" i="22"/>
  <c r="M5" i="22"/>
  <c r="M7" i="22"/>
  <c r="M15" i="22"/>
  <c r="N17" i="22"/>
  <c r="P17" i="22" s="1"/>
  <c r="M17" i="22"/>
  <c r="L18" i="22"/>
  <c r="K18" i="22"/>
  <c r="O18" i="22" s="1"/>
  <c r="J18" i="22"/>
  <c r="G19" i="22"/>
  <c r="T19" i="22" s="1"/>
  <c r="C17" i="11"/>
  <c r="C18" i="11" s="1"/>
  <c r="C12" i="12"/>
  <c r="K10" i="12"/>
  <c r="G19" i="12" l="1"/>
  <c r="F19" i="11" s="1"/>
  <c r="G18" i="12"/>
  <c r="C28" i="12"/>
  <c r="F11" i="11" s="1"/>
  <c r="F10" i="11"/>
  <c r="R16" i="22"/>
  <c r="S16" i="22"/>
  <c r="Q17" i="22"/>
  <c r="U17" i="22" s="1"/>
  <c r="N18" i="22"/>
  <c r="P18" i="22" s="1"/>
  <c r="M18" i="22"/>
  <c r="L19" i="22"/>
  <c r="K19" i="22"/>
  <c r="O19" i="22" s="1"/>
  <c r="J19" i="22"/>
  <c r="G20" i="22"/>
  <c r="T20" i="22" s="1"/>
  <c r="R17" i="22" l="1"/>
  <c r="S17" i="22"/>
  <c r="Q18" i="22"/>
  <c r="U18" i="22" s="1"/>
  <c r="N19" i="22"/>
  <c r="P19" i="22" s="1"/>
  <c r="M19" i="22"/>
  <c r="L20" i="22"/>
  <c r="K20" i="22"/>
  <c r="O20" i="22" s="1"/>
  <c r="J20" i="22"/>
  <c r="G21" i="22"/>
  <c r="T21" i="22" s="1"/>
  <c r="R18" i="22" l="1"/>
  <c r="S18" i="22"/>
  <c r="Q19" i="22"/>
  <c r="U19" i="22" s="1"/>
  <c r="N20" i="22"/>
  <c r="P20" i="22" s="1"/>
  <c r="M20" i="22"/>
  <c r="L21" i="22"/>
  <c r="K21" i="22"/>
  <c r="O21" i="22" s="1"/>
  <c r="J21" i="22"/>
  <c r="G22" i="22"/>
  <c r="T22" i="22" s="1"/>
  <c r="R19" i="22" l="1"/>
  <c r="S19" i="22"/>
  <c r="Q20" i="22"/>
  <c r="U20" i="22" s="1"/>
  <c r="N21" i="22"/>
  <c r="P21" i="22" s="1"/>
  <c r="M21" i="22"/>
  <c r="L22" i="22"/>
  <c r="K22" i="22"/>
  <c r="O22" i="22" s="1"/>
  <c r="J22" i="22"/>
  <c r="G23" i="22"/>
  <c r="T23" i="22" s="1"/>
  <c r="R20" i="22" l="1"/>
  <c r="S20" i="22"/>
  <c r="Q21" i="22"/>
  <c r="U21" i="22" s="1"/>
  <c r="N22" i="22"/>
  <c r="P22" i="22" s="1"/>
  <c r="M22" i="22"/>
  <c r="L23" i="22"/>
  <c r="K23" i="22"/>
  <c r="O23" i="22" s="1"/>
  <c r="J23" i="22"/>
  <c r="G24" i="22"/>
  <c r="T24" i="22" s="1"/>
  <c r="R21" i="22" l="1"/>
  <c r="S21" i="22"/>
  <c r="Q22" i="22"/>
  <c r="U22" i="22" s="1"/>
  <c r="N23" i="22"/>
  <c r="P23" i="22" s="1"/>
  <c r="M23" i="22"/>
  <c r="L24" i="22"/>
  <c r="K24" i="22"/>
  <c r="O24" i="22" s="1"/>
  <c r="J24" i="22"/>
  <c r="G25" i="22"/>
  <c r="T25" i="22" s="1"/>
  <c r="R22" i="22" l="1"/>
  <c r="S22" i="22"/>
  <c r="Q23" i="22"/>
  <c r="U23" i="22" s="1"/>
  <c r="N24" i="22"/>
  <c r="P24" i="22" s="1"/>
  <c r="M24" i="22"/>
  <c r="L25" i="22"/>
  <c r="K25" i="22"/>
  <c r="O25" i="22" s="1"/>
  <c r="J25" i="22"/>
  <c r="G26" i="22"/>
  <c r="T26" i="22" s="1"/>
  <c r="R23" i="22" l="1"/>
  <c r="S23" i="22"/>
  <c r="Q24" i="22"/>
  <c r="U24" i="22" s="1"/>
  <c r="N25" i="22"/>
  <c r="P25" i="22" s="1"/>
  <c r="M25" i="22"/>
  <c r="L26" i="22"/>
  <c r="K26" i="22"/>
  <c r="O26" i="22" s="1"/>
  <c r="J26" i="22"/>
  <c r="G27" i="22"/>
  <c r="T27" i="22" s="1"/>
  <c r="R24" i="22" l="1"/>
  <c r="S24" i="22"/>
  <c r="Q25" i="22"/>
  <c r="U25" i="22" s="1"/>
  <c r="N26" i="22"/>
  <c r="P26" i="22" s="1"/>
  <c r="M26" i="22"/>
  <c r="L27" i="22"/>
  <c r="K27" i="22"/>
  <c r="O27" i="22" s="1"/>
  <c r="J27" i="22"/>
  <c r="G28" i="22"/>
  <c r="T28" i="22" s="1"/>
  <c r="R25" i="22" l="1"/>
  <c r="S25" i="22"/>
  <c r="Q26" i="22"/>
  <c r="U26" i="22" s="1"/>
  <c r="N27" i="22"/>
  <c r="P27" i="22" s="1"/>
  <c r="M27" i="22"/>
  <c r="L28" i="22"/>
  <c r="K28" i="22"/>
  <c r="O28" i="22" s="1"/>
  <c r="J28" i="22"/>
  <c r="G29" i="22"/>
  <c r="T29" i="22" s="1"/>
  <c r="R26" i="22" l="1"/>
  <c r="S26" i="22"/>
  <c r="Q27" i="22"/>
  <c r="U27" i="22" s="1"/>
  <c r="N28" i="22"/>
  <c r="P28" i="22" s="1"/>
  <c r="M28" i="22"/>
  <c r="L29" i="22"/>
  <c r="K29" i="22"/>
  <c r="O29" i="22" s="1"/>
  <c r="J29" i="22"/>
  <c r="G30" i="22"/>
  <c r="T30" i="22" s="1"/>
  <c r="R27" i="22" l="1"/>
  <c r="S27" i="22"/>
  <c r="Q28" i="22"/>
  <c r="U28" i="22" s="1"/>
  <c r="N29" i="22"/>
  <c r="P29" i="22" s="1"/>
  <c r="M29" i="22"/>
  <c r="L30" i="22"/>
  <c r="K30" i="22"/>
  <c r="O30" i="22" s="1"/>
  <c r="J30" i="22"/>
  <c r="G31" i="22"/>
  <c r="T31" i="22" s="1"/>
  <c r="R28" i="22" l="1"/>
  <c r="S28" i="22"/>
  <c r="Q29" i="22"/>
  <c r="U29" i="22" s="1"/>
  <c r="N30" i="22"/>
  <c r="P30" i="22" s="1"/>
  <c r="M30" i="22"/>
  <c r="L31" i="22"/>
  <c r="K31" i="22"/>
  <c r="O31" i="22" s="1"/>
  <c r="J31" i="22"/>
  <c r="G32" i="22"/>
  <c r="T32" i="22" s="1"/>
  <c r="R29" i="22" l="1"/>
  <c r="S29" i="22"/>
  <c r="Q30" i="22"/>
  <c r="U30" i="22" s="1"/>
  <c r="N31" i="22"/>
  <c r="P31" i="22" s="1"/>
  <c r="M31" i="22"/>
  <c r="L32" i="22"/>
  <c r="K32" i="22"/>
  <c r="O32" i="22" s="1"/>
  <c r="J32" i="22"/>
  <c r="G33" i="22"/>
  <c r="T33" i="22" s="1"/>
  <c r="R30" i="22" l="1"/>
  <c r="S30" i="22"/>
  <c r="Q31" i="22"/>
  <c r="U31" i="22" s="1"/>
  <c r="N32" i="22"/>
  <c r="P32" i="22" s="1"/>
  <c r="M32" i="22"/>
  <c r="L33" i="22"/>
  <c r="K33" i="22"/>
  <c r="O33" i="22" s="1"/>
  <c r="J33" i="22"/>
  <c r="G34" i="22"/>
  <c r="T34" i="22" s="1"/>
  <c r="R31" i="22" l="1"/>
  <c r="S31" i="22"/>
  <c r="Q32" i="22"/>
  <c r="U32" i="22" s="1"/>
  <c r="N33" i="22"/>
  <c r="P33" i="22" s="1"/>
  <c r="M33" i="22"/>
  <c r="L34" i="22"/>
  <c r="K34" i="22"/>
  <c r="O34" i="22" s="1"/>
  <c r="J34" i="22"/>
  <c r="G35" i="22"/>
  <c r="T35" i="22" s="1"/>
  <c r="R32" i="22" l="1"/>
  <c r="S32" i="22"/>
  <c r="Q33" i="22"/>
  <c r="U33" i="22" s="1"/>
  <c r="N34" i="22"/>
  <c r="P34" i="22" s="1"/>
  <c r="M34" i="22"/>
  <c r="L35" i="22"/>
  <c r="K35" i="22"/>
  <c r="O35" i="22" s="1"/>
  <c r="J35" i="22"/>
  <c r="G36" i="22"/>
  <c r="T36" i="22" s="1"/>
  <c r="R33" i="22" l="1"/>
  <c r="S33" i="22"/>
  <c r="Q34" i="22"/>
  <c r="U34" i="22" s="1"/>
  <c r="N35" i="22"/>
  <c r="P35" i="22" s="1"/>
  <c r="M35" i="22"/>
  <c r="L36" i="22"/>
  <c r="K36" i="22"/>
  <c r="O36" i="22" s="1"/>
  <c r="J36" i="22"/>
  <c r="G37" i="22"/>
  <c r="T37" i="22" s="1"/>
  <c r="S34" i="22" l="1"/>
  <c r="R34" i="22"/>
  <c r="Q35" i="22"/>
  <c r="U35" i="22" s="1"/>
  <c r="N36" i="22"/>
  <c r="P36" i="22" s="1"/>
  <c r="M36" i="22"/>
  <c r="L37" i="22"/>
  <c r="K37" i="22"/>
  <c r="O37" i="22" s="1"/>
  <c r="J37" i="22"/>
  <c r="G38" i="22"/>
  <c r="T38" i="22" s="1"/>
  <c r="R35" i="22" l="1"/>
  <c r="S35" i="22"/>
  <c r="Q36" i="22"/>
  <c r="U36" i="22" s="1"/>
  <c r="N37" i="22"/>
  <c r="P37" i="22" s="1"/>
  <c r="M37" i="22"/>
  <c r="L38" i="22"/>
  <c r="K38" i="22"/>
  <c r="O38" i="22" s="1"/>
  <c r="J38" i="22"/>
  <c r="G39" i="22"/>
  <c r="T39" i="22" s="1"/>
  <c r="R36" i="22" l="1"/>
  <c r="S36" i="22"/>
  <c r="Q37" i="22"/>
  <c r="U37" i="22" s="1"/>
  <c r="N38" i="22"/>
  <c r="P38" i="22" s="1"/>
  <c r="M38" i="22"/>
  <c r="L39" i="22"/>
  <c r="K39" i="22"/>
  <c r="O39" i="22" s="1"/>
  <c r="J39" i="22"/>
  <c r="G40" i="22"/>
  <c r="T40" i="22" s="1"/>
  <c r="R37" i="22" l="1"/>
  <c r="S37" i="22"/>
  <c r="Q38" i="22"/>
  <c r="U38" i="22" s="1"/>
  <c r="N39" i="22"/>
  <c r="P39" i="22" s="1"/>
  <c r="M39" i="22"/>
  <c r="L40" i="22"/>
  <c r="K40" i="22"/>
  <c r="O40" i="22" s="1"/>
  <c r="J40" i="22"/>
  <c r="G41" i="22"/>
  <c r="T41" i="22" s="1"/>
  <c r="R38" i="22" l="1"/>
  <c r="S38" i="22"/>
  <c r="Q39" i="22"/>
  <c r="U39" i="22" s="1"/>
  <c r="N40" i="22"/>
  <c r="P40" i="22" s="1"/>
  <c r="M40" i="22"/>
  <c r="L41" i="22"/>
  <c r="K41" i="22"/>
  <c r="O41" i="22" s="1"/>
  <c r="J41" i="22"/>
  <c r="G42" i="22"/>
  <c r="T42" i="22" s="1"/>
  <c r="R39" i="22" l="1"/>
  <c r="S39" i="22"/>
  <c r="Q40" i="22"/>
  <c r="U40" i="22" s="1"/>
  <c r="N41" i="22"/>
  <c r="P41" i="22" s="1"/>
  <c r="M41" i="22"/>
  <c r="L42" i="22"/>
  <c r="K42" i="22"/>
  <c r="O42" i="22" s="1"/>
  <c r="J42" i="22"/>
  <c r="G43" i="22"/>
  <c r="T43" i="22" s="1"/>
  <c r="R40" i="22" l="1"/>
  <c r="S40" i="22"/>
  <c r="Q41" i="22"/>
  <c r="U41" i="22" s="1"/>
  <c r="N42" i="22"/>
  <c r="P42" i="22" s="1"/>
  <c r="M42" i="22"/>
  <c r="L43" i="22"/>
  <c r="K43" i="22"/>
  <c r="O43" i="22" s="1"/>
  <c r="J43" i="22"/>
  <c r="G44" i="22"/>
  <c r="T44" i="22" s="1"/>
  <c r="R41" i="22" l="1"/>
  <c r="S41" i="22"/>
  <c r="Q42" i="22"/>
  <c r="U42" i="22" s="1"/>
  <c r="N43" i="22"/>
  <c r="P43" i="22" s="1"/>
  <c r="M43" i="22"/>
  <c r="L44" i="22"/>
  <c r="K44" i="22"/>
  <c r="O44" i="22" s="1"/>
  <c r="J44" i="22"/>
  <c r="G45" i="22"/>
  <c r="T45" i="22" s="1"/>
  <c r="R42" i="22" l="1"/>
  <c r="S42" i="22"/>
  <c r="Q43" i="22"/>
  <c r="U43" i="22" s="1"/>
  <c r="N44" i="22"/>
  <c r="P44" i="22" s="1"/>
  <c r="M44" i="22"/>
  <c r="L45" i="22"/>
  <c r="K45" i="22"/>
  <c r="O45" i="22" s="1"/>
  <c r="J45" i="22"/>
  <c r="G46" i="22"/>
  <c r="T46" i="22" s="1"/>
  <c r="R43" i="22" l="1"/>
  <c r="S43" i="22"/>
  <c r="Q44" i="22"/>
  <c r="U44" i="22" s="1"/>
  <c r="N45" i="22"/>
  <c r="P45" i="22" s="1"/>
  <c r="M45" i="22"/>
  <c r="L46" i="22"/>
  <c r="K46" i="22"/>
  <c r="O46" i="22" s="1"/>
  <c r="J46" i="22"/>
  <c r="G47" i="22"/>
  <c r="T47" i="22" s="1"/>
  <c r="R44" i="22" l="1"/>
  <c r="S44" i="22"/>
  <c r="Q45" i="22"/>
  <c r="U45" i="22" s="1"/>
  <c r="N46" i="22"/>
  <c r="P46" i="22" s="1"/>
  <c r="M46" i="22"/>
  <c r="L47" i="22"/>
  <c r="K47" i="22"/>
  <c r="O47" i="22" s="1"/>
  <c r="J47" i="22"/>
  <c r="G48" i="22"/>
  <c r="T48" i="22" s="1"/>
  <c r="S45" i="22" l="1"/>
  <c r="R45" i="22"/>
  <c r="Q46" i="22"/>
  <c r="U46" i="22" s="1"/>
  <c r="N47" i="22"/>
  <c r="P47" i="22" s="1"/>
  <c r="M47" i="22"/>
  <c r="L48" i="22"/>
  <c r="K48" i="22"/>
  <c r="O48" i="22" s="1"/>
  <c r="J48" i="22"/>
  <c r="G49" i="22"/>
  <c r="T49" i="22" s="1"/>
  <c r="R46" i="22" l="1"/>
  <c r="S46" i="22"/>
  <c r="Q47" i="22"/>
  <c r="U47" i="22" s="1"/>
  <c r="N48" i="22"/>
  <c r="P48" i="22" s="1"/>
  <c r="M48" i="22"/>
  <c r="L49" i="22"/>
  <c r="K49" i="22"/>
  <c r="O49" i="22" s="1"/>
  <c r="J49" i="22"/>
  <c r="G50" i="22"/>
  <c r="T50" i="22" s="1"/>
  <c r="R47" i="22" l="1"/>
  <c r="S47" i="22"/>
  <c r="Q48" i="22"/>
  <c r="U48" i="22" s="1"/>
  <c r="N49" i="22"/>
  <c r="P49" i="22" s="1"/>
  <c r="M49" i="22"/>
  <c r="L50" i="22"/>
  <c r="K50" i="22"/>
  <c r="O50" i="22" s="1"/>
  <c r="J50" i="22"/>
  <c r="G51" i="22"/>
  <c r="T51" i="22" s="1"/>
  <c r="R48" i="22" l="1"/>
  <c r="S48" i="22"/>
  <c r="Q49" i="22"/>
  <c r="U49" i="22" s="1"/>
  <c r="N50" i="22"/>
  <c r="P50" i="22" s="1"/>
  <c r="M50" i="22"/>
  <c r="L51" i="22"/>
  <c r="K51" i="22"/>
  <c r="O51" i="22" s="1"/>
  <c r="J51" i="22"/>
  <c r="G52" i="22"/>
  <c r="T52" i="22" s="1"/>
  <c r="R49" i="22" l="1"/>
  <c r="S49" i="22"/>
  <c r="Q50" i="22"/>
  <c r="U50" i="22" s="1"/>
  <c r="N51" i="22"/>
  <c r="P51" i="22" s="1"/>
  <c r="M51" i="22"/>
  <c r="L52" i="22"/>
  <c r="K52" i="22"/>
  <c r="O52" i="22" s="1"/>
  <c r="J52" i="22"/>
  <c r="G53" i="22"/>
  <c r="T53" i="22" s="1"/>
  <c r="R50" i="22" l="1"/>
  <c r="S50" i="22"/>
  <c r="Q51" i="22"/>
  <c r="U51" i="22" s="1"/>
  <c r="N52" i="22"/>
  <c r="P52" i="22" s="1"/>
  <c r="M52" i="22"/>
  <c r="L53" i="22"/>
  <c r="K53" i="22"/>
  <c r="O53" i="22" s="1"/>
  <c r="J53" i="22"/>
  <c r="G54" i="22"/>
  <c r="T54" i="22" s="1"/>
  <c r="R51" i="22" l="1"/>
  <c r="S51" i="22"/>
  <c r="Q52" i="22"/>
  <c r="U52" i="22" s="1"/>
  <c r="N53" i="22"/>
  <c r="P53" i="22" s="1"/>
  <c r="M53" i="22"/>
  <c r="L54" i="22"/>
  <c r="K54" i="22"/>
  <c r="O54" i="22" s="1"/>
  <c r="J54" i="22"/>
  <c r="G55" i="22"/>
  <c r="T55" i="22" s="1"/>
  <c r="R52" i="22" l="1"/>
  <c r="S52" i="22"/>
  <c r="Q53" i="22"/>
  <c r="U53" i="22" s="1"/>
  <c r="N54" i="22"/>
  <c r="P54" i="22" s="1"/>
  <c r="M54" i="22"/>
  <c r="L55" i="22"/>
  <c r="K55" i="22"/>
  <c r="O55" i="22" s="1"/>
  <c r="J55" i="22"/>
  <c r="G56" i="22"/>
  <c r="T56" i="22" s="1"/>
  <c r="R53" i="22" l="1"/>
  <c r="S53" i="22"/>
  <c r="Q54" i="22"/>
  <c r="U54" i="22" s="1"/>
  <c r="N55" i="22"/>
  <c r="P55" i="22" s="1"/>
  <c r="M55" i="22"/>
  <c r="L56" i="22"/>
  <c r="K56" i="22"/>
  <c r="O56" i="22" s="1"/>
  <c r="J56" i="22"/>
  <c r="G57" i="22"/>
  <c r="T57" i="22" s="1"/>
  <c r="R54" i="22" l="1"/>
  <c r="S54" i="22"/>
  <c r="Q55" i="22"/>
  <c r="U55" i="22" s="1"/>
  <c r="N56" i="22"/>
  <c r="P56" i="22" s="1"/>
  <c r="M56" i="22"/>
  <c r="L57" i="22"/>
  <c r="K57" i="22"/>
  <c r="O57" i="22" s="1"/>
  <c r="J57" i="22"/>
  <c r="G58" i="22"/>
  <c r="T58" i="22" s="1"/>
  <c r="R55" i="22" l="1"/>
  <c r="S55" i="22"/>
  <c r="Q56" i="22"/>
  <c r="U56" i="22" s="1"/>
  <c r="N57" i="22"/>
  <c r="P57" i="22" s="1"/>
  <c r="M57" i="22"/>
  <c r="L58" i="22"/>
  <c r="K58" i="22"/>
  <c r="O58" i="22" s="1"/>
  <c r="J58" i="22"/>
  <c r="G59" i="22"/>
  <c r="T59" i="22" s="1"/>
  <c r="R56" i="22" l="1"/>
  <c r="S56" i="22"/>
  <c r="Q57" i="22"/>
  <c r="U57" i="22" s="1"/>
  <c r="N58" i="22"/>
  <c r="P58" i="22" s="1"/>
  <c r="M58" i="22"/>
  <c r="L59" i="22"/>
  <c r="K59" i="22"/>
  <c r="O59" i="22" s="1"/>
  <c r="J59" i="22"/>
  <c r="G60" i="22"/>
  <c r="T60" i="22" s="1"/>
  <c r="R57" i="22" l="1"/>
  <c r="S57" i="22"/>
  <c r="Q58" i="22"/>
  <c r="U58" i="22" s="1"/>
  <c r="N59" i="22"/>
  <c r="P59" i="22" s="1"/>
  <c r="M59" i="22"/>
  <c r="L60" i="22"/>
  <c r="K60" i="22"/>
  <c r="O60" i="22" s="1"/>
  <c r="J60" i="22"/>
  <c r="G61" i="22"/>
  <c r="T61" i="22" s="1"/>
  <c r="R58" i="22" l="1"/>
  <c r="S58" i="22"/>
  <c r="Q59" i="22"/>
  <c r="U59" i="22" s="1"/>
  <c r="N60" i="22"/>
  <c r="P60" i="22" s="1"/>
  <c r="M60" i="22"/>
  <c r="L61" i="22"/>
  <c r="K61" i="22"/>
  <c r="O61" i="22" s="1"/>
  <c r="J61" i="22"/>
  <c r="G62" i="22"/>
  <c r="T62" i="22" s="1"/>
  <c r="R59" i="22" l="1"/>
  <c r="S59" i="22"/>
  <c r="Q60" i="22"/>
  <c r="U60" i="22" s="1"/>
  <c r="N61" i="22"/>
  <c r="P61" i="22" s="1"/>
  <c r="M61" i="22"/>
  <c r="L62" i="22"/>
  <c r="K62" i="22"/>
  <c r="O62" i="22" s="1"/>
  <c r="J62" i="22"/>
  <c r="G63" i="22"/>
  <c r="T63" i="22" s="1"/>
  <c r="R60" i="22" l="1"/>
  <c r="S60" i="22"/>
  <c r="Q61" i="22"/>
  <c r="U61" i="22" s="1"/>
  <c r="N62" i="22"/>
  <c r="P62" i="22" s="1"/>
  <c r="M62" i="22"/>
  <c r="L63" i="22"/>
  <c r="K63" i="22"/>
  <c r="O63" i="22" s="1"/>
  <c r="J63" i="22"/>
  <c r="G64" i="22"/>
  <c r="T64" i="22" s="1"/>
  <c r="R61" i="22" l="1"/>
  <c r="S61" i="22"/>
  <c r="Q62" i="22"/>
  <c r="U62" i="22" s="1"/>
  <c r="N63" i="22"/>
  <c r="P63" i="22" s="1"/>
  <c r="M63" i="22"/>
  <c r="L64" i="22"/>
  <c r="K64" i="22"/>
  <c r="O64" i="22" s="1"/>
  <c r="J64" i="22"/>
  <c r="G65" i="22"/>
  <c r="T65" i="22" s="1"/>
  <c r="R62" i="22" l="1"/>
  <c r="S62" i="22"/>
  <c r="Q63" i="22"/>
  <c r="U63" i="22" s="1"/>
  <c r="N64" i="22"/>
  <c r="P64" i="22" s="1"/>
  <c r="M64" i="22"/>
  <c r="L65" i="22"/>
  <c r="K65" i="22"/>
  <c r="O65" i="22" s="1"/>
  <c r="J65" i="22"/>
  <c r="G66" i="22"/>
  <c r="T66" i="22" s="1"/>
  <c r="R63" i="22" l="1"/>
  <c r="S63" i="22"/>
  <c r="Q64" i="22"/>
  <c r="U64" i="22" s="1"/>
  <c r="N65" i="22"/>
  <c r="P65" i="22" s="1"/>
  <c r="M65" i="22"/>
  <c r="L66" i="22"/>
  <c r="K66" i="22"/>
  <c r="O66" i="22" s="1"/>
  <c r="J66" i="22"/>
  <c r="G67" i="22"/>
  <c r="T67" i="22" s="1"/>
  <c r="R64" i="22" l="1"/>
  <c r="S64" i="22"/>
  <c r="Q65" i="22"/>
  <c r="U65" i="22" s="1"/>
  <c r="N66" i="22"/>
  <c r="P66" i="22" s="1"/>
  <c r="M66" i="22"/>
  <c r="L67" i="22"/>
  <c r="K67" i="22"/>
  <c r="O67" i="22" s="1"/>
  <c r="J67" i="22"/>
  <c r="G68" i="22"/>
  <c r="T68" i="22" s="1"/>
  <c r="R65" i="22" l="1"/>
  <c r="S65" i="22"/>
  <c r="Q66" i="22"/>
  <c r="U66" i="22" s="1"/>
  <c r="N67" i="22"/>
  <c r="P67" i="22" s="1"/>
  <c r="M67" i="22"/>
  <c r="L68" i="22"/>
  <c r="K68" i="22"/>
  <c r="O68" i="22" s="1"/>
  <c r="J68" i="22"/>
  <c r="G69" i="22"/>
  <c r="T69" i="22" s="1"/>
  <c r="R66" i="22" l="1"/>
  <c r="S66" i="22"/>
  <c r="Q67" i="22"/>
  <c r="U67" i="22" s="1"/>
  <c r="N68" i="22"/>
  <c r="P68" i="22" s="1"/>
  <c r="M68" i="22"/>
  <c r="L69" i="22"/>
  <c r="K69" i="22"/>
  <c r="O69" i="22" s="1"/>
  <c r="J69" i="22"/>
  <c r="G70" i="22"/>
  <c r="T70" i="22" s="1"/>
  <c r="R67" i="22" l="1"/>
  <c r="S67" i="22"/>
  <c r="Q68" i="22"/>
  <c r="U68" i="22" s="1"/>
  <c r="N69" i="22"/>
  <c r="P69" i="22" s="1"/>
  <c r="M69" i="22"/>
  <c r="L70" i="22"/>
  <c r="K70" i="22"/>
  <c r="O70" i="22" s="1"/>
  <c r="J70" i="22"/>
  <c r="G71" i="22"/>
  <c r="T71" i="22" s="1"/>
  <c r="R68" i="22" l="1"/>
  <c r="S68" i="22"/>
  <c r="Q69" i="22"/>
  <c r="U69" i="22" s="1"/>
  <c r="N70" i="22"/>
  <c r="P70" i="22" s="1"/>
  <c r="M70" i="22"/>
  <c r="L71" i="22"/>
  <c r="K71" i="22"/>
  <c r="O71" i="22" s="1"/>
  <c r="J71" i="22"/>
  <c r="G72" i="22"/>
  <c r="T72" i="22" s="1"/>
  <c r="R69" i="22" l="1"/>
  <c r="S69" i="22"/>
  <c r="Q70" i="22"/>
  <c r="U70" i="22" s="1"/>
  <c r="N71" i="22"/>
  <c r="P71" i="22" s="1"/>
  <c r="M71" i="22"/>
  <c r="L72" i="22"/>
  <c r="K72" i="22"/>
  <c r="O72" i="22" s="1"/>
  <c r="J72" i="22"/>
  <c r="G73" i="22"/>
  <c r="T73" i="22" s="1"/>
  <c r="R70" i="22" l="1"/>
  <c r="S70" i="22"/>
  <c r="Q71" i="22"/>
  <c r="U71" i="22" s="1"/>
  <c r="N72" i="22"/>
  <c r="P72" i="22" s="1"/>
  <c r="M72" i="22"/>
  <c r="L73" i="22"/>
  <c r="K73" i="22"/>
  <c r="O73" i="22" s="1"/>
  <c r="J73" i="22"/>
  <c r="G74" i="22"/>
  <c r="T74" i="22" s="1"/>
  <c r="R71" i="22" l="1"/>
  <c r="S71" i="22"/>
  <c r="Q72" i="22"/>
  <c r="U72" i="22" s="1"/>
  <c r="N73" i="22"/>
  <c r="P73" i="22" s="1"/>
  <c r="M73" i="22"/>
  <c r="L74" i="22"/>
  <c r="K74" i="22"/>
  <c r="O74" i="22" s="1"/>
  <c r="J74" i="22"/>
  <c r="G75" i="22"/>
  <c r="T75" i="22" s="1"/>
  <c r="R72" i="22" l="1"/>
  <c r="S72" i="22"/>
  <c r="Q73" i="22"/>
  <c r="U73" i="22" s="1"/>
  <c r="N74" i="22"/>
  <c r="P74" i="22" s="1"/>
  <c r="M74" i="22"/>
  <c r="L75" i="22"/>
  <c r="K75" i="22"/>
  <c r="O75" i="22" s="1"/>
  <c r="J75" i="22"/>
  <c r="G76" i="22"/>
  <c r="T76" i="22" s="1"/>
  <c r="R73" i="22" l="1"/>
  <c r="S73" i="22"/>
  <c r="Q74" i="22"/>
  <c r="U74" i="22" s="1"/>
  <c r="N75" i="22"/>
  <c r="P75" i="22" s="1"/>
  <c r="M75" i="22"/>
  <c r="L76" i="22"/>
  <c r="K76" i="22"/>
  <c r="O76" i="22" s="1"/>
  <c r="J76" i="22"/>
  <c r="G77" i="22"/>
  <c r="T77" i="22" s="1"/>
  <c r="R74" i="22" l="1"/>
  <c r="S74" i="22"/>
  <c r="Q75" i="22"/>
  <c r="U75" i="22" s="1"/>
  <c r="N76" i="22"/>
  <c r="P76" i="22" s="1"/>
  <c r="M76" i="22"/>
  <c r="L77" i="22"/>
  <c r="K77" i="22"/>
  <c r="O77" i="22" s="1"/>
  <c r="J77" i="22"/>
  <c r="G78" i="22"/>
  <c r="T78" i="22" s="1"/>
  <c r="R75" i="22" l="1"/>
  <c r="S75" i="22"/>
  <c r="Q76" i="22"/>
  <c r="U76" i="22" s="1"/>
  <c r="N77" i="22"/>
  <c r="P77" i="22" s="1"/>
  <c r="M77" i="22"/>
  <c r="L78" i="22"/>
  <c r="K78" i="22"/>
  <c r="O78" i="22" s="1"/>
  <c r="J78" i="22"/>
  <c r="G79" i="22"/>
  <c r="T79" i="22" s="1"/>
  <c r="R76" i="22" l="1"/>
  <c r="S76" i="22"/>
  <c r="Q77" i="22"/>
  <c r="U77" i="22" s="1"/>
  <c r="N78" i="22"/>
  <c r="P78" i="22" s="1"/>
  <c r="M78" i="22"/>
  <c r="L79" i="22"/>
  <c r="K79" i="22"/>
  <c r="O79" i="22" s="1"/>
  <c r="J79" i="22"/>
  <c r="G80" i="22"/>
  <c r="T80" i="22" s="1"/>
  <c r="R77" i="22" l="1"/>
  <c r="S77" i="22"/>
  <c r="Q78" i="22"/>
  <c r="U78" i="22" s="1"/>
  <c r="N79" i="22"/>
  <c r="P79" i="22" s="1"/>
  <c r="M79" i="22"/>
  <c r="L80" i="22"/>
  <c r="K80" i="22"/>
  <c r="O80" i="22" s="1"/>
  <c r="J80" i="22"/>
  <c r="G81" i="22"/>
  <c r="T81" i="22" s="1"/>
  <c r="R78" i="22" l="1"/>
  <c r="S78" i="22"/>
  <c r="Q79" i="22"/>
  <c r="U79" i="22" s="1"/>
  <c r="N80" i="22"/>
  <c r="P80" i="22" s="1"/>
  <c r="M80" i="22"/>
  <c r="L81" i="22"/>
  <c r="K81" i="22"/>
  <c r="O81" i="22" s="1"/>
  <c r="J81" i="22"/>
  <c r="G82" i="22"/>
  <c r="T82" i="22" s="1"/>
  <c r="R79" i="22" l="1"/>
  <c r="S79" i="22"/>
  <c r="Q80" i="22"/>
  <c r="U80" i="22" s="1"/>
  <c r="N81" i="22"/>
  <c r="P81" i="22" s="1"/>
  <c r="M81" i="22"/>
  <c r="L82" i="22"/>
  <c r="K82" i="22"/>
  <c r="O82" i="22" s="1"/>
  <c r="J82" i="22"/>
  <c r="G83" i="22"/>
  <c r="T83" i="22" s="1"/>
  <c r="R80" i="22" l="1"/>
  <c r="S80" i="22"/>
  <c r="Q81" i="22"/>
  <c r="U81" i="22" s="1"/>
  <c r="N82" i="22"/>
  <c r="P82" i="22" s="1"/>
  <c r="M82" i="22"/>
  <c r="L83" i="22"/>
  <c r="K83" i="22"/>
  <c r="O83" i="22" s="1"/>
  <c r="J83" i="22"/>
  <c r="G84" i="22"/>
  <c r="T84" i="22" s="1"/>
  <c r="R81" i="22" l="1"/>
  <c r="S81" i="22"/>
  <c r="Q82" i="22"/>
  <c r="U82" i="22" s="1"/>
  <c r="N83" i="22"/>
  <c r="P83" i="22" s="1"/>
  <c r="M83" i="22"/>
  <c r="L84" i="22"/>
  <c r="K84" i="22"/>
  <c r="O84" i="22" s="1"/>
  <c r="J84" i="22"/>
  <c r="G85" i="22"/>
  <c r="T85" i="22" s="1"/>
  <c r="R82" i="22" l="1"/>
  <c r="S82" i="22"/>
  <c r="Q83" i="22"/>
  <c r="U83" i="22" s="1"/>
  <c r="N84" i="22"/>
  <c r="P84" i="22" s="1"/>
  <c r="M84" i="22"/>
  <c r="L85" i="22"/>
  <c r="K85" i="22"/>
  <c r="O85" i="22" s="1"/>
  <c r="J85" i="22"/>
  <c r="G86" i="22"/>
  <c r="T86" i="22" s="1"/>
  <c r="R83" i="22" l="1"/>
  <c r="S83" i="22"/>
  <c r="Q84" i="22"/>
  <c r="U84" i="22" s="1"/>
  <c r="N85" i="22"/>
  <c r="P85" i="22" s="1"/>
  <c r="M85" i="22"/>
  <c r="L86" i="22"/>
  <c r="K86" i="22"/>
  <c r="O86" i="22" s="1"/>
  <c r="J86" i="22"/>
  <c r="G87" i="22"/>
  <c r="T87" i="22" s="1"/>
  <c r="R84" i="22" l="1"/>
  <c r="S84" i="22"/>
  <c r="Q85" i="22"/>
  <c r="U85" i="22" s="1"/>
  <c r="N86" i="22"/>
  <c r="P86" i="22" s="1"/>
  <c r="M86" i="22"/>
  <c r="L87" i="22"/>
  <c r="K87" i="22"/>
  <c r="O87" i="22" s="1"/>
  <c r="J87" i="22"/>
  <c r="G88" i="22"/>
  <c r="T88" i="22" s="1"/>
  <c r="R85" i="22" l="1"/>
  <c r="S85" i="22"/>
  <c r="Q86" i="22"/>
  <c r="U86" i="22" s="1"/>
  <c r="N87" i="22"/>
  <c r="P87" i="22" s="1"/>
  <c r="M87" i="22"/>
  <c r="L88" i="22"/>
  <c r="K88" i="22"/>
  <c r="O88" i="22" s="1"/>
  <c r="J88" i="22"/>
  <c r="G89" i="22"/>
  <c r="T89" i="22" s="1"/>
  <c r="R86" i="22" l="1"/>
  <c r="S86" i="22"/>
  <c r="Q87" i="22"/>
  <c r="U87" i="22" s="1"/>
  <c r="N88" i="22"/>
  <c r="P88" i="22" s="1"/>
  <c r="M88" i="22"/>
  <c r="L89" i="22"/>
  <c r="K89" i="22"/>
  <c r="O89" i="22" s="1"/>
  <c r="J89" i="22"/>
  <c r="G90" i="22"/>
  <c r="T90" i="22" s="1"/>
  <c r="R87" i="22" l="1"/>
  <c r="S87" i="22"/>
  <c r="Q88" i="22"/>
  <c r="U88" i="22" s="1"/>
  <c r="N89" i="22"/>
  <c r="P89" i="22" s="1"/>
  <c r="M89" i="22"/>
  <c r="L90" i="22"/>
  <c r="K90" i="22"/>
  <c r="O90" i="22" s="1"/>
  <c r="J90" i="22"/>
  <c r="G91" i="22"/>
  <c r="T91" i="22" s="1"/>
  <c r="R88" i="22" l="1"/>
  <c r="S88" i="22"/>
  <c r="Q89" i="22"/>
  <c r="U89" i="22" s="1"/>
  <c r="N90" i="22"/>
  <c r="P90" i="22" s="1"/>
  <c r="M90" i="22"/>
  <c r="L91" i="22"/>
  <c r="K91" i="22"/>
  <c r="O91" i="22" s="1"/>
  <c r="J91" i="22"/>
  <c r="G92" i="22"/>
  <c r="T92" i="22" s="1"/>
  <c r="R89" i="22" l="1"/>
  <c r="S89" i="22"/>
  <c r="Q90" i="22"/>
  <c r="U90" i="22" s="1"/>
  <c r="N91" i="22"/>
  <c r="P91" i="22" s="1"/>
  <c r="M91" i="22"/>
  <c r="L92" i="22"/>
  <c r="K92" i="22"/>
  <c r="O92" i="22" s="1"/>
  <c r="J92" i="22"/>
  <c r="G93" i="22"/>
  <c r="T93" i="22" s="1"/>
  <c r="R90" i="22" l="1"/>
  <c r="S90" i="22"/>
  <c r="Q91" i="22"/>
  <c r="U91" i="22" s="1"/>
  <c r="N92" i="22"/>
  <c r="P92" i="22" s="1"/>
  <c r="M92" i="22"/>
  <c r="L93" i="22"/>
  <c r="K93" i="22"/>
  <c r="O93" i="22" s="1"/>
  <c r="J93" i="22"/>
  <c r="G94" i="22"/>
  <c r="T94" i="22" s="1"/>
  <c r="R91" i="22" l="1"/>
  <c r="S91" i="22"/>
  <c r="Q92" i="22"/>
  <c r="U92" i="22" s="1"/>
  <c r="N93" i="22"/>
  <c r="P93" i="22" s="1"/>
  <c r="M93" i="22"/>
  <c r="L94" i="22"/>
  <c r="K94" i="22"/>
  <c r="O94" i="22" s="1"/>
  <c r="J94" i="22"/>
  <c r="G95" i="22"/>
  <c r="T95" i="22" s="1"/>
  <c r="R92" i="22" l="1"/>
  <c r="S92" i="22"/>
  <c r="Q93" i="22"/>
  <c r="U93" i="22" s="1"/>
  <c r="N94" i="22"/>
  <c r="P94" i="22" s="1"/>
  <c r="M94" i="22"/>
  <c r="L95" i="22"/>
  <c r="K95" i="22"/>
  <c r="O95" i="22" s="1"/>
  <c r="J95" i="22"/>
  <c r="G96" i="22"/>
  <c r="T96" i="22" s="1"/>
  <c r="R93" i="22" l="1"/>
  <c r="S93" i="22"/>
  <c r="Q94" i="22"/>
  <c r="U94" i="22" s="1"/>
  <c r="N95" i="22"/>
  <c r="P95" i="22" s="1"/>
  <c r="M95" i="22"/>
  <c r="L96" i="22"/>
  <c r="K96" i="22"/>
  <c r="O96" i="22" s="1"/>
  <c r="J96" i="22"/>
  <c r="G97" i="22"/>
  <c r="T97" i="22" s="1"/>
  <c r="R94" i="22" l="1"/>
  <c r="S94" i="22"/>
  <c r="Q95" i="22"/>
  <c r="U95" i="22" s="1"/>
  <c r="N96" i="22"/>
  <c r="P96" i="22" s="1"/>
  <c r="M96" i="22"/>
  <c r="L97" i="22"/>
  <c r="K97" i="22"/>
  <c r="O97" i="22" s="1"/>
  <c r="J97" i="22"/>
  <c r="G98" i="22"/>
  <c r="T98" i="22" s="1"/>
  <c r="R95" i="22" l="1"/>
  <c r="S95" i="22"/>
  <c r="Q96" i="22"/>
  <c r="U96" i="22" s="1"/>
  <c r="N97" i="22"/>
  <c r="P97" i="22" s="1"/>
  <c r="M97" i="22"/>
  <c r="L98" i="22"/>
  <c r="K98" i="22"/>
  <c r="O98" i="22" s="1"/>
  <c r="J98" i="22"/>
  <c r="G99" i="22"/>
  <c r="T99" i="22" s="1"/>
  <c r="R96" i="22" l="1"/>
  <c r="S96" i="22"/>
  <c r="Q97" i="22"/>
  <c r="U97" i="22" s="1"/>
  <c r="N98" i="22"/>
  <c r="P98" i="22" s="1"/>
  <c r="M98" i="22"/>
  <c r="L99" i="22"/>
  <c r="K99" i="22"/>
  <c r="O99" i="22" s="1"/>
  <c r="J99" i="22"/>
  <c r="G100" i="22"/>
  <c r="T100" i="22" s="1"/>
  <c r="R97" i="22" l="1"/>
  <c r="S97" i="22"/>
  <c r="Q98" i="22"/>
  <c r="U98" i="22" s="1"/>
  <c r="N99" i="22"/>
  <c r="P99" i="22" s="1"/>
  <c r="M99" i="22"/>
  <c r="L100" i="22"/>
  <c r="K100" i="22"/>
  <c r="O100" i="22" s="1"/>
  <c r="J100" i="22"/>
  <c r="G101" i="22"/>
  <c r="T101" i="22" s="1"/>
  <c r="R98" i="22" l="1"/>
  <c r="S98" i="22"/>
  <c r="Q99" i="22"/>
  <c r="U99" i="22" s="1"/>
  <c r="N100" i="22"/>
  <c r="P100" i="22" s="1"/>
  <c r="M100" i="22"/>
  <c r="L101" i="22"/>
  <c r="K101" i="22"/>
  <c r="O101" i="22" s="1"/>
  <c r="J101" i="22"/>
  <c r="G102" i="22"/>
  <c r="T102" i="22" s="1"/>
  <c r="R99" i="22" l="1"/>
  <c r="S99" i="22"/>
  <c r="Q100" i="22"/>
  <c r="U100" i="22" s="1"/>
  <c r="N101" i="22"/>
  <c r="P101" i="22" s="1"/>
  <c r="M101" i="22"/>
  <c r="L102" i="22"/>
  <c r="K102" i="22"/>
  <c r="O102" i="22" s="1"/>
  <c r="J102" i="22"/>
  <c r="G103" i="22"/>
  <c r="T103" i="22" s="1"/>
  <c r="R100" i="22" l="1"/>
  <c r="S100" i="22"/>
  <c r="Q101" i="22"/>
  <c r="U101" i="22" s="1"/>
  <c r="N102" i="22"/>
  <c r="P102" i="22" s="1"/>
  <c r="M102" i="22"/>
  <c r="L103" i="22"/>
  <c r="K103" i="22"/>
  <c r="O103" i="22" s="1"/>
  <c r="J103" i="22"/>
  <c r="G104" i="22"/>
  <c r="T104" i="22" s="1"/>
  <c r="R101" i="22" l="1"/>
  <c r="S101" i="22"/>
  <c r="Q102" i="22"/>
  <c r="U102" i="22" s="1"/>
  <c r="N103" i="22"/>
  <c r="P103" i="22" s="1"/>
  <c r="M103" i="22"/>
  <c r="L104" i="22"/>
  <c r="K104" i="22"/>
  <c r="O104" i="22" s="1"/>
  <c r="J104" i="22"/>
  <c r="G105" i="22"/>
  <c r="T105" i="22" s="1"/>
  <c r="R102" i="22" l="1"/>
  <c r="S102" i="22"/>
  <c r="Q103" i="22"/>
  <c r="U103" i="22" s="1"/>
  <c r="N104" i="22"/>
  <c r="P104" i="22" s="1"/>
  <c r="M104" i="22"/>
  <c r="L105" i="22"/>
  <c r="K105" i="22"/>
  <c r="O105" i="22" s="1"/>
  <c r="J105" i="22"/>
  <c r="G106" i="22"/>
  <c r="T106" i="22" s="1"/>
  <c r="R103" i="22" l="1"/>
  <c r="S103" i="22"/>
  <c r="Q104" i="22"/>
  <c r="U104" i="22" s="1"/>
  <c r="N105" i="22"/>
  <c r="P105" i="22" s="1"/>
  <c r="M105" i="22"/>
  <c r="L106" i="22"/>
  <c r="K106" i="22"/>
  <c r="O106" i="22" s="1"/>
  <c r="J106" i="22"/>
  <c r="G107" i="22"/>
  <c r="T107" i="22" s="1"/>
  <c r="R104" i="22" l="1"/>
  <c r="S104" i="22"/>
  <c r="Q105" i="22"/>
  <c r="U105" i="22" s="1"/>
  <c r="N106" i="22"/>
  <c r="P106" i="22" s="1"/>
  <c r="M106" i="22"/>
  <c r="L107" i="22"/>
  <c r="K107" i="22"/>
  <c r="O107" i="22" s="1"/>
  <c r="J107" i="22"/>
  <c r="G108" i="22"/>
  <c r="T108" i="22" s="1"/>
  <c r="R105" i="22" l="1"/>
  <c r="S105" i="22"/>
  <c r="Q106" i="22"/>
  <c r="U106" i="22" s="1"/>
  <c r="N107" i="22"/>
  <c r="P107" i="22" s="1"/>
  <c r="M107" i="22"/>
  <c r="L108" i="22"/>
  <c r="K108" i="22"/>
  <c r="O108" i="22" s="1"/>
  <c r="J108" i="22"/>
  <c r="G109" i="22"/>
  <c r="T109" i="22" s="1"/>
  <c r="R106" i="22" l="1"/>
  <c r="S106" i="22"/>
  <c r="Q107" i="22"/>
  <c r="U107" i="22" s="1"/>
  <c r="N108" i="22"/>
  <c r="P108" i="22" s="1"/>
  <c r="M108" i="22"/>
  <c r="L109" i="22"/>
  <c r="K109" i="22"/>
  <c r="O109" i="22" s="1"/>
  <c r="J109" i="22"/>
  <c r="G110" i="22"/>
  <c r="T110" i="22" s="1"/>
  <c r="S107" i="22" l="1"/>
  <c r="R107" i="22"/>
  <c r="Q108" i="22"/>
  <c r="U108" i="22" s="1"/>
  <c r="N109" i="22"/>
  <c r="P109" i="22" s="1"/>
  <c r="M109" i="22"/>
  <c r="L110" i="22"/>
  <c r="K110" i="22"/>
  <c r="O110" i="22" s="1"/>
  <c r="J110" i="22"/>
  <c r="G111" i="22"/>
  <c r="T111" i="22" s="1"/>
  <c r="R108" i="22" l="1"/>
  <c r="S108" i="22"/>
  <c r="Q109" i="22"/>
  <c r="U109" i="22" s="1"/>
  <c r="N110" i="22"/>
  <c r="P110" i="22" s="1"/>
  <c r="M110" i="22"/>
  <c r="L111" i="22"/>
  <c r="K111" i="22"/>
  <c r="O111" i="22" s="1"/>
  <c r="J111" i="22"/>
  <c r="G112" i="22"/>
  <c r="T112" i="22" s="1"/>
  <c r="R109" i="22" l="1"/>
  <c r="S109" i="22"/>
  <c r="Q110" i="22"/>
  <c r="U110" i="22" s="1"/>
  <c r="N111" i="22"/>
  <c r="P111" i="22" s="1"/>
  <c r="M111" i="22"/>
  <c r="L112" i="22"/>
  <c r="K112" i="22"/>
  <c r="O112" i="22" s="1"/>
  <c r="J112" i="22"/>
  <c r="G113" i="22"/>
  <c r="T113" i="22" s="1"/>
  <c r="R110" i="22" l="1"/>
  <c r="S110" i="22"/>
  <c r="Q111" i="22"/>
  <c r="U111" i="22" s="1"/>
  <c r="N112" i="22"/>
  <c r="P112" i="22" s="1"/>
  <c r="M112" i="22"/>
  <c r="L113" i="22"/>
  <c r="K113" i="22"/>
  <c r="O113" i="22" s="1"/>
  <c r="J113" i="22"/>
  <c r="G114" i="22"/>
  <c r="T114" i="22" s="1"/>
  <c r="R111" i="22" l="1"/>
  <c r="S111" i="22"/>
  <c r="Q112" i="22"/>
  <c r="U112" i="22" s="1"/>
  <c r="N113" i="22"/>
  <c r="P113" i="22" s="1"/>
  <c r="M113" i="22"/>
  <c r="L114" i="22"/>
  <c r="K114" i="22"/>
  <c r="O114" i="22" s="1"/>
  <c r="J114" i="22"/>
  <c r="G115" i="22"/>
  <c r="T115" i="22" s="1"/>
  <c r="R112" i="22" l="1"/>
  <c r="S112" i="22"/>
  <c r="Q113" i="22"/>
  <c r="U113" i="22" s="1"/>
  <c r="N114" i="22"/>
  <c r="P114" i="22" s="1"/>
  <c r="M114" i="22"/>
  <c r="L115" i="22"/>
  <c r="K115" i="22"/>
  <c r="O115" i="22" s="1"/>
  <c r="J115" i="22"/>
  <c r="G116" i="22"/>
  <c r="T116" i="22" s="1"/>
  <c r="R113" i="22" l="1"/>
  <c r="S113" i="22"/>
  <c r="Q114" i="22"/>
  <c r="U114" i="22" s="1"/>
  <c r="N115" i="22"/>
  <c r="P115" i="22" s="1"/>
  <c r="M115" i="22"/>
  <c r="L116" i="22"/>
  <c r="K116" i="22"/>
  <c r="O116" i="22" s="1"/>
  <c r="J116" i="22"/>
  <c r="G117" i="22"/>
  <c r="T117" i="22" s="1"/>
  <c r="R114" i="22" l="1"/>
  <c r="S114" i="22"/>
  <c r="Q115" i="22"/>
  <c r="U115" i="22" s="1"/>
  <c r="N116" i="22"/>
  <c r="P116" i="22" s="1"/>
  <c r="M116" i="22"/>
  <c r="L117" i="22"/>
  <c r="K117" i="22"/>
  <c r="O117" i="22" s="1"/>
  <c r="J117" i="22"/>
  <c r="G118" i="22"/>
  <c r="T118" i="22" s="1"/>
  <c r="R115" i="22" l="1"/>
  <c r="S115" i="22"/>
  <c r="Q116" i="22"/>
  <c r="U116" i="22" s="1"/>
  <c r="N117" i="22"/>
  <c r="P117" i="22" s="1"/>
  <c r="M117" i="22"/>
  <c r="L118" i="22"/>
  <c r="K118" i="22"/>
  <c r="O118" i="22" s="1"/>
  <c r="J118" i="22"/>
  <c r="G119" i="22"/>
  <c r="T119" i="22" s="1"/>
  <c r="R116" i="22" l="1"/>
  <c r="S116" i="22"/>
  <c r="Q117" i="22"/>
  <c r="U117" i="22" s="1"/>
  <c r="N118" i="22"/>
  <c r="P118" i="22" s="1"/>
  <c r="M118" i="22"/>
  <c r="L119" i="22"/>
  <c r="K119" i="22"/>
  <c r="O119" i="22" s="1"/>
  <c r="J119" i="22"/>
  <c r="G120" i="22"/>
  <c r="T120" i="22" s="1"/>
  <c r="R117" i="22" l="1"/>
  <c r="S117" i="22"/>
  <c r="Q118" i="22"/>
  <c r="U118" i="22" s="1"/>
  <c r="N119" i="22"/>
  <c r="P119" i="22" s="1"/>
  <c r="M119" i="22"/>
  <c r="L120" i="22"/>
  <c r="K120" i="22"/>
  <c r="O120" i="22" s="1"/>
  <c r="J120" i="22"/>
  <c r="G121" i="22"/>
  <c r="T121" i="22" s="1"/>
  <c r="R118" i="22" l="1"/>
  <c r="S118" i="22"/>
  <c r="Q119" i="22"/>
  <c r="U119" i="22" s="1"/>
  <c r="N120" i="22"/>
  <c r="P120" i="22" s="1"/>
  <c r="M120" i="22"/>
  <c r="L121" i="22"/>
  <c r="K121" i="22"/>
  <c r="O121" i="22" s="1"/>
  <c r="J121" i="22"/>
  <c r="G122" i="22"/>
  <c r="T122" i="22" s="1"/>
  <c r="R119" i="22" l="1"/>
  <c r="S119" i="22"/>
  <c r="Q120" i="22"/>
  <c r="U120" i="22" s="1"/>
  <c r="N121" i="22"/>
  <c r="P121" i="22" s="1"/>
  <c r="M121" i="22"/>
  <c r="L122" i="22"/>
  <c r="K122" i="22"/>
  <c r="O122" i="22" s="1"/>
  <c r="J122" i="22"/>
  <c r="G123" i="22"/>
  <c r="T123" i="22" s="1"/>
  <c r="R120" i="22" l="1"/>
  <c r="S120" i="22"/>
  <c r="Q121" i="22"/>
  <c r="U121" i="22" s="1"/>
  <c r="N122" i="22"/>
  <c r="P122" i="22" s="1"/>
  <c r="M122" i="22"/>
  <c r="L123" i="22"/>
  <c r="K123" i="22"/>
  <c r="O123" i="22" s="1"/>
  <c r="J123" i="22"/>
  <c r="G124" i="22"/>
  <c r="T124" i="22" s="1"/>
  <c r="R121" i="22" l="1"/>
  <c r="S121" i="22"/>
  <c r="Q122" i="22"/>
  <c r="U122" i="22" s="1"/>
  <c r="N123" i="22"/>
  <c r="P123" i="22" s="1"/>
  <c r="M123" i="22"/>
  <c r="L124" i="22"/>
  <c r="K124" i="22"/>
  <c r="O124" i="22" s="1"/>
  <c r="J124" i="22"/>
  <c r="G125" i="22"/>
  <c r="T125" i="22" s="1"/>
  <c r="R122" i="22" l="1"/>
  <c r="S122" i="22"/>
  <c r="Q123" i="22"/>
  <c r="U123" i="22" s="1"/>
  <c r="N124" i="22"/>
  <c r="P124" i="22" s="1"/>
  <c r="M124" i="22"/>
  <c r="L125" i="22"/>
  <c r="K125" i="22"/>
  <c r="O125" i="22" s="1"/>
  <c r="J125" i="22"/>
  <c r="G126" i="22"/>
  <c r="T126" i="22" s="1"/>
  <c r="R123" i="22" l="1"/>
  <c r="S123" i="22"/>
  <c r="Q124" i="22"/>
  <c r="U124" i="22" s="1"/>
  <c r="N125" i="22"/>
  <c r="P125" i="22" s="1"/>
  <c r="M125" i="22"/>
  <c r="L126" i="22"/>
  <c r="K126" i="22"/>
  <c r="O126" i="22" s="1"/>
  <c r="J126" i="22"/>
  <c r="G127" i="22"/>
  <c r="T127" i="22" s="1"/>
  <c r="R124" i="22" l="1"/>
  <c r="S124" i="22"/>
  <c r="Q125" i="22"/>
  <c r="U125" i="22" s="1"/>
  <c r="N126" i="22"/>
  <c r="P126" i="22" s="1"/>
  <c r="M126" i="22"/>
  <c r="L127" i="22"/>
  <c r="K127" i="22"/>
  <c r="O127" i="22" s="1"/>
  <c r="J127" i="22"/>
  <c r="G128" i="22"/>
  <c r="T128" i="22" s="1"/>
  <c r="R125" i="22" l="1"/>
  <c r="S125" i="22"/>
  <c r="Q126" i="22"/>
  <c r="U126" i="22" s="1"/>
  <c r="N127" i="22"/>
  <c r="P127" i="22" s="1"/>
  <c r="M127" i="22"/>
  <c r="L128" i="22"/>
  <c r="K128" i="22"/>
  <c r="O128" i="22" s="1"/>
  <c r="J128" i="22"/>
  <c r="G129" i="22"/>
  <c r="T129" i="22" s="1"/>
  <c r="R126" i="22" l="1"/>
  <c r="S126" i="22"/>
  <c r="Q127" i="22"/>
  <c r="U127" i="22" s="1"/>
  <c r="N128" i="22"/>
  <c r="P128" i="22" s="1"/>
  <c r="M128" i="22"/>
  <c r="L129" i="22"/>
  <c r="K129" i="22"/>
  <c r="O129" i="22" s="1"/>
  <c r="J129" i="22"/>
  <c r="G130" i="22"/>
  <c r="T130" i="22" s="1"/>
  <c r="R127" i="22" l="1"/>
  <c r="S127" i="22"/>
  <c r="Q128" i="22"/>
  <c r="U128" i="22" s="1"/>
  <c r="N129" i="22"/>
  <c r="P129" i="22" s="1"/>
  <c r="M129" i="22"/>
  <c r="L130" i="22"/>
  <c r="K130" i="22"/>
  <c r="O130" i="22" s="1"/>
  <c r="J130" i="22"/>
  <c r="G131" i="22"/>
  <c r="T131" i="22" s="1"/>
  <c r="R128" i="22" l="1"/>
  <c r="S128" i="22"/>
  <c r="Q129" i="22"/>
  <c r="U129" i="22" s="1"/>
  <c r="N130" i="22"/>
  <c r="P130" i="22" s="1"/>
  <c r="M130" i="22"/>
  <c r="L131" i="22"/>
  <c r="K131" i="22"/>
  <c r="O131" i="22" s="1"/>
  <c r="J131" i="22"/>
  <c r="G132" i="22"/>
  <c r="T132" i="22" s="1"/>
  <c r="R129" i="22" l="1"/>
  <c r="S129" i="22"/>
  <c r="Q130" i="22"/>
  <c r="U130" i="22" s="1"/>
  <c r="N131" i="22"/>
  <c r="P131" i="22" s="1"/>
  <c r="M131" i="22"/>
  <c r="L132" i="22"/>
  <c r="K132" i="22"/>
  <c r="O132" i="22" s="1"/>
  <c r="J132" i="22"/>
  <c r="G133" i="22"/>
  <c r="T133" i="22" s="1"/>
  <c r="R130" i="22" l="1"/>
  <c r="S130" i="22"/>
  <c r="Q131" i="22"/>
  <c r="U131" i="22" s="1"/>
  <c r="N132" i="22"/>
  <c r="P132" i="22" s="1"/>
  <c r="M132" i="22"/>
  <c r="L133" i="22"/>
  <c r="K133" i="22"/>
  <c r="O133" i="22" s="1"/>
  <c r="J133" i="22"/>
  <c r="G134" i="22"/>
  <c r="T134" i="22" s="1"/>
  <c r="R131" i="22" l="1"/>
  <c r="S131" i="22"/>
  <c r="Q132" i="22"/>
  <c r="U132" i="22" s="1"/>
  <c r="N133" i="22"/>
  <c r="P133" i="22" s="1"/>
  <c r="M133" i="22"/>
  <c r="L134" i="22"/>
  <c r="K134" i="22"/>
  <c r="O134" i="22" s="1"/>
  <c r="J134" i="22"/>
  <c r="G135" i="22"/>
  <c r="T135" i="22" s="1"/>
  <c r="R132" i="22" l="1"/>
  <c r="S132" i="22"/>
  <c r="Q133" i="22"/>
  <c r="U133" i="22" s="1"/>
  <c r="N134" i="22"/>
  <c r="P134" i="22" s="1"/>
  <c r="M134" i="22"/>
  <c r="L135" i="22"/>
  <c r="K135" i="22"/>
  <c r="O135" i="22" s="1"/>
  <c r="J135" i="22"/>
  <c r="G136" i="22"/>
  <c r="T136" i="22" s="1"/>
  <c r="R133" i="22" l="1"/>
  <c r="S133" i="22"/>
  <c r="Q134" i="22"/>
  <c r="U134" i="22" s="1"/>
  <c r="N135" i="22"/>
  <c r="P135" i="22" s="1"/>
  <c r="M135" i="22"/>
  <c r="L136" i="22"/>
  <c r="K136" i="22"/>
  <c r="O136" i="22" s="1"/>
  <c r="J136" i="22"/>
  <c r="G137" i="22"/>
  <c r="T137" i="22" s="1"/>
  <c r="R134" i="22" l="1"/>
  <c r="S134" i="22"/>
  <c r="Q135" i="22"/>
  <c r="U135" i="22" s="1"/>
  <c r="N136" i="22"/>
  <c r="P136" i="22" s="1"/>
  <c r="M136" i="22"/>
  <c r="L137" i="22"/>
  <c r="K137" i="22"/>
  <c r="O137" i="22" s="1"/>
  <c r="J137" i="22"/>
  <c r="G138" i="22"/>
  <c r="T138" i="22" s="1"/>
  <c r="R135" i="22" l="1"/>
  <c r="S135" i="22"/>
  <c r="Q136" i="22"/>
  <c r="U136" i="22" s="1"/>
  <c r="N137" i="22"/>
  <c r="P137" i="22" s="1"/>
  <c r="M137" i="22"/>
  <c r="L138" i="22"/>
  <c r="K138" i="22"/>
  <c r="O138" i="22" s="1"/>
  <c r="J138" i="22"/>
  <c r="G139" i="22"/>
  <c r="T139" i="22" s="1"/>
  <c r="R136" i="22" l="1"/>
  <c r="S136" i="22"/>
  <c r="Q137" i="22"/>
  <c r="U137" i="22" s="1"/>
  <c r="N138" i="22"/>
  <c r="P138" i="22" s="1"/>
  <c r="M138" i="22"/>
  <c r="L139" i="22"/>
  <c r="K139" i="22"/>
  <c r="O139" i="22" s="1"/>
  <c r="J139" i="22"/>
  <c r="G140" i="22"/>
  <c r="T140" i="22" s="1"/>
  <c r="R137" i="22" l="1"/>
  <c r="S137" i="22"/>
  <c r="Q138" i="22"/>
  <c r="U138" i="22" s="1"/>
  <c r="N139" i="22"/>
  <c r="P139" i="22" s="1"/>
  <c r="M139" i="22"/>
  <c r="L140" i="22"/>
  <c r="K140" i="22"/>
  <c r="O140" i="22" s="1"/>
  <c r="J140" i="22"/>
  <c r="G141" i="22"/>
  <c r="T141" i="22" s="1"/>
  <c r="R138" i="22" l="1"/>
  <c r="S138" i="22"/>
  <c r="Q139" i="22"/>
  <c r="U139" i="22" s="1"/>
  <c r="N140" i="22"/>
  <c r="P140" i="22" s="1"/>
  <c r="M140" i="22"/>
  <c r="L141" i="22"/>
  <c r="K141" i="22"/>
  <c r="O141" i="22" s="1"/>
  <c r="J141" i="22"/>
  <c r="G142" i="22"/>
  <c r="T142" i="22" s="1"/>
  <c r="R139" i="22" l="1"/>
  <c r="S139" i="22"/>
  <c r="Q140" i="22"/>
  <c r="U140" i="22" s="1"/>
  <c r="N141" i="22"/>
  <c r="P141" i="22" s="1"/>
  <c r="M141" i="22"/>
  <c r="L142" i="22"/>
  <c r="K142" i="22"/>
  <c r="O142" i="22" s="1"/>
  <c r="J142" i="22"/>
  <c r="G143" i="22"/>
  <c r="T143" i="22" s="1"/>
  <c r="R140" i="22" l="1"/>
  <c r="S140" i="22"/>
  <c r="Q141" i="22"/>
  <c r="U141" i="22" s="1"/>
  <c r="N142" i="22"/>
  <c r="P142" i="22" s="1"/>
  <c r="M142" i="22"/>
  <c r="L143" i="22"/>
  <c r="K143" i="22"/>
  <c r="O143" i="22" s="1"/>
  <c r="J143" i="22"/>
  <c r="G144" i="22"/>
  <c r="T144" i="22" s="1"/>
  <c r="R141" i="22" l="1"/>
  <c r="S141" i="22"/>
  <c r="Q142" i="22"/>
  <c r="U142" i="22" s="1"/>
  <c r="N143" i="22"/>
  <c r="P143" i="22" s="1"/>
  <c r="M143" i="22"/>
  <c r="L144" i="22"/>
  <c r="K144" i="22"/>
  <c r="O144" i="22" s="1"/>
  <c r="J144" i="22"/>
  <c r="G145" i="22"/>
  <c r="T145" i="22" s="1"/>
  <c r="R142" i="22" l="1"/>
  <c r="S142" i="22"/>
  <c r="Q143" i="22"/>
  <c r="U143" i="22" s="1"/>
  <c r="N144" i="22"/>
  <c r="P144" i="22" s="1"/>
  <c r="M144" i="22"/>
  <c r="L145" i="22"/>
  <c r="K145" i="22"/>
  <c r="O145" i="22" s="1"/>
  <c r="J145" i="22"/>
  <c r="G146" i="22"/>
  <c r="T146" i="22" s="1"/>
  <c r="R143" i="22" l="1"/>
  <c r="S143" i="22"/>
  <c r="Q144" i="22"/>
  <c r="U144" i="22" s="1"/>
  <c r="N145" i="22"/>
  <c r="P145" i="22" s="1"/>
  <c r="M145" i="22"/>
  <c r="L146" i="22"/>
  <c r="K146" i="22"/>
  <c r="O146" i="22" s="1"/>
  <c r="J146" i="22"/>
  <c r="G147" i="22"/>
  <c r="T147" i="22" s="1"/>
  <c r="R144" i="22" l="1"/>
  <c r="S144" i="22"/>
  <c r="Q145" i="22"/>
  <c r="U145" i="22" s="1"/>
  <c r="N146" i="22"/>
  <c r="P146" i="22" s="1"/>
  <c r="M146" i="22"/>
  <c r="L147" i="22"/>
  <c r="K147" i="22"/>
  <c r="O147" i="22" s="1"/>
  <c r="J147" i="22"/>
  <c r="G148" i="22"/>
  <c r="T148" i="22" s="1"/>
  <c r="R145" i="22" l="1"/>
  <c r="S145" i="22"/>
  <c r="Q146" i="22"/>
  <c r="U146" i="22" s="1"/>
  <c r="N147" i="22"/>
  <c r="P147" i="22" s="1"/>
  <c r="M147" i="22"/>
  <c r="L148" i="22"/>
  <c r="K148" i="22"/>
  <c r="O148" i="22" s="1"/>
  <c r="J148" i="22"/>
  <c r="G149" i="22"/>
  <c r="T149" i="22" s="1"/>
  <c r="R146" i="22" l="1"/>
  <c r="S146" i="22"/>
  <c r="Q147" i="22"/>
  <c r="U147" i="22" s="1"/>
  <c r="N148" i="22"/>
  <c r="P148" i="22" s="1"/>
  <c r="M148" i="22"/>
  <c r="L149" i="22"/>
  <c r="K149" i="22"/>
  <c r="O149" i="22" s="1"/>
  <c r="J149" i="22"/>
  <c r="G150" i="22"/>
  <c r="T150" i="22" s="1"/>
  <c r="R147" i="22" l="1"/>
  <c r="S147" i="22"/>
  <c r="Q148" i="22"/>
  <c r="U148" i="22" s="1"/>
  <c r="N149" i="22"/>
  <c r="P149" i="22" s="1"/>
  <c r="M149" i="22"/>
  <c r="L150" i="22"/>
  <c r="K150" i="22"/>
  <c r="O150" i="22" s="1"/>
  <c r="J150" i="22"/>
  <c r="G151" i="22"/>
  <c r="T151" i="22" s="1"/>
  <c r="R148" i="22" l="1"/>
  <c r="S148" i="22"/>
  <c r="Q149" i="22"/>
  <c r="U149" i="22" s="1"/>
  <c r="N150" i="22"/>
  <c r="P150" i="22" s="1"/>
  <c r="M150" i="22"/>
  <c r="L151" i="22"/>
  <c r="K151" i="22"/>
  <c r="O151" i="22" s="1"/>
  <c r="J151" i="22"/>
  <c r="G152" i="22"/>
  <c r="T152" i="22" s="1"/>
  <c r="R149" i="22" l="1"/>
  <c r="S149" i="22"/>
  <c r="Q150" i="22"/>
  <c r="U150" i="22" s="1"/>
  <c r="N151" i="22"/>
  <c r="P151" i="22" s="1"/>
  <c r="M151" i="22"/>
  <c r="L152" i="22"/>
  <c r="K152" i="22"/>
  <c r="O152" i="22" s="1"/>
  <c r="J152" i="22"/>
  <c r="G153" i="22"/>
  <c r="T153" i="22" s="1"/>
  <c r="R150" i="22" l="1"/>
  <c r="S150" i="22"/>
  <c r="Q151" i="22"/>
  <c r="U151" i="22" s="1"/>
  <c r="N152" i="22"/>
  <c r="P152" i="22" s="1"/>
  <c r="M152" i="22"/>
  <c r="L153" i="22"/>
  <c r="K153" i="22"/>
  <c r="O153" i="22" s="1"/>
  <c r="J153" i="22"/>
  <c r="G154" i="22"/>
  <c r="T154" i="22" s="1"/>
  <c r="R151" i="22" l="1"/>
  <c r="S151" i="22"/>
  <c r="Q152" i="22"/>
  <c r="U152" i="22" s="1"/>
  <c r="N153" i="22"/>
  <c r="P153" i="22" s="1"/>
  <c r="M153" i="22"/>
  <c r="L154" i="22"/>
  <c r="K154" i="22"/>
  <c r="O154" i="22" s="1"/>
  <c r="J154" i="22"/>
  <c r="G155" i="22"/>
  <c r="T155" i="22" s="1"/>
  <c r="R152" i="22" l="1"/>
  <c r="S152" i="22"/>
  <c r="Q153" i="22"/>
  <c r="U153" i="22" s="1"/>
  <c r="N154" i="22"/>
  <c r="P154" i="22" s="1"/>
  <c r="M154" i="22"/>
  <c r="L155" i="22"/>
  <c r="K155" i="22"/>
  <c r="O155" i="22" s="1"/>
  <c r="J155" i="22"/>
  <c r="G156" i="22"/>
  <c r="T156" i="22" s="1"/>
  <c r="R153" i="22" l="1"/>
  <c r="S153" i="22"/>
  <c r="Q154" i="22"/>
  <c r="U154" i="22" s="1"/>
  <c r="N155" i="22"/>
  <c r="P155" i="22" s="1"/>
  <c r="M155" i="22"/>
  <c r="L156" i="22"/>
  <c r="K156" i="22"/>
  <c r="O156" i="22" s="1"/>
  <c r="J156" i="22"/>
  <c r="G157" i="22"/>
  <c r="T157" i="22" s="1"/>
  <c r="R154" i="22" l="1"/>
  <c r="S154" i="22"/>
  <c r="Q155" i="22"/>
  <c r="U155" i="22" s="1"/>
  <c r="N156" i="22"/>
  <c r="P156" i="22" s="1"/>
  <c r="M156" i="22"/>
  <c r="L157" i="22"/>
  <c r="K157" i="22"/>
  <c r="O157" i="22" s="1"/>
  <c r="J157" i="22"/>
  <c r="G158" i="22"/>
  <c r="T158" i="22" s="1"/>
  <c r="R155" i="22" l="1"/>
  <c r="S155" i="22"/>
  <c r="Q156" i="22"/>
  <c r="U156" i="22" s="1"/>
  <c r="N157" i="22"/>
  <c r="P157" i="22" s="1"/>
  <c r="M157" i="22"/>
  <c r="L158" i="22"/>
  <c r="K158" i="22"/>
  <c r="O158" i="22" s="1"/>
  <c r="J158" i="22"/>
  <c r="G159" i="22"/>
  <c r="T159" i="22" s="1"/>
  <c r="R156" i="22" l="1"/>
  <c r="S156" i="22"/>
  <c r="Q157" i="22"/>
  <c r="U157" i="22" s="1"/>
  <c r="N158" i="22"/>
  <c r="P158" i="22" s="1"/>
  <c r="M158" i="22"/>
  <c r="L159" i="22"/>
  <c r="K159" i="22"/>
  <c r="O159" i="22" s="1"/>
  <c r="J159" i="22"/>
  <c r="G160" i="22"/>
  <c r="T160" i="22" s="1"/>
  <c r="R157" i="22" l="1"/>
  <c r="S157" i="22"/>
  <c r="Q158" i="22"/>
  <c r="U158" i="22" s="1"/>
  <c r="N159" i="22"/>
  <c r="P159" i="22" s="1"/>
  <c r="M159" i="22"/>
  <c r="L160" i="22"/>
  <c r="K160" i="22"/>
  <c r="O160" i="22" s="1"/>
  <c r="J160" i="22"/>
  <c r="G161" i="22"/>
  <c r="T161" i="22" s="1"/>
  <c r="R158" i="22" l="1"/>
  <c r="S158" i="22"/>
  <c r="Q159" i="22"/>
  <c r="U159" i="22" s="1"/>
  <c r="N160" i="22"/>
  <c r="P160" i="22" s="1"/>
  <c r="M160" i="22"/>
  <c r="L161" i="22"/>
  <c r="K161" i="22"/>
  <c r="O161" i="22" s="1"/>
  <c r="J161" i="22"/>
  <c r="G162" i="22"/>
  <c r="T162" i="22" s="1"/>
  <c r="R159" i="22" l="1"/>
  <c r="S159" i="22"/>
  <c r="Q160" i="22"/>
  <c r="U160" i="22" s="1"/>
  <c r="N161" i="22"/>
  <c r="P161" i="22" s="1"/>
  <c r="M161" i="22"/>
  <c r="L162" i="22"/>
  <c r="K162" i="22"/>
  <c r="O162" i="22" s="1"/>
  <c r="J162" i="22"/>
  <c r="G163" i="22"/>
  <c r="T163" i="22" s="1"/>
  <c r="R160" i="22" l="1"/>
  <c r="S160" i="22"/>
  <c r="Q161" i="22"/>
  <c r="U161" i="22" s="1"/>
  <c r="N162" i="22"/>
  <c r="P162" i="22" s="1"/>
  <c r="M162" i="22"/>
  <c r="L163" i="22"/>
  <c r="K163" i="22"/>
  <c r="O163" i="22" s="1"/>
  <c r="J163" i="22"/>
  <c r="G164" i="22"/>
  <c r="T164" i="22" s="1"/>
  <c r="R161" i="22" l="1"/>
  <c r="S161" i="22"/>
  <c r="Q162" i="22"/>
  <c r="U162" i="22" s="1"/>
  <c r="N163" i="22"/>
  <c r="P163" i="22" s="1"/>
  <c r="M163" i="22"/>
  <c r="L164" i="22"/>
  <c r="K164" i="22"/>
  <c r="O164" i="22" s="1"/>
  <c r="J164" i="22"/>
  <c r="G165" i="22"/>
  <c r="T165" i="22" s="1"/>
  <c r="R162" i="22" l="1"/>
  <c r="S162" i="22"/>
  <c r="Q163" i="22"/>
  <c r="U163" i="22" s="1"/>
  <c r="N164" i="22"/>
  <c r="P164" i="22" s="1"/>
  <c r="M164" i="22"/>
  <c r="L165" i="22"/>
  <c r="K165" i="22"/>
  <c r="O165" i="22" s="1"/>
  <c r="J165" i="22"/>
  <c r="G166" i="22"/>
  <c r="T166" i="22" s="1"/>
  <c r="R163" i="22" l="1"/>
  <c r="S163" i="22"/>
  <c r="Q164" i="22"/>
  <c r="U164" i="22" s="1"/>
  <c r="N165" i="22"/>
  <c r="P165" i="22" s="1"/>
  <c r="M165" i="22"/>
  <c r="L166" i="22"/>
  <c r="K166" i="22"/>
  <c r="O166" i="22" s="1"/>
  <c r="J166" i="22"/>
  <c r="G167" i="22"/>
  <c r="T167" i="22" s="1"/>
  <c r="R164" i="22" l="1"/>
  <c r="S164" i="22"/>
  <c r="Q165" i="22"/>
  <c r="U165" i="22" s="1"/>
  <c r="N166" i="22"/>
  <c r="P166" i="22" s="1"/>
  <c r="M166" i="22"/>
  <c r="L167" i="22"/>
  <c r="K167" i="22"/>
  <c r="O167" i="22" s="1"/>
  <c r="J167" i="22"/>
  <c r="G168" i="22"/>
  <c r="T168" i="22" s="1"/>
  <c r="R165" i="22" l="1"/>
  <c r="S165" i="22"/>
  <c r="Q166" i="22"/>
  <c r="U166" i="22" s="1"/>
  <c r="N167" i="22"/>
  <c r="P167" i="22" s="1"/>
  <c r="M167" i="22"/>
  <c r="L168" i="22"/>
  <c r="K168" i="22"/>
  <c r="O168" i="22" s="1"/>
  <c r="J168" i="22"/>
  <c r="G169" i="22"/>
  <c r="T169" i="22" s="1"/>
  <c r="R166" i="22" l="1"/>
  <c r="S166" i="22"/>
  <c r="Q167" i="22"/>
  <c r="U167" i="22" s="1"/>
  <c r="N168" i="22"/>
  <c r="P168" i="22" s="1"/>
  <c r="M168" i="22"/>
  <c r="L169" i="22"/>
  <c r="K169" i="22"/>
  <c r="O169" i="22" s="1"/>
  <c r="J169" i="22"/>
  <c r="G170" i="22"/>
  <c r="T170" i="22" s="1"/>
  <c r="R167" i="22" l="1"/>
  <c r="S167" i="22"/>
  <c r="Q168" i="22"/>
  <c r="U168" i="22" s="1"/>
  <c r="N169" i="22"/>
  <c r="P169" i="22" s="1"/>
  <c r="M169" i="22"/>
  <c r="L170" i="22"/>
  <c r="K170" i="22"/>
  <c r="O170" i="22" s="1"/>
  <c r="J170" i="22"/>
  <c r="G171" i="22"/>
  <c r="T171" i="22" s="1"/>
  <c r="R168" i="22" l="1"/>
  <c r="S168" i="22"/>
  <c r="Q169" i="22"/>
  <c r="U169" i="22" s="1"/>
  <c r="N170" i="22"/>
  <c r="P170" i="22" s="1"/>
  <c r="M170" i="22"/>
  <c r="L171" i="22"/>
  <c r="K171" i="22"/>
  <c r="O171" i="22" s="1"/>
  <c r="J171" i="22"/>
  <c r="G172" i="22"/>
  <c r="T172" i="22" s="1"/>
  <c r="R169" i="22" l="1"/>
  <c r="S169" i="22"/>
  <c r="Q170" i="22"/>
  <c r="U170" i="22" s="1"/>
  <c r="N171" i="22"/>
  <c r="P171" i="22" s="1"/>
  <c r="M171" i="22"/>
  <c r="L172" i="22"/>
  <c r="K172" i="22"/>
  <c r="O172" i="22" s="1"/>
  <c r="J172" i="22"/>
  <c r="G173" i="22"/>
  <c r="T173" i="22" s="1"/>
  <c r="R170" i="22" l="1"/>
  <c r="S170" i="22"/>
  <c r="Q171" i="22"/>
  <c r="U171" i="22" s="1"/>
  <c r="N172" i="22"/>
  <c r="P172" i="22" s="1"/>
  <c r="M172" i="22"/>
  <c r="L173" i="22"/>
  <c r="K173" i="22"/>
  <c r="O173" i="22" s="1"/>
  <c r="J173" i="22"/>
  <c r="G174" i="22"/>
  <c r="T174" i="22" s="1"/>
  <c r="R171" i="22" l="1"/>
  <c r="S171" i="22"/>
  <c r="Q172" i="22"/>
  <c r="U172" i="22" s="1"/>
  <c r="N173" i="22"/>
  <c r="P173" i="22" s="1"/>
  <c r="M173" i="22"/>
  <c r="L174" i="22"/>
  <c r="K174" i="22"/>
  <c r="O174" i="22" s="1"/>
  <c r="J174" i="22"/>
  <c r="G175" i="22"/>
  <c r="T175" i="22" s="1"/>
  <c r="R172" i="22" l="1"/>
  <c r="S172" i="22"/>
  <c r="Q173" i="22"/>
  <c r="U173" i="22" s="1"/>
  <c r="N174" i="22"/>
  <c r="P174" i="22" s="1"/>
  <c r="M174" i="22"/>
  <c r="L175" i="22"/>
  <c r="K175" i="22"/>
  <c r="O175" i="22" s="1"/>
  <c r="J175" i="22"/>
  <c r="G176" i="22"/>
  <c r="T176" i="22" s="1"/>
  <c r="R173" i="22" l="1"/>
  <c r="S173" i="22"/>
  <c r="Q174" i="22"/>
  <c r="U174" i="22" s="1"/>
  <c r="N175" i="22"/>
  <c r="P175" i="22" s="1"/>
  <c r="M175" i="22"/>
  <c r="L176" i="22"/>
  <c r="K176" i="22"/>
  <c r="O176" i="22" s="1"/>
  <c r="J176" i="22"/>
  <c r="G177" i="22"/>
  <c r="T177" i="22" s="1"/>
  <c r="R174" i="22" l="1"/>
  <c r="S174" i="22"/>
  <c r="Q175" i="22"/>
  <c r="U175" i="22" s="1"/>
  <c r="N176" i="22"/>
  <c r="P176" i="22" s="1"/>
  <c r="M176" i="22"/>
  <c r="L177" i="22"/>
  <c r="K177" i="22"/>
  <c r="O177" i="22" s="1"/>
  <c r="J177" i="22"/>
  <c r="G178" i="22"/>
  <c r="T178" i="22" s="1"/>
  <c r="R175" i="22" l="1"/>
  <c r="S175" i="22"/>
  <c r="Q176" i="22"/>
  <c r="U176" i="22" s="1"/>
  <c r="N177" i="22"/>
  <c r="P177" i="22" s="1"/>
  <c r="M177" i="22"/>
  <c r="L178" i="22"/>
  <c r="K178" i="22"/>
  <c r="O178" i="22" s="1"/>
  <c r="J178" i="22"/>
  <c r="G179" i="22"/>
  <c r="T179" i="22" s="1"/>
  <c r="R176" i="22" l="1"/>
  <c r="S176" i="22"/>
  <c r="Q177" i="22"/>
  <c r="U177" i="22" s="1"/>
  <c r="N178" i="22"/>
  <c r="P178" i="22" s="1"/>
  <c r="M178" i="22"/>
  <c r="L179" i="22"/>
  <c r="K179" i="22"/>
  <c r="O179" i="22" s="1"/>
  <c r="J179" i="22"/>
  <c r="G180" i="22"/>
  <c r="T180" i="22" s="1"/>
  <c r="R177" i="22" l="1"/>
  <c r="S177" i="22"/>
  <c r="Q178" i="22"/>
  <c r="U178" i="22" s="1"/>
  <c r="N179" i="22"/>
  <c r="P179" i="22" s="1"/>
  <c r="M179" i="22"/>
  <c r="L180" i="22"/>
  <c r="K180" i="22"/>
  <c r="O180" i="22" s="1"/>
  <c r="J180" i="22"/>
  <c r="G181" i="22"/>
  <c r="T181" i="22" s="1"/>
  <c r="R178" i="22" l="1"/>
  <c r="S178" i="22"/>
  <c r="Q179" i="22"/>
  <c r="U179" i="22" s="1"/>
  <c r="N180" i="22"/>
  <c r="P180" i="22" s="1"/>
  <c r="M180" i="22"/>
  <c r="L181" i="22"/>
  <c r="K181" i="22"/>
  <c r="O181" i="22" s="1"/>
  <c r="J181" i="22"/>
  <c r="G182" i="22"/>
  <c r="T182" i="22" s="1"/>
  <c r="R179" i="22" l="1"/>
  <c r="S179" i="22"/>
  <c r="Q180" i="22"/>
  <c r="U180" i="22" s="1"/>
  <c r="N181" i="22"/>
  <c r="P181" i="22" s="1"/>
  <c r="M181" i="22"/>
  <c r="L182" i="22"/>
  <c r="K182" i="22"/>
  <c r="O182" i="22" s="1"/>
  <c r="J182" i="22"/>
  <c r="G183" i="22"/>
  <c r="T183" i="22" s="1"/>
  <c r="R180" i="22" l="1"/>
  <c r="S180" i="22"/>
  <c r="Q181" i="22"/>
  <c r="U181" i="22" s="1"/>
  <c r="N182" i="22"/>
  <c r="P182" i="22" s="1"/>
  <c r="M182" i="22"/>
  <c r="L183" i="22"/>
  <c r="K183" i="22"/>
  <c r="O183" i="22" s="1"/>
  <c r="J183" i="22"/>
  <c r="G184" i="22"/>
  <c r="T184" i="22" s="1"/>
  <c r="R181" i="22" l="1"/>
  <c r="S181" i="22"/>
  <c r="Q182" i="22"/>
  <c r="U182" i="22" s="1"/>
  <c r="N183" i="22"/>
  <c r="P183" i="22" s="1"/>
  <c r="M183" i="22"/>
  <c r="L184" i="22"/>
  <c r="K184" i="22"/>
  <c r="O184" i="22" s="1"/>
  <c r="J184" i="22"/>
  <c r="G185" i="22"/>
  <c r="T185" i="22" s="1"/>
  <c r="R182" i="22" l="1"/>
  <c r="S182" i="22"/>
  <c r="Q183" i="22"/>
  <c r="U183" i="22" s="1"/>
  <c r="N184" i="22"/>
  <c r="P184" i="22" s="1"/>
  <c r="M184" i="22"/>
  <c r="L185" i="22"/>
  <c r="K185" i="22"/>
  <c r="O185" i="22" s="1"/>
  <c r="J185" i="22"/>
  <c r="G186" i="22"/>
  <c r="T186" i="22" s="1"/>
  <c r="R183" i="22" l="1"/>
  <c r="S183" i="22"/>
  <c r="Q184" i="22"/>
  <c r="U184" i="22" s="1"/>
  <c r="N185" i="22"/>
  <c r="P185" i="22" s="1"/>
  <c r="M185" i="22"/>
  <c r="L186" i="22"/>
  <c r="K186" i="22"/>
  <c r="O186" i="22" s="1"/>
  <c r="J186" i="22"/>
  <c r="G187" i="22"/>
  <c r="T187" i="22" s="1"/>
  <c r="R184" i="22" l="1"/>
  <c r="S184" i="22"/>
  <c r="Q185" i="22"/>
  <c r="U185" i="22" s="1"/>
  <c r="N186" i="22"/>
  <c r="P186" i="22" s="1"/>
  <c r="M186" i="22"/>
  <c r="L187" i="22"/>
  <c r="K187" i="22"/>
  <c r="O187" i="22" s="1"/>
  <c r="J187" i="22"/>
  <c r="G188" i="22"/>
  <c r="T188" i="22" s="1"/>
  <c r="R185" i="22" l="1"/>
  <c r="S185" i="22"/>
  <c r="Q186" i="22"/>
  <c r="U186" i="22" s="1"/>
  <c r="N187" i="22"/>
  <c r="P187" i="22" s="1"/>
  <c r="M187" i="22"/>
  <c r="L188" i="22"/>
  <c r="K188" i="22"/>
  <c r="O188" i="22" s="1"/>
  <c r="J188" i="22"/>
  <c r="G189" i="22"/>
  <c r="T189" i="22" s="1"/>
  <c r="R186" i="22" l="1"/>
  <c r="S186" i="22"/>
  <c r="Q187" i="22"/>
  <c r="U187" i="22" s="1"/>
  <c r="N188" i="22"/>
  <c r="P188" i="22" s="1"/>
  <c r="M188" i="22"/>
  <c r="L189" i="22"/>
  <c r="K189" i="22"/>
  <c r="O189" i="22" s="1"/>
  <c r="J189" i="22"/>
  <c r="G190" i="22"/>
  <c r="T190" i="22" s="1"/>
  <c r="R187" i="22" l="1"/>
  <c r="S187" i="22"/>
  <c r="Q188" i="22"/>
  <c r="U188" i="22" s="1"/>
  <c r="N189" i="22"/>
  <c r="P189" i="22" s="1"/>
  <c r="M189" i="22"/>
  <c r="L190" i="22"/>
  <c r="K190" i="22"/>
  <c r="O190" i="22" s="1"/>
  <c r="J190" i="22"/>
  <c r="G191" i="22"/>
  <c r="T191" i="22" s="1"/>
  <c r="R188" i="22" l="1"/>
  <c r="S188" i="22"/>
  <c r="Q189" i="22"/>
  <c r="U189" i="22" s="1"/>
  <c r="N190" i="22"/>
  <c r="P190" i="22" s="1"/>
  <c r="M190" i="22"/>
  <c r="L191" i="22"/>
  <c r="K191" i="22"/>
  <c r="O191" i="22" s="1"/>
  <c r="J191" i="22"/>
  <c r="G192" i="22"/>
  <c r="T192" i="22" s="1"/>
  <c r="R189" i="22" l="1"/>
  <c r="S189" i="22"/>
  <c r="Q190" i="22"/>
  <c r="U190" i="22" s="1"/>
  <c r="N191" i="22"/>
  <c r="P191" i="22" s="1"/>
  <c r="M191" i="22"/>
  <c r="L192" i="22"/>
  <c r="K192" i="22"/>
  <c r="O192" i="22" s="1"/>
  <c r="J192" i="22"/>
  <c r="G193" i="22"/>
  <c r="T193" i="22" s="1"/>
  <c r="R190" i="22" l="1"/>
  <c r="S190" i="22"/>
  <c r="Q191" i="22"/>
  <c r="U191" i="22" s="1"/>
  <c r="N192" i="22"/>
  <c r="P192" i="22" s="1"/>
  <c r="M192" i="22"/>
  <c r="L193" i="22"/>
  <c r="K193" i="22"/>
  <c r="O193" i="22" s="1"/>
  <c r="J193" i="22"/>
  <c r="G194" i="22"/>
  <c r="T194" i="22" s="1"/>
  <c r="R191" i="22" l="1"/>
  <c r="S191" i="22"/>
  <c r="Q192" i="22"/>
  <c r="U192" i="22" s="1"/>
  <c r="N193" i="22"/>
  <c r="P193" i="22" s="1"/>
  <c r="M193" i="22"/>
  <c r="L194" i="22"/>
  <c r="K194" i="22"/>
  <c r="O194" i="22" s="1"/>
  <c r="J194" i="22"/>
  <c r="G195" i="22"/>
  <c r="T195" i="22" s="1"/>
  <c r="R192" i="22" l="1"/>
  <c r="S192" i="22"/>
  <c r="Q193" i="22"/>
  <c r="U193" i="22" s="1"/>
  <c r="N194" i="22"/>
  <c r="P194" i="22" s="1"/>
  <c r="M194" i="22"/>
  <c r="L195" i="22"/>
  <c r="K195" i="22"/>
  <c r="O195" i="22" s="1"/>
  <c r="J195" i="22"/>
  <c r="G196" i="22"/>
  <c r="T196" i="22" s="1"/>
  <c r="R193" i="22" l="1"/>
  <c r="S193" i="22"/>
  <c r="Q194" i="22"/>
  <c r="U194" i="22" s="1"/>
  <c r="N195" i="22"/>
  <c r="P195" i="22" s="1"/>
  <c r="M195" i="22"/>
  <c r="L196" i="22"/>
  <c r="K196" i="22"/>
  <c r="O196" i="22" s="1"/>
  <c r="J196" i="22"/>
  <c r="G197" i="22"/>
  <c r="T197" i="22" s="1"/>
  <c r="R194" i="22" l="1"/>
  <c r="S194" i="22"/>
  <c r="Q195" i="22"/>
  <c r="U195" i="22" s="1"/>
  <c r="N196" i="22"/>
  <c r="P196" i="22" s="1"/>
  <c r="M196" i="22"/>
  <c r="L197" i="22"/>
  <c r="K197" i="22"/>
  <c r="O197" i="22" s="1"/>
  <c r="J197" i="22"/>
  <c r="G198" i="22"/>
  <c r="T198" i="22" s="1"/>
  <c r="R195" i="22" l="1"/>
  <c r="S195" i="22"/>
  <c r="Q196" i="22"/>
  <c r="U196" i="22" s="1"/>
  <c r="N197" i="22"/>
  <c r="P197" i="22" s="1"/>
  <c r="M197" i="22"/>
  <c r="L198" i="22"/>
  <c r="K198" i="22"/>
  <c r="O198" i="22" s="1"/>
  <c r="J198" i="22"/>
  <c r="G199" i="22"/>
  <c r="T199" i="22" s="1"/>
  <c r="R196" i="22" l="1"/>
  <c r="S196" i="22"/>
  <c r="Q197" i="22"/>
  <c r="U197" i="22" s="1"/>
  <c r="N198" i="22"/>
  <c r="P198" i="22" s="1"/>
  <c r="M198" i="22"/>
  <c r="L199" i="22"/>
  <c r="K199" i="22"/>
  <c r="O199" i="22" s="1"/>
  <c r="J199" i="22"/>
  <c r="G200" i="22"/>
  <c r="T200" i="22" s="1"/>
  <c r="R197" i="22" l="1"/>
  <c r="S197" i="22"/>
  <c r="Q198" i="22"/>
  <c r="U198" i="22" s="1"/>
  <c r="N199" i="22"/>
  <c r="P199" i="22" s="1"/>
  <c r="M199" i="22"/>
  <c r="L200" i="22"/>
  <c r="K200" i="22"/>
  <c r="O200" i="22" s="1"/>
  <c r="J200" i="22"/>
  <c r="G201" i="22"/>
  <c r="T201" i="22" s="1"/>
  <c r="R198" i="22" l="1"/>
  <c r="S198" i="22"/>
  <c r="Q199" i="22"/>
  <c r="U199" i="22" s="1"/>
  <c r="N200" i="22"/>
  <c r="P200" i="22" s="1"/>
  <c r="M200" i="22"/>
  <c r="L201" i="22"/>
  <c r="K201" i="22"/>
  <c r="O201" i="22" s="1"/>
  <c r="J201" i="22"/>
  <c r="G202" i="22"/>
  <c r="T202" i="22" s="1"/>
  <c r="R199" i="22" l="1"/>
  <c r="S199" i="22"/>
  <c r="Q200" i="22"/>
  <c r="U200" i="22" s="1"/>
  <c r="N201" i="22"/>
  <c r="P201" i="22" s="1"/>
  <c r="M201" i="22"/>
  <c r="L202" i="22"/>
  <c r="K202" i="22"/>
  <c r="O202" i="22" s="1"/>
  <c r="J202" i="22"/>
  <c r="G203" i="22"/>
  <c r="T203" i="22" s="1"/>
  <c r="R200" i="22" l="1"/>
  <c r="S200" i="22"/>
  <c r="Q201" i="22"/>
  <c r="U201" i="22" s="1"/>
  <c r="N202" i="22"/>
  <c r="P202" i="22" s="1"/>
  <c r="M202" i="22"/>
  <c r="L203" i="22"/>
  <c r="K203" i="22"/>
  <c r="O203" i="22" s="1"/>
  <c r="J203" i="22"/>
  <c r="G204" i="22"/>
  <c r="T204" i="22" s="1"/>
  <c r="R201" i="22" l="1"/>
  <c r="S201" i="22"/>
  <c r="Q202" i="22"/>
  <c r="U202" i="22" s="1"/>
  <c r="N203" i="22"/>
  <c r="P203" i="22" s="1"/>
  <c r="M203" i="22"/>
  <c r="L204" i="22"/>
  <c r="K204" i="22"/>
  <c r="O204" i="22" s="1"/>
  <c r="J204" i="22"/>
  <c r="G205" i="22"/>
  <c r="T205" i="22" s="1"/>
  <c r="R202" i="22" l="1"/>
  <c r="S202" i="22"/>
  <c r="Q203" i="22"/>
  <c r="U203" i="22" s="1"/>
  <c r="N204" i="22"/>
  <c r="P204" i="22" s="1"/>
  <c r="M204" i="22"/>
  <c r="L205" i="22"/>
  <c r="K205" i="22"/>
  <c r="O205" i="22" s="1"/>
  <c r="J205" i="22"/>
  <c r="G206" i="22"/>
  <c r="T206" i="22" s="1"/>
  <c r="R203" i="22" l="1"/>
  <c r="S203" i="22"/>
  <c r="Q204" i="22"/>
  <c r="U204" i="22" s="1"/>
  <c r="N205" i="22"/>
  <c r="P205" i="22" s="1"/>
  <c r="M205" i="22"/>
  <c r="L206" i="22"/>
  <c r="K206" i="22"/>
  <c r="O206" i="22" s="1"/>
  <c r="J206" i="22"/>
  <c r="G207" i="22"/>
  <c r="T207" i="22" s="1"/>
  <c r="R204" i="22" l="1"/>
  <c r="S204" i="22"/>
  <c r="Q205" i="22"/>
  <c r="U205" i="22" s="1"/>
  <c r="N206" i="22"/>
  <c r="P206" i="22" s="1"/>
  <c r="M206" i="22"/>
  <c r="L207" i="22"/>
  <c r="K207" i="22"/>
  <c r="O207" i="22" s="1"/>
  <c r="J207" i="22"/>
  <c r="G208" i="22"/>
  <c r="T208" i="22" s="1"/>
  <c r="R205" i="22" l="1"/>
  <c r="S205" i="22"/>
  <c r="Q206" i="22"/>
  <c r="U206" i="22" s="1"/>
  <c r="N207" i="22"/>
  <c r="P207" i="22" s="1"/>
  <c r="M207" i="22"/>
  <c r="L208" i="22"/>
  <c r="K208" i="22"/>
  <c r="O208" i="22" s="1"/>
  <c r="J208" i="22"/>
  <c r="G209" i="22"/>
  <c r="T209" i="22" s="1"/>
  <c r="R206" i="22" l="1"/>
  <c r="S206" i="22"/>
  <c r="Q207" i="22"/>
  <c r="U207" i="22" s="1"/>
  <c r="N208" i="22"/>
  <c r="P208" i="22" s="1"/>
  <c r="M208" i="22"/>
  <c r="L209" i="22"/>
  <c r="K209" i="22"/>
  <c r="O209" i="22" s="1"/>
  <c r="J209" i="22"/>
  <c r="G210" i="22"/>
  <c r="T210" i="22" s="1"/>
  <c r="R207" i="22" l="1"/>
  <c r="S207" i="22"/>
  <c r="Q208" i="22"/>
  <c r="U208" i="22" s="1"/>
  <c r="N209" i="22"/>
  <c r="P209" i="22" s="1"/>
  <c r="M209" i="22"/>
  <c r="L210" i="22"/>
  <c r="K210" i="22"/>
  <c r="O210" i="22" s="1"/>
  <c r="J210" i="22"/>
  <c r="G211" i="22"/>
  <c r="T211" i="22" s="1"/>
  <c r="R208" i="22" l="1"/>
  <c r="S208" i="22"/>
  <c r="Q209" i="22"/>
  <c r="U209" i="22" s="1"/>
  <c r="N210" i="22"/>
  <c r="P210" i="22" s="1"/>
  <c r="M210" i="22"/>
  <c r="L211" i="22"/>
  <c r="K211" i="22"/>
  <c r="O211" i="22" s="1"/>
  <c r="J211" i="22"/>
  <c r="G212" i="22"/>
  <c r="T212" i="22" s="1"/>
  <c r="R209" i="22" l="1"/>
  <c r="S209" i="22"/>
  <c r="Q210" i="22"/>
  <c r="U210" i="22" s="1"/>
  <c r="N211" i="22"/>
  <c r="P211" i="22" s="1"/>
  <c r="M211" i="22"/>
  <c r="L212" i="22"/>
  <c r="K212" i="22"/>
  <c r="O212" i="22" s="1"/>
  <c r="J212" i="22"/>
  <c r="G213" i="22"/>
  <c r="T213" i="22" s="1"/>
  <c r="R210" i="22" l="1"/>
  <c r="S210" i="22"/>
  <c r="Q211" i="22"/>
  <c r="U211" i="22" s="1"/>
  <c r="N212" i="22"/>
  <c r="P212" i="22" s="1"/>
  <c r="M212" i="22"/>
  <c r="L213" i="22"/>
  <c r="K213" i="22"/>
  <c r="O213" i="22" s="1"/>
  <c r="J213" i="22"/>
  <c r="G214" i="22"/>
  <c r="T214" i="22" s="1"/>
  <c r="R211" i="22" l="1"/>
  <c r="S211" i="22"/>
  <c r="Q212" i="22"/>
  <c r="U212" i="22" s="1"/>
  <c r="N213" i="22"/>
  <c r="P213" i="22" s="1"/>
  <c r="M213" i="22"/>
  <c r="L214" i="22"/>
  <c r="K214" i="22"/>
  <c r="O214" i="22" s="1"/>
  <c r="J214" i="22"/>
  <c r="G215" i="22"/>
  <c r="T215" i="22" s="1"/>
  <c r="R212" i="22" l="1"/>
  <c r="S212" i="22"/>
  <c r="Q213" i="22"/>
  <c r="U213" i="22" s="1"/>
  <c r="N214" i="22"/>
  <c r="P214" i="22" s="1"/>
  <c r="M214" i="22"/>
  <c r="L215" i="22"/>
  <c r="K215" i="22"/>
  <c r="O215" i="22" s="1"/>
  <c r="J215" i="22"/>
  <c r="G216" i="22"/>
  <c r="T216" i="22" s="1"/>
  <c r="R213" i="22" l="1"/>
  <c r="S213" i="22"/>
  <c r="Q214" i="22"/>
  <c r="U214" i="22" s="1"/>
  <c r="N215" i="22"/>
  <c r="P215" i="22" s="1"/>
  <c r="M215" i="22"/>
  <c r="L216" i="22"/>
  <c r="K216" i="22"/>
  <c r="O216" i="22" s="1"/>
  <c r="J216" i="22"/>
  <c r="G217" i="22"/>
  <c r="T217" i="22" s="1"/>
  <c r="R214" i="22" l="1"/>
  <c r="S214" i="22"/>
  <c r="Q215" i="22"/>
  <c r="U215" i="22" s="1"/>
  <c r="N216" i="22"/>
  <c r="P216" i="22" s="1"/>
  <c r="M216" i="22"/>
  <c r="L217" i="22"/>
  <c r="K217" i="22"/>
  <c r="O217" i="22" s="1"/>
  <c r="J217" i="22"/>
  <c r="G218" i="22"/>
  <c r="T218" i="22" s="1"/>
  <c r="R215" i="22" l="1"/>
  <c r="S215" i="22"/>
  <c r="Q216" i="22"/>
  <c r="U216" i="22" s="1"/>
  <c r="N217" i="22"/>
  <c r="P217" i="22" s="1"/>
  <c r="M217" i="22"/>
  <c r="L218" i="22"/>
  <c r="K218" i="22"/>
  <c r="O218" i="22" s="1"/>
  <c r="J218" i="22"/>
  <c r="G219" i="22"/>
  <c r="T219" i="22" s="1"/>
  <c r="R216" i="22" l="1"/>
  <c r="S216" i="22"/>
  <c r="Q217" i="22"/>
  <c r="U217" i="22" s="1"/>
  <c r="N218" i="22"/>
  <c r="P218" i="22" s="1"/>
  <c r="M218" i="22"/>
  <c r="L219" i="22"/>
  <c r="K219" i="22"/>
  <c r="O219" i="22" s="1"/>
  <c r="J219" i="22"/>
  <c r="G220" i="22"/>
  <c r="T220" i="22" s="1"/>
  <c r="R217" i="22" l="1"/>
  <c r="S217" i="22"/>
  <c r="Q218" i="22"/>
  <c r="U218" i="22" s="1"/>
  <c r="N219" i="22"/>
  <c r="P219" i="22" s="1"/>
  <c r="M219" i="22"/>
  <c r="L220" i="22"/>
  <c r="K220" i="22"/>
  <c r="O220" i="22" s="1"/>
  <c r="J220" i="22"/>
  <c r="G221" i="22"/>
  <c r="T221" i="22" s="1"/>
  <c r="R218" i="22" l="1"/>
  <c r="S218" i="22"/>
  <c r="Q219" i="22"/>
  <c r="U219" i="22" s="1"/>
  <c r="N220" i="22"/>
  <c r="P220" i="22" s="1"/>
  <c r="M220" i="22"/>
  <c r="L221" i="22"/>
  <c r="K221" i="22"/>
  <c r="O221" i="22" s="1"/>
  <c r="J221" i="22"/>
  <c r="G222" i="22"/>
  <c r="T222" i="22" s="1"/>
  <c r="R219" i="22" l="1"/>
  <c r="S219" i="22"/>
  <c r="Q220" i="22"/>
  <c r="U220" i="22" s="1"/>
  <c r="N221" i="22"/>
  <c r="P221" i="22" s="1"/>
  <c r="M221" i="22"/>
  <c r="L222" i="22"/>
  <c r="K222" i="22"/>
  <c r="O222" i="22" s="1"/>
  <c r="J222" i="22"/>
  <c r="G223" i="22"/>
  <c r="T223" i="22" s="1"/>
  <c r="R220" i="22" l="1"/>
  <c r="S220" i="22"/>
  <c r="Q221" i="22"/>
  <c r="U221" i="22" s="1"/>
  <c r="N222" i="22"/>
  <c r="P222" i="22" s="1"/>
  <c r="M222" i="22"/>
  <c r="L223" i="22"/>
  <c r="K223" i="22"/>
  <c r="O223" i="22" s="1"/>
  <c r="J223" i="22"/>
  <c r="G224" i="22"/>
  <c r="T224" i="22" s="1"/>
  <c r="R221" i="22" l="1"/>
  <c r="S221" i="22"/>
  <c r="Q222" i="22"/>
  <c r="U222" i="22" s="1"/>
  <c r="N223" i="22"/>
  <c r="P223" i="22" s="1"/>
  <c r="M223" i="22"/>
  <c r="L224" i="22"/>
  <c r="K224" i="22"/>
  <c r="O224" i="22" s="1"/>
  <c r="J224" i="22"/>
  <c r="G225" i="22"/>
  <c r="T225" i="22" s="1"/>
  <c r="R222" i="22" l="1"/>
  <c r="S222" i="22"/>
  <c r="Q223" i="22"/>
  <c r="U223" i="22" s="1"/>
  <c r="N224" i="22"/>
  <c r="P224" i="22" s="1"/>
  <c r="M224" i="22"/>
  <c r="L225" i="22"/>
  <c r="K225" i="22"/>
  <c r="O225" i="22" s="1"/>
  <c r="J225" i="22"/>
  <c r="G226" i="22"/>
  <c r="T226" i="22" s="1"/>
  <c r="R223" i="22" l="1"/>
  <c r="S223" i="22"/>
  <c r="Q224" i="22"/>
  <c r="U224" i="22" s="1"/>
  <c r="N225" i="22"/>
  <c r="P225" i="22" s="1"/>
  <c r="M225" i="22"/>
  <c r="L226" i="22"/>
  <c r="K226" i="22"/>
  <c r="O226" i="22" s="1"/>
  <c r="J226" i="22"/>
  <c r="G227" i="22"/>
  <c r="T227" i="22" s="1"/>
  <c r="R224" i="22" l="1"/>
  <c r="S224" i="22"/>
  <c r="Q225" i="22"/>
  <c r="U225" i="22" s="1"/>
  <c r="N226" i="22"/>
  <c r="P226" i="22" s="1"/>
  <c r="M226" i="22"/>
  <c r="L227" i="22"/>
  <c r="K227" i="22"/>
  <c r="O227" i="22" s="1"/>
  <c r="J227" i="22"/>
  <c r="G228" i="22"/>
  <c r="T228" i="22" s="1"/>
  <c r="R225" i="22" l="1"/>
  <c r="S225" i="22"/>
  <c r="Q226" i="22"/>
  <c r="U226" i="22" s="1"/>
  <c r="N227" i="22"/>
  <c r="P227" i="22" s="1"/>
  <c r="M227" i="22"/>
  <c r="L228" i="22"/>
  <c r="K228" i="22"/>
  <c r="O228" i="22" s="1"/>
  <c r="J228" i="22"/>
  <c r="G229" i="22"/>
  <c r="T229" i="22" s="1"/>
  <c r="R226" i="22" l="1"/>
  <c r="S226" i="22"/>
  <c r="Q227" i="22"/>
  <c r="U227" i="22" s="1"/>
  <c r="N228" i="22"/>
  <c r="P228" i="22" s="1"/>
  <c r="M228" i="22"/>
  <c r="L229" i="22"/>
  <c r="K229" i="22"/>
  <c r="O229" i="22" s="1"/>
  <c r="J229" i="22"/>
  <c r="G230" i="22"/>
  <c r="T230" i="22" s="1"/>
  <c r="R227" i="22" l="1"/>
  <c r="S227" i="22"/>
  <c r="Q228" i="22"/>
  <c r="U228" i="22" s="1"/>
  <c r="N229" i="22"/>
  <c r="P229" i="22" s="1"/>
  <c r="M229" i="22"/>
  <c r="L230" i="22"/>
  <c r="K230" i="22"/>
  <c r="O230" i="22" s="1"/>
  <c r="J230" i="22"/>
  <c r="G231" i="22"/>
  <c r="T231" i="22" s="1"/>
  <c r="R228" i="22" l="1"/>
  <c r="S228" i="22"/>
  <c r="Q229" i="22"/>
  <c r="U229" i="22" s="1"/>
  <c r="N230" i="22"/>
  <c r="P230" i="22" s="1"/>
  <c r="M230" i="22"/>
  <c r="L231" i="22"/>
  <c r="K231" i="22"/>
  <c r="O231" i="22" s="1"/>
  <c r="J231" i="22"/>
  <c r="G232" i="22"/>
  <c r="T232" i="22" s="1"/>
  <c r="R229" i="22" l="1"/>
  <c r="S229" i="22"/>
  <c r="Q230" i="22"/>
  <c r="U230" i="22" s="1"/>
  <c r="N231" i="22"/>
  <c r="P231" i="22" s="1"/>
  <c r="M231" i="22"/>
  <c r="L232" i="22"/>
  <c r="K232" i="22"/>
  <c r="O232" i="22" s="1"/>
  <c r="J232" i="22"/>
  <c r="G233" i="22"/>
  <c r="T233" i="22" s="1"/>
  <c r="R230" i="22" l="1"/>
  <c r="S230" i="22"/>
  <c r="Q231" i="22"/>
  <c r="U231" i="22" s="1"/>
  <c r="N232" i="22"/>
  <c r="P232" i="22" s="1"/>
  <c r="M232" i="22"/>
  <c r="L233" i="22"/>
  <c r="K233" i="22"/>
  <c r="O233" i="22" s="1"/>
  <c r="J233" i="22"/>
  <c r="G234" i="22"/>
  <c r="T234" i="22" s="1"/>
  <c r="R231" i="22" l="1"/>
  <c r="S231" i="22"/>
  <c r="Q232" i="22"/>
  <c r="U232" i="22" s="1"/>
  <c r="N233" i="22"/>
  <c r="P233" i="22" s="1"/>
  <c r="M233" i="22"/>
  <c r="L234" i="22"/>
  <c r="K234" i="22"/>
  <c r="O234" i="22" s="1"/>
  <c r="J234" i="22"/>
  <c r="G235" i="22"/>
  <c r="T235" i="22" s="1"/>
  <c r="R232" i="22" l="1"/>
  <c r="S232" i="22"/>
  <c r="Q233" i="22"/>
  <c r="U233" i="22" s="1"/>
  <c r="N234" i="22"/>
  <c r="P234" i="22" s="1"/>
  <c r="M234" i="22"/>
  <c r="L235" i="22"/>
  <c r="K235" i="22"/>
  <c r="O235" i="22" s="1"/>
  <c r="J235" i="22"/>
  <c r="G236" i="22"/>
  <c r="T236" i="22" s="1"/>
  <c r="R233" i="22" l="1"/>
  <c r="S233" i="22"/>
  <c r="Q234" i="22"/>
  <c r="U234" i="22" s="1"/>
  <c r="N235" i="22"/>
  <c r="P235" i="22" s="1"/>
  <c r="M235" i="22"/>
  <c r="L236" i="22"/>
  <c r="K236" i="22"/>
  <c r="O236" i="22" s="1"/>
  <c r="J236" i="22"/>
  <c r="G237" i="22"/>
  <c r="T237" i="22" s="1"/>
  <c r="R234" i="22" l="1"/>
  <c r="S234" i="22"/>
  <c r="Q235" i="22"/>
  <c r="U235" i="22" s="1"/>
  <c r="N236" i="22"/>
  <c r="P236" i="22" s="1"/>
  <c r="M236" i="22"/>
  <c r="L237" i="22"/>
  <c r="K237" i="22"/>
  <c r="O237" i="22" s="1"/>
  <c r="J237" i="22"/>
  <c r="G238" i="22"/>
  <c r="T238" i="22" s="1"/>
  <c r="R235" i="22" l="1"/>
  <c r="S235" i="22"/>
  <c r="Q236" i="22"/>
  <c r="U236" i="22" s="1"/>
  <c r="N237" i="22"/>
  <c r="P237" i="22" s="1"/>
  <c r="M237" i="22"/>
  <c r="L238" i="22"/>
  <c r="K238" i="22"/>
  <c r="O238" i="22" s="1"/>
  <c r="J238" i="22"/>
  <c r="G239" i="22"/>
  <c r="T239" i="22" s="1"/>
  <c r="R236" i="22" l="1"/>
  <c r="S236" i="22"/>
  <c r="Q237" i="22"/>
  <c r="U237" i="22" s="1"/>
  <c r="N238" i="22"/>
  <c r="P238" i="22" s="1"/>
  <c r="M238" i="22"/>
  <c r="L239" i="22"/>
  <c r="K239" i="22"/>
  <c r="O239" i="22" s="1"/>
  <c r="J239" i="22"/>
  <c r="G240" i="22"/>
  <c r="T240" i="22" s="1"/>
  <c r="R237" i="22" l="1"/>
  <c r="S237" i="22"/>
  <c r="Q238" i="22"/>
  <c r="U238" i="22" s="1"/>
  <c r="N239" i="22"/>
  <c r="P239" i="22" s="1"/>
  <c r="M239" i="22"/>
  <c r="L240" i="22"/>
  <c r="K240" i="22"/>
  <c r="O240" i="22" s="1"/>
  <c r="J240" i="22"/>
  <c r="G241" i="22"/>
  <c r="T241" i="22" s="1"/>
  <c r="R238" i="22" l="1"/>
  <c r="S238" i="22"/>
  <c r="Q239" i="22"/>
  <c r="U239" i="22" s="1"/>
  <c r="N240" i="22"/>
  <c r="P240" i="22" s="1"/>
  <c r="M240" i="22"/>
  <c r="L241" i="22"/>
  <c r="K241" i="22"/>
  <c r="O241" i="22" s="1"/>
  <c r="J241" i="22"/>
  <c r="G242" i="22"/>
  <c r="T242" i="22" s="1"/>
  <c r="R239" i="22" l="1"/>
  <c r="S239" i="22"/>
  <c r="Q240" i="22"/>
  <c r="U240" i="22" s="1"/>
  <c r="N241" i="22"/>
  <c r="P241" i="22" s="1"/>
  <c r="M241" i="22"/>
  <c r="L242" i="22"/>
  <c r="K242" i="22"/>
  <c r="O242" i="22" s="1"/>
  <c r="J242" i="22"/>
  <c r="G243" i="22"/>
  <c r="T243" i="22" s="1"/>
  <c r="R240" i="22" l="1"/>
  <c r="S240" i="22"/>
  <c r="Q241" i="22"/>
  <c r="U241" i="22" s="1"/>
  <c r="N242" i="22"/>
  <c r="P242" i="22" s="1"/>
  <c r="M242" i="22"/>
  <c r="L243" i="22"/>
  <c r="K243" i="22"/>
  <c r="O243" i="22" s="1"/>
  <c r="J243" i="22"/>
  <c r="G244" i="22"/>
  <c r="T244" i="22" s="1"/>
  <c r="R241" i="22" l="1"/>
  <c r="S241" i="22"/>
  <c r="Q242" i="22"/>
  <c r="U242" i="22" s="1"/>
  <c r="N243" i="22"/>
  <c r="P243" i="22" s="1"/>
  <c r="M243" i="22"/>
  <c r="L244" i="22"/>
  <c r="K244" i="22"/>
  <c r="O244" i="22" s="1"/>
  <c r="J244" i="22"/>
  <c r="G245" i="22"/>
  <c r="T245" i="22" s="1"/>
  <c r="R242" i="22" l="1"/>
  <c r="S242" i="22"/>
  <c r="Q243" i="22"/>
  <c r="U243" i="22" s="1"/>
  <c r="N244" i="22"/>
  <c r="P244" i="22" s="1"/>
  <c r="M244" i="22"/>
  <c r="L245" i="22"/>
  <c r="K245" i="22"/>
  <c r="O245" i="22" s="1"/>
  <c r="J245" i="22"/>
  <c r="G246" i="22"/>
  <c r="T246" i="22" s="1"/>
  <c r="R243" i="22" l="1"/>
  <c r="S243" i="22"/>
  <c r="Q244" i="22"/>
  <c r="U244" i="22" s="1"/>
  <c r="N245" i="22"/>
  <c r="P245" i="22" s="1"/>
  <c r="M245" i="22"/>
  <c r="L246" i="22"/>
  <c r="K246" i="22"/>
  <c r="O246" i="22" s="1"/>
  <c r="J246" i="22"/>
  <c r="G247" i="22"/>
  <c r="T247" i="22" s="1"/>
  <c r="R244" i="22" l="1"/>
  <c r="S244" i="22"/>
  <c r="Q245" i="22"/>
  <c r="U245" i="22" s="1"/>
  <c r="N246" i="22"/>
  <c r="P246" i="22" s="1"/>
  <c r="M246" i="22"/>
  <c r="L247" i="22"/>
  <c r="K247" i="22"/>
  <c r="O247" i="22" s="1"/>
  <c r="J247" i="22"/>
  <c r="G248" i="22"/>
  <c r="T248" i="22" s="1"/>
  <c r="R245" i="22" l="1"/>
  <c r="S245" i="22"/>
  <c r="Q246" i="22"/>
  <c r="U246" i="22" s="1"/>
  <c r="N247" i="22"/>
  <c r="P247" i="22" s="1"/>
  <c r="M247" i="22"/>
  <c r="L248" i="22"/>
  <c r="K248" i="22"/>
  <c r="O248" i="22" s="1"/>
  <c r="J248" i="22"/>
  <c r="G249" i="22"/>
  <c r="T249" i="22" s="1"/>
  <c r="R246" i="22" l="1"/>
  <c r="S246" i="22"/>
  <c r="Q247" i="22"/>
  <c r="U247" i="22" s="1"/>
  <c r="N248" i="22"/>
  <c r="P248" i="22" s="1"/>
  <c r="M248" i="22"/>
  <c r="L249" i="22"/>
  <c r="K249" i="22"/>
  <c r="O249" i="22" s="1"/>
  <c r="J249" i="22"/>
  <c r="G250" i="22"/>
  <c r="T250" i="22" s="1"/>
  <c r="R247" i="22" l="1"/>
  <c r="S247" i="22"/>
  <c r="Q248" i="22"/>
  <c r="U248" i="22" s="1"/>
  <c r="N249" i="22"/>
  <c r="P249" i="22" s="1"/>
  <c r="M249" i="22"/>
  <c r="L250" i="22"/>
  <c r="K250" i="22"/>
  <c r="O250" i="22" s="1"/>
  <c r="J250" i="22"/>
  <c r="G251" i="22"/>
  <c r="T251" i="22" s="1"/>
  <c r="R248" i="22" l="1"/>
  <c r="S248" i="22"/>
  <c r="Q249" i="22"/>
  <c r="U249" i="22" s="1"/>
  <c r="N250" i="22"/>
  <c r="P250" i="22" s="1"/>
  <c r="M250" i="22"/>
  <c r="L251" i="22"/>
  <c r="K251" i="22"/>
  <c r="O251" i="22" s="1"/>
  <c r="J251" i="22"/>
  <c r="G252" i="22"/>
  <c r="T252" i="22" s="1"/>
  <c r="R249" i="22" l="1"/>
  <c r="S249" i="22"/>
  <c r="Q250" i="22"/>
  <c r="U250" i="22" s="1"/>
  <c r="N251" i="22"/>
  <c r="P251" i="22" s="1"/>
  <c r="M251" i="22"/>
  <c r="L252" i="22"/>
  <c r="K252" i="22"/>
  <c r="O252" i="22" s="1"/>
  <c r="J252" i="22"/>
  <c r="G253" i="22"/>
  <c r="T253" i="22" s="1"/>
  <c r="R250" i="22" l="1"/>
  <c r="S250" i="22"/>
  <c r="Q251" i="22"/>
  <c r="U251" i="22" s="1"/>
  <c r="N252" i="22"/>
  <c r="P252" i="22" s="1"/>
  <c r="M252" i="22"/>
  <c r="L253" i="22"/>
  <c r="K253" i="22"/>
  <c r="O253" i="22" s="1"/>
  <c r="J253" i="22"/>
  <c r="G254" i="22"/>
  <c r="T254" i="22" s="1"/>
  <c r="R251" i="22" l="1"/>
  <c r="S251" i="22"/>
  <c r="Q252" i="22"/>
  <c r="U252" i="22" s="1"/>
  <c r="N253" i="22"/>
  <c r="P253" i="22" s="1"/>
  <c r="M253" i="22"/>
  <c r="L254" i="22"/>
  <c r="K254" i="22"/>
  <c r="O254" i="22" s="1"/>
  <c r="J254" i="22"/>
  <c r="G255" i="22"/>
  <c r="T255" i="22" s="1"/>
  <c r="R252" i="22" l="1"/>
  <c r="S252" i="22"/>
  <c r="Q253" i="22"/>
  <c r="U253" i="22" s="1"/>
  <c r="N254" i="22"/>
  <c r="P254" i="22" s="1"/>
  <c r="M254" i="22"/>
  <c r="L255" i="22"/>
  <c r="K255" i="22"/>
  <c r="O255" i="22" s="1"/>
  <c r="J255" i="22"/>
  <c r="G256" i="22"/>
  <c r="T256" i="22" s="1"/>
  <c r="R253" i="22" l="1"/>
  <c r="S253" i="22"/>
  <c r="Q254" i="22"/>
  <c r="U254" i="22" s="1"/>
  <c r="N255" i="22"/>
  <c r="P255" i="22" s="1"/>
  <c r="M255" i="22"/>
  <c r="L256" i="22"/>
  <c r="K256" i="22"/>
  <c r="O256" i="22" s="1"/>
  <c r="J256" i="22"/>
  <c r="G257" i="22"/>
  <c r="T257" i="22" s="1"/>
  <c r="R254" i="22" l="1"/>
  <c r="S254" i="22"/>
  <c r="Q255" i="22"/>
  <c r="U255" i="22" s="1"/>
  <c r="N256" i="22"/>
  <c r="P256" i="22" s="1"/>
  <c r="M256" i="22"/>
  <c r="L257" i="22"/>
  <c r="K257" i="22"/>
  <c r="O257" i="22" s="1"/>
  <c r="J257" i="22"/>
  <c r="G258" i="22"/>
  <c r="T258" i="22" s="1"/>
  <c r="R255" i="22" l="1"/>
  <c r="S255" i="22"/>
  <c r="Q256" i="22"/>
  <c r="U256" i="22" s="1"/>
  <c r="N257" i="22"/>
  <c r="P257" i="22" s="1"/>
  <c r="M257" i="22"/>
  <c r="L258" i="22"/>
  <c r="K258" i="22"/>
  <c r="O258" i="22" s="1"/>
  <c r="J258" i="22"/>
  <c r="G259" i="22"/>
  <c r="T259" i="22" s="1"/>
  <c r="R256" i="22" l="1"/>
  <c r="S256" i="22"/>
  <c r="Q257" i="22"/>
  <c r="U257" i="22" s="1"/>
  <c r="N258" i="22"/>
  <c r="P258" i="22" s="1"/>
  <c r="M258" i="22"/>
  <c r="L259" i="22"/>
  <c r="K259" i="22"/>
  <c r="O259" i="22" s="1"/>
  <c r="J259" i="22"/>
  <c r="G260" i="22"/>
  <c r="T260" i="22" s="1"/>
  <c r="R257" i="22" l="1"/>
  <c r="S257" i="22"/>
  <c r="Q258" i="22"/>
  <c r="U258" i="22" s="1"/>
  <c r="N259" i="22"/>
  <c r="P259" i="22" s="1"/>
  <c r="M259" i="22"/>
  <c r="L260" i="22"/>
  <c r="K260" i="22"/>
  <c r="O260" i="22" s="1"/>
  <c r="J260" i="22"/>
  <c r="G261" i="22"/>
  <c r="T261" i="22" s="1"/>
  <c r="R258" i="22" l="1"/>
  <c r="S258" i="22"/>
  <c r="Q259" i="22"/>
  <c r="U259" i="22" s="1"/>
  <c r="N260" i="22"/>
  <c r="P260" i="22" s="1"/>
  <c r="M260" i="22"/>
  <c r="L261" i="22"/>
  <c r="K261" i="22"/>
  <c r="O261" i="22" s="1"/>
  <c r="J261" i="22"/>
  <c r="G262" i="22"/>
  <c r="T262" i="22" s="1"/>
  <c r="R259" i="22" l="1"/>
  <c r="S259" i="22"/>
  <c r="Q260" i="22"/>
  <c r="U260" i="22" s="1"/>
  <c r="N261" i="22"/>
  <c r="P261" i="22" s="1"/>
  <c r="M261" i="22"/>
  <c r="L262" i="22"/>
  <c r="K262" i="22"/>
  <c r="O262" i="22" s="1"/>
  <c r="J262" i="22"/>
  <c r="G263" i="22"/>
  <c r="T263" i="22" s="1"/>
  <c r="R260" i="22" l="1"/>
  <c r="S260" i="22"/>
  <c r="Q261" i="22"/>
  <c r="U261" i="22" s="1"/>
  <c r="N262" i="22"/>
  <c r="P262" i="22" s="1"/>
  <c r="M262" i="22"/>
  <c r="L263" i="22"/>
  <c r="K263" i="22"/>
  <c r="O263" i="22" s="1"/>
  <c r="J263" i="22"/>
  <c r="G264" i="22"/>
  <c r="T264" i="22" s="1"/>
  <c r="R261" i="22" l="1"/>
  <c r="S261" i="22"/>
  <c r="Q262" i="22"/>
  <c r="U262" i="22" s="1"/>
  <c r="N263" i="22"/>
  <c r="P263" i="22" s="1"/>
  <c r="M263" i="22"/>
  <c r="L264" i="22"/>
  <c r="K264" i="22"/>
  <c r="O264" i="22" s="1"/>
  <c r="J264" i="22"/>
  <c r="G265" i="22"/>
  <c r="T265" i="22" s="1"/>
  <c r="R262" i="22" l="1"/>
  <c r="S262" i="22"/>
  <c r="Q263" i="22"/>
  <c r="U263" i="22" s="1"/>
  <c r="N264" i="22"/>
  <c r="P264" i="22" s="1"/>
  <c r="M264" i="22"/>
  <c r="L265" i="22"/>
  <c r="K265" i="22"/>
  <c r="O265" i="22" s="1"/>
  <c r="J265" i="22"/>
  <c r="G266" i="22"/>
  <c r="T266" i="22" s="1"/>
  <c r="R263" i="22" l="1"/>
  <c r="S263" i="22"/>
  <c r="Q264" i="22"/>
  <c r="U264" i="22" s="1"/>
  <c r="N265" i="22"/>
  <c r="P265" i="22" s="1"/>
  <c r="M265" i="22"/>
  <c r="L266" i="22"/>
  <c r="K266" i="22"/>
  <c r="O266" i="22" s="1"/>
  <c r="J266" i="22"/>
  <c r="G267" i="22"/>
  <c r="T267" i="22" s="1"/>
  <c r="R264" i="22" l="1"/>
  <c r="S264" i="22"/>
  <c r="Q265" i="22"/>
  <c r="U265" i="22" s="1"/>
  <c r="N266" i="22"/>
  <c r="P266" i="22" s="1"/>
  <c r="M266" i="22"/>
  <c r="L267" i="22"/>
  <c r="K267" i="22"/>
  <c r="O267" i="22" s="1"/>
  <c r="J267" i="22"/>
  <c r="G268" i="22"/>
  <c r="T268" i="22" s="1"/>
  <c r="R265" i="22" l="1"/>
  <c r="S265" i="22"/>
  <c r="Q266" i="22"/>
  <c r="U266" i="22" s="1"/>
  <c r="N267" i="22"/>
  <c r="P267" i="22" s="1"/>
  <c r="M267" i="22"/>
  <c r="L268" i="22"/>
  <c r="K268" i="22"/>
  <c r="O268" i="22" s="1"/>
  <c r="J268" i="22"/>
  <c r="G269" i="22"/>
  <c r="T269" i="22" s="1"/>
  <c r="R266" i="22" l="1"/>
  <c r="S266" i="22"/>
  <c r="Q267" i="22"/>
  <c r="U267" i="22" s="1"/>
  <c r="N268" i="22"/>
  <c r="P268" i="22" s="1"/>
  <c r="M268" i="22"/>
  <c r="L269" i="22"/>
  <c r="K269" i="22"/>
  <c r="O269" i="22" s="1"/>
  <c r="J269" i="22"/>
  <c r="G270" i="22"/>
  <c r="T270" i="22" s="1"/>
  <c r="R267" i="22" l="1"/>
  <c r="S267" i="22"/>
  <c r="Q268" i="22"/>
  <c r="U268" i="22" s="1"/>
  <c r="N269" i="22"/>
  <c r="P269" i="22" s="1"/>
  <c r="M269" i="22"/>
  <c r="L270" i="22"/>
  <c r="K270" i="22"/>
  <c r="O270" i="22" s="1"/>
  <c r="J270" i="22"/>
  <c r="G271" i="22"/>
  <c r="T271" i="22" s="1"/>
  <c r="R268" i="22" l="1"/>
  <c r="S268" i="22"/>
  <c r="Q269" i="22"/>
  <c r="U269" i="22" s="1"/>
  <c r="N270" i="22"/>
  <c r="P270" i="22" s="1"/>
  <c r="M270" i="22"/>
  <c r="L271" i="22"/>
  <c r="K271" i="22"/>
  <c r="O271" i="22" s="1"/>
  <c r="J271" i="22"/>
  <c r="G272" i="22"/>
  <c r="T272" i="22" s="1"/>
  <c r="R269" i="22" l="1"/>
  <c r="S269" i="22"/>
  <c r="Q270" i="22"/>
  <c r="U270" i="22" s="1"/>
  <c r="N271" i="22"/>
  <c r="P271" i="22" s="1"/>
  <c r="M271" i="22"/>
  <c r="L272" i="22"/>
  <c r="K272" i="22"/>
  <c r="O272" i="22" s="1"/>
  <c r="J272" i="22"/>
  <c r="G273" i="22"/>
  <c r="T273" i="22" s="1"/>
  <c r="R270" i="22" l="1"/>
  <c r="S270" i="22"/>
  <c r="Q271" i="22"/>
  <c r="U271" i="22" s="1"/>
  <c r="N272" i="22"/>
  <c r="P272" i="22" s="1"/>
  <c r="M272" i="22"/>
  <c r="L273" i="22"/>
  <c r="K273" i="22"/>
  <c r="O273" i="22" s="1"/>
  <c r="J273" i="22"/>
  <c r="G274" i="22"/>
  <c r="T274" i="22" s="1"/>
  <c r="R271" i="22" l="1"/>
  <c r="S271" i="22"/>
  <c r="Q272" i="22"/>
  <c r="U272" i="22" s="1"/>
  <c r="N273" i="22"/>
  <c r="P273" i="22" s="1"/>
  <c r="M273" i="22"/>
  <c r="L274" i="22"/>
  <c r="K274" i="22"/>
  <c r="O274" i="22" s="1"/>
  <c r="J274" i="22"/>
  <c r="G275" i="22"/>
  <c r="T275" i="22" s="1"/>
  <c r="R272" i="22" l="1"/>
  <c r="S272" i="22"/>
  <c r="Q273" i="22"/>
  <c r="U273" i="22" s="1"/>
  <c r="N274" i="22"/>
  <c r="P274" i="22" s="1"/>
  <c r="M274" i="22"/>
  <c r="L275" i="22"/>
  <c r="K275" i="22"/>
  <c r="O275" i="22" s="1"/>
  <c r="J275" i="22"/>
  <c r="G276" i="22"/>
  <c r="T276" i="22" s="1"/>
  <c r="R273" i="22" l="1"/>
  <c r="S273" i="22"/>
  <c r="Q274" i="22"/>
  <c r="U274" i="22" s="1"/>
  <c r="N275" i="22"/>
  <c r="P275" i="22" s="1"/>
  <c r="M275" i="22"/>
  <c r="L276" i="22"/>
  <c r="K276" i="22"/>
  <c r="O276" i="22" s="1"/>
  <c r="J276" i="22"/>
  <c r="G277" i="22"/>
  <c r="T277" i="22" s="1"/>
  <c r="R274" i="22" l="1"/>
  <c r="S274" i="22"/>
  <c r="Q275" i="22"/>
  <c r="U275" i="22" s="1"/>
  <c r="N276" i="22"/>
  <c r="P276" i="22" s="1"/>
  <c r="M276" i="22"/>
  <c r="L277" i="22"/>
  <c r="K277" i="22"/>
  <c r="O277" i="22" s="1"/>
  <c r="J277" i="22"/>
  <c r="G278" i="22"/>
  <c r="T278" i="22" s="1"/>
  <c r="R275" i="22" l="1"/>
  <c r="S275" i="22"/>
  <c r="Q276" i="22"/>
  <c r="U276" i="22" s="1"/>
  <c r="N277" i="22"/>
  <c r="P277" i="22" s="1"/>
  <c r="M277" i="22"/>
  <c r="L278" i="22"/>
  <c r="K278" i="22"/>
  <c r="O278" i="22" s="1"/>
  <c r="J278" i="22"/>
  <c r="G279" i="22"/>
  <c r="T279" i="22" s="1"/>
  <c r="R276" i="22" l="1"/>
  <c r="S276" i="22"/>
  <c r="Q277" i="22"/>
  <c r="U277" i="22" s="1"/>
  <c r="N278" i="22"/>
  <c r="P278" i="22" s="1"/>
  <c r="M278" i="22"/>
  <c r="L279" i="22"/>
  <c r="K279" i="22"/>
  <c r="O279" i="22" s="1"/>
  <c r="J279" i="22"/>
  <c r="G280" i="22"/>
  <c r="T280" i="22" s="1"/>
  <c r="R277" i="22" l="1"/>
  <c r="S277" i="22"/>
  <c r="Q278" i="22"/>
  <c r="U278" i="22" s="1"/>
  <c r="N279" i="22"/>
  <c r="P279" i="22" s="1"/>
  <c r="M279" i="22"/>
  <c r="L280" i="22"/>
  <c r="K280" i="22"/>
  <c r="O280" i="22" s="1"/>
  <c r="J280" i="22"/>
  <c r="G281" i="22"/>
  <c r="T281" i="22" s="1"/>
  <c r="R278" i="22" l="1"/>
  <c r="S278" i="22"/>
  <c r="Q279" i="22"/>
  <c r="U279" i="22" s="1"/>
  <c r="N280" i="22"/>
  <c r="P280" i="22" s="1"/>
  <c r="M280" i="22"/>
  <c r="L281" i="22"/>
  <c r="K281" i="22"/>
  <c r="O281" i="22" s="1"/>
  <c r="J281" i="22"/>
  <c r="G282" i="22"/>
  <c r="T282" i="22" s="1"/>
  <c r="R279" i="22" l="1"/>
  <c r="S279" i="22"/>
  <c r="Q280" i="22"/>
  <c r="U280" i="22" s="1"/>
  <c r="N281" i="22"/>
  <c r="P281" i="22" s="1"/>
  <c r="M281" i="22"/>
  <c r="L282" i="22"/>
  <c r="K282" i="22"/>
  <c r="O282" i="22" s="1"/>
  <c r="J282" i="22"/>
  <c r="G283" i="22"/>
  <c r="T283" i="22" s="1"/>
  <c r="R280" i="22" l="1"/>
  <c r="S280" i="22"/>
  <c r="Q281" i="22"/>
  <c r="U281" i="22" s="1"/>
  <c r="N282" i="22"/>
  <c r="P282" i="22" s="1"/>
  <c r="M282" i="22"/>
  <c r="L283" i="22"/>
  <c r="K283" i="22"/>
  <c r="O283" i="22" s="1"/>
  <c r="J283" i="22"/>
  <c r="G284" i="22"/>
  <c r="T284" i="22" s="1"/>
  <c r="R281" i="22" l="1"/>
  <c r="S281" i="22"/>
  <c r="Q282" i="22"/>
  <c r="U282" i="22" s="1"/>
  <c r="N283" i="22"/>
  <c r="P283" i="22" s="1"/>
  <c r="M283" i="22"/>
  <c r="L284" i="22"/>
  <c r="K284" i="22"/>
  <c r="O284" i="22" s="1"/>
  <c r="J284" i="22"/>
  <c r="G285" i="22"/>
  <c r="T285" i="22" s="1"/>
  <c r="R282" i="22" l="1"/>
  <c r="S282" i="22"/>
  <c r="Q283" i="22"/>
  <c r="U283" i="22" s="1"/>
  <c r="N284" i="22"/>
  <c r="P284" i="22" s="1"/>
  <c r="M284" i="22"/>
  <c r="L285" i="22"/>
  <c r="K285" i="22"/>
  <c r="O285" i="22" s="1"/>
  <c r="J285" i="22"/>
  <c r="G286" i="22"/>
  <c r="T286" i="22" s="1"/>
  <c r="R283" i="22" l="1"/>
  <c r="S283" i="22"/>
  <c r="Q284" i="22"/>
  <c r="U284" i="22" s="1"/>
  <c r="N285" i="22"/>
  <c r="P285" i="22" s="1"/>
  <c r="M285" i="22"/>
  <c r="L286" i="22"/>
  <c r="K286" i="22"/>
  <c r="O286" i="22" s="1"/>
  <c r="J286" i="22"/>
  <c r="G287" i="22"/>
  <c r="T287" i="22" s="1"/>
  <c r="R284" i="22" l="1"/>
  <c r="S284" i="22"/>
  <c r="Q285" i="22"/>
  <c r="U285" i="22" s="1"/>
  <c r="N286" i="22"/>
  <c r="P286" i="22" s="1"/>
  <c r="M286" i="22"/>
  <c r="L287" i="22"/>
  <c r="K287" i="22"/>
  <c r="O287" i="22" s="1"/>
  <c r="J287" i="22"/>
  <c r="G288" i="22"/>
  <c r="T288" i="22" s="1"/>
  <c r="R285" i="22" l="1"/>
  <c r="S285" i="22"/>
  <c r="Q286" i="22"/>
  <c r="U286" i="22" s="1"/>
  <c r="N287" i="22"/>
  <c r="P287" i="22" s="1"/>
  <c r="M287" i="22"/>
  <c r="L288" i="22"/>
  <c r="K288" i="22"/>
  <c r="O288" i="22" s="1"/>
  <c r="J288" i="22"/>
  <c r="G289" i="22"/>
  <c r="T289" i="22" s="1"/>
  <c r="R286" i="22" l="1"/>
  <c r="S286" i="22"/>
  <c r="Q287" i="22"/>
  <c r="U287" i="22" s="1"/>
  <c r="N288" i="22"/>
  <c r="P288" i="22" s="1"/>
  <c r="M288" i="22"/>
  <c r="L289" i="22"/>
  <c r="K289" i="22"/>
  <c r="O289" i="22" s="1"/>
  <c r="J289" i="22"/>
  <c r="G290" i="22"/>
  <c r="T290" i="22" s="1"/>
  <c r="Q288" i="22" l="1"/>
  <c r="U288" i="22" s="1"/>
  <c r="R287" i="22"/>
  <c r="S287" i="22"/>
  <c r="N289" i="22"/>
  <c r="P289" i="22" s="1"/>
  <c r="M289" i="22"/>
  <c r="L290" i="22"/>
  <c r="K290" i="22"/>
  <c r="O290" i="22" s="1"/>
  <c r="J290" i="22"/>
  <c r="G291" i="22"/>
  <c r="T291" i="22" s="1"/>
  <c r="R288" i="22" l="1"/>
  <c r="S288" i="22"/>
  <c r="Q289" i="22"/>
  <c r="U289" i="22" s="1"/>
  <c r="N290" i="22"/>
  <c r="P290" i="22" s="1"/>
  <c r="M290" i="22"/>
  <c r="L291" i="22"/>
  <c r="K291" i="22"/>
  <c r="O291" i="22" s="1"/>
  <c r="J291" i="22"/>
  <c r="G292" i="22"/>
  <c r="T292" i="22" s="1"/>
  <c r="R289" i="22" l="1"/>
  <c r="S289" i="22"/>
  <c r="Q290" i="22"/>
  <c r="U290" i="22" s="1"/>
  <c r="N291" i="22"/>
  <c r="P291" i="22" s="1"/>
  <c r="M291" i="22"/>
  <c r="L292" i="22"/>
  <c r="K292" i="22"/>
  <c r="O292" i="22" s="1"/>
  <c r="J292" i="22"/>
  <c r="G293" i="22"/>
  <c r="T293" i="22" s="1"/>
  <c r="Q291" i="22" l="1"/>
  <c r="U291" i="22" s="1"/>
  <c r="R290" i="22"/>
  <c r="S290" i="22"/>
  <c r="N292" i="22"/>
  <c r="P292" i="22" s="1"/>
  <c r="M292" i="22"/>
  <c r="L293" i="22"/>
  <c r="K293" i="22"/>
  <c r="O293" i="22" s="1"/>
  <c r="J293" i="22"/>
  <c r="G294" i="22"/>
  <c r="T294" i="22" s="1"/>
  <c r="S291" i="22" l="1"/>
  <c r="R291" i="22"/>
  <c r="Q292" i="22"/>
  <c r="U292" i="22" s="1"/>
  <c r="N293" i="22"/>
  <c r="P293" i="22" s="1"/>
  <c r="M293" i="22"/>
  <c r="L294" i="22"/>
  <c r="K294" i="22"/>
  <c r="O294" i="22" s="1"/>
  <c r="J294" i="22"/>
  <c r="G295" i="22"/>
  <c r="T295" i="22" s="1"/>
  <c r="R292" i="22" l="1"/>
  <c r="S292" i="22"/>
  <c r="Q293" i="22"/>
  <c r="U293" i="22" s="1"/>
  <c r="N294" i="22"/>
  <c r="P294" i="22" s="1"/>
  <c r="M294" i="22"/>
  <c r="L295" i="22"/>
  <c r="K295" i="22"/>
  <c r="O295" i="22" s="1"/>
  <c r="J295" i="22"/>
  <c r="G296" i="22"/>
  <c r="T296" i="22" s="1"/>
  <c r="R293" i="22" l="1"/>
  <c r="S293" i="22"/>
  <c r="Q294" i="22"/>
  <c r="U294" i="22" s="1"/>
  <c r="N295" i="22"/>
  <c r="P295" i="22" s="1"/>
  <c r="M295" i="22"/>
  <c r="L296" i="22"/>
  <c r="K296" i="22"/>
  <c r="O296" i="22" s="1"/>
  <c r="J296" i="22"/>
  <c r="G297" i="22"/>
  <c r="T297" i="22" s="1"/>
  <c r="R294" i="22" l="1"/>
  <c r="S294" i="22"/>
  <c r="Q295" i="22"/>
  <c r="U295" i="22" s="1"/>
  <c r="N296" i="22"/>
  <c r="P296" i="22" s="1"/>
  <c r="M296" i="22"/>
  <c r="L297" i="22"/>
  <c r="K297" i="22"/>
  <c r="O297" i="22" s="1"/>
  <c r="J297" i="22"/>
  <c r="G298" i="22"/>
  <c r="T298" i="22" s="1"/>
  <c r="R295" i="22" l="1"/>
  <c r="S295" i="22"/>
  <c r="Q296" i="22"/>
  <c r="U296" i="22" s="1"/>
  <c r="N297" i="22"/>
  <c r="P297" i="22" s="1"/>
  <c r="M297" i="22"/>
  <c r="L298" i="22"/>
  <c r="K298" i="22"/>
  <c r="O298" i="22" s="1"/>
  <c r="J298" i="22"/>
  <c r="G299" i="22"/>
  <c r="T299" i="22" s="1"/>
  <c r="R296" i="22" l="1"/>
  <c r="S296" i="22"/>
  <c r="Q297" i="22"/>
  <c r="U297" i="22" s="1"/>
  <c r="N298" i="22"/>
  <c r="P298" i="22" s="1"/>
  <c r="M298" i="22"/>
  <c r="L299" i="22"/>
  <c r="K299" i="22"/>
  <c r="O299" i="22" s="1"/>
  <c r="J299" i="22"/>
  <c r="G300" i="22"/>
  <c r="T300" i="22" s="1"/>
  <c r="R297" i="22" l="1"/>
  <c r="S297" i="22"/>
  <c r="Q298" i="22"/>
  <c r="U298" i="22" s="1"/>
  <c r="N299" i="22"/>
  <c r="P299" i="22" s="1"/>
  <c r="M299" i="22"/>
  <c r="L300" i="22"/>
  <c r="K300" i="22"/>
  <c r="O300" i="22" s="1"/>
  <c r="J300" i="22"/>
  <c r="G301" i="22"/>
  <c r="T301" i="22" s="1"/>
  <c r="R298" i="22" l="1"/>
  <c r="S298" i="22"/>
  <c r="Q299" i="22"/>
  <c r="U299" i="22" s="1"/>
  <c r="N300" i="22"/>
  <c r="P300" i="22" s="1"/>
  <c r="M300" i="22"/>
  <c r="L301" i="22"/>
  <c r="K301" i="22"/>
  <c r="O301" i="22" s="1"/>
  <c r="J301" i="22"/>
  <c r="G302" i="22"/>
  <c r="T302" i="22" s="1"/>
  <c r="R299" i="22" l="1"/>
  <c r="S299" i="22"/>
  <c r="Q300" i="22"/>
  <c r="U300" i="22" s="1"/>
  <c r="N301" i="22"/>
  <c r="P301" i="22" s="1"/>
  <c r="M301" i="22"/>
  <c r="L302" i="22"/>
  <c r="K302" i="22"/>
  <c r="O302" i="22" s="1"/>
  <c r="J302" i="22"/>
  <c r="G303" i="22"/>
  <c r="T303" i="22" s="1"/>
  <c r="R300" i="22" l="1"/>
  <c r="S300" i="22"/>
  <c r="Q301" i="22"/>
  <c r="U301" i="22" s="1"/>
  <c r="N302" i="22"/>
  <c r="P302" i="22" s="1"/>
  <c r="M302" i="22"/>
  <c r="L303" i="22"/>
  <c r="K303" i="22"/>
  <c r="O303" i="22" s="1"/>
  <c r="J303" i="22"/>
  <c r="G304" i="22"/>
  <c r="T304" i="22" s="1"/>
  <c r="R301" i="22" l="1"/>
  <c r="S301" i="22"/>
  <c r="Q302" i="22"/>
  <c r="U302" i="22" s="1"/>
  <c r="N303" i="22"/>
  <c r="P303" i="22" s="1"/>
  <c r="M303" i="22"/>
  <c r="L304" i="22"/>
  <c r="K304" i="22"/>
  <c r="O304" i="22" s="1"/>
  <c r="J304" i="22"/>
  <c r="G305" i="22"/>
  <c r="T305" i="22" s="1"/>
  <c r="R302" i="22" l="1"/>
  <c r="S302" i="22"/>
  <c r="Q303" i="22"/>
  <c r="U303" i="22" s="1"/>
  <c r="N304" i="22"/>
  <c r="P304" i="22" s="1"/>
  <c r="M304" i="22"/>
  <c r="L305" i="22"/>
  <c r="K305" i="22"/>
  <c r="O305" i="22" s="1"/>
  <c r="J305" i="22"/>
  <c r="G306" i="22"/>
  <c r="T306" i="22" s="1"/>
  <c r="R303" i="22" l="1"/>
  <c r="S303" i="22"/>
  <c r="Q304" i="22"/>
  <c r="U304" i="22" s="1"/>
  <c r="N305" i="22"/>
  <c r="P305" i="22" s="1"/>
  <c r="M305" i="22"/>
  <c r="L306" i="22"/>
  <c r="K306" i="22"/>
  <c r="O306" i="22" s="1"/>
  <c r="J306" i="22"/>
  <c r="G307" i="22"/>
  <c r="T307" i="22" s="1"/>
  <c r="R304" i="22" l="1"/>
  <c r="S304" i="22"/>
  <c r="Q305" i="22"/>
  <c r="U305" i="22" s="1"/>
  <c r="N306" i="22"/>
  <c r="P306" i="22" s="1"/>
  <c r="M306" i="22"/>
  <c r="L307" i="22"/>
  <c r="K307" i="22"/>
  <c r="O307" i="22" s="1"/>
  <c r="J307" i="22"/>
  <c r="G308" i="22"/>
  <c r="T308" i="22" s="1"/>
  <c r="R305" i="22" l="1"/>
  <c r="S305" i="22"/>
  <c r="Q306" i="22"/>
  <c r="U306" i="22" s="1"/>
  <c r="N307" i="22"/>
  <c r="P307" i="22" s="1"/>
  <c r="M307" i="22"/>
  <c r="L308" i="22"/>
  <c r="K308" i="22"/>
  <c r="O308" i="22" s="1"/>
  <c r="J308" i="22"/>
  <c r="G309" i="22"/>
  <c r="T309" i="22" s="1"/>
  <c r="R306" i="22" l="1"/>
  <c r="S306" i="22"/>
  <c r="Q307" i="22"/>
  <c r="U307" i="22" s="1"/>
  <c r="N308" i="22"/>
  <c r="P308" i="22" s="1"/>
  <c r="M308" i="22"/>
  <c r="L309" i="22"/>
  <c r="K309" i="22"/>
  <c r="O309" i="22" s="1"/>
  <c r="J309" i="22"/>
  <c r="G310" i="22"/>
  <c r="T310" i="22" s="1"/>
  <c r="R307" i="22" l="1"/>
  <c r="S307" i="22"/>
  <c r="Q308" i="22"/>
  <c r="U308" i="22" s="1"/>
  <c r="N309" i="22"/>
  <c r="P309" i="22" s="1"/>
  <c r="M309" i="22"/>
  <c r="L310" i="22"/>
  <c r="K310" i="22"/>
  <c r="O310" i="22" s="1"/>
  <c r="J310" i="22"/>
  <c r="G311" i="22"/>
  <c r="T311" i="22" s="1"/>
  <c r="R308" i="22" l="1"/>
  <c r="S308" i="22"/>
  <c r="Q309" i="22"/>
  <c r="U309" i="22" s="1"/>
  <c r="N310" i="22"/>
  <c r="P310" i="22" s="1"/>
  <c r="M310" i="22"/>
  <c r="L311" i="22"/>
  <c r="K311" i="22"/>
  <c r="O311" i="22" s="1"/>
  <c r="J311" i="22"/>
  <c r="G312" i="22"/>
  <c r="T312" i="22" s="1"/>
  <c r="R309" i="22" l="1"/>
  <c r="S309" i="22"/>
  <c r="Q310" i="22"/>
  <c r="U310" i="22" s="1"/>
  <c r="N311" i="22"/>
  <c r="P311" i="22" s="1"/>
  <c r="M311" i="22"/>
  <c r="L312" i="22"/>
  <c r="K312" i="22"/>
  <c r="O312" i="22" s="1"/>
  <c r="J312" i="22"/>
  <c r="G313" i="22"/>
  <c r="T313" i="22" s="1"/>
  <c r="R310" i="22" l="1"/>
  <c r="S310" i="22"/>
  <c r="Q311" i="22"/>
  <c r="U311" i="22" s="1"/>
  <c r="N312" i="22"/>
  <c r="P312" i="22" s="1"/>
  <c r="M312" i="22"/>
  <c r="L313" i="22"/>
  <c r="K313" i="22"/>
  <c r="O313" i="22" s="1"/>
  <c r="J313" i="22"/>
  <c r="G314" i="22"/>
  <c r="T314" i="22" s="1"/>
  <c r="R311" i="22" l="1"/>
  <c r="S311" i="22"/>
  <c r="Q312" i="22"/>
  <c r="U312" i="22" s="1"/>
  <c r="N313" i="22"/>
  <c r="P313" i="22" s="1"/>
  <c r="M313" i="22"/>
  <c r="L314" i="22"/>
  <c r="K314" i="22"/>
  <c r="O314" i="22" s="1"/>
  <c r="J314" i="22"/>
  <c r="G315" i="22"/>
  <c r="T315" i="22" s="1"/>
  <c r="R312" i="22" l="1"/>
  <c r="S312" i="22"/>
  <c r="Q313" i="22"/>
  <c r="U313" i="22" s="1"/>
  <c r="N314" i="22"/>
  <c r="P314" i="22" s="1"/>
  <c r="M314" i="22"/>
  <c r="L315" i="22"/>
  <c r="K315" i="22"/>
  <c r="O315" i="22" s="1"/>
  <c r="J315" i="22"/>
  <c r="G316" i="22"/>
  <c r="T316" i="22" s="1"/>
  <c r="R313" i="22" l="1"/>
  <c r="S313" i="22"/>
  <c r="Q314" i="22"/>
  <c r="U314" i="22" s="1"/>
  <c r="N315" i="22"/>
  <c r="P315" i="22" s="1"/>
  <c r="M315" i="22"/>
  <c r="L316" i="22"/>
  <c r="K316" i="22"/>
  <c r="O316" i="22" s="1"/>
  <c r="J316" i="22"/>
  <c r="G317" i="22"/>
  <c r="T317" i="22" s="1"/>
  <c r="R314" i="22" l="1"/>
  <c r="S314" i="22"/>
  <c r="Q315" i="22"/>
  <c r="U315" i="22" s="1"/>
  <c r="N316" i="22"/>
  <c r="P316" i="22" s="1"/>
  <c r="M316" i="22"/>
  <c r="L317" i="22"/>
  <c r="K317" i="22"/>
  <c r="O317" i="22" s="1"/>
  <c r="J317" i="22"/>
  <c r="G318" i="22"/>
  <c r="T318" i="22" s="1"/>
  <c r="R315" i="22" l="1"/>
  <c r="S315" i="22"/>
  <c r="Q316" i="22"/>
  <c r="U316" i="22" s="1"/>
  <c r="N317" i="22"/>
  <c r="P317" i="22" s="1"/>
  <c r="M317" i="22"/>
  <c r="L318" i="22"/>
  <c r="K318" i="22"/>
  <c r="O318" i="22" s="1"/>
  <c r="J318" i="22"/>
  <c r="G319" i="22"/>
  <c r="T319" i="22" s="1"/>
  <c r="R316" i="22" l="1"/>
  <c r="S316" i="22"/>
  <c r="Q317" i="22"/>
  <c r="U317" i="22" s="1"/>
  <c r="N318" i="22"/>
  <c r="P318" i="22" s="1"/>
  <c r="M318" i="22"/>
  <c r="L319" i="22"/>
  <c r="K319" i="22"/>
  <c r="O319" i="22" s="1"/>
  <c r="J319" i="22"/>
  <c r="G320" i="22"/>
  <c r="T320" i="22" s="1"/>
  <c r="R317" i="22" l="1"/>
  <c r="S317" i="22"/>
  <c r="Q318" i="22"/>
  <c r="U318" i="22" s="1"/>
  <c r="N319" i="22"/>
  <c r="P319" i="22" s="1"/>
  <c r="M319" i="22"/>
  <c r="L320" i="22"/>
  <c r="K320" i="22"/>
  <c r="O320" i="22" s="1"/>
  <c r="J320" i="22"/>
  <c r="G321" i="22"/>
  <c r="T321" i="22" s="1"/>
  <c r="R318" i="22" l="1"/>
  <c r="S318" i="22"/>
  <c r="Q319" i="22"/>
  <c r="U319" i="22" s="1"/>
  <c r="N320" i="22"/>
  <c r="P320" i="22" s="1"/>
  <c r="M320" i="22"/>
  <c r="L321" i="22"/>
  <c r="K321" i="22"/>
  <c r="O321" i="22" s="1"/>
  <c r="J321" i="22"/>
  <c r="G322" i="22"/>
  <c r="T322" i="22" s="1"/>
  <c r="R319" i="22" l="1"/>
  <c r="S319" i="22"/>
  <c r="Q320" i="22"/>
  <c r="U320" i="22" s="1"/>
  <c r="N321" i="22"/>
  <c r="P321" i="22" s="1"/>
  <c r="M321" i="22"/>
  <c r="L322" i="22"/>
  <c r="K322" i="22"/>
  <c r="O322" i="22" s="1"/>
  <c r="J322" i="22"/>
  <c r="G323" i="22"/>
  <c r="T323" i="22" s="1"/>
  <c r="R320" i="22" l="1"/>
  <c r="S320" i="22"/>
  <c r="Q321" i="22"/>
  <c r="U321" i="22" s="1"/>
  <c r="N322" i="22"/>
  <c r="P322" i="22" s="1"/>
  <c r="M322" i="22"/>
  <c r="L323" i="22"/>
  <c r="K323" i="22"/>
  <c r="O323" i="22" s="1"/>
  <c r="J323" i="22"/>
  <c r="G324" i="22"/>
  <c r="T324" i="22" s="1"/>
  <c r="R321" i="22" l="1"/>
  <c r="S321" i="22"/>
  <c r="Q322" i="22"/>
  <c r="U322" i="22" s="1"/>
  <c r="N323" i="22"/>
  <c r="P323" i="22" s="1"/>
  <c r="M323" i="22"/>
  <c r="L324" i="22"/>
  <c r="K324" i="22"/>
  <c r="O324" i="22" s="1"/>
  <c r="J324" i="22"/>
  <c r="G325" i="22"/>
  <c r="T325" i="22" s="1"/>
  <c r="R322" i="22" l="1"/>
  <c r="S322" i="22"/>
  <c r="Q323" i="22"/>
  <c r="U323" i="22" s="1"/>
  <c r="N324" i="22"/>
  <c r="P324" i="22" s="1"/>
  <c r="M324" i="22"/>
  <c r="L325" i="22"/>
  <c r="K325" i="22"/>
  <c r="O325" i="22" s="1"/>
  <c r="J325" i="22"/>
  <c r="G326" i="22"/>
  <c r="T326" i="22" s="1"/>
  <c r="R323" i="22" l="1"/>
  <c r="S323" i="22"/>
  <c r="Q324" i="22"/>
  <c r="U324" i="22" s="1"/>
  <c r="N325" i="22"/>
  <c r="P325" i="22" s="1"/>
  <c r="M325" i="22"/>
  <c r="L326" i="22"/>
  <c r="K326" i="22"/>
  <c r="O326" i="22" s="1"/>
  <c r="J326" i="22"/>
  <c r="G327" i="22"/>
  <c r="T327" i="22" s="1"/>
  <c r="R324" i="22" l="1"/>
  <c r="S324" i="22"/>
  <c r="Q325" i="22"/>
  <c r="U325" i="22" s="1"/>
  <c r="N326" i="22"/>
  <c r="P326" i="22" s="1"/>
  <c r="M326" i="22"/>
  <c r="L327" i="22"/>
  <c r="K327" i="22"/>
  <c r="O327" i="22" s="1"/>
  <c r="J327" i="22"/>
  <c r="G328" i="22"/>
  <c r="T328" i="22" s="1"/>
  <c r="R325" i="22" l="1"/>
  <c r="S325" i="22"/>
  <c r="Q326" i="22"/>
  <c r="U326" i="22" s="1"/>
  <c r="N327" i="22"/>
  <c r="P327" i="22" s="1"/>
  <c r="M327" i="22"/>
  <c r="L328" i="22"/>
  <c r="K328" i="22"/>
  <c r="O328" i="22" s="1"/>
  <c r="J328" i="22"/>
  <c r="G329" i="22"/>
  <c r="T329" i="22" s="1"/>
  <c r="R326" i="22" l="1"/>
  <c r="S326" i="22"/>
  <c r="Q327" i="22"/>
  <c r="U327" i="22" s="1"/>
  <c r="N328" i="22"/>
  <c r="P328" i="22" s="1"/>
  <c r="M328" i="22"/>
  <c r="L329" i="22"/>
  <c r="K329" i="22"/>
  <c r="O329" i="22" s="1"/>
  <c r="J329" i="22"/>
  <c r="G330" i="22"/>
  <c r="T330" i="22" s="1"/>
  <c r="R327" i="22" l="1"/>
  <c r="S327" i="22"/>
  <c r="Q328" i="22"/>
  <c r="U328" i="22" s="1"/>
  <c r="N329" i="22"/>
  <c r="P329" i="22" s="1"/>
  <c r="M329" i="22"/>
  <c r="L330" i="22"/>
  <c r="K330" i="22"/>
  <c r="O330" i="22" s="1"/>
  <c r="J330" i="22"/>
  <c r="G331" i="22"/>
  <c r="T331" i="22" s="1"/>
  <c r="R328" i="22" l="1"/>
  <c r="S328" i="22"/>
  <c r="Q329" i="22"/>
  <c r="U329" i="22" s="1"/>
  <c r="N330" i="22"/>
  <c r="P330" i="22" s="1"/>
  <c r="M330" i="22"/>
  <c r="L331" i="22"/>
  <c r="K331" i="22"/>
  <c r="O331" i="22" s="1"/>
  <c r="J331" i="22"/>
  <c r="G332" i="22"/>
  <c r="T332" i="22" s="1"/>
  <c r="R329" i="22" l="1"/>
  <c r="S329" i="22"/>
  <c r="Q330" i="22"/>
  <c r="U330" i="22" s="1"/>
  <c r="N331" i="22"/>
  <c r="P331" i="22" s="1"/>
  <c r="M331" i="22"/>
  <c r="L332" i="22"/>
  <c r="K332" i="22"/>
  <c r="O332" i="22" s="1"/>
  <c r="J332" i="22"/>
  <c r="G333" i="22"/>
  <c r="T333" i="22" s="1"/>
  <c r="R330" i="22" l="1"/>
  <c r="S330" i="22"/>
  <c r="Q331" i="22"/>
  <c r="U331" i="22" s="1"/>
  <c r="N332" i="22"/>
  <c r="P332" i="22" s="1"/>
  <c r="M332" i="22"/>
  <c r="L333" i="22"/>
  <c r="K333" i="22"/>
  <c r="O333" i="22" s="1"/>
  <c r="J333" i="22"/>
  <c r="G334" i="22"/>
  <c r="T334" i="22" s="1"/>
  <c r="R331" i="22" l="1"/>
  <c r="S331" i="22"/>
  <c r="Q332" i="22"/>
  <c r="U332" i="22" s="1"/>
  <c r="N333" i="22"/>
  <c r="P333" i="22" s="1"/>
  <c r="M333" i="22"/>
  <c r="L334" i="22"/>
  <c r="K334" i="22"/>
  <c r="O334" i="22" s="1"/>
  <c r="J334" i="22"/>
  <c r="G335" i="22"/>
  <c r="T335" i="22" s="1"/>
  <c r="R332" i="22" l="1"/>
  <c r="S332" i="22"/>
  <c r="Q333" i="22"/>
  <c r="U333" i="22" s="1"/>
  <c r="N334" i="22"/>
  <c r="P334" i="22" s="1"/>
  <c r="M334" i="22"/>
  <c r="L335" i="22"/>
  <c r="K335" i="22"/>
  <c r="O335" i="22" s="1"/>
  <c r="J335" i="22"/>
  <c r="G336" i="22"/>
  <c r="T336" i="22" s="1"/>
  <c r="R333" i="22" l="1"/>
  <c r="S333" i="22"/>
  <c r="Q334" i="22"/>
  <c r="U334" i="22" s="1"/>
  <c r="N335" i="22"/>
  <c r="P335" i="22" s="1"/>
  <c r="M335" i="22"/>
  <c r="L336" i="22"/>
  <c r="K336" i="22"/>
  <c r="O336" i="22" s="1"/>
  <c r="J336" i="22"/>
  <c r="G337" i="22"/>
  <c r="T337" i="22" s="1"/>
  <c r="R334" i="22" l="1"/>
  <c r="S334" i="22"/>
  <c r="Q335" i="22"/>
  <c r="U335" i="22" s="1"/>
  <c r="N336" i="22"/>
  <c r="P336" i="22" s="1"/>
  <c r="M336" i="22"/>
  <c r="L337" i="22"/>
  <c r="K337" i="22"/>
  <c r="O337" i="22" s="1"/>
  <c r="J337" i="22"/>
  <c r="G338" i="22"/>
  <c r="T338" i="22" s="1"/>
  <c r="R335" i="22" l="1"/>
  <c r="S335" i="22"/>
  <c r="Q336" i="22"/>
  <c r="U336" i="22" s="1"/>
  <c r="N337" i="22"/>
  <c r="P337" i="22" s="1"/>
  <c r="M337" i="22"/>
  <c r="L338" i="22"/>
  <c r="K338" i="22"/>
  <c r="O338" i="22" s="1"/>
  <c r="J338" i="22"/>
  <c r="G339" i="22"/>
  <c r="T339" i="22" s="1"/>
  <c r="R336" i="22" l="1"/>
  <c r="S336" i="22"/>
  <c r="Q337" i="22"/>
  <c r="U337" i="22" s="1"/>
  <c r="N338" i="22"/>
  <c r="P338" i="22" s="1"/>
  <c r="M338" i="22"/>
  <c r="L339" i="22"/>
  <c r="K339" i="22"/>
  <c r="O339" i="22" s="1"/>
  <c r="J339" i="22"/>
  <c r="G340" i="22"/>
  <c r="T340" i="22" s="1"/>
  <c r="R337" i="22" l="1"/>
  <c r="S337" i="22"/>
  <c r="Q338" i="22"/>
  <c r="U338" i="22" s="1"/>
  <c r="N339" i="22"/>
  <c r="P339" i="22" s="1"/>
  <c r="M339" i="22"/>
  <c r="L340" i="22"/>
  <c r="K340" i="22"/>
  <c r="O340" i="22" s="1"/>
  <c r="J340" i="22"/>
  <c r="G341" i="22"/>
  <c r="T341" i="22" s="1"/>
  <c r="R338" i="22" l="1"/>
  <c r="S338" i="22"/>
  <c r="Q339" i="22"/>
  <c r="U339" i="22" s="1"/>
  <c r="N340" i="22"/>
  <c r="P340" i="22" s="1"/>
  <c r="M340" i="22"/>
  <c r="L341" i="22"/>
  <c r="K341" i="22"/>
  <c r="O341" i="22" s="1"/>
  <c r="J341" i="22"/>
  <c r="G342" i="22"/>
  <c r="T342" i="22" s="1"/>
  <c r="R339" i="22" l="1"/>
  <c r="S339" i="22"/>
  <c r="Q340" i="22"/>
  <c r="U340" i="22" s="1"/>
  <c r="N341" i="22"/>
  <c r="P341" i="22" s="1"/>
  <c r="M341" i="22"/>
  <c r="L342" i="22"/>
  <c r="K342" i="22"/>
  <c r="O342" i="22" s="1"/>
  <c r="J342" i="22"/>
  <c r="G343" i="22"/>
  <c r="T343" i="22" s="1"/>
  <c r="R340" i="22" l="1"/>
  <c r="S340" i="22"/>
  <c r="Q341" i="22"/>
  <c r="U341" i="22" s="1"/>
  <c r="N342" i="22"/>
  <c r="P342" i="22" s="1"/>
  <c r="M342" i="22"/>
  <c r="L343" i="22"/>
  <c r="K343" i="22"/>
  <c r="O343" i="22" s="1"/>
  <c r="J343" i="22"/>
  <c r="G344" i="22"/>
  <c r="T344" i="22" s="1"/>
  <c r="R341" i="22" l="1"/>
  <c r="S341" i="22"/>
  <c r="Q342" i="22"/>
  <c r="U342" i="22" s="1"/>
  <c r="N343" i="22"/>
  <c r="P343" i="22" s="1"/>
  <c r="M343" i="22"/>
  <c r="L344" i="22"/>
  <c r="K344" i="22"/>
  <c r="O344" i="22" s="1"/>
  <c r="J344" i="22"/>
  <c r="G345" i="22"/>
  <c r="T345" i="22" s="1"/>
  <c r="R342" i="22" l="1"/>
  <c r="S342" i="22"/>
  <c r="Q343" i="22"/>
  <c r="U343" i="22" s="1"/>
  <c r="N344" i="22"/>
  <c r="P344" i="22" s="1"/>
  <c r="M344" i="22"/>
  <c r="L345" i="22"/>
  <c r="K345" i="22"/>
  <c r="O345" i="22" s="1"/>
  <c r="J345" i="22"/>
  <c r="G346" i="22"/>
  <c r="T346" i="22" s="1"/>
  <c r="R343" i="22" l="1"/>
  <c r="S343" i="22"/>
  <c r="Q344" i="22"/>
  <c r="U344" i="22" s="1"/>
  <c r="N345" i="22"/>
  <c r="P345" i="22" s="1"/>
  <c r="M345" i="22"/>
  <c r="L346" i="22"/>
  <c r="K346" i="22"/>
  <c r="O346" i="22" s="1"/>
  <c r="J346" i="22"/>
  <c r="G347" i="22"/>
  <c r="T347" i="22" s="1"/>
  <c r="R344" i="22" l="1"/>
  <c r="S344" i="22"/>
  <c r="Q345" i="22"/>
  <c r="U345" i="22" s="1"/>
  <c r="N346" i="22"/>
  <c r="P346" i="22" s="1"/>
  <c r="M346" i="22"/>
  <c r="L347" i="22"/>
  <c r="K347" i="22"/>
  <c r="O347" i="22" s="1"/>
  <c r="J347" i="22"/>
  <c r="G348" i="22"/>
  <c r="T348" i="22" s="1"/>
  <c r="R345" i="22" l="1"/>
  <c r="S345" i="22"/>
  <c r="Q346" i="22"/>
  <c r="U346" i="22" s="1"/>
  <c r="N347" i="22"/>
  <c r="P347" i="22" s="1"/>
  <c r="M347" i="22"/>
  <c r="L348" i="22"/>
  <c r="K348" i="22"/>
  <c r="O348" i="22" s="1"/>
  <c r="J348" i="22"/>
  <c r="G349" i="22"/>
  <c r="T349" i="22" s="1"/>
  <c r="R346" i="22" l="1"/>
  <c r="S346" i="22"/>
  <c r="Q347" i="22"/>
  <c r="U347" i="22" s="1"/>
  <c r="N348" i="22"/>
  <c r="P348" i="22" s="1"/>
  <c r="M348" i="22"/>
  <c r="L349" i="22"/>
  <c r="K349" i="22"/>
  <c r="O349" i="22" s="1"/>
  <c r="J349" i="22"/>
  <c r="G350" i="22"/>
  <c r="T350" i="22" s="1"/>
  <c r="R347" i="22" l="1"/>
  <c r="S347" i="22"/>
  <c r="Q348" i="22"/>
  <c r="U348" i="22" s="1"/>
  <c r="N349" i="22"/>
  <c r="P349" i="22" s="1"/>
  <c r="M349" i="22"/>
  <c r="L350" i="22"/>
  <c r="K350" i="22"/>
  <c r="O350" i="22" s="1"/>
  <c r="J350" i="22"/>
  <c r="G351" i="22"/>
  <c r="T351" i="22" s="1"/>
  <c r="R348" i="22" l="1"/>
  <c r="S348" i="22"/>
  <c r="Q349" i="22"/>
  <c r="U349" i="22" s="1"/>
  <c r="N350" i="22"/>
  <c r="P350" i="22" s="1"/>
  <c r="M350" i="22"/>
  <c r="L351" i="22"/>
  <c r="K351" i="22"/>
  <c r="O351" i="22" s="1"/>
  <c r="J351" i="22"/>
  <c r="G352" i="22"/>
  <c r="T352" i="22" s="1"/>
  <c r="R349" i="22" l="1"/>
  <c r="S349" i="22"/>
  <c r="Q350" i="22"/>
  <c r="U350" i="22" s="1"/>
  <c r="N351" i="22"/>
  <c r="P351" i="22" s="1"/>
  <c r="M351" i="22"/>
  <c r="L352" i="22"/>
  <c r="K352" i="22"/>
  <c r="O352" i="22" s="1"/>
  <c r="J352" i="22"/>
  <c r="G353" i="22"/>
  <c r="T353" i="22" s="1"/>
  <c r="R350" i="22" l="1"/>
  <c r="S350" i="22"/>
  <c r="Q351" i="22"/>
  <c r="U351" i="22" s="1"/>
  <c r="N352" i="22"/>
  <c r="P352" i="22" s="1"/>
  <c r="M352" i="22"/>
  <c r="L353" i="22"/>
  <c r="K353" i="22"/>
  <c r="O353" i="22" s="1"/>
  <c r="J353" i="22"/>
  <c r="G354" i="22"/>
  <c r="T354" i="22" s="1"/>
  <c r="R351" i="22" l="1"/>
  <c r="S351" i="22"/>
  <c r="Q352" i="22"/>
  <c r="U352" i="22" s="1"/>
  <c r="N353" i="22"/>
  <c r="P353" i="22" s="1"/>
  <c r="M353" i="22"/>
  <c r="L354" i="22"/>
  <c r="K354" i="22"/>
  <c r="O354" i="22" s="1"/>
  <c r="J354" i="22"/>
  <c r="G355" i="22"/>
  <c r="T355" i="22" s="1"/>
  <c r="R352" i="22" l="1"/>
  <c r="S352" i="22"/>
  <c r="Q353" i="22"/>
  <c r="U353" i="22" s="1"/>
  <c r="N354" i="22"/>
  <c r="P354" i="22" s="1"/>
  <c r="M354" i="22"/>
  <c r="L355" i="22"/>
  <c r="K355" i="22"/>
  <c r="O355" i="22" s="1"/>
  <c r="J355" i="22"/>
  <c r="G356" i="22"/>
  <c r="T356" i="22" s="1"/>
  <c r="R353" i="22" l="1"/>
  <c r="S353" i="22"/>
  <c r="Q354" i="22"/>
  <c r="U354" i="22" s="1"/>
  <c r="N355" i="22"/>
  <c r="P355" i="22" s="1"/>
  <c r="M355" i="22"/>
  <c r="L356" i="22"/>
  <c r="K356" i="22"/>
  <c r="O356" i="22" s="1"/>
  <c r="J356" i="22"/>
  <c r="G357" i="22"/>
  <c r="T357" i="22" s="1"/>
  <c r="R354" i="22" l="1"/>
  <c r="S354" i="22"/>
  <c r="Q355" i="22"/>
  <c r="U355" i="22" s="1"/>
  <c r="N356" i="22"/>
  <c r="P356" i="22" s="1"/>
  <c r="M356" i="22"/>
  <c r="L357" i="22"/>
  <c r="K357" i="22"/>
  <c r="O357" i="22" s="1"/>
  <c r="J357" i="22"/>
  <c r="G358" i="22"/>
  <c r="T358" i="22" s="1"/>
  <c r="R355" i="22" l="1"/>
  <c r="S355" i="22"/>
  <c r="Q356" i="22"/>
  <c r="U356" i="22" s="1"/>
  <c r="N357" i="22"/>
  <c r="P357" i="22" s="1"/>
  <c r="M357" i="22"/>
  <c r="L358" i="22"/>
  <c r="K358" i="22"/>
  <c r="O358" i="22" s="1"/>
  <c r="J358" i="22"/>
  <c r="G359" i="22"/>
  <c r="T359" i="22" s="1"/>
  <c r="R356" i="22" l="1"/>
  <c r="S356" i="22"/>
  <c r="Q357" i="22"/>
  <c r="U357" i="22" s="1"/>
  <c r="N358" i="22"/>
  <c r="P358" i="22" s="1"/>
  <c r="M358" i="22"/>
  <c r="L359" i="22"/>
  <c r="K359" i="22"/>
  <c r="O359" i="22" s="1"/>
  <c r="J359" i="22"/>
  <c r="G360" i="22"/>
  <c r="T360" i="22" s="1"/>
  <c r="R357" i="22" l="1"/>
  <c r="S357" i="22"/>
  <c r="Q358" i="22"/>
  <c r="U358" i="22" s="1"/>
  <c r="N359" i="22"/>
  <c r="P359" i="22" s="1"/>
  <c r="M359" i="22"/>
  <c r="L360" i="22"/>
  <c r="K360" i="22"/>
  <c r="O360" i="22" s="1"/>
  <c r="J360" i="22"/>
  <c r="G361" i="22"/>
  <c r="T361" i="22" s="1"/>
  <c r="R358" i="22" l="1"/>
  <c r="S358" i="22"/>
  <c r="Q359" i="22"/>
  <c r="U359" i="22" s="1"/>
  <c r="N360" i="22"/>
  <c r="P360" i="22" s="1"/>
  <c r="M360" i="22"/>
  <c r="L361" i="22"/>
  <c r="K361" i="22"/>
  <c r="O361" i="22" s="1"/>
  <c r="J361" i="22"/>
  <c r="G362" i="22"/>
  <c r="T362" i="22" s="1"/>
  <c r="R359" i="22" l="1"/>
  <c r="S359" i="22"/>
  <c r="Q360" i="22"/>
  <c r="U360" i="22" s="1"/>
  <c r="N361" i="22"/>
  <c r="P361" i="22" s="1"/>
  <c r="M361" i="22"/>
  <c r="L362" i="22"/>
  <c r="K362" i="22"/>
  <c r="O362" i="22" s="1"/>
  <c r="J362" i="22"/>
  <c r="G363" i="22"/>
  <c r="T363" i="22" s="1"/>
  <c r="R360" i="22" l="1"/>
  <c r="S360" i="22"/>
  <c r="Q361" i="22"/>
  <c r="U361" i="22" s="1"/>
  <c r="N362" i="22"/>
  <c r="P362" i="22" s="1"/>
  <c r="M362" i="22"/>
  <c r="L363" i="22"/>
  <c r="K363" i="22"/>
  <c r="O363" i="22" s="1"/>
  <c r="J363" i="22"/>
  <c r="G364" i="22"/>
  <c r="T364" i="22" s="1"/>
  <c r="R361" i="22" l="1"/>
  <c r="S361" i="22"/>
  <c r="Q362" i="22"/>
  <c r="U362" i="22" s="1"/>
  <c r="N363" i="22"/>
  <c r="P363" i="22" s="1"/>
  <c r="M363" i="22"/>
  <c r="L364" i="22"/>
  <c r="K364" i="22"/>
  <c r="O364" i="22" s="1"/>
  <c r="J364" i="22"/>
  <c r="G365" i="22"/>
  <c r="T365" i="22" s="1"/>
  <c r="R362" i="22" l="1"/>
  <c r="S362" i="22"/>
  <c r="Q363" i="22"/>
  <c r="U363" i="22" s="1"/>
  <c r="N364" i="22"/>
  <c r="P364" i="22" s="1"/>
  <c r="M364" i="22"/>
  <c r="L365" i="22"/>
  <c r="K365" i="22"/>
  <c r="O365" i="22" s="1"/>
  <c r="J365" i="22"/>
  <c r="G366" i="22"/>
  <c r="T366" i="22" s="1"/>
  <c r="R363" i="22" l="1"/>
  <c r="S363" i="22"/>
  <c r="Q364" i="22"/>
  <c r="U364" i="22" s="1"/>
  <c r="N365" i="22"/>
  <c r="P365" i="22" s="1"/>
  <c r="M365" i="22"/>
  <c r="L366" i="22"/>
  <c r="K366" i="22"/>
  <c r="O366" i="22" s="1"/>
  <c r="J366" i="22"/>
  <c r="G367" i="22"/>
  <c r="T367" i="22" s="1"/>
  <c r="R364" i="22" l="1"/>
  <c r="S364" i="22"/>
  <c r="Q365" i="22"/>
  <c r="U365" i="22" s="1"/>
  <c r="N366" i="22"/>
  <c r="P366" i="22" s="1"/>
  <c r="M366" i="22"/>
  <c r="L367" i="22"/>
  <c r="K367" i="22"/>
  <c r="O367" i="22" s="1"/>
  <c r="J367" i="22"/>
  <c r="G368" i="22"/>
  <c r="T368" i="22" s="1"/>
  <c r="R365" i="22" l="1"/>
  <c r="S365" i="22"/>
  <c r="Q366" i="22"/>
  <c r="U366" i="22" s="1"/>
  <c r="N367" i="22"/>
  <c r="P367" i="22" s="1"/>
  <c r="M367" i="22"/>
  <c r="L368" i="22"/>
  <c r="K368" i="22"/>
  <c r="O368" i="22" s="1"/>
  <c r="J368" i="22"/>
  <c r="G369" i="22"/>
  <c r="T369" i="22" s="1"/>
  <c r="R366" i="22" l="1"/>
  <c r="S366" i="22"/>
  <c r="Q367" i="22"/>
  <c r="U367" i="22" s="1"/>
  <c r="N368" i="22"/>
  <c r="P368" i="22" s="1"/>
  <c r="M368" i="22"/>
  <c r="L369" i="22"/>
  <c r="K369" i="22"/>
  <c r="O369" i="22" s="1"/>
  <c r="J369" i="22"/>
  <c r="G370" i="22"/>
  <c r="T370" i="22" s="1"/>
  <c r="R367" i="22" l="1"/>
  <c r="S367" i="22"/>
  <c r="Q368" i="22"/>
  <c r="U368" i="22" s="1"/>
  <c r="N369" i="22"/>
  <c r="P369" i="22" s="1"/>
  <c r="M369" i="22"/>
  <c r="L370" i="22"/>
  <c r="K370" i="22"/>
  <c r="O370" i="22" s="1"/>
  <c r="J370" i="22"/>
  <c r="G371" i="22"/>
  <c r="T371" i="22" s="1"/>
  <c r="R368" i="22" l="1"/>
  <c r="S368" i="22"/>
  <c r="Q369" i="22"/>
  <c r="U369" i="22" s="1"/>
  <c r="N370" i="22"/>
  <c r="P370" i="22" s="1"/>
  <c r="M370" i="22"/>
  <c r="L371" i="22"/>
  <c r="K371" i="22"/>
  <c r="O371" i="22" s="1"/>
  <c r="J371" i="22"/>
  <c r="G372" i="22"/>
  <c r="T372" i="22" s="1"/>
  <c r="R369" i="22" l="1"/>
  <c r="S369" i="22"/>
  <c r="Q370" i="22"/>
  <c r="U370" i="22" s="1"/>
  <c r="N371" i="22"/>
  <c r="P371" i="22" s="1"/>
  <c r="M371" i="22"/>
  <c r="L372" i="22"/>
  <c r="K372" i="22"/>
  <c r="O372" i="22" s="1"/>
  <c r="J372" i="22"/>
  <c r="G373" i="22"/>
  <c r="T373" i="22" s="1"/>
  <c r="R370" i="22" l="1"/>
  <c r="S370" i="22"/>
  <c r="Q371" i="22"/>
  <c r="U371" i="22" s="1"/>
  <c r="N372" i="22"/>
  <c r="P372" i="22" s="1"/>
  <c r="M372" i="22"/>
  <c r="L373" i="22"/>
  <c r="K373" i="22"/>
  <c r="O373" i="22" s="1"/>
  <c r="J373" i="22"/>
  <c r="G374" i="22"/>
  <c r="T374" i="22" s="1"/>
  <c r="R371" i="22" l="1"/>
  <c r="S371" i="22"/>
  <c r="Q372" i="22"/>
  <c r="U372" i="22" s="1"/>
  <c r="N373" i="22"/>
  <c r="P373" i="22" s="1"/>
  <c r="M373" i="22"/>
  <c r="L374" i="22"/>
  <c r="K374" i="22"/>
  <c r="O374" i="22" s="1"/>
  <c r="J374" i="22"/>
  <c r="G375" i="22"/>
  <c r="T375" i="22" s="1"/>
  <c r="R372" i="22" l="1"/>
  <c r="S372" i="22"/>
  <c r="Q373" i="22"/>
  <c r="U373" i="22" s="1"/>
  <c r="N374" i="22"/>
  <c r="P374" i="22" s="1"/>
  <c r="M374" i="22"/>
  <c r="L375" i="22"/>
  <c r="K375" i="22"/>
  <c r="O375" i="22" s="1"/>
  <c r="J375" i="22"/>
  <c r="G376" i="22"/>
  <c r="T376" i="22" s="1"/>
  <c r="R373" i="22" l="1"/>
  <c r="S373" i="22"/>
  <c r="Q374" i="22"/>
  <c r="U374" i="22" s="1"/>
  <c r="N375" i="22"/>
  <c r="P375" i="22" s="1"/>
  <c r="M375" i="22"/>
  <c r="L376" i="22"/>
  <c r="K376" i="22"/>
  <c r="O376" i="22" s="1"/>
  <c r="J376" i="22"/>
  <c r="G377" i="22"/>
  <c r="T377" i="22" s="1"/>
  <c r="R374" i="22" l="1"/>
  <c r="S374" i="22"/>
  <c r="Q375" i="22"/>
  <c r="U375" i="22" s="1"/>
  <c r="N376" i="22"/>
  <c r="P376" i="22" s="1"/>
  <c r="M376" i="22"/>
  <c r="L377" i="22"/>
  <c r="K377" i="22"/>
  <c r="O377" i="22" s="1"/>
  <c r="J377" i="22"/>
  <c r="G378" i="22"/>
  <c r="T378" i="22" s="1"/>
  <c r="R375" i="22" l="1"/>
  <c r="S375" i="22"/>
  <c r="Q376" i="22"/>
  <c r="U376" i="22" s="1"/>
  <c r="N377" i="22"/>
  <c r="P377" i="22" s="1"/>
  <c r="M377" i="22"/>
  <c r="L378" i="22"/>
  <c r="K378" i="22"/>
  <c r="O378" i="22" s="1"/>
  <c r="J378" i="22"/>
  <c r="G379" i="22"/>
  <c r="T379" i="22" s="1"/>
  <c r="R376" i="22" l="1"/>
  <c r="S376" i="22"/>
  <c r="Q377" i="22"/>
  <c r="U377" i="22" s="1"/>
  <c r="N378" i="22"/>
  <c r="P378" i="22" s="1"/>
  <c r="M378" i="22"/>
  <c r="L379" i="22"/>
  <c r="K379" i="22"/>
  <c r="O379" i="22" s="1"/>
  <c r="J379" i="22"/>
  <c r="G380" i="22"/>
  <c r="T380" i="22" s="1"/>
  <c r="R377" i="22" l="1"/>
  <c r="S377" i="22"/>
  <c r="Q378" i="22"/>
  <c r="U378" i="22" s="1"/>
  <c r="N379" i="22"/>
  <c r="P379" i="22" s="1"/>
  <c r="M379" i="22"/>
  <c r="L380" i="22"/>
  <c r="K380" i="22"/>
  <c r="O380" i="22" s="1"/>
  <c r="J380" i="22"/>
  <c r="G381" i="22"/>
  <c r="T381" i="22" s="1"/>
  <c r="R378" i="22" l="1"/>
  <c r="S378" i="22"/>
  <c r="Q379" i="22"/>
  <c r="U379" i="22" s="1"/>
  <c r="N380" i="22"/>
  <c r="P380" i="22" s="1"/>
  <c r="M380" i="22"/>
  <c r="L381" i="22"/>
  <c r="K381" i="22"/>
  <c r="O381" i="22" s="1"/>
  <c r="J381" i="22"/>
  <c r="G382" i="22"/>
  <c r="T382" i="22" s="1"/>
  <c r="R379" i="22" l="1"/>
  <c r="S379" i="22"/>
  <c r="Q380" i="22"/>
  <c r="U380" i="22" s="1"/>
  <c r="N381" i="22"/>
  <c r="P381" i="22" s="1"/>
  <c r="M381" i="22"/>
  <c r="L382" i="22"/>
  <c r="K382" i="22"/>
  <c r="O382" i="22" s="1"/>
  <c r="J382" i="22"/>
  <c r="G383" i="22"/>
  <c r="T383" i="22" s="1"/>
  <c r="R380" i="22" l="1"/>
  <c r="S380" i="22"/>
  <c r="Q381" i="22"/>
  <c r="U381" i="22" s="1"/>
  <c r="N382" i="22"/>
  <c r="P382" i="22" s="1"/>
  <c r="M382" i="22"/>
  <c r="L383" i="22"/>
  <c r="K383" i="22"/>
  <c r="O383" i="22" s="1"/>
  <c r="J383" i="22"/>
  <c r="G384" i="22"/>
  <c r="T384" i="22" s="1"/>
  <c r="R381" i="22" l="1"/>
  <c r="S381" i="22"/>
  <c r="Q382" i="22"/>
  <c r="U382" i="22" s="1"/>
  <c r="N383" i="22"/>
  <c r="P383" i="22" s="1"/>
  <c r="M383" i="22"/>
  <c r="L384" i="22"/>
  <c r="K384" i="22"/>
  <c r="O384" i="22" s="1"/>
  <c r="J384" i="22"/>
  <c r="G385" i="22"/>
  <c r="T385" i="22" s="1"/>
  <c r="R382" i="22" l="1"/>
  <c r="S382" i="22"/>
  <c r="Q383" i="22"/>
  <c r="U383" i="22" s="1"/>
  <c r="N384" i="22"/>
  <c r="P384" i="22" s="1"/>
  <c r="M384" i="22"/>
  <c r="L385" i="22"/>
  <c r="K385" i="22"/>
  <c r="O385" i="22" s="1"/>
  <c r="J385" i="22"/>
  <c r="G386" i="22"/>
  <c r="T386" i="22" s="1"/>
  <c r="R383" i="22" l="1"/>
  <c r="S383" i="22"/>
  <c r="Q384" i="22"/>
  <c r="U384" i="22" s="1"/>
  <c r="N385" i="22"/>
  <c r="P385" i="22" s="1"/>
  <c r="M385" i="22"/>
  <c r="L386" i="22"/>
  <c r="K386" i="22"/>
  <c r="O386" i="22" s="1"/>
  <c r="J386" i="22"/>
  <c r="G387" i="22"/>
  <c r="T387" i="22" s="1"/>
  <c r="R384" i="22" l="1"/>
  <c r="S384" i="22"/>
  <c r="Q385" i="22"/>
  <c r="U385" i="22" s="1"/>
  <c r="N386" i="22"/>
  <c r="P386" i="22" s="1"/>
  <c r="M386" i="22"/>
  <c r="K387" i="22"/>
  <c r="O387" i="22" s="1"/>
  <c r="L387" i="22"/>
  <c r="J387" i="22"/>
  <c r="G388" i="22"/>
  <c r="T388" i="22" s="1"/>
  <c r="R385" i="22" l="1"/>
  <c r="S385" i="22"/>
  <c r="Q386" i="22"/>
  <c r="U386" i="22" s="1"/>
  <c r="N387" i="22"/>
  <c r="P387" i="22" s="1"/>
  <c r="M387" i="22"/>
  <c r="L388" i="22"/>
  <c r="K388" i="22"/>
  <c r="O388" i="22" s="1"/>
  <c r="J388" i="22"/>
  <c r="G389" i="22"/>
  <c r="T389" i="22" s="1"/>
  <c r="R386" i="22" l="1"/>
  <c r="S386" i="22"/>
  <c r="Q387" i="22"/>
  <c r="U387" i="22" s="1"/>
  <c r="N388" i="22"/>
  <c r="P388" i="22" s="1"/>
  <c r="M388" i="22"/>
  <c r="L389" i="22"/>
  <c r="K389" i="22"/>
  <c r="O389" i="22" s="1"/>
  <c r="J389" i="22"/>
  <c r="G390" i="22"/>
  <c r="T390" i="22" s="1"/>
  <c r="R387" i="22" l="1"/>
  <c r="S387" i="22"/>
  <c r="Q388" i="22"/>
  <c r="U388" i="22" s="1"/>
  <c r="N389" i="22"/>
  <c r="P389" i="22" s="1"/>
  <c r="M389" i="22"/>
  <c r="L390" i="22"/>
  <c r="K390" i="22"/>
  <c r="O390" i="22" s="1"/>
  <c r="J390" i="22"/>
  <c r="G391" i="22"/>
  <c r="T391" i="22" s="1"/>
  <c r="R388" i="22" l="1"/>
  <c r="S388" i="22"/>
  <c r="Q389" i="22"/>
  <c r="U389" i="22" s="1"/>
  <c r="N390" i="22"/>
  <c r="P390" i="22" s="1"/>
  <c r="M390" i="22"/>
  <c r="L391" i="22"/>
  <c r="K391" i="22"/>
  <c r="O391" i="22" s="1"/>
  <c r="J391" i="22"/>
  <c r="G392" i="22"/>
  <c r="T392" i="22" s="1"/>
  <c r="R389" i="22" l="1"/>
  <c r="S389" i="22"/>
  <c r="Q390" i="22"/>
  <c r="U390" i="22" s="1"/>
  <c r="N391" i="22"/>
  <c r="P391" i="22" s="1"/>
  <c r="M391" i="22"/>
  <c r="L392" i="22"/>
  <c r="K392" i="22"/>
  <c r="O392" i="22" s="1"/>
  <c r="J392" i="22"/>
  <c r="G393" i="22"/>
  <c r="T393" i="22" s="1"/>
  <c r="R390" i="22" l="1"/>
  <c r="S390" i="22"/>
  <c r="Q391" i="22"/>
  <c r="U391" i="22" s="1"/>
  <c r="N392" i="22"/>
  <c r="P392" i="22" s="1"/>
  <c r="M392" i="22"/>
  <c r="L393" i="22"/>
  <c r="K393" i="22"/>
  <c r="O393" i="22" s="1"/>
  <c r="J393" i="22"/>
  <c r="G394" i="22"/>
  <c r="T394" i="22" s="1"/>
  <c r="R391" i="22" l="1"/>
  <c r="S391" i="22"/>
  <c r="Q392" i="22"/>
  <c r="U392" i="22" s="1"/>
  <c r="N393" i="22"/>
  <c r="P393" i="22" s="1"/>
  <c r="M393" i="22"/>
  <c r="L394" i="22"/>
  <c r="K394" i="22"/>
  <c r="O394" i="22" s="1"/>
  <c r="J394" i="22"/>
  <c r="G395" i="22"/>
  <c r="T395" i="22" s="1"/>
  <c r="R392" i="22" l="1"/>
  <c r="S392" i="22"/>
  <c r="Q393" i="22"/>
  <c r="U393" i="22" s="1"/>
  <c r="N394" i="22"/>
  <c r="P394" i="22" s="1"/>
  <c r="M394" i="22"/>
  <c r="L395" i="22"/>
  <c r="K395" i="22"/>
  <c r="O395" i="22" s="1"/>
  <c r="J395" i="22"/>
  <c r="G396" i="22"/>
  <c r="T396" i="22" s="1"/>
  <c r="R393" i="22" l="1"/>
  <c r="S393" i="22"/>
  <c r="Q394" i="22"/>
  <c r="U394" i="22" s="1"/>
  <c r="N395" i="22"/>
  <c r="P395" i="22" s="1"/>
  <c r="M395" i="22"/>
  <c r="L396" i="22"/>
  <c r="K396" i="22"/>
  <c r="O396" i="22" s="1"/>
  <c r="J396" i="22"/>
  <c r="G397" i="22"/>
  <c r="T397" i="22" s="1"/>
  <c r="R394" i="22" l="1"/>
  <c r="S394" i="22"/>
  <c r="Q395" i="22"/>
  <c r="U395" i="22" s="1"/>
  <c r="N396" i="22"/>
  <c r="P396" i="22" s="1"/>
  <c r="M396" i="22"/>
  <c r="L397" i="22"/>
  <c r="K397" i="22"/>
  <c r="O397" i="22" s="1"/>
  <c r="J397" i="22"/>
  <c r="G398" i="22"/>
  <c r="T398" i="22" s="1"/>
  <c r="R395" i="22" l="1"/>
  <c r="S395" i="22"/>
  <c r="Q396" i="22"/>
  <c r="U396" i="22" s="1"/>
  <c r="N397" i="22"/>
  <c r="P397" i="22" s="1"/>
  <c r="M397" i="22"/>
  <c r="L398" i="22"/>
  <c r="K398" i="22"/>
  <c r="O398" i="22" s="1"/>
  <c r="J398" i="22"/>
  <c r="G399" i="22"/>
  <c r="T399" i="22" s="1"/>
  <c r="R396" i="22" l="1"/>
  <c r="S396" i="22"/>
  <c r="Q397" i="22"/>
  <c r="U397" i="22" s="1"/>
  <c r="N398" i="22"/>
  <c r="P398" i="22" s="1"/>
  <c r="M398" i="22"/>
  <c r="L399" i="22"/>
  <c r="K399" i="22"/>
  <c r="O399" i="22" s="1"/>
  <c r="J399" i="22"/>
  <c r="G400" i="22"/>
  <c r="T400" i="22" s="1"/>
  <c r="R397" i="22" l="1"/>
  <c r="S397" i="22"/>
  <c r="Q398" i="22"/>
  <c r="U398" i="22" s="1"/>
  <c r="N399" i="22"/>
  <c r="P399" i="22" s="1"/>
  <c r="M399" i="22"/>
  <c r="L400" i="22"/>
  <c r="K400" i="22"/>
  <c r="O400" i="22" s="1"/>
  <c r="J400" i="22"/>
  <c r="G401" i="22"/>
  <c r="T401" i="22" s="1"/>
  <c r="R398" i="22" l="1"/>
  <c r="S398" i="22"/>
  <c r="Q399" i="22"/>
  <c r="U399" i="22" s="1"/>
  <c r="N400" i="22"/>
  <c r="P400" i="22" s="1"/>
  <c r="M400" i="22"/>
  <c r="L401" i="22"/>
  <c r="K401" i="22"/>
  <c r="O401" i="22" s="1"/>
  <c r="J401" i="22"/>
  <c r="G402" i="22"/>
  <c r="T402" i="22" s="1"/>
  <c r="R399" i="22" l="1"/>
  <c r="S399" i="22"/>
  <c r="Q400" i="22"/>
  <c r="U400" i="22" s="1"/>
  <c r="N401" i="22"/>
  <c r="P401" i="22" s="1"/>
  <c r="M401" i="22"/>
  <c r="L402" i="22"/>
  <c r="K402" i="22"/>
  <c r="O402" i="22" s="1"/>
  <c r="J402" i="22"/>
  <c r="G403" i="22"/>
  <c r="T403" i="22" s="1"/>
  <c r="R400" i="22" l="1"/>
  <c r="S400" i="22"/>
  <c r="Q401" i="22"/>
  <c r="U401" i="22" s="1"/>
  <c r="N402" i="22"/>
  <c r="P402" i="22" s="1"/>
  <c r="M402" i="22"/>
  <c r="L403" i="22"/>
  <c r="K403" i="22"/>
  <c r="O403" i="22" s="1"/>
  <c r="J403" i="22"/>
  <c r="G404" i="22"/>
  <c r="T404" i="22" s="1"/>
  <c r="R401" i="22" l="1"/>
  <c r="S401" i="22"/>
  <c r="Q402" i="22"/>
  <c r="U402" i="22" s="1"/>
  <c r="N403" i="22"/>
  <c r="P403" i="22" s="1"/>
  <c r="M403" i="22"/>
  <c r="L404" i="22"/>
  <c r="K404" i="22"/>
  <c r="O404" i="22" s="1"/>
  <c r="J404" i="22"/>
  <c r="G405" i="22"/>
  <c r="T405" i="22" s="1"/>
  <c r="R402" i="22" l="1"/>
  <c r="S402" i="22"/>
  <c r="Q403" i="22"/>
  <c r="U403" i="22" s="1"/>
  <c r="N404" i="22"/>
  <c r="P404" i="22" s="1"/>
  <c r="M404" i="22"/>
  <c r="L405" i="22"/>
  <c r="K405" i="22"/>
  <c r="O405" i="22" s="1"/>
  <c r="J405" i="22"/>
  <c r="G406" i="22"/>
  <c r="T406" i="22" s="1"/>
  <c r="Q404" i="22" l="1"/>
  <c r="U404" i="22" s="1"/>
  <c r="R403" i="22"/>
  <c r="S403" i="22"/>
  <c r="N405" i="22"/>
  <c r="P405" i="22" s="1"/>
  <c r="M405" i="22"/>
  <c r="L406" i="22"/>
  <c r="K406" i="22"/>
  <c r="O406" i="22" s="1"/>
  <c r="J406" i="22"/>
  <c r="G407" i="22"/>
  <c r="T407" i="22" s="1"/>
  <c r="S404" i="22" l="1"/>
  <c r="R404" i="22"/>
  <c r="Q405" i="22"/>
  <c r="U405" i="22" s="1"/>
  <c r="N406" i="22"/>
  <c r="P406" i="22" s="1"/>
  <c r="M406" i="22"/>
  <c r="L407" i="22"/>
  <c r="K407" i="22"/>
  <c r="O407" i="22" s="1"/>
  <c r="J407" i="22"/>
  <c r="G408" i="22"/>
  <c r="T408" i="22" s="1"/>
  <c r="R405" i="22" l="1"/>
  <c r="S405" i="22"/>
  <c r="Q406" i="22"/>
  <c r="U406" i="22" s="1"/>
  <c r="N407" i="22"/>
  <c r="P407" i="22" s="1"/>
  <c r="M407" i="22"/>
  <c r="L408" i="22"/>
  <c r="K408" i="22"/>
  <c r="O408" i="22" s="1"/>
  <c r="J408" i="22"/>
  <c r="G409" i="22"/>
  <c r="T409" i="22" s="1"/>
  <c r="R406" i="22" l="1"/>
  <c r="S406" i="22"/>
  <c r="Q407" i="22"/>
  <c r="U407" i="22" s="1"/>
  <c r="N408" i="22"/>
  <c r="P408" i="22" s="1"/>
  <c r="M408" i="22"/>
  <c r="L409" i="22"/>
  <c r="K409" i="22"/>
  <c r="O409" i="22" s="1"/>
  <c r="J409" i="22"/>
  <c r="G410" i="22"/>
  <c r="T410" i="22" s="1"/>
  <c r="R407" i="22" l="1"/>
  <c r="S407" i="22"/>
  <c r="Q408" i="22"/>
  <c r="U408" i="22" s="1"/>
  <c r="N409" i="22"/>
  <c r="P409" i="22" s="1"/>
  <c r="M409" i="22"/>
  <c r="L410" i="22"/>
  <c r="K410" i="22"/>
  <c r="O410" i="22" s="1"/>
  <c r="J410" i="22"/>
  <c r="G411" i="22"/>
  <c r="T411" i="22" s="1"/>
  <c r="R408" i="22" l="1"/>
  <c r="S408" i="22"/>
  <c r="Q409" i="22"/>
  <c r="U409" i="22" s="1"/>
  <c r="N410" i="22"/>
  <c r="P410" i="22" s="1"/>
  <c r="M410" i="22"/>
  <c r="L411" i="22"/>
  <c r="K411" i="22"/>
  <c r="O411" i="22" s="1"/>
  <c r="J411" i="22"/>
  <c r="G412" i="22"/>
  <c r="T412" i="22" s="1"/>
  <c r="R409" i="22" l="1"/>
  <c r="S409" i="22"/>
  <c r="Q410" i="22"/>
  <c r="U410" i="22" s="1"/>
  <c r="N411" i="22"/>
  <c r="P411" i="22" s="1"/>
  <c r="M411" i="22"/>
  <c r="L412" i="22"/>
  <c r="K412" i="22"/>
  <c r="O412" i="22" s="1"/>
  <c r="J412" i="22"/>
  <c r="G413" i="22"/>
  <c r="T413" i="22" s="1"/>
  <c r="R410" i="22" l="1"/>
  <c r="S410" i="22"/>
  <c r="Q411" i="22"/>
  <c r="U411" i="22" s="1"/>
  <c r="N412" i="22"/>
  <c r="P412" i="22" s="1"/>
  <c r="M412" i="22"/>
  <c r="L413" i="22"/>
  <c r="K413" i="22"/>
  <c r="O413" i="22" s="1"/>
  <c r="J413" i="22"/>
  <c r="G414" i="22"/>
  <c r="T414" i="22" s="1"/>
  <c r="R411" i="22" l="1"/>
  <c r="S411" i="22"/>
  <c r="Q412" i="22"/>
  <c r="U412" i="22" s="1"/>
  <c r="N413" i="22"/>
  <c r="P413" i="22" s="1"/>
  <c r="M413" i="22"/>
  <c r="L414" i="22"/>
  <c r="K414" i="22"/>
  <c r="O414" i="22" s="1"/>
  <c r="J414" i="22"/>
  <c r="G415" i="22"/>
  <c r="T415" i="22" s="1"/>
  <c r="R412" i="22" l="1"/>
  <c r="S412" i="22"/>
  <c r="Q413" i="22"/>
  <c r="U413" i="22" s="1"/>
  <c r="N414" i="22"/>
  <c r="P414" i="22" s="1"/>
  <c r="M414" i="22"/>
  <c r="L415" i="22"/>
  <c r="K415" i="22"/>
  <c r="O415" i="22" s="1"/>
  <c r="J415" i="22"/>
  <c r="G416" i="22"/>
  <c r="T416" i="22" s="1"/>
  <c r="R413" i="22" l="1"/>
  <c r="S413" i="22"/>
  <c r="Q414" i="22"/>
  <c r="U414" i="22" s="1"/>
  <c r="N415" i="22"/>
  <c r="P415" i="22" s="1"/>
  <c r="M415" i="22"/>
  <c r="L416" i="22"/>
  <c r="K416" i="22"/>
  <c r="O416" i="22" s="1"/>
  <c r="J416" i="22"/>
  <c r="G417" i="22"/>
  <c r="T417" i="22" s="1"/>
  <c r="R414" i="22" l="1"/>
  <c r="S414" i="22"/>
  <c r="Q415" i="22"/>
  <c r="U415" i="22" s="1"/>
  <c r="N416" i="22"/>
  <c r="P416" i="22" s="1"/>
  <c r="M416" i="22"/>
  <c r="L417" i="22"/>
  <c r="K417" i="22"/>
  <c r="O417" i="22" s="1"/>
  <c r="J417" i="22"/>
  <c r="G418" i="22"/>
  <c r="T418" i="22" s="1"/>
  <c r="R415" i="22" l="1"/>
  <c r="S415" i="22"/>
  <c r="Q416" i="22"/>
  <c r="U416" i="22" s="1"/>
  <c r="N417" i="22"/>
  <c r="P417" i="22" s="1"/>
  <c r="M417" i="22"/>
  <c r="L418" i="22"/>
  <c r="K418" i="22"/>
  <c r="O418" i="22" s="1"/>
  <c r="J418" i="22"/>
  <c r="G419" i="22"/>
  <c r="T419" i="22" s="1"/>
  <c r="R416" i="22" l="1"/>
  <c r="S416" i="22"/>
  <c r="Q417" i="22"/>
  <c r="U417" i="22" s="1"/>
  <c r="N418" i="22"/>
  <c r="P418" i="22" s="1"/>
  <c r="M418" i="22"/>
  <c r="L419" i="22"/>
  <c r="K419" i="22"/>
  <c r="O419" i="22" s="1"/>
  <c r="J419" i="22"/>
  <c r="G420" i="22"/>
  <c r="T420" i="22" s="1"/>
  <c r="R417" i="22" l="1"/>
  <c r="S417" i="22"/>
  <c r="Q418" i="22"/>
  <c r="U418" i="22" s="1"/>
  <c r="N419" i="22"/>
  <c r="P419" i="22" s="1"/>
  <c r="M419" i="22"/>
  <c r="L420" i="22"/>
  <c r="K420" i="22"/>
  <c r="O420" i="22" s="1"/>
  <c r="J420" i="22"/>
  <c r="G421" i="22"/>
  <c r="T421" i="22" s="1"/>
  <c r="R418" i="22" l="1"/>
  <c r="S418" i="22"/>
  <c r="Q419" i="22"/>
  <c r="U419" i="22" s="1"/>
  <c r="N420" i="22"/>
  <c r="P420" i="22" s="1"/>
  <c r="M420" i="22"/>
  <c r="L421" i="22"/>
  <c r="K421" i="22"/>
  <c r="O421" i="22" s="1"/>
  <c r="J421" i="22"/>
  <c r="G422" i="22"/>
  <c r="T422" i="22" s="1"/>
  <c r="R419" i="22" l="1"/>
  <c r="S419" i="22"/>
  <c r="Q420" i="22"/>
  <c r="U420" i="22" s="1"/>
  <c r="N421" i="22"/>
  <c r="P421" i="22" s="1"/>
  <c r="M421" i="22"/>
  <c r="L422" i="22"/>
  <c r="K422" i="22"/>
  <c r="O422" i="22" s="1"/>
  <c r="J422" i="22"/>
  <c r="G423" i="22"/>
  <c r="T423" i="22" s="1"/>
  <c r="R420" i="22" l="1"/>
  <c r="S420" i="22"/>
  <c r="Q421" i="22"/>
  <c r="U421" i="22" s="1"/>
  <c r="N422" i="22"/>
  <c r="P422" i="22" s="1"/>
  <c r="M422" i="22"/>
  <c r="L423" i="22"/>
  <c r="K423" i="22"/>
  <c r="O423" i="22" s="1"/>
  <c r="J423" i="22"/>
  <c r="G424" i="22"/>
  <c r="T424" i="22" s="1"/>
  <c r="R421" i="22" l="1"/>
  <c r="S421" i="22"/>
  <c r="Q422" i="22"/>
  <c r="U422" i="22" s="1"/>
  <c r="N423" i="22"/>
  <c r="P423" i="22" s="1"/>
  <c r="M423" i="22"/>
  <c r="L424" i="22"/>
  <c r="K424" i="22"/>
  <c r="O424" i="22" s="1"/>
  <c r="J424" i="22"/>
  <c r="G425" i="22"/>
  <c r="T425" i="22" s="1"/>
  <c r="R422" i="22" l="1"/>
  <c r="S422" i="22"/>
  <c r="Q423" i="22"/>
  <c r="U423" i="22" s="1"/>
  <c r="N424" i="22"/>
  <c r="P424" i="22" s="1"/>
  <c r="M424" i="22"/>
  <c r="L425" i="22"/>
  <c r="K425" i="22"/>
  <c r="O425" i="22" s="1"/>
  <c r="J425" i="22"/>
  <c r="G426" i="22"/>
  <c r="T426" i="22" s="1"/>
  <c r="R423" i="22" l="1"/>
  <c r="S423" i="22"/>
  <c r="Q424" i="22"/>
  <c r="U424" i="22" s="1"/>
  <c r="N425" i="22"/>
  <c r="P425" i="22" s="1"/>
  <c r="M425" i="22"/>
  <c r="L426" i="22"/>
  <c r="K426" i="22"/>
  <c r="O426" i="22" s="1"/>
  <c r="J426" i="22"/>
  <c r="G427" i="22"/>
  <c r="T427" i="22" s="1"/>
  <c r="R424" i="22" l="1"/>
  <c r="S424" i="22"/>
  <c r="Q425" i="22"/>
  <c r="U425" i="22" s="1"/>
  <c r="N426" i="22"/>
  <c r="P426" i="22" s="1"/>
  <c r="M426" i="22"/>
  <c r="L427" i="22"/>
  <c r="K427" i="22"/>
  <c r="O427" i="22" s="1"/>
  <c r="J427" i="22"/>
  <c r="G428" i="22"/>
  <c r="T428" i="22" s="1"/>
  <c r="R425" i="22" l="1"/>
  <c r="S425" i="22"/>
  <c r="Q426" i="22"/>
  <c r="U426" i="22" s="1"/>
  <c r="N427" i="22"/>
  <c r="P427" i="22" s="1"/>
  <c r="M427" i="22"/>
  <c r="L428" i="22"/>
  <c r="K428" i="22"/>
  <c r="O428" i="22" s="1"/>
  <c r="J428" i="22"/>
  <c r="G429" i="22"/>
  <c r="T429" i="22" s="1"/>
  <c r="R426" i="22" l="1"/>
  <c r="S426" i="22"/>
  <c r="Q427" i="22"/>
  <c r="U427" i="22" s="1"/>
  <c r="N428" i="22"/>
  <c r="P428" i="22" s="1"/>
  <c r="M428" i="22"/>
  <c r="L429" i="22"/>
  <c r="K429" i="22"/>
  <c r="O429" i="22" s="1"/>
  <c r="J429" i="22"/>
  <c r="G430" i="22"/>
  <c r="T430" i="22" s="1"/>
  <c r="R427" i="22" l="1"/>
  <c r="S427" i="22"/>
  <c r="Q428" i="22"/>
  <c r="U428" i="22" s="1"/>
  <c r="N429" i="22"/>
  <c r="P429" i="22" s="1"/>
  <c r="M429" i="22"/>
  <c r="L430" i="22"/>
  <c r="K430" i="22"/>
  <c r="O430" i="22" s="1"/>
  <c r="J430" i="22"/>
  <c r="G431" i="22"/>
  <c r="T431" i="22" s="1"/>
  <c r="R428" i="22" l="1"/>
  <c r="S428" i="22"/>
  <c r="Q429" i="22"/>
  <c r="U429" i="22" s="1"/>
  <c r="N430" i="22"/>
  <c r="P430" i="22" s="1"/>
  <c r="M430" i="22"/>
  <c r="L431" i="22"/>
  <c r="K431" i="22"/>
  <c r="O431" i="22" s="1"/>
  <c r="J431" i="22"/>
  <c r="G432" i="22"/>
  <c r="T432" i="22" s="1"/>
  <c r="R429" i="22" l="1"/>
  <c r="S429" i="22"/>
  <c r="Q430" i="22"/>
  <c r="U430" i="22" s="1"/>
  <c r="N431" i="22"/>
  <c r="P431" i="22" s="1"/>
  <c r="M431" i="22"/>
  <c r="L432" i="22"/>
  <c r="K432" i="22"/>
  <c r="O432" i="22" s="1"/>
  <c r="J432" i="22"/>
  <c r="G433" i="22"/>
  <c r="T433" i="22" s="1"/>
  <c r="R430" i="22" l="1"/>
  <c r="S430" i="22"/>
  <c r="Q431" i="22"/>
  <c r="U431" i="22" s="1"/>
  <c r="N432" i="22"/>
  <c r="P432" i="22" s="1"/>
  <c r="M432" i="22"/>
  <c r="L433" i="22"/>
  <c r="K433" i="22"/>
  <c r="O433" i="22" s="1"/>
  <c r="J433" i="22"/>
  <c r="G434" i="22"/>
  <c r="T434" i="22" s="1"/>
  <c r="R431" i="22" l="1"/>
  <c r="S431" i="22"/>
  <c r="Q432" i="22"/>
  <c r="U432" i="22" s="1"/>
  <c r="N433" i="22"/>
  <c r="P433" i="22" s="1"/>
  <c r="M433" i="22"/>
  <c r="L434" i="22"/>
  <c r="K434" i="22"/>
  <c r="O434" i="22" s="1"/>
  <c r="J434" i="22"/>
  <c r="G435" i="22"/>
  <c r="T435" i="22" s="1"/>
  <c r="R432" i="22" l="1"/>
  <c r="S432" i="22"/>
  <c r="Q433" i="22"/>
  <c r="U433" i="22" s="1"/>
  <c r="N434" i="22"/>
  <c r="P434" i="22" s="1"/>
  <c r="M434" i="22"/>
  <c r="L435" i="22"/>
  <c r="K435" i="22"/>
  <c r="O435" i="22" s="1"/>
  <c r="J435" i="22"/>
  <c r="G436" i="22"/>
  <c r="T436" i="22" s="1"/>
  <c r="R433" i="22" l="1"/>
  <c r="S433" i="22"/>
  <c r="Q434" i="22"/>
  <c r="U434" i="22" s="1"/>
  <c r="N435" i="22"/>
  <c r="P435" i="22" s="1"/>
  <c r="M435" i="22"/>
  <c r="L436" i="22"/>
  <c r="K436" i="22"/>
  <c r="O436" i="22" s="1"/>
  <c r="J436" i="22"/>
  <c r="G437" i="22"/>
  <c r="T437" i="22" s="1"/>
  <c r="R434" i="22" l="1"/>
  <c r="S434" i="22"/>
  <c r="Q435" i="22"/>
  <c r="U435" i="22" s="1"/>
  <c r="N436" i="22"/>
  <c r="P436" i="22" s="1"/>
  <c r="M436" i="22"/>
  <c r="L437" i="22"/>
  <c r="K437" i="22"/>
  <c r="O437" i="22" s="1"/>
  <c r="J437" i="22"/>
  <c r="G438" i="22"/>
  <c r="T438" i="22" s="1"/>
  <c r="R435" i="22" l="1"/>
  <c r="S435" i="22"/>
  <c r="Q436" i="22"/>
  <c r="U436" i="22" s="1"/>
  <c r="N437" i="22"/>
  <c r="P437" i="22" s="1"/>
  <c r="M437" i="22"/>
  <c r="L438" i="22"/>
  <c r="K438" i="22"/>
  <c r="O438" i="22" s="1"/>
  <c r="J438" i="22"/>
  <c r="G439" i="22"/>
  <c r="T439" i="22" s="1"/>
  <c r="R436" i="22" l="1"/>
  <c r="S436" i="22"/>
  <c r="Q437" i="22"/>
  <c r="U437" i="22" s="1"/>
  <c r="N438" i="22"/>
  <c r="P438" i="22" s="1"/>
  <c r="M438" i="22"/>
  <c r="L439" i="22"/>
  <c r="K439" i="22"/>
  <c r="O439" i="22" s="1"/>
  <c r="J439" i="22"/>
  <c r="G440" i="22"/>
  <c r="T440" i="22" s="1"/>
  <c r="R437" i="22" l="1"/>
  <c r="S437" i="22"/>
  <c r="Q438" i="22"/>
  <c r="U438" i="22" s="1"/>
  <c r="N439" i="22"/>
  <c r="P439" i="22" s="1"/>
  <c r="M439" i="22"/>
  <c r="L440" i="22"/>
  <c r="K440" i="22"/>
  <c r="O440" i="22" s="1"/>
  <c r="J440" i="22"/>
  <c r="G441" i="22"/>
  <c r="T441" i="22" s="1"/>
  <c r="R438" i="22" l="1"/>
  <c r="S438" i="22"/>
  <c r="Q439" i="22"/>
  <c r="U439" i="22" s="1"/>
  <c r="N440" i="22"/>
  <c r="P440" i="22" s="1"/>
  <c r="M440" i="22"/>
  <c r="L441" i="22"/>
  <c r="K441" i="22"/>
  <c r="O441" i="22" s="1"/>
  <c r="J441" i="22"/>
  <c r="G442" i="22"/>
  <c r="T442" i="22" s="1"/>
  <c r="R439" i="22" l="1"/>
  <c r="S439" i="22"/>
  <c r="Q440" i="22"/>
  <c r="U440" i="22" s="1"/>
  <c r="N441" i="22"/>
  <c r="P441" i="22" s="1"/>
  <c r="M441" i="22"/>
  <c r="L442" i="22"/>
  <c r="K442" i="22"/>
  <c r="O442" i="22" s="1"/>
  <c r="J442" i="22"/>
  <c r="G443" i="22"/>
  <c r="T443" i="22" s="1"/>
  <c r="R440" i="22" l="1"/>
  <c r="S440" i="22"/>
  <c r="Q441" i="22"/>
  <c r="U441" i="22" s="1"/>
  <c r="N442" i="22"/>
  <c r="P442" i="22" s="1"/>
  <c r="M442" i="22"/>
  <c r="L443" i="22"/>
  <c r="K443" i="22"/>
  <c r="O443" i="22" s="1"/>
  <c r="J443" i="22"/>
  <c r="G444" i="22"/>
  <c r="T444" i="22" s="1"/>
  <c r="R441" i="22" l="1"/>
  <c r="S441" i="22"/>
  <c r="Q442" i="22"/>
  <c r="U442" i="22" s="1"/>
  <c r="N443" i="22"/>
  <c r="P443" i="22" s="1"/>
  <c r="M443" i="22"/>
  <c r="L444" i="22"/>
  <c r="K444" i="22"/>
  <c r="O444" i="22" s="1"/>
  <c r="J444" i="22"/>
  <c r="G445" i="22"/>
  <c r="T445" i="22" s="1"/>
  <c r="R442" i="22" l="1"/>
  <c r="S442" i="22"/>
  <c r="Q443" i="22"/>
  <c r="U443" i="22" s="1"/>
  <c r="N444" i="22"/>
  <c r="P444" i="22" s="1"/>
  <c r="M444" i="22"/>
  <c r="L445" i="22"/>
  <c r="K445" i="22"/>
  <c r="O445" i="22" s="1"/>
  <c r="J445" i="22"/>
  <c r="G446" i="22"/>
  <c r="T446" i="22" s="1"/>
  <c r="R443" i="22" l="1"/>
  <c r="S443" i="22"/>
  <c r="Q444" i="22"/>
  <c r="U444" i="22" s="1"/>
  <c r="N445" i="22"/>
  <c r="P445" i="22" s="1"/>
  <c r="M445" i="22"/>
  <c r="L446" i="22"/>
  <c r="K446" i="22"/>
  <c r="O446" i="22" s="1"/>
  <c r="J446" i="22"/>
  <c r="G447" i="22"/>
  <c r="T447" i="22" s="1"/>
  <c r="R444" i="22" l="1"/>
  <c r="S444" i="22"/>
  <c r="Q445" i="22"/>
  <c r="U445" i="22" s="1"/>
  <c r="N446" i="22"/>
  <c r="P446" i="22" s="1"/>
  <c r="M446" i="22"/>
  <c r="L447" i="22"/>
  <c r="K447" i="22"/>
  <c r="O447" i="22" s="1"/>
  <c r="J447" i="22"/>
  <c r="G448" i="22"/>
  <c r="T448" i="22" s="1"/>
  <c r="R445" i="22" l="1"/>
  <c r="S445" i="22"/>
  <c r="Q446" i="22"/>
  <c r="U446" i="22" s="1"/>
  <c r="N447" i="22"/>
  <c r="P447" i="22" s="1"/>
  <c r="M447" i="22"/>
  <c r="L448" i="22"/>
  <c r="K448" i="22"/>
  <c r="O448" i="22" s="1"/>
  <c r="J448" i="22"/>
  <c r="G449" i="22"/>
  <c r="T449" i="22" s="1"/>
  <c r="R446" i="22" l="1"/>
  <c r="S446" i="22"/>
  <c r="Q447" i="22"/>
  <c r="U447" i="22" s="1"/>
  <c r="N448" i="22"/>
  <c r="P448" i="22" s="1"/>
  <c r="M448" i="22"/>
  <c r="L449" i="22"/>
  <c r="K449" i="22"/>
  <c r="O449" i="22" s="1"/>
  <c r="J449" i="22"/>
  <c r="G450" i="22"/>
  <c r="T450" i="22" s="1"/>
  <c r="R447" i="22" l="1"/>
  <c r="S447" i="22"/>
  <c r="Q448" i="22"/>
  <c r="U448" i="22" s="1"/>
  <c r="N449" i="22"/>
  <c r="P449" i="22" s="1"/>
  <c r="M449" i="22"/>
  <c r="L450" i="22"/>
  <c r="K450" i="22"/>
  <c r="O450" i="22" s="1"/>
  <c r="J450" i="22"/>
  <c r="G451" i="22"/>
  <c r="T451" i="22" s="1"/>
  <c r="R448" i="22" l="1"/>
  <c r="S448" i="22"/>
  <c r="Q449" i="22"/>
  <c r="U449" i="22" s="1"/>
  <c r="N450" i="22"/>
  <c r="P450" i="22" s="1"/>
  <c r="M450" i="22"/>
  <c r="L451" i="22"/>
  <c r="K451" i="22"/>
  <c r="O451" i="22" s="1"/>
  <c r="J451" i="22"/>
  <c r="G452" i="22"/>
  <c r="T452" i="22" s="1"/>
  <c r="R449" i="22" l="1"/>
  <c r="S449" i="22"/>
  <c r="Q450" i="22"/>
  <c r="U450" i="22" s="1"/>
  <c r="N451" i="22"/>
  <c r="P451" i="22" s="1"/>
  <c r="M451" i="22"/>
  <c r="L452" i="22"/>
  <c r="K452" i="22"/>
  <c r="O452" i="22" s="1"/>
  <c r="J452" i="22"/>
  <c r="G453" i="22"/>
  <c r="T453" i="22" s="1"/>
  <c r="R450" i="22" l="1"/>
  <c r="S450" i="22"/>
  <c r="Q451" i="22"/>
  <c r="U451" i="22" s="1"/>
  <c r="N452" i="22"/>
  <c r="P452" i="22" s="1"/>
  <c r="M452" i="22"/>
  <c r="L453" i="22"/>
  <c r="K453" i="22"/>
  <c r="O453" i="22" s="1"/>
  <c r="J453" i="22"/>
  <c r="G454" i="22"/>
  <c r="T454" i="22" s="1"/>
  <c r="R451" i="22" l="1"/>
  <c r="S451" i="22"/>
  <c r="Q452" i="22"/>
  <c r="U452" i="22" s="1"/>
  <c r="N453" i="22"/>
  <c r="P453" i="22" s="1"/>
  <c r="M453" i="22"/>
  <c r="L454" i="22"/>
  <c r="K454" i="22"/>
  <c r="O454" i="22" s="1"/>
  <c r="J454" i="22"/>
  <c r="G455" i="22"/>
  <c r="T455" i="22" s="1"/>
  <c r="R452" i="22" l="1"/>
  <c r="S452" i="22"/>
  <c r="Q453" i="22"/>
  <c r="U453" i="22" s="1"/>
  <c r="N454" i="22"/>
  <c r="P454" i="22" s="1"/>
  <c r="M454" i="22"/>
  <c r="L455" i="22"/>
  <c r="K455" i="22"/>
  <c r="O455" i="22" s="1"/>
  <c r="J455" i="22"/>
  <c r="G456" i="22"/>
  <c r="T456" i="22" s="1"/>
  <c r="R453" i="22" l="1"/>
  <c r="S453" i="22"/>
  <c r="Q454" i="22"/>
  <c r="U454" i="22" s="1"/>
  <c r="N455" i="22"/>
  <c r="P455" i="22" s="1"/>
  <c r="M455" i="22"/>
  <c r="L456" i="22"/>
  <c r="K456" i="22"/>
  <c r="O456" i="22" s="1"/>
  <c r="J456" i="22"/>
  <c r="G457" i="22"/>
  <c r="T457" i="22" s="1"/>
  <c r="R454" i="22" l="1"/>
  <c r="S454" i="22"/>
  <c r="Q455" i="22"/>
  <c r="U455" i="22" s="1"/>
  <c r="N456" i="22"/>
  <c r="P456" i="22" s="1"/>
  <c r="M456" i="22"/>
  <c r="L457" i="22"/>
  <c r="K457" i="22"/>
  <c r="O457" i="22" s="1"/>
  <c r="J457" i="22"/>
  <c r="G458" i="22"/>
  <c r="T458" i="22" s="1"/>
  <c r="R455" i="22" l="1"/>
  <c r="S455" i="22"/>
  <c r="Q456" i="22"/>
  <c r="U456" i="22" s="1"/>
  <c r="N457" i="22"/>
  <c r="P457" i="22" s="1"/>
  <c r="M457" i="22"/>
  <c r="L458" i="22"/>
  <c r="K458" i="22"/>
  <c r="O458" i="22" s="1"/>
  <c r="J458" i="22"/>
  <c r="G459" i="22"/>
  <c r="T459" i="22" s="1"/>
  <c r="R456" i="22" l="1"/>
  <c r="S456" i="22"/>
  <c r="Q457" i="22"/>
  <c r="U457" i="22" s="1"/>
  <c r="N458" i="22"/>
  <c r="P458" i="22" s="1"/>
  <c r="M458" i="22"/>
  <c r="L459" i="22"/>
  <c r="K459" i="22"/>
  <c r="O459" i="22" s="1"/>
  <c r="J459" i="22"/>
  <c r="G460" i="22"/>
  <c r="T460" i="22" s="1"/>
  <c r="R457" i="22" l="1"/>
  <c r="S457" i="22"/>
  <c r="Q458" i="22"/>
  <c r="U458" i="22" s="1"/>
  <c r="N459" i="22"/>
  <c r="P459" i="22" s="1"/>
  <c r="M459" i="22"/>
  <c r="L460" i="22"/>
  <c r="K460" i="22"/>
  <c r="O460" i="22" s="1"/>
  <c r="J460" i="22"/>
  <c r="G461" i="22"/>
  <c r="T461" i="22" s="1"/>
  <c r="R458" i="22" l="1"/>
  <c r="S458" i="22"/>
  <c r="Q459" i="22"/>
  <c r="U459" i="22" s="1"/>
  <c r="N460" i="22"/>
  <c r="P460" i="22" s="1"/>
  <c r="M460" i="22"/>
  <c r="L461" i="22"/>
  <c r="K461" i="22"/>
  <c r="O461" i="22" s="1"/>
  <c r="J461" i="22"/>
  <c r="G462" i="22"/>
  <c r="T462" i="22" s="1"/>
  <c r="R459" i="22" l="1"/>
  <c r="S459" i="22"/>
  <c r="Q460" i="22"/>
  <c r="U460" i="22" s="1"/>
  <c r="N461" i="22"/>
  <c r="P461" i="22" s="1"/>
  <c r="M461" i="22"/>
  <c r="L462" i="22"/>
  <c r="K462" i="22"/>
  <c r="O462" i="22" s="1"/>
  <c r="J462" i="22"/>
  <c r="G463" i="22"/>
  <c r="T463" i="22" s="1"/>
  <c r="R460" i="22" l="1"/>
  <c r="S460" i="22"/>
  <c r="Q461" i="22"/>
  <c r="U461" i="22" s="1"/>
  <c r="N462" i="22"/>
  <c r="P462" i="22" s="1"/>
  <c r="M462" i="22"/>
  <c r="L463" i="22"/>
  <c r="K463" i="22"/>
  <c r="O463" i="22" s="1"/>
  <c r="J463" i="22"/>
  <c r="G464" i="22"/>
  <c r="T464" i="22" s="1"/>
  <c r="R461" i="22" l="1"/>
  <c r="S461" i="22"/>
  <c r="Q462" i="22"/>
  <c r="U462" i="22" s="1"/>
  <c r="N463" i="22"/>
  <c r="P463" i="22" s="1"/>
  <c r="M463" i="22"/>
  <c r="L464" i="22"/>
  <c r="K464" i="22"/>
  <c r="O464" i="22" s="1"/>
  <c r="J464" i="22"/>
  <c r="G465" i="22"/>
  <c r="T465" i="22" s="1"/>
  <c r="R462" i="22" l="1"/>
  <c r="S462" i="22"/>
  <c r="Q463" i="22"/>
  <c r="U463" i="22" s="1"/>
  <c r="N464" i="22"/>
  <c r="P464" i="22" s="1"/>
  <c r="M464" i="22"/>
  <c r="L465" i="22"/>
  <c r="K465" i="22"/>
  <c r="O465" i="22" s="1"/>
  <c r="J465" i="22"/>
  <c r="G466" i="22"/>
  <c r="T466" i="22" s="1"/>
  <c r="R463" i="22" l="1"/>
  <c r="S463" i="22"/>
  <c r="Q464" i="22"/>
  <c r="U464" i="22" s="1"/>
  <c r="N465" i="22"/>
  <c r="M465" i="22"/>
  <c r="L466" i="22"/>
  <c r="K466" i="22"/>
  <c r="O466" i="22" s="1"/>
  <c r="J466" i="22"/>
  <c r="G467" i="22"/>
  <c r="T467" i="22" s="1"/>
  <c r="P465" i="22" l="1"/>
  <c r="Q465" i="22" s="1"/>
  <c r="U465" i="22" s="1"/>
  <c r="R464" i="22"/>
  <c r="S464" i="22"/>
  <c r="N466" i="22"/>
  <c r="P466" i="22" s="1"/>
  <c r="M466" i="22"/>
  <c r="L467" i="22"/>
  <c r="K467" i="22"/>
  <c r="O467" i="22" s="1"/>
  <c r="J467" i="22"/>
  <c r="G468" i="22"/>
  <c r="T468" i="22" s="1"/>
  <c r="R465" i="22" l="1"/>
  <c r="Q466" i="22"/>
  <c r="U466" i="22" s="1"/>
  <c r="S465" i="22"/>
  <c r="N467" i="22"/>
  <c r="P467" i="22" s="1"/>
  <c r="M467" i="22"/>
  <c r="L468" i="22"/>
  <c r="K468" i="22"/>
  <c r="O468" i="22" s="1"/>
  <c r="J468" i="22"/>
  <c r="G469" i="22"/>
  <c r="T469" i="22" s="1"/>
  <c r="R466" i="22" l="1"/>
  <c r="S466" i="22"/>
  <c r="Q467" i="22"/>
  <c r="U467" i="22" s="1"/>
  <c r="N468" i="22"/>
  <c r="P468" i="22" s="1"/>
  <c r="M468" i="22"/>
  <c r="L469" i="22"/>
  <c r="K469" i="22"/>
  <c r="O469" i="22" s="1"/>
  <c r="J469" i="22"/>
  <c r="G470" i="22"/>
  <c r="T470" i="22" s="1"/>
  <c r="R467" i="22" l="1"/>
  <c r="S467" i="22"/>
  <c r="Q468" i="22"/>
  <c r="U468" i="22" s="1"/>
  <c r="N469" i="22"/>
  <c r="P469" i="22" s="1"/>
  <c r="M469" i="22"/>
  <c r="L470" i="22"/>
  <c r="K470" i="22"/>
  <c r="O470" i="22" s="1"/>
  <c r="J470" i="22"/>
  <c r="G471" i="22"/>
  <c r="T471" i="22" s="1"/>
  <c r="R468" i="22" l="1"/>
  <c r="S468" i="22"/>
  <c r="Q469" i="22"/>
  <c r="U469" i="22" s="1"/>
  <c r="N470" i="22"/>
  <c r="P470" i="22" s="1"/>
  <c r="M470" i="22"/>
  <c r="L471" i="22"/>
  <c r="K471" i="22"/>
  <c r="O471" i="22" s="1"/>
  <c r="J471" i="22"/>
  <c r="G472" i="22"/>
  <c r="T472" i="22" s="1"/>
  <c r="R469" i="22" l="1"/>
  <c r="S469" i="22"/>
  <c r="Q470" i="22"/>
  <c r="U470" i="22" s="1"/>
  <c r="N471" i="22"/>
  <c r="P471" i="22" s="1"/>
  <c r="M471" i="22"/>
  <c r="L472" i="22"/>
  <c r="K472" i="22"/>
  <c r="O472" i="22" s="1"/>
  <c r="J472" i="22"/>
  <c r="G473" i="22"/>
  <c r="T473" i="22" s="1"/>
  <c r="R470" i="22" l="1"/>
  <c r="S470" i="22"/>
  <c r="Q471" i="22"/>
  <c r="U471" i="22" s="1"/>
  <c r="N472" i="22"/>
  <c r="P472" i="22" s="1"/>
  <c r="M472" i="22"/>
  <c r="L473" i="22"/>
  <c r="K473" i="22"/>
  <c r="O473" i="22" s="1"/>
  <c r="J473" i="22"/>
  <c r="G474" i="22"/>
  <c r="T474" i="22" s="1"/>
  <c r="R471" i="22" l="1"/>
  <c r="S471" i="22"/>
  <c r="Q472" i="22"/>
  <c r="U472" i="22" s="1"/>
  <c r="N473" i="22"/>
  <c r="P473" i="22" s="1"/>
  <c r="M473" i="22"/>
  <c r="L474" i="22"/>
  <c r="K474" i="22"/>
  <c r="O474" i="22" s="1"/>
  <c r="J474" i="22"/>
  <c r="G475" i="22"/>
  <c r="T475" i="22" s="1"/>
  <c r="R472" i="22" l="1"/>
  <c r="S472" i="22"/>
  <c r="Q473" i="22"/>
  <c r="U473" i="22" s="1"/>
  <c r="N474" i="22"/>
  <c r="P474" i="22" s="1"/>
  <c r="M474" i="22"/>
  <c r="L475" i="22"/>
  <c r="K475" i="22"/>
  <c r="O475" i="22" s="1"/>
  <c r="J475" i="22"/>
  <c r="G476" i="22"/>
  <c r="T476" i="22" s="1"/>
  <c r="R473" i="22" l="1"/>
  <c r="S473" i="22"/>
  <c r="Q474" i="22"/>
  <c r="U474" i="22" s="1"/>
  <c r="N475" i="22"/>
  <c r="P475" i="22" s="1"/>
  <c r="M475" i="22"/>
  <c r="L476" i="22"/>
  <c r="K476" i="22"/>
  <c r="O476" i="22" s="1"/>
  <c r="J476" i="22"/>
  <c r="G477" i="22"/>
  <c r="T477" i="22" s="1"/>
  <c r="R474" i="22" l="1"/>
  <c r="S474" i="22"/>
  <c r="Q475" i="22"/>
  <c r="U475" i="22" s="1"/>
  <c r="N476" i="22"/>
  <c r="P476" i="22" s="1"/>
  <c r="M476" i="22"/>
  <c r="L477" i="22"/>
  <c r="K477" i="22"/>
  <c r="O477" i="22" s="1"/>
  <c r="J477" i="22"/>
  <c r="G478" i="22"/>
  <c r="T478" i="22" s="1"/>
  <c r="R475" i="22" l="1"/>
  <c r="S475" i="22"/>
  <c r="Q476" i="22"/>
  <c r="U476" i="22" s="1"/>
  <c r="N477" i="22"/>
  <c r="P477" i="22" s="1"/>
  <c r="M477" i="22"/>
  <c r="L478" i="22"/>
  <c r="K478" i="22"/>
  <c r="O478" i="22" s="1"/>
  <c r="J478" i="22"/>
  <c r="G479" i="22"/>
  <c r="T479" i="22" s="1"/>
  <c r="R476" i="22" l="1"/>
  <c r="S476" i="22"/>
  <c r="Q477" i="22"/>
  <c r="U477" i="22" s="1"/>
  <c r="N478" i="22"/>
  <c r="M478" i="22"/>
  <c r="L479" i="22"/>
  <c r="K479" i="22"/>
  <c r="O479" i="22" s="1"/>
  <c r="J479" i="22"/>
  <c r="G480" i="22"/>
  <c r="T480" i="22" s="1"/>
  <c r="P478" i="22" l="1"/>
  <c r="Q478" i="22" s="1"/>
  <c r="U478" i="22" s="1"/>
  <c r="R477" i="22"/>
  <c r="S477" i="22"/>
  <c r="N479" i="22"/>
  <c r="P479" i="22" s="1"/>
  <c r="M479" i="22"/>
  <c r="L480" i="22"/>
  <c r="K480" i="22"/>
  <c r="O480" i="22" s="1"/>
  <c r="J480" i="22"/>
  <c r="G481" i="22"/>
  <c r="T481" i="22" s="1"/>
  <c r="R478" i="22" l="1"/>
  <c r="Q479" i="22"/>
  <c r="U479" i="22" s="1"/>
  <c r="S478" i="22"/>
  <c r="N480" i="22"/>
  <c r="M480" i="22"/>
  <c r="L481" i="22"/>
  <c r="K481" i="22"/>
  <c r="O481" i="22" s="1"/>
  <c r="J481" i="22"/>
  <c r="G482" i="22"/>
  <c r="T482" i="22" s="1"/>
  <c r="R479" i="22" l="1"/>
  <c r="P480" i="22"/>
  <c r="Q480" i="22" s="1"/>
  <c r="U480" i="22" s="1"/>
  <c r="S479" i="22"/>
  <c r="N481" i="22"/>
  <c r="P481" i="22" s="1"/>
  <c r="M481" i="22"/>
  <c r="L482" i="22"/>
  <c r="K482" i="22"/>
  <c r="O482" i="22" s="1"/>
  <c r="J482" i="22"/>
  <c r="G483" i="22"/>
  <c r="T483" i="22" s="1"/>
  <c r="R480" i="22" l="1"/>
  <c r="S480" i="22"/>
  <c r="Q481" i="22"/>
  <c r="U481" i="22" s="1"/>
  <c r="N482" i="22"/>
  <c r="P482" i="22" s="1"/>
  <c r="M482" i="22"/>
  <c r="L483" i="22"/>
  <c r="K483" i="22"/>
  <c r="O483" i="22" s="1"/>
  <c r="J483" i="22"/>
  <c r="G484" i="22"/>
  <c r="T484" i="22" s="1"/>
  <c r="R481" i="22" l="1"/>
  <c r="S481" i="22"/>
  <c r="Q482" i="22"/>
  <c r="U482" i="22" s="1"/>
  <c r="N483" i="22"/>
  <c r="M483" i="22"/>
  <c r="L484" i="22"/>
  <c r="K484" i="22"/>
  <c r="O484" i="22" s="1"/>
  <c r="J484" i="22"/>
  <c r="G485" i="22"/>
  <c r="T485" i="22" s="1"/>
  <c r="P483" i="22" l="1"/>
  <c r="Q483" i="22" s="1"/>
  <c r="U483" i="22" s="1"/>
  <c r="R482" i="22"/>
  <c r="S482" i="22"/>
  <c r="N484" i="22"/>
  <c r="P484" i="22" s="1"/>
  <c r="M484" i="22"/>
  <c r="L485" i="22"/>
  <c r="K485" i="22"/>
  <c r="O485" i="22" s="1"/>
  <c r="J485" i="22"/>
  <c r="G486" i="22"/>
  <c r="T486" i="22" s="1"/>
  <c r="R483" i="22" l="1"/>
  <c r="S483" i="22"/>
  <c r="Q484" i="22"/>
  <c r="U484" i="22" s="1"/>
  <c r="N485" i="22"/>
  <c r="P485" i="22" s="1"/>
  <c r="M485" i="22"/>
  <c r="L486" i="22"/>
  <c r="K486" i="22"/>
  <c r="O486" i="22" s="1"/>
  <c r="J486" i="22"/>
  <c r="G487" i="22"/>
  <c r="T487" i="22" s="1"/>
  <c r="R484" i="22" l="1"/>
  <c r="S484" i="22"/>
  <c r="Q485" i="22"/>
  <c r="U485" i="22" s="1"/>
  <c r="N486" i="22"/>
  <c r="P486" i="22" s="1"/>
  <c r="M486" i="22"/>
  <c r="L487" i="22"/>
  <c r="K487" i="22"/>
  <c r="O487" i="22" s="1"/>
  <c r="J487" i="22"/>
  <c r="G488" i="22"/>
  <c r="T488" i="22" s="1"/>
  <c r="R485" i="22" l="1"/>
  <c r="S485" i="22"/>
  <c r="Q486" i="22"/>
  <c r="U486" i="22" s="1"/>
  <c r="N487" i="22"/>
  <c r="P487" i="22" s="1"/>
  <c r="M487" i="22"/>
  <c r="L488" i="22"/>
  <c r="K488" i="22"/>
  <c r="O488" i="22" s="1"/>
  <c r="J488" i="22"/>
  <c r="G489" i="22"/>
  <c r="T489" i="22" s="1"/>
  <c r="R486" i="22" l="1"/>
  <c r="S486" i="22"/>
  <c r="Q487" i="22"/>
  <c r="U487" i="22" s="1"/>
  <c r="N488" i="22"/>
  <c r="P488" i="22" s="1"/>
  <c r="M488" i="22"/>
  <c r="L489" i="22"/>
  <c r="K489" i="22"/>
  <c r="O489" i="22" s="1"/>
  <c r="J489" i="22"/>
  <c r="G490" i="22"/>
  <c r="T490" i="22" s="1"/>
  <c r="R487" i="22" l="1"/>
  <c r="S487" i="22"/>
  <c r="Q488" i="22"/>
  <c r="U488" i="22" s="1"/>
  <c r="N489" i="22"/>
  <c r="P489" i="22" s="1"/>
  <c r="M489" i="22"/>
  <c r="L490" i="22"/>
  <c r="K490" i="22"/>
  <c r="O490" i="22" s="1"/>
  <c r="J490" i="22"/>
  <c r="G491" i="22"/>
  <c r="T491" i="22" s="1"/>
  <c r="R488" i="22" l="1"/>
  <c r="S488" i="22"/>
  <c r="Q489" i="22"/>
  <c r="U489" i="22" s="1"/>
  <c r="N490" i="22"/>
  <c r="P490" i="22" s="1"/>
  <c r="M490" i="22"/>
  <c r="L491" i="22"/>
  <c r="K491" i="22"/>
  <c r="O491" i="22" s="1"/>
  <c r="J491" i="22"/>
  <c r="G492" i="22"/>
  <c r="T492" i="22" s="1"/>
  <c r="R489" i="22" l="1"/>
  <c r="S489" i="22"/>
  <c r="Q490" i="22"/>
  <c r="U490" i="22" s="1"/>
  <c r="N491" i="22"/>
  <c r="P491" i="22" s="1"/>
  <c r="M491" i="22"/>
  <c r="L492" i="22"/>
  <c r="K492" i="22"/>
  <c r="O492" i="22" s="1"/>
  <c r="J492" i="22"/>
  <c r="G493" i="22"/>
  <c r="T493" i="22" s="1"/>
  <c r="R490" i="22" l="1"/>
  <c r="S490" i="22"/>
  <c r="Q491" i="22"/>
  <c r="U491" i="22" s="1"/>
  <c r="N492" i="22"/>
  <c r="P492" i="22" s="1"/>
  <c r="M492" i="22"/>
  <c r="L493" i="22"/>
  <c r="K493" i="22"/>
  <c r="O493" i="22" s="1"/>
  <c r="J493" i="22"/>
  <c r="G494" i="22"/>
  <c r="T494" i="22" s="1"/>
  <c r="R491" i="22" l="1"/>
  <c r="S491" i="22"/>
  <c r="Q492" i="22"/>
  <c r="U492" i="22" s="1"/>
  <c r="N493" i="22"/>
  <c r="P493" i="22" s="1"/>
  <c r="M493" i="22"/>
  <c r="L494" i="22"/>
  <c r="K494" i="22"/>
  <c r="O494" i="22" s="1"/>
  <c r="J494" i="22"/>
  <c r="G495" i="22"/>
  <c r="T495" i="22" s="1"/>
  <c r="R492" i="22" l="1"/>
  <c r="S492" i="22"/>
  <c r="Q493" i="22"/>
  <c r="U493" i="22" s="1"/>
  <c r="N494" i="22"/>
  <c r="P494" i="22" s="1"/>
  <c r="M494" i="22"/>
  <c r="L495" i="22"/>
  <c r="K495" i="22"/>
  <c r="O495" i="22" s="1"/>
  <c r="J495" i="22"/>
  <c r="G496" i="22"/>
  <c r="T496" i="22" s="1"/>
  <c r="R493" i="22" l="1"/>
  <c r="S493" i="22"/>
  <c r="Q494" i="22"/>
  <c r="U494" i="22" s="1"/>
  <c r="N495" i="22"/>
  <c r="P495" i="22" s="1"/>
  <c r="M495" i="22"/>
  <c r="L496" i="22"/>
  <c r="K496" i="22"/>
  <c r="O496" i="22" s="1"/>
  <c r="J496" i="22"/>
  <c r="G497" i="22"/>
  <c r="T497" i="22" s="1"/>
  <c r="R494" i="22" l="1"/>
  <c r="S494" i="22"/>
  <c r="Q495" i="22"/>
  <c r="U495" i="22" s="1"/>
  <c r="N496" i="22"/>
  <c r="P496" i="22" s="1"/>
  <c r="M496" i="22"/>
  <c r="L497" i="22"/>
  <c r="K497" i="22"/>
  <c r="O497" i="22" s="1"/>
  <c r="J497" i="22"/>
  <c r="G498" i="22"/>
  <c r="T498" i="22" s="1"/>
  <c r="R495" i="22" l="1"/>
  <c r="S495" i="22"/>
  <c r="Q496" i="22"/>
  <c r="U496" i="22" s="1"/>
  <c r="N497" i="22"/>
  <c r="P497" i="22" s="1"/>
  <c r="M497" i="22"/>
  <c r="L498" i="22"/>
  <c r="K498" i="22"/>
  <c r="O498" i="22" s="1"/>
  <c r="J498" i="22"/>
  <c r="G499" i="22"/>
  <c r="T499" i="22" s="1"/>
  <c r="R496" i="22" l="1"/>
  <c r="S496" i="22"/>
  <c r="Q497" i="22"/>
  <c r="U497" i="22" s="1"/>
  <c r="N498" i="22"/>
  <c r="P498" i="22" s="1"/>
  <c r="M498" i="22"/>
  <c r="L499" i="22"/>
  <c r="K499" i="22"/>
  <c r="O499" i="22" s="1"/>
  <c r="J499" i="22"/>
  <c r="G500" i="22"/>
  <c r="T500" i="22" s="1"/>
  <c r="R497" i="22" l="1"/>
  <c r="S497" i="22"/>
  <c r="Q498" i="22"/>
  <c r="U498" i="22" s="1"/>
  <c r="N499" i="22"/>
  <c r="M499" i="22"/>
  <c r="L500" i="22"/>
  <c r="K500" i="22"/>
  <c r="O500" i="22" s="1"/>
  <c r="J500" i="22"/>
  <c r="G501" i="22"/>
  <c r="T501" i="22" s="1"/>
  <c r="P499" i="22" l="1"/>
  <c r="Q499" i="22" s="1"/>
  <c r="U499" i="22" s="1"/>
  <c r="R498" i="22"/>
  <c r="S498" i="22"/>
  <c r="N500" i="22"/>
  <c r="M500" i="22"/>
  <c r="L501" i="22"/>
  <c r="K501" i="22"/>
  <c r="O501" i="22" s="1"/>
  <c r="J501" i="22"/>
  <c r="G502" i="22"/>
  <c r="T502" i="22" s="1"/>
  <c r="R499" i="22" l="1"/>
  <c r="P500" i="22"/>
  <c r="Q500" i="22" s="1"/>
  <c r="U500" i="22" s="1"/>
  <c r="S499" i="22"/>
  <c r="N501" i="22"/>
  <c r="M501" i="22"/>
  <c r="L502" i="22"/>
  <c r="K502" i="22"/>
  <c r="O502" i="22" s="1"/>
  <c r="J502" i="22"/>
  <c r="G503" i="22"/>
  <c r="T503" i="22" s="1"/>
  <c r="R500" i="22" l="1"/>
  <c r="S500" i="22"/>
  <c r="P501" i="22"/>
  <c r="Q501" i="22" s="1"/>
  <c r="U501" i="22" s="1"/>
  <c r="N502" i="22"/>
  <c r="M502" i="22"/>
  <c r="L503" i="22"/>
  <c r="K503" i="22"/>
  <c r="O503" i="22" s="1"/>
  <c r="J503" i="22"/>
  <c r="G504" i="22"/>
  <c r="T504" i="22" s="1"/>
  <c r="R501" i="22" l="1"/>
  <c r="P502" i="22"/>
  <c r="Q502" i="22" s="1"/>
  <c r="U502" i="22" s="1"/>
  <c r="S501" i="22"/>
  <c r="N503" i="22"/>
  <c r="M503" i="22"/>
  <c r="L504" i="22"/>
  <c r="K504" i="22"/>
  <c r="O504" i="22" s="1"/>
  <c r="J504" i="22"/>
  <c r="G505" i="22"/>
  <c r="T505" i="22" s="1"/>
  <c r="P503" i="22" l="1"/>
  <c r="Q503" i="22" s="1"/>
  <c r="U503" i="22" s="1"/>
  <c r="R502" i="22"/>
  <c r="S502" i="22"/>
  <c r="N504" i="22"/>
  <c r="M504" i="22"/>
  <c r="L505" i="22"/>
  <c r="K505" i="22"/>
  <c r="O505" i="22" s="1"/>
  <c r="J505" i="22"/>
  <c r="G506" i="22"/>
  <c r="T506" i="22" s="1"/>
  <c r="R503" i="22" l="1"/>
  <c r="P504" i="22"/>
  <c r="Q504" i="22" s="1"/>
  <c r="U504" i="22" s="1"/>
  <c r="S503" i="22"/>
  <c r="N505" i="22"/>
  <c r="M505" i="22"/>
  <c r="L506" i="22"/>
  <c r="K506" i="22"/>
  <c r="O506" i="22" s="1"/>
  <c r="J506" i="22"/>
  <c r="G507" i="22"/>
  <c r="T507" i="22" s="1"/>
  <c r="R504" i="22" l="1"/>
  <c r="P505" i="22"/>
  <c r="Q505" i="22" s="1"/>
  <c r="U505" i="22" s="1"/>
  <c r="S504" i="22"/>
  <c r="N506" i="22"/>
  <c r="M506" i="22"/>
  <c r="L507" i="22"/>
  <c r="K507" i="22"/>
  <c r="O507" i="22" s="1"/>
  <c r="J507" i="22"/>
  <c r="G508" i="22"/>
  <c r="T508" i="22" s="1"/>
  <c r="R505" i="22" l="1"/>
  <c r="P506" i="22"/>
  <c r="Q506" i="22" s="1"/>
  <c r="U506" i="22" s="1"/>
  <c r="S505" i="22"/>
  <c r="N507" i="22"/>
  <c r="M507" i="22"/>
  <c r="L508" i="22"/>
  <c r="K508" i="22"/>
  <c r="O508" i="22" s="1"/>
  <c r="J508" i="22"/>
  <c r="G509" i="22"/>
  <c r="T509" i="22" s="1"/>
  <c r="R506" i="22" l="1"/>
  <c r="P507" i="22"/>
  <c r="Q507" i="22" s="1"/>
  <c r="U507" i="22" s="1"/>
  <c r="S506" i="22"/>
  <c r="N508" i="22"/>
  <c r="M508" i="22"/>
  <c r="L509" i="22"/>
  <c r="K509" i="22"/>
  <c r="O509" i="22" s="1"/>
  <c r="J509" i="22"/>
  <c r="G510" i="22"/>
  <c r="T510" i="22" s="1"/>
  <c r="R507" i="22" l="1"/>
  <c r="P508" i="22"/>
  <c r="Q508" i="22" s="1"/>
  <c r="U508" i="22" s="1"/>
  <c r="S507" i="22"/>
  <c r="N509" i="22"/>
  <c r="M509" i="22"/>
  <c r="L510" i="22"/>
  <c r="K510" i="22"/>
  <c r="O510" i="22" s="1"/>
  <c r="J510" i="22"/>
  <c r="G511" i="22"/>
  <c r="T511" i="22" s="1"/>
  <c r="R508" i="22" l="1"/>
  <c r="P509" i="22"/>
  <c r="Q509" i="22" s="1"/>
  <c r="U509" i="22" s="1"/>
  <c r="S508" i="22"/>
  <c r="N510" i="22"/>
  <c r="M510" i="22"/>
  <c r="L511" i="22"/>
  <c r="K511" i="22"/>
  <c r="O511" i="22" s="1"/>
  <c r="J511" i="22"/>
  <c r="G512" i="22"/>
  <c r="T512" i="22" s="1"/>
  <c r="P510" i="22" l="1"/>
  <c r="Q510" i="22" s="1"/>
  <c r="U510" i="22" s="1"/>
  <c r="S509" i="22"/>
  <c r="R509" i="22"/>
  <c r="N511" i="22"/>
  <c r="M511" i="22"/>
  <c r="L512" i="22"/>
  <c r="K512" i="22"/>
  <c r="O512" i="22" s="1"/>
  <c r="J512" i="22"/>
  <c r="G513" i="22"/>
  <c r="T513" i="22" s="1"/>
  <c r="P511" i="22" l="1"/>
  <c r="Q511" i="22" s="1"/>
  <c r="U511" i="22" s="1"/>
  <c r="R510" i="22"/>
  <c r="S510" i="22"/>
  <c r="N512" i="22"/>
  <c r="M512" i="22"/>
  <c r="L513" i="22"/>
  <c r="K513" i="22"/>
  <c r="O513" i="22" s="1"/>
  <c r="J513" i="22"/>
  <c r="G514" i="22"/>
  <c r="T514" i="22" s="1"/>
  <c r="R511" i="22" l="1"/>
  <c r="P512" i="22"/>
  <c r="Q512" i="22" s="1"/>
  <c r="U512" i="22" s="1"/>
  <c r="S511" i="22"/>
  <c r="N513" i="22"/>
  <c r="M513" i="22"/>
  <c r="L514" i="22"/>
  <c r="K514" i="22"/>
  <c r="O514" i="22" s="1"/>
  <c r="J514" i="22"/>
  <c r="G515" i="22"/>
  <c r="T515" i="22" s="1"/>
  <c r="P513" i="22" l="1"/>
  <c r="Q513" i="22" s="1"/>
  <c r="U513" i="22" s="1"/>
  <c r="R512" i="22"/>
  <c r="S512" i="22"/>
  <c r="N514" i="22"/>
  <c r="M514" i="22"/>
  <c r="L515" i="22"/>
  <c r="K515" i="22"/>
  <c r="O515" i="22" s="1"/>
  <c r="J515" i="22"/>
  <c r="G516" i="22"/>
  <c r="T516" i="22" s="1"/>
  <c r="P514" i="22" l="1"/>
  <c r="Q514" i="22" s="1"/>
  <c r="U514" i="22" s="1"/>
  <c r="R513" i="22"/>
  <c r="S513" i="22"/>
  <c r="N515" i="22"/>
  <c r="M515" i="22"/>
  <c r="L516" i="22"/>
  <c r="K516" i="22"/>
  <c r="O516" i="22" s="1"/>
  <c r="J516" i="22"/>
  <c r="G517" i="22"/>
  <c r="T517" i="22" s="1"/>
  <c r="P515" i="22" l="1"/>
  <c r="Q515" i="22" s="1"/>
  <c r="U515" i="22" s="1"/>
  <c r="R514" i="22"/>
  <c r="S514" i="22"/>
  <c r="N516" i="22"/>
  <c r="M516" i="22"/>
  <c r="L517" i="22"/>
  <c r="K517" i="22"/>
  <c r="O517" i="22" s="1"/>
  <c r="J517" i="22"/>
  <c r="G518" i="22"/>
  <c r="T518" i="22" s="1"/>
  <c r="P516" i="22" l="1"/>
  <c r="Q516" i="22" s="1"/>
  <c r="U516" i="22" s="1"/>
  <c r="R515" i="22"/>
  <c r="S515" i="22"/>
  <c r="N517" i="22"/>
  <c r="M517" i="22"/>
  <c r="L518" i="22"/>
  <c r="K518" i="22"/>
  <c r="O518" i="22" s="1"/>
  <c r="J518" i="22"/>
  <c r="G519" i="22"/>
  <c r="T519" i="22" s="1"/>
  <c r="S516" i="22" l="1"/>
  <c r="P517" i="22"/>
  <c r="Q517" i="22" s="1"/>
  <c r="U517" i="22" s="1"/>
  <c r="R516" i="22"/>
  <c r="N518" i="22"/>
  <c r="M518" i="22"/>
  <c r="L519" i="22"/>
  <c r="K519" i="22"/>
  <c r="O519" i="22" s="1"/>
  <c r="J519" i="22"/>
  <c r="G520" i="22"/>
  <c r="T520" i="22" s="1"/>
  <c r="S517" i="22" l="1"/>
  <c r="P518" i="22"/>
  <c r="Q518" i="22" s="1"/>
  <c r="U518" i="22" s="1"/>
  <c r="R517" i="22"/>
  <c r="N519" i="22"/>
  <c r="M519" i="22"/>
  <c r="L520" i="22"/>
  <c r="K520" i="22"/>
  <c r="O520" i="22" s="1"/>
  <c r="J520" i="22"/>
  <c r="G521" i="22"/>
  <c r="T521" i="22" s="1"/>
  <c r="P519" i="22" l="1"/>
  <c r="Q519" i="22" s="1"/>
  <c r="U519" i="22" s="1"/>
  <c r="S518" i="22"/>
  <c r="R518" i="22"/>
  <c r="N520" i="22"/>
  <c r="M520" i="22"/>
  <c r="L521" i="22"/>
  <c r="K521" i="22"/>
  <c r="O521" i="22" s="1"/>
  <c r="J521" i="22"/>
  <c r="G522" i="22"/>
  <c r="T522" i="22" s="1"/>
  <c r="S519" i="22" l="1"/>
  <c r="P520" i="22"/>
  <c r="Q520" i="22" s="1"/>
  <c r="U520" i="22" s="1"/>
  <c r="R519" i="22"/>
  <c r="N521" i="22"/>
  <c r="M521" i="22"/>
  <c r="L522" i="22"/>
  <c r="K522" i="22"/>
  <c r="O522" i="22" s="1"/>
  <c r="J522" i="22"/>
  <c r="G523" i="22"/>
  <c r="T523" i="22" s="1"/>
  <c r="P521" i="22" l="1"/>
  <c r="Q521" i="22" s="1"/>
  <c r="U521" i="22" s="1"/>
  <c r="R520" i="22"/>
  <c r="S520" i="22"/>
  <c r="N522" i="22"/>
  <c r="M522" i="22"/>
  <c r="L523" i="22"/>
  <c r="K523" i="22"/>
  <c r="O523" i="22" s="1"/>
  <c r="J523" i="22"/>
  <c r="G524" i="22"/>
  <c r="T524" i="22" s="1"/>
  <c r="P522" i="22" l="1"/>
  <c r="Q522" i="22" s="1"/>
  <c r="U522" i="22" s="1"/>
  <c r="R521" i="22"/>
  <c r="S521" i="22"/>
  <c r="N523" i="22"/>
  <c r="M523" i="22"/>
  <c r="L524" i="22"/>
  <c r="K524" i="22"/>
  <c r="O524" i="22" s="1"/>
  <c r="J524" i="22"/>
  <c r="G525" i="22"/>
  <c r="T525" i="22" s="1"/>
  <c r="P523" i="22" l="1"/>
  <c r="Q523" i="22" s="1"/>
  <c r="U523" i="22" s="1"/>
  <c r="S522" i="22"/>
  <c r="R522" i="22"/>
  <c r="N524" i="22"/>
  <c r="M524" i="22"/>
  <c r="L525" i="22"/>
  <c r="K525" i="22"/>
  <c r="O525" i="22" s="1"/>
  <c r="J525" i="22"/>
  <c r="G526" i="22"/>
  <c r="T526" i="22" s="1"/>
  <c r="R523" i="22" l="1"/>
  <c r="P524" i="22"/>
  <c r="Q524" i="22" s="1"/>
  <c r="U524" i="22" s="1"/>
  <c r="S523" i="22"/>
  <c r="N525" i="22"/>
  <c r="M525" i="22"/>
  <c r="L526" i="22"/>
  <c r="K526" i="22"/>
  <c r="O526" i="22" s="1"/>
  <c r="J526" i="22"/>
  <c r="G527" i="22"/>
  <c r="T527" i="22" s="1"/>
  <c r="R524" i="22" l="1"/>
  <c r="P525" i="22"/>
  <c r="Q525" i="22" s="1"/>
  <c r="U525" i="22" s="1"/>
  <c r="S524" i="22"/>
  <c r="N526" i="22"/>
  <c r="M526" i="22"/>
  <c r="L527" i="22"/>
  <c r="K527" i="22"/>
  <c r="O527" i="22" s="1"/>
  <c r="J527" i="22"/>
  <c r="G528" i="22"/>
  <c r="T528" i="22" s="1"/>
  <c r="R525" i="22" l="1"/>
  <c r="P526" i="22"/>
  <c r="Q526" i="22" s="1"/>
  <c r="U526" i="22" s="1"/>
  <c r="S525" i="22"/>
  <c r="N527" i="22"/>
  <c r="M527" i="22"/>
  <c r="L528" i="22"/>
  <c r="K528" i="22"/>
  <c r="O528" i="22" s="1"/>
  <c r="J528" i="22"/>
  <c r="G529" i="22"/>
  <c r="T529" i="22" s="1"/>
  <c r="P527" i="22" l="1"/>
  <c r="Q527" i="22" s="1"/>
  <c r="U527" i="22" s="1"/>
  <c r="R526" i="22"/>
  <c r="S526" i="22"/>
  <c r="N528" i="22"/>
  <c r="M528" i="22"/>
  <c r="L529" i="22"/>
  <c r="K529" i="22"/>
  <c r="O529" i="22" s="1"/>
  <c r="J529" i="22"/>
  <c r="G530" i="22"/>
  <c r="T530" i="22" s="1"/>
  <c r="P528" i="22" l="1"/>
  <c r="Q528" i="22" s="1"/>
  <c r="U528" i="22" s="1"/>
  <c r="R527" i="22"/>
  <c r="S527" i="22"/>
  <c r="N529" i="22"/>
  <c r="M529" i="22"/>
  <c r="L530" i="22"/>
  <c r="K530" i="22"/>
  <c r="O530" i="22" s="1"/>
  <c r="J530" i="22"/>
  <c r="G531" i="22"/>
  <c r="T531" i="22" s="1"/>
  <c r="P529" i="22" l="1"/>
  <c r="Q529" i="22" s="1"/>
  <c r="U529" i="22" s="1"/>
  <c r="R528" i="22"/>
  <c r="S528" i="22"/>
  <c r="N530" i="22"/>
  <c r="M530" i="22"/>
  <c r="L531" i="22"/>
  <c r="K531" i="22"/>
  <c r="O531" i="22" s="1"/>
  <c r="J531" i="22"/>
  <c r="G532" i="22"/>
  <c r="T532" i="22" s="1"/>
  <c r="P530" i="22" l="1"/>
  <c r="Q530" i="22" s="1"/>
  <c r="U530" i="22" s="1"/>
  <c r="R529" i="22"/>
  <c r="S529" i="22"/>
  <c r="N531" i="22"/>
  <c r="M531" i="22"/>
  <c r="L532" i="22"/>
  <c r="K532" i="22"/>
  <c r="O532" i="22" s="1"/>
  <c r="J532" i="22"/>
  <c r="G533" i="22"/>
  <c r="T533" i="22" s="1"/>
  <c r="P531" i="22" l="1"/>
  <c r="Q531" i="22" s="1"/>
  <c r="U531" i="22" s="1"/>
  <c r="S530" i="22"/>
  <c r="R530" i="22"/>
  <c r="N532" i="22"/>
  <c r="M532" i="22"/>
  <c r="L533" i="22"/>
  <c r="K533" i="22"/>
  <c r="O533" i="22" s="1"/>
  <c r="J533" i="22"/>
  <c r="G534" i="22"/>
  <c r="T534" i="22" s="1"/>
  <c r="P532" i="22" l="1"/>
  <c r="Q532" i="22" s="1"/>
  <c r="U532" i="22" s="1"/>
  <c r="R531" i="22"/>
  <c r="S531" i="22"/>
  <c r="N533" i="22"/>
  <c r="M533" i="22"/>
  <c r="L534" i="22"/>
  <c r="K534" i="22"/>
  <c r="O534" i="22" s="1"/>
  <c r="J534" i="22"/>
  <c r="G535" i="22"/>
  <c r="T535" i="22" s="1"/>
  <c r="P533" i="22" l="1"/>
  <c r="Q533" i="22" s="1"/>
  <c r="U533" i="22" s="1"/>
  <c r="R532" i="22"/>
  <c r="S532" i="22"/>
  <c r="N534" i="22"/>
  <c r="M534" i="22"/>
  <c r="L535" i="22"/>
  <c r="K535" i="22"/>
  <c r="O535" i="22" s="1"/>
  <c r="J535" i="22"/>
  <c r="G536" i="22"/>
  <c r="T536" i="22" s="1"/>
  <c r="R533" i="22" l="1"/>
  <c r="P534" i="22"/>
  <c r="Q534" i="22" s="1"/>
  <c r="U534" i="22" s="1"/>
  <c r="S533" i="22"/>
  <c r="N535" i="22"/>
  <c r="M535" i="22"/>
  <c r="L536" i="22"/>
  <c r="K536" i="22"/>
  <c r="O536" i="22" s="1"/>
  <c r="J536" i="22"/>
  <c r="G537" i="22"/>
  <c r="T537" i="22" s="1"/>
  <c r="R534" i="22" l="1"/>
  <c r="P535" i="22"/>
  <c r="Q535" i="22" s="1"/>
  <c r="U535" i="22" s="1"/>
  <c r="S534" i="22"/>
  <c r="N536" i="22"/>
  <c r="M536" i="22"/>
  <c r="L537" i="22"/>
  <c r="K537" i="22"/>
  <c r="O537" i="22" s="1"/>
  <c r="J537" i="22"/>
  <c r="G538" i="22"/>
  <c r="T538" i="22" s="1"/>
  <c r="P536" i="22" l="1"/>
  <c r="Q536" i="22" s="1"/>
  <c r="U536" i="22" s="1"/>
  <c r="R535" i="22"/>
  <c r="S535" i="22"/>
  <c r="N537" i="22"/>
  <c r="M537" i="22"/>
  <c r="L538" i="22"/>
  <c r="K538" i="22"/>
  <c r="O538" i="22" s="1"/>
  <c r="J538" i="22"/>
  <c r="G539" i="22"/>
  <c r="T539" i="22" s="1"/>
  <c r="R536" i="22" l="1"/>
  <c r="P537" i="22"/>
  <c r="Q537" i="22" s="1"/>
  <c r="U537" i="22" s="1"/>
  <c r="S536" i="22"/>
  <c r="N538" i="22"/>
  <c r="M538" i="22"/>
  <c r="L539" i="22"/>
  <c r="K539" i="22"/>
  <c r="O539" i="22" s="1"/>
  <c r="J539" i="22"/>
  <c r="G540" i="22"/>
  <c r="T540" i="22" s="1"/>
  <c r="R537" i="22" l="1"/>
  <c r="S537" i="22"/>
  <c r="P538" i="22"/>
  <c r="Q538" i="22" s="1"/>
  <c r="U538" i="22" s="1"/>
  <c r="N539" i="22"/>
  <c r="M539" i="22"/>
  <c r="L540" i="22"/>
  <c r="K540" i="22"/>
  <c r="O540" i="22" s="1"/>
  <c r="J540" i="22"/>
  <c r="G541" i="22"/>
  <c r="T541" i="22" s="1"/>
  <c r="P539" i="22" l="1"/>
  <c r="Q539" i="22" s="1"/>
  <c r="U539" i="22" s="1"/>
  <c r="S538" i="22"/>
  <c r="R538" i="22"/>
  <c r="N540" i="22"/>
  <c r="M540" i="22"/>
  <c r="L541" i="22"/>
  <c r="K541" i="22"/>
  <c r="O541" i="22" s="1"/>
  <c r="J541" i="22"/>
  <c r="G542" i="22"/>
  <c r="T542" i="22" s="1"/>
  <c r="P540" i="22" l="1"/>
  <c r="Q540" i="22" s="1"/>
  <c r="U540" i="22" s="1"/>
  <c r="R539" i="22"/>
  <c r="S539" i="22"/>
  <c r="N541" i="22"/>
  <c r="M541" i="22"/>
  <c r="L542" i="22"/>
  <c r="K542" i="22"/>
  <c r="O542" i="22" s="1"/>
  <c r="J542" i="22"/>
  <c r="G543" i="22"/>
  <c r="T543" i="22" s="1"/>
  <c r="R540" i="22" l="1"/>
  <c r="P541" i="22"/>
  <c r="Q541" i="22" s="1"/>
  <c r="U541" i="22" s="1"/>
  <c r="S540" i="22"/>
  <c r="N542" i="22"/>
  <c r="M542" i="22"/>
  <c r="L543" i="22"/>
  <c r="K543" i="22"/>
  <c r="O543" i="22" s="1"/>
  <c r="J543" i="22"/>
  <c r="G544" i="22"/>
  <c r="T544" i="22" s="1"/>
  <c r="R541" i="22" l="1"/>
  <c r="P542" i="22"/>
  <c r="Q542" i="22" s="1"/>
  <c r="U542" i="22" s="1"/>
  <c r="S541" i="22"/>
  <c r="N543" i="22"/>
  <c r="M543" i="22"/>
  <c r="L544" i="22"/>
  <c r="K544" i="22"/>
  <c r="O544" i="22" s="1"/>
  <c r="J544" i="22"/>
  <c r="G545" i="22"/>
  <c r="T545" i="22" s="1"/>
  <c r="P543" i="22" l="1"/>
  <c r="Q543" i="22" s="1"/>
  <c r="U543" i="22" s="1"/>
  <c r="S542" i="22"/>
  <c r="R542" i="22"/>
  <c r="N544" i="22"/>
  <c r="M544" i="22"/>
  <c r="L545" i="22"/>
  <c r="K545" i="22"/>
  <c r="O545" i="22" s="1"/>
  <c r="J545" i="22"/>
  <c r="G546" i="22"/>
  <c r="T546" i="22" s="1"/>
  <c r="P544" i="22" l="1"/>
  <c r="Q544" i="22" s="1"/>
  <c r="U544" i="22" s="1"/>
  <c r="S543" i="22"/>
  <c r="R543" i="22"/>
  <c r="N545" i="22"/>
  <c r="M545" i="22"/>
  <c r="L546" i="22"/>
  <c r="K546" i="22"/>
  <c r="O546" i="22" s="1"/>
  <c r="J546" i="22"/>
  <c r="G547" i="22"/>
  <c r="T547" i="22" s="1"/>
  <c r="P545" i="22" l="1"/>
  <c r="Q545" i="22" s="1"/>
  <c r="U545" i="22" s="1"/>
  <c r="S544" i="22"/>
  <c r="R544" i="22"/>
  <c r="N546" i="22"/>
  <c r="M546" i="22"/>
  <c r="L547" i="22"/>
  <c r="K547" i="22"/>
  <c r="O547" i="22" s="1"/>
  <c r="J547" i="22"/>
  <c r="G548" i="22"/>
  <c r="T548" i="22" s="1"/>
  <c r="S545" i="22" l="1"/>
  <c r="P546" i="22"/>
  <c r="Q546" i="22" s="1"/>
  <c r="U546" i="22" s="1"/>
  <c r="R545" i="22"/>
  <c r="N547" i="22"/>
  <c r="M547" i="22"/>
  <c r="L548" i="22"/>
  <c r="K548" i="22"/>
  <c r="O548" i="22" s="1"/>
  <c r="J548" i="22"/>
  <c r="G549" i="22"/>
  <c r="T549" i="22" s="1"/>
  <c r="P547" i="22" l="1"/>
  <c r="Q547" i="22" s="1"/>
  <c r="U547" i="22" s="1"/>
  <c r="S546" i="22"/>
  <c r="R546" i="22"/>
  <c r="N548" i="22"/>
  <c r="M548" i="22"/>
  <c r="L549" i="22"/>
  <c r="K549" i="22"/>
  <c r="O549" i="22" s="1"/>
  <c r="J549" i="22"/>
  <c r="G550" i="22"/>
  <c r="T550" i="22" s="1"/>
  <c r="P548" i="22" l="1"/>
  <c r="Q548" i="22" s="1"/>
  <c r="U548" i="22" s="1"/>
  <c r="S547" i="22"/>
  <c r="R547" i="22"/>
  <c r="N549" i="22"/>
  <c r="M549" i="22"/>
  <c r="L550" i="22"/>
  <c r="K550" i="22"/>
  <c r="O550" i="22" s="1"/>
  <c r="J550" i="22"/>
  <c r="G551" i="22"/>
  <c r="T551" i="22" s="1"/>
  <c r="S548" i="22" l="1"/>
  <c r="P549" i="22"/>
  <c r="Q549" i="22" s="1"/>
  <c r="U549" i="22" s="1"/>
  <c r="R548" i="22"/>
  <c r="N550" i="22"/>
  <c r="M550" i="22"/>
  <c r="L551" i="22"/>
  <c r="K551" i="22"/>
  <c r="O551" i="22" s="1"/>
  <c r="J551" i="22"/>
  <c r="G552" i="22"/>
  <c r="T552" i="22" s="1"/>
  <c r="S549" i="22" l="1"/>
  <c r="P550" i="22"/>
  <c r="Q550" i="22" s="1"/>
  <c r="U550" i="22" s="1"/>
  <c r="R549" i="22"/>
  <c r="N551" i="22"/>
  <c r="M551" i="22"/>
  <c r="L552" i="22"/>
  <c r="K552" i="22"/>
  <c r="O552" i="22" s="1"/>
  <c r="J552" i="22"/>
  <c r="G553" i="22"/>
  <c r="T553" i="22" s="1"/>
  <c r="S550" i="22" l="1"/>
  <c r="P551" i="22"/>
  <c r="Q551" i="22" s="1"/>
  <c r="U551" i="22" s="1"/>
  <c r="R550" i="22"/>
  <c r="N552" i="22"/>
  <c r="M552" i="22"/>
  <c r="L553" i="22"/>
  <c r="K553" i="22"/>
  <c r="O553" i="22" s="1"/>
  <c r="J553" i="22"/>
  <c r="G554" i="22"/>
  <c r="T554" i="22" s="1"/>
  <c r="P552" i="22" l="1"/>
  <c r="Q552" i="22" s="1"/>
  <c r="U552" i="22" s="1"/>
  <c r="R551" i="22"/>
  <c r="S551" i="22"/>
  <c r="N553" i="22"/>
  <c r="M553" i="22"/>
  <c r="L554" i="22"/>
  <c r="K554" i="22"/>
  <c r="O554" i="22" s="1"/>
  <c r="J554" i="22"/>
  <c r="G555" i="22"/>
  <c r="T555" i="22" s="1"/>
  <c r="P553" i="22" l="1"/>
  <c r="Q553" i="22" s="1"/>
  <c r="U553" i="22" s="1"/>
  <c r="S552" i="22"/>
  <c r="R552" i="22"/>
  <c r="N554" i="22"/>
  <c r="M554" i="22"/>
  <c r="L555" i="22"/>
  <c r="K555" i="22"/>
  <c r="O555" i="22" s="1"/>
  <c r="J555" i="22"/>
  <c r="G556" i="22"/>
  <c r="T556" i="22" s="1"/>
  <c r="S553" i="22" l="1"/>
  <c r="P554" i="22"/>
  <c r="Q554" i="22" s="1"/>
  <c r="U554" i="22" s="1"/>
  <c r="R553" i="22"/>
  <c r="N555" i="22"/>
  <c r="M555" i="22"/>
  <c r="L556" i="22"/>
  <c r="K556" i="22"/>
  <c r="O556" i="22" s="1"/>
  <c r="J556" i="22"/>
  <c r="G557" i="22"/>
  <c r="T557" i="22" s="1"/>
  <c r="S554" i="22" l="1"/>
  <c r="P555" i="22"/>
  <c r="Q555" i="22" s="1"/>
  <c r="U555" i="22" s="1"/>
  <c r="R554" i="22"/>
  <c r="N556" i="22"/>
  <c r="M556" i="22"/>
  <c r="L557" i="22"/>
  <c r="K557" i="22"/>
  <c r="O557" i="22" s="1"/>
  <c r="J557" i="22"/>
  <c r="G558" i="22"/>
  <c r="T558" i="22" s="1"/>
  <c r="S555" i="22" l="1"/>
  <c r="P556" i="22"/>
  <c r="Q556" i="22" s="1"/>
  <c r="U556" i="22" s="1"/>
  <c r="R555" i="22"/>
  <c r="N557" i="22"/>
  <c r="M557" i="22"/>
  <c r="L558" i="22"/>
  <c r="K558" i="22"/>
  <c r="O558" i="22" s="1"/>
  <c r="J558" i="22"/>
  <c r="G559" i="22"/>
  <c r="T559" i="22" s="1"/>
  <c r="R556" i="22" l="1"/>
  <c r="P557" i="22"/>
  <c r="Q557" i="22" s="1"/>
  <c r="U557" i="22" s="1"/>
  <c r="S556" i="22"/>
  <c r="N558" i="22"/>
  <c r="M558" i="22"/>
  <c r="L559" i="22"/>
  <c r="K559" i="22"/>
  <c r="O559" i="22" s="1"/>
  <c r="J559" i="22"/>
  <c r="G560" i="22"/>
  <c r="T560" i="22" s="1"/>
  <c r="R557" i="22" l="1"/>
  <c r="P558" i="22"/>
  <c r="Q558" i="22" s="1"/>
  <c r="U558" i="22" s="1"/>
  <c r="S557" i="22"/>
  <c r="N559" i="22"/>
  <c r="M559" i="22"/>
  <c r="L560" i="22"/>
  <c r="K560" i="22"/>
  <c r="O560" i="22" s="1"/>
  <c r="J560" i="22"/>
  <c r="G561" i="22"/>
  <c r="T561" i="22" s="1"/>
  <c r="R558" i="22" l="1"/>
  <c r="P559" i="22"/>
  <c r="Q559" i="22" s="1"/>
  <c r="U559" i="22" s="1"/>
  <c r="S558" i="22"/>
  <c r="N560" i="22"/>
  <c r="M560" i="22"/>
  <c r="L561" i="22"/>
  <c r="K561" i="22"/>
  <c r="O561" i="22" s="1"/>
  <c r="J561" i="22"/>
  <c r="G562" i="22"/>
  <c r="T562" i="22" s="1"/>
  <c r="R559" i="22" l="1"/>
  <c r="P560" i="22"/>
  <c r="Q560" i="22" s="1"/>
  <c r="U560" i="22" s="1"/>
  <c r="S559" i="22"/>
  <c r="N561" i="22"/>
  <c r="M561" i="22"/>
  <c r="L562" i="22"/>
  <c r="K562" i="22"/>
  <c r="O562" i="22" s="1"/>
  <c r="J562" i="22"/>
  <c r="G563" i="22"/>
  <c r="T563" i="22" s="1"/>
  <c r="P561" i="22" l="1"/>
  <c r="Q561" i="22" s="1"/>
  <c r="U561" i="22" s="1"/>
  <c r="R560" i="22"/>
  <c r="S560" i="22"/>
  <c r="N562" i="22"/>
  <c r="M562" i="22"/>
  <c r="L563" i="22"/>
  <c r="K563" i="22"/>
  <c r="O563" i="22" s="1"/>
  <c r="J563" i="22"/>
  <c r="G564" i="22"/>
  <c r="T564" i="22" s="1"/>
  <c r="P562" i="22" l="1"/>
  <c r="Q562" i="22" s="1"/>
  <c r="U562" i="22" s="1"/>
  <c r="R561" i="22"/>
  <c r="S561" i="22"/>
  <c r="N563" i="22"/>
  <c r="M563" i="22"/>
  <c r="L564" i="22"/>
  <c r="K564" i="22"/>
  <c r="O564" i="22" s="1"/>
  <c r="J564" i="22"/>
  <c r="G565" i="22"/>
  <c r="T565" i="22" s="1"/>
  <c r="R562" i="22" l="1"/>
  <c r="P563" i="22"/>
  <c r="Q563" i="22" s="1"/>
  <c r="U563" i="22" s="1"/>
  <c r="S562" i="22"/>
  <c r="N564" i="22"/>
  <c r="M564" i="22"/>
  <c r="L565" i="22"/>
  <c r="K565" i="22"/>
  <c r="O565" i="22" s="1"/>
  <c r="J565" i="22"/>
  <c r="G566" i="22"/>
  <c r="T566" i="22" s="1"/>
  <c r="R563" i="22" l="1"/>
  <c r="P564" i="22"/>
  <c r="Q564" i="22" s="1"/>
  <c r="U564" i="22" s="1"/>
  <c r="S563" i="22"/>
  <c r="N565" i="22"/>
  <c r="M565" i="22"/>
  <c r="L566" i="22"/>
  <c r="K566" i="22"/>
  <c r="O566" i="22" s="1"/>
  <c r="J566" i="22"/>
  <c r="G567" i="22"/>
  <c r="T567" i="22" s="1"/>
  <c r="R564" i="22" l="1"/>
  <c r="P565" i="22"/>
  <c r="Q565" i="22" s="1"/>
  <c r="U565" i="22" s="1"/>
  <c r="S564" i="22"/>
  <c r="N566" i="22"/>
  <c r="M566" i="22"/>
  <c r="L567" i="22"/>
  <c r="K567" i="22"/>
  <c r="O567" i="22" s="1"/>
  <c r="J567" i="22"/>
  <c r="G568" i="22"/>
  <c r="T568" i="22" s="1"/>
  <c r="P566" i="22" l="1"/>
  <c r="Q566" i="22" s="1"/>
  <c r="U566" i="22" s="1"/>
  <c r="R565" i="22"/>
  <c r="S565" i="22"/>
  <c r="N567" i="22"/>
  <c r="M567" i="22"/>
  <c r="L568" i="22"/>
  <c r="K568" i="22"/>
  <c r="O568" i="22" s="1"/>
  <c r="J568" i="22"/>
  <c r="G569" i="22"/>
  <c r="T569" i="22" s="1"/>
  <c r="P567" i="22" l="1"/>
  <c r="Q567" i="22" s="1"/>
  <c r="U567" i="22" s="1"/>
  <c r="R566" i="22"/>
  <c r="S566" i="22"/>
  <c r="N568" i="22"/>
  <c r="M568" i="22"/>
  <c r="L569" i="22"/>
  <c r="K569" i="22"/>
  <c r="O569" i="22" s="1"/>
  <c r="J569" i="22"/>
  <c r="G570" i="22"/>
  <c r="T570" i="22" s="1"/>
  <c r="P568" i="22" l="1"/>
  <c r="Q568" i="22" s="1"/>
  <c r="U568" i="22" s="1"/>
  <c r="R567" i="22"/>
  <c r="S567" i="22"/>
  <c r="N569" i="22"/>
  <c r="M569" i="22"/>
  <c r="L570" i="22"/>
  <c r="K570" i="22"/>
  <c r="O570" i="22" s="1"/>
  <c r="J570" i="22"/>
  <c r="G571" i="22"/>
  <c r="T571" i="22" s="1"/>
  <c r="P569" i="22" l="1"/>
  <c r="Q569" i="22" s="1"/>
  <c r="U569" i="22" s="1"/>
  <c r="R568" i="22"/>
  <c r="S568" i="22"/>
  <c r="N570" i="22"/>
  <c r="M570" i="22"/>
  <c r="L571" i="22"/>
  <c r="K571" i="22"/>
  <c r="O571" i="22" s="1"/>
  <c r="J571" i="22"/>
  <c r="G572" i="22"/>
  <c r="T572" i="22" s="1"/>
  <c r="R569" i="22" l="1"/>
  <c r="P570" i="22"/>
  <c r="Q570" i="22" s="1"/>
  <c r="U570" i="22" s="1"/>
  <c r="S569" i="22"/>
  <c r="N571" i="22"/>
  <c r="M571" i="22"/>
  <c r="L572" i="22"/>
  <c r="K572" i="22"/>
  <c r="O572" i="22" s="1"/>
  <c r="J572" i="22"/>
  <c r="G573" i="22"/>
  <c r="T573" i="22" s="1"/>
  <c r="R570" i="22" l="1"/>
  <c r="P571" i="22"/>
  <c r="Q571" i="22" s="1"/>
  <c r="U571" i="22" s="1"/>
  <c r="S570" i="22"/>
  <c r="N572" i="22"/>
  <c r="M572" i="22"/>
  <c r="L573" i="22"/>
  <c r="K573" i="22"/>
  <c r="O573" i="22" s="1"/>
  <c r="J573" i="22"/>
  <c r="G574" i="22"/>
  <c r="T574" i="22" s="1"/>
  <c r="P572" i="22" l="1"/>
  <c r="Q572" i="22" s="1"/>
  <c r="U572" i="22" s="1"/>
  <c r="S571" i="22"/>
  <c r="R571" i="22"/>
  <c r="N573" i="22"/>
  <c r="M573" i="22"/>
  <c r="L574" i="22"/>
  <c r="K574" i="22"/>
  <c r="O574" i="22" s="1"/>
  <c r="J574" i="22"/>
  <c r="G575" i="22"/>
  <c r="T575" i="22" s="1"/>
  <c r="P573" i="22" l="1"/>
  <c r="Q573" i="22" s="1"/>
  <c r="U573" i="22" s="1"/>
  <c r="R572" i="22"/>
  <c r="S572" i="22"/>
  <c r="N574" i="22"/>
  <c r="M574" i="22"/>
  <c r="L575" i="22"/>
  <c r="K575" i="22"/>
  <c r="O575" i="22" s="1"/>
  <c r="J575" i="22"/>
  <c r="G576" i="22"/>
  <c r="T576" i="22" s="1"/>
  <c r="R573" i="22" l="1"/>
  <c r="P574" i="22"/>
  <c r="Q574" i="22" s="1"/>
  <c r="U574" i="22" s="1"/>
  <c r="S573" i="22"/>
  <c r="N575" i="22"/>
  <c r="M575" i="22"/>
  <c r="L576" i="22"/>
  <c r="K576" i="22"/>
  <c r="O576" i="22" s="1"/>
  <c r="J576" i="22"/>
  <c r="G577" i="22"/>
  <c r="T577" i="22" s="1"/>
  <c r="R574" i="22" l="1"/>
  <c r="P575" i="22"/>
  <c r="Q575" i="22" s="1"/>
  <c r="U575" i="22" s="1"/>
  <c r="S574" i="22"/>
  <c r="N576" i="22"/>
  <c r="M576" i="22"/>
  <c r="L577" i="22"/>
  <c r="K577" i="22"/>
  <c r="O577" i="22" s="1"/>
  <c r="J577" i="22"/>
  <c r="G578" i="22"/>
  <c r="T578" i="22" s="1"/>
  <c r="P576" i="22" l="1"/>
  <c r="Q576" i="22" s="1"/>
  <c r="U576" i="22" s="1"/>
  <c r="R575" i="22"/>
  <c r="S575" i="22"/>
  <c r="N577" i="22"/>
  <c r="M577" i="22"/>
  <c r="L578" i="22"/>
  <c r="K578" i="22"/>
  <c r="O578" i="22" s="1"/>
  <c r="J578" i="22"/>
  <c r="G579" i="22"/>
  <c r="T579" i="22" s="1"/>
  <c r="P577" i="22" l="1"/>
  <c r="Q577" i="22" s="1"/>
  <c r="U577" i="22" s="1"/>
  <c r="R576" i="22"/>
  <c r="S576" i="22"/>
  <c r="N578" i="22"/>
  <c r="M578" i="22"/>
  <c r="L579" i="22"/>
  <c r="K579" i="22"/>
  <c r="O579" i="22" s="1"/>
  <c r="J579" i="22"/>
  <c r="G580" i="22"/>
  <c r="T580" i="22" s="1"/>
  <c r="R577" i="22" l="1"/>
  <c r="P578" i="22"/>
  <c r="Q578" i="22" s="1"/>
  <c r="U578" i="22" s="1"/>
  <c r="S577" i="22"/>
  <c r="N579" i="22"/>
  <c r="M579" i="22"/>
  <c r="L580" i="22"/>
  <c r="K580" i="22"/>
  <c r="O580" i="22" s="1"/>
  <c r="J580" i="22"/>
  <c r="G581" i="22"/>
  <c r="T581" i="22" s="1"/>
  <c r="R578" i="22" l="1"/>
  <c r="P579" i="22"/>
  <c r="Q579" i="22" s="1"/>
  <c r="U579" i="22" s="1"/>
  <c r="S578" i="22"/>
  <c r="N580" i="22"/>
  <c r="M580" i="22"/>
  <c r="L581" i="22"/>
  <c r="K581" i="22"/>
  <c r="O581" i="22" s="1"/>
  <c r="J581" i="22"/>
  <c r="G582" i="22"/>
  <c r="T582" i="22" s="1"/>
  <c r="R579" i="22" l="1"/>
  <c r="P580" i="22"/>
  <c r="Q580" i="22" s="1"/>
  <c r="U580" i="22" s="1"/>
  <c r="S579" i="22"/>
  <c r="N581" i="22"/>
  <c r="M581" i="22"/>
  <c r="L582" i="22"/>
  <c r="K582" i="22"/>
  <c r="O582" i="22" s="1"/>
  <c r="J582" i="22"/>
  <c r="G583" i="22"/>
  <c r="T583" i="22" s="1"/>
  <c r="P581" i="22" l="1"/>
  <c r="Q581" i="22" s="1"/>
  <c r="U581" i="22" s="1"/>
  <c r="S580" i="22"/>
  <c r="R580" i="22"/>
  <c r="N582" i="22"/>
  <c r="M582" i="22"/>
  <c r="L583" i="22"/>
  <c r="K583" i="22"/>
  <c r="O583" i="22" s="1"/>
  <c r="J583" i="22"/>
  <c r="G584" i="22"/>
  <c r="T584" i="22" s="1"/>
  <c r="P582" i="22" l="1"/>
  <c r="Q582" i="22" s="1"/>
  <c r="U582" i="22" s="1"/>
  <c r="R581" i="22"/>
  <c r="S581" i="22"/>
  <c r="N583" i="22"/>
  <c r="M583" i="22"/>
  <c r="L584" i="22"/>
  <c r="K584" i="22"/>
  <c r="O584" i="22" s="1"/>
  <c r="J584" i="22"/>
  <c r="G585" i="22"/>
  <c r="T585" i="22" s="1"/>
  <c r="S582" i="22" l="1"/>
  <c r="P583" i="22"/>
  <c r="Q583" i="22" s="1"/>
  <c r="U583" i="22" s="1"/>
  <c r="R582" i="22"/>
  <c r="N584" i="22"/>
  <c r="M584" i="22"/>
  <c r="L585" i="22"/>
  <c r="K585" i="22"/>
  <c r="O585" i="22" s="1"/>
  <c r="J585" i="22"/>
  <c r="G586" i="22"/>
  <c r="T586" i="22" s="1"/>
  <c r="S583" i="22" l="1"/>
  <c r="P584" i="22"/>
  <c r="Q584" i="22" s="1"/>
  <c r="U584" i="22" s="1"/>
  <c r="R583" i="22"/>
  <c r="N585" i="22"/>
  <c r="M585" i="22"/>
  <c r="L586" i="22"/>
  <c r="K586" i="22"/>
  <c r="O586" i="22" s="1"/>
  <c r="J586" i="22"/>
  <c r="G587" i="22"/>
  <c r="T587" i="22" s="1"/>
  <c r="S584" i="22" l="1"/>
  <c r="P585" i="22"/>
  <c r="Q585" i="22" s="1"/>
  <c r="U585" i="22" s="1"/>
  <c r="R584" i="22"/>
  <c r="N586" i="22"/>
  <c r="M586" i="22"/>
  <c r="L587" i="22"/>
  <c r="K587" i="22"/>
  <c r="O587" i="22" s="1"/>
  <c r="J587" i="22"/>
  <c r="G588" i="22"/>
  <c r="T588" i="22" s="1"/>
  <c r="S585" i="22" l="1"/>
  <c r="P586" i="22"/>
  <c r="Q586" i="22" s="1"/>
  <c r="U586" i="22" s="1"/>
  <c r="R585" i="22"/>
  <c r="N587" i="22"/>
  <c r="M587" i="22"/>
  <c r="L588" i="22"/>
  <c r="K588" i="22"/>
  <c r="O588" i="22" s="1"/>
  <c r="J588" i="22"/>
  <c r="G589" i="22"/>
  <c r="T589" i="22" s="1"/>
  <c r="S586" i="22" l="1"/>
  <c r="P587" i="22"/>
  <c r="Q587" i="22" s="1"/>
  <c r="U587" i="22" s="1"/>
  <c r="R586" i="22"/>
  <c r="N588" i="22"/>
  <c r="M588" i="22"/>
  <c r="L589" i="22"/>
  <c r="K589" i="22"/>
  <c r="O589" i="22" s="1"/>
  <c r="J589" i="22"/>
  <c r="G590" i="22"/>
  <c r="T590" i="22" s="1"/>
  <c r="S587" i="22" l="1"/>
  <c r="P588" i="22"/>
  <c r="Q588" i="22" s="1"/>
  <c r="U588" i="22" s="1"/>
  <c r="R587" i="22"/>
  <c r="N589" i="22"/>
  <c r="M589" i="22"/>
  <c r="L590" i="22"/>
  <c r="K590" i="22"/>
  <c r="O590" i="22" s="1"/>
  <c r="J590" i="22"/>
  <c r="G591" i="22"/>
  <c r="T591" i="22" s="1"/>
  <c r="S588" i="22" l="1"/>
  <c r="P589" i="22"/>
  <c r="Q589" i="22" s="1"/>
  <c r="U589" i="22" s="1"/>
  <c r="R588" i="22"/>
  <c r="N590" i="22"/>
  <c r="M590" i="22"/>
  <c r="L591" i="22"/>
  <c r="K591" i="22"/>
  <c r="O591" i="22" s="1"/>
  <c r="J591" i="22"/>
  <c r="G592" i="22"/>
  <c r="T592" i="22" s="1"/>
  <c r="S589" i="22" l="1"/>
  <c r="P590" i="22"/>
  <c r="Q590" i="22" s="1"/>
  <c r="U590" i="22" s="1"/>
  <c r="R589" i="22"/>
  <c r="N591" i="22"/>
  <c r="M591" i="22"/>
  <c r="L592" i="22"/>
  <c r="K592" i="22"/>
  <c r="O592" i="22" s="1"/>
  <c r="J592" i="22"/>
  <c r="G593" i="22"/>
  <c r="T593" i="22" s="1"/>
  <c r="P591" i="22" l="1"/>
  <c r="Q591" i="22" s="1"/>
  <c r="U591" i="22" s="1"/>
  <c r="S590" i="22"/>
  <c r="R590" i="22"/>
  <c r="N592" i="22"/>
  <c r="M592" i="22"/>
  <c r="L593" i="22"/>
  <c r="K593" i="22"/>
  <c r="O593" i="22" s="1"/>
  <c r="J593" i="22"/>
  <c r="G594" i="22"/>
  <c r="T594" i="22" s="1"/>
  <c r="R591" i="22" l="1"/>
  <c r="P592" i="22"/>
  <c r="Q592" i="22" s="1"/>
  <c r="U592" i="22" s="1"/>
  <c r="S591" i="22"/>
  <c r="N593" i="22"/>
  <c r="M593" i="22"/>
  <c r="L594" i="22"/>
  <c r="K594" i="22"/>
  <c r="O594" i="22" s="1"/>
  <c r="J594" i="22"/>
  <c r="G595" i="22"/>
  <c r="T595" i="22" s="1"/>
  <c r="R592" i="22" l="1"/>
  <c r="P593" i="22"/>
  <c r="Q593" i="22" s="1"/>
  <c r="U593" i="22" s="1"/>
  <c r="S592" i="22"/>
  <c r="N594" i="22"/>
  <c r="M594" i="22"/>
  <c r="L595" i="22"/>
  <c r="K595" i="22"/>
  <c r="O595" i="22" s="1"/>
  <c r="J595" i="22"/>
  <c r="G596" i="22"/>
  <c r="T596" i="22" s="1"/>
  <c r="R593" i="22" l="1"/>
  <c r="P594" i="22"/>
  <c r="Q594" i="22" s="1"/>
  <c r="U594" i="22" s="1"/>
  <c r="S593" i="22"/>
  <c r="N595" i="22"/>
  <c r="M595" i="22"/>
  <c r="L596" i="22"/>
  <c r="K596" i="22"/>
  <c r="O596" i="22" s="1"/>
  <c r="J596" i="22"/>
  <c r="G597" i="22"/>
  <c r="T597" i="22" s="1"/>
  <c r="R594" i="22" l="1"/>
  <c r="P595" i="22"/>
  <c r="Q595" i="22" s="1"/>
  <c r="U595" i="22" s="1"/>
  <c r="S594" i="22"/>
  <c r="N596" i="22"/>
  <c r="M596" i="22"/>
  <c r="K597" i="22"/>
  <c r="O597" i="22" s="1"/>
  <c r="L597" i="22"/>
  <c r="J597" i="22"/>
  <c r="G598" i="22"/>
  <c r="T598" i="22" s="1"/>
  <c r="R595" i="22" l="1"/>
  <c r="P596" i="22"/>
  <c r="Q596" i="22" s="1"/>
  <c r="U596" i="22" s="1"/>
  <c r="S595" i="22"/>
  <c r="N597" i="22"/>
  <c r="M597" i="22"/>
  <c r="L598" i="22"/>
  <c r="K598" i="22"/>
  <c r="O598" i="22" s="1"/>
  <c r="J598" i="22"/>
  <c r="G599" i="22"/>
  <c r="T599" i="22" s="1"/>
  <c r="R596" i="22" l="1"/>
  <c r="P597" i="22"/>
  <c r="Q597" i="22" s="1"/>
  <c r="U597" i="22" s="1"/>
  <c r="S596" i="22"/>
  <c r="N598" i="22"/>
  <c r="M598" i="22"/>
  <c r="L599" i="22"/>
  <c r="K599" i="22"/>
  <c r="O599" i="22" s="1"/>
  <c r="J599" i="22"/>
  <c r="G600" i="22"/>
  <c r="T600" i="22" s="1"/>
  <c r="R597" i="22" l="1"/>
  <c r="P598" i="22"/>
  <c r="Q598" i="22" s="1"/>
  <c r="U598" i="22" s="1"/>
  <c r="S597" i="22"/>
  <c r="N599" i="22"/>
  <c r="M599" i="22"/>
  <c r="L600" i="22"/>
  <c r="K600" i="22"/>
  <c r="O600" i="22" s="1"/>
  <c r="J600" i="22"/>
  <c r="G601" i="22"/>
  <c r="T601" i="22" s="1"/>
  <c r="S598" i="22" l="1"/>
  <c r="P599" i="22"/>
  <c r="Q599" i="22" s="1"/>
  <c r="U599" i="22" s="1"/>
  <c r="R598" i="22"/>
  <c r="N600" i="22"/>
  <c r="M600" i="22"/>
  <c r="L601" i="22"/>
  <c r="K601" i="22"/>
  <c r="O601" i="22" s="1"/>
  <c r="J601" i="22"/>
  <c r="G602" i="22"/>
  <c r="T602" i="22" s="1"/>
  <c r="S599" i="22" l="1"/>
  <c r="P600" i="22"/>
  <c r="Q600" i="22" s="1"/>
  <c r="U600" i="22" s="1"/>
  <c r="R599" i="22"/>
  <c r="N601" i="22"/>
  <c r="M601" i="22"/>
  <c r="L602" i="22"/>
  <c r="K602" i="22"/>
  <c r="O602" i="22" s="1"/>
  <c r="J602" i="22"/>
  <c r="G603" i="22"/>
  <c r="T603" i="22" s="1"/>
  <c r="P601" i="22" l="1"/>
  <c r="Q601" i="22" s="1"/>
  <c r="U601" i="22" s="1"/>
  <c r="R600" i="22"/>
  <c r="S600" i="22"/>
  <c r="N602" i="22"/>
  <c r="M602" i="22"/>
  <c r="L603" i="22"/>
  <c r="K603" i="22"/>
  <c r="O603" i="22" s="1"/>
  <c r="J603" i="22"/>
  <c r="G604" i="22"/>
  <c r="T604" i="22" s="1"/>
  <c r="R601" i="22" l="1"/>
  <c r="P602" i="22"/>
  <c r="Q602" i="22" s="1"/>
  <c r="U602" i="22" s="1"/>
  <c r="S601" i="22"/>
  <c r="N603" i="22"/>
  <c r="M603" i="22"/>
  <c r="L604" i="22"/>
  <c r="K604" i="22"/>
  <c r="O604" i="22" s="1"/>
  <c r="J604" i="22"/>
  <c r="G605" i="22"/>
  <c r="T605" i="22" s="1"/>
  <c r="R602" i="22" l="1"/>
  <c r="P603" i="22"/>
  <c r="Q603" i="22" s="1"/>
  <c r="U603" i="22" s="1"/>
  <c r="S602" i="22"/>
  <c r="N604" i="22"/>
  <c r="M604" i="22"/>
  <c r="L605" i="22"/>
  <c r="K605" i="22"/>
  <c r="O605" i="22" s="1"/>
  <c r="J605" i="22"/>
  <c r="G606" i="22"/>
  <c r="T606" i="22" s="1"/>
  <c r="R603" i="22" l="1"/>
  <c r="P604" i="22"/>
  <c r="Q604" i="22" s="1"/>
  <c r="U604" i="22" s="1"/>
  <c r="S603" i="22"/>
  <c r="N605" i="22"/>
  <c r="M605" i="22"/>
  <c r="L606" i="22"/>
  <c r="K606" i="22"/>
  <c r="O606" i="22" s="1"/>
  <c r="J606" i="22"/>
  <c r="G607" i="22"/>
  <c r="T607" i="22" s="1"/>
  <c r="R604" i="22" l="1"/>
  <c r="P605" i="22"/>
  <c r="Q605" i="22" s="1"/>
  <c r="U605" i="22" s="1"/>
  <c r="S604" i="22"/>
  <c r="N606" i="22"/>
  <c r="M606" i="22"/>
  <c r="L607" i="22"/>
  <c r="K607" i="22"/>
  <c r="O607" i="22" s="1"/>
  <c r="J607" i="22"/>
  <c r="G608" i="22"/>
  <c r="T608" i="22" s="1"/>
  <c r="S605" i="22" l="1"/>
  <c r="P606" i="22"/>
  <c r="Q606" i="22" s="1"/>
  <c r="U606" i="22" s="1"/>
  <c r="R605" i="22"/>
  <c r="N607" i="22"/>
  <c r="M607" i="22"/>
  <c r="L608" i="22"/>
  <c r="K608" i="22"/>
  <c r="O608" i="22" s="1"/>
  <c r="J608" i="22"/>
  <c r="G609" i="22"/>
  <c r="T609" i="22" s="1"/>
  <c r="S606" i="22" l="1"/>
  <c r="P607" i="22"/>
  <c r="Q607" i="22" s="1"/>
  <c r="U607" i="22" s="1"/>
  <c r="R606" i="22"/>
  <c r="N608" i="22"/>
  <c r="M608" i="22"/>
  <c r="L609" i="22"/>
  <c r="K609" i="22"/>
  <c r="O609" i="22" s="1"/>
  <c r="J609" i="22"/>
  <c r="G610" i="22"/>
  <c r="T610" i="22" s="1"/>
  <c r="S607" i="22" l="1"/>
  <c r="P608" i="22"/>
  <c r="Q608" i="22" s="1"/>
  <c r="U608" i="22" s="1"/>
  <c r="R607" i="22"/>
  <c r="N609" i="22"/>
  <c r="M609" i="22"/>
  <c r="L610" i="22"/>
  <c r="K610" i="22"/>
  <c r="O610" i="22" s="1"/>
  <c r="J610" i="22"/>
  <c r="G611" i="22"/>
  <c r="T611" i="22" s="1"/>
  <c r="S608" i="22" l="1"/>
  <c r="P609" i="22"/>
  <c r="Q609" i="22" s="1"/>
  <c r="U609" i="22" s="1"/>
  <c r="R608" i="22"/>
  <c r="N610" i="22"/>
  <c r="M610" i="22"/>
  <c r="L611" i="22"/>
  <c r="K611" i="22"/>
  <c r="O611" i="22" s="1"/>
  <c r="J611" i="22"/>
  <c r="G612" i="22"/>
  <c r="T612" i="22" s="1"/>
  <c r="S609" i="22" l="1"/>
  <c r="P610" i="22"/>
  <c r="Q610" i="22" s="1"/>
  <c r="U610" i="22" s="1"/>
  <c r="R609" i="22"/>
  <c r="N611" i="22"/>
  <c r="M611" i="22"/>
  <c r="L612" i="22"/>
  <c r="K612" i="22"/>
  <c r="O612" i="22" s="1"/>
  <c r="J612" i="22"/>
  <c r="G613" i="22"/>
  <c r="T613" i="22" s="1"/>
  <c r="P611" i="22" l="1"/>
  <c r="Q611" i="22" s="1"/>
  <c r="U611" i="22" s="1"/>
  <c r="S610" i="22"/>
  <c r="R610" i="22"/>
  <c r="N612" i="22"/>
  <c r="M612" i="22"/>
  <c r="L613" i="22"/>
  <c r="K613" i="22"/>
  <c r="O613" i="22" s="1"/>
  <c r="J613" i="22"/>
  <c r="G614" i="22"/>
  <c r="T614" i="22" s="1"/>
  <c r="S611" i="22" l="1"/>
  <c r="P612" i="22"/>
  <c r="Q612" i="22" s="1"/>
  <c r="U612" i="22" s="1"/>
  <c r="R611" i="22"/>
  <c r="N613" i="22"/>
  <c r="M613" i="22"/>
  <c r="L614" i="22"/>
  <c r="K614" i="22"/>
  <c r="O614" i="22" s="1"/>
  <c r="J614" i="22"/>
  <c r="G615" i="22"/>
  <c r="T615" i="22" s="1"/>
  <c r="S612" i="22" l="1"/>
  <c r="P613" i="22"/>
  <c r="Q613" i="22" s="1"/>
  <c r="U613" i="22" s="1"/>
  <c r="R612" i="22"/>
  <c r="N614" i="22"/>
  <c r="M614" i="22"/>
  <c r="L615" i="22"/>
  <c r="K615" i="22"/>
  <c r="O615" i="22" s="1"/>
  <c r="J615" i="22"/>
  <c r="G616" i="22"/>
  <c r="T616" i="22" s="1"/>
  <c r="S613" i="22" l="1"/>
  <c r="P614" i="22"/>
  <c r="Q614" i="22" s="1"/>
  <c r="U614" i="22" s="1"/>
  <c r="R613" i="22"/>
  <c r="N615" i="22"/>
  <c r="M615" i="22"/>
  <c r="L616" i="22"/>
  <c r="K616" i="22"/>
  <c r="O616" i="22" s="1"/>
  <c r="J616" i="22"/>
  <c r="G617" i="22"/>
  <c r="T617" i="22" s="1"/>
  <c r="S614" i="22" l="1"/>
  <c r="P615" i="22"/>
  <c r="Q615" i="22" s="1"/>
  <c r="U615" i="22" s="1"/>
  <c r="R614" i="22"/>
  <c r="N616" i="22"/>
  <c r="M616" i="22"/>
  <c r="L617" i="22"/>
  <c r="K617" i="22"/>
  <c r="O617" i="22" s="1"/>
  <c r="J617" i="22"/>
  <c r="G618" i="22"/>
  <c r="T618" i="22" s="1"/>
  <c r="S615" i="22" l="1"/>
  <c r="R615" i="22"/>
  <c r="P616" i="22"/>
  <c r="Q616" i="22" s="1"/>
  <c r="U616" i="22" s="1"/>
  <c r="N617" i="22"/>
  <c r="M617" i="22"/>
  <c r="L618" i="22"/>
  <c r="K618" i="22"/>
  <c r="O618" i="22" s="1"/>
  <c r="J618" i="22"/>
  <c r="G619" i="22"/>
  <c r="T619" i="22" s="1"/>
  <c r="S616" i="22" l="1"/>
  <c r="P617" i="22"/>
  <c r="Q617" i="22" s="1"/>
  <c r="U617" i="22" s="1"/>
  <c r="R616" i="22"/>
  <c r="N618" i="22"/>
  <c r="M618" i="22"/>
  <c r="L619" i="22"/>
  <c r="K619" i="22"/>
  <c r="O619" i="22" s="1"/>
  <c r="J619" i="22"/>
  <c r="G620" i="22"/>
  <c r="T620" i="22" s="1"/>
  <c r="S617" i="22" l="1"/>
  <c r="P618" i="22"/>
  <c r="Q618" i="22" s="1"/>
  <c r="U618" i="22" s="1"/>
  <c r="R617" i="22"/>
  <c r="N619" i="22"/>
  <c r="M619" i="22"/>
  <c r="L620" i="22"/>
  <c r="K620" i="22"/>
  <c r="O620" i="22" s="1"/>
  <c r="J620" i="22"/>
  <c r="G621" i="22"/>
  <c r="T621" i="22" s="1"/>
  <c r="R618" i="22" l="1"/>
  <c r="S618" i="22"/>
  <c r="P619" i="22"/>
  <c r="Q619" i="22" s="1"/>
  <c r="U619" i="22" s="1"/>
  <c r="N620" i="22"/>
  <c r="M620" i="22"/>
  <c r="L621" i="22"/>
  <c r="K621" i="22"/>
  <c r="O621" i="22" s="1"/>
  <c r="J621" i="22"/>
  <c r="G622" i="22"/>
  <c r="T622" i="22" s="1"/>
  <c r="S619" i="22" l="1"/>
  <c r="P620" i="22"/>
  <c r="Q620" i="22" s="1"/>
  <c r="U620" i="22" s="1"/>
  <c r="R619" i="22"/>
  <c r="N621" i="22"/>
  <c r="M621" i="22"/>
  <c r="L622" i="22"/>
  <c r="K622" i="22"/>
  <c r="O622" i="22" s="1"/>
  <c r="J622" i="22"/>
  <c r="G623" i="22"/>
  <c r="T623" i="22" s="1"/>
  <c r="P621" i="22" l="1"/>
  <c r="Q621" i="22" s="1"/>
  <c r="U621" i="22" s="1"/>
  <c r="S620" i="22"/>
  <c r="R620" i="22"/>
  <c r="N622" i="22"/>
  <c r="M622" i="22"/>
  <c r="L623" i="22"/>
  <c r="K623" i="22"/>
  <c r="O623" i="22" s="1"/>
  <c r="J623" i="22"/>
  <c r="G624" i="22"/>
  <c r="T624" i="22" s="1"/>
  <c r="S621" i="22" l="1"/>
  <c r="P622" i="22"/>
  <c r="Q622" i="22" s="1"/>
  <c r="U622" i="22" s="1"/>
  <c r="R621" i="22"/>
  <c r="N623" i="22"/>
  <c r="M623" i="22"/>
  <c r="L624" i="22"/>
  <c r="K624" i="22"/>
  <c r="O624" i="22" s="1"/>
  <c r="J624" i="22"/>
  <c r="G625" i="22"/>
  <c r="T625" i="22" s="1"/>
  <c r="S622" i="22" l="1"/>
  <c r="P623" i="22"/>
  <c r="Q623" i="22" s="1"/>
  <c r="U623" i="22" s="1"/>
  <c r="R622" i="22"/>
  <c r="N624" i="22"/>
  <c r="M624" i="22"/>
  <c r="L625" i="22"/>
  <c r="K625" i="22"/>
  <c r="O625" i="22" s="1"/>
  <c r="J625" i="22"/>
  <c r="G626" i="22"/>
  <c r="T626" i="22" s="1"/>
  <c r="S623" i="22" l="1"/>
  <c r="P624" i="22"/>
  <c r="Q624" i="22" s="1"/>
  <c r="U624" i="22" s="1"/>
  <c r="R623" i="22"/>
  <c r="N625" i="22"/>
  <c r="M625" i="22"/>
  <c r="L626" i="22"/>
  <c r="K626" i="22"/>
  <c r="O626" i="22" s="1"/>
  <c r="J626" i="22"/>
  <c r="G627" i="22"/>
  <c r="T627" i="22" s="1"/>
  <c r="S624" i="22" l="1"/>
  <c r="P625" i="22"/>
  <c r="Q625" i="22" s="1"/>
  <c r="U625" i="22" s="1"/>
  <c r="R624" i="22"/>
  <c r="N626" i="22"/>
  <c r="M626" i="22"/>
  <c r="L627" i="22"/>
  <c r="K627" i="22"/>
  <c r="O627" i="22" s="1"/>
  <c r="J627" i="22"/>
  <c r="G628" i="22"/>
  <c r="T628" i="22" s="1"/>
  <c r="R625" i="22" l="1"/>
  <c r="P626" i="22"/>
  <c r="Q626" i="22" s="1"/>
  <c r="U626" i="22" s="1"/>
  <c r="S625" i="22"/>
  <c r="N627" i="22"/>
  <c r="M627" i="22"/>
  <c r="L628" i="22"/>
  <c r="K628" i="22"/>
  <c r="O628" i="22" s="1"/>
  <c r="J628" i="22"/>
  <c r="G629" i="22"/>
  <c r="T629" i="22" s="1"/>
  <c r="R626" i="22" l="1"/>
  <c r="S626" i="22"/>
  <c r="P627" i="22"/>
  <c r="Q627" i="22" s="1"/>
  <c r="U627" i="22" s="1"/>
  <c r="N628" i="22"/>
  <c r="M628" i="22"/>
  <c r="L629" i="22"/>
  <c r="K629" i="22"/>
  <c r="O629" i="22" s="1"/>
  <c r="J629" i="22"/>
  <c r="G630" i="22"/>
  <c r="T630" i="22" s="1"/>
  <c r="R627" i="22" l="1"/>
  <c r="P628" i="22"/>
  <c r="Q628" i="22" s="1"/>
  <c r="U628" i="22" s="1"/>
  <c r="S627" i="22"/>
  <c r="N629" i="22"/>
  <c r="M629" i="22"/>
  <c r="L630" i="22"/>
  <c r="K630" i="22"/>
  <c r="O630" i="22" s="1"/>
  <c r="J630" i="22"/>
  <c r="G631" i="22"/>
  <c r="T631" i="22" s="1"/>
  <c r="S628" i="22" l="1"/>
  <c r="R628" i="22"/>
  <c r="P629" i="22"/>
  <c r="Q629" i="22" s="1"/>
  <c r="U629" i="22" s="1"/>
  <c r="N630" i="22"/>
  <c r="M630" i="22"/>
  <c r="L631" i="22"/>
  <c r="K631" i="22"/>
  <c r="O631" i="22" s="1"/>
  <c r="J631" i="22"/>
  <c r="G632" i="22"/>
  <c r="T632" i="22" s="1"/>
  <c r="P630" i="22" l="1"/>
  <c r="Q630" i="22" s="1"/>
  <c r="U630" i="22" s="1"/>
  <c r="S629" i="22"/>
  <c r="R629" i="22"/>
  <c r="N631" i="22"/>
  <c r="M631" i="22"/>
  <c r="L632" i="22"/>
  <c r="K632" i="22"/>
  <c r="O632" i="22" s="1"/>
  <c r="J632" i="22"/>
  <c r="G633" i="22"/>
  <c r="T633" i="22" s="1"/>
  <c r="S630" i="22" l="1"/>
  <c r="P631" i="22"/>
  <c r="Q631" i="22" s="1"/>
  <c r="U631" i="22" s="1"/>
  <c r="R630" i="22"/>
  <c r="N632" i="22"/>
  <c r="M632" i="22"/>
  <c r="L633" i="22"/>
  <c r="K633" i="22"/>
  <c r="O633" i="22" s="1"/>
  <c r="J633" i="22"/>
  <c r="G634" i="22"/>
  <c r="T634" i="22" s="1"/>
  <c r="S631" i="22" l="1"/>
  <c r="R631" i="22"/>
  <c r="P632" i="22"/>
  <c r="Q632" i="22" s="1"/>
  <c r="U632" i="22" s="1"/>
  <c r="N633" i="22"/>
  <c r="M633" i="22"/>
  <c r="L634" i="22"/>
  <c r="K634" i="22"/>
  <c r="O634" i="22" s="1"/>
  <c r="J634" i="22"/>
  <c r="G635" i="22"/>
  <c r="T635" i="22" s="1"/>
  <c r="S632" i="22" l="1"/>
  <c r="P633" i="22"/>
  <c r="Q633" i="22" s="1"/>
  <c r="U633" i="22" s="1"/>
  <c r="R632" i="22"/>
  <c r="N634" i="22"/>
  <c r="M634" i="22"/>
  <c r="L635" i="22"/>
  <c r="K635" i="22"/>
  <c r="O635" i="22" s="1"/>
  <c r="J635" i="22"/>
  <c r="G636" i="22"/>
  <c r="T636" i="22" s="1"/>
  <c r="S633" i="22" l="1"/>
  <c r="R633" i="22"/>
  <c r="P634" i="22"/>
  <c r="Q634" i="22" s="1"/>
  <c r="U634" i="22" s="1"/>
  <c r="N635" i="22"/>
  <c r="M635" i="22"/>
  <c r="L636" i="22"/>
  <c r="K636" i="22"/>
  <c r="O636" i="22" s="1"/>
  <c r="J636" i="22"/>
  <c r="G637" i="22"/>
  <c r="T637" i="22" s="1"/>
  <c r="S634" i="22" l="1"/>
  <c r="P635" i="22"/>
  <c r="Q635" i="22" s="1"/>
  <c r="U635" i="22" s="1"/>
  <c r="R634" i="22"/>
  <c r="N636" i="22"/>
  <c r="M636" i="22"/>
  <c r="L637" i="22"/>
  <c r="K637" i="22"/>
  <c r="O637" i="22" s="1"/>
  <c r="J637" i="22"/>
  <c r="G638" i="22"/>
  <c r="T638" i="22" s="1"/>
  <c r="P636" i="22" l="1"/>
  <c r="Q636" i="22" s="1"/>
  <c r="U636" i="22" s="1"/>
  <c r="R635" i="22"/>
  <c r="S635" i="22"/>
  <c r="N637" i="22"/>
  <c r="M637" i="22"/>
  <c r="L638" i="22"/>
  <c r="K638" i="22"/>
  <c r="O638" i="22" s="1"/>
  <c r="J638" i="22"/>
  <c r="G639" i="22"/>
  <c r="T639" i="22" s="1"/>
  <c r="P637" i="22" l="1"/>
  <c r="Q637" i="22" s="1"/>
  <c r="U637" i="22" s="1"/>
  <c r="R636" i="22"/>
  <c r="S636" i="22"/>
  <c r="N638" i="22"/>
  <c r="M638" i="22"/>
  <c r="L639" i="22"/>
  <c r="K639" i="22"/>
  <c r="O639" i="22" s="1"/>
  <c r="J639" i="22"/>
  <c r="G640" i="22"/>
  <c r="T640" i="22" s="1"/>
  <c r="P638" i="22" l="1"/>
  <c r="Q638" i="22" s="1"/>
  <c r="U638" i="22" s="1"/>
  <c r="R637" i="22"/>
  <c r="S637" i="22"/>
  <c r="N639" i="22"/>
  <c r="M639" i="22"/>
  <c r="L640" i="22"/>
  <c r="K640" i="22"/>
  <c r="O640" i="22" s="1"/>
  <c r="J640" i="22"/>
  <c r="G641" i="22"/>
  <c r="T641" i="22" s="1"/>
  <c r="R638" i="22" l="1"/>
  <c r="P639" i="22"/>
  <c r="Q639" i="22" s="1"/>
  <c r="U639" i="22" s="1"/>
  <c r="S638" i="22"/>
  <c r="N640" i="22"/>
  <c r="M640" i="22"/>
  <c r="L641" i="22"/>
  <c r="K641" i="22"/>
  <c r="O641" i="22" s="1"/>
  <c r="J641" i="22"/>
  <c r="G642" i="22"/>
  <c r="T642" i="22" s="1"/>
  <c r="R639" i="22" l="1"/>
  <c r="P640" i="22"/>
  <c r="Q640" i="22" s="1"/>
  <c r="U640" i="22" s="1"/>
  <c r="S639" i="22"/>
  <c r="N641" i="22"/>
  <c r="M641" i="22"/>
  <c r="L642" i="22"/>
  <c r="K642" i="22"/>
  <c r="O642" i="22" s="1"/>
  <c r="J642" i="22"/>
  <c r="G643" i="22"/>
  <c r="T643" i="22" s="1"/>
  <c r="P641" i="22" l="1"/>
  <c r="Q641" i="22" s="1"/>
  <c r="U641" i="22" s="1"/>
  <c r="S640" i="22"/>
  <c r="R640" i="22"/>
  <c r="N642" i="22"/>
  <c r="M642" i="22"/>
  <c r="L643" i="22"/>
  <c r="K643" i="22"/>
  <c r="O643" i="22" s="1"/>
  <c r="J643" i="22"/>
  <c r="G644" i="22"/>
  <c r="T644" i="22" s="1"/>
  <c r="S641" i="22" l="1"/>
  <c r="P642" i="22"/>
  <c r="Q642" i="22" s="1"/>
  <c r="U642" i="22" s="1"/>
  <c r="R641" i="22"/>
  <c r="N643" i="22"/>
  <c r="M643" i="22"/>
  <c r="L644" i="22"/>
  <c r="K644" i="22"/>
  <c r="O644" i="22" s="1"/>
  <c r="J644" i="22"/>
  <c r="G645" i="22"/>
  <c r="T645" i="22" s="1"/>
  <c r="S642" i="22" l="1"/>
  <c r="P643" i="22"/>
  <c r="Q643" i="22" s="1"/>
  <c r="U643" i="22" s="1"/>
  <c r="R642" i="22"/>
  <c r="N644" i="22"/>
  <c r="M644" i="22"/>
  <c r="L645" i="22"/>
  <c r="K645" i="22"/>
  <c r="O645" i="22" s="1"/>
  <c r="J645" i="22"/>
  <c r="G646" i="22"/>
  <c r="T646" i="22" s="1"/>
  <c r="S643" i="22" l="1"/>
  <c r="P644" i="22"/>
  <c r="Q644" i="22" s="1"/>
  <c r="U644" i="22" s="1"/>
  <c r="R643" i="22"/>
  <c r="N645" i="22"/>
  <c r="M645" i="22"/>
  <c r="L646" i="22"/>
  <c r="K646" i="22"/>
  <c r="O646" i="22" s="1"/>
  <c r="J646" i="22"/>
  <c r="G647" i="22"/>
  <c r="T647" i="22" s="1"/>
  <c r="S644" i="22" l="1"/>
  <c r="P645" i="22"/>
  <c r="Q645" i="22" s="1"/>
  <c r="U645" i="22" s="1"/>
  <c r="R644" i="22"/>
  <c r="N646" i="22"/>
  <c r="M646" i="22"/>
  <c r="L647" i="22"/>
  <c r="K647" i="22"/>
  <c r="O647" i="22" s="1"/>
  <c r="J647" i="22"/>
  <c r="G648" i="22"/>
  <c r="T648" i="22" s="1"/>
  <c r="S645" i="22" l="1"/>
  <c r="P646" i="22"/>
  <c r="Q646" i="22" s="1"/>
  <c r="U646" i="22" s="1"/>
  <c r="R645" i="22"/>
  <c r="N647" i="22"/>
  <c r="M647" i="22"/>
  <c r="L648" i="22"/>
  <c r="K648" i="22"/>
  <c r="O648" i="22" s="1"/>
  <c r="J648" i="22"/>
  <c r="G649" i="22"/>
  <c r="T649" i="22" s="1"/>
  <c r="S646" i="22" l="1"/>
  <c r="R646" i="22"/>
  <c r="P647" i="22"/>
  <c r="Q647" i="22" s="1"/>
  <c r="U647" i="22" s="1"/>
  <c r="N648" i="22"/>
  <c r="M648" i="22"/>
  <c r="L649" i="22"/>
  <c r="K649" i="22"/>
  <c r="O649" i="22" s="1"/>
  <c r="J649" i="22"/>
  <c r="G650" i="22"/>
  <c r="T650" i="22" s="1"/>
  <c r="S647" i="22" l="1"/>
  <c r="P648" i="22"/>
  <c r="Q648" i="22" s="1"/>
  <c r="U648" i="22" s="1"/>
  <c r="R647" i="22"/>
  <c r="N649" i="22"/>
  <c r="M649" i="22"/>
  <c r="L650" i="22"/>
  <c r="K650" i="22"/>
  <c r="O650" i="22" s="1"/>
  <c r="J650" i="22"/>
  <c r="G651" i="22"/>
  <c r="T651" i="22" s="1"/>
  <c r="S648" i="22" l="1"/>
  <c r="P649" i="22"/>
  <c r="Q649" i="22" s="1"/>
  <c r="U649" i="22" s="1"/>
  <c r="R648" i="22"/>
  <c r="N650" i="22"/>
  <c r="M650" i="22"/>
  <c r="L651" i="22"/>
  <c r="K651" i="22"/>
  <c r="O651" i="22" s="1"/>
  <c r="J651" i="22"/>
  <c r="G652" i="22"/>
  <c r="T652" i="22" s="1"/>
  <c r="P650" i="22" l="1"/>
  <c r="Q650" i="22" s="1"/>
  <c r="U650" i="22" s="1"/>
  <c r="R649" i="22"/>
  <c r="S649" i="22"/>
  <c r="N651" i="22"/>
  <c r="M651" i="22"/>
  <c r="L652" i="22"/>
  <c r="K652" i="22"/>
  <c r="O652" i="22" s="1"/>
  <c r="J652" i="22"/>
  <c r="G653" i="22"/>
  <c r="T653" i="22" s="1"/>
  <c r="R650" i="22" l="1"/>
  <c r="S650" i="22"/>
  <c r="P651" i="22"/>
  <c r="Q651" i="22" s="1"/>
  <c r="U651" i="22" s="1"/>
  <c r="N652" i="22"/>
  <c r="M652" i="22"/>
  <c r="L653" i="22"/>
  <c r="K653" i="22"/>
  <c r="O653" i="22" s="1"/>
  <c r="J653" i="22"/>
  <c r="G654" i="22"/>
  <c r="T654" i="22" s="1"/>
  <c r="R651" i="22" l="1"/>
  <c r="P652" i="22"/>
  <c r="Q652" i="22" s="1"/>
  <c r="U652" i="22" s="1"/>
  <c r="S651" i="22"/>
  <c r="N653" i="22"/>
  <c r="M653" i="22"/>
  <c r="L654" i="22"/>
  <c r="K654" i="22"/>
  <c r="O654" i="22" s="1"/>
  <c r="J654" i="22"/>
  <c r="G655" i="22"/>
  <c r="T655" i="22" s="1"/>
  <c r="R652" i="22" l="1"/>
  <c r="P653" i="22"/>
  <c r="Q653" i="22" s="1"/>
  <c r="U653" i="22" s="1"/>
  <c r="S652" i="22"/>
  <c r="N654" i="22"/>
  <c r="M654" i="22"/>
  <c r="L655" i="22"/>
  <c r="K655" i="22"/>
  <c r="O655" i="22" s="1"/>
  <c r="J655" i="22"/>
  <c r="G656" i="22"/>
  <c r="T656" i="22" s="1"/>
  <c r="R653" i="22" l="1"/>
  <c r="P654" i="22"/>
  <c r="Q654" i="22" s="1"/>
  <c r="U654" i="22" s="1"/>
  <c r="S653" i="22"/>
  <c r="N655" i="22"/>
  <c r="M655" i="22"/>
  <c r="L656" i="22"/>
  <c r="K656" i="22"/>
  <c r="O656" i="22" s="1"/>
  <c r="J656" i="22"/>
  <c r="G657" i="22"/>
  <c r="T657" i="22" s="1"/>
  <c r="S654" i="22" l="1"/>
  <c r="P655" i="22"/>
  <c r="Q655" i="22" s="1"/>
  <c r="U655" i="22" s="1"/>
  <c r="R654" i="22"/>
  <c r="N656" i="22"/>
  <c r="M656" i="22"/>
  <c r="L657" i="22"/>
  <c r="K657" i="22"/>
  <c r="O657" i="22" s="1"/>
  <c r="J657" i="22"/>
  <c r="G658" i="22"/>
  <c r="T658" i="22" s="1"/>
  <c r="S655" i="22" l="1"/>
  <c r="P656" i="22"/>
  <c r="Q656" i="22" s="1"/>
  <c r="U656" i="22" s="1"/>
  <c r="R655" i="22"/>
  <c r="N657" i="22"/>
  <c r="M657" i="22"/>
  <c r="L658" i="22"/>
  <c r="K658" i="22"/>
  <c r="O658" i="22" s="1"/>
  <c r="J658" i="22"/>
  <c r="G659" i="22"/>
  <c r="T659" i="22" s="1"/>
  <c r="P657" i="22" l="1"/>
  <c r="Q657" i="22" s="1"/>
  <c r="U657" i="22" s="1"/>
  <c r="S656" i="22"/>
  <c r="R656" i="22"/>
  <c r="N658" i="22"/>
  <c r="M658" i="22"/>
  <c r="L659" i="22"/>
  <c r="K659" i="22"/>
  <c r="O659" i="22" s="1"/>
  <c r="J659" i="22"/>
  <c r="G660" i="22"/>
  <c r="T660" i="22" s="1"/>
  <c r="P658" i="22" l="1"/>
  <c r="Q658" i="22" s="1"/>
  <c r="U658" i="22" s="1"/>
  <c r="S657" i="22"/>
  <c r="R657" i="22"/>
  <c r="N659" i="22"/>
  <c r="M659" i="22"/>
  <c r="L660" i="22"/>
  <c r="K660" i="22"/>
  <c r="O660" i="22" s="1"/>
  <c r="J660" i="22"/>
  <c r="G661" i="22"/>
  <c r="T661" i="22" s="1"/>
  <c r="S658" i="22" l="1"/>
  <c r="P659" i="22"/>
  <c r="Q659" i="22" s="1"/>
  <c r="U659" i="22" s="1"/>
  <c r="R658" i="22"/>
  <c r="N660" i="22"/>
  <c r="M660" i="22"/>
  <c r="L661" i="22"/>
  <c r="K661" i="22"/>
  <c r="O661" i="22" s="1"/>
  <c r="J661" i="22"/>
  <c r="G662" i="22"/>
  <c r="T662" i="22" s="1"/>
  <c r="S659" i="22" l="1"/>
  <c r="P660" i="22"/>
  <c r="Q660" i="22" s="1"/>
  <c r="U660" i="22" s="1"/>
  <c r="R659" i="22"/>
  <c r="N661" i="22"/>
  <c r="M661" i="22"/>
  <c r="L662" i="22"/>
  <c r="K662" i="22"/>
  <c r="O662" i="22" s="1"/>
  <c r="J662" i="22"/>
  <c r="G663" i="22"/>
  <c r="T663" i="22" s="1"/>
  <c r="S660" i="22" l="1"/>
  <c r="P661" i="22"/>
  <c r="Q661" i="22" s="1"/>
  <c r="U661" i="22" s="1"/>
  <c r="R660" i="22"/>
  <c r="N662" i="22"/>
  <c r="M662" i="22"/>
  <c r="L663" i="22"/>
  <c r="K663" i="22"/>
  <c r="O663" i="22" s="1"/>
  <c r="J663" i="22"/>
  <c r="G664" i="22"/>
  <c r="T664" i="22" s="1"/>
  <c r="P662" i="22" l="1"/>
  <c r="Q662" i="22" s="1"/>
  <c r="U662" i="22" s="1"/>
  <c r="S661" i="22"/>
  <c r="R661" i="22"/>
  <c r="N663" i="22"/>
  <c r="M663" i="22"/>
  <c r="L664" i="22"/>
  <c r="K664" i="22"/>
  <c r="O664" i="22" s="1"/>
  <c r="J664" i="22"/>
  <c r="G665" i="22"/>
  <c r="T665" i="22" s="1"/>
  <c r="R662" i="22" l="1"/>
  <c r="P663" i="22"/>
  <c r="Q663" i="22" s="1"/>
  <c r="U663" i="22" s="1"/>
  <c r="S662" i="22"/>
  <c r="N664" i="22"/>
  <c r="M664" i="22"/>
  <c r="L665" i="22"/>
  <c r="K665" i="22"/>
  <c r="O665" i="22" s="1"/>
  <c r="J665" i="22"/>
  <c r="G666" i="22"/>
  <c r="T666" i="22" s="1"/>
  <c r="R663" i="22" l="1"/>
  <c r="P664" i="22"/>
  <c r="Q664" i="22" s="1"/>
  <c r="U664" i="22" s="1"/>
  <c r="S663" i="22"/>
  <c r="N665" i="22"/>
  <c r="M665" i="22"/>
  <c r="L666" i="22"/>
  <c r="K666" i="22"/>
  <c r="O666" i="22" s="1"/>
  <c r="J666" i="22"/>
  <c r="G667" i="22"/>
  <c r="T667" i="22" s="1"/>
  <c r="P665" i="22" l="1"/>
  <c r="Q665" i="22" s="1"/>
  <c r="U665" i="22" s="1"/>
  <c r="R664" i="22"/>
  <c r="S664" i="22"/>
  <c r="N666" i="22"/>
  <c r="M666" i="22"/>
  <c r="L667" i="22"/>
  <c r="K667" i="22"/>
  <c r="O667" i="22" s="1"/>
  <c r="J667" i="22"/>
  <c r="G668" i="22"/>
  <c r="T668" i="22" s="1"/>
  <c r="P666" i="22" l="1"/>
  <c r="Q666" i="22" s="1"/>
  <c r="U666" i="22" s="1"/>
  <c r="S665" i="22"/>
  <c r="R665" i="22"/>
  <c r="N667" i="22"/>
  <c r="M667" i="22"/>
  <c r="L668" i="22"/>
  <c r="K668" i="22"/>
  <c r="O668" i="22" s="1"/>
  <c r="J668" i="22"/>
  <c r="G669" i="22"/>
  <c r="T669" i="22" s="1"/>
  <c r="S666" i="22" l="1"/>
  <c r="P667" i="22"/>
  <c r="Q667" i="22" s="1"/>
  <c r="U667" i="22" s="1"/>
  <c r="R666" i="22"/>
  <c r="N668" i="22"/>
  <c r="M668" i="22"/>
  <c r="L669" i="22"/>
  <c r="K669" i="22"/>
  <c r="O669" i="22" s="1"/>
  <c r="J669" i="22"/>
  <c r="G670" i="22"/>
  <c r="T670" i="22" s="1"/>
  <c r="P668" i="22" l="1"/>
  <c r="Q668" i="22" s="1"/>
  <c r="U668" i="22" s="1"/>
  <c r="R667" i="22"/>
  <c r="S667" i="22"/>
  <c r="N669" i="22"/>
  <c r="M669" i="22"/>
  <c r="L670" i="22"/>
  <c r="K670" i="22"/>
  <c r="O670" i="22" s="1"/>
  <c r="J670" i="22"/>
  <c r="G671" i="22"/>
  <c r="T671" i="22" s="1"/>
  <c r="P669" i="22" l="1"/>
  <c r="Q669" i="22" s="1"/>
  <c r="U669" i="22" s="1"/>
  <c r="R668" i="22"/>
  <c r="S668" i="22"/>
  <c r="N670" i="22"/>
  <c r="M670" i="22"/>
  <c r="L671" i="22"/>
  <c r="K671" i="22"/>
  <c r="O671" i="22" s="1"/>
  <c r="J671" i="22"/>
  <c r="G672" i="22"/>
  <c r="T672" i="22" s="1"/>
  <c r="S669" i="22" l="1"/>
  <c r="P670" i="22"/>
  <c r="Q670" i="22" s="1"/>
  <c r="U670" i="22" s="1"/>
  <c r="R669" i="22"/>
  <c r="N671" i="22"/>
  <c r="M671" i="22"/>
  <c r="L672" i="22"/>
  <c r="K672" i="22"/>
  <c r="O672" i="22" s="1"/>
  <c r="J672" i="22"/>
  <c r="G673" i="22"/>
  <c r="T673" i="22" s="1"/>
  <c r="S670" i="22" l="1"/>
  <c r="P671" i="22"/>
  <c r="Q671" i="22" s="1"/>
  <c r="U671" i="22" s="1"/>
  <c r="R670" i="22"/>
  <c r="N672" i="22"/>
  <c r="M672" i="22"/>
  <c r="L673" i="22"/>
  <c r="K673" i="22"/>
  <c r="O673" i="22" s="1"/>
  <c r="J673" i="22"/>
  <c r="G674" i="22"/>
  <c r="T674" i="22" s="1"/>
  <c r="P672" i="22" l="1"/>
  <c r="Q672" i="22" s="1"/>
  <c r="U672" i="22" s="1"/>
  <c r="R671" i="22"/>
  <c r="S671" i="22"/>
  <c r="N673" i="22"/>
  <c r="M673" i="22"/>
  <c r="L674" i="22"/>
  <c r="K674" i="22"/>
  <c r="O674" i="22" s="1"/>
  <c r="J674" i="22"/>
  <c r="G675" i="22"/>
  <c r="T675" i="22" s="1"/>
  <c r="R672" i="22" l="1"/>
  <c r="P673" i="22"/>
  <c r="Q673" i="22" s="1"/>
  <c r="U673" i="22" s="1"/>
  <c r="S672" i="22"/>
  <c r="N674" i="22"/>
  <c r="M674" i="22"/>
  <c r="L675" i="22"/>
  <c r="K675" i="22"/>
  <c r="O675" i="22" s="1"/>
  <c r="J675" i="22"/>
  <c r="G676" i="22"/>
  <c r="T676" i="22" s="1"/>
  <c r="R673" i="22" l="1"/>
  <c r="S673" i="22"/>
  <c r="P674" i="22"/>
  <c r="Q674" i="22" s="1"/>
  <c r="U674" i="22" s="1"/>
  <c r="N675" i="22"/>
  <c r="M675" i="22"/>
  <c r="L676" i="22"/>
  <c r="K676" i="22"/>
  <c r="O676" i="22" s="1"/>
  <c r="J676" i="22"/>
  <c r="G677" i="22"/>
  <c r="T677" i="22" s="1"/>
  <c r="S674" i="22" l="1"/>
  <c r="P675" i="22"/>
  <c r="Q675" i="22" s="1"/>
  <c r="U675" i="22" s="1"/>
  <c r="R674" i="22"/>
  <c r="N676" i="22"/>
  <c r="M676" i="22"/>
  <c r="L677" i="22"/>
  <c r="K677" i="22"/>
  <c r="O677" i="22" s="1"/>
  <c r="J677" i="22"/>
  <c r="G678" i="22"/>
  <c r="T678" i="22" s="1"/>
  <c r="P676" i="22" l="1"/>
  <c r="Q676" i="22" s="1"/>
  <c r="U676" i="22" s="1"/>
  <c r="R675" i="22"/>
  <c r="S675" i="22"/>
  <c r="N677" i="22"/>
  <c r="M677" i="22"/>
  <c r="L678" i="22"/>
  <c r="K678" i="22"/>
  <c r="O678" i="22" s="1"/>
  <c r="J678" i="22"/>
  <c r="G679" i="22"/>
  <c r="T679" i="22" s="1"/>
  <c r="R676" i="22" l="1"/>
  <c r="P677" i="22"/>
  <c r="Q677" i="22" s="1"/>
  <c r="U677" i="22" s="1"/>
  <c r="S676" i="22"/>
  <c r="N678" i="22"/>
  <c r="M678" i="22"/>
  <c r="L679" i="22"/>
  <c r="K679" i="22"/>
  <c r="O679" i="22" s="1"/>
  <c r="J679" i="22"/>
  <c r="G680" i="22"/>
  <c r="T680" i="22" s="1"/>
  <c r="R677" i="22" l="1"/>
  <c r="P678" i="22"/>
  <c r="Q678" i="22" s="1"/>
  <c r="U678" i="22" s="1"/>
  <c r="S677" i="22"/>
  <c r="N679" i="22"/>
  <c r="M679" i="22"/>
  <c r="L680" i="22"/>
  <c r="K680" i="22"/>
  <c r="O680" i="22" s="1"/>
  <c r="J680" i="22"/>
  <c r="G681" i="22"/>
  <c r="T681" i="22" s="1"/>
  <c r="R678" i="22" l="1"/>
  <c r="P679" i="22"/>
  <c r="Q679" i="22" s="1"/>
  <c r="U679" i="22" s="1"/>
  <c r="S678" i="22"/>
  <c r="N680" i="22"/>
  <c r="M680" i="22"/>
  <c r="L681" i="22"/>
  <c r="K681" i="22"/>
  <c r="O681" i="22" s="1"/>
  <c r="J681" i="22"/>
  <c r="G682" i="22"/>
  <c r="T682" i="22" s="1"/>
  <c r="R679" i="22" l="1"/>
  <c r="P680" i="22"/>
  <c r="Q680" i="22" s="1"/>
  <c r="U680" i="22" s="1"/>
  <c r="S679" i="22"/>
  <c r="N681" i="22"/>
  <c r="M681" i="22"/>
  <c r="L682" i="22"/>
  <c r="K682" i="22"/>
  <c r="O682" i="22" s="1"/>
  <c r="J682" i="22"/>
  <c r="G683" i="22"/>
  <c r="T683" i="22" s="1"/>
  <c r="R680" i="22" l="1"/>
  <c r="P681" i="22"/>
  <c r="Q681" i="22" s="1"/>
  <c r="U681" i="22" s="1"/>
  <c r="S680" i="22"/>
  <c r="N682" i="22"/>
  <c r="M682" i="22"/>
  <c r="L683" i="22"/>
  <c r="K683" i="22"/>
  <c r="O683" i="22" s="1"/>
  <c r="J683" i="22"/>
  <c r="G684" i="22"/>
  <c r="T684" i="22" s="1"/>
  <c r="P682" i="22" l="1"/>
  <c r="Q682" i="22" s="1"/>
  <c r="U682" i="22" s="1"/>
  <c r="S681" i="22"/>
  <c r="R681" i="22"/>
  <c r="N683" i="22"/>
  <c r="M683" i="22"/>
  <c r="L684" i="22"/>
  <c r="K684" i="22"/>
  <c r="O684" i="22" s="1"/>
  <c r="J684" i="22"/>
  <c r="G685" i="22"/>
  <c r="T685" i="22" s="1"/>
  <c r="P683" i="22" l="1"/>
  <c r="Q683" i="22" s="1"/>
  <c r="U683" i="22" s="1"/>
  <c r="R682" i="22"/>
  <c r="S682" i="22"/>
  <c r="N684" i="22"/>
  <c r="M684" i="22"/>
  <c r="L685" i="22"/>
  <c r="K685" i="22"/>
  <c r="O685" i="22" s="1"/>
  <c r="J685" i="22"/>
  <c r="G686" i="22"/>
  <c r="T686" i="22" s="1"/>
  <c r="R683" i="22" l="1"/>
  <c r="P684" i="22"/>
  <c r="Q684" i="22" s="1"/>
  <c r="U684" i="22" s="1"/>
  <c r="S683" i="22"/>
  <c r="N685" i="22"/>
  <c r="M685" i="22"/>
  <c r="L686" i="22"/>
  <c r="K686" i="22"/>
  <c r="O686" i="22" s="1"/>
  <c r="J686" i="22"/>
  <c r="G687" i="22"/>
  <c r="T687" i="22" s="1"/>
  <c r="R684" i="22" l="1"/>
  <c r="P685" i="22"/>
  <c r="Q685" i="22" s="1"/>
  <c r="U685" i="22" s="1"/>
  <c r="S684" i="22"/>
  <c r="N686" i="22"/>
  <c r="M686" i="22"/>
  <c r="L687" i="22"/>
  <c r="K687" i="22"/>
  <c r="O687" i="22" s="1"/>
  <c r="J687" i="22"/>
  <c r="G688" i="22"/>
  <c r="T688" i="22" s="1"/>
  <c r="R685" i="22" l="1"/>
  <c r="P686" i="22"/>
  <c r="Q686" i="22" s="1"/>
  <c r="U686" i="22" s="1"/>
  <c r="S685" i="22"/>
  <c r="N687" i="22"/>
  <c r="M687" i="22"/>
  <c r="L688" i="22"/>
  <c r="K688" i="22"/>
  <c r="O688" i="22" s="1"/>
  <c r="J688" i="22"/>
  <c r="G689" i="22"/>
  <c r="T689" i="22" s="1"/>
  <c r="P687" i="22" l="1"/>
  <c r="Q687" i="22" s="1"/>
  <c r="U687" i="22" s="1"/>
  <c r="R686" i="22"/>
  <c r="S686" i="22"/>
  <c r="N688" i="22"/>
  <c r="M688" i="22"/>
  <c r="L689" i="22"/>
  <c r="K689" i="22"/>
  <c r="O689" i="22" s="1"/>
  <c r="J689" i="22"/>
  <c r="G690" i="22"/>
  <c r="T690" i="22" s="1"/>
  <c r="P688" i="22" l="1"/>
  <c r="Q688" i="22" s="1"/>
  <c r="U688" i="22" s="1"/>
  <c r="R687" i="22"/>
  <c r="S687" i="22"/>
  <c r="N689" i="22"/>
  <c r="M689" i="22"/>
  <c r="L690" i="22"/>
  <c r="K690" i="22"/>
  <c r="O690" i="22" s="1"/>
  <c r="J690" i="22"/>
  <c r="G691" i="22"/>
  <c r="T691" i="22" s="1"/>
  <c r="P689" i="22" l="1"/>
  <c r="Q689" i="22" s="1"/>
  <c r="U689" i="22" s="1"/>
  <c r="R688" i="22"/>
  <c r="S688" i="22"/>
  <c r="N690" i="22"/>
  <c r="M690" i="22"/>
  <c r="L691" i="22"/>
  <c r="K691" i="22"/>
  <c r="O691" i="22" s="1"/>
  <c r="J691" i="22"/>
  <c r="G692" i="22"/>
  <c r="T692" i="22" s="1"/>
  <c r="S689" i="22" l="1"/>
  <c r="P690" i="22"/>
  <c r="Q690" i="22" s="1"/>
  <c r="U690" i="22" s="1"/>
  <c r="R689" i="22"/>
  <c r="N691" i="22"/>
  <c r="M691" i="22"/>
  <c r="L692" i="22"/>
  <c r="K692" i="22"/>
  <c r="O692" i="22" s="1"/>
  <c r="J692" i="22"/>
  <c r="G693" i="22"/>
  <c r="T693" i="22" s="1"/>
  <c r="P691" i="22" l="1"/>
  <c r="Q691" i="22" s="1"/>
  <c r="U691" i="22" s="1"/>
  <c r="R690" i="22"/>
  <c r="S690" i="22"/>
  <c r="N692" i="22"/>
  <c r="M692" i="22"/>
  <c r="L693" i="22"/>
  <c r="K693" i="22"/>
  <c r="O693" i="22" s="1"/>
  <c r="J693" i="22"/>
  <c r="G694" i="22"/>
  <c r="T694" i="22" s="1"/>
  <c r="R691" i="22" l="1"/>
  <c r="P692" i="22"/>
  <c r="Q692" i="22" s="1"/>
  <c r="U692" i="22" s="1"/>
  <c r="S691" i="22"/>
  <c r="N693" i="22"/>
  <c r="M693" i="22"/>
  <c r="L694" i="22"/>
  <c r="K694" i="22"/>
  <c r="O694" i="22" s="1"/>
  <c r="J694" i="22"/>
  <c r="G695" i="22"/>
  <c r="T695" i="22" s="1"/>
  <c r="R692" i="22" l="1"/>
  <c r="P693" i="22"/>
  <c r="Q693" i="22" s="1"/>
  <c r="U693" i="22" s="1"/>
  <c r="S692" i="22"/>
  <c r="N694" i="22"/>
  <c r="M694" i="22"/>
  <c r="L695" i="22"/>
  <c r="K695" i="22"/>
  <c r="O695" i="22" s="1"/>
  <c r="J695" i="22"/>
  <c r="G696" i="22"/>
  <c r="T696" i="22" s="1"/>
  <c r="R693" i="22" l="1"/>
  <c r="P694" i="22"/>
  <c r="Q694" i="22" s="1"/>
  <c r="U694" i="22" s="1"/>
  <c r="S693" i="22"/>
  <c r="N695" i="22"/>
  <c r="M695" i="22"/>
  <c r="L696" i="22"/>
  <c r="K696" i="22"/>
  <c r="O696" i="22" s="1"/>
  <c r="J696" i="22"/>
  <c r="G697" i="22"/>
  <c r="T697" i="22" s="1"/>
  <c r="P695" i="22" l="1"/>
  <c r="Q695" i="22" s="1"/>
  <c r="U695" i="22" s="1"/>
  <c r="S694" i="22"/>
  <c r="R694" i="22"/>
  <c r="N696" i="22"/>
  <c r="M696" i="22"/>
  <c r="L697" i="22"/>
  <c r="K697" i="22"/>
  <c r="O697" i="22" s="1"/>
  <c r="J697" i="22"/>
  <c r="G698" i="22"/>
  <c r="T698" i="22" s="1"/>
  <c r="R695" i="22" l="1"/>
  <c r="P696" i="22"/>
  <c r="Q696" i="22" s="1"/>
  <c r="U696" i="22" s="1"/>
  <c r="S695" i="22"/>
  <c r="N697" i="22"/>
  <c r="M697" i="22"/>
  <c r="L698" i="22"/>
  <c r="K698" i="22"/>
  <c r="O698" i="22" s="1"/>
  <c r="J698" i="22"/>
  <c r="G699" i="22"/>
  <c r="T699" i="22" s="1"/>
  <c r="R696" i="22" l="1"/>
  <c r="P697" i="22"/>
  <c r="Q697" i="22" s="1"/>
  <c r="U697" i="22" s="1"/>
  <c r="S696" i="22"/>
  <c r="N698" i="22"/>
  <c r="M698" i="22"/>
  <c r="L699" i="22"/>
  <c r="K699" i="22"/>
  <c r="O699" i="22" s="1"/>
  <c r="J699" i="22"/>
  <c r="G700" i="22"/>
  <c r="T700" i="22" s="1"/>
  <c r="R697" i="22" l="1"/>
  <c r="P698" i="22"/>
  <c r="Q698" i="22" s="1"/>
  <c r="U698" i="22" s="1"/>
  <c r="S697" i="22"/>
  <c r="N699" i="22"/>
  <c r="M699" i="22"/>
  <c r="L700" i="22"/>
  <c r="K700" i="22"/>
  <c r="O700" i="22" s="1"/>
  <c r="J700" i="22"/>
  <c r="G701" i="22"/>
  <c r="T701" i="22" s="1"/>
  <c r="R698" i="22" l="1"/>
  <c r="P699" i="22"/>
  <c r="Q699" i="22" s="1"/>
  <c r="U699" i="22" s="1"/>
  <c r="S698" i="22"/>
  <c r="N700" i="22"/>
  <c r="M700" i="22"/>
  <c r="L701" i="22"/>
  <c r="K701" i="22"/>
  <c r="O701" i="22" s="1"/>
  <c r="J701" i="22"/>
  <c r="G702" i="22"/>
  <c r="T702" i="22" s="1"/>
  <c r="R699" i="22" l="1"/>
  <c r="P700" i="22"/>
  <c r="Q700" i="22" s="1"/>
  <c r="U700" i="22" s="1"/>
  <c r="S699" i="22"/>
  <c r="N701" i="22"/>
  <c r="M701" i="22"/>
  <c r="L702" i="22"/>
  <c r="K702" i="22"/>
  <c r="O702" i="22" s="1"/>
  <c r="J702" i="22"/>
  <c r="G703" i="22"/>
  <c r="T703" i="22" s="1"/>
  <c r="P701" i="22" l="1"/>
  <c r="Q701" i="22" s="1"/>
  <c r="U701" i="22" s="1"/>
  <c r="S700" i="22"/>
  <c r="R700" i="22"/>
  <c r="N702" i="22"/>
  <c r="M702" i="22"/>
  <c r="L703" i="22"/>
  <c r="K703" i="22"/>
  <c r="O703" i="22" s="1"/>
  <c r="J703" i="22"/>
  <c r="G704" i="22"/>
  <c r="T704" i="22" s="1"/>
  <c r="P702" i="22" l="1"/>
  <c r="Q702" i="22" s="1"/>
  <c r="U702" i="22" s="1"/>
  <c r="S701" i="22"/>
  <c r="R701" i="22"/>
  <c r="N703" i="22"/>
  <c r="M703" i="22"/>
  <c r="L704" i="22"/>
  <c r="K704" i="22"/>
  <c r="O704" i="22" s="1"/>
  <c r="J704" i="22"/>
  <c r="G705" i="22"/>
  <c r="T705" i="22" s="1"/>
  <c r="P703" i="22" l="1"/>
  <c r="Q703" i="22" s="1"/>
  <c r="U703" i="22" s="1"/>
  <c r="S702" i="22"/>
  <c r="R702" i="22"/>
  <c r="N704" i="22"/>
  <c r="M704" i="22"/>
  <c r="L705" i="22"/>
  <c r="K705" i="22"/>
  <c r="O705" i="22" s="1"/>
  <c r="J705" i="22"/>
  <c r="G706" i="22"/>
  <c r="T706" i="22" s="1"/>
  <c r="P704" i="22" l="1"/>
  <c r="Q704" i="22" s="1"/>
  <c r="U704" i="22" s="1"/>
  <c r="S703" i="22"/>
  <c r="R703" i="22"/>
  <c r="N705" i="22"/>
  <c r="M705" i="22"/>
  <c r="L706" i="22"/>
  <c r="K706" i="22"/>
  <c r="O706" i="22" s="1"/>
  <c r="J706" i="22"/>
  <c r="G707" i="22"/>
  <c r="T707" i="22" s="1"/>
  <c r="P705" i="22" l="1"/>
  <c r="Q705" i="22" s="1"/>
  <c r="U705" i="22" s="1"/>
  <c r="S704" i="22"/>
  <c r="R704" i="22"/>
  <c r="N706" i="22"/>
  <c r="M706" i="22"/>
  <c r="L707" i="22"/>
  <c r="K707" i="22"/>
  <c r="O707" i="22" s="1"/>
  <c r="J707" i="22"/>
  <c r="G708" i="22"/>
  <c r="T708" i="22" s="1"/>
  <c r="P706" i="22" l="1"/>
  <c r="Q706" i="22" s="1"/>
  <c r="U706" i="22" s="1"/>
  <c r="R705" i="22"/>
  <c r="S705" i="22"/>
  <c r="N707" i="22"/>
  <c r="M707" i="22"/>
  <c r="L708" i="22"/>
  <c r="K708" i="22"/>
  <c r="O708" i="22" s="1"/>
  <c r="J708" i="22"/>
  <c r="G709" i="22"/>
  <c r="T709" i="22" s="1"/>
  <c r="P707" i="22" l="1"/>
  <c r="Q707" i="22" s="1"/>
  <c r="U707" i="22" s="1"/>
  <c r="R706" i="22"/>
  <c r="S706" i="22"/>
  <c r="N708" i="22"/>
  <c r="M708" i="22"/>
  <c r="L709" i="22"/>
  <c r="K709" i="22"/>
  <c r="O709" i="22" s="1"/>
  <c r="J709" i="22"/>
  <c r="G710" i="22"/>
  <c r="T710" i="22" s="1"/>
  <c r="R707" i="22" l="1"/>
  <c r="S707" i="22"/>
  <c r="P708" i="22"/>
  <c r="Q708" i="22" s="1"/>
  <c r="U708" i="22" s="1"/>
  <c r="N709" i="22"/>
  <c r="M709" i="22"/>
  <c r="L710" i="22"/>
  <c r="K710" i="22"/>
  <c r="O710" i="22" s="1"/>
  <c r="J710" i="22"/>
  <c r="G711" i="22"/>
  <c r="T711" i="22" s="1"/>
  <c r="R708" i="22" l="1"/>
  <c r="P709" i="22"/>
  <c r="Q709" i="22" s="1"/>
  <c r="U709" i="22" s="1"/>
  <c r="S708" i="22"/>
  <c r="N710" i="22"/>
  <c r="M710" i="22"/>
  <c r="L711" i="22"/>
  <c r="K711" i="22"/>
  <c r="O711" i="22" s="1"/>
  <c r="J711" i="22"/>
  <c r="G712" i="22"/>
  <c r="T712" i="22" s="1"/>
  <c r="R709" i="22" l="1"/>
  <c r="P710" i="22"/>
  <c r="Q710" i="22" s="1"/>
  <c r="U710" i="22" s="1"/>
  <c r="S709" i="22"/>
  <c r="N711" i="22"/>
  <c r="M711" i="22"/>
  <c r="L712" i="22"/>
  <c r="K712" i="22"/>
  <c r="O712" i="22" s="1"/>
  <c r="J712" i="22"/>
  <c r="G713" i="22"/>
  <c r="T713" i="22" s="1"/>
  <c r="R710" i="22" l="1"/>
  <c r="P711" i="22"/>
  <c r="Q711" i="22" s="1"/>
  <c r="U711" i="22" s="1"/>
  <c r="S710" i="22"/>
  <c r="N712" i="22"/>
  <c r="M712" i="22"/>
  <c r="L713" i="22"/>
  <c r="K713" i="22"/>
  <c r="O713" i="22" s="1"/>
  <c r="J713" i="22"/>
  <c r="G714" i="22"/>
  <c r="T714" i="22" s="1"/>
  <c r="R711" i="22" l="1"/>
  <c r="P712" i="22"/>
  <c r="Q712" i="22" s="1"/>
  <c r="U712" i="22" s="1"/>
  <c r="S711" i="22"/>
  <c r="N713" i="22"/>
  <c r="M713" i="22"/>
  <c r="L714" i="22"/>
  <c r="K714" i="22"/>
  <c r="O714" i="22" s="1"/>
  <c r="J714" i="22"/>
  <c r="G715" i="22"/>
  <c r="T715" i="22" s="1"/>
  <c r="R712" i="22" l="1"/>
  <c r="P713" i="22"/>
  <c r="Q713" i="22" s="1"/>
  <c r="U713" i="22" s="1"/>
  <c r="S712" i="22"/>
  <c r="N714" i="22"/>
  <c r="M714" i="22"/>
  <c r="L715" i="22"/>
  <c r="K715" i="22"/>
  <c r="O715" i="22" s="1"/>
  <c r="J715" i="22"/>
  <c r="G716" i="22"/>
  <c r="T716" i="22" s="1"/>
  <c r="R713" i="22" l="1"/>
  <c r="P714" i="22"/>
  <c r="Q714" i="22" s="1"/>
  <c r="U714" i="22" s="1"/>
  <c r="S713" i="22"/>
  <c r="N715" i="22"/>
  <c r="M715" i="22"/>
  <c r="L716" i="22"/>
  <c r="K716" i="22"/>
  <c r="O716" i="22" s="1"/>
  <c r="J716" i="22"/>
  <c r="G717" i="22"/>
  <c r="T717" i="22" s="1"/>
  <c r="R714" i="22" l="1"/>
  <c r="P715" i="22"/>
  <c r="Q715" i="22" s="1"/>
  <c r="U715" i="22" s="1"/>
  <c r="S714" i="22"/>
  <c r="N716" i="22"/>
  <c r="M716" i="22"/>
  <c r="L717" i="22"/>
  <c r="K717" i="22"/>
  <c r="O717" i="22" s="1"/>
  <c r="J717" i="22"/>
  <c r="G718" i="22"/>
  <c r="T718" i="22" s="1"/>
  <c r="R715" i="22" l="1"/>
  <c r="P716" i="22"/>
  <c r="Q716" i="22" s="1"/>
  <c r="U716" i="22" s="1"/>
  <c r="S715" i="22"/>
  <c r="N717" i="22"/>
  <c r="M717" i="22"/>
  <c r="L718" i="22"/>
  <c r="K718" i="22"/>
  <c r="O718" i="22" s="1"/>
  <c r="J718" i="22"/>
  <c r="G719" i="22"/>
  <c r="T719" i="22" s="1"/>
  <c r="S716" i="22" l="1"/>
  <c r="R716" i="22"/>
  <c r="P717" i="22"/>
  <c r="Q717" i="22" s="1"/>
  <c r="U717" i="22" s="1"/>
  <c r="N718" i="22"/>
  <c r="P718" i="22" s="1"/>
  <c r="M718" i="22"/>
  <c r="L719" i="22"/>
  <c r="K719" i="22"/>
  <c r="O719" i="22" s="1"/>
  <c r="J719" i="22"/>
  <c r="G720" i="22"/>
  <c r="T720" i="22" s="1"/>
  <c r="R717" i="22" l="1"/>
  <c r="Q718" i="22"/>
  <c r="U718" i="22" s="1"/>
  <c r="S717" i="22"/>
  <c r="N719" i="22"/>
  <c r="M719" i="22"/>
  <c r="L720" i="22"/>
  <c r="K720" i="22"/>
  <c r="O720" i="22" s="1"/>
  <c r="J720" i="22"/>
  <c r="G721" i="22"/>
  <c r="T721" i="22" s="1"/>
  <c r="R718" i="22" l="1"/>
  <c r="P719" i="22"/>
  <c r="Q719" i="22" s="1"/>
  <c r="U719" i="22" s="1"/>
  <c r="S718" i="22"/>
  <c r="N720" i="22"/>
  <c r="M720" i="22"/>
  <c r="L721" i="22"/>
  <c r="K721" i="22"/>
  <c r="O721" i="22" s="1"/>
  <c r="J721" i="22"/>
  <c r="G722" i="22"/>
  <c r="T722" i="22" s="1"/>
  <c r="R719" i="22" l="1"/>
  <c r="P720" i="22"/>
  <c r="Q720" i="22" s="1"/>
  <c r="U720" i="22" s="1"/>
  <c r="S719" i="22"/>
  <c r="N721" i="22"/>
  <c r="M721" i="22"/>
  <c r="L722" i="22"/>
  <c r="K722" i="22"/>
  <c r="O722" i="22" s="1"/>
  <c r="J722" i="22"/>
  <c r="G723" i="22"/>
  <c r="T723" i="22" s="1"/>
  <c r="R720" i="22" l="1"/>
  <c r="P721" i="22"/>
  <c r="Q721" i="22" s="1"/>
  <c r="U721" i="22" s="1"/>
  <c r="S720" i="22"/>
  <c r="N722" i="22"/>
  <c r="M722" i="22"/>
  <c r="L723" i="22"/>
  <c r="K723" i="22"/>
  <c r="O723" i="22" s="1"/>
  <c r="J723" i="22"/>
  <c r="G724" i="22"/>
  <c r="T724" i="22" s="1"/>
  <c r="R721" i="22" l="1"/>
  <c r="P722" i="22"/>
  <c r="Q722" i="22" s="1"/>
  <c r="U722" i="22" s="1"/>
  <c r="S721" i="22"/>
  <c r="N723" i="22"/>
  <c r="M723" i="22"/>
  <c r="L724" i="22"/>
  <c r="K724" i="22"/>
  <c r="O724" i="22" s="1"/>
  <c r="J724" i="22"/>
  <c r="G725" i="22"/>
  <c r="T725" i="22" s="1"/>
  <c r="R722" i="22" l="1"/>
  <c r="P723" i="22"/>
  <c r="Q723" i="22" s="1"/>
  <c r="U723" i="22" s="1"/>
  <c r="S722" i="22"/>
  <c r="N724" i="22"/>
  <c r="M724" i="22"/>
  <c r="L725" i="22"/>
  <c r="K725" i="22"/>
  <c r="O725" i="22" s="1"/>
  <c r="J725" i="22"/>
  <c r="G726" i="22"/>
  <c r="T726" i="22" s="1"/>
  <c r="P724" i="22" l="1"/>
  <c r="Q724" i="22" s="1"/>
  <c r="U724" i="22" s="1"/>
  <c r="S723" i="22"/>
  <c r="R723" i="22"/>
  <c r="N725" i="22"/>
  <c r="M725" i="22"/>
  <c r="L726" i="22"/>
  <c r="K726" i="22"/>
  <c r="O726" i="22" s="1"/>
  <c r="J726" i="22"/>
  <c r="G727" i="22"/>
  <c r="T727" i="22" s="1"/>
  <c r="P725" i="22" l="1"/>
  <c r="Q725" i="22" s="1"/>
  <c r="U725" i="22" s="1"/>
  <c r="R724" i="22"/>
  <c r="S724" i="22"/>
  <c r="N726" i="22"/>
  <c r="M726" i="22"/>
  <c r="L727" i="22"/>
  <c r="K727" i="22"/>
  <c r="O727" i="22" s="1"/>
  <c r="J727" i="22"/>
  <c r="G728" i="22"/>
  <c r="T728" i="22" s="1"/>
  <c r="R725" i="22" l="1"/>
  <c r="P726" i="22"/>
  <c r="Q726" i="22" s="1"/>
  <c r="U726" i="22" s="1"/>
  <c r="S725" i="22"/>
  <c r="N727" i="22"/>
  <c r="M727" i="22"/>
  <c r="L728" i="22"/>
  <c r="K728" i="22"/>
  <c r="O728" i="22" s="1"/>
  <c r="J728" i="22"/>
  <c r="G729" i="22"/>
  <c r="T729" i="22" s="1"/>
  <c r="R726" i="22" l="1"/>
  <c r="P727" i="22"/>
  <c r="Q727" i="22" s="1"/>
  <c r="U727" i="22" s="1"/>
  <c r="S726" i="22"/>
  <c r="N728" i="22"/>
  <c r="M728" i="22"/>
  <c r="L729" i="22"/>
  <c r="K729" i="22"/>
  <c r="O729" i="22" s="1"/>
  <c r="J729" i="22"/>
  <c r="G730" i="22"/>
  <c r="T730" i="22" s="1"/>
  <c r="R727" i="22" l="1"/>
  <c r="P728" i="22"/>
  <c r="Q728" i="22" s="1"/>
  <c r="U728" i="22" s="1"/>
  <c r="S727" i="22"/>
  <c r="N729" i="22"/>
  <c r="M729" i="22"/>
  <c r="L730" i="22"/>
  <c r="K730" i="22"/>
  <c r="O730" i="22" s="1"/>
  <c r="J730" i="22"/>
  <c r="G731" i="22"/>
  <c r="T731" i="22" s="1"/>
  <c r="P729" i="22" l="1"/>
  <c r="Q729" i="22" s="1"/>
  <c r="U729" i="22" s="1"/>
  <c r="R728" i="22"/>
  <c r="S728" i="22"/>
  <c r="N730" i="22"/>
  <c r="M730" i="22"/>
  <c r="L731" i="22"/>
  <c r="K731" i="22"/>
  <c r="O731" i="22" s="1"/>
  <c r="J731" i="22"/>
  <c r="G732" i="22"/>
  <c r="T732" i="22" s="1"/>
  <c r="R729" i="22" l="1"/>
  <c r="P730" i="22"/>
  <c r="Q730" i="22" s="1"/>
  <c r="U730" i="22" s="1"/>
  <c r="S729" i="22"/>
  <c r="N731" i="22"/>
  <c r="M731" i="22"/>
  <c r="L732" i="22"/>
  <c r="K732" i="22"/>
  <c r="O732" i="22" s="1"/>
  <c r="J732" i="22"/>
  <c r="G733" i="22"/>
  <c r="T733" i="22" s="1"/>
  <c r="P731" i="22" l="1"/>
  <c r="Q731" i="22" s="1"/>
  <c r="U731" i="22" s="1"/>
  <c r="R730" i="22"/>
  <c r="S730" i="22"/>
  <c r="N732" i="22"/>
  <c r="M732" i="22"/>
  <c r="L733" i="22"/>
  <c r="K733" i="22"/>
  <c r="O733" i="22" s="1"/>
  <c r="J733" i="22"/>
  <c r="G734" i="22"/>
  <c r="T734" i="22" s="1"/>
  <c r="P732" i="22" l="1"/>
  <c r="Q732" i="22" s="1"/>
  <c r="U732" i="22" s="1"/>
  <c r="R731" i="22"/>
  <c r="S731" i="22"/>
  <c r="N733" i="22"/>
  <c r="M733" i="22"/>
  <c r="L734" i="22"/>
  <c r="K734" i="22"/>
  <c r="O734" i="22" s="1"/>
  <c r="J734" i="22"/>
  <c r="G735" i="22"/>
  <c r="T735" i="22" s="1"/>
  <c r="P733" i="22" l="1"/>
  <c r="Q733" i="22" s="1"/>
  <c r="U733" i="22" s="1"/>
  <c r="R732" i="22"/>
  <c r="S732" i="22"/>
  <c r="N734" i="22"/>
  <c r="M734" i="22"/>
  <c r="L735" i="22"/>
  <c r="K735" i="22"/>
  <c r="O735" i="22" s="1"/>
  <c r="J735" i="22"/>
  <c r="G736" i="22"/>
  <c r="T736" i="22" s="1"/>
  <c r="R733" i="22" l="1"/>
  <c r="P734" i="22"/>
  <c r="Q734" i="22" s="1"/>
  <c r="U734" i="22" s="1"/>
  <c r="S733" i="22"/>
  <c r="N735" i="22"/>
  <c r="M735" i="22"/>
  <c r="L736" i="22"/>
  <c r="K736" i="22"/>
  <c r="O736" i="22" s="1"/>
  <c r="J736" i="22"/>
  <c r="G737" i="22"/>
  <c r="T737" i="22" s="1"/>
  <c r="P735" i="22" l="1"/>
  <c r="Q735" i="22" s="1"/>
  <c r="U735" i="22" s="1"/>
  <c r="S734" i="22"/>
  <c r="R734" i="22"/>
  <c r="N736" i="22"/>
  <c r="M736" i="22"/>
  <c r="L737" i="22"/>
  <c r="K737" i="22"/>
  <c r="O737" i="22" s="1"/>
  <c r="J737" i="22"/>
  <c r="G738" i="22"/>
  <c r="T738" i="22" s="1"/>
  <c r="R735" i="22" l="1"/>
  <c r="P736" i="22"/>
  <c r="Q736" i="22" s="1"/>
  <c r="U736" i="22" s="1"/>
  <c r="S735" i="22"/>
  <c r="N737" i="22"/>
  <c r="M737" i="22"/>
  <c r="L738" i="22"/>
  <c r="K738" i="22"/>
  <c r="O738" i="22" s="1"/>
  <c r="J738" i="22"/>
  <c r="G739" i="22"/>
  <c r="T739" i="22" s="1"/>
  <c r="R736" i="22" l="1"/>
  <c r="P737" i="22"/>
  <c r="Q737" i="22" s="1"/>
  <c r="U737" i="22" s="1"/>
  <c r="S736" i="22"/>
  <c r="N738" i="22"/>
  <c r="M738" i="22"/>
  <c r="L739" i="22"/>
  <c r="K739" i="22"/>
  <c r="O739" i="22" s="1"/>
  <c r="J739" i="22"/>
  <c r="G740" i="22"/>
  <c r="T740" i="22" s="1"/>
  <c r="R737" i="22" l="1"/>
  <c r="P738" i="22"/>
  <c r="Q738" i="22" s="1"/>
  <c r="U738" i="22" s="1"/>
  <c r="S737" i="22"/>
  <c r="N739" i="22"/>
  <c r="M739" i="22"/>
  <c r="L740" i="22"/>
  <c r="K740" i="22"/>
  <c r="O740" i="22" s="1"/>
  <c r="J740" i="22"/>
  <c r="G741" i="22"/>
  <c r="T741" i="22" s="1"/>
  <c r="R738" i="22" l="1"/>
  <c r="P739" i="22"/>
  <c r="Q739" i="22" s="1"/>
  <c r="U739" i="22" s="1"/>
  <c r="S738" i="22"/>
  <c r="N740" i="22"/>
  <c r="M740" i="22"/>
  <c r="L741" i="22"/>
  <c r="K741" i="22"/>
  <c r="O741" i="22" s="1"/>
  <c r="J741" i="22"/>
  <c r="G742" i="22"/>
  <c r="T742" i="22" s="1"/>
  <c r="R739" i="22" l="1"/>
  <c r="P740" i="22"/>
  <c r="Q740" i="22" s="1"/>
  <c r="U740" i="22" s="1"/>
  <c r="S739" i="22"/>
  <c r="N741" i="22"/>
  <c r="M741" i="22"/>
  <c r="L742" i="22"/>
  <c r="K742" i="22"/>
  <c r="O742" i="22" s="1"/>
  <c r="J742" i="22"/>
  <c r="G743" i="22"/>
  <c r="T743" i="22" s="1"/>
  <c r="R740" i="22" l="1"/>
  <c r="P741" i="22"/>
  <c r="Q741" i="22" s="1"/>
  <c r="U741" i="22" s="1"/>
  <c r="S740" i="22"/>
  <c r="N742" i="22"/>
  <c r="M742" i="22"/>
  <c r="L743" i="22"/>
  <c r="K743" i="22"/>
  <c r="O743" i="22" s="1"/>
  <c r="J743" i="22"/>
  <c r="G744" i="22"/>
  <c r="T744" i="22" s="1"/>
  <c r="R741" i="22" l="1"/>
  <c r="P742" i="22"/>
  <c r="Q742" i="22" s="1"/>
  <c r="U742" i="22" s="1"/>
  <c r="S741" i="22"/>
  <c r="N743" i="22"/>
  <c r="M743" i="22"/>
  <c r="L744" i="22"/>
  <c r="K744" i="22"/>
  <c r="O744" i="22" s="1"/>
  <c r="J744" i="22"/>
  <c r="G745" i="22"/>
  <c r="T745" i="22" s="1"/>
  <c r="R742" i="22" l="1"/>
  <c r="P743" i="22"/>
  <c r="Q743" i="22" s="1"/>
  <c r="U743" i="22" s="1"/>
  <c r="S742" i="22"/>
  <c r="N744" i="22"/>
  <c r="M744" i="22"/>
  <c r="L745" i="22"/>
  <c r="K745" i="22"/>
  <c r="O745" i="22" s="1"/>
  <c r="J745" i="22"/>
  <c r="G746" i="22"/>
  <c r="T746" i="22" s="1"/>
  <c r="R743" i="22" l="1"/>
  <c r="P744" i="22"/>
  <c r="Q744" i="22" s="1"/>
  <c r="U744" i="22" s="1"/>
  <c r="S743" i="22"/>
  <c r="N745" i="22"/>
  <c r="M745" i="22"/>
  <c r="L746" i="22"/>
  <c r="K746" i="22"/>
  <c r="O746" i="22" s="1"/>
  <c r="J746" i="22"/>
  <c r="G747" i="22"/>
  <c r="T747" i="22" s="1"/>
  <c r="R744" i="22" l="1"/>
  <c r="P745" i="22"/>
  <c r="Q745" i="22" s="1"/>
  <c r="U745" i="22" s="1"/>
  <c r="S744" i="22"/>
  <c r="N746" i="22"/>
  <c r="M746" i="22"/>
  <c r="L747" i="22"/>
  <c r="K747" i="22"/>
  <c r="O747" i="22" s="1"/>
  <c r="J747" i="22"/>
  <c r="G748" i="22"/>
  <c r="T748" i="22" s="1"/>
  <c r="R745" i="22" l="1"/>
  <c r="P746" i="22"/>
  <c r="Q746" i="22" s="1"/>
  <c r="U746" i="22" s="1"/>
  <c r="S745" i="22"/>
  <c r="N747" i="22"/>
  <c r="M747" i="22"/>
  <c r="L748" i="22"/>
  <c r="K748" i="22"/>
  <c r="O748" i="22" s="1"/>
  <c r="J748" i="22"/>
  <c r="G749" i="22"/>
  <c r="T749" i="22" s="1"/>
  <c r="R746" i="22" l="1"/>
  <c r="P747" i="22"/>
  <c r="Q747" i="22" s="1"/>
  <c r="U747" i="22" s="1"/>
  <c r="S746" i="22"/>
  <c r="N748" i="22"/>
  <c r="M748" i="22"/>
  <c r="L749" i="22"/>
  <c r="K749" i="22"/>
  <c r="O749" i="22" s="1"/>
  <c r="J749" i="22"/>
  <c r="G750" i="22"/>
  <c r="T750" i="22" s="1"/>
  <c r="R747" i="22" l="1"/>
  <c r="S747" i="22"/>
  <c r="P748" i="22"/>
  <c r="Q748" i="22" s="1"/>
  <c r="U748" i="22" s="1"/>
  <c r="N749" i="22"/>
  <c r="M749" i="22"/>
  <c r="L750" i="22"/>
  <c r="K750" i="22"/>
  <c r="O750" i="22" s="1"/>
  <c r="J750" i="22"/>
  <c r="G751" i="22"/>
  <c r="T751" i="22" s="1"/>
  <c r="R748" i="22" l="1"/>
  <c r="P749" i="22"/>
  <c r="Q749" i="22" s="1"/>
  <c r="U749" i="22" s="1"/>
  <c r="S748" i="22"/>
  <c r="N750" i="22"/>
  <c r="M750" i="22"/>
  <c r="L751" i="22"/>
  <c r="K751" i="22"/>
  <c r="O751" i="22" s="1"/>
  <c r="J751" i="22"/>
  <c r="G752" i="22"/>
  <c r="T752" i="22" s="1"/>
  <c r="R749" i="22" l="1"/>
  <c r="P750" i="22"/>
  <c r="Q750" i="22" s="1"/>
  <c r="U750" i="22" s="1"/>
  <c r="S749" i="22"/>
  <c r="N751" i="22"/>
  <c r="M751" i="22"/>
  <c r="L752" i="22"/>
  <c r="K752" i="22"/>
  <c r="O752" i="22" s="1"/>
  <c r="J752" i="22"/>
  <c r="G753" i="22"/>
  <c r="T753" i="22" s="1"/>
  <c r="R750" i="22" l="1"/>
  <c r="P751" i="22"/>
  <c r="Q751" i="22" s="1"/>
  <c r="U751" i="22" s="1"/>
  <c r="S750" i="22"/>
  <c r="N752" i="22"/>
  <c r="M752" i="22"/>
  <c r="L753" i="22"/>
  <c r="K753" i="22"/>
  <c r="O753" i="22" s="1"/>
  <c r="J753" i="22"/>
  <c r="G754" i="22"/>
  <c r="T754" i="22" s="1"/>
  <c r="R751" i="22" l="1"/>
  <c r="P752" i="22"/>
  <c r="Q752" i="22" s="1"/>
  <c r="U752" i="22" s="1"/>
  <c r="S751" i="22"/>
  <c r="N753" i="22"/>
  <c r="M753" i="22"/>
  <c r="L754" i="22"/>
  <c r="K754" i="22"/>
  <c r="O754" i="22" s="1"/>
  <c r="J754" i="22"/>
  <c r="G755" i="22"/>
  <c r="T755" i="22" s="1"/>
  <c r="R752" i="22" l="1"/>
  <c r="P753" i="22"/>
  <c r="Q753" i="22" s="1"/>
  <c r="U753" i="22" s="1"/>
  <c r="S752" i="22"/>
  <c r="N754" i="22"/>
  <c r="M754" i="22"/>
  <c r="L755" i="22"/>
  <c r="K755" i="22"/>
  <c r="O755" i="22" s="1"/>
  <c r="J755" i="22"/>
  <c r="G756" i="22"/>
  <c r="T756" i="22" s="1"/>
  <c r="S753" i="22" l="1"/>
  <c r="R753" i="22"/>
  <c r="P754" i="22"/>
  <c r="Q754" i="22" s="1"/>
  <c r="U754" i="22" s="1"/>
  <c r="N755" i="22"/>
  <c r="M755" i="22"/>
  <c r="L756" i="22"/>
  <c r="K756" i="22"/>
  <c r="O756" i="22" s="1"/>
  <c r="J756" i="22"/>
  <c r="G757" i="22"/>
  <c r="T757" i="22" s="1"/>
  <c r="R754" i="22" l="1"/>
  <c r="P755" i="22"/>
  <c r="Q755" i="22" s="1"/>
  <c r="U755" i="22" s="1"/>
  <c r="S754" i="22"/>
  <c r="N756" i="22"/>
  <c r="M756" i="22"/>
  <c r="L757" i="22"/>
  <c r="K757" i="22"/>
  <c r="O757" i="22" s="1"/>
  <c r="J757" i="22"/>
  <c r="G758" i="22"/>
  <c r="T758" i="22" s="1"/>
  <c r="R755" i="22" l="1"/>
  <c r="P756" i="22"/>
  <c r="Q756" i="22" s="1"/>
  <c r="U756" i="22" s="1"/>
  <c r="S755" i="22"/>
  <c r="N757" i="22"/>
  <c r="M757" i="22"/>
  <c r="L758" i="22"/>
  <c r="K758" i="22"/>
  <c r="O758" i="22" s="1"/>
  <c r="J758" i="22"/>
  <c r="G759" i="22"/>
  <c r="T759" i="22" s="1"/>
  <c r="R756" i="22" l="1"/>
  <c r="P757" i="22"/>
  <c r="Q757" i="22" s="1"/>
  <c r="U757" i="22" s="1"/>
  <c r="S756" i="22"/>
  <c r="N758" i="22"/>
  <c r="M758" i="22"/>
  <c r="L759" i="22"/>
  <c r="K759" i="22"/>
  <c r="O759" i="22" s="1"/>
  <c r="J759" i="22"/>
  <c r="G760" i="22"/>
  <c r="T760" i="22" s="1"/>
  <c r="R757" i="22" l="1"/>
  <c r="P758" i="22"/>
  <c r="Q758" i="22" s="1"/>
  <c r="U758" i="22" s="1"/>
  <c r="S757" i="22"/>
  <c r="N759" i="22"/>
  <c r="M759" i="22"/>
  <c r="L760" i="22"/>
  <c r="K760" i="22"/>
  <c r="O760" i="22" s="1"/>
  <c r="J760" i="22"/>
  <c r="G761" i="22"/>
  <c r="T761" i="22" s="1"/>
  <c r="R758" i="22" l="1"/>
  <c r="P759" i="22"/>
  <c r="Q759" i="22" s="1"/>
  <c r="U759" i="22" s="1"/>
  <c r="S758" i="22"/>
  <c r="N760" i="22"/>
  <c r="M760" i="22"/>
  <c r="L761" i="22"/>
  <c r="K761" i="22"/>
  <c r="O761" i="22" s="1"/>
  <c r="J761" i="22"/>
  <c r="G762" i="22"/>
  <c r="T762" i="22" s="1"/>
  <c r="R759" i="22" l="1"/>
  <c r="P760" i="22"/>
  <c r="Q760" i="22" s="1"/>
  <c r="U760" i="22" s="1"/>
  <c r="S759" i="22"/>
  <c r="N761" i="22"/>
  <c r="M761" i="22"/>
  <c r="L762" i="22"/>
  <c r="K762" i="22"/>
  <c r="O762" i="22" s="1"/>
  <c r="J762" i="22"/>
  <c r="G763" i="22"/>
  <c r="T763" i="22" s="1"/>
  <c r="P761" i="22" l="1"/>
  <c r="Q761" i="22" s="1"/>
  <c r="U761" i="22" s="1"/>
  <c r="S760" i="22"/>
  <c r="R760" i="22"/>
  <c r="N762" i="22"/>
  <c r="M762" i="22"/>
  <c r="L763" i="22"/>
  <c r="K763" i="22"/>
  <c r="O763" i="22" s="1"/>
  <c r="J763" i="22"/>
  <c r="G764" i="22"/>
  <c r="T764" i="22" s="1"/>
  <c r="P762" i="22" l="1"/>
  <c r="Q762" i="22" s="1"/>
  <c r="U762" i="22" s="1"/>
  <c r="R761" i="22"/>
  <c r="S761" i="22"/>
  <c r="N763" i="22"/>
  <c r="M763" i="22"/>
  <c r="L764" i="22"/>
  <c r="K764" i="22"/>
  <c r="O764" i="22" s="1"/>
  <c r="J764" i="22"/>
  <c r="G765" i="22"/>
  <c r="T765" i="22" s="1"/>
  <c r="P763" i="22" l="1"/>
  <c r="Q763" i="22" s="1"/>
  <c r="U763" i="22" s="1"/>
  <c r="R762" i="22"/>
  <c r="S762" i="22"/>
  <c r="N764" i="22"/>
  <c r="M764" i="22"/>
  <c r="L765" i="22"/>
  <c r="K765" i="22"/>
  <c r="O765" i="22" s="1"/>
  <c r="J765" i="22"/>
  <c r="G766" i="22"/>
  <c r="T766" i="22" s="1"/>
  <c r="P764" i="22" l="1"/>
  <c r="Q764" i="22" s="1"/>
  <c r="U764" i="22" s="1"/>
  <c r="R763" i="22"/>
  <c r="S763" i="22"/>
  <c r="N765" i="22"/>
  <c r="M765" i="22"/>
  <c r="L766" i="22"/>
  <c r="K766" i="22"/>
  <c r="O766" i="22" s="1"/>
  <c r="J766" i="22"/>
  <c r="G767" i="22"/>
  <c r="T767" i="22" s="1"/>
  <c r="R764" i="22" l="1"/>
  <c r="P765" i="22"/>
  <c r="Q765" i="22" s="1"/>
  <c r="U765" i="22" s="1"/>
  <c r="S764" i="22"/>
  <c r="N766" i="22"/>
  <c r="M766" i="22"/>
  <c r="L767" i="22"/>
  <c r="K767" i="22"/>
  <c r="O767" i="22" s="1"/>
  <c r="J767" i="22"/>
  <c r="G768" i="22"/>
  <c r="T768" i="22" s="1"/>
  <c r="R765" i="22" l="1"/>
  <c r="P766" i="22"/>
  <c r="Q766" i="22" s="1"/>
  <c r="U766" i="22" s="1"/>
  <c r="S765" i="22"/>
  <c r="N767" i="22"/>
  <c r="M767" i="22"/>
  <c r="L768" i="22"/>
  <c r="K768" i="22"/>
  <c r="O768" i="22" s="1"/>
  <c r="J768" i="22"/>
  <c r="G769" i="22"/>
  <c r="T769" i="22" s="1"/>
  <c r="R766" i="22" l="1"/>
  <c r="P767" i="22"/>
  <c r="Q767" i="22" s="1"/>
  <c r="U767" i="22" s="1"/>
  <c r="S766" i="22"/>
  <c r="N768" i="22"/>
  <c r="M768" i="22"/>
  <c r="L769" i="22"/>
  <c r="K769" i="22"/>
  <c r="O769" i="22" s="1"/>
  <c r="J769" i="22"/>
  <c r="G770" i="22"/>
  <c r="T770" i="22" s="1"/>
  <c r="R767" i="22" l="1"/>
  <c r="P768" i="22"/>
  <c r="Q768" i="22" s="1"/>
  <c r="U768" i="22" s="1"/>
  <c r="S767" i="22"/>
  <c r="N769" i="22"/>
  <c r="M769" i="22"/>
  <c r="L770" i="22"/>
  <c r="K770" i="22"/>
  <c r="O770" i="22" s="1"/>
  <c r="J770" i="22"/>
  <c r="G771" i="22"/>
  <c r="T771" i="22" s="1"/>
  <c r="R768" i="22" l="1"/>
  <c r="P769" i="22"/>
  <c r="Q769" i="22" s="1"/>
  <c r="U769" i="22" s="1"/>
  <c r="S768" i="22"/>
  <c r="N770" i="22"/>
  <c r="M770" i="22"/>
  <c r="L771" i="22"/>
  <c r="K771" i="22"/>
  <c r="O771" i="22" s="1"/>
  <c r="J771" i="22"/>
  <c r="G772" i="22"/>
  <c r="T772" i="22" s="1"/>
  <c r="R769" i="22" l="1"/>
  <c r="P770" i="22"/>
  <c r="Q770" i="22" s="1"/>
  <c r="U770" i="22" s="1"/>
  <c r="S769" i="22"/>
  <c r="N771" i="22"/>
  <c r="M771" i="22"/>
  <c r="L772" i="22"/>
  <c r="K772" i="22"/>
  <c r="O772" i="22" s="1"/>
  <c r="J772" i="22"/>
  <c r="G773" i="22"/>
  <c r="T773" i="22" s="1"/>
  <c r="R770" i="22" l="1"/>
  <c r="S770" i="22"/>
  <c r="P771" i="22"/>
  <c r="Q771" i="22" s="1"/>
  <c r="U771" i="22" s="1"/>
  <c r="N772" i="22"/>
  <c r="M772" i="22"/>
  <c r="L773" i="22"/>
  <c r="K773" i="22"/>
  <c r="O773" i="22" s="1"/>
  <c r="J773" i="22"/>
  <c r="G774" i="22"/>
  <c r="T774" i="22" s="1"/>
  <c r="S771" i="22" l="1"/>
  <c r="P772" i="22"/>
  <c r="Q772" i="22" s="1"/>
  <c r="U772" i="22" s="1"/>
  <c r="R771" i="22"/>
  <c r="N773" i="22"/>
  <c r="M773" i="22"/>
  <c r="L774" i="22"/>
  <c r="K774" i="22"/>
  <c r="O774" i="22" s="1"/>
  <c r="J774" i="22"/>
  <c r="G775" i="22"/>
  <c r="T775" i="22" s="1"/>
  <c r="S772" i="22" l="1"/>
  <c r="P773" i="22"/>
  <c r="Q773" i="22" s="1"/>
  <c r="U773" i="22" s="1"/>
  <c r="R772" i="22"/>
  <c r="N774" i="22"/>
  <c r="M774" i="22"/>
  <c r="L775" i="22"/>
  <c r="K775" i="22"/>
  <c r="O775" i="22" s="1"/>
  <c r="J775" i="22"/>
  <c r="G776" i="22"/>
  <c r="T776" i="22" s="1"/>
  <c r="S773" i="22" l="1"/>
  <c r="P774" i="22"/>
  <c r="Q774" i="22" s="1"/>
  <c r="U774" i="22" s="1"/>
  <c r="R773" i="22"/>
  <c r="N775" i="22"/>
  <c r="M775" i="22"/>
  <c r="L776" i="22"/>
  <c r="K776" i="22"/>
  <c r="O776" i="22" s="1"/>
  <c r="J776" i="22"/>
  <c r="G777" i="22"/>
  <c r="T777" i="22" s="1"/>
  <c r="P775" i="22" l="1"/>
  <c r="Q775" i="22" s="1"/>
  <c r="U775" i="22" s="1"/>
  <c r="R774" i="22"/>
  <c r="S774" i="22"/>
  <c r="N776" i="22"/>
  <c r="M776" i="22"/>
  <c r="K777" i="22"/>
  <c r="O777" i="22" s="1"/>
  <c r="L777" i="22"/>
  <c r="J777" i="22"/>
  <c r="G778" i="22"/>
  <c r="T778" i="22" s="1"/>
  <c r="R775" i="22" l="1"/>
  <c r="P776" i="22"/>
  <c r="Q776" i="22" s="1"/>
  <c r="U776" i="22" s="1"/>
  <c r="S775" i="22"/>
  <c r="N777" i="22"/>
  <c r="M777" i="22"/>
  <c r="L778" i="22"/>
  <c r="K778" i="22"/>
  <c r="O778" i="22" s="1"/>
  <c r="J778" i="22"/>
  <c r="G779" i="22"/>
  <c r="T779" i="22" s="1"/>
  <c r="R776" i="22" l="1"/>
  <c r="P777" i="22"/>
  <c r="Q777" i="22" s="1"/>
  <c r="U777" i="22" s="1"/>
  <c r="S776" i="22"/>
  <c r="N778" i="22"/>
  <c r="M778" i="22"/>
  <c r="K779" i="22"/>
  <c r="O779" i="22" s="1"/>
  <c r="L779" i="22"/>
  <c r="J779" i="22"/>
  <c r="G780" i="22"/>
  <c r="T780" i="22" s="1"/>
  <c r="R777" i="22" l="1"/>
  <c r="P778" i="22"/>
  <c r="Q778" i="22" s="1"/>
  <c r="U778" i="22" s="1"/>
  <c r="S777" i="22"/>
  <c r="N779" i="22"/>
  <c r="M779" i="22"/>
  <c r="K780" i="22"/>
  <c r="O780" i="22" s="1"/>
  <c r="L780" i="22"/>
  <c r="J780" i="22"/>
  <c r="G781" i="22"/>
  <c r="T781" i="22" s="1"/>
  <c r="P779" i="22" l="1"/>
  <c r="Q779" i="22" s="1"/>
  <c r="U779" i="22" s="1"/>
  <c r="S778" i="22"/>
  <c r="R778" i="22"/>
  <c r="N780" i="22"/>
  <c r="M780" i="22"/>
  <c r="L781" i="22"/>
  <c r="K781" i="22"/>
  <c r="O781" i="22" s="1"/>
  <c r="J781" i="22"/>
  <c r="G782" i="22"/>
  <c r="T782" i="22" s="1"/>
  <c r="R779" i="22" l="1"/>
  <c r="P780" i="22"/>
  <c r="Q780" i="22" s="1"/>
  <c r="U780" i="22" s="1"/>
  <c r="S779" i="22"/>
  <c r="N781" i="22"/>
  <c r="M781" i="22"/>
  <c r="L782" i="22"/>
  <c r="K782" i="22"/>
  <c r="O782" i="22" s="1"/>
  <c r="J782" i="22"/>
  <c r="G783" i="22"/>
  <c r="T783" i="22" s="1"/>
  <c r="R780" i="22" l="1"/>
  <c r="P781" i="22"/>
  <c r="Q781" i="22" s="1"/>
  <c r="U781" i="22" s="1"/>
  <c r="S780" i="22"/>
  <c r="N782" i="22"/>
  <c r="M782" i="22"/>
  <c r="L783" i="22"/>
  <c r="K783" i="22"/>
  <c r="O783" i="22" s="1"/>
  <c r="J783" i="22"/>
  <c r="G784" i="22"/>
  <c r="T784" i="22" s="1"/>
  <c r="R781" i="22" l="1"/>
  <c r="P782" i="22"/>
  <c r="Q782" i="22" s="1"/>
  <c r="U782" i="22" s="1"/>
  <c r="S781" i="22"/>
  <c r="N783" i="22"/>
  <c r="M783" i="22"/>
  <c r="L784" i="22"/>
  <c r="K784" i="22"/>
  <c r="O784" i="22" s="1"/>
  <c r="J784" i="22"/>
  <c r="G785" i="22"/>
  <c r="T785" i="22" s="1"/>
  <c r="R782" i="22" l="1"/>
  <c r="P783" i="22"/>
  <c r="Q783" i="22" s="1"/>
  <c r="U783" i="22" s="1"/>
  <c r="S782" i="22"/>
  <c r="N784" i="22"/>
  <c r="M784" i="22"/>
  <c r="L785" i="22"/>
  <c r="K785" i="22"/>
  <c r="O785" i="22" s="1"/>
  <c r="J785" i="22"/>
  <c r="G786" i="22"/>
  <c r="T786" i="22" s="1"/>
  <c r="R783" i="22" l="1"/>
  <c r="P784" i="22"/>
  <c r="Q784" i="22" s="1"/>
  <c r="U784" i="22" s="1"/>
  <c r="S783" i="22"/>
  <c r="N785" i="22"/>
  <c r="M785" i="22"/>
  <c r="L786" i="22"/>
  <c r="K786" i="22"/>
  <c r="O786" i="22" s="1"/>
  <c r="J786" i="22"/>
  <c r="G787" i="22"/>
  <c r="T787" i="22" s="1"/>
  <c r="R784" i="22" l="1"/>
  <c r="P785" i="22"/>
  <c r="Q785" i="22" s="1"/>
  <c r="U785" i="22" s="1"/>
  <c r="S784" i="22"/>
  <c r="N786" i="22"/>
  <c r="M786" i="22"/>
  <c r="L787" i="22"/>
  <c r="K787" i="22"/>
  <c r="O787" i="22" s="1"/>
  <c r="J787" i="22"/>
  <c r="G788" i="22"/>
  <c r="T788" i="22" s="1"/>
  <c r="P786" i="22" l="1"/>
  <c r="Q786" i="22" s="1"/>
  <c r="U786" i="22" s="1"/>
  <c r="S785" i="22"/>
  <c r="R785" i="22"/>
  <c r="N787" i="22"/>
  <c r="M787" i="22"/>
  <c r="L788" i="22"/>
  <c r="K788" i="22"/>
  <c r="O788" i="22" s="1"/>
  <c r="J788" i="22"/>
  <c r="G789" i="22"/>
  <c r="T789" i="22" s="1"/>
  <c r="P787" i="22" l="1"/>
  <c r="Q787" i="22" s="1"/>
  <c r="U787" i="22" s="1"/>
  <c r="R786" i="22"/>
  <c r="S786" i="22"/>
  <c r="N788" i="22"/>
  <c r="M788" i="22"/>
  <c r="L789" i="22"/>
  <c r="K789" i="22"/>
  <c r="O789" i="22" s="1"/>
  <c r="J789" i="22"/>
  <c r="G790" i="22"/>
  <c r="T790" i="22" s="1"/>
  <c r="R787" i="22" l="1"/>
  <c r="P788" i="22"/>
  <c r="Q788" i="22" s="1"/>
  <c r="U788" i="22" s="1"/>
  <c r="S787" i="22"/>
  <c r="N789" i="22"/>
  <c r="M789" i="22"/>
  <c r="L790" i="22"/>
  <c r="K790" i="22"/>
  <c r="O790" i="22" s="1"/>
  <c r="J790" i="22"/>
  <c r="G791" i="22"/>
  <c r="T791" i="22" s="1"/>
  <c r="P789" i="22" l="1"/>
  <c r="Q789" i="22" s="1"/>
  <c r="U789" i="22" s="1"/>
  <c r="R788" i="22"/>
  <c r="S788" i="22"/>
  <c r="N790" i="22"/>
  <c r="M790" i="22"/>
  <c r="L791" i="22"/>
  <c r="K791" i="22"/>
  <c r="O791" i="22" s="1"/>
  <c r="J791" i="22"/>
  <c r="G792" i="22"/>
  <c r="T792" i="22" s="1"/>
  <c r="R789" i="22" l="1"/>
  <c r="P790" i="22"/>
  <c r="Q790" i="22" s="1"/>
  <c r="U790" i="22" s="1"/>
  <c r="S789" i="22"/>
  <c r="N791" i="22"/>
  <c r="M791" i="22"/>
  <c r="L792" i="22"/>
  <c r="K792" i="22"/>
  <c r="O792" i="22" s="1"/>
  <c r="J792" i="22"/>
  <c r="G793" i="22"/>
  <c r="T793" i="22" s="1"/>
  <c r="R790" i="22" l="1"/>
  <c r="P791" i="22"/>
  <c r="Q791" i="22" s="1"/>
  <c r="U791" i="22" s="1"/>
  <c r="S790" i="22"/>
  <c r="N792" i="22"/>
  <c r="M792" i="22"/>
  <c r="L793" i="22"/>
  <c r="K793" i="22"/>
  <c r="O793" i="22" s="1"/>
  <c r="J793" i="22"/>
  <c r="G794" i="22"/>
  <c r="T794" i="22" s="1"/>
  <c r="R791" i="22" l="1"/>
  <c r="P792" i="22"/>
  <c r="Q792" i="22" s="1"/>
  <c r="U792" i="22" s="1"/>
  <c r="S791" i="22"/>
  <c r="N793" i="22"/>
  <c r="M793" i="22"/>
  <c r="L794" i="22"/>
  <c r="K794" i="22"/>
  <c r="O794" i="22" s="1"/>
  <c r="J794" i="22"/>
  <c r="G795" i="22"/>
  <c r="T795" i="22" s="1"/>
  <c r="R792" i="22" l="1"/>
  <c r="P793" i="22"/>
  <c r="Q793" i="22" s="1"/>
  <c r="U793" i="22" s="1"/>
  <c r="S792" i="22"/>
  <c r="N794" i="22"/>
  <c r="M794" i="22"/>
  <c r="L795" i="22"/>
  <c r="K795" i="22"/>
  <c r="O795" i="22" s="1"/>
  <c r="J795" i="22"/>
  <c r="G796" i="22"/>
  <c r="T796" i="22" s="1"/>
  <c r="R793" i="22" l="1"/>
  <c r="P794" i="22"/>
  <c r="Q794" i="22" s="1"/>
  <c r="U794" i="22" s="1"/>
  <c r="S793" i="22"/>
  <c r="N795" i="22"/>
  <c r="M795" i="22"/>
  <c r="L796" i="22"/>
  <c r="K796" i="22"/>
  <c r="O796" i="22" s="1"/>
  <c r="J796" i="22"/>
  <c r="G797" i="22"/>
  <c r="T797" i="22" s="1"/>
  <c r="R794" i="22" l="1"/>
  <c r="P795" i="22"/>
  <c r="Q795" i="22" s="1"/>
  <c r="U795" i="22" s="1"/>
  <c r="S794" i="22"/>
  <c r="N796" i="22"/>
  <c r="M796" i="22"/>
  <c r="L797" i="22"/>
  <c r="K797" i="22"/>
  <c r="O797" i="22" s="1"/>
  <c r="J797" i="22"/>
  <c r="G798" i="22"/>
  <c r="T798" i="22" s="1"/>
  <c r="R795" i="22" l="1"/>
  <c r="P796" i="22"/>
  <c r="Q796" i="22" s="1"/>
  <c r="U796" i="22" s="1"/>
  <c r="S795" i="22"/>
  <c r="N797" i="22"/>
  <c r="M797" i="22"/>
  <c r="L798" i="22"/>
  <c r="K798" i="22"/>
  <c r="O798" i="22" s="1"/>
  <c r="J798" i="22"/>
  <c r="G799" i="22"/>
  <c r="T799" i="22" s="1"/>
  <c r="R796" i="22" l="1"/>
  <c r="P797" i="22"/>
  <c r="Q797" i="22" s="1"/>
  <c r="U797" i="22" s="1"/>
  <c r="S796" i="22"/>
  <c r="N798" i="22"/>
  <c r="M798" i="22"/>
  <c r="L799" i="22"/>
  <c r="K799" i="22"/>
  <c r="O799" i="22" s="1"/>
  <c r="J799" i="22"/>
  <c r="G800" i="22"/>
  <c r="T800" i="22" s="1"/>
  <c r="R797" i="22" l="1"/>
  <c r="P798" i="22"/>
  <c r="Q798" i="22" s="1"/>
  <c r="U798" i="22" s="1"/>
  <c r="S797" i="22"/>
  <c r="N799" i="22"/>
  <c r="M799" i="22"/>
  <c r="L800" i="22"/>
  <c r="K800" i="22"/>
  <c r="O800" i="22" s="1"/>
  <c r="J800" i="22"/>
  <c r="G801" i="22"/>
  <c r="T801" i="22" s="1"/>
  <c r="R798" i="22" l="1"/>
  <c r="P799" i="22"/>
  <c r="Q799" i="22" s="1"/>
  <c r="U799" i="22" s="1"/>
  <c r="S798" i="22"/>
  <c r="N800" i="22"/>
  <c r="M800" i="22"/>
  <c r="L801" i="22"/>
  <c r="K801" i="22"/>
  <c r="O801" i="22" s="1"/>
  <c r="J801" i="22"/>
  <c r="G802" i="22"/>
  <c r="T802" i="22" s="1"/>
  <c r="R799" i="22" l="1"/>
  <c r="P800" i="22"/>
  <c r="Q800" i="22" s="1"/>
  <c r="U800" i="22" s="1"/>
  <c r="S799" i="22"/>
  <c r="N801" i="22"/>
  <c r="M801" i="22"/>
  <c r="L802" i="22"/>
  <c r="K802" i="22"/>
  <c r="O802" i="22" s="1"/>
  <c r="J802" i="22"/>
  <c r="G803" i="22"/>
  <c r="T803" i="22" s="1"/>
  <c r="R800" i="22" l="1"/>
  <c r="P801" i="22"/>
  <c r="Q801" i="22" s="1"/>
  <c r="U801" i="22" s="1"/>
  <c r="S800" i="22"/>
  <c r="N802" i="22"/>
  <c r="M802" i="22"/>
  <c r="L803" i="22"/>
  <c r="K803" i="22"/>
  <c r="O803" i="22" s="1"/>
  <c r="J803" i="22"/>
  <c r="G804" i="22"/>
  <c r="T804" i="22" s="1"/>
  <c r="R801" i="22" l="1"/>
  <c r="P802" i="22"/>
  <c r="Q802" i="22" s="1"/>
  <c r="U802" i="22" s="1"/>
  <c r="S801" i="22"/>
  <c r="N803" i="22"/>
  <c r="M803" i="22"/>
  <c r="L804" i="22"/>
  <c r="K804" i="22"/>
  <c r="O804" i="22" s="1"/>
  <c r="J804" i="22"/>
  <c r="G805" i="22"/>
  <c r="T805" i="22" s="1"/>
  <c r="R802" i="22" l="1"/>
  <c r="P803" i="22"/>
  <c r="Q803" i="22" s="1"/>
  <c r="U803" i="22" s="1"/>
  <c r="S802" i="22"/>
  <c r="N804" i="22"/>
  <c r="M804" i="22"/>
  <c r="L805" i="22"/>
  <c r="K805" i="22"/>
  <c r="O805" i="22" s="1"/>
  <c r="J805" i="22"/>
  <c r="G806" i="22"/>
  <c r="T806" i="22" s="1"/>
  <c r="R803" i="22" l="1"/>
  <c r="P804" i="22"/>
  <c r="Q804" i="22" s="1"/>
  <c r="U804" i="22" s="1"/>
  <c r="S803" i="22"/>
  <c r="N805" i="22"/>
  <c r="M805" i="22"/>
  <c r="L806" i="22"/>
  <c r="K806" i="22"/>
  <c r="O806" i="22" s="1"/>
  <c r="J806" i="22"/>
  <c r="G807" i="22"/>
  <c r="T807" i="22" s="1"/>
  <c r="R804" i="22" l="1"/>
  <c r="P805" i="22"/>
  <c r="Q805" i="22" s="1"/>
  <c r="U805" i="22" s="1"/>
  <c r="S804" i="22"/>
  <c r="N806" i="22"/>
  <c r="M806" i="22"/>
  <c r="L807" i="22"/>
  <c r="K807" i="22"/>
  <c r="O807" i="22" s="1"/>
  <c r="J807" i="22"/>
  <c r="G808" i="22"/>
  <c r="T808" i="22" s="1"/>
  <c r="R805" i="22" l="1"/>
  <c r="P806" i="22"/>
  <c r="Q806" i="22" s="1"/>
  <c r="U806" i="22" s="1"/>
  <c r="S805" i="22"/>
  <c r="N807" i="22"/>
  <c r="M807" i="22"/>
  <c r="L808" i="22"/>
  <c r="K808" i="22"/>
  <c r="O808" i="22" s="1"/>
  <c r="J808" i="22"/>
  <c r="G809" i="22"/>
  <c r="T809" i="22" s="1"/>
  <c r="R806" i="22" l="1"/>
  <c r="P807" i="22"/>
  <c r="Q807" i="22" s="1"/>
  <c r="U807" i="22" s="1"/>
  <c r="S806" i="22"/>
  <c r="N808" i="22"/>
  <c r="M808" i="22"/>
  <c r="L809" i="22"/>
  <c r="K809" i="22"/>
  <c r="O809" i="22" s="1"/>
  <c r="J809" i="22"/>
  <c r="G810" i="22"/>
  <c r="T810" i="22" s="1"/>
  <c r="R807" i="22" l="1"/>
  <c r="S807" i="22"/>
  <c r="P808" i="22"/>
  <c r="Q808" i="22" s="1"/>
  <c r="U808" i="22" s="1"/>
  <c r="N809" i="22"/>
  <c r="M809" i="22"/>
  <c r="L810" i="22"/>
  <c r="K810" i="22"/>
  <c r="O810" i="22" s="1"/>
  <c r="J810" i="22"/>
  <c r="G811" i="22"/>
  <c r="T811" i="22" s="1"/>
  <c r="R808" i="22" l="1"/>
  <c r="P809" i="22"/>
  <c r="Q809" i="22" s="1"/>
  <c r="U809" i="22" s="1"/>
  <c r="S808" i="22"/>
  <c r="N810" i="22"/>
  <c r="M810" i="22"/>
  <c r="L811" i="22"/>
  <c r="K811" i="22"/>
  <c r="O811" i="22" s="1"/>
  <c r="J811" i="22"/>
  <c r="G812" i="22"/>
  <c r="T812" i="22" s="1"/>
  <c r="R809" i="22" l="1"/>
  <c r="P810" i="22"/>
  <c r="Q810" i="22" s="1"/>
  <c r="U810" i="22" s="1"/>
  <c r="S809" i="22"/>
  <c r="N811" i="22"/>
  <c r="M811" i="22"/>
  <c r="L812" i="22"/>
  <c r="K812" i="22"/>
  <c r="O812" i="22" s="1"/>
  <c r="J812" i="22"/>
  <c r="G813" i="22"/>
  <c r="T813" i="22" s="1"/>
  <c r="R810" i="22" l="1"/>
  <c r="P811" i="22"/>
  <c r="Q811" i="22" s="1"/>
  <c r="U811" i="22" s="1"/>
  <c r="S810" i="22"/>
  <c r="N812" i="22"/>
  <c r="M812" i="22"/>
  <c r="L813" i="22"/>
  <c r="K813" i="22"/>
  <c r="O813" i="22" s="1"/>
  <c r="J813" i="22"/>
  <c r="G814" i="22"/>
  <c r="T814" i="22" s="1"/>
  <c r="R811" i="22" l="1"/>
  <c r="P812" i="22"/>
  <c r="Q812" i="22" s="1"/>
  <c r="U812" i="22" s="1"/>
  <c r="S811" i="22"/>
  <c r="N813" i="22"/>
  <c r="M813" i="22"/>
  <c r="L814" i="22"/>
  <c r="K814" i="22"/>
  <c r="O814" i="22" s="1"/>
  <c r="J814" i="22"/>
  <c r="G815" i="22"/>
  <c r="T815" i="22" s="1"/>
  <c r="R812" i="22" l="1"/>
  <c r="P813" i="22"/>
  <c r="Q813" i="22" s="1"/>
  <c r="U813" i="22" s="1"/>
  <c r="S812" i="22"/>
  <c r="N814" i="22"/>
  <c r="M814" i="22"/>
  <c r="L815" i="22"/>
  <c r="K815" i="22"/>
  <c r="O815" i="22" s="1"/>
  <c r="J815" i="22"/>
  <c r="G816" i="22"/>
  <c r="T816" i="22" s="1"/>
  <c r="S813" i="22" l="1"/>
  <c r="P814" i="22"/>
  <c r="Q814" i="22" s="1"/>
  <c r="U814" i="22" s="1"/>
  <c r="R813" i="22"/>
  <c r="N815" i="22"/>
  <c r="M815" i="22"/>
  <c r="L816" i="22"/>
  <c r="K816" i="22"/>
  <c r="O816" i="22" s="1"/>
  <c r="J816" i="22"/>
  <c r="G817" i="22"/>
  <c r="T817" i="22" s="1"/>
  <c r="S814" i="22" l="1"/>
  <c r="P815" i="22"/>
  <c r="Q815" i="22" s="1"/>
  <c r="U815" i="22" s="1"/>
  <c r="R814" i="22"/>
  <c r="N816" i="22"/>
  <c r="M816" i="22"/>
  <c r="L817" i="22"/>
  <c r="K817" i="22"/>
  <c r="O817" i="22" s="1"/>
  <c r="J817" i="22"/>
  <c r="G818" i="22"/>
  <c r="T818" i="22" s="1"/>
  <c r="P816" i="22" l="1"/>
  <c r="Q816" i="22" s="1"/>
  <c r="U816" i="22" s="1"/>
  <c r="R815" i="22"/>
  <c r="S815" i="22"/>
  <c r="N817" i="22"/>
  <c r="M817" i="22"/>
  <c r="L818" i="22"/>
  <c r="K818" i="22"/>
  <c r="O818" i="22" s="1"/>
  <c r="J818" i="22"/>
  <c r="G819" i="22"/>
  <c r="T819" i="22" s="1"/>
  <c r="R816" i="22" l="1"/>
  <c r="P817" i="22"/>
  <c r="Q817" i="22" s="1"/>
  <c r="U817" i="22" s="1"/>
  <c r="S816" i="22"/>
  <c r="N818" i="22"/>
  <c r="M818" i="22"/>
  <c r="L819" i="22"/>
  <c r="K819" i="22"/>
  <c r="O819" i="22" s="1"/>
  <c r="J819" i="22"/>
  <c r="G820" i="22"/>
  <c r="T820" i="22" s="1"/>
  <c r="P818" i="22" l="1"/>
  <c r="Q818" i="22" s="1"/>
  <c r="U818" i="22" s="1"/>
  <c r="S817" i="22"/>
  <c r="R817" i="22"/>
  <c r="N819" i="22"/>
  <c r="M819" i="22"/>
  <c r="L820" i="22"/>
  <c r="K820" i="22"/>
  <c r="O820" i="22" s="1"/>
  <c r="J820" i="22"/>
  <c r="G821" i="22"/>
  <c r="T821" i="22" s="1"/>
  <c r="P819" i="22" l="1"/>
  <c r="Q819" i="22" s="1"/>
  <c r="U819" i="22" s="1"/>
  <c r="R818" i="22"/>
  <c r="S818" i="22"/>
  <c r="N820" i="22"/>
  <c r="M820" i="22"/>
  <c r="L821" i="22"/>
  <c r="K821" i="22"/>
  <c r="O821" i="22" s="1"/>
  <c r="J821" i="22"/>
  <c r="G822" i="22"/>
  <c r="T822" i="22" s="1"/>
  <c r="S819" i="22" l="1"/>
  <c r="R819" i="22"/>
  <c r="P820" i="22"/>
  <c r="Q820" i="22" s="1"/>
  <c r="U820" i="22" s="1"/>
  <c r="N821" i="22"/>
  <c r="M821" i="22"/>
  <c r="L822" i="22"/>
  <c r="K822" i="22"/>
  <c r="O822" i="22" s="1"/>
  <c r="J822" i="22"/>
  <c r="G823" i="22"/>
  <c r="T823" i="22" s="1"/>
  <c r="P821" i="22" l="1"/>
  <c r="Q821" i="22" s="1"/>
  <c r="U821" i="22" s="1"/>
  <c r="R820" i="22"/>
  <c r="S820" i="22"/>
  <c r="N822" i="22"/>
  <c r="M822" i="22"/>
  <c r="L823" i="22"/>
  <c r="K823" i="22"/>
  <c r="O823" i="22" s="1"/>
  <c r="J823" i="22"/>
  <c r="G824" i="22"/>
  <c r="T824" i="22" s="1"/>
  <c r="P822" i="22" l="1"/>
  <c r="Q822" i="22" s="1"/>
  <c r="U822" i="22" s="1"/>
  <c r="R821" i="22"/>
  <c r="S821" i="22"/>
  <c r="N823" i="22"/>
  <c r="M823" i="22"/>
  <c r="L824" i="22"/>
  <c r="K824" i="22"/>
  <c r="O824" i="22" s="1"/>
  <c r="J824" i="22"/>
  <c r="G825" i="22"/>
  <c r="T825" i="22" s="1"/>
  <c r="P823" i="22" l="1"/>
  <c r="Q823" i="22" s="1"/>
  <c r="U823" i="22" s="1"/>
  <c r="R822" i="22"/>
  <c r="S822" i="22"/>
  <c r="N824" i="22"/>
  <c r="M824" i="22"/>
  <c r="L825" i="22"/>
  <c r="K825" i="22"/>
  <c r="O825" i="22" s="1"/>
  <c r="J825" i="22"/>
  <c r="G826" i="22"/>
  <c r="T826" i="22" s="1"/>
  <c r="R823" i="22" l="1"/>
  <c r="P824" i="22"/>
  <c r="Q824" i="22" s="1"/>
  <c r="U824" i="22" s="1"/>
  <c r="S823" i="22"/>
  <c r="N825" i="22"/>
  <c r="M825" i="22"/>
  <c r="L826" i="22"/>
  <c r="K826" i="22"/>
  <c r="O826" i="22" s="1"/>
  <c r="J826" i="22"/>
  <c r="G827" i="22"/>
  <c r="T827" i="22" s="1"/>
  <c r="R824" i="22" l="1"/>
  <c r="P825" i="22"/>
  <c r="Q825" i="22" s="1"/>
  <c r="U825" i="22" s="1"/>
  <c r="S824" i="22"/>
  <c r="N826" i="22"/>
  <c r="M826" i="22"/>
  <c r="L827" i="22"/>
  <c r="K827" i="22"/>
  <c r="O827" i="22" s="1"/>
  <c r="J827" i="22"/>
  <c r="G828" i="22"/>
  <c r="T828" i="22" s="1"/>
  <c r="R825" i="22" l="1"/>
  <c r="P826" i="22"/>
  <c r="Q826" i="22" s="1"/>
  <c r="U826" i="22" s="1"/>
  <c r="S825" i="22"/>
  <c r="N827" i="22"/>
  <c r="M827" i="22"/>
  <c r="L828" i="22"/>
  <c r="K828" i="22"/>
  <c r="O828" i="22" s="1"/>
  <c r="J828" i="22"/>
  <c r="G829" i="22"/>
  <c r="T829" i="22" s="1"/>
  <c r="R826" i="22" l="1"/>
  <c r="P827" i="22"/>
  <c r="Q827" i="22" s="1"/>
  <c r="U827" i="22" s="1"/>
  <c r="S826" i="22"/>
  <c r="N828" i="22"/>
  <c r="M828" i="22"/>
  <c r="L829" i="22"/>
  <c r="K829" i="22"/>
  <c r="O829" i="22" s="1"/>
  <c r="J829" i="22"/>
  <c r="G830" i="22"/>
  <c r="T830" i="22" s="1"/>
  <c r="R827" i="22" l="1"/>
  <c r="P828" i="22"/>
  <c r="Q828" i="22" s="1"/>
  <c r="U828" i="22" s="1"/>
  <c r="S827" i="22"/>
  <c r="N829" i="22"/>
  <c r="M829" i="22"/>
  <c r="L830" i="22"/>
  <c r="K830" i="22"/>
  <c r="O830" i="22" s="1"/>
  <c r="J830" i="22"/>
  <c r="G831" i="22"/>
  <c r="T831" i="22" s="1"/>
  <c r="R828" i="22" l="1"/>
  <c r="P829" i="22"/>
  <c r="Q829" i="22" s="1"/>
  <c r="U829" i="22" s="1"/>
  <c r="S828" i="22"/>
  <c r="N830" i="22"/>
  <c r="M830" i="22"/>
  <c r="L831" i="22"/>
  <c r="K831" i="22"/>
  <c r="O831" i="22" s="1"/>
  <c r="J831" i="22"/>
  <c r="G832" i="22"/>
  <c r="T832" i="22" s="1"/>
  <c r="R829" i="22" l="1"/>
  <c r="P830" i="22"/>
  <c r="Q830" i="22" s="1"/>
  <c r="U830" i="22" s="1"/>
  <c r="S829" i="22"/>
  <c r="N831" i="22"/>
  <c r="M831" i="22"/>
  <c r="L832" i="22"/>
  <c r="K832" i="22"/>
  <c r="O832" i="22" s="1"/>
  <c r="J832" i="22"/>
  <c r="G833" i="22"/>
  <c r="T833" i="22" s="1"/>
  <c r="R830" i="22" l="1"/>
  <c r="P831" i="22"/>
  <c r="Q831" i="22" s="1"/>
  <c r="U831" i="22" s="1"/>
  <c r="S830" i="22"/>
  <c r="N832" i="22"/>
  <c r="M832" i="22"/>
  <c r="L833" i="22"/>
  <c r="K833" i="22"/>
  <c r="O833" i="22" s="1"/>
  <c r="J833" i="22"/>
  <c r="G834" i="22"/>
  <c r="T834" i="22" s="1"/>
  <c r="R831" i="22" l="1"/>
  <c r="P832" i="22"/>
  <c r="Q832" i="22" s="1"/>
  <c r="U832" i="22" s="1"/>
  <c r="S831" i="22"/>
  <c r="N833" i="22"/>
  <c r="M833" i="22"/>
  <c r="L834" i="22"/>
  <c r="K834" i="22"/>
  <c r="O834" i="22" s="1"/>
  <c r="J834" i="22"/>
  <c r="G835" i="22"/>
  <c r="T835" i="22" s="1"/>
  <c r="P833" i="22" l="1"/>
  <c r="Q833" i="22" s="1"/>
  <c r="U833" i="22" s="1"/>
  <c r="S832" i="22"/>
  <c r="R832" i="22"/>
  <c r="N834" i="22"/>
  <c r="M834" i="22"/>
  <c r="L835" i="22"/>
  <c r="K835" i="22"/>
  <c r="O835" i="22" s="1"/>
  <c r="J835" i="22"/>
  <c r="G836" i="22"/>
  <c r="T836" i="22" s="1"/>
  <c r="P834" i="22" l="1"/>
  <c r="Q834" i="22" s="1"/>
  <c r="U834" i="22" s="1"/>
  <c r="R833" i="22"/>
  <c r="S833" i="22"/>
  <c r="N835" i="22"/>
  <c r="M835" i="22"/>
  <c r="L836" i="22"/>
  <c r="K836" i="22"/>
  <c r="O836" i="22" s="1"/>
  <c r="J836" i="22"/>
  <c r="G837" i="22"/>
  <c r="T837" i="22" s="1"/>
  <c r="R834" i="22" l="1"/>
  <c r="P835" i="22"/>
  <c r="Q835" i="22" s="1"/>
  <c r="U835" i="22" s="1"/>
  <c r="S834" i="22"/>
  <c r="N836" i="22"/>
  <c r="M836" i="22"/>
  <c r="L837" i="22"/>
  <c r="K837" i="22"/>
  <c r="O837" i="22" s="1"/>
  <c r="J837" i="22"/>
  <c r="G838" i="22"/>
  <c r="T838" i="22" s="1"/>
  <c r="R835" i="22" l="1"/>
  <c r="P836" i="22"/>
  <c r="Q836" i="22" s="1"/>
  <c r="U836" i="22" s="1"/>
  <c r="S835" i="22"/>
  <c r="N837" i="22"/>
  <c r="M837" i="22"/>
  <c r="L838" i="22"/>
  <c r="K838" i="22"/>
  <c r="O838" i="22" s="1"/>
  <c r="J838" i="22"/>
  <c r="G839" i="22"/>
  <c r="T839" i="22" s="1"/>
  <c r="R836" i="22" l="1"/>
  <c r="P837" i="22"/>
  <c r="Q837" i="22" s="1"/>
  <c r="U837" i="22" s="1"/>
  <c r="S836" i="22"/>
  <c r="N838" i="22"/>
  <c r="M838" i="22"/>
  <c r="L839" i="22"/>
  <c r="K839" i="22"/>
  <c r="O839" i="22" s="1"/>
  <c r="J839" i="22"/>
  <c r="G840" i="22"/>
  <c r="T840" i="22" s="1"/>
  <c r="R837" i="22" l="1"/>
  <c r="P838" i="22"/>
  <c r="Q838" i="22" s="1"/>
  <c r="U838" i="22" s="1"/>
  <c r="S837" i="22"/>
  <c r="N839" i="22"/>
  <c r="M839" i="22"/>
  <c r="L840" i="22"/>
  <c r="K840" i="22"/>
  <c r="O840" i="22" s="1"/>
  <c r="J840" i="22"/>
  <c r="G841" i="22"/>
  <c r="T841" i="22" s="1"/>
  <c r="R838" i="22" l="1"/>
  <c r="P839" i="22"/>
  <c r="Q839" i="22" s="1"/>
  <c r="U839" i="22" s="1"/>
  <c r="S838" i="22"/>
  <c r="N840" i="22"/>
  <c r="M840" i="22"/>
  <c r="L841" i="22"/>
  <c r="K841" i="22"/>
  <c r="O841" i="22" s="1"/>
  <c r="J841" i="22"/>
  <c r="G842" i="22"/>
  <c r="T842" i="22" s="1"/>
  <c r="R839" i="22" l="1"/>
  <c r="P840" i="22"/>
  <c r="Q840" i="22" s="1"/>
  <c r="U840" i="22" s="1"/>
  <c r="S839" i="22"/>
  <c r="N841" i="22"/>
  <c r="M841" i="22"/>
  <c r="L842" i="22"/>
  <c r="K842" i="22"/>
  <c r="O842" i="22" s="1"/>
  <c r="J842" i="22"/>
  <c r="G843" i="22"/>
  <c r="T843" i="22" s="1"/>
  <c r="R840" i="22" l="1"/>
  <c r="P841" i="22"/>
  <c r="Q841" i="22" s="1"/>
  <c r="U841" i="22" s="1"/>
  <c r="S840" i="22"/>
  <c r="N842" i="22"/>
  <c r="M842" i="22"/>
  <c r="L843" i="22"/>
  <c r="K843" i="22"/>
  <c r="O843" i="22" s="1"/>
  <c r="J843" i="22"/>
  <c r="G844" i="22"/>
  <c r="T844" i="22" s="1"/>
  <c r="R841" i="22" l="1"/>
  <c r="P842" i="22"/>
  <c r="Q842" i="22" s="1"/>
  <c r="U842" i="22" s="1"/>
  <c r="S841" i="22"/>
  <c r="N843" i="22"/>
  <c r="M843" i="22"/>
  <c r="L844" i="22"/>
  <c r="K844" i="22"/>
  <c r="O844" i="22" s="1"/>
  <c r="J844" i="22"/>
  <c r="G845" i="22"/>
  <c r="T845" i="22" s="1"/>
  <c r="R842" i="22" l="1"/>
  <c r="P843" i="22"/>
  <c r="Q843" i="22" s="1"/>
  <c r="U843" i="22" s="1"/>
  <c r="S842" i="22"/>
  <c r="N844" i="22"/>
  <c r="M844" i="22"/>
  <c r="L845" i="22"/>
  <c r="K845" i="22"/>
  <c r="O845" i="22" s="1"/>
  <c r="J845" i="22"/>
  <c r="G846" i="22"/>
  <c r="T846" i="22" s="1"/>
  <c r="R843" i="22" l="1"/>
  <c r="P844" i="22"/>
  <c r="Q844" i="22" s="1"/>
  <c r="U844" i="22" s="1"/>
  <c r="S843" i="22"/>
  <c r="N845" i="22"/>
  <c r="M845" i="22"/>
  <c r="L846" i="22"/>
  <c r="K846" i="22"/>
  <c r="O846" i="22" s="1"/>
  <c r="J846" i="22"/>
  <c r="G847" i="22"/>
  <c r="T847" i="22" s="1"/>
  <c r="R844" i="22" l="1"/>
  <c r="P845" i="22"/>
  <c r="Q845" i="22" s="1"/>
  <c r="U845" i="22" s="1"/>
  <c r="S844" i="22"/>
  <c r="N846" i="22"/>
  <c r="M846" i="22"/>
  <c r="L847" i="22"/>
  <c r="K847" i="22"/>
  <c r="O847" i="22" s="1"/>
  <c r="J847" i="22"/>
  <c r="G848" i="22"/>
  <c r="T848" i="22" s="1"/>
  <c r="R845" i="22" l="1"/>
  <c r="P846" i="22"/>
  <c r="Q846" i="22" s="1"/>
  <c r="U846" i="22" s="1"/>
  <c r="S845" i="22"/>
  <c r="N847" i="22"/>
  <c r="M847" i="22"/>
  <c r="L848" i="22"/>
  <c r="K848" i="22"/>
  <c r="O848" i="22" s="1"/>
  <c r="J848" i="22"/>
  <c r="G849" i="22"/>
  <c r="T849" i="22" s="1"/>
  <c r="P847" i="22" l="1"/>
  <c r="Q847" i="22" s="1"/>
  <c r="U847" i="22" s="1"/>
  <c r="R846" i="22"/>
  <c r="S846" i="22"/>
  <c r="N848" i="22"/>
  <c r="M848" i="22"/>
  <c r="L849" i="22"/>
  <c r="K849" i="22"/>
  <c r="O849" i="22" s="1"/>
  <c r="J849" i="22"/>
  <c r="G850" i="22"/>
  <c r="T850" i="22" s="1"/>
  <c r="R847" i="22" l="1"/>
  <c r="P848" i="22"/>
  <c r="Q848" i="22" s="1"/>
  <c r="U848" i="22" s="1"/>
  <c r="S847" i="22"/>
  <c r="N849" i="22"/>
  <c r="M849" i="22"/>
  <c r="L850" i="22"/>
  <c r="K850" i="22"/>
  <c r="O850" i="22" s="1"/>
  <c r="J850" i="22"/>
  <c r="G851" i="22"/>
  <c r="T851" i="22" s="1"/>
  <c r="R848" i="22" l="1"/>
  <c r="P849" i="22"/>
  <c r="Q849" i="22" s="1"/>
  <c r="U849" i="22" s="1"/>
  <c r="S848" i="22"/>
  <c r="N850" i="22"/>
  <c r="M850" i="22"/>
  <c r="L851" i="22"/>
  <c r="K851" i="22"/>
  <c r="O851" i="22" s="1"/>
  <c r="J851" i="22"/>
  <c r="G852" i="22"/>
  <c r="T852" i="22" s="1"/>
  <c r="R849" i="22" l="1"/>
  <c r="P850" i="22"/>
  <c r="Q850" i="22" s="1"/>
  <c r="U850" i="22" s="1"/>
  <c r="S849" i="22"/>
  <c r="N851" i="22"/>
  <c r="M851" i="22"/>
  <c r="L852" i="22"/>
  <c r="K852" i="22"/>
  <c r="O852" i="22" s="1"/>
  <c r="J852" i="22"/>
  <c r="G853" i="22"/>
  <c r="T853" i="22" s="1"/>
  <c r="R850" i="22" l="1"/>
  <c r="P851" i="22"/>
  <c r="Q851" i="22" s="1"/>
  <c r="U851" i="22" s="1"/>
  <c r="S850" i="22"/>
  <c r="N852" i="22"/>
  <c r="M852" i="22"/>
  <c r="L853" i="22"/>
  <c r="K853" i="22"/>
  <c r="O853" i="22" s="1"/>
  <c r="J853" i="22"/>
  <c r="G854" i="22"/>
  <c r="T854" i="22" s="1"/>
  <c r="R851" i="22" l="1"/>
  <c r="P852" i="22"/>
  <c r="Q852" i="22" s="1"/>
  <c r="U852" i="22" s="1"/>
  <c r="S851" i="22"/>
  <c r="N853" i="22"/>
  <c r="M853" i="22"/>
  <c r="L854" i="22"/>
  <c r="K854" i="22"/>
  <c r="O854" i="22" s="1"/>
  <c r="J854" i="22"/>
  <c r="G855" i="22"/>
  <c r="T855" i="22" s="1"/>
  <c r="R852" i="22" l="1"/>
  <c r="P853" i="22"/>
  <c r="Q853" i="22" s="1"/>
  <c r="U853" i="22" s="1"/>
  <c r="S852" i="22"/>
  <c r="N854" i="22"/>
  <c r="M854" i="22"/>
  <c r="L855" i="22"/>
  <c r="K855" i="22"/>
  <c r="O855" i="22" s="1"/>
  <c r="J855" i="22"/>
  <c r="G856" i="22"/>
  <c r="T856" i="22" s="1"/>
  <c r="R853" i="22" l="1"/>
  <c r="P854" i="22"/>
  <c r="Q854" i="22" s="1"/>
  <c r="U854" i="22" s="1"/>
  <c r="S853" i="22"/>
  <c r="N855" i="22"/>
  <c r="M855" i="22"/>
  <c r="L856" i="22"/>
  <c r="K856" i="22"/>
  <c r="O856" i="22" s="1"/>
  <c r="J856" i="22"/>
  <c r="G857" i="22"/>
  <c r="T857" i="22" s="1"/>
  <c r="R854" i="22" l="1"/>
  <c r="P855" i="22"/>
  <c r="Q855" i="22" s="1"/>
  <c r="U855" i="22" s="1"/>
  <c r="S854" i="22"/>
  <c r="N856" i="22"/>
  <c r="M856" i="22"/>
  <c r="L857" i="22"/>
  <c r="K857" i="22"/>
  <c r="O857" i="22" s="1"/>
  <c r="J857" i="22"/>
  <c r="G858" i="22"/>
  <c r="T858" i="22" s="1"/>
  <c r="R855" i="22" l="1"/>
  <c r="P856" i="22"/>
  <c r="Q856" i="22" s="1"/>
  <c r="U856" i="22" s="1"/>
  <c r="S855" i="22"/>
  <c r="N857" i="22"/>
  <c r="M857" i="22"/>
  <c r="L858" i="22"/>
  <c r="K858" i="22"/>
  <c r="O858" i="22" s="1"/>
  <c r="J858" i="22"/>
  <c r="G859" i="22"/>
  <c r="T859" i="22" s="1"/>
  <c r="R856" i="22" l="1"/>
  <c r="P857" i="22"/>
  <c r="Q857" i="22" s="1"/>
  <c r="U857" i="22" s="1"/>
  <c r="S856" i="22"/>
  <c r="N858" i="22"/>
  <c r="M858" i="22"/>
  <c r="L859" i="22"/>
  <c r="K859" i="22"/>
  <c r="O859" i="22" s="1"/>
  <c r="J859" i="22"/>
  <c r="G860" i="22"/>
  <c r="T860" i="22" s="1"/>
  <c r="R857" i="22" l="1"/>
  <c r="P858" i="22"/>
  <c r="Q858" i="22" s="1"/>
  <c r="U858" i="22" s="1"/>
  <c r="S857" i="22"/>
  <c r="N859" i="22"/>
  <c r="M859" i="22"/>
  <c r="L860" i="22"/>
  <c r="K860" i="22"/>
  <c r="O860" i="22" s="1"/>
  <c r="J860" i="22"/>
  <c r="G861" i="22"/>
  <c r="T861" i="22" s="1"/>
  <c r="R858" i="22" l="1"/>
  <c r="P859" i="22"/>
  <c r="Q859" i="22" s="1"/>
  <c r="U859" i="22" s="1"/>
  <c r="S858" i="22"/>
  <c r="N860" i="22"/>
  <c r="M860" i="22"/>
  <c r="L861" i="22"/>
  <c r="K861" i="22"/>
  <c r="O861" i="22" s="1"/>
  <c r="J861" i="22"/>
  <c r="G862" i="22"/>
  <c r="T862" i="22" s="1"/>
  <c r="R859" i="22" l="1"/>
  <c r="P860" i="22"/>
  <c r="Q860" i="22" s="1"/>
  <c r="U860" i="22" s="1"/>
  <c r="S859" i="22"/>
  <c r="N861" i="22"/>
  <c r="M861" i="22"/>
  <c r="L862" i="22"/>
  <c r="K862" i="22"/>
  <c r="O862" i="22" s="1"/>
  <c r="J862" i="22"/>
  <c r="G863" i="22"/>
  <c r="T863" i="22" s="1"/>
  <c r="R860" i="22" l="1"/>
  <c r="P861" i="22"/>
  <c r="Q861" i="22" s="1"/>
  <c r="U861" i="22" s="1"/>
  <c r="S860" i="22"/>
  <c r="N862" i="22"/>
  <c r="M862" i="22"/>
  <c r="L863" i="22"/>
  <c r="K863" i="22"/>
  <c r="O863" i="22" s="1"/>
  <c r="J863" i="22"/>
  <c r="G864" i="22"/>
  <c r="T864" i="22" s="1"/>
  <c r="R861" i="22" l="1"/>
  <c r="P862" i="22"/>
  <c r="Q862" i="22" s="1"/>
  <c r="U862" i="22" s="1"/>
  <c r="S861" i="22"/>
  <c r="N863" i="22"/>
  <c r="M863" i="22"/>
  <c r="L864" i="22"/>
  <c r="K864" i="22"/>
  <c r="O864" i="22" s="1"/>
  <c r="J864" i="22"/>
  <c r="G865" i="22"/>
  <c r="T865" i="22" s="1"/>
  <c r="R862" i="22" l="1"/>
  <c r="P863" i="22"/>
  <c r="Q863" i="22" s="1"/>
  <c r="U863" i="22" s="1"/>
  <c r="S862" i="22"/>
  <c r="N864" i="22"/>
  <c r="M864" i="22"/>
  <c r="L865" i="22"/>
  <c r="K865" i="22"/>
  <c r="O865" i="22" s="1"/>
  <c r="J865" i="22"/>
  <c r="G866" i="22"/>
  <c r="T866" i="22" s="1"/>
  <c r="R863" i="22" l="1"/>
  <c r="P864" i="22"/>
  <c r="Q864" i="22" s="1"/>
  <c r="U864" i="22" s="1"/>
  <c r="S863" i="22"/>
  <c r="N865" i="22"/>
  <c r="M865" i="22"/>
  <c r="L866" i="22"/>
  <c r="K866" i="22"/>
  <c r="O866" i="22" s="1"/>
  <c r="J866" i="22"/>
  <c r="G867" i="22"/>
  <c r="T867" i="22" s="1"/>
  <c r="R864" i="22" l="1"/>
  <c r="P865" i="22"/>
  <c r="Q865" i="22" s="1"/>
  <c r="U865" i="22" s="1"/>
  <c r="S864" i="22"/>
  <c r="N866" i="22"/>
  <c r="M866" i="22"/>
  <c r="L867" i="22"/>
  <c r="K867" i="22"/>
  <c r="O867" i="22" s="1"/>
  <c r="J867" i="22"/>
  <c r="G868" i="22"/>
  <c r="T868" i="22" s="1"/>
  <c r="R865" i="22" l="1"/>
  <c r="P866" i="22"/>
  <c r="Q866" i="22" s="1"/>
  <c r="U866" i="22" s="1"/>
  <c r="S865" i="22"/>
  <c r="N867" i="22"/>
  <c r="M867" i="22"/>
  <c r="L868" i="22"/>
  <c r="K868" i="22"/>
  <c r="O868" i="22" s="1"/>
  <c r="J868" i="22"/>
  <c r="G869" i="22"/>
  <c r="T869" i="22" s="1"/>
  <c r="R866" i="22" l="1"/>
  <c r="P867" i="22"/>
  <c r="Q867" i="22" s="1"/>
  <c r="U867" i="22" s="1"/>
  <c r="S866" i="22"/>
  <c r="N868" i="22"/>
  <c r="M868" i="22"/>
  <c r="L869" i="22"/>
  <c r="K869" i="22"/>
  <c r="O869" i="22" s="1"/>
  <c r="J869" i="22"/>
  <c r="G870" i="22"/>
  <c r="T870" i="22" s="1"/>
  <c r="R867" i="22" l="1"/>
  <c r="P868" i="22"/>
  <c r="Q868" i="22" s="1"/>
  <c r="U868" i="22" s="1"/>
  <c r="S867" i="22"/>
  <c r="N869" i="22"/>
  <c r="M869" i="22"/>
  <c r="L870" i="22"/>
  <c r="K870" i="22"/>
  <c r="O870" i="22" s="1"/>
  <c r="J870" i="22"/>
  <c r="G871" i="22"/>
  <c r="T871" i="22" s="1"/>
  <c r="R868" i="22" l="1"/>
  <c r="P869" i="22"/>
  <c r="Q869" i="22" s="1"/>
  <c r="U869" i="22" s="1"/>
  <c r="S868" i="22"/>
  <c r="N870" i="22"/>
  <c r="M870" i="22"/>
  <c r="L871" i="22"/>
  <c r="K871" i="22"/>
  <c r="O871" i="22" s="1"/>
  <c r="J871" i="22"/>
  <c r="G872" i="22"/>
  <c r="T872" i="22" s="1"/>
  <c r="R869" i="22" l="1"/>
  <c r="P870" i="22"/>
  <c r="Q870" i="22" s="1"/>
  <c r="U870" i="22" s="1"/>
  <c r="S869" i="22"/>
  <c r="N871" i="22"/>
  <c r="M871" i="22"/>
  <c r="L872" i="22"/>
  <c r="K872" i="22"/>
  <c r="O872" i="22" s="1"/>
  <c r="J872" i="22"/>
  <c r="G873" i="22"/>
  <c r="T873" i="22" s="1"/>
  <c r="R870" i="22" l="1"/>
  <c r="P871" i="22"/>
  <c r="Q871" i="22" s="1"/>
  <c r="U871" i="22" s="1"/>
  <c r="S870" i="22"/>
  <c r="N872" i="22"/>
  <c r="M872" i="22"/>
  <c r="L873" i="22"/>
  <c r="K873" i="22"/>
  <c r="O873" i="22" s="1"/>
  <c r="J873" i="22"/>
  <c r="G874" i="22"/>
  <c r="T874" i="22" s="1"/>
  <c r="R871" i="22" l="1"/>
  <c r="P872" i="22"/>
  <c r="Q872" i="22" s="1"/>
  <c r="U872" i="22" s="1"/>
  <c r="S871" i="22"/>
  <c r="N873" i="22"/>
  <c r="M873" i="22"/>
  <c r="L874" i="22"/>
  <c r="K874" i="22"/>
  <c r="O874" i="22" s="1"/>
  <c r="J874" i="22"/>
  <c r="G875" i="22"/>
  <c r="T875" i="22" s="1"/>
  <c r="R872" i="22" l="1"/>
  <c r="P873" i="22"/>
  <c r="Q873" i="22" s="1"/>
  <c r="U873" i="22" s="1"/>
  <c r="S872" i="22"/>
  <c r="N874" i="22"/>
  <c r="M874" i="22"/>
  <c r="L875" i="22"/>
  <c r="K875" i="22"/>
  <c r="O875" i="22" s="1"/>
  <c r="J875" i="22"/>
  <c r="G876" i="22"/>
  <c r="T876" i="22" s="1"/>
  <c r="R873" i="22" l="1"/>
  <c r="P874" i="22"/>
  <c r="Q874" i="22" s="1"/>
  <c r="U874" i="22" s="1"/>
  <c r="S873" i="22"/>
  <c r="N875" i="22"/>
  <c r="M875" i="22"/>
  <c r="L876" i="22"/>
  <c r="K876" i="22"/>
  <c r="O876" i="22" s="1"/>
  <c r="J876" i="22"/>
  <c r="G877" i="22"/>
  <c r="T877" i="22" s="1"/>
  <c r="R874" i="22" l="1"/>
  <c r="P875" i="22"/>
  <c r="Q875" i="22" s="1"/>
  <c r="U875" i="22" s="1"/>
  <c r="S874" i="22"/>
  <c r="N876" i="22"/>
  <c r="M876" i="22"/>
  <c r="L877" i="22"/>
  <c r="K877" i="22"/>
  <c r="O877" i="22" s="1"/>
  <c r="J877" i="22"/>
  <c r="G878" i="22"/>
  <c r="T878" i="22" s="1"/>
  <c r="R875" i="22" l="1"/>
  <c r="P876" i="22"/>
  <c r="Q876" i="22" s="1"/>
  <c r="U876" i="22" s="1"/>
  <c r="S875" i="22"/>
  <c r="N877" i="22"/>
  <c r="M877" i="22"/>
  <c r="L878" i="22"/>
  <c r="K878" i="22"/>
  <c r="O878" i="22" s="1"/>
  <c r="J878" i="22"/>
  <c r="G879" i="22"/>
  <c r="T879" i="22" s="1"/>
  <c r="R876" i="22" l="1"/>
  <c r="P877" i="22"/>
  <c r="Q877" i="22" s="1"/>
  <c r="U877" i="22" s="1"/>
  <c r="S876" i="22"/>
  <c r="N878" i="22"/>
  <c r="M878" i="22"/>
  <c r="L879" i="22"/>
  <c r="K879" i="22"/>
  <c r="O879" i="22" s="1"/>
  <c r="J879" i="22"/>
  <c r="G880" i="22"/>
  <c r="T880" i="22" s="1"/>
  <c r="P878" i="22" l="1"/>
  <c r="Q878" i="22" s="1"/>
  <c r="U878" i="22" s="1"/>
  <c r="S877" i="22"/>
  <c r="R877" i="22"/>
  <c r="N879" i="22"/>
  <c r="M879" i="22"/>
  <c r="L880" i="22"/>
  <c r="K880" i="22"/>
  <c r="O880" i="22" s="1"/>
  <c r="J880" i="22"/>
  <c r="G881" i="22"/>
  <c r="T881" i="22" s="1"/>
  <c r="P879" i="22" l="1"/>
  <c r="Q879" i="22" s="1"/>
  <c r="U879" i="22" s="1"/>
  <c r="R878" i="22"/>
  <c r="S878" i="22"/>
  <c r="N880" i="22"/>
  <c r="M880" i="22"/>
  <c r="L881" i="22"/>
  <c r="K881" i="22"/>
  <c r="O881" i="22" s="1"/>
  <c r="J881" i="22"/>
  <c r="G882" i="22"/>
  <c r="T882" i="22" s="1"/>
  <c r="R879" i="22" l="1"/>
  <c r="P880" i="22"/>
  <c r="Q880" i="22" s="1"/>
  <c r="U880" i="22" s="1"/>
  <c r="S879" i="22"/>
  <c r="N881" i="22"/>
  <c r="M881" i="22"/>
  <c r="L882" i="22"/>
  <c r="K882" i="22"/>
  <c r="O882" i="22" s="1"/>
  <c r="J882" i="22"/>
  <c r="G883" i="22"/>
  <c r="T883" i="22" s="1"/>
  <c r="R880" i="22" l="1"/>
  <c r="P881" i="22"/>
  <c r="Q881" i="22" s="1"/>
  <c r="U881" i="22" s="1"/>
  <c r="S880" i="22"/>
  <c r="N882" i="22"/>
  <c r="M882" i="22"/>
  <c r="L883" i="22"/>
  <c r="K883" i="22"/>
  <c r="O883" i="22" s="1"/>
  <c r="J883" i="22"/>
  <c r="G884" i="22"/>
  <c r="T884" i="22" s="1"/>
  <c r="R881" i="22" l="1"/>
  <c r="P882" i="22"/>
  <c r="Q882" i="22" s="1"/>
  <c r="U882" i="22" s="1"/>
  <c r="S881" i="22"/>
  <c r="N883" i="22"/>
  <c r="M883" i="22"/>
  <c r="L884" i="22"/>
  <c r="K884" i="22"/>
  <c r="O884" i="22" s="1"/>
  <c r="J884" i="22"/>
  <c r="G885" i="22"/>
  <c r="T885" i="22" s="1"/>
  <c r="R882" i="22" l="1"/>
  <c r="P883" i="22"/>
  <c r="Q883" i="22" s="1"/>
  <c r="U883" i="22" s="1"/>
  <c r="S882" i="22"/>
  <c r="N884" i="22"/>
  <c r="M884" i="22"/>
  <c r="L885" i="22"/>
  <c r="K885" i="22"/>
  <c r="O885" i="22" s="1"/>
  <c r="J885" i="22"/>
  <c r="G886" i="22"/>
  <c r="T886" i="22" s="1"/>
  <c r="P884" i="22" l="1"/>
  <c r="Q884" i="22" s="1"/>
  <c r="U884" i="22" s="1"/>
  <c r="S883" i="22"/>
  <c r="R883" i="22"/>
  <c r="N885" i="22"/>
  <c r="M885" i="22"/>
  <c r="L886" i="22"/>
  <c r="K886" i="22"/>
  <c r="O886" i="22" s="1"/>
  <c r="J886" i="22"/>
  <c r="G887" i="22"/>
  <c r="T887" i="22" s="1"/>
  <c r="R884" i="22" l="1"/>
  <c r="P885" i="22"/>
  <c r="Q885" i="22" s="1"/>
  <c r="U885" i="22" s="1"/>
  <c r="S884" i="22"/>
  <c r="N886" i="22"/>
  <c r="M886" i="22"/>
  <c r="L887" i="22"/>
  <c r="K887" i="22"/>
  <c r="O887" i="22" s="1"/>
  <c r="J887" i="22"/>
  <c r="G888" i="22"/>
  <c r="T888" i="22" s="1"/>
  <c r="S885" i="22" l="1"/>
  <c r="P886" i="22"/>
  <c r="Q886" i="22" s="1"/>
  <c r="U886" i="22" s="1"/>
  <c r="R885" i="22"/>
  <c r="N887" i="22"/>
  <c r="M887" i="22"/>
  <c r="L888" i="22"/>
  <c r="K888" i="22"/>
  <c r="O888" i="22" s="1"/>
  <c r="J888" i="22"/>
  <c r="G889" i="22"/>
  <c r="T889" i="22" s="1"/>
  <c r="P887" i="22" l="1"/>
  <c r="Q887" i="22" s="1"/>
  <c r="U887" i="22" s="1"/>
  <c r="R886" i="22"/>
  <c r="S886" i="22"/>
  <c r="N888" i="22"/>
  <c r="M888" i="22"/>
  <c r="L889" i="22"/>
  <c r="K889" i="22"/>
  <c r="O889" i="22" s="1"/>
  <c r="J889" i="22"/>
  <c r="G890" i="22"/>
  <c r="T890" i="22" s="1"/>
  <c r="P888" i="22" l="1"/>
  <c r="Q888" i="22" s="1"/>
  <c r="U888" i="22" s="1"/>
  <c r="R887" i="22"/>
  <c r="S887" i="22"/>
  <c r="N889" i="22"/>
  <c r="M889" i="22"/>
  <c r="L890" i="22"/>
  <c r="K890" i="22"/>
  <c r="O890" i="22" s="1"/>
  <c r="J890" i="22"/>
  <c r="G891" i="22"/>
  <c r="T891" i="22" s="1"/>
  <c r="R888" i="22" l="1"/>
  <c r="P889" i="22"/>
  <c r="Q889" i="22" s="1"/>
  <c r="U889" i="22" s="1"/>
  <c r="S888" i="22"/>
  <c r="N890" i="22"/>
  <c r="M890" i="22"/>
  <c r="L891" i="22"/>
  <c r="K891" i="22"/>
  <c r="O891" i="22" s="1"/>
  <c r="J891" i="22"/>
  <c r="G892" i="22"/>
  <c r="T892" i="22" s="1"/>
  <c r="R889" i="22" l="1"/>
  <c r="S889" i="22"/>
  <c r="P890" i="22"/>
  <c r="Q890" i="22" s="1"/>
  <c r="U890" i="22" s="1"/>
  <c r="N891" i="22"/>
  <c r="M891" i="22"/>
  <c r="L892" i="22"/>
  <c r="K892" i="22"/>
  <c r="O892" i="22" s="1"/>
  <c r="J892" i="22"/>
  <c r="G893" i="22"/>
  <c r="T893" i="22" s="1"/>
  <c r="R890" i="22" l="1"/>
  <c r="P891" i="22"/>
  <c r="Q891" i="22" s="1"/>
  <c r="U891" i="22" s="1"/>
  <c r="S890" i="22"/>
  <c r="N892" i="22"/>
  <c r="M892" i="22"/>
  <c r="L893" i="22"/>
  <c r="K893" i="22"/>
  <c r="O893" i="22" s="1"/>
  <c r="J893" i="22"/>
  <c r="G894" i="22"/>
  <c r="T894" i="22" s="1"/>
  <c r="R891" i="22" l="1"/>
  <c r="P892" i="22"/>
  <c r="Q892" i="22" s="1"/>
  <c r="U892" i="22" s="1"/>
  <c r="S891" i="22"/>
  <c r="N893" i="22"/>
  <c r="M893" i="22"/>
  <c r="L894" i="22"/>
  <c r="K894" i="22"/>
  <c r="O894" i="22" s="1"/>
  <c r="J894" i="22"/>
  <c r="G895" i="22"/>
  <c r="T895" i="22" s="1"/>
  <c r="R892" i="22" l="1"/>
  <c r="P893" i="22"/>
  <c r="Q893" i="22" s="1"/>
  <c r="U893" i="22" s="1"/>
  <c r="S892" i="22"/>
  <c r="N894" i="22"/>
  <c r="M894" i="22"/>
  <c r="L895" i="22"/>
  <c r="K895" i="22"/>
  <c r="O895" i="22" s="1"/>
  <c r="J895" i="22"/>
  <c r="G896" i="22"/>
  <c r="T896" i="22" s="1"/>
  <c r="P894" i="22" l="1"/>
  <c r="Q894" i="22" s="1"/>
  <c r="U894" i="22" s="1"/>
  <c r="S893" i="22"/>
  <c r="R893" i="22"/>
  <c r="N895" i="22"/>
  <c r="M895" i="22"/>
  <c r="L896" i="22"/>
  <c r="K896" i="22"/>
  <c r="O896" i="22" s="1"/>
  <c r="J896" i="22"/>
  <c r="G897" i="22"/>
  <c r="T897" i="22" s="1"/>
  <c r="P895" i="22" l="1"/>
  <c r="Q895" i="22" s="1"/>
  <c r="U895" i="22" s="1"/>
  <c r="R894" i="22"/>
  <c r="S894" i="22"/>
  <c r="N896" i="22"/>
  <c r="M896" i="22"/>
  <c r="L897" i="22"/>
  <c r="K897" i="22"/>
  <c r="O897" i="22" s="1"/>
  <c r="J897" i="22"/>
  <c r="G898" i="22"/>
  <c r="T898" i="22" s="1"/>
  <c r="R895" i="22" l="1"/>
  <c r="S895" i="22"/>
  <c r="P896" i="22"/>
  <c r="Q896" i="22" s="1"/>
  <c r="U896" i="22" s="1"/>
  <c r="N897" i="22"/>
  <c r="M897" i="22"/>
  <c r="L898" i="22"/>
  <c r="K898" i="22"/>
  <c r="O898" i="22" s="1"/>
  <c r="J898" i="22"/>
  <c r="G899" i="22"/>
  <c r="T899" i="22" s="1"/>
  <c r="R896" i="22" l="1"/>
  <c r="P897" i="22"/>
  <c r="Q897" i="22" s="1"/>
  <c r="U897" i="22" s="1"/>
  <c r="S896" i="22"/>
  <c r="N898" i="22"/>
  <c r="M898" i="22"/>
  <c r="L899" i="22"/>
  <c r="K899" i="22"/>
  <c r="O899" i="22" s="1"/>
  <c r="J899" i="22"/>
  <c r="G900" i="22"/>
  <c r="T900" i="22" s="1"/>
  <c r="R897" i="22" l="1"/>
  <c r="P898" i="22"/>
  <c r="Q898" i="22" s="1"/>
  <c r="U898" i="22" s="1"/>
  <c r="S897" i="22"/>
  <c r="N899" i="22"/>
  <c r="M899" i="22"/>
  <c r="L900" i="22"/>
  <c r="K900" i="22"/>
  <c r="O900" i="22" s="1"/>
  <c r="J900" i="22"/>
  <c r="G901" i="22"/>
  <c r="T901" i="22" s="1"/>
  <c r="R898" i="22" l="1"/>
  <c r="P899" i="22"/>
  <c r="Q899" i="22" s="1"/>
  <c r="U899" i="22" s="1"/>
  <c r="S898" i="22"/>
  <c r="N900" i="22"/>
  <c r="M900" i="22"/>
  <c r="L901" i="22"/>
  <c r="K901" i="22"/>
  <c r="O901" i="22" s="1"/>
  <c r="J901" i="22"/>
  <c r="G902" i="22"/>
  <c r="T902" i="22" s="1"/>
  <c r="R899" i="22" l="1"/>
  <c r="P900" i="22"/>
  <c r="Q900" i="22" s="1"/>
  <c r="U900" i="22" s="1"/>
  <c r="S899" i="22"/>
  <c r="N901" i="22"/>
  <c r="M901" i="22"/>
  <c r="L902" i="22"/>
  <c r="K902" i="22"/>
  <c r="O902" i="22" s="1"/>
  <c r="J902" i="22"/>
  <c r="G903" i="22"/>
  <c r="T903" i="22" s="1"/>
  <c r="R900" i="22" l="1"/>
  <c r="P901" i="22"/>
  <c r="Q901" i="22" s="1"/>
  <c r="U901" i="22" s="1"/>
  <c r="S900" i="22"/>
  <c r="N902" i="22"/>
  <c r="M902" i="22"/>
  <c r="L903" i="22"/>
  <c r="K903" i="22"/>
  <c r="O903" i="22" s="1"/>
  <c r="J903" i="22"/>
  <c r="G904" i="22"/>
  <c r="T904" i="22" s="1"/>
  <c r="R901" i="22" l="1"/>
  <c r="P902" i="22"/>
  <c r="Q902" i="22" s="1"/>
  <c r="U902" i="22" s="1"/>
  <c r="S901" i="22"/>
  <c r="N903" i="22"/>
  <c r="M903" i="22"/>
  <c r="L904" i="22"/>
  <c r="K904" i="22"/>
  <c r="O904" i="22" s="1"/>
  <c r="J904" i="22"/>
  <c r="G905" i="22"/>
  <c r="T905" i="22" s="1"/>
  <c r="R902" i="22" l="1"/>
  <c r="P903" i="22"/>
  <c r="Q903" i="22" s="1"/>
  <c r="U903" i="22" s="1"/>
  <c r="S902" i="22"/>
  <c r="N904" i="22"/>
  <c r="M904" i="22"/>
  <c r="L905" i="22"/>
  <c r="K905" i="22"/>
  <c r="O905" i="22" s="1"/>
  <c r="J905" i="22"/>
  <c r="G906" i="22"/>
  <c r="T906" i="22" s="1"/>
  <c r="P904" i="22" l="1"/>
  <c r="Q904" i="22" s="1"/>
  <c r="U904" i="22" s="1"/>
  <c r="S903" i="22"/>
  <c r="R903" i="22"/>
  <c r="N905" i="22"/>
  <c r="M905" i="22"/>
  <c r="L906" i="22"/>
  <c r="K906" i="22"/>
  <c r="O906" i="22" s="1"/>
  <c r="J906" i="22"/>
  <c r="G907" i="22"/>
  <c r="T907" i="22" s="1"/>
  <c r="P905" i="22" l="1"/>
  <c r="Q905" i="22" s="1"/>
  <c r="U905" i="22" s="1"/>
  <c r="R904" i="22"/>
  <c r="S904" i="22"/>
  <c r="N906" i="22"/>
  <c r="M906" i="22"/>
  <c r="L907" i="22"/>
  <c r="K907" i="22"/>
  <c r="O907" i="22" s="1"/>
  <c r="J907" i="22"/>
  <c r="G908" i="22"/>
  <c r="T908" i="22" s="1"/>
  <c r="R905" i="22" l="1"/>
  <c r="P906" i="22"/>
  <c r="Q906" i="22" s="1"/>
  <c r="U906" i="22" s="1"/>
  <c r="S905" i="22"/>
  <c r="N907" i="22"/>
  <c r="M907" i="22"/>
  <c r="L908" i="22"/>
  <c r="K908" i="22"/>
  <c r="O908" i="22" s="1"/>
  <c r="J908" i="22"/>
  <c r="G909" i="22"/>
  <c r="T909" i="22" s="1"/>
  <c r="R906" i="22" l="1"/>
  <c r="P907" i="22"/>
  <c r="Q907" i="22" s="1"/>
  <c r="U907" i="22" s="1"/>
  <c r="S906" i="22"/>
  <c r="N908" i="22"/>
  <c r="M908" i="22"/>
  <c r="L909" i="22"/>
  <c r="K909" i="22"/>
  <c r="O909" i="22" s="1"/>
  <c r="J909" i="22"/>
  <c r="G910" i="22"/>
  <c r="T910" i="22" s="1"/>
  <c r="R907" i="22" l="1"/>
  <c r="P908" i="22"/>
  <c r="Q908" i="22" s="1"/>
  <c r="U908" i="22" s="1"/>
  <c r="S907" i="22"/>
  <c r="N909" i="22"/>
  <c r="M909" i="22"/>
  <c r="L910" i="22"/>
  <c r="K910" i="22"/>
  <c r="O910" i="22" s="1"/>
  <c r="J910" i="22"/>
  <c r="G911" i="22"/>
  <c r="T911" i="22" s="1"/>
  <c r="R908" i="22" l="1"/>
  <c r="P909" i="22"/>
  <c r="Q909" i="22" s="1"/>
  <c r="U909" i="22" s="1"/>
  <c r="S908" i="22"/>
  <c r="N910" i="22"/>
  <c r="M910" i="22"/>
  <c r="L911" i="22"/>
  <c r="K911" i="22"/>
  <c r="O911" i="22" s="1"/>
  <c r="J911" i="22"/>
  <c r="G912" i="22"/>
  <c r="T912" i="22" s="1"/>
  <c r="R909" i="22" l="1"/>
  <c r="P910" i="22"/>
  <c r="Q910" i="22" s="1"/>
  <c r="U910" i="22" s="1"/>
  <c r="S909" i="22"/>
  <c r="N911" i="22"/>
  <c r="M911" i="22"/>
  <c r="L912" i="22"/>
  <c r="K912" i="22"/>
  <c r="O912" i="22" s="1"/>
  <c r="J912" i="22"/>
  <c r="G913" i="22"/>
  <c r="T913" i="22" s="1"/>
  <c r="R910" i="22" l="1"/>
  <c r="P911" i="22"/>
  <c r="Q911" i="22" s="1"/>
  <c r="U911" i="22" s="1"/>
  <c r="S910" i="22"/>
  <c r="N912" i="22"/>
  <c r="M912" i="22"/>
  <c r="L913" i="22"/>
  <c r="K913" i="22"/>
  <c r="O913" i="22" s="1"/>
  <c r="J913" i="22"/>
  <c r="G914" i="22"/>
  <c r="T914" i="22" s="1"/>
  <c r="R911" i="22" l="1"/>
  <c r="P912" i="22"/>
  <c r="Q912" i="22" s="1"/>
  <c r="U912" i="22" s="1"/>
  <c r="S911" i="22"/>
  <c r="N913" i="22"/>
  <c r="M913" i="22"/>
  <c r="L914" i="22"/>
  <c r="K914" i="22"/>
  <c r="O914" i="22" s="1"/>
  <c r="J914" i="22"/>
  <c r="G915" i="22"/>
  <c r="T915" i="22" s="1"/>
  <c r="R912" i="22" l="1"/>
  <c r="P913" i="22"/>
  <c r="Q913" i="22" s="1"/>
  <c r="U913" i="22" s="1"/>
  <c r="S912" i="22"/>
  <c r="N914" i="22"/>
  <c r="M914" i="22"/>
  <c r="L915" i="22"/>
  <c r="K915" i="22"/>
  <c r="O915" i="22" s="1"/>
  <c r="J915" i="22"/>
  <c r="G916" i="22"/>
  <c r="T916" i="22" s="1"/>
  <c r="R913" i="22" l="1"/>
  <c r="P914" i="22"/>
  <c r="Q914" i="22" s="1"/>
  <c r="U914" i="22" s="1"/>
  <c r="S913" i="22"/>
  <c r="N915" i="22"/>
  <c r="M915" i="22"/>
  <c r="L916" i="22"/>
  <c r="K916" i="22"/>
  <c r="O916" i="22" s="1"/>
  <c r="J916" i="22"/>
  <c r="G917" i="22"/>
  <c r="T917" i="22" s="1"/>
  <c r="R914" i="22" l="1"/>
  <c r="P915" i="22"/>
  <c r="Q915" i="22" s="1"/>
  <c r="U915" i="22" s="1"/>
  <c r="S914" i="22"/>
  <c r="N916" i="22"/>
  <c r="M916" i="22"/>
  <c r="L917" i="22"/>
  <c r="K917" i="22"/>
  <c r="O917" i="22" s="1"/>
  <c r="J917" i="22"/>
  <c r="G918" i="22"/>
  <c r="T918" i="22" s="1"/>
  <c r="R915" i="22" l="1"/>
  <c r="P916" i="22"/>
  <c r="Q916" i="22" s="1"/>
  <c r="U916" i="22" s="1"/>
  <c r="S915" i="22"/>
  <c r="N917" i="22"/>
  <c r="M917" i="22"/>
  <c r="L918" i="22"/>
  <c r="K918" i="22"/>
  <c r="O918" i="22" s="1"/>
  <c r="J918" i="22"/>
  <c r="G919" i="22"/>
  <c r="T919" i="22" s="1"/>
  <c r="R916" i="22" l="1"/>
  <c r="P917" i="22"/>
  <c r="Q917" i="22" s="1"/>
  <c r="U917" i="22" s="1"/>
  <c r="S916" i="22"/>
  <c r="N918" i="22"/>
  <c r="M918" i="22"/>
  <c r="L919" i="22"/>
  <c r="K919" i="22"/>
  <c r="O919" i="22" s="1"/>
  <c r="J919" i="22"/>
  <c r="G920" i="22"/>
  <c r="T920" i="22" s="1"/>
  <c r="R917" i="22" l="1"/>
  <c r="P918" i="22"/>
  <c r="Q918" i="22" s="1"/>
  <c r="U918" i="22" s="1"/>
  <c r="S917" i="22"/>
  <c r="N919" i="22"/>
  <c r="M919" i="22"/>
  <c r="L920" i="22"/>
  <c r="K920" i="22"/>
  <c r="O920" i="22" s="1"/>
  <c r="J920" i="22"/>
  <c r="G921" i="22"/>
  <c r="T921" i="22" s="1"/>
  <c r="R918" i="22" l="1"/>
  <c r="P919" i="22"/>
  <c r="Q919" i="22" s="1"/>
  <c r="U919" i="22" s="1"/>
  <c r="S918" i="22"/>
  <c r="N920" i="22"/>
  <c r="M920" i="22"/>
  <c r="K921" i="22"/>
  <c r="O921" i="22" s="1"/>
  <c r="L921" i="22"/>
  <c r="J921" i="22"/>
  <c r="G922" i="22"/>
  <c r="T922" i="22" s="1"/>
  <c r="R919" i="22" l="1"/>
  <c r="P920" i="22"/>
  <c r="Q920" i="22" s="1"/>
  <c r="U920" i="22" s="1"/>
  <c r="S919" i="22"/>
  <c r="N921" i="22"/>
  <c r="M921" i="22"/>
  <c r="L922" i="22"/>
  <c r="K922" i="22"/>
  <c r="O922" i="22" s="1"/>
  <c r="J922" i="22"/>
  <c r="G923" i="22"/>
  <c r="T923" i="22" s="1"/>
  <c r="R920" i="22" l="1"/>
  <c r="P921" i="22"/>
  <c r="Q921" i="22" s="1"/>
  <c r="U921" i="22" s="1"/>
  <c r="S920" i="22"/>
  <c r="N922" i="22"/>
  <c r="M922" i="22"/>
  <c r="K923" i="22"/>
  <c r="O923" i="22" s="1"/>
  <c r="L923" i="22"/>
  <c r="J923" i="22"/>
  <c r="G924" i="22"/>
  <c r="T924" i="22" s="1"/>
  <c r="R921" i="22" l="1"/>
  <c r="P922" i="22"/>
  <c r="Q922" i="22" s="1"/>
  <c r="U922" i="22" s="1"/>
  <c r="S921" i="22"/>
  <c r="N923" i="22"/>
  <c r="M923" i="22"/>
  <c r="K924" i="22"/>
  <c r="O924" i="22" s="1"/>
  <c r="L924" i="22"/>
  <c r="J924" i="22"/>
  <c r="G925" i="22"/>
  <c r="T925" i="22" s="1"/>
  <c r="R922" i="22" l="1"/>
  <c r="P923" i="22"/>
  <c r="Q923" i="22" s="1"/>
  <c r="U923" i="22" s="1"/>
  <c r="S922" i="22"/>
  <c r="N924" i="22"/>
  <c r="M924" i="22"/>
  <c r="L925" i="22"/>
  <c r="K925" i="22"/>
  <c r="O925" i="22" s="1"/>
  <c r="J925" i="22"/>
  <c r="G926" i="22"/>
  <c r="T926" i="22" s="1"/>
  <c r="R923" i="22" l="1"/>
  <c r="P924" i="22"/>
  <c r="Q924" i="22" s="1"/>
  <c r="U924" i="22" s="1"/>
  <c r="S923" i="22"/>
  <c r="N925" i="22"/>
  <c r="M925" i="22"/>
  <c r="L926" i="22"/>
  <c r="K926" i="22"/>
  <c r="O926" i="22" s="1"/>
  <c r="J926" i="22"/>
  <c r="G927" i="22"/>
  <c r="T927" i="22" s="1"/>
  <c r="S924" i="22" l="1"/>
  <c r="R924" i="22"/>
  <c r="P925" i="22"/>
  <c r="Q925" i="22" s="1"/>
  <c r="U925" i="22" s="1"/>
  <c r="N926" i="22"/>
  <c r="M926" i="22"/>
  <c r="L927" i="22"/>
  <c r="K927" i="22"/>
  <c r="O927" i="22" s="1"/>
  <c r="J927" i="22"/>
  <c r="G928" i="22"/>
  <c r="T928" i="22" s="1"/>
  <c r="P926" i="22" l="1"/>
  <c r="Q926" i="22" s="1"/>
  <c r="U926" i="22" s="1"/>
  <c r="R925" i="22"/>
  <c r="S925" i="22"/>
  <c r="N927" i="22"/>
  <c r="M927" i="22"/>
  <c r="L928" i="22"/>
  <c r="K928" i="22"/>
  <c r="O928" i="22" s="1"/>
  <c r="J928" i="22"/>
  <c r="G929" i="22"/>
  <c r="T929" i="22" s="1"/>
  <c r="R926" i="22" l="1"/>
  <c r="P927" i="22"/>
  <c r="Q927" i="22" s="1"/>
  <c r="U927" i="22" s="1"/>
  <c r="S926" i="22"/>
  <c r="N928" i="22"/>
  <c r="M928" i="22"/>
  <c r="L929" i="22"/>
  <c r="K929" i="22"/>
  <c r="O929" i="22" s="1"/>
  <c r="J929" i="22"/>
  <c r="G930" i="22"/>
  <c r="T930" i="22" s="1"/>
  <c r="R927" i="22" l="1"/>
  <c r="P928" i="22"/>
  <c r="Q928" i="22" s="1"/>
  <c r="U928" i="22" s="1"/>
  <c r="S927" i="22"/>
  <c r="N929" i="22"/>
  <c r="M929" i="22"/>
  <c r="L930" i="22"/>
  <c r="K930" i="22"/>
  <c r="O930" i="22" s="1"/>
  <c r="J930" i="22"/>
  <c r="G931" i="22"/>
  <c r="T931" i="22" s="1"/>
  <c r="R928" i="22" l="1"/>
  <c r="P929" i="22"/>
  <c r="Q929" i="22" s="1"/>
  <c r="U929" i="22" s="1"/>
  <c r="S928" i="22"/>
  <c r="N930" i="22"/>
  <c r="M930" i="22"/>
  <c r="L931" i="22"/>
  <c r="K931" i="22"/>
  <c r="O931" i="22" s="1"/>
  <c r="J931" i="22"/>
  <c r="G932" i="22"/>
  <c r="T932" i="22" s="1"/>
  <c r="R929" i="22" l="1"/>
  <c r="P930" i="22"/>
  <c r="Q930" i="22" s="1"/>
  <c r="U930" i="22" s="1"/>
  <c r="S929" i="22"/>
  <c r="N931" i="22"/>
  <c r="M931" i="22"/>
  <c r="L932" i="22"/>
  <c r="K932" i="22"/>
  <c r="O932" i="22" s="1"/>
  <c r="J932" i="22"/>
  <c r="G933" i="22"/>
  <c r="T933" i="22" s="1"/>
  <c r="R930" i="22" l="1"/>
  <c r="P931" i="22"/>
  <c r="Q931" i="22" s="1"/>
  <c r="U931" i="22" s="1"/>
  <c r="S930" i="22"/>
  <c r="N932" i="22"/>
  <c r="M932" i="22"/>
  <c r="L933" i="22"/>
  <c r="K933" i="22"/>
  <c r="O933" i="22" s="1"/>
  <c r="J933" i="22"/>
  <c r="G934" i="22"/>
  <c r="T934" i="22" s="1"/>
  <c r="R931" i="22" l="1"/>
  <c r="P932" i="22"/>
  <c r="Q932" i="22" s="1"/>
  <c r="U932" i="22" s="1"/>
  <c r="S931" i="22"/>
  <c r="N933" i="22"/>
  <c r="M933" i="22"/>
  <c r="L934" i="22"/>
  <c r="K934" i="22"/>
  <c r="O934" i="22" s="1"/>
  <c r="J934" i="22"/>
  <c r="G935" i="22"/>
  <c r="T935" i="22" s="1"/>
  <c r="P933" i="22" l="1"/>
  <c r="Q933" i="22" s="1"/>
  <c r="U933" i="22" s="1"/>
  <c r="R932" i="22"/>
  <c r="S932" i="22"/>
  <c r="N934" i="22"/>
  <c r="M934" i="22"/>
  <c r="L935" i="22"/>
  <c r="K935" i="22"/>
  <c r="O935" i="22" s="1"/>
  <c r="J935" i="22"/>
  <c r="G936" i="22"/>
  <c r="T936" i="22" s="1"/>
  <c r="P934" i="22" l="1"/>
  <c r="Q934" i="22" s="1"/>
  <c r="U934" i="22" s="1"/>
  <c r="R933" i="22"/>
  <c r="S933" i="22"/>
  <c r="N935" i="22"/>
  <c r="M935" i="22"/>
  <c r="L936" i="22"/>
  <c r="K936" i="22"/>
  <c r="O936" i="22" s="1"/>
  <c r="J936" i="22"/>
  <c r="G937" i="22"/>
  <c r="T937" i="22" s="1"/>
  <c r="R934" i="22" l="1"/>
  <c r="P935" i="22"/>
  <c r="Q935" i="22" s="1"/>
  <c r="U935" i="22" s="1"/>
  <c r="S934" i="22"/>
  <c r="N936" i="22"/>
  <c r="M936" i="22"/>
  <c r="L937" i="22"/>
  <c r="K937" i="22"/>
  <c r="O937" i="22" s="1"/>
  <c r="J937" i="22"/>
  <c r="G938" i="22"/>
  <c r="T938" i="22" s="1"/>
  <c r="R935" i="22" l="1"/>
  <c r="P936" i="22"/>
  <c r="Q936" i="22" s="1"/>
  <c r="U936" i="22" s="1"/>
  <c r="S935" i="22"/>
  <c r="N937" i="22"/>
  <c r="M937" i="22"/>
  <c r="L938" i="22"/>
  <c r="K938" i="22"/>
  <c r="O938" i="22" s="1"/>
  <c r="J938" i="22"/>
  <c r="G939" i="22"/>
  <c r="T939" i="22" s="1"/>
  <c r="R936" i="22" l="1"/>
  <c r="P937" i="22"/>
  <c r="Q937" i="22" s="1"/>
  <c r="U937" i="22" s="1"/>
  <c r="S936" i="22"/>
  <c r="N938" i="22"/>
  <c r="M938" i="22"/>
  <c r="L939" i="22"/>
  <c r="K939" i="22"/>
  <c r="O939" i="22" s="1"/>
  <c r="J939" i="22"/>
  <c r="G940" i="22"/>
  <c r="T940" i="22" s="1"/>
  <c r="R937" i="22" l="1"/>
  <c r="P938" i="22"/>
  <c r="Q938" i="22" s="1"/>
  <c r="U938" i="22" s="1"/>
  <c r="S937" i="22"/>
  <c r="N939" i="22"/>
  <c r="M939" i="22"/>
  <c r="L940" i="22"/>
  <c r="K940" i="22"/>
  <c r="O940" i="22" s="1"/>
  <c r="J940" i="22"/>
  <c r="G941" i="22"/>
  <c r="T941" i="22" s="1"/>
  <c r="R938" i="22" l="1"/>
  <c r="P939" i="22"/>
  <c r="Q939" i="22" s="1"/>
  <c r="U939" i="22" s="1"/>
  <c r="S938" i="22"/>
  <c r="N940" i="22"/>
  <c r="M940" i="22"/>
  <c r="L941" i="22"/>
  <c r="K941" i="22"/>
  <c r="O941" i="22" s="1"/>
  <c r="J941" i="22"/>
  <c r="G942" i="22"/>
  <c r="T942" i="22" s="1"/>
  <c r="R939" i="22" l="1"/>
  <c r="P940" i="22"/>
  <c r="Q940" i="22" s="1"/>
  <c r="U940" i="22" s="1"/>
  <c r="S939" i="22"/>
  <c r="N941" i="22"/>
  <c r="M941" i="22"/>
  <c r="L942" i="22"/>
  <c r="K942" i="22"/>
  <c r="O942" i="22" s="1"/>
  <c r="J942" i="22"/>
  <c r="G943" i="22"/>
  <c r="T943" i="22" s="1"/>
  <c r="R940" i="22" l="1"/>
  <c r="P941" i="22"/>
  <c r="Q941" i="22" s="1"/>
  <c r="U941" i="22" s="1"/>
  <c r="S940" i="22"/>
  <c r="N942" i="22"/>
  <c r="M942" i="22"/>
  <c r="L943" i="22"/>
  <c r="K943" i="22"/>
  <c r="O943" i="22" s="1"/>
  <c r="J943" i="22"/>
  <c r="G944" i="22"/>
  <c r="T944" i="22" s="1"/>
  <c r="R941" i="22" l="1"/>
  <c r="P942" i="22"/>
  <c r="Q942" i="22" s="1"/>
  <c r="U942" i="22" s="1"/>
  <c r="S941" i="22"/>
  <c r="N943" i="22"/>
  <c r="M943" i="22"/>
  <c r="L944" i="22"/>
  <c r="K944" i="22"/>
  <c r="O944" i="22" s="1"/>
  <c r="J944" i="22"/>
  <c r="G945" i="22"/>
  <c r="T945" i="22" s="1"/>
  <c r="R942" i="22" l="1"/>
  <c r="S942" i="22"/>
  <c r="P943" i="22"/>
  <c r="Q943" i="22" s="1"/>
  <c r="U943" i="22" s="1"/>
  <c r="N944" i="22"/>
  <c r="M944" i="22"/>
  <c r="L945" i="22"/>
  <c r="K945" i="22"/>
  <c r="O945" i="22" s="1"/>
  <c r="J945" i="22"/>
  <c r="G946" i="22"/>
  <c r="T946" i="22" s="1"/>
  <c r="R943" i="22" l="1"/>
  <c r="P944" i="22"/>
  <c r="Q944" i="22" s="1"/>
  <c r="U944" i="22" s="1"/>
  <c r="S943" i="22"/>
  <c r="N945" i="22"/>
  <c r="M945" i="22"/>
  <c r="L946" i="22"/>
  <c r="K946" i="22"/>
  <c r="O946" i="22" s="1"/>
  <c r="J946" i="22"/>
  <c r="G947" i="22"/>
  <c r="T947" i="22" s="1"/>
  <c r="R944" i="22" l="1"/>
  <c r="P945" i="22"/>
  <c r="Q945" i="22" s="1"/>
  <c r="U945" i="22" s="1"/>
  <c r="S944" i="22"/>
  <c r="N946" i="22"/>
  <c r="M946" i="22"/>
  <c r="L947" i="22"/>
  <c r="K947" i="22"/>
  <c r="O947" i="22" s="1"/>
  <c r="J947" i="22"/>
  <c r="G948" i="22"/>
  <c r="T948" i="22" s="1"/>
  <c r="R945" i="22" l="1"/>
  <c r="P946" i="22"/>
  <c r="Q946" i="22" s="1"/>
  <c r="U946" i="22" s="1"/>
  <c r="S945" i="22"/>
  <c r="N947" i="22"/>
  <c r="M947" i="22"/>
  <c r="L948" i="22"/>
  <c r="K948" i="22"/>
  <c r="O948" i="22" s="1"/>
  <c r="J948" i="22"/>
  <c r="G949" i="22"/>
  <c r="T949" i="22" s="1"/>
  <c r="R946" i="22" l="1"/>
  <c r="P947" i="22"/>
  <c r="Q947" i="22" s="1"/>
  <c r="U947" i="22" s="1"/>
  <c r="S946" i="22"/>
  <c r="N948" i="22"/>
  <c r="M948" i="22"/>
  <c r="L949" i="22"/>
  <c r="K949" i="22"/>
  <c r="O949" i="22" s="1"/>
  <c r="J949" i="22"/>
  <c r="G950" i="22"/>
  <c r="T950" i="22" s="1"/>
  <c r="R947" i="22" l="1"/>
  <c r="P948" i="22"/>
  <c r="Q948" i="22" s="1"/>
  <c r="U948" i="22" s="1"/>
  <c r="S947" i="22"/>
  <c r="N949" i="22"/>
  <c r="M949" i="22"/>
  <c r="L950" i="22"/>
  <c r="K950" i="22"/>
  <c r="O950" i="22" s="1"/>
  <c r="J950" i="22"/>
  <c r="G951" i="22"/>
  <c r="T951" i="22" s="1"/>
  <c r="R948" i="22" l="1"/>
  <c r="P949" i="22"/>
  <c r="Q949" i="22" s="1"/>
  <c r="U949" i="22" s="1"/>
  <c r="S948" i="22"/>
  <c r="N950" i="22"/>
  <c r="M950" i="22"/>
  <c r="L951" i="22"/>
  <c r="K951" i="22"/>
  <c r="O951" i="22" s="1"/>
  <c r="J951" i="22"/>
  <c r="G952" i="22"/>
  <c r="T952" i="22" s="1"/>
  <c r="R949" i="22" l="1"/>
  <c r="P950" i="22"/>
  <c r="Q950" i="22" s="1"/>
  <c r="U950" i="22" s="1"/>
  <c r="S949" i="22"/>
  <c r="N951" i="22"/>
  <c r="M951" i="22"/>
  <c r="L952" i="22"/>
  <c r="K952" i="22"/>
  <c r="O952" i="22" s="1"/>
  <c r="J952" i="22"/>
  <c r="G953" i="22"/>
  <c r="T953" i="22" s="1"/>
  <c r="R950" i="22" l="1"/>
  <c r="P951" i="22"/>
  <c r="Q951" i="22" s="1"/>
  <c r="U951" i="22" s="1"/>
  <c r="S950" i="22"/>
  <c r="N952" i="22"/>
  <c r="M952" i="22"/>
  <c r="L953" i="22"/>
  <c r="K953" i="22"/>
  <c r="O953" i="22" s="1"/>
  <c r="J953" i="22"/>
  <c r="G954" i="22"/>
  <c r="T954" i="22" s="1"/>
  <c r="R951" i="22" l="1"/>
  <c r="P952" i="22"/>
  <c r="Q952" i="22" s="1"/>
  <c r="U952" i="22" s="1"/>
  <c r="S951" i="22"/>
  <c r="N953" i="22"/>
  <c r="M953" i="22"/>
  <c r="L954" i="22"/>
  <c r="K954" i="22"/>
  <c r="O954" i="22" s="1"/>
  <c r="J954" i="22"/>
  <c r="G955" i="22"/>
  <c r="T955" i="22" s="1"/>
  <c r="S952" i="22" l="1"/>
  <c r="R952" i="22"/>
  <c r="P953" i="22"/>
  <c r="Q953" i="22" s="1"/>
  <c r="U953" i="22" s="1"/>
  <c r="N954" i="22"/>
  <c r="M954" i="22"/>
  <c r="L955" i="22"/>
  <c r="K955" i="22"/>
  <c r="O955" i="22" s="1"/>
  <c r="J955" i="22"/>
  <c r="G956" i="22"/>
  <c r="T956" i="22" s="1"/>
  <c r="S953" i="22" l="1"/>
  <c r="P954" i="22"/>
  <c r="Q954" i="22" s="1"/>
  <c r="U954" i="22" s="1"/>
  <c r="R953" i="22"/>
  <c r="N955" i="22"/>
  <c r="M955" i="22"/>
  <c r="L956" i="22"/>
  <c r="K956" i="22"/>
  <c r="O956" i="22" s="1"/>
  <c r="J956" i="22"/>
  <c r="G957" i="22"/>
  <c r="T957" i="22" s="1"/>
  <c r="P955" i="22" l="1"/>
  <c r="Q955" i="22" s="1"/>
  <c r="U955" i="22" s="1"/>
  <c r="R954" i="22"/>
  <c r="S954" i="22"/>
  <c r="N956" i="22"/>
  <c r="M956" i="22"/>
  <c r="L957" i="22"/>
  <c r="K957" i="22"/>
  <c r="O957" i="22" s="1"/>
  <c r="J957" i="22"/>
  <c r="G958" i="22"/>
  <c r="T958" i="22" s="1"/>
  <c r="P956" i="22" l="1"/>
  <c r="Q956" i="22" s="1"/>
  <c r="U956" i="22" s="1"/>
  <c r="S955" i="22"/>
  <c r="R955" i="22"/>
  <c r="N957" i="22"/>
  <c r="M957" i="22"/>
  <c r="L958" i="22"/>
  <c r="K958" i="22"/>
  <c r="O958" i="22" s="1"/>
  <c r="J958" i="22"/>
  <c r="G959" i="22"/>
  <c r="T959" i="22" s="1"/>
  <c r="S956" i="22" l="1"/>
  <c r="P957" i="22"/>
  <c r="Q957" i="22" s="1"/>
  <c r="U957" i="22" s="1"/>
  <c r="R956" i="22"/>
  <c r="N958" i="22"/>
  <c r="M958" i="22"/>
  <c r="L959" i="22"/>
  <c r="K959" i="22"/>
  <c r="O959" i="22" s="1"/>
  <c r="J959" i="22"/>
  <c r="G960" i="22"/>
  <c r="T960" i="22" s="1"/>
  <c r="S957" i="22" l="1"/>
  <c r="R957" i="22"/>
  <c r="P958" i="22"/>
  <c r="Q958" i="22" s="1"/>
  <c r="U958" i="22" s="1"/>
  <c r="N959" i="22"/>
  <c r="M959" i="22"/>
  <c r="L960" i="22"/>
  <c r="K960" i="22"/>
  <c r="O960" i="22" s="1"/>
  <c r="J960" i="22"/>
  <c r="G961" i="22"/>
  <c r="T961" i="22" s="1"/>
  <c r="S958" i="22" l="1"/>
  <c r="P959" i="22"/>
  <c r="Q959" i="22" s="1"/>
  <c r="U959" i="22" s="1"/>
  <c r="R958" i="22"/>
  <c r="N960" i="22"/>
  <c r="M960" i="22"/>
  <c r="L961" i="22"/>
  <c r="K961" i="22"/>
  <c r="O961" i="22" s="1"/>
  <c r="J961" i="22"/>
  <c r="G962" i="22"/>
  <c r="T962" i="22" s="1"/>
  <c r="S959" i="22" l="1"/>
  <c r="P960" i="22"/>
  <c r="Q960" i="22" s="1"/>
  <c r="U960" i="22" s="1"/>
  <c r="R959" i="22"/>
  <c r="N961" i="22"/>
  <c r="M961" i="22"/>
  <c r="L962" i="22"/>
  <c r="K962" i="22"/>
  <c r="O962" i="22" s="1"/>
  <c r="J962" i="22"/>
  <c r="G963" i="22"/>
  <c r="T963" i="22" s="1"/>
  <c r="S960" i="22" l="1"/>
  <c r="P961" i="22"/>
  <c r="Q961" i="22" s="1"/>
  <c r="U961" i="22" s="1"/>
  <c r="R960" i="22"/>
  <c r="N962" i="22"/>
  <c r="M962" i="22"/>
  <c r="L963" i="22"/>
  <c r="K963" i="22"/>
  <c r="O963" i="22" s="1"/>
  <c r="J963" i="22"/>
  <c r="G964" i="22"/>
  <c r="T964" i="22" s="1"/>
  <c r="P962" i="22" l="1"/>
  <c r="Q962" i="22" s="1"/>
  <c r="U962" i="22" s="1"/>
  <c r="R961" i="22"/>
  <c r="S961" i="22"/>
  <c r="N963" i="22"/>
  <c r="M963" i="22"/>
  <c r="L964" i="22"/>
  <c r="K964" i="22"/>
  <c r="O964" i="22" s="1"/>
  <c r="J964" i="22"/>
  <c r="G965" i="22"/>
  <c r="T965" i="22" s="1"/>
  <c r="R962" i="22" l="1"/>
  <c r="P963" i="22"/>
  <c r="Q963" i="22" s="1"/>
  <c r="U963" i="22" s="1"/>
  <c r="S962" i="22"/>
  <c r="N964" i="22"/>
  <c r="M964" i="22"/>
  <c r="L965" i="22"/>
  <c r="K965" i="22"/>
  <c r="O965" i="22" s="1"/>
  <c r="J965" i="22"/>
  <c r="G966" i="22"/>
  <c r="T966" i="22" s="1"/>
  <c r="R963" i="22" l="1"/>
  <c r="S963" i="22"/>
  <c r="P964" i="22"/>
  <c r="Q964" i="22" s="1"/>
  <c r="U964" i="22" s="1"/>
  <c r="N965" i="22"/>
  <c r="M965" i="22"/>
  <c r="L966" i="22"/>
  <c r="K966" i="22"/>
  <c r="O966" i="22" s="1"/>
  <c r="J966" i="22"/>
  <c r="G967" i="22"/>
  <c r="T967" i="22" s="1"/>
  <c r="R964" i="22" l="1"/>
  <c r="P965" i="22"/>
  <c r="Q965" i="22" s="1"/>
  <c r="U965" i="22" s="1"/>
  <c r="S964" i="22"/>
  <c r="N966" i="22"/>
  <c r="M966" i="22"/>
  <c r="L967" i="22"/>
  <c r="K967" i="22"/>
  <c r="O967" i="22" s="1"/>
  <c r="J967" i="22"/>
  <c r="G968" i="22"/>
  <c r="T968" i="22" s="1"/>
  <c r="R965" i="22" l="1"/>
  <c r="P966" i="22"/>
  <c r="Q966" i="22" s="1"/>
  <c r="U966" i="22" s="1"/>
  <c r="S965" i="22"/>
  <c r="N967" i="22"/>
  <c r="M967" i="22"/>
  <c r="L968" i="22"/>
  <c r="K968" i="22"/>
  <c r="O968" i="22" s="1"/>
  <c r="J968" i="22"/>
  <c r="G969" i="22"/>
  <c r="T969" i="22" s="1"/>
  <c r="P967" i="22" l="1"/>
  <c r="Q967" i="22" s="1"/>
  <c r="U967" i="22" s="1"/>
  <c r="R966" i="22"/>
  <c r="S966" i="22"/>
  <c r="N968" i="22"/>
  <c r="P968" i="22" s="1"/>
  <c r="M968" i="22"/>
  <c r="L969" i="22"/>
  <c r="K969" i="22"/>
  <c r="O969" i="22" s="1"/>
  <c r="J969" i="22"/>
  <c r="G970" i="22"/>
  <c r="T970" i="22" s="1"/>
  <c r="Q968" i="22" l="1"/>
  <c r="U968" i="22" s="1"/>
  <c r="R967" i="22"/>
  <c r="S967" i="22"/>
  <c r="N969" i="22"/>
  <c r="M969" i="22"/>
  <c r="L970" i="22"/>
  <c r="K970" i="22"/>
  <c r="O970" i="22" s="1"/>
  <c r="J970" i="22"/>
  <c r="G971" i="22"/>
  <c r="T971" i="22" s="1"/>
  <c r="P969" i="22" l="1"/>
  <c r="Q969" i="22" s="1"/>
  <c r="U969" i="22" s="1"/>
  <c r="R968" i="22"/>
  <c r="S968" i="22"/>
  <c r="N970" i="22"/>
  <c r="M970" i="22"/>
  <c r="L971" i="22"/>
  <c r="K971" i="22"/>
  <c r="O971" i="22" s="1"/>
  <c r="J971" i="22"/>
  <c r="G972" i="22"/>
  <c r="T972" i="22" s="1"/>
  <c r="P970" i="22" l="1"/>
  <c r="Q970" i="22" s="1"/>
  <c r="U970" i="22" s="1"/>
  <c r="R969" i="22"/>
  <c r="S969" i="22"/>
  <c r="N971" i="22"/>
  <c r="M971" i="22"/>
  <c r="L972" i="22"/>
  <c r="K972" i="22"/>
  <c r="O972" i="22" s="1"/>
  <c r="J972" i="22"/>
  <c r="G973" i="22"/>
  <c r="T973" i="22" s="1"/>
  <c r="R970" i="22" l="1"/>
  <c r="P971" i="22"/>
  <c r="Q971" i="22" s="1"/>
  <c r="U971" i="22" s="1"/>
  <c r="S970" i="22"/>
  <c r="N972" i="22"/>
  <c r="M972" i="22"/>
  <c r="L973" i="22"/>
  <c r="K973" i="22"/>
  <c r="O973" i="22" s="1"/>
  <c r="J973" i="22"/>
  <c r="G974" i="22"/>
  <c r="T974" i="22" s="1"/>
  <c r="R971" i="22" l="1"/>
  <c r="P972" i="22"/>
  <c r="Q972" i="22" s="1"/>
  <c r="U972" i="22" s="1"/>
  <c r="S971" i="22"/>
  <c r="N973" i="22"/>
  <c r="M973" i="22"/>
  <c r="L974" i="22"/>
  <c r="K974" i="22"/>
  <c r="O974" i="22" s="1"/>
  <c r="J974" i="22"/>
  <c r="G975" i="22"/>
  <c r="T975" i="22" s="1"/>
  <c r="P973" i="22" l="1"/>
  <c r="Q973" i="22" s="1"/>
  <c r="U973" i="22" s="1"/>
  <c r="S972" i="22"/>
  <c r="R972" i="22"/>
  <c r="N974" i="22"/>
  <c r="M974" i="22"/>
  <c r="L975" i="22"/>
  <c r="K975" i="22"/>
  <c r="O975" i="22" s="1"/>
  <c r="J975" i="22"/>
  <c r="G976" i="22"/>
  <c r="T976" i="22" s="1"/>
  <c r="P974" i="22" l="1"/>
  <c r="Q974" i="22" s="1"/>
  <c r="U974" i="22" s="1"/>
  <c r="R973" i="22"/>
  <c r="S973" i="22"/>
  <c r="N975" i="22"/>
  <c r="M975" i="22"/>
  <c r="L976" i="22"/>
  <c r="K976" i="22"/>
  <c r="O976" i="22" s="1"/>
  <c r="J976" i="22"/>
  <c r="G977" i="22"/>
  <c r="T977" i="22" s="1"/>
  <c r="P975" i="22" l="1"/>
  <c r="Q975" i="22" s="1"/>
  <c r="U975" i="22" s="1"/>
  <c r="R974" i="22"/>
  <c r="S974" i="22"/>
  <c r="N976" i="22"/>
  <c r="M976" i="22"/>
  <c r="L977" i="22"/>
  <c r="K977" i="22"/>
  <c r="O977" i="22" s="1"/>
  <c r="J977" i="22"/>
  <c r="G978" i="22"/>
  <c r="T978" i="22" s="1"/>
  <c r="R975" i="22" l="1"/>
  <c r="P976" i="22"/>
  <c r="Q976" i="22" s="1"/>
  <c r="U976" i="22" s="1"/>
  <c r="S975" i="22"/>
  <c r="N977" i="22"/>
  <c r="M977" i="22"/>
  <c r="L978" i="22"/>
  <c r="K978" i="22"/>
  <c r="O978" i="22" s="1"/>
  <c r="J978" i="22"/>
  <c r="G979" i="22"/>
  <c r="T979" i="22" s="1"/>
  <c r="R976" i="22" l="1"/>
  <c r="P977" i="22"/>
  <c r="Q977" i="22" s="1"/>
  <c r="U977" i="22" s="1"/>
  <c r="S976" i="22"/>
  <c r="N978" i="22"/>
  <c r="M978" i="22"/>
  <c r="L979" i="22"/>
  <c r="K979" i="22"/>
  <c r="O979" i="22" s="1"/>
  <c r="J979" i="22"/>
  <c r="G980" i="22"/>
  <c r="T980" i="22" s="1"/>
  <c r="R977" i="22" l="1"/>
  <c r="P978" i="22"/>
  <c r="Q978" i="22" s="1"/>
  <c r="U978" i="22" s="1"/>
  <c r="S977" i="22"/>
  <c r="N979" i="22"/>
  <c r="M979" i="22"/>
  <c r="L980" i="22"/>
  <c r="K980" i="22"/>
  <c r="O980" i="22" s="1"/>
  <c r="J980" i="22"/>
  <c r="G981" i="22"/>
  <c r="T981" i="22" s="1"/>
  <c r="R978" i="22" l="1"/>
  <c r="P979" i="22"/>
  <c r="Q979" i="22" s="1"/>
  <c r="U979" i="22" s="1"/>
  <c r="S978" i="22"/>
  <c r="N980" i="22"/>
  <c r="M980" i="22"/>
  <c r="L981" i="22"/>
  <c r="K981" i="22"/>
  <c r="O981" i="22" s="1"/>
  <c r="J981" i="22"/>
  <c r="G982" i="22"/>
  <c r="T982" i="22" s="1"/>
  <c r="R979" i="22" l="1"/>
  <c r="P980" i="22"/>
  <c r="Q980" i="22" s="1"/>
  <c r="U980" i="22" s="1"/>
  <c r="S979" i="22"/>
  <c r="N981" i="22"/>
  <c r="M981" i="22"/>
  <c r="L982" i="22"/>
  <c r="K982" i="22"/>
  <c r="O982" i="22" s="1"/>
  <c r="J982" i="22"/>
  <c r="G983" i="22"/>
  <c r="T983" i="22" s="1"/>
  <c r="R980" i="22" l="1"/>
  <c r="P981" i="22"/>
  <c r="Q981" i="22" s="1"/>
  <c r="U981" i="22" s="1"/>
  <c r="S980" i="22"/>
  <c r="N982" i="22"/>
  <c r="M982" i="22"/>
  <c r="L983" i="22"/>
  <c r="K983" i="22"/>
  <c r="O983" i="22" s="1"/>
  <c r="J983" i="22"/>
  <c r="G984" i="22"/>
  <c r="T984" i="22" s="1"/>
  <c r="R981" i="22" l="1"/>
  <c r="P982" i="22"/>
  <c r="Q982" i="22" s="1"/>
  <c r="U982" i="22" s="1"/>
  <c r="S981" i="22"/>
  <c r="N983" i="22"/>
  <c r="M983" i="22"/>
  <c r="L984" i="22"/>
  <c r="K984" i="22"/>
  <c r="O984" i="22" s="1"/>
  <c r="J984" i="22"/>
  <c r="G985" i="22"/>
  <c r="T985" i="22" s="1"/>
  <c r="R982" i="22" l="1"/>
  <c r="P983" i="22"/>
  <c r="Q983" i="22" s="1"/>
  <c r="U983" i="22" s="1"/>
  <c r="S982" i="22"/>
  <c r="N984" i="22"/>
  <c r="M984" i="22"/>
  <c r="L985" i="22"/>
  <c r="K985" i="22"/>
  <c r="O985" i="22" s="1"/>
  <c r="J985" i="22"/>
  <c r="G986" i="22"/>
  <c r="T986" i="22" s="1"/>
  <c r="R983" i="22" l="1"/>
  <c r="P984" i="22"/>
  <c r="Q984" i="22" s="1"/>
  <c r="U984" i="22" s="1"/>
  <c r="S983" i="22"/>
  <c r="N985" i="22"/>
  <c r="M985" i="22"/>
  <c r="L986" i="22"/>
  <c r="K986" i="22"/>
  <c r="O986" i="22" s="1"/>
  <c r="J986" i="22"/>
  <c r="G987" i="22"/>
  <c r="T987" i="22" s="1"/>
  <c r="P985" i="22" l="1"/>
  <c r="Q985" i="22" s="1"/>
  <c r="U985" i="22" s="1"/>
  <c r="R984" i="22"/>
  <c r="S984" i="22"/>
  <c r="N986" i="22"/>
  <c r="M986" i="22"/>
  <c r="K987" i="22"/>
  <c r="O987" i="22" s="1"/>
  <c r="L987" i="22"/>
  <c r="J987" i="22"/>
  <c r="G988" i="22"/>
  <c r="T988" i="22" s="1"/>
  <c r="P986" i="22" l="1"/>
  <c r="Q986" i="22" s="1"/>
  <c r="U986" i="22" s="1"/>
  <c r="R985" i="22"/>
  <c r="S985" i="22"/>
  <c r="N987" i="22"/>
  <c r="M987" i="22"/>
  <c r="L988" i="22"/>
  <c r="K988" i="22"/>
  <c r="O988" i="22" s="1"/>
  <c r="J988" i="22"/>
  <c r="G989" i="22"/>
  <c r="T989" i="22" s="1"/>
  <c r="P987" i="22" l="1"/>
  <c r="Q987" i="22" s="1"/>
  <c r="U987" i="22" s="1"/>
  <c r="R986" i="22"/>
  <c r="S986" i="22"/>
  <c r="N988" i="22"/>
  <c r="M988" i="22"/>
  <c r="L989" i="22"/>
  <c r="K989" i="22"/>
  <c r="O989" i="22" s="1"/>
  <c r="J989" i="22"/>
  <c r="G990" i="22"/>
  <c r="T990" i="22" s="1"/>
  <c r="R987" i="22" l="1"/>
  <c r="P988" i="22"/>
  <c r="Q988" i="22" s="1"/>
  <c r="U988" i="22" s="1"/>
  <c r="S987" i="22"/>
  <c r="N989" i="22"/>
  <c r="M989" i="22"/>
  <c r="L990" i="22"/>
  <c r="K990" i="22"/>
  <c r="O990" i="22" s="1"/>
  <c r="J990" i="22"/>
  <c r="G991" i="22"/>
  <c r="T991" i="22" s="1"/>
  <c r="R988" i="22" l="1"/>
  <c r="P989" i="22"/>
  <c r="Q989" i="22" s="1"/>
  <c r="U989" i="22" s="1"/>
  <c r="S988" i="22"/>
  <c r="N990" i="22"/>
  <c r="M990" i="22"/>
  <c r="L991" i="22"/>
  <c r="K991" i="22"/>
  <c r="O991" i="22" s="1"/>
  <c r="J991" i="22"/>
  <c r="G992" i="22"/>
  <c r="T992" i="22" s="1"/>
  <c r="R989" i="22" l="1"/>
  <c r="P990" i="22"/>
  <c r="Q990" i="22" s="1"/>
  <c r="U990" i="22" s="1"/>
  <c r="S989" i="22"/>
  <c r="N991" i="22"/>
  <c r="M991" i="22"/>
  <c r="L992" i="22"/>
  <c r="K992" i="22"/>
  <c r="O992" i="22" s="1"/>
  <c r="J992" i="22"/>
  <c r="G993" i="22"/>
  <c r="T993" i="22" s="1"/>
  <c r="R990" i="22" l="1"/>
  <c r="P991" i="22"/>
  <c r="Q991" i="22" s="1"/>
  <c r="U991" i="22" s="1"/>
  <c r="S990" i="22"/>
  <c r="N992" i="22"/>
  <c r="M992" i="22"/>
  <c r="L993" i="22"/>
  <c r="K993" i="22"/>
  <c r="O993" i="22" s="1"/>
  <c r="J993" i="22"/>
  <c r="G994" i="22"/>
  <c r="T994" i="22" s="1"/>
  <c r="P992" i="22" l="1"/>
  <c r="Q992" i="22" s="1"/>
  <c r="U992" i="22" s="1"/>
  <c r="R991" i="22"/>
  <c r="S991" i="22"/>
  <c r="N993" i="22"/>
  <c r="M993" i="22"/>
  <c r="L994" i="22"/>
  <c r="K994" i="22"/>
  <c r="O994" i="22" s="1"/>
  <c r="J994" i="22"/>
  <c r="G995" i="22"/>
  <c r="T995" i="22" s="1"/>
  <c r="R992" i="22" l="1"/>
  <c r="P993" i="22"/>
  <c r="Q993" i="22" s="1"/>
  <c r="U993" i="22" s="1"/>
  <c r="S992" i="22"/>
  <c r="N994" i="22"/>
  <c r="M994" i="22"/>
  <c r="L995" i="22"/>
  <c r="K995" i="22"/>
  <c r="O995" i="22" s="1"/>
  <c r="J995" i="22"/>
  <c r="G996" i="22"/>
  <c r="T996" i="22" s="1"/>
  <c r="R993" i="22" l="1"/>
  <c r="P994" i="22"/>
  <c r="Q994" i="22" s="1"/>
  <c r="U994" i="22" s="1"/>
  <c r="S993" i="22"/>
  <c r="N995" i="22"/>
  <c r="M995" i="22"/>
  <c r="L996" i="22"/>
  <c r="K996" i="22"/>
  <c r="O996" i="22" s="1"/>
  <c r="J996" i="22"/>
  <c r="G997" i="22"/>
  <c r="T997" i="22" s="1"/>
  <c r="R994" i="22" l="1"/>
  <c r="S994" i="22"/>
  <c r="P995" i="22"/>
  <c r="Q995" i="22" s="1"/>
  <c r="U995" i="22" s="1"/>
  <c r="N996" i="22"/>
  <c r="M996" i="22"/>
  <c r="L997" i="22"/>
  <c r="K997" i="22"/>
  <c r="O997" i="22" s="1"/>
  <c r="J997" i="22"/>
  <c r="G998" i="22"/>
  <c r="T998" i="22" s="1"/>
  <c r="R995" i="22" l="1"/>
  <c r="P996" i="22"/>
  <c r="Q996" i="22" s="1"/>
  <c r="U996" i="22" s="1"/>
  <c r="S995" i="22"/>
  <c r="N997" i="22"/>
  <c r="M997" i="22"/>
  <c r="L998" i="22"/>
  <c r="K998" i="22"/>
  <c r="O998" i="22" s="1"/>
  <c r="J998" i="22"/>
  <c r="G999" i="22"/>
  <c r="T999" i="22" s="1"/>
  <c r="R996" i="22" l="1"/>
  <c r="P997" i="22"/>
  <c r="Q997" i="22" s="1"/>
  <c r="U997" i="22" s="1"/>
  <c r="S996" i="22"/>
  <c r="N998" i="22"/>
  <c r="M998" i="22"/>
  <c r="L999" i="22"/>
  <c r="K999" i="22"/>
  <c r="O999" i="22" s="1"/>
  <c r="J999" i="22"/>
  <c r="G1000" i="22"/>
  <c r="T1000" i="22" s="1"/>
  <c r="R997" i="22" l="1"/>
  <c r="S997" i="22"/>
  <c r="P998" i="22"/>
  <c r="Q998" i="22" s="1"/>
  <c r="U998" i="22" s="1"/>
  <c r="N999" i="22"/>
  <c r="M999" i="22"/>
  <c r="L1000" i="22"/>
  <c r="K1000" i="22"/>
  <c r="O1000" i="22" s="1"/>
  <c r="J1000" i="22"/>
  <c r="G1001" i="22"/>
  <c r="T1001" i="22" s="1"/>
  <c r="R998" i="22" l="1"/>
  <c r="P999" i="22"/>
  <c r="Q999" i="22" s="1"/>
  <c r="U999" i="22" s="1"/>
  <c r="S998" i="22"/>
  <c r="N1000" i="22"/>
  <c r="M1000" i="22"/>
  <c r="L1001" i="22"/>
  <c r="K1001" i="22"/>
  <c r="O1001" i="22" s="1"/>
  <c r="J1001" i="22"/>
  <c r="G1002" i="22"/>
  <c r="T1002" i="22" s="1"/>
  <c r="R999" i="22" l="1"/>
  <c r="P1000" i="22"/>
  <c r="Q1000" i="22" s="1"/>
  <c r="U1000" i="22" s="1"/>
  <c r="S999" i="22"/>
  <c r="N1001" i="22"/>
  <c r="M1001" i="22"/>
  <c r="L1002" i="22"/>
  <c r="K1002" i="22"/>
  <c r="O1002" i="22" s="1"/>
  <c r="J1002" i="22"/>
  <c r="G1003" i="22"/>
  <c r="T1003" i="22" s="1"/>
  <c r="R1000" i="22" l="1"/>
  <c r="P1001" i="22"/>
  <c r="Q1001" i="22" s="1"/>
  <c r="U1001" i="22" s="1"/>
  <c r="S1000" i="22"/>
  <c r="N1002" i="22"/>
  <c r="M1002" i="22"/>
  <c r="L1003" i="22"/>
  <c r="K1003" i="22"/>
  <c r="O1003" i="22" s="1"/>
  <c r="J1003" i="22"/>
  <c r="G1004" i="22"/>
  <c r="T1004" i="22" s="1"/>
  <c r="R1001" i="22" l="1"/>
  <c r="P1002" i="22"/>
  <c r="Q1002" i="22" s="1"/>
  <c r="U1002" i="22" s="1"/>
  <c r="S1001" i="22"/>
  <c r="N1003" i="22"/>
  <c r="M1003" i="22"/>
  <c r="L1004" i="22"/>
  <c r="K1004" i="22"/>
  <c r="O1004" i="22" s="1"/>
  <c r="J1004" i="22"/>
  <c r="G1005" i="22"/>
  <c r="T1005" i="22" s="1"/>
  <c r="R1002" i="22" l="1"/>
  <c r="P1003" i="22"/>
  <c r="Q1003" i="22" s="1"/>
  <c r="U1003" i="22" s="1"/>
  <c r="S1002" i="22"/>
  <c r="N1004" i="22"/>
  <c r="M1004" i="22"/>
  <c r="L1005" i="22"/>
  <c r="K1005" i="22"/>
  <c r="O1005" i="22" s="1"/>
  <c r="J1005" i="22"/>
  <c r="G1006" i="22"/>
  <c r="T1006" i="22" s="1"/>
  <c r="P1004" i="22" l="1"/>
  <c r="Q1004" i="22" s="1"/>
  <c r="U1004" i="22" s="1"/>
  <c r="S1003" i="22"/>
  <c r="R1003" i="22"/>
  <c r="N1005" i="22"/>
  <c r="M1005" i="22"/>
  <c r="L1006" i="22"/>
  <c r="K1006" i="22"/>
  <c r="O1006" i="22" s="1"/>
  <c r="J1006" i="22"/>
  <c r="G1007" i="22"/>
  <c r="T1007" i="22" s="1"/>
  <c r="S1004" i="22" l="1"/>
  <c r="P1005" i="22"/>
  <c r="Q1005" i="22" s="1"/>
  <c r="U1005" i="22" s="1"/>
  <c r="R1004" i="22"/>
  <c r="N1006" i="22"/>
  <c r="M1006" i="22"/>
  <c r="L1007" i="22"/>
  <c r="K1007" i="22"/>
  <c r="O1007" i="22" s="1"/>
  <c r="J1007" i="22"/>
  <c r="G1008" i="22"/>
  <c r="T1008" i="22" s="1"/>
  <c r="S1005" i="22" l="1"/>
  <c r="P1006" i="22"/>
  <c r="Q1006" i="22" s="1"/>
  <c r="U1006" i="22" s="1"/>
  <c r="R1005" i="22"/>
  <c r="N1007" i="22"/>
  <c r="M1007" i="22"/>
  <c r="L1008" i="22"/>
  <c r="K1008" i="22"/>
  <c r="O1008" i="22" s="1"/>
  <c r="J1008" i="22"/>
  <c r="G1009" i="22"/>
  <c r="T1009" i="22" s="1"/>
  <c r="S1006" i="22" l="1"/>
  <c r="P1007" i="22"/>
  <c r="Q1007" i="22" s="1"/>
  <c r="U1007" i="22" s="1"/>
  <c r="R1006" i="22"/>
  <c r="N1008" i="22"/>
  <c r="M1008" i="22"/>
  <c r="L1009" i="22"/>
  <c r="K1009" i="22"/>
  <c r="O1009" i="22" s="1"/>
  <c r="J1009" i="22"/>
  <c r="G1010" i="22"/>
  <c r="T1010" i="22" s="1"/>
  <c r="P1008" i="22" l="1"/>
  <c r="Q1008" i="22" s="1"/>
  <c r="U1008" i="22" s="1"/>
  <c r="R1007" i="22"/>
  <c r="S1007" i="22"/>
  <c r="N1009" i="22"/>
  <c r="M1009" i="22"/>
  <c r="L1010" i="22"/>
  <c r="K1010" i="22"/>
  <c r="O1010" i="22" s="1"/>
  <c r="J1010" i="22"/>
  <c r="G1011" i="22"/>
  <c r="T1011" i="22" s="1"/>
  <c r="R1008" i="22" l="1"/>
  <c r="P1009" i="22"/>
  <c r="Q1009" i="22" s="1"/>
  <c r="U1009" i="22" s="1"/>
  <c r="S1008" i="22"/>
  <c r="N1010" i="22"/>
  <c r="M1010" i="22"/>
  <c r="L1011" i="22"/>
  <c r="K1011" i="22"/>
  <c r="O1011" i="22" s="1"/>
  <c r="J1011" i="22"/>
  <c r="G1012" i="22"/>
  <c r="T1012" i="22" s="1"/>
  <c r="R1009" i="22" l="1"/>
  <c r="P1010" i="22"/>
  <c r="Q1010" i="22" s="1"/>
  <c r="U1010" i="22" s="1"/>
  <c r="S1009" i="22"/>
  <c r="N1011" i="22"/>
  <c r="M1011" i="22"/>
  <c r="L1012" i="22"/>
  <c r="K1012" i="22"/>
  <c r="O1012" i="22" s="1"/>
  <c r="J1012" i="22"/>
  <c r="G1013" i="22"/>
  <c r="T1013" i="22" s="1"/>
  <c r="R1010" i="22" l="1"/>
  <c r="P1011" i="22"/>
  <c r="Q1011" i="22" s="1"/>
  <c r="U1011" i="22" s="1"/>
  <c r="S1010" i="22"/>
  <c r="N1012" i="22"/>
  <c r="M1012" i="22"/>
  <c r="L1013" i="22"/>
  <c r="K1013" i="22"/>
  <c r="O1013" i="22" s="1"/>
  <c r="J1013" i="22"/>
  <c r="G1014" i="22"/>
  <c r="T1014" i="22" s="1"/>
  <c r="R1011" i="22" l="1"/>
  <c r="P1012" i="22"/>
  <c r="Q1012" i="22" s="1"/>
  <c r="U1012" i="22" s="1"/>
  <c r="S1011" i="22"/>
  <c r="N1013" i="22"/>
  <c r="M1013" i="22"/>
  <c r="L1014" i="22"/>
  <c r="K1014" i="22"/>
  <c r="O1014" i="22" s="1"/>
  <c r="J1014" i="22"/>
  <c r="G1015" i="22"/>
  <c r="T1015" i="22" s="1"/>
  <c r="S1012" i="22" l="1"/>
  <c r="P1013" i="22"/>
  <c r="Q1013" i="22" s="1"/>
  <c r="U1013" i="22" s="1"/>
  <c r="R1012" i="22"/>
  <c r="N1014" i="22"/>
  <c r="M1014" i="22"/>
  <c r="L1015" i="22"/>
  <c r="K1015" i="22"/>
  <c r="O1015" i="22" s="1"/>
  <c r="J1015" i="22"/>
  <c r="G1016" i="22"/>
  <c r="T1016" i="22" s="1"/>
  <c r="P1014" i="22" l="1"/>
  <c r="Q1014" i="22" s="1"/>
  <c r="U1014" i="22" s="1"/>
  <c r="R1013" i="22"/>
  <c r="S1013" i="22"/>
  <c r="N1015" i="22"/>
  <c r="M1015" i="22"/>
  <c r="L1016" i="22"/>
  <c r="K1016" i="22"/>
  <c r="O1016" i="22" s="1"/>
  <c r="J1016" i="22"/>
  <c r="G1017" i="22"/>
  <c r="T1017" i="22" s="1"/>
  <c r="R1014" i="22" l="1"/>
  <c r="P1015" i="22"/>
  <c r="Q1015" i="22" s="1"/>
  <c r="U1015" i="22" s="1"/>
  <c r="S1014" i="22"/>
  <c r="N1016" i="22"/>
  <c r="M1016" i="22"/>
  <c r="L1017" i="22"/>
  <c r="K1017" i="22"/>
  <c r="O1017" i="22" s="1"/>
  <c r="J1017" i="22"/>
  <c r="G1018" i="22"/>
  <c r="T1018" i="22" s="1"/>
  <c r="R1015" i="22" l="1"/>
  <c r="P1016" i="22"/>
  <c r="Q1016" i="22" s="1"/>
  <c r="U1016" i="22" s="1"/>
  <c r="S1015" i="22"/>
  <c r="N1017" i="22"/>
  <c r="M1017" i="22"/>
  <c r="L1018" i="22"/>
  <c r="K1018" i="22"/>
  <c r="O1018" i="22" s="1"/>
  <c r="J1018" i="22"/>
  <c r="G1019" i="22"/>
  <c r="T1019" i="22" s="1"/>
  <c r="P1017" i="22" l="1"/>
  <c r="Q1017" i="22" s="1"/>
  <c r="U1017" i="22" s="1"/>
  <c r="S1016" i="22"/>
  <c r="R1016" i="22"/>
  <c r="N1018" i="22"/>
  <c r="M1018" i="22"/>
  <c r="L1019" i="22"/>
  <c r="K1019" i="22"/>
  <c r="O1019" i="22" s="1"/>
  <c r="J1019" i="22"/>
  <c r="G1020" i="22"/>
  <c r="T1020" i="22" s="1"/>
  <c r="S1017" i="22" l="1"/>
  <c r="P1018" i="22"/>
  <c r="Q1018" i="22" s="1"/>
  <c r="U1018" i="22" s="1"/>
  <c r="R1017" i="22"/>
  <c r="N1019" i="22"/>
  <c r="M1019" i="22"/>
  <c r="L1020" i="22"/>
  <c r="K1020" i="22"/>
  <c r="O1020" i="22" s="1"/>
  <c r="J1020" i="22"/>
  <c r="G1021" i="22"/>
  <c r="T1021" i="22" s="1"/>
  <c r="P1019" i="22" l="1"/>
  <c r="Q1019" i="22" s="1"/>
  <c r="U1019" i="22" s="1"/>
  <c r="R1018" i="22"/>
  <c r="S1018" i="22"/>
  <c r="N1020" i="22"/>
  <c r="M1020" i="22"/>
  <c r="L1021" i="22"/>
  <c r="K1021" i="22"/>
  <c r="O1021" i="22" s="1"/>
  <c r="J1021" i="22"/>
  <c r="G1022" i="22"/>
  <c r="T1022" i="22" s="1"/>
  <c r="R1019" i="22" l="1"/>
  <c r="P1020" i="22"/>
  <c r="Q1020" i="22" s="1"/>
  <c r="U1020" i="22" s="1"/>
  <c r="S1019" i="22"/>
  <c r="N1021" i="22"/>
  <c r="M1021" i="22"/>
  <c r="L1022" i="22"/>
  <c r="K1022" i="22"/>
  <c r="O1022" i="22" s="1"/>
  <c r="J1022" i="22"/>
  <c r="G1023" i="22"/>
  <c r="T1023" i="22" s="1"/>
  <c r="R1020" i="22" l="1"/>
  <c r="P1021" i="22"/>
  <c r="Q1021" i="22" s="1"/>
  <c r="U1021" i="22" s="1"/>
  <c r="S1020" i="22"/>
  <c r="N1022" i="22"/>
  <c r="M1022" i="22"/>
  <c r="L1023" i="22"/>
  <c r="K1023" i="22"/>
  <c r="O1023" i="22" s="1"/>
  <c r="J1023" i="22"/>
  <c r="G1024" i="22"/>
  <c r="T1024" i="22" s="1"/>
  <c r="R1021" i="22" l="1"/>
  <c r="S1021" i="22"/>
  <c r="P1022" i="22"/>
  <c r="Q1022" i="22" s="1"/>
  <c r="U1022" i="22" s="1"/>
  <c r="N1023" i="22"/>
  <c r="M1023" i="22"/>
  <c r="L1024" i="22"/>
  <c r="K1024" i="22"/>
  <c r="O1024" i="22" s="1"/>
  <c r="J1024" i="22"/>
  <c r="G1025" i="22"/>
  <c r="T1025" i="22" s="1"/>
  <c r="R1022" i="22" l="1"/>
  <c r="P1023" i="22"/>
  <c r="Q1023" i="22" s="1"/>
  <c r="U1023" i="22" s="1"/>
  <c r="S1022" i="22"/>
  <c r="N1024" i="22"/>
  <c r="M1024" i="22"/>
  <c r="L1025" i="22"/>
  <c r="K1025" i="22"/>
  <c r="O1025" i="22" s="1"/>
  <c r="J1025" i="22"/>
  <c r="G1026" i="22"/>
  <c r="T1026" i="22" s="1"/>
  <c r="R1023" i="22" l="1"/>
  <c r="P1024" i="22"/>
  <c r="Q1024" i="22" s="1"/>
  <c r="U1024" i="22" s="1"/>
  <c r="S1023" i="22"/>
  <c r="N1025" i="22"/>
  <c r="M1025" i="22"/>
  <c r="L1026" i="22"/>
  <c r="K1026" i="22"/>
  <c r="O1026" i="22" s="1"/>
  <c r="J1026" i="22"/>
  <c r="G1027" i="22"/>
  <c r="T1027" i="22" s="1"/>
  <c r="P1025" i="22" l="1"/>
  <c r="Q1025" i="22" s="1"/>
  <c r="U1025" i="22" s="1"/>
  <c r="R1024" i="22"/>
  <c r="S1024" i="22"/>
  <c r="N1026" i="22"/>
  <c r="M1026" i="22"/>
  <c r="L1027" i="22"/>
  <c r="K1027" i="22"/>
  <c r="O1027" i="22" s="1"/>
  <c r="J1027" i="22"/>
  <c r="G1028" i="22"/>
  <c r="T1028" i="22" s="1"/>
  <c r="R1025" i="22" l="1"/>
  <c r="P1026" i="22"/>
  <c r="Q1026" i="22" s="1"/>
  <c r="U1026" i="22" s="1"/>
  <c r="S1025" i="22"/>
  <c r="N1027" i="22"/>
  <c r="M1027" i="22"/>
  <c r="L1028" i="22"/>
  <c r="K1028" i="22"/>
  <c r="O1028" i="22" s="1"/>
  <c r="J1028" i="22"/>
  <c r="G1029" i="22"/>
  <c r="T1029" i="22" s="1"/>
  <c r="R1026" i="22" l="1"/>
  <c r="P1027" i="22"/>
  <c r="Q1027" i="22" s="1"/>
  <c r="U1027" i="22" s="1"/>
  <c r="S1026" i="22"/>
  <c r="N1028" i="22"/>
  <c r="M1028" i="22"/>
  <c r="L1029" i="22"/>
  <c r="K1029" i="22"/>
  <c r="O1029" i="22" s="1"/>
  <c r="J1029" i="22"/>
  <c r="G1030" i="22"/>
  <c r="T1030" i="22" s="1"/>
  <c r="P1028" i="22" l="1"/>
  <c r="Q1028" i="22" s="1"/>
  <c r="U1028" i="22" s="1"/>
  <c r="R1027" i="22"/>
  <c r="S1027" i="22"/>
  <c r="N1029" i="22"/>
  <c r="M1029" i="22"/>
  <c r="L1030" i="22"/>
  <c r="K1030" i="22"/>
  <c r="O1030" i="22" s="1"/>
  <c r="J1030" i="22"/>
  <c r="G1031" i="22"/>
  <c r="T1031" i="22" s="1"/>
  <c r="P1029" i="22" l="1"/>
  <c r="Q1029" i="22" s="1"/>
  <c r="U1029" i="22" s="1"/>
  <c r="R1028" i="22"/>
  <c r="S1028" i="22"/>
  <c r="N1030" i="22"/>
  <c r="M1030" i="22"/>
  <c r="L1031" i="22"/>
  <c r="K1031" i="22"/>
  <c r="O1031" i="22" s="1"/>
  <c r="J1031" i="22"/>
  <c r="G1032" i="22"/>
  <c r="T1032" i="22" s="1"/>
  <c r="P1030" i="22" l="1"/>
  <c r="Q1030" i="22" s="1"/>
  <c r="U1030" i="22" s="1"/>
  <c r="R1029" i="22"/>
  <c r="S1029" i="22"/>
  <c r="N1031" i="22"/>
  <c r="M1031" i="22"/>
  <c r="L1032" i="22"/>
  <c r="K1032" i="22"/>
  <c r="O1032" i="22" s="1"/>
  <c r="J1032" i="22"/>
  <c r="G1033" i="22"/>
  <c r="T1033" i="22" s="1"/>
  <c r="R1030" i="22" l="1"/>
  <c r="P1031" i="22"/>
  <c r="Q1031" i="22" s="1"/>
  <c r="U1031" i="22" s="1"/>
  <c r="S1030" i="22"/>
  <c r="N1032" i="22"/>
  <c r="M1032" i="22"/>
  <c r="L1033" i="22"/>
  <c r="K1033" i="22"/>
  <c r="O1033" i="22" s="1"/>
  <c r="J1033" i="22"/>
  <c r="G1034" i="22"/>
  <c r="T1034" i="22" s="1"/>
  <c r="R1031" i="22" l="1"/>
  <c r="P1032" i="22"/>
  <c r="Q1032" i="22" s="1"/>
  <c r="U1032" i="22" s="1"/>
  <c r="S1031" i="22"/>
  <c r="N1033" i="22"/>
  <c r="M1033" i="22"/>
  <c r="L1034" i="22"/>
  <c r="K1034" i="22"/>
  <c r="O1034" i="22" s="1"/>
  <c r="J1034" i="22"/>
  <c r="G1035" i="22"/>
  <c r="T1035" i="22" s="1"/>
  <c r="R1032" i="22" l="1"/>
  <c r="P1033" i="22"/>
  <c r="Q1033" i="22" s="1"/>
  <c r="U1033" i="22" s="1"/>
  <c r="S1032" i="22"/>
  <c r="N1034" i="22"/>
  <c r="M1034" i="22"/>
  <c r="L1035" i="22"/>
  <c r="K1035" i="22"/>
  <c r="O1035" i="22" s="1"/>
  <c r="J1035" i="22"/>
  <c r="G1036" i="22"/>
  <c r="T1036" i="22" s="1"/>
  <c r="R1033" i="22" l="1"/>
  <c r="P1034" i="22"/>
  <c r="Q1034" i="22" s="1"/>
  <c r="U1034" i="22" s="1"/>
  <c r="S1033" i="22"/>
  <c r="N1035" i="22"/>
  <c r="M1035" i="22"/>
  <c r="L1036" i="22"/>
  <c r="K1036" i="22"/>
  <c r="O1036" i="22" s="1"/>
  <c r="J1036" i="22"/>
  <c r="G1037" i="22"/>
  <c r="T1037" i="22" s="1"/>
  <c r="P1035" i="22" l="1"/>
  <c r="Q1035" i="22" s="1"/>
  <c r="U1035" i="22" s="1"/>
  <c r="R1034" i="22"/>
  <c r="S1034" i="22"/>
  <c r="N1036" i="22"/>
  <c r="M1036" i="22"/>
  <c r="L1037" i="22"/>
  <c r="K1037" i="22"/>
  <c r="O1037" i="22" s="1"/>
  <c r="J1037" i="22"/>
  <c r="G1038" i="22"/>
  <c r="T1038" i="22" s="1"/>
  <c r="P1036" i="22" l="1"/>
  <c r="Q1036" i="22" s="1"/>
  <c r="U1036" i="22" s="1"/>
  <c r="R1035" i="22"/>
  <c r="S1035" i="22"/>
  <c r="N1037" i="22"/>
  <c r="M1037" i="22"/>
  <c r="K1038" i="22"/>
  <c r="O1038" i="22" s="1"/>
  <c r="L1038" i="22"/>
  <c r="J1038" i="22"/>
  <c r="G1039" i="22"/>
  <c r="T1039" i="22" s="1"/>
  <c r="R1036" i="22" l="1"/>
  <c r="P1037" i="22"/>
  <c r="Q1037" i="22" s="1"/>
  <c r="U1037" i="22" s="1"/>
  <c r="S1036" i="22"/>
  <c r="N1038" i="22"/>
  <c r="M1038" i="22"/>
  <c r="L1039" i="22"/>
  <c r="K1039" i="22"/>
  <c r="O1039" i="22" s="1"/>
  <c r="J1039" i="22"/>
  <c r="G1040" i="22"/>
  <c r="T1040" i="22" s="1"/>
  <c r="P1038" i="22" l="1"/>
  <c r="Q1038" i="22" s="1"/>
  <c r="U1038" i="22" s="1"/>
  <c r="R1037" i="22"/>
  <c r="S1037" i="22"/>
  <c r="N1039" i="22"/>
  <c r="M1039" i="22"/>
  <c r="L1040" i="22"/>
  <c r="K1040" i="22"/>
  <c r="O1040" i="22" s="1"/>
  <c r="J1040" i="22"/>
  <c r="G1041" i="22"/>
  <c r="T1041" i="22" s="1"/>
  <c r="P1039" i="22" l="1"/>
  <c r="Q1039" i="22" s="1"/>
  <c r="U1039" i="22" s="1"/>
  <c r="R1038" i="22"/>
  <c r="S1038" i="22"/>
  <c r="N1040" i="22"/>
  <c r="M1040" i="22"/>
  <c r="L1041" i="22"/>
  <c r="K1041" i="22"/>
  <c r="O1041" i="22" s="1"/>
  <c r="J1041" i="22"/>
  <c r="G1042" i="22"/>
  <c r="T1042" i="22" s="1"/>
  <c r="R1039" i="22" l="1"/>
  <c r="P1040" i="22"/>
  <c r="Q1040" i="22" s="1"/>
  <c r="U1040" i="22" s="1"/>
  <c r="S1039" i="22"/>
  <c r="N1041" i="22"/>
  <c r="M1041" i="22"/>
  <c r="L1042" i="22"/>
  <c r="K1042" i="22"/>
  <c r="O1042" i="22" s="1"/>
  <c r="J1042" i="22"/>
  <c r="G1043" i="22"/>
  <c r="T1043" i="22" s="1"/>
  <c r="R1040" i="22" l="1"/>
  <c r="P1041" i="22"/>
  <c r="Q1041" i="22" s="1"/>
  <c r="U1041" i="22" s="1"/>
  <c r="S1040" i="22"/>
  <c r="N1042" i="22"/>
  <c r="M1042" i="22"/>
  <c r="L1043" i="22"/>
  <c r="K1043" i="22"/>
  <c r="O1043" i="22" s="1"/>
  <c r="J1043" i="22"/>
  <c r="G1044" i="22"/>
  <c r="T1044" i="22" s="1"/>
  <c r="R1041" i="22" l="1"/>
  <c r="P1042" i="22"/>
  <c r="Q1042" i="22" s="1"/>
  <c r="U1042" i="22" s="1"/>
  <c r="S1041" i="22"/>
  <c r="N1043" i="22"/>
  <c r="M1043" i="22"/>
  <c r="L1044" i="22"/>
  <c r="K1044" i="22"/>
  <c r="O1044" i="22" s="1"/>
  <c r="J1044" i="22"/>
  <c r="G1045" i="22"/>
  <c r="T1045" i="22" s="1"/>
  <c r="P1043" i="22" l="1"/>
  <c r="Q1043" i="22" s="1"/>
  <c r="U1043" i="22" s="1"/>
  <c r="R1042" i="22"/>
  <c r="S1042" i="22"/>
  <c r="N1044" i="22"/>
  <c r="M1044" i="22"/>
  <c r="L1045" i="22"/>
  <c r="K1045" i="22"/>
  <c r="O1045" i="22" s="1"/>
  <c r="J1045" i="22"/>
  <c r="G1046" i="22"/>
  <c r="T1046" i="22" s="1"/>
  <c r="R1043" i="22" l="1"/>
  <c r="P1044" i="22"/>
  <c r="Q1044" i="22" s="1"/>
  <c r="U1044" i="22" s="1"/>
  <c r="S1043" i="22"/>
  <c r="N1045" i="22"/>
  <c r="M1045" i="22"/>
  <c r="L1046" i="22"/>
  <c r="K1046" i="22"/>
  <c r="O1046" i="22" s="1"/>
  <c r="J1046" i="22"/>
  <c r="G1047" i="22"/>
  <c r="T1047" i="22" s="1"/>
  <c r="R1044" i="22" l="1"/>
  <c r="P1045" i="22"/>
  <c r="Q1045" i="22" s="1"/>
  <c r="U1045" i="22" s="1"/>
  <c r="S1044" i="22"/>
  <c r="N1046" i="22"/>
  <c r="M1046" i="22"/>
  <c r="L1047" i="22"/>
  <c r="K1047" i="22"/>
  <c r="O1047" i="22" s="1"/>
  <c r="J1047" i="22"/>
  <c r="G1048" i="22"/>
  <c r="T1048" i="22" s="1"/>
  <c r="R1045" i="22" l="1"/>
  <c r="P1046" i="22"/>
  <c r="Q1046" i="22" s="1"/>
  <c r="U1046" i="22" s="1"/>
  <c r="S1045" i="22"/>
  <c r="N1047" i="22"/>
  <c r="M1047" i="22"/>
  <c r="L1048" i="22"/>
  <c r="K1048" i="22"/>
  <c r="O1048" i="22" s="1"/>
  <c r="J1048" i="22"/>
  <c r="G1049" i="22"/>
  <c r="T1049" i="22" s="1"/>
  <c r="R1046" i="22" l="1"/>
  <c r="P1047" i="22"/>
  <c r="Q1047" i="22" s="1"/>
  <c r="U1047" i="22" s="1"/>
  <c r="S1046" i="22"/>
  <c r="N1048" i="22"/>
  <c r="M1048" i="22"/>
  <c r="L1049" i="22"/>
  <c r="K1049" i="22"/>
  <c r="O1049" i="22" s="1"/>
  <c r="J1049" i="22"/>
  <c r="G1050" i="22"/>
  <c r="T1050" i="22" s="1"/>
  <c r="P1048" i="22" l="1"/>
  <c r="Q1048" i="22" s="1"/>
  <c r="U1048" i="22" s="1"/>
  <c r="R1047" i="22"/>
  <c r="S1047" i="22"/>
  <c r="N1049" i="22"/>
  <c r="M1049" i="22"/>
  <c r="L1050" i="22"/>
  <c r="K1050" i="22"/>
  <c r="O1050" i="22" s="1"/>
  <c r="J1050" i="22"/>
  <c r="G1051" i="22"/>
  <c r="T1051" i="22" s="1"/>
  <c r="P1049" i="22" l="1"/>
  <c r="Q1049" i="22" s="1"/>
  <c r="U1049" i="22" s="1"/>
  <c r="R1048" i="22"/>
  <c r="S1048" i="22"/>
  <c r="N1050" i="22"/>
  <c r="M1050" i="22"/>
  <c r="L1051" i="22"/>
  <c r="K1051" i="22"/>
  <c r="O1051" i="22" s="1"/>
  <c r="J1051" i="22"/>
  <c r="G1052" i="22"/>
  <c r="T1052" i="22" s="1"/>
  <c r="P1050" i="22" l="1"/>
  <c r="Q1050" i="22" s="1"/>
  <c r="U1050" i="22" s="1"/>
  <c r="R1049" i="22"/>
  <c r="S1049" i="22"/>
  <c r="N1051" i="22"/>
  <c r="M1051" i="22"/>
  <c r="L1052" i="22"/>
  <c r="K1052" i="22"/>
  <c r="O1052" i="22" s="1"/>
  <c r="J1052" i="22"/>
  <c r="G1053" i="22"/>
  <c r="T1053" i="22" s="1"/>
  <c r="P1051" i="22" l="1"/>
  <c r="Q1051" i="22" s="1"/>
  <c r="U1051" i="22" s="1"/>
  <c r="R1050" i="22"/>
  <c r="S1050" i="22"/>
  <c r="N1052" i="22"/>
  <c r="M1052" i="22"/>
  <c r="L1053" i="22"/>
  <c r="K1053" i="22"/>
  <c r="O1053" i="22" s="1"/>
  <c r="J1053" i="22"/>
  <c r="G1054" i="22"/>
  <c r="T1054" i="22" s="1"/>
  <c r="P1052" i="22" l="1"/>
  <c r="Q1052" i="22" s="1"/>
  <c r="U1052" i="22" s="1"/>
  <c r="R1051" i="22"/>
  <c r="S1051" i="22"/>
  <c r="N1053" i="22"/>
  <c r="M1053" i="22"/>
  <c r="L1054" i="22"/>
  <c r="K1054" i="22"/>
  <c r="O1054" i="22" s="1"/>
  <c r="J1054" i="22"/>
  <c r="G1055" i="22"/>
  <c r="T1055" i="22" s="1"/>
  <c r="P1053" i="22" l="1"/>
  <c r="Q1053" i="22" s="1"/>
  <c r="U1053" i="22" s="1"/>
  <c r="R1052" i="22"/>
  <c r="S1052" i="22"/>
  <c r="N1054" i="22"/>
  <c r="M1054" i="22"/>
  <c r="L1055" i="22"/>
  <c r="K1055" i="22"/>
  <c r="O1055" i="22" s="1"/>
  <c r="J1055" i="22"/>
  <c r="G1056" i="22"/>
  <c r="T1056" i="22" s="1"/>
  <c r="P1054" i="22" l="1"/>
  <c r="Q1054" i="22" s="1"/>
  <c r="U1054" i="22" s="1"/>
  <c r="R1053" i="22"/>
  <c r="S1053" i="22"/>
  <c r="N1055" i="22"/>
  <c r="M1055" i="22"/>
  <c r="L1056" i="22"/>
  <c r="K1056" i="22"/>
  <c r="O1056" i="22" s="1"/>
  <c r="J1056" i="22"/>
  <c r="G1057" i="22"/>
  <c r="T1057" i="22" s="1"/>
  <c r="R1054" i="22" l="1"/>
  <c r="P1055" i="22"/>
  <c r="Q1055" i="22" s="1"/>
  <c r="U1055" i="22" s="1"/>
  <c r="S1054" i="22"/>
  <c r="N1056" i="22"/>
  <c r="M1056" i="22"/>
  <c r="L1057" i="22"/>
  <c r="K1057" i="22"/>
  <c r="O1057" i="22" s="1"/>
  <c r="J1057" i="22"/>
  <c r="G1058" i="22"/>
  <c r="T1058" i="22" s="1"/>
  <c r="R1055" i="22" l="1"/>
  <c r="P1056" i="22"/>
  <c r="Q1056" i="22" s="1"/>
  <c r="U1056" i="22" s="1"/>
  <c r="S1055" i="22"/>
  <c r="N1057" i="22"/>
  <c r="M1057" i="22"/>
  <c r="L1058" i="22"/>
  <c r="K1058" i="22"/>
  <c r="O1058" i="22" s="1"/>
  <c r="J1058" i="22"/>
  <c r="G1059" i="22"/>
  <c r="T1059" i="22" s="1"/>
  <c r="R1056" i="22" l="1"/>
  <c r="P1057" i="22"/>
  <c r="Q1057" i="22" s="1"/>
  <c r="U1057" i="22" s="1"/>
  <c r="S1056" i="22"/>
  <c r="N1058" i="22"/>
  <c r="M1058" i="22"/>
  <c r="L1059" i="22"/>
  <c r="K1059" i="22"/>
  <c r="O1059" i="22" s="1"/>
  <c r="J1059" i="22"/>
  <c r="G1060" i="22"/>
  <c r="T1060" i="22" s="1"/>
  <c r="R1057" i="22" l="1"/>
  <c r="S1057" i="22"/>
  <c r="P1058" i="22"/>
  <c r="Q1058" i="22" s="1"/>
  <c r="U1058" i="22" s="1"/>
  <c r="N1059" i="22"/>
  <c r="M1059" i="22"/>
  <c r="L1060" i="22"/>
  <c r="K1060" i="22"/>
  <c r="O1060" i="22" s="1"/>
  <c r="J1060" i="22"/>
  <c r="G1061" i="22"/>
  <c r="T1061" i="22" s="1"/>
  <c r="R1058" i="22" l="1"/>
  <c r="P1059" i="22"/>
  <c r="Q1059" i="22" s="1"/>
  <c r="U1059" i="22" s="1"/>
  <c r="S1058" i="22"/>
  <c r="N1060" i="22"/>
  <c r="M1060" i="22"/>
  <c r="L1061" i="22"/>
  <c r="K1061" i="22"/>
  <c r="O1061" i="22" s="1"/>
  <c r="J1061" i="22"/>
  <c r="G1062" i="22"/>
  <c r="T1062" i="22" s="1"/>
  <c r="R1059" i="22" l="1"/>
  <c r="P1060" i="22"/>
  <c r="Q1060" i="22" s="1"/>
  <c r="U1060" i="22" s="1"/>
  <c r="S1059" i="22"/>
  <c r="N1061" i="22"/>
  <c r="M1061" i="22"/>
  <c r="L1062" i="22"/>
  <c r="K1062" i="22"/>
  <c r="O1062" i="22" s="1"/>
  <c r="J1062" i="22"/>
  <c r="G1063" i="22"/>
  <c r="T1063" i="22" s="1"/>
  <c r="R1060" i="22" l="1"/>
  <c r="P1061" i="22"/>
  <c r="Q1061" i="22" s="1"/>
  <c r="U1061" i="22" s="1"/>
  <c r="S1060" i="22"/>
  <c r="N1062" i="22"/>
  <c r="M1062" i="22"/>
  <c r="L1063" i="22"/>
  <c r="K1063" i="22"/>
  <c r="O1063" i="22" s="1"/>
  <c r="J1063" i="22"/>
  <c r="G1064" i="22"/>
  <c r="T1064" i="22" s="1"/>
  <c r="R1061" i="22" l="1"/>
  <c r="P1062" i="22"/>
  <c r="Q1062" i="22" s="1"/>
  <c r="U1062" i="22" s="1"/>
  <c r="S1061" i="22"/>
  <c r="N1063" i="22"/>
  <c r="M1063" i="22"/>
  <c r="L1064" i="22"/>
  <c r="K1064" i="22"/>
  <c r="O1064" i="22" s="1"/>
  <c r="J1064" i="22"/>
  <c r="G1065" i="22"/>
  <c r="T1065" i="22" s="1"/>
  <c r="R1062" i="22" l="1"/>
  <c r="P1063" i="22"/>
  <c r="Q1063" i="22" s="1"/>
  <c r="U1063" i="22" s="1"/>
  <c r="S1062" i="22"/>
  <c r="N1064" i="22"/>
  <c r="M1064" i="22"/>
  <c r="L1065" i="22"/>
  <c r="K1065" i="22"/>
  <c r="O1065" i="22" s="1"/>
  <c r="J1065" i="22"/>
  <c r="G1066" i="22"/>
  <c r="T1066" i="22" s="1"/>
  <c r="R1063" i="22" l="1"/>
  <c r="P1064" i="22"/>
  <c r="Q1064" i="22" s="1"/>
  <c r="U1064" i="22" s="1"/>
  <c r="S1063" i="22"/>
  <c r="N1065" i="22"/>
  <c r="M1065" i="22"/>
  <c r="L1066" i="22"/>
  <c r="K1066" i="22"/>
  <c r="O1066" i="22" s="1"/>
  <c r="J1066" i="22"/>
  <c r="G1067" i="22"/>
  <c r="T1067" i="22" s="1"/>
  <c r="R1064" i="22" l="1"/>
  <c r="P1065" i="22"/>
  <c r="Q1065" i="22" s="1"/>
  <c r="U1065" i="22" s="1"/>
  <c r="S1064" i="22"/>
  <c r="N1066" i="22"/>
  <c r="M1066" i="22"/>
  <c r="L1067" i="22"/>
  <c r="K1067" i="22"/>
  <c r="O1067" i="22" s="1"/>
  <c r="J1067" i="22"/>
  <c r="G1068" i="22"/>
  <c r="T1068" i="22" s="1"/>
  <c r="R1065" i="22" l="1"/>
  <c r="P1066" i="22"/>
  <c r="Q1066" i="22" s="1"/>
  <c r="U1066" i="22" s="1"/>
  <c r="S1065" i="22"/>
  <c r="N1067" i="22"/>
  <c r="M1067" i="22"/>
  <c r="L1068" i="22"/>
  <c r="K1068" i="22"/>
  <c r="O1068" i="22" s="1"/>
  <c r="J1068" i="22"/>
  <c r="G1069" i="22"/>
  <c r="T1069" i="22" s="1"/>
  <c r="R1066" i="22" l="1"/>
  <c r="P1067" i="22"/>
  <c r="Q1067" i="22" s="1"/>
  <c r="U1067" i="22" s="1"/>
  <c r="S1066" i="22"/>
  <c r="N1068" i="22"/>
  <c r="M1068" i="22"/>
  <c r="L1069" i="22"/>
  <c r="K1069" i="22"/>
  <c r="O1069" i="22" s="1"/>
  <c r="J1069" i="22"/>
  <c r="G1070" i="22"/>
  <c r="T1070" i="22" s="1"/>
  <c r="P1068" i="22" l="1"/>
  <c r="Q1068" i="22" s="1"/>
  <c r="U1068" i="22" s="1"/>
  <c r="R1067" i="22"/>
  <c r="S1067" i="22"/>
  <c r="N1069" i="22"/>
  <c r="M1069" i="22"/>
  <c r="L1070" i="22"/>
  <c r="K1070" i="22"/>
  <c r="O1070" i="22" s="1"/>
  <c r="J1070" i="22"/>
  <c r="G1071" i="22"/>
  <c r="T1071" i="22" s="1"/>
  <c r="R1068" i="22" l="1"/>
  <c r="P1069" i="22"/>
  <c r="Q1069" i="22" s="1"/>
  <c r="U1069" i="22" s="1"/>
  <c r="S1068" i="22"/>
  <c r="N1070" i="22"/>
  <c r="M1070" i="22"/>
  <c r="L1071" i="22"/>
  <c r="K1071" i="22"/>
  <c r="O1071" i="22" s="1"/>
  <c r="J1071" i="22"/>
  <c r="G1072" i="22"/>
  <c r="T1072" i="22" s="1"/>
  <c r="R1069" i="22" l="1"/>
  <c r="P1070" i="22"/>
  <c r="Q1070" i="22" s="1"/>
  <c r="U1070" i="22" s="1"/>
  <c r="S1069" i="22"/>
  <c r="N1071" i="22"/>
  <c r="M1071" i="22"/>
  <c r="L1072" i="22"/>
  <c r="K1072" i="22"/>
  <c r="O1072" i="22" s="1"/>
  <c r="J1072" i="22"/>
  <c r="G1073" i="22"/>
  <c r="T1073" i="22" s="1"/>
  <c r="R1070" i="22" l="1"/>
  <c r="S1070" i="22"/>
  <c r="P1071" i="22"/>
  <c r="Q1071" i="22" s="1"/>
  <c r="U1071" i="22" s="1"/>
  <c r="N1072" i="22"/>
  <c r="M1072" i="22"/>
  <c r="L1073" i="22"/>
  <c r="K1073" i="22"/>
  <c r="O1073" i="22" s="1"/>
  <c r="J1073" i="22"/>
  <c r="G1074" i="22"/>
  <c r="T1074" i="22" s="1"/>
  <c r="R1071" i="22" l="1"/>
  <c r="P1072" i="22"/>
  <c r="Q1072" i="22" s="1"/>
  <c r="U1072" i="22" s="1"/>
  <c r="S1071" i="22"/>
  <c r="N1073" i="22"/>
  <c r="M1073" i="22"/>
  <c r="L1074" i="22"/>
  <c r="K1074" i="22"/>
  <c r="O1074" i="22" s="1"/>
  <c r="J1074" i="22"/>
  <c r="G1075" i="22"/>
  <c r="T1075" i="22" s="1"/>
  <c r="R1072" i="22" l="1"/>
  <c r="P1073" i="22"/>
  <c r="Q1073" i="22" s="1"/>
  <c r="U1073" i="22" s="1"/>
  <c r="S1072" i="22"/>
  <c r="N1074" i="22"/>
  <c r="M1074" i="22"/>
  <c r="L1075" i="22"/>
  <c r="K1075" i="22"/>
  <c r="O1075" i="22" s="1"/>
  <c r="J1075" i="22"/>
  <c r="G1076" i="22"/>
  <c r="T1076" i="22" s="1"/>
  <c r="P1074" i="22" l="1"/>
  <c r="Q1074" i="22" s="1"/>
  <c r="U1074" i="22" s="1"/>
  <c r="R1073" i="22"/>
  <c r="S1073" i="22"/>
  <c r="N1075" i="22"/>
  <c r="M1075" i="22"/>
  <c r="L1076" i="22"/>
  <c r="K1076" i="22"/>
  <c r="O1076" i="22" s="1"/>
  <c r="J1076" i="22"/>
  <c r="G1077" i="22"/>
  <c r="T1077" i="22" s="1"/>
  <c r="R1074" i="22" l="1"/>
  <c r="P1075" i="22"/>
  <c r="Q1075" i="22" s="1"/>
  <c r="U1075" i="22" s="1"/>
  <c r="S1074" i="22"/>
  <c r="N1076" i="22"/>
  <c r="M1076" i="22"/>
  <c r="L1077" i="22"/>
  <c r="K1077" i="22"/>
  <c r="O1077" i="22" s="1"/>
  <c r="J1077" i="22"/>
  <c r="G1078" i="22"/>
  <c r="T1078" i="22" s="1"/>
  <c r="R1075" i="22" l="1"/>
  <c r="P1076" i="22"/>
  <c r="Q1076" i="22" s="1"/>
  <c r="U1076" i="22" s="1"/>
  <c r="S1075" i="22"/>
  <c r="N1077" i="22"/>
  <c r="M1077" i="22"/>
  <c r="L1078" i="22"/>
  <c r="K1078" i="22"/>
  <c r="O1078" i="22" s="1"/>
  <c r="J1078" i="22"/>
  <c r="G1079" i="22"/>
  <c r="T1079" i="22" s="1"/>
  <c r="R1076" i="22" l="1"/>
  <c r="P1077" i="22"/>
  <c r="Q1077" i="22" s="1"/>
  <c r="U1077" i="22" s="1"/>
  <c r="S1076" i="22"/>
  <c r="N1078" i="22"/>
  <c r="M1078" i="22"/>
  <c r="L1079" i="22"/>
  <c r="K1079" i="22"/>
  <c r="O1079" i="22" s="1"/>
  <c r="J1079" i="22"/>
  <c r="G1080" i="22"/>
  <c r="T1080" i="22" s="1"/>
  <c r="P1078" i="22" l="1"/>
  <c r="Q1078" i="22" s="1"/>
  <c r="U1078" i="22" s="1"/>
  <c r="R1077" i="22"/>
  <c r="S1077" i="22"/>
  <c r="N1079" i="22"/>
  <c r="M1079" i="22"/>
  <c r="L1080" i="22"/>
  <c r="K1080" i="22"/>
  <c r="O1080" i="22" s="1"/>
  <c r="J1080" i="22"/>
  <c r="G1081" i="22"/>
  <c r="T1081" i="22" s="1"/>
  <c r="P1079" i="22" l="1"/>
  <c r="Q1079" i="22" s="1"/>
  <c r="U1079" i="22" s="1"/>
  <c r="R1078" i="22"/>
  <c r="S1078" i="22"/>
  <c r="N1080" i="22"/>
  <c r="M1080" i="22"/>
  <c r="L1081" i="22"/>
  <c r="K1081" i="22"/>
  <c r="O1081" i="22" s="1"/>
  <c r="J1081" i="22"/>
  <c r="G1082" i="22"/>
  <c r="T1082" i="22" s="1"/>
  <c r="P1080" i="22" l="1"/>
  <c r="Q1080" i="22" s="1"/>
  <c r="U1080" i="22" s="1"/>
  <c r="R1079" i="22"/>
  <c r="S1079" i="22"/>
  <c r="N1081" i="22"/>
  <c r="M1081" i="22"/>
  <c r="L1082" i="22"/>
  <c r="K1082" i="22"/>
  <c r="O1082" i="22" s="1"/>
  <c r="J1082" i="22"/>
  <c r="G1083" i="22"/>
  <c r="T1083" i="22" s="1"/>
  <c r="R1080" i="22" l="1"/>
  <c r="P1081" i="22"/>
  <c r="Q1081" i="22" s="1"/>
  <c r="U1081" i="22" s="1"/>
  <c r="S1080" i="22"/>
  <c r="N1082" i="22"/>
  <c r="M1082" i="22"/>
  <c r="L1083" i="22"/>
  <c r="K1083" i="22"/>
  <c r="O1083" i="22" s="1"/>
  <c r="J1083" i="22"/>
  <c r="G1084" i="22"/>
  <c r="T1084" i="22" s="1"/>
  <c r="P1082" i="22" l="1"/>
  <c r="Q1082" i="22" s="1"/>
  <c r="U1082" i="22" s="1"/>
  <c r="R1081" i="22"/>
  <c r="S1081" i="22"/>
  <c r="N1083" i="22"/>
  <c r="M1083" i="22"/>
  <c r="L1084" i="22"/>
  <c r="K1084" i="22"/>
  <c r="O1084" i="22" s="1"/>
  <c r="J1084" i="22"/>
  <c r="G1085" i="22"/>
  <c r="T1085" i="22" s="1"/>
  <c r="R1082" i="22" l="1"/>
  <c r="P1083" i="22"/>
  <c r="Q1083" i="22" s="1"/>
  <c r="U1083" i="22" s="1"/>
  <c r="S1082" i="22"/>
  <c r="N1084" i="22"/>
  <c r="M1084" i="22"/>
  <c r="L1085" i="22"/>
  <c r="K1085" i="22"/>
  <c r="O1085" i="22" s="1"/>
  <c r="J1085" i="22"/>
  <c r="G1086" i="22"/>
  <c r="T1086" i="22" s="1"/>
  <c r="R1083" i="22" l="1"/>
  <c r="P1084" i="22"/>
  <c r="Q1084" i="22" s="1"/>
  <c r="U1084" i="22" s="1"/>
  <c r="S1083" i="22"/>
  <c r="N1085" i="22"/>
  <c r="M1085" i="22"/>
  <c r="L1086" i="22"/>
  <c r="K1086" i="22"/>
  <c r="O1086" i="22" s="1"/>
  <c r="J1086" i="22"/>
  <c r="G1087" i="22"/>
  <c r="T1087" i="22" s="1"/>
  <c r="R1084" i="22" l="1"/>
  <c r="P1085" i="22"/>
  <c r="Q1085" i="22" s="1"/>
  <c r="U1085" i="22" s="1"/>
  <c r="S1084" i="22"/>
  <c r="N1086" i="22"/>
  <c r="M1086" i="22"/>
  <c r="L1087" i="22"/>
  <c r="K1087" i="22"/>
  <c r="O1087" i="22" s="1"/>
  <c r="J1087" i="22"/>
  <c r="G1088" i="22"/>
  <c r="T1088" i="22" s="1"/>
  <c r="R1085" i="22" l="1"/>
  <c r="P1086" i="22"/>
  <c r="Q1086" i="22" s="1"/>
  <c r="U1086" i="22" s="1"/>
  <c r="S1085" i="22"/>
  <c r="N1087" i="22"/>
  <c r="M1087" i="22"/>
  <c r="L1088" i="22"/>
  <c r="K1088" i="22"/>
  <c r="O1088" i="22" s="1"/>
  <c r="J1088" i="22"/>
  <c r="G1089" i="22"/>
  <c r="T1089" i="22" s="1"/>
  <c r="R1086" i="22" l="1"/>
  <c r="P1087" i="22"/>
  <c r="Q1087" i="22" s="1"/>
  <c r="U1087" i="22" s="1"/>
  <c r="S1086" i="22"/>
  <c r="N1088" i="22"/>
  <c r="M1088" i="22"/>
  <c r="L1089" i="22"/>
  <c r="K1089" i="22"/>
  <c r="O1089" i="22" s="1"/>
  <c r="J1089" i="22"/>
  <c r="G1090" i="22"/>
  <c r="T1090" i="22" s="1"/>
  <c r="R1087" i="22" l="1"/>
  <c r="P1088" i="22"/>
  <c r="Q1088" i="22" s="1"/>
  <c r="U1088" i="22" s="1"/>
  <c r="S1087" i="22"/>
  <c r="N1089" i="22"/>
  <c r="M1089" i="22"/>
  <c r="L1090" i="22"/>
  <c r="K1090" i="22"/>
  <c r="O1090" i="22" s="1"/>
  <c r="J1090" i="22"/>
  <c r="G1091" i="22"/>
  <c r="T1091" i="22" s="1"/>
  <c r="S1088" i="22" l="1"/>
  <c r="P1089" i="22"/>
  <c r="Q1089" i="22" s="1"/>
  <c r="U1089" i="22" s="1"/>
  <c r="R1088" i="22"/>
  <c r="N1090" i="22"/>
  <c r="M1090" i="22"/>
  <c r="L1091" i="22"/>
  <c r="K1091" i="22"/>
  <c r="O1091" i="22" s="1"/>
  <c r="J1091" i="22"/>
  <c r="G1092" i="22"/>
  <c r="T1092" i="22" s="1"/>
  <c r="S1089" i="22" l="1"/>
  <c r="R1089" i="22"/>
  <c r="P1090" i="22"/>
  <c r="Q1090" i="22" s="1"/>
  <c r="U1090" i="22" s="1"/>
  <c r="N1091" i="22"/>
  <c r="M1091" i="22"/>
  <c r="L1092" i="22"/>
  <c r="K1092" i="22"/>
  <c r="O1092" i="22" s="1"/>
  <c r="J1092" i="22"/>
  <c r="G1093" i="22"/>
  <c r="T1093" i="22" s="1"/>
  <c r="R1090" i="22" l="1"/>
  <c r="P1091" i="22"/>
  <c r="Q1091" i="22" s="1"/>
  <c r="U1091" i="22" s="1"/>
  <c r="S1090" i="22"/>
  <c r="N1092" i="22"/>
  <c r="M1092" i="22"/>
  <c r="L1093" i="22"/>
  <c r="K1093" i="22"/>
  <c r="O1093" i="22" s="1"/>
  <c r="J1093" i="22"/>
  <c r="G1094" i="22"/>
  <c r="T1094" i="22" s="1"/>
  <c r="R1091" i="22" l="1"/>
  <c r="P1092" i="22"/>
  <c r="Q1092" i="22" s="1"/>
  <c r="U1092" i="22" s="1"/>
  <c r="S1091" i="22"/>
  <c r="N1093" i="22"/>
  <c r="M1093" i="22"/>
  <c r="L1094" i="22"/>
  <c r="K1094" i="22"/>
  <c r="O1094" i="22" s="1"/>
  <c r="J1094" i="22"/>
  <c r="G1095" i="22"/>
  <c r="T1095" i="22" s="1"/>
  <c r="P1093" i="22" l="1"/>
  <c r="Q1093" i="22" s="1"/>
  <c r="U1093" i="22" s="1"/>
  <c r="R1092" i="22"/>
  <c r="S1092" i="22"/>
  <c r="N1094" i="22"/>
  <c r="M1094" i="22"/>
  <c r="L1095" i="22"/>
  <c r="K1095" i="22"/>
  <c r="O1095" i="22" s="1"/>
  <c r="J1095" i="22"/>
  <c r="G1096" i="22"/>
  <c r="T1096" i="22" s="1"/>
  <c r="R1093" i="22" l="1"/>
  <c r="P1094" i="22"/>
  <c r="Q1094" i="22" s="1"/>
  <c r="U1094" i="22" s="1"/>
  <c r="S1093" i="22"/>
  <c r="N1095" i="22"/>
  <c r="M1095" i="22"/>
  <c r="L1096" i="22"/>
  <c r="K1096" i="22"/>
  <c r="O1096" i="22" s="1"/>
  <c r="J1096" i="22"/>
  <c r="G1097" i="22"/>
  <c r="T1097" i="22" s="1"/>
  <c r="P1095" i="22" l="1"/>
  <c r="Q1095" i="22" s="1"/>
  <c r="U1095" i="22" s="1"/>
  <c r="R1094" i="22"/>
  <c r="S1094" i="22"/>
  <c r="N1096" i="22"/>
  <c r="M1096" i="22"/>
  <c r="L1097" i="22"/>
  <c r="K1097" i="22"/>
  <c r="O1097" i="22" s="1"/>
  <c r="J1097" i="22"/>
  <c r="G1098" i="22"/>
  <c r="T1098" i="22" s="1"/>
  <c r="R1095" i="22" l="1"/>
  <c r="P1096" i="22"/>
  <c r="Q1096" i="22" s="1"/>
  <c r="U1096" i="22" s="1"/>
  <c r="S1095" i="22"/>
  <c r="N1097" i="22"/>
  <c r="M1097" i="22"/>
  <c r="L1098" i="22"/>
  <c r="K1098" i="22"/>
  <c r="O1098" i="22" s="1"/>
  <c r="J1098" i="22"/>
  <c r="G1099" i="22"/>
  <c r="T1099" i="22" s="1"/>
  <c r="R1096" i="22" l="1"/>
  <c r="P1097" i="22"/>
  <c r="Q1097" i="22" s="1"/>
  <c r="U1097" i="22" s="1"/>
  <c r="S1096" i="22"/>
  <c r="N1098" i="22"/>
  <c r="M1098" i="22"/>
  <c r="L1099" i="22"/>
  <c r="K1099" i="22"/>
  <c r="O1099" i="22" s="1"/>
  <c r="J1099" i="22"/>
  <c r="G1100" i="22"/>
  <c r="T1100" i="22" s="1"/>
  <c r="R1097" i="22" l="1"/>
  <c r="P1098" i="22"/>
  <c r="Q1098" i="22" s="1"/>
  <c r="U1098" i="22" s="1"/>
  <c r="S1097" i="22"/>
  <c r="N1099" i="22"/>
  <c r="M1099" i="22"/>
  <c r="L1100" i="22"/>
  <c r="K1100" i="22"/>
  <c r="O1100" i="22" s="1"/>
  <c r="J1100" i="22"/>
  <c r="G1101" i="22"/>
  <c r="T1101" i="22" s="1"/>
  <c r="R1098" i="22" l="1"/>
  <c r="P1099" i="22"/>
  <c r="Q1099" i="22" s="1"/>
  <c r="U1099" i="22" s="1"/>
  <c r="S1098" i="22"/>
  <c r="N1100" i="22"/>
  <c r="M1100" i="22"/>
  <c r="L1101" i="22"/>
  <c r="K1101" i="22"/>
  <c r="O1101" i="22" s="1"/>
  <c r="J1101" i="22"/>
  <c r="G1102" i="22"/>
  <c r="T1102" i="22" s="1"/>
  <c r="P1100" i="22" l="1"/>
  <c r="Q1100" i="22" s="1"/>
  <c r="U1100" i="22" s="1"/>
  <c r="R1099" i="22"/>
  <c r="S1099" i="22"/>
  <c r="N1101" i="22"/>
  <c r="M1101" i="22"/>
  <c r="L1102" i="22"/>
  <c r="K1102" i="22"/>
  <c r="O1102" i="22" s="1"/>
  <c r="J1102" i="22"/>
  <c r="G1103" i="22"/>
  <c r="T1103" i="22" s="1"/>
  <c r="P1101" i="22" l="1"/>
  <c r="Q1101" i="22" s="1"/>
  <c r="U1101" i="22" s="1"/>
  <c r="R1100" i="22"/>
  <c r="S1100" i="22"/>
  <c r="N1102" i="22"/>
  <c r="P1102" i="22" s="1"/>
  <c r="M1102" i="22"/>
  <c r="L1103" i="22"/>
  <c r="K1103" i="22"/>
  <c r="O1103" i="22" s="1"/>
  <c r="J1103" i="22"/>
  <c r="G1104" i="22"/>
  <c r="T1104" i="22" s="1"/>
  <c r="R1101" i="22" l="1"/>
  <c r="S1101" i="22"/>
  <c r="N1103" i="22"/>
  <c r="M1103" i="22"/>
  <c r="Q1102" i="22"/>
  <c r="U1102" i="22" s="1"/>
  <c r="L1104" i="22"/>
  <c r="K1104" i="22"/>
  <c r="O1104" i="22" s="1"/>
  <c r="J1104" i="22"/>
  <c r="G1105" i="22"/>
  <c r="T1105" i="22" s="1"/>
  <c r="R1102" i="22" l="1"/>
  <c r="P1103" i="22"/>
  <c r="Q1103" i="22" s="1"/>
  <c r="U1103" i="22" s="1"/>
  <c r="S1102" i="22"/>
  <c r="N1104" i="22"/>
  <c r="M1104" i="22"/>
  <c r="L1105" i="22"/>
  <c r="K1105" i="22"/>
  <c r="O1105" i="22" s="1"/>
  <c r="J1105" i="22"/>
  <c r="G1106" i="22"/>
  <c r="T1106" i="22" s="1"/>
  <c r="R1103" i="22" l="1"/>
  <c r="P1104" i="22"/>
  <c r="Q1104" i="22" s="1"/>
  <c r="U1104" i="22" s="1"/>
  <c r="S1103" i="22"/>
  <c r="N1105" i="22"/>
  <c r="M1105" i="22"/>
  <c r="L1106" i="22"/>
  <c r="K1106" i="22"/>
  <c r="O1106" i="22" s="1"/>
  <c r="J1106" i="22"/>
  <c r="G1107" i="22"/>
  <c r="T1107" i="22" s="1"/>
  <c r="R1104" i="22" l="1"/>
  <c r="P1105" i="22"/>
  <c r="Q1105" i="22" s="1"/>
  <c r="U1105" i="22" s="1"/>
  <c r="S1104" i="22"/>
  <c r="N1106" i="22"/>
  <c r="M1106" i="22"/>
  <c r="L1107" i="22"/>
  <c r="K1107" i="22"/>
  <c r="O1107" i="22" s="1"/>
  <c r="J1107" i="22"/>
  <c r="G1108" i="22"/>
  <c r="T1108" i="22" s="1"/>
  <c r="R1105" i="22" l="1"/>
  <c r="P1106" i="22"/>
  <c r="Q1106" i="22" s="1"/>
  <c r="U1106" i="22" s="1"/>
  <c r="S1105" i="22"/>
  <c r="N1107" i="22"/>
  <c r="M1107" i="22"/>
  <c r="L1108" i="22"/>
  <c r="K1108" i="22"/>
  <c r="O1108" i="22" s="1"/>
  <c r="J1108" i="22"/>
  <c r="G1109" i="22"/>
  <c r="T1109" i="22" s="1"/>
  <c r="R1106" i="22" l="1"/>
  <c r="P1107" i="22"/>
  <c r="Q1107" i="22" s="1"/>
  <c r="U1107" i="22" s="1"/>
  <c r="S1106" i="22"/>
  <c r="N1108" i="22"/>
  <c r="M1108" i="22"/>
  <c r="L1109" i="22"/>
  <c r="K1109" i="22"/>
  <c r="O1109" i="22" s="1"/>
  <c r="J1109" i="22"/>
  <c r="G1110" i="22"/>
  <c r="T1110" i="22" s="1"/>
  <c r="R1107" i="22" l="1"/>
  <c r="P1108" i="22"/>
  <c r="Q1108" i="22" s="1"/>
  <c r="U1108" i="22" s="1"/>
  <c r="S1107" i="22"/>
  <c r="N1109" i="22"/>
  <c r="M1109" i="22"/>
  <c r="L1110" i="22"/>
  <c r="K1110" i="22"/>
  <c r="O1110" i="22" s="1"/>
  <c r="J1110" i="22"/>
  <c r="G1111" i="22"/>
  <c r="T1111" i="22" s="1"/>
  <c r="R1108" i="22" l="1"/>
  <c r="P1109" i="22"/>
  <c r="Q1109" i="22" s="1"/>
  <c r="U1109" i="22" s="1"/>
  <c r="S1108" i="22"/>
  <c r="N1110" i="22"/>
  <c r="M1110" i="22"/>
  <c r="L1111" i="22"/>
  <c r="K1111" i="22"/>
  <c r="O1111" i="22" s="1"/>
  <c r="J1111" i="22"/>
  <c r="G1112" i="22"/>
  <c r="T1112" i="22" s="1"/>
  <c r="R1109" i="22" l="1"/>
  <c r="P1110" i="22"/>
  <c r="Q1110" i="22" s="1"/>
  <c r="U1110" i="22" s="1"/>
  <c r="S1109" i="22"/>
  <c r="N1111" i="22"/>
  <c r="M1111" i="22"/>
  <c r="L1112" i="22"/>
  <c r="K1112" i="22"/>
  <c r="O1112" i="22" s="1"/>
  <c r="J1112" i="22"/>
  <c r="G1113" i="22"/>
  <c r="T1113" i="22" s="1"/>
  <c r="R1110" i="22" l="1"/>
  <c r="P1111" i="22"/>
  <c r="Q1111" i="22" s="1"/>
  <c r="U1111" i="22" s="1"/>
  <c r="S1110" i="22"/>
  <c r="N1112" i="22"/>
  <c r="M1112" i="22"/>
  <c r="L1113" i="22"/>
  <c r="K1113" i="22"/>
  <c r="O1113" i="22" s="1"/>
  <c r="J1113" i="22"/>
  <c r="G1114" i="22"/>
  <c r="T1114" i="22" s="1"/>
  <c r="R1111" i="22" l="1"/>
  <c r="P1112" i="22"/>
  <c r="Q1112" i="22" s="1"/>
  <c r="U1112" i="22" s="1"/>
  <c r="S1111" i="22"/>
  <c r="N1113" i="22"/>
  <c r="M1113" i="22"/>
  <c r="L1114" i="22"/>
  <c r="K1114" i="22"/>
  <c r="O1114" i="22" s="1"/>
  <c r="J1114" i="22"/>
  <c r="G1115" i="22"/>
  <c r="T1115" i="22" s="1"/>
  <c r="R1112" i="22" l="1"/>
  <c r="P1113" i="22"/>
  <c r="Q1113" i="22" s="1"/>
  <c r="U1113" i="22" s="1"/>
  <c r="S1112" i="22"/>
  <c r="N1114" i="22"/>
  <c r="M1114" i="22"/>
  <c r="L1115" i="22"/>
  <c r="K1115" i="22"/>
  <c r="O1115" i="22" s="1"/>
  <c r="J1115" i="22"/>
  <c r="G1116" i="22"/>
  <c r="T1116" i="22" s="1"/>
  <c r="R1113" i="22" l="1"/>
  <c r="P1114" i="22"/>
  <c r="Q1114" i="22" s="1"/>
  <c r="U1114" i="22" s="1"/>
  <c r="S1113" i="22"/>
  <c r="N1115" i="22"/>
  <c r="M1115" i="22"/>
  <c r="L1116" i="22"/>
  <c r="K1116" i="22"/>
  <c r="O1116" i="22" s="1"/>
  <c r="J1116" i="22"/>
  <c r="G1117" i="22"/>
  <c r="T1117" i="22" s="1"/>
  <c r="R1114" i="22" l="1"/>
  <c r="P1115" i="22"/>
  <c r="Q1115" i="22" s="1"/>
  <c r="U1115" i="22" s="1"/>
  <c r="S1114" i="22"/>
  <c r="N1116" i="22"/>
  <c r="M1116" i="22"/>
  <c r="L1117" i="22"/>
  <c r="K1117" i="22"/>
  <c r="O1117" i="22" s="1"/>
  <c r="J1117" i="22"/>
  <c r="G1118" i="22"/>
  <c r="T1118" i="22" s="1"/>
  <c r="R1115" i="22" l="1"/>
  <c r="P1116" i="22"/>
  <c r="Q1116" i="22" s="1"/>
  <c r="U1116" i="22" s="1"/>
  <c r="S1115" i="22"/>
  <c r="N1117" i="22"/>
  <c r="M1117" i="22"/>
  <c r="L1118" i="22"/>
  <c r="K1118" i="22"/>
  <c r="O1118" i="22" s="1"/>
  <c r="J1118" i="22"/>
  <c r="G1119" i="22"/>
  <c r="T1119" i="22" s="1"/>
  <c r="R1116" i="22" l="1"/>
  <c r="P1117" i="22"/>
  <c r="Q1117" i="22" s="1"/>
  <c r="U1117" i="22" s="1"/>
  <c r="S1116" i="22"/>
  <c r="N1118" i="22"/>
  <c r="M1118" i="22"/>
  <c r="L1119" i="22"/>
  <c r="K1119" i="22"/>
  <c r="O1119" i="22" s="1"/>
  <c r="J1119" i="22"/>
  <c r="G1120" i="22"/>
  <c r="T1120" i="22" s="1"/>
  <c r="R1117" i="22" l="1"/>
  <c r="P1118" i="22"/>
  <c r="Q1118" i="22" s="1"/>
  <c r="U1118" i="22" s="1"/>
  <c r="S1117" i="22"/>
  <c r="N1119" i="22"/>
  <c r="M1119" i="22"/>
  <c r="L1120" i="22"/>
  <c r="K1120" i="22"/>
  <c r="O1120" i="22" s="1"/>
  <c r="J1120" i="22"/>
  <c r="G1121" i="22"/>
  <c r="T1121" i="22" s="1"/>
  <c r="R1118" i="22" l="1"/>
  <c r="P1119" i="22"/>
  <c r="Q1119" i="22" s="1"/>
  <c r="U1119" i="22" s="1"/>
  <c r="S1118" i="22"/>
  <c r="N1120" i="22"/>
  <c r="M1120" i="22"/>
  <c r="L1121" i="22"/>
  <c r="K1121" i="22"/>
  <c r="O1121" i="22" s="1"/>
  <c r="J1121" i="22"/>
  <c r="G1122" i="22"/>
  <c r="T1122" i="22" s="1"/>
  <c r="P1120" i="22" l="1"/>
  <c r="Q1120" i="22" s="1"/>
  <c r="U1120" i="22" s="1"/>
  <c r="S1119" i="22"/>
  <c r="R1119" i="22"/>
  <c r="N1121" i="22"/>
  <c r="M1121" i="22"/>
  <c r="L1122" i="22"/>
  <c r="K1122" i="22"/>
  <c r="O1122" i="22" s="1"/>
  <c r="J1122" i="22"/>
  <c r="G1123" i="22"/>
  <c r="T1123" i="22" s="1"/>
  <c r="P1121" i="22" l="1"/>
  <c r="Q1121" i="22" s="1"/>
  <c r="U1121" i="22" s="1"/>
  <c r="R1120" i="22"/>
  <c r="S1120" i="22"/>
  <c r="N1122" i="22"/>
  <c r="P1122" i="22" s="1"/>
  <c r="M1122" i="22"/>
  <c r="L1123" i="22"/>
  <c r="K1123" i="22"/>
  <c r="O1123" i="22" s="1"/>
  <c r="J1123" i="22"/>
  <c r="G1124" i="22"/>
  <c r="T1124" i="22" s="1"/>
  <c r="R1121" i="22" l="1"/>
  <c r="Q1122" i="22"/>
  <c r="U1122" i="22" s="1"/>
  <c r="S1121" i="22"/>
  <c r="N1123" i="22"/>
  <c r="M1123" i="22"/>
  <c r="L1124" i="22"/>
  <c r="K1124" i="22"/>
  <c r="O1124" i="22" s="1"/>
  <c r="J1124" i="22"/>
  <c r="G1125" i="22"/>
  <c r="T1125" i="22" s="1"/>
  <c r="R1122" i="22" l="1"/>
  <c r="P1123" i="22"/>
  <c r="Q1123" i="22" s="1"/>
  <c r="U1123" i="22" s="1"/>
  <c r="S1122" i="22"/>
  <c r="N1124" i="22"/>
  <c r="M1124" i="22"/>
  <c r="L1125" i="22"/>
  <c r="K1125" i="22"/>
  <c r="O1125" i="22" s="1"/>
  <c r="J1125" i="22"/>
  <c r="G1126" i="22"/>
  <c r="T1126" i="22" s="1"/>
  <c r="R1123" i="22" l="1"/>
  <c r="P1124" i="22"/>
  <c r="Q1124" i="22" s="1"/>
  <c r="U1124" i="22" s="1"/>
  <c r="S1123" i="22"/>
  <c r="N1125" i="22"/>
  <c r="M1125" i="22"/>
  <c r="L1126" i="22"/>
  <c r="K1126" i="22"/>
  <c r="O1126" i="22" s="1"/>
  <c r="J1126" i="22"/>
  <c r="G1127" i="22"/>
  <c r="T1127" i="22" s="1"/>
  <c r="R1124" i="22" l="1"/>
  <c r="P1125" i="22"/>
  <c r="Q1125" i="22" s="1"/>
  <c r="U1125" i="22" s="1"/>
  <c r="S1124" i="22"/>
  <c r="N1126" i="22"/>
  <c r="M1126" i="22"/>
  <c r="L1127" i="22"/>
  <c r="K1127" i="22"/>
  <c r="O1127" i="22" s="1"/>
  <c r="J1127" i="22"/>
  <c r="G1128" i="22"/>
  <c r="T1128" i="22" s="1"/>
  <c r="R1125" i="22" l="1"/>
  <c r="P1126" i="22"/>
  <c r="Q1126" i="22" s="1"/>
  <c r="U1126" i="22" s="1"/>
  <c r="S1125" i="22"/>
  <c r="N1127" i="22"/>
  <c r="M1127" i="22"/>
  <c r="L1128" i="22"/>
  <c r="K1128" i="22"/>
  <c r="O1128" i="22" s="1"/>
  <c r="J1128" i="22"/>
  <c r="G1129" i="22"/>
  <c r="T1129" i="22" s="1"/>
  <c r="R1126" i="22" l="1"/>
  <c r="P1127" i="22"/>
  <c r="Q1127" i="22" s="1"/>
  <c r="U1127" i="22" s="1"/>
  <c r="S1126" i="22"/>
  <c r="N1128" i="22"/>
  <c r="M1128" i="22"/>
  <c r="L1129" i="22"/>
  <c r="K1129" i="22"/>
  <c r="O1129" i="22" s="1"/>
  <c r="J1129" i="22"/>
  <c r="G1130" i="22"/>
  <c r="T1130" i="22" s="1"/>
  <c r="R1127" i="22" l="1"/>
  <c r="P1128" i="22"/>
  <c r="Q1128" i="22" s="1"/>
  <c r="U1128" i="22" s="1"/>
  <c r="S1127" i="22"/>
  <c r="N1129" i="22"/>
  <c r="M1129" i="22"/>
  <c r="L1130" i="22"/>
  <c r="K1130" i="22"/>
  <c r="O1130" i="22" s="1"/>
  <c r="J1130" i="22"/>
  <c r="G1131" i="22"/>
  <c r="T1131" i="22" s="1"/>
  <c r="R1128" i="22" l="1"/>
  <c r="P1129" i="22"/>
  <c r="Q1129" i="22" s="1"/>
  <c r="U1129" i="22" s="1"/>
  <c r="S1128" i="22"/>
  <c r="N1130" i="22"/>
  <c r="M1130" i="22"/>
  <c r="L1131" i="22"/>
  <c r="K1131" i="22"/>
  <c r="O1131" i="22" s="1"/>
  <c r="J1131" i="22"/>
  <c r="G1132" i="22"/>
  <c r="T1132" i="22" s="1"/>
  <c r="R1129" i="22" l="1"/>
  <c r="P1130" i="22"/>
  <c r="Q1130" i="22" s="1"/>
  <c r="U1130" i="22" s="1"/>
  <c r="S1129" i="22"/>
  <c r="N1131" i="22"/>
  <c r="M1131" i="22"/>
  <c r="L1132" i="22"/>
  <c r="K1132" i="22"/>
  <c r="O1132" i="22" s="1"/>
  <c r="J1132" i="22"/>
  <c r="G1133" i="22"/>
  <c r="T1133" i="22" s="1"/>
  <c r="R1130" i="22" l="1"/>
  <c r="P1131" i="22"/>
  <c r="Q1131" i="22" s="1"/>
  <c r="U1131" i="22" s="1"/>
  <c r="S1130" i="22"/>
  <c r="N1132" i="22"/>
  <c r="M1132" i="22"/>
  <c r="L1133" i="22"/>
  <c r="K1133" i="22"/>
  <c r="O1133" i="22" s="1"/>
  <c r="J1133" i="22"/>
  <c r="G1134" i="22"/>
  <c r="T1134" i="22" s="1"/>
  <c r="R1131" i="22" l="1"/>
  <c r="P1132" i="22"/>
  <c r="Q1132" i="22" s="1"/>
  <c r="U1132" i="22" s="1"/>
  <c r="S1131" i="22"/>
  <c r="N1133" i="22"/>
  <c r="M1133" i="22"/>
  <c r="L1134" i="22"/>
  <c r="K1134" i="22"/>
  <c r="O1134" i="22" s="1"/>
  <c r="J1134" i="22"/>
  <c r="G1135" i="22"/>
  <c r="T1135" i="22" s="1"/>
  <c r="R1132" i="22" l="1"/>
  <c r="P1133" i="22"/>
  <c r="Q1133" i="22" s="1"/>
  <c r="U1133" i="22" s="1"/>
  <c r="S1132" i="22"/>
  <c r="N1134" i="22"/>
  <c r="M1134" i="22"/>
  <c r="L1135" i="22"/>
  <c r="K1135" i="22"/>
  <c r="O1135" i="22" s="1"/>
  <c r="J1135" i="22"/>
  <c r="G1136" i="22"/>
  <c r="T1136" i="22" s="1"/>
  <c r="R1133" i="22" l="1"/>
  <c r="P1134" i="22"/>
  <c r="Q1134" i="22" s="1"/>
  <c r="U1134" i="22" s="1"/>
  <c r="S1133" i="22"/>
  <c r="N1135" i="22"/>
  <c r="M1135" i="22"/>
  <c r="L1136" i="22"/>
  <c r="K1136" i="22"/>
  <c r="O1136" i="22" s="1"/>
  <c r="J1136" i="22"/>
  <c r="G1137" i="22"/>
  <c r="T1137" i="22" s="1"/>
  <c r="R1134" i="22" l="1"/>
  <c r="P1135" i="22"/>
  <c r="Q1135" i="22" s="1"/>
  <c r="U1135" i="22" s="1"/>
  <c r="S1134" i="22"/>
  <c r="N1136" i="22"/>
  <c r="M1136" i="22"/>
  <c r="L1137" i="22"/>
  <c r="K1137" i="22"/>
  <c r="O1137" i="22" s="1"/>
  <c r="J1137" i="22"/>
  <c r="G1138" i="22"/>
  <c r="T1138" i="22" s="1"/>
  <c r="R1135" i="22" l="1"/>
  <c r="P1136" i="22"/>
  <c r="Q1136" i="22" s="1"/>
  <c r="U1136" i="22" s="1"/>
  <c r="S1135" i="22"/>
  <c r="N1137" i="22"/>
  <c r="M1137" i="22"/>
  <c r="L1138" i="22"/>
  <c r="K1138" i="22"/>
  <c r="O1138" i="22" s="1"/>
  <c r="J1138" i="22"/>
  <c r="G1139" i="22"/>
  <c r="T1139" i="22" s="1"/>
  <c r="R1136" i="22" l="1"/>
  <c r="P1137" i="22"/>
  <c r="Q1137" i="22" s="1"/>
  <c r="U1137" i="22" s="1"/>
  <c r="S1136" i="22"/>
  <c r="N1138" i="22"/>
  <c r="M1138" i="22"/>
  <c r="L1139" i="22"/>
  <c r="K1139" i="22"/>
  <c r="O1139" i="22" s="1"/>
  <c r="J1139" i="22"/>
  <c r="G1140" i="22"/>
  <c r="T1140" i="22" s="1"/>
  <c r="P1138" i="22" l="1"/>
  <c r="Q1138" i="22" s="1"/>
  <c r="U1138" i="22" s="1"/>
  <c r="R1137" i="22"/>
  <c r="S1137" i="22"/>
  <c r="N1139" i="22"/>
  <c r="M1139" i="22"/>
  <c r="L1140" i="22"/>
  <c r="K1140" i="22"/>
  <c r="O1140" i="22" s="1"/>
  <c r="J1140" i="22"/>
  <c r="G1141" i="22"/>
  <c r="T1141" i="22" s="1"/>
  <c r="R1138" i="22" l="1"/>
  <c r="P1139" i="22"/>
  <c r="Q1139" i="22" s="1"/>
  <c r="U1139" i="22" s="1"/>
  <c r="S1138" i="22"/>
  <c r="N1140" i="22"/>
  <c r="M1140" i="22"/>
  <c r="L1141" i="22"/>
  <c r="K1141" i="22"/>
  <c r="O1141" i="22" s="1"/>
  <c r="J1141" i="22"/>
  <c r="G1142" i="22"/>
  <c r="T1142" i="22" s="1"/>
  <c r="R1139" i="22" l="1"/>
  <c r="P1140" i="22"/>
  <c r="Q1140" i="22" s="1"/>
  <c r="U1140" i="22" s="1"/>
  <c r="S1139" i="22"/>
  <c r="N1141" i="22"/>
  <c r="M1141" i="22"/>
  <c r="L1142" i="22"/>
  <c r="K1142" i="22"/>
  <c r="O1142" i="22" s="1"/>
  <c r="J1142" i="22"/>
  <c r="G1143" i="22"/>
  <c r="T1143" i="22" s="1"/>
  <c r="R1140" i="22" l="1"/>
  <c r="P1141" i="22"/>
  <c r="Q1141" i="22" s="1"/>
  <c r="U1141" i="22" s="1"/>
  <c r="S1140" i="22"/>
  <c r="N1142" i="22"/>
  <c r="M1142" i="22"/>
  <c r="L1143" i="22"/>
  <c r="K1143" i="22"/>
  <c r="O1143" i="22" s="1"/>
  <c r="J1143" i="22"/>
  <c r="G1144" i="22"/>
  <c r="T1144" i="22" s="1"/>
  <c r="P1142" i="22" l="1"/>
  <c r="Q1142" i="22" s="1"/>
  <c r="U1142" i="22" s="1"/>
  <c r="R1141" i="22"/>
  <c r="S1141" i="22"/>
  <c r="N1143" i="22"/>
  <c r="M1143" i="22"/>
  <c r="L1144" i="22"/>
  <c r="K1144" i="22"/>
  <c r="O1144" i="22" s="1"/>
  <c r="J1144" i="22"/>
  <c r="G1145" i="22"/>
  <c r="T1145" i="22" s="1"/>
  <c r="P1143" i="22" l="1"/>
  <c r="Q1143" i="22" s="1"/>
  <c r="U1143" i="22" s="1"/>
  <c r="R1142" i="22"/>
  <c r="S1142" i="22"/>
  <c r="N1144" i="22"/>
  <c r="M1144" i="22"/>
  <c r="L1145" i="22"/>
  <c r="K1145" i="22"/>
  <c r="O1145" i="22" s="1"/>
  <c r="J1145" i="22"/>
  <c r="G1146" i="22"/>
  <c r="T1146" i="22" s="1"/>
  <c r="P1144" i="22" l="1"/>
  <c r="Q1144" i="22" s="1"/>
  <c r="U1144" i="22" s="1"/>
  <c r="R1143" i="22"/>
  <c r="S1143" i="22"/>
  <c r="N1145" i="22"/>
  <c r="M1145" i="22"/>
  <c r="L1146" i="22"/>
  <c r="K1146" i="22"/>
  <c r="O1146" i="22" s="1"/>
  <c r="J1146" i="22"/>
  <c r="G1147" i="22"/>
  <c r="T1147" i="22" s="1"/>
  <c r="P1145" i="22" l="1"/>
  <c r="Q1145" i="22" s="1"/>
  <c r="U1145" i="22" s="1"/>
  <c r="R1144" i="22"/>
  <c r="S1144" i="22"/>
  <c r="N1146" i="22"/>
  <c r="M1146" i="22"/>
  <c r="L1147" i="22"/>
  <c r="K1147" i="22"/>
  <c r="O1147" i="22" s="1"/>
  <c r="J1147" i="22"/>
  <c r="G1148" i="22"/>
  <c r="T1148" i="22" s="1"/>
  <c r="R1145" i="22" l="1"/>
  <c r="P1146" i="22"/>
  <c r="Q1146" i="22" s="1"/>
  <c r="U1146" i="22" s="1"/>
  <c r="S1145" i="22"/>
  <c r="N1147" i="22"/>
  <c r="M1147" i="22"/>
  <c r="L1148" i="22"/>
  <c r="K1148" i="22"/>
  <c r="O1148" i="22" s="1"/>
  <c r="J1148" i="22"/>
  <c r="G1149" i="22"/>
  <c r="T1149" i="22" s="1"/>
  <c r="R1146" i="22" l="1"/>
  <c r="P1147" i="22"/>
  <c r="Q1147" i="22" s="1"/>
  <c r="U1147" i="22" s="1"/>
  <c r="S1146" i="22"/>
  <c r="N1148" i="22"/>
  <c r="M1148" i="22"/>
  <c r="L1149" i="22"/>
  <c r="K1149" i="22"/>
  <c r="O1149" i="22" s="1"/>
  <c r="J1149" i="22"/>
  <c r="G1150" i="22"/>
  <c r="T1150" i="22" s="1"/>
  <c r="R1147" i="22" l="1"/>
  <c r="P1148" i="22"/>
  <c r="Q1148" i="22" s="1"/>
  <c r="U1148" i="22" s="1"/>
  <c r="S1147" i="22"/>
  <c r="N1149" i="22"/>
  <c r="M1149" i="22"/>
  <c r="L1150" i="22"/>
  <c r="K1150" i="22"/>
  <c r="O1150" i="22" s="1"/>
  <c r="J1150" i="22"/>
  <c r="G1151" i="22"/>
  <c r="T1151" i="22" s="1"/>
  <c r="R1148" i="22" l="1"/>
  <c r="P1149" i="22"/>
  <c r="Q1149" i="22" s="1"/>
  <c r="U1149" i="22" s="1"/>
  <c r="S1148" i="22"/>
  <c r="N1150" i="22"/>
  <c r="M1150" i="22"/>
  <c r="L1151" i="22"/>
  <c r="K1151" i="22"/>
  <c r="O1151" i="22" s="1"/>
  <c r="J1151" i="22"/>
  <c r="G1152" i="22"/>
  <c r="T1152" i="22" s="1"/>
  <c r="R1149" i="22" l="1"/>
  <c r="P1150" i="22"/>
  <c r="Q1150" i="22" s="1"/>
  <c r="U1150" i="22" s="1"/>
  <c r="S1149" i="22"/>
  <c r="N1151" i="22"/>
  <c r="M1151" i="22"/>
  <c r="L1152" i="22"/>
  <c r="K1152" i="22"/>
  <c r="O1152" i="22" s="1"/>
  <c r="J1152" i="22"/>
  <c r="G1153" i="22"/>
  <c r="T1153" i="22" s="1"/>
  <c r="R1150" i="22" l="1"/>
  <c r="P1151" i="22"/>
  <c r="Q1151" i="22" s="1"/>
  <c r="U1151" i="22" s="1"/>
  <c r="S1150" i="22"/>
  <c r="N1152" i="22"/>
  <c r="M1152" i="22"/>
  <c r="L1153" i="22"/>
  <c r="K1153" i="22"/>
  <c r="O1153" i="22" s="1"/>
  <c r="J1153" i="22"/>
  <c r="G1154" i="22"/>
  <c r="T1154" i="22" s="1"/>
  <c r="R1151" i="22" l="1"/>
  <c r="P1152" i="22"/>
  <c r="Q1152" i="22" s="1"/>
  <c r="U1152" i="22" s="1"/>
  <c r="S1151" i="22"/>
  <c r="N1153" i="22"/>
  <c r="M1153" i="22"/>
  <c r="L1154" i="22"/>
  <c r="K1154" i="22"/>
  <c r="O1154" i="22" s="1"/>
  <c r="J1154" i="22"/>
  <c r="G1155" i="22"/>
  <c r="T1155" i="22" s="1"/>
  <c r="R1152" i="22" l="1"/>
  <c r="P1153" i="22"/>
  <c r="Q1153" i="22" s="1"/>
  <c r="U1153" i="22" s="1"/>
  <c r="S1152" i="22"/>
  <c r="N1154" i="22"/>
  <c r="M1154" i="22"/>
  <c r="L1155" i="22"/>
  <c r="K1155" i="22"/>
  <c r="O1155" i="22" s="1"/>
  <c r="J1155" i="22"/>
  <c r="G1156" i="22"/>
  <c r="T1156" i="22" s="1"/>
  <c r="S1153" i="22" l="1"/>
  <c r="P1154" i="22"/>
  <c r="Q1154" i="22" s="1"/>
  <c r="U1154" i="22" s="1"/>
  <c r="R1153" i="22"/>
  <c r="N1155" i="22"/>
  <c r="M1155" i="22"/>
  <c r="L1156" i="22"/>
  <c r="K1156" i="22"/>
  <c r="O1156" i="22" s="1"/>
  <c r="J1156" i="22"/>
  <c r="G1157" i="22"/>
  <c r="T1157" i="22" s="1"/>
  <c r="R1154" i="22" l="1"/>
  <c r="P1155" i="22"/>
  <c r="Q1155" i="22" s="1"/>
  <c r="U1155" i="22" s="1"/>
  <c r="S1154" i="22"/>
  <c r="N1156" i="22"/>
  <c r="M1156" i="22"/>
  <c r="L1157" i="22"/>
  <c r="K1157" i="22"/>
  <c r="O1157" i="22" s="1"/>
  <c r="J1157" i="22"/>
  <c r="G1158" i="22"/>
  <c r="T1158" i="22" s="1"/>
  <c r="R1155" i="22" l="1"/>
  <c r="P1156" i="22"/>
  <c r="Q1156" i="22" s="1"/>
  <c r="U1156" i="22" s="1"/>
  <c r="S1155" i="22"/>
  <c r="N1157" i="22"/>
  <c r="M1157" i="22"/>
  <c r="L1158" i="22"/>
  <c r="K1158" i="22"/>
  <c r="O1158" i="22" s="1"/>
  <c r="J1158" i="22"/>
  <c r="G1159" i="22"/>
  <c r="T1159" i="22" s="1"/>
  <c r="R1156" i="22" l="1"/>
  <c r="P1157" i="22"/>
  <c r="Q1157" i="22" s="1"/>
  <c r="U1157" i="22" s="1"/>
  <c r="S1156" i="22"/>
  <c r="N1158" i="22"/>
  <c r="M1158" i="22"/>
  <c r="L1159" i="22"/>
  <c r="K1159" i="22"/>
  <c r="O1159" i="22" s="1"/>
  <c r="J1159" i="22"/>
  <c r="G1160" i="22"/>
  <c r="T1160" i="22" s="1"/>
  <c r="R1157" i="22" l="1"/>
  <c r="P1158" i="22"/>
  <c r="Q1158" i="22" s="1"/>
  <c r="U1158" i="22" s="1"/>
  <c r="S1157" i="22"/>
  <c r="N1159" i="22"/>
  <c r="M1159" i="22"/>
  <c r="L1160" i="22"/>
  <c r="K1160" i="22"/>
  <c r="O1160" i="22" s="1"/>
  <c r="J1160" i="22"/>
  <c r="G1161" i="22"/>
  <c r="T1161" i="22" s="1"/>
  <c r="R1158" i="22" l="1"/>
  <c r="S1158" i="22"/>
  <c r="P1159" i="22"/>
  <c r="Q1159" i="22" s="1"/>
  <c r="U1159" i="22" s="1"/>
  <c r="N1160" i="22"/>
  <c r="M1160" i="22"/>
  <c r="L1161" i="22"/>
  <c r="K1161" i="22"/>
  <c r="O1161" i="22" s="1"/>
  <c r="J1161" i="22"/>
  <c r="G1162" i="22"/>
  <c r="T1162" i="22" s="1"/>
  <c r="R1159" i="22" l="1"/>
  <c r="P1160" i="22"/>
  <c r="Q1160" i="22" s="1"/>
  <c r="U1160" i="22" s="1"/>
  <c r="S1159" i="22"/>
  <c r="N1161" i="22"/>
  <c r="M1161" i="22"/>
  <c r="L1162" i="22"/>
  <c r="K1162" i="22"/>
  <c r="O1162" i="22" s="1"/>
  <c r="J1162" i="22"/>
  <c r="G1163" i="22"/>
  <c r="T1163" i="22" s="1"/>
  <c r="R1160" i="22" l="1"/>
  <c r="P1161" i="22"/>
  <c r="Q1161" i="22" s="1"/>
  <c r="U1161" i="22" s="1"/>
  <c r="S1160" i="22"/>
  <c r="N1162" i="22"/>
  <c r="M1162" i="22"/>
  <c r="L1163" i="22"/>
  <c r="K1163" i="22"/>
  <c r="O1163" i="22" s="1"/>
  <c r="J1163" i="22"/>
  <c r="G1164" i="22"/>
  <c r="T1164" i="22" s="1"/>
  <c r="P1162" i="22" l="1"/>
  <c r="Q1162" i="22" s="1"/>
  <c r="U1162" i="22" s="1"/>
  <c r="R1161" i="22"/>
  <c r="S1161" i="22"/>
  <c r="N1163" i="22"/>
  <c r="M1163" i="22"/>
  <c r="L1164" i="22"/>
  <c r="K1164" i="22"/>
  <c r="O1164" i="22" s="1"/>
  <c r="J1164" i="22"/>
  <c r="G1165" i="22"/>
  <c r="T1165" i="22" s="1"/>
  <c r="R1162" i="22" l="1"/>
  <c r="P1163" i="22"/>
  <c r="Q1163" i="22" s="1"/>
  <c r="U1163" i="22" s="1"/>
  <c r="S1162" i="22"/>
  <c r="N1164" i="22"/>
  <c r="M1164" i="22"/>
  <c r="L1165" i="22"/>
  <c r="K1165" i="22"/>
  <c r="O1165" i="22" s="1"/>
  <c r="J1165" i="22"/>
  <c r="G1166" i="22"/>
  <c r="T1166" i="22" s="1"/>
  <c r="R1163" i="22" l="1"/>
  <c r="P1164" i="22"/>
  <c r="Q1164" i="22" s="1"/>
  <c r="U1164" i="22" s="1"/>
  <c r="S1163" i="22"/>
  <c r="N1165" i="22"/>
  <c r="M1165" i="22"/>
  <c r="L1166" i="22"/>
  <c r="K1166" i="22"/>
  <c r="O1166" i="22" s="1"/>
  <c r="J1166" i="22"/>
  <c r="G1167" i="22"/>
  <c r="T1167" i="22" s="1"/>
  <c r="R1164" i="22" l="1"/>
  <c r="P1165" i="22"/>
  <c r="Q1165" i="22" s="1"/>
  <c r="U1165" i="22" s="1"/>
  <c r="S1164" i="22"/>
  <c r="N1166" i="22"/>
  <c r="M1166" i="22"/>
  <c r="L1167" i="22"/>
  <c r="K1167" i="22"/>
  <c r="O1167" i="22" s="1"/>
  <c r="J1167" i="22"/>
  <c r="G1168" i="22"/>
  <c r="T1168" i="22" s="1"/>
  <c r="R1165" i="22" l="1"/>
  <c r="P1166" i="22"/>
  <c r="Q1166" i="22" s="1"/>
  <c r="U1166" i="22" s="1"/>
  <c r="S1165" i="22"/>
  <c r="N1167" i="22"/>
  <c r="M1167" i="22"/>
  <c r="L1168" i="22"/>
  <c r="K1168" i="22"/>
  <c r="O1168" i="22" s="1"/>
  <c r="J1168" i="22"/>
  <c r="G1169" i="22"/>
  <c r="T1169" i="22" s="1"/>
  <c r="R1166" i="22" l="1"/>
  <c r="P1167" i="22"/>
  <c r="Q1167" i="22" s="1"/>
  <c r="U1167" i="22" s="1"/>
  <c r="S1166" i="22"/>
  <c r="N1168" i="22"/>
  <c r="M1168" i="22"/>
  <c r="L1169" i="22"/>
  <c r="K1169" i="22"/>
  <c r="O1169" i="22" s="1"/>
  <c r="J1169" i="22"/>
  <c r="G1170" i="22"/>
  <c r="T1170" i="22" s="1"/>
  <c r="R1167" i="22" l="1"/>
  <c r="P1168" i="22"/>
  <c r="Q1168" i="22" s="1"/>
  <c r="U1168" i="22" s="1"/>
  <c r="S1167" i="22"/>
  <c r="N1169" i="22"/>
  <c r="M1169" i="22"/>
  <c r="L1170" i="22"/>
  <c r="K1170" i="22"/>
  <c r="O1170" i="22" s="1"/>
  <c r="J1170" i="22"/>
  <c r="G1171" i="22"/>
  <c r="T1171" i="22" s="1"/>
  <c r="R1168" i="22" l="1"/>
  <c r="P1169" i="22"/>
  <c r="Q1169" i="22" s="1"/>
  <c r="U1169" i="22" s="1"/>
  <c r="S1168" i="22"/>
  <c r="N1170" i="22"/>
  <c r="M1170" i="22"/>
  <c r="L1171" i="22"/>
  <c r="K1171" i="22"/>
  <c r="O1171" i="22" s="1"/>
  <c r="J1171" i="22"/>
  <c r="G1172" i="22"/>
  <c r="T1172" i="22" s="1"/>
  <c r="R1169" i="22" l="1"/>
  <c r="P1170" i="22"/>
  <c r="Q1170" i="22" s="1"/>
  <c r="U1170" i="22" s="1"/>
  <c r="S1169" i="22"/>
  <c r="N1171" i="22"/>
  <c r="M1171" i="22"/>
  <c r="L1172" i="22"/>
  <c r="K1172" i="22"/>
  <c r="O1172" i="22" s="1"/>
  <c r="J1172" i="22"/>
  <c r="G1173" i="22"/>
  <c r="T1173" i="22" s="1"/>
  <c r="R1170" i="22" l="1"/>
  <c r="P1171" i="22"/>
  <c r="Q1171" i="22" s="1"/>
  <c r="U1171" i="22" s="1"/>
  <c r="S1170" i="22"/>
  <c r="N1172" i="22"/>
  <c r="M1172" i="22"/>
  <c r="L1173" i="22"/>
  <c r="K1173" i="22"/>
  <c r="O1173" i="22" s="1"/>
  <c r="J1173" i="22"/>
  <c r="G1174" i="22"/>
  <c r="T1174" i="22" s="1"/>
  <c r="R1171" i="22" l="1"/>
  <c r="P1172" i="22"/>
  <c r="Q1172" i="22" s="1"/>
  <c r="U1172" i="22" s="1"/>
  <c r="S1171" i="22"/>
  <c r="N1173" i="22"/>
  <c r="M1173" i="22"/>
  <c r="L1174" i="22"/>
  <c r="K1174" i="22"/>
  <c r="O1174" i="22" s="1"/>
  <c r="J1174" i="22"/>
  <c r="G1175" i="22"/>
  <c r="T1175" i="22" s="1"/>
  <c r="R1172" i="22" l="1"/>
  <c r="P1173" i="22"/>
  <c r="Q1173" i="22" s="1"/>
  <c r="U1173" i="22" s="1"/>
  <c r="S1172" i="22"/>
  <c r="N1174" i="22"/>
  <c r="M1174" i="22"/>
  <c r="L1175" i="22"/>
  <c r="K1175" i="22"/>
  <c r="O1175" i="22" s="1"/>
  <c r="J1175" i="22"/>
  <c r="G1176" i="22"/>
  <c r="T1176" i="22" s="1"/>
  <c r="R1173" i="22" l="1"/>
  <c r="P1174" i="22"/>
  <c r="Q1174" i="22" s="1"/>
  <c r="U1174" i="22" s="1"/>
  <c r="S1173" i="22"/>
  <c r="N1175" i="22"/>
  <c r="M1175" i="22"/>
  <c r="L1176" i="22"/>
  <c r="K1176" i="22"/>
  <c r="O1176" i="22" s="1"/>
  <c r="J1176" i="22"/>
  <c r="G1177" i="22"/>
  <c r="T1177" i="22" s="1"/>
  <c r="R1174" i="22" l="1"/>
  <c r="P1175" i="22"/>
  <c r="Q1175" i="22" s="1"/>
  <c r="U1175" i="22" s="1"/>
  <c r="S1174" i="22"/>
  <c r="N1176" i="22"/>
  <c r="M1176" i="22"/>
  <c r="L1177" i="22"/>
  <c r="K1177" i="22"/>
  <c r="O1177" i="22" s="1"/>
  <c r="J1177" i="22"/>
  <c r="G1178" i="22"/>
  <c r="T1178" i="22" s="1"/>
  <c r="R1175" i="22" l="1"/>
  <c r="P1176" i="22"/>
  <c r="Q1176" i="22" s="1"/>
  <c r="U1176" i="22" s="1"/>
  <c r="S1175" i="22"/>
  <c r="N1177" i="22"/>
  <c r="M1177" i="22"/>
  <c r="L1178" i="22"/>
  <c r="K1178" i="22"/>
  <c r="O1178" i="22" s="1"/>
  <c r="J1178" i="22"/>
  <c r="G1179" i="22"/>
  <c r="T1179" i="22" s="1"/>
  <c r="R1176" i="22" l="1"/>
  <c r="P1177" i="22"/>
  <c r="Q1177" i="22" s="1"/>
  <c r="U1177" i="22" s="1"/>
  <c r="S1176" i="22"/>
  <c r="N1178" i="22"/>
  <c r="M1178" i="22"/>
  <c r="L1179" i="22"/>
  <c r="K1179" i="22"/>
  <c r="O1179" i="22" s="1"/>
  <c r="J1179" i="22"/>
  <c r="G1180" i="22"/>
  <c r="T1180" i="22" s="1"/>
  <c r="R1177" i="22" l="1"/>
  <c r="P1178" i="22"/>
  <c r="Q1178" i="22" s="1"/>
  <c r="U1178" i="22" s="1"/>
  <c r="S1177" i="22"/>
  <c r="N1179" i="22"/>
  <c r="M1179" i="22"/>
  <c r="L1180" i="22"/>
  <c r="K1180" i="22"/>
  <c r="O1180" i="22" s="1"/>
  <c r="J1180" i="22"/>
  <c r="G1181" i="22"/>
  <c r="T1181" i="22" s="1"/>
  <c r="R1178" i="22" l="1"/>
  <c r="P1179" i="22"/>
  <c r="Q1179" i="22" s="1"/>
  <c r="U1179" i="22" s="1"/>
  <c r="S1178" i="22"/>
  <c r="N1180" i="22"/>
  <c r="M1180" i="22"/>
  <c r="L1181" i="22"/>
  <c r="K1181" i="22"/>
  <c r="O1181" i="22" s="1"/>
  <c r="J1181" i="22"/>
  <c r="G1182" i="22"/>
  <c r="T1182" i="22" s="1"/>
  <c r="R1179" i="22" l="1"/>
  <c r="P1180" i="22"/>
  <c r="Q1180" i="22" s="1"/>
  <c r="U1180" i="22" s="1"/>
  <c r="S1179" i="22"/>
  <c r="N1181" i="22"/>
  <c r="M1181" i="22"/>
  <c r="L1182" i="22"/>
  <c r="K1182" i="22"/>
  <c r="O1182" i="22" s="1"/>
  <c r="J1182" i="22"/>
  <c r="G1183" i="22"/>
  <c r="T1183" i="22" s="1"/>
  <c r="R1180" i="22" l="1"/>
  <c r="P1181" i="22"/>
  <c r="Q1181" i="22" s="1"/>
  <c r="U1181" i="22" s="1"/>
  <c r="S1180" i="22"/>
  <c r="N1182" i="22"/>
  <c r="M1182" i="22"/>
  <c r="L1183" i="22"/>
  <c r="K1183" i="22"/>
  <c r="O1183" i="22" s="1"/>
  <c r="J1183" i="22"/>
  <c r="G1184" i="22"/>
  <c r="T1184" i="22" s="1"/>
  <c r="R1181" i="22" l="1"/>
  <c r="P1182" i="22"/>
  <c r="Q1182" i="22" s="1"/>
  <c r="U1182" i="22" s="1"/>
  <c r="S1181" i="22"/>
  <c r="N1183" i="22"/>
  <c r="M1183" i="22"/>
  <c r="L1184" i="22"/>
  <c r="K1184" i="22"/>
  <c r="O1184" i="22" s="1"/>
  <c r="J1184" i="22"/>
  <c r="G1185" i="22"/>
  <c r="T1185" i="22" s="1"/>
  <c r="R1182" i="22" l="1"/>
  <c r="P1183" i="22"/>
  <c r="Q1183" i="22" s="1"/>
  <c r="U1183" i="22" s="1"/>
  <c r="S1182" i="22"/>
  <c r="N1184" i="22"/>
  <c r="M1184" i="22"/>
  <c r="L1185" i="22"/>
  <c r="K1185" i="22"/>
  <c r="O1185" i="22" s="1"/>
  <c r="J1185" i="22"/>
  <c r="G1186" i="22"/>
  <c r="T1186" i="22" s="1"/>
  <c r="P1184" i="22" l="1"/>
  <c r="Q1184" i="22" s="1"/>
  <c r="U1184" i="22" s="1"/>
  <c r="R1183" i="22"/>
  <c r="S1183" i="22"/>
  <c r="N1185" i="22"/>
  <c r="M1185" i="22"/>
  <c r="L1186" i="22"/>
  <c r="K1186" i="22"/>
  <c r="O1186" i="22" s="1"/>
  <c r="J1186" i="22"/>
  <c r="G1187" i="22"/>
  <c r="T1187" i="22" s="1"/>
  <c r="P1185" i="22" l="1"/>
  <c r="Q1185" i="22" s="1"/>
  <c r="U1185" i="22" s="1"/>
  <c r="R1184" i="22"/>
  <c r="S1184" i="22"/>
  <c r="N1186" i="22"/>
  <c r="M1186" i="22"/>
  <c r="L1187" i="22"/>
  <c r="K1187" i="22"/>
  <c r="O1187" i="22" s="1"/>
  <c r="J1187" i="22"/>
  <c r="G1188" i="22"/>
  <c r="T1188" i="22" s="1"/>
  <c r="R1185" i="22" l="1"/>
  <c r="P1186" i="22"/>
  <c r="Q1186" i="22" s="1"/>
  <c r="U1186" i="22" s="1"/>
  <c r="S1185" i="22"/>
  <c r="N1187" i="22"/>
  <c r="M1187" i="22"/>
  <c r="L1188" i="22"/>
  <c r="K1188" i="22"/>
  <c r="O1188" i="22" s="1"/>
  <c r="J1188" i="22"/>
  <c r="G1189" i="22"/>
  <c r="T1189" i="22" s="1"/>
  <c r="R1186" i="22" l="1"/>
  <c r="P1187" i="22"/>
  <c r="Q1187" i="22" s="1"/>
  <c r="U1187" i="22" s="1"/>
  <c r="S1186" i="22"/>
  <c r="N1188" i="22"/>
  <c r="M1188" i="22"/>
  <c r="L1189" i="22"/>
  <c r="K1189" i="22"/>
  <c r="O1189" i="22" s="1"/>
  <c r="J1189" i="22"/>
  <c r="G1190" i="22"/>
  <c r="T1190" i="22" s="1"/>
  <c r="R1187" i="22" l="1"/>
  <c r="P1188" i="22"/>
  <c r="Q1188" i="22" s="1"/>
  <c r="U1188" i="22" s="1"/>
  <c r="S1187" i="22"/>
  <c r="N1189" i="22"/>
  <c r="M1189" i="22"/>
  <c r="L1190" i="22"/>
  <c r="K1190" i="22"/>
  <c r="O1190" i="22" s="1"/>
  <c r="J1190" i="22"/>
  <c r="G1191" i="22"/>
  <c r="T1191" i="22" s="1"/>
  <c r="R1188" i="22" l="1"/>
  <c r="P1189" i="22"/>
  <c r="Q1189" i="22" s="1"/>
  <c r="U1189" i="22" s="1"/>
  <c r="S1188" i="22"/>
  <c r="N1190" i="22"/>
  <c r="M1190" i="22"/>
  <c r="L1191" i="22"/>
  <c r="K1191" i="22"/>
  <c r="O1191" i="22" s="1"/>
  <c r="J1191" i="22"/>
  <c r="G1192" i="22"/>
  <c r="T1192" i="22" s="1"/>
  <c r="R1189" i="22" l="1"/>
  <c r="P1190" i="22"/>
  <c r="Q1190" i="22" s="1"/>
  <c r="U1190" i="22" s="1"/>
  <c r="S1189" i="22"/>
  <c r="N1191" i="22"/>
  <c r="M1191" i="22"/>
  <c r="L1192" i="22"/>
  <c r="K1192" i="22"/>
  <c r="O1192" i="22" s="1"/>
  <c r="J1192" i="22"/>
  <c r="G1193" i="22"/>
  <c r="T1193" i="22" s="1"/>
  <c r="R1190" i="22" l="1"/>
  <c r="P1191" i="22"/>
  <c r="Q1191" i="22" s="1"/>
  <c r="U1191" i="22" s="1"/>
  <c r="S1190" i="22"/>
  <c r="N1192" i="22"/>
  <c r="M1192" i="22"/>
  <c r="L1193" i="22"/>
  <c r="K1193" i="22"/>
  <c r="O1193" i="22" s="1"/>
  <c r="J1193" i="22"/>
  <c r="G1194" i="22"/>
  <c r="T1194" i="22" s="1"/>
  <c r="P1192" i="22" l="1"/>
  <c r="Q1192" i="22" s="1"/>
  <c r="U1192" i="22" s="1"/>
  <c r="S1191" i="22"/>
  <c r="R1191" i="22"/>
  <c r="N1193" i="22"/>
  <c r="M1193" i="22"/>
  <c r="L1194" i="22"/>
  <c r="K1194" i="22"/>
  <c r="O1194" i="22" s="1"/>
  <c r="J1194" i="22"/>
  <c r="G1195" i="22"/>
  <c r="T1195" i="22" s="1"/>
  <c r="R1192" i="22" l="1"/>
  <c r="P1193" i="22"/>
  <c r="Q1193" i="22" s="1"/>
  <c r="U1193" i="22" s="1"/>
  <c r="S1192" i="22"/>
  <c r="N1194" i="22"/>
  <c r="M1194" i="22"/>
  <c r="L1195" i="22"/>
  <c r="K1195" i="22"/>
  <c r="O1195" i="22" s="1"/>
  <c r="J1195" i="22"/>
  <c r="G1196" i="22"/>
  <c r="T1196" i="22" s="1"/>
  <c r="R1193" i="22" l="1"/>
  <c r="P1194" i="22"/>
  <c r="Q1194" i="22" s="1"/>
  <c r="U1194" i="22" s="1"/>
  <c r="S1193" i="22"/>
  <c r="N1195" i="22"/>
  <c r="M1195" i="22"/>
  <c r="L1196" i="22"/>
  <c r="K1196" i="22"/>
  <c r="O1196" i="22" s="1"/>
  <c r="J1196" i="22"/>
  <c r="G1197" i="22"/>
  <c r="T1197" i="22" s="1"/>
  <c r="R1194" i="22" l="1"/>
  <c r="P1195" i="22"/>
  <c r="Q1195" i="22" s="1"/>
  <c r="U1195" i="22" s="1"/>
  <c r="S1194" i="22"/>
  <c r="N1196" i="22"/>
  <c r="M1196" i="22"/>
  <c r="L1197" i="22"/>
  <c r="K1197" i="22"/>
  <c r="O1197" i="22" s="1"/>
  <c r="J1197" i="22"/>
  <c r="G1198" i="22"/>
  <c r="T1198" i="22" s="1"/>
  <c r="R1195" i="22" l="1"/>
  <c r="P1196" i="22"/>
  <c r="Q1196" i="22" s="1"/>
  <c r="U1196" i="22" s="1"/>
  <c r="S1195" i="22"/>
  <c r="N1197" i="22"/>
  <c r="M1197" i="22"/>
  <c r="L1198" i="22"/>
  <c r="K1198" i="22"/>
  <c r="O1198" i="22" s="1"/>
  <c r="J1198" i="22"/>
  <c r="G1199" i="22"/>
  <c r="T1199" i="22" s="1"/>
  <c r="R1196" i="22" l="1"/>
  <c r="P1197" i="22"/>
  <c r="Q1197" i="22" s="1"/>
  <c r="U1197" i="22" s="1"/>
  <c r="S1196" i="22"/>
  <c r="N1198" i="22"/>
  <c r="M1198" i="22"/>
  <c r="L1199" i="22"/>
  <c r="K1199" i="22"/>
  <c r="O1199" i="22" s="1"/>
  <c r="J1199" i="22"/>
  <c r="G1200" i="22"/>
  <c r="T1200" i="22" s="1"/>
  <c r="R1197" i="22" l="1"/>
  <c r="P1198" i="22"/>
  <c r="Q1198" i="22" s="1"/>
  <c r="U1198" i="22" s="1"/>
  <c r="S1197" i="22"/>
  <c r="N1199" i="22"/>
  <c r="M1199" i="22"/>
  <c r="L1200" i="22"/>
  <c r="K1200" i="22"/>
  <c r="O1200" i="22" s="1"/>
  <c r="J1200" i="22"/>
  <c r="G1201" i="22"/>
  <c r="T1201" i="22" s="1"/>
  <c r="R1198" i="22" l="1"/>
  <c r="P1199" i="22"/>
  <c r="Q1199" i="22" s="1"/>
  <c r="U1199" i="22" s="1"/>
  <c r="S1198" i="22"/>
  <c r="N1200" i="22"/>
  <c r="M1200" i="22"/>
  <c r="L1201" i="22"/>
  <c r="K1201" i="22"/>
  <c r="O1201" i="22" s="1"/>
  <c r="J1201" i="22"/>
  <c r="G1202" i="22"/>
  <c r="T1202" i="22" s="1"/>
  <c r="R1199" i="22" l="1"/>
  <c r="P1200" i="22"/>
  <c r="Q1200" i="22" s="1"/>
  <c r="U1200" i="22" s="1"/>
  <c r="S1199" i="22"/>
  <c r="N1201" i="22"/>
  <c r="M1201" i="22"/>
  <c r="L1202" i="22"/>
  <c r="K1202" i="22"/>
  <c r="O1202" i="22" s="1"/>
  <c r="J1202" i="22"/>
  <c r="G1203" i="22"/>
  <c r="T1203" i="22" s="1"/>
  <c r="R1200" i="22" l="1"/>
  <c r="S1200" i="22"/>
  <c r="P1201" i="22"/>
  <c r="Q1201" i="22" s="1"/>
  <c r="U1201" i="22" s="1"/>
  <c r="N1202" i="22"/>
  <c r="M1202" i="22"/>
  <c r="L1203" i="22"/>
  <c r="K1203" i="22"/>
  <c r="O1203" i="22" s="1"/>
  <c r="J1203" i="22"/>
  <c r="G1204" i="22"/>
  <c r="T1204" i="22" s="1"/>
  <c r="P1202" i="22" l="1"/>
  <c r="Q1202" i="22" s="1"/>
  <c r="U1202" i="22" s="1"/>
  <c r="R1201" i="22"/>
  <c r="S1201" i="22"/>
  <c r="N1203" i="22"/>
  <c r="M1203" i="22"/>
  <c r="L1204" i="22"/>
  <c r="K1204" i="22"/>
  <c r="O1204" i="22" s="1"/>
  <c r="J1204" i="22"/>
  <c r="G1205" i="22"/>
  <c r="T1205" i="22" s="1"/>
  <c r="P1203" i="22" l="1"/>
  <c r="Q1203" i="22" s="1"/>
  <c r="U1203" i="22" s="1"/>
  <c r="R1202" i="22"/>
  <c r="S1202" i="22"/>
  <c r="N1204" i="22"/>
  <c r="M1204" i="22"/>
  <c r="L1205" i="22"/>
  <c r="K1205" i="22"/>
  <c r="O1205" i="22" s="1"/>
  <c r="J1205" i="22"/>
  <c r="G1206" i="22"/>
  <c r="T1206" i="22" s="1"/>
  <c r="S1203" i="22" l="1"/>
  <c r="R1203" i="22"/>
  <c r="P1204" i="22"/>
  <c r="Q1204" i="22" s="1"/>
  <c r="U1204" i="22" s="1"/>
  <c r="N1205" i="22"/>
  <c r="M1205" i="22"/>
  <c r="L1206" i="22"/>
  <c r="K1206" i="22"/>
  <c r="O1206" i="22" s="1"/>
  <c r="J1206" i="22"/>
  <c r="G1207" i="22"/>
  <c r="T1207" i="22" s="1"/>
  <c r="R1204" i="22" l="1"/>
  <c r="P1205" i="22"/>
  <c r="Q1205" i="22" s="1"/>
  <c r="U1205" i="22" s="1"/>
  <c r="S1204" i="22"/>
  <c r="N1206" i="22"/>
  <c r="M1206" i="22"/>
  <c r="L1207" i="22"/>
  <c r="K1207" i="22"/>
  <c r="O1207" i="22" s="1"/>
  <c r="J1207" i="22"/>
  <c r="G1208" i="22"/>
  <c r="T1208" i="22" s="1"/>
  <c r="R1205" i="22" l="1"/>
  <c r="P1206" i="22"/>
  <c r="Q1206" i="22" s="1"/>
  <c r="U1206" i="22" s="1"/>
  <c r="S1205" i="22"/>
  <c r="N1207" i="22"/>
  <c r="M1207" i="22"/>
  <c r="L1208" i="22"/>
  <c r="K1208" i="22"/>
  <c r="O1208" i="22" s="1"/>
  <c r="J1208" i="22"/>
  <c r="G1209" i="22"/>
  <c r="T1209" i="22" s="1"/>
  <c r="R1206" i="22" l="1"/>
  <c r="P1207" i="22"/>
  <c r="Q1207" i="22" s="1"/>
  <c r="U1207" i="22" s="1"/>
  <c r="S1206" i="22"/>
  <c r="N1208" i="22"/>
  <c r="M1208" i="22"/>
  <c r="L1209" i="22"/>
  <c r="K1209" i="22"/>
  <c r="O1209" i="22" s="1"/>
  <c r="J1209" i="22"/>
  <c r="G1210" i="22"/>
  <c r="T1210" i="22" s="1"/>
  <c r="R1207" i="22" l="1"/>
  <c r="P1208" i="22"/>
  <c r="Q1208" i="22" s="1"/>
  <c r="U1208" i="22" s="1"/>
  <c r="S1207" i="22"/>
  <c r="N1209" i="22"/>
  <c r="M1209" i="22"/>
  <c r="L1210" i="22"/>
  <c r="K1210" i="22"/>
  <c r="O1210" i="22" s="1"/>
  <c r="J1210" i="22"/>
  <c r="G1211" i="22"/>
  <c r="T1211" i="22" s="1"/>
  <c r="R1208" i="22" l="1"/>
  <c r="P1209" i="22"/>
  <c r="Q1209" i="22" s="1"/>
  <c r="U1209" i="22" s="1"/>
  <c r="S1208" i="22"/>
  <c r="N1210" i="22"/>
  <c r="M1210" i="22"/>
  <c r="L1211" i="22"/>
  <c r="K1211" i="22"/>
  <c r="O1211" i="22" s="1"/>
  <c r="J1211" i="22"/>
  <c r="G1212" i="22"/>
  <c r="T1212" i="22" s="1"/>
  <c r="R1209" i="22" l="1"/>
  <c r="P1210" i="22"/>
  <c r="Q1210" i="22" s="1"/>
  <c r="U1210" i="22" s="1"/>
  <c r="S1209" i="22"/>
  <c r="N1211" i="22"/>
  <c r="M1211" i="22"/>
  <c r="L1212" i="22"/>
  <c r="K1212" i="22"/>
  <c r="O1212" i="22" s="1"/>
  <c r="J1212" i="22"/>
  <c r="G1213" i="22"/>
  <c r="T1213" i="22" s="1"/>
  <c r="R1210" i="22" l="1"/>
  <c r="P1211" i="22"/>
  <c r="Q1211" i="22" s="1"/>
  <c r="U1211" i="22" s="1"/>
  <c r="S1210" i="22"/>
  <c r="N1212" i="22"/>
  <c r="M1212" i="22"/>
  <c r="L1213" i="22"/>
  <c r="K1213" i="22"/>
  <c r="O1213" i="22" s="1"/>
  <c r="J1213" i="22"/>
  <c r="G1214" i="22"/>
  <c r="T1214" i="22" s="1"/>
  <c r="R1211" i="22" l="1"/>
  <c r="S1211" i="22"/>
  <c r="P1212" i="22"/>
  <c r="Q1212" i="22" s="1"/>
  <c r="U1212" i="22" s="1"/>
  <c r="N1213" i="22"/>
  <c r="M1213" i="22"/>
  <c r="L1214" i="22"/>
  <c r="K1214" i="22"/>
  <c r="O1214" i="22" s="1"/>
  <c r="J1214" i="22"/>
  <c r="G1215" i="22"/>
  <c r="T1215" i="22" s="1"/>
  <c r="R1212" i="22" l="1"/>
  <c r="P1213" i="22"/>
  <c r="Q1213" i="22" s="1"/>
  <c r="U1213" i="22" s="1"/>
  <c r="S1212" i="22"/>
  <c r="N1214" i="22"/>
  <c r="M1214" i="22"/>
  <c r="L1215" i="22"/>
  <c r="K1215" i="22"/>
  <c r="O1215" i="22" s="1"/>
  <c r="J1215" i="22"/>
  <c r="G1216" i="22"/>
  <c r="T1216" i="22" s="1"/>
  <c r="R1213" i="22" l="1"/>
  <c r="P1214" i="22"/>
  <c r="Q1214" i="22" s="1"/>
  <c r="U1214" i="22" s="1"/>
  <c r="S1213" i="22"/>
  <c r="N1215" i="22"/>
  <c r="M1215" i="22"/>
  <c r="L1216" i="22"/>
  <c r="K1216" i="22"/>
  <c r="O1216" i="22" s="1"/>
  <c r="J1216" i="22"/>
  <c r="G1217" i="22"/>
  <c r="T1217" i="22" s="1"/>
  <c r="R1214" i="22" l="1"/>
  <c r="P1215" i="22"/>
  <c r="Q1215" i="22" s="1"/>
  <c r="U1215" i="22" s="1"/>
  <c r="S1214" i="22"/>
  <c r="N1216" i="22"/>
  <c r="M1216" i="22"/>
  <c r="L1217" i="22"/>
  <c r="K1217" i="22"/>
  <c r="O1217" i="22" s="1"/>
  <c r="J1217" i="22"/>
  <c r="G1218" i="22"/>
  <c r="T1218" i="22" s="1"/>
  <c r="R1215" i="22" l="1"/>
  <c r="P1216" i="22"/>
  <c r="Q1216" i="22" s="1"/>
  <c r="U1216" i="22" s="1"/>
  <c r="S1215" i="22"/>
  <c r="N1217" i="22"/>
  <c r="M1217" i="22"/>
  <c r="L1218" i="22"/>
  <c r="K1218" i="22"/>
  <c r="O1218" i="22" s="1"/>
  <c r="J1218" i="22"/>
  <c r="G1219" i="22"/>
  <c r="T1219" i="22" s="1"/>
  <c r="R1216" i="22" l="1"/>
  <c r="P1217" i="22"/>
  <c r="Q1217" i="22" s="1"/>
  <c r="U1217" i="22" s="1"/>
  <c r="S1216" i="22"/>
  <c r="N1218" i="22"/>
  <c r="M1218" i="22"/>
  <c r="L1219" i="22"/>
  <c r="K1219" i="22"/>
  <c r="O1219" i="22" s="1"/>
  <c r="J1219" i="22"/>
  <c r="G1220" i="22"/>
  <c r="T1220" i="22" s="1"/>
  <c r="R1217" i="22" l="1"/>
  <c r="P1218" i="22"/>
  <c r="Q1218" i="22" s="1"/>
  <c r="U1218" i="22" s="1"/>
  <c r="S1217" i="22"/>
  <c r="N1219" i="22"/>
  <c r="M1219" i="22"/>
  <c r="L1220" i="22"/>
  <c r="K1220" i="22"/>
  <c r="O1220" i="22" s="1"/>
  <c r="J1220" i="22"/>
  <c r="G1221" i="22"/>
  <c r="T1221" i="22" s="1"/>
  <c r="R1218" i="22" l="1"/>
  <c r="P1219" i="22"/>
  <c r="Q1219" i="22" s="1"/>
  <c r="U1219" i="22" s="1"/>
  <c r="S1218" i="22"/>
  <c r="N1220" i="22"/>
  <c r="M1220" i="22"/>
  <c r="L1221" i="22"/>
  <c r="K1221" i="22"/>
  <c r="O1221" i="22" s="1"/>
  <c r="J1221" i="22"/>
  <c r="G1222" i="22"/>
  <c r="T1222" i="22" s="1"/>
  <c r="R1219" i="22" l="1"/>
  <c r="P1220" i="22"/>
  <c r="Q1220" i="22" s="1"/>
  <c r="U1220" i="22" s="1"/>
  <c r="S1219" i="22"/>
  <c r="N1221" i="22"/>
  <c r="M1221" i="22"/>
  <c r="L1222" i="22"/>
  <c r="K1222" i="22"/>
  <c r="O1222" i="22" s="1"/>
  <c r="J1222" i="22"/>
  <c r="G1223" i="22"/>
  <c r="T1223" i="22" s="1"/>
  <c r="P1221" i="22" l="1"/>
  <c r="Q1221" i="22" s="1"/>
  <c r="U1221" i="22" s="1"/>
  <c r="R1220" i="22"/>
  <c r="S1220" i="22"/>
  <c r="N1222" i="22"/>
  <c r="M1222" i="22"/>
  <c r="L1223" i="22"/>
  <c r="K1223" i="22"/>
  <c r="O1223" i="22" s="1"/>
  <c r="J1223" i="22"/>
  <c r="G1224" i="22"/>
  <c r="T1224" i="22" s="1"/>
  <c r="P1222" i="22" l="1"/>
  <c r="Q1222" i="22" s="1"/>
  <c r="U1222" i="22" s="1"/>
  <c r="R1221" i="22"/>
  <c r="S1221" i="22"/>
  <c r="N1223" i="22"/>
  <c r="M1223" i="22"/>
  <c r="L1224" i="22"/>
  <c r="K1224" i="22"/>
  <c r="O1224" i="22" s="1"/>
  <c r="J1224" i="22"/>
  <c r="G1225" i="22"/>
  <c r="T1225" i="22" s="1"/>
  <c r="R1222" i="22" l="1"/>
  <c r="P1223" i="22"/>
  <c r="Q1223" i="22" s="1"/>
  <c r="U1223" i="22" s="1"/>
  <c r="S1222" i="22"/>
  <c r="N1224" i="22"/>
  <c r="M1224" i="22"/>
  <c r="L1225" i="22"/>
  <c r="K1225" i="22"/>
  <c r="O1225" i="22" s="1"/>
  <c r="J1225" i="22"/>
  <c r="G1226" i="22"/>
  <c r="T1226" i="22" s="1"/>
  <c r="R1223" i="22" l="1"/>
  <c r="P1224" i="22"/>
  <c r="Q1224" i="22" s="1"/>
  <c r="U1224" i="22" s="1"/>
  <c r="S1223" i="22"/>
  <c r="N1225" i="22"/>
  <c r="M1225" i="22"/>
  <c r="L1226" i="22"/>
  <c r="K1226" i="22"/>
  <c r="O1226" i="22" s="1"/>
  <c r="J1226" i="22"/>
  <c r="G1227" i="22"/>
  <c r="T1227" i="22" s="1"/>
  <c r="R1224" i="22" l="1"/>
  <c r="P1225" i="22"/>
  <c r="Q1225" i="22" s="1"/>
  <c r="U1225" i="22" s="1"/>
  <c r="S1224" i="22"/>
  <c r="N1226" i="22"/>
  <c r="M1226" i="22"/>
  <c r="L1227" i="22"/>
  <c r="K1227" i="22"/>
  <c r="O1227" i="22" s="1"/>
  <c r="J1227" i="22"/>
  <c r="G1228" i="22"/>
  <c r="T1228" i="22" s="1"/>
  <c r="R1225" i="22" l="1"/>
  <c r="P1226" i="22"/>
  <c r="Q1226" i="22" s="1"/>
  <c r="U1226" i="22" s="1"/>
  <c r="S1225" i="22"/>
  <c r="N1227" i="22"/>
  <c r="M1227" i="22"/>
  <c r="L1228" i="22"/>
  <c r="K1228" i="22"/>
  <c r="O1228" i="22" s="1"/>
  <c r="J1228" i="22"/>
  <c r="G1229" i="22"/>
  <c r="T1229" i="22" s="1"/>
  <c r="R1226" i="22" l="1"/>
  <c r="P1227" i="22"/>
  <c r="Q1227" i="22" s="1"/>
  <c r="U1227" i="22" s="1"/>
  <c r="S1226" i="22"/>
  <c r="N1228" i="22"/>
  <c r="M1228" i="22"/>
  <c r="K1229" i="22"/>
  <c r="O1229" i="22" s="1"/>
  <c r="L1229" i="22"/>
  <c r="J1229" i="22"/>
  <c r="G1230" i="22"/>
  <c r="T1230" i="22" s="1"/>
  <c r="R1227" i="22" l="1"/>
  <c r="P1228" i="22"/>
  <c r="Q1228" i="22" s="1"/>
  <c r="U1228" i="22" s="1"/>
  <c r="S1227" i="22"/>
  <c r="N1229" i="22"/>
  <c r="M1229" i="22"/>
  <c r="L1230" i="22"/>
  <c r="K1230" i="22"/>
  <c r="O1230" i="22" s="1"/>
  <c r="J1230" i="22"/>
  <c r="G1231" i="22"/>
  <c r="T1231" i="22" s="1"/>
  <c r="R1228" i="22" l="1"/>
  <c r="P1229" i="22"/>
  <c r="Q1229" i="22" s="1"/>
  <c r="U1229" i="22" s="1"/>
  <c r="S1228" i="22"/>
  <c r="N1230" i="22"/>
  <c r="M1230" i="22"/>
  <c r="L1231" i="22"/>
  <c r="K1231" i="22"/>
  <c r="O1231" i="22" s="1"/>
  <c r="J1231" i="22"/>
  <c r="G1232" i="22"/>
  <c r="T1232" i="22" s="1"/>
  <c r="R1229" i="22" l="1"/>
  <c r="P1230" i="22"/>
  <c r="Q1230" i="22" s="1"/>
  <c r="U1230" i="22" s="1"/>
  <c r="S1229" i="22"/>
  <c r="N1231" i="22"/>
  <c r="M1231" i="22"/>
  <c r="L1232" i="22"/>
  <c r="K1232" i="22"/>
  <c r="O1232" i="22" s="1"/>
  <c r="J1232" i="22"/>
  <c r="G1233" i="22"/>
  <c r="T1233" i="22" s="1"/>
  <c r="R1230" i="22" l="1"/>
  <c r="P1231" i="22"/>
  <c r="Q1231" i="22" s="1"/>
  <c r="U1231" i="22" s="1"/>
  <c r="S1230" i="22"/>
  <c r="N1232" i="22"/>
  <c r="M1232" i="22"/>
  <c r="L1233" i="22"/>
  <c r="K1233" i="22"/>
  <c r="O1233" i="22" s="1"/>
  <c r="J1233" i="22"/>
  <c r="G1234" i="22"/>
  <c r="T1234" i="22" s="1"/>
  <c r="R1231" i="22" l="1"/>
  <c r="P1232" i="22"/>
  <c r="Q1232" i="22" s="1"/>
  <c r="U1232" i="22" s="1"/>
  <c r="S1231" i="22"/>
  <c r="N1233" i="22"/>
  <c r="M1233" i="22"/>
  <c r="L1234" i="22"/>
  <c r="K1234" i="22"/>
  <c r="O1234" i="22" s="1"/>
  <c r="J1234" i="22"/>
  <c r="G1235" i="22"/>
  <c r="T1235" i="22" s="1"/>
  <c r="R1232" i="22" l="1"/>
  <c r="P1233" i="22"/>
  <c r="Q1233" i="22" s="1"/>
  <c r="U1233" i="22" s="1"/>
  <c r="S1232" i="22"/>
  <c r="N1234" i="22"/>
  <c r="M1234" i="22"/>
  <c r="L1235" i="22"/>
  <c r="K1235" i="22"/>
  <c r="O1235" i="22" s="1"/>
  <c r="J1235" i="22"/>
  <c r="G1236" i="22"/>
  <c r="T1236" i="22" s="1"/>
  <c r="R1233" i="22" l="1"/>
  <c r="P1234" i="22"/>
  <c r="Q1234" i="22" s="1"/>
  <c r="U1234" i="22" s="1"/>
  <c r="S1233" i="22"/>
  <c r="N1235" i="22"/>
  <c r="M1235" i="22"/>
  <c r="L1236" i="22"/>
  <c r="K1236" i="22"/>
  <c r="O1236" i="22" s="1"/>
  <c r="J1236" i="22"/>
  <c r="G1237" i="22"/>
  <c r="T1237" i="22" s="1"/>
  <c r="R1234" i="22" l="1"/>
  <c r="P1235" i="22"/>
  <c r="Q1235" i="22" s="1"/>
  <c r="U1235" i="22" s="1"/>
  <c r="S1234" i="22"/>
  <c r="N1236" i="22"/>
  <c r="M1236" i="22"/>
  <c r="L1237" i="22"/>
  <c r="K1237" i="22"/>
  <c r="O1237" i="22" s="1"/>
  <c r="J1237" i="22"/>
  <c r="G1238" i="22"/>
  <c r="T1238" i="22" s="1"/>
  <c r="R1235" i="22" l="1"/>
  <c r="P1236" i="22"/>
  <c r="Q1236" i="22" s="1"/>
  <c r="U1236" i="22" s="1"/>
  <c r="S1235" i="22"/>
  <c r="N1237" i="22"/>
  <c r="M1237" i="22"/>
  <c r="L1238" i="22"/>
  <c r="K1238" i="22"/>
  <c r="O1238" i="22" s="1"/>
  <c r="J1238" i="22"/>
  <c r="G1239" i="22"/>
  <c r="T1239" i="22" s="1"/>
  <c r="R1236" i="22" l="1"/>
  <c r="P1237" i="22"/>
  <c r="Q1237" i="22" s="1"/>
  <c r="U1237" i="22" s="1"/>
  <c r="S1236" i="22"/>
  <c r="N1238" i="22"/>
  <c r="M1238" i="22"/>
  <c r="L1239" i="22"/>
  <c r="K1239" i="22"/>
  <c r="O1239" i="22" s="1"/>
  <c r="J1239" i="22"/>
  <c r="G1240" i="22"/>
  <c r="T1240" i="22" s="1"/>
  <c r="R1237" i="22" l="1"/>
  <c r="P1238" i="22"/>
  <c r="Q1238" i="22" s="1"/>
  <c r="U1238" i="22" s="1"/>
  <c r="S1237" i="22"/>
  <c r="N1239" i="22"/>
  <c r="M1239" i="22"/>
  <c r="L1240" i="22"/>
  <c r="K1240" i="22"/>
  <c r="O1240" i="22" s="1"/>
  <c r="J1240" i="22"/>
  <c r="G1241" i="22"/>
  <c r="T1241" i="22" s="1"/>
  <c r="R1238" i="22" l="1"/>
  <c r="P1239" i="22"/>
  <c r="Q1239" i="22" s="1"/>
  <c r="U1239" i="22" s="1"/>
  <c r="S1238" i="22"/>
  <c r="N1240" i="22"/>
  <c r="M1240" i="22"/>
  <c r="L1241" i="22"/>
  <c r="K1241" i="22"/>
  <c r="O1241" i="22" s="1"/>
  <c r="J1241" i="22"/>
  <c r="G1242" i="22"/>
  <c r="T1242" i="22" s="1"/>
  <c r="R1239" i="22" l="1"/>
  <c r="P1240" i="22"/>
  <c r="Q1240" i="22" s="1"/>
  <c r="U1240" i="22" s="1"/>
  <c r="S1239" i="22"/>
  <c r="N1241" i="22"/>
  <c r="M1241" i="22"/>
  <c r="L1242" i="22"/>
  <c r="K1242" i="22"/>
  <c r="O1242" i="22" s="1"/>
  <c r="J1242" i="22"/>
  <c r="G1243" i="22"/>
  <c r="T1243" i="22" s="1"/>
  <c r="R1240" i="22" l="1"/>
  <c r="P1241" i="22"/>
  <c r="Q1241" i="22" s="1"/>
  <c r="U1241" i="22" s="1"/>
  <c r="S1240" i="22"/>
  <c r="N1242" i="22"/>
  <c r="M1242" i="22"/>
  <c r="L1243" i="22"/>
  <c r="K1243" i="22"/>
  <c r="O1243" i="22" s="1"/>
  <c r="J1243" i="22"/>
  <c r="G1244" i="22"/>
  <c r="T1244" i="22" s="1"/>
  <c r="R1241" i="22" l="1"/>
  <c r="P1242" i="22"/>
  <c r="Q1242" i="22" s="1"/>
  <c r="U1242" i="22" s="1"/>
  <c r="S1241" i="22"/>
  <c r="N1243" i="22"/>
  <c r="M1243" i="22"/>
  <c r="L1244" i="22"/>
  <c r="K1244" i="22"/>
  <c r="O1244" i="22" s="1"/>
  <c r="J1244" i="22"/>
  <c r="G1245" i="22"/>
  <c r="T1245" i="22" s="1"/>
  <c r="R1242" i="22" l="1"/>
  <c r="P1243" i="22"/>
  <c r="Q1243" i="22" s="1"/>
  <c r="U1243" i="22" s="1"/>
  <c r="S1242" i="22"/>
  <c r="N1244" i="22"/>
  <c r="M1244" i="22"/>
  <c r="L1245" i="22"/>
  <c r="K1245" i="22"/>
  <c r="O1245" i="22" s="1"/>
  <c r="J1245" i="22"/>
  <c r="G1246" i="22"/>
  <c r="T1246" i="22" s="1"/>
  <c r="P1244" i="22" l="1"/>
  <c r="Q1244" i="22" s="1"/>
  <c r="U1244" i="22" s="1"/>
  <c r="R1243" i="22"/>
  <c r="S1243" i="22"/>
  <c r="N1245" i="22"/>
  <c r="M1245" i="22"/>
  <c r="L1246" i="22"/>
  <c r="K1246" i="22"/>
  <c r="O1246" i="22" s="1"/>
  <c r="J1246" i="22"/>
  <c r="G1247" i="22"/>
  <c r="T1247" i="22" s="1"/>
  <c r="R1244" i="22" l="1"/>
  <c r="P1245" i="22"/>
  <c r="Q1245" i="22" s="1"/>
  <c r="U1245" i="22" s="1"/>
  <c r="S1244" i="22"/>
  <c r="N1246" i="22"/>
  <c r="M1246" i="22"/>
  <c r="L1247" i="22"/>
  <c r="K1247" i="22"/>
  <c r="O1247" i="22" s="1"/>
  <c r="J1247" i="22"/>
  <c r="G1248" i="22"/>
  <c r="T1248" i="22" s="1"/>
  <c r="R1245" i="22" l="1"/>
  <c r="P1246" i="22"/>
  <c r="Q1246" i="22" s="1"/>
  <c r="U1246" i="22" s="1"/>
  <c r="S1245" i="22"/>
  <c r="N1247" i="22"/>
  <c r="M1247" i="22"/>
  <c r="L1248" i="22"/>
  <c r="K1248" i="22"/>
  <c r="O1248" i="22" s="1"/>
  <c r="J1248" i="22"/>
  <c r="G1249" i="22"/>
  <c r="T1249" i="22" s="1"/>
  <c r="R1246" i="22" l="1"/>
  <c r="P1247" i="22"/>
  <c r="Q1247" i="22" s="1"/>
  <c r="U1247" i="22" s="1"/>
  <c r="S1246" i="22"/>
  <c r="N1248" i="22"/>
  <c r="M1248" i="22"/>
  <c r="L1249" i="22"/>
  <c r="K1249" i="22"/>
  <c r="O1249" i="22" s="1"/>
  <c r="J1249" i="22"/>
  <c r="G1250" i="22"/>
  <c r="T1250" i="22" s="1"/>
  <c r="R1247" i="22" l="1"/>
  <c r="P1248" i="22"/>
  <c r="Q1248" i="22" s="1"/>
  <c r="U1248" i="22" s="1"/>
  <c r="S1247" i="22"/>
  <c r="N1249" i="22"/>
  <c r="M1249" i="22"/>
  <c r="L1250" i="22"/>
  <c r="K1250" i="22"/>
  <c r="O1250" i="22" s="1"/>
  <c r="J1250" i="22"/>
  <c r="G1251" i="22"/>
  <c r="T1251" i="22" s="1"/>
  <c r="R1248" i="22" l="1"/>
  <c r="P1249" i="22"/>
  <c r="Q1249" i="22" s="1"/>
  <c r="U1249" i="22" s="1"/>
  <c r="S1248" i="22"/>
  <c r="N1250" i="22"/>
  <c r="M1250" i="22"/>
  <c r="L1251" i="22"/>
  <c r="K1251" i="22"/>
  <c r="O1251" i="22" s="1"/>
  <c r="J1251" i="22"/>
  <c r="G1252" i="22"/>
  <c r="T1252" i="22" s="1"/>
  <c r="R1249" i="22" l="1"/>
  <c r="P1250" i="22"/>
  <c r="Q1250" i="22" s="1"/>
  <c r="U1250" i="22" s="1"/>
  <c r="S1249" i="22"/>
  <c r="N1251" i="22"/>
  <c r="M1251" i="22"/>
  <c r="L1252" i="22"/>
  <c r="K1252" i="22"/>
  <c r="O1252" i="22" s="1"/>
  <c r="J1252" i="22"/>
  <c r="G1253" i="22"/>
  <c r="T1253" i="22" s="1"/>
  <c r="P1251" i="22" l="1"/>
  <c r="Q1251" i="22" s="1"/>
  <c r="U1251" i="22" s="1"/>
  <c r="R1250" i="22"/>
  <c r="S1250" i="22"/>
  <c r="N1252" i="22"/>
  <c r="M1252" i="22"/>
  <c r="L1253" i="22"/>
  <c r="K1253" i="22"/>
  <c r="O1253" i="22" s="1"/>
  <c r="J1253" i="22"/>
  <c r="G1254" i="22"/>
  <c r="T1254" i="22" s="1"/>
  <c r="R1251" i="22" l="1"/>
  <c r="P1252" i="22"/>
  <c r="Q1252" i="22" s="1"/>
  <c r="U1252" i="22" s="1"/>
  <c r="S1251" i="22"/>
  <c r="N1253" i="22"/>
  <c r="M1253" i="22"/>
  <c r="L1254" i="22"/>
  <c r="K1254" i="22"/>
  <c r="O1254" i="22" s="1"/>
  <c r="J1254" i="22"/>
  <c r="G1255" i="22"/>
  <c r="T1255" i="22" s="1"/>
  <c r="R1252" i="22" l="1"/>
  <c r="P1253" i="22"/>
  <c r="Q1253" i="22" s="1"/>
  <c r="U1253" i="22" s="1"/>
  <c r="S1252" i="22"/>
  <c r="N1254" i="22"/>
  <c r="M1254" i="22"/>
  <c r="L1255" i="22"/>
  <c r="K1255" i="22"/>
  <c r="O1255" i="22" s="1"/>
  <c r="J1255" i="22"/>
  <c r="G1256" i="22"/>
  <c r="T1256" i="22" s="1"/>
  <c r="R1253" i="22" l="1"/>
  <c r="P1254" i="22"/>
  <c r="Q1254" i="22" s="1"/>
  <c r="U1254" i="22" s="1"/>
  <c r="S1253" i="22"/>
  <c r="N1255" i="22"/>
  <c r="M1255" i="22"/>
  <c r="L1256" i="22"/>
  <c r="K1256" i="22"/>
  <c r="O1256" i="22" s="1"/>
  <c r="J1256" i="22"/>
  <c r="G1257" i="22"/>
  <c r="T1257" i="22" s="1"/>
  <c r="S1254" i="22" l="1"/>
  <c r="R1254" i="22"/>
  <c r="P1255" i="22"/>
  <c r="Q1255" i="22" s="1"/>
  <c r="U1255" i="22" s="1"/>
  <c r="N1256" i="22"/>
  <c r="M1256" i="22"/>
  <c r="L1257" i="22"/>
  <c r="K1257" i="22"/>
  <c r="O1257" i="22" s="1"/>
  <c r="J1257" i="22"/>
  <c r="G1258" i="22"/>
  <c r="T1258" i="22" s="1"/>
  <c r="R1255" i="22" l="1"/>
  <c r="P1256" i="22"/>
  <c r="Q1256" i="22" s="1"/>
  <c r="U1256" i="22" s="1"/>
  <c r="S1255" i="22"/>
  <c r="N1257" i="22"/>
  <c r="M1257" i="22"/>
  <c r="L1258" i="22"/>
  <c r="K1258" i="22"/>
  <c r="O1258" i="22" s="1"/>
  <c r="J1258" i="22"/>
  <c r="G1259" i="22"/>
  <c r="T1259" i="22" s="1"/>
  <c r="P1257" i="22" l="1"/>
  <c r="Q1257" i="22" s="1"/>
  <c r="U1257" i="22" s="1"/>
  <c r="R1256" i="22"/>
  <c r="S1256" i="22"/>
  <c r="N1258" i="22"/>
  <c r="M1258" i="22"/>
  <c r="L1259" i="22"/>
  <c r="K1259" i="22"/>
  <c r="O1259" i="22" s="1"/>
  <c r="J1259" i="22"/>
  <c r="G1260" i="22"/>
  <c r="T1260" i="22" s="1"/>
  <c r="P1258" i="22" l="1"/>
  <c r="Q1258" i="22" s="1"/>
  <c r="U1258" i="22" s="1"/>
  <c r="R1257" i="22"/>
  <c r="S1257" i="22"/>
  <c r="N1259" i="22"/>
  <c r="M1259" i="22"/>
  <c r="L1260" i="22"/>
  <c r="K1260" i="22"/>
  <c r="O1260" i="22" s="1"/>
  <c r="J1260" i="22"/>
  <c r="G1261" i="22"/>
  <c r="T1261" i="22" s="1"/>
  <c r="R1258" i="22" l="1"/>
  <c r="P1259" i="22"/>
  <c r="Q1259" i="22" s="1"/>
  <c r="U1259" i="22" s="1"/>
  <c r="S1258" i="22"/>
  <c r="N1260" i="22"/>
  <c r="M1260" i="22"/>
  <c r="L1261" i="22"/>
  <c r="K1261" i="22"/>
  <c r="O1261" i="22" s="1"/>
  <c r="J1261" i="22"/>
  <c r="G1262" i="22"/>
  <c r="T1262" i="22" s="1"/>
  <c r="R1259" i="22" l="1"/>
  <c r="P1260" i="22"/>
  <c r="Q1260" i="22" s="1"/>
  <c r="U1260" i="22" s="1"/>
  <c r="S1259" i="22"/>
  <c r="N1261" i="22"/>
  <c r="M1261" i="22"/>
  <c r="L1262" i="22"/>
  <c r="K1262" i="22"/>
  <c r="O1262" i="22" s="1"/>
  <c r="J1262" i="22"/>
  <c r="G1263" i="22"/>
  <c r="T1263" i="22" s="1"/>
  <c r="R1260" i="22" l="1"/>
  <c r="P1261" i="22"/>
  <c r="Q1261" i="22" s="1"/>
  <c r="U1261" i="22" s="1"/>
  <c r="S1260" i="22"/>
  <c r="N1262" i="22"/>
  <c r="M1262" i="22"/>
  <c r="L1263" i="22"/>
  <c r="K1263" i="22"/>
  <c r="O1263" i="22" s="1"/>
  <c r="J1263" i="22"/>
  <c r="G1264" i="22"/>
  <c r="T1264" i="22" s="1"/>
  <c r="R1261" i="22" l="1"/>
  <c r="P1262" i="22"/>
  <c r="Q1262" i="22" s="1"/>
  <c r="U1262" i="22" s="1"/>
  <c r="S1261" i="22"/>
  <c r="N1263" i="22"/>
  <c r="M1263" i="22"/>
  <c r="L1264" i="22"/>
  <c r="K1264" i="22"/>
  <c r="O1264" i="22" s="1"/>
  <c r="J1264" i="22"/>
  <c r="G1265" i="22"/>
  <c r="T1265" i="22" s="1"/>
  <c r="P1263" i="22" l="1"/>
  <c r="Q1263" i="22" s="1"/>
  <c r="U1263" i="22" s="1"/>
  <c r="R1262" i="22"/>
  <c r="S1262" i="22"/>
  <c r="N1264" i="22"/>
  <c r="M1264" i="22"/>
  <c r="L1265" i="22"/>
  <c r="K1265" i="22"/>
  <c r="O1265" i="22" s="1"/>
  <c r="J1265" i="22"/>
  <c r="G1266" i="22"/>
  <c r="T1266" i="22" s="1"/>
  <c r="R1263" i="22" l="1"/>
  <c r="P1264" i="22"/>
  <c r="Q1264" i="22" s="1"/>
  <c r="U1264" i="22" s="1"/>
  <c r="S1263" i="22"/>
  <c r="N1265" i="22"/>
  <c r="M1265" i="22"/>
  <c r="L1266" i="22"/>
  <c r="K1266" i="22"/>
  <c r="O1266" i="22" s="1"/>
  <c r="J1266" i="22"/>
  <c r="G1267" i="22"/>
  <c r="T1267" i="22" s="1"/>
  <c r="R1264" i="22" l="1"/>
  <c r="P1265" i="22"/>
  <c r="Q1265" i="22" s="1"/>
  <c r="U1265" i="22" s="1"/>
  <c r="S1264" i="22"/>
  <c r="N1266" i="22"/>
  <c r="M1266" i="22"/>
  <c r="L1267" i="22"/>
  <c r="K1267" i="22"/>
  <c r="O1267" i="22" s="1"/>
  <c r="J1267" i="22"/>
  <c r="G1268" i="22"/>
  <c r="T1268" i="22" s="1"/>
  <c r="R1265" i="22" l="1"/>
  <c r="P1266" i="22"/>
  <c r="Q1266" i="22" s="1"/>
  <c r="U1266" i="22" s="1"/>
  <c r="S1265" i="22"/>
  <c r="N1267" i="22"/>
  <c r="M1267" i="22"/>
  <c r="L1268" i="22"/>
  <c r="K1268" i="22"/>
  <c r="O1268" i="22" s="1"/>
  <c r="J1268" i="22"/>
  <c r="G1269" i="22"/>
  <c r="T1269" i="22" s="1"/>
  <c r="R1266" i="22" l="1"/>
  <c r="P1267" i="22"/>
  <c r="Q1267" i="22" s="1"/>
  <c r="U1267" i="22" s="1"/>
  <c r="S1266" i="22"/>
  <c r="N1268" i="22"/>
  <c r="M1268" i="22"/>
  <c r="L1269" i="22"/>
  <c r="K1269" i="22"/>
  <c r="O1269" i="22" s="1"/>
  <c r="J1269" i="22"/>
  <c r="G1270" i="22"/>
  <c r="T1270" i="22" s="1"/>
  <c r="P1268" i="22" l="1"/>
  <c r="Q1268" i="22" s="1"/>
  <c r="U1268" i="22" s="1"/>
  <c r="S1267" i="22"/>
  <c r="R1267" i="22"/>
  <c r="N1269" i="22"/>
  <c r="M1269" i="22"/>
  <c r="L1270" i="22"/>
  <c r="K1270" i="22"/>
  <c r="O1270" i="22" s="1"/>
  <c r="J1270" i="22"/>
  <c r="G1271" i="22"/>
  <c r="T1271" i="22" s="1"/>
  <c r="P1269" i="22" l="1"/>
  <c r="Q1269" i="22" s="1"/>
  <c r="U1269" i="22" s="1"/>
  <c r="R1268" i="22"/>
  <c r="S1268" i="22"/>
  <c r="N1270" i="22"/>
  <c r="M1270" i="22"/>
  <c r="L1271" i="22"/>
  <c r="K1271" i="22"/>
  <c r="O1271" i="22" s="1"/>
  <c r="J1271" i="22"/>
  <c r="G1272" i="22"/>
  <c r="T1272" i="22" s="1"/>
  <c r="P1270" i="22" l="1"/>
  <c r="Q1270" i="22" s="1"/>
  <c r="U1270" i="22" s="1"/>
  <c r="R1269" i="22"/>
  <c r="S1269" i="22"/>
  <c r="N1271" i="22"/>
  <c r="M1271" i="22"/>
  <c r="L1272" i="22"/>
  <c r="K1272" i="22"/>
  <c r="O1272" i="22" s="1"/>
  <c r="J1272" i="22"/>
  <c r="G1273" i="22"/>
  <c r="T1273" i="22" s="1"/>
  <c r="P1271" i="22" l="1"/>
  <c r="Q1271" i="22" s="1"/>
  <c r="U1271" i="22" s="1"/>
  <c r="R1270" i="22"/>
  <c r="S1270" i="22"/>
  <c r="N1272" i="22"/>
  <c r="M1272" i="22"/>
  <c r="L1273" i="22"/>
  <c r="K1273" i="22"/>
  <c r="O1273" i="22" s="1"/>
  <c r="J1273" i="22"/>
  <c r="G1274" i="22"/>
  <c r="T1274" i="22" s="1"/>
  <c r="P1272" i="22" l="1"/>
  <c r="Q1272" i="22" s="1"/>
  <c r="U1272" i="22" s="1"/>
  <c r="R1271" i="22"/>
  <c r="S1271" i="22"/>
  <c r="N1273" i="22"/>
  <c r="M1273" i="22"/>
  <c r="L1274" i="22"/>
  <c r="K1274" i="22"/>
  <c r="O1274" i="22" s="1"/>
  <c r="J1274" i="22"/>
  <c r="G1275" i="22"/>
  <c r="T1275" i="22" s="1"/>
  <c r="R1272" i="22" l="1"/>
  <c r="P1273" i="22"/>
  <c r="Q1273" i="22" s="1"/>
  <c r="U1273" i="22" s="1"/>
  <c r="S1272" i="22"/>
  <c r="N1274" i="22"/>
  <c r="M1274" i="22"/>
  <c r="L1275" i="22"/>
  <c r="K1275" i="22"/>
  <c r="O1275" i="22" s="1"/>
  <c r="J1275" i="22"/>
  <c r="G1276" i="22"/>
  <c r="T1276" i="22" s="1"/>
  <c r="R1273" i="22" l="1"/>
  <c r="P1274" i="22"/>
  <c r="Q1274" i="22" s="1"/>
  <c r="U1274" i="22" s="1"/>
  <c r="S1273" i="22"/>
  <c r="N1275" i="22"/>
  <c r="M1275" i="22"/>
  <c r="L1276" i="22"/>
  <c r="K1276" i="22"/>
  <c r="O1276" i="22" s="1"/>
  <c r="J1276" i="22"/>
  <c r="G1277" i="22"/>
  <c r="T1277" i="22" s="1"/>
  <c r="R1274" i="22" l="1"/>
  <c r="P1275" i="22"/>
  <c r="Q1275" i="22" s="1"/>
  <c r="U1275" i="22" s="1"/>
  <c r="S1274" i="22"/>
  <c r="N1276" i="22"/>
  <c r="M1276" i="22"/>
  <c r="L1277" i="22"/>
  <c r="K1277" i="22"/>
  <c r="O1277" i="22" s="1"/>
  <c r="J1277" i="22"/>
  <c r="G1278" i="22"/>
  <c r="T1278" i="22" s="1"/>
  <c r="R1275" i="22" l="1"/>
  <c r="P1276" i="22"/>
  <c r="Q1276" i="22" s="1"/>
  <c r="U1276" i="22" s="1"/>
  <c r="S1275" i="22"/>
  <c r="N1277" i="22"/>
  <c r="M1277" i="22"/>
  <c r="L1278" i="22"/>
  <c r="K1278" i="22"/>
  <c r="O1278" i="22" s="1"/>
  <c r="J1278" i="22"/>
  <c r="G1279" i="22"/>
  <c r="T1279" i="22" s="1"/>
  <c r="R1276" i="22" l="1"/>
  <c r="P1277" i="22"/>
  <c r="Q1277" i="22" s="1"/>
  <c r="U1277" i="22" s="1"/>
  <c r="S1276" i="22"/>
  <c r="N1278" i="22"/>
  <c r="M1278" i="22"/>
  <c r="L1279" i="22"/>
  <c r="K1279" i="22"/>
  <c r="O1279" i="22" s="1"/>
  <c r="J1279" i="22"/>
  <c r="G1280" i="22"/>
  <c r="T1280" i="22" s="1"/>
  <c r="R1277" i="22" l="1"/>
  <c r="P1278" i="22"/>
  <c r="Q1278" i="22" s="1"/>
  <c r="U1278" i="22" s="1"/>
  <c r="S1277" i="22"/>
  <c r="N1279" i="22"/>
  <c r="M1279" i="22"/>
  <c r="L1280" i="22"/>
  <c r="K1280" i="22"/>
  <c r="O1280" i="22" s="1"/>
  <c r="J1280" i="22"/>
  <c r="G1281" i="22"/>
  <c r="T1281" i="22" s="1"/>
  <c r="R1278" i="22" l="1"/>
  <c r="P1279" i="22"/>
  <c r="Q1279" i="22" s="1"/>
  <c r="U1279" i="22" s="1"/>
  <c r="S1278" i="22"/>
  <c r="N1280" i="22"/>
  <c r="M1280" i="22"/>
  <c r="L1281" i="22"/>
  <c r="K1281" i="22"/>
  <c r="O1281" i="22" s="1"/>
  <c r="J1281" i="22"/>
  <c r="G1282" i="22"/>
  <c r="T1282" i="22" s="1"/>
  <c r="R1279" i="22" l="1"/>
  <c r="P1280" i="22"/>
  <c r="Q1280" i="22" s="1"/>
  <c r="U1280" i="22" s="1"/>
  <c r="S1279" i="22"/>
  <c r="N1281" i="22"/>
  <c r="M1281" i="22"/>
  <c r="L1282" i="22"/>
  <c r="K1282" i="22"/>
  <c r="O1282" i="22" s="1"/>
  <c r="J1282" i="22"/>
  <c r="G1283" i="22"/>
  <c r="T1283" i="22" s="1"/>
  <c r="R1280" i="22" l="1"/>
  <c r="P1281" i="22"/>
  <c r="Q1281" i="22" s="1"/>
  <c r="U1281" i="22" s="1"/>
  <c r="S1280" i="22"/>
  <c r="N1282" i="22"/>
  <c r="M1282" i="22"/>
  <c r="L1283" i="22"/>
  <c r="K1283" i="22"/>
  <c r="O1283" i="22" s="1"/>
  <c r="J1283" i="22"/>
  <c r="G1284" i="22"/>
  <c r="T1284" i="22" s="1"/>
  <c r="R1281" i="22" l="1"/>
  <c r="P1282" i="22"/>
  <c r="Q1282" i="22" s="1"/>
  <c r="U1282" i="22" s="1"/>
  <c r="S1281" i="22"/>
  <c r="N1283" i="22"/>
  <c r="M1283" i="22"/>
  <c r="L1284" i="22"/>
  <c r="K1284" i="22"/>
  <c r="O1284" i="22" s="1"/>
  <c r="J1284" i="22"/>
  <c r="G1285" i="22"/>
  <c r="T1285" i="22" s="1"/>
  <c r="R1282" i="22" l="1"/>
  <c r="P1283" i="22"/>
  <c r="Q1283" i="22" s="1"/>
  <c r="U1283" i="22" s="1"/>
  <c r="S1282" i="22"/>
  <c r="N1284" i="22"/>
  <c r="M1284" i="22"/>
  <c r="L1285" i="22"/>
  <c r="K1285" i="22"/>
  <c r="O1285" i="22" s="1"/>
  <c r="J1285" i="22"/>
  <c r="G1286" i="22"/>
  <c r="T1286" i="22" s="1"/>
  <c r="R1283" i="22" l="1"/>
  <c r="P1284" i="22"/>
  <c r="Q1284" i="22" s="1"/>
  <c r="U1284" i="22" s="1"/>
  <c r="S1283" i="22"/>
  <c r="N1285" i="22"/>
  <c r="M1285" i="22"/>
  <c r="L1286" i="22"/>
  <c r="K1286" i="22"/>
  <c r="O1286" i="22" s="1"/>
  <c r="J1286" i="22"/>
  <c r="G1287" i="22"/>
  <c r="T1287" i="22" s="1"/>
  <c r="R1284" i="22" l="1"/>
  <c r="P1285" i="22"/>
  <c r="Q1285" i="22" s="1"/>
  <c r="U1285" i="22" s="1"/>
  <c r="S1284" i="22"/>
  <c r="N1286" i="22"/>
  <c r="M1286" i="22"/>
  <c r="L1287" i="22"/>
  <c r="K1287" i="22"/>
  <c r="O1287" i="22" s="1"/>
  <c r="J1287" i="22"/>
  <c r="G1288" i="22"/>
  <c r="T1288" i="22" s="1"/>
  <c r="R1285" i="22" l="1"/>
  <c r="P1286" i="22"/>
  <c r="Q1286" i="22" s="1"/>
  <c r="U1286" i="22" s="1"/>
  <c r="S1285" i="22"/>
  <c r="N1287" i="22"/>
  <c r="M1287" i="22"/>
  <c r="L1288" i="22"/>
  <c r="K1288" i="22"/>
  <c r="O1288" i="22" s="1"/>
  <c r="J1288" i="22"/>
  <c r="G1289" i="22"/>
  <c r="T1289" i="22" s="1"/>
  <c r="R1286" i="22" l="1"/>
  <c r="P1287" i="22"/>
  <c r="Q1287" i="22" s="1"/>
  <c r="U1287" i="22" s="1"/>
  <c r="S1286" i="22"/>
  <c r="N1288" i="22"/>
  <c r="M1288" i="22"/>
  <c r="L1289" i="22"/>
  <c r="K1289" i="22"/>
  <c r="O1289" i="22" s="1"/>
  <c r="J1289" i="22"/>
  <c r="G1290" i="22"/>
  <c r="T1290" i="22" s="1"/>
  <c r="R1287" i="22" l="1"/>
  <c r="P1288" i="22"/>
  <c r="Q1288" i="22" s="1"/>
  <c r="U1288" i="22" s="1"/>
  <c r="S1287" i="22"/>
  <c r="N1289" i="22"/>
  <c r="M1289" i="22"/>
  <c r="L1290" i="22"/>
  <c r="K1290" i="22"/>
  <c r="O1290" i="22" s="1"/>
  <c r="J1290" i="22"/>
  <c r="G1291" i="22"/>
  <c r="T1291" i="22" s="1"/>
  <c r="R1288" i="22" l="1"/>
  <c r="S1288" i="22"/>
  <c r="P1289" i="22"/>
  <c r="Q1289" i="22" s="1"/>
  <c r="U1289" i="22" s="1"/>
  <c r="N1290" i="22"/>
  <c r="M1290" i="22"/>
  <c r="L1291" i="22"/>
  <c r="K1291" i="22"/>
  <c r="O1291" i="22" s="1"/>
  <c r="J1291" i="22"/>
  <c r="G1292" i="22"/>
  <c r="T1292" i="22" s="1"/>
  <c r="R1289" i="22" l="1"/>
  <c r="P1290" i="22"/>
  <c r="Q1290" i="22" s="1"/>
  <c r="U1290" i="22" s="1"/>
  <c r="S1289" i="22"/>
  <c r="N1291" i="22"/>
  <c r="M1291" i="22"/>
  <c r="L1292" i="22"/>
  <c r="K1292" i="22"/>
  <c r="O1292" i="22" s="1"/>
  <c r="J1292" i="22"/>
  <c r="G1293" i="22"/>
  <c r="T1293" i="22" s="1"/>
  <c r="R1290" i="22" l="1"/>
  <c r="P1291" i="22"/>
  <c r="Q1291" i="22" s="1"/>
  <c r="U1291" i="22" s="1"/>
  <c r="S1290" i="22"/>
  <c r="N1292" i="22"/>
  <c r="M1292" i="22"/>
  <c r="L1293" i="22"/>
  <c r="K1293" i="22"/>
  <c r="O1293" i="22" s="1"/>
  <c r="J1293" i="22"/>
  <c r="G1294" i="22"/>
  <c r="T1294" i="22" s="1"/>
  <c r="R1291" i="22" l="1"/>
  <c r="P1292" i="22"/>
  <c r="Q1292" i="22" s="1"/>
  <c r="U1292" i="22" s="1"/>
  <c r="S1291" i="22"/>
  <c r="N1293" i="22"/>
  <c r="M1293" i="22"/>
  <c r="L1294" i="22"/>
  <c r="K1294" i="22"/>
  <c r="O1294" i="22" s="1"/>
  <c r="J1294" i="22"/>
  <c r="G1295" i="22"/>
  <c r="T1295" i="22" s="1"/>
  <c r="R1292" i="22" l="1"/>
  <c r="P1293" i="22"/>
  <c r="Q1293" i="22" s="1"/>
  <c r="U1293" i="22" s="1"/>
  <c r="S1292" i="22"/>
  <c r="N1294" i="22"/>
  <c r="M1294" i="22"/>
  <c r="L1295" i="22"/>
  <c r="K1295" i="22"/>
  <c r="O1295" i="22" s="1"/>
  <c r="J1295" i="22"/>
  <c r="G1296" i="22"/>
  <c r="T1296" i="22" s="1"/>
  <c r="R1293" i="22" l="1"/>
  <c r="P1294" i="22"/>
  <c r="Q1294" i="22" s="1"/>
  <c r="U1294" i="22" s="1"/>
  <c r="S1293" i="22"/>
  <c r="N1295" i="22"/>
  <c r="M1295" i="22"/>
  <c r="L1296" i="22"/>
  <c r="K1296" i="22"/>
  <c r="O1296" i="22" s="1"/>
  <c r="J1296" i="22"/>
  <c r="G1297" i="22"/>
  <c r="T1297" i="22" s="1"/>
  <c r="R1294" i="22" l="1"/>
  <c r="P1295" i="22"/>
  <c r="Q1295" i="22" s="1"/>
  <c r="U1295" i="22" s="1"/>
  <c r="S1294" i="22"/>
  <c r="N1296" i="22"/>
  <c r="M1296" i="22"/>
  <c r="L1297" i="22"/>
  <c r="K1297" i="22"/>
  <c r="O1297" i="22" s="1"/>
  <c r="J1297" i="22"/>
  <c r="G1298" i="22"/>
  <c r="T1298" i="22" s="1"/>
  <c r="R1295" i="22" l="1"/>
  <c r="P1296" i="22"/>
  <c r="Q1296" i="22" s="1"/>
  <c r="U1296" i="22" s="1"/>
  <c r="S1295" i="22"/>
  <c r="N1297" i="22"/>
  <c r="M1297" i="22"/>
  <c r="L1298" i="22"/>
  <c r="K1298" i="22"/>
  <c r="O1298" i="22" s="1"/>
  <c r="J1298" i="22"/>
  <c r="G1299" i="22"/>
  <c r="T1299" i="22" s="1"/>
  <c r="R1296" i="22" l="1"/>
  <c r="P1297" i="22"/>
  <c r="Q1297" i="22" s="1"/>
  <c r="U1297" i="22" s="1"/>
  <c r="S1296" i="22"/>
  <c r="N1298" i="22"/>
  <c r="M1298" i="22"/>
  <c r="L1299" i="22"/>
  <c r="K1299" i="22"/>
  <c r="O1299" i="22" s="1"/>
  <c r="J1299" i="22"/>
  <c r="G1300" i="22"/>
  <c r="T1300" i="22" s="1"/>
  <c r="P1298" i="22" l="1"/>
  <c r="Q1298" i="22" s="1"/>
  <c r="U1298" i="22" s="1"/>
  <c r="S1297" i="22"/>
  <c r="R1297" i="22"/>
  <c r="N1299" i="22"/>
  <c r="M1299" i="22"/>
  <c r="L1300" i="22"/>
  <c r="K1300" i="22"/>
  <c r="O1300" i="22" s="1"/>
  <c r="J1300" i="22"/>
  <c r="G1301" i="22"/>
  <c r="T1301" i="22" s="1"/>
  <c r="P1299" i="22" l="1"/>
  <c r="Q1299" i="22" s="1"/>
  <c r="U1299" i="22" s="1"/>
  <c r="R1298" i="22"/>
  <c r="S1298" i="22"/>
  <c r="N1300" i="22"/>
  <c r="M1300" i="22"/>
  <c r="L1301" i="22"/>
  <c r="K1301" i="22"/>
  <c r="O1301" i="22" s="1"/>
  <c r="J1301" i="22"/>
  <c r="G1302" i="22"/>
  <c r="T1302" i="22" s="1"/>
  <c r="P1300" i="22" l="1"/>
  <c r="Q1300" i="22" s="1"/>
  <c r="U1300" i="22" s="1"/>
  <c r="R1299" i="22"/>
  <c r="S1299" i="22"/>
  <c r="N1301" i="22"/>
  <c r="M1301" i="22"/>
  <c r="L1302" i="22"/>
  <c r="K1302" i="22"/>
  <c r="O1302" i="22" s="1"/>
  <c r="J1302" i="22"/>
  <c r="G1303" i="22"/>
  <c r="T1303" i="22" s="1"/>
  <c r="R1300" i="22" l="1"/>
  <c r="P1301" i="22"/>
  <c r="Q1301" i="22" s="1"/>
  <c r="U1301" i="22" s="1"/>
  <c r="S1300" i="22"/>
  <c r="N1302" i="22"/>
  <c r="M1302" i="22"/>
  <c r="L1303" i="22"/>
  <c r="K1303" i="22"/>
  <c r="O1303" i="22" s="1"/>
  <c r="J1303" i="22"/>
  <c r="G1304" i="22"/>
  <c r="T1304" i="22" s="1"/>
  <c r="R1301" i="22" l="1"/>
  <c r="P1302" i="22"/>
  <c r="Q1302" i="22" s="1"/>
  <c r="U1302" i="22" s="1"/>
  <c r="S1301" i="22"/>
  <c r="N1303" i="22"/>
  <c r="M1303" i="22"/>
  <c r="L1304" i="22"/>
  <c r="K1304" i="22"/>
  <c r="O1304" i="22" s="1"/>
  <c r="J1304" i="22"/>
  <c r="G1305" i="22"/>
  <c r="T1305" i="22" s="1"/>
  <c r="R1302" i="22" l="1"/>
  <c r="P1303" i="22"/>
  <c r="Q1303" i="22" s="1"/>
  <c r="U1303" i="22" s="1"/>
  <c r="S1302" i="22"/>
  <c r="N1304" i="22"/>
  <c r="M1304" i="22"/>
  <c r="L1305" i="22"/>
  <c r="K1305" i="22"/>
  <c r="O1305" i="22" s="1"/>
  <c r="J1305" i="22"/>
  <c r="G1306" i="22"/>
  <c r="T1306" i="22" s="1"/>
  <c r="R1303" i="22" l="1"/>
  <c r="P1304" i="22"/>
  <c r="Q1304" i="22" s="1"/>
  <c r="U1304" i="22" s="1"/>
  <c r="S1303" i="22"/>
  <c r="N1305" i="22"/>
  <c r="M1305" i="22"/>
  <c r="L1306" i="22"/>
  <c r="K1306" i="22"/>
  <c r="O1306" i="22" s="1"/>
  <c r="J1306" i="22"/>
  <c r="G1307" i="22"/>
  <c r="T1307" i="22" s="1"/>
  <c r="R1304" i="22" l="1"/>
  <c r="P1305" i="22"/>
  <c r="Q1305" i="22" s="1"/>
  <c r="U1305" i="22" s="1"/>
  <c r="S1304" i="22"/>
  <c r="N1306" i="22"/>
  <c r="M1306" i="22"/>
  <c r="L1307" i="22"/>
  <c r="K1307" i="22"/>
  <c r="O1307" i="22" s="1"/>
  <c r="J1307" i="22"/>
  <c r="G1308" i="22"/>
  <c r="T1308" i="22" s="1"/>
  <c r="R1305" i="22" l="1"/>
  <c r="P1306" i="22"/>
  <c r="Q1306" i="22" s="1"/>
  <c r="U1306" i="22" s="1"/>
  <c r="S1305" i="22"/>
  <c r="N1307" i="22"/>
  <c r="M1307" i="22"/>
  <c r="L1308" i="22"/>
  <c r="K1308" i="22"/>
  <c r="O1308" i="22" s="1"/>
  <c r="J1308" i="22"/>
  <c r="G1309" i="22"/>
  <c r="T1309" i="22" s="1"/>
  <c r="R1306" i="22" l="1"/>
  <c r="P1307" i="22"/>
  <c r="Q1307" i="22" s="1"/>
  <c r="U1307" i="22" s="1"/>
  <c r="S1306" i="22"/>
  <c r="N1308" i="22"/>
  <c r="M1308" i="22"/>
  <c r="L1309" i="22"/>
  <c r="K1309" i="22"/>
  <c r="O1309" i="22" s="1"/>
  <c r="J1309" i="22"/>
  <c r="G1310" i="22"/>
  <c r="T1310" i="22" s="1"/>
  <c r="R1307" i="22" l="1"/>
  <c r="P1308" i="22"/>
  <c r="Q1308" i="22" s="1"/>
  <c r="U1308" i="22" s="1"/>
  <c r="S1307" i="22"/>
  <c r="N1309" i="22"/>
  <c r="M1309" i="22"/>
  <c r="L1310" i="22"/>
  <c r="K1310" i="22"/>
  <c r="O1310" i="22" s="1"/>
  <c r="J1310" i="22"/>
  <c r="G1311" i="22"/>
  <c r="T1311" i="22" s="1"/>
  <c r="R1308" i="22" l="1"/>
  <c r="P1309" i="22"/>
  <c r="Q1309" i="22" s="1"/>
  <c r="U1309" i="22" s="1"/>
  <c r="S1308" i="22"/>
  <c r="N1310" i="22"/>
  <c r="M1310" i="22"/>
  <c r="L1311" i="22"/>
  <c r="K1311" i="22"/>
  <c r="O1311" i="22" s="1"/>
  <c r="J1311" i="22"/>
  <c r="G1312" i="22"/>
  <c r="T1312" i="22" s="1"/>
  <c r="R1309" i="22" l="1"/>
  <c r="P1310" i="22"/>
  <c r="Q1310" i="22" s="1"/>
  <c r="U1310" i="22" s="1"/>
  <c r="S1309" i="22"/>
  <c r="N1311" i="22"/>
  <c r="M1311" i="22"/>
  <c r="L1312" i="22"/>
  <c r="K1312" i="22"/>
  <c r="O1312" i="22" s="1"/>
  <c r="J1312" i="22"/>
  <c r="G1313" i="22"/>
  <c r="T1313" i="22" s="1"/>
  <c r="R1310" i="22" l="1"/>
  <c r="P1311" i="22"/>
  <c r="Q1311" i="22" s="1"/>
  <c r="U1311" i="22" s="1"/>
  <c r="S1310" i="22"/>
  <c r="N1312" i="22"/>
  <c r="M1312" i="22"/>
  <c r="L1313" i="22"/>
  <c r="K1313" i="22"/>
  <c r="O1313" i="22" s="1"/>
  <c r="J1313" i="22"/>
  <c r="G1314" i="22"/>
  <c r="T1314" i="22" s="1"/>
  <c r="R1311" i="22" l="1"/>
  <c r="P1312" i="22"/>
  <c r="Q1312" i="22" s="1"/>
  <c r="U1312" i="22" s="1"/>
  <c r="S1311" i="22"/>
  <c r="N1313" i="22"/>
  <c r="M1313" i="22"/>
  <c r="L1314" i="22"/>
  <c r="K1314" i="22"/>
  <c r="O1314" i="22" s="1"/>
  <c r="J1314" i="22"/>
  <c r="G1315" i="22"/>
  <c r="T1315" i="22" s="1"/>
  <c r="R1312" i="22" l="1"/>
  <c r="P1313" i="22"/>
  <c r="Q1313" i="22" s="1"/>
  <c r="U1313" i="22" s="1"/>
  <c r="S1312" i="22"/>
  <c r="N1314" i="22"/>
  <c r="M1314" i="22"/>
  <c r="L1315" i="22"/>
  <c r="K1315" i="22"/>
  <c r="O1315" i="22" s="1"/>
  <c r="J1315" i="22"/>
  <c r="G1316" i="22"/>
  <c r="T1316" i="22" s="1"/>
  <c r="R1313" i="22" l="1"/>
  <c r="P1314" i="22"/>
  <c r="Q1314" i="22" s="1"/>
  <c r="U1314" i="22" s="1"/>
  <c r="S1313" i="22"/>
  <c r="N1315" i="22"/>
  <c r="M1315" i="22"/>
  <c r="L1316" i="22"/>
  <c r="K1316" i="22"/>
  <c r="O1316" i="22" s="1"/>
  <c r="J1316" i="22"/>
  <c r="G1317" i="22"/>
  <c r="T1317" i="22" s="1"/>
  <c r="R1314" i="22" l="1"/>
  <c r="P1315" i="22"/>
  <c r="Q1315" i="22" s="1"/>
  <c r="U1315" i="22" s="1"/>
  <c r="S1314" i="22"/>
  <c r="N1316" i="22"/>
  <c r="M1316" i="22"/>
  <c r="L1317" i="22"/>
  <c r="K1317" i="22"/>
  <c r="O1317" i="22" s="1"/>
  <c r="J1317" i="22"/>
  <c r="G1318" i="22"/>
  <c r="T1318" i="22" s="1"/>
  <c r="R1315" i="22" l="1"/>
  <c r="P1316" i="22"/>
  <c r="Q1316" i="22" s="1"/>
  <c r="U1316" i="22" s="1"/>
  <c r="S1315" i="22"/>
  <c r="N1317" i="22"/>
  <c r="M1317" i="22"/>
  <c r="L1318" i="22"/>
  <c r="K1318" i="22"/>
  <c r="O1318" i="22" s="1"/>
  <c r="J1318" i="22"/>
  <c r="G1319" i="22"/>
  <c r="T1319" i="22" s="1"/>
  <c r="R1316" i="22" l="1"/>
  <c r="P1317" i="22"/>
  <c r="Q1317" i="22" s="1"/>
  <c r="U1317" i="22" s="1"/>
  <c r="S1316" i="22"/>
  <c r="N1318" i="22"/>
  <c r="M1318" i="22"/>
  <c r="L1319" i="22"/>
  <c r="K1319" i="22"/>
  <c r="O1319" i="22" s="1"/>
  <c r="J1319" i="22"/>
  <c r="G1320" i="22"/>
  <c r="T1320" i="22" s="1"/>
  <c r="R1317" i="22" l="1"/>
  <c r="P1318" i="22"/>
  <c r="Q1318" i="22" s="1"/>
  <c r="U1318" i="22" s="1"/>
  <c r="S1317" i="22"/>
  <c r="N1319" i="22"/>
  <c r="M1319" i="22"/>
  <c r="L1320" i="22"/>
  <c r="K1320" i="22"/>
  <c r="O1320" i="22" s="1"/>
  <c r="J1320" i="22"/>
  <c r="G1321" i="22"/>
  <c r="T1321" i="22" s="1"/>
  <c r="R1318" i="22" l="1"/>
  <c r="P1319" i="22"/>
  <c r="Q1319" i="22" s="1"/>
  <c r="U1319" i="22" s="1"/>
  <c r="S1318" i="22"/>
  <c r="N1320" i="22"/>
  <c r="M1320" i="22"/>
  <c r="L1321" i="22"/>
  <c r="K1321" i="22"/>
  <c r="O1321" i="22" s="1"/>
  <c r="J1321" i="22"/>
  <c r="G1322" i="22"/>
  <c r="T1322" i="22" s="1"/>
  <c r="R1319" i="22" l="1"/>
  <c r="P1320" i="22"/>
  <c r="Q1320" i="22" s="1"/>
  <c r="U1320" i="22" s="1"/>
  <c r="S1319" i="22"/>
  <c r="N1321" i="22"/>
  <c r="M1321" i="22"/>
  <c r="L1322" i="22"/>
  <c r="K1322" i="22"/>
  <c r="O1322" i="22" s="1"/>
  <c r="J1322" i="22"/>
  <c r="G1323" i="22"/>
  <c r="T1323" i="22" s="1"/>
  <c r="R1320" i="22" l="1"/>
  <c r="P1321" i="22"/>
  <c r="Q1321" i="22" s="1"/>
  <c r="U1321" i="22" s="1"/>
  <c r="S1320" i="22"/>
  <c r="N1322" i="22"/>
  <c r="M1322" i="22"/>
  <c r="L1323" i="22"/>
  <c r="K1323" i="22"/>
  <c r="O1323" i="22" s="1"/>
  <c r="J1323" i="22"/>
  <c r="G1324" i="22"/>
  <c r="T1324" i="22" s="1"/>
  <c r="P1322" i="22" l="1"/>
  <c r="Q1322" i="22" s="1"/>
  <c r="U1322" i="22" s="1"/>
  <c r="R1321" i="22"/>
  <c r="S1321" i="22"/>
  <c r="N1323" i="22"/>
  <c r="M1323" i="22"/>
  <c r="L1324" i="22"/>
  <c r="K1324" i="22"/>
  <c r="O1324" i="22" s="1"/>
  <c r="J1324" i="22"/>
  <c r="G1325" i="22"/>
  <c r="T1325" i="22" s="1"/>
  <c r="P1323" i="22" l="1"/>
  <c r="Q1323" i="22" s="1"/>
  <c r="U1323" i="22" s="1"/>
  <c r="R1322" i="22"/>
  <c r="S1322" i="22"/>
  <c r="N1324" i="22"/>
  <c r="M1324" i="22"/>
  <c r="K1325" i="22"/>
  <c r="O1325" i="22" s="1"/>
  <c r="L1325" i="22"/>
  <c r="J1325" i="22"/>
  <c r="G1326" i="22"/>
  <c r="T1326" i="22" s="1"/>
  <c r="R1323" i="22" l="1"/>
  <c r="P1324" i="22"/>
  <c r="Q1324" i="22" s="1"/>
  <c r="U1324" i="22" s="1"/>
  <c r="S1323" i="22"/>
  <c r="N1325" i="22"/>
  <c r="M1325" i="22"/>
  <c r="K1326" i="22"/>
  <c r="O1326" i="22" s="1"/>
  <c r="L1326" i="22"/>
  <c r="J1326" i="22"/>
  <c r="G1327" i="22"/>
  <c r="T1327" i="22" s="1"/>
  <c r="R1324" i="22" l="1"/>
  <c r="P1325" i="22"/>
  <c r="Q1325" i="22" s="1"/>
  <c r="U1325" i="22" s="1"/>
  <c r="S1324" i="22"/>
  <c r="N1326" i="22"/>
  <c r="M1326" i="22"/>
  <c r="L1327" i="22"/>
  <c r="K1327" i="22"/>
  <c r="O1327" i="22" s="1"/>
  <c r="J1327" i="22"/>
  <c r="G1328" i="22"/>
  <c r="T1328" i="22" s="1"/>
  <c r="R1325" i="22" l="1"/>
  <c r="P1326" i="22"/>
  <c r="Q1326" i="22" s="1"/>
  <c r="U1326" i="22" s="1"/>
  <c r="S1325" i="22"/>
  <c r="N1327" i="22"/>
  <c r="M1327" i="22"/>
  <c r="L1328" i="22"/>
  <c r="K1328" i="22"/>
  <c r="O1328" i="22" s="1"/>
  <c r="J1328" i="22"/>
  <c r="G1329" i="22"/>
  <c r="T1329" i="22" s="1"/>
  <c r="R1326" i="22" l="1"/>
  <c r="P1327" i="22"/>
  <c r="Q1327" i="22" s="1"/>
  <c r="U1327" i="22" s="1"/>
  <c r="S1326" i="22"/>
  <c r="N1328" i="22"/>
  <c r="M1328" i="22"/>
  <c r="L1329" i="22"/>
  <c r="K1329" i="22"/>
  <c r="O1329" i="22" s="1"/>
  <c r="J1329" i="22"/>
  <c r="G1330" i="22"/>
  <c r="T1330" i="22" s="1"/>
  <c r="R1327" i="22" l="1"/>
  <c r="P1328" i="22"/>
  <c r="Q1328" i="22" s="1"/>
  <c r="U1328" i="22" s="1"/>
  <c r="S1327" i="22"/>
  <c r="N1329" i="22"/>
  <c r="M1329" i="22"/>
  <c r="L1330" i="22"/>
  <c r="K1330" i="22"/>
  <c r="O1330" i="22" s="1"/>
  <c r="J1330" i="22"/>
  <c r="G1331" i="22"/>
  <c r="T1331" i="22" s="1"/>
  <c r="R1328" i="22" l="1"/>
  <c r="P1329" i="22"/>
  <c r="Q1329" i="22" s="1"/>
  <c r="U1329" i="22" s="1"/>
  <c r="S1328" i="22"/>
  <c r="N1330" i="22"/>
  <c r="M1330" i="22"/>
  <c r="L1331" i="22"/>
  <c r="K1331" i="22"/>
  <c r="O1331" i="22" s="1"/>
  <c r="J1331" i="22"/>
  <c r="G1332" i="22"/>
  <c r="T1332" i="22" s="1"/>
  <c r="P1330" i="22" l="1"/>
  <c r="Q1330" i="22" s="1"/>
  <c r="U1330" i="22" s="1"/>
  <c r="R1329" i="22"/>
  <c r="S1329" i="22"/>
  <c r="N1331" i="22"/>
  <c r="M1331" i="22"/>
  <c r="L1332" i="22"/>
  <c r="K1332" i="22"/>
  <c r="O1332" i="22" s="1"/>
  <c r="J1332" i="22"/>
  <c r="G1333" i="22"/>
  <c r="T1333" i="22" s="1"/>
  <c r="P1331" i="22" l="1"/>
  <c r="Q1331" i="22" s="1"/>
  <c r="U1331" i="22" s="1"/>
  <c r="R1330" i="22"/>
  <c r="S1330" i="22"/>
  <c r="N1332" i="22"/>
  <c r="M1332" i="22"/>
  <c r="L1333" i="22"/>
  <c r="K1333" i="22"/>
  <c r="O1333" i="22" s="1"/>
  <c r="J1333" i="22"/>
  <c r="G1334" i="22"/>
  <c r="T1334" i="22" s="1"/>
  <c r="R1331" i="22" l="1"/>
  <c r="P1332" i="22"/>
  <c r="Q1332" i="22" s="1"/>
  <c r="U1332" i="22" s="1"/>
  <c r="S1331" i="22"/>
  <c r="N1333" i="22"/>
  <c r="M1333" i="22"/>
  <c r="L1334" i="22"/>
  <c r="K1334" i="22"/>
  <c r="O1334" i="22" s="1"/>
  <c r="J1334" i="22"/>
  <c r="G1335" i="22"/>
  <c r="T1335" i="22" s="1"/>
  <c r="R1332" i="22" l="1"/>
  <c r="P1333" i="22"/>
  <c r="Q1333" i="22" s="1"/>
  <c r="U1333" i="22" s="1"/>
  <c r="S1332" i="22"/>
  <c r="N1334" i="22"/>
  <c r="M1334" i="22"/>
  <c r="L1335" i="22"/>
  <c r="K1335" i="22"/>
  <c r="O1335" i="22" s="1"/>
  <c r="J1335" i="22"/>
  <c r="G1336" i="22"/>
  <c r="T1336" i="22" s="1"/>
  <c r="R1333" i="22" l="1"/>
  <c r="P1334" i="22"/>
  <c r="Q1334" i="22" s="1"/>
  <c r="U1334" i="22" s="1"/>
  <c r="S1333" i="22"/>
  <c r="N1335" i="22"/>
  <c r="M1335" i="22"/>
  <c r="L1336" i="22"/>
  <c r="K1336" i="22"/>
  <c r="O1336" i="22" s="1"/>
  <c r="J1336" i="22"/>
  <c r="G1337" i="22"/>
  <c r="T1337" i="22" s="1"/>
  <c r="R1334" i="22" l="1"/>
  <c r="P1335" i="22"/>
  <c r="Q1335" i="22" s="1"/>
  <c r="U1335" i="22" s="1"/>
  <c r="S1334" i="22"/>
  <c r="N1336" i="22"/>
  <c r="M1336" i="22"/>
  <c r="L1337" i="22"/>
  <c r="K1337" i="22"/>
  <c r="O1337" i="22" s="1"/>
  <c r="J1337" i="22"/>
  <c r="G1338" i="22"/>
  <c r="T1338" i="22" s="1"/>
  <c r="R1335" i="22" l="1"/>
  <c r="P1336" i="22"/>
  <c r="Q1336" i="22" s="1"/>
  <c r="U1336" i="22" s="1"/>
  <c r="S1335" i="22"/>
  <c r="N1337" i="22"/>
  <c r="M1337" i="22"/>
  <c r="L1338" i="22"/>
  <c r="K1338" i="22"/>
  <c r="O1338" i="22" s="1"/>
  <c r="J1338" i="22"/>
  <c r="G1339" i="22"/>
  <c r="T1339" i="22" s="1"/>
  <c r="R1336" i="22" l="1"/>
  <c r="P1337" i="22"/>
  <c r="Q1337" i="22" s="1"/>
  <c r="U1337" i="22" s="1"/>
  <c r="S1336" i="22"/>
  <c r="N1338" i="22"/>
  <c r="M1338" i="22"/>
  <c r="L1339" i="22"/>
  <c r="K1339" i="22"/>
  <c r="O1339" i="22" s="1"/>
  <c r="J1339" i="22"/>
  <c r="G1340" i="22"/>
  <c r="T1340" i="22" s="1"/>
  <c r="P1338" i="22" l="1"/>
  <c r="Q1338" i="22" s="1"/>
  <c r="U1338" i="22" s="1"/>
  <c r="R1337" i="22"/>
  <c r="S1337" i="22"/>
  <c r="N1339" i="22"/>
  <c r="M1339" i="22"/>
  <c r="L1340" i="22"/>
  <c r="K1340" i="22"/>
  <c r="O1340" i="22" s="1"/>
  <c r="J1340" i="22"/>
  <c r="G1341" i="22"/>
  <c r="T1341" i="22" s="1"/>
  <c r="P1339" i="22" l="1"/>
  <c r="Q1339" i="22" s="1"/>
  <c r="U1339" i="22" s="1"/>
  <c r="R1338" i="22"/>
  <c r="S1338" i="22"/>
  <c r="N1340" i="22"/>
  <c r="M1340" i="22"/>
  <c r="L1341" i="22"/>
  <c r="K1341" i="22"/>
  <c r="O1341" i="22" s="1"/>
  <c r="J1341" i="22"/>
  <c r="G1342" i="22"/>
  <c r="T1342" i="22" s="1"/>
  <c r="R1339" i="22" l="1"/>
  <c r="P1340" i="22"/>
  <c r="Q1340" i="22" s="1"/>
  <c r="U1340" i="22" s="1"/>
  <c r="S1339" i="22"/>
  <c r="N1341" i="22"/>
  <c r="M1341" i="22"/>
  <c r="L1342" i="22"/>
  <c r="K1342" i="22"/>
  <c r="O1342" i="22" s="1"/>
  <c r="J1342" i="22"/>
  <c r="G1343" i="22"/>
  <c r="T1343" i="22" s="1"/>
  <c r="R1340" i="22" l="1"/>
  <c r="P1341" i="22"/>
  <c r="Q1341" i="22" s="1"/>
  <c r="U1341" i="22" s="1"/>
  <c r="S1340" i="22"/>
  <c r="N1342" i="22"/>
  <c r="M1342" i="22"/>
  <c r="L1343" i="22"/>
  <c r="K1343" i="22"/>
  <c r="O1343" i="22" s="1"/>
  <c r="J1343" i="22"/>
  <c r="G1344" i="22"/>
  <c r="T1344" i="22" s="1"/>
  <c r="R1341" i="22" l="1"/>
  <c r="P1342" i="22"/>
  <c r="Q1342" i="22" s="1"/>
  <c r="U1342" i="22" s="1"/>
  <c r="S1341" i="22"/>
  <c r="N1343" i="22"/>
  <c r="M1343" i="22"/>
  <c r="L1344" i="22"/>
  <c r="K1344" i="22"/>
  <c r="O1344" i="22" s="1"/>
  <c r="J1344" i="22"/>
  <c r="G1345" i="22"/>
  <c r="T1345" i="22" s="1"/>
  <c r="R1342" i="22" l="1"/>
  <c r="P1343" i="22"/>
  <c r="Q1343" i="22" s="1"/>
  <c r="U1343" i="22" s="1"/>
  <c r="S1342" i="22"/>
  <c r="N1344" i="22"/>
  <c r="M1344" i="22"/>
  <c r="L1345" i="22"/>
  <c r="K1345" i="22"/>
  <c r="O1345" i="22" s="1"/>
  <c r="J1345" i="22"/>
  <c r="G1346" i="22"/>
  <c r="T1346" i="22" s="1"/>
  <c r="R1343" i="22" l="1"/>
  <c r="P1344" i="22"/>
  <c r="Q1344" i="22" s="1"/>
  <c r="U1344" i="22" s="1"/>
  <c r="S1343" i="22"/>
  <c r="N1345" i="22"/>
  <c r="M1345" i="22"/>
  <c r="L1346" i="22"/>
  <c r="K1346" i="22"/>
  <c r="O1346" i="22" s="1"/>
  <c r="J1346" i="22"/>
  <c r="G1347" i="22"/>
  <c r="T1347" i="22" s="1"/>
  <c r="R1344" i="22" l="1"/>
  <c r="P1345" i="22"/>
  <c r="Q1345" i="22" s="1"/>
  <c r="U1345" i="22" s="1"/>
  <c r="S1344" i="22"/>
  <c r="N1346" i="22"/>
  <c r="M1346" i="22"/>
  <c r="L1347" i="22"/>
  <c r="K1347" i="22"/>
  <c r="O1347" i="22" s="1"/>
  <c r="J1347" i="22"/>
  <c r="G1348" i="22"/>
  <c r="T1348" i="22" s="1"/>
  <c r="R1345" i="22" l="1"/>
  <c r="P1346" i="22"/>
  <c r="Q1346" i="22" s="1"/>
  <c r="U1346" i="22" s="1"/>
  <c r="S1345" i="22"/>
  <c r="N1347" i="22"/>
  <c r="M1347" i="22"/>
  <c r="L1348" i="22"/>
  <c r="K1348" i="22"/>
  <c r="O1348" i="22" s="1"/>
  <c r="J1348" i="22"/>
  <c r="G1349" i="22"/>
  <c r="T1349" i="22" s="1"/>
  <c r="R1346" i="22" l="1"/>
  <c r="P1347" i="22"/>
  <c r="Q1347" i="22" s="1"/>
  <c r="U1347" i="22" s="1"/>
  <c r="S1346" i="22"/>
  <c r="N1348" i="22"/>
  <c r="M1348" i="22"/>
  <c r="L1349" i="22"/>
  <c r="K1349" i="22"/>
  <c r="O1349" i="22" s="1"/>
  <c r="J1349" i="22"/>
  <c r="G1350" i="22"/>
  <c r="T1350" i="22" s="1"/>
  <c r="P1348" i="22" l="1"/>
  <c r="Q1348" i="22" s="1"/>
  <c r="U1348" i="22" s="1"/>
  <c r="S1347" i="22"/>
  <c r="R1347" i="22"/>
  <c r="N1349" i="22"/>
  <c r="M1349" i="22"/>
  <c r="L1350" i="22"/>
  <c r="K1350" i="22"/>
  <c r="O1350" i="22" s="1"/>
  <c r="J1350" i="22"/>
  <c r="G1351" i="22"/>
  <c r="T1351" i="22" s="1"/>
  <c r="P1349" i="22" l="1"/>
  <c r="Q1349" i="22" s="1"/>
  <c r="U1349" i="22" s="1"/>
  <c r="R1348" i="22"/>
  <c r="S1348" i="22"/>
  <c r="N1350" i="22"/>
  <c r="M1350" i="22"/>
  <c r="L1351" i="22"/>
  <c r="K1351" i="22"/>
  <c r="O1351" i="22" s="1"/>
  <c r="J1351" i="22"/>
  <c r="G1352" i="22"/>
  <c r="T1352" i="22" s="1"/>
  <c r="P1350" i="22" l="1"/>
  <c r="Q1350" i="22" s="1"/>
  <c r="U1350" i="22" s="1"/>
  <c r="R1349" i="22"/>
  <c r="S1349" i="22"/>
  <c r="N1351" i="22"/>
  <c r="M1351" i="22"/>
  <c r="L1352" i="22"/>
  <c r="K1352" i="22"/>
  <c r="O1352" i="22" s="1"/>
  <c r="J1352" i="22"/>
  <c r="G1353" i="22"/>
  <c r="T1353" i="22" s="1"/>
  <c r="R1350" i="22" l="1"/>
  <c r="S1350" i="22"/>
  <c r="P1351" i="22"/>
  <c r="Q1351" i="22" s="1"/>
  <c r="U1351" i="22" s="1"/>
  <c r="N1352" i="22"/>
  <c r="M1352" i="22"/>
  <c r="L1353" i="22"/>
  <c r="K1353" i="22"/>
  <c r="O1353" i="22" s="1"/>
  <c r="J1353" i="22"/>
  <c r="G1354" i="22"/>
  <c r="T1354" i="22" s="1"/>
  <c r="R1351" i="22" l="1"/>
  <c r="P1352" i="22"/>
  <c r="Q1352" i="22" s="1"/>
  <c r="U1352" i="22" s="1"/>
  <c r="S1351" i="22"/>
  <c r="N1353" i="22"/>
  <c r="M1353" i="22"/>
  <c r="L1354" i="22"/>
  <c r="K1354" i="22"/>
  <c r="O1354" i="22" s="1"/>
  <c r="J1354" i="22"/>
  <c r="G1355" i="22"/>
  <c r="T1355" i="22" s="1"/>
  <c r="R1352" i="22" l="1"/>
  <c r="P1353" i="22"/>
  <c r="Q1353" i="22" s="1"/>
  <c r="U1353" i="22" s="1"/>
  <c r="S1352" i="22"/>
  <c r="N1354" i="22"/>
  <c r="M1354" i="22"/>
  <c r="L1355" i="22"/>
  <c r="K1355" i="22"/>
  <c r="O1355" i="22" s="1"/>
  <c r="J1355" i="22"/>
  <c r="G1356" i="22"/>
  <c r="T1356" i="22" s="1"/>
  <c r="R1353" i="22" l="1"/>
  <c r="P1354" i="22"/>
  <c r="Q1354" i="22" s="1"/>
  <c r="U1354" i="22" s="1"/>
  <c r="S1353" i="22"/>
  <c r="N1355" i="22"/>
  <c r="M1355" i="22"/>
  <c r="L1356" i="22"/>
  <c r="K1356" i="22"/>
  <c r="O1356" i="22" s="1"/>
  <c r="J1356" i="22"/>
  <c r="G1357" i="22"/>
  <c r="T1357" i="22" s="1"/>
  <c r="R1354" i="22" l="1"/>
  <c r="P1355" i="22"/>
  <c r="Q1355" i="22" s="1"/>
  <c r="U1355" i="22" s="1"/>
  <c r="S1354" i="22"/>
  <c r="N1356" i="22"/>
  <c r="M1356" i="22"/>
  <c r="L1357" i="22"/>
  <c r="K1357" i="22"/>
  <c r="O1357" i="22" s="1"/>
  <c r="J1357" i="22"/>
  <c r="G1358" i="22"/>
  <c r="T1358" i="22" s="1"/>
  <c r="R1355" i="22" l="1"/>
  <c r="P1356" i="22"/>
  <c r="Q1356" i="22" s="1"/>
  <c r="U1356" i="22" s="1"/>
  <c r="S1355" i="22"/>
  <c r="N1357" i="22"/>
  <c r="M1357" i="22"/>
  <c r="L1358" i="22"/>
  <c r="K1358" i="22"/>
  <c r="O1358" i="22" s="1"/>
  <c r="J1358" i="22"/>
  <c r="G1359" i="22"/>
  <c r="T1359" i="22" s="1"/>
  <c r="R1356" i="22" l="1"/>
  <c r="P1357" i="22"/>
  <c r="Q1357" i="22" s="1"/>
  <c r="U1357" i="22" s="1"/>
  <c r="S1356" i="22"/>
  <c r="N1358" i="22"/>
  <c r="M1358" i="22"/>
  <c r="L1359" i="22"/>
  <c r="K1359" i="22"/>
  <c r="O1359" i="22" s="1"/>
  <c r="J1359" i="22"/>
  <c r="G1360" i="22"/>
  <c r="T1360" i="22" s="1"/>
  <c r="R1357" i="22" l="1"/>
  <c r="P1358" i="22"/>
  <c r="Q1358" i="22" s="1"/>
  <c r="U1358" i="22" s="1"/>
  <c r="S1357" i="22"/>
  <c r="N1359" i="22"/>
  <c r="M1359" i="22"/>
  <c r="L1360" i="22"/>
  <c r="K1360" i="22"/>
  <c r="O1360" i="22" s="1"/>
  <c r="J1360" i="22"/>
  <c r="G1361" i="22"/>
  <c r="T1361" i="22" s="1"/>
  <c r="R1358" i="22" l="1"/>
  <c r="P1359" i="22"/>
  <c r="Q1359" i="22" s="1"/>
  <c r="U1359" i="22" s="1"/>
  <c r="S1358" i="22"/>
  <c r="N1360" i="22"/>
  <c r="M1360" i="22"/>
  <c r="L1361" i="22"/>
  <c r="K1361" i="22"/>
  <c r="O1361" i="22" s="1"/>
  <c r="J1361" i="22"/>
  <c r="G1362" i="22"/>
  <c r="T1362" i="22" s="1"/>
  <c r="R1359" i="22" l="1"/>
  <c r="P1360" i="22"/>
  <c r="Q1360" i="22" s="1"/>
  <c r="U1360" i="22" s="1"/>
  <c r="S1359" i="22"/>
  <c r="N1361" i="22"/>
  <c r="M1361" i="22"/>
  <c r="L1362" i="22"/>
  <c r="K1362" i="22"/>
  <c r="O1362" i="22" s="1"/>
  <c r="J1362" i="22"/>
  <c r="G1363" i="22"/>
  <c r="T1363" i="22" s="1"/>
  <c r="R1360" i="22" l="1"/>
  <c r="P1361" i="22"/>
  <c r="Q1361" i="22" s="1"/>
  <c r="U1361" i="22" s="1"/>
  <c r="S1360" i="22"/>
  <c r="N1362" i="22"/>
  <c r="M1362" i="22"/>
  <c r="L1363" i="22"/>
  <c r="K1363" i="22"/>
  <c r="O1363" i="22" s="1"/>
  <c r="J1363" i="22"/>
  <c r="G1364" i="22"/>
  <c r="T1364" i="22" s="1"/>
  <c r="R1361" i="22" l="1"/>
  <c r="P1362" i="22"/>
  <c r="Q1362" i="22" s="1"/>
  <c r="U1362" i="22" s="1"/>
  <c r="S1361" i="22"/>
  <c r="N1363" i="22"/>
  <c r="M1363" i="22"/>
  <c r="L1364" i="22"/>
  <c r="K1364" i="22"/>
  <c r="O1364" i="22" s="1"/>
  <c r="J1364" i="22"/>
  <c r="G1365" i="22"/>
  <c r="T1365" i="22" s="1"/>
  <c r="R1362" i="22" l="1"/>
  <c r="P1363" i="22"/>
  <c r="Q1363" i="22" s="1"/>
  <c r="U1363" i="22" s="1"/>
  <c r="S1362" i="22"/>
  <c r="N1364" i="22"/>
  <c r="M1364" i="22"/>
  <c r="L1365" i="22"/>
  <c r="K1365" i="22"/>
  <c r="O1365" i="22" s="1"/>
  <c r="J1365" i="22"/>
  <c r="G1366" i="22"/>
  <c r="T1366" i="22" s="1"/>
  <c r="R1363" i="22" l="1"/>
  <c r="P1364" i="22"/>
  <c r="Q1364" i="22" s="1"/>
  <c r="U1364" i="22" s="1"/>
  <c r="S1363" i="22"/>
  <c r="N1365" i="22"/>
  <c r="M1365" i="22"/>
  <c r="L1366" i="22"/>
  <c r="K1366" i="22"/>
  <c r="O1366" i="22" s="1"/>
  <c r="J1366" i="22"/>
  <c r="G1367" i="22"/>
  <c r="T1367" i="22" s="1"/>
  <c r="R1364" i="22" l="1"/>
  <c r="P1365" i="22"/>
  <c r="Q1365" i="22" s="1"/>
  <c r="U1365" i="22" s="1"/>
  <c r="S1364" i="22"/>
  <c r="N1366" i="22"/>
  <c r="M1366" i="22"/>
  <c r="L1367" i="22"/>
  <c r="K1367" i="22"/>
  <c r="O1367" i="22" s="1"/>
  <c r="J1367" i="22"/>
  <c r="G1368" i="22"/>
  <c r="T1368" i="22" s="1"/>
  <c r="R1365" i="22" l="1"/>
  <c r="P1366" i="22"/>
  <c r="Q1366" i="22" s="1"/>
  <c r="U1366" i="22" s="1"/>
  <c r="S1365" i="22"/>
  <c r="N1367" i="22"/>
  <c r="M1367" i="22"/>
  <c r="L1368" i="22"/>
  <c r="K1368" i="22"/>
  <c r="O1368" i="22" s="1"/>
  <c r="J1368" i="22"/>
  <c r="G1369" i="22"/>
  <c r="T1369" i="22" s="1"/>
  <c r="R1366" i="22" l="1"/>
  <c r="P1367" i="22"/>
  <c r="Q1367" i="22" s="1"/>
  <c r="U1367" i="22" s="1"/>
  <c r="S1366" i="22"/>
  <c r="N1368" i="22"/>
  <c r="M1368" i="22"/>
  <c r="L1369" i="22"/>
  <c r="K1369" i="22"/>
  <c r="O1369" i="22" s="1"/>
  <c r="J1369" i="22"/>
  <c r="G1370" i="22"/>
  <c r="T1370" i="22" s="1"/>
  <c r="R1367" i="22" l="1"/>
  <c r="P1368" i="22"/>
  <c r="Q1368" i="22" s="1"/>
  <c r="U1368" i="22" s="1"/>
  <c r="S1367" i="22"/>
  <c r="N1369" i="22"/>
  <c r="M1369" i="22"/>
  <c r="L1370" i="22"/>
  <c r="K1370" i="22"/>
  <c r="O1370" i="22" s="1"/>
  <c r="J1370" i="22"/>
  <c r="G1371" i="22"/>
  <c r="T1371" i="22" s="1"/>
  <c r="R1368" i="22" l="1"/>
  <c r="P1369" i="22"/>
  <c r="Q1369" i="22" s="1"/>
  <c r="U1369" i="22" s="1"/>
  <c r="S1368" i="22"/>
  <c r="N1370" i="22"/>
  <c r="M1370" i="22"/>
  <c r="L1371" i="22"/>
  <c r="K1371" i="22"/>
  <c r="O1371" i="22" s="1"/>
  <c r="J1371" i="22"/>
  <c r="G1372" i="22"/>
  <c r="T1372" i="22" s="1"/>
  <c r="R1369" i="22" l="1"/>
  <c r="P1370" i="22"/>
  <c r="Q1370" i="22" s="1"/>
  <c r="U1370" i="22" s="1"/>
  <c r="S1369" i="22"/>
  <c r="N1371" i="22"/>
  <c r="M1371" i="22"/>
  <c r="L1372" i="22"/>
  <c r="K1372" i="22"/>
  <c r="O1372" i="22" s="1"/>
  <c r="J1372" i="22"/>
  <c r="G1373" i="22"/>
  <c r="T1373" i="22" s="1"/>
  <c r="R1370" i="22" l="1"/>
  <c r="P1371" i="22"/>
  <c r="Q1371" i="22" s="1"/>
  <c r="U1371" i="22" s="1"/>
  <c r="S1370" i="22"/>
  <c r="N1372" i="22"/>
  <c r="M1372" i="22"/>
  <c r="L1373" i="22"/>
  <c r="K1373" i="22"/>
  <c r="O1373" i="22" s="1"/>
  <c r="J1373" i="22"/>
  <c r="G1374" i="22"/>
  <c r="T1374" i="22" s="1"/>
  <c r="R1371" i="22" l="1"/>
  <c r="P1372" i="22"/>
  <c r="Q1372" i="22" s="1"/>
  <c r="U1372" i="22" s="1"/>
  <c r="S1371" i="22"/>
  <c r="N1373" i="22"/>
  <c r="M1373" i="22"/>
  <c r="L1374" i="22"/>
  <c r="K1374" i="22"/>
  <c r="O1374" i="22" s="1"/>
  <c r="J1374" i="22"/>
  <c r="G1375" i="22"/>
  <c r="T1375" i="22" s="1"/>
  <c r="P1373" i="22" l="1"/>
  <c r="Q1373" i="22" s="1"/>
  <c r="U1373" i="22" s="1"/>
  <c r="S1372" i="22"/>
  <c r="R1372" i="22"/>
  <c r="N1374" i="22"/>
  <c r="M1374" i="22"/>
  <c r="L1375" i="22"/>
  <c r="K1375" i="22"/>
  <c r="O1375" i="22" s="1"/>
  <c r="J1375" i="22"/>
  <c r="G1376" i="22"/>
  <c r="T1376" i="22" s="1"/>
  <c r="P1374" i="22" l="1"/>
  <c r="Q1374" i="22" s="1"/>
  <c r="U1374" i="22" s="1"/>
  <c r="R1373" i="22"/>
  <c r="S1373" i="22"/>
  <c r="N1375" i="22"/>
  <c r="M1375" i="22"/>
  <c r="L1376" i="22"/>
  <c r="K1376" i="22"/>
  <c r="O1376" i="22" s="1"/>
  <c r="J1376" i="22"/>
  <c r="G1377" i="22"/>
  <c r="T1377" i="22" s="1"/>
  <c r="P1375" i="22" l="1"/>
  <c r="Q1375" i="22" s="1"/>
  <c r="U1375" i="22" s="1"/>
  <c r="R1374" i="22"/>
  <c r="S1374" i="22"/>
  <c r="N1376" i="22"/>
  <c r="M1376" i="22"/>
  <c r="L1377" i="22"/>
  <c r="K1377" i="22"/>
  <c r="O1377" i="22" s="1"/>
  <c r="J1377" i="22"/>
  <c r="G1378" i="22"/>
  <c r="T1378" i="22" s="1"/>
  <c r="R1375" i="22" l="1"/>
  <c r="P1376" i="22"/>
  <c r="Q1376" i="22" s="1"/>
  <c r="U1376" i="22" s="1"/>
  <c r="S1375" i="22"/>
  <c r="N1377" i="22"/>
  <c r="M1377" i="22"/>
  <c r="L1378" i="22"/>
  <c r="K1378" i="22"/>
  <c r="O1378" i="22" s="1"/>
  <c r="J1378" i="22"/>
  <c r="G1379" i="22"/>
  <c r="T1379" i="22" s="1"/>
  <c r="S1376" i="22" l="1"/>
  <c r="P1377" i="22"/>
  <c r="Q1377" i="22" s="1"/>
  <c r="U1377" i="22" s="1"/>
  <c r="R1376" i="22"/>
  <c r="N1378" i="22"/>
  <c r="M1378" i="22"/>
  <c r="L1379" i="22"/>
  <c r="K1379" i="22"/>
  <c r="O1379" i="22" s="1"/>
  <c r="J1379" i="22"/>
  <c r="G1380" i="22"/>
  <c r="T1380" i="22" s="1"/>
  <c r="R1377" i="22" l="1"/>
  <c r="P1378" i="22"/>
  <c r="Q1378" i="22" s="1"/>
  <c r="U1378" i="22" s="1"/>
  <c r="S1377" i="22"/>
  <c r="N1379" i="22"/>
  <c r="M1379" i="22"/>
  <c r="L1380" i="22"/>
  <c r="K1380" i="22"/>
  <c r="O1380" i="22" s="1"/>
  <c r="J1380" i="22"/>
  <c r="G1381" i="22"/>
  <c r="T1381" i="22" s="1"/>
  <c r="R1378" i="22" l="1"/>
  <c r="P1379" i="22"/>
  <c r="Q1379" i="22" s="1"/>
  <c r="U1379" i="22" s="1"/>
  <c r="S1378" i="22"/>
  <c r="N1380" i="22"/>
  <c r="M1380" i="22"/>
  <c r="L1381" i="22"/>
  <c r="K1381" i="22"/>
  <c r="O1381" i="22" s="1"/>
  <c r="J1381" i="22"/>
  <c r="G1382" i="22"/>
  <c r="T1382" i="22" s="1"/>
  <c r="R1379" i="22" l="1"/>
  <c r="P1380" i="22"/>
  <c r="Q1380" i="22" s="1"/>
  <c r="U1380" i="22" s="1"/>
  <c r="S1379" i="22"/>
  <c r="N1381" i="22"/>
  <c r="M1381" i="22"/>
  <c r="L1382" i="22"/>
  <c r="K1382" i="22"/>
  <c r="O1382" i="22" s="1"/>
  <c r="J1382" i="22"/>
  <c r="G1383" i="22"/>
  <c r="T1383" i="22" s="1"/>
  <c r="R1380" i="22" l="1"/>
  <c r="P1381" i="22"/>
  <c r="Q1381" i="22" s="1"/>
  <c r="U1381" i="22" s="1"/>
  <c r="S1380" i="22"/>
  <c r="N1382" i="22"/>
  <c r="M1382" i="22"/>
  <c r="L1383" i="22"/>
  <c r="K1383" i="22"/>
  <c r="O1383" i="22" s="1"/>
  <c r="J1383" i="22"/>
  <c r="G1384" i="22"/>
  <c r="T1384" i="22" s="1"/>
  <c r="R1381" i="22" l="1"/>
  <c r="P1382" i="22"/>
  <c r="Q1382" i="22" s="1"/>
  <c r="U1382" i="22" s="1"/>
  <c r="S1381" i="22"/>
  <c r="N1383" i="22"/>
  <c r="M1383" i="22"/>
  <c r="L1384" i="22"/>
  <c r="K1384" i="22"/>
  <c r="O1384" i="22" s="1"/>
  <c r="J1384" i="22"/>
  <c r="G1385" i="22"/>
  <c r="T1385" i="22" s="1"/>
  <c r="R1382" i="22" l="1"/>
  <c r="S1382" i="22"/>
  <c r="P1383" i="22"/>
  <c r="Q1383" i="22" s="1"/>
  <c r="U1383" i="22" s="1"/>
  <c r="N1384" i="22"/>
  <c r="M1384" i="22"/>
  <c r="L1385" i="22"/>
  <c r="K1385" i="22"/>
  <c r="O1385" i="22" s="1"/>
  <c r="J1385" i="22"/>
  <c r="G1386" i="22"/>
  <c r="T1386" i="22" s="1"/>
  <c r="R1383" i="22" l="1"/>
  <c r="P1384" i="22"/>
  <c r="Q1384" i="22" s="1"/>
  <c r="U1384" i="22" s="1"/>
  <c r="S1383" i="22"/>
  <c r="N1385" i="22"/>
  <c r="M1385" i="22"/>
  <c r="L1386" i="22"/>
  <c r="K1386" i="22"/>
  <c r="O1386" i="22" s="1"/>
  <c r="J1386" i="22"/>
  <c r="G1387" i="22"/>
  <c r="T1387" i="22" s="1"/>
  <c r="R1384" i="22" l="1"/>
  <c r="S1384" i="22"/>
  <c r="P1385" i="22"/>
  <c r="Q1385" i="22" s="1"/>
  <c r="U1385" i="22" s="1"/>
  <c r="N1386" i="22"/>
  <c r="M1386" i="22"/>
  <c r="L1387" i="22"/>
  <c r="K1387" i="22"/>
  <c r="O1387" i="22" s="1"/>
  <c r="J1387" i="22"/>
  <c r="G1388" i="22"/>
  <c r="T1388" i="22" s="1"/>
  <c r="R1385" i="22" l="1"/>
  <c r="P1386" i="22"/>
  <c r="Q1386" i="22" s="1"/>
  <c r="U1386" i="22" s="1"/>
  <c r="S1385" i="22"/>
  <c r="N1387" i="22"/>
  <c r="M1387" i="22"/>
  <c r="L1388" i="22"/>
  <c r="K1388" i="22"/>
  <c r="O1388" i="22" s="1"/>
  <c r="J1388" i="22"/>
  <c r="G1389" i="22"/>
  <c r="T1389" i="22" s="1"/>
  <c r="R1386" i="22" l="1"/>
  <c r="P1387" i="22"/>
  <c r="Q1387" i="22" s="1"/>
  <c r="U1387" i="22" s="1"/>
  <c r="S1386" i="22"/>
  <c r="N1388" i="22"/>
  <c r="M1388" i="22"/>
  <c r="L1389" i="22"/>
  <c r="K1389" i="22"/>
  <c r="O1389" i="22" s="1"/>
  <c r="J1389" i="22"/>
  <c r="G1390" i="22"/>
  <c r="T1390" i="22" s="1"/>
  <c r="R1387" i="22" l="1"/>
  <c r="P1388" i="22"/>
  <c r="Q1388" i="22" s="1"/>
  <c r="U1388" i="22" s="1"/>
  <c r="S1387" i="22"/>
  <c r="N1389" i="22"/>
  <c r="M1389" i="22"/>
  <c r="L1390" i="22"/>
  <c r="K1390" i="22"/>
  <c r="O1390" i="22" s="1"/>
  <c r="J1390" i="22"/>
  <c r="G1391" i="22"/>
  <c r="T1391" i="22" s="1"/>
  <c r="R1388" i="22" l="1"/>
  <c r="P1389" i="22"/>
  <c r="Q1389" i="22" s="1"/>
  <c r="U1389" i="22" s="1"/>
  <c r="S1388" i="22"/>
  <c r="N1390" i="22"/>
  <c r="M1390" i="22"/>
  <c r="L1391" i="22"/>
  <c r="K1391" i="22"/>
  <c r="O1391" i="22" s="1"/>
  <c r="J1391" i="22"/>
  <c r="G1392" i="22"/>
  <c r="T1392" i="22" s="1"/>
  <c r="R1389" i="22" l="1"/>
  <c r="P1390" i="22"/>
  <c r="Q1390" i="22" s="1"/>
  <c r="U1390" i="22" s="1"/>
  <c r="S1389" i="22"/>
  <c r="N1391" i="22"/>
  <c r="M1391" i="22"/>
  <c r="L1392" i="22"/>
  <c r="K1392" i="22"/>
  <c r="O1392" i="22" s="1"/>
  <c r="J1392" i="22"/>
  <c r="G1393" i="22"/>
  <c r="T1393" i="22" s="1"/>
  <c r="R1390" i="22" l="1"/>
  <c r="P1391" i="22"/>
  <c r="Q1391" i="22" s="1"/>
  <c r="U1391" i="22" s="1"/>
  <c r="S1390" i="22"/>
  <c r="N1392" i="22"/>
  <c r="M1392" i="22"/>
  <c r="L1393" i="22"/>
  <c r="K1393" i="22"/>
  <c r="O1393" i="22" s="1"/>
  <c r="J1393" i="22"/>
  <c r="G1394" i="22"/>
  <c r="T1394" i="22" s="1"/>
  <c r="R1391" i="22" l="1"/>
  <c r="P1392" i="22"/>
  <c r="Q1392" i="22" s="1"/>
  <c r="U1392" i="22" s="1"/>
  <c r="S1391" i="22"/>
  <c r="N1393" i="22"/>
  <c r="M1393" i="22"/>
  <c r="L1394" i="22"/>
  <c r="K1394" i="22"/>
  <c r="O1394" i="22" s="1"/>
  <c r="J1394" i="22"/>
  <c r="G1395" i="22"/>
  <c r="T1395" i="22" s="1"/>
  <c r="R1392" i="22" l="1"/>
  <c r="S1392" i="22"/>
  <c r="P1393" i="22"/>
  <c r="Q1393" i="22" s="1"/>
  <c r="U1393" i="22" s="1"/>
  <c r="N1394" i="22"/>
  <c r="M1394" i="22"/>
  <c r="L1395" i="22"/>
  <c r="K1395" i="22"/>
  <c r="O1395" i="22" s="1"/>
  <c r="J1395" i="22"/>
  <c r="G1396" i="22"/>
  <c r="T1396" i="22" s="1"/>
  <c r="R1393" i="22" l="1"/>
  <c r="P1394" i="22"/>
  <c r="Q1394" i="22" s="1"/>
  <c r="U1394" i="22" s="1"/>
  <c r="S1393" i="22"/>
  <c r="N1395" i="22"/>
  <c r="M1395" i="22"/>
  <c r="L1396" i="22"/>
  <c r="K1396" i="22"/>
  <c r="O1396" i="22" s="1"/>
  <c r="J1396" i="22"/>
  <c r="G1397" i="22"/>
  <c r="T1397" i="22" s="1"/>
  <c r="R1394" i="22" l="1"/>
  <c r="P1395" i="22"/>
  <c r="Q1395" i="22" s="1"/>
  <c r="U1395" i="22" s="1"/>
  <c r="S1394" i="22"/>
  <c r="N1396" i="22"/>
  <c r="M1396" i="22"/>
  <c r="L1397" i="22"/>
  <c r="K1397" i="22"/>
  <c r="O1397" i="22" s="1"/>
  <c r="J1397" i="22"/>
  <c r="G1398" i="22"/>
  <c r="T1398" i="22" s="1"/>
  <c r="R1395" i="22" l="1"/>
  <c r="P1396" i="22"/>
  <c r="Q1396" i="22" s="1"/>
  <c r="U1396" i="22" s="1"/>
  <c r="S1395" i="22"/>
  <c r="N1397" i="22"/>
  <c r="M1397" i="22"/>
  <c r="K1398" i="22"/>
  <c r="O1398" i="22" s="1"/>
  <c r="L1398" i="22"/>
  <c r="J1398" i="22"/>
  <c r="G1399" i="22"/>
  <c r="T1399" i="22" s="1"/>
  <c r="R1396" i="22" l="1"/>
  <c r="P1397" i="22"/>
  <c r="Q1397" i="22" s="1"/>
  <c r="U1397" i="22" s="1"/>
  <c r="S1396" i="22"/>
  <c r="N1398" i="22"/>
  <c r="M1398" i="22"/>
  <c r="L1399" i="22"/>
  <c r="K1399" i="22"/>
  <c r="O1399" i="22" s="1"/>
  <c r="J1399" i="22"/>
  <c r="G1400" i="22"/>
  <c r="T1400" i="22" s="1"/>
  <c r="R1397" i="22" l="1"/>
  <c r="P1398" i="22"/>
  <c r="Q1398" i="22" s="1"/>
  <c r="U1398" i="22" s="1"/>
  <c r="S1397" i="22"/>
  <c r="N1399" i="22"/>
  <c r="M1399" i="22"/>
  <c r="K1400" i="22"/>
  <c r="O1400" i="22" s="1"/>
  <c r="L1400" i="22"/>
  <c r="J1400" i="22"/>
  <c r="G1401" i="22"/>
  <c r="T1401" i="22" s="1"/>
  <c r="R1398" i="22" l="1"/>
  <c r="P1399" i="22"/>
  <c r="Q1399" i="22" s="1"/>
  <c r="U1399" i="22" s="1"/>
  <c r="S1398" i="22"/>
  <c r="N1400" i="22"/>
  <c r="M1400" i="22"/>
  <c r="L1401" i="22"/>
  <c r="K1401" i="22"/>
  <c r="O1401" i="22" s="1"/>
  <c r="J1401" i="22"/>
  <c r="G1402" i="22"/>
  <c r="T1402" i="22" s="1"/>
  <c r="R1399" i="22" l="1"/>
  <c r="P1400" i="22"/>
  <c r="Q1400" i="22" s="1"/>
  <c r="U1400" i="22" s="1"/>
  <c r="S1399" i="22"/>
  <c r="N1401" i="22"/>
  <c r="M1401" i="22"/>
  <c r="K1402" i="22"/>
  <c r="O1402" i="22" s="1"/>
  <c r="L1402" i="22"/>
  <c r="J1402" i="22"/>
  <c r="G1403" i="22"/>
  <c r="T1403" i="22" s="1"/>
  <c r="R1400" i="22" l="1"/>
  <c r="P1401" i="22"/>
  <c r="Q1401" i="22" s="1"/>
  <c r="U1401" i="22" s="1"/>
  <c r="S1400" i="22"/>
  <c r="N1402" i="22"/>
  <c r="M1402" i="22"/>
  <c r="L1403" i="22"/>
  <c r="K1403" i="22"/>
  <c r="O1403" i="22" s="1"/>
  <c r="J1403" i="22"/>
  <c r="G1404" i="22"/>
  <c r="T1404" i="22" s="1"/>
  <c r="R1401" i="22" l="1"/>
  <c r="P1402" i="22"/>
  <c r="Q1402" i="22" s="1"/>
  <c r="U1402" i="22" s="1"/>
  <c r="S1401" i="22"/>
  <c r="N1403" i="22"/>
  <c r="M1403" i="22"/>
  <c r="L1404" i="22"/>
  <c r="K1404" i="22"/>
  <c r="O1404" i="22" s="1"/>
  <c r="J1404" i="22"/>
  <c r="G1405" i="22"/>
  <c r="T1405" i="22" s="1"/>
  <c r="R1402" i="22" l="1"/>
  <c r="P1403" i="22"/>
  <c r="Q1403" i="22" s="1"/>
  <c r="U1403" i="22" s="1"/>
  <c r="S1402" i="22"/>
  <c r="N1404" i="22"/>
  <c r="M1404" i="22"/>
  <c r="L1405" i="22"/>
  <c r="K1405" i="22"/>
  <c r="O1405" i="22" s="1"/>
  <c r="J1405" i="22"/>
  <c r="G1406" i="22"/>
  <c r="T1406" i="22" s="1"/>
  <c r="R1403" i="22" l="1"/>
  <c r="P1404" i="22"/>
  <c r="Q1404" i="22" s="1"/>
  <c r="U1404" i="22" s="1"/>
  <c r="S1403" i="22"/>
  <c r="N1405" i="22"/>
  <c r="M1405" i="22"/>
  <c r="L1406" i="22"/>
  <c r="K1406" i="22"/>
  <c r="O1406" i="22" s="1"/>
  <c r="J1406" i="22"/>
  <c r="G1407" i="22"/>
  <c r="T1407" i="22" s="1"/>
  <c r="R1404" i="22" l="1"/>
  <c r="P1405" i="22"/>
  <c r="Q1405" i="22" s="1"/>
  <c r="U1405" i="22" s="1"/>
  <c r="S1404" i="22"/>
  <c r="N1406" i="22"/>
  <c r="M1406" i="22"/>
  <c r="L1407" i="22"/>
  <c r="K1407" i="22"/>
  <c r="O1407" i="22" s="1"/>
  <c r="J1407" i="22"/>
  <c r="G1408" i="22"/>
  <c r="T1408" i="22" s="1"/>
  <c r="R1405" i="22" l="1"/>
  <c r="P1406" i="22"/>
  <c r="Q1406" i="22" s="1"/>
  <c r="U1406" i="22" s="1"/>
  <c r="S1405" i="22"/>
  <c r="N1407" i="22"/>
  <c r="M1407" i="22"/>
  <c r="L1408" i="22"/>
  <c r="K1408" i="22"/>
  <c r="O1408" i="22" s="1"/>
  <c r="J1408" i="22"/>
  <c r="G1409" i="22"/>
  <c r="T1409" i="22" s="1"/>
  <c r="R1406" i="22" l="1"/>
  <c r="P1407" i="22"/>
  <c r="Q1407" i="22" s="1"/>
  <c r="U1407" i="22" s="1"/>
  <c r="S1406" i="22"/>
  <c r="N1408" i="22"/>
  <c r="M1408" i="22"/>
  <c r="L1409" i="22"/>
  <c r="K1409" i="22"/>
  <c r="O1409" i="22" s="1"/>
  <c r="J1409" i="22"/>
  <c r="G1410" i="22"/>
  <c r="T1410" i="22" s="1"/>
  <c r="P1408" i="22" l="1"/>
  <c r="Q1408" i="22" s="1"/>
  <c r="U1408" i="22" s="1"/>
  <c r="R1407" i="22"/>
  <c r="S1407" i="22"/>
  <c r="N1409" i="22"/>
  <c r="M1409" i="22"/>
  <c r="L1410" i="22"/>
  <c r="K1410" i="22"/>
  <c r="O1410" i="22" s="1"/>
  <c r="J1410" i="22"/>
  <c r="G1411" i="22"/>
  <c r="T1411" i="22" s="1"/>
  <c r="P1409" i="22" l="1"/>
  <c r="Q1409" i="22" s="1"/>
  <c r="U1409" i="22" s="1"/>
  <c r="R1408" i="22"/>
  <c r="S1408" i="22"/>
  <c r="N1410" i="22"/>
  <c r="M1410" i="22"/>
  <c r="L1411" i="22"/>
  <c r="K1411" i="22"/>
  <c r="O1411" i="22" s="1"/>
  <c r="J1411" i="22"/>
  <c r="G1412" i="22"/>
  <c r="T1412" i="22" s="1"/>
  <c r="R1409" i="22" l="1"/>
  <c r="P1410" i="22"/>
  <c r="Q1410" i="22" s="1"/>
  <c r="U1410" i="22" s="1"/>
  <c r="S1409" i="22"/>
  <c r="N1411" i="22"/>
  <c r="M1411" i="22"/>
  <c r="L1412" i="22"/>
  <c r="K1412" i="22"/>
  <c r="O1412" i="22" s="1"/>
  <c r="J1412" i="22"/>
  <c r="G1413" i="22"/>
  <c r="T1413" i="22" s="1"/>
  <c r="P1411" i="22" l="1"/>
  <c r="Q1411" i="22" s="1"/>
  <c r="U1411" i="22" s="1"/>
  <c r="R1410" i="22"/>
  <c r="S1410" i="22"/>
  <c r="N1412" i="22"/>
  <c r="M1412" i="22"/>
  <c r="L1413" i="22"/>
  <c r="K1413" i="22"/>
  <c r="O1413" i="22" s="1"/>
  <c r="J1413" i="22"/>
  <c r="G1414" i="22"/>
  <c r="T1414" i="22" s="1"/>
  <c r="P1412" i="22" l="1"/>
  <c r="Q1412" i="22" s="1"/>
  <c r="U1412" i="22" s="1"/>
  <c r="R1411" i="22"/>
  <c r="S1411" i="22"/>
  <c r="N1413" i="22"/>
  <c r="M1413" i="22"/>
  <c r="L1414" i="22"/>
  <c r="K1414" i="22"/>
  <c r="O1414" i="22" s="1"/>
  <c r="J1414" i="22"/>
  <c r="G1415" i="22"/>
  <c r="T1415" i="22" s="1"/>
  <c r="P1413" i="22" l="1"/>
  <c r="Q1413" i="22" s="1"/>
  <c r="U1413" i="22" s="1"/>
  <c r="R1412" i="22"/>
  <c r="S1412" i="22"/>
  <c r="N1414" i="22"/>
  <c r="M1414" i="22"/>
  <c r="L1415" i="22"/>
  <c r="K1415" i="22"/>
  <c r="O1415" i="22" s="1"/>
  <c r="J1415" i="22"/>
  <c r="G1416" i="22"/>
  <c r="T1416" i="22" s="1"/>
  <c r="R1413" i="22" l="1"/>
  <c r="P1414" i="22"/>
  <c r="Q1414" i="22" s="1"/>
  <c r="U1414" i="22" s="1"/>
  <c r="S1413" i="22"/>
  <c r="N1415" i="22"/>
  <c r="M1415" i="22"/>
  <c r="L1416" i="22"/>
  <c r="K1416" i="22"/>
  <c r="O1416" i="22" s="1"/>
  <c r="J1416" i="22"/>
  <c r="G1417" i="22"/>
  <c r="T1417" i="22" s="1"/>
  <c r="R1414" i="22" l="1"/>
  <c r="P1415" i="22"/>
  <c r="Q1415" i="22" s="1"/>
  <c r="U1415" i="22" s="1"/>
  <c r="S1414" i="22"/>
  <c r="N1416" i="22"/>
  <c r="M1416" i="22"/>
  <c r="L1417" i="22"/>
  <c r="K1417" i="22"/>
  <c r="O1417" i="22" s="1"/>
  <c r="J1417" i="22"/>
  <c r="G1418" i="22"/>
  <c r="T1418" i="22" s="1"/>
  <c r="R1415" i="22" l="1"/>
  <c r="P1416" i="22"/>
  <c r="Q1416" i="22" s="1"/>
  <c r="U1416" i="22" s="1"/>
  <c r="S1415" i="22"/>
  <c r="N1417" i="22"/>
  <c r="M1417" i="22"/>
  <c r="L1418" i="22"/>
  <c r="K1418" i="22"/>
  <c r="O1418" i="22" s="1"/>
  <c r="J1418" i="22"/>
  <c r="G1419" i="22"/>
  <c r="T1419" i="22" s="1"/>
  <c r="R1416" i="22" l="1"/>
  <c r="P1417" i="22"/>
  <c r="Q1417" i="22" s="1"/>
  <c r="U1417" i="22" s="1"/>
  <c r="S1416" i="22"/>
  <c r="N1418" i="22"/>
  <c r="M1418" i="22"/>
  <c r="L1419" i="22"/>
  <c r="K1419" i="22"/>
  <c r="O1419" i="22" s="1"/>
  <c r="J1419" i="22"/>
  <c r="G1420" i="22"/>
  <c r="T1420" i="22" s="1"/>
  <c r="R1417" i="22" l="1"/>
  <c r="P1418" i="22"/>
  <c r="Q1418" i="22" s="1"/>
  <c r="U1418" i="22" s="1"/>
  <c r="S1417" i="22"/>
  <c r="N1419" i="22"/>
  <c r="M1419" i="22"/>
  <c r="L1420" i="22"/>
  <c r="K1420" i="22"/>
  <c r="O1420" i="22" s="1"/>
  <c r="J1420" i="22"/>
  <c r="G1421" i="22"/>
  <c r="T1421" i="22" s="1"/>
  <c r="R1418" i="22" l="1"/>
  <c r="P1419" i="22"/>
  <c r="Q1419" i="22" s="1"/>
  <c r="U1419" i="22" s="1"/>
  <c r="S1418" i="22"/>
  <c r="N1420" i="22"/>
  <c r="M1420" i="22"/>
  <c r="L1421" i="22"/>
  <c r="K1421" i="22"/>
  <c r="O1421" i="22" s="1"/>
  <c r="J1421" i="22"/>
  <c r="G1422" i="22"/>
  <c r="T1422" i="22" s="1"/>
  <c r="R1419" i="22" l="1"/>
  <c r="P1420" i="22"/>
  <c r="Q1420" i="22" s="1"/>
  <c r="U1420" i="22" s="1"/>
  <c r="S1419" i="22"/>
  <c r="N1421" i="22"/>
  <c r="M1421" i="22"/>
  <c r="L1422" i="22"/>
  <c r="K1422" i="22"/>
  <c r="O1422" i="22" s="1"/>
  <c r="J1422" i="22"/>
  <c r="G1423" i="22"/>
  <c r="T1423" i="22" s="1"/>
  <c r="R1420" i="22" l="1"/>
  <c r="P1421" i="22"/>
  <c r="Q1421" i="22" s="1"/>
  <c r="U1421" i="22" s="1"/>
  <c r="S1420" i="22"/>
  <c r="N1422" i="22"/>
  <c r="M1422" i="22"/>
  <c r="L1423" i="22"/>
  <c r="K1423" i="22"/>
  <c r="O1423" i="22" s="1"/>
  <c r="J1423" i="22"/>
  <c r="G1424" i="22"/>
  <c r="T1424" i="22" s="1"/>
  <c r="R1421" i="22" l="1"/>
  <c r="P1422" i="22"/>
  <c r="Q1422" i="22" s="1"/>
  <c r="U1422" i="22" s="1"/>
  <c r="S1421" i="22"/>
  <c r="N1423" i="22"/>
  <c r="M1423" i="22"/>
  <c r="L1424" i="22"/>
  <c r="K1424" i="22"/>
  <c r="O1424" i="22" s="1"/>
  <c r="J1424" i="22"/>
  <c r="G1425" i="22"/>
  <c r="T1425" i="22" s="1"/>
  <c r="R1422" i="22" l="1"/>
  <c r="P1423" i="22"/>
  <c r="Q1423" i="22" s="1"/>
  <c r="U1423" i="22" s="1"/>
  <c r="S1422" i="22"/>
  <c r="N1424" i="22"/>
  <c r="M1424" i="22"/>
  <c r="L1425" i="22"/>
  <c r="K1425" i="22"/>
  <c r="O1425" i="22" s="1"/>
  <c r="J1425" i="22"/>
  <c r="G1426" i="22"/>
  <c r="T1426" i="22" s="1"/>
  <c r="R1423" i="22" l="1"/>
  <c r="P1424" i="22"/>
  <c r="Q1424" i="22" s="1"/>
  <c r="U1424" i="22" s="1"/>
  <c r="S1423" i="22"/>
  <c r="N1425" i="22"/>
  <c r="M1425" i="22"/>
  <c r="L1426" i="22"/>
  <c r="K1426" i="22"/>
  <c r="O1426" i="22" s="1"/>
  <c r="J1426" i="22"/>
  <c r="G1427" i="22"/>
  <c r="T1427" i="22" s="1"/>
  <c r="R1424" i="22" l="1"/>
  <c r="P1425" i="22"/>
  <c r="Q1425" i="22" s="1"/>
  <c r="U1425" i="22" s="1"/>
  <c r="S1424" i="22"/>
  <c r="N1426" i="22"/>
  <c r="M1426" i="22"/>
  <c r="L1427" i="22"/>
  <c r="K1427" i="22"/>
  <c r="O1427" i="22" s="1"/>
  <c r="J1427" i="22"/>
  <c r="G1428" i="22"/>
  <c r="T1428" i="22" s="1"/>
  <c r="P1426" i="22" l="1"/>
  <c r="Q1426" i="22" s="1"/>
  <c r="U1426" i="22" s="1"/>
  <c r="R1425" i="22"/>
  <c r="S1425" i="22"/>
  <c r="N1427" i="22"/>
  <c r="M1427" i="22"/>
  <c r="L1428" i="22"/>
  <c r="K1428" i="22"/>
  <c r="O1428" i="22" s="1"/>
  <c r="J1428" i="22"/>
  <c r="G1429" i="22"/>
  <c r="T1429" i="22" s="1"/>
  <c r="R1426" i="22" l="1"/>
  <c r="P1427" i="22"/>
  <c r="Q1427" i="22" s="1"/>
  <c r="U1427" i="22" s="1"/>
  <c r="S1426" i="22"/>
  <c r="N1428" i="22"/>
  <c r="M1428" i="22"/>
  <c r="L1429" i="22"/>
  <c r="K1429" i="22"/>
  <c r="O1429" i="22" s="1"/>
  <c r="J1429" i="22"/>
  <c r="G1430" i="22"/>
  <c r="T1430" i="22" s="1"/>
  <c r="R1427" i="22" l="1"/>
  <c r="P1428" i="22"/>
  <c r="Q1428" i="22" s="1"/>
  <c r="U1428" i="22" s="1"/>
  <c r="S1427" i="22"/>
  <c r="N1429" i="22"/>
  <c r="M1429" i="22"/>
  <c r="L1430" i="22"/>
  <c r="K1430" i="22"/>
  <c r="O1430" i="22" s="1"/>
  <c r="J1430" i="22"/>
  <c r="G1431" i="22"/>
  <c r="T1431" i="22" s="1"/>
  <c r="R1428" i="22" l="1"/>
  <c r="P1429" i="22"/>
  <c r="Q1429" i="22" s="1"/>
  <c r="U1429" i="22" s="1"/>
  <c r="S1428" i="22"/>
  <c r="N1430" i="22"/>
  <c r="M1430" i="22"/>
  <c r="L1431" i="22"/>
  <c r="K1431" i="22"/>
  <c r="O1431" i="22" s="1"/>
  <c r="J1431" i="22"/>
  <c r="G1432" i="22"/>
  <c r="T1432" i="22" s="1"/>
  <c r="R1429" i="22" l="1"/>
  <c r="P1430" i="22"/>
  <c r="Q1430" i="22" s="1"/>
  <c r="U1430" i="22" s="1"/>
  <c r="S1429" i="22"/>
  <c r="N1431" i="22"/>
  <c r="M1431" i="22"/>
  <c r="L1432" i="22"/>
  <c r="K1432" i="22"/>
  <c r="O1432" i="22" s="1"/>
  <c r="J1432" i="22"/>
  <c r="G1433" i="22"/>
  <c r="T1433" i="22" s="1"/>
  <c r="P1431" i="22" l="1"/>
  <c r="Q1431" i="22" s="1"/>
  <c r="U1431" i="22" s="1"/>
  <c r="R1430" i="22"/>
  <c r="S1430" i="22"/>
  <c r="N1432" i="22"/>
  <c r="M1432" i="22"/>
  <c r="L1433" i="22"/>
  <c r="K1433" i="22"/>
  <c r="O1433" i="22" s="1"/>
  <c r="J1433" i="22"/>
  <c r="G1434" i="22"/>
  <c r="T1434" i="22" s="1"/>
  <c r="P1432" i="22" l="1"/>
  <c r="Q1432" i="22" s="1"/>
  <c r="U1432" i="22" s="1"/>
  <c r="R1431" i="22"/>
  <c r="S1431" i="22"/>
  <c r="N1433" i="22"/>
  <c r="M1433" i="22"/>
  <c r="L1434" i="22"/>
  <c r="K1434" i="22"/>
  <c r="O1434" i="22" s="1"/>
  <c r="J1434" i="22"/>
  <c r="G1435" i="22"/>
  <c r="T1435" i="22" s="1"/>
  <c r="R1432" i="22" l="1"/>
  <c r="P1433" i="22"/>
  <c r="Q1433" i="22" s="1"/>
  <c r="U1433" i="22" s="1"/>
  <c r="S1432" i="22"/>
  <c r="N1434" i="22"/>
  <c r="M1434" i="22"/>
  <c r="L1435" i="22"/>
  <c r="K1435" i="22"/>
  <c r="O1435" i="22" s="1"/>
  <c r="J1435" i="22"/>
  <c r="G1436" i="22"/>
  <c r="T1436" i="22" s="1"/>
  <c r="R1433" i="22" l="1"/>
  <c r="P1434" i="22"/>
  <c r="Q1434" i="22" s="1"/>
  <c r="U1434" i="22" s="1"/>
  <c r="S1433" i="22"/>
  <c r="N1435" i="22"/>
  <c r="M1435" i="22"/>
  <c r="L1436" i="22"/>
  <c r="K1436" i="22"/>
  <c r="O1436" i="22" s="1"/>
  <c r="J1436" i="22"/>
  <c r="G1437" i="22"/>
  <c r="T1437" i="22" s="1"/>
  <c r="R1434" i="22" l="1"/>
  <c r="P1435" i="22"/>
  <c r="Q1435" i="22" s="1"/>
  <c r="U1435" i="22" s="1"/>
  <c r="S1434" i="22"/>
  <c r="N1436" i="22"/>
  <c r="M1436" i="22"/>
  <c r="L1437" i="22"/>
  <c r="K1437" i="22"/>
  <c r="O1437" i="22" s="1"/>
  <c r="J1437" i="22"/>
  <c r="G1438" i="22"/>
  <c r="T1438" i="22" s="1"/>
  <c r="P1436" i="22" l="1"/>
  <c r="Q1436" i="22" s="1"/>
  <c r="U1436" i="22" s="1"/>
  <c r="R1435" i="22"/>
  <c r="S1435" i="22"/>
  <c r="N1437" i="22"/>
  <c r="M1437" i="22"/>
  <c r="L1438" i="22"/>
  <c r="K1438" i="22"/>
  <c r="O1438" i="22" s="1"/>
  <c r="J1438" i="22"/>
  <c r="G1439" i="22"/>
  <c r="T1439" i="22" s="1"/>
  <c r="R1436" i="22" l="1"/>
  <c r="P1437" i="22"/>
  <c r="Q1437" i="22" s="1"/>
  <c r="U1437" i="22" s="1"/>
  <c r="S1436" i="22"/>
  <c r="N1438" i="22"/>
  <c r="M1438" i="22"/>
  <c r="L1439" i="22"/>
  <c r="K1439" i="22"/>
  <c r="O1439" i="22" s="1"/>
  <c r="J1439" i="22"/>
  <c r="G1440" i="22"/>
  <c r="T1440" i="22" s="1"/>
  <c r="R1437" i="22" l="1"/>
  <c r="P1438" i="22"/>
  <c r="Q1438" i="22" s="1"/>
  <c r="U1438" i="22" s="1"/>
  <c r="S1437" i="22"/>
  <c r="N1439" i="22"/>
  <c r="M1439" i="22"/>
  <c r="L1440" i="22"/>
  <c r="K1440" i="22"/>
  <c r="O1440" i="22" s="1"/>
  <c r="J1440" i="22"/>
  <c r="G1441" i="22"/>
  <c r="T1441" i="22" s="1"/>
  <c r="R1438" i="22" l="1"/>
  <c r="P1439" i="22"/>
  <c r="Q1439" i="22" s="1"/>
  <c r="U1439" i="22" s="1"/>
  <c r="S1438" i="22"/>
  <c r="N1440" i="22"/>
  <c r="M1440" i="22"/>
  <c r="L1441" i="22"/>
  <c r="K1441" i="22"/>
  <c r="O1441" i="22" s="1"/>
  <c r="J1441" i="22"/>
  <c r="G1442" i="22"/>
  <c r="T1442" i="22" s="1"/>
  <c r="R1439" i="22" l="1"/>
  <c r="P1440" i="22"/>
  <c r="Q1440" i="22" s="1"/>
  <c r="U1440" i="22" s="1"/>
  <c r="S1439" i="22"/>
  <c r="N1441" i="22"/>
  <c r="M1441" i="22"/>
  <c r="L1442" i="22"/>
  <c r="K1442" i="22"/>
  <c r="O1442" i="22" s="1"/>
  <c r="J1442" i="22"/>
  <c r="G1443" i="22"/>
  <c r="T1443" i="22" s="1"/>
  <c r="R1440" i="22" l="1"/>
  <c r="P1441" i="22"/>
  <c r="Q1441" i="22" s="1"/>
  <c r="U1441" i="22" s="1"/>
  <c r="S1440" i="22"/>
  <c r="N1442" i="22"/>
  <c r="M1442" i="22"/>
  <c r="L1443" i="22"/>
  <c r="K1443" i="22"/>
  <c r="O1443" i="22" s="1"/>
  <c r="J1443" i="22"/>
  <c r="G1444" i="22"/>
  <c r="T1444" i="22" s="1"/>
  <c r="R1441" i="22" l="1"/>
  <c r="P1442" i="22"/>
  <c r="Q1442" i="22" s="1"/>
  <c r="U1442" i="22" s="1"/>
  <c r="S1441" i="22"/>
  <c r="N1443" i="22"/>
  <c r="M1443" i="22"/>
  <c r="L1444" i="22"/>
  <c r="K1444" i="22"/>
  <c r="O1444" i="22" s="1"/>
  <c r="J1444" i="22"/>
  <c r="G1445" i="22"/>
  <c r="T1445" i="22" s="1"/>
  <c r="R1442" i="22" l="1"/>
  <c r="P1443" i="22"/>
  <c r="Q1443" i="22" s="1"/>
  <c r="U1443" i="22" s="1"/>
  <c r="S1442" i="22"/>
  <c r="N1444" i="22"/>
  <c r="M1444" i="22"/>
  <c r="L1445" i="22"/>
  <c r="K1445" i="22"/>
  <c r="O1445" i="22" s="1"/>
  <c r="J1445" i="22"/>
  <c r="G1446" i="22"/>
  <c r="T1446" i="22" s="1"/>
  <c r="R1443" i="22" l="1"/>
  <c r="P1444" i="22"/>
  <c r="Q1444" i="22" s="1"/>
  <c r="U1444" i="22" s="1"/>
  <c r="S1443" i="22"/>
  <c r="N1445" i="22"/>
  <c r="M1445" i="22"/>
  <c r="L1446" i="22"/>
  <c r="K1446" i="22"/>
  <c r="O1446" i="22" s="1"/>
  <c r="J1446" i="22"/>
  <c r="G1447" i="22"/>
  <c r="T1447" i="22" s="1"/>
  <c r="R1444" i="22" l="1"/>
  <c r="P1445" i="22"/>
  <c r="Q1445" i="22" s="1"/>
  <c r="U1445" i="22" s="1"/>
  <c r="S1444" i="22"/>
  <c r="N1446" i="22"/>
  <c r="M1446" i="22"/>
  <c r="L1447" i="22"/>
  <c r="K1447" i="22"/>
  <c r="O1447" i="22" s="1"/>
  <c r="J1447" i="22"/>
  <c r="G1448" i="22"/>
  <c r="T1448" i="22" s="1"/>
  <c r="R1445" i="22" l="1"/>
  <c r="P1446" i="22"/>
  <c r="Q1446" i="22" s="1"/>
  <c r="U1446" i="22" s="1"/>
  <c r="S1445" i="22"/>
  <c r="N1447" i="22"/>
  <c r="M1447" i="22"/>
  <c r="L1448" i="22"/>
  <c r="K1448" i="22"/>
  <c r="O1448" i="22" s="1"/>
  <c r="J1448" i="22"/>
  <c r="G1449" i="22"/>
  <c r="T1449" i="22" s="1"/>
  <c r="R1446" i="22" l="1"/>
  <c r="P1447" i="22"/>
  <c r="Q1447" i="22" s="1"/>
  <c r="U1447" i="22" s="1"/>
  <c r="S1446" i="22"/>
  <c r="N1448" i="22"/>
  <c r="M1448" i="22"/>
  <c r="L1449" i="22"/>
  <c r="K1449" i="22"/>
  <c r="O1449" i="22" s="1"/>
  <c r="J1449" i="22"/>
  <c r="G1450" i="22"/>
  <c r="T1450" i="22" s="1"/>
  <c r="R1447" i="22" l="1"/>
  <c r="P1448" i="22"/>
  <c r="Q1448" i="22" s="1"/>
  <c r="U1448" i="22" s="1"/>
  <c r="S1447" i="22"/>
  <c r="N1449" i="22"/>
  <c r="M1449" i="22"/>
  <c r="L1450" i="22"/>
  <c r="K1450" i="22"/>
  <c r="O1450" i="22" s="1"/>
  <c r="J1450" i="22"/>
  <c r="G1451" i="22"/>
  <c r="T1451" i="22" s="1"/>
  <c r="R1448" i="22" l="1"/>
  <c r="P1449" i="22"/>
  <c r="Q1449" i="22" s="1"/>
  <c r="U1449" i="22" s="1"/>
  <c r="S1448" i="22"/>
  <c r="N1450" i="22"/>
  <c r="M1450" i="22"/>
  <c r="L1451" i="22"/>
  <c r="K1451" i="22"/>
  <c r="O1451" i="22" s="1"/>
  <c r="J1451" i="22"/>
  <c r="G1452" i="22"/>
  <c r="T1452" i="22" s="1"/>
  <c r="R1449" i="22" l="1"/>
  <c r="P1450" i="22"/>
  <c r="Q1450" i="22" s="1"/>
  <c r="U1450" i="22" s="1"/>
  <c r="S1449" i="22"/>
  <c r="N1451" i="22"/>
  <c r="M1451" i="22"/>
  <c r="L1452" i="22"/>
  <c r="K1452" i="22"/>
  <c r="O1452" i="22" s="1"/>
  <c r="J1452" i="22"/>
  <c r="G1453" i="22"/>
  <c r="T1453" i="22" s="1"/>
  <c r="R1450" i="22" l="1"/>
  <c r="P1451" i="22"/>
  <c r="Q1451" i="22" s="1"/>
  <c r="U1451" i="22" s="1"/>
  <c r="S1450" i="22"/>
  <c r="N1452" i="22"/>
  <c r="M1452" i="22"/>
  <c r="L1453" i="22"/>
  <c r="K1453" i="22"/>
  <c r="O1453" i="22" s="1"/>
  <c r="J1453" i="22"/>
  <c r="G1454" i="22"/>
  <c r="T1454" i="22" s="1"/>
  <c r="R1451" i="22" l="1"/>
  <c r="P1452" i="22"/>
  <c r="Q1452" i="22" s="1"/>
  <c r="U1452" i="22" s="1"/>
  <c r="S1451" i="22"/>
  <c r="N1453" i="22"/>
  <c r="M1453" i="22"/>
  <c r="L1454" i="22"/>
  <c r="K1454" i="22"/>
  <c r="O1454" i="22" s="1"/>
  <c r="J1454" i="22"/>
  <c r="G1455" i="22"/>
  <c r="T1455" i="22" s="1"/>
  <c r="R1452" i="22" l="1"/>
  <c r="P1453" i="22"/>
  <c r="Q1453" i="22" s="1"/>
  <c r="U1453" i="22" s="1"/>
  <c r="S1452" i="22"/>
  <c r="N1454" i="22"/>
  <c r="M1454" i="22"/>
  <c r="L1455" i="22"/>
  <c r="K1455" i="22"/>
  <c r="O1455" i="22" s="1"/>
  <c r="J1455" i="22"/>
  <c r="G1456" i="22"/>
  <c r="T1456" i="22" s="1"/>
  <c r="R1453" i="22" l="1"/>
  <c r="P1454" i="22"/>
  <c r="Q1454" i="22" s="1"/>
  <c r="U1454" i="22" s="1"/>
  <c r="S1453" i="22"/>
  <c r="N1455" i="22"/>
  <c r="M1455" i="22"/>
  <c r="L1456" i="22"/>
  <c r="K1456" i="22"/>
  <c r="O1456" i="22" s="1"/>
  <c r="J1456" i="22"/>
  <c r="G1457" i="22"/>
  <c r="T1457" i="22" s="1"/>
  <c r="R1454" i="22" l="1"/>
  <c r="P1455" i="22"/>
  <c r="Q1455" i="22" s="1"/>
  <c r="U1455" i="22" s="1"/>
  <c r="S1454" i="22"/>
  <c r="N1456" i="22"/>
  <c r="M1456" i="22"/>
  <c r="L1457" i="22"/>
  <c r="K1457" i="22"/>
  <c r="O1457" i="22" s="1"/>
  <c r="J1457" i="22"/>
  <c r="G1458" i="22"/>
  <c r="T1458" i="22" s="1"/>
  <c r="R1455" i="22" l="1"/>
  <c r="P1456" i="22"/>
  <c r="Q1456" i="22" s="1"/>
  <c r="U1456" i="22" s="1"/>
  <c r="S1455" i="22"/>
  <c r="N1457" i="22"/>
  <c r="M1457" i="22"/>
  <c r="L1458" i="22"/>
  <c r="K1458" i="22"/>
  <c r="O1458" i="22" s="1"/>
  <c r="J1458" i="22"/>
  <c r="G1459" i="22"/>
  <c r="T1459" i="22" s="1"/>
  <c r="R1456" i="22" l="1"/>
  <c r="P1457" i="22"/>
  <c r="Q1457" i="22" s="1"/>
  <c r="U1457" i="22" s="1"/>
  <c r="S1456" i="22"/>
  <c r="N1458" i="22"/>
  <c r="M1458" i="22"/>
  <c r="L1459" i="22"/>
  <c r="K1459" i="22"/>
  <c r="O1459" i="22" s="1"/>
  <c r="J1459" i="22"/>
  <c r="G1460" i="22"/>
  <c r="T1460" i="22" s="1"/>
  <c r="R1457" i="22" l="1"/>
  <c r="P1458" i="22"/>
  <c r="Q1458" i="22" s="1"/>
  <c r="U1458" i="22" s="1"/>
  <c r="S1457" i="22"/>
  <c r="N1459" i="22"/>
  <c r="M1459" i="22"/>
  <c r="L1460" i="22"/>
  <c r="K1460" i="22"/>
  <c r="O1460" i="22" s="1"/>
  <c r="J1460" i="22"/>
  <c r="G1461" i="22"/>
  <c r="T1461" i="22" s="1"/>
  <c r="R1458" i="22" l="1"/>
  <c r="P1459" i="22"/>
  <c r="Q1459" i="22" s="1"/>
  <c r="U1459" i="22" s="1"/>
  <c r="S1458" i="22"/>
  <c r="N1460" i="22"/>
  <c r="M1460" i="22"/>
  <c r="L1461" i="22"/>
  <c r="K1461" i="22"/>
  <c r="O1461" i="22" s="1"/>
  <c r="J1461" i="22"/>
  <c r="G1462" i="22"/>
  <c r="T1462" i="22" s="1"/>
  <c r="R1459" i="22" l="1"/>
  <c r="P1460" i="22"/>
  <c r="Q1460" i="22" s="1"/>
  <c r="U1460" i="22" s="1"/>
  <c r="S1459" i="22"/>
  <c r="N1461" i="22"/>
  <c r="M1461" i="22"/>
  <c r="L1462" i="22"/>
  <c r="K1462" i="22"/>
  <c r="O1462" i="22" s="1"/>
  <c r="J1462" i="22"/>
  <c r="G1463" i="22"/>
  <c r="T1463" i="22" s="1"/>
  <c r="R1460" i="22" l="1"/>
  <c r="P1461" i="22"/>
  <c r="Q1461" i="22" s="1"/>
  <c r="U1461" i="22" s="1"/>
  <c r="S1460" i="22"/>
  <c r="N1462" i="22"/>
  <c r="M1462" i="22"/>
  <c r="L1463" i="22"/>
  <c r="K1463" i="22"/>
  <c r="O1463" i="22" s="1"/>
  <c r="J1463" i="22"/>
  <c r="G1464" i="22"/>
  <c r="T1464" i="22" s="1"/>
  <c r="R1461" i="22" l="1"/>
  <c r="P1462" i="22"/>
  <c r="Q1462" i="22" s="1"/>
  <c r="U1462" i="22" s="1"/>
  <c r="S1461" i="22"/>
  <c r="N1463" i="22"/>
  <c r="M1463" i="22"/>
  <c r="L1464" i="22"/>
  <c r="K1464" i="22"/>
  <c r="O1464" i="22" s="1"/>
  <c r="J1464" i="22"/>
  <c r="G1465" i="22"/>
  <c r="T1465" i="22" s="1"/>
  <c r="S1462" i="22" l="1"/>
  <c r="P1463" i="22"/>
  <c r="Q1463" i="22" s="1"/>
  <c r="U1463" i="22" s="1"/>
  <c r="R1462" i="22"/>
  <c r="N1464" i="22"/>
  <c r="M1464" i="22"/>
  <c r="L1465" i="22"/>
  <c r="K1465" i="22"/>
  <c r="O1465" i="22" s="1"/>
  <c r="J1465" i="22"/>
  <c r="G1466" i="22"/>
  <c r="T1466" i="22" s="1"/>
  <c r="R1463" i="22" l="1"/>
  <c r="P1464" i="22"/>
  <c r="Q1464" i="22" s="1"/>
  <c r="U1464" i="22" s="1"/>
  <c r="S1463" i="22"/>
  <c r="N1465" i="22"/>
  <c r="M1465" i="22"/>
  <c r="L1466" i="22"/>
  <c r="K1466" i="22"/>
  <c r="O1466" i="22" s="1"/>
  <c r="J1466" i="22"/>
  <c r="G1467" i="22"/>
  <c r="T1467" i="22" s="1"/>
  <c r="R1464" i="22" l="1"/>
  <c r="P1465" i="22"/>
  <c r="Q1465" i="22" s="1"/>
  <c r="U1465" i="22" s="1"/>
  <c r="S1464" i="22"/>
  <c r="N1466" i="22"/>
  <c r="M1466" i="22"/>
  <c r="L1467" i="22"/>
  <c r="K1467" i="22"/>
  <c r="O1467" i="22" s="1"/>
  <c r="J1467" i="22"/>
  <c r="G1468" i="22"/>
  <c r="T1468" i="22" s="1"/>
  <c r="R1465" i="22" l="1"/>
  <c r="P1466" i="22"/>
  <c r="Q1466" i="22" s="1"/>
  <c r="U1466" i="22" s="1"/>
  <c r="S1465" i="22"/>
  <c r="N1467" i="22"/>
  <c r="M1467" i="22"/>
  <c r="L1468" i="22"/>
  <c r="K1468" i="22"/>
  <c r="O1468" i="22" s="1"/>
  <c r="J1468" i="22"/>
  <c r="G1469" i="22"/>
  <c r="T1469" i="22" s="1"/>
  <c r="R1466" i="22" l="1"/>
  <c r="P1467" i="22"/>
  <c r="Q1467" i="22" s="1"/>
  <c r="U1467" i="22" s="1"/>
  <c r="S1466" i="22"/>
  <c r="N1468" i="22"/>
  <c r="M1468" i="22"/>
  <c r="L1469" i="22"/>
  <c r="K1469" i="22"/>
  <c r="O1469" i="22" s="1"/>
  <c r="J1469" i="22"/>
  <c r="G1470" i="22"/>
  <c r="T1470" i="22" s="1"/>
  <c r="R1467" i="22" l="1"/>
  <c r="P1468" i="22"/>
  <c r="Q1468" i="22" s="1"/>
  <c r="U1468" i="22" s="1"/>
  <c r="S1467" i="22"/>
  <c r="N1469" i="22"/>
  <c r="M1469" i="22"/>
  <c r="L1470" i="22"/>
  <c r="K1470" i="22"/>
  <c r="O1470" i="22" s="1"/>
  <c r="J1470" i="22"/>
  <c r="G1471" i="22"/>
  <c r="T1471" i="22" s="1"/>
  <c r="R1468" i="22" l="1"/>
  <c r="P1469" i="22"/>
  <c r="Q1469" i="22" s="1"/>
  <c r="U1469" i="22" s="1"/>
  <c r="S1468" i="22"/>
  <c r="N1470" i="22"/>
  <c r="M1470" i="22"/>
  <c r="L1471" i="22"/>
  <c r="K1471" i="22"/>
  <c r="O1471" i="22" s="1"/>
  <c r="J1471" i="22"/>
  <c r="G1472" i="22"/>
  <c r="T1472" i="22" s="1"/>
  <c r="R1469" i="22" l="1"/>
  <c r="P1470" i="22"/>
  <c r="Q1470" i="22" s="1"/>
  <c r="U1470" i="22" s="1"/>
  <c r="S1469" i="22"/>
  <c r="N1471" i="22"/>
  <c r="M1471" i="22"/>
  <c r="L1472" i="22"/>
  <c r="K1472" i="22"/>
  <c r="O1472" i="22" s="1"/>
  <c r="J1472" i="22"/>
  <c r="G1473" i="22"/>
  <c r="T1473" i="22" s="1"/>
  <c r="R1470" i="22" l="1"/>
  <c r="P1471" i="22"/>
  <c r="Q1471" i="22" s="1"/>
  <c r="U1471" i="22" s="1"/>
  <c r="S1470" i="22"/>
  <c r="N1472" i="22"/>
  <c r="M1472" i="22"/>
  <c r="L1473" i="22"/>
  <c r="K1473" i="22"/>
  <c r="O1473" i="22" s="1"/>
  <c r="J1473" i="22"/>
  <c r="G1474" i="22"/>
  <c r="T1474" i="22" s="1"/>
  <c r="S1471" i="22" l="1"/>
  <c r="R1471" i="22"/>
  <c r="P1472" i="22"/>
  <c r="Q1472" i="22" s="1"/>
  <c r="U1472" i="22" s="1"/>
  <c r="N1473" i="22"/>
  <c r="M1473" i="22"/>
  <c r="L1474" i="22"/>
  <c r="K1474" i="22"/>
  <c r="O1474" i="22" s="1"/>
  <c r="J1474" i="22"/>
  <c r="G1475" i="22"/>
  <c r="T1475" i="22" s="1"/>
  <c r="R1472" i="22" l="1"/>
  <c r="P1473" i="22"/>
  <c r="Q1473" i="22" s="1"/>
  <c r="U1473" i="22" s="1"/>
  <c r="S1472" i="22"/>
  <c r="N1474" i="22"/>
  <c r="M1474" i="22"/>
  <c r="L1475" i="22"/>
  <c r="K1475" i="22"/>
  <c r="O1475" i="22" s="1"/>
  <c r="J1475" i="22"/>
  <c r="G1476" i="22"/>
  <c r="T1476" i="22" s="1"/>
  <c r="R1473" i="22" l="1"/>
  <c r="P1474" i="22"/>
  <c r="Q1474" i="22" s="1"/>
  <c r="U1474" i="22" s="1"/>
  <c r="S1473" i="22"/>
  <c r="N1475" i="22"/>
  <c r="M1475" i="22"/>
  <c r="L1476" i="22"/>
  <c r="K1476" i="22"/>
  <c r="O1476" i="22" s="1"/>
  <c r="J1476" i="22"/>
  <c r="G1477" i="22"/>
  <c r="T1477" i="22" s="1"/>
  <c r="R1474" i="22" l="1"/>
  <c r="P1475" i="22"/>
  <c r="Q1475" i="22" s="1"/>
  <c r="U1475" i="22" s="1"/>
  <c r="S1474" i="22"/>
  <c r="N1476" i="22"/>
  <c r="M1476" i="22"/>
  <c r="L1477" i="22"/>
  <c r="K1477" i="22"/>
  <c r="O1477" i="22" s="1"/>
  <c r="J1477" i="22"/>
  <c r="G1478" i="22"/>
  <c r="T1478" i="22" s="1"/>
  <c r="R1475" i="22" l="1"/>
  <c r="P1476" i="22"/>
  <c r="Q1476" i="22" s="1"/>
  <c r="U1476" i="22" s="1"/>
  <c r="S1475" i="22"/>
  <c r="N1477" i="22"/>
  <c r="M1477" i="22"/>
  <c r="L1478" i="22"/>
  <c r="K1478" i="22"/>
  <c r="O1478" i="22" s="1"/>
  <c r="J1478" i="22"/>
  <c r="G1479" i="22"/>
  <c r="T1479" i="22" s="1"/>
  <c r="R1476" i="22" l="1"/>
  <c r="P1477" i="22"/>
  <c r="Q1477" i="22" s="1"/>
  <c r="U1477" i="22" s="1"/>
  <c r="S1476" i="22"/>
  <c r="N1478" i="22"/>
  <c r="M1478" i="22"/>
  <c r="L1479" i="22"/>
  <c r="K1479" i="22"/>
  <c r="O1479" i="22" s="1"/>
  <c r="J1479" i="22"/>
  <c r="G1480" i="22"/>
  <c r="T1480" i="22" s="1"/>
  <c r="R1477" i="22" l="1"/>
  <c r="P1478" i="22"/>
  <c r="Q1478" i="22" s="1"/>
  <c r="U1478" i="22" s="1"/>
  <c r="S1477" i="22"/>
  <c r="N1479" i="22"/>
  <c r="M1479" i="22"/>
  <c r="L1480" i="22"/>
  <c r="K1480" i="22"/>
  <c r="O1480" i="22" s="1"/>
  <c r="J1480" i="22"/>
  <c r="G1481" i="22"/>
  <c r="T1481" i="22" s="1"/>
  <c r="R1478" i="22" l="1"/>
  <c r="P1479" i="22"/>
  <c r="Q1479" i="22" s="1"/>
  <c r="U1479" i="22" s="1"/>
  <c r="S1478" i="22"/>
  <c r="N1480" i="22"/>
  <c r="M1480" i="22"/>
  <c r="L1481" i="22"/>
  <c r="K1481" i="22"/>
  <c r="O1481" i="22" s="1"/>
  <c r="J1481" i="22"/>
  <c r="G1482" i="22"/>
  <c r="T1482" i="22" s="1"/>
  <c r="P1480" i="22" l="1"/>
  <c r="Q1480" i="22" s="1"/>
  <c r="U1480" i="22" s="1"/>
  <c r="R1479" i="22"/>
  <c r="S1479" i="22"/>
  <c r="N1481" i="22"/>
  <c r="M1481" i="22"/>
  <c r="L1482" i="22"/>
  <c r="K1482" i="22"/>
  <c r="O1482" i="22" s="1"/>
  <c r="J1482" i="22"/>
  <c r="G1483" i="22"/>
  <c r="T1483" i="22" s="1"/>
  <c r="R1480" i="22" l="1"/>
  <c r="P1481" i="22"/>
  <c r="Q1481" i="22" s="1"/>
  <c r="U1481" i="22" s="1"/>
  <c r="S1480" i="22"/>
  <c r="N1482" i="22"/>
  <c r="M1482" i="22"/>
  <c r="L1483" i="22"/>
  <c r="K1483" i="22"/>
  <c r="O1483" i="22" s="1"/>
  <c r="J1483" i="22"/>
  <c r="G1484" i="22"/>
  <c r="T1484" i="22" s="1"/>
  <c r="R1481" i="22" l="1"/>
  <c r="P1482" i="22"/>
  <c r="Q1482" i="22" s="1"/>
  <c r="U1482" i="22" s="1"/>
  <c r="S1481" i="22"/>
  <c r="N1483" i="22"/>
  <c r="M1483" i="22"/>
  <c r="L1484" i="22"/>
  <c r="K1484" i="22"/>
  <c r="O1484" i="22" s="1"/>
  <c r="J1484" i="22"/>
  <c r="G1485" i="22"/>
  <c r="T1485" i="22" s="1"/>
  <c r="R1482" i="22" l="1"/>
  <c r="P1483" i="22"/>
  <c r="Q1483" i="22" s="1"/>
  <c r="U1483" i="22" s="1"/>
  <c r="S1482" i="22"/>
  <c r="N1484" i="22"/>
  <c r="M1484" i="22"/>
  <c r="L1485" i="22"/>
  <c r="K1485" i="22"/>
  <c r="O1485" i="22" s="1"/>
  <c r="J1485" i="22"/>
  <c r="G1486" i="22"/>
  <c r="T1486" i="22" s="1"/>
  <c r="R1483" i="22" l="1"/>
  <c r="P1484" i="22"/>
  <c r="Q1484" i="22" s="1"/>
  <c r="U1484" i="22" s="1"/>
  <c r="S1483" i="22"/>
  <c r="N1485" i="22"/>
  <c r="M1485" i="22"/>
  <c r="L1486" i="22"/>
  <c r="K1486" i="22"/>
  <c r="O1486" i="22" s="1"/>
  <c r="J1486" i="22"/>
  <c r="G1487" i="22"/>
  <c r="T1487" i="22" s="1"/>
  <c r="S1484" i="22" l="1"/>
  <c r="P1485" i="22"/>
  <c r="Q1485" i="22" s="1"/>
  <c r="U1485" i="22" s="1"/>
  <c r="R1484" i="22"/>
  <c r="N1486" i="22"/>
  <c r="M1486" i="22"/>
  <c r="L1487" i="22"/>
  <c r="K1487" i="22"/>
  <c r="O1487" i="22" s="1"/>
  <c r="J1487" i="22"/>
  <c r="G1488" i="22"/>
  <c r="T1488" i="22" s="1"/>
  <c r="R1485" i="22" l="1"/>
  <c r="S1485" i="22"/>
  <c r="P1486" i="22"/>
  <c r="Q1486" i="22" s="1"/>
  <c r="U1486" i="22" s="1"/>
  <c r="N1487" i="22"/>
  <c r="M1487" i="22"/>
  <c r="L1488" i="22"/>
  <c r="K1488" i="22"/>
  <c r="O1488" i="22" s="1"/>
  <c r="J1488" i="22"/>
  <c r="G1489" i="22"/>
  <c r="T1489" i="22" s="1"/>
  <c r="S1486" i="22" l="1"/>
  <c r="P1487" i="22"/>
  <c r="Q1487" i="22" s="1"/>
  <c r="U1487" i="22" s="1"/>
  <c r="R1486" i="22"/>
  <c r="N1488" i="22"/>
  <c r="M1488" i="22"/>
  <c r="L1489" i="22"/>
  <c r="K1489" i="22"/>
  <c r="O1489" i="22" s="1"/>
  <c r="J1489" i="22"/>
  <c r="G1490" i="22"/>
  <c r="T1490" i="22" s="1"/>
  <c r="P1488" i="22" l="1"/>
  <c r="Q1488" i="22" s="1"/>
  <c r="U1488" i="22" s="1"/>
  <c r="R1487" i="22"/>
  <c r="S1487" i="22"/>
  <c r="N1489" i="22"/>
  <c r="M1489" i="22"/>
  <c r="L1490" i="22"/>
  <c r="K1490" i="22"/>
  <c r="O1490" i="22" s="1"/>
  <c r="J1490" i="22"/>
  <c r="G1491" i="22"/>
  <c r="T1491" i="22" s="1"/>
  <c r="P1489" i="22" l="1"/>
  <c r="Q1489" i="22" s="1"/>
  <c r="U1489" i="22" s="1"/>
  <c r="R1488" i="22"/>
  <c r="S1488" i="22"/>
  <c r="N1490" i="22"/>
  <c r="M1490" i="22"/>
  <c r="L1491" i="22"/>
  <c r="K1491" i="22"/>
  <c r="O1491" i="22" s="1"/>
  <c r="J1491" i="22"/>
  <c r="G1492" i="22"/>
  <c r="T1492" i="22" s="1"/>
  <c r="P1490" i="22" l="1"/>
  <c r="Q1490" i="22" s="1"/>
  <c r="U1490" i="22" s="1"/>
  <c r="R1489" i="22"/>
  <c r="S1489" i="22"/>
  <c r="N1491" i="22"/>
  <c r="M1491" i="22"/>
  <c r="L1492" i="22"/>
  <c r="K1492" i="22"/>
  <c r="O1492" i="22" s="1"/>
  <c r="J1492" i="22"/>
  <c r="G1493" i="22"/>
  <c r="T1493" i="22" s="1"/>
  <c r="P1491" i="22" l="1"/>
  <c r="Q1491" i="22" s="1"/>
  <c r="U1491" i="22" s="1"/>
  <c r="R1490" i="22"/>
  <c r="S1490" i="22"/>
  <c r="N1492" i="22"/>
  <c r="M1492" i="22"/>
  <c r="L1493" i="22"/>
  <c r="K1493" i="22"/>
  <c r="O1493" i="22" s="1"/>
  <c r="J1493" i="22"/>
  <c r="G1494" i="22"/>
  <c r="T1494" i="22" s="1"/>
  <c r="R1491" i="22" l="1"/>
  <c r="S1491" i="22"/>
  <c r="P1492" i="22"/>
  <c r="Q1492" i="22" s="1"/>
  <c r="U1492" i="22" s="1"/>
  <c r="N1493" i="22"/>
  <c r="M1493" i="22"/>
  <c r="L1494" i="22"/>
  <c r="K1494" i="22"/>
  <c r="O1494" i="22" s="1"/>
  <c r="J1494" i="22"/>
  <c r="G1495" i="22"/>
  <c r="T1495" i="22" s="1"/>
  <c r="R1492" i="22" l="1"/>
  <c r="P1493" i="22"/>
  <c r="Q1493" i="22" s="1"/>
  <c r="U1493" i="22" s="1"/>
  <c r="S1492" i="22"/>
  <c r="N1494" i="22"/>
  <c r="M1494" i="22"/>
  <c r="L1495" i="22"/>
  <c r="K1495" i="22"/>
  <c r="O1495" i="22" s="1"/>
  <c r="J1495" i="22"/>
  <c r="G1496" i="22"/>
  <c r="T1496" i="22" s="1"/>
  <c r="R1493" i="22" l="1"/>
  <c r="P1494" i="22"/>
  <c r="Q1494" i="22" s="1"/>
  <c r="U1494" i="22" s="1"/>
  <c r="S1493" i="22"/>
  <c r="N1495" i="22"/>
  <c r="M1495" i="22"/>
  <c r="L1496" i="22"/>
  <c r="K1496" i="22"/>
  <c r="O1496" i="22" s="1"/>
  <c r="J1496" i="22"/>
  <c r="G1497" i="22"/>
  <c r="T1497" i="22" s="1"/>
  <c r="R1494" i="22" l="1"/>
  <c r="P1495" i="22"/>
  <c r="Q1495" i="22" s="1"/>
  <c r="U1495" i="22" s="1"/>
  <c r="S1494" i="22"/>
  <c r="N1496" i="22"/>
  <c r="M1496" i="22"/>
  <c r="L1497" i="22"/>
  <c r="K1497" i="22"/>
  <c r="O1497" i="22" s="1"/>
  <c r="J1497" i="22"/>
  <c r="G1498" i="22"/>
  <c r="T1498" i="22" s="1"/>
  <c r="R1495" i="22" l="1"/>
  <c r="P1496" i="22"/>
  <c r="Q1496" i="22" s="1"/>
  <c r="U1496" i="22" s="1"/>
  <c r="S1495" i="22"/>
  <c r="N1497" i="22"/>
  <c r="M1497" i="22"/>
  <c r="L1498" i="22"/>
  <c r="K1498" i="22"/>
  <c r="O1498" i="22" s="1"/>
  <c r="J1498" i="22"/>
  <c r="G1499" i="22"/>
  <c r="T1499" i="22" s="1"/>
  <c r="R1496" i="22" l="1"/>
  <c r="P1497" i="22"/>
  <c r="Q1497" i="22" s="1"/>
  <c r="U1497" i="22" s="1"/>
  <c r="S1496" i="22"/>
  <c r="N1498" i="22"/>
  <c r="M1498" i="22"/>
  <c r="L1499" i="22"/>
  <c r="K1499" i="22"/>
  <c r="O1499" i="22" s="1"/>
  <c r="J1499" i="22"/>
  <c r="G1500" i="22"/>
  <c r="T1500" i="22" s="1"/>
  <c r="R1497" i="22" l="1"/>
  <c r="P1498" i="22"/>
  <c r="Q1498" i="22" s="1"/>
  <c r="U1498" i="22" s="1"/>
  <c r="S1497" i="22"/>
  <c r="N1499" i="22"/>
  <c r="M1499" i="22"/>
  <c r="L1500" i="22"/>
  <c r="K1500" i="22"/>
  <c r="O1500" i="22" s="1"/>
  <c r="J1500" i="22"/>
  <c r="G1501" i="22"/>
  <c r="T1501" i="22" s="1"/>
  <c r="R1498" i="22" l="1"/>
  <c r="P1499" i="22"/>
  <c r="Q1499" i="22" s="1"/>
  <c r="U1499" i="22" s="1"/>
  <c r="S1498" i="22"/>
  <c r="N1500" i="22"/>
  <c r="M1500" i="22"/>
  <c r="L1501" i="22"/>
  <c r="K1501" i="22"/>
  <c r="O1501" i="22" s="1"/>
  <c r="J1501" i="22"/>
  <c r="G1502" i="22"/>
  <c r="T1502" i="22" s="1"/>
  <c r="R1499" i="22" l="1"/>
  <c r="P1500" i="22"/>
  <c r="Q1500" i="22" s="1"/>
  <c r="U1500" i="22" s="1"/>
  <c r="S1499" i="22"/>
  <c r="N1501" i="22"/>
  <c r="M1501" i="22"/>
  <c r="L1502" i="22"/>
  <c r="K1502" i="22"/>
  <c r="O1502" i="22" s="1"/>
  <c r="J1502" i="22"/>
  <c r="G1503" i="22"/>
  <c r="T1503" i="22" s="1"/>
  <c r="R1500" i="22" l="1"/>
  <c r="P1501" i="22"/>
  <c r="Q1501" i="22" s="1"/>
  <c r="U1501" i="22" s="1"/>
  <c r="S1500" i="22"/>
  <c r="N1502" i="22"/>
  <c r="M1502" i="22"/>
  <c r="L1503" i="22"/>
  <c r="K1503" i="22"/>
  <c r="O1503" i="22" s="1"/>
  <c r="J1503" i="22"/>
  <c r="G1504" i="22"/>
  <c r="T1504" i="22" s="1"/>
  <c r="P1502" i="22" l="1"/>
  <c r="Q1502" i="22" s="1"/>
  <c r="U1502" i="22" s="1"/>
  <c r="R1501" i="22"/>
  <c r="S1501" i="22"/>
  <c r="N1503" i="22"/>
  <c r="M1503" i="22"/>
  <c r="L1504" i="22"/>
  <c r="K1504" i="22"/>
  <c r="O1504" i="22" s="1"/>
  <c r="J1504" i="22"/>
  <c r="G1505" i="22"/>
  <c r="T1505" i="22" s="1"/>
  <c r="P1503" i="22" l="1"/>
  <c r="Q1503" i="22" s="1"/>
  <c r="U1503" i="22" s="1"/>
  <c r="R1502" i="22"/>
  <c r="S1502" i="22"/>
  <c r="N1504" i="22"/>
  <c r="M1504" i="22"/>
  <c r="L1505" i="22"/>
  <c r="K1505" i="22"/>
  <c r="O1505" i="22" s="1"/>
  <c r="J1505" i="22"/>
  <c r="G1506" i="22"/>
  <c r="T1506" i="22" s="1"/>
  <c r="P1504" i="22" l="1"/>
  <c r="Q1504" i="22" s="1"/>
  <c r="U1504" i="22" s="1"/>
  <c r="R1503" i="22"/>
  <c r="S1503" i="22"/>
  <c r="N1505" i="22"/>
  <c r="M1505" i="22"/>
  <c r="L1506" i="22"/>
  <c r="K1506" i="22"/>
  <c r="O1506" i="22" s="1"/>
  <c r="J1506" i="22"/>
  <c r="G1507" i="22"/>
  <c r="T1507" i="22" s="1"/>
  <c r="R1504" i="22" l="1"/>
  <c r="P1505" i="22"/>
  <c r="Q1505" i="22" s="1"/>
  <c r="U1505" i="22" s="1"/>
  <c r="S1504" i="22"/>
  <c r="N1506" i="22"/>
  <c r="M1506" i="22"/>
  <c r="L1507" i="22"/>
  <c r="K1507" i="22"/>
  <c r="O1507" i="22" s="1"/>
  <c r="J1507" i="22"/>
  <c r="G1508" i="22"/>
  <c r="T1508" i="22" s="1"/>
  <c r="R1505" i="22" l="1"/>
  <c r="P1506" i="22"/>
  <c r="Q1506" i="22" s="1"/>
  <c r="U1506" i="22" s="1"/>
  <c r="S1505" i="22"/>
  <c r="N1507" i="22"/>
  <c r="M1507" i="22"/>
  <c r="L1508" i="22"/>
  <c r="K1508" i="22"/>
  <c r="O1508" i="22" s="1"/>
  <c r="J1508" i="22"/>
  <c r="G1509" i="22"/>
  <c r="T1509" i="22" s="1"/>
  <c r="R1506" i="22" l="1"/>
  <c r="P1507" i="22"/>
  <c r="Q1507" i="22" s="1"/>
  <c r="U1507" i="22" s="1"/>
  <c r="S1506" i="22"/>
  <c r="N1508" i="22"/>
  <c r="M1508" i="22"/>
  <c r="L1509" i="22"/>
  <c r="K1509" i="22"/>
  <c r="O1509" i="22" s="1"/>
  <c r="J1509" i="22"/>
  <c r="G1510" i="22"/>
  <c r="T1510" i="22" s="1"/>
  <c r="R1507" i="22" l="1"/>
  <c r="P1508" i="22"/>
  <c r="Q1508" i="22" s="1"/>
  <c r="U1508" i="22" s="1"/>
  <c r="S1507" i="22"/>
  <c r="N1509" i="22"/>
  <c r="M1509" i="22"/>
  <c r="L1510" i="22"/>
  <c r="K1510" i="22"/>
  <c r="O1510" i="22" s="1"/>
  <c r="J1510" i="22"/>
  <c r="G1511" i="22"/>
  <c r="T1511" i="22" s="1"/>
  <c r="R1508" i="22" l="1"/>
  <c r="P1509" i="22"/>
  <c r="Q1509" i="22" s="1"/>
  <c r="U1509" i="22" s="1"/>
  <c r="S1508" i="22"/>
  <c r="N1510" i="22"/>
  <c r="M1510" i="22"/>
  <c r="L1511" i="22"/>
  <c r="K1511" i="22"/>
  <c r="O1511" i="22" s="1"/>
  <c r="J1511" i="22"/>
  <c r="G1512" i="22"/>
  <c r="T1512" i="22" s="1"/>
  <c r="R1509" i="22" l="1"/>
  <c r="P1510" i="22"/>
  <c r="Q1510" i="22" s="1"/>
  <c r="U1510" i="22" s="1"/>
  <c r="S1509" i="22"/>
  <c r="N1511" i="22"/>
  <c r="M1511" i="22"/>
  <c r="L1512" i="22"/>
  <c r="K1512" i="22"/>
  <c r="O1512" i="22" s="1"/>
  <c r="J1512" i="22"/>
  <c r="G1513" i="22"/>
  <c r="T1513" i="22" s="1"/>
  <c r="R1510" i="22" l="1"/>
  <c r="P1511" i="22"/>
  <c r="Q1511" i="22" s="1"/>
  <c r="U1511" i="22" s="1"/>
  <c r="S1510" i="22"/>
  <c r="N1512" i="22"/>
  <c r="M1512" i="22"/>
  <c r="L1513" i="22"/>
  <c r="K1513" i="22"/>
  <c r="O1513" i="22" s="1"/>
  <c r="J1513" i="22"/>
  <c r="G1514" i="22"/>
  <c r="T1514" i="22" s="1"/>
  <c r="R1511" i="22" l="1"/>
  <c r="P1512" i="22"/>
  <c r="Q1512" i="22" s="1"/>
  <c r="U1512" i="22" s="1"/>
  <c r="S1511" i="22"/>
  <c r="N1513" i="22"/>
  <c r="M1513" i="22"/>
  <c r="L1514" i="22"/>
  <c r="K1514" i="22"/>
  <c r="O1514" i="22" s="1"/>
  <c r="J1514" i="22"/>
  <c r="G1515" i="22"/>
  <c r="T1515" i="22" s="1"/>
  <c r="R1512" i="22" l="1"/>
  <c r="P1513" i="22"/>
  <c r="Q1513" i="22" s="1"/>
  <c r="U1513" i="22" s="1"/>
  <c r="S1512" i="22"/>
  <c r="N1514" i="22"/>
  <c r="M1514" i="22"/>
  <c r="L1515" i="22"/>
  <c r="K1515" i="22"/>
  <c r="O1515" i="22" s="1"/>
  <c r="J1515" i="22"/>
  <c r="G1516" i="22"/>
  <c r="T1516" i="22" s="1"/>
  <c r="R1513" i="22" l="1"/>
  <c r="P1514" i="22"/>
  <c r="Q1514" i="22" s="1"/>
  <c r="U1514" i="22" s="1"/>
  <c r="S1513" i="22"/>
  <c r="N1515" i="22"/>
  <c r="M1515" i="22"/>
  <c r="L1516" i="22"/>
  <c r="K1516" i="22"/>
  <c r="O1516" i="22" s="1"/>
  <c r="J1516" i="22"/>
  <c r="G1517" i="22"/>
  <c r="T1517" i="22" s="1"/>
  <c r="R1514" i="22" l="1"/>
  <c r="P1515" i="22"/>
  <c r="Q1515" i="22" s="1"/>
  <c r="U1515" i="22" s="1"/>
  <c r="S1514" i="22"/>
  <c r="N1516" i="22"/>
  <c r="M1516" i="22"/>
  <c r="L1517" i="22"/>
  <c r="K1517" i="22"/>
  <c r="O1517" i="22" s="1"/>
  <c r="J1517" i="22"/>
  <c r="G1518" i="22"/>
  <c r="T1518" i="22" s="1"/>
  <c r="R1515" i="22" l="1"/>
  <c r="P1516" i="22"/>
  <c r="Q1516" i="22" s="1"/>
  <c r="U1516" i="22" s="1"/>
  <c r="S1515" i="22"/>
  <c r="N1517" i="22"/>
  <c r="M1517" i="22"/>
  <c r="L1518" i="22"/>
  <c r="K1518" i="22"/>
  <c r="O1518" i="22" s="1"/>
  <c r="J1518" i="22"/>
  <c r="G1519" i="22"/>
  <c r="T1519" i="22" s="1"/>
  <c r="R1516" i="22" l="1"/>
  <c r="P1517" i="22"/>
  <c r="Q1517" i="22" s="1"/>
  <c r="U1517" i="22" s="1"/>
  <c r="S1516" i="22"/>
  <c r="N1518" i="22"/>
  <c r="M1518" i="22"/>
  <c r="L1519" i="22"/>
  <c r="K1519" i="22"/>
  <c r="O1519" i="22" s="1"/>
  <c r="J1519" i="22"/>
  <c r="G1520" i="22"/>
  <c r="T1520" i="22" s="1"/>
  <c r="R1517" i="22" l="1"/>
  <c r="P1518" i="22"/>
  <c r="Q1518" i="22" s="1"/>
  <c r="U1518" i="22" s="1"/>
  <c r="S1517" i="22"/>
  <c r="N1519" i="22"/>
  <c r="M1519" i="22"/>
  <c r="L1520" i="22"/>
  <c r="K1520" i="22"/>
  <c r="O1520" i="22" s="1"/>
  <c r="J1520" i="22"/>
  <c r="G1521" i="22"/>
  <c r="T1521" i="22" s="1"/>
  <c r="P1519" i="22" l="1"/>
  <c r="Q1519" i="22" s="1"/>
  <c r="U1519" i="22" s="1"/>
  <c r="R1518" i="22"/>
  <c r="S1518" i="22"/>
  <c r="N1520" i="22"/>
  <c r="M1520" i="22"/>
  <c r="L1521" i="22"/>
  <c r="K1521" i="22"/>
  <c r="O1521" i="22" s="1"/>
  <c r="J1521" i="22"/>
  <c r="G1522" i="22"/>
  <c r="T1522" i="22" s="1"/>
  <c r="R1519" i="22" l="1"/>
  <c r="P1520" i="22"/>
  <c r="Q1520" i="22" s="1"/>
  <c r="U1520" i="22" s="1"/>
  <c r="S1519" i="22"/>
  <c r="N1521" i="22"/>
  <c r="M1521" i="22"/>
  <c r="L1522" i="22"/>
  <c r="K1522" i="22"/>
  <c r="O1522" i="22" s="1"/>
  <c r="J1522" i="22"/>
  <c r="G1523" i="22"/>
  <c r="T1523" i="22" s="1"/>
  <c r="R1520" i="22" l="1"/>
  <c r="P1521" i="22"/>
  <c r="Q1521" i="22" s="1"/>
  <c r="U1521" i="22" s="1"/>
  <c r="S1520" i="22"/>
  <c r="N1522" i="22"/>
  <c r="M1522" i="22"/>
  <c r="L1523" i="22"/>
  <c r="K1523" i="22"/>
  <c r="O1523" i="22" s="1"/>
  <c r="J1523" i="22"/>
  <c r="G1524" i="22"/>
  <c r="T1524" i="22" s="1"/>
  <c r="P1522" i="22" l="1"/>
  <c r="Q1522" i="22" s="1"/>
  <c r="U1522" i="22" s="1"/>
  <c r="R1521" i="22"/>
  <c r="S1521" i="22"/>
  <c r="N1523" i="22"/>
  <c r="M1523" i="22"/>
  <c r="L1524" i="22"/>
  <c r="K1524" i="22"/>
  <c r="O1524" i="22" s="1"/>
  <c r="J1524" i="22"/>
  <c r="G1525" i="22"/>
  <c r="T1525" i="22" s="1"/>
  <c r="P1523" i="22" l="1"/>
  <c r="Q1523" i="22" s="1"/>
  <c r="U1523" i="22" s="1"/>
  <c r="R1522" i="22"/>
  <c r="S1522" i="22"/>
  <c r="N1524" i="22"/>
  <c r="M1524" i="22"/>
  <c r="L1525" i="22"/>
  <c r="K1525" i="22"/>
  <c r="O1525" i="22" s="1"/>
  <c r="J1525" i="22"/>
  <c r="G1526" i="22"/>
  <c r="T1526" i="22" s="1"/>
  <c r="P1524" i="22" l="1"/>
  <c r="Q1524" i="22" s="1"/>
  <c r="U1524" i="22" s="1"/>
  <c r="R1523" i="22"/>
  <c r="S1523" i="22"/>
  <c r="N1525" i="22"/>
  <c r="M1525" i="22"/>
  <c r="L1526" i="22"/>
  <c r="K1526" i="22"/>
  <c r="O1526" i="22" s="1"/>
  <c r="J1526" i="22"/>
  <c r="G1527" i="22"/>
  <c r="T1527" i="22" s="1"/>
  <c r="R1524" i="22" l="1"/>
  <c r="P1525" i="22"/>
  <c r="Q1525" i="22" s="1"/>
  <c r="U1525" i="22" s="1"/>
  <c r="S1524" i="22"/>
  <c r="N1526" i="22"/>
  <c r="M1526" i="22"/>
  <c r="L1527" i="22"/>
  <c r="K1527" i="22"/>
  <c r="O1527" i="22" s="1"/>
  <c r="J1527" i="22"/>
  <c r="G1528" i="22"/>
  <c r="T1528" i="22" s="1"/>
  <c r="R1525" i="22" l="1"/>
  <c r="P1526" i="22"/>
  <c r="Q1526" i="22" s="1"/>
  <c r="U1526" i="22" s="1"/>
  <c r="S1525" i="22"/>
  <c r="N1527" i="22"/>
  <c r="M1527" i="22"/>
  <c r="L1528" i="22"/>
  <c r="K1528" i="22"/>
  <c r="O1528" i="22" s="1"/>
  <c r="J1528" i="22"/>
  <c r="G1529" i="22"/>
  <c r="T1529" i="22" s="1"/>
  <c r="R1526" i="22" l="1"/>
  <c r="P1527" i="22"/>
  <c r="Q1527" i="22" s="1"/>
  <c r="U1527" i="22" s="1"/>
  <c r="S1526" i="22"/>
  <c r="N1528" i="22"/>
  <c r="M1528" i="22"/>
  <c r="L1529" i="22"/>
  <c r="K1529" i="22"/>
  <c r="O1529" i="22" s="1"/>
  <c r="J1529" i="22"/>
  <c r="G1530" i="22"/>
  <c r="T1530" i="22" s="1"/>
  <c r="R1527" i="22" l="1"/>
  <c r="P1528" i="22"/>
  <c r="Q1528" i="22" s="1"/>
  <c r="U1528" i="22" s="1"/>
  <c r="S1527" i="22"/>
  <c r="N1529" i="22"/>
  <c r="M1529" i="22"/>
  <c r="L1530" i="22"/>
  <c r="K1530" i="22"/>
  <c r="O1530" i="22" s="1"/>
  <c r="J1530" i="22"/>
  <c r="G1531" i="22"/>
  <c r="T1531" i="22" s="1"/>
  <c r="R1528" i="22" l="1"/>
  <c r="P1529" i="22"/>
  <c r="Q1529" i="22" s="1"/>
  <c r="U1529" i="22" s="1"/>
  <c r="S1528" i="22"/>
  <c r="N1530" i="22"/>
  <c r="M1530" i="22"/>
  <c r="L1531" i="22"/>
  <c r="K1531" i="22"/>
  <c r="O1531" i="22" s="1"/>
  <c r="J1531" i="22"/>
  <c r="G1532" i="22"/>
  <c r="T1532" i="22" s="1"/>
  <c r="R1529" i="22" l="1"/>
  <c r="P1530" i="22"/>
  <c r="Q1530" i="22" s="1"/>
  <c r="U1530" i="22" s="1"/>
  <c r="S1529" i="22"/>
  <c r="N1531" i="22"/>
  <c r="M1531" i="22"/>
  <c r="L1532" i="22"/>
  <c r="K1532" i="22"/>
  <c r="O1532" i="22" s="1"/>
  <c r="J1532" i="22"/>
  <c r="G1533" i="22"/>
  <c r="T1533" i="22" s="1"/>
  <c r="R1530" i="22" l="1"/>
  <c r="P1531" i="22"/>
  <c r="Q1531" i="22" s="1"/>
  <c r="U1531" i="22" s="1"/>
  <c r="S1530" i="22"/>
  <c r="N1532" i="22"/>
  <c r="M1532" i="22"/>
  <c r="L1533" i="22"/>
  <c r="K1533" i="22"/>
  <c r="O1533" i="22" s="1"/>
  <c r="J1533" i="22"/>
  <c r="G1534" i="22"/>
  <c r="T1534" i="22" s="1"/>
  <c r="R1531" i="22" l="1"/>
  <c r="P1532" i="22"/>
  <c r="Q1532" i="22" s="1"/>
  <c r="U1532" i="22" s="1"/>
  <c r="S1531" i="22"/>
  <c r="N1533" i="22"/>
  <c r="M1533" i="22"/>
  <c r="L1534" i="22"/>
  <c r="K1534" i="22"/>
  <c r="O1534" i="22" s="1"/>
  <c r="J1534" i="22"/>
  <c r="G1535" i="22"/>
  <c r="T1535" i="22" s="1"/>
  <c r="R1532" i="22" l="1"/>
  <c r="P1533" i="22"/>
  <c r="Q1533" i="22" s="1"/>
  <c r="U1533" i="22" s="1"/>
  <c r="S1532" i="22"/>
  <c r="N1534" i="22"/>
  <c r="M1534" i="22"/>
  <c r="L1535" i="22"/>
  <c r="K1535" i="22"/>
  <c r="O1535" i="22" s="1"/>
  <c r="J1535" i="22"/>
  <c r="G1536" i="22"/>
  <c r="T1536" i="22" s="1"/>
  <c r="R1533" i="22" l="1"/>
  <c r="P1534" i="22"/>
  <c r="Q1534" i="22" s="1"/>
  <c r="U1534" i="22" s="1"/>
  <c r="S1533" i="22"/>
  <c r="N1535" i="22"/>
  <c r="M1535" i="22"/>
  <c r="L1536" i="22"/>
  <c r="K1536" i="22"/>
  <c r="O1536" i="22" s="1"/>
  <c r="J1536" i="22"/>
  <c r="G1537" i="22"/>
  <c r="T1537" i="22" s="1"/>
  <c r="R1534" i="22" l="1"/>
  <c r="P1535" i="22"/>
  <c r="Q1535" i="22" s="1"/>
  <c r="U1535" i="22" s="1"/>
  <c r="S1534" i="22"/>
  <c r="N1536" i="22"/>
  <c r="M1536" i="22"/>
  <c r="L1537" i="22"/>
  <c r="K1537" i="22"/>
  <c r="O1537" i="22" s="1"/>
  <c r="J1537" i="22"/>
  <c r="G1538" i="22"/>
  <c r="T1538" i="22" s="1"/>
  <c r="R1535" i="22" l="1"/>
  <c r="P1536" i="22"/>
  <c r="Q1536" i="22" s="1"/>
  <c r="U1536" i="22" s="1"/>
  <c r="S1535" i="22"/>
  <c r="N1537" i="22"/>
  <c r="M1537" i="22"/>
  <c r="L1538" i="22"/>
  <c r="K1538" i="22"/>
  <c r="O1538" i="22" s="1"/>
  <c r="J1538" i="22"/>
  <c r="G1539" i="22"/>
  <c r="T1539" i="22" s="1"/>
  <c r="P1537" i="22" l="1"/>
  <c r="Q1537" i="22" s="1"/>
  <c r="U1537" i="22" s="1"/>
  <c r="R1536" i="22"/>
  <c r="S1536" i="22"/>
  <c r="N1538" i="22"/>
  <c r="M1538" i="22"/>
  <c r="L1539" i="22"/>
  <c r="K1539" i="22"/>
  <c r="O1539" i="22" s="1"/>
  <c r="J1539" i="22"/>
  <c r="G1540" i="22"/>
  <c r="T1540" i="22" s="1"/>
  <c r="R1537" i="22" l="1"/>
  <c r="P1538" i="22"/>
  <c r="Q1538" i="22" s="1"/>
  <c r="U1538" i="22" s="1"/>
  <c r="S1537" i="22"/>
  <c r="N1539" i="22"/>
  <c r="M1539" i="22"/>
  <c r="L1540" i="22"/>
  <c r="K1540" i="22"/>
  <c r="O1540" i="22" s="1"/>
  <c r="J1540" i="22"/>
  <c r="G1541" i="22"/>
  <c r="T1541" i="22" s="1"/>
  <c r="P1539" i="22" l="1"/>
  <c r="Q1539" i="22" s="1"/>
  <c r="U1539" i="22" s="1"/>
  <c r="R1538" i="22"/>
  <c r="S1538" i="22"/>
  <c r="N1540" i="22"/>
  <c r="M1540" i="22"/>
  <c r="L1541" i="22"/>
  <c r="K1541" i="22"/>
  <c r="O1541" i="22" s="1"/>
  <c r="J1541" i="22"/>
  <c r="G1542" i="22"/>
  <c r="T1542" i="22" s="1"/>
  <c r="P1540" i="22" l="1"/>
  <c r="Q1540" i="22" s="1"/>
  <c r="U1540" i="22" s="1"/>
  <c r="R1539" i="22"/>
  <c r="S1539" i="22"/>
  <c r="N1541" i="22"/>
  <c r="M1541" i="22"/>
  <c r="L1542" i="22"/>
  <c r="K1542" i="22"/>
  <c r="O1542" i="22" s="1"/>
  <c r="J1542" i="22"/>
  <c r="G1543" i="22"/>
  <c r="T1543" i="22" s="1"/>
  <c r="R1540" i="22" l="1"/>
  <c r="P1541" i="22"/>
  <c r="Q1541" i="22" s="1"/>
  <c r="U1541" i="22" s="1"/>
  <c r="S1540" i="22"/>
  <c r="N1542" i="22"/>
  <c r="M1542" i="22"/>
  <c r="L1543" i="22"/>
  <c r="K1543" i="22"/>
  <c r="O1543" i="22" s="1"/>
  <c r="J1543" i="22"/>
  <c r="G1544" i="22"/>
  <c r="T1544" i="22" s="1"/>
  <c r="R1541" i="22" l="1"/>
  <c r="P1542" i="22"/>
  <c r="Q1542" i="22" s="1"/>
  <c r="U1542" i="22" s="1"/>
  <c r="S1541" i="22"/>
  <c r="N1543" i="22"/>
  <c r="M1543" i="22"/>
  <c r="K1544" i="22"/>
  <c r="O1544" i="22" s="1"/>
  <c r="L1544" i="22"/>
  <c r="J1544" i="22"/>
  <c r="G1545" i="22"/>
  <c r="T1545" i="22" s="1"/>
  <c r="R1542" i="22" l="1"/>
  <c r="P1543" i="22"/>
  <c r="Q1543" i="22" s="1"/>
  <c r="U1543" i="22" s="1"/>
  <c r="S1542" i="22"/>
  <c r="N1544" i="22"/>
  <c r="M1544" i="22"/>
  <c r="L1545" i="22"/>
  <c r="K1545" i="22"/>
  <c r="O1545" i="22" s="1"/>
  <c r="J1545" i="22"/>
  <c r="G1546" i="22"/>
  <c r="T1546" i="22" s="1"/>
  <c r="R1543" i="22" l="1"/>
  <c r="P1544" i="22"/>
  <c r="Q1544" i="22" s="1"/>
  <c r="U1544" i="22" s="1"/>
  <c r="S1543" i="22"/>
  <c r="N1545" i="22"/>
  <c r="M1545" i="22"/>
  <c r="L1546" i="22"/>
  <c r="K1546" i="22"/>
  <c r="O1546" i="22" s="1"/>
  <c r="J1546" i="22"/>
  <c r="G1547" i="22"/>
  <c r="T1547" i="22" s="1"/>
  <c r="R1544" i="22" l="1"/>
  <c r="P1545" i="22"/>
  <c r="Q1545" i="22" s="1"/>
  <c r="U1545" i="22" s="1"/>
  <c r="S1544" i="22"/>
  <c r="N1546" i="22"/>
  <c r="M1546" i="22"/>
  <c r="L1547" i="22"/>
  <c r="K1547" i="22"/>
  <c r="O1547" i="22" s="1"/>
  <c r="J1547" i="22"/>
  <c r="G1548" i="22"/>
  <c r="T1548" i="22" s="1"/>
  <c r="R1545" i="22" l="1"/>
  <c r="P1546" i="22"/>
  <c r="Q1546" i="22" s="1"/>
  <c r="U1546" i="22" s="1"/>
  <c r="S1545" i="22"/>
  <c r="N1547" i="22"/>
  <c r="M1547" i="22"/>
  <c r="L1548" i="22"/>
  <c r="K1548" i="22"/>
  <c r="O1548" i="22" s="1"/>
  <c r="J1548" i="22"/>
  <c r="G1549" i="22"/>
  <c r="T1549" i="22" s="1"/>
  <c r="R1546" i="22" l="1"/>
  <c r="P1547" i="22"/>
  <c r="Q1547" i="22" s="1"/>
  <c r="U1547" i="22" s="1"/>
  <c r="S1546" i="22"/>
  <c r="N1548" i="22"/>
  <c r="M1548" i="22"/>
  <c r="L1549" i="22"/>
  <c r="K1549" i="22"/>
  <c r="O1549" i="22" s="1"/>
  <c r="J1549" i="22"/>
  <c r="G1550" i="22"/>
  <c r="T1550" i="22" s="1"/>
  <c r="R1547" i="22" l="1"/>
  <c r="P1548" i="22"/>
  <c r="Q1548" i="22" s="1"/>
  <c r="U1548" i="22" s="1"/>
  <c r="S1547" i="22"/>
  <c r="N1549" i="22"/>
  <c r="M1549" i="22"/>
  <c r="L1550" i="22"/>
  <c r="K1550" i="22"/>
  <c r="O1550" i="22" s="1"/>
  <c r="J1550" i="22"/>
  <c r="G1551" i="22"/>
  <c r="T1551" i="22" s="1"/>
  <c r="R1548" i="22" l="1"/>
  <c r="P1549" i="22"/>
  <c r="Q1549" i="22" s="1"/>
  <c r="U1549" i="22" s="1"/>
  <c r="S1548" i="22"/>
  <c r="N1550" i="22"/>
  <c r="M1550" i="22"/>
  <c r="L1551" i="22"/>
  <c r="K1551" i="22"/>
  <c r="O1551" i="22" s="1"/>
  <c r="J1551" i="22"/>
  <c r="G1552" i="22"/>
  <c r="T1552" i="22" s="1"/>
  <c r="R1549" i="22" l="1"/>
  <c r="P1550" i="22"/>
  <c r="Q1550" i="22" s="1"/>
  <c r="U1550" i="22" s="1"/>
  <c r="S1549" i="22"/>
  <c r="N1551" i="22"/>
  <c r="M1551" i="22"/>
  <c r="L1552" i="22"/>
  <c r="K1552" i="22"/>
  <c r="O1552" i="22" s="1"/>
  <c r="J1552" i="22"/>
  <c r="G1553" i="22"/>
  <c r="T1553" i="22" s="1"/>
  <c r="R1550" i="22" l="1"/>
  <c r="P1551" i="22"/>
  <c r="Q1551" i="22" s="1"/>
  <c r="U1551" i="22" s="1"/>
  <c r="S1550" i="22"/>
  <c r="N1552" i="22"/>
  <c r="M1552" i="22"/>
  <c r="L1553" i="22"/>
  <c r="K1553" i="22"/>
  <c r="O1553" i="22" s="1"/>
  <c r="J1553" i="22"/>
  <c r="G1554" i="22"/>
  <c r="T1554" i="22" s="1"/>
  <c r="R1551" i="22" l="1"/>
  <c r="P1552" i="22"/>
  <c r="Q1552" i="22" s="1"/>
  <c r="U1552" i="22" s="1"/>
  <c r="S1551" i="22"/>
  <c r="N1553" i="22"/>
  <c r="M1553" i="22"/>
  <c r="L1554" i="22"/>
  <c r="K1554" i="22"/>
  <c r="O1554" i="22" s="1"/>
  <c r="J1554" i="22"/>
  <c r="G1555" i="22"/>
  <c r="T1555" i="22" s="1"/>
  <c r="R1552" i="22" l="1"/>
  <c r="P1553" i="22"/>
  <c r="Q1553" i="22" s="1"/>
  <c r="U1553" i="22" s="1"/>
  <c r="S1552" i="22"/>
  <c r="N1554" i="22"/>
  <c r="M1554" i="22"/>
  <c r="L1555" i="22"/>
  <c r="K1555" i="22"/>
  <c r="O1555" i="22" s="1"/>
  <c r="J1555" i="22"/>
  <c r="G1556" i="22"/>
  <c r="T1556" i="22" s="1"/>
  <c r="R1553" i="22" l="1"/>
  <c r="P1554" i="22"/>
  <c r="Q1554" i="22" s="1"/>
  <c r="U1554" i="22" s="1"/>
  <c r="S1553" i="22"/>
  <c r="N1555" i="22"/>
  <c r="M1555" i="22"/>
  <c r="L1556" i="22"/>
  <c r="K1556" i="22"/>
  <c r="O1556" i="22" s="1"/>
  <c r="J1556" i="22"/>
  <c r="G1557" i="22"/>
  <c r="T1557" i="22" s="1"/>
  <c r="R1554" i="22" l="1"/>
  <c r="P1555" i="22"/>
  <c r="Q1555" i="22" s="1"/>
  <c r="U1555" i="22" s="1"/>
  <c r="S1554" i="22"/>
  <c r="N1556" i="22"/>
  <c r="M1556" i="22"/>
  <c r="L1557" i="22"/>
  <c r="K1557" i="22"/>
  <c r="O1557" i="22" s="1"/>
  <c r="J1557" i="22"/>
  <c r="G1558" i="22"/>
  <c r="T1558" i="22" s="1"/>
  <c r="R1555" i="22" l="1"/>
  <c r="P1556" i="22"/>
  <c r="Q1556" i="22" s="1"/>
  <c r="U1556" i="22" s="1"/>
  <c r="S1555" i="22"/>
  <c r="N1557" i="22"/>
  <c r="M1557" i="22"/>
  <c r="L1558" i="22"/>
  <c r="K1558" i="22"/>
  <c r="O1558" i="22" s="1"/>
  <c r="J1558" i="22"/>
  <c r="G1559" i="22"/>
  <c r="T1559" i="22" s="1"/>
  <c r="R1556" i="22" l="1"/>
  <c r="P1557" i="22"/>
  <c r="Q1557" i="22" s="1"/>
  <c r="U1557" i="22" s="1"/>
  <c r="S1556" i="22"/>
  <c r="N1558" i="22"/>
  <c r="M1558" i="22"/>
  <c r="L1559" i="22"/>
  <c r="K1559" i="22"/>
  <c r="O1559" i="22" s="1"/>
  <c r="J1559" i="22"/>
  <c r="G1560" i="22"/>
  <c r="T1560" i="22" s="1"/>
  <c r="R1557" i="22" l="1"/>
  <c r="P1558" i="22"/>
  <c r="Q1558" i="22" s="1"/>
  <c r="U1558" i="22" s="1"/>
  <c r="S1557" i="22"/>
  <c r="N1559" i="22"/>
  <c r="M1559" i="22"/>
  <c r="L1560" i="22"/>
  <c r="K1560" i="22"/>
  <c r="O1560" i="22" s="1"/>
  <c r="J1560" i="22"/>
  <c r="G1561" i="22"/>
  <c r="T1561" i="22" s="1"/>
  <c r="R1558" i="22" l="1"/>
  <c r="P1559" i="22"/>
  <c r="Q1559" i="22" s="1"/>
  <c r="U1559" i="22" s="1"/>
  <c r="S1558" i="22"/>
  <c r="N1560" i="22"/>
  <c r="M1560" i="22"/>
  <c r="L1561" i="22"/>
  <c r="K1561" i="22"/>
  <c r="O1561" i="22" s="1"/>
  <c r="J1561" i="22"/>
  <c r="G1562" i="22"/>
  <c r="T1562" i="22" s="1"/>
  <c r="R1559" i="22" l="1"/>
  <c r="P1560" i="22"/>
  <c r="Q1560" i="22" s="1"/>
  <c r="U1560" i="22" s="1"/>
  <c r="S1559" i="22"/>
  <c r="N1561" i="22"/>
  <c r="M1561" i="22"/>
  <c r="L1562" i="22"/>
  <c r="K1562" i="22"/>
  <c r="O1562" i="22" s="1"/>
  <c r="J1562" i="22"/>
  <c r="G1563" i="22"/>
  <c r="T1563" i="22" s="1"/>
  <c r="R1560" i="22" l="1"/>
  <c r="P1561" i="22"/>
  <c r="Q1561" i="22" s="1"/>
  <c r="U1561" i="22" s="1"/>
  <c r="S1560" i="22"/>
  <c r="N1562" i="22"/>
  <c r="M1562" i="22"/>
  <c r="L1563" i="22"/>
  <c r="K1563" i="22"/>
  <c r="O1563" i="22" s="1"/>
  <c r="J1563" i="22"/>
  <c r="G1564" i="22"/>
  <c r="T1564" i="22" s="1"/>
  <c r="R1561" i="22" l="1"/>
  <c r="P1562" i="22"/>
  <c r="Q1562" i="22" s="1"/>
  <c r="U1562" i="22" s="1"/>
  <c r="S1561" i="22"/>
  <c r="N1563" i="22"/>
  <c r="M1563" i="22"/>
  <c r="L1564" i="22"/>
  <c r="K1564" i="22"/>
  <c r="O1564" i="22" s="1"/>
  <c r="J1564" i="22"/>
  <c r="G1565" i="22"/>
  <c r="T1565" i="22" s="1"/>
  <c r="R1562" i="22" l="1"/>
  <c r="P1563" i="22"/>
  <c r="Q1563" i="22" s="1"/>
  <c r="U1563" i="22" s="1"/>
  <c r="S1562" i="22"/>
  <c r="N1564" i="22"/>
  <c r="M1564" i="22"/>
  <c r="L1565" i="22"/>
  <c r="K1565" i="22"/>
  <c r="O1565" i="22" s="1"/>
  <c r="J1565" i="22"/>
  <c r="G1566" i="22"/>
  <c r="T1566" i="22" s="1"/>
  <c r="R1563" i="22" l="1"/>
  <c r="P1564" i="22"/>
  <c r="Q1564" i="22" s="1"/>
  <c r="U1564" i="22" s="1"/>
  <c r="S1563" i="22"/>
  <c r="N1565" i="22"/>
  <c r="M1565" i="22"/>
  <c r="L1566" i="22"/>
  <c r="K1566" i="22"/>
  <c r="O1566" i="22" s="1"/>
  <c r="J1566" i="22"/>
  <c r="G1567" i="22"/>
  <c r="T1567" i="22" s="1"/>
  <c r="R1564" i="22" l="1"/>
  <c r="P1565" i="22"/>
  <c r="Q1565" i="22" s="1"/>
  <c r="U1565" i="22" s="1"/>
  <c r="S1564" i="22"/>
  <c r="N1566" i="22"/>
  <c r="M1566" i="22"/>
  <c r="L1567" i="22"/>
  <c r="K1567" i="22"/>
  <c r="O1567" i="22" s="1"/>
  <c r="J1567" i="22"/>
  <c r="G1568" i="22"/>
  <c r="T1568" i="22" s="1"/>
  <c r="R1565" i="22" l="1"/>
  <c r="P1566" i="22"/>
  <c r="Q1566" i="22" s="1"/>
  <c r="U1566" i="22" s="1"/>
  <c r="S1565" i="22"/>
  <c r="N1567" i="22"/>
  <c r="M1567" i="22"/>
  <c r="L1568" i="22"/>
  <c r="K1568" i="22"/>
  <c r="O1568" i="22" s="1"/>
  <c r="J1568" i="22"/>
  <c r="G1569" i="22"/>
  <c r="T1569" i="22" s="1"/>
  <c r="R1566" i="22" l="1"/>
  <c r="P1567" i="22"/>
  <c r="Q1567" i="22" s="1"/>
  <c r="U1567" i="22" s="1"/>
  <c r="S1566" i="22"/>
  <c r="N1568" i="22"/>
  <c r="M1568" i="22"/>
  <c r="L1569" i="22"/>
  <c r="K1569" i="22"/>
  <c r="O1569" i="22" s="1"/>
  <c r="J1569" i="22"/>
  <c r="G1570" i="22"/>
  <c r="T1570" i="22" s="1"/>
  <c r="S1567" i="22" l="1"/>
  <c r="P1568" i="22"/>
  <c r="Q1568" i="22" s="1"/>
  <c r="U1568" i="22" s="1"/>
  <c r="R1567" i="22"/>
  <c r="N1569" i="22"/>
  <c r="M1569" i="22"/>
  <c r="L1570" i="22"/>
  <c r="K1570" i="22"/>
  <c r="O1570" i="22" s="1"/>
  <c r="J1570" i="22"/>
  <c r="G1571" i="22"/>
  <c r="T1571" i="22" s="1"/>
  <c r="S1568" i="22" l="1"/>
  <c r="R1568" i="22"/>
  <c r="P1569" i="22"/>
  <c r="Q1569" i="22" s="1"/>
  <c r="U1569" i="22" s="1"/>
  <c r="N1570" i="22"/>
  <c r="M1570" i="22"/>
  <c r="L1571" i="22"/>
  <c r="K1571" i="22"/>
  <c r="O1571" i="22" s="1"/>
  <c r="J1571" i="22"/>
  <c r="G1572" i="22"/>
  <c r="T1572" i="22" s="1"/>
  <c r="S1569" i="22" l="1"/>
  <c r="P1570" i="22"/>
  <c r="Q1570" i="22" s="1"/>
  <c r="U1570" i="22" s="1"/>
  <c r="R1569" i="22"/>
  <c r="N1571" i="22"/>
  <c r="M1571" i="22"/>
  <c r="L1572" i="22"/>
  <c r="K1572" i="22"/>
  <c r="O1572" i="22" s="1"/>
  <c r="J1572" i="22"/>
  <c r="G1573" i="22"/>
  <c r="T1573" i="22" s="1"/>
  <c r="P1571" i="22" l="1"/>
  <c r="Q1571" i="22" s="1"/>
  <c r="U1571" i="22" s="1"/>
  <c r="R1570" i="22"/>
  <c r="S1570" i="22"/>
  <c r="N1572" i="22"/>
  <c r="M1572" i="22"/>
  <c r="L1573" i="22"/>
  <c r="K1573" i="22"/>
  <c r="O1573" i="22" s="1"/>
  <c r="J1573" i="22"/>
  <c r="G1574" i="22"/>
  <c r="T1574" i="22" s="1"/>
  <c r="P1572" i="22" l="1"/>
  <c r="Q1572" i="22" s="1"/>
  <c r="U1572" i="22" s="1"/>
  <c r="R1571" i="22"/>
  <c r="S1571" i="22"/>
  <c r="N1573" i="22"/>
  <c r="M1573" i="22"/>
  <c r="L1574" i="22"/>
  <c r="K1574" i="22"/>
  <c r="O1574" i="22" s="1"/>
  <c r="J1574" i="22"/>
  <c r="G1575" i="22"/>
  <c r="T1575" i="22" s="1"/>
  <c r="R1572" i="22" l="1"/>
  <c r="P1573" i="22"/>
  <c r="Q1573" i="22" s="1"/>
  <c r="U1573" i="22" s="1"/>
  <c r="S1572" i="22"/>
  <c r="N1574" i="22"/>
  <c r="P1574" i="22" s="1"/>
  <c r="M1574" i="22"/>
  <c r="L1575" i="22"/>
  <c r="K1575" i="22"/>
  <c r="O1575" i="22" s="1"/>
  <c r="J1575" i="22"/>
  <c r="G1576" i="22"/>
  <c r="T1576" i="22" s="1"/>
  <c r="R1573" i="22" l="1"/>
  <c r="S1573" i="22"/>
  <c r="Q1574" i="22"/>
  <c r="U1574" i="22" s="1"/>
  <c r="N1575" i="22"/>
  <c r="M1575" i="22"/>
  <c r="L1576" i="22"/>
  <c r="K1576" i="22"/>
  <c r="O1576" i="22" s="1"/>
  <c r="J1576" i="22"/>
  <c r="G1577" i="22"/>
  <c r="T1577" i="22" s="1"/>
  <c r="R1574" i="22" l="1"/>
  <c r="P1575" i="22"/>
  <c r="Q1575" i="22" s="1"/>
  <c r="U1575" i="22" s="1"/>
  <c r="S1574" i="22"/>
  <c r="N1576" i="22"/>
  <c r="M1576" i="22"/>
  <c r="L1577" i="22"/>
  <c r="K1577" i="22"/>
  <c r="O1577" i="22" s="1"/>
  <c r="J1577" i="22"/>
  <c r="G1578" i="22"/>
  <c r="T1578" i="22" s="1"/>
  <c r="R1575" i="22" l="1"/>
  <c r="P1576" i="22"/>
  <c r="Q1576" i="22" s="1"/>
  <c r="U1576" i="22" s="1"/>
  <c r="S1575" i="22"/>
  <c r="N1577" i="22"/>
  <c r="M1577" i="22"/>
  <c r="L1578" i="22"/>
  <c r="K1578" i="22"/>
  <c r="O1578" i="22" s="1"/>
  <c r="J1578" i="22"/>
  <c r="G1579" i="22"/>
  <c r="T1579" i="22" s="1"/>
  <c r="R1576" i="22" l="1"/>
  <c r="P1577" i="22"/>
  <c r="Q1577" i="22" s="1"/>
  <c r="U1577" i="22" s="1"/>
  <c r="S1576" i="22"/>
  <c r="N1578" i="22"/>
  <c r="M1578" i="22"/>
  <c r="L1579" i="22"/>
  <c r="K1579" i="22"/>
  <c r="O1579" i="22" s="1"/>
  <c r="J1579" i="22"/>
  <c r="G1580" i="22"/>
  <c r="T1580" i="22" s="1"/>
  <c r="R1577" i="22" l="1"/>
  <c r="P1578" i="22"/>
  <c r="Q1578" i="22" s="1"/>
  <c r="U1578" i="22" s="1"/>
  <c r="S1577" i="22"/>
  <c r="N1579" i="22"/>
  <c r="M1579" i="22"/>
  <c r="L1580" i="22"/>
  <c r="K1580" i="22"/>
  <c r="O1580" i="22" s="1"/>
  <c r="J1580" i="22"/>
  <c r="G1581" i="22"/>
  <c r="T1581" i="22" s="1"/>
  <c r="R1578" i="22" l="1"/>
  <c r="P1579" i="22"/>
  <c r="Q1579" i="22" s="1"/>
  <c r="U1579" i="22" s="1"/>
  <c r="S1578" i="22"/>
  <c r="N1580" i="22"/>
  <c r="M1580" i="22"/>
  <c r="L1581" i="22"/>
  <c r="K1581" i="22"/>
  <c r="O1581" i="22" s="1"/>
  <c r="J1581" i="22"/>
  <c r="G1582" i="22"/>
  <c r="T1582" i="22" s="1"/>
  <c r="R1579" i="22" l="1"/>
  <c r="P1580" i="22"/>
  <c r="Q1580" i="22" s="1"/>
  <c r="U1580" i="22" s="1"/>
  <c r="S1579" i="22"/>
  <c r="N1581" i="22"/>
  <c r="M1581" i="22"/>
  <c r="L1582" i="22"/>
  <c r="K1582" i="22"/>
  <c r="O1582" i="22" s="1"/>
  <c r="J1582" i="22"/>
  <c r="G1583" i="22"/>
  <c r="T1583" i="22" s="1"/>
  <c r="R1580" i="22" l="1"/>
  <c r="P1581" i="22"/>
  <c r="Q1581" i="22" s="1"/>
  <c r="U1581" i="22" s="1"/>
  <c r="S1580" i="22"/>
  <c r="N1582" i="22"/>
  <c r="M1582" i="22"/>
  <c r="L1583" i="22"/>
  <c r="K1583" i="22"/>
  <c r="O1583" i="22" s="1"/>
  <c r="J1583" i="22"/>
  <c r="G1584" i="22"/>
  <c r="T1584" i="22" s="1"/>
  <c r="R1581" i="22" l="1"/>
  <c r="P1582" i="22"/>
  <c r="Q1582" i="22" s="1"/>
  <c r="U1582" i="22" s="1"/>
  <c r="S1581" i="22"/>
  <c r="N1583" i="22"/>
  <c r="M1583" i="22"/>
  <c r="L1584" i="22"/>
  <c r="K1584" i="22"/>
  <c r="O1584" i="22" s="1"/>
  <c r="J1584" i="22"/>
  <c r="G1585" i="22"/>
  <c r="T1585" i="22" s="1"/>
  <c r="R1582" i="22" l="1"/>
  <c r="P1583" i="22"/>
  <c r="Q1583" i="22" s="1"/>
  <c r="U1583" i="22" s="1"/>
  <c r="S1582" i="22"/>
  <c r="N1584" i="22"/>
  <c r="M1584" i="22"/>
  <c r="L1585" i="22"/>
  <c r="K1585" i="22"/>
  <c r="O1585" i="22" s="1"/>
  <c r="J1585" i="22"/>
  <c r="G1586" i="22"/>
  <c r="T1586" i="22" s="1"/>
  <c r="R1583" i="22" l="1"/>
  <c r="P1584" i="22"/>
  <c r="Q1584" i="22" s="1"/>
  <c r="U1584" i="22" s="1"/>
  <c r="S1583" i="22"/>
  <c r="N1585" i="22"/>
  <c r="M1585" i="22"/>
  <c r="L1586" i="22"/>
  <c r="K1586" i="22"/>
  <c r="O1586" i="22" s="1"/>
  <c r="J1586" i="22"/>
  <c r="G1587" i="22"/>
  <c r="T1587" i="22" s="1"/>
  <c r="R1584" i="22" l="1"/>
  <c r="P1585" i="22"/>
  <c r="Q1585" i="22" s="1"/>
  <c r="U1585" i="22" s="1"/>
  <c r="S1584" i="22"/>
  <c r="N1586" i="22"/>
  <c r="M1586" i="22"/>
  <c r="L1587" i="22"/>
  <c r="K1587" i="22"/>
  <c r="O1587" i="22" s="1"/>
  <c r="J1587" i="22"/>
  <c r="G1588" i="22"/>
  <c r="T1588" i="22" s="1"/>
  <c r="R1585" i="22" l="1"/>
  <c r="P1586" i="22"/>
  <c r="Q1586" i="22" s="1"/>
  <c r="U1586" i="22" s="1"/>
  <c r="S1585" i="22"/>
  <c r="N1587" i="22"/>
  <c r="M1587" i="22"/>
  <c r="L1588" i="22"/>
  <c r="K1588" i="22"/>
  <c r="O1588" i="22" s="1"/>
  <c r="J1588" i="22"/>
  <c r="G1589" i="22"/>
  <c r="T1589" i="22" s="1"/>
  <c r="R1586" i="22" l="1"/>
  <c r="P1587" i="22"/>
  <c r="Q1587" i="22" s="1"/>
  <c r="U1587" i="22" s="1"/>
  <c r="S1586" i="22"/>
  <c r="N1588" i="22"/>
  <c r="M1588" i="22"/>
  <c r="L1589" i="22"/>
  <c r="K1589" i="22"/>
  <c r="O1589" i="22" s="1"/>
  <c r="J1589" i="22"/>
  <c r="G1590" i="22"/>
  <c r="T1590" i="22" s="1"/>
  <c r="R1587" i="22" l="1"/>
  <c r="P1588" i="22"/>
  <c r="Q1588" i="22" s="1"/>
  <c r="U1588" i="22" s="1"/>
  <c r="S1587" i="22"/>
  <c r="N1589" i="22"/>
  <c r="M1589" i="22"/>
  <c r="L1590" i="22"/>
  <c r="K1590" i="22"/>
  <c r="O1590" i="22" s="1"/>
  <c r="J1590" i="22"/>
  <c r="G1591" i="22"/>
  <c r="T1591" i="22" s="1"/>
  <c r="P1589" i="22" l="1"/>
  <c r="Q1589" i="22" s="1"/>
  <c r="U1589" i="22" s="1"/>
  <c r="S1588" i="22"/>
  <c r="R1588" i="22"/>
  <c r="N1590" i="22"/>
  <c r="M1590" i="22"/>
  <c r="L1591" i="22"/>
  <c r="K1591" i="22"/>
  <c r="O1591" i="22" s="1"/>
  <c r="J1591" i="22"/>
  <c r="G1592" i="22"/>
  <c r="T1592" i="22" s="1"/>
  <c r="P1590" i="22" l="1"/>
  <c r="Q1590" i="22" s="1"/>
  <c r="U1590" i="22" s="1"/>
  <c r="R1589" i="22"/>
  <c r="S1589" i="22"/>
  <c r="N1591" i="22"/>
  <c r="M1591" i="22"/>
  <c r="L1592" i="22"/>
  <c r="K1592" i="22"/>
  <c r="O1592" i="22" s="1"/>
  <c r="J1592" i="22"/>
  <c r="G1593" i="22"/>
  <c r="T1593" i="22" s="1"/>
  <c r="R1590" i="22" l="1"/>
  <c r="P1591" i="22"/>
  <c r="Q1591" i="22" s="1"/>
  <c r="U1591" i="22" s="1"/>
  <c r="S1590" i="22"/>
  <c r="N1592" i="22"/>
  <c r="M1592" i="22"/>
  <c r="L1593" i="22"/>
  <c r="K1593" i="22"/>
  <c r="O1593" i="22" s="1"/>
  <c r="J1593" i="22"/>
  <c r="G1594" i="22"/>
  <c r="T1594" i="22" s="1"/>
  <c r="R1591" i="22" l="1"/>
  <c r="P1592" i="22"/>
  <c r="Q1592" i="22" s="1"/>
  <c r="U1592" i="22" s="1"/>
  <c r="S1591" i="22"/>
  <c r="N1593" i="22"/>
  <c r="M1593" i="22"/>
  <c r="L1594" i="22"/>
  <c r="K1594" i="22"/>
  <c r="O1594" i="22" s="1"/>
  <c r="J1594" i="22"/>
  <c r="G1595" i="22"/>
  <c r="T1595" i="22" s="1"/>
  <c r="R1592" i="22" l="1"/>
  <c r="P1593" i="22"/>
  <c r="Q1593" i="22" s="1"/>
  <c r="U1593" i="22" s="1"/>
  <c r="S1592" i="22"/>
  <c r="N1594" i="22"/>
  <c r="M1594" i="22"/>
  <c r="L1595" i="22"/>
  <c r="K1595" i="22"/>
  <c r="O1595" i="22" s="1"/>
  <c r="J1595" i="22"/>
  <c r="G1596" i="22"/>
  <c r="T1596" i="22" s="1"/>
  <c r="R1593" i="22" l="1"/>
  <c r="P1594" i="22"/>
  <c r="Q1594" i="22" s="1"/>
  <c r="U1594" i="22" s="1"/>
  <c r="S1593" i="22"/>
  <c r="N1595" i="22"/>
  <c r="M1595" i="22"/>
  <c r="L1596" i="22"/>
  <c r="K1596" i="22"/>
  <c r="O1596" i="22" s="1"/>
  <c r="J1596" i="22"/>
  <c r="G1597" i="22"/>
  <c r="T1597" i="22" s="1"/>
  <c r="R1594" i="22" l="1"/>
  <c r="P1595" i="22"/>
  <c r="Q1595" i="22" s="1"/>
  <c r="U1595" i="22" s="1"/>
  <c r="S1594" i="22"/>
  <c r="N1596" i="22"/>
  <c r="M1596" i="22"/>
  <c r="L1597" i="22"/>
  <c r="K1597" i="22"/>
  <c r="O1597" i="22" s="1"/>
  <c r="J1597" i="22"/>
  <c r="G1598" i="22"/>
  <c r="T1598" i="22" s="1"/>
  <c r="R1595" i="22" l="1"/>
  <c r="P1596" i="22"/>
  <c r="Q1596" i="22" s="1"/>
  <c r="U1596" i="22" s="1"/>
  <c r="S1595" i="22"/>
  <c r="N1597" i="22"/>
  <c r="M1597" i="22"/>
  <c r="L1598" i="22"/>
  <c r="K1598" i="22"/>
  <c r="O1598" i="22" s="1"/>
  <c r="J1598" i="22"/>
  <c r="G1599" i="22"/>
  <c r="T1599" i="22" s="1"/>
  <c r="R1596" i="22" l="1"/>
  <c r="S1596" i="22"/>
  <c r="P1597" i="22"/>
  <c r="Q1597" i="22" s="1"/>
  <c r="U1597" i="22" s="1"/>
  <c r="N1598" i="22"/>
  <c r="M1598" i="22"/>
  <c r="L1599" i="22"/>
  <c r="K1599" i="22"/>
  <c r="O1599" i="22" s="1"/>
  <c r="J1599" i="22"/>
  <c r="G1600" i="22"/>
  <c r="T1600" i="22" s="1"/>
  <c r="R1597" i="22" l="1"/>
  <c r="P1598" i="22"/>
  <c r="Q1598" i="22" s="1"/>
  <c r="U1598" i="22" s="1"/>
  <c r="S1597" i="22"/>
  <c r="N1599" i="22"/>
  <c r="M1599" i="22"/>
  <c r="L1600" i="22"/>
  <c r="K1600" i="22"/>
  <c r="O1600" i="22" s="1"/>
  <c r="J1600" i="22"/>
  <c r="G1601" i="22"/>
  <c r="T1601" i="22" s="1"/>
  <c r="R1598" i="22" l="1"/>
  <c r="P1599" i="22"/>
  <c r="Q1599" i="22" s="1"/>
  <c r="U1599" i="22" s="1"/>
  <c r="S1598" i="22"/>
  <c r="N1600" i="22"/>
  <c r="M1600" i="22"/>
  <c r="L1601" i="22"/>
  <c r="K1601" i="22"/>
  <c r="O1601" i="22" s="1"/>
  <c r="J1601" i="22"/>
  <c r="G1602" i="22"/>
  <c r="T1602" i="22" s="1"/>
  <c r="R1599" i="22" l="1"/>
  <c r="P1600" i="22"/>
  <c r="Q1600" i="22" s="1"/>
  <c r="U1600" i="22" s="1"/>
  <c r="S1599" i="22"/>
  <c r="N1601" i="22"/>
  <c r="M1601" i="22"/>
  <c r="L1602" i="22"/>
  <c r="K1602" i="22"/>
  <c r="O1602" i="22" s="1"/>
  <c r="J1602" i="22"/>
  <c r="G1603" i="22"/>
  <c r="T1603" i="22" s="1"/>
  <c r="R1600" i="22" l="1"/>
  <c r="P1601" i="22"/>
  <c r="Q1601" i="22" s="1"/>
  <c r="U1601" i="22" s="1"/>
  <c r="S1600" i="22"/>
  <c r="N1602" i="22"/>
  <c r="M1602" i="22"/>
  <c r="L1603" i="22"/>
  <c r="K1603" i="22"/>
  <c r="O1603" i="22" s="1"/>
  <c r="J1603" i="22"/>
  <c r="G1604" i="22"/>
  <c r="T1604" i="22" s="1"/>
  <c r="R1601" i="22" l="1"/>
  <c r="P1602" i="22"/>
  <c r="Q1602" i="22" s="1"/>
  <c r="U1602" i="22" s="1"/>
  <c r="S1601" i="22"/>
  <c r="N1603" i="22"/>
  <c r="M1603" i="22"/>
  <c r="L1604" i="22"/>
  <c r="K1604" i="22"/>
  <c r="O1604" i="22" s="1"/>
  <c r="J1604" i="22"/>
  <c r="G1605" i="22"/>
  <c r="T1605" i="22" s="1"/>
  <c r="R1602" i="22" l="1"/>
  <c r="P1603" i="22"/>
  <c r="Q1603" i="22" s="1"/>
  <c r="U1603" i="22" s="1"/>
  <c r="S1602" i="22"/>
  <c r="N1604" i="22"/>
  <c r="M1604" i="22"/>
  <c r="L1605" i="22"/>
  <c r="K1605" i="22"/>
  <c r="O1605" i="22" s="1"/>
  <c r="J1605" i="22"/>
  <c r="G1606" i="22"/>
  <c r="T1606" i="22" s="1"/>
  <c r="R1603" i="22" l="1"/>
  <c r="S1603" i="22"/>
  <c r="P1604" i="22"/>
  <c r="Q1604" i="22" s="1"/>
  <c r="U1604" i="22" s="1"/>
  <c r="N1605" i="22"/>
  <c r="M1605" i="22"/>
  <c r="L1606" i="22"/>
  <c r="K1606" i="22"/>
  <c r="O1606" i="22" s="1"/>
  <c r="J1606" i="22"/>
  <c r="G1607" i="22"/>
  <c r="T1607" i="22" s="1"/>
  <c r="R1604" i="22" l="1"/>
  <c r="P1605" i="22"/>
  <c r="Q1605" i="22" s="1"/>
  <c r="U1605" i="22" s="1"/>
  <c r="S1604" i="22"/>
  <c r="N1606" i="22"/>
  <c r="M1606" i="22"/>
  <c r="L1607" i="22"/>
  <c r="K1607" i="22"/>
  <c r="O1607" i="22" s="1"/>
  <c r="J1607" i="22"/>
  <c r="G1608" i="22"/>
  <c r="T1608" i="22" s="1"/>
  <c r="R1605" i="22" l="1"/>
  <c r="P1606" i="22"/>
  <c r="Q1606" i="22" s="1"/>
  <c r="U1606" i="22" s="1"/>
  <c r="S1605" i="22"/>
  <c r="N1607" i="22"/>
  <c r="M1607" i="22"/>
  <c r="L1608" i="22"/>
  <c r="K1608" i="22"/>
  <c r="O1608" i="22" s="1"/>
  <c r="J1608" i="22"/>
  <c r="G1609" i="22"/>
  <c r="T1609" i="22" s="1"/>
  <c r="R1606" i="22" l="1"/>
  <c r="P1607" i="22"/>
  <c r="Q1607" i="22" s="1"/>
  <c r="U1607" i="22" s="1"/>
  <c r="S1606" i="22"/>
  <c r="N1608" i="22"/>
  <c r="M1608" i="22"/>
  <c r="L1609" i="22"/>
  <c r="K1609" i="22"/>
  <c r="O1609" i="22" s="1"/>
  <c r="J1609" i="22"/>
  <c r="G1610" i="22"/>
  <c r="T1610" i="22" s="1"/>
  <c r="R1607" i="22" l="1"/>
  <c r="P1608" i="22"/>
  <c r="Q1608" i="22" s="1"/>
  <c r="U1608" i="22" s="1"/>
  <c r="S1607" i="22"/>
  <c r="N1609" i="22"/>
  <c r="M1609" i="22"/>
  <c r="L1610" i="22"/>
  <c r="K1610" i="22"/>
  <c r="O1610" i="22" s="1"/>
  <c r="J1610" i="22"/>
  <c r="G1611" i="22"/>
  <c r="T1611" i="22" s="1"/>
  <c r="R1608" i="22" l="1"/>
  <c r="P1609" i="22"/>
  <c r="Q1609" i="22" s="1"/>
  <c r="U1609" i="22" s="1"/>
  <c r="S1608" i="22"/>
  <c r="N1610" i="22"/>
  <c r="M1610" i="22"/>
  <c r="L1611" i="22"/>
  <c r="K1611" i="22"/>
  <c r="O1611" i="22" s="1"/>
  <c r="J1611" i="22"/>
  <c r="G1612" i="22"/>
  <c r="T1612" i="22" s="1"/>
  <c r="R1609" i="22" l="1"/>
  <c r="P1610" i="22"/>
  <c r="Q1610" i="22" s="1"/>
  <c r="U1610" i="22" s="1"/>
  <c r="S1609" i="22"/>
  <c r="N1611" i="22"/>
  <c r="M1611" i="22"/>
  <c r="L1612" i="22"/>
  <c r="K1612" i="22"/>
  <c r="O1612" i="22" s="1"/>
  <c r="J1612" i="22"/>
  <c r="G1613" i="22"/>
  <c r="T1613" i="22" s="1"/>
  <c r="R1610" i="22" l="1"/>
  <c r="P1611" i="22"/>
  <c r="Q1611" i="22" s="1"/>
  <c r="U1611" i="22" s="1"/>
  <c r="S1610" i="22"/>
  <c r="N1612" i="22"/>
  <c r="M1612" i="22"/>
  <c r="L1613" i="22"/>
  <c r="K1613" i="22"/>
  <c r="O1613" i="22" s="1"/>
  <c r="J1613" i="22"/>
  <c r="G1614" i="22"/>
  <c r="T1614" i="22" s="1"/>
  <c r="R1611" i="22" l="1"/>
  <c r="P1612" i="22"/>
  <c r="Q1612" i="22" s="1"/>
  <c r="U1612" i="22" s="1"/>
  <c r="S1611" i="22"/>
  <c r="N1613" i="22"/>
  <c r="M1613" i="22"/>
  <c r="L1614" i="22"/>
  <c r="K1614" i="22"/>
  <c r="O1614" i="22" s="1"/>
  <c r="J1614" i="22"/>
  <c r="G1615" i="22"/>
  <c r="T1615" i="22" s="1"/>
  <c r="P1613" i="22" l="1"/>
  <c r="Q1613" i="22" s="1"/>
  <c r="U1613" i="22" s="1"/>
  <c r="R1612" i="22"/>
  <c r="S1612" i="22"/>
  <c r="N1614" i="22"/>
  <c r="M1614" i="22"/>
  <c r="L1615" i="22"/>
  <c r="K1615" i="22"/>
  <c r="O1615" i="22" s="1"/>
  <c r="J1615" i="22"/>
  <c r="G1616" i="22"/>
  <c r="T1616" i="22" s="1"/>
  <c r="P1614" i="22" l="1"/>
  <c r="Q1614" i="22" s="1"/>
  <c r="U1614" i="22" s="1"/>
  <c r="R1613" i="22"/>
  <c r="S1613" i="22"/>
  <c r="N1615" i="22"/>
  <c r="M1615" i="22"/>
  <c r="L1616" i="22"/>
  <c r="K1616" i="22"/>
  <c r="O1616" i="22" s="1"/>
  <c r="J1616" i="22"/>
  <c r="G1617" i="22"/>
  <c r="T1617" i="22" s="1"/>
  <c r="R1614" i="22" l="1"/>
  <c r="P1615" i="22"/>
  <c r="Q1615" i="22" s="1"/>
  <c r="U1615" i="22" s="1"/>
  <c r="S1614" i="22"/>
  <c r="N1616" i="22"/>
  <c r="M1616" i="22"/>
  <c r="L1617" i="22"/>
  <c r="K1617" i="22"/>
  <c r="O1617" i="22" s="1"/>
  <c r="J1617" i="22"/>
  <c r="G1618" i="22"/>
  <c r="T1618" i="22" s="1"/>
  <c r="R1615" i="22" l="1"/>
  <c r="P1616" i="22"/>
  <c r="Q1616" i="22" s="1"/>
  <c r="U1616" i="22" s="1"/>
  <c r="S1615" i="22"/>
  <c r="N1617" i="22"/>
  <c r="M1617" i="22"/>
  <c r="L1618" i="22"/>
  <c r="K1618" i="22"/>
  <c r="O1618" i="22" s="1"/>
  <c r="J1618" i="22"/>
  <c r="G1619" i="22"/>
  <c r="T1619" i="22" s="1"/>
  <c r="R1616" i="22" l="1"/>
  <c r="P1617" i="22"/>
  <c r="Q1617" i="22" s="1"/>
  <c r="U1617" i="22" s="1"/>
  <c r="S1616" i="22"/>
  <c r="N1618" i="22"/>
  <c r="M1618" i="22"/>
  <c r="L1619" i="22"/>
  <c r="K1619" i="22"/>
  <c r="O1619" i="22" s="1"/>
  <c r="J1619" i="22"/>
  <c r="G1620" i="22"/>
  <c r="T1620" i="22" s="1"/>
  <c r="R1617" i="22" l="1"/>
  <c r="P1618" i="22"/>
  <c r="Q1618" i="22" s="1"/>
  <c r="U1618" i="22" s="1"/>
  <c r="S1617" i="22"/>
  <c r="N1619" i="22"/>
  <c r="M1619" i="22"/>
  <c r="L1620" i="22"/>
  <c r="K1620" i="22"/>
  <c r="O1620" i="22" s="1"/>
  <c r="J1620" i="22"/>
  <c r="G1621" i="22"/>
  <c r="T1621" i="22" s="1"/>
  <c r="R1618" i="22" l="1"/>
  <c r="P1619" i="22"/>
  <c r="Q1619" i="22" s="1"/>
  <c r="U1619" i="22" s="1"/>
  <c r="S1618" i="22"/>
  <c r="N1620" i="22"/>
  <c r="M1620" i="22"/>
  <c r="L1621" i="22"/>
  <c r="K1621" i="22"/>
  <c r="O1621" i="22" s="1"/>
  <c r="J1621" i="22"/>
  <c r="G1622" i="22"/>
  <c r="T1622" i="22" s="1"/>
  <c r="R1619" i="22" l="1"/>
  <c r="P1620" i="22"/>
  <c r="Q1620" i="22" s="1"/>
  <c r="U1620" i="22" s="1"/>
  <c r="S1619" i="22"/>
  <c r="N1621" i="22"/>
  <c r="M1621" i="22"/>
  <c r="L1622" i="22"/>
  <c r="K1622" i="22"/>
  <c r="O1622" i="22" s="1"/>
  <c r="J1622" i="22"/>
  <c r="G1623" i="22"/>
  <c r="T1623" i="22" s="1"/>
  <c r="R1620" i="22" l="1"/>
  <c r="P1621" i="22"/>
  <c r="Q1621" i="22" s="1"/>
  <c r="U1621" i="22" s="1"/>
  <c r="S1620" i="22"/>
  <c r="N1622" i="22"/>
  <c r="M1622" i="22"/>
  <c r="L1623" i="22"/>
  <c r="K1623" i="22"/>
  <c r="O1623" i="22" s="1"/>
  <c r="J1623" i="22"/>
  <c r="G1624" i="22"/>
  <c r="T1624" i="22" s="1"/>
  <c r="R1621" i="22" l="1"/>
  <c r="P1622" i="22"/>
  <c r="Q1622" i="22" s="1"/>
  <c r="U1622" i="22" s="1"/>
  <c r="S1621" i="22"/>
  <c r="N1623" i="22"/>
  <c r="M1623" i="22"/>
  <c r="L1624" i="22"/>
  <c r="K1624" i="22"/>
  <c r="O1624" i="22" s="1"/>
  <c r="J1624" i="22"/>
  <c r="G1625" i="22"/>
  <c r="T1625" i="22" s="1"/>
  <c r="R1622" i="22" l="1"/>
  <c r="P1623" i="22"/>
  <c r="Q1623" i="22" s="1"/>
  <c r="U1623" i="22" s="1"/>
  <c r="S1622" i="22"/>
  <c r="N1624" i="22"/>
  <c r="M1624" i="22"/>
  <c r="L1625" i="22"/>
  <c r="K1625" i="22"/>
  <c r="O1625" i="22" s="1"/>
  <c r="J1625" i="22"/>
  <c r="G1626" i="22"/>
  <c r="T1626" i="22" s="1"/>
  <c r="R1623" i="22" l="1"/>
  <c r="P1624" i="22"/>
  <c r="Q1624" i="22" s="1"/>
  <c r="U1624" i="22" s="1"/>
  <c r="S1623" i="22"/>
  <c r="N1625" i="22"/>
  <c r="M1625" i="22"/>
  <c r="L1626" i="22"/>
  <c r="K1626" i="22"/>
  <c r="O1626" i="22" s="1"/>
  <c r="J1626" i="22"/>
  <c r="G1627" i="22"/>
  <c r="T1627" i="22" s="1"/>
  <c r="R1624" i="22" l="1"/>
  <c r="P1625" i="22"/>
  <c r="Q1625" i="22" s="1"/>
  <c r="U1625" i="22" s="1"/>
  <c r="S1624" i="22"/>
  <c r="N1626" i="22"/>
  <c r="M1626" i="22"/>
  <c r="L1627" i="22"/>
  <c r="K1627" i="22"/>
  <c r="O1627" i="22" s="1"/>
  <c r="J1627" i="22"/>
  <c r="G1628" i="22"/>
  <c r="T1628" i="22" s="1"/>
  <c r="R1625" i="22" l="1"/>
  <c r="P1626" i="22"/>
  <c r="Q1626" i="22" s="1"/>
  <c r="U1626" i="22" s="1"/>
  <c r="S1625" i="22"/>
  <c r="N1627" i="22"/>
  <c r="M1627" i="22"/>
  <c r="L1628" i="22"/>
  <c r="K1628" i="22"/>
  <c r="O1628" i="22" s="1"/>
  <c r="J1628" i="22"/>
  <c r="G1629" i="22"/>
  <c r="T1629" i="22" s="1"/>
  <c r="R1626" i="22" l="1"/>
  <c r="P1627" i="22"/>
  <c r="Q1627" i="22" s="1"/>
  <c r="U1627" i="22" s="1"/>
  <c r="S1626" i="22"/>
  <c r="N1628" i="22"/>
  <c r="M1628" i="22"/>
  <c r="L1629" i="22"/>
  <c r="K1629" i="22"/>
  <c r="O1629" i="22" s="1"/>
  <c r="J1629" i="22"/>
  <c r="G1630" i="22"/>
  <c r="T1630" i="22" s="1"/>
  <c r="R1627" i="22" l="1"/>
  <c r="S1627" i="22"/>
  <c r="P1628" i="22"/>
  <c r="Q1628" i="22" s="1"/>
  <c r="U1628" i="22" s="1"/>
  <c r="N1629" i="22"/>
  <c r="M1629" i="22"/>
  <c r="L1630" i="22"/>
  <c r="K1630" i="22"/>
  <c r="O1630" i="22" s="1"/>
  <c r="J1630" i="22"/>
  <c r="G1631" i="22"/>
  <c r="T1631" i="22" s="1"/>
  <c r="R1628" i="22" l="1"/>
  <c r="P1629" i="22"/>
  <c r="Q1629" i="22" s="1"/>
  <c r="U1629" i="22" s="1"/>
  <c r="S1628" i="22"/>
  <c r="N1630" i="22"/>
  <c r="M1630" i="22"/>
  <c r="L1631" i="22"/>
  <c r="K1631" i="22"/>
  <c r="O1631" i="22" s="1"/>
  <c r="J1631" i="22"/>
  <c r="G1632" i="22"/>
  <c r="T1632" i="22" s="1"/>
  <c r="P1630" i="22" l="1"/>
  <c r="Q1630" i="22" s="1"/>
  <c r="U1630" i="22" s="1"/>
  <c r="R1629" i="22"/>
  <c r="S1629" i="22"/>
  <c r="N1631" i="22"/>
  <c r="M1631" i="22"/>
  <c r="L1632" i="22"/>
  <c r="K1632" i="22"/>
  <c r="O1632" i="22" s="1"/>
  <c r="J1632" i="22"/>
  <c r="G1633" i="22"/>
  <c r="T1633" i="22" s="1"/>
  <c r="R1630" i="22" l="1"/>
  <c r="P1631" i="22"/>
  <c r="Q1631" i="22" s="1"/>
  <c r="U1631" i="22" s="1"/>
  <c r="S1630" i="22"/>
  <c r="N1632" i="22"/>
  <c r="M1632" i="22"/>
  <c r="L1633" i="22"/>
  <c r="K1633" i="22"/>
  <c r="O1633" i="22" s="1"/>
  <c r="J1633" i="22"/>
  <c r="G1634" i="22"/>
  <c r="T1634" i="22" s="1"/>
  <c r="R1631" i="22" l="1"/>
  <c r="P1632" i="22"/>
  <c r="Q1632" i="22" s="1"/>
  <c r="U1632" i="22" s="1"/>
  <c r="S1631" i="22"/>
  <c r="N1633" i="22"/>
  <c r="M1633" i="22"/>
  <c r="L1634" i="22"/>
  <c r="K1634" i="22"/>
  <c r="O1634" i="22" s="1"/>
  <c r="J1634" i="22"/>
  <c r="G1635" i="22"/>
  <c r="T1635" i="22" s="1"/>
  <c r="R1632" i="22" l="1"/>
  <c r="P1633" i="22"/>
  <c r="Q1633" i="22" s="1"/>
  <c r="U1633" i="22" s="1"/>
  <c r="S1632" i="22"/>
  <c r="N1634" i="22"/>
  <c r="M1634" i="22"/>
  <c r="L1635" i="22"/>
  <c r="K1635" i="22"/>
  <c r="O1635" i="22" s="1"/>
  <c r="J1635" i="22"/>
  <c r="G1636" i="22"/>
  <c r="T1636" i="22" s="1"/>
  <c r="R1633" i="22" l="1"/>
  <c r="P1634" i="22"/>
  <c r="Q1634" i="22" s="1"/>
  <c r="U1634" i="22" s="1"/>
  <c r="S1633" i="22"/>
  <c r="N1635" i="22"/>
  <c r="M1635" i="22"/>
  <c r="L1636" i="22"/>
  <c r="K1636" i="22"/>
  <c r="O1636" i="22" s="1"/>
  <c r="J1636" i="22"/>
  <c r="G1637" i="22"/>
  <c r="T1637" i="22" s="1"/>
  <c r="R1634" i="22" l="1"/>
  <c r="S1634" i="22"/>
  <c r="P1635" i="22"/>
  <c r="Q1635" i="22" s="1"/>
  <c r="U1635" i="22" s="1"/>
  <c r="N1636" i="22"/>
  <c r="M1636" i="22"/>
  <c r="L1637" i="22"/>
  <c r="K1637" i="22"/>
  <c r="O1637" i="22" s="1"/>
  <c r="J1637" i="22"/>
  <c r="G1638" i="22"/>
  <c r="T1638" i="22" s="1"/>
  <c r="R1635" i="22" l="1"/>
  <c r="P1636" i="22"/>
  <c r="Q1636" i="22" s="1"/>
  <c r="U1636" i="22" s="1"/>
  <c r="S1635" i="22"/>
  <c r="N1637" i="22"/>
  <c r="M1637" i="22"/>
  <c r="L1638" i="22"/>
  <c r="K1638" i="22"/>
  <c r="O1638" i="22" s="1"/>
  <c r="J1638" i="22"/>
  <c r="G1639" i="22"/>
  <c r="T1639" i="22" s="1"/>
  <c r="R1636" i="22" l="1"/>
  <c r="P1637" i="22"/>
  <c r="Q1637" i="22" s="1"/>
  <c r="U1637" i="22" s="1"/>
  <c r="S1636" i="22"/>
  <c r="N1638" i="22"/>
  <c r="M1638" i="22"/>
  <c r="L1639" i="22"/>
  <c r="K1639" i="22"/>
  <c r="O1639" i="22" s="1"/>
  <c r="J1639" i="22"/>
  <c r="G1640" i="22"/>
  <c r="T1640" i="22" s="1"/>
  <c r="R1637" i="22" l="1"/>
  <c r="P1638" i="22"/>
  <c r="Q1638" i="22" s="1"/>
  <c r="U1638" i="22" s="1"/>
  <c r="S1637" i="22"/>
  <c r="N1639" i="22"/>
  <c r="M1639" i="22"/>
  <c r="L1640" i="22"/>
  <c r="K1640" i="22"/>
  <c r="O1640" i="22" s="1"/>
  <c r="J1640" i="22"/>
  <c r="G1641" i="22"/>
  <c r="T1641" i="22" s="1"/>
  <c r="R1638" i="22" l="1"/>
  <c r="P1639" i="22"/>
  <c r="Q1639" i="22" s="1"/>
  <c r="U1639" i="22" s="1"/>
  <c r="S1638" i="22"/>
  <c r="N1640" i="22"/>
  <c r="M1640" i="22"/>
  <c r="L1641" i="22"/>
  <c r="K1641" i="22"/>
  <c r="O1641" i="22" s="1"/>
  <c r="J1641" i="22"/>
  <c r="G1642" i="22"/>
  <c r="T1642" i="22" s="1"/>
  <c r="R1639" i="22" l="1"/>
  <c r="P1640" i="22"/>
  <c r="Q1640" i="22" s="1"/>
  <c r="U1640" i="22" s="1"/>
  <c r="S1639" i="22"/>
  <c r="N1641" i="22"/>
  <c r="M1641" i="22"/>
  <c r="L1642" i="22"/>
  <c r="K1642" i="22"/>
  <c r="O1642" i="22" s="1"/>
  <c r="J1642" i="22"/>
  <c r="G1643" i="22"/>
  <c r="T1643" i="22" s="1"/>
  <c r="R1640" i="22" l="1"/>
  <c r="P1641" i="22"/>
  <c r="Q1641" i="22" s="1"/>
  <c r="U1641" i="22" s="1"/>
  <c r="S1640" i="22"/>
  <c r="N1642" i="22"/>
  <c r="M1642" i="22"/>
  <c r="L1643" i="22"/>
  <c r="K1643" i="22"/>
  <c r="O1643" i="22" s="1"/>
  <c r="J1643" i="22"/>
  <c r="G1644" i="22"/>
  <c r="T1644" i="22" s="1"/>
  <c r="R1641" i="22" l="1"/>
  <c r="P1642" i="22"/>
  <c r="Q1642" i="22" s="1"/>
  <c r="U1642" i="22" s="1"/>
  <c r="S1641" i="22"/>
  <c r="N1643" i="22"/>
  <c r="M1643" i="22"/>
  <c r="L1644" i="22"/>
  <c r="K1644" i="22"/>
  <c r="O1644" i="22" s="1"/>
  <c r="J1644" i="22"/>
  <c r="G1645" i="22"/>
  <c r="T1645" i="22" s="1"/>
  <c r="R1642" i="22" l="1"/>
  <c r="P1643" i="22"/>
  <c r="Q1643" i="22" s="1"/>
  <c r="U1643" i="22" s="1"/>
  <c r="S1642" i="22"/>
  <c r="N1644" i="22"/>
  <c r="M1644" i="22"/>
  <c r="L1645" i="22"/>
  <c r="K1645" i="22"/>
  <c r="O1645" i="22" s="1"/>
  <c r="J1645" i="22"/>
  <c r="G1646" i="22"/>
  <c r="T1646" i="22" s="1"/>
  <c r="R1643" i="22" l="1"/>
  <c r="P1644" i="22"/>
  <c r="Q1644" i="22" s="1"/>
  <c r="U1644" i="22" s="1"/>
  <c r="S1643" i="22"/>
  <c r="N1645" i="22"/>
  <c r="M1645" i="22"/>
  <c r="L1646" i="22"/>
  <c r="K1646" i="22"/>
  <c r="O1646" i="22" s="1"/>
  <c r="J1646" i="22"/>
  <c r="G1647" i="22"/>
  <c r="T1647" i="22" s="1"/>
  <c r="R1644" i="22" l="1"/>
  <c r="P1645" i="22"/>
  <c r="Q1645" i="22" s="1"/>
  <c r="U1645" i="22" s="1"/>
  <c r="S1644" i="22"/>
  <c r="N1646" i="22"/>
  <c r="M1646" i="22"/>
  <c r="L1647" i="22"/>
  <c r="K1647" i="22"/>
  <c r="O1647" i="22" s="1"/>
  <c r="J1647" i="22"/>
  <c r="G1648" i="22"/>
  <c r="T1648" i="22" s="1"/>
  <c r="R1645" i="22" l="1"/>
  <c r="P1646" i="22"/>
  <c r="Q1646" i="22" s="1"/>
  <c r="U1646" i="22" s="1"/>
  <c r="S1645" i="22"/>
  <c r="N1647" i="22"/>
  <c r="M1647" i="22"/>
  <c r="L1648" i="22"/>
  <c r="K1648" i="22"/>
  <c r="O1648" i="22" s="1"/>
  <c r="J1648" i="22"/>
  <c r="G1649" i="22"/>
  <c r="T1649" i="22" s="1"/>
  <c r="R1646" i="22" l="1"/>
  <c r="P1647" i="22"/>
  <c r="Q1647" i="22" s="1"/>
  <c r="U1647" i="22" s="1"/>
  <c r="S1646" i="22"/>
  <c r="N1648" i="22"/>
  <c r="M1648" i="22"/>
  <c r="L1649" i="22"/>
  <c r="K1649" i="22"/>
  <c r="O1649" i="22" s="1"/>
  <c r="J1649" i="22"/>
  <c r="G1650" i="22"/>
  <c r="T1650" i="22" s="1"/>
  <c r="R1647" i="22" l="1"/>
  <c r="P1648" i="22"/>
  <c r="Q1648" i="22" s="1"/>
  <c r="U1648" i="22" s="1"/>
  <c r="S1647" i="22"/>
  <c r="N1649" i="22"/>
  <c r="M1649" i="22"/>
  <c r="L1650" i="22"/>
  <c r="K1650" i="22"/>
  <c r="O1650" i="22" s="1"/>
  <c r="J1650" i="22"/>
  <c r="G1651" i="22"/>
  <c r="T1651" i="22" s="1"/>
  <c r="R1648" i="22" l="1"/>
  <c r="P1649" i="22"/>
  <c r="Q1649" i="22" s="1"/>
  <c r="U1649" i="22" s="1"/>
  <c r="S1648" i="22"/>
  <c r="N1650" i="22"/>
  <c r="M1650" i="22"/>
  <c r="L1651" i="22"/>
  <c r="K1651" i="22"/>
  <c r="O1651" i="22" s="1"/>
  <c r="J1651" i="22"/>
  <c r="G1652" i="22"/>
  <c r="T1652" i="22" s="1"/>
  <c r="R1649" i="22" l="1"/>
  <c r="P1650" i="22"/>
  <c r="Q1650" i="22" s="1"/>
  <c r="U1650" i="22" s="1"/>
  <c r="S1649" i="22"/>
  <c r="N1651" i="22"/>
  <c r="M1651" i="22"/>
  <c r="L1652" i="22"/>
  <c r="K1652" i="22"/>
  <c r="O1652" i="22" s="1"/>
  <c r="J1652" i="22"/>
  <c r="G1653" i="22"/>
  <c r="T1653" i="22" s="1"/>
  <c r="R1650" i="22" l="1"/>
  <c r="P1651" i="22"/>
  <c r="Q1651" i="22" s="1"/>
  <c r="U1651" i="22" s="1"/>
  <c r="S1650" i="22"/>
  <c r="N1652" i="22"/>
  <c r="M1652" i="22"/>
  <c r="L1653" i="22"/>
  <c r="K1653" i="22"/>
  <c r="O1653" i="22" s="1"/>
  <c r="J1653" i="22"/>
  <c r="G1654" i="22"/>
  <c r="T1654" i="22" s="1"/>
  <c r="R1651" i="22" l="1"/>
  <c r="P1652" i="22"/>
  <c r="Q1652" i="22" s="1"/>
  <c r="U1652" i="22" s="1"/>
  <c r="S1651" i="22"/>
  <c r="N1653" i="22"/>
  <c r="M1653" i="22"/>
  <c r="L1654" i="22"/>
  <c r="K1654" i="22"/>
  <c r="O1654" i="22" s="1"/>
  <c r="J1654" i="22"/>
  <c r="G1655" i="22"/>
  <c r="T1655" i="22" s="1"/>
  <c r="R1652" i="22" l="1"/>
  <c r="P1653" i="22"/>
  <c r="Q1653" i="22" s="1"/>
  <c r="U1653" i="22" s="1"/>
  <c r="S1652" i="22"/>
  <c r="N1654" i="22"/>
  <c r="M1654" i="22"/>
  <c r="L1655" i="22"/>
  <c r="K1655" i="22"/>
  <c r="O1655" i="22" s="1"/>
  <c r="J1655" i="22"/>
  <c r="G1656" i="22"/>
  <c r="T1656" i="22" s="1"/>
  <c r="R1653" i="22" l="1"/>
  <c r="P1654" i="22"/>
  <c r="Q1654" i="22" s="1"/>
  <c r="U1654" i="22" s="1"/>
  <c r="S1653" i="22"/>
  <c r="N1655" i="22"/>
  <c r="M1655" i="22"/>
  <c r="L1656" i="22"/>
  <c r="K1656" i="22"/>
  <c r="O1656" i="22" s="1"/>
  <c r="J1656" i="22"/>
  <c r="G1657" i="22"/>
  <c r="T1657" i="22" s="1"/>
  <c r="R1654" i="22" l="1"/>
  <c r="P1655" i="22"/>
  <c r="Q1655" i="22" s="1"/>
  <c r="U1655" i="22" s="1"/>
  <c r="S1654" i="22"/>
  <c r="N1656" i="22"/>
  <c r="M1656" i="22"/>
  <c r="L1657" i="22"/>
  <c r="K1657" i="22"/>
  <c r="O1657" i="22" s="1"/>
  <c r="J1657" i="22"/>
  <c r="G1658" i="22"/>
  <c r="T1658" i="22" s="1"/>
  <c r="R1655" i="22" l="1"/>
  <c r="P1656" i="22"/>
  <c r="Q1656" i="22" s="1"/>
  <c r="U1656" i="22" s="1"/>
  <c r="S1655" i="22"/>
  <c r="N1657" i="22"/>
  <c r="M1657" i="22"/>
  <c r="L1658" i="22"/>
  <c r="K1658" i="22"/>
  <c r="O1658" i="22" s="1"/>
  <c r="J1658" i="22"/>
  <c r="G1659" i="22"/>
  <c r="T1659" i="22" s="1"/>
  <c r="R1656" i="22" l="1"/>
  <c r="P1657" i="22"/>
  <c r="Q1657" i="22" s="1"/>
  <c r="U1657" i="22" s="1"/>
  <c r="S1656" i="22"/>
  <c r="N1658" i="22"/>
  <c r="M1658" i="22"/>
  <c r="L1659" i="22"/>
  <c r="K1659" i="22"/>
  <c r="O1659" i="22" s="1"/>
  <c r="J1659" i="22"/>
  <c r="G1660" i="22"/>
  <c r="T1660" i="22" s="1"/>
  <c r="R1657" i="22" l="1"/>
  <c r="P1658" i="22"/>
  <c r="Q1658" i="22" s="1"/>
  <c r="U1658" i="22" s="1"/>
  <c r="S1657" i="22"/>
  <c r="N1659" i="22"/>
  <c r="M1659" i="22"/>
  <c r="L1660" i="22"/>
  <c r="K1660" i="22"/>
  <c r="O1660" i="22" s="1"/>
  <c r="J1660" i="22"/>
  <c r="G1661" i="22"/>
  <c r="T1661" i="22" s="1"/>
  <c r="R1658" i="22" l="1"/>
  <c r="P1659" i="22"/>
  <c r="Q1659" i="22" s="1"/>
  <c r="U1659" i="22" s="1"/>
  <c r="S1658" i="22"/>
  <c r="N1660" i="22"/>
  <c r="M1660" i="22"/>
  <c r="L1661" i="22"/>
  <c r="K1661" i="22"/>
  <c r="O1661" i="22" s="1"/>
  <c r="J1661" i="22"/>
  <c r="G1662" i="22"/>
  <c r="T1662" i="22" s="1"/>
  <c r="R1659" i="22" l="1"/>
  <c r="P1660" i="22"/>
  <c r="Q1660" i="22" s="1"/>
  <c r="U1660" i="22" s="1"/>
  <c r="S1659" i="22"/>
  <c r="N1661" i="22"/>
  <c r="M1661" i="22"/>
  <c r="L1662" i="22"/>
  <c r="K1662" i="22"/>
  <c r="O1662" i="22" s="1"/>
  <c r="J1662" i="22"/>
  <c r="G1663" i="22"/>
  <c r="T1663" i="22" s="1"/>
  <c r="R1660" i="22" l="1"/>
  <c r="P1661" i="22"/>
  <c r="Q1661" i="22" s="1"/>
  <c r="U1661" i="22" s="1"/>
  <c r="S1660" i="22"/>
  <c r="N1662" i="22"/>
  <c r="M1662" i="22"/>
  <c r="L1663" i="22"/>
  <c r="K1663" i="22"/>
  <c r="O1663" i="22" s="1"/>
  <c r="J1663" i="22"/>
  <c r="G1664" i="22"/>
  <c r="T1664" i="22" s="1"/>
  <c r="R1661" i="22" l="1"/>
  <c r="P1662" i="22"/>
  <c r="Q1662" i="22" s="1"/>
  <c r="U1662" i="22" s="1"/>
  <c r="S1661" i="22"/>
  <c r="N1663" i="22"/>
  <c r="M1663" i="22"/>
  <c r="L1664" i="22"/>
  <c r="K1664" i="22"/>
  <c r="O1664" i="22" s="1"/>
  <c r="J1664" i="22"/>
  <c r="G1665" i="22"/>
  <c r="T1665" i="22" s="1"/>
  <c r="R1662" i="22" l="1"/>
  <c r="P1663" i="22"/>
  <c r="Q1663" i="22" s="1"/>
  <c r="U1663" i="22" s="1"/>
  <c r="S1662" i="22"/>
  <c r="N1664" i="22"/>
  <c r="M1664" i="22"/>
  <c r="L1665" i="22"/>
  <c r="K1665" i="22"/>
  <c r="O1665" i="22" s="1"/>
  <c r="J1665" i="22"/>
  <c r="G1666" i="22"/>
  <c r="T1666" i="22" s="1"/>
  <c r="R1663" i="22" l="1"/>
  <c r="P1664" i="22"/>
  <c r="Q1664" i="22" s="1"/>
  <c r="U1664" i="22" s="1"/>
  <c r="S1663" i="22"/>
  <c r="N1665" i="22"/>
  <c r="M1665" i="22"/>
  <c r="L1666" i="22"/>
  <c r="K1666" i="22"/>
  <c r="O1666" i="22" s="1"/>
  <c r="J1666" i="22"/>
  <c r="G1667" i="22"/>
  <c r="T1667" i="22" s="1"/>
  <c r="R1664" i="22" l="1"/>
  <c r="P1665" i="22"/>
  <c r="Q1665" i="22" s="1"/>
  <c r="U1665" i="22" s="1"/>
  <c r="S1664" i="22"/>
  <c r="N1666" i="22"/>
  <c r="M1666" i="22"/>
  <c r="L1667" i="22"/>
  <c r="K1667" i="22"/>
  <c r="O1667" i="22" s="1"/>
  <c r="J1667" i="22"/>
  <c r="G1668" i="22"/>
  <c r="T1668" i="22" s="1"/>
  <c r="R1665" i="22" l="1"/>
  <c r="P1666" i="22"/>
  <c r="Q1666" i="22" s="1"/>
  <c r="U1666" i="22" s="1"/>
  <c r="S1665" i="22"/>
  <c r="N1667" i="22"/>
  <c r="M1667" i="22"/>
  <c r="L1668" i="22"/>
  <c r="K1668" i="22"/>
  <c r="O1668" i="22" s="1"/>
  <c r="J1668" i="22"/>
  <c r="G1669" i="22"/>
  <c r="T1669" i="22" s="1"/>
  <c r="R1666" i="22" l="1"/>
  <c r="P1667" i="22"/>
  <c r="Q1667" i="22" s="1"/>
  <c r="U1667" i="22" s="1"/>
  <c r="S1666" i="22"/>
  <c r="N1668" i="22"/>
  <c r="M1668" i="22"/>
  <c r="L1669" i="22"/>
  <c r="K1669" i="22"/>
  <c r="O1669" i="22" s="1"/>
  <c r="J1669" i="22"/>
  <c r="G1670" i="22"/>
  <c r="T1670" i="22" s="1"/>
  <c r="R1667" i="22" l="1"/>
  <c r="P1668" i="22"/>
  <c r="Q1668" i="22" s="1"/>
  <c r="U1668" i="22" s="1"/>
  <c r="S1667" i="22"/>
  <c r="N1669" i="22"/>
  <c r="M1669" i="22"/>
  <c r="L1670" i="22"/>
  <c r="K1670" i="22"/>
  <c r="O1670" i="22" s="1"/>
  <c r="J1670" i="22"/>
  <c r="G1671" i="22"/>
  <c r="T1671" i="22" s="1"/>
  <c r="R1668" i="22" l="1"/>
  <c r="P1669" i="22"/>
  <c r="Q1669" i="22" s="1"/>
  <c r="U1669" i="22" s="1"/>
  <c r="S1668" i="22"/>
  <c r="N1670" i="22"/>
  <c r="M1670" i="22"/>
  <c r="L1671" i="22"/>
  <c r="K1671" i="22"/>
  <c r="O1671" i="22" s="1"/>
  <c r="J1671" i="22"/>
  <c r="G1672" i="22"/>
  <c r="T1672" i="22" s="1"/>
  <c r="R1669" i="22" l="1"/>
  <c r="P1670" i="22"/>
  <c r="Q1670" i="22" s="1"/>
  <c r="U1670" i="22" s="1"/>
  <c r="S1669" i="22"/>
  <c r="N1671" i="22"/>
  <c r="M1671" i="22"/>
  <c r="L1672" i="22"/>
  <c r="K1672" i="22"/>
  <c r="O1672" i="22" s="1"/>
  <c r="J1672" i="22"/>
  <c r="G1673" i="22"/>
  <c r="T1673" i="22" s="1"/>
  <c r="R1670" i="22" l="1"/>
  <c r="P1671" i="22"/>
  <c r="Q1671" i="22" s="1"/>
  <c r="U1671" i="22" s="1"/>
  <c r="S1670" i="22"/>
  <c r="N1672" i="22"/>
  <c r="M1672" i="22"/>
  <c r="L1673" i="22"/>
  <c r="K1673" i="22"/>
  <c r="O1673" i="22" s="1"/>
  <c r="J1673" i="22"/>
  <c r="G1674" i="22"/>
  <c r="T1674" i="22" s="1"/>
  <c r="R1671" i="22" l="1"/>
  <c r="P1672" i="22"/>
  <c r="Q1672" i="22" s="1"/>
  <c r="U1672" i="22" s="1"/>
  <c r="S1671" i="22"/>
  <c r="N1673" i="22"/>
  <c r="M1673" i="22"/>
  <c r="L1674" i="22"/>
  <c r="K1674" i="22"/>
  <c r="O1674" i="22" s="1"/>
  <c r="J1674" i="22"/>
  <c r="G1675" i="22"/>
  <c r="T1675" i="22" s="1"/>
  <c r="P1673" i="22" l="1"/>
  <c r="Q1673" i="22" s="1"/>
  <c r="U1673" i="22" s="1"/>
  <c r="R1672" i="22"/>
  <c r="S1672" i="22"/>
  <c r="N1674" i="22"/>
  <c r="M1674" i="22"/>
  <c r="L1675" i="22"/>
  <c r="K1675" i="22"/>
  <c r="O1675" i="22" s="1"/>
  <c r="J1675" i="22"/>
  <c r="G1676" i="22"/>
  <c r="T1676" i="22" s="1"/>
  <c r="P1674" i="22" l="1"/>
  <c r="Q1674" i="22" s="1"/>
  <c r="U1674" i="22" s="1"/>
  <c r="R1673" i="22"/>
  <c r="S1673" i="22"/>
  <c r="N1675" i="22"/>
  <c r="M1675" i="22"/>
  <c r="K1676" i="22"/>
  <c r="O1676" i="22" s="1"/>
  <c r="L1676" i="22"/>
  <c r="J1676" i="22"/>
  <c r="G1677" i="22"/>
  <c r="T1677" i="22" s="1"/>
  <c r="P1675" i="22" l="1"/>
  <c r="Q1675" i="22" s="1"/>
  <c r="U1675" i="22" s="1"/>
  <c r="R1674" i="22"/>
  <c r="S1674" i="22"/>
  <c r="N1676" i="22"/>
  <c r="M1676" i="22"/>
  <c r="L1677" i="22"/>
  <c r="K1677" i="22"/>
  <c r="O1677" i="22" s="1"/>
  <c r="J1677" i="22"/>
  <c r="G1678" i="22"/>
  <c r="T1678" i="22" s="1"/>
  <c r="R1675" i="22" l="1"/>
  <c r="P1676" i="22"/>
  <c r="Q1676" i="22" s="1"/>
  <c r="U1676" i="22" s="1"/>
  <c r="S1675" i="22"/>
  <c r="N1677" i="22"/>
  <c r="M1677" i="22"/>
  <c r="K1678" i="22"/>
  <c r="O1678" i="22" s="1"/>
  <c r="L1678" i="22"/>
  <c r="J1678" i="22"/>
  <c r="G1679" i="22"/>
  <c r="T1679" i="22" s="1"/>
  <c r="R1676" i="22" l="1"/>
  <c r="P1677" i="22"/>
  <c r="Q1677" i="22" s="1"/>
  <c r="U1677" i="22" s="1"/>
  <c r="S1676" i="22"/>
  <c r="N1678" i="22"/>
  <c r="M1678" i="22"/>
  <c r="L1679" i="22"/>
  <c r="K1679" i="22"/>
  <c r="O1679" i="22" s="1"/>
  <c r="J1679" i="22"/>
  <c r="G1680" i="22"/>
  <c r="T1680" i="22" s="1"/>
  <c r="P1678" i="22" l="1"/>
  <c r="Q1678" i="22" s="1"/>
  <c r="U1678" i="22" s="1"/>
  <c r="R1677" i="22"/>
  <c r="S1677" i="22"/>
  <c r="N1679" i="22"/>
  <c r="M1679" i="22"/>
  <c r="L1680" i="22"/>
  <c r="K1680" i="22"/>
  <c r="O1680" i="22" s="1"/>
  <c r="J1680" i="22"/>
  <c r="G1681" i="22"/>
  <c r="T1681" i="22" s="1"/>
  <c r="R1678" i="22" l="1"/>
  <c r="P1679" i="22"/>
  <c r="Q1679" i="22" s="1"/>
  <c r="U1679" i="22" s="1"/>
  <c r="S1678" i="22"/>
  <c r="N1680" i="22"/>
  <c r="M1680" i="22"/>
  <c r="L1681" i="22"/>
  <c r="K1681" i="22"/>
  <c r="O1681" i="22" s="1"/>
  <c r="J1681" i="22"/>
  <c r="G1682" i="22"/>
  <c r="T1682" i="22" s="1"/>
  <c r="R1679" i="22" l="1"/>
  <c r="P1680" i="22"/>
  <c r="Q1680" i="22" s="1"/>
  <c r="U1680" i="22" s="1"/>
  <c r="S1679" i="22"/>
  <c r="N1681" i="22"/>
  <c r="M1681" i="22"/>
  <c r="L1682" i="22"/>
  <c r="K1682" i="22"/>
  <c r="O1682" i="22" s="1"/>
  <c r="J1682" i="22"/>
  <c r="G1683" i="22"/>
  <c r="T1683" i="22" s="1"/>
  <c r="R1680" i="22" l="1"/>
  <c r="P1681" i="22"/>
  <c r="Q1681" i="22" s="1"/>
  <c r="U1681" i="22" s="1"/>
  <c r="S1680" i="22"/>
  <c r="N1682" i="22"/>
  <c r="M1682" i="22"/>
  <c r="L1683" i="22"/>
  <c r="K1683" i="22"/>
  <c r="O1683" i="22" s="1"/>
  <c r="J1683" i="22"/>
  <c r="G1684" i="22"/>
  <c r="T1684" i="22" s="1"/>
  <c r="R1681" i="22" l="1"/>
  <c r="P1682" i="22"/>
  <c r="Q1682" i="22" s="1"/>
  <c r="U1682" i="22" s="1"/>
  <c r="S1681" i="22"/>
  <c r="N1683" i="22"/>
  <c r="M1683" i="22"/>
  <c r="L1684" i="22"/>
  <c r="K1684" i="22"/>
  <c r="O1684" i="22" s="1"/>
  <c r="J1684" i="22"/>
  <c r="G1685" i="22"/>
  <c r="T1685" i="22" s="1"/>
  <c r="R1682" i="22" l="1"/>
  <c r="P1683" i="22"/>
  <c r="Q1683" i="22" s="1"/>
  <c r="U1683" i="22" s="1"/>
  <c r="S1682" i="22"/>
  <c r="N1684" i="22"/>
  <c r="M1684" i="22"/>
  <c r="L1685" i="22"/>
  <c r="K1685" i="22"/>
  <c r="O1685" i="22" s="1"/>
  <c r="J1685" i="22"/>
  <c r="G1686" i="22"/>
  <c r="T1686" i="22" s="1"/>
  <c r="R1683" i="22" l="1"/>
  <c r="P1684" i="22"/>
  <c r="Q1684" i="22" s="1"/>
  <c r="U1684" i="22" s="1"/>
  <c r="S1683" i="22"/>
  <c r="N1685" i="22"/>
  <c r="M1685" i="22"/>
  <c r="L1686" i="22"/>
  <c r="K1686" i="22"/>
  <c r="O1686" i="22" s="1"/>
  <c r="J1686" i="22"/>
  <c r="G1687" i="22"/>
  <c r="T1687" i="22" s="1"/>
  <c r="R1684" i="22" l="1"/>
  <c r="P1685" i="22"/>
  <c r="Q1685" i="22" s="1"/>
  <c r="U1685" i="22" s="1"/>
  <c r="S1684" i="22"/>
  <c r="N1686" i="22"/>
  <c r="M1686" i="22"/>
  <c r="L1687" i="22"/>
  <c r="K1687" i="22"/>
  <c r="O1687" i="22" s="1"/>
  <c r="J1687" i="22"/>
  <c r="G1688" i="22"/>
  <c r="T1688" i="22" s="1"/>
  <c r="R1685" i="22" l="1"/>
  <c r="P1686" i="22"/>
  <c r="Q1686" i="22" s="1"/>
  <c r="U1686" i="22" s="1"/>
  <c r="S1685" i="22"/>
  <c r="N1687" i="22"/>
  <c r="M1687" i="22"/>
  <c r="L1688" i="22"/>
  <c r="K1688" i="22"/>
  <c r="O1688" i="22" s="1"/>
  <c r="J1688" i="22"/>
  <c r="G1689" i="22"/>
  <c r="T1689" i="22" s="1"/>
  <c r="R1686" i="22" l="1"/>
  <c r="P1687" i="22"/>
  <c r="Q1687" i="22" s="1"/>
  <c r="U1687" i="22" s="1"/>
  <c r="S1686" i="22"/>
  <c r="N1688" i="22"/>
  <c r="M1688" i="22"/>
  <c r="L1689" i="22"/>
  <c r="K1689" i="22"/>
  <c r="O1689" i="22" s="1"/>
  <c r="J1689" i="22"/>
  <c r="G1690" i="22"/>
  <c r="T1690" i="22" s="1"/>
  <c r="R1687" i="22" l="1"/>
  <c r="P1688" i="22"/>
  <c r="Q1688" i="22" s="1"/>
  <c r="U1688" i="22" s="1"/>
  <c r="S1687" i="22"/>
  <c r="N1689" i="22"/>
  <c r="M1689" i="22"/>
  <c r="L1690" i="22"/>
  <c r="K1690" i="22"/>
  <c r="O1690" i="22" s="1"/>
  <c r="J1690" i="22"/>
  <c r="G1691" i="22"/>
  <c r="T1691" i="22" s="1"/>
  <c r="R1688" i="22" l="1"/>
  <c r="P1689" i="22"/>
  <c r="Q1689" i="22" s="1"/>
  <c r="U1689" i="22" s="1"/>
  <c r="S1688" i="22"/>
  <c r="N1690" i="22"/>
  <c r="M1690" i="22"/>
  <c r="L1691" i="22"/>
  <c r="K1691" i="22"/>
  <c r="O1691" i="22" s="1"/>
  <c r="J1691" i="22"/>
  <c r="G1692" i="22"/>
  <c r="T1692" i="22" s="1"/>
  <c r="R1689" i="22" l="1"/>
  <c r="P1690" i="22"/>
  <c r="Q1690" i="22" s="1"/>
  <c r="U1690" i="22" s="1"/>
  <c r="S1689" i="22"/>
  <c r="N1691" i="22"/>
  <c r="M1691" i="22"/>
  <c r="L1692" i="22"/>
  <c r="K1692" i="22"/>
  <c r="O1692" i="22" s="1"/>
  <c r="J1692" i="22"/>
  <c r="G1693" i="22"/>
  <c r="T1693" i="22" s="1"/>
  <c r="R1690" i="22" l="1"/>
  <c r="P1691" i="22"/>
  <c r="Q1691" i="22" s="1"/>
  <c r="U1691" i="22" s="1"/>
  <c r="S1690" i="22"/>
  <c r="N1692" i="22"/>
  <c r="M1692" i="22"/>
  <c r="L1693" i="22"/>
  <c r="K1693" i="22"/>
  <c r="O1693" i="22" s="1"/>
  <c r="J1693" i="22"/>
  <c r="G1694" i="22"/>
  <c r="T1694" i="22" s="1"/>
  <c r="R1691" i="22" l="1"/>
  <c r="P1692" i="22"/>
  <c r="Q1692" i="22" s="1"/>
  <c r="U1692" i="22" s="1"/>
  <c r="S1691" i="22"/>
  <c r="N1693" i="22"/>
  <c r="M1693" i="22"/>
  <c r="L1694" i="22"/>
  <c r="K1694" i="22"/>
  <c r="O1694" i="22" s="1"/>
  <c r="J1694" i="22"/>
  <c r="G1695" i="22"/>
  <c r="T1695" i="22" s="1"/>
  <c r="R1692" i="22" l="1"/>
  <c r="P1693" i="22"/>
  <c r="Q1693" i="22" s="1"/>
  <c r="U1693" i="22" s="1"/>
  <c r="S1692" i="22"/>
  <c r="N1694" i="22"/>
  <c r="M1694" i="22"/>
  <c r="L1695" i="22"/>
  <c r="K1695" i="22"/>
  <c r="O1695" i="22" s="1"/>
  <c r="J1695" i="22"/>
  <c r="G1696" i="22"/>
  <c r="T1696" i="22" s="1"/>
  <c r="R1693" i="22" l="1"/>
  <c r="P1694" i="22"/>
  <c r="Q1694" i="22" s="1"/>
  <c r="U1694" i="22" s="1"/>
  <c r="S1693" i="22"/>
  <c r="N1695" i="22"/>
  <c r="M1695" i="22"/>
  <c r="L1696" i="22"/>
  <c r="K1696" i="22"/>
  <c r="O1696" i="22" s="1"/>
  <c r="J1696" i="22"/>
  <c r="G1697" i="22"/>
  <c r="T1697" i="22" s="1"/>
  <c r="R1694" i="22" l="1"/>
  <c r="P1695" i="22"/>
  <c r="Q1695" i="22" s="1"/>
  <c r="U1695" i="22" s="1"/>
  <c r="S1694" i="22"/>
  <c r="N1696" i="22"/>
  <c r="M1696" i="22"/>
  <c r="L1697" i="22"/>
  <c r="K1697" i="22"/>
  <c r="O1697" i="22" s="1"/>
  <c r="J1697" i="22"/>
  <c r="G1698" i="22"/>
  <c r="T1698" i="22" s="1"/>
  <c r="R1695" i="22" l="1"/>
  <c r="P1696" i="22"/>
  <c r="Q1696" i="22" s="1"/>
  <c r="U1696" i="22" s="1"/>
  <c r="S1695" i="22"/>
  <c r="N1697" i="22"/>
  <c r="M1697" i="22"/>
  <c r="L1698" i="22"/>
  <c r="K1698" i="22"/>
  <c r="O1698" i="22" s="1"/>
  <c r="J1698" i="22"/>
  <c r="G1699" i="22"/>
  <c r="T1699" i="22" s="1"/>
  <c r="R1696" i="22" l="1"/>
  <c r="S1696" i="22"/>
  <c r="P1697" i="22"/>
  <c r="Q1697" i="22" s="1"/>
  <c r="U1697" i="22" s="1"/>
  <c r="N1698" i="22"/>
  <c r="M1698" i="22"/>
  <c r="L1699" i="22"/>
  <c r="K1699" i="22"/>
  <c r="O1699" i="22" s="1"/>
  <c r="J1699" i="22"/>
  <c r="G1700" i="22"/>
  <c r="T1700" i="22" s="1"/>
  <c r="P1698" i="22" l="1"/>
  <c r="Q1698" i="22" s="1"/>
  <c r="U1698" i="22" s="1"/>
  <c r="R1697" i="22"/>
  <c r="S1697" i="22"/>
  <c r="N1699" i="22"/>
  <c r="M1699" i="22"/>
  <c r="L1700" i="22"/>
  <c r="K1700" i="22"/>
  <c r="O1700" i="22" s="1"/>
  <c r="J1700" i="22"/>
  <c r="G1701" i="22"/>
  <c r="T1701" i="22" s="1"/>
  <c r="P1699" i="22" l="1"/>
  <c r="Q1699" i="22" s="1"/>
  <c r="U1699" i="22" s="1"/>
  <c r="R1698" i="22"/>
  <c r="S1698" i="22"/>
  <c r="N1700" i="22"/>
  <c r="M1700" i="22"/>
  <c r="L1701" i="22"/>
  <c r="K1701" i="22"/>
  <c r="O1701" i="22" s="1"/>
  <c r="J1701" i="22"/>
  <c r="G1702" i="22"/>
  <c r="T1702" i="22" s="1"/>
  <c r="P1700" i="22" l="1"/>
  <c r="Q1700" i="22" s="1"/>
  <c r="U1700" i="22" s="1"/>
  <c r="R1699" i="22"/>
  <c r="S1699" i="22"/>
  <c r="N1701" i="22"/>
  <c r="M1701" i="22"/>
  <c r="L1702" i="22"/>
  <c r="K1702" i="22"/>
  <c r="O1702" i="22" s="1"/>
  <c r="J1702" i="22"/>
  <c r="G1703" i="22"/>
  <c r="T1703" i="22" s="1"/>
  <c r="R1700" i="22" l="1"/>
  <c r="P1701" i="22"/>
  <c r="Q1701" i="22" s="1"/>
  <c r="U1701" i="22" s="1"/>
  <c r="S1700" i="22"/>
  <c r="N1702" i="22"/>
  <c r="M1702" i="22"/>
  <c r="L1703" i="22"/>
  <c r="K1703" i="22"/>
  <c r="O1703" i="22" s="1"/>
  <c r="J1703" i="22"/>
  <c r="G1704" i="22"/>
  <c r="T1704" i="22" s="1"/>
  <c r="R1701" i="22" l="1"/>
  <c r="P1702" i="22"/>
  <c r="Q1702" i="22" s="1"/>
  <c r="U1702" i="22" s="1"/>
  <c r="S1701" i="22"/>
  <c r="N1703" i="22"/>
  <c r="M1703" i="22"/>
  <c r="L1704" i="22"/>
  <c r="K1704" i="22"/>
  <c r="O1704" i="22" s="1"/>
  <c r="J1704" i="22"/>
  <c r="G1705" i="22"/>
  <c r="T1705" i="22" s="1"/>
  <c r="R1702" i="22" l="1"/>
  <c r="P1703" i="22"/>
  <c r="Q1703" i="22" s="1"/>
  <c r="U1703" i="22" s="1"/>
  <c r="S1702" i="22"/>
  <c r="N1704" i="22"/>
  <c r="M1704" i="22"/>
  <c r="L1705" i="22"/>
  <c r="K1705" i="22"/>
  <c r="O1705" i="22" s="1"/>
  <c r="J1705" i="22"/>
  <c r="G1706" i="22"/>
  <c r="T1706" i="22" s="1"/>
  <c r="R1703" i="22" l="1"/>
  <c r="P1704" i="22"/>
  <c r="Q1704" i="22" s="1"/>
  <c r="U1704" i="22" s="1"/>
  <c r="S1703" i="22"/>
  <c r="N1705" i="22"/>
  <c r="M1705" i="22"/>
  <c r="L1706" i="22"/>
  <c r="K1706" i="22"/>
  <c r="O1706" i="22" s="1"/>
  <c r="J1706" i="22"/>
  <c r="G1707" i="22"/>
  <c r="T1707" i="22" s="1"/>
  <c r="R1704" i="22" l="1"/>
  <c r="P1705" i="22"/>
  <c r="Q1705" i="22" s="1"/>
  <c r="U1705" i="22" s="1"/>
  <c r="S1704" i="22"/>
  <c r="N1706" i="22"/>
  <c r="M1706" i="22"/>
  <c r="L1707" i="22"/>
  <c r="K1707" i="22"/>
  <c r="O1707" i="22" s="1"/>
  <c r="J1707" i="22"/>
  <c r="G1708" i="22"/>
  <c r="T1708" i="22" s="1"/>
  <c r="R1705" i="22" l="1"/>
  <c r="P1706" i="22"/>
  <c r="Q1706" i="22" s="1"/>
  <c r="U1706" i="22" s="1"/>
  <c r="S1705" i="22"/>
  <c r="N1707" i="22"/>
  <c r="M1707" i="22"/>
  <c r="L1708" i="22"/>
  <c r="K1708" i="22"/>
  <c r="O1708" i="22" s="1"/>
  <c r="J1708" i="22"/>
  <c r="G1709" i="22"/>
  <c r="T1709" i="22" s="1"/>
  <c r="P1707" i="22" l="1"/>
  <c r="Q1707" i="22" s="1"/>
  <c r="U1707" i="22" s="1"/>
  <c r="S1706" i="22"/>
  <c r="R1706" i="22"/>
  <c r="N1708" i="22"/>
  <c r="M1708" i="22"/>
  <c r="L1709" i="22"/>
  <c r="K1709" i="22"/>
  <c r="O1709" i="22" s="1"/>
  <c r="J1709" i="22"/>
  <c r="G1710" i="22"/>
  <c r="T1710" i="22" s="1"/>
  <c r="P1708" i="22" l="1"/>
  <c r="Q1708" i="22" s="1"/>
  <c r="U1708" i="22" s="1"/>
  <c r="R1707" i="22"/>
  <c r="S1707" i="22"/>
  <c r="N1709" i="22"/>
  <c r="M1709" i="22"/>
  <c r="L1710" i="22"/>
  <c r="K1710" i="22"/>
  <c r="O1710" i="22" s="1"/>
  <c r="J1710" i="22"/>
  <c r="G1711" i="22"/>
  <c r="T1711" i="22" s="1"/>
  <c r="P1709" i="22" l="1"/>
  <c r="Q1709" i="22" s="1"/>
  <c r="U1709" i="22" s="1"/>
  <c r="R1708" i="22"/>
  <c r="S1708" i="22"/>
  <c r="N1710" i="22"/>
  <c r="M1710" i="22"/>
  <c r="L1711" i="22"/>
  <c r="K1711" i="22"/>
  <c r="O1711" i="22" s="1"/>
  <c r="J1711" i="22"/>
  <c r="G1712" i="22"/>
  <c r="T1712" i="22" s="1"/>
  <c r="R1709" i="22" l="1"/>
  <c r="P1710" i="22"/>
  <c r="Q1710" i="22" s="1"/>
  <c r="U1710" i="22" s="1"/>
  <c r="S1709" i="22"/>
  <c r="N1711" i="22"/>
  <c r="M1711" i="22"/>
  <c r="L1712" i="22"/>
  <c r="K1712" i="22"/>
  <c r="O1712" i="22" s="1"/>
  <c r="J1712" i="22"/>
  <c r="G1713" i="22"/>
  <c r="T1713" i="22" s="1"/>
  <c r="R1710" i="22" l="1"/>
  <c r="P1711" i="22"/>
  <c r="Q1711" i="22" s="1"/>
  <c r="U1711" i="22" s="1"/>
  <c r="S1710" i="22"/>
  <c r="N1712" i="22"/>
  <c r="M1712" i="22"/>
  <c r="L1713" i="22"/>
  <c r="K1713" i="22"/>
  <c r="O1713" i="22" s="1"/>
  <c r="J1713" i="22"/>
  <c r="G1714" i="22"/>
  <c r="T1714" i="22" s="1"/>
  <c r="R1711" i="22" l="1"/>
  <c r="P1712" i="22"/>
  <c r="Q1712" i="22" s="1"/>
  <c r="U1712" i="22" s="1"/>
  <c r="S1711" i="22"/>
  <c r="N1713" i="22"/>
  <c r="M1713" i="22"/>
  <c r="L1714" i="22"/>
  <c r="K1714" i="22"/>
  <c r="O1714" i="22" s="1"/>
  <c r="J1714" i="22"/>
  <c r="G1715" i="22"/>
  <c r="T1715" i="22" s="1"/>
  <c r="R1712" i="22" l="1"/>
  <c r="P1713" i="22"/>
  <c r="Q1713" i="22" s="1"/>
  <c r="U1713" i="22" s="1"/>
  <c r="S1712" i="22"/>
  <c r="N1714" i="22"/>
  <c r="M1714" i="22"/>
  <c r="L1715" i="22"/>
  <c r="K1715" i="22"/>
  <c r="O1715" i="22" s="1"/>
  <c r="J1715" i="22"/>
  <c r="G1716" i="22"/>
  <c r="T1716" i="22" s="1"/>
  <c r="R1713" i="22" l="1"/>
  <c r="P1714" i="22"/>
  <c r="Q1714" i="22" s="1"/>
  <c r="U1714" i="22" s="1"/>
  <c r="S1713" i="22"/>
  <c r="N1715" i="22"/>
  <c r="M1715" i="22"/>
  <c r="L1716" i="22"/>
  <c r="K1716" i="22"/>
  <c r="O1716" i="22" s="1"/>
  <c r="J1716" i="22"/>
  <c r="G1717" i="22"/>
  <c r="T1717" i="22" s="1"/>
  <c r="R1714" i="22" l="1"/>
  <c r="P1715" i="22"/>
  <c r="Q1715" i="22" s="1"/>
  <c r="U1715" i="22" s="1"/>
  <c r="S1714" i="22"/>
  <c r="N1716" i="22"/>
  <c r="M1716" i="22"/>
  <c r="L1717" i="22"/>
  <c r="K1717" i="22"/>
  <c r="O1717" i="22" s="1"/>
  <c r="J1717" i="22"/>
  <c r="G1718" i="22"/>
  <c r="T1718" i="22" s="1"/>
  <c r="R1715" i="22" l="1"/>
  <c r="P1716" i="22"/>
  <c r="Q1716" i="22" s="1"/>
  <c r="U1716" i="22" s="1"/>
  <c r="S1715" i="22"/>
  <c r="N1717" i="22"/>
  <c r="M1717" i="22"/>
  <c r="L1718" i="22"/>
  <c r="K1718" i="22"/>
  <c r="O1718" i="22" s="1"/>
  <c r="J1718" i="22"/>
  <c r="G1719" i="22"/>
  <c r="T1719" i="22" s="1"/>
  <c r="R1716" i="22" l="1"/>
  <c r="P1717" i="22"/>
  <c r="Q1717" i="22" s="1"/>
  <c r="U1717" i="22" s="1"/>
  <c r="S1716" i="22"/>
  <c r="N1718" i="22"/>
  <c r="M1718" i="22"/>
  <c r="L1719" i="22"/>
  <c r="K1719" i="22"/>
  <c r="O1719" i="22" s="1"/>
  <c r="J1719" i="22"/>
  <c r="G1720" i="22"/>
  <c r="T1720" i="22" s="1"/>
  <c r="R1717" i="22" l="1"/>
  <c r="P1718" i="22"/>
  <c r="Q1718" i="22" s="1"/>
  <c r="U1718" i="22" s="1"/>
  <c r="S1717" i="22"/>
  <c r="N1719" i="22"/>
  <c r="M1719" i="22"/>
  <c r="L1720" i="22"/>
  <c r="K1720" i="22"/>
  <c r="O1720" i="22" s="1"/>
  <c r="J1720" i="22"/>
  <c r="G1721" i="22"/>
  <c r="T1721" i="22" s="1"/>
  <c r="R1718" i="22" l="1"/>
  <c r="P1719" i="22"/>
  <c r="Q1719" i="22" s="1"/>
  <c r="U1719" i="22" s="1"/>
  <c r="S1718" i="22"/>
  <c r="N1720" i="22"/>
  <c r="M1720" i="22"/>
  <c r="L1721" i="22"/>
  <c r="K1721" i="22"/>
  <c r="O1721" i="22" s="1"/>
  <c r="J1721" i="22"/>
  <c r="G1722" i="22"/>
  <c r="T1722" i="22" s="1"/>
  <c r="R1719" i="22" l="1"/>
  <c r="P1720" i="22"/>
  <c r="Q1720" i="22" s="1"/>
  <c r="U1720" i="22" s="1"/>
  <c r="S1719" i="22"/>
  <c r="N1721" i="22"/>
  <c r="M1721" i="22"/>
  <c r="L1722" i="22"/>
  <c r="K1722" i="22"/>
  <c r="O1722" i="22" s="1"/>
  <c r="J1722" i="22"/>
  <c r="G1723" i="22"/>
  <c r="T1723" i="22" s="1"/>
  <c r="R1720" i="22" l="1"/>
  <c r="P1721" i="22"/>
  <c r="Q1721" i="22" s="1"/>
  <c r="U1721" i="22" s="1"/>
  <c r="S1720" i="22"/>
  <c r="N1722" i="22"/>
  <c r="M1722" i="22"/>
  <c r="L1723" i="22"/>
  <c r="K1723" i="22"/>
  <c r="O1723" i="22" s="1"/>
  <c r="J1723" i="22"/>
  <c r="G1724" i="22"/>
  <c r="T1724" i="22" s="1"/>
  <c r="R1721" i="22" l="1"/>
  <c r="P1722" i="22"/>
  <c r="Q1722" i="22" s="1"/>
  <c r="U1722" i="22" s="1"/>
  <c r="S1721" i="22"/>
  <c r="N1723" i="22"/>
  <c r="M1723" i="22"/>
  <c r="L1724" i="22"/>
  <c r="K1724" i="22"/>
  <c r="O1724" i="22" s="1"/>
  <c r="J1724" i="22"/>
  <c r="G1725" i="22"/>
  <c r="T1725" i="22" s="1"/>
  <c r="R1722" i="22" l="1"/>
  <c r="P1723" i="22"/>
  <c r="Q1723" i="22" s="1"/>
  <c r="U1723" i="22" s="1"/>
  <c r="S1722" i="22"/>
  <c r="N1724" i="22"/>
  <c r="M1724" i="22"/>
  <c r="L1725" i="22"/>
  <c r="K1725" i="22"/>
  <c r="O1725" i="22" s="1"/>
  <c r="J1725" i="22"/>
  <c r="G1726" i="22"/>
  <c r="T1726" i="22" s="1"/>
  <c r="S1723" i="22" l="1"/>
  <c r="R1723" i="22"/>
  <c r="P1724" i="22"/>
  <c r="Q1724" i="22" s="1"/>
  <c r="U1724" i="22" s="1"/>
  <c r="N1725" i="22"/>
  <c r="M1725" i="22"/>
  <c r="L1726" i="22"/>
  <c r="K1726" i="22"/>
  <c r="O1726" i="22" s="1"/>
  <c r="J1726" i="22"/>
  <c r="G1727" i="22"/>
  <c r="T1727" i="22" s="1"/>
  <c r="P1725" i="22" l="1"/>
  <c r="Q1725" i="22" s="1"/>
  <c r="U1725" i="22" s="1"/>
  <c r="R1724" i="22"/>
  <c r="S1724" i="22"/>
  <c r="N1726" i="22"/>
  <c r="M1726" i="22"/>
  <c r="L1727" i="22"/>
  <c r="K1727" i="22"/>
  <c r="O1727" i="22" s="1"/>
  <c r="J1727" i="22"/>
  <c r="G1728" i="22"/>
  <c r="T1728" i="22" s="1"/>
  <c r="R1725" i="22" l="1"/>
  <c r="P1726" i="22"/>
  <c r="Q1726" i="22" s="1"/>
  <c r="U1726" i="22" s="1"/>
  <c r="S1725" i="22"/>
  <c r="N1727" i="22"/>
  <c r="M1727" i="22"/>
  <c r="L1728" i="22"/>
  <c r="K1728" i="22"/>
  <c r="O1728" i="22" s="1"/>
  <c r="J1728" i="22"/>
  <c r="G1729" i="22"/>
  <c r="T1729" i="22" s="1"/>
  <c r="R1726" i="22" l="1"/>
  <c r="P1727" i="22"/>
  <c r="Q1727" i="22" s="1"/>
  <c r="U1727" i="22" s="1"/>
  <c r="S1726" i="22"/>
  <c r="N1728" i="22"/>
  <c r="M1728" i="22"/>
  <c r="L1729" i="22"/>
  <c r="K1729" i="22"/>
  <c r="O1729" i="22" s="1"/>
  <c r="J1729" i="22"/>
  <c r="G1730" i="22"/>
  <c r="T1730" i="22" s="1"/>
  <c r="R1727" i="22" l="1"/>
  <c r="P1728" i="22"/>
  <c r="Q1728" i="22" s="1"/>
  <c r="U1728" i="22" s="1"/>
  <c r="S1727" i="22"/>
  <c r="N1729" i="22"/>
  <c r="M1729" i="22"/>
  <c r="L1730" i="22"/>
  <c r="K1730" i="22"/>
  <c r="O1730" i="22" s="1"/>
  <c r="J1730" i="22"/>
  <c r="G1731" i="22"/>
  <c r="T1731" i="22" s="1"/>
  <c r="R1728" i="22" l="1"/>
  <c r="P1729" i="22"/>
  <c r="Q1729" i="22" s="1"/>
  <c r="U1729" i="22" s="1"/>
  <c r="S1728" i="22"/>
  <c r="N1730" i="22"/>
  <c r="M1730" i="22"/>
  <c r="L1731" i="22"/>
  <c r="K1731" i="22"/>
  <c r="O1731" i="22" s="1"/>
  <c r="J1731" i="22"/>
  <c r="G1732" i="22"/>
  <c r="T1732" i="22" s="1"/>
  <c r="R1729" i="22" l="1"/>
  <c r="P1730" i="22"/>
  <c r="Q1730" i="22" s="1"/>
  <c r="U1730" i="22" s="1"/>
  <c r="S1729" i="22"/>
  <c r="N1731" i="22"/>
  <c r="M1731" i="22"/>
  <c r="L1732" i="22"/>
  <c r="K1732" i="22"/>
  <c r="O1732" i="22" s="1"/>
  <c r="J1732" i="22"/>
  <c r="G1733" i="22"/>
  <c r="T1733" i="22" s="1"/>
  <c r="R1730" i="22" l="1"/>
  <c r="P1731" i="22"/>
  <c r="Q1731" i="22" s="1"/>
  <c r="U1731" i="22" s="1"/>
  <c r="S1730" i="22"/>
  <c r="N1732" i="22"/>
  <c r="M1732" i="22"/>
  <c r="L1733" i="22"/>
  <c r="K1733" i="22"/>
  <c r="O1733" i="22" s="1"/>
  <c r="J1733" i="22"/>
  <c r="G1734" i="22"/>
  <c r="T1734" i="22" s="1"/>
  <c r="S1731" i="22" l="1"/>
  <c r="R1731" i="22"/>
  <c r="P1732" i="22"/>
  <c r="Q1732" i="22" s="1"/>
  <c r="U1732" i="22" s="1"/>
  <c r="N1733" i="22"/>
  <c r="M1733" i="22"/>
  <c r="L1734" i="22"/>
  <c r="K1734" i="22"/>
  <c r="O1734" i="22" s="1"/>
  <c r="J1734" i="22"/>
  <c r="G1735" i="22"/>
  <c r="T1735" i="22" s="1"/>
  <c r="R1732" i="22" l="1"/>
  <c r="P1733" i="22"/>
  <c r="Q1733" i="22" s="1"/>
  <c r="U1733" i="22" s="1"/>
  <c r="S1732" i="22"/>
  <c r="N1734" i="22"/>
  <c r="M1734" i="22"/>
  <c r="L1735" i="22"/>
  <c r="K1735" i="22"/>
  <c r="O1735" i="22" s="1"/>
  <c r="J1735" i="22"/>
  <c r="G1736" i="22"/>
  <c r="T1736" i="22" s="1"/>
  <c r="R1733" i="22" l="1"/>
  <c r="P1734" i="22"/>
  <c r="Q1734" i="22" s="1"/>
  <c r="U1734" i="22" s="1"/>
  <c r="S1733" i="22"/>
  <c r="N1735" i="22"/>
  <c r="M1735" i="22"/>
  <c r="L1736" i="22"/>
  <c r="K1736" i="22"/>
  <c r="O1736" i="22" s="1"/>
  <c r="J1736" i="22"/>
  <c r="G1737" i="22"/>
  <c r="T1737" i="22" s="1"/>
  <c r="R1734" i="22" l="1"/>
  <c r="P1735" i="22"/>
  <c r="Q1735" i="22" s="1"/>
  <c r="U1735" i="22" s="1"/>
  <c r="S1734" i="22"/>
  <c r="N1736" i="22"/>
  <c r="M1736" i="22"/>
  <c r="L1737" i="22"/>
  <c r="K1737" i="22"/>
  <c r="O1737" i="22" s="1"/>
  <c r="J1737" i="22"/>
  <c r="G1738" i="22"/>
  <c r="T1738" i="22" s="1"/>
  <c r="P1736" i="22" l="1"/>
  <c r="Q1736" i="22" s="1"/>
  <c r="U1736" i="22" s="1"/>
  <c r="S1735" i="22"/>
  <c r="R1735" i="22"/>
  <c r="N1737" i="22"/>
  <c r="M1737" i="22"/>
  <c r="L1738" i="22"/>
  <c r="K1738" i="22"/>
  <c r="O1738" i="22" s="1"/>
  <c r="J1738" i="22"/>
  <c r="G1739" i="22"/>
  <c r="T1739" i="22" s="1"/>
  <c r="P1737" i="22" l="1"/>
  <c r="Q1737" i="22" s="1"/>
  <c r="U1737" i="22" s="1"/>
  <c r="S1736" i="22"/>
  <c r="R1736" i="22"/>
  <c r="N1738" i="22"/>
  <c r="M1738" i="22"/>
  <c r="L1739" i="22"/>
  <c r="K1739" i="22"/>
  <c r="O1739" i="22" s="1"/>
  <c r="J1739" i="22"/>
  <c r="G1740" i="22"/>
  <c r="T1740" i="22" s="1"/>
  <c r="P1738" i="22" l="1"/>
  <c r="Q1738" i="22" s="1"/>
  <c r="U1738" i="22" s="1"/>
  <c r="R1737" i="22"/>
  <c r="S1737" i="22"/>
  <c r="N1739" i="22"/>
  <c r="M1739" i="22"/>
  <c r="L1740" i="22"/>
  <c r="K1740" i="22"/>
  <c r="O1740" i="22" s="1"/>
  <c r="J1740" i="22"/>
  <c r="G1741" i="22"/>
  <c r="T1741" i="22" s="1"/>
  <c r="P1739" i="22" l="1"/>
  <c r="Q1739" i="22" s="1"/>
  <c r="U1739" i="22" s="1"/>
  <c r="R1738" i="22"/>
  <c r="S1738" i="22"/>
  <c r="N1740" i="22"/>
  <c r="P1740" i="22" s="1"/>
  <c r="M1740" i="22"/>
  <c r="L1741" i="22"/>
  <c r="K1741" i="22"/>
  <c r="O1741" i="22" s="1"/>
  <c r="J1741" i="22"/>
  <c r="G1742" i="22"/>
  <c r="T1742" i="22" s="1"/>
  <c r="R1739" i="22" l="1"/>
  <c r="Q1740" i="22"/>
  <c r="U1740" i="22" s="1"/>
  <c r="S1739" i="22"/>
  <c r="N1741" i="22"/>
  <c r="M1741" i="22"/>
  <c r="L1742" i="22"/>
  <c r="K1742" i="22"/>
  <c r="O1742" i="22" s="1"/>
  <c r="J1742" i="22"/>
  <c r="G1743" i="22"/>
  <c r="T1743" i="22" s="1"/>
  <c r="R1740" i="22" l="1"/>
  <c r="P1741" i="22"/>
  <c r="Q1741" i="22" s="1"/>
  <c r="U1741" i="22" s="1"/>
  <c r="S1740" i="22"/>
  <c r="N1742" i="22"/>
  <c r="M1742" i="22"/>
  <c r="L1743" i="22"/>
  <c r="K1743" i="22"/>
  <c r="O1743" i="22" s="1"/>
  <c r="J1743" i="22"/>
  <c r="G1744" i="22"/>
  <c r="T1744" i="22" s="1"/>
  <c r="R1741" i="22" l="1"/>
  <c r="P1742" i="22"/>
  <c r="Q1742" i="22" s="1"/>
  <c r="U1742" i="22" s="1"/>
  <c r="S1741" i="22"/>
  <c r="N1743" i="22"/>
  <c r="M1743" i="22"/>
  <c r="L1744" i="22"/>
  <c r="K1744" i="22"/>
  <c r="O1744" i="22" s="1"/>
  <c r="J1744" i="22"/>
  <c r="G1745" i="22"/>
  <c r="T1745" i="22" s="1"/>
  <c r="R1742" i="22" l="1"/>
  <c r="P1743" i="22"/>
  <c r="Q1743" i="22" s="1"/>
  <c r="U1743" i="22" s="1"/>
  <c r="S1742" i="22"/>
  <c r="N1744" i="22"/>
  <c r="M1744" i="22"/>
  <c r="L1745" i="22"/>
  <c r="K1745" i="22"/>
  <c r="O1745" i="22" s="1"/>
  <c r="J1745" i="22"/>
  <c r="G1746" i="22"/>
  <c r="T1746" i="22" s="1"/>
  <c r="R1743" i="22" l="1"/>
  <c r="P1744" i="22"/>
  <c r="Q1744" i="22" s="1"/>
  <c r="U1744" i="22" s="1"/>
  <c r="S1743" i="22"/>
  <c r="N1745" i="22"/>
  <c r="M1745" i="22"/>
  <c r="L1746" i="22"/>
  <c r="K1746" i="22"/>
  <c r="O1746" i="22" s="1"/>
  <c r="J1746" i="22"/>
  <c r="G1747" i="22"/>
  <c r="T1747" i="22" s="1"/>
  <c r="P1745" i="22" l="1"/>
  <c r="Q1745" i="22" s="1"/>
  <c r="U1745" i="22" s="1"/>
  <c r="R1744" i="22"/>
  <c r="S1744" i="22"/>
  <c r="N1746" i="22"/>
  <c r="M1746" i="22"/>
  <c r="L1747" i="22"/>
  <c r="K1747" i="22"/>
  <c r="O1747" i="22" s="1"/>
  <c r="J1747" i="22"/>
  <c r="G1748" i="22"/>
  <c r="T1748" i="22" s="1"/>
  <c r="R1745" i="22" l="1"/>
  <c r="P1746" i="22"/>
  <c r="Q1746" i="22" s="1"/>
  <c r="U1746" i="22" s="1"/>
  <c r="S1745" i="22"/>
  <c r="N1747" i="22"/>
  <c r="M1747" i="22"/>
  <c r="L1748" i="22"/>
  <c r="K1748" i="22"/>
  <c r="O1748" i="22" s="1"/>
  <c r="J1748" i="22"/>
  <c r="G1749" i="22"/>
  <c r="T1749" i="22" s="1"/>
  <c r="R1746" i="22" l="1"/>
  <c r="P1747" i="22"/>
  <c r="Q1747" i="22" s="1"/>
  <c r="U1747" i="22" s="1"/>
  <c r="S1746" i="22"/>
  <c r="N1748" i="22"/>
  <c r="M1748" i="22"/>
  <c r="L1749" i="22"/>
  <c r="K1749" i="22"/>
  <c r="O1749" i="22" s="1"/>
  <c r="J1749" i="22"/>
  <c r="G1750" i="22"/>
  <c r="T1750" i="22" s="1"/>
  <c r="R1747" i="22" l="1"/>
  <c r="P1748" i="22"/>
  <c r="Q1748" i="22" s="1"/>
  <c r="U1748" i="22" s="1"/>
  <c r="S1747" i="22"/>
  <c r="N1749" i="22"/>
  <c r="M1749" i="22"/>
  <c r="L1750" i="22"/>
  <c r="K1750" i="22"/>
  <c r="O1750" i="22" s="1"/>
  <c r="J1750" i="22"/>
  <c r="G1751" i="22"/>
  <c r="T1751" i="22" s="1"/>
  <c r="R1748" i="22" l="1"/>
  <c r="P1749" i="22"/>
  <c r="Q1749" i="22" s="1"/>
  <c r="U1749" i="22" s="1"/>
  <c r="S1748" i="22"/>
  <c r="N1750" i="22"/>
  <c r="M1750" i="22"/>
  <c r="L1751" i="22"/>
  <c r="K1751" i="22"/>
  <c r="O1751" i="22" s="1"/>
  <c r="J1751" i="22"/>
  <c r="G1752" i="22"/>
  <c r="T1752" i="22" s="1"/>
  <c r="R1749" i="22" l="1"/>
  <c r="P1750" i="22"/>
  <c r="Q1750" i="22" s="1"/>
  <c r="U1750" i="22" s="1"/>
  <c r="S1749" i="22"/>
  <c r="N1751" i="22"/>
  <c r="M1751" i="22"/>
  <c r="L1752" i="22"/>
  <c r="K1752" i="22"/>
  <c r="O1752" i="22" s="1"/>
  <c r="J1752" i="22"/>
  <c r="G1753" i="22"/>
  <c r="T1753" i="22" s="1"/>
  <c r="R1750" i="22" l="1"/>
  <c r="P1751" i="22"/>
  <c r="Q1751" i="22" s="1"/>
  <c r="U1751" i="22" s="1"/>
  <c r="S1750" i="22"/>
  <c r="N1752" i="22"/>
  <c r="M1752" i="22"/>
  <c r="L1753" i="22"/>
  <c r="K1753" i="22"/>
  <c r="O1753" i="22" s="1"/>
  <c r="J1753" i="22"/>
  <c r="G1754" i="22"/>
  <c r="T1754" i="22" s="1"/>
  <c r="R1751" i="22" l="1"/>
  <c r="P1752" i="22"/>
  <c r="Q1752" i="22" s="1"/>
  <c r="U1752" i="22" s="1"/>
  <c r="S1751" i="22"/>
  <c r="N1753" i="22"/>
  <c r="M1753" i="22"/>
  <c r="L1754" i="22"/>
  <c r="K1754" i="22"/>
  <c r="O1754" i="22" s="1"/>
  <c r="J1754" i="22"/>
  <c r="G1755" i="22"/>
  <c r="T1755" i="22" s="1"/>
  <c r="R1752" i="22" l="1"/>
  <c r="P1753" i="22"/>
  <c r="Q1753" i="22" s="1"/>
  <c r="U1753" i="22" s="1"/>
  <c r="S1752" i="22"/>
  <c r="N1754" i="22"/>
  <c r="M1754" i="22"/>
  <c r="L1755" i="22"/>
  <c r="K1755" i="22"/>
  <c r="O1755" i="22" s="1"/>
  <c r="J1755" i="22"/>
  <c r="G1756" i="22"/>
  <c r="T1756" i="22" s="1"/>
  <c r="R1753" i="22" l="1"/>
  <c r="P1754" i="22"/>
  <c r="Q1754" i="22" s="1"/>
  <c r="U1754" i="22" s="1"/>
  <c r="S1753" i="22"/>
  <c r="N1755" i="22"/>
  <c r="M1755" i="22"/>
  <c r="L1756" i="22"/>
  <c r="K1756" i="22"/>
  <c r="O1756" i="22" s="1"/>
  <c r="J1756" i="22"/>
  <c r="G1757" i="22"/>
  <c r="T1757" i="22" s="1"/>
  <c r="R1754" i="22" l="1"/>
  <c r="S1754" i="22"/>
  <c r="P1755" i="22"/>
  <c r="Q1755" i="22" s="1"/>
  <c r="U1755" i="22" s="1"/>
  <c r="N1756" i="22"/>
  <c r="M1756" i="22"/>
  <c r="L1757" i="22"/>
  <c r="K1757" i="22"/>
  <c r="O1757" i="22" s="1"/>
  <c r="J1757" i="22"/>
  <c r="G1758" i="22"/>
  <c r="T1758" i="22" s="1"/>
  <c r="R1755" i="22" l="1"/>
  <c r="P1756" i="22"/>
  <c r="Q1756" i="22" s="1"/>
  <c r="U1756" i="22" s="1"/>
  <c r="S1755" i="22"/>
  <c r="N1757" i="22"/>
  <c r="M1757" i="22"/>
  <c r="L1758" i="22"/>
  <c r="K1758" i="22"/>
  <c r="O1758" i="22" s="1"/>
  <c r="J1758" i="22"/>
  <c r="G1759" i="22"/>
  <c r="T1759" i="22" s="1"/>
  <c r="R1756" i="22" l="1"/>
  <c r="P1757" i="22"/>
  <c r="Q1757" i="22" s="1"/>
  <c r="U1757" i="22" s="1"/>
  <c r="S1756" i="22"/>
  <c r="N1758" i="22"/>
  <c r="M1758" i="22"/>
  <c r="L1759" i="22"/>
  <c r="K1759" i="22"/>
  <c r="O1759" i="22" s="1"/>
  <c r="J1759" i="22"/>
  <c r="G1760" i="22"/>
  <c r="T1760" i="22" s="1"/>
  <c r="R1757" i="22" l="1"/>
  <c r="P1758" i="22"/>
  <c r="Q1758" i="22" s="1"/>
  <c r="U1758" i="22" s="1"/>
  <c r="S1757" i="22"/>
  <c r="N1759" i="22"/>
  <c r="M1759" i="22"/>
  <c r="L1760" i="22"/>
  <c r="K1760" i="22"/>
  <c r="O1760" i="22" s="1"/>
  <c r="J1760" i="22"/>
  <c r="G1761" i="22"/>
  <c r="T1761" i="22" s="1"/>
  <c r="R1758" i="22" l="1"/>
  <c r="P1759" i="22"/>
  <c r="Q1759" i="22" s="1"/>
  <c r="U1759" i="22" s="1"/>
  <c r="S1758" i="22"/>
  <c r="N1760" i="22"/>
  <c r="M1760" i="22"/>
  <c r="L1761" i="22"/>
  <c r="K1761" i="22"/>
  <c r="O1761" i="22" s="1"/>
  <c r="J1761" i="22"/>
  <c r="G1762" i="22"/>
  <c r="T1762" i="22" s="1"/>
  <c r="R1759" i="22" l="1"/>
  <c r="P1760" i="22"/>
  <c r="Q1760" i="22" s="1"/>
  <c r="U1760" i="22" s="1"/>
  <c r="S1759" i="22"/>
  <c r="N1761" i="22"/>
  <c r="M1761" i="22"/>
  <c r="L1762" i="22"/>
  <c r="K1762" i="22"/>
  <c r="O1762" i="22" s="1"/>
  <c r="J1762" i="22"/>
  <c r="G1763" i="22"/>
  <c r="T1763" i="22" s="1"/>
  <c r="R1760" i="22" l="1"/>
  <c r="P1761" i="22"/>
  <c r="Q1761" i="22" s="1"/>
  <c r="U1761" i="22" s="1"/>
  <c r="S1760" i="22"/>
  <c r="N1762" i="22"/>
  <c r="M1762" i="22"/>
  <c r="L1763" i="22"/>
  <c r="K1763" i="22"/>
  <c r="O1763" i="22" s="1"/>
  <c r="J1763" i="22"/>
  <c r="G1764" i="22"/>
  <c r="T1764" i="22" s="1"/>
  <c r="R1761" i="22" l="1"/>
  <c r="P1762" i="22"/>
  <c r="Q1762" i="22" s="1"/>
  <c r="U1762" i="22" s="1"/>
  <c r="S1761" i="22"/>
  <c r="N1763" i="22"/>
  <c r="M1763" i="22"/>
  <c r="L1764" i="22"/>
  <c r="K1764" i="22"/>
  <c r="O1764" i="22" s="1"/>
  <c r="J1764" i="22"/>
  <c r="G1765" i="22"/>
  <c r="T1765" i="22" s="1"/>
  <c r="R1762" i="22" l="1"/>
  <c r="P1763" i="22"/>
  <c r="Q1763" i="22" s="1"/>
  <c r="U1763" i="22" s="1"/>
  <c r="S1762" i="22"/>
  <c r="N1764" i="22"/>
  <c r="M1764" i="22"/>
  <c r="L1765" i="22"/>
  <c r="K1765" i="22"/>
  <c r="O1765" i="22" s="1"/>
  <c r="J1765" i="22"/>
  <c r="G1766" i="22"/>
  <c r="T1766" i="22" s="1"/>
  <c r="R1763" i="22" l="1"/>
  <c r="P1764" i="22"/>
  <c r="Q1764" i="22" s="1"/>
  <c r="U1764" i="22" s="1"/>
  <c r="S1763" i="22"/>
  <c r="N1765" i="22"/>
  <c r="M1765" i="22"/>
  <c r="L1766" i="22"/>
  <c r="K1766" i="22"/>
  <c r="O1766" i="22" s="1"/>
  <c r="J1766" i="22"/>
  <c r="G1767" i="22"/>
  <c r="T1767" i="22" s="1"/>
  <c r="R1764" i="22" l="1"/>
  <c r="P1765" i="22"/>
  <c r="Q1765" i="22" s="1"/>
  <c r="U1765" i="22" s="1"/>
  <c r="S1764" i="22"/>
  <c r="N1766" i="22"/>
  <c r="M1766" i="22"/>
  <c r="L1767" i="22"/>
  <c r="K1767" i="22"/>
  <c r="O1767" i="22" s="1"/>
  <c r="J1767" i="22"/>
  <c r="G1768" i="22"/>
  <c r="T1768" i="22" s="1"/>
  <c r="R1765" i="22" l="1"/>
  <c r="P1766" i="22"/>
  <c r="Q1766" i="22" s="1"/>
  <c r="U1766" i="22" s="1"/>
  <c r="S1765" i="22"/>
  <c r="N1767" i="22"/>
  <c r="M1767" i="22"/>
  <c r="L1768" i="22"/>
  <c r="K1768" i="22"/>
  <c r="O1768" i="22" s="1"/>
  <c r="J1768" i="22"/>
  <c r="G1769" i="22"/>
  <c r="T1769" i="22" s="1"/>
  <c r="R1766" i="22" l="1"/>
  <c r="P1767" i="22"/>
  <c r="Q1767" i="22" s="1"/>
  <c r="U1767" i="22" s="1"/>
  <c r="S1766" i="22"/>
  <c r="N1768" i="22"/>
  <c r="M1768" i="22"/>
  <c r="L1769" i="22"/>
  <c r="K1769" i="22"/>
  <c r="O1769" i="22" s="1"/>
  <c r="J1769" i="22"/>
  <c r="G1770" i="22"/>
  <c r="T1770" i="22" s="1"/>
  <c r="R1767" i="22" l="1"/>
  <c r="P1768" i="22"/>
  <c r="Q1768" i="22" s="1"/>
  <c r="U1768" i="22" s="1"/>
  <c r="S1767" i="22"/>
  <c r="N1769" i="22"/>
  <c r="M1769" i="22"/>
  <c r="L1770" i="22"/>
  <c r="K1770" i="22"/>
  <c r="O1770" i="22" s="1"/>
  <c r="J1770" i="22"/>
  <c r="G1771" i="22"/>
  <c r="T1771" i="22" s="1"/>
  <c r="R1768" i="22" l="1"/>
  <c r="P1769" i="22"/>
  <c r="Q1769" i="22" s="1"/>
  <c r="U1769" i="22" s="1"/>
  <c r="S1768" i="22"/>
  <c r="N1770" i="22"/>
  <c r="M1770" i="22"/>
  <c r="L1771" i="22"/>
  <c r="K1771" i="22"/>
  <c r="O1771" i="22" s="1"/>
  <c r="J1771" i="22"/>
  <c r="G1772" i="22"/>
  <c r="T1772" i="22" s="1"/>
  <c r="R1769" i="22" l="1"/>
  <c r="P1770" i="22"/>
  <c r="Q1770" i="22" s="1"/>
  <c r="U1770" i="22" s="1"/>
  <c r="S1769" i="22"/>
  <c r="N1771" i="22"/>
  <c r="M1771" i="22"/>
  <c r="L1772" i="22"/>
  <c r="K1772" i="22"/>
  <c r="O1772" i="22" s="1"/>
  <c r="J1772" i="22"/>
  <c r="G1773" i="22"/>
  <c r="T1773" i="22" s="1"/>
  <c r="R1770" i="22" l="1"/>
  <c r="P1771" i="22"/>
  <c r="Q1771" i="22" s="1"/>
  <c r="U1771" i="22" s="1"/>
  <c r="S1770" i="22"/>
  <c r="N1772" i="22"/>
  <c r="M1772" i="22"/>
  <c r="L1773" i="22"/>
  <c r="K1773" i="22"/>
  <c r="O1773" i="22" s="1"/>
  <c r="J1773" i="22"/>
  <c r="G1774" i="22"/>
  <c r="T1774" i="22" s="1"/>
  <c r="R1771" i="22" l="1"/>
  <c r="P1772" i="22"/>
  <c r="Q1772" i="22" s="1"/>
  <c r="U1772" i="22" s="1"/>
  <c r="S1771" i="22"/>
  <c r="N1773" i="22"/>
  <c r="M1773" i="22"/>
  <c r="L1774" i="22"/>
  <c r="K1774" i="22"/>
  <c r="O1774" i="22" s="1"/>
  <c r="J1774" i="22"/>
  <c r="G1775" i="22"/>
  <c r="T1775" i="22" s="1"/>
  <c r="P1773" i="22" l="1"/>
  <c r="Q1773" i="22" s="1"/>
  <c r="U1773" i="22" s="1"/>
  <c r="R1772" i="22"/>
  <c r="S1772" i="22"/>
  <c r="N1774" i="22"/>
  <c r="M1774" i="22"/>
  <c r="L1775" i="22"/>
  <c r="K1775" i="22"/>
  <c r="O1775" i="22" s="1"/>
  <c r="J1775" i="22"/>
  <c r="G1776" i="22"/>
  <c r="T1776" i="22" s="1"/>
  <c r="P1774" i="22" l="1"/>
  <c r="Q1774" i="22" s="1"/>
  <c r="U1774" i="22" s="1"/>
  <c r="R1773" i="22"/>
  <c r="S1773" i="22"/>
  <c r="N1775" i="22"/>
  <c r="M1775" i="22"/>
  <c r="L1776" i="22"/>
  <c r="K1776" i="22"/>
  <c r="O1776" i="22" s="1"/>
  <c r="J1776" i="22"/>
  <c r="G1777" i="22"/>
  <c r="T1777" i="22" s="1"/>
  <c r="P1775" i="22" l="1"/>
  <c r="Q1775" i="22" s="1"/>
  <c r="U1775" i="22" s="1"/>
  <c r="R1774" i="22"/>
  <c r="S1774" i="22"/>
  <c r="N1776" i="22"/>
  <c r="P1776" i="22" s="1"/>
  <c r="M1776" i="22"/>
  <c r="L1777" i="22"/>
  <c r="K1777" i="22"/>
  <c r="O1777" i="22" s="1"/>
  <c r="J1777" i="22"/>
  <c r="G1778" i="22"/>
  <c r="T1778" i="22" s="1"/>
  <c r="R1775" i="22" l="1"/>
  <c r="Q1776" i="22"/>
  <c r="U1776" i="22" s="1"/>
  <c r="S1775" i="22"/>
  <c r="N1777" i="22"/>
  <c r="M1777" i="22"/>
  <c r="L1778" i="22"/>
  <c r="K1778" i="22"/>
  <c r="O1778" i="22" s="1"/>
  <c r="J1778" i="22"/>
  <c r="G1779" i="22"/>
  <c r="T1779" i="22" s="1"/>
  <c r="R1776" i="22" l="1"/>
  <c r="P1777" i="22"/>
  <c r="Q1777" i="22" s="1"/>
  <c r="U1777" i="22" s="1"/>
  <c r="S1776" i="22"/>
  <c r="N1778" i="22"/>
  <c r="M1778" i="22"/>
  <c r="L1779" i="22"/>
  <c r="K1779" i="22"/>
  <c r="O1779" i="22" s="1"/>
  <c r="J1779" i="22"/>
  <c r="G1780" i="22"/>
  <c r="T1780" i="22" s="1"/>
  <c r="P1778" i="22" l="1"/>
  <c r="Q1778" i="22" s="1"/>
  <c r="U1778" i="22" s="1"/>
  <c r="R1777" i="22"/>
  <c r="S1777" i="22"/>
  <c r="N1779" i="22"/>
  <c r="M1779" i="22"/>
  <c r="L1780" i="22"/>
  <c r="K1780" i="22"/>
  <c r="O1780" i="22" s="1"/>
  <c r="J1780" i="22"/>
  <c r="G1781" i="22"/>
  <c r="T1781" i="22" s="1"/>
  <c r="R1778" i="22" l="1"/>
  <c r="P1779" i="22"/>
  <c r="Q1779" i="22" s="1"/>
  <c r="U1779" i="22" s="1"/>
  <c r="S1778" i="22"/>
  <c r="N1780" i="22"/>
  <c r="M1780" i="22"/>
  <c r="L1781" i="22"/>
  <c r="K1781" i="22"/>
  <c r="O1781" i="22" s="1"/>
  <c r="J1781" i="22"/>
  <c r="G1782" i="22"/>
  <c r="T1782" i="22" s="1"/>
  <c r="R1779" i="22" l="1"/>
  <c r="P1780" i="22"/>
  <c r="Q1780" i="22" s="1"/>
  <c r="U1780" i="22" s="1"/>
  <c r="S1779" i="22"/>
  <c r="N1781" i="22"/>
  <c r="M1781" i="22"/>
  <c r="L1782" i="22"/>
  <c r="K1782" i="22"/>
  <c r="O1782" i="22" s="1"/>
  <c r="J1782" i="22"/>
  <c r="G1783" i="22"/>
  <c r="T1783" i="22" s="1"/>
  <c r="R1780" i="22" l="1"/>
  <c r="P1781" i="22"/>
  <c r="Q1781" i="22" s="1"/>
  <c r="U1781" i="22" s="1"/>
  <c r="S1780" i="22"/>
  <c r="N1782" i="22"/>
  <c r="M1782" i="22"/>
  <c r="L1783" i="22"/>
  <c r="K1783" i="22"/>
  <c r="O1783" i="22" s="1"/>
  <c r="J1783" i="22"/>
  <c r="G1784" i="22"/>
  <c r="T1784" i="22" s="1"/>
  <c r="R1781" i="22" l="1"/>
  <c r="P1782" i="22"/>
  <c r="Q1782" i="22" s="1"/>
  <c r="U1782" i="22" s="1"/>
  <c r="S1781" i="22"/>
  <c r="N1783" i="22"/>
  <c r="M1783" i="22"/>
  <c r="L1784" i="22"/>
  <c r="K1784" i="22"/>
  <c r="O1784" i="22" s="1"/>
  <c r="J1784" i="22"/>
  <c r="G1785" i="22"/>
  <c r="T1785" i="22" s="1"/>
  <c r="R1782" i="22" l="1"/>
  <c r="P1783" i="22"/>
  <c r="Q1783" i="22" s="1"/>
  <c r="U1783" i="22" s="1"/>
  <c r="S1782" i="22"/>
  <c r="N1784" i="22"/>
  <c r="M1784" i="22"/>
  <c r="L1785" i="22"/>
  <c r="K1785" i="22"/>
  <c r="O1785" i="22" s="1"/>
  <c r="J1785" i="22"/>
  <c r="G1786" i="22"/>
  <c r="T1786" i="22" s="1"/>
  <c r="R1783" i="22" l="1"/>
  <c r="P1784" i="22"/>
  <c r="Q1784" i="22" s="1"/>
  <c r="U1784" i="22" s="1"/>
  <c r="S1783" i="22"/>
  <c r="N1785" i="22"/>
  <c r="M1785" i="22"/>
  <c r="L1786" i="22"/>
  <c r="K1786" i="22"/>
  <c r="O1786" i="22" s="1"/>
  <c r="J1786" i="22"/>
  <c r="G1787" i="22"/>
  <c r="T1787" i="22" s="1"/>
  <c r="R1784" i="22" l="1"/>
  <c r="P1785" i="22"/>
  <c r="Q1785" i="22" s="1"/>
  <c r="U1785" i="22" s="1"/>
  <c r="S1784" i="22"/>
  <c r="N1786" i="22"/>
  <c r="M1786" i="22"/>
  <c r="L1787" i="22"/>
  <c r="K1787" i="22"/>
  <c r="O1787" i="22" s="1"/>
  <c r="J1787" i="22"/>
  <c r="G1788" i="22"/>
  <c r="T1788" i="22" s="1"/>
  <c r="S1785" i="22" l="1"/>
  <c r="P1786" i="22"/>
  <c r="Q1786" i="22" s="1"/>
  <c r="U1786" i="22" s="1"/>
  <c r="R1785" i="22"/>
  <c r="N1787" i="22"/>
  <c r="M1787" i="22"/>
  <c r="L1788" i="22"/>
  <c r="K1788" i="22"/>
  <c r="O1788" i="22" s="1"/>
  <c r="J1788" i="22"/>
  <c r="G1789" i="22"/>
  <c r="T1789" i="22" s="1"/>
  <c r="P1787" i="22" l="1"/>
  <c r="Q1787" i="22" s="1"/>
  <c r="U1787" i="22" s="1"/>
  <c r="R1786" i="22"/>
  <c r="S1786" i="22"/>
  <c r="N1788" i="22"/>
  <c r="M1788" i="22"/>
  <c r="L1789" i="22"/>
  <c r="K1789" i="22"/>
  <c r="O1789" i="22" s="1"/>
  <c r="J1789" i="22"/>
  <c r="G1790" i="22"/>
  <c r="T1790" i="22" s="1"/>
  <c r="P1788" i="22" l="1"/>
  <c r="Q1788" i="22" s="1"/>
  <c r="U1788" i="22" s="1"/>
  <c r="R1787" i="22"/>
  <c r="S1787" i="22"/>
  <c r="N1789" i="22"/>
  <c r="M1789" i="22"/>
  <c r="L1790" i="22"/>
  <c r="K1790" i="22"/>
  <c r="O1790" i="22" s="1"/>
  <c r="J1790" i="22"/>
  <c r="G1791" i="22"/>
  <c r="T1791" i="22" s="1"/>
  <c r="R1788" i="22" l="1"/>
  <c r="P1789" i="22"/>
  <c r="Q1789" i="22" s="1"/>
  <c r="U1789" i="22" s="1"/>
  <c r="S1788" i="22"/>
  <c r="N1790" i="22"/>
  <c r="M1790" i="22"/>
  <c r="L1791" i="22"/>
  <c r="K1791" i="22"/>
  <c r="O1791" i="22" s="1"/>
  <c r="J1791" i="22"/>
  <c r="G1792" i="22"/>
  <c r="T1792" i="22" s="1"/>
  <c r="R1789" i="22" l="1"/>
  <c r="P1790" i="22"/>
  <c r="Q1790" i="22" s="1"/>
  <c r="U1790" i="22" s="1"/>
  <c r="S1789" i="22"/>
  <c r="N1791" i="22"/>
  <c r="M1791" i="22"/>
  <c r="L1792" i="22"/>
  <c r="K1792" i="22"/>
  <c r="O1792" i="22" s="1"/>
  <c r="J1792" i="22"/>
  <c r="G1793" i="22"/>
  <c r="T1793" i="22" s="1"/>
  <c r="P1791" i="22" l="1"/>
  <c r="Q1791" i="22" s="1"/>
  <c r="U1791" i="22" s="1"/>
  <c r="R1790" i="22"/>
  <c r="S1790" i="22"/>
  <c r="N1792" i="22"/>
  <c r="M1792" i="22"/>
  <c r="L1793" i="22"/>
  <c r="K1793" i="22"/>
  <c r="O1793" i="22" s="1"/>
  <c r="J1793" i="22"/>
  <c r="G1794" i="22"/>
  <c r="T1794" i="22" s="1"/>
  <c r="R1791" i="22" l="1"/>
  <c r="P1792" i="22"/>
  <c r="Q1792" i="22" s="1"/>
  <c r="U1792" i="22" s="1"/>
  <c r="S1791" i="22"/>
  <c r="N1793" i="22"/>
  <c r="M1793" i="22"/>
  <c r="L1794" i="22"/>
  <c r="K1794" i="22"/>
  <c r="O1794" i="22" s="1"/>
  <c r="J1794" i="22"/>
  <c r="G1795" i="22"/>
  <c r="T1795" i="22" s="1"/>
  <c r="R1792" i="22" l="1"/>
  <c r="P1793" i="22"/>
  <c r="Q1793" i="22" s="1"/>
  <c r="U1793" i="22" s="1"/>
  <c r="S1792" i="22"/>
  <c r="N1794" i="22"/>
  <c r="M1794" i="22"/>
  <c r="L1795" i="22"/>
  <c r="K1795" i="22"/>
  <c r="O1795" i="22" s="1"/>
  <c r="J1795" i="22"/>
  <c r="G1796" i="22"/>
  <c r="T1796" i="22" s="1"/>
  <c r="R1793" i="22" l="1"/>
  <c r="P1794" i="22"/>
  <c r="Q1794" i="22" s="1"/>
  <c r="U1794" i="22" s="1"/>
  <c r="S1793" i="22"/>
  <c r="N1795" i="22"/>
  <c r="M1795" i="22"/>
  <c r="L1796" i="22"/>
  <c r="K1796" i="22"/>
  <c r="O1796" i="22" s="1"/>
  <c r="J1796" i="22"/>
  <c r="G1797" i="22"/>
  <c r="T1797" i="22" s="1"/>
  <c r="R1794" i="22" l="1"/>
  <c r="P1795" i="22"/>
  <c r="Q1795" i="22" s="1"/>
  <c r="U1795" i="22" s="1"/>
  <c r="S1794" i="22"/>
  <c r="N1796" i="22"/>
  <c r="M1796" i="22"/>
  <c r="L1797" i="22"/>
  <c r="K1797" i="22"/>
  <c r="O1797" i="22" s="1"/>
  <c r="J1797" i="22"/>
  <c r="G1798" i="22"/>
  <c r="T1798" i="22" s="1"/>
  <c r="R1795" i="22" l="1"/>
  <c r="P1796" i="22"/>
  <c r="Q1796" i="22" s="1"/>
  <c r="U1796" i="22" s="1"/>
  <c r="S1795" i="22"/>
  <c r="N1797" i="22"/>
  <c r="M1797" i="22"/>
  <c r="L1798" i="22"/>
  <c r="K1798" i="22"/>
  <c r="O1798" i="22" s="1"/>
  <c r="J1798" i="22"/>
  <c r="G1799" i="22"/>
  <c r="T1799" i="22" s="1"/>
  <c r="R1796" i="22" l="1"/>
  <c r="P1797" i="22"/>
  <c r="Q1797" i="22" s="1"/>
  <c r="U1797" i="22" s="1"/>
  <c r="S1796" i="22"/>
  <c r="N1798" i="22"/>
  <c r="M1798" i="22"/>
  <c r="L1799" i="22"/>
  <c r="K1799" i="22"/>
  <c r="O1799" i="22" s="1"/>
  <c r="J1799" i="22"/>
  <c r="G1800" i="22"/>
  <c r="T1800" i="22" s="1"/>
  <c r="P1798" i="22" l="1"/>
  <c r="Q1798" i="22" s="1"/>
  <c r="U1798" i="22" s="1"/>
  <c r="R1797" i="22"/>
  <c r="S1797" i="22"/>
  <c r="N1799" i="22"/>
  <c r="M1799" i="22"/>
  <c r="L1800" i="22"/>
  <c r="K1800" i="22"/>
  <c r="O1800" i="22" s="1"/>
  <c r="J1800" i="22"/>
  <c r="G1801" i="22"/>
  <c r="T1801" i="22" s="1"/>
  <c r="R1798" i="22" l="1"/>
  <c r="P1799" i="22"/>
  <c r="Q1799" i="22" s="1"/>
  <c r="U1799" i="22" s="1"/>
  <c r="S1798" i="22"/>
  <c r="N1800" i="22"/>
  <c r="M1800" i="22"/>
  <c r="L1801" i="22"/>
  <c r="K1801" i="22"/>
  <c r="O1801" i="22" s="1"/>
  <c r="J1801" i="22"/>
  <c r="G1802" i="22"/>
  <c r="T1802" i="22" s="1"/>
  <c r="P1800" i="22" l="1"/>
  <c r="Q1800" i="22" s="1"/>
  <c r="U1800" i="22" s="1"/>
  <c r="S1799" i="22"/>
  <c r="R1799" i="22"/>
  <c r="N1801" i="22"/>
  <c r="M1801" i="22"/>
  <c r="L1802" i="22"/>
  <c r="K1802" i="22"/>
  <c r="O1802" i="22" s="1"/>
  <c r="J1802" i="22"/>
  <c r="G1803" i="22"/>
  <c r="T1803" i="22" s="1"/>
  <c r="R1800" i="22" l="1"/>
  <c r="P1801" i="22"/>
  <c r="Q1801" i="22" s="1"/>
  <c r="U1801" i="22" s="1"/>
  <c r="S1800" i="22"/>
  <c r="N1802" i="22"/>
  <c r="M1802" i="22"/>
  <c r="L1803" i="22"/>
  <c r="K1803" i="22"/>
  <c r="O1803" i="22" s="1"/>
  <c r="J1803" i="22"/>
  <c r="G1804" i="22"/>
  <c r="T1804" i="22" s="1"/>
  <c r="R1801" i="22" l="1"/>
  <c r="P1802" i="22"/>
  <c r="Q1802" i="22" s="1"/>
  <c r="U1802" i="22" s="1"/>
  <c r="S1801" i="22"/>
  <c r="N1803" i="22"/>
  <c r="M1803" i="22"/>
  <c r="L1804" i="22"/>
  <c r="K1804" i="22"/>
  <c r="O1804" i="22" s="1"/>
  <c r="J1804" i="22"/>
  <c r="G1805" i="22"/>
  <c r="T1805" i="22" s="1"/>
  <c r="S1802" i="22" l="1"/>
  <c r="P1803" i="22"/>
  <c r="Q1803" i="22" s="1"/>
  <c r="U1803" i="22" s="1"/>
  <c r="R1802" i="22"/>
  <c r="N1804" i="22"/>
  <c r="M1804" i="22"/>
  <c r="L1805" i="22"/>
  <c r="K1805" i="22"/>
  <c r="O1805" i="22" s="1"/>
  <c r="J1805" i="22"/>
  <c r="G1806" i="22"/>
  <c r="T1806" i="22" s="1"/>
  <c r="R1803" i="22" l="1"/>
  <c r="P1804" i="22"/>
  <c r="Q1804" i="22" s="1"/>
  <c r="U1804" i="22" s="1"/>
  <c r="S1803" i="22"/>
  <c r="N1805" i="22"/>
  <c r="M1805" i="22"/>
  <c r="L1806" i="22"/>
  <c r="K1806" i="22"/>
  <c r="O1806" i="22" s="1"/>
  <c r="J1806" i="22"/>
  <c r="G1807" i="22"/>
  <c r="T1807" i="22" s="1"/>
  <c r="R1804" i="22" l="1"/>
  <c r="P1805" i="22"/>
  <c r="Q1805" i="22" s="1"/>
  <c r="U1805" i="22" s="1"/>
  <c r="S1804" i="22"/>
  <c r="N1806" i="22"/>
  <c r="M1806" i="22"/>
  <c r="L1807" i="22"/>
  <c r="K1807" i="22"/>
  <c r="O1807" i="22" s="1"/>
  <c r="J1807" i="22"/>
  <c r="G1808" i="22"/>
  <c r="T1808" i="22" s="1"/>
  <c r="P1806" i="22" l="1"/>
  <c r="Q1806" i="22" s="1"/>
  <c r="U1806" i="22" s="1"/>
  <c r="R1805" i="22"/>
  <c r="S1805" i="22"/>
  <c r="N1807" i="22"/>
  <c r="M1807" i="22"/>
  <c r="L1808" i="22"/>
  <c r="K1808" i="22"/>
  <c r="O1808" i="22" s="1"/>
  <c r="J1808" i="22"/>
  <c r="G1809" i="22"/>
  <c r="T1809" i="22" s="1"/>
  <c r="P1807" i="22" l="1"/>
  <c r="Q1807" i="22" s="1"/>
  <c r="U1807" i="22" s="1"/>
  <c r="R1806" i="22"/>
  <c r="S1806" i="22"/>
  <c r="N1808" i="22"/>
  <c r="M1808" i="22"/>
  <c r="L1809" i="22"/>
  <c r="K1809" i="22"/>
  <c r="O1809" i="22" s="1"/>
  <c r="J1809" i="22"/>
  <c r="G1810" i="22"/>
  <c r="T1810" i="22" s="1"/>
  <c r="P1808" i="22" l="1"/>
  <c r="Q1808" i="22" s="1"/>
  <c r="U1808" i="22" s="1"/>
  <c r="R1807" i="22"/>
  <c r="S1807" i="22"/>
  <c r="N1809" i="22"/>
  <c r="M1809" i="22"/>
  <c r="L1810" i="22"/>
  <c r="K1810" i="22"/>
  <c r="O1810" i="22" s="1"/>
  <c r="J1810" i="22"/>
  <c r="G1811" i="22"/>
  <c r="T1811" i="22" s="1"/>
  <c r="R1808" i="22" l="1"/>
  <c r="P1809" i="22"/>
  <c r="Q1809" i="22" s="1"/>
  <c r="U1809" i="22" s="1"/>
  <c r="S1808" i="22"/>
  <c r="N1810" i="22"/>
  <c r="M1810" i="22"/>
  <c r="L1811" i="22"/>
  <c r="K1811" i="22"/>
  <c r="O1811" i="22" s="1"/>
  <c r="J1811" i="22"/>
  <c r="G1812" i="22"/>
  <c r="T1812" i="22" s="1"/>
  <c r="R1809" i="22" l="1"/>
  <c r="P1810" i="22"/>
  <c r="Q1810" i="22" s="1"/>
  <c r="U1810" i="22" s="1"/>
  <c r="S1809" i="22"/>
  <c r="N1811" i="22"/>
  <c r="M1811" i="22"/>
  <c r="L1812" i="22"/>
  <c r="K1812" i="22"/>
  <c r="O1812" i="22" s="1"/>
  <c r="J1812" i="22"/>
  <c r="G1813" i="22"/>
  <c r="T1813" i="22" s="1"/>
  <c r="R1810" i="22" l="1"/>
  <c r="P1811" i="22"/>
  <c r="Q1811" i="22" s="1"/>
  <c r="U1811" i="22" s="1"/>
  <c r="S1810" i="22"/>
  <c r="N1812" i="22"/>
  <c r="M1812" i="22"/>
  <c r="L1813" i="22"/>
  <c r="K1813" i="22"/>
  <c r="O1813" i="22" s="1"/>
  <c r="J1813" i="22"/>
  <c r="G1814" i="22"/>
  <c r="T1814" i="22" s="1"/>
  <c r="R1811" i="22" l="1"/>
  <c r="P1812" i="22"/>
  <c r="Q1812" i="22" s="1"/>
  <c r="U1812" i="22" s="1"/>
  <c r="S1811" i="22"/>
  <c r="N1813" i="22"/>
  <c r="M1813" i="22"/>
  <c r="L1814" i="22"/>
  <c r="K1814" i="22"/>
  <c r="O1814" i="22" s="1"/>
  <c r="J1814" i="22"/>
  <c r="G1815" i="22"/>
  <c r="T1815" i="22" s="1"/>
  <c r="R1812" i="22" l="1"/>
  <c r="P1813" i="22"/>
  <c r="Q1813" i="22" s="1"/>
  <c r="U1813" i="22" s="1"/>
  <c r="S1812" i="22"/>
  <c r="N1814" i="22"/>
  <c r="M1814" i="22"/>
  <c r="L1815" i="22"/>
  <c r="K1815" i="22"/>
  <c r="O1815" i="22" s="1"/>
  <c r="J1815" i="22"/>
  <c r="G1816" i="22"/>
  <c r="T1816" i="22" s="1"/>
  <c r="R1813" i="22" l="1"/>
  <c r="P1814" i="22"/>
  <c r="Q1814" i="22" s="1"/>
  <c r="U1814" i="22" s="1"/>
  <c r="S1813" i="22"/>
  <c r="N1815" i="22"/>
  <c r="M1815" i="22"/>
  <c r="L1816" i="22"/>
  <c r="K1816" i="22"/>
  <c r="O1816" i="22" s="1"/>
  <c r="J1816" i="22"/>
  <c r="G1817" i="22"/>
  <c r="T1817" i="22" s="1"/>
  <c r="R1814" i="22" l="1"/>
  <c r="P1815" i="22"/>
  <c r="Q1815" i="22" s="1"/>
  <c r="U1815" i="22" s="1"/>
  <c r="S1814" i="22"/>
  <c r="N1816" i="22"/>
  <c r="M1816" i="22"/>
  <c r="L1817" i="22"/>
  <c r="K1817" i="22"/>
  <c r="O1817" i="22" s="1"/>
  <c r="J1817" i="22"/>
  <c r="G1818" i="22"/>
  <c r="T1818" i="22" s="1"/>
  <c r="P1816" i="22" l="1"/>
  <c r="Q1816" i="22" s="1"/>
  <c r="U1816" i="22" s="1"/>
  <c r="S1815" i="22"/>
  <c r="R1815" i="22"/>
  <c r="N1817" i="22"/>
  <c r="M1817" i="22"/>
  <c r="L1818" i="22"/>
  <c r="K1818" i="22"/>
  <c r="O1818" i="22" s="1"/>
  <c r="J1818" i="22"/>
  <c r="G1819" i="22"/>
  <c r="T1819" i="22" s="1"/>
  <c r="P1817" i="22" l="1"/>
  <c r="Q1817" i="22" s="1"/>
  <c r="U1817" i="22" s="1"/>
  <c r="S1816" i="22"/>
  <c r="R1816" i="22"/>
  <c r="N1818" i="22"/>
  <c r="M1818" i="22"/>
  <c r="L1819" i="22"/>
  <c r="K1819" i="22"/>
  <c r="O1819" i="22" s="1"/>
  <c r="J1819" i="22"/>
  <c r="G1820" i="22"/>
  <c r="T1820" i="22" s="1"/>
  <c r="P1818" i="22" l="1"/>
  <c r="Q1818" i="22" s="1"/>
  <c r="U1818" i="22" s="1"/>
  <c r="R1817" i="22"/>
  <c r="S1817" i="22"/>
  <c r="N1819" i="22"/>
  <c r="M1819" i="22"/>
  <c r="L1820" i="22"/>
  <c r="K1820" i="22"/>
  <c r="O1820" i="22" s="1"/>
  <c r="J1820" i="22"/>
  <c r="G1821" i="22"/>
  <c r="T1821" i="22" s="1"/>
  <c r="P1819" i="22" l="1"/>
  <c r="Q1819" i="22" s="1"/>
  <c r="U1819" i="22" s="1"/>
  <c r="R1818" i="22"/>
  <c r="S1818" i="22"/>
  <c r="N1820" i="22"/>
  <c r="M1820" i="22"/>
  <c r="L1821" i="22"/>
  <c r="K1821" i="22"/>
  <c r="O1821" i="22" s="1"/>
  <c r="J1821" i="22"/>
  <c r="G1822" i="22"/>
  <c r="T1822" i="22" s="1"/>
  <c r="P1820" i="22" l="1"/>
  <c r="Q1820" i="22" s="1"/>
  <c r="U1820" i="22" s="1"/>
  <c r="R1819" i="22"/>
  <c r="S1819" i="22"/>
  <c r="N1821" i="22"/>
  <c r="M1821" i="22"/>
  <c r="L1822" i="22"/>
  <c r="K1822" i="22"/>
  <c r="O1822" i="22" s="1"/>
  <c r="J1822" i="22"/>
  <c r="G1823" i="22"/>
  <c r="T1823" i="22" s="1"/>
  <c r="P1821" i="22" l="1"/>
  <c r="Q1821" i="22" s="1"/>
  <c r="U1821" i="22" s="1"/>
  <c r="R1820" i="22"/>
  <c r="S1820" i="22"/>
  <c r="N1822" i="22"/>
  <c r="M1822" i="22"/>
  <c r="L1823" i="22"/>
  <c r="K1823" i="22"/>
  <c r="O1823" i="22" s="1"/>
  <c r="J1823" i="22"/>
  <c r="G1824" i="22"/>
  <c r="T1824" i="22" s="1"/>
  <c r="R1821" i="22" l="1"/>
  <c r="P1822" i="22"/>
  <c r="Q1822" i="22" s="1"/>
  <c r="U1822" i="22" s="1"/>
  <c r="S1821" i="22"/>
  <c r="N1823" i="22"/>
  <c r="M1823" i="22"/>
  <c r="L1824" i="22"/>
  <c r="K1824" i="22"/>
  <c r="O1824" i="22" s="1"/>
  <c r="J1824" i="22"/>
  <c r="G1825" i="22"/>
  <c r="T1825" i="22" s="1"/>
  <c r="R1822" i="22" l="1"/>
  <c r="P1823" i="22"/>
  <c r="Q1823" i="22" s="1"/>
  <c r="U1823" i="22" s="1"/>
  <c r="S1822" i="22"/>
  <c r="N1824" i="22"/>
  <c r="M1824" i="22"/>
  <c r="L1825" i="22"/>
  <c r="K1825" i="22"/>
  <c r="O1825" i="22" s="1"/>
  <c r="J1825" i="22"/>
  <c r="G1826" i="22"/>
  <c r="T1826" i="22" s="1"/>
  <c r="P1824" i="22" l="1"/>
  <c r="Q1824" i="22" s="1"/>
  <c r="U1824" i="22" s="1"/>
  <c r="R1823" i="22"/>
  <c r="S1823" i="22"/>
  <c r="N1825" i="22"/>
  <c r="M1825" i="22"/>
  <c r="L1826" i="22"/>
  <c r="K1826" i="22"/>
  <c r="O1826" i="22" s="1"/>
  <c r="J1826" i="22"/>
  <c r="G1827" i="22"/>
  <c r="T1827" i="22" s="1"/>
  <c r="R1824" i="22" l="1"/>
  <c r="P1825" i="22"/>
  <c r="Q1825" i="22" s="1"/>
  <c r="U1825" i="22" s="1"/>
  <c r="S1824" i="22"/>
  <c r="N1826" i="22"/>
  <c r="M1826" i="22"/>
  <c r="L1827" i="22"/>
  <c r="K1827" i="22"/>
  <c r="O1827" i="22" s="1"/>
  <c r="J1827" i="22"/>
  <c r="G1828" i="22"/>
  <c r="T1828" i="22" s="1"/>
  <c r="R1825" i="22" l="1"/>
  <c r="P1826" i="22"/>
  <c r="Q1826" i="22" s="1"/>
  <c r="U1826" i="22" s="1"/>
  <c r="S1825" i="22"/>
  <c r="N1827" i="22"/>
  <c r="M1827" i="22"/>
  <c r="L1828" i="22"/>
  <c r="K1828" i="22"/>
  <c r="O1828" i="22" s="1"/>
  <c r="J1828" i="22"/>
  <c r="G1829" i="22"/>
  <c r="T1829" i="22" s="1"/>
  <c r="R1826" i="22" l="1"/>
  <c r="P1827" i="22"/>
  <c r="Q1827" i="22" s="1"/>
  <c r="U1827" i="22" s="1"/>
  <c r="S1826" i="22"/>
  <c r="N1828" i="22"/>
  <c r="M1828" i="22"/>
  <c r="L1829" i="22"/>
  <c r="K1829" i="22"/>
  <c r="O1829" i="22" s="1"/>
  <c r="J1829" i="22"/>
  <c r="G1830" i="22"/>
  <c r="T1830" i="22" s="1"/>
  <c r="R1827" i="22" l="1"/>
  <c r="P1828" i="22"/>
  <c r="Q1828" i="22" s="1"/>
  <c r="U1828" i="22" s="1"/>
  <c r="S1827" i="22"/>
  <c r="N1829" i="22"/>
  <c r="M1829" i="22"/>
  <c r="L1830" i="22"/>
  <c r="K1830" i="22"/>
  <c r="O1830" i="22" s="1"/>
  <c r="J1830" i="22"/>
  <c r="G1831" i="22"/>
  <c r="T1831" i="22" s="1"/>
  <c r="R1828" i="22" l="1"/>
  <c r="P1829" i="22"/>
  <c r="Q1829" i="22" s="1"/>
  <c r="U1829" i="22" s="1"/>
  <c r="S1828" i="22"/>
  <c r="N1830" i="22"/>
  <c r="M1830" i="22"/>
  <c r="L1831" i="22"/>
  <c r="K1831" i="22"/>
  <c r="O1831" i="22" s="1"/>
  <c r="J1831" i="22"/>
  <c r="G1832" i="22"/>
  <c r="T1832" i="22" s="1"/>
  <c r="R1829" i="22" l="1"/>
  <c r="P1830" i="22"/>
  <c r="Q1830" i="22" s="1"/>
  <c r="U1830" i="22" s="1"/>
  <c r="S1829" i="22"/>
  <c r="N1831" i="22"/>
  <c r="M1831" i="22"/>
  <c r="L1832" i="22"/>
  <c r="K1832" i="22"/>
  <c r="O1832" i="22" s="1"/>
  <c r="J1832" i="22"/>
  <c r="G1833" i="22"/>
  <c r="T1833" i="22" s="1"/>
  <c r="R1830" i="22" l="1"/>
  <c r="P1831" i="22"/>
  <c r="Q1831" i="22" s="1"/>
  <c r="U1831" i="22" s="1"/>
  <c r="S1830" i="22"/>
  <c r="N1832" i="22"/>
  <c r="M1832" i="22"/>
  <c r="L1833" i="22"/>
  <c r="K1833" i="22"/>
  <c r="O1833" i="22" s="1"/>
  <c r="J1833" i="22"/>
  <c r="G1834" i="22"/>
  <c r="T1834" i="22" s="1"/>
  <c r="P1832" i="22" l="1"/>
  <c r="Q1832" i="22" s="1"/>
  <c r="U1832" i="22" s="1"/>
  <c r="R1831" i="22"/>
  <c r="S1831" i="22"/>
  <c r="N1833" i="22"/>
  <c r="P1833" i="22" s="1"/>
  <c r="M1833" i="22"/>
  <c r="L1834" i="22"/>
  <c r="K1834" i="22"/>
  <c r="O1834" i="22" s="1"/>
  <c r="J1834" i="22"/>
  <c r="G1835" i="22"/>
  <c r="T1835" i="22" s="1"/>
  <c r="R1832" i="22" l="1"/>
  <c r="Q1833" i="22"/>
  <c r="U1833" i="22" s="1"/>
  <c r="S1832" i="22"/>
  <c r="N1834" i="22"/>
  <c r="M1834" i="22"/>
  <c r="L1835" i="22"/>
  <c r="K1835" i="22"/>
  <c r="O1835" i="22" s="1"/>
  <c r="J1835" i="22"/>
  <c r="G1836" i="22"/>
  <c r="T1836" i="22" s="1"/>
  <c r="P1834" i="22" l="1"/>
  <c r="Q1834" i="22" s="1"/>
  <c r="U1834" i="22" s="1"/>
  <c r="R1833" i="22"/>
  <c r="S1833" i="22"/>
  <c r="N1835" i="22"/>
  <c r="M1835" i="22"/>
  <c r="L1836" i="22"/>
  <c r="K1836" i="22"/>
  <c r="O1836" i="22" s="1"/>
  <c r="J1836" i="22"/>
  <c r="G1837" i="22"/>
  <c r="T1837" i="22" s="1"/>
  <c r="P1835" i="22" l="1"/>
  <c r="Q1835" i="22" s="1"/>
  <c r="U1835" i="22" s="1"/>
  <c r="R1834" i="22"/>
  <c r="S1834" i="22"/>
  <c r="N1836" i="22"/>
  <c r="M1836" i="22"/>
  <c r="L1837" i="22"/>
  <c r="K1837" i="22"/>
  <c r="O1837" i="22" s="1"/>
  <c r="J1837" i="22"/>
  <c r="G1838" i="22"/>
  <c r="T1838" i="22" s="1"/>
  <c r="P1836" i="22" l="1"/>
  <c r="Q1836" i="22" s="1"/>
  <c r="U1836" i="22" s="1"/>
  <c r="S1835" i="22"/>
  <c r="R1835" i="22"/>
  <c r="N1837" i="22"/>
  <c r="M1837" i="22"/>
  <c r="L1838" i="22"/>
  <c r="K1838" i="22"/>
  <c r="O1838" i="22" s="1"/>
  <c r="J1838" i="22"/>
  <c r="G1839" i="22"/>
  <c r="T1839" i="22" s="1"/>
  <c r="P1837" i="22" l="1"/>
  <c r="Q1837" i="22" s="1"/>
  <c r="U1837" i="22" s="1"/>
  <c r="S1836" i="22"/>
  <c r="R1836" i="22"/>
  <c r="N1838" i="22"/>
  <c r="M1838" i="22"/>
  <c r="L1839" i="22"/>
  <c r="K1839" i="22"/>
  <c r="O1839" i="22" s="1"/>
  <c r="J1839" i="22"/>
  <c r="G1840" i="22"/>
  <c r="T1840" i="22" s="1"/>
  <c r="R1837" i="22" l="1"/>
  <c r="P1838" i="22"/>
  <c r="Q1838" i="22" s="1"/>
  <c r="U1838" i="22" s="1"/>
  <c r="S1837" i="22"/>
  <c r="N1839" i="22"/>
  <c r="M1839" i="22"/>
  <c r="L1840" i="22"/>
  <c r="K1840" i="22"/>
  <c r="O1840" i="22" s="1"/>
  <c r="J1840" i="22"/>
  <c r="G1841" i="22"/>
  <c r="T1841" i="22" s="1"/>
  <c r="R1838" i="22" l="1"/>
  <c r="P1839" i="22"/>
  <c r="Q1839" i="22" s="1"/>
  <c r="U1839" i="22" s="1"/>
  <c r="S1838" i="22"/>
  <c r="N1840" i="22"/>
  <c r="M1840" i="22"/>
  <c r="L1841" i="22"/>
  <c r="K1841" i="22"/>
  <c r="O1841" i="22" s="1"/>
  <c r="J1841" i="22"/>
  <c r="G1842" i="22"/>
  <c r="T1842" i="22" s="1"/>
  <c r="R1839" i="22" l="1"/>
  <c r="P1840" i="22"/>
  <c r="Q1840" i="22" s="1"/>
  <c r="U1840" i="22" s="1"/>
  <c r="S1839" i="22"/>
  <c r="N1841" i="22"/>
  <c r="M1841" i="22"/>
  <c r="L1842" i="22"/>
  <c r="K1842" i="22"/>
  <c r="O1842" i="22" s="1"/>
  <c r="J1842" i="22"/>
  <c r="G1843" i="22"/>
  <c r="T1843" i="22" s="1"/>
  <c r="R1840" i="22" l="1"/>
  <c r="P1841" i="22"/>
  <c r="Q1841" i="22" s="1"/>
  <c r="U1841" i="22" s="1"/>
  <c r="S1840" i="22"/>
  <c r="N1842" i="22"/>
  <c r="M1842" i="22"/>
  <c r="L1843" i="22"/>
  <c r="K1843" i="22"/>
  <c r="O1843" i="22" s="1"/>
  <c r="J1843" i="22"/>
  <c r="G1844" i="22"/>
  <c r="T1844" i="22" s="1"/>
  <c r="R1841" i="22" l="1"/>
  <c r="P1842" i="22"/>
  <c r="Q1842" i="22" s="1"/>
  <c r="U1842" i="22" s="1"/>
  <c r="S1841" i="22"/>
  <c r="N1843" i="22"/>
  <c r="M1843" i="22"/>
  <c r="L1844" i="22"/>
  <c r="K1844" i="22"/>
  <c r="O1844" i="22" s="1"/>
  <c r="J1844" i="22"/>
  <c r="G1845" i="22"/>
  <c r="T1845" i="22" s="1"/>
  <c r="R1842" i="22" l="1"/>
  <c r="P1843" i="22"/>
  <c r="Q1843" i="22" s="1"/>
  <c r="U1843" i="22" s="1"/>
  <c r="S1842" i="22"/>
  <c r="N1844" i="22"/>
  <c r="M1844" i="22"/>
  <c r="L1845" i="22"/>
  <c r="K1845" i="22"/>
  <c r="O1845" i="22" s="1"/>
  <c r="J1845" i="22"/>
  <c r="G1846" i="22"/>
  <c r="T1846" i="22" s="1"/>
  <c r="R1843" i="22" l="1"/>
  <c r="P1844" i="22"/>
  <c r="Q1844" i="22" s="1"/>
  <c r="U1844" i="22" s="1"/>
  <c r="S1843" i="22"/>
  <c r="N1845" i="22"/>
  <c r="M1845" i="22"/>
  <c r="L1846" i="22"/>
  <c r="K1846" i="22"/>
  <c r="O1846" i="22" s="1"/>
  <c r="J1846" i="22"/>
  <c r="G1847" i="22"/>
  <c r="T1847" i="22" s="1"/>
  <c r="R1844" i="22" l="1"/>
  <c r="P1845" i="22"/>
  <c r="Q1845" i="22" s="1"/>
  <c r="U1845" i="22" s="1"/>
  <c r="S1844" i="22"/>
  <c r="N1846" i="22"/>
  <c r="M1846" i="22"/>
  <c r="L1847" i="22"/>
  <c r="K1847" i="22"/>
  <c r="O1847" i="22" s="1"/>
  <c r="J1847" i="22"/>
  <c r="G1848" i="22"/>
  <c r="T1848" i="22" s="1"/>
  <c r="R1845" i="22" l="1"/>
  <c r="P1846" i="22"/>
  <c r="Q1846" i="22" s="1"/>
  <c r="U1846" i="22" s="1"/>
  <c r="S1845" i="22"/>
  <c r="N1847" i="22"/>
  <c r="M1847" i="22"/>
  <c r="L1848" i="22"/>
  <c r="K1848" i="22"/>
  <c r="O1848" i="22" s="1"/>
  <c r="J1848" i="22"/>
  <c r="G1849" i="22"/>
  <c r="T1849" i="22" s="1"/>
  <c r="R1846" i="22" l="1"/>
  <c r="P1847" i="22"/>
  <c r="Q1847" i="22" s="1"/>
  <c r="U1847" i="22" s="1"/>
  <c r="S1846" i="22"/>
  <c r="N1848" i="22"/>
  <c r="M1848" i="22"/>
  <c r="L1849" i="22"/>
  <c r="K1849" i="22"/>
  <c r="O1849" i="22" s="1"/>
  <c r="J1849" i="22"/>
  <c r="G1850" i="22"/>
  <c r="T1850" i="22" s="1"/>
  <c r="R1847" i="22" l="1"/>
  <c r="P1848" i="22"/>
  <c r="Q1848" i="22" s="1"/>
  <c r="U1848" i="22" s="1"/>
  <c r="S1847" i="22"/>
  <c r="N1849" i="22"/>
  <c r="M1849" i="22"/>
  <c r="L1850" i="22"/>
  <c r="K1850" i="22"/>
  <c r="O1850" i="22" s="1"/>
  <c r="J1850" i="22"/>
  <c r="G1851" i="22"/>
  <c r="T1851" i="22" s="1"/>
  <c r="R1848" i="22" l="1"/>
  <c r="P1849" i="22"/>
  <c r="Q1849" i="22" s="1"/>
  <c r="U1849" i="22" s="1"/>
  <c r="S1848" i="22"/>
  <c r="N1850" i="22"/>
  <c r="M1850" i="22"/>
  <c r="L1851" i="22"/>
  <c r="K1851" i="22"/>
  <c r="O1851" i="22" s="1"/>
  <c r="J1851" i="22"/>
  <c r="G1852" i="22"/>
  <c r="T1852" i="22" s="1"/>
  <c r="R1849" i="22" l="1"/>
  <c r="P1850" i="22"/>
  <c r="Q1850" i="22" s="1"/>
  <c r="U1850" i="22" s="1"/>
  <c r="S1849" i="22"/>
  <c r="N1851" i="22"/>
  <c r="M1851" i="22"/>
  <c r="L1852" i="22"/>
  <c r="K1852" i="22"/>
  <c r="O1852" i="22" s="1"/>
  <c r="J1852" i="22"/>
  <c r="G1853" i="22"/>
  <c r="T1853" i="22" s="1"/>
  <c r="P1851" i="22" l="1"/>
  <c r="Q1851" i="22" s="1"/>
  <c r="U1851" i="22" s="1"/>
  <c r="R1850" i="22"/>
  <c r="S1850" i="22"/>
  <c r="N1852" i="22"/>
  <c r="M1852" i="22"/>
  <c r="L1853" i="22"/>
  <c r="K1853" i="22"/>
  <c r="O1853" i="22" s="1"/>
  <c r="J1853" i="22"/>
  <c r="G1854" i="22"/>
  <c r="T1854" i="22" s="1"/>
  <c r="R1851" i="22" l="1"/>
  <c r="P1852" i="22"/>
  <c r="Q1852" i="22" s="1"/>
  <c r="U1852" i="22" s="1"/>
  <c r="S1851" i="22"/>
  <c r="N1853" i="22"/>
  <c r="M1853" i="22"/>
  <c r="L1854" i="22"/>
  <c r="K1854" i="22"/>
  <c r="O1854" i="22" s="1"/>
  <c r="J1854" i="22"/>
  <c r="G1855" i="22"/>
  <c r="T1855" i="22" s="1"/>
  <c r="R1852" i="22" l="1"/>
  <c r="P1853" i="22"/>
  <c r="Q1853" i="22" s="1"/>
  <c r="U1853" i="22" s="1"/>
  <c r="S1852" i="22"/>
  <c r="N1854" i="22"/>
  <c r="M1854" i="22"/>
  <c r="L1855" i="22"/>
  <c r="K1855" i="22"/>
  <c r="O1855" i="22" s="1"/>
  <c r="J1855" i="22"/>
  <c r="G1856" i="22"/>
  <c r="T1856" i="22" s="1"/>
  <c r="R1853" i="22" l="1"/>
  <c r="P1854" i="22"/>
  <c r="Q1854" i="22" s="1"/>
  <c r="U1854" i="22" s="1"/>
  <c r="S1853" i="22"/>
  <c r="N1855" i="22"/>
  <c r="M1855" i="22"/>
  <c r="L1856" i="22"/>
  <c r="K1856" i="22"/>
  <c r="O1856" i="22" s="1"/>
  <c r="J1856" i="22"/>
  <c r="G1857" i="22"/>
  <c r="T1857" i="22" s="1"/>
  <c r="R1854" i="22" l="1"/>
  <c r="P1855" i="22"/>
  <c r="Q1855" i="22" s="1"/>
  <c r="U1855" i="22" s="1"/>
  <c r="S1854" i="22"/>
  <c r="N1856" i="22"/>
  <c r="M1856" i="22"/>
  <c r="L1857" i="22"/>
  <c r="K1857" i="22"/>
  <c r="O1857" i="22" s="1"/>
  <c r="J1857" i="22"/>
  <c r="G1858" i="22"/>
  <c r="T1858" i="22" s="1"/>
  <c r="R1855" i="22" l="1"/>
  <c r="P1856" i="22"/>
  <c r="Q1856" i="22" s="1"/>
  <c r="U1856" i="22" s="1"/>
  <c r="S1855" i="22"/>
  <c r="N1857" i="22"/>
  <c r="M1857" i="22"/>
  <c r="L1858" i="22"/>
  <c r="K1858" i="22"/>
  <c r="O1858" i="22" s="1"/>
  <c r="J1858" i="22"/>
  <c r="G1859" i="22"/>
  <c r="T1859" i="22" s="1"/>
  <c r="R1856" i="22" l="1"/>
  <c r="P1857" i="22"/>
  <c r="Q1857" i="22" s="1"/>
  <c r="U1857" i="22" s="1"/>
  <c r="S1856" i="22"/>
  <c r="N1858" i="22"/>
  <c r="M1858" i="22"/>
  <c r="L1859" i="22"/>
  <c r="K1859" i="22"/>
  <c r="O1859" i="22" s="1"/>
  <c r="J1859" i="22"/>
  <c r="G1860" i="22"/>
  <c r="T1860" i="22" s="1"/>
  <c r="R1857" i="22" l="1"/>
  <c r="P1858" i="22"/>
  <c r="Q1858" i="22" s="1"/>
  <c r="U1858" i="22" s="1"/>
  <c r="S1857" i="22"/>
  <c r="N1859" i="22"/>
  <c r="M1859" i="22"/>
  <c r="L1860" i="22"/>
  <c r="K1860" i="22"/>
  <c r="O1860" i="22" s="1"/>
  <c r="J1860" i="22"/>
  <c r="G1861" i="22"/>
  <c r="T1861" i="22" s="1"/>
  <c r="R1858" i="22" l="1"/>
  <c r="P1859" i="22"/>
  <c r="Q1859" i="22" s="1"/>
  <c r="U1859" i="22" s="1"/>
  <c r="S1858" i="22"/>
  <c r="N1860" i="22"/>
  <c r="M1860" i="22"/>
  <c r="L1861" i="22"/>
  <c r="K1861" i="22"/>
  <c r="O1861" i="22" s="1"/>
  <c r="J1861" i="22"/>
  <c r="G1862" i="22"/>
  <c r="T1862" i="22" s="1"/>
  <c r="R1859" i="22" l="1"/>
  <c r="P1860" i="22"/>
  <c r="Q1860" i="22" s="1"/>
  <c r="U1860" i="22" s="1"/>
  <c r="S1859" i="22"/>
  <c r="N1861" i="22"/>
  <c r="P1861" i="22" s="1"/>
  <c r="M1861" i="22"/>
  <c r="L1862" i="22"/>
  <c r="K1862" i="22"/>
  <c r="O1862" i="22" s="1"/>
  <c r="J1862" i="22"/>
  <c r="G1863" i="22"/>
  <c r="T1863" i="22" s="1"/>
  <c r="R1860" i="22" l="1"/>
  <c r="S1860" i="22"/>
  <c r="Q1861" i="22"/>
  <c r="U1861" i="22" s="1"/>
  <c r="N1862" i="22"/>
  <c r="M1862" i="22"/>
  <c r="L1863" i="22"/>
  <c r="K1863" i="22"/>
  <c r="O1863" i="22" s="1"/>
  <c r="J1863" i="22"/>
  <c r="G1864" i="22"/>
  <c r="T1864" i="22" s="1"/>
  <c r="R1861" i="22" l="1"/>
  <c r="P1862" i="22"/>
  <c r="Q1862" i="22" s="1"/>
  <c r="U1862" i="22" s="1"/>
  <c r="S1861" i="22"/>
  <c r="N1863" i="22"/>
  <c r="M1863" i="22"/>
  <c r="L1864" i="22"/>
  <c r="K1864" i="22"/>
  <c r="O1864" i="22" s="1"/>
  <c r="J1864" i="22"/>
  <c r="G1865" i="22"/>
  <c r="T1865" i="22" s="1"/>
  <c r="S1862" i="22" l="1"/>
  <c r="P1863" i="22"/>
  <c r="Q1863" i="22" s="1"/>
  <c r="U1863" i="22" s="1"/>
  <c r="R1862" i="22"/>
  <c r="N1864" i="22"/>
  <c r="M1864" i="22"/>
  <c r="L1865" i="22"/>
  <c r="K1865" i="22"/>
  <c r="O1865" i="22" s="1"/>
  <c r="J1865" i="22"/>
  <c r="G1866" i="22"/>
  <c r="T1866" i="22" s="1"/>
  <c r="R1863" i="22" l="1"/>
  <c r="P1864" i="22"/>
  <c r="Q1864" i="22" s="1"/>
  <c r="U1864" i="22" s="1"/>
  <c r="S1863" i="22"/>
  <c r="N1865" i="22"/>
  <c r="M1865" i="22"/>
  <c r="L1866" i="22"/>
  <c r="K1866" i="22"/>
  <c r="O1866" i="22" s="1"/>
  <c r="J1866" i="22"/>
  <c r="G1867" i="22"/>
  <c r="T1867" i="22" s="1"/>
  <c r="R1864" i="22" l="1"/>
  <c r="P1865" i="22"/>
  <c r="Q1865" i="22" s="1"/>
  <c r="U1865" i="22" s="1"/>
  <c r="S1864" i="22"/>
  <c r="N1866" i="22"/>
  <c r="M1866" i="22"/>
  <c r="L1867" i="22"/>
  <c r="K1867" i="22"/>
  <c r="O1867" i="22" s="1"/>
  <c r="J1867" i="22"/>
  <c r="G1868" i="22"/>
  <c r="T1868" i="22" s="1"/>
  <c r="R1865" i="22" l="1"/>
  <c r="P1866" i="22"/>
  <c r="Q1866" i="22" s="1"/>
  <c r="U1866" i="22" s="1"/>
  <c r="S1865" i="22"/>
  <c r="N1867" i="22"/>
  <c r="M1867" i="22"/>
  <c r="L1868" i="22"/>
  <c r="K1868" i="22"/>
  <c r="O1868" i="22" s="1"/>
  <c r="J1868" i="22"/>
  <c r="G1869" i="22"/>
  <c r="T1869" i="22" s="1"/>
  <c r="R1866" i="22" l="1"/>
  <c r="P1867" i="22"/>
  <c r="Q1867" i="22" s="1"/>
  <c r="U1867" i="22" s="1"/>
  <c r="S1866" i="22"/>
  <c r="N1868" i="22"/>
  <c r="M1868" i="22"/>
  <c r="L1869" i="22"/>
  <c r="K1869" i="22"/>
  <c r="O1869" i="22" s="1"/>
  <c r="J1869" i="22"/>
  <c r="G1870" i="22"/>
  <c r="T1870" i="22" s="1"/>
  <c r="R1867" i="22" l="1"/>
  <c r="P1868" i="22"/>
  <c r="Q1868" i="22" s="1"/>
  <c r="U1868" i="22" s="1"/>
  <c r="S1867" i="22"/>
  <c r="N1869" i="22"/>
  <c r="M1869" i="22"/>
  <c r="L1870" i="22"/>
  <c r="K1870" i="22"/>
  <c r="O1870" i="22" s="1"/>
  <c r="J1870" i="22"/>
  <c r="G1871" i="22"/>
  <c r="T1871" i="22" s="1"/>
  <c r="R1868" i="22" l="1"/>
  <c r="P1869" i="22"/>
  <c r="Q1869" i="22" s="1"/>
  <c r="U1869" i="22" s="1"/>
  <c r="S1868" i="22"/>
  <c r="N1870" i="22"/>
  <c r="M1870" i="22"/>
  <c r="L1871" i="22"/>
  <c r="K1871" i="22"/>
  <c r="O1871" i="22" s="1"/>
  <c r="J1871" i="22"/>
  <c r="G1872" i="22"/>
  <c r="T1872" i="22" s="1"/>
  <c r="R1869" i="22" l="1"/>
  <c r="P1870" i="22"/>
  <c r="Q1870" i="22" s="1"/>
  <c r="U1870" i="22" s="1"/>
  <c r="S1869" i="22"/>
  <c r="N1871" i="22"/>
  <c r="M1871" i="22"/>
  <c r="L1872" i="22"/>
  <c r="K1872" i="22"/>
  <c r="O1872" i="22" s="1"/>
  <c r="J1872" i="22"/>
  <c r="G1873" i="22"/>
  <c r="T1873" i="22" s="1"/>
  <c r="R1870" i="22" l="1"/>
  <c r="P1871" i="22"/>
  <c r="Q1871" i="22" s="1"/>
  <c r="U1871" i="22" s="1"/>
  <c r="S1870" i="22"/>
  <c r="N1872" i="22"/>
  <c r="M1872" i="22"/>
  <c r="L1873" i="22"/>
  <c r="K1873" i="22"/>
  <c r="O1873" i="22" s="1"/>
  <c r="J1873" i="22"/>
  <c r="G1874" i="22"/>
  <c r="T1874" i="22" s="1"/>
  <c r="R1871" i="22" l="1"/>
  <c r="P1872" i="22"/>
  <c r="Q1872" i="22" s="1"/>
  <c r="U1872" i="22" s="1"/>
  <c r="S1871" i="22"/>
  <c r="N1873" i="22"/>
  <c r="M1873" i="22"/>
  <c r="L1874" i="22"/>
  <c r="K1874" i="22"/>
  <c r="O1874" i="22" s="1"/>
  <c r="J1874" i="22"/>
  <c r="G1875" i="22"/>
  <c r="T1875" i="22" s="1"/>
  <c r="R1872" i="22" l="1"/>
  <c r="P1873" i="22"/>
  <c r="Q1873" i="22" s="1"/>
  <c r="U1873" i="22" s="1"/>
  <c r="S1872" i="22"/>
  <c r="N1874" i="22"/>
  <c r="M1874" i="22"/>
  <c r="L1875" i="22"/>
  <c r="K1875" i="22"/>
  <c r="O1875" i="22" s="1"/>
  <c r="J1875" i="22"/>
  <c r="G1876" i="22"/>
  <c r="T1876" i="22" s="1"/>
  <c r="R1873" i="22" l="1"/>
  <c r="P1874" i="22"/>
  <c r="Q1874" i="22" s="1"/>
  <c r="U1874" i="22" s="1"/>
  <c r="S1873" i="22"/>
  <c r="N1875" i="22"/>
  <c r="M1875" i="22"/>
  <c r="L1876" i="22"/>
  <c r="K1876" i="22"/>
  <c r="O1876" i="22" s="1"/>
  <c r="J1876" i="22"/>
  <c r="G1877" i="22"/>
  <c r="T1877" i="22" s="1"/>
  <c r="R1874" i="22" l="1"/>
  <c r="P1875" i="22"/>
  <c r="Q1875" i="22" s="1"/>
  <c r="U1875" i="22" s="1"/>
  <c r="S1874" i="22"/>
  <c r="N1876" i="22"/>
  <c r="M1876" i="22"/>
  <c r="L1877" i="22"/>
  <c r="K1877" i="22"/>
  <c r="O1877" i="22" s="1"/>
  <c r="J1877" i="22"/>
  <c r="G1878" i="22"/>
  <c r="T1878" i="22" s="1"/>
  <c r="R1875" i="22" l="1"/>
  <c r="P1876" i="22"/>
  <c r="Q1876" i="22" s="1"/>
  <c r="U1876" i="22" s="1"/>
  <c r="S1875" i="22"/>
  <c r="N1877" i="22"/>
  <c r="M1877" i="22"/>
  <c r="L1878" i="22"/>
  <c r="K1878" i="22"/>
  <c r="O1878" i="22" s="1"/>
  <c r="J1878" i="22"/>
  <c r="G1879" i="22"/>
  <c r="T1879" i="22" s="1"/>
  <c r="R1876" i="22" l="1"/>
  <c r="P1877" i="22"/>
  <c r="Q1877" i="22" s="1"/>
  <c r="U1877" i="22" s="1"/>
  <c r="S1876" i="22"/>
  <c r="N1878" i="22"/>
  <c r="M1878" i="22"/>
  <c r="L1879" i="22"/>
  <c r="K1879" i="22"/>
  <c r="O1879" i="22" s="1"/>
  <c r="J1879" i="22"/>
  <c r="G1880" i="22"/>
  <c r="T1880" i="22" s="1"/>
  <c r="R1877" i="22" l="1"/>
  <c r="P1878" i="22"/>
  <c r="Q1878" i="22" s="1"/>
  <c r="U1878" i="22" s="1"/>
  <c r="S1877" i="22"/>
  <c r="N1879" i="22"/>
  <c r="M1879" i="22"/>
  <c r="L1880" i="22"/>
  <c r="K1880" i="22"/>
  <c r="O1880" i="22" s="1"/>
  <c r="J1880" i="22"/>
  <c r="G1881" i="22"/>
  <c r="T1881" i="22" s="1"/>
  <c r="R1878" i="22" l="1"/>
  <c r="P1879" i="22"/>
  <c r="Q1879" i="22" s="1"/>
  <c r="U1879" i="22" s="1"/>
  <c r="S1878" i="22"/>
  <c r="N1880" i="22"/>
  <c r="M1880" i="22"/>
  <c r="L1881" i="22"/>
  <c r="K1881" i="22"/>
  <c r="O1881" i="22" s="1"/>
  <c r="J1881" i="22"/>
  <c r="G1882" i="22"/>
  <c r="T1882" i="22" s="1"/>
  <c r="R1879" i="22" l="1"/>
  <c r="P1880" i="22"/>
  <c r="Q1880" i="22" s="1"/>
  <c r="U1880" i="22" s="1"/>
  <c r="S1879" i="22"/>
  <c r="N1881" i="22"/>
  <c r="M1881" i="22"/>
  <c r="L1882" i="22"/>
  <c r="K1882" i="22"/>
  <c r="O1882" i="22" s="1"/>
  <c r="J1882" i="22"/>
  <c r="G1883" i="22"/>
  <c r="T1883" i="22" s="1"/>
  <c r="R1880" i="22" l="1"/>
  <c r="P1881" i="22"/>
  <c r="Q1881" i="22" s="1"/>
  <c r="U1881" i="22" s="1"/>
  <c r="S1880" i="22"/>
  <c r="N1882" i="22"/>
  <c r="M1882" i="22"/>
  <c r="L1883" i="22"/>
  <c r="K1883" i="22"/>
  <c r="O1883" i="22" s="1"/>
  <c r="J1883" i="22"/>
  <c r="G1884" i="22"/>
  <c r="T1884" i="22" s="1"/>
  <c r="P1882" i="22" l="1"/>
  <c r="Q1882" i="22" s="1"/>
  <c r="U1882" i="22" s="1"/>
  <c r="R1881" i="22"/>
  <c r="S1881" i="22"/>
  <c r="N1883" i="22"/>
  <c r="P1883" i="22" s="1"/>
  <c r="M1883" i="22"/>
  <c r="L1884" i="22"/>
  <c r="K1884" i="22"/>
  <c r="O1884" i="22" s="1"/>
  <c r="J1884" i="22"/>
  <c r="G1885" i="22"/>
  <c r="T1885" i="22" s="1"/>
  <c r="S1882" i="22" l="1"/>
  <c r="R1882" i="22"/>
  <c r="N1884" i="22"/>
  <c r="M1884" i="22"/>
  <c r="Q1883" i="22"/>
  <c r="U1883" i="22" s="1"/>
  <c r="L1885" i="22"/>
  <c r="K1885" i="22"/>
  <c r="O1885" i="22" s="1"/>
  <c r="J1885" i="22"/>
  <c r="G1886" i="22"/>
  <c r="T1886" i="22" s="1"/>
  <c r="P1884" i="22" l="1"/>
  <c r="Q1884" i="22" s="1"/>
  <c r="U1884" i="22" s="1"/>
  <c r="R1883" i="22"/>
  <c r="S1883" i="22"/>
  <c r="N1885" i="22"/>
  <c r="M1885" i="22"/>
  <c r="L1886" i="22"/>
  <c r="K1886" i="22"/>
  <c r="O1886" i="22" s="1"/>
  <c r="J1886" i="22"/>
  <c r="G1887" i="22"/>
  <c r="T1887" i="22" s="1"/>
  <c r="P1885" i="22" l="1"/>
  <c r="Q1885" i="22" s="1"/>
  <c r="U1885" i="22" s="1"/>
  <c r="R1884" i="22"/>
  <c r="S1884" i="22"/>
  <c r="N1886" i="22"/>
  <c r="M1886" i="22"/>
  <c r="L1887" i="22"/>
  <c r="K1887" i="22"/>
  <c r="O1887" i="22" s="1"/>
  <c r="J1887" i="22"/>
  <c r="G1888" i="22"/>
  <c r="T1888" i="22" s="1"/>
  <c r="R1885" i="22" l="1"/>
  <c r="P1886" i="22"/>
  <c r="Q1886" i="22" s="1"/>
  <c r="U1886" i="22" s="1"/>
  <c r="S1885" i="22"/>
  <c r="N1887" i="22"/>
  <c r="M1887" i="22"/>
  <c r="L1888" i="22"/>
  <c r="K1888" i="22"/>
  <c r="O1888" i="22" s="1"/>
  <c r="J1888" i="22"/>
  <c r="G1889" i="22"/>
  <c r="T1889" i="22" s="1"/>
  <c r="R1886" i="22" l="1"/>
  <c r="P1887" i="22"/>
  <c r="Q1887" i="22" s="1"/>
  <c r="U1887" i="22" s="1"/>
  <c r="S1886" i="22"/>
  <c r="N1888" i="22"/>
  <c r="M1888" i="22"/>
  <c r="L1889" i="22"/>
  <c r="K1889" i="22"/>
  <c r="O1889" i="22" s="1"/>
  <c r="J1889" i="22"/>
  <c r="G1890" i="22"/>
  <c r="T1890" i="22" s="1"/>
  <c r="R1887" i="22" l="1"/>
  <c r="P1888" i="22"/>
  <c r="Q1888" i="22" s="1"/>
  <c r="U1888" i="22" s="1"/>
  <c r="S1887" i="22"/>
  <c r="N1889" i="22"/>
  <c r="M1889" i="22"/>
  <c r="L1890" i="22"/>
  <c r="K1890" i="22"/>
  <c r="O1890" i="22" s="1"/>
  <c r="J1890" i="22"/>
  <c r="G1891" i="22"/>
  <c r="T1891" i="22" s="1"/>
  <c r="R1888" i="22" l="1"/>
  <c r="P1889" i="22"/>
  <c r="Q1889" i="22" s="1"/>
  <c r="U1889" i="22" s="1"/>
  <c r="S1888" i="22"/>
  <c r="N1890" i="22"/>
  <c r="M1890" i="22"/>
  <c r="L1891" i="22"/>
  <c r="K1891" i="22"/>
  <c r="O1891" i="22" s="1"/>
  <c r="J1891" i="22"/>
  <c r="G1892" i="22"/>
  <c r="T1892" i="22" s="1"/>
  <c r="R1889" i="22" l="1"/>
  <c r="P1890" i="22"/>
  <c r="Q1890" i="22" s="1"/>
  <c r="U1890" i="22" s="1"/>
  <c r="S1889" i="22"/>
  <c r="N1891" i="22"/>
  <c r="M1891" i="22"/>
  <c r="L1892" i="22"/>
  <c r="K1892" i="22"/>
  <c r="O1892" i="22" s="1"/>
  <c r="J1892" i="22"/>
  <c r="G1893" i="22"/>
  <c r="T1893" i="22" s="1"/>
  <c r="R1890" i="22" l="1"/>
  <c r="P1891" i="22"/>
  <c r="Q1891" i="22" s="1"/>
  <c r="U1891" i="22" s="1"/>
  <c r="S1890" i="22"/>
  <c r="N1892" i="22"/>
  <c r="M1892" i="22"/>
  <c r="L1893" i="22"/>
  <c r="K1893" i="22"/>
  <c r="O1893" i="22" s="1"/>
  <c r="J1893" i="22"/>
  <c r="G1894" i="22"/>
  <c r="T1894" i="22" s="1"/>
  <c r="R1891" i="22" l="1"/>
  <c r="P1892" i="22"/>
  <c r="Q1892" i="22" s="1"/>
  <c r="U1892" i="22" s="1"/>
  <c r="S1891" i="22"/>
  <c r="N1893" i="22"/>
  <c r="M1893" i="22"/>
  <c r="L1894" i="22"/>
  <c r="K1894" i="22"/>
  <c r="O1894" i="22" s="1"/>
  <c r="J1894" i="22"/>
  <c r="G1895" i="22"/>
  <c r="T1895" i="22" s="1"/>
  <c r="P1893" i="22" l="1"/>
  <c r="Q1893" i="22" s="1"/>
  <c r="U1893" i="22" s="1"/>
  <c r="R1892" i="22"/>
  <c r="S1892" i="22"/>
  <c r="N1894" i="22"/>
  <c r="M1894" i="22"/>
  <c r="L1895" i="22"/>
  <c r="K1895" i="22"/>
  <c r="O1895" i="22" s="1"/>
  <c r="J1895" i="22"/>
  <c r="G1896" i="22"/>
  <c r="T1896" i="22" s="1"/>
  <c r="R1893" i="22" l="1"/>
  <c r="P1894" i="22"/>
  <c r="Q1894" i="22" s="1"/>
  <c r="U1894" i="22" s="1"/>
  <c r="S1893" i="22"/>
  <c r="N1895" i="22"/>
  <c r="M1895" i="22"/>
  <c r="L1896" i="22"/>
  <c r="K1896" i="22"/>
  <c r="O1896" i="22" s="1"/>
  <c r="J1896" i="22"/>
  <c r="G1897" i="22"/>
  <c r="T1897" i="22" s="1"/>
  <c r="R1894" i="22" l="1"/>
  <c r="P1895" i="22"/>
  <c r="Q1895" i="22" s="1"/>
  <c r="U1895" i="22" s="1"/>
  <c r="S1894" i="22"/>
  <c r="N1896" i="22"/>
  <c r="M1896" i="22"/>
  <c r="L1897" i="22"/>
  <c r="K1897" i="22"/>
  <c r="O1897" i="22" s="1"/>
  <c r="J1897" i="22"/>
  <c r="G1898" i="22"/>
  <c r="T1898" i="22" s="1"/>
  <c r="R1895" i="22" l="1"/>
  <c r="P1896" i="22"/>
  <c r="Q1896" i="22" s="1"/>
  <c r="U1896" i="22" s="1"/>
  <c r="S1895" i="22"/>
  <c r="N1897" i="22"/>
  <c r="M1897" i="22"/>
  <c r="L1898" i="22"/>
  <c r="K1898" i="22"/>
  <c r="O1898" i="22" s="1"/>
  <c r="J1898" i="22"/>
  <c r="G1899" i="22"/>
  <c r="T1899" i="22" s="1"/>
  <c r="R1896" i="22" l="1"/>
  <c r="P1897" i="22"/>
  <c r="Q1897" i="22" s="1"/>
  <c r="U1897" i="22" s="1"/>
  <c r="S1896" i="22"/>
  <c r="N1898" i="22"/>
  <c r="M1898" i="22"/>
  <c r="L1899" i="22"/>
  <c r="K1899" i="22"/>
  <c r="O1899" i="22" s="1"/>
  <c r="J1899" i="22"/>
  <c r="G1900" i="22"/>
  <c r="T1900" i="22" s="1"/>
  <c r="R1897" i="22" l="1"/>
  <c r="P1898" i="22"/>
  <c r="Q1898" i="22" s="1"/>
  <c r="U1898" i="22" s="1"/>
  <c r="S1897" i="22"/>
  <c r="N1899" i="22"/>
  <c r="M1899" i="22"/>
  <c r="L1900" i="22"/>
  <c r="K1900" i="22"/>
  <c r="O1900" i="22" s="1"/>
  <c r="J1900" i="22"/>
  <c r="G1901" i="22"/>
  <c r="T1901" i="22" s="1"/>
  <c r="R1898" i="22" l="1"/>
  <c r="P1899" i="22"/>
  <c r="Q1899" i="22" s="1"/>
  <c r="U1899" i="22" s="1"/>
  <c r="S1898" i="22"/>
  <c r="N1900" i="22"/>
  <c r="M1900" i="22"/>
  <c r="L1901" i="22"/>
  <c r="K1901" i="22"/>
  <c r="O1901" i="22" s="1"/>
  <c r="J1901" i="22"/>
  <c r="G1902" i="22"/>
  <c r="T1902" i="22" s="1"/>
  <c r="R1899" i="22" l="1"/>
  <c r="P1900" i="22"/>
  <c r="Q1900" i="22" s="1"/>
  <c r="U1900" i="22" s="1"/>
  <c r="S1899" i="22"/>
  <c r="N1901" i="22"/>
  <c r="M1901" i="22"/>
  <c r="L1902" i="22"/>
  <c r="K1902" i="22"/>
  <c r="O1902" i="22" s="1"/>
  <c r="J1902" i="22"/>
  <c r="G1903" i="22"/>
  <c r="T1903" i="22" s="1"/>
  <c r="R1900" i="22" l="1"/>
  <c r="P1901" i="22"/>
  <c r="Q1901" i="22" s="1"/>
  <c r="U1901" i="22" s="1"/>
  <c r="S1900" i="22"/>
  <c r="N1902" i="22"/>
  <c r="M1902" i="22"/>
  <c r="L1903" i="22"/>
  <c r="K1903" i="22"/>
  <c r="O1903" i="22" s="1"/>
  <c r="J1903" i="22"/>
  <c r="G1904" i="22"/>
  <c r="T1904" i="22" s="1"/>
  <c r="P1902" i="22" l="1"/>
  <c r="Q1902" i="22" s="1"/>
  <c r="U1902" i="22" s="1"/>
  <c r="S1901" i="22"/>
  <c r="R1901" i="22"/>
  <c r="N1903" i="22"/>
  <c r="M1903" i="22"/>
  <c r="L1904" i="22"/>
  <c r="K1904" i="22"/>
  <c r="O1904" i="22" s="1"/>
  <c r="J1904" i="22"/>
  <c r="G1905" i="22"/>
  <c r="T1905" i="22" s="1"/>
  <c r="P1903" i="22" l="1"/>
  <c r="Q1903" i="22" s="1"/>
  <c r="U1903" i="22" s="1"/>
  <c r="S1902" i="22"/>
  <c r="R1902" i="22"/>
  <c r="N1904" i="22"/>
  <c r="M1904" i="22"/>
  <c r="L1905" i="22"/>
  <c r="K1905" i="22"/>
  <c r="O1905" i="22" s="1"/>
  <c r="J1905" i="22"/>
  <c r="G1906" i="22"/>
  <c r="T1906" i="22" s="1"/>
  <c r="S1903" i="22" l="1"/>
  <c r="P1904" i="22"/>
  <c r="Q1904" i="22" s="1"/>
  <c r="U1904" i="22" s="1"/>
  <c r="R1903" i="22"/>
  <c r="N1905" i="22"/>
  <c r="M1905" i="22"/>
  <c r="L1906" i="22"/>
  <c r="K1906" i="22"/>
  <c r="O1906" i="22" s="1"/>
  <c r="J1906" i="22"/>
  <c r="G1907" i="22"/>
  <c r="T1907" i="22" s="1"/>
  <c r="P1905" i="22" l="1"/>
  <c r="Q1905" i="22" s="1"/>
  <c r="U1905" i="22" s="1"/>
  <c r="R1904" i="22"/>
  <c r="S1904" i="22"/>
  <c r="N1906" i="22"/>
  <c r="M1906" i="22"/>
  <c r="L1907" i="22"/>
  <c r="K1907" i="22"/>
  <c r="O1907" i="22" s="1"/>
  <c r="J1907" i="22"/>
  <c r="G1908" i="22"/>
  <c r="T1908" i="22" s="1"/>
  <c r="R1905" i="22" l="1"/>
  <c r="P1906" i="22"/>
  <c r="Q1906" i="22" s="1"/>
  <c r="U1906" i="22" s="1"/>
  <c r="S1905" i="22"/>
  <c r="N1907" i="22"/>
  <c r="M1907" i="22"/>
  <c r="L1908" i="22"/>
  <c r="K1908" i="22"/>
  <c r="O1908" i="22" s="1"/>
  <c r="J1908" i="22"/>
  <c r="G1909" i="22"/>
  <c r="T1909" i="22" s="1"/>
  <c r="P1907" i="22" l="1"/>
  <c r="Q1907" i="22" s="1"/>
  <c r="U1907" i="22" s="1"/>
  <c r="R1906" i="22"/>
  <c r="S1906" i="22"/>
  <c r="N1908" i="22"/>
  <c r="P1908" i="22" s="1"/>
  <c r="M1908" i="22"/>
  <c r="L1909" i="22"/>
  <c r="K1909" i="22"/>
  <c r="O1909" i="22" s="1"/>
  <c r="J1909" i="22"/>
  <c r="G1910" i="22"/>
  <c r="T1910" i="22" s="1"/>
  <c r="R1907" i="22" l="1"/>
  <c r="Q1908" i="22"/>
  <c r="U1908" i="22" s="1"/>
  <c r="S1907" i="22"/>
  <c r="N1909" i="22"/>
  <c r="P1909" i="22" s="1"/>
  <c r="M1909" i="22"/>
  <c r="L1910" i="22"/>
  <c r="K1910" i="22"/>
  <c r="O1910" i="22" s="1"/>
  <c r="J1910" i="22"/>
  <c r="G1911" i="22"/>
  <c r="T1911" i="22" s="1"/>
  <c r="S1908" i="22" l="1"/>
  <c r="R1908" i="22"/>
  <c r="Q1909" i="22"/>
  <c r="U1909" i="22" s="1"/>
  <c r="N1910" i="22"/>
  <c r="P1910" i="22" s="1"/>
  <c r="M1910" i="22"/>
  <c r="L1911" i="22"/>
  <c r="K1911" i="22"/>
  <c r="O1911" i="22" s="1"/>
  <c r="J1911" i="22"/>
  <c r="G1912" i="22"/>
  <c r="T1912" i="22" s="1"/>
  <c r="R1909" i="22" l="1"/>
  <c r="Q1910" i="22"/>
  <c r="U1910" i="22" s="1"/>
  <c r="S1909" i="22"/>
  <c r="N1911" i="22"/>
  <c r="M1911" i="22"/>
  <c r="L1912" i="22"/>
  <c r="K1912" i="22"/>
  <c r="O1912" i="22" s="1"/>
  <c r="J1912" i="22"/>
  <c r="G1913" i="22"/>
  <c r="T1913" i="22" s="1"/>
  <c r="R1910" i="22" l="1"/>
  <c r="P1911" i="22"/>
  <c r="Q1911" i="22" s="1"/>
  <c r="U1911" i="22" s="1"/>
  <c r="S1910" i="22"/>
  <c r="N1912" i="22"/>
  <c r="M1912" i="22"/>
  <c r="L1913" i="22"/>
  <c r="K1913" i="22"/>
  <c r="O1913" i="22" s="1"/>
  <c r="J1913" i="22"/>
  <c r="G1914" i="22"/>
  <c r="T1914" i="22" s="1"/>
  <c r="P1912" i="22" l="1"/>
  <c r="Q1912" i="22" s="1"/>
  <c r="U1912" i="22" s="1"/>
  <c r="S1911" i="22"/>
  <c r="R1911" i="22"/>
  <c r="N1913" i="22"/>
  <c r="M1913" i="22"/>
  <c r="L1914" i="22"/>
  <c r="K1914" i="22"/>
  <c r="O1914" i="22" s="1"/>
  <c r="J1914" i="22"/>
  <c r="G1915" i="22"/>
  <c r="T1915" i="22" s="1"/>
  <c r="P1913" i="22" l="1"/>
  <c r="Q1913" i="22" s="1"/>
  <c r="U1913" i="22" s="1"/>
  <c r="S1912" i="22"/>
  <c r="R1912" i="22"/>
  <c r="N1914" i="22"/>
  <c r="M1914" i="22"/>
  <c r="L1915" i="22"/>
  <c r="K1915" i="22"/>
  <c r="O1915" i="22" s="1"/>
  <c r="J1915" i="22"/>
  <c r="G1916" i="22"/>
  <c r="T1916" i="22" s="1"/>
  <c r="P1914" i="22" l="1"/>
  <c r="Q1914" i="22" s="1"/>
  <c r="U1914" i="22" s="1"/>
  <c r="R1913" i="22"/>
  <c r="S1913" i="22"/>
  <c r="N1915" i="22"/>
  <c r="M1915" i="22"/>
  <c r="L1916" i="22"/>
  <c r="K1916" i="22"/>
  <c r="O1916" i="22" s="1"/>
  <c r="J1916" i="22"/>
  <c r="G1917" i="22"/>
  <c r="T1917" i="22" s="1"/>
  <c r="R1914" i="22" l="1"/>
  <c r="P1915" i="22"/>
  <c r="Q1915" i="22" s="1"/>
  <c r="U1915" i="22" s="1"/>
  <c r="S1914" i="22"/>
  <c r="N1916" i="22"/>
  <c r="M1916" i="22"/>
  <c r="L1917" i="22"/>
  <c r="K1917" i="22"/>
  <c r="O1917" i="22" s="1"/>
  <c r="J1917" i="22"/>
  <c r="G1918" i="22"/>
  <c r="T1918" i="22" s="1"/>
  <c r="P1916" i="22" l="1"/>
  <c r="Q1916" i="22" s="1"/>
  <c r="U1916" i="22" s="1"/>
  <c r="R1915" i="22"/>
  <c r="S1915" i="22"/>
  <c r="N1917" i="22"/>
  <c r="M1917" i="22"/>
  <c r="L1918" i="22"/>
  <c r="K1918" i="22"/>
  <c r="O1918" i="22" s="1"/>
  <c r="J1918" i="22"/>
  <c r="G1919" i="22"/>
  <c r="T1919" i="22" s="1"/>
  <c r="R1916" i="22" l="1"/>
  <c r="P1917" i="22"/>
  <c r="Q1917" i="22" s="1"/>
  <c r="U1917" i="22" s="1"/>
  <c r="S1916" i="22"/>
  <c r="N1918" i="22"/>
  <c r="M1918" i="22"/>
  <c r="L1919" i="22"/>
  <c r="K1919" i="22"/>
  <c r="O1919" i="22" s="1"/>
  <c r="J1919" i="22"/>
  <c r="G1920" i="22"/>
  <c r="T1920" i="22" s="1"/>
  <c r="R1917" i="22" l="1"/>
  <c r="P1918" i="22"/>
  <c r="Q1918" i="22" s="1"/>
  <c r="U1918" i="22" s="1"/>
  <c r="S1917" i="22"/>
  <c r="N1919" i="22"/>
  <c r="M1919" i="22"/>
  <c r="L1920" i="22"/>
  <c r="K1920" i="22"/>
  <c r="O1920" i="22" s="1"/>
  <c r="J1920" i="22"/>
  <c r="G1921" i="22"/>
  <c r="T1921" i="22" s="1"/>
  <c r="P1919" i="22" l="1"/>
  <c r="Q1919" i="22" s="1"/>
  <c r="U1919" i="22" s="1"/>
  <c r="R1918" i="22"/>
  <c r="S1918" i="22"/>
  <c r="N1920" i="22"/>
  <c r="M1920" i="22"/>
  <c r="L1921" i="22"/>
  <c r="K1921" i="22"/>
  <c r="O1921" i="22" s="1"/>
  <c r="J1921" i="22"/>
  <c r="G1922" i="22"/>
  <c r="T1922" i="22" s="1"/>
  <c r="P1920" i="22" l="1"/>
  <c r="Q1920" i="22" s="1"/>
  <c r="U1920" i="22" s="1"/>
  <c r="R1919" i="22"/>
  <c r="S1919" i="22"/>
  <c r="N1921" i="22"/>
  <c r="M1921" i="22"/>
  <c r="L1922" i="22"/>
  <c r="K1922" i="22"/>
  <c r="O1922" i="22" s="1"/>
  <c r="J1922" i="22"/>
  <c r="G1923" i="22"/>
  <c r="T1923" i="22" s="1"/>
  <c r="P1921" i="22" l="1"/>
  <c r="Q1921" i="22" s="1"/>
  <c r="U1921" i="22" s="1"/>
  <c r="S1920" i="22"/>
  <c r="R1920" i="22"/>
  <c r="N1922" i="22"/>
  <c r="M1922" i="22"/>
  <c r="L1923" i="22"/>
  <c r="K1923" i="22"/>
  <c r="O1923" i="22" s="1"/>
  <c r="J1923" i="22"/>
  <c r="G1924" i="22"/>
  <c r="T1924" i="22" s="1"/>
  <c r="P1922" i="22" l="1"/>
  <c r="Q1922" i="22" s="1"/>
  <c r="U1922" i="22" s="1"/>
  <c r="R1921" i="22"/>
  <c r="S1921" i="22"/>
  <c r="N1923" i="22"/>
  <c r="M1923" i="22"/>
  <c r="L1924" i="22"/>
  <c r="K1924" i="22"/>
  <c r="O1924" i="22" s="1"/>
  <c r="J1924" i="22"/>
  <c r="G1925" i="22"/>
  <c r="T1925" i="22" s="1"/>
  <c r="P1923" i="22" l="1"/>
  <c r="Q1923" i="22" s="1"/>
  <c r="U1923" i="22" s="1"/>
  <c r="R1922" i="22"/>
  <c r="S1922" i="22"/>
  <c r="N1924" i="22"/>
  <c r="M1924" i="22"/>
  <c r="L1925" i="22"/>
  <c r="K1925" i="22"/>
  <c r="O1925" i="22" s="1"/>
  <c r="J1925" i="22"/>
  <c r="G1926" i="22"/>
  <c r="T1926" i="22" s="1"/>
  <c r="P1924" i="22" l="1"/>
  <c r="Q1924" i="22" s="1"/>
  <c r="U1924" i="22" s="1"/>
  <c r="R1923" i="22"/>
  <c r="S1923" i="22"/>
  <c r="N1925" i="22"/>
  <c r="M1925" i="22"/>
  <c r="L1926" i="22"/>
  <c r="K1926" i="22"/>
  <c r="O1926" i="22" s="1"/>
  <c r="J1926" i="22"/>
  <c r="G1927" i="22"/>
  <c r="T1927" i="22" s="1"/>
  <c r="R1924" i="22" l="1"/>
  <c r="P1925" i="22"/>
  <c r="Q1925" i="22" s="1"/>
  <c r="U1925" i="22" s="1"/>
  <c r="S1924" i="22"/>
  <c r="N1926" i="22"/>
  <c r="M1926" i="22"/>
  <c r="L1927" i="22"/>
  <c r="K1927" i="22"/>
  <c r="O1927" i="22" s="1"/>
  <c r="J1927" i="22"/>
  <c r="G1928" i="22"/>
  <c r="T1928" i="22" s="1"/>
  <c r="R1925" i="22" l="1"/>
  <c r="P1926" i="22"/>
  <c r="Q1926" i="22" s="1"/>
  <c r="U1926" i="22" s="1"/>
  <c r="S1925" i="22"/>
  <c r="N1927" i="22"/>
  <c r="M1927" i="22"/>
  <c r="L1928" i="22"/>
  <c r="K1928" i="22"/>
  <c r="O1928" i="22" s="1"/>
  <c r="J1928" i="22"/>
  <c r="G1929" i="22"/>
  <c r="T1929" i="22" s="1"/>
  <c r="R1926" i="22" l="1"/>
  <c r="P1927" i="22"/>
  <c r="Q1927" i="22" s="1"/>
  <c r="U1927" i="22" s="1"/>
  <c r="S1926" i="22"/>
  <c r="N1928" i="22"/>
  <c r="M1928" i="22"/>
  <c r="L1929" i="22"/>
  <c r="K1929" i="22"/>
  <c r="O1929" i="22" s="1"/>
  <c r="J1929" i="22"/>
  <c r="G1930" i="22"/>
  <c r="T1930" i="22" s="1"/>
  <c r="R1927" i="22" l="1"/>
  <c r="P1928" i="22"/>
  <c r="Q1928" i="22" s="1"/>
  <c r="U1928" i="22" s="1"/>
  <c r="S1927" i="22"/>
  <c r="N1929" i="22"/>
  <c r="M1929" i="22"/>
  <c r="L1930" i="22"/>
  <c r="K1930" i="22"/>
  <c r="O1930" i="22" s="1"/>
  <c r="J1930" i="22"/>
  <c r="G1931" i="22"/>
  <c r="T1931" i="22" s="1"/>
  <c r="P1929" i="22" l="1"/>
  <c r="Q1929" i="22" s="1"/>
  <c r="U1929" i="22" s="1"/>
  <c r="R1928" i="22"/>
  <c r="S1928" i="22"/>
  <c r="N1930" i="22"/>
  <c r="M1930" i="22"/>
  <c r="L1931" i="22"/>
  <c r="K1931" i="22"/>
  <c r="O1931" i="22" s="1"/>
  <c r="J1931" i="22"/>
  <c r="G1932" i="22"/>
  <c r="T1932" i="22" s="1"/>
  <c r="P1930" i="22" l="1"/>
  <c r="Q1930" i="22" s="1"/>
  <c r="U1930" i="22" s="1"/>
  <c r="R1929" i="22"/>
  <c r="S1929" i="22"/>
  <c r="N1931" i="22"/>
  <c r="P1931" i="22" s="1"/>
  <c r="M1931" i="22"/>
  <c r="L1932" i="22"/>
  <c r="K1932" i="22"/>
  <c r="O1932" i="22" s="1"/>
  <c r="J1932" i="22"/>
  <c r="G1933" i="22"/>
  <c r="T1933" i="22" s="1"/>
  <c r="R1930" i="22" l="1"/>
  <c r="S1930" i="22"/>
  <c r="N1932" i="22"/>
  <c r="M1932" i="22"/>
  <c r="Q1931" i="22"/>
  <c r="U1931" i="22" s="1"/>
  <c r="L1933" i="22"/>
  <c r="K1933" i="22"/>
  <c r="O1933" i="22" s="1"/>
  <c r="J1933" i="22"/>
  <c r="G1934" i="22"/>
  <c r="T1934" i="22" s="1"/>
  <c r="R1931" i="22" l="1"/>
  <c r="P1932" i="22"/>
  <c r="Q1932" i="22" s="1"/>
  <c r="U1932" i="22" s="1"/>
  <c r="S1931" i="22"/>
  <c r="N1933" i="22"/>
  <c r="M1933" i="22"/>
  <c r="L1934" i="22"/>
  <c r="K1934" i="22"/>
  <c r="O1934" i="22" s="1"/>
  <c r="J1934" i="22"/>
  <c r="G1935" i="22"/>
  <c r="T1935" i="22" s="1"/>
  <c r="R1932" i="22" l="1"/>
  <c r="P1933" i="22"/>
  <c r="Q1933" i="22" s="1"/>
  <c r="U1933" i="22" s="1"/>
  <c r="S1932" i="22"/>
  <c r="N1934" i="22"/>
  <c r="M1934" i="22"/>
  <c r="L1935" i="22"/>
  <c r="K1935" i="22"/>
  <c r="O1935" i="22" s="1"/>
  <c r="J1935" i="22"/>
  <c r="G1936" i="22"/>
  <c r="T1936" i="22" s="1"/>
  <c r="P1934" i="22" l="1"/>
  <c r="Q1934" i="22" s="1"/>
  <c r="U1934" i="22" s="1"/>
  <c r="R1933" i="22"/>
  <c r="S1933" i="22"/>
  <c r="N1935" i="22"/>
  <c r="M1935" i="22"/>
  <c r="L1936" i="22"/>
  <c r="K1936" i="22"/>
  <c r="O1936" i="22" s="1"/>
  <c r="J1936" i="22"/>
  <c r="G1937" i="22"/>
  <c r="T1937" i="22" s="1"/>
  <c r="R1934" i="22" l="1"/>
  <c r="P1935" i="22"/>
  <c r="Q1935" i="22" s="1"/>
  <c r="U1935" i="22" s="1"/>
  <c r="S1934" i="22"/>
  <c r="N1936" i="22"/>
  <c r="M1936" i="22"/>
  <c r="L1937" i="22"/>
  <c r="K1937" i="22"/>
  <c r="O1937" i="22" s="1"/>
  <c r="J1937" i="22"/>
  <c r="G1938" i="22"/>
  <c r="T1938" i="22" s="1"/>
  <c r="R1935" i="22" l="1"/>
  <c r="P1936" i="22"/>
  <c r="Q1936" i="22" s="1"/>
  <c r="U1936" i="22" s="1"/>
  <c r="S1935" i="22"/>
  <c r="N1937" i="22"/>
  <c r="M1937" i="22"/>
  <c r="L1938" i="22"/>
  <c r="K1938" i="22"/>
  <c r="O1938" i="22" s="1"/>
  <c r="J1938" i="22"/>
  <c r="G1939" i="22"/>
  <c r="T1939" i="22" s="1"/>
  <c r="R1936" i="22" l="1"/>
  <c r="P1937" i="22"/>
  <c r="Q1937" i="22" s="1"/>
  <c r="U1937" i="22" s="1"/>
  <c r="S1936" i="22"/>
  <c r="N1938" i="22"/>
  <c r="M1938" i="22"/>
  <c r="L1939" i="22"/>
  <c r="K1939" i="22"/>
  <c r="O1939" i="22" s="1"/>
  <c r="J1939" i="22"/>
  <c r="G1940" i="22"/>
  <c r="T1940" i="22" s="1"/>
  <c r="R1937" i="22" l="1"/>
  <c r="P1938" i="22"/>
  <c r="Q1938" i="22" s="1"/>
  <c r="U1938" i="22" s="1"/>
  <c r="S1937" i="22"/>
  <c r="N1939" i="22"/>
  <c r="M1939" i="22"/>
  <c r="L1940" i="22"/>
  <c r="K1940" i="22"/>
  <c r="O1940" i="22" s="1"/>
  <c r="J1940" i="22"/>
  <c r="G1941" i="22"/>
  <c r="T1941" i="22" s="1"/>
  <c r="S1938" i="22" l="1"/>
  <c r="R1938" i="22"/>
  <c r="P1939" i="22"/>
  <c r="Q1939" i="22" s="1"/>
  <c r="U1939" i="22" s="1"/>
  <c r="N1940" i="22"/>
  <c r="M1940" i="22"/>
  <c r="L1941" i="22"/>
  <c r="K1941" i="22"/>
  <c r="O1941" i="22" s="1"/>
  <c r="J1941" i="22"/>
  <c r="G1942" i="22"/>
  <c r="T1942" i="22" s="1"/>
  <c r="P1940" i="22" l="1"/>
  <c r="Q1940" i="22" s="1"/>
  <c r="U1940" i="22" s="1"/>
  <c r="R1939" i="22"/>
  <c r="S1939" i="22"/>
  <c r="N1941" i="22"/>
  <c r="P1941" i="22" s="1"/>
  <c r="M1941" i="22"/>
  <c r="L1942" i="22"/>
  <c r="K1942" i="22"/>
  <c r="O1942" i="22" s="1"/>
  <c r="J1942" i="22"/>
  <c r="G1943" i="22"/>
  <c r="T1943" i="22" s="1"/>
  <c r="R1940" i="22" l="1"/>
  <c r="Q1941" i="22"/>
  <c r="U1941" i="22" s="1"/>
  <c r="S1940" i="22"/>
  <c r="N1942" i="22"/>
  <c r="M1942" i="22"/>
  <c r="L1943" i="22"/>
  <c r="K1943" i="22"/>
  <c r="O1943" i="22" s="1"/>
  <c r="J1943" i="22"/>
  <c r="G1944" i="22"/>
  <c r="T1944" i="22" s="1"/>
  <c r="R1941" i="22" l="1"/>
  <c r="P1942" i="22"/>
  <c r="Q1942" i="22" s="1"/>
  <c r="U1942" i="22" s="1"/>
  <c r="S1941" i="22"/>
  <c r="N1943" i="22"/>
  <c r="M1943" i="22"/>
  <c r="L1944" i="22"/>
  <c r="K1944" i="22"/>
  <c r="O1944" i="22" s="1"/>
  <c r="J1944" i="22"/>
  <c r="G1945" i="22"/>
  <c r="T1945" i="22" s="1"/>
  <c r="R1942" i="22" l="1"/>
  <c r="P1943" i="22"/>
  <c r="Q1943" i="22" s="1"/>
  <c r="U1943" i="22" s="1"/>
  <c r="S1942" i="22"/>
  <c r="N1944" i="22"/>
  <c r="M1944" i="22"/>
  <c r="L1945" i="22"/>
  <c r="K1945" i="22"/>
  <c r="O1945" i="22" s="1"/>
  <c r="J1945" i="22"/>
  <c r="G1946" i="22"/>
  <c r="T1946" i="22" s="1"/>
  <c r="R1943" i="22" l="1"/>
  <c r="P1944" i="22"/>
  <c r="Q1944" i="22" s="1"/>
  <c r="U1944" i="22" s="1"/>
  <c r="S1943" i="22"/>
  <c r="N1945" i="22"/>
  <c r="M1945" i="22"/>
  <c r="L1946" i="22"/>
  <c r="K1946" i="22"/>
  <c r="O1946" i="22" s="1"/>
  <c r="J1946" i="22"/>
  <c r="G1947" i="22"/>
  <c r="T1947" i="22" s="1"/>
  <c r="R1944" i="22" l="1"/>
  <c r="P1945" i="22"/>
  <c r="Q1945" i="22" s="1"/>
  <c r="U1945" i="22" s="1"/>
  <c r="S1944" i="22"/>
  <c r="N1946" i="22"/>
  <c r="M1946" i="22"/>
  <c r="L1947" i="22"/>
  <c r="K1947" i="22"/>
  <c r="O1947" i="22" s="1"/>
  <c r="J1947" i="22"/>
  <c r="G1948" i="22"/>
  <c r="T1948" i="22" s="1"/>
  <c r="R1945" i="22" l="1"/>
  <c r="P1946" i="22"/>
  <c r="Q1946" i="22" s="1"/>
  <c r="U1946" i="22" s="1"/>
  <c r="S1945" i="22"/>
  <c r="N1947" i="22"/>
  <c r="M1947" i="22"/>
  <c r="L1948" i="22"/>
  <c r="K1948" i="22"/>
  <c r="O1948" i="22" s="1"/>
  <c r="J1948" i="22"/>
  <c r="G1949" i="22"/>
  <c r="T1949" i="22" s="1"/>
  <c r="R1946" i="22" l="1"/>
  <c r="P1947" i="22"/>
  <c r="Q1947" i="22" s="1"/>
  <c r="U1947" i="22" s="1"/>
  <c r="S1946" i="22"/>
  <c r="N1948" i="22"/>
  <c r="M1948" i="22"/>
  <c r="L1949" i="22"/>
  <c r="K1949" i="22"/>
  <c r="O1949" i="22" s="1"/>
  <c r="J1949" i="22"/>
  <c r="G1950" i="22"/>
  <c r="T1950" i="22" s="1"/>
  <c r="R1947" i="22" l="1"/>
  <c r="P1948" i="22"/>
  <c r="Q1948" i="22" s="1"/>
  <c r="U1948" i="22" s="1"/>
  <c r="S1947" i="22"/>
  <c r="N1949" i="22"/>
  <c r="M1949" i="22"/>
  <c r="L1950" i="22"/>
  <c r="K1950" i="22"/>
  <c r="O1950" i="22" s="1"/>
  <c r="J1950" i="22"/>
  <c r="G1951" i="22"/>
  <c r="T1951" i="22" s="1"/>
  <c r="R1948" i="22" l="1"/>
  <c r="P1949" i="22"/>
  <c r="Q1949" i="22" s="1"/>
  <c r="U1949" i="22" s="1"/>
  <c r="S1948" i="22"/>
  <c r="N1950" i="22"/>
  <c r="M1950" i="22"/>
  <c r="L1951" i="22"/>
  <c r="K1951" i="22"/>
  <c r="O1951" i="22" s="1"/>
  <c r="J1951" i="22"/>
  <c r="G1952" i="22"/>
  <c r="T1952" i="22" s="1"/>
  <c r="R1949" i="22" l="1"/>
  <c r="P1950" i="22"/>
  <c r="Q1950" i="22" s="1"/>
  <c r="U1950" i="22" s="1"/>
  <c r="S1949" i="22"/>
  <c r="N1951" i="22"/>
  <c r="M1951" i="22"/>
  <c r="L1952" i="22"/>
  <c r="K1952" i="22"/>
  <c r="O1952" i="22" s="1"/>
  <c r="J1952" i="22"/>
  <c r="G1953" i="22"/>
  <c r="T1953" i="22" s="1"/>
  <c r="R1950" i="22" l="1"/>
  <c r="P1951" i="22"/>
  <c r="Q1951" i="22" s="1"/>
  <c r="U1951" i="22" s="1"/>
  <c r="S1950" i="22"/>
  <c r="N1952" i="22"/>
  <c r="M1952" i="22"/>
  <c r="L1953" i="22"/>
  <c r="K1953" i="22"/>
  <c r="O1953" i="22" s="1"/>
  <c r="J1953" i="22"/>
  <c r="G1954" i="22"/>
  <c r="T1954" i="22" s="1"/>
  <c r="R1951" i="22" l="1"/>
  <c r="P1952" i="22"/>
  <c r="Q1952" i="22" s="1"/>
  <c r="U1952" i="22" s="1"/>
  <c r="S1951" i="22"/>
  <c r="N1953" i="22"/>
  <c r="M1953" i="22"/>
  <c r="L1954" i="22"/>
  <c r="K1954" i="22"/>
  <c r="O1954" i="22" s="1"/>
  <c r="J1954" i="22"/>
  <c r="G1955" i="22"/>
  <c r="T1955" i="22" s="1"/>
  <c r="R1952" i="22" l="1"/>
  <c r="P1953" i="22"/>
  <c r="Q1953" i="22" s="1"/>
  <c r="U1953" i="22" s="1"/>
  <c r="S1952" i="22"/>
  <c r="N1954" i="22"/>
  <c r="M1954" i="22"/>
  <c r="L1955" i="22"/>
  <c r="K1955" i="22"/>
  <c r="O1955" i="22" s="1"/>
  <c r="J1955" i="22"/>
  <c r="G1956" i="22"/>
  <c r="T1956" i="22" s="1"/>
  <c r="R1953" i="22" l="1"/>
  <c r="P1954" i="22"/>
  <c r="Q1954" i="22" s="1"/>
  <c r="U1954" i="22" s="1"/>
  <c r="S1953" i="22"/>
  <c r="N1955" i="22"/>
  <c r="M1955" i="22"/>
  <c r="L1956" i="22"/>
  <c r="K1956" i="22"/>
  <c r="O1956" i="22" s="1"/>
  <c r="J1956" i="22"/>
  <c r="G1957" i="22"/>
  <c r="T1957" i="22" s="1"/>
  <c r="R1954" i="22" l="1"/>
  <c r="P1955" i="22"/>
  <c r="Q1955" i="22" s="1"/>
  <c r="U1955" i="22" s="1"/>
  <c r="S1954" i="22"/>
  <c r="N1956" i="22"/>
  <c r="M1956" i="22"/>
  <c r="L1957" i="22"/>
  <c r="K1957" i="22"/>
  <c r="O1957" i="22" s="1"/>
  <c r="J1957" i="22"/>
  <c r="G1958" i="22"/>
  <c r="T1958" i="22" s="1"/>
  <c r="R1955" i="22" l="1"/>
  <c r="P1956" i="22"/>
  <c r="Q1956" i="22" s="1"/>
  <c r="U1956" i="22" s="1"/>
  <c r="S1955" i="22"/>
  <c r="N1957" i="22"/>
  <c r="M1957" i="22"/>
  <c r="L1958" i="22"/>
  <c r="K1958" i="22"/>
  <c r="O1958" i="22" s="1"/>
  <c r="J1958" i="22"/>
  <c r="G1959" i="22"/>
  <c r="T1959" i="22" s="1"/>
  <c r="R1956" i="22" l="1"/>
  <c r="P1957" i="22"/>
  <c r="Q1957" i="22" s="1"/>
  <c r="U1957" i="22" s="1"/>
  <c r="S1956" i="22"/>
  <c r="N1958" i="22"/>
  <c r="M1958" i="22"/>
  <c r="L1959" i="22"/>
  <c r="K1959" i="22"/>
  <c r="O1959" i="22" s="1"/>
  <c r="J1959" i="22"/>
  <c r="G1960" i="22"/>
  <c r="T1960" i="22" s="1"/>
  <c r="R1957" i="22" l="1"/>
  <c r="P1958" i="22"/>
  <c r="Q1958" i="22" s="1"/>
  <c r="U1958" i="22" s="1"/>
  <c r="S1957" i="22"/>
  <c r="N1959" i="22"/>
  <c r="M1959" i="22"/>
  <c r="L1960" i="22"/>
  <c r="K1960" i="22"/>
  <c r="O1960" i="22" s="1"/>
  <c r="J1960" i="22"/>
  <c r="G1961" i="22"/>
  <c r="T1961" i="22" s="1"/>
  <c r="R1958" i="22" l="1"/>
  <c r="P1959" i="22"/>
  <c r="Q1959" i="22" s="1"/>
  <c r="U1959" i="22" s="1"/>
  <c r="S1958" i="22"/>
  <c r="N1960" i="22"/>
  <c r="M1960" i="22"/>
  <c r="L1961" i="22"/>
  <c r="K1961" i="22"/>
  <c r="O1961" i="22" s="1"/>
  <c r="J1961" i="22"/>
  <c r="G1962" i="22"/>
  <c r="T1962" i="22" s="1"/>
  <c r="R1959" i="22" l="1"/>
  <c r="P1960" i="22"/>
  <c r="Q1960" i="22" s="1"/>
  <c r="U1960" i="22" s="1"/>
  <c r="S1959" i="22"/>
  <c r="N1961" i="22"/>
  <c r="M1961" i="22"/>
  <c r="L1962" i="22"/>
  <c r="K1962" i="22"/>
  <c r="O1962" i="22" s="1"/>
  <c r="J1962" i="22"/>
  <c r="G1963" i="22"/>
  <c r="T1963" i="22" s="1"/>
  <c r="R1960" i="22" l="1"/>
  <c r="P1961" i="22"/>
  <c r="Q1961" i="22" s="1"/>
  <c r="U1961" i="22" s="1"/>
  <c r="S1960" i="22"/>
  <c r="N1962" i="22"/>
  <c r="M1962" i="22"/>
  <c r="L1963" i="22"/>
  <c r="K1963" i="22"/>
  <c r="O1963" i="22" s="1"/>
  <c r="J1963" i="22"/>
  <c r="G1964" i="22"/>
  <c r="T1964" i="22" s="1"/>
  <c r="R1961" i="22" l="1"/>
  <c r="P1962" i="22"/>
  <c r="Q1962" i="22" s="1"/>
  <c r="U1962" i="22" s="1"/>
  <c r="S1961" i="22"/>
  <c r="N1963" i="22"/>
  <c r="M1963" i="22"/>
  <c r="L1964" i="22"/>
  <c r="K1964" i="22"/>
  <c r="O1964" i="22" s="1"/>
  <c r="J1964" i="22"/>
  <c r="G1965" i="22"/>
  <c r="T1965" i="22" s="1"/>
  <c r="R1962" i="22" l="1"/>
  <c r="P1963" i="22"/>
  <c r="Q1963" i="22" s="1"/>
  <c r="U1963" i="22" s="1"/>
  <c r="S1962" i="22"/>
  <c r="N1964" i="22"/>
  <c r="M1964" i="22"/>
  <c r="L1965" i="22"/>
  <c r="K1965" i="22"/>
  <c r="O1965" i="22" s="1"/>
  <c r="J1965" i="22"/>
  <c r="G1966" i="22"/>
  <c r="T1966" i="22" s="1"/>
  <c r="R1963" i="22" l="1"/>
  <c r="P1964" i="22"/>
  <c r="Q1964" i="22" s="1"/>
  <c r="U1964" i="22" s="1"/>
  <c r="S1963" i="22"/>
  <c r="N1965" i="22"/>
  <c r="M1965" i="22"/>
  <c r="L1966" i="22"/>
  <c r="K1966" i="22"/>
  <c r="O1966" i="22" s="1"/>
  <c r="J1966" i="22"/>
  <c r="G1967" i="22"/>
  <c r="T1967" i="22" s="1"/>
  <c r="R1964" i="22" l="1"/>
  <c r="P1965" i="22"/>
  <c r="Q1965" i="22" s="1"/>
  <c r="U1965" i="22" s="1"/>
  <c r="S1964" i="22"/>
  <c r="N1966" i="22"/>
  <c r="M1966" i="22"/>
  <c r="L1967" i="22"/>
  <c r="K1967" i="22"/>
  <c r="O1967" i="22" s="1"/>
  <c r="J1967" i="22"/>
  <c r="G1968" i="22"/>
  <c r="T1968" i="22" s="1"/>
  <c r="R1965" i="22" l="1"/>
  <c r="P1966" i="22"/>
  <c r="Q1966" i="22" s="1"/>
  <c r="U1966" i="22" s="1"/>
  <c r="S1965" i="22"/>
  <c r="N1967" i="22"/>
  <c r="M1967" i="22"/>
  <c r="L1968" i="22"/>
  <c r="K1968" i="22"/>
  <c r="O1968" i="22" s="1"/>
  <c r="J1968" i="22"/>
  <c r="G1969" i="22"/>
  <c r="T1969" i="22" s="1"/>
  <c r="R1966" i="22" l="1"/>
  <c r="P1967" i="22"/>
  <c r="Q1967" i="22" s="1"/>
  <c r="U1967" i="22" s="1"/>
  <c r="S1966" i="22"/>
  <c r="N1968" i="22"/>
  <c r="M1968" i="22"/>
  <c r="L1969" i="22"/>
  <c r="K1969" i="22"/>
  <c r="O1969" i="22" s="1"/>
  <c r="J1969" i="22"/>
  <c r="G1970" i="22"/>
  <c r="T1970" i="22" s="1"/>
  <c r="R1967" i="22" l="1"/>
  <c r="P1968" i="22"/>
  <c r="Q1968" i="22" s="1"/>
  <c r="U1968" i="22" s="1"/>
  <c r="S1967" i="22"/>
  <c r="N1969" i="22"/>
  <c r="M1969" i="22"/>
  <c r="L1970" i="22"/>
  <c r="K1970" i="22"/>
  <c r="O1970" i="22" s="1"/>
  <c r="J1970" i="22"/>
  <c r="G1971" i="22"/>
  <c r="T1971" i="22" s="1"/>
  <c r="R1968" i="22" l="1"/>
  <c r="P1969" i="22"/>
  <c r="Q1969" i="22" s="1"/>
  <c r="U1969" i="22" s="1"/>
  <c r="S1968" i="22"/>
  <c r="N1970" i="22"/>
  <c r="M1970" i="22"/>
  <c r="L1971" i="22"/>
  <c r="K1971" i="22"/>
  <c r="O1971" i="22" s="1"/>
  <c r="J1971" i="22"/>
  <c r="G1972" i="22"/>
  <c r="T1972" i="22" s="1"/>
  <c r="R1969" i="22" l="1"/>
  <c r="P1970" i="22"/>
  <c r="Q1970" i="22" s="1"/>
  <c r="U1970" i="22" s="1"/>
  <c r="S1969" i="22"/>
  <c r="N1971" i="22"/>
  <c r="M1971" i="22"/>
  <c r="L1972" i="22"/>
  <c r="K1972" i="22"/>
  <c r="O1972" i="22" s="1"/>
  <c r="J1972" i="22"/>
  <c r="G1973" i="22"/>
  <c r="T1973" i="22" s="1"/>
  <c r="R1970" i="22" l="1"/>
  <c r="P1971" i="22"/>
  <c r="Q1971" i="22" s="1"/>
  <c r="U1971" i="22" s="1"/>
  <c r="S1970" i="22"/>
  <c r="N1972" i="22"/>
  <c r="M1972" i="22"/>
  <c r="L1973" i="22"/>
  <c r="K1973" i="22"/>
  <c r="O1973" i="22" s="1"/>
  <c r="J1973" i="22"/>
  <c r="G1974" i="22"/>
  <c r="T1974" i="22" s="1"/>
  <c r="R1971" i="22" l="1"/>
  <c r="P1972" i="22"/>
  <c r="Q1972" i="22" s="1"/>
  <c r="U1972" i="22" s="1"/>
  <c r="S1971" i="22"/>
  <c r="N1973" i="22"/>
  <c r="M1973" i="22"/>
  <c r="L1974" i="22"/>
  <c r="K1974" i="22"/>
  <c r="O1974" i="22" s="1"/>
  <c r="J1974" i="22"/>
  <c r="G1975" i="22"/>
  <c r="T1975" i="22" s="1"/>
  <c r="P1973" i="22" l="1"/>
  <c r="Q1973" i="22" s="1"/>
  <c r="U1973" i="22" s="1"/>
  <c r="S1972" i="22"/>
  <c r="R1972" i="22"/>
  <c r="N1974" i="22"/>
  <c r="M1974" i="22"/>
  <c r="L1975" i="22"/>
  <c r="K1975" i="22"/>
  <c r="O1975" i="22" s="1"/>
  <c r="J1975" i="22"/>
  <c r="G1976" i="22"/>
  <c r="T1976" i="22" s="1"/>
  <c r="P1974" i="22" l="1"/>
  <c r="Q1974" i="22" s="1"/>
  <c r="U1974" i="22" s="1"/>
  <c r="R1973" i="22"/>
  <c r="S1973" i="22"/>
  <c r="N1975" i="22"/>
  <c r="M1975" i="22"/>
  <c r="L1976" i="22"/>
  <c r="K1976" i="22"/>
  <c r="O1976" i="22" s="1"/>
  <c r="J1976" i="22"/>
  <c r="G1977" i="22"/>
  <c r="T1977" i="22" s="1"/>
  <c r="P1975" i="22" l="1"/>
  <c r="Q1975" i="22" s="1"/>
  <c r="U1975" i="22" s="1"/>
  <c r="R1974" i="22"/>
  <c r="S1974" i="22"/>
  <c r="N1976" i="22"/>
  <c r="M1976" i="22"/>
  <c r="L1977" i="22"/>
  <c r="K1977" i="22"/>
  <c r="O1977" i="22" s="1"/>
  <c r="J1977" i="22"/>
  <c r="G1978" i="22"/>
  <c r="T1978" i="22" s="1"/>
  <c r="R1975" i="22" l="1"/>
  <c r="P1976" i="22"/>
  <c r="Q1976" i="22" s="1"/>
  <c r="U1976" i="22" s="1"/>
  <c r="S1975" i="22"/>
  <c r="N1977" i="22"/>
  <c r="M1977" i="22"/>
  <c r="L1978" i="22"/>
  <c r="K1978" i="22"/>
  <c r="O1978" i="22" s="1"/>
  <c r="J1978" i="22"/>
  <c r="G1979" i="22"/>
  <c r="T1979" i="22" s="1"/>
  <c r="R1976" i="22" l="1"/>
  <c r="P1977" i="22"/>
  <c r="Q1977" i="22" s="1"/>
  <c r="U1977" i="22" s="1"/>
  <c r="S1976" i="22"/>
  <c r="N1978" i="22"/>
  <c r="M1978" i="22"/>
  <c r="L1979" i="22"/>
  <c r="K1979" i="22"/>
  <c r="O1979" i="22" s="1"/>
  <c r="J1979" i="22"/>
  <c r="G1980" i="22"/>
  <c r="T1980" i="22" s="1"/>
  <c r="R1977" i="22" l="1"/>
  <c r="P1978" i="22"/>
  <c r="Q1978" i="22" s="1"/>
  <c r="U1978" i="22" s="1"/>
  <c r="S1977" i="22"/>
  <c r="N1979" i="22"/>
  <c r="M1979" i="22"/>
  <c r="L1980" i="22"/>
  <c r="K1980" i="22"/>
  <c r="O1980" i="22" s="1"/>
  <c r="J1980" i="22"/>
  <c r="G1981" i="22"/>
  <c r="T1981" i="22" s="1"/>
  <c r="R1978" i="22" l="1"/>
  <c r="P1979" i="22"/>
  <c r="Q1979" i="22" s="1"/>
  <c r="U1979" i="22" s="1"/>
  <c r="S1978" i="22"/>
  <c r="N1980" i="22"/>
  <c r="M1980" i="22"/>
  <c r="L1981" i="22"/>
  <c r="K1981" i="22"/>
  <c r="O1981" i="22" s="1"/>
  <c r="J1981" i="22"/>
  <c r="G1982" i="22"/>
  <c r="T1982" i="22" s="1"/>
  <c r="R1979" i="22" l="1"/>
  <c r="P1980" i="22"/>
  <c r="Q1980" i="22" s="1"/>
  <c r="U1980" i="22" s="1"/>
  <c r="S1979" i="22"/>
  <c r="N1981" i="22"/>
  <c r="M1981" i="22"/>
  <c r="L1982" i="22"/>
  <c r="K1982" i="22"/>
  <c r="O1982" i="22" s="1"/>
  <c r="J1982" i="22"/>
  <c r="G1983" i="22"/>
  <c r="T1983" i="22" s="1"/>
  <c r="R1980" i="22" l="1"/>
  <c r="P1981" i="22"/>
  <c r="Q1981" i="22" s="1"/>
  <c r="U1981" i="22" s="1"/>
  <c r="S1980" i="22"/>
  <c r="N1982" i="22"/>
  <c r="M1982" i="22"/>
  <c r="L1983" i="22"/>
  <c r="K1983" i="22"/>
  <c r="O1983" i="22" s="1"/>
  <c r="J1983" i="22"/>
  <c r="G1984" i="22"/>
  <c r="T1984" i="22" s="1"/>
  <c r="R1981" i="22" l="1"/>
  <c r="P1982" i="22"/>
  <c r="Q1982" i="22" s="1"/>
  <c r="U1982" i="22" s="1"/>
  <c r="S1981" i="22"/>
  <c r="N1983" i="22"/>
  <c r="M1983" i="22"/>
  <c r="L1984" i="22"/>
  <c r="K1984" i="22"/>
  <c r="O1984" i="22" s="1"/>
  <c r="J1984" i="22"/>
  <c r="G1985" i="22"/>
  <c r="T1985" i="22" s="1"/>
  <c r="R1982" i="22" l="1"/>
  <c r="P1983" i="22"/>
  <c r="Q1983" i="22" s="1"/>
  <c r="U1983" i="22" s="1"/>
  <c r="S1982" i="22"/>
  <c r="N1984" i="22"/>
  <c r="M1984" i="22"/>
  <c r="L1985" i="22"/>
  <c r="K1985" i="22"/>
  <c r="O1985" i="22" s="1"/>
  <c r="J1985" i="22"/>
  <c r="G1986" i="22"/>
  <c r="T1986" i="22" s="1"/>
  <c r="R1983" i="22" l="1"/>
  <c r="P1984" i="22"/>
  <c r="Q1984" i="22" s="1"/>
  <c r="U1984" i="22" s="1"/>
  <c r="S1983" i="22"/>
  <c r="N1985" i="22"/>
  <c r="M1985" i="22"/>
  <c r="L1986" i="22"/>
  <c r="K1986" i="22"/>
  <c r="O1986" i="22" s="1"/>
  <c r="J1986" i="22"/>
  <c r="G1987" i="22"/>
  <c r="T1987" i="22" s="1"/>
  <c r="P1985" i="22" l="1"/>
  <c r="Q1985" i="22" s="1"/>
  <c r="U1985" i="22" s="1"/>
  <c r="R1984" i="22"/>
  <c r="S1984" i="22"/>
  <c r="N1986" i="22"/>
  <c r="M1986" i="22"/>
  <c r="L1987" i="22"/>
  <c r="K1987" i="22"/>
  <c r="O1987" i="22" s="1"/>
  <c r="J1987" i="22"/>
  <c r="G1988" i="22"/>
  <c r="T1988" i="22" s="1"/>
  <c r="P1986" i="22" l="1"/>
  <c r="Q1986" i="22" s="1"/>
  <c r="U1986" i="22" s="1"/>
  <c r="R1985" i="22"/>
  <c r="S1985" i="22"/>
  <c r="N1987" i="22"/>
  <c r="M1987" i="22"/>
  <c r="L1988" i="22"/>
  <c r="K1988" i="22"/>
  <c r="O1988" i="22" s="1"/>
  <c r="J1988" i="22"/>
  <c r="G1989" i="22"/>
  <c r="T1989" i="22" s="1"/>
  <c r="P1987" i="22" l="1"/>
  <c r="Q1987" i="22" s="1"/>
  <c r="U1987" i="22" s="1"/>
  <c r="R1986" i="22"/>
  <c r="S1986" i="22"/>
  <c r="N1988" i="22"/>
  <c r="M1988" i="22"/>
  <c r="L1989" i="22"/>
  <c r="K1989" i="22"/>
  <c r="O1989" i="22" s="1"/>
  <c r="J1989" i="22"/>
  <c r="G1990" i="22"/>
  <c r="T1990" i="22" s="1"/>
  <c r="R1987" i="22" l="1"/>
  <c r="P1988" i="22"/>
  <c r="Q1988" i="22" s="1"/>
  <c r="U1988" i="22" s="1"/>
  <c r="S1987" i="22"/>
  <c r="N1989" i="22"/>
  <c r="M1989" i="22"/>
  <c r="L1990" i="22"/>
  <c r="K1990" i="22"/>
  <c r="O1990" i="22" s="1"/>
  <c r="J1990" i="22"/>
  <c r="G1991" i="22"/>
  <c r="T1991" i="22" s="1"/>
  <c r="R1988" i="22" l="1"/>
  <c r="P1989" i="22"/>
  <c r="Q1989" i="22" s="1"/>
  <c r="U1989" i="22" s="1"/>
  <c r="S1988" i="22"/>
  <c r="N1990" i="22"/>
  <c r="M1990" i="22"/>
  <c r="L1991" i="22"/>
  <c r="K1991" i="22"/>
  <c r="O1991" i="22" s="1"/>
  <c r="J1991" i="22"/>
  <c r="G1992" i="22"/>
  <c r="T1992" i="22" s="1"/>
  <c r="R1989" i="22" l="1"/>
  <c r="P1990" i="22"/>
  <c r="Q1990" i="22" s="1"/>
  <c r="U1990" i="22" s="1"/>
  <c r="S1989" i="22"/>
  <c r="N1991" i="22"/>
  <c r="M1991" i="22"/>
  <c r="L1992" i="22"/>
  <c r="K1992" i="22"/>
  <c r="O1992" i="22" s="1"/>
  <c r="J1992" i="22"/>
  <c r="G1993" i="22"/>
  <c r="T1993" i="22" s="1"/>
  <c r="R1990" i="22" l="1"/>
  <c r="P1991" i="22"/>
  <c r="Q1991" i="22" s="1"/>
  <c r="U1991" i="22" s="1"/>
  <c r="S1990" i="22"/>
  <c r="N1992" i="22"/>
  <c r="M1992" i="22"/>
  <c r="L1993" i="22"/>
  <c r="K1993" i="22"/>
  <c r="O1993" i="22" s="1"/>
  <c r="J1993" i="22"/>
  <c r="G1994" i="22"/>
  <c r="T1994" i="22" s="1"/>
  <c r="R1991" i="22" l="1"/>
  <c r="P1992" i="22"/>
  <c r="Q1992" i="22" s="1"/>
  <c r="U1992" i="22" s="1"/>
  <c r="S1991" i="22"/>
  <c r="N1993" i="22"/>
  <c r="M1993" i="22"/>
  <c r="L1994" i="22"/>
  <c r="K1994" i="22"/>
  <c r="O1994" i="22" s="1"/>
  <c r="J1994" i="22"/>
  <c r="G1995" i="22"/>
  <c r="T1995" i="22" s="1"/>
  <c r="R1992" i="22" l="1"/>
  <c r="P1993" i="22"/>
  <c r="Q1993" i="22" s="1"/>
  <c r="U1993" i="22" s="1"/>
  <c r="S1992" i="22"/>
  <c r="N1994" i="22"/>
  <c r="M1994" i="22"/>
  <c r="L1995" i="22"/>
  <c r="K1995" i="22"/>
  <c r="O1995" i="22" s="1"/>
  <c r="J1995" i="22"/>
  <c r="G1996" i="22"/>
  <c r="T1996" i="22" s="1"/>
  <c r="R1993" i="22" l="1"/>
  <c r="P1994" i="22"/>
  <c r="Q1994" i="22" s="1"/>
  <c r="U1994" i="22" s="1"/>
  <c r="S1993" i="22"/>
  <c r="N1995" i="22"/>
  <c r="M1995" i="22"/>
  <c r="L1996" i="22"/>
  <c r="K1996" i="22"/>
  <c r="O1996" i="22" s="1"/>
  <c r="J1996" i="22"/>
  <c r="G1997" i="22"/>
  <c r="T1997" i="22" s="1"/>
  <c r="P1995" i="22" l="1"/>
  <c r="Q1995" i="22" s="1"/>
  <c r="U1995" i="22" s="1"/>
  <c r="R1994" i="22"/>
  <c r="S1994" i="22"/>
  <c r="N1996" i="22"/>
  <c r="M1996" i="22"/>
  <c r="L1997" i="22"/>
  <c r="K1997" i="22"/>
  <c r="O1997" i="22" s="1"/>
  <c r="J1997" i="22"/>
  <c r="G1998" i="22"/>
  <c r="T1998" i="22" s="1"/>
  <c r="R1995" i="22" l="1"/>
  <c r="P1996" i="22"/>
  <c r="Q1996" i="22" s="1"/>
  <c r="U1996" i="22" s="1"/>
  <c r="S1995" i="22"/>
  <c r="N1997" i="22"/>
  <c r="M1997" i="22"/>
  <c r="L1998" i="22"/>
  <c r="K1998" i="22"/>
  <c r="O1998" i="22" s="1"/>
  <c r="J1998" i="22"/>
  <c r="G1999" i="22"/>
  <c r="T1999" i="22" s="1"/>
  <c r="P1997" i="22" l="1"/>
  <c r="Q1997" i="22" s="1"/>
  <c r="U1997" i="22" s="1"/>
  <c r="R1996" i="22"/>
  <c r="S1996" i="22"/>
  <c r="N1998" i="22"/>
  <c r="M1998" i="22"/>
  <c r="L1999" i="22"/>
  <c r="K1999" i="22"/>
  <c r="O1999" i="22" s="1"/>
  <c r="J1999" i="22"/>
  <c r="G2000" i="22"/>
  <c r="T2000" i="22" s="1"/>
  <c r="P1998" i="22" l="1"/>
  <c r="Q1998" i="22" s="1"/>
  <c r="U1998" i="22" s="1"/>
  <c r="R1997" i="22"/>
  <c r="S1997" i="22"/>
  <c r="N1999" i="22"/>
  <c r="M1999" i="22"/>
  <c r="L2000" i="22"/>
  <c r="K2000" i="22"/>
  <c r="O2000" i="22" s="1"/>
  <c r="J2000" i="22"/>
  <c r="G2001" i="22"/>
  <c r="T2001" i="22" s="1"/>
  <c r="P1999" i="22" l="1"/>
  <c r="Q1999" i="22" s="1"/>
  <c r="U1999" i="22" s="1"/>
  <c r="R1998" i="22"/>
  <c r="S1998" i="22"/>
  <c r="N2000" i="22"/>
  <c r="M2000" i="22"/>
  <c r="L2001" i="22"/>
  <c r="K2001" i="22"/>
  <c r="O2001" i="22" s="1"/>
  <c r="J2001" i="22"/>
  <c r="G2002" i="22"/>
  <c r="T2002" i="22" s="1"/>
  <c r="R1999" i="22" l="1"/>
  <c r="P2000" i="22"/>
  <c r="Q2000" i="22" s="1"/>
  <c r="U2000" i="22" s="1"/>
  <c r="S1999" i="22"/>
  <c r="N2001" i="22"/>
  <c r="M2001" i="22"/>
  <c r="L2002" i="22"/>
  <c r="K2002" i="22"/>
  <c r="O2002" i="22" s="1"/>
  <c r="J2002" i="22"/>
  <c r="G2003" i="22"/>
  <c r="T2003" i="22" s="1"/>
  <c r="P2001" i="22" l="1"/>
  <c r="Q2001" i="22" s="1"/>
  <c r="U2001" i="22" s="1"/>
  <c r="S2000" i="22"/>
  <c r="R2000" i="22"/>
  <c r="N2002" i="22"/>
  <c r="M2002" i="22"/>
  <c r="L2003" i="22"/>
  <c r="K2003" i="22"/>
  <c r="O2003" i="22" s="1"/>
  <c r="J2003" i="22"/>
  <c r="G2004" i="22"/>
  <c r="T2004" i="22" s="1"/>
  <c r="P2002" i="22" l="1"/>
  <c r="Q2002" i="22" s="1"/>
  <c r="U2002" i="22" s="1"/>
  <c r="R2001" i="22"/>
  <c r="S2001" i="22"/>
  <c r="N2003" i="22"/>
  <c r="M2003" i="22"/>
  <c r="L2004" i="22"/>
  <c r="K2004" i="22"/>
  <c r="O2004" i="22" s="1"/>
  <c r="J2004" i="22"/>
  <c r="G2005" i="22"/>
  <c r="T2005" i="22" s="1"/>
  <c r="R2002" i="22" l="1"/>
  <c r="P2003" i="22"/>
  <c r="Q2003" i="22" s="1"/>
  <c r="U2003" i="22" s="1"/>
  <c r="S2002" i="22"/>
  <c r="N2004" i="22"/>
  <c r="M2004" i="22"/>
  <c r="L2005" i="22"/>
  <c r="K2005" i="22"/>
  <c r="O2005" i="22" s="1"/>
  <c r="J2005" i="22"/>
  <c r="G2006" i="22"/>
  <c r="T2006" i="22" s="1"/>
  <c r="R2003" i="22" l="1"/>
  <c r="P2004" i="22"/>
  <c r="Q2004" i="22" s="1"/>
  <c r="U2004" i="22" s="1"/>
  <c r="S2003" i="22"/>
  <c r="N2005" i="22"/>
  <c r="M2005" i="22"/>
  <c r="L2006" i="22"/>
  <c r="K2006" i="22"/>
  <c r="O2006" i="22" s="1"/>
  <c r="J2006" i="22"/>
  <c r="G2007" i="22"/>
  <c r="T2007" i="22" s="1"/>
  <c r="R2004" i="22" l="1"/>
  <c r="P2005" i="22"/>
  <c r="Q2005" i="22" s="1"/>
  <c r="U2005" i="22" s="1"/>
  <c r="S2004" i="22"/>
  <c r="N2006" i="22"/>
  <c r="M2006" i="22"/>
  <c r="L2007" i="22"/>
  <c r="K2007" i="22"/>
  <c r="O2007" i="22" s="1"/>
  <c r="J2007" i="22"/>
  <c r="G2008" i="22"/>
  <c r="T2008" i="22" s="1"/>
  <c r="R2005" i="22" l="1"/>
  <c r="P2006" i="22"/>
  <c r="Q2006" i="22" s="1"/>
  <c r="U2006" i="22" s="1"/>
  <c r="S2005" i="22"/>
  <c r="N2007" i="22"/>
  <c r="M2007" i="22"/>
  <c r="L2008" i="22"/>
  <c r="K2008" i="22"/>
  <c r="O2008" i="22" s="1"/>
  <c r="J2008" i="22"/>
  <c r="G2009" i="22"/>
  <c r="T2009" i="22" s="1"/>
  <c r="R2006" i="22" l="1"/>
  <c r="P2007" i="22"/>
  <c r="Q2007" i="22" s="1"/>
  <c r="U2007" i="22" s="1"/>
  <c r="S2006" i="22"/>
  <c r="N2008" i="22"/>
  <c r="M2008" i="22"/>
  <c r="L2009" i="22"/>
  <c r="K2009" i="22"/>
  <c r="O2009" i="22" s="1"/>
  <c r="J2009" i="22"/>
  <c r="G2010" i="22"/>
  <c r="T2010" i="22" s="1"/>
  <c r="R2007" i="22" l="1"/>
  <c r="P2008" i="22"/>
  <c r="Q2008" i="22" s="1"/>
  <c r="U2008" i="22" s="1"/>
  <c r="S2007" i="22"/>
  <c r="N2009" i="22"/>
  <c r="M2009" i="22"/>
  <c r="L2010" i="22"/>
  <c r="K2010" i="22"/>
  <c r="O2010" i="22" s="1"/>
  <c r="J2010" i="22"/>
  <c r="G2011" i="22"/>
  <c r="T2011" i="22" s="1"/>
  <c r="R2008" i="22" l="1"/>
  <c r="P2009" i="22"/>
  <c r="Q2009" i="22" s="1"/>
  <c r="U2009" i="22" s="1"/>
  <c r="S2008" i="22"/>
  <c r="N2010" i="22"/>
  <c r="M2010" i="22"/>
  <c r="L2011" i="22"/>
  <c r="K2011" i="22"/>
  <c r="O2011" i="22" s="1"/>
  <c r="J2011" i="22"/>
  <c r="G2012" i="22"/>
  <c r="T2012" i="22" s="1"/>
  <c r="R2009" i="22" l="1"/>
  <c r="P2010" i="22"/>
  <c r="Q2010" i="22" s="1"/>
  <c r="U2010" i="22" s="1"/>
  <c r="S2009" i="22"/>
  <c r="N2011" i="22"/>
  <c r="M2011" i="22"/>
  <c r="L2012" i="22"/>
  <c r="K2012" i="22"/>
  <c r="O2012" i="22" s="1"/>
  <c r="J2012" i="22"/>
  <c r="G2013" i="22"/>
  <c r="T2013" i="22" s="1"/>
  <c r="R2010" i="22" l="1"/>
  <c r="P2011" i="22"/>
  <c r="Q2011" i="22" s="1"/>
  <c r="U2011" i="22" s="1"/>
  <c r="S2010" i="22"/>
  <c r="N2012" i="22"/>
  <c r="M2012" i="22"/>
  <c r="L2013" i="22"/>
  <c r="K2013" i="22"/>
  <c r="O2013" i="22" s="1"/>
  <c r="J2013" i="22"/>
  <c r="G2014" i="22"/>
  <c r="T2014" i="22" s="1"/>
  <c r="R2011" i="22" l="1"/>
  <c r="P2012" i="22"/>
  <c r="Q2012" i="22" s="1"/>
  <c r="U2012" i="22" s="1"/>
  <c r="S2011" i="22"/>
  <c r="N2013" i="22"/>
  <c r="M2013" i="22"/>
  <c r="L2014" i="22"/>
  <c r="K2014" i="22"/>
  <c r="O2014" i="22" s="1"/>
  <c r="J2014" i="22"/>
  <c r="G2015" i="22"/>
  <c r="T2015" i="22" s="1"/>
  <c r="P2013" i="22" l="1"/>
  <c r="Q2013" i="22" s="1"/>
  <c r="U2013" i="22" s="1"/>
  <c r="S2012" i="22"/>
  <c r="R2012" i="22"/>
  <c r="N2014" i="22"/>
  <c r="M2014" i="22"/>
  <c r="L2015" i="22"/>
  <c r="K2015" i="22"/>
  <c r="O2015" i="22" s="1"/>
  <c r="J2015" i="22"/>
  <c r="G2016" i="22"/>
  <c r="T2016" i="22" s="1"/>
  <c r="P2014" i="22" l="1"/>
  <c r="Q2014" i="22" s="1"/>
  <c r="U2014" i="22" s="1"/>
  <c r="R2013" i="22"/>
  <c r="S2013" i="22"/>
  <c r="N2015" i="22"/>
  <c r="M2015" i="22"/>
  <c r="L2016" i="22"/>
  <c r="K2016" i="22"/>
  <c r="O2016" i="22" s="1"/>
  <c r="J2016" i="22"/>
  <c r="G2017" i="22"/>
  <c r="T2017" i="22" s="1"/>
  <c r="R2014" i="22" l="1"/>
  <c r="P2015" i="22"/>
  <c r="Q2015" i="22" s="1"/>
  <c r="U2015" i="22" s="1"/>
  <c r="S2014" i="22"/>
  <c r="N2016" i="22"/>
  <c r="M2016" i="22"/>
  <c r="L2017" i="22"/>
  <c r="K2017" i="22"/>
  <c r="O2017" i="22" s="1"/>
  <c r="J2017" i="22"/>
  <c r="G2018" i="22"/>
  <c r="T2018" i="22" s="1"/>
  <c r="R2015" i="22" l="1"/>
  <c r="P2016" i="22"/>
  <c r="Q2016" i="22" s="1"/>
  <c r="U2016" i="22" s="1"/>
  <c r="S2015" i="22"/>
  <c r="N2017" i="22"/>
  <c r="M2017" i="22"/>
  <c r="L2018" i="22"/>
  <c r="K2018" i="22"/>
  <c r="O2018" i="22" s="1"/>
  <c r="J2018" i="22"/>
  <c r="G2019" i="22"/>
  <c r="T2019" i="22" s="1"/>
  <c r="R2016" i="22" l="1"/>
  <c r="P2017" i="22"/>
  <c r="Q2017" i="22" s="1"/>
  <c r="U2017" i="22" s="1"/>
  <c r="S2016" i="22"/>
  <c r="N2018" i="22"/>
  <c r="M2018" i="22"/>
  <c r="L2019" i="22"/>
  <c r="K2019" i="22"/>
  <c r="O2019" i="22" s="1"/>
  <c r="J2019" i="22"/>
  <c r="G2020" i="22"/>
  <c r="T2020" i="22" s="1"/>
  <c r="R2017" i="22" l="1"/>
  <c r="P2018" i="22"/>
  <c r="Q2018" i="22" s="1"/>
  <c r="U2018" i="22" s="1"/>
  <c r="S2017" i="22"/>
  <c r="N2019" i="22"/>
  <c r="M2019" i="22"/>
  <c r="L2020" i="22"/>
  <c r="K2020" i="22"/>
  <c r="O2020" i="22" s="1"/>
  <c r="J2020" i="22"/>
  <c r="G2021" i="22"/>
  <c r="T2021" i="22" s="1"/>
  <c r="R2018" i="22" l="1"/>
  <c r="P2019" i="22"/>
  <c r="Q2019" i="22" s="1"/>
  <c r="U2019" i="22" s="1"/>
  <c r="S2018" i="22"/>
  <c r="N2020" i="22"/>
  <c r="M2020" i="22"/>
  <c r="L2021" i="22"/>
  <c r="K2021" i="22"/>
  <c r="O2021" i="22" s="1"/>
  <c r="J2021" i="22"/>
  <c r="G2022" i="22"/>
  <c r="T2022" i="22" s="1"/>
  <c r="R2019" i="22" l="1"/>
  <c r="S2019" i="22"/>
  <c r="P2020" i="22"/>
  <c r="Q2020" i="22" s="1"/>
  <c r="U2020" i="22" s="1"/>
  <c r="N2021" i="22"/>
  <c r="M2021" i="22"/>
  <c r="L2022" i="22"/>
  <c r="K2022" i="22"/>
  <c r="O2022" i="22" s="1"/>
  <c r="J2022" i="22"/>
  <c r="G2023" i="22"/>
  <c r="T2023" i="22" s="1"/>
  <c r="R2020" i="22" l="1"/>
  <c r="P2021" i="22"/>
  <c r="Q2021" i="22" s="1"/>
  <c r="U2021" i="22" s="1"/>
  <c r="S2020" i="22"/>
  <c r="N2022" i="22"/>
  <c r="M2022" i="22"/>
  <c r="L2023" i="22"/>
  <c r="K2023" i="22"/>
  <c r="O2023" i="22" s="1"/>
  <c r="J2023" i="22"/>
  <c r="G2024" i="22"/>
  <c r="T2024" i="22" s="1"/>
  <c r="R2021" i="22" l="1"/>
  <c r="P2022" i="22"/>
  <c r="Q2022" i="22" s="1"/>
  <c r="U2022" i="22" s="1"/>
  <c r="S2021" i="22"/>
  <c r="N2023" i="22"/>
  <c r="M2023" i="22"/>
  <c r="L2024" i="22"/>
  <c r="K2024" i="22"/>
  <c r="O2024" i="22" s="1"/>
  <c r="J2024" i="22"/>
  <c r="G2025" i="22"/>
  <c r="T2025" i="22" s="1"/>
  <c r="S2022" i="22" l="1"/>
  <c r="R2022" i="22"/>
  <c r="P2023" i="22"/>
  <c r="Q2023" i="22" s="1"/>
  <c r="U2023" i="22" s="1"/>
  <c r="N2024" i="22"/>
  <c r="M2024" i="22"/>
  <c r="L2025" i="22"/>
  <c r="K2025" i="22"/>
  <c r="O2025" i="22" s="1"/>
  <c r="J2025" i="22"/>
  <c r="G2026" i="22"/>
  <c r="T2026" i="22" s="1"/>
  <c r="P2024" i="22" l="1"/>
  <c r="Q2024" i="22" s="1"/>
  <c r="U2024" i="22" s="1"/>
  <c r="R2023" i="22"/>
  <c r="S2023" i="22"/>
  <c r="N2025" i="22"/>
  <c r="M2025" i="22"/>
  <c r="L2026" i="22"/>
  <c r="K2026" i="22"/>
  <c r="O2026" i="22" s="1"/>
  <c r="J2026" i="22"/>
  <c r="G2027" i="22"/>
  <c r="T2027" i="22" s="1"/>
  <c r="R2024" i="22" l="1"/>
  <c r="P2025" i="22"/>
  <c r="Q2025" i="22" s="1"/>
  <c r="U2025" i="22" s="1"/>
  <c r="S2024" i="22"/>
  <c r="N2026" i="22"/>
  <c r="M2026" i="22"/>
  <c r="L2027" i="22"/>
  <c r="K2027" i="22"/>
  <c r="O2027" i="22" s="1"/>
  <c r="J2027" i="22"/>
  <c r="G2028" i="22"/>
  <c r="T2028" i="22" s="1"/>
  <c r="R2025" i="22" l="1"/>
  <c r="P2026" i="22"/>
  <c r="Q2026" i="22" s="1"/>
  <c r="U2026" i="22" s="1"/>
  <c r="S2025" i="22"/>
  <c r="N2027" i="22"/>
  <c r="M2027" i="22"/>
  <c r="L2028" i="22"/>
  <c r="K2028" i="22"/>
  <c r="O2028" i="22" s="1"/>
  <c r="J2028" i="22"/>
  <c r="G2029" i="22"/>
  <c r="T2029" i="22" s="1"/>
  <c r="R2026" i="22" l="1"/>
  <c r="P2027" i="22"/>
  <c r="Q2027" i="22" s="1"/>
  <c r="U2027" i="22" s="1"/>
  <c r="S2026" i="22"/>
  <c r="N2028" i="22"/>
  <c r="P2028" i="22" s="1"/>
  <c r="M2028" i="22"/>
  <c r="L2029" i="22"/>
  <c r="K2029" i="22"/>
  <c r="O2029" i="22" s="1"/>
  <c r="J2029" i="22"/>
  <c r="G2030" i="22"/>
  <c r="T2030" i="22" s="1"/>
  <c r="R2027" i="22" l="1"/>
  <c r="Q2028" i="22"/>
  <c r="U2028" i="22" s="1"/>
  <c r="S2027" i="22"/>
  <c r="N2029" i="22"/>
  <c r="M2029" i="22"/>
  <c r="L2030" i="22"/>
  <c r="K2030" i="22"/>
  <c r="O2030" i="22" s="1"/>
  <c r="J2030" i="22"/>
  <c r="G2031" i="22"/>
  <c r="T2031" i="22" s="1"/>
  <c r="R2028" i="22" l="1"/>
  <c r="P2029" i="22"/>
  <c r="Q2029" i="22" s="1"/>
  <c r="U2029" i="22" s="1"/>
  <c r="S2028" i="22"/>
  <c r="N2030" i="22"/>
  <c r="M2030" i="22"/>
  <c r="L2031" i="22"/>
  <c r="K2031" i="22"/>
  <c r="O2031" i="22" s="1"/>
  <c r="J2031" i="22"/>
  <c r="G2032" i="22"/>
  <c r="T2032" i="22" s="1"/>
  <c r="R2029" i="22" l="1"/>
  <c r="P2030" i="22"/>
  <c r="Q2030" i="22" s="1"/>
  <c r="U2030" i="22" s="1"/>
  <c r="S2029" i="22"/>
  <c r="N2031" i="22"/>
  <c r="M2031" i="22"/>
  <c r="L2032" i="22"/>
  <c r="K2032" i="22"/>
  <c r="O2032" i="22" s="1"/>
  <c r="J2032" i="22"/>
  <c r="G2033" i="22"/>
  <c r="T2033" i="22" s="1"/>
  <c r="R2030" i="22" l="1"/>
  <c r="P2031" i="22"/>
  <c r="Q2031" i="22" s="1"/>
  <c r="U2031" i="22" s="1"/>
  <c r="S2030" i="22"/>
  <c r="N2032" i="22"/>
  <c r="P2032" i="22" s="1"/>
  <c r="M2032" i="22"/>
  <c r="L2033" i="22"/>
  <c r="K2033" i="22"/>
  <c r="O2033" i="22" s="1"/>
  <c r="J2033" i="22"/>
  <c r="G2034" i="22"/>
  <c r="T2034" i="22" s="1"/>
  <c r="R2031" i="22" l="1"/>
  <c r="Q2032" i="22"/>
  <c r="U2032" i="22" s="1"/>
  <c r="S2031" i="22"/>
  <c r="N2033" i="22"/>
  <c r="M2033" i="22"/>
  <c r="L2034" i="22"/>
  <c r="K2034" i="22"/>
  <c r="O2034" i="22" s="1"/>
  <c r="J2034" i="22"/>
  <c r="G2035" i="22"/>
  <c r="T2035" i="22" s="1"/>
  <c r="R2032" i="22" l="1"/>
  <c r="P2033" i="22"/>
  <c r="Q2033" i="22" s="1"/>
  <c r="U2033" i="22" s="1"/>
  <c r="S2032" i="22"/>
  <c r="N2034" i="22"/>
  <c r="M2034" i="22"/>
  <c r="L2035" i="22"/>
  <c r="K2035" i="22"/>
  <c r="O2035" i="22" s="1"/>
  <c r="J2035" i="22"/>
  <c r="G2036" i="22"/>
  <c r="T2036" i="22" s="1"/>
  <c r="R2033" i="22" l="1"/>
  <c r="P2034" i="22"/>
  <c r="Q2034" i="22" s="1"/>
  <c r="U2034" i="22" s="1"/>
  <c r="S2033" i="22"/>
  <c r="N2035" i="22"/>
  <c r="P2035" i="22" s="1"/>
  <c r="M2035" i="22"/>
  <c r="L2036" i="22"/>
  <c r="K2036" i="22"/>
  <c r="O2036" i="22" s="1"/>
  <c r="J2036" i="22"/>
  <c r="G2037" i="22"/>
  <c r="T2037" i="22" s="1"/>
  <c r="R2034" i="22" l="1"/>
  <c r="Q2035" i="22"/>
  <c r="U2035" i="22" s="1"/>
  <c r="S2034" i="22"/>
  <c r="N2036" i="22"/>
  <c r="M2036" i="22"/>
  <c r="L2037" i="22"/>
  <c r="K2037" i="22"/>
  <c r="O2037" i="22" s="1"/>
  <c r="J2037" i="22"/>
  <c r="G2038" i="22"/>
  <c r="T2038" i="22" s="1"/>
  <c r="R2035" i="22" l="1"/>
  <c r="P2036" i="22"/>
  <c r="Q2036" i="22" s="1"/>
  <c r="U2036" i="22" s="1"/>
  <c r="S2035" i="22"/>
  <c r="N2037" i="22"/>
  <c r="M2037" i="22"/>
  <c r="L2038" i="22"/>
  <c r="K2038" i="22"/>
  <c r="O2038" i="22" s="1"/>
  <c r="J2038" i="22"/>
  <c r="G2039" i="22"/>
  <c r="T2039" i="22" s="1"/>
  <c r="P2037" i="22" l="1"/>
  <c r="Q2037" i="22" s="1"/>
  <c r="U2037" i="22" s="1"/>
  <c r="R2036" i="22"/>
  <c r="S2036" i="22"/>
  <c r="N2038" i="22"/>
  <c r="M2038" i="22"/>
  <c r="L2039" i="22"/>
  <c r="K2039" i="22"/>
  <c r="O2039" i="22" s="1"/>
  <c r="J2039" i="22"/>
  <c r="G2040" i="22"/>
  <c r="T2040" i="22" s="1"/>
  <c r="R2037" i="22" l="1"/>
  <c r="P2038" i="22"/>
  <c r="Q2038" i="22" s="1"/>
  <c r="U2038" i="22" s="1"/>
  <c r="S2037" i="22"/>
  <c r="N2039" i="22"/>
  <c r="M2039" i="22"/>
  <c r="L2040" i="22"/>
  <c r="K2040" i="22"/>
  <c r="O2040" i="22" s="1"/>
  <c r="J2040" i="22"/>
  <c r="G2041" i="22"/>
  <c r="T2041" i="22" s="1"/>
  <c r="R2038" i="22" l="1"/>
  <c r="P2039" i="22"/>
  <c r="Q2039" i="22" s="1"/>
  <c r="U2039" i="22" s="1"/>
  <c r="S2038" i="22"/>
  <c r="N2040" i="22"/>
  <c r="P2040" i="22" s="1"/>
  <c r="M2040" i="22"/>
  <c r="L2041" i="22"/>
  <c r="K2041" i="22"/>
  <c r="O2041" i="22" s="1"/>
  <c r="J2041" i="22"/>
  <c r="G2042" i="22"/>
  <c r="T2042" i="22" s="1"/>
  <c r="R2039" i="22" l="1"/>
  <c r="Q2040" i="22"/>
  <c r="U2040" i="22" s="1"/>
  <c r="S2039" i="22"/>
  <c r="N2041" i="22"/>
  <c r="M2041" i="22"/>
  <c r="L2042" i="22"/>
  <c r="K2042" i="22"/>
  <c r="O2042" i="22" s="1"/>
  <c r="J2042" i="22"/>
  <c r="G2043" i="22"/>
  <c r="T2043" i="22" s="1"/>
  <c r="R2040" i="22" l="1"/>
  <c r="P2041" i="22"/>
  <c r="Q2041" i="22" s="1"/>
  <c r="U2041" i="22" s="1"/>
  <c r="S2040" i="22"/>
  <c r="N2042" i="22"/>
  <c r="M2042" i="22"/>
  <c r="L2043" i="22"/>
  <c r="K2043" i="22"/>
  <c r="O2043" i="22" s="1"/>
  <c r="J2043" i="22"/>
  <c r="G2044" i="22"/>
  <c r="T2044" i="22" s="1"/>
  <c r="R2041" i="22" l="1"/>
  <c r="P2042" i="22"/>
  <c r="Q2042" i="22" s="1"/>
  <c r="U2042" i="22" s="1"/>
  <c r="S2041" i="22"/>
  <c r="N2043" i="22"/>
  <c r="M2043" i="22"/>
  <c r="L2044" i="22"/>
  <c r="K2044" i="22"/>
  <c r="O2044" i="22" s="1"/>
  <c r="J2044" i="22"/>
  <c r="G2045" i="22"/>
  <c r="T2045" i="22" s="1"/>
  <c r="R2042" i="22" l="1"/>
  <c r="P2043" i="22"/>
  <c r="Q2043" i="22" s="1"/>
  <c r="U2043" i="22" s="1"/>
  <c r="S2042" i="22"/>
  <c r="N2044" i="22"/>
  <c r="M2044" i="22"/>
  <c r="L2045" i="22"/>
  <c r="K2045" i="22"/>
  <c r="O2045" i="22" s="1"/>
  <c r="J2045" i="22"/>
  <c r="G2046" i="22"/>
  <c r="T2046" i="22" s="1"/>
  <c r="R2043" i="22" l="1"/>
  <c r="P2044" i="22"/>
  <c r="Q2044" i="22" s="1"/>
  <c r="U2044" i="22" s="1"/>
  <c r="S2043" i="22"/>
  <c r="N2045" i="22"/>
  <c r="M2045" i="22"/>
  <c r="L2046" i="22"/>
  <c r="K2046" i="22"/>
  <c r="O2046" i="22" s="1"/>
  <c r="J2046" i="22"/>
  <c r="G2047" i="22"/>
  <c r="T2047" i="22" s="1"/>
  <c r="R2044" i="22" l="1"/>
  <c r="P2045" i="22"/>
  <c r="Q2045" i="22" s="1"/>
  <c r="U2045" i="22" s="1"/>
  <c r="S2044" i="22"/>
  <c r="N2046" i="22"/>
  <c r="P2046" i="22" s="1"/>
  <c r="M2046" i="22"/>
  <c r="L2047" i="22"/>
  <c r="K2047" i="22"/>
  <c r="O2047" i="22" s="1"/>
  <c r="J2047" i="22"/>
  <c r="G2048" i="22"/>
  <c r="T2048" i="22" s="1"/>
  <c r="R2045" i="22" l="1"/>
  <c r="Q2046" i="22"/>
  <c r="U2046" i="22" s="1"/>
  <c r="S2045" i="22"/>
  <c r="N2047" i="22"/>
  <c r="M2047" i="22"/>
  <c r="L2048" i="22"/>
  <c r="K2048" i="22"/>
  <c r="O2048" i="22" s="1"/>
  <c r="J2048" i="22"/>
  <c r="G2049" i="22"/>
  <c r="T2049" i="22" s="1"/>
  <c r="R2046" i="22" l="1"/>
  <c r="P2047" i="22"/>
  <c r="Q2047" i="22" s="1"/>
  <c r="U2047" i="22" s="1"/>
  <c r="S2046" i="22"/>
  <c r="N2048" i="22"/>
  <c r="M2048" i="22"/>
  <c r="L2049" i="22"/>
  <c r="K2049" i="22"/>
  <c r="O2049" i="22" s="1"/>
  <c r="J2049" i="22"/>
  <c r="G2050" i="22"/>
  <c r="T2050" i="22" s="1"/>
  <c r="R2047" i="22" l="1"/>
  <c r="P2048" i="22"/>
  <c r="Q2048" i="22" s="1"/>
  <c r="U2048" i="22" s="1"/>
  <c r="S2047" i="22"/>
  <c r="N2049" i="22"/>
  <c r="M2049" i="22"/>
  <c r="L2050" i="22"/>
  <c r="K2050" i="22"/>
  <c r="O2050" i="22" s="1"/>
  <c r="J2050" i="22"/>
  <c r="G2051" i="22"/>
  <c r="T2051" i="22" s="1"/>
  <c r="R2048" i="22" l="1"/>
  <c r="P2049" i="22"/>
  <c r="Q2049" i="22" s="1"/>
  <c r="U2049" i="22" s="1"/>
  <c r="S2048" i="22"/>
  <c r="N2050" i="22"/>
  <c r="M2050" i="22"/>
  <c r="L2051" i="22"/>
  <c r="K2051" i="22"/>
  <c r="O2051" i="22" s="1"/>
  <c r="J2051" i="22"/>
  <c r="G2052" i="22"/>
  <c r="T2052" i="22" s="1"/>
  <c r="R2049" i="22" l="1"/>
  <c r="S2049" i="22"/>
  <c r="P2050" i="22"/>
  <c r="Q2050" i="22" s="1"/>
  <c r="U2050" i="22" s="1"/>
  <c r="N2051" i="22"/>
  <c r="M2051" i="22"/>
  <c r="L2052" i="22"/>
  <c r="K2052" i="22"/>
  <c r="O2052" i="22" s="1"/>
  <c r="J2052" i="22"/>
  <c r="G2053" i="22"/>
  <c r="T2053" i="22" s="1"/>
  <c r="R2050" i="22" l="1"/>
  <c r="P2051" i="22"/>
  <c r="Q2051" i="22" s="1"/>
  <c r="U2051" i="22" s="1"/>
  <c r="S2050" i="22"/>
  <c r="N2052" i="22"/>
  <c r="P2052" i="22" s="1"/>
  <c r="M2052" i="22"/>
  <c r="L2053" i="22"/>
  <c r="K2053" i="22"/>
  <c r="O2053" i="22" s="1"/>
  <c r="J2053" i="22"/>
  <c r="G2054" i="22"/>
  <c r="T2054" i="22" s="1"/>
  <c r="R2051" i="22" l="1"/>
  <c r="Q2052" i="22"/>
  <c r="U2052" i="22" s="1"/>
  <c r="S2051" i="22"/>
  <c r="N2053" i="22"/>
  <c r="M2053" i="22"/>
  <c r="L2054" i="22"/>
  <c r="K2054" i="22"/>
  <c r="O2054" i="22" s="1"/>
  <c r="J2054" i="22"/>
  <c r="G2055" i="22"/>
  <c r="T2055" i="22" s="1"/>
  <c r="P2053" i="22" l="1"/>
  <c r="Q2053" i="22" s="1"/>
  <c r="U2053" i="22" s="1"/>
  <c r="R2052" i="22"/>
  <c r="S2052" i="22"/>
  <c r="N2054" i="22"/>
  <c r="M2054" i="22"/>
  <c r="L2055" i="22"/>
  <c r="K2055" i="22"/>
  <c r="O2055" i="22" s="1"/>
  <c r="J2055" i="22"/>
  <c r="G2056" i="22"/>
  <c r="T2056" i="22" s="1"/>
  <c r="P2054" i="22" l="1"/>
  <c r="Q2054" i="22" s="1"/>
  <c r="U2054" i="22" s="1"/>
  <c r="R2053" i="22"/>
  <c r="S2053" i="22"/>
  <c r="N2055" i="22"/>
  <c r="M2055" i="22"/>
  <c r="L2056" i="22"/>
  <c r="K2056" i="22"/>
  <c r="O2056" i="22" s="1"/>
  <c r="J2056" i="22"/>
  <c r="G2057" i="22"/>
  <c r="T2057" i="22" s="1"/>
  <c r="R2054" i="22" l="1"/>
  <c r="P2055" i="22"/>
  <c r="Q2055" i="22" s="1"/>
  <c r="U2055" i="22" s="1"/>
  <c r="S2054" i="22"/>
  <c r="N2056" i="22"/>
  <c r="M2056" i="22"/>
  <c r="L2057" i="22"/>
  <c r="K2057" i="22"/>
  <c r="O2057" i="22" s="1"/>
  <c r="J2057" i="22"/>
  <c r="G2058" i="22"/>
  <c r="T2058" i="22" s="1"/>
  <c r="R2055" i="22" l="1"/>
  <c r="P2056" i="22"/>
  <c r="Q2056" i="22" s="1"/>
  <c r="U2056" i="22" s="1"/>
  <c r="S2055" i="22"/>
  <c r="N2057" i="22"/>
  <c r="M2057" i="22"/>
  <c r="L2058" i="22"/>
  <c r="K2058" i="22"/>
  <c r="O2058" i="22" s="1"/>
  <c r="J2058" i="22"/>
  <c r="G2059" i="22"/>
  <c r="T2059" i="22" s="1"/>
  <c r="R2056" i="22" l="1"/>
  <c r="P2057" i="22"/>
  <c r="Q2057" i="22" s="1"/>
  <c r="U2057" i="22" s="1"/>
  <c r="S2056" i="22"/>
  <c r="N2058" i="22"/>
  <c r="P2058" i="22" s="1"/>
  <c r="M2058" i="22"/>
  <c r="L2059" i="22"/>
  <c r="K2059" i="22"/>
  <c r="O2059" i="22" s="1"/>
  <c r="J2059" i="22"/>
  <c r="G2060" i="22"/>
  <c r="T2060" i="22" s="1"/>
  <c r="R2057" i="22" l="1"/>
  <c r="Q2058" i="22"/>
  <c r="U2058" i="22" s="1"/>
  <c r="S2057" i="22"/>
  <c r="N2059" i="22"/>
  <c r="M2059" i="22"/>
  <c r="L2060" i="22"/>
  <c r="K2060" i="22"/>
  <c r="O2060" i="22" s="1"/>
  <c r="J2060" i="22"/>
  <c r="G2061" i="22"/>
  <c r="T2061" i="22" s="1"/>
  <c r="R2058" i="22" l="1"/>
  <c r="P2059" i="22"/>
  <c r="Q2059" i="22" s="1"/>
  <c r="U2059" i="22" s="1"/>
  <c r="S2058" i="22"/>
  <c r="N2060" i="22"/>
  <c r="M2060" i="22"/>
  <c r="L2061" i="22"/>
  <c r="K2061" i="22"/>
  <c r="O2061" i="22" s="1"/>
  <c r="J2061" i="22"/>
  <c r="G2062" i="22"/>
  <c r="T2062" i="22" s="1"/>
  <c r="P2060" i="22" l="1"/>
  <c r="Q2060" i="22" s="1"/>
  <c r="U2060" i="22" s="1"/>
  <c r="R2059" i="22"/>
  <c r="S2059" i="22"/>
  <c r="N2061" i="22"/>
  <c r="M2061" i="22"/>
  <c r="L2062" i="22"/>
  <c r="K2062" i="22"/>
  <c r="O2062" i="22" s="1"/>
  <c r="J2062" i="22"/>
  <c r="G2063" i="22"/>
  <c r="T2063" i="22" s="1"/>
  <c r="P2061" i="22" l="1"/>
  <c r="Q2061" i="22" s="1"/>
  <c r="U2061" i="22" s="1"/>
  <c r="R2060" i="22"/>
  <c r="S2060" i="22"/>
  <c r="N2062" i="22"/>
  <c r="M2062" i="22"/>
  <c r="L2063" i="22"/>
  <c r="K2063" i="22"/>
  <c r="O2063" i="22" s="1"/>
  <c r="J2063" i="22"/>
  <c r="G2064" i="22"/>
  <c r="T2064" i="22" s="1"/>
  <c r="R2061" i="22" l="1"/>
  <c r="P2062" i="22"/>
  <c r="Q2062" i="22" s="1"/>
  <c r="U2062" i="22" s="1"/>
  <c r="S2061" i="22"/>
  <c r="N2063" i="22"/>
  <c r="M2063" i="22"/>
  <c r="L2064" i="22"/>
  <c r="K2064" i="22"/>
  <c r="O2064" i="22" s="1"/>
  <c r="J2064" i="22"/>
  <c r="G2065" i="22"/>
  <c r="T2065" i="22" s="1"/>
  <c r="R2062" i="22" l="1"/>
  <c r="P2063" i="22"/>
  <c r="Q2063" i="22" s="1"/>
  <c r="U2063" i="22" s="1"/>
  <c r="S2062" i="22"/>
  <c r="N2064" i="22"/>
  <c r="M2064" i="22"/>
  <c r="L2065" i="22"/>
  <c r="K2065" i="22"/>
  <c r="O2065" i="22" s="1"/>
  <c r="J2065" i="22"/>
  <c r="G2066" i="22"/>
  <c r="T2066" i="22" s="1"/>
  <c r="P2064" i="22" l="1"/>
  <c r="Q2064" i="22" s="1"/>
  <c r="U2064" i="22" s="1"/>
  <c r="R2063" i="22"/>
  <c r="S2063" i="22"/>
  <c r="N2065" i="22"/>
  <c r="M2065" i="22"/>
  <c r="L2066" i="22"/>
  <c r="K2066" i="22"/>
  <c r="O2066" i="22" s="1"/>
  <c r="J2066" i="22"/>
  <c r="G2067" i="22"/>
  <c r="T2067" i="22" s="1"/>
  <c r="R2064" i="22" l="1"/>
  <c r="P2065" i="22"/>
  <c r="Q2065" i="22" s="1"/>
  <c r="U2065" i="22" s="1"/>
  <c r="S2064" i="22"/>
  <c r="N2066" i="22"/>
  <c r="M2066" i="22"/>
  <c r="L2067" i="22"/>
  <c r="K2067" i="22"/>
  <c r="O2067" i="22" s="1"/>
  <c r="J2067" i="22"/>
  <c r="G2068" i="22"/>
  <c r="T2068" i="22" s="1"/>
  <c r="R2065" i="22" l="1"/>
  <c r="P2066" i="22"/>
  <c r="Q2066" i="22" s="1"/>
  <c r="U2066" i="22" s="1"/>
  <c r="S2065" i="22"/>
  <c r="N2067" i="22"/>
  <c r="M2067" i="22"/>
  <c r="L2068" i="22"/>
  <c r="K2068" i="22"/>
  <c r="O2068" i="22" s="1"/>
  <c r="J2068" i="22"/>
  <c r="G2069" i="22"/>
  <c r="T2069" i="22" s="1"/>
  <c r="P2067" i="22" l="1"/>
  <c r="Q2067" i="22" s="1"/>
  <c r="U2067" i="22" s="1"/>
  <c r="R2066" i="22"/>
  <c r="S2066" i="22"/>
  <c r="N2068" i="22"/>
  <c r="M2068" i="22"/>
  <c r="L2069" i="22"/>
  <c r="K2069" i="22"/>
  <c r="O2069" i="22" s="1"/>
  <c r="J2069" i="22"/>
  <c r="G2070" i="22"/>
  <c r="T2070" i="22" s="1"/>
  <c r="P2068" i="22" l="1"/>
  <c r="Q2068" i="22" s="1"/>
  <c r="U2068" i="22" s="1"/>
  <c r="R2067" i="22"/>
  <c r="S2067" i="22"/>
  <c r="N2069" i="22"/>
  <c r="M2069" i="22"/>
  <c r="L2070" i="22"/>
  <c r="K2070" i="22"/>
  <c r="O2070" i="22" s="1"/>
  <c r="J2070" i="22"/>
  <c r="G2071" i="22"/>
  <c r="T2071" i="22" s="1"/>
  <c r="R2068" i="22" l="1"/>
  <c r="P2069" i="22"/>
  <c r="Q2069" i="22" s="1"/>
  <c r="U2069" i="22" s="1"/>
  <c r="S2068" i="22"/>
  <c r="N2070" i="22"/>
  <c r="M2070" i="22"/>
  <c r="L2071" i="22"/>
  <c r="K2071" i="22"/>
  <c r="O2071" i="22" s="1"/>
  <c r="J2071" i="22"/>
  <c r="G2072" i="22"/>
  <c r="T2072" i="22" s="1"/>
  <c r="R2069" i="22" l="1"/>
  <c r="P2070" i="22"/>
  <c r="Q2070" i="22" s="1"/>
  <c r="U2070" i="22" s="1"/>
  <c r="S2069" i="22"/>
  <c r="N2071" i="22"/>
  <c r="M2071" i="22"/>
  <c r="L2072" i="22"/>
  <c r="K2072" i="22"/>
  <c r="O2072" i="22" s="1"/>
  <c r="J2072" i="22"/>
  <c r="G2073" i="22"/>
  <c r="T2073" i="22" s="1"/>
  <c r="P2071" i="22" l="1"/>
  <c r="Q2071" i="22" s="1"/>
  <c r="U2071" i="22" s="1"/>
  <c r="R2070" i="22"/>
  <c r="S2070" i="22"/>
  <c r="N2072" i="22"/>
  <c r="M2072" i="22"/>
  <c r="L2073" i="22"/>
  <c r="K2073" i="22"/>
  <c r="O2073" i="22" s="1"/>
  <c r="J2073" i="22"/>
  <c r="G2074" i="22"/>
  <c r="T2074" i="22" s="1"/>
  <c r="P2072" i="22" l="1"/>
  <c r="Q2072" i="22" s="1"/>
  <c r="U2072" i="22" s="1"/>
  <c r="R2071" i="22"/>
  <c r="S2071" i="22"/>
  <c r="N2073" i="22"/>
  <c r="M2073" i="22"/>
  <c r="L2074" i="22"/>
  <c r="K2074" i="22"/>
  <c r="O2074" i="22" s="1"/>
  <c r="J2074" i="22"/>
  <c r="G2075" i="22"/>
  <c r="T2075" i="22" s="1"/>
  <c r="R2072" i="22" l="1"/>
  <c r="P2073" i="22"/>
  <c r="Q2073" i="22" s="1"/>
  <c r="U2073" i="22" s="1"/>
  <c r="S2072" i="22"/>
  <c r="N2074" i="22"/>
  <c r="M2074" i="22"/>
  <c r="L2075" i="22"/>
  <c r="K2075" i="22"/>
  <c r="O2075" i="22" s="1"/>
  <c r="J2075" i="22"/>
  <c r="G2076" i="22"/>
  <c r="T2076" i="22" s="1"/>
  <c r="R2073" i="22" l="1"/>
  <c r="P2074" i="22"/>
  <c r="Q2074" i="22" s="1"/>
  <c r="U2074" i="22" s="1"/>
  <c r="S2073" i="22"/>
  <c r="N2075" i="22"/>
  <c r="M2075" i="22"/>
  <c r="L2076" i="22"/>
  <c r="K2076" i="22"/>
  <c r="O2076" i="22" s="1"/>
  <c r="J2076" i="22"/>
  <c r="G2077" i="22"/>
  <c r="T2077" i="22" s="1"/>
  <c r="R2074" i="22" l="1"/>
  <c r="P2075" i="22"/>
  <c r="Q2075" i="22" s="1"/>
  <c r="U2075" i="22" s="1"/>
  <c r="S2074" i="22"/>
  <c r="N2076" i="22"/>
  <c r="M2076" i="22"/>
  <c r="L2077" i="22"/>
  <c r="K2077" i="22"/>
  <c r="O2077" i="22" s="1"/>
  <c r="J2077" i="22"/>
  <c r="G2078" i="22"/>
  <c r="T2078" i="22" s="1"/>
  <c r="R2075" i="22" l="1"/>
  <c r="P2076" i="22"/>
  <c r="Q2076" i="22" s="1"/>
  <c r="U2076" i="22" s="1"/>
  <c r="S2075" i="22"/>
  <c r="N2077" i="22"/>
  <c r="M2077" i="22"/>
  <c r="L2078" i="22"/>
  <c r="K2078" i="22"/>
  <c r="O2078" i="22" s="1"/>
  <c r="J2078" i="22"/>
  <c r="G2079" i="22"/>
  <c r="T2079" i="22" s="1"/>
  <c r="R2076" i="22" l="1"/>
  <c r="P2077" i="22"/>
  <c r="Q2077" i="22" s="1"/>
  <c r="U2077" i="22" s="1"/>
  <c r="S2076" i="22"/>
  <c r="N2078" i="22"/>
  <c r="M2078" i="22"/>
  <c r="L2079" i="22"/>
  <c r="K2079" i="22"/>
  <c r="O2079" i="22" s="1"/>
  <c r="J2079" i="22"/>
  <c r="G2080" i="22"/>
  <c r="T2080" i="22" s="1"/>
  <c r="P2078" i="22" l="1"/>
  <c r="Q2078" i="22" s="1"/>
  <c r="U2078" i="22" s="1"/>
  <c r="R2077" i="22"/>
  <c r="S2077" i="22"/>
  <c r="N2079" i="22"/>
  <c r="M2079" i="22"/>
  <c r="L2080" i="22"/>
  <c r="K2080" i="22"/>
  <c r="O2080" i="22" s="1"/>
  <c r="J2080" i="22"/>
  <c r="G2081" i="22"/>
  <c r="T2081" i="22" s="1"/>
  <c r="R2078" i="22" l="1"/>
  <c r="P2079" i="22"/>
  <c r="Q2079" i="22" s="1"/>
  <c r="U2079" i="22" s="1"/>
  <c r="S2078" i="22"/>
  <c r="N2080" i="22"/>
  <c r="M2080" i="22"/>
  <c r="L2081" i="22"/>
  <c r="K2081" i="22"/>
  <c r="O2081" i="22" s="1"/>
  <c r="J2081" i="22"/>
  <c r="G2082" i="22"/>
  <c r="T2082" i="22" s="1"/>
  <c r="P2080" i="22" l="1"/>
  <c r="Q2080" i="22" s="1"/>
  <c r="U2080" i="22" s="1"/>
  <c r="S2079" i="22"/>
  <c r="R2079" i="22"/>
  <c r="N2081" i="22"/>
  <c r="M2081" i="22"/>
  <c r="L2082" i="22"/>
  <c r="K2082" i="22"/>
  <c r="O2082" i="22" s="1"/>
  <c r="J2082" i="22"/>
  <c r="G2083" i="22"/>
  <c r="T2083" i="22" s="1"/>
  <c r="R2080" i="22" l="1"/>
  <c r="P2081" i="22"/>
  <c r="Q2081" i="22" s="1"/>
  <c r="U2081" i="22" s="1"/>
  <c r="S2080" i="22"/>
  <c r="N2082" i="22"/>
  <c r="M2082" i="22"/>
  <c r="L2083" i="22"/>
  <c r="K2083" i="22"/>
  <c r="O2083" i="22" s="1"/>
  <c r="J2083" i="22"/>
  <c r="G2084" i="22"/>
  <c r="T2084" i="22" s="1"/>
  <c r="R2081" i="22" l="1"/>
  <c r="P2082" i="22"/>
  <c r="Q2082" i="22" s="1"/>
  <c r="U2082" i="22" s="1"/>
  <c r="S2081" i="22"/>
  <c r="N2083" i="22"/>
  <c r="P2083" i="22" s="1"/>
  <c r="M2083" i="22"/>
  <c r="L2084" i="22"/>
  <c r="K2084" i="22"/>
  <c r="O2084" i="22" s="1"/>
  <c r="J2084" i="22"/>
  <c r="G2085" i="22"/>
  <c r="T2085" i="22" s="1"/>
  <c r="R2082" i="22" l="1"/>
  <c r="Q2083" i="22"/>
  <c r="U2083" i="22" s="1"/>
  <c r="S2082" i="22"/>
  <c r="N2084" i="22"/>
  <c r="M2084" i="22"/>
  <c r="L2085" i="22"/>
  <c r="K2085" i="22"/>
  <c r="O2085" i="22" s="1"/>
  <c r="J2085" i="22"/>
  <c r="G2086" i="22"/>
  <c r="T2086" i="22" s="1"/>
  <c r="R2083" i="22" l="1"/>
  <c r="P2084" i="22"/>
  <c r="Q2084" i="22" s="1"/>
  <c r="U2084" i="22" s="1"/>
  <c r="S2083" i="22"/>
  <c r="N2085" i="22"/>
  <c r="M2085" i="22"/>
  <c r="L2086" i="22"/>
  <c r="K2086" i="22"/>
  <c r="O2086" i="22" s="1"/>
  <c r="J2086" i="22"/>
  <c r="G2087" i="22"/>
  <c r="T2087" i="22" s="1"/>
  <c r="R2084" i="22" l="1"/>
  <c r="P2085" i="22"/>
  <c r="Q2085" i="22" s="1"/>
  <c r="U2085" i="22" s="1"/>
  <c r="S2084" i="22"/>
  <c r="N2086" i="22"/>
  <c r="M2086" i="22"/>
  <c r="L2087" i="22"/>
  <c r="K2087" i="22"/>
  <c r="O2087" i="22" s="1"/>
  <c r="J2087" i="22"/>
  <c r="G2088" i="22"/>
  <c r="T2088" i="22" s="1"/>
  <c r="R2085" i="22" l="1"/>
  <c r="P2086" i="22"/>
  <c r="Q2086" i="22" s="1"/>
  <c r="U2086" i="22" s="1"/>
  <c r="S2085" i="22"/>
  <c r="N2087" i="22"/>
  <c r="M2087" i="22"/>
  <c r="L2088" i="22"/>
  <c r="K2088" i="22"/>
  <c r="O2088" i="22" s="1"/>
  <c r="J2088" i="22"/>
  <c r="G2089" i="22"/>
  <c r="T2089" i="22" s="1"/>
  <c r="R2086" i="22" l="1"/>
  <c r="P2087" i="22"/>
  <c r="Q2087" i="22" s="1"/>
  <c r="U2087" i="22" s="1"/>
  <c r="S2086" i="22"/>
  <c r="N2088" i="22"/>
  <c r="M2088" i="22"/>
  <c r="L2089" i="22"/>
  <c r="K2089" i="22"/>
  <c r="O2089" i="22" s="1"/>
  <c r="J2089" i="22"/>
  <c r="G2090" i="22"/>
  <c r="T2090" i="22" s="1"/>
  <c r="R2087" i="22" l="1"/>
  <c r="P2088" i="22"/>
  <c r="Q2088" i="22" s="1"/>
  <c r="U2088" i="22" s="1"/>
  <c r="S2087" i="22"/>
  <c r="N2089" i="22"/>
  <c r="M2089" i="22"/>
  <c r="L2090" i="22"/>
  <c r="K2090" i="22"/>
  <c r="O2090" i="22" s="1"/>
  <c r="J2090" i="22"/>
  <c r="G2091" i="22"/>
  <c r="T2091" i="22" s="1"/>
  <c r="R2088" i="22" l="1"/>
  <c r="P2089" i="22"/>
  <c r="Q2089" i="22" s="1"/>
  <c r="U2089" i="22" s="1"/>
  <c r="S2088" i="22"/>
  <c r="N2090" i="22"/>
  <c r="M2090" i="22"/>
  <c r="L2091" i="22"/>
  <c r="K2091" i="22"/>
  <c r="O2091" i="22" s="1"/>
  <c r="J2091" i="22"/>
  <c r="G2092" i="22"/>
  <c r="T2092" i="22" s="1"/>
  <c r="R2089" i="22" l="1"/>
  <c r="P2090" i="22"/>
  <c r="Q2090" i="22" s="1"/>
  <c r="U2090" i="22" s="1"/>
  <c r="S2089" i="22"/>
  <c r="N2091" i="22"/>
  <c r="M2091" i="22"/>
  <c r="L2092" i="22"/>
  <c r="K2092" i="22"/>
  <c r="O2092" i="22" s="1"/>
  <c r="J2092" i="22"/>
  <c r="G2093" i="22"/>
  <c r="T2093" i="22" s="1"/>
  <c r="P2091" i="22" l="1"/>
  <c r="Q2091" i="22" s="1"/>
  <c r="U2091" i="22" s="1"/>
  <c r="R2090" i="22"/>
  <c r="S2090" i="22"/>
  <c r="N2092" i="22"/>
  <c r="M2092" i="22"/>
  <c r="L2093" i="22"/>
  <c r="K2093" i="22"/>
  <c r="O2093" i="22" s="1"/>
  <c r="J2093" i="22"/>
  <c r="G2094" i="22"/>
  <c r="T2094" i="22" s="1"/>
  <c r="R2091" i="22" l="1"/>
  <c r="P2092" i="22"/>
  <c r="Q2092" i="22" s="1"/>
  <c r="U2092" i="22" s="1"/>
  <c r="S2091" i="22"/>
  <c r="N2093" i="22"/>
  <c r="M2093" i="22"/>
  <c r="L2094" i="22"/>
  <c r="K2094" i="22"/>
  <c r="O2094" i="22" s="1"/>
  <c r="J2094" i="22"/>
  <c r="G2095" i="22"/>
  <c r="T2095" i="22" s="1"/>
  <c r="R2092" i="22" l="1"/>
  <c r="P2093" i="22"/>
  <c r="Q2093" i="22" s="1"/>
  <c r="U2093" i="22" s="1"/>
  <c r="S2092" i="22"/>
  <c r="N2094" i="22"/>
  <c r="M2094" i="22"/>
  <c r="L2095" i="22"/>
  <c r="K2095" i="22"/>
  <c r="O2095" i="22" s="1"/>
  <c r="J2095" i="22"/>
  <c r="G2096" i="22"/>
  <c r="T2096" i="22" s="1"/>
  <c r="R2093" i="22" l="1"/>
  <c r="P2094" i="22"/>
  <c r="Q2094" i="22" s="1"/>
  <c r="U2094" i="22" s="1"/>
  <c r="S2093" i="22"/>
  <c r="N2095" i="22"/>
  <c r="M2095" i="22"/>
  <c r="L2096" i="22"/>
  <c r="K2096" i="22"/>
  <c r="O2096" i="22" s="1"/>
  <c r="J2096" i="22"/>
  <c r="G2097" i="22"/>
  <c r="T2097" i="22" s="1"/>
  <c r="R2094" i="22" l="1"/>
  <c r="P2095" i="22"/>
  <c r="Q2095" i="22" s="1"/>
  <c r="U2095" i="22" s="1"/>
  <c r="S2094" i="22"/>
  <c r="N2096" i="22"/>
  <c r="M2096" i="22"/>
  <c r="L2097" i="22"/>
  <c r="K2097" i="22"/>
  <c r="O2097" i="22" s="1"/>
  <c r="J2097" i="22"/>
  <c r="G2098" i="22"/>
  <c r="T2098" i="22" s="1"/>
  <c r="R2095" i="22" l="1"/>
  <c r="P2096" i="22"/>
  <c r="Q2096" i="22" s="1"/>
  <c r="U2096" i="22" s="1"/>
  <c r="S2095" i="22"/>
  <c r="N2097" i="22"/>
  <c r="M2097" i="22"/>
  <c r="L2098" i="22"/>
  <c r="K2098" i="22"/>
  <c r="O2098" i="22" s="1"/>
  <c r="J2098" i="22"/>
  <c r="G2099" i="22"/>
  <c r="T2099" i="22" s="1"/>
  <c r="R2096" i="22" l="1"/>
  <c r="P2097" i="22"/>
  <c r="Q2097" i="22" s="1"/>
  <c r="U2097" i="22" s="1"/>
  <c r="S2096" i="22"/>
  <c r="N2098" i="22"/>
  <c r="P2098" i="22" s="1"/>
  <c r="M2098" i="22"/>
  <c r="L2099" i="22"/>
  <c r="K2099" i="22"/>
  <c r="O2099" i="22" s="1"/>
  <c r="J2099" i="22"/>
  <c r="G2100" i="22"/>
  <c r="T2100" i="22" s="1"/>
  <c r="R2097" i="22" l="1"/>
  <c r="S2097" i="22"/>
  <c r="Q2098" i="22"/>
  <c r="U2098" i="22" s="1"/>
  <c r="N2099" i="22"/>
  <c r="M2099" i="22"/>
  <c r="L2100" i="22"/>
  <c r="K2100" i="22"/>
  <c r="O2100" i="22" s="1"/>
  <c r="J2100" i="22"/>
  <c r="G2101" i="22"/>
  <c r="T2101" i="22" s="1"/>
  <c r="R2098" i="22" l="1"/>
  <c r="P2099" i="22"/>
  <c r="Q2099" i="22" s="1"/>
  <c r="U2099" i="22" s="1"/>
  <c r="S2098" i="22"/>
  <c r="N2100" i="22"/>
  <c r="M2100" i="22"/>
  <c r="L2101" i="22"/>
  <c r="K2101" i="22"/>
  <c r="O2101" i="22" s="1"/>
  <c r="J2101" i="22"/>
  <c r="G2102" i="22"/>
  <c r="T2102" i="22" s="1"/>
  <c r="R2099" i="22" l="1"/>
  <c r="P2100" i="22"/>
  <c r="Q2100" i="22" s="1"/>
  <c r="U2100" i="22" s="1"/>
  <c r="S2099" i="22"/>
  <c r="N2101" i="22"/>
  <c r="M2101" i="22"/>
  <c r="L2102" i="22"/>
  <c r="K2102" i="22"/>
  <c r="O2102" i="22" s="1"/>
  <c r="J2102" i="22"/>
  <c r="G2103" i="22"/>
  <c r="T2103" i="22" s="1"/>
  <c r="R2100" i="22" l="1"/>
  <c r="P2101" i="22"/>
  <c r="Q2101" i="22" s="1"/>
  <c r="U2101" i="22" s="1"/>
  <c r="S2100" i="22"/>
  <c r="N2102" i="22"/>
  <c r="M2102" i="22"/>
  <c r="L2103" i="22"/>
  <c r="K2103" i="22"/>
  <c r="O2103" i="22" s="1"/>
  <c r="J2103" i="22"/>
  <c r="G2104" i="22"/>
  <c r="T2104" i="22" s="1"/>
  <c r="P2102" i="22" l="1"/>
  <c r="Q2102" i="22" s="1"/>
  <c r="U2102" i="22" s="1"/>
  <c r="R2101" i="22"/>
  <c r="S2101" i="22"/>
  <c r="N2103" i="22"/>
  <c r="M2103" i="22"/>
  <c r="L2104" i="22"/>
  <c r="K2104" i="22"/>
  <c r="O2104" i="22" s="1"/>
  <c r="J2104" i="22"/>
  <c r="G2105" i="22"/>
  <c r="T2105" i="22" s="1"/>
  <c r="R2102" i="22" l="1"/>
  <c r="P2103" i="22"/>
  <c r="Q2103" i="22" s="1"/>
  <c r="U2103" i="22" s="1"/>
  <c r="S2102" i="22"/>
  <c r="N2104" i="22"/>
  <c r="M2104" i="22"/>
  <c r="L2105" i="22"/>
  <c r="K2105" i="22"/>
  <c r="O2105" i="22" s="1"/>
  <c r="J2105" i="22"/>
  <c r="G2106" i="22"/>
  <c r="T2106" i="22" s="1"/>
  <c r="R2103" i="22" l="1"/>
  <c r="P2104" i="22"/>
  <c r="Q2104" i="22" s="1"/>
  <c r="U2104" i="22" s="1"/>
  <c r="S2103" i="22"/>
  <c r="N2105" i="22"/>
  <c r="M2105" i="22"/>
  <c r="L2106" i="22"/>
  <c r="K2106" i="22"/>
  <c r="O2106" i="22" s="1"/>
  <c r="J2106" i="22"/>
  <c r="G2107" i="22"/>
  <c r="T2107" i="22" s="1"/>
  <c r="R2104" i="22" l="1"/>
  <c r="P2105" i="22"/>
  <c r="Q2105" i="22" s="1"/>
  <c r="U2105" i="22" s="1"/>
  <c r="S2104" i="22"/>
  <c r="N2106" i="22"/>
  <c r="M2106" i="22"/>
  <c r="L2107" i="22"/>
  <c r="K2107" i="22"/>
  <c r="O2107" i="22" s="1"/>
  <c r="J2107" i="22"/>
  <c r="G2108" i="22"/>
  <c r="T2108" i="22" s="1"/>
  <c r="R2105" i="22" l="1"/>
  <c r="P2106" i="22"/>
  <c r="Q2106" i="22" s="1"/>
  <c r="U2106" i="22" s="1"/>
  <c r="S2105" i="22"/>
  <c r="N2107" i="22"/>
  <c r="P2107" i="22" s="1"/>
  <c r="M2107" i="22"/>
  <c r="L2108" i="22"/>
  <c r="K2108" i="22"/>
  <c r="O2108" i="22" s="1"/>
  <c r="J2108" i="22"/>
  <c r="G2109" i="22"/>
  <c r="T2109" i="22" s="1"/>
  <c r="R2106" i="22" l="1"/>
  <c r="Q2107" i="22"/>
  <c r="U2107" i="22" s="1"/>
  <c r="S2106" i="22"/>
  <c r="N2108" i="22"/>
  <c r="M2108" i="22"/>
  <c r="L2109" i="22"/>
  <c r="K2109" i="22"/>
  <c r="O2109" i="22" s="1"/>
  <c r="J2109" i="22"/>
  <c r="G2110" i="22"/>
  <c r="T2110" i="22" s="1"/>
  <c r="R2107" i="22" l="1"/>
  <c r="P2108" i="22"/>
  <c r="Q2108" i="22" s="1"/>
  <c r="U2108" i="22" s="1"/>
  <c r="S2107" i="22"/>
  <c r="N2109" i="22"/>
  <c r="M2109" i="22"/>
  <c r="L2110" i="22"/>
  <c r="K2110" i="22"/>
  <c r="O2110" i="22" s="1"/>
  <c r="J2110" i="22"/>
  <c r="G2111" i="22"/>
  <c r="T2111" i="22" s="1"/>
  <c r="R2108" i="22" l="1"/>
  <c r="P2109" i="22"/>
  <c r="Q2109" i="22" s="1"/>
  <c r="U2109" i="22" s="1"/>
  <c r="S2108" i="22"/>
  <c r="N2110" i="22"/>
  <c r="M2110" i="22"/>
  <c r="L2111" i="22"/>
  <c r="K2111" i="22"/>
  <c r="O2111" i="22" s="1"/>
  <c r="J2111" i="22"/>
  <c r="G2112" i="22"/>
  <c r="T2112" i="22" s="1"/>
  <c r="P2110" i="22" l="1"/>
  <c r="Q2110" i="22" s="1"/>
  <c r="U2110" i="22" s="1"/>
  <c r="R2109" i="22"/>
  <c r="S2109" i="22"/>
  <c r="N2111" i="22"/>
  <c r="M2111" i="22"/>
  <c r="L2112" i="22"/>
  <c r="K2112" i="22"/>
  <c r="O2112" i="22" s="1"/>
  <c r="J2112" i="22"/>
  <c r="G2113" i="22"/>
  <c r="T2113" i="22" s="1"/>
  <c r="R2110" i="22" l="1"/>
  <c r="P2111" i="22"/>
  <c r="Q2111" i="22" s="1"/>
  <c r="U2111" i="22" s="1"/>
  <c r="S2110" i="22"/>
  <c r="N2112" i="22"/>
  <c r="M2112" i="22"/>
  <c r="L2113" i="22"/>
  <c r="K2113" i="22"/>
  <c r="O2113" i="22" s="1"/>
  <c r="J2113" i="22"/>
  <c r="G2114" i="22"/>
  <c r="T2114" i="22" s="1"/>
  <c r="R2111" i="22" l="1"/>
  <c r="P2112" i="22"/>
  <c r="Q2112" i="22" s="1"/>
  <c r="U2112" i="22" s="1"/>
  <c r="S2111" i="22"/>
  <c r="N2113" i="22"/>
  <c r="M2113" i="22"/>
  <c r="L2114" i="22"/>
  <c r="K2114" i="22"/>
  <c r="O2114" i="22" s="1"/>
  <c r="J2114" i="22"/>
  <c r="G2115" i="22"/>
  <c r="T2115" i="22" s="1"/>
  <c r="R2112" i="22" l="1"/>
  <c r="P2113" i="22"/>
  <c r="Q2113" i="22" s="1"/>
  <c r="U2113" i="22" s="1"/>
  <c r="S2112" i="22"/>
  <c r="N2114" i="22"/>
  <c r="M2114" i="22"/>
  <c r="L2115" i="22"/>
  <c r="K2115" i="22"/>
  <c r="O2115" i="22" s="1"/>
  <c r="J2115" i="22"/>
  <c r="G2116" i="22"/>
  <c r="T2116" i="22" s="1"/>
  <c r="R2113" i="22" l="1"/>
  <c r="P2114" i="22"/>
  <c r="Q2114" i="22" s="1"/>
  <c r="U2114" i="22" s="1"/>
  <c r="S2113" i="22"/>
  <c r="N2115" i="22"/>
  <c r="M2115" i="22"/>
  <c r="L2116" i="22"/>
  <c r="K2116" i="22"/>
  <c r="O2116" i="22" s="1"/>
  <c r="J2116" i="22"/>
  <c r="G2117" i="22"/>
  <c r="T2117" i="22" s="1"/>
  <c r="R2114" i="22" l="1"/>
  <c r="P2115" i="22"/>
  <c r="Q2115" i="22" s="1"/>
  <c r="U2115" i="22" s="1"/>
  <c r="S2114" i="22"/>
  <c r="N2116" i="22"/>
  <c r="P2116" i="22" s="1"/>
  <c r="M2116" i="22"/>
  <c r="L2117" i="22"/>
  <c r="K2117" i="22"/>
  <c r="O2117" i="22" s="1"/>
  <c r="J2117" i="22"/>
  <c r="G2118" i="22"/>
  <c r="T2118" i="22" s="1"/>
  <c r="R2115" i="22" l="1"/>
  <c r="S2115" i="22"/>
  <c r="Q2116" i="22"/>
  <c r="U2116" i="22" s="1"/>
  <c r="N2117" i="22"/>
  <c r="M2117" i="22"/>
  <c r="L2118" i="22"/>
  <c r="K2118" i="22"/>
  <c r="O2118" i="22" s="1"/>
  <c r="J2118" i="22"/>
  <c r="G2119" i="22"/>
  <c r="T2119" i="22" s="1"/>
  <c r="P2117" i="22" l="1"/>
  <c r="Q2117" i="22" s="1"/>
  <c r="U2117" i="22" s="1"/>
  <c r="R2116" i="22"/>
  <c r="S2116" i="22"/>
  <c r="N2118" i="22"/>
  <c r="M2118" i="22"/>
  <c r="L2119" i="22"/>
  <c r="K2119" i="22"/>
  <c r="O2119" i="22" s="1"/>
  <c r="J2119" i="22"/>
  <c r="G2120" i="22"/>
  <c r="T2120" i="22" s="1"/>
  <c r="P2118" i="22" l="1"/>
  <c r="Q2118" i="22" s="1"/>
  <c r="U2118" i="22" s="1"/>
  <c r="R2117" i="22"/>
  <c r="S2117" i="22"/>
  <c r="N2119" i="22"/>
  <c r="M2119" i="22"/>
  <c r="L2120" i="22"/>
  <c r="K2120" i="22"/>
  <c r="O2120" i="22" s="1"/>
  <c r="J2120" i="22"/>
  <c r="G2121" i="22"/>
  <c r="T2121" i="22" s="1"/>
  <c r="P2119" i="22" l="1"/>
  <c r="Q2119" i="22" s="1"/>
  <c r="U2119" i="22" s="1"/>
  <c r="R2118" i="22"/>
  <c r="S2118" i="22"/>
  <c r="N2120" i="22"/>
  <c r="M2120" i="22"/>
  <c r="L2121" i="22"/>
  <c r="K2121" i="22"/>
  <c r="O2121" i="22" s="1"/>
  <c r="J2121" i="22"/>
  <c r="G2122" i="22"/>
  <c r="T2122" i="22" s="1"/>
  <c r="R2119" i="22" l="1"/>
  <c r="P2120" i="22"/>
  <c r="Q2120" i="22" s="1"/>
  <c r="U2120" i="22" s="1"/>
  <c r="S2119" i="22"/>
  <c r="N2121" i="22"/>
  <c r="M2121" i="22"/>
  <c r="L2122" i="22"/>
  <c r="K2122" i="22"/>
  <c r="O2122" i="22" s="1"/>
  <c r="J2122" i="22"/>
  <c r="G2123" i="22"/>
  <c r="T2123" i="22" s="1"/>
  <c r="P2121" i="22" l="1"/>
  <c r="Q2121" i="22" s="1"/>
  <c r="U2121" i="22" s="1"/>
  <c r="R2120" i="22"/>
  <c r="S2120" i="22"/>
  <c r="N2122" i="22"/>
  <c r="M2122" i="22"/>
  <c r="L2123" i="22"/>
  <c r="K2123" i="22"/>
  <c r="O2123" i="22" s="1"/>
  <c r="J2123" i="22"/>
  <c r="G2124" i="22"/>
  <c r="T2124" i="22" s="1"/>
  <c r="P2122" i="22" l="1"/>
  <c r="Q2122" i="22" s="1"/>
  <c r="U2122" i="22" s="1"/>
  <c r="R2121" i="22"/>
  <c r="S2121" i="22"/>
  <c r="N2123" i="22"/>
  <c r="M2123" i="22"/>
  <c r="L2124" i="22"/>
  <c r="K2124" i="22"/>
  <c r="O2124" i="22" s="1"/>
  <c r="J2124" i="22"/>
  <c r="G2125" i="22"/>
  <c r="T2125" i="22" s="1"/>
  <c r="R2122" i="22" l="1"/>
  <c r="P2123" i="22"/>
  <c r="Q2123" i="22" s="1"/>
  <c r="U2123" i="22" s="1"/>
  <c r="S2122" i="22"/>
  <c r="N2124" i="22"/>
  <c r="M2124" i="22"/>
  <c r="L2125" i="22"/>
  <c r="K2125" i="22"/>
  <c r="O2125" i="22" s="1"/>
  <c r="J2125" i="22"/>
  <c r="G2126" i="22"/>
  <c r="T2126" i="22" s="1"/>
  <c r="R2123" i="22" l="1"/>
  <c r="P2124" i="22"/>
  <c r="Q2124" i="22" s="1"/>
  <c r="U2124" i="22" s="1"/>
  <c r="S2123" i="22"/>
  <c r="N2125" i="22"/>
  <c r="M2125" i="22"/>
  <c r="L2126" i="22"/>
  <c r="K2126" i="22"/>
  <c r="O2126" i="22" s="1"/>
  <c r="J2126" i="22"/>
  <c r="G2127" i="22"/>
  <c r="T2127" i="22" s="1"/>
  <c r="R2124" i="22" l="1"/>
  <c r="P2125" i="22"/>
  <c r="Q2125" i="22" s="1"/>
  <c r="U2125" i="22" s="1"/>
  <c r="S2124" i="22"/>
  <c r="N2126" i="22"/>
  <c r="M2126" i="22"/>
  <c r="L2127" i="22"/>
  <c r="K2127" i="22"/>
  <c r="O2127" i="22" s="1"/>
  <c r="J2127" i="22"/>
  <c r="G2128" i="22"/>
  <c r="T2128" i="22" s="1"/>
  <c r="R2125" i="22" l="1"/>
  <c r="P2126" i="22"/>
  <c r="Q2126" i="22" s="1"/>
  <c r="U2126" i="22" s="1"/>
  <c r="S2125" i="22"/>
  <c r="N2127" i="22"/>
  <c r="M2127" i="22"/>
  <c r="L2128" i="22"/>
  <c r="K2128" i="22"/>
  <c r="O2128" i="22" s="1"/>
  <c r="J2128" i="22"/>
  <c r="G2129" i="22"/>
  <c r="T2129" i="22" s="1"/>
  <c r="R2126" i="22" l="1"/>
  <c r="P2127" i="22"/>
  <c r="Q2127" i="22" s="1"/>
  <c r="U2127" i="22" s="1"/>
  <c r="S2126" i="22"/>
  <c r="N2128" i="22"/>
  <c r="M2128" i="22"/>
  <c r="L2129" i="22"/>
  <c r="K2129" i="22"/>
  <c r="O2129" i="22" s="1"/>
  <c r="J2129" i="22"/>
  <c r="G2130" i="22"/>
  <c r="T2130" i="22" s="1"/>
  <c r="R2127" i="22" l="1"/>
  <c r="P2128" i="22"/>
  <c r="Q2128" i="22" s="1"/>
  <c r="U2128" i="22" s="1"/>
  <c r="S2127" i="22"/>
  <c r="N2129" i="22"/>
  <c r="M2129" i="22"/>
  <c r="L2130" i="22"/>
  <c r="K2130" i="22"/>
  <c r="O2130" i="22" s="1"/>
  <c r="J2130" i="22"/>
  <c r="G2131" i="22"/>
  <c r="T2131" i="22" s="1"/>
  <c r="R2128" i="22" l="1"/>
  <c r="P2129" i="22"/>
  <c r="Q2129" i="22" s="1"/>
  <c r="U2129" i="22" s="1"/>
  <c r="S2128" i="22"/>
  <c r="N2130" i="22"/>
  <c r="M2130" i="22"/>
  <c r="L2131" i="22"/>
  <c r="K2131" i="22"/>
  <c r="O2131" i="22" s="1"/>
  <c r="J2131" i="22"/>
  <c r="G2132" i="22"/>
  <c r="T2132" i="22" s="1"/>
  <c r="R2129" i="22" l="1"/>
  <c r="P2130" i="22"/>
  <c r="Q2130" i="22" s="1"/>
  <c r="U2130" i="22" s="1"/>
  <c r="S2129" i="22"/>
  <c r="N2131" i="22"/>
  <c r="M2131" i="22"/>
  <c r="L2132" i="22"/>
  <c r="K2132" i="22"/>
  <c r="O2132" i="22" s="1"/>
  <c r="J2132" i="22"/>
  <c r="G2133" i="22"/>
  <c r="T2133" i="22" s="1"/>
  <c r="R2130" i="22" l="1"/>
  <c r="P2131" i="22"/>
  <c r="Q2131" i="22" s="1"/>
  <c r="U2131" i="22" s="1"/>
  <c r="S2130" i="22"/>
  <c r="N2132" i="22"/>
  <c r="M2132" i="22"/>
  <c r="L2133" i="22"/>
  <c r="K2133" i="22"/>
  <c r="O2133" i="22" s="1"/>
  <c r="J2133" i="22"/>
  <c r="G2134" i="22"/>
  <c r="T2134" i="22" s="1"/>
  <c r="R2131" i="22" l="1"/>
  <c r="P2132" i="22"/>
  <c r="Q2132" i="22" s="1"/>
  <c r="U2132" i="22" s="1"/>
  <c r="S2131" i="22"/>
  <c r="N2133" i="22"/>
  <c r="M2133" i="22"/>
  <c r="L2134" i="22"/>
  <c r="K2134" i="22"/>
  <c r="O2134" i="22" s="1"/>
  <c r="J2134" i="22"/>
  <c r="G2135" i="22"/>
  <c r="T2135" i="22" s="1"/>
  <c r="R2132" i="22" l="1"/>
  <c r="P2133" i="22"/>
  <c r="Q2133" i="22" s="1"/>
  <c r="U2133" i="22" s="1"/>
  <c r="S2132" i="22"/>
  <c r="N2134" i="22"/>
  <c r="M2134" i="22"/>
  <c r="L2135" i="22"/>
  <c r="K2135" i="22"/>
  <c r="O2135" i="22" s="1"/>
  <c r="J2135" i="22"/>
  <c r="G2136" i="22"/>
  <c r="T2136" i="22" s="1"/>
  <c r="R2133" i="22" l="1"/>
  <c r="P2134" i="22"/>
  <c r="Q2134" i="22" s="1"/>
  <c r="U2134" i="22" s="1"/>
  <c r="S2133" i="22"/>
  <c r="N2135" i="22"/>
  <c r="M2135" i="22"/>
  <c r="L2136" i="22"/>
  <c r="K2136" i="22"/>
  <c r="O2136" i="22" s="1"/>
  <c r="J2136" i="22"/>
  <c r="G2137" i="22"/>
  <c r="T2137" i="22" s="1"/>
  <c r="R2134" i="22" l="1"/>
  <c r="P2135" i="22"/>
  <c r="Q2135" i="22" s="1"/>
  <c r="U2135" i="22" s="1"/>
  <c r="S2134" i="22"/>
  <c r="N2136" i="22"/>
  <c r="M2136" i="22"/>
  <c r="L2137" i="22"/>
  <c r="K2137" i="22"/>
  <c r="O2137" i="22" s="1"/>
  <c r="J2137" i="22"/>
  <c r="G2138" i="22"/>
  <c r="T2138" i="22" s="1"/>
  <c r="R2135" i="22" l="1"/>
  <c r="P2136" i="22"/>
  <c r="Q2136" i="22" s="1"/>
  <c r="U2136" i="22" s="1"/>
  <c r="S2135" i="22"/>
  <c r="N2137" i="22"/>
  <c r="P2137" i="22" s="1"/>
  <c r="M2137" i="22"/>
  <c r="L2138" i="22"/>
  <c r="K2138" i="22"/>
  <c r="O2138" i="22" s="1"/>
  <c r="J2138" i="22"/>
  <c r="G2139" i="22"/>
  <c r="T2139" i="22" s="1"/>
  <c r="R2136" i="22" l="1"/>
  <c r="Q2137" i="22"/>
  <c r="U2137" i="22" s="1"/>
  <c r="S2136" i="22"/>
  <c r="N2138" i="22"/>
  <c r="M2138" i="22"/>
  <c r="L2139" i="22"/>
  <c r="K2139" i="22"/>
  <c r="O2139" i="22" s="1"/>
  <c r="J2139" i="22"/>
  <c r="G2140" i="22"/>
  <c r="T2140" i="22" s="1"/>
  <c r="R2137" i="22" l="1"/>
  <c r="P2138" i="22"/>
  <c r="Q2138" i="22" s="1"/>
  <c r="U2138" i="22" s="1"/>
  <c r="S2137" i="22"/>
  <c r="N2139" i="22"/>
  <c r="M2139" i="22"/>
  <c r="L2140" i="22"/>
  <c r="K2140" i="22"/>
  <c r="O2140" i="22" s="1"/>
  <c r="J2140" i="22"/>
  <c r="G2141" i="22"/>
  <c r="T2141" i="22" s="1"/>
  <c r="R2138" i="22" l="1"/>
  <c r="P2139" i="22"/>
  <c r="Q2139" i="22" s="1"/>
  <c r="U2139" i="22" s="1"/>
  <c r="S2138" i="22"/>
  <c r="N2140" i="22"/>
  <c r="M2140" i="22"/>
  <c r="L2141" i="22"/>
  <c r="K2141" i="22"/>
  <c r="O2141" i="22" s="1"/>
  <c r="J2141" i="22"/>
  <c r="G2142" i="22"/>
  <c r="T2142" i="22" s="1"/>
  <c r="P2140" i="22" l="1"/>
  <c r="Q2140" i="22" s="1"/>
  <c r="U2140" i="22" s="1"/>
  <c r="R2139" i="22"/>
  <c r="S2139" i="22"/>
  <c r="N2141" i="22"/>
  <c r="M2141" i="22"/>
  <c r="L2142" i="22"/>
  <c r="K2142" i="22"/>
  <c r="O2142" i="22" s="1"/>
  <c r="J2142" i="22"/>
  <c r="G2143" i="22"/>
  <c r="T2143" i="22" s="1"/>
  <c r="S2140" i="22" l="1"/>
  <c r="P2141" i="22"/>
  <c r="Q2141" i="22" s="1"/>
  <c r="U2141" i="22" s="1"/>
  <c r="R2140" i="22"/>
  <c r="N2142" i="22"/>
  <c r="M2142" i="22"/>
  <c r="L2143" i="22"/>
  <c r="K2143" i="22"/>
  <c r="O2143" i="22" s="1"/>
  <c r="J2143" i="22"/>
  <c r="G2144" i="22"/>
  <c r="T2144" i="22" s="1"/>
  <c r="R2141" i="22" l="1"/>
  <c r="P2142" i="22"/>
  <c r="Q2142" i="22" s="1"/>
  <c r="U2142" i="22" s="1"/>
  <c r="S2141" i="22"/>
  <c r="N2143" i="22"/>
  <c r="P2143" i="22" s="1"/>
  <c r="M2143" i="22"/>
  <c r="L2144" i="22"/>
  <c r="K2144" i="22"/>
  <c r="O2144" i="22" s="1"/>
  <c r="J2144" i="22"/>
  <c r="G2145" i="22"/>
  <c r="T2145" i="22" s="1"/>
  <c r="R2142" i="22" l="1"/>
  <c r="Q2143" i="22"/>
  <c r="U2143" i="22" s="1"/>
  <c r="S2142" i="22"/>
  <c r="N2144" i="22"/>
  <c r="M2144" i="22"/>
  <c r="L2145" i="22"/>
  <c r="K2145" i="22"/>
  <c r="O2145" i="22" s="1"/>
  <c r="J2145" i="22"/>
  <c r="G2146" i="22"/>
  <c r="T2146" i="22" s="1"/>
  <c r="R2143" i="22" l="1"/>
  <c r="P2144" i="22"/>
  <c r="Q2144" i="22" s="1"/>
  <c r="U2144" i="22" s="1"/>
  <c r="S2143" i="22"/>
  <c r="N2145" i="22"/>
  <c r="M2145" i="22"/>
  <c r="L2146" i="22"/>
  <c r="K2146" i="22"/>
  <c r="O2146" i="22" s="1"/>
  <c r="J2146" i="22"/>
  <c r="G2147" i="22"/>
  <c r="T2147" i="22" s="1"/>
  <c r="R2144" i="22" l="1"/>
  <c r="P2145" i="22"/>
  <c r="Q2145" i="22" s="1"/>
  <c r="U2145" i="22" s="1"/>
  <c r="S2144" i="22"/>
  <c r="N2146" i="22"/>
  <c r="M2146" i="22"/>
  <c r="L2147" i="22"/>
  <c r="K2147" i="22"/>
  <c r="O2147" i="22" s="1"/>
  <c r="J2147" i="22"/>
  <c r="G2148" i="22"/>
  <c r="T2148" i="22" s="1"/>
  <c r="P2146" i="22" l="1"/>
  <c r="Q2146" i="22" s="1"/>
  <c r="U2146" i="22" s="1"/>
  <c r="R2145" i="22"/>
  <c r="S2145" i="22"/>
  <c r="N2147" i="22"/>
  <c r="M2147" i="22"/>
  <c r="L2148" i="22"/>
  <c r="K2148" i="22"/>
  <c r="O2148" i="22" s="1"/>
  <c r="J2148" i="22"/>
  <c r="G2149" i="22"/>
  <c r="T2149" i="22" s="1"/>
  <c r="P2147" i="22" l="1"/>
  <c r="Q2147" i="22" s="1"/>
  <c r="U2147" i="22" s="1"/>
  <c r="R2146" i="22"/>
  <c r="S2146" i="22"/>
  <c r="N2148" i="22"/>
  <c r="M2148" i="22"/>
  <c r="L2149" i="22"/>
  <c r="K2149" i="22"/>
  <c r="O2149" i="22" s="1"/>
  <c r="J2149" i="22"/>
  <c r="G2150" i="22"/>
  <c r="T2150" i="22" s="1"/>
  <c r="R2147" i="22" l="1"/>
  <c r="P2148" i="22"/>
  <c r="Q2148" i="22" s="1"/>
  <c r="U2148" i="22" s="1"/>
  <c r="S2147" i="22"/>
  <c r="N2149" i="22"/>
  <c r="M2149" i="22"/>
  <c r="L2150" i="22"/>
  <c r="K2150" i="22"/>
  <c r="O2150" i="22" s="1"/>
  <c r="J2150" i="22"/>
  <c r="G2151" i="22"/>
  <c r="T2151" i="22" s="1"/>
  <c r="R2148" i="22" l="1"/>
  <c r="P2149" i="22"/>
  <c r="Q2149" i="22" s="1"/>
  <c r="U2149" i="22" s="1"/>
  <c r="S2148" i="22"/>
  <c r="N2150" i="22"/>
  <c r="M2150" i="22"/>
  <c r="L2151" i="22"/>
  <c r="K2151" i="22"/>
  <c r="O2151" i="22" s="1"/>
  <c r="J2151" i="22"/>
  <c r="G2152" i="22"/>
  <c r="T2152" i="22" s="1"/>
  <c r="R2149" i="22" l="1"/>
  <c r="P2150" i="22"/>
  <c r="Q2150" i="22" s="1"/>
  <c r="U2150" i="22" s="1"/>
  <c r="S2149" i="22"/>
  <c r="N2151" i="22"/>
  <c r="M2151" i="22"/>
  <c r="L2152" i="22"/>
  <c r="K2152" i="22"/>
  <c r="O2152" i="22" s="1"/>
  <c r="J2152" i="22"/>
  <c r="G2153" i="22"/>
  <c r="T2153" i="22" s="1"/>
  <c r="R2150" i="22" l="1"/>
  <c r="P2151" i="22"/>
  <c r="Q2151" i="22" s="1"/>
  <c r="U2151" i="22" s="1"/>
  <c r="S2150" i="22"/>
  <c r="N2152" i="22"/>
  <c r="M2152" i="22"/>
  <c r="L2153" i="22"/>
  <c r="K2153" i="22"/>
  <c r="O2153" i="22" s="1"/>
  <c r="J2153" i="22"/>
  <c r="G2154" i="22"/>
  <c r="T2154" i="22" s="1"/>
  <c r="R2151" i="22" l="1"/>
  <c r="P2152" i="22"/>
  <c r="Q2152" i="22" s="1"/>
  <c r="U2152" i="22" s="1"/>
  <c r="S2151" i="22"/>
  <c r="N2153" i="22"/>
  <c r="M2153" i="22"/>
  <c r="L2154" i="22"/>
  <c r="K2154" i="22"/>
  <c r="O2154" i="22" s="1"/>
  <c r="J2154" i="22"/>
  <c r="G2155" i="22"/>
  <c r="T2155" i="22" s="1"/>
  <c r="R2152" i="22" l="1"/>
  <c r="P2153" i="22"/>
  <c r="Q2153" i="22" s="1"/>
  <c r="U2153" i="22" s="1"/>
  <c r="S2152" i="22"/>
  <c r="N2154" i="22"/>
  <c r="M2154" i="22"/>
  <c r="L2155" i="22"/>
  <c r="K2155" i="22"/>
  <c r="O2155" i="22" s="1"/>
  <c r="J2155" i="22"/>
  <c r="G2156" i="22"/>
  <c r="T2156" i="22" s="1"/>
  <c r="R2153" i="22" l="1"/>
  <c r="P2154" i="22"/>
  <c r="Q2154" i="22" s="1"/>
  <c r="U2154" i="22" s="1"/>
  <c r="S2153" i="22"/>
  <c r="N2155" i="22"/>
  <c r="M2155" i="22"/>
  <c r="L2156" i="22"/>
  <c r="K2156" i="22"/>
  <c r="O2156" i="22" s="1"/>
  <c r="J2156" i="22"/>
  <c r="G2157" i="22"/>
  <c r="T2157" i="22" s="1"/>
  <c r="R2154" i="22" l="1"/>
  <c r="P2155" i="22"/>
  <c r="Q2155" i="22" s="1"/>
  <c r="U2155" i="22" s="1"/>
  <c r="S2154" i="22"/>
  <c r="N2156" i="22"/>
  <c r="M2156" i="22"/>
  <c r="L2157" i="22"/>
  <c r="K2157" i="22"/>
  <c r="O2157" i="22" s="1"/>
  <c r="J2157" i="22"/>
  <c r="G2158" i="22"/>
  <c r="T2158" i="22" s="1"/>
  <c r="R2155" i="22" l="1"/>
  <c r="P2156" i="22"/>
  <c r="Q2156" i="22" s="1"/>
  <c r="U2156" i="22" s="1"/>
  <c r="S2155" i="22"/>
  <c r="N2157" i="22"/>
  <c r="M2157" i="22"/>
  <c r="L2158" i="22"/>
  <c r="K2158" i="22"/>
  <c r="O2158" i="22" s="1"/>
  <c r="J2158" i="22"/>
  <c r="G2159" i="22"/>
  <c r="T2159" i="22" s="1"/>
  <c r="R2156" i="22" l="1"/>
  <c r="P2157" i="22"/>
  <c r="Q2157" i="22" s="1"/>
  <c r="U2157" i="22" s="1"/>
  <c r="S2156" i="22"/>
  <c r="N2158" i="22"/>
  <c r="M2158" i="22"/>
  <c r="L2159" i="22"/>
  <c r="K2159" i="22"/>
  <c r="O2159" i="22" s="1"/>
  <c r="J2159" i="22"/>
  <c r="G2160" i="22"/>
  <c r="T2160" i="22" s="1"/>
  <c r="R2157" i="22" l="1"/>
  <c r="P2158" i="22"/>
  <c r="Q2158" i="22" s="1"/>
  <c r="U2158" i="22" s="1"/>
  <c r="S2157" i="22"/>
  <c r="N2159" i="22"/>
  <c r="M2159" i="22"/>
  <c r="L2160" i="22"/>
  <c r="K2160" i="22"/>
  <c r="O2160" i="22" s="1"/>
  <c r="J2160" i="22"/>
  <c r="G2161" i="22"/>
  <c r="T2161" i="22" s="1"/>
  <c r="R2158" i="22" l="1"/>
  <c r="P2159" i="22"/>
  <c r="Q2159" i="22" s="1"/>
  <c r="U2159" i="22" s="1"/>
  <c r="S2158" i="22"/>
  <c r="N2160" i="22"/>
  <c r="M2160" i="22"/>
  <c r="L2161" i="22"/>
  <c r="K2161" i="22"/>
  <c r="O2161" i="22" s="1"/>
  <c r="J2161" i="22"/>
  <c r="G2162" i="22"/>
  <c r="T2162" i="22" s="1"/>
  <c r="R2159" i="22" l="1"/>
  <c r="P2160" i="22"/>
  <c r="Q2160" i="22" s="1"/>
  <c r="U2160" i="22" s="1"/>
  <c r="S2159" i="22"/>
  <c r="N2161" i="22"/>
  <c r="M2161" i="22"/>
  <c r="L2162" i="22"/>
  <c r="K2162" i="22"/>
  <c r="O2162" i="22" s="1"/>
  <c r="J2162" i="22"/>
  <c r="G2163" i="22"/>
  <c r="T2163" i="22" s="1"/>
  <c r="R2160" i="22" l="1"/>
  <c r="P2161" i="22"/>
  <c r="Q2161" i="22" s="1"/>
  <c r="U2161" i="22" s="1"/>
  <c r="S2160" i="22"/>
  <c r="N2162" i="22"/>
  <c r="M2162" i="22"/>
  <c r="L2163" i="22"/>
  <c r="K2163" i="22"/>
  <c r="O2163" i="22" s="1"/>
  <c r="J2163" i="22"/>
  <c r="G2164" i="22"/>
  <c r="T2164" i="22" s="1"/>
  <c r="R2161" i="22" l="1"/>
  <c r="P2162" i="22"/>
  <c r="Q2162" i="22" s="1"/>
  <c r="U2162" i="22" s="1"/>
  <c r="S2161" i="22"/>
  <c r="N2163" i="22"/>
  <c r="M2163" i="22"/>
  <c r="L2164" i="22"/>
  <c r="K2164" i="22"/>
  <c r="O2164" i="22" s="1"/>
  <c r="J2164" i="22"/>
  <c r="G2165" i="22"/>
  <c r="T2165" i="22" s="1"/>
  <c r="R2162" i="22" l="1"/>
  <c r="P2163" i="22"/>
  <c r="Q2163" i="22" s="1"/>
  <c r="U2163" i="22" s="1"/>
  <c r="S2162" i="22"/>
  <c r="N2164" i="22"/>
  <c r="M2164" i="22"/>
  <c r="L2165" i="22"/>
  <c r="K2165" i="22"/>
  <c r="O2165" i="22" s="1"/>
  <c r="J2165" i="22"/>
  <c r="G2166" i="22"/>
  <c r="T2166" i="22" s="1"/>
  <c r="P2164" i="22" l="1"/>
  <c r="Q2164" i="22" s="1"/>
  <c r="U2164" i="22" s="1"/>
  <c r="S2163" i="22"/>
  <c r="R2163" i="22"/>
  <c r="N2165" i="22"/>
  <c r="M2165" i="22"/>
  <c r="L2166" i="22"/>
  <c r="K2166" i="22"/>
  <c r="O2166" i="22" s="1"/>
  <c r="J2166" i="22"/>
  <c r="G2167" i="22"/>
  <c r="T2167" i="22" s="1"/>
  <c r="P2165" i="22" l="1"/>
  <c r="Q2165" i="22" s="1"/>
  <c r="U2165" i="22" s="1"/>
  <c r="R2164" i="22"/>
  <c r="S2164" i="22"/>
  <c r="N2166" i="22"/>
  <c r="M2166" i="22"/>
  <c r="L2167" i="22"/>
  <c r="K2167" i="22"/>
  <c r="O2167" i="22" s="1"/>
  <c r="J2167" i="22"/>
  <c r="G2168" i="22"/>
  <c r="T2168" i="22" s="1"/>
  <c r="P2166" i="22" l="1"/>
  <c r="Q2166" i="22" s="1"/>
  <c r="U2166" i="22" s="1"/>
  <c r="R2165" i="22"/>
  <c r="S2165" i="22"/>
  <c r="N2167" i="22"/>
  <c r="M2167" i="22"/>
  <c r="L2168" i="22"/>
  <c r="K2168" i="22"/>
  <c r="O2168" i="22" s="1"/>
  <c r="J2168" i="22"/>
  <c r="G2169" i="22"/>
  <c r="T2169" i="22" s="1"/>
  <c r="R2166" i="22" l="1"/>
  <c r="P2167" i="22"/>
  <c r="Q2167" i="22" s="1"/>
  <c r="U2167" i="22" s="1"/>
  <c r="S2166" i="22"/>
  <c r="N2168" i="22"/>
  <c r="M2168" i="22"/>
  <c r="L2169" i="22"/>
  <c r="K2169" i="22"/>
  <c r="O2169" i="22" s="1"/>
  <c r="J2169" i="22"/>
  <c r="G2170" i="22"/>
  <c r="T2170" i="22" s="1"/>
  <c r="R2167" i="22" l="1"/>
  <c r="P2168" i="22"/>
  <c r="Q2168" i="22" s="1"/>
  <c r="U2168" i="22" s="1"/>
  <c r="S2167" i="22"/>
  <c r="N2169" i="22"/>
  <c r="M2169" i="22"/>
  <c r="L2170" i="22"/>
  <c r="K2170" i="22"/>
  <c r="O2170" i="22" s="1"/>
  <c r="J2170" i="22"/>
  <c r="G2171" i="22"/>
  <c r="T2171" i="22" s="1"/>
  <c r="R2168" i="22" l="1"/>
  <c r="P2169" i="22"/>
  <c r="Q2169" i="22" s="1"/>
  <c r="U2169" i="22" s="1"/>
  <c r="S2168" i="22"/>
  <c r="N2170" i="22"/>
  <c r="M2170" i="22"/>
  <c r="L2171" i="22"/>
  <c r="K2171" i="22"/>
  <c r="O2171" i="22" s="1"/>
  <c r="J2171" i="22"/>
  <c r="G2172" i="22"/>
  <c r="T2172" i="22" s="1"/>
  <c r="R2169" i="22" l="1"/>
  <c r="P2170" i="22"/>
  <c r="Q2170" i="22" s="1"/>
  <c r="U2170" i="22" s="1"/>
  <c r="S2169" i="22"/>
  <c r="N2171" i="22"/>
  <c r="M2171" i="22"/>
  <c r="L2172" i="22"/>
  <c r="K2172" i="22"/>
  <c r="O2172" i="22" s="1"/>
  <c r="J2172" i="22"/>
  <c r="G2173" i="22"/>
  <c r="T2173" i="22" s="1"/>
  <c r="R2170" i="22" l="1"/>
  <c r="P2171" i="22"/>
  <c r="Q2171" i="22" s="1"/>
  <c r="U2171" i="22" s="1"/>
  <c r="S2170" i="22"/>
  <c r="N2172" i="22"/>
  <c r="M2172" i="22"/>
  <c r="L2173" i="22"/>
  <c r="K2173" i="22"/>
  <c r="O2173" i="22" s="1"/>
  <c r="J2173" i="22"/>
  <c r="G2174" i="22"/>
  <c r="T2174" i="22" s="1"/>
  <c r="P2172" i="22" l="1"/>
  <c r="Q2172" i="22" s="1"/>
  <c r="U2172" i="22" s="1"/>
  <c r="R2171" i="22"/>
  <c r="S2171" i="22"/>
  <c r="N2173" i="22"/>
  <c r="M2173" i="22"/>
  <c r="L2174" i="22"/>
  <c r="K2174" i="22"/>
  <c r="O2174" i="22" s="1"/>
  <c r="J2174" i="22"/>
  <c r="G2175" i="22"/>
  <c r="T2175" i="22" s="1"/>
  <c r="R2172" i="22" l="1"/>
  <c r="P2173" i="22"/>
  <c r="Q2173" i="22" s="1"/>
  <c r="U2173" i="22" s="1"/>
  <c r="S2172" i="22"/>
  <c r="N2174" i="22"/>
  <c r="M2174" i="22"/>
  <c r="L2175" i="22"/>
  <c r="K2175" i="22"/>
  <c r="O2175" i="22" s="1"/>
  <c r="J2175" i="22"/>
  <c r="G2176" i="22"/>
  <c r="T2176" i="22" s="1"/>
  <c r="R2173" i="22" l="1"/>
  <c r="P2174" i="22"/>
  <c r="Q2174" i="22" s="1"/>
  <c r="U2174" i="22" s="1"/>
  <c r="S2173" i="22"/>
  <c r="N2175" i="22"/>
  <c r="M2175" i="22"/>
  <c r="L2176" i="22"/>
  <c r="K2176" i="22"/>
  <c r="O2176" i="22" s="1"/>
  <c r="J2176" i="22"/>
  <c r="G2177" i="22"/>
  <c r="T2177" i="22" s="1"/>
  <c r="P2175" i="22" l="1"/>
  <c r="Q2175" i="22" s="1"/>
  <c r="U2175" i="22" s="1"/>
  <c r="R2174" i="22"/>
  <c r="S2174" i="22"/>
  <c r="N2176" i="22"/>
  <c r="M2176" i="22"/>
  <c r="L2177" i="22"/>
  <c r="K2177" i="22"/>
  <c r="O2177" i="22" s="1"/>
  <c r="J2177" i="22"/>
  <c r="G2178" i="22"/>
  <c r="T2178" i="22" s="1"/>
  <c r="P2176" i="22" l="1"/>
  <c r="Q2176" i="22" s="1"/>
  <c r="U2176" i="22" s="1"/>
  <c r="R2175" i="22"/>
  <c r="S2175" i="22"/>
  <c r="N2177" i="22"/>
  <c r="M2177" i="22"/>
  <c r="L2178" i="22"/>
  <c r="K2178" i="22"/>
  <c r="O2178" i="22" s="1"/>
  <c r="J2178" i="22"/>
  <c r="G2179" i="22"/>
  <c r="T2179" i="22" s="1"/>
  <c r="R2176" i="22" l="1"/>
  <c r="P2177" i="22"/>
  <c r="Q2177" i="22" s="1"/>
  <c r="U2177" i="22" s="1"/>
  <c r="S2176" i="22"/>
  <c r="N2178" i="22"/>
  <c r="M2178" i="22"/>
  <c r="L2179" i="22"/>
  <c r="K2179" i="22"/>
  <c r="O2179" i="22" s="1"/>
  <c r="J2179" i="22"/>
  <c r="G2180" i="22"/>
  <c r="T2180" i="22" s="1"/>
  <c r="R2177" i="22" l="1"/>
  <c r="P2178" i="22"/>
  <c r="Q2178" i="22" s="1"/>
  <c r="U2178" i="22" s="1"/>
  <c r="S2177" i="22"/>
  <c r="N2179" i="22"/>
  <c r="P2179" i="22" s="1"/>
  <c r="M2179" i="22"/>
  <c r="L2180" i="22"/>
  <c r="K2180" i="22"/>
  <c r="O2180" i="22" s="1"/>
  <c r="J2180" i="22"/>
  <c r="G2181" i="22"/>
  <c r="T2181" i="22" s="1"/>
  <c r="R2178" i="22" l="1"/>
  <c r="Q2179" i="22"/>
  <c r="U2179" i="22" s="1"/>
  <c r="S2178" i="22"/>
  <c r="N2180" i="22"/>
  <c r="M2180" i="22"/>
  <c r="L2181" i="22"/>
  <c r="K2181" i="22"/>
  <c r="O2181" i="22" s="1"/>
  <c r="J2181" i="22"/>
  <c r="G2182" i="22"/>
  <c r="T2182" i="22" s="1"/>
  <c r="P2180" i="22" l="1"/>
  <c r="Q2180" i="22" s="1"/>
  <c r="U2180" i="22" s="1"/>
  <c r="R2179" i="22"/>
  <c r="S2179" i="22"/>
  <c r="N2181" i="22"/>
  <c r="M2181" i="22"/>
  <c r="L2182" i="22"/>
  <c r="K2182" i="22"/>
  <c r="O2182" i="22" s="1"/>
  <c r="J2182" i="22"/>
  <c r="G2183" i="22"/>
  <c r="T2183" i="22" s="1"/>
  <c r="P2181" i="22" l="1"/>
  <c r="Q2181" i="22" s="1"/>
  <c r="U2181" i="22" s="1"/>
  <c r="R2180" i="22"/>
  <c r="S2180" i="22"/>
  <c r="N2182" i="22"/>
  <c r="M2182" i="22"/>
  <c r="L2183" i="22"/>
  <c r="K2183" i="22"/>
  <c r="O2183" i="22" s="1"/>
  <c r="J2183" i="22"/>
  <c r="G2184" i="22"/>
  <c r="T2184" i="22" s="1"/>
  <c r="R2181" i="22" l="1"/>
  <c r="P2182" i="22"/>
  <c r="Q2182" i="22" s="1"/>
  <c r="U2182" i="22" s="1"/>
  <c r="S2181" i="22"/>
  <c r="N2183" i="22"/>
  <c r="M2183" i="22"/>
  <c r="L2184" i="22"/>
  <c r="K2184" i="22"/>
  <c r="O2184" i="22" s="1"/>
  <c r="J2184" i="22"/>
  <c r="G2185" i="22"/>
  <c r="T2185" i="22" s="1"/>
  <c r="R2182" i="22" l="1"/>
  <c r="P2183" i="22"/>
  <c r="Q2183" i="22" s="1"/>
  <c r="U2183" i="22" s="1"/>
  <c r="S2182" i="22"/>
  <c r="N2184" i="22"/>
  <c r="M2184" i="22"/>
  <c r="L2185" i="22"/>
  <c r="K2185" i="22"/>
  <c r="O2185" i="22" s="1"/>
  <c r="J2185" i="22"/>
  <c r="G2186" i="22"/>
  <c r="T2186" i="22" s="1"/>
  <c r="R2183" i="22" l="1"/>
  <c r="P2184" i="22"/>
  <c r="Q2184" i="22" s="1"/>
  <c r="U2184" i="22" s="1"/>
  <c r="S2183" i="22"/>
  <c r="N2185" i="22"/>
  <c r="M2185" i="22"/>
  <c r="L2186" i="22"/>
  <c r="K2186" i="22"/>
  <c r="O2186" i="22" s="1"/>
  <c r="J2186" i="22"/>
  <c r="G2187" i="22"/>
  <c r="T2187" i="22" s="1"/>
  <c r="R2184" i="22" l="1"/>
  <c r="P2185" i="22"/>
  <c r="Q2185" i="22" s="1"/>
  <c r="U2185" i="22" s="1"/>
  <c r="S2184" i="22"/>
  <c r="N2186" i="22"/>
  <c r="M2186" i="22"/>
  <c r="L2187" i="22"/>
  <c r="K2187" i="22"/>
  <c r="O2187" i="22" s="1"/>
  <c r="J2187" i="22"/>
  <c r="G2188" i="22"/>
  <c r="T2188" i="22" s="1"/>
  <c r="R2185" i="22" l="1"/>
  <c r="P2186" i="22"/>
  <c r="Q2186" i="22" s="1"/>
  <c r="U2186" i="22" s="1"/>
  <c r="S2185" i="22"/>
  <c r="N2187" i="22"/>
  <c r="M2187" i="22"/>
  <c r="L2188" i="22"/>
  <c r="K2188" i="22"/>
  <c r="O2188" i="22" s="1"/>
  <c r="J2188" i="22"/>
  <c r="G2189" i="22"/>
  <c r="T2189" i="22" s="1"/>
  <c r="R2186" i="22" l="1"/>
  <c r="P2187" i="22"/>
  <c r="Q2187" i="22" s="1"/>
  <c r="U2187" i="22" s="1"/>
  <c r="S2186" i="22"/>
  <c r="N2188" i="22"/>
  <c r="M2188" i="22"/>
  <c r="L2189" i="22"/>
  <c r="K2189" i="22"/>
  <c r="O2189" i="22" s="1"/>
  <c r="J2189" i="22"/>
  <c r="G2190" i="22"/>
  <c r="T2190" i="22" s="1"/>
  <c r="P2188" i="22" l="1"/>
  <c r="Q2188" i="22" s="1"/>
  <c r="U2188" i="22" s="1"/>
  <c r="R2187" i="22"/>
  <c r="S2187" i="22"/>
  <c r="N2189" i="22"/>
  <c r="M2189" i="22"/>
  <c r="L2190" i="22"/>
  <c r="K2190" i="22"/>
  <c r="O2190" i="22" s="1"/>
  <c r="J2190" i="22"/>
  <c r="G2191" i="22"/>
  <c r="T2191" i="22" s="1"/>
  <c r="R2188" i="22" l="1"/>
  <c r="P2189" i="22"/>
  <c r="Q2189" i="22" s="1"/>
  <c r="U2189" i="22" s="1"/>
  <c r="S2188" i="22"/>
  <c r="N2190" i="22"/>
  <c r="M2190" i="22"/>
  <c r="L2191" i="22"/>
  <c r="K2191" i="22"/>
  <c r="O2191" i="22" s="1"/>
  <c r="J2191" i="22"/>
  <c r="G2192" i="22"/>
  <c r="T2192" i="22" s="1"/>
  <c r="R2189" i="22" l="1"/>
  <c r="P2190" i="22"/>
  <c r="Q2190" i="22" s="1"/>
  <c r="U2190" i="22" s="1"/>
  <c r="S2189" i="22"/>
  <c r="N2191" i="22"/>
  <c r="P2191" i="22" s="1"/>
  <c r="M2191" i="22"/>
  <c r="L2192" i="22"/>
  <c r="K2192" i="22"/>
  <c r="O2192" i="22" s="1"/>
  <c r="J2192" i="22"/>
  <c r="G2193" i="22"/>
  <c r="T2193" i="22" s="1"/>
  <c r="R2190" i="22" l="1"/>
  <c r="Q2191" i="22"/>
  <c r="U2191" i="22" s="1"/>
  <c r="S2190" i="22"/>
  <c r="N2192" i="22"/>
  <c r="M2192" i="22"/>
  <c r="L2193" i="22"/>
  <c r="K2193" i="22"/>
  <c r="O2193" i="22" s="1"/>
  <c r="J2193" i="22"/>
  <c r="G2194" i="22"/>
  <c r="T2194" i="22" s="1"/>
  <c r="R2191" i="22" l="1"/>
  <c r="P2192" i="22"/>
  <c r="Q2192" i="22" s="1"/>
  <c r="U2192" i="22" s="1"/>
  <c r="S2191" i="22"/>
  <c r="N2193" i="22"/>
  <c r="M2193" i="22"/>
  <c r="L2194" i="22"/>
  <c r="K2194" i="22"/>
  <c r="O2194" i="22" s="1"/>
  <c r="J2194" i="22"/>
  <c r="G2195" i="22"/>
  <c r="T2195" i="22" s="1"/>
  <c r="P2193" i="22" l="1"/>
  <c r="Q2193" i="22" s="1"/>
  <c r="U2193" i="22" s="1"/>
  <c r="R2192" i="22"/>
  <c r="S2192" i="22"/>
  <c r="N2194" i="22"/>
  <c r="M2194" i="22"/>
  <c r="L2195" i="22"/>
  <c r="K2195" i="22"/>
  <c r="O2195" i="22" s="1"/>
  <c r="J2195" i="22"/>
  <c r="G2196" i="22"/>
  <c r="T2196" i="22" s="1"/>
  <c r="R2193" i="22" l="1"/>
  <c r="P2194" i="22"/>
  <c r="Q2194" i="22" s="1"/>
  <c r="U2194" i="22" s="1"/>
  <c r="S2193" i="22"/>
  <c r="N2195" i="22"/>
  <c r="M2195" i="22"/>
  <c r="L2196" i="22"/>
  <c r="K2196" i="22"/>
  <c r="O2196" i="22" s="1"/>
  <c r="J2196" i="22"/>
  <c r="G2197" i="22"/>
  <c r="T2197" i="22" s="1"/>
  <c r="P2195" i="22" l="1"/>
  <c r="Q2195" i="22" s="1"/>
  <c r="U2195" i="22" s="1"/>
  <c r="R2194" i="22"/>
  <c r="S2194" i="22"/>
  <c r="N2196" i="22"/>
  <c r="M2196" i="22"/>
  <c r="L2197" i="22"/>
  <c r="K2197" i="22"/>
  <c r="O2197" i="22" s="1"/>
  <c r="J2197" i="22"/>
  <c r="G2198" i="22"/>
  <c r="T2198" i="22" s="1"/>
  <c r="R2195" i="22" l="1"/>
  <c r="P2196" i="22"/>
  <c r="Q2196" i="22" s="1"/>
  <c r="U2196" i="22" s="1"/>
  <c r="S2195" i="22"/>
  <c r="N2197" i="22"/>
  <c r="M2197" i="22"/>
  <c r="L2198" i="22"/>
  <c r="K2198" i="22"/>
  <c r="O2198" i="22" s="1"/>
  <c r="J2198" i="22"/>
  <c r="G2199" i="22"/>
  <c r="T2199" i="22" s="1"/>
  <c r="R2196" i="22" l="1"/>
  <c r="P2197" i="22"/>
  <c r="Q2197" i="22" s="1"/>
  <c r="U2197" i="22" s="1"/>
  <c r="S2196" i="22"/>
  <c r="N2198" i="22"/>
  <c r="M2198" i="22"/>
  <c r="L2199" i="22"/>
  <c r="K2199" i="22"/>
  <c r="O2199" i="22" s="1"/>
  <c r="J2199" i="22"/>
  <c r="G2200" i="22"/>
  <c r="T2200" i="22" s="1"/>
  <c r="R2197" i="22" l="1"/>
  <c r="P2198" i="22"/>
  <c r="Q2198" i="22" s="1"/>
  <c r="U2198" i="22" s="1"/>
  <c r="S2197" i="22"/>
  <c r="N2199" i="22"/>
  <c r="P2199" i="22" s="1"/>
  <c r="M2199" i="22"/>
  <c r="K2200" i="22"/>
  <c r="O2200" i="22" s="1"/>
  <c r="L2200" i="22"/>
  <c r="J2200" i="22"/>
  <c r="G2201" i="22"/>
  <c r="T2201" i="22" s="1"/>
  <c r="R2198" i="22" l="1"/>
  <c r="Q2199" i="22"/>
  <c r="U2199" i="22" s="1"/>
  <c r="S2198" i="22"/>
  <c r="K2201" i="22"/>
  <c r="O2201" i="22" s="1"/>
  <c r="N2200" i="22"/>
  <c r="M2200" i="22"/>
  <c r="L2201" i="22"/>
  <c r="J2201" i="22"/>
  <c r="G2202" i="22"/>
  <c r="T2202" i="22" s="1"/>
  <c r="R2199" i="22" l="1"/>
  <c r="P2200" i="22"/>
  <c r="Q2200" i="22" s="1"/>
  <c r="U2200" i="22" s="1"/>
  <c r="S2199" i="22"/>
  <c r="K2202" i="22"/>
  <c r="O2202" i="22" s="1"/>
  <c r="N2201" i="22"/>
  <c r="M2201" i="22"/>
  <c r="L2202" i="22"/>
  <c r="J2202" i="22"/>
  <c r="G2203" i="22"/>
  <c r="T2203" i="22" s="1"/>
  <c r="R2200" i="22" l="1"/>
  <c r="P2201" i="22"/>
  <c r="Q2201" i="22" s="1"/>
  <c r="U2201" i="22" s="1"/>
  <c r="S2200" i="22"/>
  <c r="K2203" i="22"/>
  <c r="O2203" i="22" s="1"/>
  <c r="N2202" i="22"/>
  <c r="M2202" i="22"/>
  <c r="L2203" i="22"/>
  <c r="J2203" i="22"/>
  <c r="G2204" i="22"/>
  <c r="T2204" i="22" s="1"/>
  <c r="R2201" i="22" l="1"/>
  <c r="P2202" i="22"/>
  <c r="Q2202" i="22" s="1"/>
  <c r="U2202" i="22" s="1"/>
  <c r="K2204" i="22"/>
  <c r="O2204" i="22" s="1"/>
  <c r="S2201" i="22"/>
  <c r="N2203" i="22"/>
  <c r="M2203" i="22"/>
  <c r="L2204" i="22"/>
  <c r="J2204" i="22"/>
  <c r="G2205" i="22"/>
  <c r="K2205" i="22" l="1"/>
  <c r="O2205" i="22" s="1"/>
  <c r="T2205" i="22"/>
  <c r="R2202" i="22"/>
  <c r="P2203" i="22"/>
  <c r="Q2203" i="22" s="1"/>
  <c r="U2203" i="22" s="1"/>
  <c r="S2202" i="22"/>
  <c r="L2205" i="22"/>
  <c r="N2204" i="22"/>
  <c r="M2204" i="22"/>
  <c r="J2205" i="22"/>
  <c r="G2206" i="22"/>
  <c r="K2206" i="22" l="1"/>
  <c r="O2206" i="22" s="1"/>
  <c r="T2206" i="22"/>
  <c r="R2203" i="22"/>
  <c r="P2204" i="22"/>
  <c r="Q2204" i="22" s="1"/>
  <c r="U2204" i="22" s="1"/>
  <c r="S2203" i="22"/>
  <c r="L2206" i="22"/>
  <c r="N2205" i="22"/>
  <c r="P2205" i="22" s="1"/>
  <c r="M2205" i="22"/>
  <c r="J2206" i="22"/>
  <c r="G2207" i="22"/>
  <c r="K2207" i="22" l="1"/>
  <c r="O2207" i="22" s="1"/>
  <c r="T2207" i="22"/>
  <c r="R2204" i="22"/>
  <c r="Q2205" i="22"/>
  <c r="U2205" i="22" s="1"/>
  <c r="S2204" i="22"/>
  <c r="N2206" i="22"/>
  <c r="M2206" i="22"/>
  <c r="L2207" i="22"/>
  <c r="J2207" i="22"/>
  <c r="G2208" i="22"/>
  <c r="S2205" i="22" l="1"/>
  <c r="K2208" i="22"/>
  <c r="O2208" i="22" s="1"/>
  <c r="T2208" i="22"/>
  <c r="R2205" i="22"/>
  <c r="P2206" i="22"/>
  <c r="Q2206" i="22" s="1"/>
  <c r="U2206" i="22" s="1"/>
  <c r="N2207" i="22"/>
  <c r="P2207" i="22" s="1"/>
  <c r="M2207" i="22"/>
  <c r="L2208" i="22"/>
  <c r="J2208" i="22"/>
  <c r="G2209" i="22"/>
  <c r="K2209" i="22" l="1"/>
  <c r="O2209" i="22" s="1"/>
  <c r="T2209" i="22"/>
  <c r="R2206" i="22"/>
  <c r="Q2207" i="22"/>
  <c r="U2207" i="22" s="1"/>
  <c r="S2206" i="22"/>
  <c r="N2208" i="22"/>
  <c r="P2208" i="22" s="1"/>
  <c r="M2208" i="22"/>
  <c r="L2209" i="22"/>
  <c r="J2209" i="22"/>
  <c r="G2210" i="22"/>
  <c r="K2210" i="22" l="1"/>
  <c r="O2210" i="22" s="1"/>
  <c r="T2210" i="22"/>
  <c r="R2207" i="22"/>
  <c r="S2207" i="22"/>
  <c r="Q2208" i="22"/>
  <c r="U2208" i="22" s="1"/>
  <c r="N2209" i="22"/>
  <c r="M2209" i="22"/>
  <c r="L2210" i="22"/>
  <c r="J2210" i="22"/>
  <c r="G2211" i="22"/>
  <c r="K2211" i="22" l="1"/>
  <c r="O2211" i="22" s="1"/>
  <c r="T2211" i="22"/>
  <c r="P2209" i="22"/>
  <c r="Q2209" i="22" s="1"/>
  <c r="U2209" i="22" s="1"/>
  <c r="R2208" i="22"/>
  <c r="S2208" i="22"/>
  <c r="N2210" i="22"/>
  <c r="P2210" i="22" s="1"/>
  <c r="M2210" i="22"/>
  <c r="L2211" i="22"/>
  <c r="J2211" i="22"/>
  <c r="G2212" i="22"/>
  <c r="K2212" i="22" l="1"/>
  <c r="O2212" i="22" s="1"/>
  <c r="T2212" i="22"/>
  <c r="R2209" i="22"/>
  <c r="S2209" i="22"/>
  <c r="Q2210" i="22"/>
  <c r="U2210" i="22" s="1"/>
  <c r="N2211" i="22"/>
  <c r="P2211" i="22" s="1"/>
  <c r="M2211" i="22"/>
  <c r="L2212" i="22"/>
  <c r="J2212" i="22"/>
  <c r="G2213" i="22"/>
  <c r="K2213" i="22" l="1"/>
  <c r="O2213" i="22" s="1"/>
  <c r="T2213" i="22"/>
  <c r="R2210" i="22"/>
  <c r="S2210" i="22"/>
  <c r="Q2211" i="22"/>
  <c r="U2211" i="22" s="1"/>
  <c r="N2212" i="22"/>
  <c r="P2212" i="22" s="1"/>
  <c r="M2212" i="22"/>
  <c r="L2213" i="22"/>
  <c r="J2213" i="22"/>
  <c r="G2214" i="22"/>
  <c r="K2214" i="22" l="1"/>
  <c r="O2214" i="22" s="1"/>
  <c r="T2214" i="22"/>
  <c r="R2211" i="22"/>
  <c r="S2211" i="22"/>
  <c r="Q2212" i="22"/>
  <c r="U2212" i="22" s="1"/>
  <c r="N2213" i="22"/>
  <c r="M2213" i="22"/>
  <c r="L2214" i="22"/>
  <c r="J2214" i="22"/>
  <c r="G2215" i="22"/>
  <c r="K2215" i="22" l="1"/>
  <c r="O2215" i="22" s="1"/>
  <c r="T2215" i="22"/>
  <c r="P2213" i="22"/>
  <c r="Q2213" i="22" s="1"/>
  <c r="U2213" i="22" s="1"/>
  <c r="R2212" i="22"/>
  <c r="S2212" i="22"/>
  <c r="N2214" i="22"/>
  <c r="P2214" i="22" s="1"/>
  <c r="M2214" i="22"/>
  <c r="L2215" i="22"/>
  <c r="J2215" i="22"/>
  <c r="G2216" i="22"/>
  <c r="K2216" i="22" l="1"/>
  <c r="O2216" i="22" s="1"/>
  <c r="T2216" i="22"/>
  <c r="R2213" i="22"/>
  <c r="Q2214" i="22"/>
  <c r="U2214" i="22" s="1"/>
  <c r="S2213" i="22"/>
  <c r="N2215" i="22"/>
  <c r="M2215" i="22"/>
  <c r="L2216" i="22"/>
  <c r="J2216" i="22"/>
  <c r="G2217" i="22"/>
  <c r="K2217" i="22" l="1"/>
  <c r="O2217" i="22" s="1"/>
  <c r="T2217" i="22"/>
  <c r="R2214" i="22"/>
  <c r="P2215" i="22"/>
  <c r="Q2215" i="22" s="1"/>
  <c r="U2215" i="22" s="1"/>
  <c r="S2214" i="22"/>
  <c r="N2216" i="22"/>
  <c r="P2216" i="22" s="1"/>
  <c r="M2216" i="22"/>
  <c r="L2217" i="22"/>
  <c r="J2217" i="22"/>
  <c r="G2218" i="22"/>
  <c r="K2218" i="22" l="1"/>
  <c r="O2218" i="22" s="1"/>
  <c r="T2218" i="22"/>
  <c r="R2215" i="22"/>
  <c r="S2215" i="22"/>
  <c r="Q2216" i="22"/>
  <c r="U2216" i="22" s="1"/>
  <c r="N2217" i="22"/>
  <c r="M2217" i="22"/>
  <c r="L2218" i="22"/>
  <c r="J2218" i="22"/>
  <c r="G2219" i="22"/>
  <c r="K2219" i="22" l="1"/>
  <c r="O2219" i="22" s="1"/>
  <c r="T2219" i="22"/>
  <c r="P2217" i="22"/>
  <c r="Q2217" i="22" s="1"/>
  <c r="U2217" i="22" s="1"/>
  <c r="R2216" i="22"/>
  <c r="S2216" i="22"/>
  <c r="N2218" i="22"/>
  <c r="P2218" i="22" s="1"/>
  <c r="M2218" i="22"/>
  <c r="L2219" i="22"/>
  <c r="J2219" i="22"/>
  <c r="G2220" i="22"/>
  <c r="K2220" i="22" l="1"/>
  <c r="O2220" i="22" s="1"/>
  <c r="T2220" i="22"/>
  <c r="R2217" i="22"/>
  <c r="Q2218" i="22"/>
  <c r="U2218" i="22" s="1"/>
  <c r="S2217" i="22"/>
  <c r="N2219" i="22"/>
  <c r="M2219" i="22"/>
  <c r="L2220" i="22"/>
  <c r="J2220" i="22"/>
  <c r="G2221" i="22"/>
  <c r="K2221" i="22" l="1"/>
  <c r="O2221" i="22" s="1"/>
  <c r="T2221" i="22"/>
  <c r="R2218" i="22"/>
  <c r="P2219" i="22"/>
  <c r="Q2219" i="22" s="1"/>
  <c r="U2219" i="22" s="1"/>
  <c r="S2218" i="22"/>
  <c r="N2220" i="22"/>
  <c r="P2220" i="22" s="1"/>
  <c r="M2220" i="22"/>
  <c r="L2221" i="22"/>
  <c r="J2221" i="22"/>
  <c r="G2222" i="22"/>
  <c r="K2222" i="22" l="1"/>
  <c r="O2222" i="22" s="1"/>
  <c r="T2222" i="22"/>
  <c r="R2219" i="22"/>
  <c r="Q2220" i="22"/>
  <c r="U2220" i="22" s="1"/>
  <c r="S2219" i="22"/>
  <c r="N2221" i="22"/>
  <c r="P2221" i="22" s="1"/>
  <c r="M2221" i="22"/>
  <c r="L2222" i="22"/>
  <c r="J2222" i="22"/>
  <c r="G2223" i="22"/>
  <c r="K2223" i="22" l="1"/>
  <c r="O2223" i="22" s="1"/>
  <c r="T2223" i="22"/>
  <c r="R2220" i="22"/>
  <c r="S2220" i="22"/>
  <c r="Q2221" i="22"/>
  <c r="U2221" i="22" s="1"/>
  <c r="N2222" i="22"/>
  <c r="M2222" i="22"/>
  <c r="L2223" i="22"/>
  <c r="J2223" i="22"/>
  <c r="G2224" i="22"/>
  <c r="K2224" i="22" l="1"/>
  <c r="O2224" i="22" s="1"/>
  <c r="T2224" i="22"/>
  <c r="P2222" i="22"/>
  <c r="Q2222" i="22" s="1"/>
  <c r="U2222" i="22" s="1"/>
  <c r="R2221" i="22"/>
  <c r="S2221" i="22"/>
  <c r="N2223" i="22"/>
  <c r="P2223" i="22" s="1"/>
  <c r="M2223" i="22"/>
  <c r="L2224" i="22"/>
  <c r="J2224" i="22"/>
  <c r="G2225" i="22"/>
  <c r="K2225" i="22" l="1"/>
  <c r="O2225" i="22" s="1"/>
  <c r="T2225" i="22"/>
  <c r="R2222" i="22"/>
  <c r="Q2223" i="22"/>
  <c r="U2223" i="22" s="1"/>
  <c r="S2222" i="22"/>
  <c r="N2224" i="22"/>
  <c r="P2224" i="22" s="1"/>
  <c r="M2224" i="22"/>
  <c r="L2225" i="22"/>
  <c r="J2225" i="22"/>
  <c r="G2226" i="22"/>
  <c r="K2226" i="22" l="1"/>
  <c r="O2226" i="22" s="1"/>
  <c r="T2226" i="22"/>
  <c r="R2223" i="22"/>
  <c r="S2223" i="22"/>
  <c r="Q2224" i="22"/>
  <c r="U2224" i="22" s="1"/>
  <c r="N2225" i="22"/>
  <c r="M2225" i="22"/>
  <c r="L2226" i="22"/>
  <c r="J2226" i="22"/>
  <c r="G2227" i="22"/>
  <c r="K2227" i="22" l="1"/>
  <c r="O2227" i="22" s="1"/>
  <c r="T2227" i="22"/>
  <c r="P2225" i="22"/>
  <c r="Q2225" i="22" s="1"/>
  <c r="U2225" i="22" s="1"/>
  <c r="R2224" i="22"/>
  <c r="S2224" i="22"/>
  <c r="N2226" i="22"/>
  <c r="M2226" i="22"/>
  <c r="L2227" i="22"/>
  <c r="J2227" i="22"/>
  <c r="G2228" i="22"/>
  <c r="K2228" i="22" l="1"/>
  <c r="O2228" i="22" s="1"/>
  <c r="T2228" i="22"/>
  <c r="P2226" i="22"/>
  <c r="Q2226" i="22" s="1"/>
  <c r="U2226" i="22" s="1"/>
  <c r="R2225" i="22"/>
  <c r="S2225" i="22"/>
  <c r="N2227" i="22"/>
  <c r="P2227" i="22" s="1"/>
  <c r="M2227" i="22"/>
  <c r="L2228" i="22"/>
  <c r="J2228" i="22"/>
  <c r="G2229" i="22"/>
  <c r="K2229" i="22" l="1"/>
  <c r="O2229" i="22" s="1"/>
  <c r="T2229" i="22"/>
  <c r="R2226" i="22"/>
  <c r="Q2227" i="22"/>
  <c r="U2227" i="22" s="1"/>
  <c r="S2226" i="22"/>
  <c r="N2228" i="22"/>
  <c r="M2228" i="22"/>
  <c r="L2229" i="22"/>
  <c r="J2229" i="22"/>
  <c r="G2230" i="22"/>
  <c r="K2230" i="22" l="1"/>
  <c r="O2230" i="22" s="1"/>
  <c r="T2230" i="22"/>
  <c r="R2227" i="22"/>
  <c r="P2228" i="22"/>
  <c r="Q2228" i="22" s="1"/>
  <c r="U2228" i="22" s="1"/>
  <c r="S2227" i="22"/>
  <c r="N2229" i="22"/>
  <c r="P2229" i="22" s="1"/>
  <c r="M2229" i="22"/>
  <c r="L2230" i="22"/>
  <c r="J2230" i="22"/>
  <c r="G2231" i="22"/>
  <c r="K2231" i="22" l="1"/>
  <c r="O2231" i="22" s="1"/>
  <c r="T2231" i="22"/>
  <c r="R2228" i="22"/>
  <c r="Q2229" i="22"/>
  <c r="U2229" i="22" s="1"/>
  <c r="S2228" i="22"/>
  <c r="N2230" i="22"/>
  <c r="M2230" i="22"/>
  <c r="L2231" i="22"/>
  <c r="J2231" i="22"/>
  <c r="G2232" i="22"/>
  <c r="K2232" i="22" l="1"/>
  <c r="O2232" i="22" s="1"/>
  <c r="T2232" i="22"/>
  <c r="R2229" i="22"/>
  <c r="P2230" i="22"/>
  <c r="Q2230" i="22" s="1"/>
  <c r="U2230" i="22" s="1"/>
  <c r="S2229" i="22"/>
  <c r="N2231" i="22"/>
  <c r="M2231" i="22"/>
  <c r="L2232" i="22"/>
  <c r="J2232" i="22"/>
  <c r="G2233" i="22"/>
  <c r="K2233" i="22" l="1"/>
  <c r="O2233" i="22" s="1"/>
  <c r="T2233" i="22"/>
  <c r="R2230" i="22"/>
  <c r="P2231" i="22"/>
  <c r="Q2231" i="22" s="1"/>
  <c r="U2231" i="22" s="1"/>
  <c r="S2230" i="22"/>
  <c r="N2232" i="22"/>
  <c r="P2232" i="22" s="1"/>
  <c r="M2232" i="22"/>
  <c r="L2233" i="22"/>
  <c r="J2233" i="22"/>
  <c r="G2234" i="22"/>
  <c r="K2234" i="22" l="1"/>
  <c r="O2234" i="22" s="1"/>
  <c r="T2234" i="22"/>
  <c r="R2231" i="22"/>
  <c r="Q2232" i="22"/>
  <c r="U2232" i="22" s="1"/>
  <c r="S2231" i="22"/>
  <c r="N2233" i="22"/>
  <c r="P2233" i="22" s="1"/>
  <c r="M2233" i="22"/>
  <c r="L2234" i="22"/>
  <c r="J2234" i="22"/>
  <c r="G2235" i="22"/>
  <c r="K2235" i="22" l="1"/>
  <c r="O2235" i="22" s="1"/>
  <c r="T2235" i="22"/>
  <c r="R2232" i="22"/>
  <c r="S2232" i="22"/>
  <c r="Q2233" i="22"/>
  <c r="U2233" i="22" s="1"/>
  <c r="N2234" i="22"/>
  <c r="M2234" i="22"/>
  <c r="L2235" i="22"/>
  <c r="J2235" i="22"/>
  <c r="G2236" i="22"/>
  <c r="K2236" i="22" l="1"/>
  <c r="O2236" i="22" s="1"/>
  <c r="T2236" i="22"/>
  <c r="P2234" i="22"/>
  <c r="Q2234" i="22" s="1"/>
  <c r="U2234" i="22" s="1"/>
  <c r="R2233" i="22"/>
  <c r="S2233" i="22"/>
  <c r="N2235" i="22"/>
  <c r="M2235" i="22"/>
  <c r="L2236" i="22"/>
  <c r="J2236" i="22"/>
  <c r="G2237" i="22"/>
  <c r="K2237" i="22" l="1"/>
  <c r="O2237" i="22" s="1"/>
  <c r="T2237" i="22"/>
  <c r="P2235" i="22"/>
  <c r="Q2235" i="22" s="1"/>
  <c r="U2235" i="22" s="1"/>
  <c r="R2234" i="22"/>
  <c r="S2234" i="22"/>
  <c r="N2236" i="22"/>
  <c r="P2236" i="22" s="1"/>
  <c r="M2236" i="22"/>
  <c r="L2237" i="22"/>
  <c r="J2237" i="22"/>
  <c r="G2238" i="22"/>
  <c r="K2238" i="22" l="1"/>
  <c r="O2238" i="22" s="1"/>
  <c r="T2238" i="22"/>
  <c r="R2235" i="22"/>
  <c r="Q2236" i="22"/>
  <c r="U2236" i="22" s="1"/>
  <c r="S2235" i="22"/>
  <c r="N2237" i="22"/>
  <c r="M2237" i="22"/>
  <c r="L2238" i="22"/>
  <c r="J2238" i="22"/>
  <c r="G2239" i="22"/>
  <c r="K2239" i="22" l="1"/>
  <c r="O2239" i="22" s="1"/>
  <c r="T2239" i="22"/>
  <c r="R2236" i="22"/>
  <c r="P2237" i="22"/>
  <c r="Q2237" i="22" s="1"/>
  <c r="U2237" i="22" s="1"/>
  <c r="S2236" i="22"/>
  <c r="N2238" i="22"/>
  <c r="M2238" i="22"/>
  <c r="L2239" i="22"/>
  <c r="J2239" i="22"/>
  <c r="G2240" i="22"/>
  <c r="K2240" i="22" l="1"/>
  <c r="O2240" i="22" s="1"/>
  <c r="T2240" i="22"/>
  <c r="R2237" i="22"/>
  <c r="P2238" i="22"/>
  <c r="Q2238" i="22" s="1"/>
  <c r="U2238" i="22" s="1"/>
  <c r="S2237" i="22"/>
  <c r="N2239" i="22"/>
  <c r="P2239" i="22" s="1"/>
  <c r="M2239" i="22"/>
  <c r="L2240" i="22"/>
  <c r="J2240" i="22"/>
  <c r="G2241" i="22"/>
  <c r="K2241" i="22" l="1"/>
  <c r="O2241" i="22" s="1"/>
  <c r="T2241" i="22"/>
  <c r="R2238" i="22"/>
  <c r="Q2239" i="22"/>
  <c r="U2239" i="22" s="1"/>
  <c r="S2238" i="22"/>
  <c r="N2240" i="22"/>
  <c r="M2240" i="22"/>
  <c r="L2241" i="22"/>
  <c r="J2241" i="22"/>
  <c r="G2242" i="22"/>
  <c r="K2242" i="22" l="1"/>
  <c r="O2242" i="22" s="1"/>
  <c r="T2242" i="22"/>
  <c r="R2239" i="22"/>
  <c r="P2240" i="22"/>
  <c r="Q2240" i="22" s="1"/>
  <c r="U2240" i="22" s="1"/>
  <c r="S2239" i="22"/>
  <c r="N2241" i="22"/>
  <c r="P2241" i="22" s="1"/>
  <c r="M2241" i="22"/>
  <c r="L2242" i="22"/>
  <c r="J2242" i="22"/>
  <c r="G2243" i="22"/>
  <c r="K2243" i="22" l="1"/>
  <c r="O2243" i="22" s="1"/>
  <c r="T2243" i="22"/>
  <c r="R2240" i="22"/>
  <c r="Q2241" i="22"/>
  <c r="U2241" i="22" s="1"/>
  <c r="S2240" i="22"/>
  <c r="N2242" i="22"/>
  <c r="M2242" i="22"/>
  <c r="L2243" i="22"/>
  <c r="J2243" i="22"/>
  <c r="G2244" i="22"/>
  <c r="K2244" i="22" l="1"/>
  <c r="O2244" i="22" s="1"/>
  <c r="T2244" i="22"/>
  <c r="R2241" i="22"/>
  <c r="P2242" i="22"/>
  <c r="Q2242" i="22" s="1"/>
  <c r="U2242" i="22" s="1"/>
  <c r="S2241" i="22"/>
  <c r="N2243" i="22"/>
  <c r="P2243" i="22" s="1"/>
  <c r="M2243" i="22"/>
  <c r="L2244" i="22"/>
  <c r="J2244" i="22"/>
  <c r="G2245" i="22"/>
  <c r="K2245" i="22" l="1"/>
  <c r="O2245" i="22" s="1"/>
  <c r="T2245" i="22"/>
  <c r="R2242" i="22"/>
  <c r="Q2243" i="22"/>
  <c r="U2243" i="22" s="1"/>
  <c r="S2242" i="22"/>
  <c r="N2244" i="22"/>
  <c r="M2244" i="22"/>
  <c r="L2245" i="22"/>
  <c r="J2245" i="22"/>
  <c r="G2246" i="22"/>
  <c r="K2246" i="22" l="1"/>
  <c r="O2246" i="22" s="1"/>
  <c r="T2246" i="22"/>
  <c r="R2243" i="22"/>
  <c r="P2244" i="22"/>
  <c r="Q2244" i="22" s="1"/>
  <c r="U2244" i="22" s="1"/>
  <c r="S2243" i="22"/>
  <c r="N2245" i="22"/>
  <c r="M2245" i="22"/>
  <c r="L2246" i="22"/>
  <c r="J2246" i="22"/>
  <c r="G2247" i="22"/>
  <c r="K2247" i="22" l="1"/>
  <c r="O2247" i="22" s="1"/>
  <c r="T2247" i="22"/>
  <c r="R2244" i="22"/>
  <c r="P2245" i="22"/>
  <c r="Q2245" i="22" s="1"/>
  <c r="U2245" i="22" s="1"/>
  <c r="S2244" i="22"/>
  <c r="N2246" i="22"/>
  <c r="P2246" i="22" s="1"/>
  <c r="M2246" i="22"/>
  <c r="L2247" i="22"/>
  <c r="J2247" i="22"/>
  <c r="G2248" i="22"/>
  <c r="K2248" i="22" l="1"/>
  <c r="O2248" i="22" s="1"/>
  <c r="T2248" i="22"/>
  <c r="R2245" i="22"/>
  <c r="Q2246" i="22"/>
  <c r="U2246" i="22" s="1"/>
  <c r="S2245" i="22"/>
  <c r="N2247" i="22"/>
  <c r="M2247" i="22"/>
  <c r="L2248" i="22"/>
  <c r="J2248" i="22"/>
  <c r="G2249" i="22"/>
  <c r="K2249" i="22" l="1"/>
  <c r="O2249" i="22" s="1"/>
  <c r="T2249" i="22"/>
  <c r="P2247" i="22"/>
  <c r="Q2247" i="22" s="1"/>
  <c r="U2247" i="22" s="1"/>
  <c r="S2246" i="22"/>
  <c r="R2246" i="22"/>
  <c r="N2248" i="22"/>
  <c r="P2248" i="22" s="1"/>
  <c r="M2248" i="22"/>
  <c r="L2249" i="22"/>
  <c r="J2249" i="22"/>
  <c r="G2250" i="22"/>
  <c r="K2250" i="22" l="1"/>
  <c r="O2250" i="22" s="1"/>
  <c r="T2250" i="22"/>
  <c r="R2247" i="22"/>
  <c r="Q2248" i="22"/>
  <c r="U2248" i="22" s="1"/>
  <c r="S2247" i="22"/>
  <c r="N2249" i="22"/>
  <c r="M2249" i="22"/>
  <c r="L2250" i="22"/>
  <c r="J2250" i="22"/>
  <c r="G2251" i="22"/>
  <c r="K2251" i="22" l="1"/>
  <c r="O2251" i="22" s="1"/>
  <c r="T2251" i="22"/>
  <c r="R2248" i="22"/>
  <c r="P2249" i="22"/>
  <c r="Q2249" i="22" s="1"/>
  <c r="U2249" i="22" s="1"/>
  <c r="S2248" i="22"/>
  <c r="N2250" i="22"/>
  <c r="M2250" i="22"/>
  <c r="L2251" i="22"/>
  <c r="J2251" i="22"/>
  <c r="G2252" i="22"/>
  <c r="K2252" i="22" l="1"/>
  <c r="O2252" i="22" s="1"/>
  <c r="T2252" i="22"/>
  <c r="R2249" i="22"/>
  <c r="P2250" i="22"/>
  <c r="Q2250" i="22" s="1"/>
  <c r="U2250" i="22" s="1"/>
  <c r="S2249" i="22"/>
  <c r="N2251" i="22"/>
  <c r="P2251" i="22" s="1"/>
  <c r="M2251" i="22"/>
  <c r="L2252" i="22"/>
  <c r="J2252" i="22"/>
  <c r="G2253" i="22"/>
  <c r="K2253" i="22" l="1"/>
  <c r="O2253" i="22" s="1"/>
  <c r="T2253" i="22"/>
  <c r="R2250" i="22"/>
  <c r="Q2251" i="22"/>
  <c r="U2251" i="22" s="1"/>
  <c r="S2250" i="22"/>
  <c r="N2252" i="22"/>
  <c r="M2252" i="22"/>
  <c r="L2253" i="22"/>
  <c r="J2253" i="22"/>
  <c r="G2254" i="22"/>
  <c r="K2254" i="22" l="1"/>
  <c r="O2254" i="22" s="1"/>
  <c r="T2254" i="22"/>
  <c r="R2251" i="22"/>
  <c r="P2252" i="22"/>
  <c r="Q2252" i="22" s="1"/>
  <c r="U2252" i="22" s="1"/>
  <c r="S2251" i="22"/>
  <c r="N2253" i="22"/>
  <c r="P2253" i="22" s="1"/>
  <c r="M2253" i="22"/>
  <c r="L2254" i="22"/>
  <c r="J2254" i="22"/>
  <c r="G2255" i="22"/>
  <c r="K2255" i="22" l="1"/>
  <c r="O2255" i="22" s="1"/>
  <c r="T2255" i="22"/>
  <c r="R2252" i="22"/>
  <c r="Q2253" i="22"/>
  <c r="U2253" i="22" s="1"/>
  <c r="S2252" i="22"/>
  <c r="N2254" i="22"/>
  <c r="M2254" i="22"/>
  <c r="L2255" i="22"/>
  <c r="J2255" i="22"/>
  <c r="G2256" i="22"/>
  <c r="K2256" i="22" l="1"/>
  <c r="O2256" i="22" s="1"/>
  <c r="T2256" i="22"/>
  <c r="R2253" i="22"/>
  <c r="P2254" i="22"/>
  <c r="Q2254" i="22" s="1"/>
  <c r="U2254" i="22" s="1"/>
  <c r="S2253" i="22"/>
  <c r="N2255" i="22"/>
  <c r="P2255" i="22" s="1"/>
  <c r="M2255" i="22"/>
  <c r="L2256" i="22"/>
  <c r="J2256" i="22"/>
  <c r="G2257" i="22"/>
  <c r="K2257" i="22" l="1"/>
  <c r="O2257" i="22" s="1"/>
  <c r="T2257" i="22"/>
  <c r="R2254" i="22"/>
  <c r="Q2255" i="22"/>
  <c r="U2255" i="22" s="1"/>
  <c r="S2254" i="22"/>
  <c r="N2256" i="22"/>
  <c r="M2256" i="22"/>
  <c r="L2257" i="22"/>
  <c r="J2257" i="22"/>
  <c r="G2258" i="22"/>
  <c r="K2258" i="22" l="1"/>
  <c r="O2258" i="22" s="1"/>
  <c r="T2258" i="22"/>
  <c r="R2255" i="22"/>
  <c r="P2256" i="22"/>
  <c r="Q2256" i="22" s="1"/>
  <c r="U2256" i="22" s="1"/>
  <c r="S2255" i="22"/>
  <c r="N2257" i="22"/>
  <c r="P2257" i="22" s="1"/>
  <c r="M2257" i="22"/>
  <c r="L2258" i="22"/>
  <c r="J2258" i="22"/>
  <c r="G2259" i="22"/>
  <c r="K2259" i="22" l="1"/>
  <c r="O2259" i="22" s="1"/>
  <c r="T2259" i="22"/>
  <c r="R2256" i="22"/>
  <c r="S2256" i="22"/>
  <c r="Q2257" i="22"/>
  <c r="U2257" i="22" s="1"/>
  <c r="N2258" i="22"/>
  <c r="M2258" i="22"/>
  <c r="L2259" i="22"/>
  <c r="J2259" i="22"/>
  <c r="G2260" i="22"/>
  <c r="K2260" i="22" l="1"/>
  <c r="O2260" i="22" s="1"/>
  <c r="T2260" i="22"/>
  <c r="P2258" i="22"/>
  <c r="Q2258" i="22" s="1"/>
  <c r="U2258" i="22" s="1"/>
  <c r="R2257" i="22"/>
  <c r="S2257" i="22"/>
  <c r="N2259" i="22"/>
  <c r="P2259" i="22" s="1"/>
  <c r="M2259" i="22"/>
  <c r="L2260" i="22"/>
  <c r="J2260" i="22"/>
  <c r="G2261" i="22"/>
  <c r="K2261" i="22" l="1"/>
  <c r="O2261" i="22" s="1"/>
  <c r="T2261" i="22"/>
  <c r="R2258" i="22"/>
  <c r="Q2259" i="22"/>
  <c r="U2259" i="22" s="1"/>
  <c r="S2258" i="22"/>
  <c r="N2260" i="22"/>
  <c r="M2260" i="22"/>
  <c r="L2261" i="22"/>
  <c r="J2261" i="22"/>
  <c r="G2262" i="22"/>
  <c r="K2262" i="22" l="1"/>
  <c r="O2262" i="22" s="1"/>
  <c r="T2262" i="22"/>
  <c r="R2259" i="22"/>
  <c r="P2260" i="22"/>
  <c r="Q2260" i="22" s="1"/>
  <c r="U2260" i="22" s="1"/>
  <c r="S2259" i="22"/>
  <c r="N2261" i="22"/>
  <c r="P2261" i="22" s="1"/>
  <c r="M2261" i="22"/>
  <c r="L2262" i="22"/>
  <c r="J2262" i="22"/>
  <c r="G2263" i="22"/>
  <c r="K2263" i="22" l="1"/>
  <c r="O2263" i="22" s="1"/>
  <c r="T2263" i="22"/>
  <c r="R2260" i="22"/>
  <c r="Q2261" i="22"/>
  <c r="U2261" i="22" s="1"/>
  <c r="S2260" i="22"/>
  <c r="N2262" i="22"/>
  <c r="M2262" i="22"/>
  <c r="L2263" i="22"/>
  <c r="J2263" i="22"/>
  <c r="G2264" i="22"/>
  <c r="K2264" i="22" l="1"/>
  <c r="O2264" i="22" s="1"/>
  <c r="T2264" i="22"/>
  <c r="R2261" i="22"/>
  <c r="P2262" i="22"/>
  <c r="Q2262" i="22" s="1"/>
  <c r="U2262" i="22" s="1"/>
  <c r="S2261" i="22"/>
  <c r="N2263" i="22"/>
  <c r="M2263" i="22"/>
  <c r="L2264" i="22"/>
  <c r="J2264" i="22"/>
  <c r="G2265" i="22"/>
  <c r="K2265" i="22" l="1"/>
  <c r="O2265" i="22" s="1"/>
  <c r="T2265" i="22"/>
  <c r="R2262" i="22"/>
  <c r="P2263" i="22"/>
  <c r="Q2263" i="22" s="1"/>
  <c r="U2263" i="22" s="1"/>
  <c r="S2262" i="22"/>
  <c r="N2264" i="22"/>
  <c r="P2264" i="22" s="1"/>
  <c r="M2264" i="22"/>
  <c r="L2265" i="22"/>
  <c r="J2265" i="22"/>
  <c r="G2266" i="22"/>
  <c r="K2266" i="22" l="1"/>
  <c r="O2266" i="22" s="1"/>
  <c r="T2266" i="22"/>
  <c r="R2263" i="22"/>
  <c r="Q2264" i="22"/>
  <c r="U2264" i="22" s="1"/>
  <c r="S2263" i="22"/>
  <c r="N2265" i="22"/>
  <c r="M2265" i="22"/>
  <c r="L2266" i="22"/>
  <c r="J2266" i="22"/>
  <c r="G2267" i="22"/>
  <c r="K2267" i="22" l="1"/>
  <c r="O2267" i="22" s="1"/>
  <c r="T2267" i="22"/>
  <c r="R2264" i="22"/>
  <c r="P2265" i="22"/>
  <c r="Q2265" i="22" s="1"/>
  <c r="U2265" i="22" s="1"/>
  <c r="S2264" i="22"/>
  <c r="N2266" i="22"/>
  <c r="P2266" i="22" s="1"/>
  <c r="M2266" i="22"/>
  <c r="L2267" i="22"/>
  <c r="J2267" i="22"/>
  <c r="G2268" i="22"/>
  <c r="K2268" i="22" l="1"/>
  <c r="O2268" i="22" s="1"/>
  <c r="T2268" i="22"/>
  <c r="R2265" i="22"/>
  <c r="Q2266" i="22"/>
  <c r="U2266" i="22" s="1"/>
  <c r="S2265" i="22"/>
  <c r="N2267" i="22"/>
  <c r="M2267" i="22"/>
  <c r="L2268" i="22"/>
  <c r="J2268" i="22"/>
  <c r="G2269" i="22"/>
  <c r="K2269" i="22" l="1"/>
  <c r="O2269" i="22" s="1"/>
  <c r="T2269" i="22"/>
  <c r="R2266" i="22"/>
  <c r="P2267" i="22"/>
  <c r="Q2267" i="22" s="1"/>
  <c r="U2267" i="22" s="1"/>
  <c r="S2266" i="22"/>
  <c r="N2268" i="22"/>
  <c r="M2268" i="22"/>
  <c r="L2269" i="22"/>
  <c r="J2269" i="22"/>
  <c r="G2270" i="22"/>
  <c r="K2270" i="22" l="1"/>
  <c r="O2270" i="22" s="1"/>
  <c r="T2270" i="22"/>
  <c r="R2267" i="22"/>
  <c r="P2268" i="22"/>
  <c r="Q2268" i="22" s="1"/>
  <c r="U2268" i="22" s="1"/>
  <c r="S2267" i="22"/>
  <c r="N2269" i="22"/>
  <c r="P2269" i="22" s="1"/>
  <c r="M2269" i="22"/>
  <c r="L2270" i="22"/>
  <c r="J2270" i="22"/>
  <c r="G2271" i="22"/>
  <c r="K2271" i="22" l="1"/>
  <c r="O2271" i="22" s="1"/>
  <c r="T2271" i="22"/>
  <c r="R2268" i="22"/>
  <c r="S2268" i="22"/>
  <c r="Q2269" i="22"/>
  <c r="U2269" i="22" s="1"/>
  <c r="N2270" i="22"/>
  <c r="M2270" i="22"/>
  <c r="L2271" i="22"/>
  <c r="J2271" i="22"/>
  <c r="G2272" i="22"/>
  <c r="K2272" i="22" l="1"/>
  <c r="O2272" i="22" s="1"/>
  <c r="T2272" i="22"/>
  <c r="P2270" i="22"/>
  <c r="Q2270" i="22" s="1"/>
  <c r="U2270" i="22" s="1"/>
  <c r="S2269" i="22"/>
  <c r="R2269" i="22"/>
  <c r="N2271" i="22"/>
  <c r="P2271" i="22" s="1"/>
  <c r="M2271" i="22"/>
  <c r="L2272" i="22"/>
  <c r="J2272" i="22"/>
  <c r="G2273" i="22"/>
  <c r="K2273" i="22" l="1"/>
  <c r="O2273" i="22" s="1"/>
  <c r="T2273" i="22"/>
  <c r="R2270" i="22"/>
  <c r="Q2271" i="22"/>
  <c r="U2271" i="22" s="1"/>
  <c r="S2270" i="22"/>
  <c r="N2272" i="22"/>
  <c r="M2272" i="22"/>
  <c r="L2273" i="22"/>
  <c r="J2273" i="22"/>
  <c r="G2274" i="22"/>
  <c r="K2274" i="22" l="1"/>
  <c r="O2274" i="22" s="1"/>
  <c r="T2274" i="22"/>
  <c r="R2271" i="22"/>
  <c r="P2272" i="22"/>
  <c r="Q2272" i="22" s="1"/>
  <c r="U2272" i="22" s="1"/>
  <c r="S2271" i="22"/>
  <c r="N2273" i="22"/>
  <c r="M2273" i="22"/>
  <c r="L2274" i="22"/>
  <c r="J2274" i="22"/>
  <c r="G2275" i="22"/>
  <c r="K2275" i="22" l="1"/>
  <c r="O2275" i="22" s="1"/>
  <c r="T2275" i="22"/>
  <c r="R2272" i="22"/>
  <c r="P2273" i="22"/>
  <c r="Q2273" i="22" s="1"/>
  <c r="U2273" i="22" s="1"/>
  <c r="S2272" i="22"/>
  <c r="N2274" i="22"/>
  <c r="P2274" i="22" s="1"/>
  <c r="M2274" i="22"/>
  <c r="L2275" i="22"/>
  <c r="J2275" i="22"/>
  <c r="G2276" i="22"/>
  <c r="K2276" i="22" l="1"/>
  <c r="O2276" i="22" s="1"/>
  <c r="T2276" i="22"/>
  <c r="R2273" i="22"/>
  <c r="Q2274" i="22"/>
  <c r="U2274" i="22" s="1"/>
  <c r="S2273" i="22"/>
  <c r="N2275" i="22"/>
  <c r="P2275" i="22" s="1"/>
  <c r="M2275" i="22"/>
  <c r="L2276" i="22"/>
  <c r="J2276" i="22"/>
  <c r="G2277" i="22"/>
  <c r="K2277" i="22" l="1"/>
  <c r="O2277" i="22" s="1"/>
  <c r="T2277" i="22"/>
  <c r="R2274" i="22"/>
  <c r="Q2275" i="22"/>
  <c r="U2275" i="22" s="1"/>
  <c r="S2274" i="22"/>
  <c r="N2276" i="22"/>
  <c r="M2276" i="22"/>
  <c r="L2277" i="22"/>
  <c r="J2277" i="22"/>
  <c r="G2278" i="22"/>
  <c r="K2278" i="22" l="1"/>
  <c r="O2278" i="22" s="1"/>
  <c r="T2278" i="22"/>
  <c r="P2276" i="22"/>
  <c r="Q2276" i="22" s="1"/>
  <c r="U2276" i="22" s="1"/>
  <c r="R2275" i="22"/>
  <c r="S2275" i="22"/>
  <c r="N2277" i="22"/>
  <c r="M2277" i="22"/>
  <c r="L2278" i="22"/>
  <c r="J2278" i="22"/>
  <c r="G2279" i="22"/>
  <c r="K2279" i="22" l="1"/>
  <c r="O2279" i="22" s="1"/>
  <c r="T2279" i="22"/>
  <c r="P2277" i="22"/>
  <c r="Q2277" i="22" s="1"/>
  <c r="U2277" i="22" s="1"/>
  <c r="R2276" i="22"/>
  <c r="S2276" i="22"/>
  <c r="N2278" i="22"/>
  <c r="P2278" i="22" s="1"/>
  <c r="M2278" i="22"/>
  <c r="L2279" i="22"/>
  <c r="J2279" i="22"/>
  <c r="G2280" i="22"/>
  <c r="K2280" i="22" l="1"/>
  <c r="O2280" i="22" s="1"/>
  <c r="T2280" i="22"/>
  <c r="R2277" i="22"/>
  <c r="Q2278" i="22"/>
  <c r="U2278" i="22" s="1"/>
  <c r="S2277" i="22"/>
  <c r="N2279" i="22"/>
  <c r="M2279" i="22"/>
  <c r="L2280" i="22"/>
  <c r="J2280" i="22"/>
  <c r="G2281" i="22"/>
  <c r="K2281" i="22" l="1"/>
  <c r="O2281" i="22" s="1"/>
  <c r="T2281" i="22"/>
  <c r="R2278" i="22"/>
  <c r="P2279" i="22"/>
  <c r="Q2279" i="22" s="1"/>
  <c r="U2279" i="22" s="1"/>
  <c r="S2278" i="22"/>
  <c r="N2280" i="22"/>
  <c r="M2280" i="22"/>
  <c r="L2281" i="22"/>
  <c r="J2281" i="22"/>
  <c r="G2282" i="22"/>
  <c r="K2282" i="22" l="1"/>
  <c r="O2282" i="22" s="1"/>
  <c r="T2282" i="22"/>
  <c r="R2279" i="22"/>
  <c r="P2280" i="22"/>
  <c r="Q2280" i="22" s="1"/>
  <c r="U2280" i="22" s="1"/>
  <c r="S2279" i="22"/>
  <c r="N2281" i="22"/>
  <c r="P2281" i="22" s="1"/>
  <c r="M2281" i="22"/>
  <c r="L2282" i="22"/>
  <c r="J2282" i="22"/>
  <c r="G2283" i="22"/>
  <c r="K2283" i="22" l="1"/>
  <c r="O2283" i="22" s="1"/>
  <c r="T2283" i="22"/>
  <c r="R2280" i="22"/>
  <c r="Q2281" i="22"/>
  <c r="U2281" i="22" s="1"/>
  <c r="S2280" i="22"/>
  <c r="N2282" i="22"/>
  <c r="P2282" i="22" s="1"/>
  <c r="M2282" i="22"/>
  <c r="L2283" i="22"/>
  <c r="J2283" i="22"/>
  <c r="G2284" i="22"/>
  <c r="K2284" i="22" l="1"/>
  <c r="O2284" i="22" s="1"/>
  <c r="T2284" i="22"/>
  <c r="R2281" i="22"/>
  <c r="Q2282" i="22"/>
  <c r="U2282" i="22" s="1"/>
  <c r="S2281" i="22"/>
  <c r="N2283" i="22"/>
  <c r="M2283" i="22"/>
  <c r="L2284" i="22"/>
  <c r="J2284" i="22"/>
  <c r="G2285" i="22"/>
  <c r="K2285" i="22" l="1"/>
  <c r="O2285" i="22" s="1"/>
  <c r="T2285" i="22"/>
  <c r="P2283" i="22"/>
  <c r="Q2283" i="22" s="1"/>
  <c r="U2283" i="22" s="1"/>
  <c r="R2282" i="22"/>
  <c r="S2282" i="22"/>
  <c r="N2284" i="22"/>
  <c r="M2284" i="22"/>
  <c r="L2285" i="22"/>
  <c r="J2285" i="22"/>
  <c r="G2286" i="22"/>
  <c r="K2286" i="22" l="1"/>
  <c r="O2286" i="22" s="1"/>
  <c r="T2286" i="22"/>
  <c r="P2284" i="22"/>
  <c r="Q2284" i="22" s="1"/>
  <c r="U2284" i="22" s="1"/>
  <c r="R2283" i="22"/>
  <c r="S2283" i="22"/>
  <c r="N2285" i="22"/>
  <c r="P2285" i="22" s="1"/>
  <c r="M2285" i="22"/>
  <c r="L2286" i="22"/>
  <c r="J2286" i="22"/>
  <c r="G2287" i="22"/>
  <c r="K2287" i="22" l="1"/>
  <c r="O2287" i="22" s="1"/>
  <c r="T2287" i="22"/>
  <c r="R2284" i="22"/>
  <c r="Q2285" i="22"/>
  <c r="U2285" i="22" s="1"/>
  <c r="S2284" i="22"/>
  <c r="N2286" i="22"/>
  <c r="M2286" i="22"/>
  <c r="L2287" i="22"/>
  <c r="J2287" i="22"/>
  <c r="G2288" i="22"/>
  <c r="K2288" i="22" l="1"/>
  <c r="O2288" i="22" s="1"/>
  <c r="T2288" i="22"/>
  <c r="R2285" i="22"/>
  <c r="P2286" i="22"/>
  <c r="Q2286" i="22" s="1"/>
  <c r="U2286" i="22" s="1"/>
  <c r="S2285" i="22"/>
  <c r="N2287" i="22"/>
  <c r="M2287" i="22"/>
  <c r="L2288" i="22"/>
  <c r="J2288" i="22"/>
  <c r="G2289" i="22"/>
  <c r="K2289" i="22" l="1"/>
  <c r="O2289" i="22" s="1"/>
  <c r="T2289" i="22"/>
  <c r="R2286" i="22"/>
  <c r="P2287" i="22"/>
  <c r="Q2287" i="22" s="1"/>
  <c r="U2287" i="22" s="1"/>
  <c r="S2286" i="22"/>
  <c r="N2288" i="22"/>
  <c r="P2288" i="22" s="1"/>
  <c r="M2288" i="22"/>
  <c r="L2289" i="22"/>
  <c r="J2289" i="22"/>
  <c r="G2290" i="22"/>
  <c r="K2290" i="22" l="1"/>
  <c r="O2290" i="22" s="1"/>
  <c r="T2290" i="22"/>
  <c r="R2287" i="22"/>
  <c r="Q2288" i="22"/>
  <c r="U2288" i="22" s="1"/>
  <c r="S2287" i="22"/>
  <c r="N2289" i="22"/>
  <c r="M2289" i="22"/>
  <c r="L2290" i="22"/>
  <c r="J2290" i="22"/>
  <c r="G2291" i="22"/>
  <c r="K2291" i="22" l="1"/>
  <c r="O2291" i="22" s="1"/>
  <c r="T2291" i="22"/>
  <c r="R2288" i="22"/>
  <c r="P2289" i="22"/>
  <c r="Q2289" i="22" s="1"/>
  <c r="U2289" i="22" s="1"/>
  <c r="S2288" i="22"/>
  <c r="N2290" i="22"/>
  <c r="P2290" i="22" s="1"/>
  <c r="M2290" i="22"/>
  <c r="L2291" i="22"/>
  <c r="J2291" i="22"/>
  <c r="G2292" i="22"/>
  <c r="K2292" i="22" l="1"/>
  <c r="O2292" i="22" s="1"/>
  <c r="T2292" i="22"/>
  <c r="R2289" i="22"/>
  <c r="Q2290" i="22"/>
  <c r="U2290" i="22" s="1"/>
  <c r="S2289" i="22"/>
  <c r="N2291" i="22"/>
  <c r="M2291" i="22"/>
  <c r="L2292" i="22"/>
  <c r="J2292" i="22"/>
  <c r="G2293" i="22"/>
  <c r="K2293" i="22" l="1"/>
  <c r="O2293" i="22" s="1"/>
  <c r="T2293" i="22"/>
  <c r="R2290" i="22"/>
  <c r="P2291" i="22"/>
  <c r="Q2291" i="22" s="1"/>
  <c r="U2291" i="22" s="1"/>
  <c r="S2290" i="22"/>
  <c r="N2292" i="22"/>
  <c r="M2292" i="22"/>
  <c r="L2293" i="22"/>
  <c r="J2293" i="22"/>
  <c r="G2294" i="22"/>
  <c r="K2294" i="22" l="1"/>
  <c r="O2294" i="22" s="1"/>
  <c r="T2294" i="22"/>
  <c r="R2291" i="22"/>
  <c r="P2292" i="22"/>
  <c r="Q2292" i="22" s="1"/>
  <c r="U2292" i="22" s="1"/>
  <c r="S2291" i="22"/>
  <c r="N2293" i="22"/>
  <c r="P2293" i="22" s="1"/>
  <c r="M2293" i="22"/>
  <c r="L2294" i="22"/>
  <c r="J2294" i="22"/>
  <c r="G2295" i="22"/>
  <c r="K2295" i="22" l="1"/>
  <c r="O2295" i="22" s="1"/>
  <c r="T2295" i="22"/>
  <c r="R2292" i="22"/>
  <c r="Q2293" i="22"/>
  <c r="U2293" i="22" s="1"/>
  <c r="S2292" i="22"/>
  <c r="L2295" i="22"/>
  <c r="N2294" i="22"/>
  <c r="M2294" i="22"/>
  <c r="J2295" i="22"/>
  <c r="G2296" i="22"/>
  <c r="K2296" i="22" l="1"/>
  <c r="O2296" i="22" s="1"/>
  <c r="T2296" i="22"/>
  <c r="P2294" i="22"/>
  <c r="Q2294" i="22" s="1"/>
  <c r="U2294" i="22" s="1"/>
  <c r="R2293" i="22"/>
  <c r="S2293" i="22"/>
  <c r="L2296" i="22"/>
  <c r="N2295" i="22"/>
  <c r="P2295" i="22" s="1"/>
  <c r="M2295" i="22"/>
  <c r="J2296" i="22"/>
  <c r="G2297" i="22"/>
  <c r="K2297" i="22" l="1"/>
  <c r="O2297" i="22" s="1"/>
  <c r="T2297" i="22"/>
  <c r="R2294" i="22"/>
  <c r="Q2295" i="22"/>
  <c r="U2295" i="22" s="1"/>
  <c r="S2294" i="22"/>
  <c r="N2296" i="22"/>
  <c r="M2296" i="22"/>
  <c r="L2297" i="22"/>
  <c r="J2297" i="22"/>
  <c r="G2298" i="22"/>
  <c r="K2298" i="22" l="1"/>
  <c r="O2298" i="22" s="1"/>
  <c r="T2298" i="22"/>
  <c r="R2295" i="22"/>
  <c r="P2296" i="22"/>
  <c r="Q2296" i="22" s="1"/>
  <c r="U2296" i="22" s="1"/>
  <c r="S2295" i="22"/>
  <c r="N2297" i="22"/>
  <c r="M2297" i="22"/>
  <c r="L2298" i="22"/>
  <c r="J2298" i="22"/>
  <c r="G2299" i="22"/>
  <c r="K2299" i="22" l="1"/>
  <c r="O2299" i="22" s="1"/>
  <c r="T2299" i="22"/>
  <c r="R2296" i="22"/>
  <c r="P2297" i="22"/>
  <c r="Q2297" i="22" s="1"/>
  <c r="U2297" i="22" s="1"/>
  <c r="S2296" i="22"/>
  <c r="N2298" i="22"/>
  <c r="P2298" i="22" s="1"/>
  <c r="M2298" i="22"/>
  <c r="L2299" i="22"/>
  <c r="J2299" i="22"/>
  <c r="G2300" i="22"/>
  <c r="K2300" i="22" l="1"/>
  <c r="O2300" i="22" s="1"/>
  <c r="T2300" i="22"/>
  <c r="R2297" i="22"/>
  <c r="Q2298" i="22"/>
  <c r="U2298" i="22" s="1"/>
  <c r="S2297" i="22"/>
  <c r="N2299" i="22"/>
  <c r="M2299" i="22"/>
  <c r="L2300" i="22"/>
  <c r="J2300" i="22"/>
  <c r="G2301" i="22"/>
  <c r="K2301" i="22" l="1"/>
  <c r="O2301" i="22" s="1"/>
  <c r="T2301" i="22"/>
  <c r="R2298" i="22"/>
  <c r="P2299" i="22"/>
  <c r="Q2299" i="22" s="1"/>
  <c r="U2299" i="22" s="1"/>
  <c r="S2298" i="22"/>
  <c r="N2300" i="22"/>
  <c r="P2300" i="22" s="1"/>
  <c r="M2300" i="22"/>
  <c r="L2301" i="22"/>
  <c r="J2301" i="22"/>
  <c r="G2302" i="22"/>
  <c r="K2302" i="22" l="1"/>
  <c r="O2302" i="22" s="1"/>
  <c r="T2302" i="22"/>
  <c r="R2299" i="22"/>
  <c r="Q2300" i="22"/>
  <c r="U2300" i="22" s="1"/>
  <c r="S2299" i="22"/>
  <c r="N2301" i="22"/>
  <c r="M2301" i="22"/>
  <c r="L2302" i="22"/>
  <c r="J2302" i="22"/>
  <c r="G2303" i="22"/>
  <c r="K2303" i="22" l="1"/>
  <c r="O2303" i="22" s="1"/>
  <c r="T2303" i="22"/>
  <c r="R2300" i="22"/>
  <c r="P2301" i="22"/>
  <c r="Q2301" i="22" s="1"/>
  <c r="U2301" i="22" s="1"/>
  <c r="S2300" i="22"/>
  <c r="N2302" i="22"/>
  <c r="P2302" i="22" s="1"/>
  <c r="M2302" i="22"/>
  <c r="L2303" i="22"/>
  <c r="J2303" i="22"/>
  <c r="G2304" i="22"/>
  <c r="K2304" i="22" l="1"/>
  <c r="O2304" i="22" s="1"/>
  <c r="T2304" i="22"/>
  <c r="S2301" i="22"/>
  <c r="Q2302" i="22"/>
  <c r="U2302" i="22" s="1"/>
  <c r="R2301" i="22"/>
  <c r="N2303" i="22"/>
  <c r="M2303" i="22"/>
  <c r="L2304" i="22"/>
  <c r="J2304" i="22"/>
  <c r="G2305" i="22"/>
  <c r="K2305" i="22" l="1"/>
  <c r="O2305" i="22" s="1"/>
  <c r="T2305" i="22"/>
  <c r="P2303" i="22"/>
  <c r="Q2303" i="22" s="1"/>
  <c r="U2303" i="22" s="1"/>
  <c r="R2302" i="22"/>
  <c r="S2302" i="22"/>
  <c r="N2304" i="22"/>
  <c r="M2304" i="22"/>
  <c r="L2305" i="22"/>
  <c r="J2305" i="22"/>
  <c r="G2306" i="22"/>
  <c r="K2306" i="22" l="1"/>
  <c r="O2306" i="22" s="1"/>
  <c r="T2306" i="22"/>
  <c r="P2304" i="22"/>
  <c r="Q2304" i="22" s="1"/>
  <c r="U2304" i="22" s="1"/>
  <c r="R2303" i="22"/>
  <c r="S2303" i="22"/>
  <c r="N2305" i="22"/>
  <c r="P2305" i="22" s="1"/>
  <c r="M2305" i="22"/>
  <c r="L2306" i="22"/>
  <c r="J2306" i="22"/>
  <c r="G2307" i="22"/>
  <c r="K2307" i="22" l="1"/>
  <c r="O2307" i="22" s="1"/>
  <c r="T2307" i="22"/>
  <c r="R2304" i="22"/>
  <c r="Q2305" i="22"/>
  <c r="U2305" i="22" s="1"/>
  <c r="S2304" i="22"/>
  <c r="N2306" i="22"/>
  <c r="M2306" i="22"/>
  <c r="L2307" i="22"/>
  <c r="J2307" i="22"/>
  <c r="G2308" i="22"/>
  <c r="K2308" i="22" l="1"/>
  <c r="O2308" i="22" s="1"/>
  <c r="T2308" i="22"/>
  <c r="P2306" i="22"/>
  <c r="Q2306" i="22" s="1"/>
  <c r="U2306" i="22" s="1"/>
  <c r="R2305" i="22"/>
  <c r="S2305" i="22"/>
  <c r="N2307" i="22"/>
  <c r="M2307" i="22"/>
  <c r="L2308" i="22"/>
  <c r="J2308" i="22"/>
  <c r="G2309" i="22"/>
  <c r="K2309" i="22" l="1"/>
  <c r="O2309" i="22" s="1"/>
  <c r="T2309" i="22"/>
  <c r="R2306" i="22"/>
  <c r="P2307" i="22"/>
  <c r="Q2307" i="22" s="1"/>
  <c r="U2307" i="22" s="1"/>
  <c r="S2306" i="22"/>
  <c r="N2308" i="22"/>
  <c r="P2308" i="22" s="1"/>
  <c r="M2308" i="22"/>
  <c r="L2309" i="22"/>
  <c r="J2309" i="22"/>
  <c r="G2310" i="22"/>
  <c r="K2310" i="22" l="1"/>
  <c r="O2310" i="22" s="1"/>
  <c r="T2310" i="22"/>
  <c r="R2307" i="22"/>
  <c r="S2307" i="22"/>
  <c r="Q2308" i="22"/>
  <c r="U2308" i="22" s="1"/>
  <c r="N2309" i="22"/>
  <c r="M2309" i="22"/>
  <c r="L2310" i="22"/>
  <c r="J2310" i="22"/>
  <c r="G2311" i="22"/>
  <c r="K2311" i="22" l="1"/>
  <c r="O2311" i="22" s="1"/>
  <c r="T2311" i="22"/>
  <c r="P2309" i="22"/>
  <c r="Q2309" i="22" s="1"/>
  <c r="U2309" i="22" s="1"/>
  <c r="R2308" i="22"/>
  <c r="S2308" i="22"/>
  <c r="N2310" i="22"/>
  <c r="P2310" i="22" s="1"/>
  <c r="M2310" i="22"/>
  <c r="L2311" i="22"/>
  <c r="J2311" i="22"/>
  <c r="G2312" i="22"/>
  <c r="K2312" i="22" l="1"/>
  <c r="O2312" i="22" s="1"/>
  <c r="T2312" i="22"/>
  <c r="R2309" i="22"/>
  <c r="Q2310" i="22"/>
  <c r="U2310" i="22" s="1"/>
  <c r="S2309" i="22"/>
  <c r="N2311" i="22"/>
  <c r="P2311" i="22" s="1"/>
  <c r="M2311" i="22"/>
  <c r="L2312" i="22"/>
  <c r="J2312" i="22"/>
  <c r="G2313" i="22"/>
  <c r="K2313" i="22" l="1"/>
  <c r="O2313" i="22" s="1"/>
  <c r="T2313" i="22"/>
  <c r="R2310" i="22"/>
  <c r="S2310" i="22"/>
  <c r="Q2311" i="22"/>
  <c r="U2311" i="22" s="1"/>
  <c r="N2312" i="22"/>
  <c r="M2312" i="22"/>
  <c r="L2313" i="22"/>
  <c r="J2313" i="22"/>
  <c r="G2314" i="22"/>
  <c r="K2314" i="22" l="1"/>
  <c r="O2314" i="22" s="1"/>
  <c r="T2314" i="22"/>
  <c r="P2312" i="22"/>
  <c r="Q2312" i="22" s="1"/>
  <c r="U2312" i="22" s="1"/>
  <c r="R2311" i="22"/>
  <c r="S2311" i="22"/>
  <c r="N2313" i="22"/>
  <c r="P2313" i="22" s="1"/>
  <c r="M2313" i="22"/>
  <c r="L2314" i="22"/>
  <c r="J2314" i="22"/>
  <c r="G2315" i="22"/>
  <c r="K2315" i="22" l="1"/>
  <c r="O2315" i="22" s="1"/>
  <c r="T2315" i="22"/>
  <c r="R2312" i="22"/>
  <c r="S2312" i="22"/>
  <c r="Q2313" i="22"/>
  <c r="U2313" i="22" s="1"/>
  <c r="N2314" i="22"/>
  <c r="M2314" i="22"/>
  <c r="L2315" i="22"/>
  <c r="J2315" i="22"/>
  <c r="G2316" i="22"/>
  <c r="K2316" i="22" l="1"/>
  <c r="O2316" i="22" s="1"/>
  <c r="T2316" i="22"/>
  <c r="P2314" i="22"/>
  <c r="Q2314" i="22" s="1"/>
  <c r="U2314" i="22" s="1"/>
  <c r="R2313" i="22"/>
  <c r="S2313" i="22"/>
  <c r="N2315" i="22"/>
  <c r="P2315" i="22" s="1"/>
  <c r="M2315" i="22"/>
  <c r="L2316" i="22"/>
  <c r="J2316" i="22"/>
  <c r="G2317" i="22"/>
  <c r="K2317" i="22" l="1"/>
  <c r="O2317" i="22" s="1"/>
  <c r="T2317" i="22"/>
  <c r="R2314" i="22"/>
  <c r="S2314" i="22"/>
  <c r="N2316" i="22"/>
  <c r="P2316" i="22" s="1"/>
  <c r="M2316" i="22"/>
  <c r="Q2315" i="22"/>
  <c r="U2315" i="22" s="1"/>
  <c r="L2317" i="22"/>
  <c r="J2317" i="22"/>
  <c r="G2318" i="22"/>
  <c r="K2318" i="22" l="1"/>
  <c r="O2318" i="22" s="1"/>
  <c r="T2318" i="22"/>
  <c r="R2315" i="22"/>
  <c r="Q2316" i="22"/>
  <c r="U2316" i="22" s="1"/>
  <c r="S2315" i="22"/>
  <c r="N2317" i="22"/>
  <c r="M2317" i="22"/>
  <c r="L2318" i="22"/>
  <c r="J2318" i="22"/>
  <c r="G2319" i="22"/>
  <c r="K2319" i="22" l="1"/>
  <c r="O2319" i="22" s="1"/>
  <c r="T2319" i="22"/>
  <c r="R2316" i="22"/>
  <c r="P2317" i="22"/>
  <c r="Q2317" i="22" s="1"/>
  <c r="U2317" i="22" s="1"/>
  <c r="S2316" i="22"/>
  <c r="N2318" i="22"/>
  <c r="P2318" i="22" s="1"/>
  <c r="M2318" i="22"/>
  <c r="L2319" i="22"/>
  <c r="J2319" i="22"/>
  <c r="G2320" i="22"/>
  <c r="K2320" i="22" l="1"/>
  <c r="O2320" i="22" s="1"/>
  <c r="T2320" i="22"/>
  <c r="R2317" i="22"/>
  <c r="Q2318" i="22"/>
  <c r="U2318" i="22" s="1"/>
  <c r="S2317" i="22"/>
  <c r="N2319" i="22"/>
  <c r="M2319" i="22"/>
  <c r="L2320" i="22"/>
  <c r="J2320" i="22"/>
  <c r="G2321" i="22"/>
  <c r="K2321" i="22" l="1"/>
  <c r="O2321" i="22" s="1"/>
  <c r="T2321" i="22"/>
  <c r="R2318" i="22"/>
  <c r="P2319" i="22"/>
  <c r="Q2319" i="22" s="1"/>
  <c r="U2319" i="22" s="1"/>
  <c r="S2318" i="22"/>
  <c r="N2320" i="22"/>
  <c r="P2320" i="22" s="1"/>
  <c r="M2320" i="22"/>
  <c r="L2321" i="22"/>
  <c r="J2321" i="22"/>
  <c r="G2322" i="22"/>
  <c r="K2322" i="22" l="1"/>
  <c r="O2322" i="22" s="1"/>
  <c r="T2322" i="22"/>
  <c r="Q2320" i="22"/>
  <c r="U2320" i="22" s="1"/>
  <c r="S2319" i="22"/>
  <c r="R2319" i="22"/>
  <c r="N2321" i="22"/>
  <c r="M2321" i="22"/>
  <c r="L2322" i="22"/>
  <c r="J2322" i="22"/>
  <c r="G2323" i="22"/>
  <c r="K2323" i="22" l="1"/>
  <c r="O2323" i="22" s="1"/>
  <c r="T2323" i="22"/>
  <c r="P2321" i="22"/>
  <c r="Q2321" i="22" s="1"/>
  <c r="U2321" i="22" s="1"/>
  <c r="R2320" i="22"/>
  <c r="S2320" i="22"/>
  <c r="N2322" i="22"/>
  <c r="M2322" i="22"/>
  <c r="L2323" i="22"/>
  <c r="J2323" i="22"/>
  <c r="G2324" i="22"/>
  <c r="K2324" i="22" l="1"/>
  <c r="O2324" i="22" s="1"/>
  <c r="T2324" i="22"/>
  <c r="P2322" i="22"/>
  <c r="Q2322" i="22" s="1"/>
  <c r="U2322" i="22" s="1"/>
  <c r="R2321" i="22"/>
  <c r="S2321" i="22"/>
  <c r="N2323" i="22"/>
  <c r="P2323" i="22" s="1"/>
  <c r="M2323" i="22"/>
  <c r="L2324" i="22"/>
  <c r="J2324" i="22"/>
  <c r="G2325" i="22"/>
  <c r="K2325" i="22" l="1"/>
  <c r="O2325" i="22" s="1"/>
  <c r="T2325" i="22"/>
  <c r="R2322" i="22"/>
  <c r="Q2323" i="22"/>
  <c r="U2323" i="22" s="1"/>
  <c r="S2322" i="22"/>
  <c r="N2324" i="22"/>
  <c r="P2324" i="22" s="1"/>
  <c r="M2324" i="22"/>
  <c r="L2325" i="22"/>
  <c r="J2325" i="22"/>
  <c r="G2326" i="22"/>
  <c r="K2326" i="22" l="1"/>
  <c r="O2326" i="22" s="1"/>
  <c r="T2326" i="22"/>
  <c r="R2323" i="22"/>
  <c r="Q2324" i="22"/>
  <c r="U2324" i="22" s="1"/>
  <c r="S2323" i="22"/>
  <c r="N2325" i="22"/>
  <c r="M2325" i="22"/>
  <c r="L2326" i="22"/>
  <c r="J2326" i="22"/>
  <c r="G2327" i="22"/>
  <c r="K2327" i="22" l="1"/>
  <c r="O2327" i="22" s="1"/>
  <c r="T2327" i="22"/>
  <c r="P2325" i="22"/>
  <c r="Q2325" i="22" s="1"/>
  <c r="U2325" i="22" s="1"/>
  <c r="R2324" i="22"/>
  <c r="S2324" i="22"/>
  <c r="N2326" i="22"/>
  <c r="P2326" i="22" s="1"/>
  <c r="M2326" i="22"/>
  <c r="L2327" i="22"/>
  <c r="J2327" i="22"/>
  <c r="G2328" i="22"/>
  <c r="K2328" i="22" l="1"/>
  <c r="O2328" i="22" s="1"/>
  <c r="T2328" i="22"/>
  <c r="R2325" i="22"/>
  <c r="S2325" i="22"/>
  <c r="Q2326" i="22"/>
  <c r="U2326" i="22" s="1"/>
  <c r="N2327" i="22"/>
  <c r="M2327" i="22"/>
  <c r="L2328" i="22"/>
  <c r="J2328" i="22"/>
  <c r="G2329" i="22"/>
  <c r="K2329" i="22" l="1"/>
  <c r="O2329" i="22" s="1"/>
  <c r="T2329" i="22"/>
  <c r="P2327" i="22"/>
  <c r="Q2327" i="22" s="1"/>
  <c r="U2327" i="22" s="1"/>
  <c r="R2326" i="22"/>
  <c r="S2326" i="22"/>
  <c r="N2328" i="22"/>
  <c r="P2328" i="22" s="1"/>
  <c r="M2328" i="22"/>
  <c r="L2329" i="22"/>
  <c r="J2329" i="22"/>
  <c r="G2330" i="22"/>
  <c r="K2330" i="22" l="1"/>
  <c r="O2330" i="22" s="1"/>
  <c r="T2330" i="22"/>
  <c r="R2327" i="22"/>
  <c r="Q2328" i="22"/>
  <c r="U2328" i="22" s="1"/>
  <c r="S2327" i="22"/>
  <c r="N2329" i="22"/>
  <c r="P2329" i="22" s="1"/>
  <c r="M2329" i="22"/>
  <c r="L2330" i="22"/>
  <c r="J2330" i="22"/>
  <c r="G2331" i="22"/>
  <c r="K2331" i="22" l="1"/>
  <c r="O2331" i="22" s="1"/>
  <c r="T2331" i="22"/>
  <c r="R2328" i="22"/>
  <c r="S2328" i="22"/>
  <c r="Q2329" i="22"/>
  <c r="U2329" i="22" s="1"/>
  <c r="N2330" i="22"/>
  <c r="M2330" i="22"/>
  <c r="L2331" i="22"/>
  <c r="J2331" i="22"/>
  <c r="G2332" i="22"/>
  <c r="K2332" i="22" l="1"/>
  <c r="O2332" i="22" s="1"/>
  <c r="T2332" i="22"/>
  <c r="P2330" i="22"/>
  <c r="Q2330" i="22" s="1"/>
  <c r="U2330" i="22" s="1"/>
  <c r="S2329" i="22"/>
  <c r="R2329" i="22"/>
  <c r="N2331" i="22"/>
  <c r="M2331" i="22"/>
  <c r="L2332" i="22"/>
  <c r="J2332" i="22"/>
  <c r="G2333" i="22"/>
  <c r="K2333" i="22" l="1"/>
  <c r="O2333" i="22" s="1"/>
  <c r="T2333" i="22"/>
  <c r="P2331" i="22"/>
  <c r="Q2331" i="22" s="1"/>
  <c r="U2331" i="22" s="1"/>
  <c r="R2330" i="22"/>
  <c r="S2330" i="22"/>
  <c r="N2332" i="22"/>
  <c r="P2332" i="22" s="1"/>
  <c r="M2332" i="22"/>
  <c r="L2333" i="22"/>
  <c r="J2333" i="22"/>
  <c r="G2334" i="22"/>
  <c r="K2334" i="22" l="1"/>
  <c r="O2334" i="22" s="1"/>
  <c r="T2334" i="22"/>
  <c r="R2331" i="22"/>
  <c r="Q2332" i="22"/>
  <c r="U2332" i="22" s="1"/>
  <c r="S2331" i="22"/>
  <c r="N2333" i="22"/>
  <c r="M2333" i="22"/>
  <c r="L2334" i="22"/>
  <c r="J2334" i="22"/>
  <c r="G2335" i="22"/>
  <c r="K2335" i="22" l="1"/>
  <c r="O2335" i="22" s="1"/>
  <c r="T2335" i="22"/>
  <c r="R2332" i="22"/>
  <c r="P2333" i="22"/>
  <c r="Q2333" i="22" s="1"/>
  <c r="U2333" i="22" s="1"/>
  <c r="S2332" i="22"/>
  <c r="N2334" i="22"/>
  <c r="M2334" i="22"/>
  <c r="L2335" i="22"/>
  <c r="J2335" i="22"/>
  <c r="G2336" i="22"/>
  <c r="K2336" i="22" l="1"/>
  <c r="O2336" i="22" s="1"/>
  <c r="T2336" i="22"/>
  <c r="R2333" i="22"/>
  <c r="P2334" i="22"/>
  <c r="Q2334" i="22" s="1"/>
  <c r="U2334" i="22" s="1"/>
  <c r="S2333" i="22"/>
  <c r="N2335" i="22"/>
  <c r="P2335" i="22" s="1"/>
  <c r="M2335" i="22"/>
  <c r="L2336" i="22"/>
  <c r="J2336" i="22"/>
  <c r="G2337" i="22"/>
  <c r="K2337" i="22" l="1"/>
  <c r="O2337" i="22" s="1"/>
  <c r="T2337" i="22"/>
  <c r="R2334" i="22"/>
  <c r="Q2335" i="22"/>
  <c r="U2335" i="22" s="1"/>
  <c r="S2334" i="22"/>
  <c r="N2336" i="22"/>
  <c r="P2336" i="22" s="1"/>
  <c r="M2336" i="22"/>
  <c r="L2337" i="22"/>
  <c r="J2337" i="22"/>
  <c r="G2338" i="22"/>
  <c r="K2338" i="22" l="1"/>
  <c r="O2338" i="22" s="1"/>
  <c r="T2338" i="22"/>
  <c r="R2335" i="22"/>
  <c r="S2335" i="22"/>
  <c r="Q2336" i="22"/>
  <c r="U2336" i="22" s="1"/>
  <c r="N2337" i="22"/>
  <c r="M2337" i="22"/>
  <c r="L2338" i="22"/>
  <c r="J2338" i="22"/>
  <c r="G2339" i="22"/>
  <c r="K2339" i="22" l="1"/>
  <c r="O2339" i="22" s="1"/>
  <c r="T2339" i="22"/>
  <c r="P2337" i="22"/>
  <c r="Q2337" i="22" s="1"/>
  <c r="U2337" i="22" s="1"/>
  <c r="R2336" i="22"/>
  <c r="S2336" i="22"/>
  <c r="N2338" i="22"/>
  <c r="P2338" i="22" s="1"/>
  <c r="M2338" i="22"/>
  <c r="L2339" i="22"/>
  <c r="J2339" i="22"/>
  <c r="G2340" i="22"/>
  <c r="K2340" i="22" l="1"/>
  <c r="O2340" i="22" s="1"/>
  <c r="T2340" i="22"/>
  <c r="R2337" i="22"/>
  <c r="Q2338" i="22"/>
  <c r="U2338" i="22" s="1"/>
  <c r="S2337" i="22"/>
  <c r="N2339" i="22"/>
  <c r="M2339" i="22"/>
  <c r="L2340" i="22"/>
  <c r="J2340" i="22"/>
  <c r="G2341" i="22"/>
  <c r="K2341" i="22" l="1"/>
  <c r="O2341" i="22" s="1"/>
  <c r="T2341" i="22"/>
  <c r="R2338" i="22"/>
  <c r="P2339" i="22"/>
  <c r="Q2339" i="22" s="1"/>
  <c r="U2339" i="22" s="1"/>
  <c r="S2338" i="22"/>
  <c r="N2340" i="22"/>
  <c r="M2340" i="22"/>
  <c r="L2341" i="22"/>
  <c r="J2341" i="22"/>
  <c r="G2342" i="22"/>
  <c r="K2342" i="22" l="1"/>
  <c r="O2342" i="22" s="1"/>
  <c r="T2342" i="22"/>
  <c r="R2339" i="22"/>
  <c r="P2340" i="22"/>
  <c r="Q2340" i="22" s="1"/>
  <c r="U2340" i="22" s="1"/>
  <c r="S2339" i="22"/>
  <c r="N2341" i="22"/>
  <c r="P2341" i="22" s="1"/>
  <c r="M2341" i="22"/>
  <c r="L2342" i="22"/>
  <c r="J2342" i="22"/>
  <c r="G2343" i="22"/>
  <c r="K2343" i="22" l="1"/>
  <c r="O2343" i="22" s="1"/>
  <c r="T2343" i="22"/>
  <c r="R2340" i="22"/>
  <c r="Q2341" i="22"/>
  <c r="U2341" i="22" s="1"/>
  <c r="S2340" i="22"/>
  <c r="N2342" i="22"/>
  <c r="M2342" i="22"/>
  <c r="L2343" i="22"/>
  <c r="J2343" i="22"/>
  <c r="G2344" i="22"/>
  <c r="K2344" i="22" l="1"/>
  <c r="O2344" i="22" s="1"/>
  <c r="T2344" i="22"/>
  <c r="R2341" i="22"/>
  <c r="P2342" i="22"/>
  <c r="Q2342" i="22" s="1"/>
  <c r="U2342" i="22" s="1"/>
  <c r="S2341" i="22"/>
  <c r="N2343" i="22"/>
  <c r="M2343" i="22"/>
  <c r="L2344" i="22"/>
  <c r="J2344" i="22"/>
  <c r="G2345" i="22"/>
  <c r="K2345" i="22" l="1"/>
  <c r="O2345" i="22" s="1"/>
  <c r="T2345" i="22"/>
  <c r="R2342" i="22"/>
  <c r="P2343" i="22"/>
  <c r="Q2343" i="22" s="1"/>
  <c r="U2343" i="22" s="1"/>
  <c r="S2342" i="22"/>
  <c r="N2344" i="22"/>
  <c r="P2344" i="22" s="1"/>
  <c r="M2344" i="22"/>
  <c r="L2345" i="22"/>
  <c r="J2345" i="22"/>
  <c r="G2346" i="22"/>
  <c r="K2346" i="22" l="1"/>
  <c r="O2346" i="22" s="1"/>
  <c r="T2346" i="22"/>
  <c r="R2343" i="22"/>
  <c r="Q2344" i="22"/>
  <c r="U2344" i="22" s="1"/>
  <c r="S2343" i="22"/>
  <c r="N2345" i="22"/>
  <c r="M2345" i="22"/>
  <c r="L2346" i="22"/>
  <c r="J2346" i="22"/>
  <c r="G2347" i="22"/>
  <c r="K2347" i="22" l="1"/>
  <c r="O2347" i="22" s="1"/>
  <c r="T2347" i="22"/>
  <c r="R2344" i="22"/>
  <c r="P2345" i="22"/>
  <c r="Q2345" i="22" s="1"/>
  <c r="U2345" i="22" s="1"/>
  <c r="S2344" i="22"/>
  <c r="N2346" i="22"/>
  <c r="M2346" i="22"/>
  <c r="L2347" i="22"/>
  <c r="J2347" i="22"/>
  <c r="G2348" i="22"/>
  <c r="K2348" i="22" l="1"/>
  <c r="O2348" i="22" s="1"/>
  <c r="T2348" i="22"/>
  <c r="R2345" i="22"/>
  <c r="P2346" i="22"/>
  <c r="Q2346" i="22" s="1"/>
  <c r="U2346" i="22" s="1"/>
  <c r="S2345" i="22"/>
  <c r="N2347" i="22"/>
  <c r="P2347" i="22" s="1"/>
  <c r="M2347" i="22"/>
  <c r="L2348" i="22"/>
  <c r="J2348" i="22"/>
  <c r="G2349" i="22"/>
  <c r="K2349" i="22" l="1"/>
  <c r="O2349" i="22" s="1"/>
  <c r="T2349" i="22"/>
  <c r="R2346" i="22"/>
  <c r="Q2347" i="22"/>
  <c r="U2347" i="22" s="1"/>
  <c r="S2346" i="22"/>
  <c r="N2348" i="22"/>
  <c r="M2348" i="22"/>
  <c r="L2349" i="22"/>
  <c r="J2349" i="22"/>
  <c r="G2350" i="22"/>
  <c r="K2350" i="22" l="1"/>
  <c r="O2350" i="22" s="1"/>
  <c r="T2350" i="22"/>
  <c r="R2347" i="22"/>
  <c r="P2348" i="22"/>
  <c r="Q2348" i="22" s="1"/>
  <c r="U2348" i="22" s="1"/>
  <c r="S2347" i="22"/>
  <c r="N2349" i="22"/>
  <c r="P2349" i="22" s="1"/>
  <c r="M2349" i="22"/>
  <c r="L2350" i="22"/>
  <c r="J2350" i="22"/>
  <c r="G2351" i="22"/>
  <c r="K2351" i="22" l="1"/>
  <c r="O2351" i="22" s="1"/>
  <c r="T2351" i="22"/>
  <c r="S2348" i="22"/>
  <c r="R2348" i="22"/>
  <c r="Q2349" i="22"/>
  <c r="U2349" i="22" s="1"/>
  <c r="N2350" i="22"/>
  <c r="M2350" i="22"/>
  <c r="L2351" i="22"/>
  <c r="J2351" i="22"/>
  <c r="G2352" i="22"/>
  <c r="K2352" i="22" l="1"/>
  <c r="O2352" i="22" s="1"/>
  <c r="T2352" i="22"/>
  <c r="P2350" i="22"/>
  <c r="Q2350" i="22" s="1"/>
  <c r="U2350" i="22" s="1"/>
  <c r="R2349" i="22"/>
  <c r="S2349" i="22"/>
  <c r="N2351" i="22"/>
  <c r="M2351" i="22"/>
  <c r="L2352" i="22"/>
  <c r="J2352" i="22"/>
  <c r="G2353" i="22"/>
  <c r="K2353" i="22" l="1"/>
  <c r="O2353" i="22" s="1"/>
  <c r="T2353" i="22"/>
  <c r="R2350" i="22"/>
  <c r="P2351" i="22"/>
  <c r="Q2351" i="22" s="1"/>
  <c r="U2351" i="22" s="1"/>
  <c r="S2350" i="22"/>
  <c r="N2352" i="22"/>
  <c r="P2352" i="22" s="1"/>
  <c r="M2352" i="22"/>
  <c r="L2353" i="22"/>
  <c r="J2353" i="22"/>
  <c r="G2354" i="22"/>
  <c r="K2354" i="22" l="1"/>
  <c r="O2354" i="22" s="1"/>
  <c r="T2354" i="22"/>
  <c r="R2351" i="22"/>
  <c r="Q2352" i="22"/>
  <c r="U2352" i="22" s="1"/>
  <c r="S2351" i="22"/>
  <c r="N2353" i="22"/>
  <c r="M2353" i="22"/>
  <c r="L2354" i="22"/>
  <c r="J2354" i="22"/>
  <c r="G2355" i="22"/>
  <c r="K2355" i="22" l="1"/>
  <c r="O2355" i="22" s="1"/>
  <c r="T2355" i="22"/>
  <c r="R2352" i="22"/>
  <c r="P2353" i="22"/>
  <c r="Q2353" i="22" s="1"/>
  <c r="U2353" i="22" s="1"/>
  <c r="S2352" i="22"/>
  <c r="N2354" i="22"/>
  <c r="P2354" i="22" s="1"/>
  <c r="M2354" i="22"/>
  <c r="L2355" i="22"/>
  <c r="J2355" i="22"/>
  <c r="G2356" i="22"/>
  <c r="K2356" i="22" l="1"/>
  <c r="O2356" i="22" s="1"/>
  <c r="T2356" i="22"/>
  <c r="R2353" i="22"/>
  <c r="Q2354" i="22"/>
  <c r="U2354" i="22" s="1"/>
  <c r="S2353" i="22"/>
  <c r="N2355" i="22"/>
  <c r="M2355" i="22"/>
  <c r="L2356" i="22"/>
  <c r="J2356" i="22"/>
  <c r="G2357" i="22"/>
  <c r="K2357" i="22" l="1"/>
  <c r="O2357" i="22" s="1"/>
  <c r="T2357" i="22"/>
  <c r="R2354" i="22"/>
  <c r="P2355" i="22"/>
  <c r="Q2355" i="22" s="1"/>
  <c r="U2355" i="22" s="1"/>
  <c r="S2354" i="22"/>
  <c r="N2356" i="22"/>
  <c r="P2356" i="22" s="1"/>
  <c r="M2356" i="22"/>
  <c r="L2357" i="22"/>
  <c r="J2357" i="22"/>
  <c r="G2358" i="22"/>
  <c r="K2358" i="22" l="1"/>
  <c r="O2358" i="22" s="1"/>
  <c r="T2358" i="22"/>
  <c r="S2355" i="22"/>
  <c r="Q2356" i="22"/>
  <c r="U2356" i="22" s="1"/>
  <c r="R2355" i="22"/>
  <c r="N2357" i="22"/>
  <c r="M2357" i="22"/>
  <c r="L2358" i="22"/>
  <c r="J2358" i="22"/>
  <c r="G2359" i="22"/>
  <c r="K2359" i="22" l="1"/>
  <c r="O2359" i="22" s="1"/>
  <c r="T2359" i="22"/>
  <c r="P2357" i="22"/>
  <c r="Q2357" i="22" s="1"/>
  <c r="U2357" i="22" s="1"/>
  <c r="S2356" i="22"/>
  <c r="R2356" i="22"/>
  <c r="N2358" i="22"/>
  <c r="M2358" i="22"/>
  <c r="L2359" i="22"/>
  <c r="J2359" i="22"/>
  <c r="G2360" i="22"/>
  <c r="K2360" i="22" l="1"/>
  <c r="O2360" i="22" s="1"/>
  <c r="T2360" i="22"/>
  <c r="R2357" i="22"/>
  <c r="P2358" i="22"/>
  <c r="Q2358" i="22" s="1"/>
  <c r="U2358" i="22" s="1"/>
  <c r="S2357" i="22"/>
  <c r="N2359" i="22"/>
  <c r="P2359" i="22" s="1"/>
  <c r="M2359" i="22"/>
  <c r="L2360" i="22"/>
  <c r="J2360" i="22"/>
  <c r="G2361" i="22"/>
  <c r="K2361" i="22" l="1"/>
  <c r="O2361" i="22" s="1"/>
  <c r="T2361" i="22"/>
  <c r="R2358" i="22"/>
  <c r="Q2359" i="22"/>
  <c r="U2359" i="22" s="1"/>
  <c r="S2358" i="22"/>
  <c r="N2360" i="22"/>
  <c r="M2360" i="22"/>
  <c r="L2361" i="22"/>
  <c r="J2361" i="22"/>
  <c r="G2362" i="22"/>
  <c r="K2362" i="22" l="1"/>
  <c r="O2362" i="22" s="1"/>
  <c r="T2362" i="22"/>
  <c r="R2359" i="22"/>
  <c r="P2360" i="22"/>
  <c r="Q2360" i="22" s="1"/>
  <c r="U2360" i="22" s="1"/>
  <c r="S2359" i="22"/>
  <c r="N2361" i="22"/>
  <c r="P2361" i="22" s="1"/>
  <c r="M2361" i="22"/>
  <c r="L2362" i="22"/>
  <c r="J2362" i="22"/>
  <c r="G2363" i="22"/>
  <c r="K2363" i="22" l="1"/>
  <c r="O2363" i="22" s="1"/>
  <c r="T2363" i="22"/>
  <c r="R2360" i="22"/>
  <c r="Q2361" i="22"/>
  <c r="U2361" i="22" s="1"/>
  <c r="S2360" i="22"/>
  <c r="N2362" i="22"/>
  <c r="M2362" i="22"/>
  <c r="L2363" i="22"/>
  <c r="J2363" i="22"/>
  <c r="G2364" i="22"/>
  <c r="K2364" i="22" l="1"/>
  <c r="O2364" i="22" s="1"/>
  <c r="T2364" i="22"/>
  <c r="P2362" i="22"/>
  <c r="Q2362" i="22" s="1"/>
  <c r="U2362" i="22" s="1"/>
  <c r="R2361" i="22"/>
  <c r="S2361" i="22"/>
  <c r="N2363" i="22"/>
  <c r="M2363" i="22"/>
  <c r="L2364" i="22"/>
  <c r="J2364" i="22"/>
  <c r="G2365" i="22"/>
  <c r="K2365" i="22" l="1"/>
  <c r="O2365" i="22" s="1"/>
  <c r="T2365" i="22"/>
  <c r="P2363" i="22"/>
  <c r="Q2363" i="22" s="1"/>
  <c r="U2363" i="22" s="1"/>
  <c r="R2362" i="22"/>
  <c r="S2362" i="22"/>
  <c r="N2364" i="22"/>
  <c r="P2364" i="22" s="1"/>
  <c r="M2364" i="22"/>
  <c r="L2365" i="22"/>
  <c r="J2365" i="22"/>
  <c r="G2366" i="22"/>
  <c r="K2366" i="22" l="1"/>
  <c r="O2366" i="22" s="1"/>
  <c r="T2366" i="22"/>
  <c r="R2363" i="22"/>
  <c r="Q2364" i="22"/>
  <c r="U2364" i="22" s="1"/>
  <c r="S2363" i="22"/>
  <c r="N2365" i="22"/>
  <c r="P2365" i="22" s="1"/>
  <c r="M2365" i="22"/>
  <c r="L2366" i="22"/>
  <c r="J2366" i="22"/>
  <c r="G2367" i="22"/>
  <c r="K2367" i="22" l="1"/>
  <c r="O2367" i="22" s="1"/>
  <c r="T2367" i="22"/>
  <c r="R2364" i="22"/>
  <c r="S2364" i="22"/>
  <c r="Q2365" i="22"/>
  <c r="U2365" i="22" s="1"/>
  <c r="N2366" i="22"/>
  <c r="M2366" i="22"/>
  <c r="L2367" i="22"/>
  <c r="J2367" i="22"/>
  <c r="G2368" i="22"/>
  <c r="K2368" i="22" l="1"/>
  <c r="O2368" i="22" s="1"/>
  <c r="T2368" i="22"/>
  <c r="P2366" i="22"/>
  <c r="Q2366" i="22" s="1"/>
  <c r="U2366" i="22" s="1"/>
  <c r="R2365" i="22"/>
  <c r="S2365" i="22"/>
  <c r="N2367" i="22"/>
  <c r="P2367" i="22" s="1"/>
  <c r="M2367" i="22"/>
  <c r="L2368" i="22"/>
  <c r="J2368" i="22"/>
  <c r="G2369" i="22"/>
  <c r="K2369" i="22" l="1"/>
  <c r="O2369" i="22" s="1"/>
  <c r="T2369" i="22"/>
  <c r="R2366" i="22"/>
  <c r="Q2367" i="22"/>
  <c r="U2367" i="22" s="1"/>
  <c r="S2366" i="22"/>
  <c r="N2368" i="22"/>
  <c r="M2368" i="22"/>
  <c r="L2369" i="22"/>
  <c r="J2369" i="22"/>
  <c r="G2370" i="22"/>
  <c r="K2370" i="22" l="1"/>
  <c r="O2370" i="22" s="1"/>
  <c r="T2370" i="22"/>
  <c r="R2367" i="22"/>
  <c r="P2368" i="22"/>
  <c r="Q2368" i="22" s="1"/>
  <c r="U2368" i="22" s="1"/>
  <c r="S2367" i="22"/>
  <c r="N2369" i="22"/>
  <c r="M2369" i="22"/>
  <c r="L2370" i="22"/>
  <c r="J2370" i="22"/>
  <c r="G2371" i="22"/>
  <c r="K2371" i="22" l="1"/>
  <c r="O2371" i="22" s="1"/>
  <c r="T2371" i="22"/>
  <c r="R2368" i="22"/>
  <c r="P2369" i="22"/>
  <c r="Q2369" i="22" s="1"/>
  <c r="U2369" i="22" s="1"/>
  <c r="S2368" i="22"/>
  <c r="N2370" i="22"/>
  <c r="P2370" i="22" s="1"/>
  <c r="M2370" i="22"/>
  <c r="L2371" i="22"/>
  <c r="J2371" i="22"/>
  <c r="G2372" i="22"/>
  <c r="K2372" i="22" l="1"/>
  <c r="O2372" i="22" s="1"/>
  <c r="T2372" i="22"/>
  <c r="R2369" i="22"/>
  <c r="Q2370" i="22"/>
  <c r="U2370" i="22" s="1"/>
  <c r="S2369" i="22"/>
  <c r="N2371" i="22"/>
  <c r="M2371" i="22"/>
  <c r="L2372" i="22"/>
  <c r="J2372" i="22"/>
  <c r="G2373" i="22"/>
  <c r="K2373" i="22" l="1"/>
  <c r="O2373" i="22" s="1"/>
  <c r="T2373" i="22"/>
  <c r="R2370" i="22"/>
  <c r="P2371" i="22"/>
  <c r="Q2371" i="22" s="1"/>
  <c r="U2371" i="22" s="1"/>
  <c r="S2370" i="22"/>
  <c r="N2372" i="22"/>
  <c r="P2372" i="22" s="1"/>
  <c r="M2372" i="22"/>
  <c r="L2373" i="22"/>
  <c r="J2373" i="22"/>
  <c r="G2374" i="22"/>
  <c r="K2374" i="22" l="1"/>
  <c r="O2374" i="22" s="1"/>
  <c r="T2374" i="22"/>
  <c r="R2371" i="22"/>
  <c r="Q2372" i="22"/>
  <c r="U2372" i="22" s="1"/>
  <c r="S2371" i="22"/>
  <c r="N2373" i="22"/>
  <c r="M2373" i="22"/>
  <c r="L2374" i="22"/>
  <c r="J2374" i="22"/>
  <c r="G2375" i="22"/>
  <c r="K2375" i="22" l="1"/>
  <c r="O2375" i="22" s="1"/>
  <c r="T2375" i="22"/>
  <c r="P2373" i="22"/>
  <c r="Q2373" i="22" s="1"/>
  <c r="U2373" i="22" s="1"/>
  <c r="R2372" i="22"/>
  <c r="S2372" i="22"/>
  <c r="N2374" i="22"/>
  <c r="P2374" i="22" s="1"/>
  <c r="M2374" i="22"/>
  <c r="L2375" i="22"/>
  <c r="J2375" i="22"/>
  <c r="G2376" i="22"/>
  <c r="K2376" i="22" l="1"/>
  <c r="O2376" i="22" s="1"/>
  <c r="T2376" i="22"/>
  <c r="R2373" i="22"/>
  <c r="Q2374" i="22"/>
  <c r="U2374" i="22" s="1"/>
  <c r="S2373" i="22"/>
  <c r="N2375" i="22"/>
  <c r="M2375" i="22"/>
  <c r="L2376" i="22"/>
  <c r="J2376" i="22"/>
  <c r="G2377" i="22"/>
  <c r="K2377" i="22" l="1"/>
  <c r="O2377" i="22" s="1"/>
  <c r="T2377" i="22"/>
  <c r="R2374" i="22"/>
  <c r="P2375" i="22"/>
  <c r="Q2375" i="22" s="1"/>
  <c r="U2375" i="22" s="1"/>
  <c r="S2374" i="22"/>
  <c r="N2376" i="22"/>
  <c r="M2376" i="22"/>
  <c r="L2377" i="22"/>
  <c r="J2377" i="22"/>
  <c r="G2378" i="22"/>
  <c r="K2378" i="22" l="1"/>
  <c r="O2378" i="22" s="1"/>
  <c r="T2378" i="22"/>
  <c r="R2375" i="22"/>
  <c r="P2376" i="22"/>
  <c r="Q2376" i="22" s="1"/>
  <c r="U2376" i="22" s="1"/>
  <c r="S2375" i="22"/>
  <c r="N2377" i="22"/>
  <c r="P2377" i="22" s="1"/>
  <c r="M2377" i="22"/>
  <c r="L2378" i="22"/>
  <c r="J2378" i="22"/>
  <c r="G2379" i="22"/>
  <c r="K2379" i="22" l="1"/>
  <c r="O2379" i="22" s="1"/>
  <c r="T2379" i="22"/>
  <c r="R2376" i="22"/>
  <c r="S2376" i="22"/>
  <c r="Q2377" i="22"/>
  <c r="U2377" i="22" s="1"/>
  <c r="N2378" i="22"/>
  <c r="M2378" i="22"/>
  <c r="L2379" i="22"/>
  <c r="J2379" i="22"/>
  <c r="G2380" i="22"/>
  <c r="K2380" i="22" l="1"/>
  <c r="O2380" i="22" s="1"/>
  <c r="T2380" i="22"/>
  <c r="P2378" i="22"/>
  <c r="Q2378" i="22" s="1"/>
  <c r="U2378" i="22" s="1"/>
  <c r="R2377" i="22"/>
  <c r="S2377" i="22"/>
  <c r="N2379" i="22"/>
  <c r="P2379" i="22" s="1"/>
  <c r="M2379" i="22"/>
  <c r="L2380" i="22"/>
  <c r="J2380" i="22"/>
  <c r="G2381" i="22"/>
  <c r="K2381" i="22" l="1"/>
  <c r="O2381" i="22" s="1"/>
  <c r="T2381" i="22"/>
  <c r="R2378" i="22"/>
  <c r="Q2379" i="22"/>
  <c r="U2379" i="22" s="1"/>
  <c r="S2378" i="22"/>
  <c r="N2380" i="22"/>
  <c r="M2380" i="22"/>
  <c r="L2381" i="22"/>
  <c r="J2381" i="22"/>
  <c r="G2382" i="22"/>
  <c r="K2382" i="22" l="1"/>
  <c r="O2382" i="22" s="1"/>
  <c r="T2382" i="22"/>
  <c r="R2379" i="22"/>
  <c r="P2380" i="22"/>
  <c r="Q2380" i="22" s="1"/>
  <c r="U2380" i="22" s="1"/>
  <c r="S2379" i="22"/>
  <c r="N2381" i="22"/>
  <c r="M2381" i="22"/>
  <c r="L2382" i="22"/>
  <c r="J2382" i="22"/>
  <c r="G2383" i="22"/>
  <c r="K2383" i="22" l="1"/>
  <c r="O2383" i="22" s="1"/>
  <c r="T2383" i="22"/>
  <c r="R2380" i="22"/>
  <c r="P2381" i="22"/>
  <c r="Q2381" i="22" s="1"/>
  <c r="U2381" i="22" s="1"/>
  <c r="S2380" i="22"/>
  <c r="N2382" i="22"/>
  <c r="P2382" i="22" s="1"/>
  <c r="M2382" i="22"/>
  <c r="L2383" i="22"/>
  <c r="J2383" i="22"/>
  <c r="G2384" i="22"/>
  <c r="K2384" i="22" l="1"/>
  <c r="O2384" i="22" s="1"/>
  <c r="T2384" i="22"/>
  <c r="R2381" i="22"/>
  <c r="Q2382" i="22"/>
  <c r="U2382" i="22" s="1"/>
  <c r="S2381" i="22"/>
  <c r="N2383" i="22"/>
  <c r="M2383" i="22"/>
  <c r="L2384" i="22"/>
  <c r="J2384" i="22"/>
  <c r="G2385" i="22"/>
  <c r="K2385" i="22" l="1"/>
  <c r="O2385" i="22" s="1"/>
  <c r="T2385" i="22"/>
  <c r="R2382" i="22"/>
  <c r="P2383" i="22"/>
  <c r="Q2383" i="22" s="1"/>
  <c r="U2383" i="22" s="1"/>
  <c r="S2382" i="22"/>
  <c r="N2384" i="22"/>
  <c r="P2384" i="22" s="1"/>
  <c r="M2384" i="22"/>
  <c r="L2385" i="22"/>
  <c r="J2385" i="22"/>
  <c r="G2386" i="22"/>
  <c r="K2386" i="22" l="1"/>
  <c r="O2386" i="22" s="1"/>
  <c r="T2386" i="22"/>
  <c r="R2383" i="22"/>
  <c r="Q2384" i="22"/>
  <c r="U2384" i="22" s="1"/>
  <c r="S2383" i="22"/>
  <c r="N2385" i="22"/>
  <c r="M2385" i="22"/>
  <c r="L2386" i="22"/>
  <c r="J2386" i="22"/>
  <c r="G2387" i="22"/>
  <c r="K2387" i="22" l="1"/>
  <c r="O2387" i="22" s="1"/>
  <c r="T2387" i="22"/>
  <c r="R2384" i="22"/>
  <c r="P2385" i="22"/>
  <c r="Q2385" i="22" s="1"/>
  <c r="U2385" i="22" s="1"/>
  <c r="S2384" i="22"/>
  <c r="N2386" i="22"/>
  <c r="P2386" i="22" s="1"/>
  <c r="M2386" i="22"/>
  <c r="L2387" i="22"/>
  <c r="J2387" i="22"/>
  <c r="G2388" i="22"/>
  <c r="K2388" i="22" l="1"/>
  <c r="O2388" i="22" s="1"/>
  <c r="T2388" i="22"/>
  <c r="S2385" i="22"/>
  <c r="R2385" i="22"/>
  <c r="Q2386" i="22"/>
  <c r="U2386" i="22" s="1"/>
  <c r="N2387" i="22"/>
  <c r="M2387" i="22"/>
  <c r="L2388" i="22"/>
  <c r="J2388" i="22"/>
  <c r="G2389" i="22"/>
  <c r="K2389" i="22" l="1"/>
  <c r="O2389" i="22" s="1"/>
  <c r="T2389" i="22"/>
  <c r="P2387" i="22"/>
  <c r="Q2387" i="22" s="1"/>
  <c r="U2387" i="22" s="1"/>
  <c r="S2386" i="22"/>
  <c r="R2386" i="22"/>
  <c r="N2388" i="22"/>
  <c r="M2388" i="22"/>
  <c r="L2389" i="22"/>
  <c r="J2389" i="22"/>
  <c r="G2390" i="22"/>
  <c r="K2390" i="22" l="1"/>
  <c r="O2390" i="22" s="1"/>
  <c r="T2390" i="22"/>
  <c r="R2387" i="22"/>
  <c r="P2388" i="22"/>
  <c r="Q2388" i="22" s="1"/>
  <c r="U2388" i="22" s="1"/>
  <c r="S2387" i="22"/>
  <c r="N2389" i="22"/>
  <c r="P2389" i="22" s="1"/>
  <c r="M2389" i="22"/>
  <c r="L2390" i="22"/>
  <c r="J2390" i="22"/>
  <c r="G2391" i="22"/>
  <c r="K2391" i="22" l="1"/>
  <c r="O2391" i="22" s="1"/>
  <c r="T2391" i="22"/>
  <c r="R2388" i="22"/>
  <c r="Q2389" i="22"/>
  <c r="U2389" i="22" s="1"/>
  <c r="S2388" i="22"/>
  <c r="N2390" i="22"/>
  <c r="P2390" i="22" s="1"/>
  <c r="M2390" i="22"/>
  <c r="L2391" i="22"/>
  <c r="J2391" i="22"/>
  <c r="G2392" i="22"/>
  <c r="K2392" i="22" l="1"/>
  <c r="O2392" i="22" s="1"/>
  <c r="T2392" i="22"/>
  <c r="R2389" i="22"/>
  <c r="S2389" i="22"/>
  <c r="Q2390" i="22"/>
  <c r="U2390" i="22" s="1"/>
  <c r="N2391" i="22"/>
  <c r="M2391" i="22"/>
  <c r="L2392" i="22"/>
  <c r="J2392" i="22"/>
  <c r="G2393" i="22"/>
  <c r="K2393" i="22" l="1"/>
  <c r="O2393" i="22" s="1"/>
  <c r="T2393" i="22"/>
  <c r="P2391" i="22"/>
  <c r="Q2391" i="22" s="1"/>
  <c r="U2391" i="22" s="1"/>
  <c r="R2390" i="22"/>
  <c r="S2390" i="22"/>
  <c r="N2392" i="22"/>
  <c r="P2392" i="22" s="1"/>
  <c r="M2392" i="22"/>
  <c r="L2393" i="22"/>
  <c r="J2393" i="22"/>
  <c r="G2394" i="22"/>
  <c r="K2394" i="22" l="1"/>
  <c r="O2394" i="22" s="1"/>
  <c r="T2394" i="22"/>
  <c r="R2391" i="22"/>
  <c r="S2391" i="22"/>
  <c r="Q2392" i="22"/>
  <c r="U2392" i="22" s="1"/>
  <c r="N2393" i="22"/>
  <c r="M2393" i="22"/>
  <c r="L2394" i="22"/>
  <c r="J2394" i="22"/>
  <c r="G2395" i="22"/>
  <c r="K2395" i="22" l="1"/>
  <c r="O2395" i="22" s="1"/>
  <c r="T2395" i="22"/>
  <c r="P2393" i="22"/>
  <c r="Q2393" i="22" s="1"/>
  <c r="U2393" i="22" s="1"/>
  <c r="R2392" i="22"/>
  <c r="S2392" i="22"/>
  <c r="N2394" i="22"/>
  <c r="M2394" i="22"/>
  <c r="L2395" i="22"/>
  <c r="J2395" i="22"/>
  <c r="G2396" i="22"/>
  <c r="K2396" i="22" l="1"/>
  <c r="O2396" i="22" s="1"/>
  <c r="T2396" i="22"/>
  <c r="R2393" i="22"/>
  <c r="P2394" i="22"/>
  <c r="Q2394" i="22" s="1"/>
  <c r="U2394" i="22" s="1"/>
  <c r="S2393" i="22"/>
  <c r="N2395" i="22"/>
  <c r="P2395" i="22" s="1"/>
  <c r="M2395" i="22"/>
  <c r="L2396" i="22"/>
  <c r="J2396" i="22"/>
  <c r="G2397" i="22"/>
  <c r="K2397" i="22" l="1"/>
  <c r="O2397" i="22" s="1"/>
  <c r="T2397" i="22"/>
  <c r="R2394" i="22"/>
  <c r="Q2395" i="22"/>
  <c r="U2395" i="22" s="1"/>
  <c r="S2394" i="22"/>
  <c r="N2396" i="22"/>
  <c r="P2396" i="22" s="1"/>
  <c r="M2396" i="22"/>
  <c r="L2397" i="22"/>
  <c r="J2397" i="22"/>
  <c r="G2398" i="22"/>
  <c r="K2398" i="22" l="1"/>
  <c r="O2398" i="22" s="1"/>
  <c r="T2398" i="22"/>
  <c r="R2395" i="22"/>
  <c r="Q2396" i="22"/>
  <c r="U2396" i="22" s="1"/>
  <c r="S2395" i="22"/>
  <c r="N2397" i="22"/>
  <c r="M2397" i="22"/>
  <c r="L2398" i="22"/>
  <c r="J2398" i="22"/>
  <c r="G2399" i="22"/>
  <c r="K2399" i="22" l="1"/>
  <c r="O2399" i="22" s="1"/>
  <c r="T2399" i="22"/>
  <c r="P2397" i="22"/>
  <c r="Q2397" i="22" s="1"/>
  <c r="U2397" i="22" s="1"/>
  <c r="R2396" i="22"/>
  <c r="S2396" i="22"/>
  <c r="N2398" i="22"/>
  <c r="P2398" i="22" s="1"/>
  <c r="M2398" i="22"/>
  <c r="L2399" i="22"/>
  <c r="J2399" i="22"/>
  <c r="G2400" i="22"/>
  <c r="K2400" i="22" l="1"/>
  <c r="O2400" i="22" s="1"/>
  <c r="T2400" i="22"/>
  <c r="R2397" i="22"/>
  <c r="Q2398" i="22"/>
  <c r="U2398" i="22" s="1"/>
  <c r="S2397" i="22"/>
  <c r="N2399" i="22"/>
  <c r="M2399" i="22"/>
  <c r="L2400" i="22"/>
  <c r="J2400" i="22"/>
  <c r="G2401" i="22"/>
  <c r="K2401" i="22" l="1"/>
  <c r="O2401" i="22" s="1"/>
  <c r="T2401" i="22"/>
  <c r="R2398" i="22"/>
  <c r="P2399" i="22"/>
  <c r="Q2399" i="22" s="1"/>
  <c r="U2399" i="22" s="1"/>
  <c r="S2398" i="22"/>
  <c r="N2400" i="22"/>
  <c r="M2400" i="22"/>
  <c r="L2401" i="22"/>
  <c r="J2401" i="22"/>
  <c r="G2402" i="22"/>
  <c r="K2402" i="22" l="1"/>
  <c r="O2402" i="22" s="1"/>
  <c r="T2402" i="22"/>
  <c r="R2399" i="22"/>
  <c r="P2400" i="22"/>
  <c r="Q2400" i="22" s="1"/>
  <c r="U2400" i="22" s="1"/>
  <c r="S2399" i="22"/>
  <c r="N2401" i="22"/>
  <c r="P2401" i="22" s="1"/>
  <c r="M2401" i="22"/>
  <c r="L2402" i="22"/>
  <c r="J2402" i="22"/>
  <c r="G2403" i="22"/>
  <c r="K2403" i="22" l="1"/>
  <c r="O2403" i="22" s="1"/>
  <c r="T2403" i="22"/>
  <c r="R2400" i="22"/>
  <c r="S2400" i="22"/>
  <c r="Q2401" i="22"/>
  <c r="U2401" i="22" s="1"/>
  <c r="N2402" i="22"/>
  <c r="M2402" i="22"/>
  <c r="L2403" i="22"/>
  <c r="J2403" i="22"/>
  <c r="G2404" i="22"/>
  <c r="K2404" i="22" l="1"/>
  <c r="O2404" i="22" s="1"/>
  <c r="T2404" i="22"/>
  <c r="P2402" i="22"/>
  <c r="Q2402" i="22" s="1"/>
  <c r="U2402" i="22" s="1"/>
  <c r="R2401" i="22"/>
  <c r="S2401" i="22"/>
  <c r="N2403" i="22"/>
  <c r="P2403" i="22" s="1"/>
  <c r="M2403" i="22"/>
  <c r="L2404" i="22"/>
  <c r="J2404" i="22"/>
  <c r="G2405" i="22"/>
  <c r="K2405" i="22" l="1"/>
  <c r="O2405" i="22" s="1"/>
  <c r="T2405" i="22"/>
  <c r="R2402" i="22"/>
  <c r="Q2403" i="22"/>
  <c r="U2403" i="22" s="1"/>
  <c r="S2402" i="22"/>
  <c r="N2404" i="22"/>
  <c r="M2404" i="22"/>
  <c r="L2405" i="22"/>
  <c r="J2405" i="22"/>
  <c r="G2406" i="22"/>
  <c r="K2406" i="22" l="1"/>
  <c r="O2406" i="22" s="1"/>
  <c r="T2406" i="22"/>
  <c r="R2403" i="22"/>
  <c r="P2404" i="22"/>
  <c r="Q2404" i="22" s="1"/>
  <c r="U2404" i="22" s="1"/>
  <c r="S2403" i="22"/>
  <c r="N2405" i="22"/>
  <c r="M2405" i="22"/>
  <c r="L2406" i="22"/>
  <c r="J2406" i="22"/>
  <c r="G2407" i="22"/>
  <c r="K2407" i="22" l="1"/>
  <c r="O2407" i="22" s="1"/>
  <c r="T2407" i="22"/>
  <c r="R2404" i="22"/>
  <c r="P2405" i="22"/>
  <c r="Q2405" i="22" s="1"/>
  <c r="U2405" i="22" s="1"/>
  <c r="S2404" i="22"/>
  <c r="N2406" i="22"/>
  <c r="P2406" i="22" s="1"/>
  <c r="M2406" i="22"/>
  <c r="L2407" i="22"/>
  <c r="J2407" i="22"/>
  <c r="G2408" i="22"/>
  <c r="K2408" i="22" l="1"/>
  <c r="O2408" i="22" s="1"/>
  <c r="T2408" i="22"/>
  <c r="R2405" i="22"/>
  <c r="Q2406" i="22"/>
  <c r="U2406" i="22" s="1"/>
  <c r="S2405" i="22"/>
  <c r="N2407" i="22"/>
  <c r="M2407" i="22"/>
  <c r="L2408" i="22"/>
  <c r="J2408" i="22"/>
  <c r="G2409" i="22"/>
  <c r="K2409" i="22" l="1"/>
  <c r="O2409" i="22" s="1"/>
  <c r="T2409" i="22"/>
  <c r="R2406" i="22"/>
  <c r="P2407" i="22"/>
  <c r="Q2407" i="22" s="1"/>
  <c r="U2407" i="22" s="1"/>
  <c r="S2406" i="22"/>
  <c r="N2408" i="22"/>
  <c r="P2408" i="22" s="1"/>
  <c r="M2408" i="22"/>
  <c r="L2409" i="22"/>
  <c r="J2409" i="22"/>
  <c r="G2410" i="22"/>
  <c r="K2410" i="22" l="1"/>
  <c r="O2410" i="22" s="1"/>
  <c r="T2410" i="22"/>
  <c r="R2407" i="22"/>
  <c r="Q2408" i="22"/>
  <c r="U2408" i="22" s="1"/>
  <c r="S2407" i="22"/>
  <c r="N2409" i="22"/>
  <c r="M2409" i="22"/>
  <c r="L2410" i="22"/>
  <c r="J2410" i="22"/>
  <c r="G2411" i="22"/>
  <c r="K2411" i="22" l="1"/>
  <c r="O2411" i="22" s="1"/>
  <c r="T2411" i="22"/>
  <c r="P2409" i="22"/>
  <c r="Q2409" i="22" s="1"/>
  <c r="U2409" i="22" s="1"/>
  <c r="R2408" i="22"/>
  <c r="S2408" i="22"/>
  <c r="N2410" i="22"/>
  <c r="P2410" i="22" s="1"/>
  <c r="M2410" i="22"/>
  <c r="L2411" i="22"/>
  <c r="J2411" i="22"/>
  <c r="G2412" i="22"/>
  <c r="K2412" i="22" l="1"/>
  <c r="O2412" i="22" s="1"/>
  <c r="T2412" i="22"/>
  <c r="R2409" i="22"/>
  <c r="Q2410" i="22"/>
  <c r="U2410" i="22" s="1"/>
  <c r="S2409" i="22"/>
  <c r="N2411" i="22"/>
  <c r="M2411" i="22"/>
  <c r="L2412" i="22"/>
  <c r="J2412" i="22"/>
  <c r="G2413" i="22"/>
  <c r="K2413" i="22" l="1"/>
  <c r="O2413" i="22" s="1"/>
  <c r="T2413" i="22"/>
  <c r="P2411" i="22"/>
  <c r="Q2411" i="22" s="1"/>
  <c r="U2411" i="22" s="1"/>
  <c r="R2410" i="22"/>
  <c r="S2410" i="22"/>
  <c r="N2412" i="22"/>
  <c r="M2412" i="22"/>
  <c r="L2413" i="22"/>
  <c r="J2413" i="22"/>
  <c r="G2414" i="22"/>
  <c r="K2414" i="22" l="1"/>
  <c r="O2414" i="22" s="1"/>
  <c r="T2414" i="22"/>
  <c r="P2412" i="22"/>
  <c r="Q2412" i="22" s="1"/>
  <c r="U2412" i="22" s="1"/>
  <c r="R2411" i="22"/>
  <c r="S2411" i="22"/>
  <c r="N2413" i="22"/>
  <c r="P2413" i="22" s="1"/>
  <c r="M2413" i="22"/>
  <c r="L2414" i="22"/>
  <c r="J2414" i="22"/>
  <c r="G2415" i="22"/>
  <c r="K2415" i="22" l="1"/>
  <c r="O2415" i="22" s="1"/>
  <c r="T2415" i="22"/>
  <c r="R2412" i="22"/>
  <c r="S2412" i="22"/>
  <c r="Q2413" i="22"/>
  <c r="U2413" i="22" s="1"/>
  <c r="N2414" i="22"/>
  <c r="M2414" i="22"/>
  <c r="L2415" i="22"/>
  <c r="J2415" i="22"/>
  <c r="G2416" i="22"/>
  <c r="K2416" i="22" l="1"/>
  <c r="O2416" i="22" s="1"/>
  <c r="T2416" i="22"/>
  <c r="P2414" i="22"/>
  <c r="Q2414" i="22" s="1"/>
  <c r="U2414" i="22" s="1"/>
  <c r="R2413" i="22"/>
  <c r="S2413" i="22"/>
  <c r="N2415" i="22"/>
  <c r="P2415" i="22" s="1"/>
  <c r="M2415" i="22"/>
  <c r="L2416" i="22"/>
  <c r="J2416" i="22"/>
  <c r="G2417" i="22"/>
  <c r="K2417" i="22" l="1"/>
  <c r="O2417" i="22" s="1"/>
  <c r="T2417" i="22"/>
  <c r="R2414" i="22"/>
  <c r="Q2415" i="22"/>
  <c r="U2415" i="22" s="1"/>
  <c r="S2414" i="22"/>
  <c r="N2416" i="22"/>
  <c r="P2416" i="22" s="1"/>
  <c r="M2416" i="22"/>
  <c r="L2417" i="22"/>
  <c r="J2417" i="22"/>
  <c r="G2418" i="22"/>
  <c r="S2415" i="22" l="1"/>
  <c r="K2418" i="22"/>
  <c r="O2418" i="22" s="1"/>
  <c r="T2418" i="22"/>
  <c r="R2415" i="22"/>
  <c r="Q2416" i="22"/>
  <c r="U2416" i="22" s="1"/>
  <c r="N2417" i="22"/>
  <c r="M2417" i="22"/>
  <c r="L2418" i="22"/>
  <c r="J2418" i="22"/>
  <c r="G2419" i="22"/>
  <c r="K2419" i="22" l="1"/>
  <c r="O2419" i="22" s="1"/>
  <c r="T2419" i="22"/>
  <c r="P2417" i="22"/>
  <c r="Q2417" i="22" s="1"/>
  <c r="U2417" i="22" s="1"/>
  <c r="R2416" i="22"/>
  <c r="S2416" i="22"/>
  <c r="N2418" i="22"/>
  <c r="M2418" i="22"/>
  <c r="L2419" i="22"/>
  <c r="J2419" i="22"/>
  <c r="G2420" i="22"/>
  <c r="K2420" i="22" l="1"/>
  <c r="O2420" i="22" s="1"/>
  <c r="T2420" i="22"/>
  <c r="R2417" i="22"/>
  <c r="P2418" i="22"/>
  <c r="Q2418" i="22" s="1"/>
  <c r="U2418" i="22" s="1"/>
  <c r="S2417" i="22"/>
  <c r="N2419" i="22"/>
  <c r="P2419" i="22" s="1"/>
  <c r="M2419" i="22"/>
  <c r="L2420" i="22"/>
  <c r="J2420" i="22"/>
  <c r="G2421" i="22"/>
  <c r="K2421" i="22" l="1"/>
  <c r="O2421" i="22" s="1"/>
  <c r="T2421" i="22"/>
  <c r="R2418" i="22"/>
  <c r="S2418" i="22"/>
  <c r="Q2419" i="22"/>
  <c r="U2419" i="22" s="1"/>
  <c r="N2420" i="22"/>
  <c r="M2420" i="22"/>
  <c r="L2421" i="22"/>
  <c r="J2421" i="22"/>
  <c r="G2422" i="22"/>
  <c r="K2422" i="22" l="1"/>
  <c r="O2422" i="22" s="1"/>
  <c r="T2422" i="22"/>
  <c r="P2420" i="22"/>
  <c r="Q2420" i="22" s="1"/>
  <c r="U2420" i="22" s="1"/>
  <c r="R2419" i="22"/>
  <c r="S2419" i="22"/>
  <c r="N2421" i="22"/>
  <c r="P2421" i="22" s="1"/>
  <c r="M2421" i="22"/>
  <c r="L2422" i="22"/>
  <c r="J2422" i="22"/>
  <c r="G2423" i="22"/>
  <c r="K2423" i="22" l="1"/>
  <c r="O2423" i="22" s="1"/>
  <c r="T2423" i="22"/>
  <c r="R2420" i="22"/>
  <c r="Q2421" i="22"/>
  <c r="U2421" i="22" s="1"/>
  <c r="S2420" i="22"/>
  <c r="N2422" i="22"/>
  <c r="M2422" i="22"/>
  <c r="L2423" i="22"/>
  <c r="J2423" i="22"/>
  <c r="G2424" i="22"/>
  <c r="K2424" i="22" l="1"/>
  <c r="O2424" i="22" s="1"/>
  <c r="T2424" i="22"/>
  <c r="R2421" i="22"/>
  <c r="P2422" i="22"/>
  <c r="Q2422" i="22" s="1"/>
  <c r="U2422" i="22" s="1"/>
  <c r="S2421" i="22"/>
  <c r="N2423" i="22"/>
  <c r="M2423" i="22"/>
  <c r="L2424" i="22"/>
  <c r="J2424" i="22"/>
  <c r="G2425" i="22"/>
  <c r="K2425" i="22" l="1"/>
  <c r="O2425" i="22" s="1"/>
  <c r="T2425" i="22"/>
  <c r="R2422" i="22"/>
  <c r="P2423" i="22"/>
  <c r="Q2423" i="22" s="1"/>
  <c r="U2423" i="22" s="1"/>
  <c r="S2422" i="22"/>
  <c r="N2424" i="22"/>
  <c r="P2424" i="22" s="1"/>
  <c r="M2424" i="22"/>
  <c r="L2425" i="22"/>
  <c r="J2425" i="22"/>
  <c r="G2426" i="22"/>
  <c r="K2426" i="22" l="1"/>
  <c r="O2426" i="22" s="1"/>
  <c r="T2426" i="22"/>
  <c r="R2423" i="22"/>
  <c r="Q2424" i="22"/>
  <c r="U2424" i="22" s="1"/>
  <c r="S2423" i="22"/>
  <c r="N2425" i="22"/>
  <c r="M2425" i="22"/>
  <c r="L2426" i="22"/>
  <c r="J2426" i="22"/>
  <c r="G2427" i="22"/>
  <c r="K2427" i="22" l="1"/>
  <c r="O2427" i="22" s="1"/>
  <c r="T2427" i="22"/>
  <c r="R2424" i="22"/>
  <c r="P2425" i="22"/>
  <c r="Q2425" i="22" s="1"/>
  <c r="U2425" i="22" s="1"/>
  <c r="S2424" i="22"/>
  <c r="N2426" i="22"/>
  <c r="P2426" i="22" s="1"/>
  <c r="M2426" i="22"/>
  <c r="L2427" i="22"/>
  <c r="J2427" i="22"/>
  <c r="G2428" i="22"/>
  <c r="K2428" i="22" l="1"/>
  <c r="O2428" i="22" s="1"/>
  <c r="T2428" i="22"/>
  <c r="R2425" i="22"/>
  <c r="S2425" i="22"/>
  <c r="Q2426" i="22"/>
  <c r="U2426" i="22" s="1"/>
  <c r="N2427" i="22"/>
  <c r="M2427" i="22"/>
  <c r="L2428" i="22"/>
  <c r="J2428" i="22"/>
  <c r="G2429" i="22"/>
  <c r="K2429" i="22" l="1"/>
  <c r="O2429" i="22" s="1"/>
  <c r="T2429" i="22"/>
  <c r="P2427" i="22"/>
  <c r="Q2427" i="22" s="1"/>
  <c r="U2427" i="22" s="1"/>
  <c r="R2426" i="22"/>
  <c r="S2426" i="22"/>
  <c r="N2428" i="22"/>
  <c r="P2428" i="22" s="1"/>
  <c r="M2428" i="22"/>
  <c r="L2429" i="22"/>
  <c r="J2429" i="22"/>
  <c r="G2430" i="22"/>
  <c r="K2430" i="22" l="1"/>
  <c r="O2430" i="22" s="1"/>
  <c r="T2430" i="22"/>
  <c r="R2427" i="22"/>
  <c r="Q2428" i="22"/>
  <c r="U2428" i="22" s="1"/>
  <c r="S2427" i="22"/>
  <c r="N2429" i="22"/>
  <c r="M2429" i="22"/>
  <c r="L2430" i="22"/>
  <c r="J2430" i="22"/>
  <c r="G2431" i="22"/>
  <c r="K2431" i="22" l="1"/>
  <c r="O2431" i="22" s="1"/>
  <c r="T2431" i="22"/>
  <c r="R2428" i="22"/>
  <c r="P2429" i="22"/>
  <c r="Q2429" i="22" s="1"/>
  <c r="U2429" i="22" s="1"/>
  <c r="S2428" i="22"/>
  <c r="N2430" i="22"/>
  <c r="P2430" i="22" s="1"/>
  <c r="M2430" i="22"/>
  <c r="L2431" i="22"/>
  <c r="J2431" i="22"/>
  <c r="G2432" i="22"/>
  <c r="K2432" i="22" l="1"/>
  <c r="O2432" i="22" s="1"/>
  <c r="T2432" i="22"/>
  <c r="R2429" i="22"/>
  <c r="S2429" i="22"/>
  <c r="N2431" i="22"/>
  <c r="P2431" i="22" s="1"/>
  <c r="M2431" i="22"/>
  <c r="Q2430" i="22"/>
  <c r="U2430" i="22" s="1"/>
  <c r="L2432" i="22"/>
  <c r="J2432" i="22"/>
  <c r="G2433" i="22"/>
  <c r="K2433" i="22" l="1"/>
  <c r="O2433" i="22" s="1"/>
  <c r="T2433" i="22"/>
  <c r="R2430" i="22"/>
  <c r="Q2431" i="22"/>
  <c r="U2431" i="22" s="1"/>
  <c r="S2430" i="22"/>
  <c r="N2432" i="22"/>
  <c r="P2432" i="22" s="1"/>
  <c r="M2432" i="22"/>
  <c r="L2433" i="22"/>
  <c r="J2433" i="22"/>
  <c r="G2434" i="22"/>
  <c r="K2434" i="22" l="1"/>
  <c r="O2434" i="22" s="1"/>
  <c r="T2434" i="22"/>
  <c r="R2431" i="22"/>
  <c r="S2431" i="22"/>
  <c r="Q2432" i="22"/>
  <c r="U2432" i="22" s="1"/>
  <c r="N2433" i="22"/>
  <c r="M2433" i="22"/>
  <c r="L2434" i="22"/>
  <c r="J2434" i="22"/>
  <c r="G2435" i="22"/>
  <c r="K2435" i="22" l="1"/>
  <c r="O2435" i="22" s="1"/>
  <c r="T2435" i="22"/>
  <c r="P2433" i="22"/>
  <c r="Q2433" i="22" s="1"/>
  <c r="U2433" i="22" s="1"/>
  <c r="R2432" i="22"/>
  <c r="S2432" i="22"/>
  <c r="N2434" i="22"/>
  <c r="P2434" i="22" s="1"/>
  <c r="M2434" i="22"/>
  <c r="L2435" i="22"/>
  <c r="J2435" i="22"/>
  <c r="G2436" i="22"/>
  <c r="K2436" i="22" l="1"/>
  <c r="O2436" i="22" s="1"/>
  <c r="T2436" i="22"/>
  <c r="R2433" i="22"/>
  <c r="S2433" i="22"/>
  <c r="Q2434" i="22"/>
  <c r="U2434" i="22" s="1"/>
  <c r="N2435" i="22"/>
  <c r="M2435" i="22"/>
  <c r="L2436" i="22"/>
  <c r="J2436" i="22"/>
  <c r="G2437" i="22"/>
  <c r="K2437" i="22" l="1"/>
  <c r="O2437" i="22" s="1"/>
  <c r="T2437" i="22"/>
  <c r="P2435" i="22"/>
  <c r="Q2435" i="22" s="1"/>
  <c r="U2435" i="22" s="1"/>
  <c r="R2434" i="22"/>
  <c r="S2434" i="22"/>
  <c r="N2436" i="22"/>
  <c r="P2436" i="22" s="1"/>
  <c r="M2436" i="22"/>
  <c r="L2437" i="22"/>
  <c r="J2437" i="22"/>
  <c r="G2438" i="22"/>
  <c r="K2438" i="22" l="1"/>
  <c r="O2438" i="22" s="1"/>
  <c r="T2438" i="22"/>
  <c r="R2435" i="22"/>
  <c r="Q2436" i="22"/>
  <c r="U2436" i="22" s="1"/>
  <c r="S2435" i="22"/>
  <c r="N2437" i="22"/>
  <c r="P2437" i="22" s="1"/>
  <c r="M2437" i="22"/>
  <c r="L2438" i="22"/>
  <c r="J2438" i="22"/>
  <c r="G2439" i="22"/>
  <c r="K2439" i="22" l="1"/>
  <c r="O2439" i="22" s="1"/>
  <c r="T2439" i="22"/>
  <c r="R2436" i="22"/>
  <c r="S2436" i="22"/>
  <c r="Q2437" i="22"/>
  <c r="U2437" i="22" s="1"/>
  <c r="N2438" i="22"/>
  <c r="M2438" i="22"/>
  <c r="L2439" i="22"/>
  <c r="J2439" i="22"/>
  <c r="G2440" i="22"/>
  <c r="K2440" i="22" l="1"/>
  <c r="O2440" i="22" s="1"/>
  <c r="T2440" i="22"/>
  <c r="P2438" i="22"/>
  <c r="Q2438" i="22" s="1"/>
  <c r="U2438" i="22" s="1"/>
  <c r="R2437" i="22"/>
  <c r="S2437" i="22"/>
  <c r="N2439" i="22"/>
  <c r="M2439" i="22"/>
  <c r="L2440" i="22"/>
  <c r="J2440" i="22"/>
  <c r="G2441" i="22"/>
  <c r="K2441" i="22" l="1"/>
  <c r="O2441" i="22" s="1"/>
  <c r="T2441" i="22"/>
  <c r="P2439" i="22"/>
  <c r="Q2439" i="22" s="1"/>
  <c r="U2439" i="22" s="1"/>
  <c r="R2438" i="22"/>
  <c r="S2438" i="22"/>
  <c r="N2440" i="22"/>
  <c r="P2440" i="22" s="1"/>
  <c r="M2440" i="22"/>
  <c r="L2441" i="22"/>
  <c r="J2441" i="22"/>
  <c r="G2442" i="22"/>
  <c r="K2442" i="22" l="1"/>
  <c r="O2442" i="22" s="1"/>
  <c r="T2442" i="22"/>
  <c r="S2439" i="22"/>
  <c r="R2439" i="22"/>
  <c r="Q2440" i="22"/>
  <c r="U2440" i="22" s="1"/>
  <c r="N2441" i="22"/>
  <c r="M2441" i="22"/>
  <c r="L2442" i="22"/>
  <c r="J2442" i="22"/>
  <c r="G2443" i="22"/>
  <c r="K2443" i="22" l="1"/>
  <c r="O2443" i="22" s="1"/>
  <c r="T2443" i="22"/>
  <c r="P2441" i="22"/>
  <c r="Q2441" i="22" s="1"/>
  <c r="U2441" i="22" s="1"/>
  <c r="R2440" i="22"/>
  <c r="S2440" i="22"/>
  <c r="N2442" i="22"/>
  <c r="M2442" i="22"/>
  <c r="L2443" i="22"/>
  <c r="J2443" i="22"/>
  <c r="G2444" i="22"/>
  <c r="K2444" i="22" l="1"/>
  <c r="O2444" i="22" s="1"/>
  <c r="T2444" i="22"/>
  <c r="P2442" i="22"/>
  <c r="Q2442" i="22" s="1"/>
  <c r="U2442" i="22" s="1"/>
  <c r="R2441" i="22"/>
  <c r="S2441" i="22"/>
  <c r="N2443" i="22"/>
  <c r="P2443" i="22" s="1"/>
  <c r="M2443" i="22"/>
  <c r="L2444" i="22"/>
  <c r="J2444" i="22"/>
  <c r="G2445" i="22"/>
  <c r="K2445" i="22" l="1"/>
  <c r="O2445" i="22" s="1"/>
  <c r="T2445" i="22"/>
  <c r="R2442" i="22"/>
  <c r="Q2443" i="22"/>
  <c r="U2443" i="22" s="1"/>
  <c r="S2442" i="22"/>
  <c r="N2444" i="22"/>
  <c r="P2444" i="22" s="1"/>
  <c r="M2444" i="22"/>
  <c r="L2445" i="22"/>
  <c r="J2445" i="22"/>
  <c r="G2446" i="22"/>
  <c r="K2446" i="22" l="1"/>
  <c r="O2446" i="22" s="1"/>
  <c r="T2446" i="22"/>
  <c r="R2443" i="22"/>
  <c r="Q2444" i="22"/>
  <c r="U2444" i="22" s="1"/>
  <c r="S2443" i="22"/>
  <c r="N2445" i="22"/>
  <c r="M2445" i="22"/>
  <c r="L2446" i="22"/>
  <c r="J2446" i="22"/>
  <c r="G2447" i="22"/>
  <c r="K2447" i="22" l="1"/>
  <c r="O2447" i="22" s="1"/>
  <c r="T2447" i="22"/>
  <c r="P2445" i="22"/>
  <c r="Q2445" i="22" s="1"/>
  <c r="U2445" i="22" s="1"/>
  <c r="R2444" i="22"/>
  <c r="S2444" i="22"/>
  <c r="N2446" i="22"/>
  <c r="P2446" i="22" s="1"/>
  <c r="M2446" i="22"/>
  <c r="L2447" i="22"/>
  <c r="J2447" i="22"/>
  <c r="G2448" i="22"/>
  <c r="K2448" i="22" l="1"/>
  <c r="O2448" i="22" s="1"/>
  <c r="T2448" i="22"/>
  <c r="R2445" i="22"/>
  <c r="Q2446" i="22"/>
  <c r="U2446" i="22" s="1"/>
  <c r="S2445" i="22"/>
  <c r="N2447" i="22"/>
  <c r="M2447" i="22"/>
  <c r="L2448" i="22"/>
  <c r="J2448" i="22"/>
  <c r="G2449" i="22"/>
  <c r="K2449" i="22" l="1"/>
  <c r="O2449" i="22" s="1"/>
  <c r="T2449" i="22"/>
  <c r="R2446" i="22"/>
  <c r="P2447" i="22"/>
  <c r="Q2447" i="22" s="1"/>
  <c r="U2447" i="22" s="1"/>
  <c r="S2446" i="22"/>
  <c r="N2448" i="22"/>
  <c r="M2448" i="22"/>
  <c r="L2449" i="22"/>
  <c r="J2449" i="22"/>
  <c r="G2450" i="22"/>
  <c r="K2450" i="22" l="1"/>
  <c r="O2450" i="22" s="1"/>
  <c r="T2450" i="22"/>
  <c r="R2447" i="22"/>
  <c r="P2448" i="22"/>
  <c r="Q2448" i="22" s="1"/>
  <c r="U2448" i="22" s="1"/>
  <c r="S2447" i="22"/>
  <c r="N2449" i="22"/>
  <c r="P2449" i="22" s="1"/>
  <c r="M2449" i="22"/>
  <c r="L2450" i="22"/>
  <c r="J2450" i="22"/>
  <c r="G2451" i="22"/>
  <c r="K2451" i="22" l="1"/>
  <c r="O2451" i="22" s="1"/>
  <c r="T2451" i="22"/>
  <c r="R2448" i="22"/>
  <c r="S2448" i="22"/>
  <c r="Q2449" i="22"/>
  <c r="U2449" i="22" s="1"/>
  <c r="N2450" i="22"/>
  <c r="P2450" i="22" s="1"/>
  <c r="M2450" i="22"/>
  <c r="L2451" i="22"/>
  <c r="J2451" i="22"/>
  <c r="G2452" i="22"/>
  <c r="K2452" i="22" l="1"/>
  <c r="O2452" i="22" s="1"/>
  <c r="T2452" i="22"/>
  <c r="R2449" i="22"/>
  <c r="S2449" i="22"/>
  <c r="Q2450" i="22"/>
  <c r="U2450" i="22" s="1"/>
  <c r="N2451" i="22"/>
  <c r="M2451" i="22"/>
  <c r="L2452" i="22"/>
  <c r="J2452" i="22"/>
  <c r="G2453" i="22"/>
  <c r="K2453" i="22" l="1"/>
  <c r="O2453" i="22" s="1"/>
  <c r="T2453" i="22"/>
  <c r="P2451" i="22"/>
  <c r="Q2451" i="22" s="1"/>
  <c r="U2451" i="22" s="1"/>
  <c r="R2450" i="22"/>
  <c r="S2450" i="22"/>
  <c r="N2452" i="22"/>
  <c r="P2452" i="22" s="1"/>
  <c r="M2452" i="22"/>
  <c r="L2453" i="22"/>
  <c r="J2453" i="22"/>
  <c r="G2454" i="22"/>
  <c r="K2454" i="22" l="1"/>
  <c r="O2454" i="22" s="1"/>
  <c r="T2454" i="22"/>
  <c r="R2451" i="22"/>
  <c r="S2451" i="22"/>
  <c r="Q2452" i="22"/>
  <c r="U2452" i="22" s="1"/>
  <c r="N2453" i="22"/>
  <c r="M2453" i="22"/>
  <c r="L2454" i="22"/>
  <c r="J2454" i="22"/>
  <c r="G2455" i="22"/>
  <c r="K2455" i="22" l="1"/>
  <c r="O2455" i="22" s="1"/>
  <c r="T2455" i="22"/>
  <c r="P2453" i="22"/>
  <c r="Q2453" i="22" s="1"/>
  <c r="U2453" i="22" s="1"/>
  <c r="R2452" i="22"/>
  <c r="S2452" i="22"/>
  <c r="N2454" i="22"/>
  <c r="P2454" i="22" s="1"/>
  <c r="M2454" i="22"/>
  <c r="L2455" i="22"/>
  <c r="J2455" i="22"/>
  <c r="G2456" i="22"/>
  <c r="K2456" i="22" l="1"/>
  <c r="O2456" i="22" s="1"/>
  <c r="T2456" i="22"/>
  <c r="R2453" i="22"/>
  <c r="S2453" i="22"/>
  <c r="Q2454" i="22"/>
  <c r="U2454" i="22" s="1"/>
  <c r="N2455" i="22"/>
  <c r="P2455" i="22" s="1"/>
  <c r="M2455" i="22"/>
  <c r="L2456" i="22"/>
  <c r="J2456" i="22"/>
  <c r="G2457" i="22"/>
  <c r="K2457" i="22" l="1"/>
  <c r="O2457" i="22" s="1"/>
  <c r="T2457" i="22"/>
  <c r="R2454" i="22"/>
  <c r="Q2455" i="22"/>
  <c r="U2455" i="22" s="1"/>
  <c r="S2454" i="22"/>
  <c r="N2456" i="22"/>
  <c r="M2456" i="22"/>
  <c r="L2457" i="22"/>
  <c r="J2457" i="22"/>
  <c r="G2458" i="22"/>
  <c r="K2458" i="22" l="1"/>
  <c r="O2458" i="22" s="1"/>
  <c r="T2458" i="22"/>
  <c r="R2455" i="22"/>
  <c r="P2456" i="22"/>
  <c r="Q2456" i="22" s="1"/>
  <c r="U2456" i="22" s="1"/>
  <c r="S2455" i="22"/>
  <c r="N2457" i="22"/>
  <c r="P2457" i="22" s="1"/>
  <c r="M2457" i="22"/>
  <c r="L2458" i="22"/>
  <c r="J2458" i="22"/>
  <c r="G2459" i="22"/>
  <c r="K2459" i="22" l="1"/>
  <c r="O2459" i="22" s="1"/>
  <c r="T2459" i="22"/>
  <c r="R2456" i="22"/>
  <c r="Q2457" i="22"/>
  <c r="U2457" i="22" s="1"/>
  <c r="S2456" i="22"/>
  <c r="N2458" i="22"/>
  <c r="M2458" i="22"/>
  <c r="L2459" i="22"/>
  <c r="J2459" i="22"/>
  <c r="G2460" i="22"/>
  <c r="K2460" i="22" l="1"/>
  <c r="O2460" i="22" s="1"/>
  <c r="T2460" i="22"/>
  <c r="R2457" i="22"/>
  <c r="P2458" i="22"/>
  <c r="Q2458" i="22" s="1"/>
  <c r="U2458" i="22" s="1"/>
  <c r="S2457" i="22"/>
  <c r="N2459" i="22"/>
  <c r="M2459" i="22"/>
  <c r="L2460" i="22"/>
  <c r="J2460" i="22"/>
  <c r="G2461" i="22"/>
  <c r="K2461" i="22" l="1"/>
  <c r="O2461" i="22" s="1"/>
  <c r="T2461" i="22"/>
  <c r="R2458" i="22"/>
  <c r="P2459" i="22"/>
  <c r="Q2459" i="22" s="1"/>
  <c r="U2459" i="22" s="1"/>
  <c r="S2458" i="22"/>
  <c r="N2460" i="22"/>
  <c r="P2460" i="22" s="1"/>
  <c r="M2460" i="22"/>
  <c r="L2461" i="22"/>
  <c r="J2461" i="22"/>
  <c r="G2462" i="22"/>
  <c r="K2462" i="22" l="1"/>
  <c r="O2462" i="22" s="1"/>
  <c r="T2462" i="22"/>
  <c r="R2459" i="22"/>
  <c r="Q2460" i="22"/>
  <c r="U2460" i="22" s="1"/>
  <c r="S2459" i="22"/>
  <c r="N2461" i="22"/>
  <c r="M2461" i="22"/>
  <c r="L2462" i="22"/>
  <c r="J2462" i="22"/>
  <c r="G2463" i="22"/>
  <c r="K2463" i="22" l="1"/>
  <c r="O2463" i="22" s="1"/>
  <c r="T2463" i="22"/>
  <c r="R2460" i="22"/>
  <c r="P2461" i="22"/>
  <c r="Q2461" i="22" s="1"/>
  <c r="U2461" i="22" s="1"/>
  <c r="S2460" i="22"/>
  <c r="N2462" i="22"/>
  <c r="P2462" i="22" s="1"/>
  <c r="M2462" i="22"/>
  <c r="L2463" i="22"/>
  <c r="J2463" i="22"/>
  <c r="G2464" i="22"/>
  <c r="K2464" i="22" l="1"/>
  <c r="O2464" i="22" s="1"/>
  <c r="T2464" i="22"/>
  <c r="R2461" i="22"/>
  <c r="Q2462" i="22"/>
  <c r="U2462" i="22" s="1"/>
  <c r="S2461" i="22"/>
  <c r="N2463" i="22"/>
  <c r="M2463" i="22"/>
  <c r="L2464" i="22"/>
  <c r="J2464" i="22"/>
  <c r="G2465" i="22"/>
  <c r="K2465" i="22" l="1"/>
  <c r="O2465" i="22" s="1"/>
  <c r="T2465" i="22"/>
  <c r="R2462" i="22"/>
  <c r="P2463" i="22"/>
  <c r="Q2463" i="22" s="1"/>
  <c r="U2463" i="22" s="1"/>
  <c r="S2462" i="22"/>
  <c r="N2464" i="22"/>
  <c r="P2464" i="22" s="1"/>
  <c r="M2464" i="22"/>
  <c r="L2465" i="22"/>
  <c r="J2465" i="22"/>
  <c r="G2466" i="22"/>
  <c r="K2466" i="22" l="1"/>
  <c r="O2466" i="22" s="1"/>
  <c r="T2466" i="22"/>
  <c r="S2463" i="22"/>
  <c r="Q2464" i="22"/>
  <c r="U2464" i="22" s="1"/>
  <c r="R2463" i="22"/>
  <c r="N2465" i="22"/>
  <c r="M2465" i="22"/>
  <c r="L2466" i="22"/>
  <c r="J2466" i="22"/>
  <c r="G2467" i="22"/>
  <c r="K2467" i="22" l="1"/>
  <c r="O2467" i="22" s="1"/>
  <c r="T2467" i="22"/>
  <c r="P2465" i="22"/>
  <c r="Q2465" i="22" s="1"/>
  <c r="U2465" i="22" s="1"/>
  <c r="R2464" i="22"/>
  <c r="S2464" i="22"/>
  <c r="N2466" i="22"/>
  <c r="M2466" i="22"/>
  <c r="L2467" i="22"/>
  <c r="J2467" i="22"/>
  <c r="G2468" i="22"/>
  <c r="K2468" i="22" l="1"/>
  <c r="O2468" i="22" s="1"/>
  <c r="T2468" i="22"/>
  <c r="P2466" i="22"/>
  <c r="Q2466" i="22" s="1"/>
  <c r="U2466" i="22" s="1"/>
  <c r="R2465" i="22"/>
  <c r="S2465" i="22"/>
  <c r="N2467" i="22"/>
  <c r="P2467" i="22" s="1"/>
  <c r="M2467" i="22"/>
  <c r="L2468" i="22"/>
  <c r="J2468" i="22"/>
  <c r="G2469" i="22"/>
  <c r="K2469" i="22" l="1"/>
  <c r="O2469" i="22" s="1"/>
  <c r="T2469" i="22"/>
  <c r="R2466" i="22"/>
  <c r="Q2467" i="22"/>
  <c r="U2467" i="22" s="1"/>
  <c r="S2466" i="22"/>
  <c r="N2468" i="22"/>
  <c r="M2468" i="22"/>
  <c r="L2469" i="22"/>
  <c r="J2469" i="22"/>
  <c r="G2470" i="22"/>
  <c r="K2470" i="22" l="1"/>
  <c r="O2470" i="22" s="1"/>
  <c r="T2470" i="22"/>
  <c r="R2467" i="22"/>
  <c r="P2468" i="22"/>
  <c r="Q2468" i="22" s="1"/>
  <c r="U2468" i="22" s="1"/>
  <c r="S2467" i="22"/>
  <c r="N2469" i="22"/>
  <c r="P2469" i="22" s="1"/>
  <c r="M2469" i="22"/>
  <c r="L2470" i="22"/>
  <c r="J2470" i="22"/>
  <c r="G2471" i="22"/>
  <c r="K2471" i="22" l="1"/>
  <c r="O2471" i="22" s="1"/>
  <c r="T2471" i="22"/>
  <c r="R2468" i="22"/>
  <c r="S2468" i="22"/>
  <c r="Q2469" i="22"/>
  <c r="U2469" i="22" s="1"/>
  <c r="N2470" i="22"/>
  <c r="M2470" i="22"/>
  <c r="L2471" i="22"/>
  <c r="J2471" i="22"/>
  <c r="G2472" i="22"/>
  <c r="K2472" i="22" l="1"/>
  <c r="O2472" i="22" s="1"/>
  <c r="T2472" i="22"/>
  <c r="P2470" i="22"/>
  <c r="Q2470" i="22" s="1"/>
  <c r="U2470" i="22" s="1"/>
  <c r="R2469" i="22"/>
  <c r="S2469" i="22"/>
  <c r="N2471" i="22"/>
  <c r="M2471" i="22"/>
  <c r="L2472" i="22"/>
  <c r="J2472" i="22"/>
  <c r="G2473" i="22"/>
  <c r="K2473" i="22" l="1"/>
  <c r="O2473" i="22" s="1"/>
  <c r="T2473" i="22"/>
  <c r="P2471" i="22"/>
  <c r="Q2471" i="22" s="1"/>
  <c r="U2471" i="22" s="1"/>
  <c r="R2470" i="22"/>
  <c r="S2470" i="22"/>
  <c r="N2472" i="22"/>
  <c r="P2472" i="22" s="1"/>
  <c r="M2472" i="22"/>
  <c r="L2473" i="22"/>
  <c r="J2473" i="22"/>
  <c r="G2474" i="22"/>
  <c r="K2474" i="22" l="1"/>
  <c r="O2474" i="22" s="1"/>
  <c r="T2474" i="22"/>
  <c r="R2471" i="22"/>
  <c r="Q2472" i="22"/>
  <c r="U2472" i="22" s="1"/>
  <c r="S2471" i="22"/>
  <c r="N2473" i="22"/>
  <c r="M2473" i="22"/>
  <c r="L2474" i="22"/>
  <c r="J2474" i="22"/>
  <c r="G2475" i="22"/>
  <c r="K2475" i="22" l="1"/>
  <c r="O2475" i="22" s="1"/>
  <c r="T2475" i="22"/>
  <c r="R2472" i="22"/>
  <c r="P2473" i="22"/>
  <c r="Q2473" i="22" s="1"/>
  <c r="U2473" i="22" s="1"/>
  <c r="S2472" i="22"/>
  <c r="N2474" i="22"/>
  <c r="P2474" i="22" s="1"/>
  <c r="M2474" i="22"/>
  <c r="L2475" i="22"/>
  <c r="J2475" i="22"/>
  <c r="G2476" i="22"/>
  <c r="K2476" i="22" l="1"/>
  <c r="O2476" i="22" s="1"/>
  <c r="T2476" i="22"/>
  <c r="R2473" i="22"/>
  <c r="Q2474" i="22"/>
  <c r="U2474" i="22" s="1"/>
  <c r="S2473" i="22"/>
  <c r="N2475" i="22"/>
  <c r="M2475" i="22"/>
  <c r="L2476" i="22"/>
  <c r="J2476" i="22"/>
  <c r="G2477" i="22"/>
  <c r="K2477" i="22" l="1"/>
  <c r="O2477" i="22" s="1"/>
  <c r="T2477" i="22"/>
  <c r="R2474" i="22"/>
  <c r="P2475" i="22"/>
  <c r="Q2475" i="22" s="1"/>
  <c r="U2475" i="22" s="1"/>
  <c r="S2474" i="22"/>
  <c r="N2476" i="22"/>
  <c r="P2476" i="22" s="1"/>
  <c r="M2476" i="22"/>
  <c r="L2477" i="22"/>
  <c r="J2477" i="22"/>
  <c r="G2478" i="22"/>
  <c r="K2478" i="22" l="1"/>
  <c r="O2478" i="22" s="1"/>
  <c r="T2478" i="22"/>
  <c r="S2475" i="22"/>
  <c r="Q2476" i="22"/>
  <c r="U2476" i="22" s="1"/>
  <c r="R2475" i="22"/>
  <c r="N2477" i="22"/>
  <c r="M2477" i="22"/>
  <c r="L2478" i="22"/>
  <c r="J2478" i="22"/>
  <c r="G2479" i="22"/>
  <c r="K2479" i="22" l="1"/>
  <c r="O2479" i="22" s="1"/>
  <c r="T2479" i="22"/>
  <c r="P2477" i="22"/>
  <c r="Q2477" i="22" s="1"/>
  <c r="U2477" i="22" s="1"/>
  <c r="R2476" i="22"/>
  <c r="S2476" i="22"/>
  <c r="N2478" i="22"/>
  <c r="M2478" i="22"/>
  <c r="L2479" i="22"/>
  <c r="J2479" i="22"/>
  <c r="G2480" i="22"/>
  <c r="K2480" i="22" l="1"/>
  <c r="O2480" i="22" s="1"/>
  <c r="T2480" i="22"/>
  <c r="P2478" i="22"/>
  <c r="Q2478" i="22" s="1"/>
  <c r="U2478" i="22" s="1"/>
  <c r="R2477" i="22"/>
  <c r="S2477" i="22"/>
  <c r="N2479" i="22"/>
  <c r="P2479" i="22" s="1"/>
  <c r="M2479" i="22"/>
  <c r="L2480" i="22"/>
  <c r="J2480" i="22"/>
  <c r="G2481" i="22"/>
  <c r="K2481" i="22" l="1"/>
  <c r="O2481" i="22" s="1"/>
  <c r="T2481" i="22"/>
  <c r="R2478" i="22"/>
  <c r="Q2479" i="22"/>
  <c r="U2479" i="22" s="1"/>
  <c r="S2478" i="22"/>
  <c r="N2480" i="22"/>
  <c r="P2480" i="22" s="1"/>
  <c r="M2480" i="22"/>
  <c r="L2481" i="22"/>
  <c r="J2481" i="22"/>
  <c r="G2482" i="22"/>
  <c r="K2482" i="22" l="1"/>
  <c r="O2482" i="22" s="1"/>
  <c r="T2482" i="22"/>
  <c r="R2479" i="22"/>
  <c r="S2479" i="22"/>
  <c r="Q2480" i="22"/>
  <c r="U2480" i="22" s="1"/>
  <c r="N2481" i="22"/>
  <c r="M2481" i="22"/>
  <c r="L2482" i="22"/>
  <c r="J2482" i="22"/>
  <c r="G2483" i="22"/>
  <c r="K2483" i="22" l="1"/>
  <c r="O2483" i="22" s="1"/>
  <c r="T2483" i="22"/>
  <c r="P2481" i="22"/>
  <c r="Q2481" i="22" s="1"/>
  <c r="U2481" i="22" s="1"/>
  <c r="R2480" i="22"/>
  <c r="S2480" i="22"/>
  <c r="N2482" i="22"/>
  <c r="P2482" i="22" s="1"/>
  <c r="M2482" i="22"/>
  <c r="L2483" i="22"/>
  <c r="J2483" i="22"/>
  <c r="G2484" i="22"/>
  <c r="K2484" i="22" l="1"/>
  <c r="O2484" i="22" s="1"/>
  <c r="T2484" i="22"/>
  <c r="R2481" i="22"/>
  <c r="S2481" i="22"/>
  <c r="Q2482" i="22"/>
  <c r="U2482" i="22" s="1"/>
  <c r="N2483" i="22"/>
  <c r="M2483" i="22"/>
  <c r="L2484" i="22"/>
  <c r="J2484" i="22"/>
  <c r="G2485" i="22"/>
  <c r="K2485" i="22" l="1"/>
  <c r="O2485" i="22" s="1"/>
  <c r="T2485" i="22"/>
  <c r="R2482" i="22"/>
  <c r="P2483" i="22"/>
  <c r="Q2483" i="22" s="1"/>
  <c r="U2483" i="22" s="1"/>
  <c r="S2482" i="22"/>
  <c r="N2484" i="22"/>
  <c r="M2484" i="22"/>
  <c r="L2485" i="22"/>
  <c r="J2485" i="22"/>
  <c r="G2486" i="22"/>
  <c r="T2486" i="22" s="1"/>
  <c r="R2483" i="22" l="1"/>
  <c r="P2484" i="22"/>
  <c r="Q2484" i="22" s="1"/>
  <c r="U2484" i="22" s="1"/>
  <c r="S2483" i="22"/>
  <c r="N2485" i="22"/>
  <c r="P2485" i="22" s="1"/>
  <c r="M2485" i="22"/>
  <c r="L2486" i="22"/>
  <c r="K2486" i="22"/>
  <c r="O2486" i="22" s="1"/>
  <c r="J2486" i="22"/>
  <c r="G2487" i="22"/>
  <c r="T2487" i="22" s="1"/>
  <c r="R2484" i="22" l="1"/>
  <c r="S2484" i="22"/>
  <c r="Q2485" i="22"/>
  <c r="U2485" i="22" s="1"/>
  <c r="N2486" i="22"/>
  <c r="M2486" i="22"/>
  <c r="L2487" i="22"/>
  <c r="K2487" i="22"/>
  <c r="O2487" i="22" s="1"/>
  <c r="J2487" i="22"/>
  <c r="G2488" i="22"/>
  <c r="T2488" i="22" s="1"/>
  <c r="P2486" i="22" l="1"/>
  <c r="Q2486" i="22" s="1"/>
  <c r="U2486" i="22" s="1"/>
  <c r="R2485" i="22"/>
  <c r="S2485" i="22"/>
  <c r="N2487" i="22"/>
  <c r="M2487" i="22"/>
  <c r="L2488" i="22"/>
  <c r="K2488" i="22"/>
  <c r="O2488" i="22" s="1"/>
  <c r="J2488" i="22"/>
  <c r="G2489" i="22"/>
  <c r="T2489" i="22" s="1"/>
  <c r="P2487" i="22" l="1"/>
  <c r="Q2487" i="22" s="1"/>
  <c r="U2487" i="22" s="1"/>
  <c r="R2486" i="22"/>
  <c r="S2486" i="22"/>
  <c r="N2488" i="22"/>
  <c r="M2488" i="22"/>
  <c r="L2489" i="22"/>
  <c r="K2489" i="22"/>
  <c r="O2489" i="22" s="1"/>
  <c r="J2489" i="22"/>
  <c r="G2490" i="22"/>
  <c r="T2490" i="22" s="1"/>
  <c r="R2487" i="22" l="1"/>
  <c r="P2488" i="22"/>
  <c r="Q2488" i="22" s="1"/>
  <c r="U2488" i="22" s="1"/>
  <c r="S2487" i="22"/>
  <c r="N2489" i="22"/>
  <c r="M2489" i="22"/>
  <c r="L2490" i="22"/>
  <c r="K2490" i="22"/>
  <c r="O2490" i="22" s="1"/>
  <c r="J2490" i="22"/>
  <c r="G2491" i="22"/>
  <c r="T2491" i="22" s="1"/>
  <c r="R2488" i="22" l="1"/>
  <c r="P2489" i="22"/>
  <c r="Q2489" i="22" s="1"/>
  <c r="U2489" i="22" s="1"/>
  <c r="S2488" i="22"/>
  <c r="N2490" i="22"/>
  <c r="M2490" i="22"/>
  <c r="L2491" i="22"/>
  <c r="K2491" i="22"/>
  <c r="O2491" i="22" s="1"/>
  <c r="J2491" i="22"/>
  <c r="G2492" i="22"/>
  <c r="T2492" i="22" s="1"/>
  <c r="R2489" i="22" l="1"/>
  <c r="P2490" i="22"/>
  <c r="Q2490" i="22" s="1"/>
  <c r="U2490" i="22" s="1"/>
  <c r="S2489" i="22"/>
  <c r="N2491" i="22"/>
  <c r="M2491" i="22"/>
  <c r="L2492" i="22"/>
  <c r="K2492" i="22"/>
  <c r="O2492" i="22" s="1"/>
  <c r="J2492" i="22"/>
  <c r="G2493" i="22"/>
  <c r="T2493" i="22" s="1"/>
  <c r="P2491" i="22" l="1"/>
  <c r="Q2491" i="22" s="1"/>
  <c r="U2491" i="22" s="1"/>
  <c r="R2490" i="22"/>
  <c r="S2490" i="22"/>
  <c r="N2492" i="22"/>
  <c r="M2492" i="22"/>
  <c r="L2493" i="22"/>
  <c r="K2493" i="22"/>
  <c r="O2493" i="22" s="1"/>
  <c r="J2493" i="22"/>
  <c r="G2494" i="22"/>
  <c r="T2494" i="22" s="1"/>
  <c r="R2491" i="22" l="1"/>
  <c r="P2492" i="22"/>
  <c r="Q2492" i="22" s="1"/>
  <c r="U2492" i="22" s="1"/>
  <c r="S2491" i="22"/>
  <c r="N2493" i="22"/>
  <c r="M2493" i="22"/>
  <c r="L2494" i="22"/>
  <c r="K2494" i="22"/>
  <c r="O2494" i="22" s="1"/>
  <c r="J2494" i="22"/>
  <c r="G2495" i="22"/>
  <c r="T2495" i="22" s="1"/>
  <c r="R2492" i="22" l="1"/>
  <c r="P2493" i="22"/>
  <c r="Q2493" i="22" s="1"/>
  <c r="U2493" i="22" s="1"/>
  <c r="S2492" i="22"/>
  <c r="N2494" i="22"/>
  <c r="M2494" i="22"/>
  <c r="L2495" i="22"/>
  <c r="K2495" i="22"/>
  <c r="O2495" i="22" s="1"/>
  <c r="J2495" i="22"/>
  <c r="G2496" i="22"/>
  <c r="T2496" i="22" s="1"/>
  <c r="R2493" i="22" l="1"/>
  <c r="P2494" i="22"/>
  <c r="Q2494" i="22" s="1"/>
  <c r="U2494" i="22" s="1"/>
  <c r="S2493" i="22"/>
  <c r="N2495" i="22"/>
  <c r="M2495" i="22"/>
  <c r="L2496" i="22"/>
  <c r="K2496" i="22"/>
  <c r="O2496" i="22" s="1"/>
  <c r="J2496" i="22"/>
  <c r="G2497" i="22"/>
  <c r="T2497" i="22" s="1"/>
  <c r="R2494" i="22" l="1"/>
  <c r="P2495" i="22"/>
  <c r="Q2495" i="22" s="1"/>
  <c r="U2495" i="22" s="1"/>
  <c r="S2494" i="22"/>
  <c r="N2496" i="22"/>
  <c r="P2496" i="22" s="1"/>
  <c r="M2496" i="22"/>
  <c r="L2497" i="22"/>
  <c r="K2497" i="22"/>
  <c r="O2497" i="22" s="1"/>
  <c r="J2497" i="22"/>
  <c r="G2498" i="22"/>
  <c r="T2498" i="22" s="1"/>
  <c r="R2495" i="22" l="1"/>
  <c r="Q2496" i="22"/>
  <c r="U2496" i="22" s="1"/>
  <c r="S2495" i="22"/>
  <c r="N2497" i="22"/>
  <c r="M2497" i="22"/>
  <c r="L2498" i="22"/>
  <c r="K2498" i="22"/>
  <c r="O2498" i="22" s="1"/>
  <c r="J2498" i="22"/>
  <c r="G2499" i="22"/>
  <c r="T2499" i="22" s="1"/>
  <c r="P2497" i="22" l="1"/>
  <c r="Q2497" i="22" s="1"/>
  <c r="U2497" i="22" s="1"/>
  <c r="R2496" i="22"/>
  <c r="S2496" i="22"/>
  <c r="N2498" i="22"/>
  <c r="M2498" i="22"/>
  <c r="L2499" i="22"/>
  <c r="K2499" i="22"/>
  <c r="O2499" i="22" s="1"/>
  <c r="J2499" i="22"/>
  <c r="G2500" i="22"/>
  <c r="T2500" i="22" s="1"/>
  <c r="P2498" i="22" l="1"/>
  <c r="Q2498" i="22" s="1"/>
  <c r="U2498" i="22" s="1"/>
  <c r="R2497" i="22"/>
  <c r="S2497" i="22"/>
  <c r="N2499" i="22"/>
  <c r="M2499" i="22"/>
  <c r="L2500" i="22"/>
  <c r="K2500" i="22"/>
  <c r="O2500" i="22" s="1"/>
  <c r="J2500" i="22"/>
  <c r="G2501" i="22"/>
  <c r="T2501" i="22" s="1"/>
  <c r="R2498" i="22" l="1"/>
  <c r="P2499" i="22"/>
  <c r="Q2499" i="22" s="1"/>
  <c r="U2499" i="22" s="1"/>
  <c r="S2498" i="22"/>
  <c r="N2500" i="22"/>
  <c r="P2500" i="22" s="1"/>
  <c r="M2500" i="22"/>
  <c r="L2501" i="22"/>
  <c r="K2501" i="22"/>
  <c r="O2501" i="22" s="1"/>
  <c r="J2501" i="22"/>
  <c r="G2502" i="22"/>
  <c r="T2502" i="22" s="1"/>
  <c r="R2499" i="22" l="1"/>
  <c r="S2499" i="22"/>
  <c r="Q2500" i="22"/>
  <c r="U2500" i="22" s="1"/>
  <c r="N2501" i="22"/>
  <c r="M2501" i="22"/>
  <c r="L2502" i="22"/>
  <c r="K2502" i="22"/>
  <c r="O2502" i="22" s="1"/>
  <c r="J2502" i="22"/>
  <c r="G2503" i="22"/>
  <c r="T2503" i="22" s="1"/>
  <c r="R2500" i="22" l="1"/>
  <c r="P2501" i="22"/>
  <c r="Q2501" i="22" s="1"/>
  <c r="U2501" i="22" s="1"/>
  <c r="S2500" i="22"/>
  <c r="N2502" i="22"/>
  <c r="M2502" i="22"/>
  <c r="L2503" i="22"/>
  <c r="K2503" i="22"/>
  <c r="O2503" i="22" s="1"/>
  <c r="J2503" i="22"/>
  <c r="G2504" i="22"/>
  <c r="T2504" i="22" s="1"/>
  <c r="R2501" i="22" l="1"/>
  <c r="P2502" i="22"/>
  <c r="Q2502" i="22" s="1"/>
  <c r="U2502" i="22" s="1"/>
  <c r="S2501" i="22"/>
  <c r="N2503" i="22"/>
  <c r="M2503" i="22"/>
  <c r="L2504" i="22"/>
  <c r="K2504" i="22"/>
  <c r="O2504" i="22" s="1"/>
  <c r="J2504" i="22"/>
  <c r="G2505" i="22"/>
  <c r="T2505" i="22" s="1"/>
  <c r="R2502" i="22" l="1"/>
  <c r="P2503" i="22"/>
  <c r="Q2503" i="22" s="1"/>
  <c r="U2503" i="22" s="1"/>
  <c r="S2502" i="22"/>
  <c r="N2504" i="22"/>
  <c r="M2504" i="22"/>
  <c r="L2505" i="22"/>
  <c r="K2505" i="22"/>
  <c r="O2505" i="22" s="1"/>
  <c r="J2505" i="22"/>
  <c r="G2506" i="22"/>
  <c r="T2506" i="22" s="1"/>
  <c r="P2504" i="22" l="1"/>
  <c r="Q2504" i="22" s="1"/>
  <c r="U2504" i="22" s="1"/>
  <c r="R2503" i="22"/>
  <c r="S2503" i="22"/>
  <c r="N2505" i="22"/>
  <c r="M2505" i="22"/>
  <c r="L2506" i="22"/>
  <c r="K2506" i="22"/>
  <c r="O2506" i="22" s="1"/>
  <c r="J2506" i="22"/>
  <c r="G2507" i="22"/>
  <c r="T2507" i="22" s="1"/>
  <c r="P2505" i="22" l="1"/>
  <c r="Q2505" i="22" s="1"/>
  <c r="U2505" i="22" s="1"/>
  <c r="R2504" i="22"/>
  <c r="S2504" i="22"/>
  <c r="N2506" i="22"/>
  <c r="M2506" i="22"/>
  <c r="L2507" i="22"/>
  <c r="K2507" i="22"/>
  <c r="O2507" i="22" s="1"/>
  <c r="J2507" i="22"/>
  <c r="G2508" i="22"/>
  <c r="T2508" i="22" s="1"/>
  <c r="R2505" i="22" l="1"/>
  <c r="P2506" i="22"/>
  <c r="Q2506" i="22" s="1"/>
  <c r="U2506" i="22" s="1"/>
  <c r="S2505" i="22"/>
  <c r="N2507" i="22"/>
  <c r="M2507" i="22"/>
  <c r="L2508" i="22"/>
  <c r="K2508" i="22"/>
  <c r="O2508" i="22" s="1"/>
  <c r="J2508" i="22"/>
  <c r="G2509" i="22"/>
  <c r="T2509" i="22" s="1"/>
  <c r="R2506" i="22" l="1"/>
  <c r="P2507" i="22"/>
  <c r="Q2507" i="22" s="1"/>
  <c r="U2507" i="22" s="1"/>
  <c r="S2506" i="22"/>
  <c r="N2508" i="22"/>
  <c r="M2508" i="22"/>
  <c r="L2509" i="22"/>
  <c r="K2509" i="22"/>
  <c r="O2509" i="22" s="1"/>
  <c r="J2509" i="22"/>
  <c r="G2510" i="22"/>
  <c r="T2510" i="22" s="1"/>
  <c r="R2507" i="22" l="1"/>
  <c r="P2508" i="22"/>
  <c r="Q2508" i="22" s="1"/>
  <c r="U2508" i="22" s="1"/>
  <c r="S2507" i="22"/>
  <c r="N2509" i="22"/>
  <c r="M2509" i="22"/>
  <c r="L2510" i="22"/>
  <c r="K2510" i="22"/>
  <c r="O2510" i="22" s="1"/>
  <c r="J2510" i="22"/>
  <c r="G2511" i="22"/>
  <c r="T2511" i="22" s="1"/>
  <c r="R2508" i="22" l="1"/>
  <c r="P2509" i="22"/>
  <c r="Q2509" i="22" s="1"/>
  <c r="U2509" i="22" s="1"/>
  <c r="S2508" i="22"/>
  <c r="N2510" i="22"/>
  <c r="M2510" i="22"/>
  <c r="L2511" i="22"/>
  <c r="K2511" i="22"/>
  <c r="O2511" i="22" s="1"/>
  <c r="J2511" i="22"/>
  <c r="G2512" i="22"/>
  <c r="T2512" i="22" s="1"/>
  <c r="P2510" i="22" l="1"/>
  <c r="Q2510" i="22" s="1"/>
  <c r="U2510" i="22" s="1"/>
  <c r="R2509" i="22"/>
  <c r="S2509" i="22"/>
  <c r="N2511" i="22"/>
  <c r="M2511" i="22"/>
  <c r="L2512" i="22"/>
  <c r="K2512" i="22"/>
  <c r="O2512" i="22" s="1"/>
  <c r="J2512" i="22"/>
  <c r="G2513" i="22"/>
  <c r="T2513" i="22" s="1"/>
  <c r="R2510" i="22" l="1"/>
  <c r="P2511" i="22"/>
  <c r="Q2511" i="22" s="1"/>
  <c r="U2511" i="22" s="1"/>
  <c r="S2510" i="22"/>
  <c r="N2512" i="22"/>
  <c r="M2512" i="22"/>
  <c r="L2513" i="22"/>
  <c r="K2513" i="22"/>
  <c r="O2513" i="22" s="1"/>
  <c r="J2513" i="22"/>
  <c r="G2514" i="22"/>
  <c r="T2514" i="22" s="1"/>
  <c r="R2511" i="22" l="1"/>
  <c r="P2512" i="22"/>
  <c r="Q2512" i="22" s="1"/>
  <c r="U2512" i="22" s="1"/>
  <c r="S2511" i="22"/>
  <c r="N2513" i="22"/>
  <c r="M2513" i="22"/>
  <c r="L2514" i="22"/>
  <c r="K2514" i="22"/>
  <c r="O2514" i="22" s="1"/>
  <c r="J2514" i="22"/>
  <c r="G2515" i="22"/>
  <c r="T2515" i="22" s="1"/>
  <c r="P2513" i="22" l="1"/>
  <c r="Q2513" i="22" s="1"/>
  <c r="U2513" i="22" s="1"/>
  <c r="S2512" i="22"/>
  <c r="R2512" i="22"/>
  <c r="N2514" i="22"/>
  <c r="M2514" i="22"/>
  <c r="L2515" i="22"/>
  <c r="K2515" i="22"/>
  <c r="O2515" i="22" s="1"/>
  <c r="J2515" i="22"/>
  <c r="G2516" i="22"/>
  <c r="T2516" i="22" s="1"/>
  <c r="P2514" i="22" l="1"/>
  <c r="Q2514" i="22" s="1"/>
  <c r="U2514" i="22" s="1"/>
  <c r="R2513" i="22"/>
  <c r="S2513" i="22"/>
  <c r="N2515" i="22"/>
  <c r="M2515" i="22"/>
  <c r="L2516" i="22"/>
  <c r="K2516" i="22"/>
  <c r="O2516" i="22" s="1"/>
  <c r="J2516" i="22"/>
  <c r="G2517" i="22"/>
  <c r="T2517" i="22" s="1"/>
  <c r="P2515" i="22" l="1"/>
  <c r="Q2515" i="22" s="1"/>
  <c r="U2515" i="22" s="1"/>
  <c r="R2514" i="22"/>
  <c r="S2514" i="22"/>
  <c r="N2516" i="22"/>
  <c r="M2516" i="22"/>
  <c r="L2517" i="22"/>
  <c r="K2517" i="22"/>
  <c r="O2517" i="22" s="1"/>
  <c r="J2517" i="22"/>
  <c r="G2518" i="22"/>
  <c r="T2518" i="22" s="1"/>
  <c r="R2515" i="22" l="1"/>
  <c r="P2516" i="22"/>
  <c r="Q2516" i="22" s="1"/>
  <c r="U2516" i="22" s="1"/>
  <c r="S2515" i="22"/>
  <c r="N2517" i="22"/>
  <c r="M2517" i="22"/>
  <c r="L2518" i="22"/>
  <c r="K2518" i="22"/>
  <c r="O2518" i="22" s="1"/>
  <c r="J2518" i="22"/>
  <c r="G2519" i="22"/>
  <c r="T2519" i="22" s="1"/>
  <c r="P2517" i="22" l="1"/>
  <c r="Q2517" i="22" s="1"/>
  <c r="U2517" i="22" s="1"/>
  <c r="R2516" i="22"/>
  <c r="S2516" i="22"/>
  <c r="N2518" i="22"/>
  <c r="M2518" i="22"/>
  <c r="L2519" i="22"/>
  <c r="K2519" i="22"/>
  <c r="O2519" i="22" s="1"/>
  <c r="J2519" i="22"/>
  <c r="G2520" i="22"/>
  <c r="T2520" i="22" s="1"/>
  <c r="R2517" i="22" l="1"/>
  <c r="P2518" i="22"/>
  <c r="Q2518" i="22" s="1"/>
  <c r="U2518" i="22" s="1"/>
  <c r="S2517" i="22"/>
  <c r="N2519" i="22"/>
  <c r="M2519" i="22"/>
  <c r="L2520" i="22"/>
  <c r="K2520" i="22"/>
  <c r="O2520" i="22" s="1"/>
  <c r="J2520" i="22"/>
  <c r="G2521" i="22"/>
  <c r="T2521" i="22" s="1"/>
  <c r="P2519" i="22" l="1"/>
  <c r="Q2519" i="22" s="1"/>
  <c r="U2519" i="22" s="1"/>
  <c r="R2518" i="22"/>
  <c r="S2518" i="22"/>
  <c r="N2520" i="22"/>
  <c r="M2520" i="22"/>
  <c r="L2521" i="22"/>
  <c r="K2521" i="22"/>
  <c r="O2521" i="22" s="1"/>
  <c r="J2521" i="22"/>
  <c r="G2522" i="22"/>
  <c r="T2522" i="22" s="1"/>
  <c r="P2520" i="22" l="1"/>
  <c r="Q2520" i="22" s="1"/>
  <c r="U2520" i="22" s="1"/>
  <c r="R2519" i="22"/>
  <c r="S2519" i="22"/>
  <c r="N2521" i="22"/>
  <c r="M2521" i="22"/>
  <c r="L2522" i="22"/>
  <c r="K2522" i="22"/>
  <c r="O2522" i="22" s="1"/>
  <c r="J2522" i="22"/>
  <c r="G2523" i="22"/>
  <c r="T2523" i="22" s="1"/>
  <c r="P2521" i="22" l="1"/>
  <c r="Q2521" i="22" s="1"/>
  <c r="U2521" i="22" s="1"/>
  <c r="R2520" i="22"/>
  <c r="S2520" i="22"/>
  <c r="N2522" i="22"/>
  <c r="M2522" i="22"/>
  <c r="L2523" i="22"/>
  <c r="K2523" i="22"/>
  <c r="O2523" i="22" s="1"/>
  <c r="J2523" i="22"/>
  <c r="G2524" i="22"/>
  <c r="T2524" i="22" s="1"/>
  <c r="R2521" i="22" l="1"/>
  <c r="P2522" i="22"/>
  <c r="Q2522" i="22" s="1"/>
  <c r="U2522" i="22" s="1"/>
  <c r="S2521" i="22"/>
  <c r="N2523" i="22"/>
  <c r="P2523" i="22" s="1"/>
  <c r="M2523" i="22"/>
  <c r="L2524" i="22"/>
  <c r="K2524" i="22"/>
  <c r="O2524" i="22" s="1"/>
  <c r="J2524" i="22"/>
  <c r="G2525" i="22"/>
  <c r="T2525" i="22" s="1"/>
  <c r="R2522" i="22" l="1"/>
  <c r="Q2523" i="22"/>
  <c r="U2523" i="22" s="1"/>
  <c r="S2522" i="22"/>
  <c r="N2524" i="22"/>
  <c r="M2524" i="22"/>
  <c r="L2525" i="22"/>
  <c r="K2525" i="22"/>
  <c r="O2525" i="22" s="1"/>
  <c r="J2525" i="22"/>
  <c r="G2526" i="22"/>
  <c r="T2526" i="22" s="1"/>
  <c r="P2524" i="22" l="1"/>
  <c r="Q2524" i="22" s="1"/>
  <c r="U2524" i="22" s="1"/>
  <c r="R2523" i="22"/>
  <c r="S2523" i="22"/>
  <c r="N2525" i="22"/>
  <c r="M2525" i="22"/>
  <c r="L2526" i="22"/>
  <c r="K2526" i="22"/>
  <c r="O2526" i="22" s="1"/>
  <c r="J2526" i="22"/>
  <c r="G2527" i="22"/>
  <c r="T2527" i="22" s="1"/>
  <c r="R2524" i="22" l="1"/>
  <c r="P2525" i="22"/>
  <c r="Q2525" i="22" s="1"/>
  <c r="U2525" i="22" s="1"/>
  <c r="S2524" i="22"/>
  <c r="N2526" i="22"/>
  <c r="M2526" i="22"/>
  <c r="L2527" i="22"/>
  <c r="K2527" i="22"/>
  <c r="O2527" i="22" s="1"/>
  <c r="J2527" i="22"/>
  <c r="G2528" i="22"/>
  <c r="T2528" i="22" s="1"/>
  <c r="R2525" i="22" l="1"/>
  <c r="P2526" i="22"/>
  <c r="Q2526" i="22" s="1"/>
  <c r="U2526" i="22" s="1"/>
  <c r="S2525" i="22"/>
  <c r="N2527" i="22"/>
  <c r="M2527" i="22"/>
  <c r="L2528" i="22"/>
  <c r="K2528" i="22"/>
  <c r="O2528" i="22" s="1"/>
  <c r="J2528" i="22"/>
  <c r="G2529" i="22"/>
  <c r="T2529" i="22" s="1"/>
  <c r="R2526" i="22" l="1"/>
  <c r="P2527" i="22"/>
  <c r="Q2527" i="22" s="1"/>
  <c r="U2527" i="22" s="1"/>
  <c r="S2526" i="22"/>
  <c r="N2528" i="22"/>
  <c r="M2528" i="22"/>
  <c r="L2529" i="22"/>
  <c r="K2529" i="22"/>
  <c r="O2529" i="22" s="1"/>
  <c r="J2529" i="22"/>
  <c r="G2530" i="22"/>
  <c r="T2530" i="22" s="1"/>
  <c r="R2527" i="22" l="1"/>
  <c r="P2528" i="22"/>
  <c r="Q2528" i="22" s="1"/>
  <c r="U2528" i="22" s="1"/>
  <c r="S2527" i="22"/>
  <c r="N2529" i="22"/>
  <c r="M2529" i="22"/>
  <c r="L2530" i="22"/>
  <c r="K2530" i="22"/>
  <c r="O2530" i="22" s="1"/>
  <c r="J2530" i="22"/>
  <c r="G2531" i="22"/>
  <c r="T2531" i="22" s="1"/>
  <c r="R2528" i="22" l="1"/>
  <c r="P2529" i="22"/>
  <c r="Q2529" i="22" s="1"/>
  <c r="U2529" i="22" s="1"/>
  <c r="S2528" i="22"/>
  <c r="N2530" i="22"/>
  <c r="M2530" i="22"/>
  <c r="L2531" i="22"/>
  <c r="K2531" i="22"/>
  <c r="O2531" i="22" s="1"/>
  <c r="J2531" i="22"/>
  <c r="G2532" i="22"/>
  <c r="T2532" i="22" s="1"/>
  <c r="R2529" i="22" l="1"/>
  <c r="P2530" i="22"/>
  <c r="Q2530" i="22" s="1"/>
  <c r="U2530" i="22" s="1"/>
  <c r="S2529" i="22"/>
  <c r="N2531" i="22"/>
  <c r="M2531" i="22"/>
  <c r="L2532" i="22"/>
  <c r="K2532" i="22"/>
  <c r="O2532" i="22" s="1"/>
  <c r="J2532" i="22"/>
  <c r="G2533" i="22"/>
  <c r="T2533" i="22" s="1"/>
  <c r="P2531" i="22" l="1"/>
  <c r="Q2531" i="22" s="1"/>
  <c r="U2531" i="22" s="1"/>
  <c r="R2530" i="22"/>
  <c r="S2530" i="22"/>
  <c r="N2532" i="22"/>
  <c r="M2532" i="22"/>
  <c r="L2533" i="22"/>
  <c r="K2533" i="22"/>
  <c r="O2533" i="22" s="1"/>
  <c r="J2533" i="22"/>
  <c r="G2534" i="22"/>
  <c r="T2534" i="22" s="1"/>
  <c r="P2532" i="22" l="1"/>
  <c r="Q2532" i="22" s="1"/>
  <c r="U2532" i="22" s="1"/>
  <c r="R2531" i="22"/>
  <c r="S2531" i="22"/>
  <c r="N2533" i="22"/>
  <c r="M2533" i="22"/>
  <c r="L2534" i="22"/>
  <c r="K2534" i="22"/>
  <c r="O2534" i="22" s="1"/>
  <c r="J2534" i="22"/>
  <c r="G2535" i="22"/>
  <c r="T2535" i="22" s="1"/>
  <c r="P2533" i="22" l="1"/>
  <c r="Q2533" i="22" s="1"/>
  <c r="U2533" i="22" s="1"/>
  <c r="R2532" i="22"/>
  <c r="S2532" i="22"/>
  <c r="N2534" i="22"/>
  <c r="M2534" i="22"/>
  <c r="L2535" i="22"/>
  <c r="K2535" i="22"/>
  <c r="O2535" i="22" s="1"/>
  <c r="J2535" i="22"/>
  <c r="G2536" i="22"/>
  <c r="T2536" i="22" s="1"/>
  <c r="P2534" i="22" l="1"/>
  <c r="Q2534" i="22" s="1"/>
  <c r="U2534" i="22" s="1"/>
  <c r="R2533" i="22"/>
  <c r="S2533" i="22"/>
  <c r="N2535" i="22"/>
  <c r="M2535" i="22"/>
  <c r="L2536" i="22"/>
  <c r="K2536" i="22"/>
  <c r="O2536" i="22" s="1"/>
  <c r="J2536" i="22"/>
  <c r="G2537" i="22"/>
  <c r="T2537" i="22" s="1"/>
  <c r="P2535" i="22" l="1"/>
  <c r="Q2535" i="22" s="1"/>
  <c r="U2535" i="22" s="1"/>
  <c r="R2534" i="22"/>
  <c r="S2534" i="22"/>
  <c r="N2536" i="22"/>
  <c r="M2536" i="22"/>
  <c r="L2537" i="22"/>
  <c r="K2537" i="22"/>
  <c r="O2537" i="22" s="1"/>
  <c r="J2537" i="22"/>
  <c r="G2538" i="22"/>
  <c r="T2538" i="22" s="1"/>
  <c r="R2535" i="22" l="1"/>
  <c r="P2536" i="22"/>
  <c r="Q2536" i="22" s="1"/>
  <c r="U2536" i="22" s="1"/>
  <c r="S2535" i="22"/>
  <c r="N2537" i="22"/>
  <c r="M2537" i="22"/>
  <c r="L2538" i="22"/>
  <c r="K2538" i="22"/>
  <c r="O2538" i="22" s="1"/>
  <c r="J2538" i="22"/>
  <c r="G2539" i="22"/>
  <c r="T2539" i="22" s="1"/>
  <c r="P2537" i="22" l="1"/>
  <c r="Q2537" i="22" s="1"/>
  <c r="U2537" i="22" s="1"/>
  <c r="R2536" i="22"/>
  <c r="S2536" i="22"/>
  <c r="N2538" i="22"/>
  <c r="M2538" i="22"/>
  <c r="L2539" i="22"/>
  <c r="K2539" i="22"/>
  <c r="O2539" i="22" s="1"/>
  <c r="J2539" i="22"/>
  <c r="G2540" i="22"/>
  <c r="T2540" i="22" s="1"/>
  <c r="P2538" i="22" l="1"/>
  <c r="Q2538" i="22" s="1"/>
  <c r="U2538" i="22" s="1"/>
  <c r="R2537" i="22"/>
  <c r="S2537" i="22"/>
  <c r="N2539" i="22"/>
  <c r="P2539" i="22" s="1"/>
  <c r="M2539" i="22"/>
  <c r="L2540" i="22"/>
  <c r="K2540" i="22"/>
  <c r="O2540" i="22" s="1"/>
  <c r="J2540" i="22"/>
  <c r="G2541" i="22"/>
  <c r="T2541" i="22" s="1"/>
  <c r="R2538" i="22" l="1"/>
  <c r="Q2539" i="22"/>
  <c r="U2539" i="22" s="1"/>
  <c r="S2538" i="22"/>
  <c r="N2540" i="22"/>
  <c r="M2540" i="22"/>
  <c r="L2541" i="22"/>
  <c r="K2541" i="22"/>
  <c r="O2541" i="22" s="1"/>
  <c r="J2541" i="22"/>
  <c r="G2542" i="22"/>
  <c r="T2542" i="22" s="1"/>
  <c r="R2539" i="22" l="1"/>
  <c r="P2540" i="22"/>
  <c r="Q2540" i="22" s="1"/>
  <c r="U2540" i="22" s="1"/>
  <c r="S2539" i="22"/>
  <c r="N2541" i="22"/>
  <c r="M2541" i="22"/>
  <c r="L2542" i="22"/>
  <c r="K2542" i="22"/>
  <c r="O2542" i="22" s="1"/>
  <c r="J2542" i="22"/>
  <c r="G2543" i="22"/>
  <c r="T2543" i="22" s="1"/>
  <c r="R2540" i="22" l="1"/>
  <c r="P2541" i="22"/>
  <c r="Q2541" i="22" s="1"/>
  <c r="U2541" i="22" s="1"/>
  <c r="S2540" i="22"/>
  <c r="N2542" i="22"/>
  <c r="M2542" i="22"/>
  <c r="L2543" i="22"/>
  <c r="K2543" i="22"/>
  <c r="O2543" i="22" s="1"/>
  <c r="J2543" i="22"/>
  <c r="G2544" i="22"/>
  <c r="T2544" i="22" s="1"/>
  <c r="P2542" i="22" l="1"/>
  <c r="Q2542" i="22" s="1"/>
  <c r="U2542" i="22" s="1"/>
  <c r="R2541" i="22"/>
  <c r="S2541" i="22"/>
  <c r="N2543" i="22"/>
  <c r="M2543" i="22"/>
  <c r="L2544" i="22"/>
  <c r="K2544" i="22"/>
  <c r="O2544" i="22" s="1"/>
  <c r="J2544" i="22"/>
  <c r="G2545" i="22"/>
  <c r="T2545" i="22" s="1"/>
  <c r="R2542" i="22" l="1"/>
  <c r="P2543" i="22"/>
  <c r="Q2543" i="22" s="1"/>
  <c r="U2543" i="22" s="1"/>
  <c r="S2542" i="22"/>
  <c r="N2544" i="22"/>
  <c r="M2544" i="22"/>
  <c r="L2545" i="22"/>
  <c r="K2545" i="22"/>
  <c r="O2545" i="22" s="1"/>
  <c r="J2545" i="22"/>
  <c r="G2546" i="22"/>
  <c r="T2546" i="22" s="1"/>
  <c r="R2543" i="22" l="1"/>
  <c r="P2544" i="22"/>
  <c r="Q2544" i="22" s="1"/>
  <c r="U2544" i="22" s="1"/>
  <c r="S2543" i="22"/>
  <c r="N2545" i="22"/>
  <c r="M2545" i="22"/>
  <c r="L2546" i="22"/>
  <c r="K2546" i="22"/>
  <c r="O2546" i="22" s="1"/>
  <c r="J2546" i="22"/>
  <c r="G2547" i="22"/>
  <c r="T2547" i="22" s="1"/>
  <c r="R2544" i="22" l="1"/>
  <c r="P2545" i="22"/>
  <c r="Q2545" i="22" s="1"/>
  <c r="U2545" i="22" s="1"/>
  <c r="S2544" i="22"/>
  <c r="N2546" i="22"/>
  <c r="M2546" i="22"/>
  <c r="L2547" i="22"/>
  <c r="K2547" i="22"/>
  <c r="O2547" i="22" s="1"/>
  <c r="J2547" i="22"/>
  <c r="G2548" i="22"/>
  <c r="T2548" i="22" s="1"/>
  <c r="R2545" i="22" l="1"/>
  <c r="P2546" i="22"/>
  <c r="Q2546" i="22" s="1"/>
  <c r="U2546" i="22" s="1"/>
  <c r="S2545" i="22"/>
  <c r="N2547" i="22"/>
  <c r="M2547" i="22"/>
  <c r="L2548" i="22"/>
  <c r="K2548" i="22"/>
  <c r="O2548" i="22" s="1"/>
  <c r="J2548" i="22"/>
  <c r="G2549" i="22"/>
  <c r="T2549" i="22" s="1"/>
  <c r="R2546" i="22" l="1"/>
  <c r="P2547" i="22"/>
  <c r="Q2547" i="22" s="1"/>
  <c r="U2547" i="22" s="1"/>
  <c r="S2546" i="22"/>
  <c r="N2548" i="22"/>
  <c r="M2548" i="22"/>
  <c r="L2549" i="22"/>
  <c r="K2549" i="22"/>
  <c r="O2549" i="22" s="1"/>
  <c r="J2549" i="22"/>
  <c r="G2550" i="22"/>
  <c r="T2550" i="22" s="1"/>
  <c r="P2548" i="22" l="1"/>
  <c r="Q2548" i="22" s="1"/>
  <c r="U2548" i="22" s="1"/>
  <c r="R2547" i="22"/>
  <c r="S2547" i="22"/>
  <c r="N2549" i="22"/>
  <c r="M2549" i="22"/>
  <c r="L2550" i="22"/>
  <c r="K2550" i="22"/>
  <c r="O2550" i="22" s="1"/>
  <c r="J2550" i="22"/>
  <c r="G2551" i="22"/>
  <c r="T2551" i="22" s="1"/>
  <c r="P2549" i="22" l="1"/>
  <c r="Q2549" i="22" s="1"/>
  <c r="U2549" i="22" s="1"/>
  <c r="R2548" i="22"/>
  <c r="S2548" i="22"/>
  <c r="N2550" i="22"/>
  <c r="M2550" i="22"/>
  <c r="L2551" i="22"/>
  <c r="K2551" i="22"/>
  <c r="O2551" i="22" s="1"/>
  <c r="J2551" i="22"/>
  <c r="G2552" i="22"/>
  <c r="T2552" i="22" s="1"/>
  <c r="P2550" i="22" l="1"/>
  <c r="Q2550" i="22" s="1"/>
  <c r="U2550" i="22" s="1"/>
  <c r="R2549" i="22"/>
  <c r="S2549" i="22"/>
  <c r="N2551" i="22"/>
  <c r="M2551" i="22"/>
  <c r="L2552" i="22"/>
  <c r="K2552" i="22"/>
  <c r="O2552" i="22" s="1"/>
  <c r="J2552" i="22"/>
  <c r="G2553" i="22"/>
  <c r="T2553" i="22" s="1"/>
  <c r="R2550" i="22" l="1"/>
  <c r="P2551" i="22"/>
  <c r="Q2551" i="22" s="1"/>
  <c r="U2551" i="22" s="1"/>
  <c r="S2550" i="22"/>
  <c r="N2552" i="22"/>
  <c r="M2552" i="22"/>
  <c r="L2553" i="22"/>
  <c r="K2553" i="22"/>
  <c r="O2553" i="22" s="1"/>
  <c r="J2553" i="22"/>
  <c r="G2554" i="22"/>
  <c r="T2554" i="22" s="1"/>
  <c r="R2551" i="22" l="1"/>
  <c r="P2552" i="22"/>
  <c r="Q2552" i="22" s="1"/>
  <c r="U2552" i="22" s="1"/>
  <c r="S2551" i="22"/>
  <c r="N2553" i="22"/>
  <c r="M2553" i="22"/>
  <c r="L2554" i="22"/>
  <c r="K2554" i="22"/>
  <c r="O2554" i="22" s="1"/>
  <c r="J2554" i="22"/>
  <c r="G2555" i="22"/>
  <c r="T2555" i="22" s="1"/>
  <c r="R2552" i="22" l="1"/>
  <c r="P2553" i="22"/>
  <c r="Q2553" i="22" s="1"/>
  <c r="U2553" i="22" s="1"/>
  <c r="S2552" i="22"/>
  <c r="N2554" i="22"/>
  <c r="M2554" i="22"/>
  <c r="L2555" i="22"/>
  <c r="K2555" i="22"/>
  <c r="O2555" i="22" s="1"/>
  <c r="J2555" i="22"/>
  <c r="G2556" i="22"/>
  <c r="T2556" i="22" s="1"/>
  <c r="P2554" i="22" l="1"/>
  <c r="Q2554" i="22" s="1"/>
  <c r="U2554" i="22" s="1"/>
  <c r="R2553" i="22"/>
  <c r="S2553" i="22"/>
  <c r="N2555" i="22"/>
  <c r="M2555" i="22"/>
  <c r="L2556" i="22"/>
  <c r="K2556" i="22"/>
  <c r="O2556" i="22" s="1"/>
  <c r="J2556" i="22"/>
  <c r="G2557" i="22"/>
  <c r="T2557" i="22" s="1"/>
  <c r="S2554" i="22" l="1"/>
  <c r="P2555" i="22"/>
  <c r="Q2555" i="22" s="1"/>
  <c r="U2555" i="22" s="1"/>
  <c r="R2554" i="22"/>
  <c r="N2556" i="22"/>
  <c r="M2556" i="22"/>
  <c r="L2557" i="22"/>
  <c r="K2557" i="22"/>
  <c r="O2557" i="22" s="1"/>
  <c r="J2557" i="22"/>
  <c r="G2558" i="22"/>
  <c r="T2558" i="22" s="1"/>
  <c r="P2556" i="22" l="1"/>
  <c r="Q2556" i="22" s="1"/>
  <c r="U2556" i="22" s="1"/>
  <c r="R2555" i="22"/>
  <c r="S2555" i="22"/>
  <c r="N2557" i="22"/>
  <c r="M2557" i="22"/>
  <c r="L2558" i="22"/>
  <c r="K2558" i="22"/>
  <c r="O2558" i="22" s="1"/>
  <c r="J2558" i="22"/>
  <c r="G2559" i="22"/>
  <c r="T2559" i="22" s="1"/>
  <c r="P2557" i="22" l="1"/>
  <c r="Q2557" i="22" s="1"/>
  <c r="U2557" i="22" s="1"/>
  <c r="S2556" i="22"/>
  <c r="R2556" i="22"/>
  <c r="N2558" i="22"/>
  <c r="M2558" i="22"/>
  <c r="L2559" i="22"/>
  <c r="K2559" i="22"/>
  <c r="O2559" i="22" s="1"/>
  <c r="J2559" i="22"/>
  <c r="G2560" i="22"/>
  <c r="T2560" i="22" s="1"/>
  <c r="P2558" i="22" l="1"/>
  <c r="Q2558" i="22" s="1"/>
  <c r="U2558" i="22" s="1"/>
  <c r="R2557" i="22"/>
  <c r="S2557" i="22"/>
  <c r="N2559" i="22"/>
  <c r="M2559" i="22"/>
  <c r="L2560" i="22"/>
  <c r="K2560" i="22"/>
  <c r="O2560" i="22" s="1"/>
  <c r="J2560" i="22"/>
  <c r="G2561" i="22"/>
  <c r="T2561" i="22" s="1"/>
  <c r="R2558" i="22" l="1"/>
  <c r="P2559" i="22"/>
  <c r="Q2559" i="22" s="1"/>
  <c r="U2559" i="22" s="1"/>
  <c r="S2558" i="22"/>
  <c r="N2560" i="22"/>
  <c r="M2560" i="22"/>
  <c r="L2561" i="22"/>
  <c r="K2561" i="22"/>
  <c r="O2561" i="22" s="1"/>
  <c r="J2561" i="22"/>
  <c r="G2562" i="22"/>
  <c r="T2562" i="22" s="1"/>
  <c r="R2559" i="22" l="1"/>
  <c r="P2560" i="22"/>
  <c r="Q2560" i="22" s="1"/>
  <c r="U2560" i="22" s="1"/>
  <c r="S2559" i="22"/>
  <c r="N2561" i="22"/>
  <c r="M2561" i="22"/>
  <c r="L2562" i="22"/>
  <c r="K2562" i="22"/>
  <c r="O2562" i="22" s="1"/>
  <c r="J2562" i="22"/>
  <c r="G2563" i="22"/>
  <c r="T2563" i="22" s="1"/>
  <c r="R2560" i="22" l="1"/>
  <c r="P2561" i="22"/>
  <c r="Q2561" i="22" s="1"/>
  <c r="U2561" i="22" s="1"/>
  <c r="S2560" i="22"/>
  <c r="N2562" i="22"/>
  <c r="M2562" i="22"/>
  <c r="L2563" i="22"/>
  <c r="K2563" i="22"/>
  <c r="O2563" i="22" s="1"/>
  <c r="J2563" i="22"/>
  <c r="G2564" i="22"/>
  <c r="T2564" i="22" s="1"/>
  <c r="R2561" i="22" l="1"/>
  <c r="P2562" i="22"/>
  <c r="Q2562" i="22" s="1"/>
  <c r="U2562" i="22" s="1"/>
  <c r="S2561" i="22"/>
  <c r="N2563" i="22"/>
  <c r="M2563" i="22"/>
  <c r="L2564" i="22"/>
  <c r="K2564" i="22"/>
  <c r="O2564" i="22" s="1"/>
  <c r="J2564" i="22"/>
  <c r="G2565" i="22"/>
  <c r="T2565" i="22" s="1"/>
  <c r="R2562" i="22" l="1"/>
  <c r="P2563" i="22"/>
  <c r="Q2563" i="22" s="1"/>
  <c r="U2563" i="22" s="1"/>
  <c r="S2562" i="22"/>
  <c r="N2564" i="22"/>
  <c r="M2564" i="22"/>
  <c r="L2565" i="22"/>
  <c r="K2565" i="22"/>
  <c r="O2565" i="22" s="1"/>
  <c r="J2565" i="22"/>
  <c r="G2566" i="22"/>
  <c r="T2566" i="22" s="1"/>
  <c r="R2563" i="22" l="1"/>
  <c r="P2564" i="22"/>
  <c r="Q2564" i="22" s="1"/>
  <c r="U2564" i="22" s="1"/>
  <c r="S2563" i="22"/>
  <c r="N2565" i="22"/>
  <c r="M2565" i="22"/>
  <c r="L2566" i="22"/>
  <c r="K2566" i="22"/>
  <c r="O2566" i="22" s="1"/>
  <c r="J2566" i="22"/>
  <c r="G2567" i="22"/>
  <c r="T2567" i="22" s="1"/>
  <c r="R2564" i="22" l="1"/>
  <c r="P2565" i="22"/>
  <c r="Q2565" i="22" s="1"/>
  <c r="U2565" i="22" s="1"/>
  <c r="S2564" i="22"/>
  <c r="N2566" i="22"/>
  <c r="M2566" i="22"/>
  <c r="L2567" i="22"/>
  <c r="K2567" i="22"/>
  <c r="O2567" i="22" s="1"/>
  <c r="J2567" i="22"/>
  <c r="G2568" i="22"/>
  <c r="T2568" i="22" s="1"/>
  <c r="R2565" i="22" l="1"/>
  <c r="S2565" i="22"/>
  <c r="P2566" i="22"/>
  <c r="Q2566" i="22" s="1"/>
  <c r="U2566" i="22" s="1"/>
  <c r="N2567" i="22"/>
  <c r="P2567" i="22" s="1"/>
  <c r="M2567" i="22"/>
  <c r="L2568" i="22"/>
  <c r="K2568" i="22"/>
  <c r="O2568" i="22" s="1"/>
  <c r="J2568" i="22"/>
  <c r="G2569" i="22"/>
  <c r="T2569" i="22" s="1"/>
  <c r="R2566" i="22" l="1"/>
  <c r="Q2567" i="22"/>
  <c r="U2567" i="22" s="1"/>
  <c r="S2566" i="22"/>
  <c r="N2568" i="22"/>
  <c r="M2568" i="22"/>
  <c r="L2569" i="22"/>
  <c r="K2569" i="22"/>
  <c r="O2569" i="22" s="1"/>
  <c r="J2569" i="22"/>
  <c r="G2570" i="22"/>
  <c r="T2570" i="22" s="1"/>
  <c r="R2567" i="22" l="1"/>
  <c r="P2568" i="22"/>
  <c r="Q2568" i="22" s="1"/>
  <c r="U2568" i="22" s="1"/>
  <c r="S2567" i="22"/>
  <c r="N2569" i="22"/>
  <c r="M2569" i="22"/>
  <c r="L2570" i="22"/>
  <c r="K2570" i="22"/>
  <c r="O2570" i="22" s="1"/>
  <c r="J2570" i="22"/>
  <c r="G2571" i="22"/>
  <c r="T2571" i="22" s="1"/>
  <c r="P2569" i="22" l="1"/>
  <c r="Q2569" i="22" s="1"/>
  <c r="U2569" i="22" s="1"/>
  <c r="R2568" i="22"/>
  <c r="S2568" i="22"/>
  <c r="N2570" i="22"/>
  <c r="M2570" i="22"/>
  <c r="L2571" i="22"/>
  <c r="K2571" i="22"/>
  <c r="O2571" i="22" s="1"/>
  <c r="J2571" i="22"/>
  <c r="G2572" i="22"/>
  <c r="T2572" i="22" s="1"/>
  <c r="P2570" i="22" l="1"/>
  <c r="Q2570" i="22" s="1"/>
  <c r="U2570" i="22" s="1"/>
  <c r="S2569" i="22"/>
  <c r="R2569" i="22"/>
  <c r="N2571" i="22"/>
  <c r="M2571" i="22"/>
  <c r="L2572" i="22"/>
  <c r="K2572" i="22"/>
  <c r="O2572" i="22" s="1"/>
  <c r="J2572" i="22"/>
  <c r="G2573" i="22"/>
  <c r="T2573" i="22" s="1"/>
  <c r="R2570" i="22" l="1"/>
  <c r="P2571" i="22"/>
  <c r="Q2571" i="22" s="1"/>
  <c r="U2571" i="22" s="1"/>
  <c r="S2570" i="22"/>
  <c r="N2572" i="22"/>
  <c r="M2572" i="22"/>
  <c r="L2573" i="22"/>
  <c r="K2573" i="22"/>
  <c r="O2573" i="22" s="1"/>
  <c r="J2573" i="22"/>
  <c r="G2574" i="22"/>
  <c r="T2574" i="22" s="1"/>
  <c r="R2571" i="22" l="1"/>
  <c r="P2572" i="22"/>
  <c r="Q2572" i="22" s="1"/>
  <c r="U2572" i="22" s="1"/>
  <c r="S2571" i="22"/>
  <c r="N2573" i="22"/>
  <c r="M2573" i="22"/>
  <c r="L2574" i="22"/>
  <c r="K2574" i="22"/>
  <c r="O2574" i="22" s="1"/>
  <c r="J2574" i="22"/>
  <c r="G2575" i="22"/>
  <c r="T2575" i="22" s="1"/>
  <c r="R2572" i="22" l="1"/>
  <c r="P2573" i="22"/>
  <c r="Q2573" i="22" s="1"/>
  <c r="U2573" i="22" s="1"/>
  <c r="S2572" i="22"/>
  <c r="N2574" i="22"/>
  <c r="P2574" i="22" s="1"/>
  <c r="M2574" i="22"/>
  <c r="L2575" i="22"/>
  <c r="K2575" i="22"/>
  <c r="O2575" i="22" s="1"/>
  <c r="J2575" i="22"/>
  <c r="G2576" i="22"/>
  <c r="T2576" i="22" s="1"/>
  <c r="R2573" i="22" l="1"/>
  <c r="Q2574" i="22"/>
  <c r="U2574" i="22" s="1"/>
  <c r="S2573" i="22"/>
  <c r="N2575" i="22"/>
  <c r="M2575" i="22"/>
  <c r="L2576" i="22"/>
  <c r="K2576" i="22"/>
  <c r="O2576" i="22" s="1"/>
  <c r="J2576" i="22"/>
  <c r="G2577" i="22"/>
  <c r="T2577" i="22" s="1"/>
  <c r="R2574" i="22" l="1"/>
  <c r="P2575" i="22"/>
  <c r="Q2575" i="22" s="1"/>
  <c r="U2575" i="22" s="1"/>
  <c r="S2574" i="22"/>
  <c r="N2576" i="22"/>
  <c r="M2576" i="22"/>
  <c r="L2577" i="22"/>
  <c r="K2577" i="22"/>
  <c r="O2577" i="22" s="1"/>
  <c r="J2577" i="22"/>
  <c r="G2578" i="22"/>
  <c r="T2578" i="22" s="1"/>
  <c r="R2575" i="22" l="1"/>
  <c r="P2576" i="22"/>
  <c r="Q2576" i="22" s="1"/>
  <c r="U2576" i="22" s="1"/>
  <c r="S2575" i="22"/>
  <c r="N2577" i="22"/>
  <c r="M2577" i="22"/>
  <c r="L2578" i="22"/>
  <c r="K2578" i="22"/>
  <c r="O2578" i="22" s="1"/>
  <c r="J2578" i="22"/>
  <c r="G2579" i="22"/>
  <c r="T2579" i="22" s="1"/>
  <c r="R2576" i="22" l="1"/>
  <c r="P2577" i="22"/>
  <c r="Q2577" i="22" s="1"/>
  <c r="U2577" i="22" s="1"/>
  <c r="S2576" i="22"/>
  <c r="N2578" i="22"/>
  <c r="M2578" i="22"/>
  <c r="L2579" i="22"/>
  <c r="K2579" i="22"/>
  <c r="O2579" i="22" s="1"/>
  <c r="J2579" i="22"/>
  <c r="G2580" i="22"/>
  <c r="T2580" i="22" s="1"/>
  <c r="R2577" i="22" l="1"/>
  <c r="P2578" i="22"/>
  <c r="Q2578" i="22" s="1"/>
  <c r="U2578" i="22" s="1"/>
  <c r="S2577" i="22"/>
  <c r="N2579" i="22"/>
  <c r="M2579" i="22"/>
  <c r="L2580" i="22"/>
  <c r="K2580" i="22"/>
  <c r="O2580" i="22" s="1"/>
  <c r="J2580" i="22"/>
  <c r="G2581" i="22"/>
  <c r="T2581" i="22" s="1"/>
  <c r="R2578" i="22" l="1"/>
  <c r="P2579" i="22"/>
  <c r="Q2579" i="22" s="1"/>
  <c r="U2579" i="22" s="1"/>
  <c r="S2578" i="22"/>
  <c r="N2580" i="22"/>
  <c r="M2580" i="22"/>
  <c r="L2581" i="22"/>
  <c r="K2581" i="22"/>
  <c r="O2581" i="22" s="1"/>
  <c r="J2581" i="22"/>
  <c r="G2582" i="22"/>
  <c r="T2582" i="22" s="1"/>
  <c r="R2579" i="22" l="1"/>
  <c r="P2580" i="22"/>
  <c r="Q2580" i="22" s="1"/>
  <c r="U2580" i="22" s="1"/>
  <c r="S2579" i="22"/>
  <c r="N2581" i="22"/>
  <c r="M2581" i="22"/>
  <c r="L2582" i="22"/>
  <c r="K2582" i="22"/>
  <c r="O2582" i="22" s="1"/>
  <c r="J2582" i="22"/>
  <c r="G2583" i="22"/>
  <c r="T2583" i="22" s="1"/>
  <c r="R2580" i="22" l="1"/>
  <c r="P2581" i="22"/>
  <c r="Q2581" i="22" s="1"/>
  <c r="U2581" i="22" s="1"/>
  <c r="S2580" i="22"/>
  <c r="N2582" i="22"/>
  <c r="M2582" i="22"/>
  <c r="L2583" i="22"/>
  <c r="K2583" i="22"/>
  <c r="O2583" i="22" s="1"/>
  <c r="J2583" i="22"/>
  <c r="G2584" i="22"/>
  <c r="T2584" i="22" s="1"/>
  <c r="R2581" i="22" l="1"/>
  <c r="P2582" i="22"/>
  <c r="Q2582" i="22" s="1"/>
  <c r="U2582" i="22" s="1"/>
  <c r="S2581" i="22"/>
  <c r="N2583" i="22"/>
  <c r="M2583" i="22"/>
  <c r="L2584" i="22"/>
  <c r="K2584" i="22"/>
  <c r="O2584" i="22" s="1"/>
  <c r="J2584" i="22"/>
  <c r="G2585" i="22"/>
  <c r="T2585" i="22" s="1"/>
  <c r="R2582" i="22" l="1"/>
  <c r="P2583" i="22"/>
  <c r="Q2583" i="22" s="1"/>
  <c r="U2583" i="22" s="1"/>
  <c r="S2582" i="22"/>
  <c r="N2584" i="22"/>
  <c r="M2584" i="22"/>
  <c r="L2585" i="22"/>
  <c r="K2585" i="22"/>
  <c r="O2585" i="22" s="1"/>
  <c r="J2585" i="22"/>
  <c r="G2586" i="22"/>
  <c r="T2586" i="22" s="1"/>
  <c r="R2583" i="22" l="1"/>
  <c r="P2584" i="22"/>
  <c r="Q2584" i="22" s="1"/>
  <c r="U2584" i="22" s="1"/>
  <c r="S2583" i="22"/>
  <c r="N2585" i="22"/>
  <c r="M2585" i="22"/>
  <c r="L2586" i="22"/>
  <c r="K2586" i="22"/>
  <c r="O2586" i="22" s="1"/>
  <c r="J2586" i="22"/>
  <c r="G2587" i="22"/>
  <c r="T2587" i="22" s="1"/>
  <c r="R2584" i="22" l="1"/>
  <c r="P2585" i="22"/>
  <c r="Q2585" i="22" s="1"/>
  <c r="U2585" i="22" s="1"/>
  <c r="S2584" i="22"/>
  <c r="N2586" i="22"/>
  <c r="M2586" i="22"/>
  <c r="L2587" i="22"/>
  <c r="K2587" i="22"/>
  <c r="O2587" i="22" s="1"/>
  <c r="J2587" i="22"/>
  <c r="G2588" i="22"/>
  <c r="T2588" i="22" s="1"/>
  <c r="R2585" i="22" l="1"/>
  <c r="P2586" i="22"/>
  <c r="Q2586" i="22" s="1"/>
  <c r="U2586" i="22" s="1"/>
  <c r="S2585" i="22"/>
  <c r="N2587" i="22"/>
  <c r="M2587" i="22"/>
  <c r="L2588" i="22"/>
  <c r="K2588" i="22"/>
  <c r="O2588" i="22" s="1"/>
  <c r="J2588" i="22"/>
  <c r="G2589" i="22"/>
  <c r="T2589" i="22" s="1"/>
  <c r="R2586" i="22" l="1"/>
  <c r="P2587" i="22"/>
  <c r="Q2587" i="22" s="1"/>
  <c r="U2587" i="22" s="1"/>
  <c r="S2586" i="22"/>
  <c r="N2588" i="22"/>
  <c r="M2588" i="22"/>
  <c r="L2589" i="22"/>
  <c r="K2589" i="22"/>
  <c r="O2589" i="22" s="1"/>
  <c r="J2589" i="22"/>
  <c r="G2590" i="22"/>
  <c r="T2590" i="22" s="1"/>
  <c r="R2587" i="22" l="1"/>
  <c r="P2588" i="22"/>
  <c r="Q2588" i="22" s="1"/>
  <c r="U2588" i="22" s="1"/>
  <c r="S2587" i="22"/>
  <c r="N2589" i="22"/>
  <c r="M2589" i="22"/>
  <c r="L2590" i="22"/>
  <c r="K2590" i="22"/>
  <c r="O2590" i="22" s="1"/>
  <c r="J2590" i="22"/>
  <c r="G2591" i="22"/>
  <c r="T2591" i="22" s="1"/>
  <c r="R2588" i="22" l="1"/>
  <c r="P2589" i="22"/>
  <c r="Q2589" i="22" s="1"/>
  <c r="U2589" i="22" s="1"/>
  <c r="S2588" i="22"/>
  <c r="N2590" i="22"/>
  <c r="M2590" i="22"/>
  <c r="L2591" i="22"/>
  <c r="K2591" i="22"/>
  <c r="O2591" i="22" s="1"/>
  <c r="J2591" i="22"/>
  <c r="G2592" i="22"/>
  <c r="T2592" i="22" s="1"/>
  <c r="P2590" i="22" l="1"/>
  <c r="Q2590" i="22" s="1"/>
  <c r="U2590" i="22" s="1"/>
  <c r="S2589" i="22"/>
  <c r="R2589" i="22"/>
  <c r="N2591" i="22"/>
  <c r="M2591" i="22"/>
  <c r="L2592" i="22"/>
  <c r="K2592" i="22"/>
  <c r="O2592" i="22" s="1"/>
  <c r="J2592" i="22"/>
  <c r="G2593" i="22"/>
  <c r="T2593" i="22" s="1"/>
  <c r="R2590" i="22" l="1"/>
  <c r="P2591" i="22"/>
  <c r="Q2591" i="22" s="1"/>
  <c r="U2591" i="22" s="1"/>
  <c r="S2590" i="22"/>
  <c r="N2592" i="22"/>
  <c r="M2592" i="22"/>
  <c r="L2593" i="22"/>
  <c r="K2593" i="22"/>
  <c r="O2593" i="22" s="1"/>
  <c r="J2593" i="22"/>
  <c r="G2594" i="22"/>
  <c r="T2594" i="22" s="1"/>
  <c r="R2591" i="22" l="1"/>
  <c r="P2592" i="22"/>
  <c r="Q2592" i="22" s="1"/>
  <c r="U2592" i="22" s="1"/>
  <c r="S2591" i="22"/>
  <c r="N2593" i="22"/>
  <c r="M2593" i="22"/>
  <c r="L2594" i="22"/>
  <c r="K2594" i="22"/>
  <c r="O2594" i="22" s="1"/>
  <c r="J2594" i="22"/>
  <c r="G2595" i="22"/>
  <c r="T2595" i="22" s="1"/>
  <c r="R2592" i="22" l="1"/>
  <c r="P2593" i="22"/>
  <c r="Q2593" i="22" s="1"/>
  <c r="U2593" i="22" s="1"/>
  <c r="S2592" i="22"/>
  <c r="N2594" i="22"/>
  <c r="M2594" i="22"/>
  <c r="L2595" i="22"/>
  <c r="K2595" i="22"/>
  <c r="O2595" i="22" s="1"/>
  <c r="J2595" i="22"/>
  <c r="G2596" i="22"/>
  <c r="T2596" i="22" s="1"/>
  <c r="R2593" i="22" l="1"/>
  <c r="P2594" i="22"/>
  <c r="Q2594" i="22" s="1"/>
  <c r="U2594" i="22" s="1"/>
  <c r="S2593" i="22"/>
  <c r="N2595" i="22"/>
  <c r="M2595" i="22"/>
  <c r="L2596" i="22"/>
  <c r="K2596" i="22"/>
  <c r="O2596" i="22" s="1"/>
  <c r="J2596" i="22"/>
  <c r="G2597" i="22"/>
  <c r="T2597" i="22" s="1"/>
  <c r="R2594" i="22" l="1"/>
  <c r="P2595" i="22"/>
  <c r="Q2595" i="22" s="1"/>
  <c r="U2595" i="22" s="1"/>
  <c r="S2594" i="22"/>
  <c r="N2596" i="22"/>
  <c r="M2596" i="22"/>
  <c r="L2597" i="22"/>
  <c r="K2597" i="22"/>
  <c r="O2597" i="22" s="1"/>
  <c r="J2597" i="22"/>
  <c r="G2598" i="22"/>
  <c r="T2598" i="22" s="1"/>
  <c r="R2595" i="22" l="1"/>
  <c r="P2596" i="22"/>
  <c r="Q2596" i="22" s="1"/>
  <c r="U2596" i="22" s="1"/>
  <c r="S2595" i="22"/>
  <c r="N2597" i="22"/>
  <c r="M2597" i="22"/>
  <c r="L2598" i="22"/>
  <c r="K2598" i="22"/>
  <c r="O2598" i="22" s="1"/>
  <c r="J2598" i="22"/>
  <c r="G2599" i="22"/>
  <c r="T2599" i="22" s="1"/>
  <c r="R2596" i="22" l="1"/>
  <c r="P2597" i="22"/>
  <c r="Q2597" i="22" s="1"/>
  <c r="U2597" i="22" s="1"/>
  <c r="S2596" i="22"/>
  <c r="N2598" i="22"/>
  <c r="P2598" i="22" s="1"/>
  <c r="M2598" i="22"/>
  <c r="L2599" i="22"/>
  <c r="K2599" i="22"/>
  <c r="O2599" i="22" s="1"/>
  <c r="J2599" i="22"/>
  <c r="G2600" i="22"/>
  <c r="T2600" i="22" s="1"/>
  <c r="R2597" i="22" l="1"/>
  <c r="Q2598" i="22"/>
  <c r="U2598" i="22" s="1"/>
  <c r="S2597" i="22"/>
  <c r="N2599" i="22"/>
  <c r="M2599" i="22"/>
  <c r="L2600" i="22"/>
  <c r="K2600" i="22"/>
  <c r="O2600" i="22" s="1"/>
  <c r="J2600" i="22"/>
  <c r="G2601" i="22"/>
  <c r="T2601" i="22" s="1"/>
  <c r="R2598" i="22" l="1"/>
  <c r="P2599" i="22"/>
  <c r="Q2599" i="22" s="1"/>
  <c r="U2599" i="22" s="1"/>
  <c r="S2598" i="22"/>
  <c r="N2600" i="22"/>
  <c r="M2600" i="22"/>
  <c r="L2601" i="22"/>
  <c r="K2601" i="22"/>
  <c r="O2601" i="22" s="1"/>
  <c r="J2601" i="22"/>
  <c r="G2602" i="22"/>
  <c r="T2602" i="22" s="1"/>
  <c r="R2599" i="22" l="1"/>
  <c r="P2600" i="22"/>
  <c r="Q2600" i="22" s="1"/>
  <c r="U2600" i="22" s="1"/>
  <c r="S2599" i="22"/>
  <c r="N2601" i="22"/>
  <c r="M2601" i="22"/>
  <c r="L2602" i="22"/>
  <c r="K2602" i="22"/>
  <c r="O2602" i="22" s="1"/>
  <c r="J2602" i="22"/>
  <c r="G2603" i="22"/>
  <c r="T2603" i="22" s="1"/>
  <c r="R2600" i="22" l="1"/>
  <c r="P2601" i="22"/>
  <c r="Q2601" i="22" s="1"/>
  <c r="U2601" i="22" s="1"/>
  <c r="S2600" i="22"/>
  <c r="N2602" i="22"/>
  <c r="M2602" i="22"/>
  <c r="L2603" i="22"/>
  <c r="K2603" i="22"/>
  <c r="O2603" i="22" s="1"/>
  <c r="J2603" i="22"/>
  <c r="G2604" i="22"/>
  <c r="T2604" i="22" s="1"/>
  <c r="R2601" i="22" l="1"/>
  <c r="P2602" i="22"/>
  <c r="Q2602" i="22" s="1"/>
  <c r="U2602" i="22" s="1"/>
  <c r="S2601" i="22"/>
  <c r="N2603" i="22"/>
  <c r="M2603" i="22"/>
  <c r="L2604" i="22"/>
  <c r="K2604" i="22"/>
  <c r="O2604" i="22" s="1"/>
  <c r="J2604" i="22"/>
  <c r="G2605" i="22"/>
  <c r="T2605" i="22" s="1"/>
  <c r="R2602" i="22" l="1"/>
  <c r="P2603" i="22"/>
  <c r="Q2603" i="22" s="1"/>
  <c r="U2603" i="22" s="1"/>
  <c r="S2602" i="22"/>
  <c r="N2604" i="22"/>
  <c r="P2604" i="22" s="1"/>
  <c r="M2604" i="22"/>
  <c r="L2605" i="22"/>
  <c r="K2605" i="22"/>
  <c r="O2605" i="22" s="1"/>
  <c r="J2605" i="22"/>
  <c r="G2606" i="22"/>
  <c r="T2606" i="22" s="1"/>
  <c r="R2603" i="22" l="1"/>
  <c r="Q2604" i="22"/>
  <c r="U2604" i="22" s="1"/>
  <c r="S2603" i="22"/>
  <c r="N2605" i="22"/>
  <c r="M2605" i="22"/>
  <c r="L2606" i="22"/>
  <c r="K2606" i="22"/>
  <c r="O2606" i="22" s="1"/>
  <c r="J2606" i="22"/>
  <c r="G2607" i="22"/>
  <c r="T2607" i="22" s="1"/>
  <c r="R2604" i="22" l="1"/>
  <c r="P2605" i="22"/>
  <c r="Q2605" i="22" s="1"/>
  <c r="U2605" i="22" s="1"/>
  <c r="S2604" i="22"/>
  <c r="N2606" i="22"/>
  <c r="M2606" i="22"/>
  <c r="L2607" i="22"/>
  <c r="K2607" i="22"/>
  <c r="O2607" i="22" s="1"/>
  <c r="J2607" i="22"/>
  <c r="G2608" i="22"/>
  <c r="T2608" i="22" s="1"/>
  <c r="P2606" i="22" l="1"/>
  <c r="Q2606" i="22" s="1"/>
  <c r="U2606" i="22" s="1"/>
  <c r="R2605" i="22"/>
  <c r="S2605" i="22"/>
  <c r="N2607" i="22"/>
  <c r="M2607" i="22"/>
  <c r="L2608" i="22"/>
  <c r="K2608" i="22"/>
  <c r="O2608" i="22" s="1"/>
  <c r="J2608" i="22"/>
  <c r="G2609" i="22"/>
  <c r="T2609" i="22" s="1"/>
  <c r="P2607" i="22" l="1"/>
  <c r="Q2607" i="22" s="1"/>
  <c r="U2607" i="22" s="1"/>
  <c r="R2606" i="22"/>
  <c r="S2606" i="22"/>
  <c r="N2608" i="22"/>
  <c r="M2608" i="22"/>
  <c r="L2609" i="22"/>
  <c r="K2609" i="22"/>
  <c r="O2609" i="22" s="1"/>
  <c r="J2609" i="22"/>
  <c r="G2610" i="22"/>
  <c r="T2610" i="22" s="1"/>
  <c r="P2608" i="22" l="1"/>
  <c r="Q2608" i="22" s="1"/>
  <c r="U2608" i="22" s="1"/>
  <c r="R2607" i="22"/>
  <c r="S2607" i="22"/>
  <c r="N2609" i="22"/>
  <c r="P2609" i="22" s="1"/>
  <c r="M2609" i="22"/>
  <c r="L2610" i="22"/>
  <c r="K2610" i="22"/>
  <c r="O2610" i="22" s="1"/>
  <c r="J2610" i="22"/>
  <c r="G2611" i="22"/>
  <c r="T2611" i="22" s="1"/>
  <c r="R2608" i="22" l="1"/>
  <c r="Q2609" i="22"/>
  <c r="U2609" i="22" s="1"/>
  <c r="S2608" i="22"/>
  <c r="N2610" i="22"/>
  <c r="M2610" i="22"/>
  <c r="L2611" i="22"/>
  <c r="K2611" i="22"/>
  <c r="O2611" i="22" s="1"/>
  <c r="J2611" i="22"/>
  <c r="G2612" i="22"/>
  <c r="T2612" i="22" s="1"/>
  <c r="R2609" i="22" l="1"/>
  <c r="P2610" i="22"/>
  <c r="Q2610" i="22" s="1"/>
  <c r="U2610" i="22" s="1"/>
  <c r="S2609" i="22"/>
  <c r="N2611" i="22"/>
  <c r="M2611" i="22"/>
  <c r="L2612" i="22"/>
  <c r="K2612" i="22"/>
  <c r="O2612" i="22" s="1"/>
  <c r="J2612" i="22"/>
  <c r="G2613" i="22"/>
  <c r="T2613" i="22" s="1"/>
  <c r="R2610" i="22" l="1"/>
  <c r="P2611" i="22"/>
  <c r="Q2611" i="22" s="1"/>
  <c r="U2611" i="22" s="1"/>
  <c r="S2610" i="22"/>
  <c r="N2612" i="22"/>
  <c r="M2612" i="22"/>
  <c r="L2613" i="22"/>
  <c r="K2613" i="22"/>
  <c r="O2613" i="22" s="1"/>
  <c r="J2613" i="22"/>
  <c r="G2614" i="22"/>
  <c r="T2614" i="22" s="1"/>
  <c r="R2611" i="22" l="1"/>
  <c r="P2612" i="22"/>
  <c r="Q2612" i="22" s="1"/>
  <c r="U2612" i="22" s="1"/>
  <c r="S2611" i="22"/>
  <c r="N2613" i="22"/>
  <c r="M2613" i="22"/>
  <c r="L2614" i="22"/>
  <c r="K2614" i="22"/>
  <c r="O2614" i="22" s="1"/>
  <c r="J2614" i="22"/>
  <c r="G2615" i="22"/>
  <c r="T2615" i="22" s="1"/>
  <c r="R2612" i="22" l="1"/>
  <c r="P2613" i="22"/>
  <c r="Q2613" i="22" s="1"/>
  <c r="U2613" i="22" s="1"/>
  <c r="S2612" i="22"/>
  <c r="N2614" i="22"/>
  <c r="M2614" i="22"/>
  <c r="L2615" i="22"/>
  <c r="K2615" i="22"/>
  <c r="O2615" i="22" s="1"/>
  <c r="J2615" i="22"/>
  <c r="G2616" i="22"/>
  <c r="T2616" i="22" s="1"/>
  <c r="R2613" i="22" l="1"/>
  <c r="P2614" i="22"/>
  <c r="Q2614" i="22" s="1"/>
  <c r="U2614" i="22" s="1"/>
  <c r="S2613" i="22"/>
  <c r="N2615" i="22"/>
  <c r="M2615" i="22"/>
  <c r="L2616" i="22"/>
  <c r="K2616" i="22"/>
  <c r="O2616" i="22" s="1"/>
  <c r="J2616" i="22"/>
  <c r="G2617" i="22"/>
  <c r="T2617" i="22" s="1"/>
  <c r="P2615" i="22" l="1"/>
  <c r="Q2615" i="22" s="1"/>
  <c r="U2615" i="22" s="1"/>
  <c r="R2614" i="22"/>
  <c r="S2614" i="22"/>
  <c r="N2616" i="22"/>
  <c r="M2616" i="22"/>
  <c r="L2617" i="22"/>
  <c r="K2617" i="22"/>
  <c r="O2617" i="22" s="1"/>
  <c r="J2617" i="22"/>
  <c r="G2618" i="22"/>
  <c r="T2618" i="22" s="1"/>
  <c r="R2615" i="22" l="1"/>
  <c r="P2616" i="22"/>
  <c r="Q2616" i="22" s="1"/>
  <c r="U2616" i="22" s="1"/>
  <c r="S2615" i="22"/>
  <c r="N2617" i="22"/>
  <c r="M2617" i="22"/>
  <c r="L2618" i="22"/>
  <c r="K2618" i="22"/>
  <c r="O2618" i="22" s="1"/>
  <c r="J2618" i="22"/>
  <c r="G2619" i="22"/>
  <c r="T2619" i="22" s="1"/>
  <c r="P2617" i="22" l="1"/>
  <c r="Q2617" i="22" s="1"/>
  <c r="U2617" i="22" s="1"/>
  <c r="R2616" i="22"/>
  <c r="S2616" i="22"/>
  <c r="N2618" i="22"/>
  <c r="M2618" i="22"/>
  <c r="L2619" i="22"/>
  <c r="K2619" i="22"/>
  <c r="O2619" i="22" s="1"/>
  <c r="J2619" i="22"/>
  <c r="G2620" i="22"/>
  <c r="T2620" i="22" s="1"/>
  <c r="R2617" i="22" l="1"/>
  <c r="P2618" i="22"/>
  <c r="Q2618" i="22" s="1"/>
  <c r="U2618" i="22" s="1"/>
  <c r="S2617" i="22"/>
  <c r="N2619" i="22"/>
  <c r="M2619" i="22"/>
  <c r="L2620" i="22"/>
  <c r="K2620" i="22"/>
  <c r="O2620" i="22" s="1"/>
  <c r="J2620" i="22"/>
  <c r="G2621" i="22"/>
  <c r="T2621" i="22" s="1"/>
  <c r="R2618" i="22" l="1"/>
  <c r="P2619" i="22"/>
  <c r="Q2619" i="22" s="1"/>
  <c r="U2619" i="22" s="1"/>
  <c r="S2618" i="22"/>
  <c r="N2620" i="22"/>
  <c r="M2620" i="22"/>
  <c r="L2621" i="22"/>
  <c r="K2621" i="22"/>
  <c r="O2621" i="22" s="1"/>
  <c r="J2621" i="22"/>
  <c r="G2622" i="22"/>
  <c r="T2622" i="22" s="1"/>
  <c r="R2619" i="22" l="1"/>
  <c r="P2620" i="22"/>
  <c r="Q2620" i="22" s="1"/>
  <c r="U2620" i="22" s="1"/>
  <c r="S2619" i="22"/>
  <c r="N2621" i="22"/>
  <c r="M2621" i="22"/>
  <c r="L2622" i="22"/>
  <c r="K2622" i="22"/>
  <c r="O2622" i="22" s="1"/>
  <c r="J2622" i="22"/>
  <c r="G2623" i="22"/>
  <c r="T2623" i="22" s="1"/>
  <c r="R2620" i="22" l="1"/>
  <c r="P2621" i="22"/>
  <c r="Q2621" i="22" s="1"/>
  <c r="U2621" i="22" s="1"/>
  <c r="S2620" i="22"/>
  <c r="N2622" i="22"/>
  <c r="M2622" i="22"/>
  <c r="L2623" i="22"/>
  <c r="K2623" i="22"/>
  <c r="O2623" i="22" s="1"/>
  <c r="J2623" i="22"/>
  <c r="G2624" i="22"/>
  <c r="T2624" i="22" s="1"/>
  <c r="R2621" i="22" l="1"/>
  <c r="P2622" i="22"/>
  <c r="Q2622" i="22" s="1"/>
  <c r="U2622" i="22" s="1"/>
  <c r="S2621" i="22"/>
  <c r="N2623" i="22"/>
  <c r="M2623" i="22"/>
  <c r="L2624" i="22"/>
  <c r="K2624" i="22"/>
  <c r="O2624" i="22" s="1"/>
  <c r="J2624" i="22"/>
  <c r="G2625" i="22"/>
  <c r="T2625" i="22" s="1"/>
  <c r="R2622" i="22" l="1"/>
  <c r="P2623" i="22"/>
  <c r="Q2623" i="22" s="1"/>
  <c r="U2623" i="22" s="1"/>
  <c r="S2622" i="22"/>
  <c r="N2624" i="22"/>
  <c r="M2624" i="22"/>
  <c r="L2625" i="22"/>
  <c r="K2625" i="22"/>
  <c r="O2625" i="22" s="1"/>
  <c r="J2625" i="22"/>
  <c r="G2626" i="22"/>
  <c r="T2626" i="22" s="1"/>
  <c r="R2623" i="22" l="1"/>
  <c r="P2624" i="22"/>
  <c r="Q2624" i="22" s="1"/>
  <c r="U2624" i="22" s="1"/>
  <c r="S2623" i="22"/>
  <c r="N2625" i="22"/>
  <c r="M2625" i="22"/>
  <c r="L2626" i="22"/>
  <c r="K2626" i="22"/>
  <c r="O2626" i="22" s="1"/>
  <c r="J2626" i="22"/>
  <c r="G2627" i="22"/>
  <c r="T2627" i="22" s="1"/>
  <c r="R2624" i="22" l="1"/>
  <c r="P2625" i="22"/>
  <c r="Q2625" i="22" s="1"/>
  <c r="U2625" i="22" s="1"/>
  <c r="S2624" i="22"/>
  <c r="N2626" i="22"/>
  <c r="M2626" i="22"/>
  <c r="L2627" i="22"/>
  <c r="K2627" i="22"/>
  <c r="O2627" i="22" s="1"/>
  <c r="J2627" i="22"/>
  <c r="G2628" i="22"/>
  <c r="T2628" i="22" s="1"/>
  <c r="R2625" i="22" l="1"/>
  <c r="P2626" i="22"/>
  <c r="Q2626" i="22" s="1"/>
  <c r="U2626" i="22" s="1"/>
  <c r="S2625" i="22"/>
  <c r="N2627" i="22"/>
  <c r="M2627" i="22"/>
  <c r="L2628" i="22"/>
  <c r="K2628" i="22"/>
  <c r="O2628" i="22" s="1"/>
  <c r="J2628" i="22"/>
  <c r="G2629" i="22"/>
  <c r="T2629" i="22" s="1"/>
  <c r="R2626" i="22" l="1"/>
  <c r="P2627" i="22"/>
  <c r="Q2627" i="22" s="1"/>
  <c r="U2627" i="22" s="1"/>
  <c r="S2626" i="22"/>
  <c r="N2628" i="22"/>
  <c r="P2628" i="22" s="1"/>
  <c r="M2628" i="22"/>
  <c r="L2629" i="22"/>
  <c r="K2629" i="22"/>
  <c r="O2629" i="22" s="1"/>
  <c r="J2629" i="22"/>
  <c r="G2630" i="22"/>
  <c r="T2630" i="22" s="1"/>
  <c r="R2627" i="22" l="1"/>
  <c r="Q2628" i="22"/>
  <c r="U2628" i="22" s="1"/>
  <c r="S2627" i="22"/>
  <c r="N2629" i="22"/>
  <c r="M2629" i="22"/>
  <c r="L2630" i="22"/>
  <c r="K2630" i="22"/>
  <c r="O2630" i="22" s="1"/>
  <c r="J2630" i="22"/>
  <c r="G2631" i="22"/>
  <c r="T2631" i="22" s="1"/>
  <c r="R2628" i="22" l="1"/>
  <c r="P2629" i="22"/>
  <c r="Q2629" i="22" s="1"/>
  <c r="U2629" i="22" s="1"/>
  <c r="S2628" i="22"/>
  <c r="N2630" i="22"/>
  <c r="M2630" i="22"/>
  <c r="L2631" i="22"/>
  <c r="K2631" i="22"/>
  <c r="O2631" i="22" s="1"/>
  <c r="J2631" i="22"/>
  <c r="G2632" i="22"/>
  <c r="T2632" i="22" s="1"/>
  <c r="P2630" i="22" l="1"/>
  <c r="Q2630" i="22" s="1"/>
  <c r="U2630" i="22" s="1"/>
  <c r="R2629" i="22"/>
  <c r="S2629" i="22"/>
  <c r="N2631" i="22"/>
  <c r="M2631" i="22"/>
  <c r="L2632" i="22"/>
  <c r="K2632" i="22"/>
  <c r="O2632" i="22" s="1"/>
  <c r="J2632" i="22"/>
  <c r="G2633" i="22"/>
  <c r="T2633" i="22" s="1"/>
  <c r="R2630" i="22" l="1"/>
  <c r="P2631" i="22"/>
  <c r="Q2631" i="22" s="1"/>
  <c r="U2631" i="22" s="1"/>
  <c r="S2630" i="22"/>
  <c r="N2632" i="22"/>
  <c r="M2632" i="22"/>
  <c r="L2633" i="22"/>
  <c r="K2633" i="22"/>
  <c r="O2633" i="22" s="1"/>
  <c r="J2633" i="22"/>
  <c r="G2634" i="22"/>
  <c r="T2634" i="22" s="1"/>
  <c r="S2631" i="22" l="1"/>
  <c r="R2631" i="22"/>
  <c r="P2632" i="22"/>
  <c r="Q2632" i="22" s="1"/>
  <c r="U2632" i="22" s="1"/>
  <c r="N2633" i="22"/>
  <c r="M2633" i="22"/>
  <c r="L2634" i="22"/>
  <c r="K2634" i="22"/>
  <c r="O2634" i="22" s="1"/>
  <c r="J2634" i="22"/>
  <c r="G2635" i="22"/>
  <c r="T2635" i="22" s="1"/>
  <c r="P2633" i="22" l="1"/>
  <c r="Q2633" i="22" s="1"/>
  <c r="U2633" i="22" s="1"/>
  <c r="R2632" i="22"/>
  <c r="S2632" i="22"/>
  <c r="N2634" i="22"/>
  <c r="M2634" i="22"/>
  <c r="L2635" i="22"/>
  <c r="K2635" i="22"/>
  <c r="O2635" i="22" s="1"/>
  <c r="J2635" i="22"/>
  <c r="G2636" i="22"/>
  <c r="T2636" i="22" s="1"/>
  <c r="P2634" i="22" l="1"/>
  <c r="Q2634" i="22" s="1"/>
  <c r="U2634" i="22" s="1"/>
  <c r="R2633" i="22"/>
  <c r="S2633" i="22"/>
  <c r="N2635" i="22"/>
  <c r="M2635" i="22"/>
  <c r="L2636" i="22"/>
  <c r="K2636" i="22"/>
  <c r="O2636" i="22" s="1"/>
  <c r="J2636" i="22"/>
  <c r="G2637" i="22"/>
  <c r="T2637" i="22" s="1"/>
  <c r="R2634" i="22" l="1"/>
  <c r="P2635" i="22"/>
  <c r="Q2635" i="22" s="1"/>
  <c r="U2635" i="22" s="1"/>
  <c r="S2634" i="22"/>
  <c r="N2636" i="22"/>
  <c r="M2636" i="22"/>
  <c r="L2637" i="22"/>
  <c r="K2637" i="22"/>
  <c r="O2637" i="22" s="1"/>
  <c r="J2637" i="22"/>
  <c r="G2638" i="22"/>
  <c r="T2638" i="22" s="1"/>
  <c r="P2636" i="22" l="1"/>
  <c r="Q2636" i="22" s="1"/>
  <c r="U2636" i="22" s="1"/>
  <c r="R2635" i="22"/>
  <c r="S2635" i="22"/>
  <c r="N2637" i="22"/>
  <c r="M2637" i="22"/>
  <c r="L2638" i="22"/>
  <c r="K2638" i="22"/>
  <c r="O2638" i="22" s="1"/>
  <c r="J2638" i="22"/>
  <c r="G2639" i="22"/>
  <c r="T2639" i="22" s="1"/>
  <c r="P2637" i="22" l="1"/>
  <c r="Q2637" i="22" s="1"/>
  <c r="U2637" i="22" s="1"/>
  <c r="R2636" i="22"/>
  <c r="S2636" i="22"/>
  <c r="N2638" i="22"/>
  <c r="M2638" i="22"/>
  <c r="L2639" i="22"/>
  <c r="K2639" i="22"/>
  <c r="O2639" i="22" s="1"/>
  <c r="J2639" i="22"/>
  <c r="G2640" i="22"/>
  <c r="T2640" i="22" s="1"/>
  <c r="P2638" i="22" l="1"/>
  <c r="Q2638" i="22" s="1"/>
  <c r="U2638" i="22" s="1"/>
  <c r="R2637" i="22"/>
  <c r="S2637" i="22"/>
  <c r="N2639" i="22"/>
  <c r="M2639" i="22"/>
  <c r="L2640" i="22"/>
  <c r="K2640" i="22"/>
  <c r="O2640" i="22" s="1"/>
  <c r="J2640" i="22"/>
  <c r="G2641" i="22"/>
  <c r="T2641" i="22" s="1"/>
  <c r="R2638" i="22" l="1"/>
  <c r="P2639" i="22"/>
  <c r="Q2639" i="22" s="1"/>
  <c r="U2639" i="22" s="1"/>
  <c r="S2638" i="22"/>
  <c r="N2640" i="22"/>
  <c r="M2640" i="22"/>
  <c r="L2641" i="22"/>
  <c r="K2641" i="22"/>
  <c r="O2641" i="22" s="1"/>
  <c r="J2641" i="22"/>
  <c r="G2642" i="22"/>
  <c r="T2642" i="22" s="1"/>
  <c r="P2640" i="22" l="1"/>
  <c r="Q2640" i="22" s="1"/>
  <c r="U2640" i="22" s="1"/>
  <c r="R2639" i="22"/>
  <c r="S2639" i="22"/>
  <c r="N2641" i="22"/>
  <c r="M2641" i="22"/>
  <c r="L2642" i="22"/>
  <c r="K2642" i="22"/>
  <c r="O2642" i="22" s="1"/>
  <c r="J2642" i="22"/>
  <c r="G2643" i="22"/>
  <c r="T2643" i="22" s="1"/>
  <c r="R2640" i="22" l="1"/>
  <c r="P2641" i="22"/>
  <c r="Q2641" i="22" s="1"/>
  <c r="U2641" i="22" s="1"/>
  <c r="S2640" i="22"/>
  <c r="N2642" i="22"/>
  <c r="M2642" i="22"/>
  <c r="L2643" i="22"/>
  <c r="K2643" i="22"/>
  <c r="O2643" i="22" s="1"/>
  <c r="J2643" i="22"/>
  <c r="G2644" i="22"/>
  <c r="T2644" i="22" s="1"/>
  <c r="R2641" i="22" l="1"/>
  <c r="P2642" i="22"/>
  <c r="Q2642" i="22" s="1"/>
  <c r="U2642" i="22" s="1"/>
  <c r="S2641" i="22"/>
  <c r="N2643" i="22"/>
  <c r="M2643" i="22"/>
  <c r="L2644" i="22"/>
  <c r="K2644" i="22"/>
  <c r="O2644" i="22" s="1"/>
  <c r="J2644" i="22"/>
  <c r="G2645" i="22"/>
  <c r="T2645" i="22" s="1"/>
  <c r="R2642" i="22" l="1"/>
  <c r="P2643" i="22"/>
  <c r="Q2643" i="22" s="1"/>
  <c r="U2643" i="22" s="1"/>
  <c r="S2642" i="22"/>
  <c r="N2644" i="22"/>
  <c r="M2644" i="22"/>
  <c r="L2645" i="22"/>
  <c r="K2645" i="22"/>
  <c r="O2645" i="22" s="1"/>
  <c r="J2645" i="22"/>
  <c r="G2646" i="22"/>
  <c r="T2646" i="22" s="1"/>
  <c r="P2644" i="22" l="1"/>
  <c r="Q2644" i="22" s="1"/>
  <c r="U2644" i="22" s="1"/>
  <c r="R2643" i="22"/>
  <c r="S2643" i="22"/>
  <c r="N2645" i="22"/>
  <c r="M2645" i="22"/>
  <c r="L2646" i="22"/>
  <c r="K2646" i="22"/>
  <c r="O2646" i="22" s="1"/>
  <c r="J2646" i="22"/>
  <c r="G2647" i="22"/>
  <c r="T2647" i="22" s="1"/>
  <c r="P2645" i="22" l="1"/>
  <c r="Q2645" i="22" s="1"/>
  <c r="U2645" i="22" s="1"/>
  <c r="R2644" i="22"/>
  <c r="S2644" i="22"/>
  <c r="N2646" i="22"/>
  <c r="M2646" i="22"/>
  <c r="L2647" i="22"/>
  <c r="K2647" i="22"/>
  <c r="O2647" i="22" s="1"/>
  <c r="J2647" i="22"/>
  <c r="G2648" i="22"/>
  <c r="T2648" i="22" s="1"/>
  <c r="R2645" i="22" l="1"/>
  <c r="P2646" i="22"/>
  <c r="Q2646" i="22" s="1"/>
  <c r="U2646" i="22" s="1"/>
  <c r="S2645" i="22"/>
  <c r="N2647" i="22"/>
  <c r="M2647" i="22"/>
  <c r="L2648" i="22"/>
  <c r="K2648" i="22"/>
  <c r="O2648" i="22" s="1"/>
  <c r="J2648" i="22"/>
  <c r="G2649" i="22"/>
  <c r="T2649" i="22" s="1"/>
  <c r="R2646" i="22" l="1"/>
  <c r="P2647" i="22"/>
  <c r="Q2647" i="22" s="1"/>
  <c r="U2647" i="22" s="1"/>
  <c r="S2646" i="22"/>
  <c r="N2648" i="22"/>
  <c r="M2648" i="22"/>
  <c r="L2649" i="22"/>
  <c r="K2649" i="22"/>
  <c r="O2649" i="22" s="1"/>
  <c r="J2649" i="22"/>
  <c r="G2650" i="22"/>
  <c r="T2650" i="22" s="1"/>
  <c r="R2647" i="22" l="1"/>
  <c r="P2648" i="22"/>
  <c r="Q2648" i="22" s="1"/>
  <c r="U2648" i="22" s="1"/>
  <c r="S2647" i="22"/>
  <c r="N2649" i="22"/>
  <c r="M2649" i="22"/>
  <c r="L2650" i="22"/>
  <c r="K2650" i="22"/>
  <c r="O2650" i="22" s="1"/>
  <c r="J2650" i="22"/>
  <c r="G2651" i="22"/>
  <c r="T2651" i="22" s="1"/>
  <c r="R2648" i="22" l="1"/>
  <c r="P2649" i="22"/>
  <c r="Q2649" i="22" s="1"/>
  <c r="U2649" i="22" s="1"/>
  <c r="S2648" i="22"/>
  <c r="N2650" i="22"/>
  <c r="M2650" i="22"/>
  <c r="L2651" i="22"/>
  <c r="K2651" i="22"/>
  <c r="O2651" i="22" s="1"/>
  <c r="J2651" i="22"/>
  <c r="G2652" i="22"/>
  <c r="T2652" i="22" s="1"/>
  <c r="R2649" i="22" l="1"/>
  <c r="P2650" i="22"/>
  <c r="Q2650" i="22" s="1"/>
  <c r="U2650" i="22" s="1"/>
  <c r="S2649" i="22"/>
  <c r="N2651" i="22"/>
  <c r="M2651" i="22"/>
  <c r="L2652" i="22"/>
  <c r="K2652" i="22"/>
  <c r="O2652" i="22" s="1"/>
  <c r="J2652" i="22"/>
  <c r="G2653" i="22"/>
  <c r="T2653" i="22" s="1"/>
  <c r="R2650" i="22" l="1"/>
  <c r="P2651" i="22"/>
  <c r="Q2651" i="22" s="1"/>
  <c r="U2651" i="22" s="1"/>
  <c r="S2650" i="22"/>
  <c r="N2652" i="22"/>
  <c r="P2652" i="22" s="1"/>
  <c r="M2652" i="22"/>
  <c r="L2653" i="22"/>
  <c r="K2653" i="22"/>
  <c r="O2653" i="22" s="1"/>
  <c r="J2653" i="22"/>
  <c r="G2654" i="22"/>
  <c r="T2654" i="22" s="1"/>
  <c r="R2651" i="22" l="1"/>
  <c r="Q2652" i="22"/>
  <c r="U2652" i="22" s="1"/>
  <c r="S2651" i="22"/>
  <c r="N2653" i="22"/>
  <c r="P2653" i="22" s="1"/>
  <c r="M2653" i="22"/>
  <c r="L2654" i="22"/>
  <c r="K2654" i="22"/>
  <c r="O2654" i="22" s="1"/>
  <c r="J2654" i="22"/>
  <c r="G2655" i="22"/>
  <c r="T2655" i="22" s="1"/>
  <c r="R2652" i="22" l="1"/>
  <c r="S2652" i="22"/>
  <c r="Q2653" i="22"/>
  <c r="U2653" i="22" s="1"/>
  <c r="N2654" i="22"/>
  <c r="M2654" i="22"/>
  <c r="L2655" i="22"/>
  <c r="K2655" i="22"/>
  <c r="O2655" i="22" s="1"/>
  <c r="J2655" i="22"/>
  <c r="G2656" i="22"/>
  <c r="T2656" i="22" s="1"/>
  <c r="P2654" i="22" l="1"/>
  <c r="Q2654" i="22" s="1"/>
  <c r="U2654" i="22" s="1"/>
  <c r="R2653" i="22"/>
  <c r="S2653" i="22"/>
  <c r="N2655" i="22"/>
  <c r="M2655" i="22"/>
  <c r="L2656" i="22"/>
  <c r="K2656" i="22"/>
  <c r="O2656" i="22" s="1"/>
  <c r="J2656" i="22"/>
  <c r="G2657" i="22"/>
  <c r="T2657" i="22" s="1"/>
  <c r="P2655" i="22" l="1"/>
  <c r="Q2655" i="22" s="1"/>
  <c r="U2655" i="22" s="1"/>
  <c r="R2654" i="22"/>
  <c r="S2654" i="22"/>
  <c r="N2656" i="22"/>
  <c r="M2656" i="22"/>
  <c r="L2657" i="22"/>
  <c r="K2657" i="22"/>
  <c r="O2657" i="22" s="1"/>
  <c r="J2657" i="22"/>
  <c r="G2658" i="22"/>
  <c r="T2658" i="22" s="1"/>
  <c r="P2656" i="22" l="1"/>
  <c r="Q2656" i="22" s="1"/>
  <c r="U2656" i="22" s="1"/>
  <c r="R2655" i="22"/>
  <c r="S2655" i="22"/>
  <c r="N2657" i="22"/>
  <c r="M2657" i="22"/>
  <c r="L2658" i="22"/>
  <c r="K2658" i="22"/>
  <c r="O2658" i="22" s="1"/>
  <c r="J2658" i="22"/>
  <c r="G2659" i="22"/>
  <c r="T2659" i="22" s="1"/>
  <c r="R2656" i="22" l="1"/>
  <c r="P2657" i="22"/>
  <c r="Q2657" i="22" s="1"/>
  <c r="U2657" i="22" s="1"/>
  <c r="S2656" i="22"/>
  <c r="N2658" i="22"/>
  <c r="P2658" i="22" s="1"/>
  <c r="M2658" i="22"/>
  <c r="L2659" i="22"/>
  <c r="K2659" i="22"/>
  <c r="O2659" i="22" s="1"/>
  <c r="J2659" i="22"/>
  <c r="G2660" i="22"/>
  <c r="T2660" i="22" s="1"/>
  <c r="R2657" i="22" l="1"/>
  <c r="Q2658" i="22"/>
  <c r="U2658" i="22" s="1"/>
  <c r="S2657" i="22"/>
  <c r="N2659" i="22"/>
  <c r="M2659" i="22"/>
  <c r="L2660" i="22"/>
  <c r="K2660" i="22"/>
  <c r="O2660" i="22" s="1"/>
  <c r="J2660" i="22"/>
  <c r="G2661" i="22"/>
  <c r="T2661" i="22" s="1"/>
  <c r="R2658" i="22" l="1"/>
  <c r="P2659" i="22"/>
  <c r="Q2659" i="22" s="1"/>
  <c r="U2659" i="22" s="1"/>
  <c r="S2658" i="22"/>
  <c r="N2660" i="22"/>
  <c r="M2660" i="22"/>
  <c r="L2661" i="22"/>
  <c r="K2661" i="22"/>
  <c r="O2661" i="22" s="1"/>
  <c r="J2661" i="22"/>
  <c r="G2662" i="22"/>
  <c r="T2662" i="22" s="1"/>
  <c r="R2659" i="22" l="1"/>
  <c r="P2660" i="22"/>
  <c r="Q2660" i="22" s="1"/>
  <c r="U2660" i="22" s="1"/>
  <c r="S2659" i="22"/>
  <c r="N2661" i="22"/>
  <c r="M2661" i="22"/>
  <c r="L2662" i="22"/>
  <c r="K2662" i="22"/>
  <c r="O2662" i="22" s="1"/>
  <c r="J2662" i="22"/>
  <c r="G2663" i="22"/>
  <c r="T2663" i="22" s="1"/>
  <c r="R2660" i="22" l="1"/>
  <c r="P2661" i="22"/>
  <c r="Q2661" i="22" s="1"/>
  <c r="U2661" i="22" s="1"/>
  <c r="S2660" i="22"/>
  <c r="N2662" i="22"/>
  <c r="M2662" i="22"/>
  <c r="L2663" i="22"/>
  <c r="K2663" i="22"/>
  <c r="O2663" i="22" s="1"/>
  <c r="J2663" i="22"/>
  <c r="G2664" i="22"/>
  <c r="T2664" i="22" s="1"/>
  <c r="P2662" i="22" l="1"/>
  <c r="Q2662" i="22" s="1"/>
  <c r="U2662" i="22" s="1"/>
  <c r="R2661" i="22"/>
  <c r="S2661" i="22"/>
  <c r="N2663" i="22"/>
  <c r="M2663" i="22"/>
  <c r="L2664" i="22"/>
  <c r="K2664" i="22"/>
  <c r="O2664" i="22" s="1"/>
  <c r="J2664" i="22"/>
  <c r="G2665" i="22"/>
  <c r="T2665" i="22" s="1"/>
  <c r="R2662" i="22" l="1"/>
  <c r="P2663" i="22"/>
  <c r="Q2663" i="22" s="1"/>
  <c r="U2663" i="22" s="1"/>
  <c r="S2662" i="22"/>
  <c r="N2664" i="22"/>
  <c r="M2664" i="22"/>
  <c r="L2665" i="22"/>
  <c r="K2665" i="22"/>
  <c r="O2665" i="22" s="1"/>
  <c r="J2665" i="22"/>
  <c r="G2666" i="22"/>
  <c r="T2666" i="22" s="1"/>
  <c r="R2663" i="22" l="1"/>
  <c r="P2664" i="22"/>
  <c r="Q2664" i="22" s="1"/>
  <c r="U2664" i="22" s="1"/>
  <c r="S2663" i="22"/>
  <c r="N2665" i="22"/>
  <c r="M2665" i="22"/>
  <c r="L2666" i="22"/>
  <c r="K2666" i="22"/>
  <c r="O2666" i="22" s="1"/>
  <c r="J2666" i="22"/>
  <c r="G2667" i="22"/>
  <c r="T2667" i="22" s="1"/>
  <c r="R2664" i="22" l="1"/>
  <c r="P2665" i="22"/>
  <c r="Q2665" i="22" s="1"/>
  <c r="U2665" i="22" s="1"/>
  <c r="S2664" i="22"/>
  <c r="N2666" i="22"/>
  <c r="M2666" i="22"/>
  <c r="L2667" i="22"/>
  <c r="K2667" i="22"/>
  <c r="O2667" i="22" s="1"/>
  <c r="J2667" i="22"/>
  <c r="G2668" i="22"/>
  <c r="T2668" i="22" s="1"/>
  <c r="R2665" i="22" l="1"/>
  <c r="P2666" i="22"/>
  <c r="Q2666" i="22" s="1"/>
  <c r="U2666" i="22" s="1"/>
  <c r="S2665" i="22"/>
  <c r="N2667" i="22"/>
  <c r="M2667" i="22"/>
  <c r="L2668" i="22"/>
  <c r="K2668" i="22"/>
  <c r="O2668" i="22" s="1"/>
  <c r="J2668" i="22"/>
  <c r="G2669" i="22"/>
  <c r="T2669" i="22" s="1"/>
  <c r="R2666" i="22" l="1"/>
  <c r="P2667" i="22"/>
  <c r="Q2667" i="22" s="1"/>
  <c r="U2667" i="22" s="1"/>
  <c r="S2666" i="22"/>
  <c r="N2668" i="22"/>
  <c r="M2668" i="22"/>
  <c r="L2669" i="22"/>
  <c r="K2669" i="22"/>
  <c r="O2669" i="22" s="1"/>
  <c r="J2669" i="22"/>
  <c r="G2670" i="22"/>
  <c r="T2670" i="22" s="1"/>
  <c r="R2667" i="22" l="1"/>
  <c r="P2668" i="22"/>
  <c r="Q2668" i="22" s="1"/>
  <c r="U2668" i="22" s="1"/>
  <c r="S2667" i="22"/>
  <c r="N2669" i="22"/>
  <c r="M2669" i="22"/>
  <c r="L2670" i="22"/>
  <c r="K2670" i="22"/>
  <c r="O2670" i="22" s="1"/>
  <c r="J2670" i="22"/>
  <c r="G2671" i="22"/>
  <c r="T2671" i="22" s="1"/>
  <c r="R2668" i="22" l="1"/>
  <c r="P2669" i="22"/>
  <c r="Q2669" i="22" s="1"/>
  <c r="U2669" i="22" s="1"/>
  <c r="S2668" i="22"/>
  <c r="N2670" i="22"/>
  <c r="M2670" i="22"/>
  <c r="L2671" i="22"/>
  <c r="K2671" i="22"/>
  <c r="O2671" i="22" s="1"/>
  <c r="J2671" i="22"/>
  <c r="G2672" i="22"/>
  <c r="T2672" i="22" s="1"/>
  <c r="R2669" i="22" l="1"/>
  <c r="P2670" i="22"/>
  <c r="Q2670" i="22" s="1"/>
  <c r="U2670" i="22" s="1"/>
  <c r="S2669" i="22"/>
  <c r="N2671" i="22"/>
  <c r="M2671" i="22"/>
  <c r="L2672" i="22"/>
  <c r="K2672" i="22"/>
  <c r="O2672" i="22" s="1"/>
  <c r="J2672" i="22"/>
  <c r="G2673" i="22"/>
  <c r="T2673" i="22" s="1"/>
  <c r="R2670" i="22" l="1"/>
  <c r="P2671" i="22"/>
  <c r="Q2671" i="22" s="1"/>
  <c r="U2671" i="22" s="1"/>
  <c r="S2670" i="22"/>
  <c r="N2672" i="22"/>
  <c r="M2672" i="22"/>
  <c r="L2673" i="22"/>
  <c r="K2673" i="22"/>
  <c r="O2673" i="22" s="1"/>
  <c r="J2673" i="22"/>
  <c r="G2674" i="22"/>
  <c r="T2674" i="22" s="1"/>
  <c r="R2671" i="22" l="1"/>
  <c r="P2672" i="22"/>
  <c r="Q2672" i="22" s="1"/>
  <c r="U2672" i="22" s="1"/>
  <c r="S2671" i="22"/>
  <c r="N2673" i="22"/>
  <c r="M2673" i="22"/>
  <c r="L2674" i="22"/>
  <c r="K2674" i="22"/>
  <c r="O2674" i="22" s="1"/>
  <c r="J2674" i="22"/>
  <c r="G2675" i="22"/>
  <c r="T2675" i="22" s="1"/>
  <c r="R2672" i="22" l="1"/>
  <c r="P2673" i="22"/>
  <c r="Q2673" i="22" s="1"/>
  <c r="U2673" i="22" s="1"/>
  <c r="S2672" i="22"/>
  <c r="N2674" i="22"/>
  <c r="M2674" i="22"/>
  <c r="L2675" i="22"/>
  <c r="K2675" i="22"/>
  <c r="O2675" i="22" s="1"/>
  <c r="J2675" i="22"/>
  <c r="G2676" i="22"/>
  <c r="T2676" i="22" s="1"/>
  <c r="R2673" i="22" l="1"/>
  <c r="P2674" i="22"/>
  <c r="Q2674" i="22" s="1"/>
  <c r="U2674" i="22" s="1"/>
  <c r="S2673" i="22"/>
  <c r="N2675" i="22"/>
  <c r="M2675" i="22"/>
  <c r="L2676" i="22"/>
  <c r="K2676" i="22"/>
  <c r="O2676" i="22" s="1"/>
  <c r="J2676" i="22"/>
  <c r="G2677" i="22"/>
  <c r="T2677" i="22" s="1"/>
  <c r="R2674" i="22" l="1"/>
  <c r="P2675" i="22"/>
  <c r="Q2675" i="22" s="1"/>
  <c r="U2675" i="22" s="1"/>
  <c r="S2674" i="22"/>
  <c r="N2676" i="22"/>
  <c r="M2676" i="22"/>
  <c r="L2677" i="22"/>
  <c r="K2677" i="22"/>
  <c r="O2677" i="22" s="1"/>
  <c r="J2677" i="22"/>
  <c r="G2678" i="22"/>
  <c r="T2678" i="22" s="1"/>
  <c r="R2675" i="22" l="1"/>
  <c r="P2676" i="22"/>
  <c r="Q2676" i="22" s="1"/>
  <c r="U2676" i="22" s="1"/>
  <c r="S2675" i="22"/>
  <c r="N2677" i="22"/>
  <c r="M2677" i="22"/>
  <c r="L2678" i="22"/>
  <c r="K2678" i="22"/>
  <c r="O2678" i="22" s="1"/>
  <c r="J2678" i="22"/>
  <c r="G2679" i="22"/>
  <c r="T2679" i="22" s="1"/>
  <c r="P2677" i="22" l="1"/>
  <c r="Q2677" i="22" s="1"/>
  <c r="U2677" i="22" s="1"/>
  <c r="R2676" i="22"/>
  <c r="S2676" i="22"/>
  <c r="N2678" i="22"/>
  <c r="M2678" i="22"/>
  <c r="L2679" i="22"/>
  <c r="K2679" i="22"/>
  <c r="O2679" i="22" s="1"/>
  <c r="J2679" i="22"/>
  <c r="G2680" i="22"/>
  <c r="T2680" i="22" s="1"/>
  <c r="R2677" i="22" l="1"/>
  <c r="P2678" i="22"/>
  <c r="Q2678" i="22" s="1"/>
  <c r="U2678" i="22" s="1"/>
  <c r="S2677" i="22"/>
  <c r="N2679" i="22"/>
  <c r="M2679" i="22"/>
  <c r="L2680" i="22"/>
  <c r="K2680" i="22"/>
  <c r="O2680" i="22" s="1"/>
  <c r="J2680" i="22"/>
  <c r="G2681" i="22"/>
  <c r="T2681" i="22" s="1"/>
  <c r="R2678" i="22" l="1"/>
  <c r="P2679" i="22"/>
  <c r="Q2679" i="22" s="1"/>
  <c r="U2679" i="22" s="1"/>
  <c r="S2678" i="22"/>
  <c r="N2680" i="22"/>
  <c r="M2680" i="22"/>
  <c r="L2681" i="22"/>
  <c r="K2681" i="22"/>
  <c r="O2681" i="22" s="1"/>
  <c r="J2681" i="22"/>
  <c r="G2682" i="22"/>
  <c r="T2682" i="22" s="1"/>
  <c r="R2679" i="22" l="1"/>
  <c r="P2680" i="22"/>
  <c r="Q2680" i="22" s="1"/>
  <c r="U2680" i="22" s="1"/>
  <c r="S2679" i="22"/>
  <c r="N2681" i="22"/>
  <c r="M2681" i="22"/>
  <c r="L2682" i="22"/>
  <c r="K2682" i="22"/>
  <c r="O2682" i="22" s="1"/>
  <c r="J2682" i="22"/>
  <c r="G2683" i="22"/>
  <c r="T2683" i="22" s="1"/>
  <c r="R2680" i="22" l="1"/>
  <c r="P2681" i="22"/>
  <c r="Q2681" i="22" s="1"/>
  <c r="U2681" i="22" s="1"/>
  <c r="S2680" i="22"/>
  <c r="N2682" i="22"/>
  <c r="M2682" i="22"/>
  <c r="L2683" i="22"/>
  <c r="K2683" i="22"/>
  <c r="O2683" i="22" s="1"/>
  <c r="J2683" i="22"/>
  <c r="G2684" i="22"/>
  <c r="T2684" i="22" s="1"/>
  <c r="R2681" i="22" l="1"/>
  <c r="P2682" i="22"/>
  <c r="Q2682" i="22" s="1"/>
  <c r="U2682" i="22" s="1"/>
  <c r="S2681" i="22"/>
  <c r="N2683" i="22"/>
  <c r="P2683" i="22" s="1"/>
  <c r="M2683" i="22"/>
  <c r="L2684" i="22"/>
  <c r="K2684" i="22"/>
  <c r="O2684" i="22" s="1"/>
  <c r="J2684" i="22"/>
  <c r="G2685" i="22"/>
  <c r="T2685" i="22" s="1"/>
  <c r="R2682" i="22" l="1"/>
  <c r="Q2683" i="22"/>
  <c r="U2683" i="22" s="1"/>
  <c r="S2682" i="22"/>
  <c r="N2684" i="22"/>
  <c r="M2684" i="22"/>
  <c r="L2685" i="22"/>
  <c r="K2685" i="22"/>
  <c r="O2685" i="22" s="1"/>
  <c r="J2685" i="22"/>
  <c r="G2686" i="22"/>
  <c r="T2686" i="22" s="1"/>
  <c r="R2683" i="22" l="1"/>
  <c r="P2684" i="22"/>
  <c r="Q2684" i="22" s="1"/>
  <c r="U2684" i="22" s="1"/>
  <c r="S2683" i="22"/>
  <c r="N2685" i="22"/>
  <c r="M2685" i="22"/>
  <c r="L2686" i="22"/>
  <c r="K2686" i="22"/>
  <c r="O2686" i="22" s="1"/>
  <c r="J2686" i="22"/>
  <c r="G2687" i="22"/>
  <c r="T2687" i="22" s="1"/>
  <c r="R2684" i="22" l="1"/>
  <c r="P2685" i="22"/>
  <c r="Q2685" i="22" s="1"/>
  <c r="U2685" i="22" s="1"/>
  <c r="S2684" i="22"/>
  <c r="N2686" i="22"/>
  <c r="M2686" i="22"/>
  <c r="L2687" i="22"/>
  <c r="K2687" i="22"/>
  <c r="O2687" i="22" s="1"/>
  <c r="J2687" i="22"/>
  <c r="G2688" i="22"/>
  <c r="T2688" i="22" s="1"/>
  <c r="P2686" i="22" l="1"/>
  <c r="Q2686" i="22" s="1"/>
  <c r="U2686" i="22" s="1"/>
  <c r="R2685" i="22"/>
  <c r="S2685" i="22"/>
  <c r="N2687" i="22"/>
  <c r="M2687" i="22"/>
  <c r="L2688" i="22"/>
  <c r="K2688" i="22"/>
  <c r="O2688" i="22" s="1"/>
  <c r="J2688" i="22"/>
  <c r="G2689" i="22"/>
  <c r="T2689" i="22" s="1"/>
  <c r="P2687" i="22" l="1"/>
  <c r="Q2687" i="22" s="1"/>
  <c r="U2687" i="22" s="1"/>
  <c r="R2686" i="22"/>
  <c r="S2686" i="22"/>
  <c r="N2688" i="22"/>
  <c r="M2688" i="22"/>
  <c r="L2689" i="22"/>
  <c r="K2689" i="22"/>
  <c r="O2689" i="22" s="1"/>
  <c r="J2689" i="22"/>
  <c r="G2690" i="22"/>
  <c r="T2690" i="22" s="1"/>
  <c r="R2687" i="22" l="1"/>
  <c r="P2688" i="22"/>
  <c r="Q2688" i="22" s="1"/>
  <c r="U2688" i="22" s="1"/>
  <c r="S2687" i="22"/>
  <c r="N2689" i="22"/>
  <c r="M2689" i="22"/>
  <c r="L2690" i="22"/>
  <c r="K2690" i="22"/>
  <c r="O2690" i="22" s="1"/>
  <c r="J2690" i="22"/>
  <c r="G2691" i="22"/>
  <c r="T2691" i="22" s="1"/>
  <c r="P2689" i="22" l="1"/>
  <c r="Q2689" i="22" s="1"/>
  <c r="U2689" i="22" s="1"/>
  <c r="R2688" i="22"/>
  <c r="S2688" i="22"/>
  <c r="N2690" i="22"/>
  <c r="M2690" i="22"/>
  <c r="L2691" i="22"/>
  <c r="K2691" i="22"/>
  <c r="O2691" i="22" s="1"/>
  <c r="J2691" i="22"/>
  <c r="G2692" i="22"/>
  <c r="T2692" i="22" s="1"/>
  <c r="R2689" i="22" l="1"/>
  <c r="P2690" i="22"/>
  <c r="Q2690" i="22" s="1"/>
  <c r="U2690" i="22" s="1"/>
  <c r="S2689" i="22"/>
  <c r="N2691" i="22"/>
  <c r="M2691" i="22"/>
  <c r="L2692" i="22"/>
  <c r="K2692" i="22"/>
  <c r="O2692" i="22" s="1"/>
  <c r="J2692" i="22"/>
  <c r="G2693" i="22"/>
  <c r="T2693" i="22" s="1"/>
  <c r="R2690" i="22" l="1"/>
  <c r="P2691" i="22"/>
  <c r="Q2691" i="22" s="1"/>
  <c r="U2691" i="22" s="1"/>
  <c r="S2690" i="22"/>
  <c r="N2692" i="22"/>
  <c r="M2692" i="22"/>
  <c r="L2693" i="22"/>
  <c r="K2693" i="22"/>
  <c r="O2693" i="22" s="1"/>
  <c r="J2693" i="22"/>
  <c r="G2694" i="22"/>
  <c r="T2694" i="22" s="1"/>
  <c r="R2691" i="22" l="1"/>
  <c r="P2692" i="22"/>
  <c r="Q2692" i="22" s="1"/>
  <c r="U2692" i="22" s="1"/>
  <c r="S2691" i="22"/>
  <c r="N2693" i="22"/>
  <c r="M2693" i="22"/>
  <c r="L2694" i="22"/>
  <c r="K2694" i="22"/>
  <c r="O2694" i="22" s="1"/>
  <c r="J2694" i="22"/>
  <c r="G2695" i="22"/>
  <c r="T2695" i="22" s="1"/>
  <c r="R2692" i="22" l="1"/>
  <c r="P2693" i="22"/>
  <c r="Q2693" i="22" s="1"/>
  <c r="U2693" i="22" s="1"/>
  <c r="S2692" i="22"/>
  <c r="N2694" i="22"/>
  <c r="P2694" i="22" s="1"/>
  <c r="M2694" i="22"/>
  <c r="L2695" i="22"/>
  <c r="K2695" i="22"/>
  <c r="O2695" i="22" s="1"/>
  <c r="J2695" i="22"/>
  <c r="G2696" i="22"/>
  <c r="T2696" i="22" s="1"/>
  <c r="R2693" i="22" l="1"/>
  <c r="Q2694" i="22"/>
  <c r="U2694" i="22" s="1"/>
  <c r="S2693" i="22"/>
  <c r="N2695" i="22"/>
  <c r="M2695" i="22"/>
  <c r="L2696" i="22"/>
  <c r="K2696" i="22"/>
  <c r="O2696" i="22" s="1"/>
  <c r="J2696" i="22"/>
  <c r="G2697" i="22"/>
  <c r="T2697" i="22" s="1"/>
  <c r="R2694" i="22" l="1"/>
  <c r="P2695" i="22"/>
  <c r="Q2695" i="22" s="1"/>
  <c r="U2695" i="22" s="1"/>
  <c r="S2694" i="22"/>
  <c r="N2696" i="22"/>
  <c r="M2696" i="22"/>
  <c r="L2697" i="22"/>
  <c r="K2697" i="22"/>
  <c r="O2697" i="22" s="1"/>
  <c r="J2697" i="22"/>
  <c r="G2698" i="22"/>
  <c r="T2698" i="22" s="1"/>
  <c r="P2696" i="22" l="1"/>
  <c r="Q2696" i="22" s="1"/>
  <c r="U2696" i="22" s="1"/>
  <c r="R2695" i="22"/>
  <c r="S2695" i="22"/>
  <c r="N2697" i="22"/>
  <c r="M2697" i="22"/>
  <c r="L2698" i="22"/>
  <c r="K2698" i="22"/>
  <c r="O2698" i="22" s="1"/>
  <c r="J2698" i="22"/>
  <c r="G2699" i="22"/>
  <c r="T2699" i="22" s="1"/>
  <c r="P2697" i="22" l="1"/>
  <c r="Q2697" i="22" s="1"/>
  <c r="U2697" i="22" s="1"/>
  <c r="R2696" i="22"/>
  <c r="S2696" i="22"/>
  <c r="N2698" i="22"/>
  <c r="M2698" i="22"/>
  <c r="L2699" i="22"/>
  <c r="K2699" i="22"/>
  <c r="O2699" i="22" s="1"/>
  <c r="J2699" i="22"/>
  <c r="G2700" i="22"/>
  <c r="T2700" i="22" s="1"/>
  <c r="P2698" i="22" l="1"/>
  <c r="Q2698" i="22" s="1"/>
  <c r="U2698" i="22" s="1"/>
  <c r="R2697" i="22"/>
  <c r="S2697" i="22"/>
  <c r="N2699" i="22"/>
  <c r="M2699" i="22"/>
  <c r="L2700" i="22"/>
  <c r="K2700" i="22"/>
  <c r="O2700" i="22" s="1"/>
  <c r="J2700" i="22"/>
  <c r="G2701" i="22"/>
  <c r="T2701" i="22" s="1"/>
  <c r="P2699" i="22" l="1"/>
  <c r="Q2699" i="22" s="1"/>
  <c r="U2699" i="22" s="1"/>
  <c r="R2698" i="22"/>
  <c r="S2698" i="22"/>
  <c r="N2700" i="22"/>
  <c r="M2700" i="22"/>
  <c r="L2701" i="22"/>
  <c r="K2701" i="22"/>
  <c r="O2701" i="22" s="1"/>
  <c r="J2701" i="22"/>
  <c r="G2702" i="22"/>
  <c r="T2702" i="22" s="1"/>
  <c r="P2700" i="22" l="1"/>
  <c r="Q2700" i="22" s="1"/>
  <c r="U2700" i="22" s="1"/>
  <c r="R2699" i="22"/>
  <c r="S2699" i="22"/>
  <c r="N2701" i="22"/>
  <c r="M2701" i="22"/>
  <c r="L2702" i="22"/>
  <c r="K2702" i="22"/>
  <c r="O2702" i="22" s="1"/>
  <c r="J2702" i="22"/>
  <c r="G2703" i="22"/>
  <c r="T2703" i="22" s="1"/>
  <c r="R2700" i="22" l="1"/>
  <c r="P2701" i="22"/>
  <c r="Q2701" i="22" s="1"/>
  <c r="U2701" i="22" s="1"/>
  <c r="S2700" i="22"/>
  <c r="N2702" i="22"/>
  <c r="M2702" i="22"/>
  <c r="L2703" i="22"/>
  <c r="K2703" i="22"/>
  <c r="O2703" i="22" s="1"/>
  <c r="J2703" i="22"/>
  <c r="G2704" i="22"/>
  <c r="T2704" i="22" s="1"/>
  <c r="R2701" i="22" l="1"/>
  <c r="P2702" i="22"/>
  <c r="Q2702" i="22" s="1"/>
  <c r="U2702" i="22" s="1"/>
  <c r="S2701" i="22"/>
  <c r="N2703" i="22"/>
  <c r="M2703" i="22"/>
  <c r="L2704" i="22"/>
  <c r="K2704" i="22"/>
  <c r="O2704" i="22" s="1"/>
  <c r="J2704" i="22"/>
  <c r="G2705" i="22"/>
  <c r="T2705" i="22" s="1"/>
  <c r="R2702" i="22" l="1"/>
  <c r="P2703" i="22"/>
  <c r="Q2703" i="22" s="1"/>
  <c r="U2703" i="22" s="1"/>
  <c r="S2702" i="22"/>
  <c r="N2704" i="22"/>
  <c r="M2704" i="22"/>
  <c r="L2705" i="22"/>
  <c r="K2705" i="22"/>
  <c r="O2705" i="22" s="1"/>
  <c r="J2705" i="22"/>
  <c r="G2706" i="22"/>
  <c r="T2706" i="22" s="1"/>
  <c r="R2703" i="22" l="1"/>
  <c r="P2704" i="22"/>
  <c r="Q2704" i="22" s="1"/>
  <c r="U2704" i="22" s="1"/>
  <c r="S2703" i="22"/>
  <c r="N2705" i="22"/>
  <c r="M2705" i="22"/>
  <c r="L2706" i="22"/>
  <c r="K2706" i="22"/>
  <c r="O2706" i="22" s="1"/>
  <c r="J2706" i="22"/>
  <c r="G2707" i="22"/>
  <c r="T2707" i="22" s="1"/>
  <c r="R2704" i="22" l="1"/>
  <c r="P2705" i="22"/>
  <c r="Q2705" i="22" s="1"/>
  <c r="U2705" i="22" s="1"/>
  <c r="S2704" i="22"/>
  <c r="N2706" i="22"/>
  <c r="M2706" i="22"/>
  <c r="L2707" i="22"/>
  <c r="K2707" i="22"/>
  <c r="O2707" i="22" s="1"/>
  <c r="J2707" i="22"/>
  <c r="G2708" i="22"/>
  <c r="T2708" i="22" s="1"/>
  <c r="R2705" i="22" l="1"/>
  <c r="P2706" i="22"/>
  <c r="Q2706" i="22" s="1"/>
  <c r="U2706" i="22" s="1"/>
  <c r="S2705" i="22"/>
  <c r="N2707" i="22"/>
  <c r="M2707" i="22"/>
  <c r="L2708" i="22"/>
  <c r="K2708" i="22"/>
  <c r="O2708" i="22" s="1"/>
  <c r="J2708" i="22"/>
  <c r="G2709" i="22"/>
  <c r="T2709" i="22" s="1"/>
  <c r="R2706" i="22" l="1"/>
  <c r="P2707" i="22"/>
  <c r="Q2707" i="22" s="1"/>
  <c r="U2707" i="22" s="1"/>
  <c r="S2706" i="22"/>
  <c r="N2708" i="22"/>
  <c r="M2708" i="22"/>
  <c r="L2709" i="22"/>
  <c r="K2709" i="22"/>
  <c r="O2709" i="22" s="1"/>
  <c r="J2709" i="22"/>
  <c r="G2710" i="22"/>
  <c r="T2710" i="22" s="1"/>
  <c r="P2708" i="22" l="1"/>
  <c r="Q2708" i="22" s="1"/>
  <c r="U2708" i="22" s="1"/>
  <c r="R2707" i="22"/>
  <c r="S2707" i="22"/>
  <c r="N2709" i="22"/>
  <c r="M2709" i="22"/>
  <c r="L2710" i="22"/>
  <c r="K2710" i="22"/>
  <c r="O2710" i="22" s="1"/>
  <c r="J2710" i="22"/>
  <c r="G2711" i="22"/>
  <c r="T2711" i="22" s="1"/>
  <c r="R2708" i="22" l="1"/>
  <c r="P2709" i="22"/>
  <c r="Q2709" i="22" s="1"/>
  <c r="U2709" i="22" s="1"/>
  <c r="S2708" i="22"/>
  <c r="N2710" i="22"/>
  <c r="M2710" i="22"/>
  <c r="L2711" i="22"/>
  <c r="K2711" i="22"/>
  <c r="O2711" i="22" s="1"/>
  <c r="J2711" i="22"/>
  <c r="G2712" i="22"/>
  <c r="T2712" i="22" s="1"/>
  <c r="R2709" i="22" l="1"/>
  <c r="P2710" i="22"/>
  <c r="Q2710" i="22" s="1"/>
  <c r="U2710" i="22" s="1"/>
  <c r="S2709" i="22"/>
  <c r="N2711" i="22"/>
  <c r="M2711" i="22"/>
  <c r="L2712" i="22"/>
  <c r="K2712" i="22"/>
  <c r="O2712" i="22" s="1"/>
  <c r="J2712" i="22"/>
  <c r="G2713" i="22"/>
  <c r="T2713" i="22" s="1"/>
  <c r="R2710" i="22" l="1"/>
  <c r="P2711" i="22"/>
  <c r="Q2711" i="22" s="1"/>
  <c r="U2711" i="22" s="1"/>
  <c r="S2710" i="22"/>
  <c r="N2712" i="22"/>
  <c r="M2712" i="22"/>
  <c r="L2713" i="22"/>
  <c r="K2713" i="22"/>
  <c r="O2713" i="22" s="1"/>
  <c r="J2713" i="22"/>
  <c r="G2714" i="22"/>
  <c r="T2714" i="22" s="1"/>
  <c r="R2711" i="22" l="1"/>
  <c r="P2712" i="22"/>
  <c r="Q2712" i="22" s="1"/>
  <c r="U2712" i="22" s="1"/>
  <c r="S2711" i="22"/>
  <c r="N2713" i="22"/>
  <c r="P2713" i="22" s="1"/>
  <c r="M2713" i="22"/>
  <c r="L2714" i="22"/>
  <c r="K2714" i="22"/>
  <c r="O2714" i="22" s="1"/>
  <c r="J2714" i="22"/>
  <c r="G2715" i="22"/>
  <c r="T2715" i="22" s="1"/>
  <c r="R2712" i="22" l="1"/>
  <c r="Q2713" i="22"/>
  <c r="U2713" i="22" s="1"/>
  <c r="S2712" i="22"/>
  <c r="N2714" i="22"/>
  <c r="M2714" i="22"/>
  <c r="L2715" i="22"/>
  <c r="K2715" i="22"/>
  <c r="O2715" i="22" s="1"/>
  <c r="J2715" i="22"/>
  <c r="G2716" i="22"/>
  <c r="T2716" i="22" s="1"/>
  <c r="R2713" i="22" l="1"/>
  <c r="P2714" i="22"/>
  <c r="Q2714" i="22" s="1"/>
  <c r="U2714" i="22" s="1"/>
  <c r="S2713" i="22"/>
  <c r="N2715" i="22"/>
  <c r="M2715" i="22"/>
  <c r="L2716" i="22"/>
  <c r="K2716" i="22"/>
  <c r="O2716" i="22" s="1"/>
  <c r="J2716" i="22"/>
  <c r="G2717" i="22"/>
  <c r="T2717" i="22" s="1"/>
  <c r="R2714" i="22" l="1"/>
  <c r="P2715" i="22"/>
  <c r="Q2715" i="22" s="1"/>
  <c r="U2715" i="22" s="1"/>
  <c r="S2714" i="22"/>
  <c r="N2716" i="22"/>
  <c r="M2716" i="22"/>
  <c r="L2717" i="22"/>
  <c r="K2717" i="22"/>
  <c r="O2717" i="22" s="1"/>
  <c r="J2717" i="22"/>
  <c r="G2718" i="22"/>
  <c r="T2718" i="22" s="1"/>
  <c r="P2716" i="22" l="1"/>
  <c r="Q2716" i="22" s="1"/>
  <c r="U2716" i="22" s="1"/>
  <c r="R2715" i="22"/>
  <c r="S2715" i="22"/>
  <c r="N2717" i="22"/>
  <c r="M2717" i="22"/>
  <c r="L2718" i="22"/>
  <c r="K2718" i="22"/>
  <c r="O2718" i="22" s="1"/>
  <c r="J2718" i="22"/>
  <c r="G2719" i="22"/>
  <c r="T2719" i="22" s="1"/>
  <c r="R2716" i="22" l="1"/>
  <c r="P2717" i="22"/>
  <c r="Q2717" i="22" s="1"/>
  <c r="U2717" i="22" s="1"/>
  <c r="S2716" i="22"/>
  <c r="N2718" i="22"/>
  <c r="M2718" i="22"/>
  <c r="L2719" i="22"/>
  <c r="K2719" i="22"/>
  <c r="O2719" i="22" s="1"/>
  <c r="J2719" i="22"/>
  <c r="G2720" i="22"/>
  <c r="T2720" i="22" s="1"/>
  <c r="R2717" i="22" l="1"/>
  <c r="P2718" i="22"/>
  <c r="Q2718" i="22" s="1"/>
  <c r="U2718" i="22" s="1"/>
  <c r="S2717" i="22"/>
  <c r="N2719" i="22"/>
  <c r="P2719" i="22" s="1"/>
  <c r="M2719" i="22"/>
  <c r="L2720" i="22"/>
  <c r="K2720" i="22"/>
  <c r="O2720" i="22" s="1"/>
  <c r="J2720" i="22"/>
  <c r="G2721" i="22"/>
  <c r="T2721" i="22" s="1"/>
  <c r="R2718" i="22" l="1"/>
  <c r="Q2719" i="22"/>
  <c r="U2719" i="22" s="1"/>
  <c r="S2718" i="22"/>
  <c r="N2720" i="22"/>
  <c r="M2720" i="22"/>
  <c r="L2721" i="22"/>
  <c r="K2721" i="22"/>
  <c r="O2721" i="22" s="1"/>
  <c r="J2721" i="22"/>
  <c r="G2722" i="22"/>
  <c r="T2722" i="22" s="1"/>
  <c r="S2719" i="22" l="1"/>
  <c r="R2719" i="22"/>
  <c r="P2720" i="22"/>
  <c r="Q2720" i="22" s="1"/>
  <c r="U2720" i="22" s="1"/>
  <c r="N2721" i="22"/>
  <c r="M2721" i="22"/>
  <c r="L2722" i="22"/>
  <c r="K2722" i="22"/>
  <c r="O2722" i="22" s="1"/>
  <c r="J2722" i="22"/>
  <c r="G2723" i="22"/>
  <c r="T2723" i="22" s="1"/>
  <c r="R2720" i="22" l="1"/>
  <c r="P2721" i="22"/>
  <c r="Q2721" i="22" s="1"/>
  <c r="U2721" i="22" s="1"/>
  <c r="S2720" i="22"/>
  <c r="N2722" i="22"/>
  <c r="M2722" i="22"/>
  <c r="L2723" i="22"/>
  <c r="K2723" i="22"/>
  <c r="O2723" i="22" s="1"/>
  <c r="J2723" i="22"/>
  <c r="G2724" i="22"/>
  <c r="T2724" i="22" s="1"/>
  <c r="R2721" i="22" l="1"/>
  <c r="P2722" i="22"/>
  <c r="Q2722" i="22" s="1"/>
  <c r="U2722" i="22" s="1"/>
  <c r="S2721" i="22"/>
  <c r="N2723" i="22"/>
  <c r="M2723" i="22"/>
  <c r="L2724" i="22"/>
  <c r="K2724" i="22"/>
  <c r="O2724" i="22" s="1"/>
  <c r="J2724" i="22"/>
  <c r="G2725" i="22"/>
  <c r="T2725" i="22" s="1"/>
  <c r="R2722" i="22" l="1"/>
  <c r="P2723" i="22"/>
  <c r="Q2723" i="22" s="1"/>
  <c r="U2723" i="22" s="1"/>
  <c r="S2722" i="22"/>
  <c r="N2724" i="22"/>
  <c r="M2724" i="22"/>
  <c r="L2725" i="22"/>
  <c r="K2725" i="22"/>
  <c r="O2725" i="22" s="1"/>
  <c r="J2725" i="22"/>
  <c r="G2726" i="22"/>
  <c r="T2726" i="22" s="1"/>
  <c r="R2723" i="22" l="1"/>
  <c r="P2724" i="22"/>
  <c r="Q2724" i="22" s="1"/>
  <c r="U2724" i="22" s="1"/>
  <c r="S2723" i="22"/>
  <c r="N2725" i="22"/>
  <c r="M2725" i="22"/>
  <c r="L2726" i="22"/>
  <c r="K2726" i="22"/>
  <c r="O2726" i="22" s="1"/>
  <c r="J2726" i="22"/>
  <c r="G2727" i="22"/>
  <c r="T2727" i="22" s="1"/>
  <c r="R2724" i="22" l="1"/>
  <c r="P2725" i="22"/>
  <c r="Q2725" i="22" s="1"/>
  <c r="U2725" i="22" s="1"/>
  <c r="S2724" i="22"/>
  <c r="N2726" i="22"/>
  <c r="M2726" i="22"/>
  <c r="L2727" i="22"/>
  <c r="K2727" i="22"/>
  <c r="O2727" i="22" s="1"/>
  <c r="J2727" i="22"/>
  <c r="G2728" i="22"/>
  <c r="T2728" i="22" s="1"/>
  <c r="P2726" i="22" l="1"/>
  <c r="Q2726" i="22" s="1"/>
  <c r="U2726" i="22" s="1"/>
  <c r="R2725" i="22"/>
  <c r="S2725" i="22"/>
  <c r="N2727" i="22"/>
  <c r="M2727" i="22"/>
  <c r="L2728" i="22"/>
  <c r="K2728" i="22"/>
  <c r="O2728" i="22" s="1"/>
  <c r="J2728" i="22"/>
  <c r="G2729" i="22"/>
  <c r="T2729" i="22" s="1"/>
  <c r="R2726" i="22" l="1"/>
  <c r="P2727" i="22"/>
  <c r="Q2727" i="22" s="1"/>
  <c r="U2727" i="22" s="1"/>
  <c r="S2726" i="22"/>
  <c r="N2728" i="22"/>
  <c r="M2728" i="22"/>
  <c r="L2729" i="22"/>
  <c r="K2729" i="22"/>
  <c r="O2729" i="22" s="1"/>
  <c r="J2729" i="22"/>
  <c r="G2730" i="22"/>
  <c r="T2730" i="22" s="1"/>
  <c r="R2727" i="22" l="1"/>
  <c r="P2728" i="22"/>
  <c r="Q2728" i="22" s="1"/>
  <c r="U2728" i="22" s="1"/>
  <c r="S2727" i="22"/>
  <c r="N2729" i="22"/>
  <c r="M2729" i="22"/>
  <c r="L2730" i="22"/>
  <c r="K2730" i="22"/>
  <c r="O2730" i="22" s="1"/>
  <c r="J2730" i="22"/>
  <c r="G2731" i="22"/>
  <c r="T2731" i="22" s="1"/>
  <c r="R2728" i="22" l="1"/>
  <c r="P2729" i="22"/>
  <c r="Q2729" i="22" s="1"/>
  <c r="U2729" i="22" s="1"/>
  <c r="S2728" i="22"/>
  <c r="N2730" i="22"/>
  <c r="P2730" i="22" s="1"/>
  <c r="M2730" i="22"/>
  <c r="L2731" i="22"/>
  <c r="K2731" i="22"/>
  <c r="O2731" i="22" s="1"/>
  <c r="J2731" i="22"/>
  <c r="G2732" i="22"/>
  <c r="T2732" i="22" s="1"/>
  <c r="R2729" i="22" l="1"/>
  <c r="Q2730" i="22"/>
  <c r="U2730" i="22" s="1"/>
  <c r="S2729" i="22"/>
  <c r="N2731" i="22"/>
  <c r="M2731" i="22"/>
  <c r="L2732" i="22"/>
  <c r="K2732" i="22"/>
  <c r="O2732" i="22" s="1"/>
  <c r="J2732" i="22"/>
  <c r="G2733" i="22"/>
  <c r="T2733" i="22" s="1"/>
  <c r="R2730" i="22" l="1"/>
  <c r="P2731" i="22"/>
  <c r="Q2731" i="22" s="1"/>
  <c r="U2731" i="22" s="1"/>
  <c r="S2730" i="22"/>
  <c r="N2732" i="22"/>
  <c r="M2732" i="22"/>
  <c r="L2733" i="22"/>
  <c r="K2733" i="22"/>
  <c r="O2733" i="22" s="1"/>
  <c r="J2733" i="22"/>
  <c r="G2734" i="22"/>
  <c r="T2734" i="22" s="1"/>
  <c r="R2731" i="22" l="1"/>
  <c r="P2732" i="22"/>
  <c r="Q2732" i="22" s="1"/>
  <c r="U2732" i="22" s="1"/>
  <c r="S2731" i="22"/>
  <c r="N2733" i="22"/>
  <c r="M2733" i="22"/>
  <c r="L2734" i="22"/>
  <c r="K2734" i="22"/>
  <c r="O2734" i="22" s="1"/>
  <c r="J2734" i="22"/>
  <c r="G2735" i="22"/>
  <c r="T2735" i="22" s="1"/>
  <c r="R2732" i="22" l="1"/>
  <c r="P2733" i="22"/>
  <c r="Q2733" i="22" s="1"/>
  <c r="U2733" i="22" s="1"/>
  <c r="S2732" i="22"/>
  <c r="N2734" i="22"/>
  <c r="P2734" i="22" s="1"/>
  <c r="M2734" i="22"/>
  <c r="L2735" i="22"/>
  <c r="K2735" i="22"/>
  <c r="O2735" i="22" s="1"/>
  <c r="J2735" i="22"/>
  <c r="G2736" i="22"/>
  <c r="T2736" i="22" s="1"/>
  <c r="R2733" i="22" l="1"/>
  <c r="S2733" i="22"/>
  <c r="Q2734" i="22"/>
  <c r="U2734" i="22" s="1"/>
  <c r="N2735" i="22"/>
  <c r="M2735" i="22"/>
  <c r="L2736" i="22"/>
  <c r="K2736" i="22"/>
  <c r="O2736" i="22" s="1"/>
  <c r="J2736" i="22"/>
  <c r="G2737" i="22"/>
  <c r="T2737" i="22" s="1"/>
  <c r="R2734" i="22" l="1"/>
  <c r="P2735" i="22"/>
  <c r="Q2735" i="22" s="1"/>
  <c r="U2735" i="22" s="1"/>
  <c r="S2734" i="22"/>
  <c r="N2736" i="22"/>
  <c r="M2736" i="22"/>
  <c r="L2737" i="22"/>
  <c r="K2737" i="22"/>
  <c r="O2737" i="22" s="1"/>
  <c r="J2737" i="22"/>
  <c r="G2738" i="22"/>
  <c r="T2738" i="22" s="1"/>
  <c r="R2735" i="22" l="1"/>
  <c r="P2736" i="22"/>
  <c r="Q2736" i="22" s="1"/>
  <c r="U2736" i="22" s="1"/>
  <c r="S2735" i="22"/>
  <c r="N2737" i="22"/>
  <c r="M2737" i="22"/>
  <c r="L2738" i="22"/>
  <c r="K2738" i="22"/>
  <c r="O2738" i="22" s="1"/>
  <c r="J2738" i="22"/>
  <c r="G2739" i="22"/>
  <c r="T2739" i="22" s="1"/>
  <c r="P2737" i="22" l="1"/>
  <c r="Q2737" i="22" s="1"/>
  <c r="U2737" i="22" s="1"/>
  <c r="R2736" i="22"/>
  <c r="S2736" i="22"/>
  <c r="N2738" i="22"/>
  <c r="M2738" i="22"/>
  <c r="L2739" i="22"/>
  <c r="K2739" i="22"/>
  <c r="O2739" i="22" s="1"/>
  <c r="J2739" i="22"/>
  <c r="G2740" i="22"/>
  <c r="T2740" i="22" s="1"/>
  <c r="R2737" i="22" l="1"/>
  <c r="P2738" i="22"/>
  <c r="Q2738" i="22" s="1"/>
  <c r="U2738" i="22" s="1"/>
  <c r="S2737" i="22"/>
  <c r="N2739" i="22"/>
  <c r="M2739" i="22"/>
  <c r="L2740" i="22"/>
  <c r="K2740" i="22"/>
  <c r="O2740" i="22" s="1"/>
  <c r="J2740" i="22"/>
  <c r="G2741" i="22"/>
  <c r="T2741" i="22" s="1"/>
  <c r="R2738" i="22" l="1"/>
  <c r="P2739" i="22"/>
  <c r="Q2739" i="22" s="1"/>
  <c r="U2739" i="22" s="1"/>
  <c r="S2738" i="22"/>
  <c r="N2740" i="22"/>
  <c r="M2740" i="22"/>
  <c r="L2741" i="22"/>
  <c r="K2741" i="22"/>
  <c r="O2741" i="22" s="1"/>
  <c r="J2741" i="22"/>
  <c r="G2742" i="22"/>
  <c r="T2742" i="22" s="1"/>
  <c r="R2739" i="22" l="1"/>
  <c r="P2740" i="22"/>
  <c r="Q2740" i="22" s="1"/>
  <c r="U2740" i="22" s="1"/>
  <c r="S2739" i="22"/>
  <c r="N2741" i="22"/>
  <c r="M2741" i="22"/>
  <c r="L2742" i="22"/>
  <c r="K2742" i="22"/>
  <c r="O2742" i="22" s="1"/>
  <c r="J2742" i="22"/>
  <c r="G2743" i="22"/>
  <c r="T2743" i="22" s="1"/>
  <c r="R2740" i="22" l="1"/>
  <c r="P2741" i="22"/>
  <c r="Q2741" i="22" s="1"/>
  <c r="U2741" i="22" s="1"/>
  <c r="S2740" i="22"/>
  <c r="N2742" i="22"/>
  <c r="M2742" i="22"/>
  <c r="L2743" i="22"/>
  <c r="K2743" i="22"/>
  <c r="O2743" i="22" s="1"/>
  <c r="J2743" i="22"/>
  <c r="G2744" i="22"/>
  <c r="T2744" i="22" s="1"/>
  <c r="R2741" i="22" l="1"/>
  <c r="P2742" i="22"/>
  <c r="Q2742" i="22" s="1"/>
  <c r="U2742" i="22" s="1"/>
  <c r="S2741" i="22"/>
  <c r="N2743" i="22"/>
  <c r="M2743" i="22"/>
  <c r="L2744" i="22"/>
  <c r="K2744" i="22"/>
  <c r="O2744" i="22" s="1"/>
  <c r="J2744" i="22"/>
  <c r="G2745" i="22"/>
  <c r="T2745" i="22" s="1"/>
  <c r="R2742" i="22" l="1"/>
  <c r="P2743" i="22"/>
  <c r="Q2743" i="22" s="1"/>
  <c r="U2743" i="22" s="1"/>
  <c r="S2742" i="22"/>
  <c r="N2744" i="22"/>
  <c r="M2744" i="22"/>
  <c r="L2745" i="22"/>
  <c r="K2745" i="22"/>
  <c r="O2745" i="22" s="1"/>
  <c r="J2745" i="22"/>
  <c r="G2746" i="22"/>
  <c r="T2746" i="22" s="1"/>
  <c r="R2743" i="22" l="1"/>
  <c r="P2744" i="22"/>
  <c r="Q2744" i="22" s="1"/>
  <c r="U2744" i="22" s="1"/>
  <c r="S2743" i="22"/>
  <c r="N2745" i="22"/>
  <c r="M2745" i="22"/>
  <c r="L2746" i="22"/>
  <c r="K2746" i="22"/>
  <c r="O2746" i="22" s="1"/>
  <c r="J2746" i="22"/>
  <c r="G2747" i="22"/>
  <c r="T2747" i="22" s="1"/>
  <c r="R2744" i="22" l="1"/>
  <c r="P2745" i="22"/>
  <c r="Q2745" i="22" s="1"/>
  <c r="U2745" i="22" s="1"/>
  <c r="S2744" i="22"/>
  <c r="N2746" i="22"/>
  <c r="M2746" i="22"/>
  <c r="L2747" i="22"/>
  <c r="K2747" i="22"/>
  <c r="O2747" i="22" s="1"/>
  <c r="J2747" i="22"/>
  <c r="G2748" i="22"/>
  <c r="T2748" i="22" s="1"/>
  <c r="R2745" i="22" l="1"/>
  <c r="P2746" i="22"/>
  <c r="Q2746" i="22" s="1"/>
  <c r="U2746" i="22" s="1"/>
  <c r="S2745" i="22"/>
  <c r="N2747" i="22"/>
  <c r="M2747" i="22"/>
  <c r="L2748" i="22"/>
  <c r="K2748" i="22"/>
  <c r="O2748" i="22" s="1"/>
  <c r="J2748" i="22"/>
  <c r="G2749" i="22"/>
  <c r="T2749" i="22" s="1"/>
  <c r="R2746" i="22" l="1"/>
  <c r="P2747" i="22"/>
  <c r="Q2747" i="22" s="1"/>
  <c r="U2747" i="22" s="1"/>
  <c r="S2746" i="22"/>
  <c r="N2748" i="22"/>
  <c r="M2748" i="22"/>
  <c r="L2749" i="22"/>
  <c r="K2749" i="22"/>
  <c r="O2749" i="22" s="1"/>
  <c r="J2749" i="22"/>
  <c r="G2750" i="22"/>
  <c r="T2750" i="22" s="1"/>
  <c r="P2748" i="22" l="1"/>
  <c r="Q2748" i="22" s="1"/>
  <c r="U2748" i="22" s="1"/>
  <c r="R2747" i="22"/>
  <c r="S2747" i="22"/>
  <c r="N2749" i="22"/>
  <c r="M2749" i="22"/>
  <c r="L2750" i="22"/>
  <c r="K2750" i="22"/>
  <c r="O2750" i="22" s="1"/>
  <c r="J2750" i="22"/>
  <c r="G2751" i="22"/>
  <c r="T2751" i="22" s="1"/>
  <c r="R2748" i="22" l="1"/>
  <c r="P2749" i="22"/>
  <c r="Q2749" i="22" s="1"/>
  <c r="U2749" i="22" s="1"/>
  <c r="S2748" i="22"/>
  <c r="N2750" i="22"/>
  <c r="M2750" i="22"/>
  <c r="L2751" i="22"/>
  <c r="K2751" i="22"/>
  <c r="O2751" i="22" s="1"/>
  <c r="J2751" i="22"/>
  <c r="G2752" i="22"/>
  <c r="T2752" i="22" s="1"/>
  <c r="P2750" i="22" l="1"/>
  <c r="Q2750" i="22" s="1"/>
  <c r="U2750" i="22" s="1"/>
  <c r="R2749" i="22"/>
  <c r="S2749" i="22"/>
  <c r="N2751" i="22"/>
  <c r="M2751" i="22"/>
  <c r="L2752" i="22"/>
  <c r="K2752" i="22"/>
  <c r="O2752" i="22" s="1"/>
  <c r="J2752" i="22"/>
  <c r="G2753" i="22"/>
  <c r="T2753" i="22" s="1"/>
  <c r="R2750" i="22" l="1"/>
  <c r="P2751" i="22"/>
  <c r="Q2751" i="22" s="1"/>
  <c r="U2751" i="22" s="1"/>
  <c r="S2750" i="22"/>
  <c r="N2752" i="22"/>
  <c r="M2752" i="22"/>
  <c r="L2753" i="22"/>
  <c r="K2753" i="22"/>
  <c r="O2753" i="22" s="1"/>
  <c r="J2753" i="22"/>
  <c r="G2754" i="22"/>
  <c r="T2754" i="22" s="1"/>
  <c r="R2751" i="22" l="1"/>
  <c r="P2752" i="22"/>
  <c r="Q2752" i="22" s="1"/>
  <c r="U2752" i="22" s="1"/>
  <c r="S2751" i="22"/>
  <c r="N2753" i="22"/>
  <c r="M2753" i="22"/>
  <c r="L2754" i="22"/>
  <c r="K2754" i="22"/>
  <c r="O2754" i="22" s="1"/>
  <c r="J2754" i="22"/>
  <c r="G2755" i="22"/>
  <c r="T2755" i="22" s="1"/>
  <c r="R2752" i="22" l="1"/>
  <c r="P2753" i="22"/>
  <c r="Q2753" i="22" s="1"/>
  <c r="U2753" i="22" s="1"/>
  <c r="S2752" i="22"/>
  <c r="N2754" i="22"/>
  <c r="M2754" i="22"/>
  <c r="L2755" i="22"/>
  <c r="K2755" i="22"/>
  <c r="O2755" i="22" s="1"/>
  <c r="J2755" i="22"/>
  <c r="G2756" i="22"/>
  <c r="T2756" i="22" s="1"/>
  <c r="R2753" i="22" l="1"/>
  <c r="P2754" i="22"/>
  <c r="Q2754" i="22" s="1"/>
  <c r="U2754" i="22" s="1"/>
  <c r="S2753" i="22"/>
  <c r="N2755" i="22"/>
  <c r="M2755" i="22"/>
  <c r="L2756" i="22"/>
  <c r="K2756" i="22"/>
  <c r="O2756" i="22" s="1"/>
  <c r="J2756" i="22"/>
  <c r="G2757" i="22"/>
  <c r="T2757" i="22" s="1"/>
  <c r="R2754" i="22" l="1"/>
  <c r="P2755" i="22"/>
  <c r="Q2755" i="22" s="1"/>
  <c r="U2755" i="22" s="1"/>
  <c r="S2754" i="22"/>
  <c r="N2756" i="22"/>
  <c r="M2756" i="22"/>
  <c r="L2757" i="22"/>
  <c r="K2757" i="22"/>
  <c r="O2757" i="22" s="1"/>
  <c r="J2757" i="22"/>
  <c r="G2758" i="22"/>
  <c r="T2758" i="22" s="1"/>
  <c r="R2755" i="22" l="1"/>
  <c r="P2756" i="22"/>
  <c r="Q2756" i="22" s="1"/>
  <c r="U2756" i="22" s="1"/>
  <c r="S2755" i="22"/>
  <c r="N2757" i="22"/>
  <c r="M2757" i="22"/>
  <c r="L2758" i="22"/>
  <c r="K2758" i="22"/>
  <c r="O2758" i="22" s="1"/>
  <c r="J2758" i="22"/>
  <c r="G2759" i="22"/>
  <c r="T2759" i="22" s="1"/>
  <c r="P2757" i="22" l="1"/>
  <c r="Q2757" i="22" s="1"/>
  <c r="U2757" i="22" s="1"/>
  <c r="R2756" i="22"/>
  <c r="S2756" i="22"/>
  <c r="N2758" i="22"/>
  <c r="M2758" i="22"/>
  <c r="L2759" i="22"/>
  <c r="K2759" i="22"/>
  <c r="O2759" i="22" s="1"/>
  <c r="J2759" i="22"/>
  <c r="G2760" i="22"/>
  <c r="T2760" i="22" s="1"/>
  <c r="R2757" i="22" l="1"/>
  <c r="P2758" i="22"/>
  <c r="Q2758" i="22" s="1"/>
  <c r="U2758" i="22" s="1"/>
  <c r="S2757" i="22"/>
  <c r="N2759" i="22"/>
  <c r="M2759" i="22"/>
  <c r="L2760" i="22"/>
  <c r="K2760" i="22"/>
  <c r="O2760" i="22" s="1"/>
  <c r="J2760" i="22"/>
  <c r="G2761" i="22"/>
  <c r="T2761" i="22" s="1"/>
  <c r="R2758" i="22" l="1"/>
  <c r="P2759" i="22"/>
  <c r="Q2759" i="22" s="1"/>
  <c r="U2759" i="22" s="1"/>
  <c r="S2758" i="22"/>
  <c r="N2760" i="22"/>
  <c r="M2760" i="22"/>
  <c r="L2761" i="22"/>
  <c r="K2761" i="22"/>
  <c r="O2761" i="22" s="1"/>
  <c r="J2761" i="22"/>
  <c r="G2762" i="22"/>
  <c r="T2762" i="22" s="1"/>
  <c r="P2760" i="22" l="1"/>
  <c r="Q2760" i="22" s="1"/>
  <c r="U2760" i="22" s="1"/>
  <c r="R2759" i="22"/>
  <c r="S2759" i="22"/>
  <c r="N2761" i="22"/>
  <c r="M2761" i="22"/>
  <c r="L2762" i="22"/>
  <c r="K2762" i="22"/>
  <c r="O2762" i="22" s="1"/>
  <c r="J2762" i="22"/>
  <c r="G2763" i="22"/>
  <c r="T2763" i="22" s="1"/>
  <c r="R2760" i="22" l="1"/>
  <c r="P2761" i="22"/>
  <c r="Q2761" i="22" s="1"/>
  <c r="U2761" i="22" s="1"/>
  <c r="S2760" i="22"/>
  <c r="N2762" i="22"/>
  <c r="M2762" i="22"/>
  <c r="L2763" i="22"/>
  <c r="K2763" i="22"/>
  <c r="O2763" i="22" s="1"/>
  <c r="J2763" i="22"/>
  <c r="G2764" i="22"/>
  <c r="T2764" i="22" s="1"/>
  <c r="R2761" i="22" l="1"/>
  <c r="P2762" i="22"/>
  <c r="Q2762" i="22" s="1"/>
  <c r="U2762" i="22" s="1"/>
  <c r="S2761" i="22"/>
  <c r="N2763" i="22"/>
  <c r="M2763" i="22"/>
  <c r="L2764" i="22"/>
  <c r="K2764" i="22"/>
  <c r="O2764" i="22" s="1"/>
  <c r="J2764" i="22"/>
  <c r="G2765" i="22"/>
  <c r="T2765" i="22" s="1"/>
  <c r="R2762" i="22" l="1"/>
  <c r="P2763" i="22"/>
  <c r="Q2763" i="22" s="1"/>
  <c r="U2763" i="22" s="1"/>
  <c r="S2762" i="22"/>
  <c r="N2764" i="22"/>
  <c r="M2764" i="22"/>
  <c r="L2765" i="22"/>
  <c r="K2765" i="22"/>
  <c r="O2765" i="22" s="1"/>
  <c r="J2765" i="22"/>
  <c r="G2766" i="22"/>
  <c r="T2766" i="22" s="1"/>
  <c r="R2763" i="22" l="1"/>
  <c r="P2764" i="22"/>
  <c r="Q2764" i="22" s="1"/>
  <c r="U2764" i="22" s="1"/>
  <c r="S2763" i="22"/>
  <c r="N2765" i="22"/>
  <c r="M2765" i="22"/>
  <c r="L2766" i="22"/>
  <c r="K2766" i="22"/>
  <c r="O2766" i="22" s="1"/>
  <c r="J2766" i="22"/>
  <c r="G2767" i="22"/>
  <c r="T2767" i="22" s="1"/>
  <c r="R2764" i="22" l="1"/>
  <c r="P2765" i="22"/>
  <c r="Q2765" i="22" s="1"/>
  <c r="U2765" i="22" s="1"/>
  <c r="S2764" i="22"/>
  <c r="N2766" i="22"/>
  <c r="M2766" i="22"/>
  <c r="L2767" i="22"/>
  <c r="K2767" i="22"/>
  <c r="O2767" i="22" s="1"/>
  <c r="J2767" i="22"/>
  <c r="G2768" i="22"/>
  <c r="T2768" i="22" s="1"/>
  <c r="R2765" i="22" l="1"/>
  <c r="P2766" i="22"/>
  <c r="Q2766" i="22" s="1"/>
  <c r="U2766" i="22" s="1"/>
  <c r="S2765" i="22"/>
  <c r="N2767" i="22"/>
  <c r="M2767" i="22"/>
  <c r="L2768" i="22"/>
  <c r="K2768" i="22"/>
  <c r="O2768" i="22" s="1"/>
  <c r="J2768" i="22"/>
  <c r="G2769" i="22"/>
  <c r="T2769" i="22" s="1"/>
  <c r="R2766" i="22" l="1"/>
  <c r="P2767" i="22"/>
  <c r="Q2767" i="22" s="1"/>
  <c r="U2767" i="22" s="1"/>
  <c r="S2766" i="22"/>
  <c r="N2768" i="22"/>
  <c r="M2768" i="22"/>
  <c r="L2769" i="22"/>
  <c r="K2769" i="22"/>
  <c r="O2769" i="22" s="1"/>
  <c r="J2769" i="22"/>
  <c r="G2770" i="22"/>
  <c r="T2770" i="22" s="1"/>
  <c r="R2767" i="22" l="1"/>
  <c r="P2768" i="22"/>
  <c r="Q2768" i="22" s="1"/>
  <c r="U2768" i="22" s="1"/>
  <c r="S2767" i="22"/>
  <c r="N2769" i="22"/>
  <c r="M2769" i="22"/>
  <c r="L2770" i="22"/>
  <c r="K2770" i="22"/>
  <c r="O2770" i="22" s="1"/>
  <c r="J2770" i="22"/>
  <c r="G2771" i="22"/>
  <c r="T2771" i="22" s="1"/>
  <c r="P2769" i="22" l="1"/>
  <c r="Q2769" i="22" s="1"/>
  <c r="U2769" i="22" s="1"/>
  <c r="R2768" i="22"/>
  <c r="S2768" i="22"/>
  <c r="N2770" i="22"/>
  <c r="M2770" i="22"/>
  <c r="L2771" i="22"/>
  <c r="K2771" i="22"/>
  <c r="O2771" i="22" s="1"/>
  <c r="J2771" i="22"/>
  <c r="G2772" i="22"/>
  <c r="T2772" i="22" s="1"/>
  <c r="P2770" i="22" l="1"/>
  <c r="Q2770" i="22" s="1"/>
  <c r="U2770" i="22" s="1"/>
  <c r="R2769" i="22"/>
  <c r="S2769" i="22"/>
  <c r="N2771" i="22"/>
  <c r="M2771" i="22"/>
  <c r="L2772" i="22"/>
  <c r="K2772" i="22"/>
  <c r="O2772" i="22" s="1"/>
  <c r="J2772" i="22"/>
  <c r="G2773" i="22"/>
  <c r="T2773" i="22" s="1"/>
  <c r="R2770" i="22" l="1"/>
  <c r="P2771" i="22"/>
  <c r="Q2771" i="22" s="1"/>
  <c r="U2771" i="22" s="1"/>
  <c r="S2770" i="22"/>
  <c r="N2772" i="22"/>
  <c r="M2772" i="22"/>
  <c r="L2773" i="22"/>
  <c r="K2773" i="22"/>
  <c r="O2773" i="22" s="1"/>
  <c r="J2773" i="22"/>
  <c r="G2774" i="22"/>
  <c r="T2774" i="22" s="1"/>
  <c r="R2771" i="22" l="1"/>
  <c r="P2772" i="22"/>
  <c r="Q2772" i="22" s="1"/>
  <c r="U2772" i="22" s="1"/>
  <c r="S2771" i="22"/>
  <c r="N2773" i="22"/>
  <c r="M2773" i="22"/>
  <c r="L2774" i="22"/>
  <c r="K2774" i="22"/>
  <c r="O2774" i="22" s="1"/>
  <c r="J2774" i="22"/>
  <c r="G2775" i="22"/>
  <c r="T2775" i="22" s="1"/>
  <c r="R2772" i="22" l="1"/>
  <c r="P2773" i="22"/>
  <c r="Q2773" i="22" s="1"/>
  <c r="U2773" i="22" s="1"/>
  <c r="S2772" i="22"/>
  <c r="N2774" i="22"/>
  <c r="M2774" i="22"/>
  <c r="L2775" i="22"/>
  <c r="K2775" i="22"/>
  <c r="O2775" i="22" s="1"/>
  <c r="J2775" i="22"/>
  <c r="G2776" i="22"/>
  <c r="T2776" i="22" s="1"/>
  <c r="R2773" i="22" l="1"/>
  <c r="P2774" i="22"/>
  <c r="Q2774" i="22" s="1"/>
  <c r="U2774" i="22" s="1"/>
  <c r="S2773" i="22"/>
  <c r="N2775" i="22"/>
  <c r="M2775" i="22"/>
  <c r="L2776" i="22"/>
  <c r="K2776" i="22"/>
  <c r="O2776" i="22" s="1"/>
  <c r="J2776" i="22"/>
  <c r="G2777" i="22"/>
  <c r="T2777" i="22" s="1"/>
  <c r="R2774" i="22" l="1"/>
  <c r="P2775" i="22"/>
  <c r="Q2775" i="22" s="1"/>
  <c r="U2775" i="22" s="1"/>
  <c r="S2774" i="22"/>
  <c r="N2776" i="22"/>
  <c r="M2776" i="22"/>
  <c r="L2777" i="22"/>
  <c r="K2777" i="22"/>
  <c r="O2777" i="22" s="1"/>
  <c r="J2777" i="22"/>
  <c r="G2778" i="22"/>
  <c r="T2778" i="22" s="1"/>
  <c r="R2775" i="22" l="1"/>
  <c r="P2776" i="22"/>
  <c r="Q2776" i="22" s="1"/>
  <c r="U2776" i="22" s="1"/>
  <c r="S2775" i="22"/>
  <c r="N2777" i="22"/>
  <c r="M2777" i="22"/>
  <c r="L2778" i="22"/>
  <c r="K2778" i="22"/>
  <c r="O2778" i="22" s="1"/>
  <c r="J2778" i="22"/>
  <c r="G2779" i="22"/>
  <c r="T2779" i="22" s="1"/>
  <c r="R2776" i="22" l="1"/>
  <c r="P2777" i="22"/>
  <c r="Q2777" i="22" s="1"/>
  <c r="U2777" i="22" s="1"/>
  <c r="S2776" i="22"/>
  <c r="N2778" i="22"/>
  <c r="M2778" i="22"/>
  <c r="L2779" i="22"/>
  <c r="K2779" i="22"/>
  <c r="O2779" i="22" s="1"/>
  <c r="J2779" i="22"/>
  <c r="G2780" i="22"/>
  <c r="T2780" i="22" s="1"/>
  <c r="R2777" i="22" l="1"/>
  <c r="P2778" i="22"/>
  <c r="Q2778" i="22" s="1"/>
  <c r="U2778" i="22" s="1"/>
  <c r="S2777" i="22"/>
  <c r="N2779" i="22"/>
  <c r="M2779" i="22"/>
  <c r="L2780" i="22"/>
  <c r="K2780" i="22"/>
  <c r="O2780" i="22" s="1"/>
  <c r="J2780" i="22"/>
  <c r="G2781" i="22"/>
  <c r="T2781" i="22" s="1"/>
  <c r="R2778" i="22" l="1"/>
  <c r="P2779" i="22"/>
  <c r="Q2779" i="22" s="1"/>
  <c r="U2779" i="22" s="1"/>
  <c r="S2778" i="22"/>
  <c r="N2780" i="22"/>
  <c r="M2780" i="22"/>
  <c r="L2781" i="22"/>
  <c r="K2781" i="22"/>
  <c r="O2781" i="22" s="1"/>
  <c r="J2781" i="22"/>
  <c r="G2782" i="22"/>
  <c r="T2782" i="22" s="1"/>
  <c r="R2779" i="22" l="1"/>
  <c r="P2780" i="22"/>
  <c r="Q2780" i="22" s="1"/>
  <c r="U2780" i="22" s="1"/>
  <c r="S2779" i="22"/>
  <c r="N2781" i="22"/>
  <c r="M2781" i="22"/>
  <c r="L2782" i="22"/>
  <c r="K2782" i="22"/>
  <c r="O2782" i="22" s="1"/>
  <c r="J2782" i="22"/>
  <c r="G2783" i="22"/>
  <c r="T2783" i="22" s="1"/>
  <c r="R2780" i="22" l="1"/>
  <c r="P2781" i="22"/>
  <c r="Q2781" i="22" s="1"/>
  <c r="U2781" i="22" s="1"/>
  <c r="S2780" i="22"/>
  <c r="N2782" i="22"/>
  <c r="M2782" i="22"/>
  <c r="L2783" i="22"/>
  <c r="K2783" i="22"/>
  <c r="O2783" i="22" s="1"/>
  <c r="J2783" i="22"/>
  <c r="G2784" i="22"/>
  <c r="T2784" i="22" s="1"/>
  <c r="R2781" i="22" l="1"/>
  <c r="P2782" i="22"/>
  <c r="Q2782" i="22" s="1"/>
  <c r="U2782" i="22" s="1"/>
  <c r="S2781" i="22"/>
  <c r="N2783" i="22"/>
  <c r="M2783" i="22"/>
  <c r="L2784" i="22"/>
  <c r="K2784" i="22"/>
  <c r="O2784" i="22" s="1"/>
  <c r="J2784" i="22"/>
  <c r="G2785" i="22"/>
  <c r="T2785" i="22" s="1"/>
  <c r="P2783" i="22" l="1"/>
  <c r="Q2783" i="22" s="1"/>
  <c r="U2783" i="22" s="1"/>
  <c r="R2782" i="22"/>
  <c r="S2782" i="22"/>
  <c r="N2784" i="22"/>
  <c r="P2784" i="22" s="1"/>
  <c r="M2784" i="22"/>
  <c r="L2785" i="22"/>
  <c r="K2785" i="22"/>
  <c r="O2785" i="22" s="1"/>
  <c r="J2785" i="22"/>
  <c r="G2786" i="22"/>
  <c r="T2786" i="22" s="1"/>
  <c r="R2783" i="22" l="1"/>
  <c r="S2783" i="22"/>
  <c r="N2785" i="22"/>
  <c r="P2785" i="22" s="1"/>
  <c r="M2785" i="22"/>
  <c r="Q2784" i="22"/>
  <c r="U2784" i="22" s="1"/>
  <c r="L2786" i="22"/>
  <c r="K2786" i="22"/>
  <c r="O2786" i="22" s="1"/>
  <c r="J2786" i="22"/>
  <c r="G2787" i="22"/>
  <c r="T2787" i="22" s="1"/>
  <c r="R2784" i="22" l="1"/>
  <c r="Q2785" i="22"/>
  <c r="U2785" i="22" s="1"/>
  <c r="S2784" i="22"/>
  <c r="N2786" i="22"/>
  <c r="P2786" i="22" s="1"/>
  <c r="M2786" i="22"/>
  <c r="L2787" i="22"/>
  <c r="K2787" i="22"/>
  <c r="O2787" i="22" s="1"/>
  <c r="J2787" i="22"/>
  <c r="G2788" i="22"/>
  <c r="T2788" i="22" s="1"/>
  <c r="R2785" i="22" l="1"/>
  <c r="S2785" i="22"/>
  <c r="Q2786" i="22"/>
  <c r="U2786" i="22" s="1"/>
  <c r="N2787" i="22"/>
  <c r="M2787" i="22"/>
  <c r="L2788" i="22"/>
  <c r="K2788" i="22"/>
  <c r="O2788" i="22" s="1"/>
  <c r="J2788" i="22"/>
  <c r="G2789" i="22"/>
  <c r="T2789" i="22" s="1"/>
  <c r="R2786" i="22" l="1"/>
  <c r="P2787" i="22"/>
  <c r="Q2787" i="22" s="1"/>
  <c r="U2787" i="22" s="1"/>
  <c r="S2786" i="22"/>
  <c r="N2788" i="22"/>
  <c r="M2788" i="22"/>
  <c r="L2789" i="22"/>
  <c r="K2789" i="22"/>
  <c r="O2789" i="22" s="1"/>
  <c r="J2789" i="22"/>
  <c r="G2790" i="22"/>
  <c r="T2790" i="22" s="1"/>
  <c r="P2788" i="22" l="1"/>
  <c r="Q2788" i="22" s="1"/>
  <c r="U2788" i="22" s="1"/>
  <c r="R2787" i="22"/>
  <c r="S2787" i="22"/>
  <c r="N2789" i="22"/>
  <c r="M2789" i="22"/>
  <c r="L2790" i="22"/>
  <c r="K2790" i="22"/>
  <c r="O2790" i="22" s="1"/>
  <c r="J2790" i="22"/>
  <c r="G2791" i="22"/>
  <c r="T2791" i="22" s="1"/>
  <c r="S2788" i="22" l="1"/>
  <c r="P2789" i="22"/>
  <c r="Q2789" i="22" s="1"/>
  <c r="U2789" i="22" s="1"/>
  <c r="R2788" i="22"/>
  <c r="N2790" i="22"/>
  <c r="M2790" i="22"/>
  <c r="L2791" i="22"/>
  <c r="K2791" i="22"/>
  <c r="O2791" i="22" s="1"/>
  <c r="J2791" i="22"/>
  <c r="G2792" i="22"/>
  <c r="T2792" i="22" s="1"/>
  <c r="R2789" i="22" l="1"/>
  <c r="P2790" i="22"/>
  <c r="Q2790" i="22" s="1"/>
  <c r="U2790" i="22" s="1"/>
  <c r="S2789" i="22"/>
  <c r="N2791" i="22"/>
  <c r="M2791" i="22"/>
  <c r="L2792" i="22"/>
  <c r="K2792" i="22"/>
  <c r="O2792" i="22" s="1"/>
  <c r="J2792" i="22"/>
  <c r="G2793" i="22"/>
  <c r="T2793" i="22" s="1"/>
  <c r="P2791" i="22" l="1"/>
  <c r="Q2791" i="22" s="1"/>
  <c r="U2791" i="22" s="1"/>
  <c r="R2790" i="22"/>
  <c r="S2790" i="22"/>
  <c r="N2792" i="22"/>
  <c r="M2792" i="22"/>
  <c r="L2793" i="22"/>
  <c r="K2793" i="22"/>
  <c r="O2793" i="22" s="1"/>
  <c r="J2793" i="22"/>
  <c r="G2794" i="22"/>
  <c r="T2794" i="22" s="1"/>
  <c r="R2791" i="22" l="1"/>
  <c r="P2792" i="22"/>
  <c r="Q2792" i="22" s="1"/>
  <c r="U2792" i="22" s="1"/>
  <c r="S2791" i="22"/>
  <c r="N2793" i="22"/>
  <c r="M2793" i="22"/>
  <c r="L2794" i="22"/>
  <c r="K2794" i="22"/>
  <c r="O2794" i="22" s="1"/>
  <c r="J2794" i="22"/>
  <c r="G2795" i="22"/>
  <c r="T2795" i="22" s="1"/>
  <c r="P2793" i="22" l="1"/>
  <c r="Q2793" i="22" s="1"/>
  <c r="U2793" i="22" s="1"/>
  <c r="R2792" i="22"/>
  <c r="S2792" i="22"/>
  <c r="N2794" i="22"/>
  <c r="M2794" i="22"/>
  <c r="L2795" i="22"/>
  <c r="K2795" i="22"/>
  <c r="O2795" i="22" s="1"/>
  <c r="J2795" i="22"/>
  <c r="G2796" i="22"/>
  <c r="T2796" i="22" s="1"/>
  <c r="R2793" i="22" l="1"/>
  <c r="P2794" i="22"/>
  <c r="Q2794" i="22" s="1"/>
  <c r="U2794" i="22" s="1"/>
  <c r="S2793" i="22"/>
  <c r="N2795" i="22"/>
  <c r="M2795" i="22"/>
  <c r="L2796" i="22"/>
  <c r="K2796" i="22"/>
  <c r="O2796" i="22" s="1"/>
  <c r="J2796" i="22"/>
  <c r="G2797" i="22"/>
  <c r="T2797" i="22" s="1"/>
  <c r="R2794" i="22" l="1"/>
  <c r="P2795" i="22"/>
  <c r="Q2795" i="22" s="1"/>
  <c r="U2795" i="22" s="1"/>
  <c r="S2794" i="22"/>
  <c r="N2796" i="22"/>
  <c r="M2796" i="22"/>
  <c r="L2797" i="22"/>
  <c r="K2797" i="22"/>
  <c r="O2797" i="22" s="1"/>
  <c r="J2797" i="22"/>
  <c r="G2798" i="22"/>
  <c r="T2798" i="22" s="1"/>
  <c r="P2796" i="22" l="1"/>
  <c r="Q2796" i="22" s="1"/>
  <c r="U2796" i="22" s="1"/>
  <c r="R2795" i="22"/>
  <c r="S2795" i="22"/>
  <c r="N2797" i="22"/>
  <c r="M2797" i="22"/>
  <c r="L2798" i="22"/>
  <c r="K2798" i="22"/>
  <c r="O2798" i="22" s="1"/>
  <c r="J2798" i="22"/>
  <c r="G2799" i="22"/>
  <c r="T2799" i="22" s="1"/>
  <c r="R2796" i="22" l="1"/>
  <c r="P2797" i="22"/>
  <c r="Q2797" i="22" s="1"/>
  <c r="U2797" i="22" s="1"/>
  <c r="S2796" i="22"/>
  <c r="N2798" i="22"/>
  <c r="M2798" i="22"/>
  <c r="L2799" i="22"/>
  <c r="K2799" i="22"/>
  <c r="O2799" i="22" s="1"/>
  <c r="J2799" i="22"/>
  <c r="G2800" i="22"/>
  <c r="T2800" i="22" s="1"/>
  <c r="P2798" i="22" l="1"/>
  <c r="Q2798" i="22" s="1"/>
  <c r="U2798" i="22" s="1"/>
  <c r="R2797" i="22"/>
  <c r="S2797" i="22"/>
  <c r="N2799" i="22"/>
  <c r="M2799" i="22"/>
  <c r="L2800" i="22"/>
  <c r="K2800" i="22"/>
  <c r="O2800" i="22" s="1"/>
  <c r="J2800" i="22"/>
  <c r="G2801" i="22"/>
  <c r="T2801" i="22" s="1"/>
  <c r="R2798" i="22" l="1"/>
  <c r="P2799" i="22"/>
  <c r="Q2799" i="22" s="1"/>
  <c r="U2799" i="22" s="1"/>
  <c r="S2798" i="22"/>
  <c r="N2800" i="22"/>
  <c r="M2800" i="22"/>
  <c r="L2801" i="22"/>
  <c r="K2801" i="22"/>
  <c r="O2801" i="22" s="1"/>
  <c r="J2801" i="22"/>
  <c r="G2802" i="22"/>
  <c r="T2802" i="22" s="1"/>
  <c r="R2799" i="22" l="1"/>
  <c r="P2800" i="22"/>
  <c r="Q2800" i="22" s="1"/>
  <c r="U2800" i="22" s="1"/>
  <c r="S2799" i="22"/>
  <c r="N2801" i="22"/>
  <c r="M2801" i="22"/>
  <c r="L2802" i="22"/>
  <c r="K2802" i="22"/>
  <c r="O2802" i="22" s="1"/>
  <c r="J2802" i="22"/>
  <c r="G2803" i="22"/>
  <c r="T2803" i="22" s="1"/>
  <c r="R2800" i="22" l="1"/>
  <c r="P2801" i="22"/>
  <c r="Q2801" i="22" s="1"/>
  <c r="U2801" i="22" s="1"/>
  <c r="S2800" i="22"/>
  <c r="N2802" i="22"/>
  <c r="P2802" i="22" s="1"/>
  <c r="M2802" i="22"/>
  <c r="L2803" i="22"/>
  <c r="K2803" i="22"/>
  <c r="O2803" i="22" s="1"/>
  <c r="J2803" i="22"/>
  <c r="G2804" i="22"/>
  <c r="T2804" i="22" s="1"/>
  <c r="R2801" i="22" l="1"/>
  <c r="Q2802" i="22"/>
  <c r="U2802" i="22" s="1"/>
  <c r="S2801" i="22"/>
  <c r="N2803" i="22"/>
  <c r="M2803" i="22"/>
  <c r="L2804" i="22"/>
  <c r="K2804" i="22"/>
  <c r="O2804" i="22" s="1"/>
  <c r="J2804" i="22"/>
  <c r="G2805" i="22"/>
  <c r="T2805" i="22" s="1"/>
  <c r="R2802" i="22" l="1"/>
  <c r="P2803" i="22"/>
  <c r="Q2803" i="22" s="1"/>
  <c r="U2803" i="22" s="1"/>
  <c r="S2802" i="22"/>
  <c r="N2804" i="22"/>
  <c r="M2804" i="22"/>
  <c r="L2805" i="22"/>
  <c r="K2805" i="22"/>
  <c r="O2805" i="22" s="1"/>
  <c r="J2805" i="22"/>
  <c r="G2806" i="22"/>
  <c r="T2806" i="22" s="1"/>
  <c r="R2803" i="22" l="1"/>
  <c r="P2804" i="22"/>
  <c r="Q2804" i="22" s="1"/>
  <c r="U2804" i="22" s="1"/>
  <c r="S2803" i="22"/>
  <c r="N2805" i="22"/>
  <c r="M2805" i="22"/>
  <c r="L2806" i="22"/>
  <c r="K2806" i="22"/>
  <c r="O2806" i="22" s="1"/>
  <c r="J2806" i="22"/>
  <c r="G2807" i="22"/>
  <c r="T2807" i="22" s="1"/>
  <c r="R2804" i="22" l="1"/>
  <c r="P2805" i="22"/>
  <c r="Q2805" i="22" s="1"/>
  <c r="U2805" i="22" s="1"/>
  <c r="S2804" i="22"/>
  <c r="N2806" i="22"/>
  <c r="M2806" i="22"/>
  <c r="L2807" i="22"/>
  <c r="K2807" i="22"/>
  <c r="O2807" i="22" s="1"/>
  <c r="J2807" i="22"/>
  <c r="G2808" i="22"/>
  <c r="T2808" i="22" s="1"/>
  <c r="S2805" i="22" l="1"/>
  <c r="P2806" i="22"/>
  <c r="Q2806" i="22" s="1"/>
  <c r="U2806" i="22" s="1"/>
  <c r="R2805" i="22"/>
  <c r="N2807" i="22"/>
  <c r="M2807" i="22"/>
  <c r="L2808" i="22"/>
  <c r="K2808" i="22"/>
  <c r="O2808" i="22" s="1"/>
  <c r="J2808" i="22"/>
  <c r="G2809" i="22"/>
  <c r="T2809" i="22" s="1"/>
  <c r="P2807" i="22" l="1"/>
  <c r="Q2807" i="22" s="1"/>
  <c r="U2807" i="22" s="1"/>
  <c r="R2806" i="22"/>
  <c r="S2806" i="22"/>
  <c r="N2808" i="22"/>
  <c r="P2808" i="22" s="1"/>
  <c r="M2808" i="22"/>
  <c r="L2809" i="22"/>
  <c r="K2809" i="22"/>
  <c r="O2809" i="22" s="1"/>
  <c r="J2809" i="22"/>
  <c r="G2810" i="22"/>
  <c r="T2810" i="22" s="1"/>
  <c r="Q2808" i="22" l="1"/>
  <c r="U2808" i="22" s="1"/>
  <c r="R2807" i="22"/>
  <c r="S2807" i="22"/>
  <c r="N2809" i="22"/>
  <c r="M2809" i="22"/>
  <c r="L2810" i="22"/>
  <c r="K2810" i="22"/>
  <c r="O2810" i="22" s="1"/>
  <c r="J2810" i="22"/>
  <c r="G2811" i="22"/>
  <c r="T2811" i="22" s="1"/>
  <c r="P2809" i="22" l="1"/>
  <c r="Q2809" i="22" s="1"/>
  <c r="U2809" i="22" s="1"/>
  <c r="S2808" i="22"/>
  <c r="R2808" i="22"/>
  <c r="N2810" i="22"/>
  <c r="P2810" i="22" s="1"/>
  <c r="M2810" i="22"/>
  <c r="L2811" i="22"/>
  <c r="K2811" i="22"/>
  <c r="O2811" i="22" s="1"/>
  <c r="J2811" i="22"/>
  <c r="G2812" i="22"/>
  <c r="T2812" i="22" s="1"/>
  <c r="R2809" i="22" l="1"/>
  <c r="Q2810" i="22"/>
  <c r="U2810" i="22" s="1"/>
  <c r="S2809" i="22"/>
  <c r="N2811" i="22"/>
  <c r="M2811" i="22"/>
  <c r="L2812" i="22"/>
  <c r="K2812" i="22"/>
  <c r="O2812" i="22" s="1"/>
  <c r="J2812" i="22"/>
  <c r="G2813" i="22"/>
  <c r="T2813" i="22" s="1"/>
  <c r="P2811" i="22" l="1"/>
  <c r="Q2811" i="22" s="1"/>
  <c r="U2811" i="22" s="1"/>
  <c r="R2810" i="22"/>
  <c r="S2810" i="22"/>
  <c r="N2812" i="22"/>
  <c r="M2812" i="22"/>
  <c r="L2813" i="22"/>
  <c r="K2813" i="22"/>
  <c r="O2813" i="22" s="1"/>
  <c r="J2813" i="22"/>
  <c r="G2814" i="22"/>
  <c r="T2814" i="22" s="1"/>
  <c r="R2811" i="22" l="1"/>
  <c r="P2812" i="22"/>
  <c r="Q2812" i="22" s="1"/>
  <c r="U2812" i="22" s="1"/>
  <c r="S2811" i="22"/>
  <c r="N2813" i="22"/>
  <c r="M2813" i="22"/>
  <c r="L2814" i="22"/>
  <c r="K2814" i="22"/>
  <c r="O2814" i="22" s="1"/>
  <c r="J2814" i="22"/>
  <c r="G2815" i="22"/>
  <c r="T2815" i="22" s="1"/>
  <c r="R2812" i="22" l="1"/>
  <c r="P2813" i="22"/>
  <c r="Q2813" i="22" s="1"/>
  <c r="U2813" i="22" s="1"/>
  <c r="S2812" i="22"/>
  <c r="N2814" i="22"/>
  <c r="P2814" i="22" s="1"/>
  <c r="M2814" i="22"/>
  <c r="L2815" i="22"/>
  <c r="K2815" i="22"/>
  <c r="O2815" i="22" s="1"/>
  <c r="J2815" i="22"/>
  <c r="G2816" i="22"/>
  <c r="T2816" i="22" s="1"/>
  <c r="R2813" i="22" l="1"/>
  <c r="Q2814" i="22"/>
  <c r="U2814" i="22" s="1"/>
  <c r="S2813" i="22"/>
  <c r="N2815" i="22"/>
  <c r="M2815" i="22"/>
  <c r="L2816" i="22"/>
  <c r="K2816" i="22"/>
  <c r="O2816" i="22" s="1"/>
  <c r="J2816" i="22"/>
  <c r="G2817" i="22"/>
  <c r="T2817" i="22" s="1"/>
  <c r="R2814" i="22" l="1"/>
  <c r="P2815" i="22"/>
  <c r="Q2815" i="22" s="1"/>
  <c r="U2815" i="22" s="1"/>
  <c r="S2814" i="22"/>
  <c r="N2816" i="22"/>
  <c r="M2816" i="22"/>
  <c r="L2817" i="22"/>
  <c r="K2817" i="22"/>
  <c r="O2817" i="22" s="1"/>
  <c r="J2817" i="22"/>
  <c r="G2818" i="22"/>
  <c r="T2818" i="22" s="1"/>
  <c r="R2815" i="22" l="1"/>
  <c r="P2816" i="22"/>
  <c r="Q2816" i="22" s="1"/>
  <c r="U2816" i="22" s="1"/>
  <c r="S2815" i="22"/>
  <c r="N2817" i="22"/>
  <c r="M2817" i="22"/>
  <c r="L2818" i="22"/>
  <c r="K2818" i="22"/>
  <c r="O2818" i="22" s="1"/>
  <c r="J2818" i="22"/>
  <c r="G2819" i="22"/>
  <c r="T2819" i="22" s="1"/>
  <c r="R2816" i="22" l="1"/>
  <c r="P2817" i="22"/>
  <c r="Q2817" i="22" s="1"/>
  <c r="U2817" i="22" s="1"/>
  <c r="S2816" i="22"/>
  <c r="N2818" i="22"/>
  <c r="M2818" i="22"/>
  <c r="L2819" i="22"/>
  <c r="K2819" i="22"/>
  <c r="O2819" i="22" s="1"/>
  <c r="J2819" i="22"/>
  <c r="G2820" i="22"/>
  <c r="T2820" i="22" s="1"/>
  <c r="R2817" i="22" l="1"/>
  <c r="P2818" i="22"/>
  <c r="Q2818" i="22" s="1"/>
  <c r="U2818" i="22" s="1"/>
  <c r="S2817" i="22"/>
  <c r="N2819" i="22"/>
  <c r="M2819" i="22"/>
  <c r="L2820" i="22"/>
  <c r="K2820" i="22"/>
  <c r="O2820" i="22" s="1"/>
  <c r="J2820" i="22"/>
  <c r="G2821" i="22"/>
  <c r="T2821" i="22" s="1"/>
  <c r="R2818" i="22" l="1"/>
  <c r="P2819" i="22"/>
  <c r="Q2819" i="22" s="1"/>
  <c r="U2819" i="22" s="1"/>
  <c r="S2818" i="22"/>
  <c r="N2820" i="22"/>
  <c r="P2820" i="22" s="1"/>
  <c r="M2820" i="22"/>
  <c r="L2821" i="22"/>
  <c r="K2821" i="22"/>
  <c r="O2821" i="22" s="1"/>
  <c r="J2821" i="22"/>
  <c r="G2822" i="22"/>
  <c r="T2822" i="22" s="1"/>
  <c r="R2819" i="22" l="1"/>
  <c r="Q2820" i="22"/>
  <c r="U2820" i="22" s="1"/>
  <c r="S2819" i="22"/>
  <c r="N2821" i="22"/>
  <c r="M2821" i="22"/>
  <c r="L2822" i="22"/>
  <c r="K2822" i="22"/>
  <c r="O2822" i="22" s="1"/>
  <c r="J2822" i="22"/>
  <c r="G2823" i="22"/>
  <c r="T2823" i="22" s="1"/>
  <c r="R2820" i="22" l="1"/>
  <c r="P2821" i="22"/>
  <c r="Q2821" i="22" s="1"/>
  <c r="U2821" i="22" s="1"/>
  <c r="S2820" i="22"/>
  <c r="N2822" i="22"/>
  <c r="M2822" i="22"/>
  <c r="L2823" i="22"/>
  <c r="K2823" i="22"/>
  <c r="O2823" i="22" s="1"/>
  <c r="J2823" i="22"/>
  <c r="G2824" i="22"/>
  <c r="T2824" i="22" s="1"/>
  <c r="R2821" i="22" l="1"/>
  <c r="P2822" i="22"/>
  <c r="Q2822" i="22" s="1"/>
  <c r="U2822" i="22" s="1"/>
  <c r="S2821" i="22"/>
  <c r="N2823" i="22"/>
  <c r="M2823" i="22"/>
  <c r="L2824" i="22"/>
  <c r="K2824" i="22"/>
  <c r="O2824" i="22" s="1"/>
  <c r="J2824" i="22"/>
  <c r="G2825" i="22"/>
  <c r="T2825" i="22" s="1"/>
  <c r="R2822" i="22" l="1"/>
  <c r="P2823" i="22"/>
  <c r="Q2823" i="22" s="1"/>
  <c r="U2823" i="22" s="1"/>
  <c r="S2822" i="22"/>
  <c r="N2824" i="22"/>
  <c r="M2824" i="22"/>
  <c r="L2825" i="22"/>
  <c r="K2825" i="22"/>
  <c r="O2825" i="22" s="1"/>
  <c r="J2825" i="22"/>
  <c r="G2826" i="22"/>
  <c r="T2826" i="22" s="1"/>
  <c r="P2824" i="22" l="1"/>
  <c r="Q2824" i="22" s="1"/>
  <c r="U2824" i="22" s="1"/>
  <c r="R2823" i="22"/>
  <c r="S2823" i="22"/>
  <c r="N2825" i="22"/>
  <c r="M2825" i="22"/>
  <c r="L2826" i="22"/>
  <c r="K2826" i="22"/>
  <c r="O2826" i="22" s="1"/>
  <c r="J2826" i="22"/>
  <c r="G2827" i="22"/>
  <c r="T2827" i="22" s="1"/>
  <c r="P2825" i="22" l="1"/>
  <c r="Q2825" i="22" s="1"/>
  <c r="U2825" i="22" s="1"/>
  <c r="R2824" i="22"/>
  <c r="S2824" i="22"/>
  <c r="N2826" i="22"/>
  <c r="M2826" i="22"/>
  <c r="L2827" i="22"/>
  <c r="K2827" i="22"/>
  <c r="O2827" i="22" s="1"/>
  <c r="J2827" i="22"/>
  <c r="G2828" i="22"/>
  <c r="T2828" i="22" s="1"/>
  <c r="R2825" i="22" l="1"/>
  <c r="P2826" i="22"/>
  <c r="Q2826" i="22" s="1"/>
  <c r="U2826" i="22" s="1"/>
  <c r="S2825" i="22"/>
  <c r="N2827" i="22"/>
  <c r="M2827" i="22"/>
  <c r="L2828" i="22"/>
  <c r="K2828" i="22"/>
  <c r="O2828" i="22" s="1"/>
  <c r="J2828" i="22"/>
  <c r="G2829" i="22"/>
  <c r="T2829" i="22" s="1"/>
  <c r="R2826" i="22" l="1"/>
  <c r="P2827" i="22"/>
  <c r="Q2827" i="22" s="1"/>
  <c r="U2827" i="22" s="1"/>
  <c r="S2826" i="22"/>
  <c r="N2828" i="22"/>
  <c r="M2828" i="22"/>
  <c r="L2829" i="22"/>
  <c r="K2829" i="22"/>
  <c r="O2829" i="22" s="1"/>
  <c r="J2829" i="22"/>
  <c r="G2830" i="22"/>
  <c r="T2830" i="22" s="1"/>
  <c r="R2827" i="22" l="1"/>
  <c r="P2828" i="22"/>
  <c r="Q2828" i="22" s="1"/>
  <c r="U2828" i="22" s="1"/>
  <c r="S2827" i="22"/>
  <c r="N2829" i="22"/>
  <c r="M2829" i="22"/>
  <c r="L2830" i="22"/>
  <c r="K2830" i="22"/>
  <c r="O2830" i="22" s="1"/>
  <c r="J2830" i="22"/>
  <c r="G2831" i="22"/>
  <c r="T2831" i="22" s="1"/>
  <c r="R2828" i="22" l="1"/>
  <c r="P2829" i="22"/>
  <c r="Q2829" i="22" s="1"/>
  <c r="U2829" i="22" s="1"/>
  <c r="S2828" i="22"/>
  <c r="N2830" i="22"/>
  <c r="M2830" i="22"/>
  <c r="L2831" i="22"/>
  <c r="K2831" i="22"/>
  <c r="O2831" i="22" s="1"/>
  <c r="J2831" i="22"/>
  <c r="G2832" i="22"/>
  <c r="T2832" i="22" s="1"/>
  <c r="R2829" i="22" l="1"/>
  <c r="P2830" i="22"/>
  <c r="Q2830" i="22" s="1"/>
  <c r="U2830" i="22" s="1"/>
  <c r="S2829" i="22"/>
  <c r="N2831" i="22"/>
  <c r="M2831" i="22"/>
  <c r="L2832" i="22"/>
  <c r="K2832" i="22"/>
  <c r="O2832" i="22" s="1"/>
  <c r="J2832" i="22"/>
  <c r="G2833" i="22"/>
  <c r="T2833" i="22" s="1"/>
  <c r="R2830" i="22" l="1"/>
  <c r="P2831" i="22"/>
  <c r="Q2831" i="22" s="1"/>
  <c r="U2831" i="22" s="1"/>
  <c r="S2830" i="22"/>
  <c r="N2832" i="22"/>
  <c r="M2832" i="22"/>
  <c r="L2833" i="22"/>
  <c r="K2833" i="22"/>
  <c r="O2833" i="22" s="1"/>
  <c r="J2833" i="22"/>
  <c r="G2834" i="22"/>
  <c r="T2834" i="22" s="1"/>
  <c r="R2831" i="22" l="1"/>
  <c r="P2832" i="22"/>
  <c r="Q2832" i="22" s="1"/>
  <c r="U2832" i="22" s="1"/>
  <c r="S2831" i="22"/>
  <c r="N2833" i="22"/>
  <c r="M2833" i="22"/>
  <c r="L2834" i="22"/>
  <c r="K2834" i="22"/>
  <c r="O2834" i="22" s="1"/>
  <c r="J2834" i="22"/>
  <c r="G2835" i="22"/>
  <c r="T2835" i="22" s="1"/>
  <c r="R2832" i="22" l="1"/>
  <c r="P2833" i="22"/>
  <c r="Q2833" i="22" s="1"/>
  <c r="U2833" i="22" s="1"/>
  <c r="S2832" i="22"/>
  <c r="N2834" i="22"/>
  <c r="M2834" i="22"/>
  <c r="L2835" i="22"/>
  <c r="K2835" i="22"/>
  <c r="O2835" i="22" s="1"/>
  <c r="J2835" i="22"/>
  <c r="G2836" i="22"/>
  <c r="T2836" i="22" s="1"/>
  <c r="R2833" i="22" l="1"/>
  <c r="P2834" i="22"/>
  <c r="Q2834" i="22" s="1"/>
  <c r="U2834" i="22" s="1"/>
  <c r="S2833" i="22"/>
  <c r="N2835" i="22"/>
  <c r="M2835" i="22"/>
  <c r="L2836" i="22"/>
  <c r="K2836" i="22"/>
  <c r="O2836" i="22" s="1"/>
  <c r="J2836" i="22"/>
  <c r="G2837" i="22"/>
  <c r="T2837" i="22" s="1"/>
  <c r="R2834" i="22" l="1"/>
  <c r="P2835" i="22"/>
  <c r="Q2835" i="22" s="1"/>
  <c r="U2835" i="22" s="1"/>
  <c r="S2834" i="22"/>
  <c r="N2836" i="22"/>
  <c r="M2836" i="22"/>
  <c r="L2837" i="22"/>
  <c r="K2837" i="22"/>
  <c r="O2837" i="22" s="1"/>
  <c r="J2837" i="22"/>
  <c r="G2838" i="22"/>
  <c r="T2838" i="22" s="1"/>
  <c r="P2836" i="22" l="1"/>
  <c r="Q2836" i="22" s="1"/>
  <c r="U2836" i="22" s="1"/>
  <c r="R2835" i="22"/>
  <c r="S2835" i="22"/>
  <c r="N2837" i="22"/>
  <c r="M2837" i="22"/>
  <c r="L2838" i="22"/>
  <c r="K2838" i="22"/>
  <c r="O2838" i="22" s="1"/>
  <c r="J2838" i="22"/>
  <c r="G2839" i="22"/>
  <c r="T2839" i="22" s="1"/>
  <c r="P2837" i="22" l="1"/>
  <c r="Q2837" i="22" s="1"/>
  <c r="U2837" i="22" s="1"/>
  <c r="R2836" i="22"/>
  <c r="S2836" i="22"/>
  <c r="N2838" i="22"/>
  <c r="M2838" i="22"/>
  <c r="L2839" i="22"/>
  <c r="K2839" i="22"/>
  <c r="O2839" i="22" s="1"/>
  <c r="J2839" i="22"/>
  <c r="G2840" i="22"/>
  <c r="T2840" i="22" s="1"/>
  <c r="P2838" i="22" l="1"/>
  <c r="Q2838" i="22" s="1"/>
  <c r="U2838" i="22" s="1"/>
  <c r="R2837" i="22"/>
  <c r="S2837" i="22"/>
  <c r="N2839" i="22"/>
  <c r="M2839" i="22"/>
  <c r="L2840" i="22"/>
  <c r="K2840" i="22"/>
  <c r="O2840" i="22" s="1"/>
  <c r="J2840" i="22"/>
  <c r="G2841" i="22"/>
  <c r="T2841" i="22" s="1"/>
  <c r="R2838" i="22" l="1"/>
  <c r="P2839" i="22"/>
  <c r="Q2839" i="22" s="1"/>
  <c r="U2839" i="22" s="1"/>
  <c r="S2838" i="22"/>
  <c r="N2840" i="22"/>
  <c r="M2840" i="22"/>
  <c r="L2841" i="22"/>
  <c r="K2841" i="22"/>
  <c r="O2841" i="22" s="1"/>
  <c r="J2841" i="22"/>
  <c r="G2842" i="22"/>
  <c r="T2842" i="22" s="1"/>
  <c r="R2839" i="22" l="1"/>
  <c r="P2840" i="22"/>
  <c r="Q2840" i="22" s="1"/>
  <c r="U2840" i="22" s="1"/>
  <c r="S2839" i="22"/>
  <c r="N2841" i="22"/>
  <c r="M2841" i="22"/>
  <c r="L2842" i="22"/>
  <c r="K2842" i="22"/>
  <c r="O2842" i="22" s="1"/>
  <c r="J2842" i="22"/>
  <c r="G2843" i="22"/>
  <c r="T2843" i="22" s="1"/>
  <c r="P2841" i="22" l="1"/>
  <c r="Q2841" i="22" s="1"/>
  <c r="U2841" i="22" s="1"/>
  <c r="R2840" i="22"/>
  <c r="S2840" i="22"/>
  <c r="N2842" i="22"/>
  <c r="M2842" i="22"/>
  <c r="L2843" i="22"/>
  <c r="K2843" i="22"/>
  <c r="O2843" i="22" s="1"/>
  <c r="J2843" i="22"/>
  <c r="G2844" i="22"/>
  <c r="T2844" i="22" s="1"/>
  <c r="R2841" i="22" l="1"/>
  <c r="P2842" i="22"/>
  <c r="Q2842" i="22" s="1"/>
  <c r="U2842" i="22" s="1"/>
  <c r="S2841" i="22"/>
  <c r="N2843" i="22"/>
  <c r="M2843" i="22"/>
  <c r="L2844" i="22"/>
  <c r="K2844" i="22"/>
  <c r="O2844" i="22" s="1"/>
  <c r="J2844" i="22"/>
  <c r="G2845" i="22"/>
  <c r="T2845" i="22" s="1"/>
  <c r="R2842" i="22" l="1"/>
  <c r="P2843" i="22"/>
  <c r="Q2843" i="22" s="1"/>
  <c r="U2843" i="22" s="1"/>
  <c r="S2842" i="22"/>
  <c r="N2844" i="22"/>
  <c r="M2844" i="22"/>
  <c r="L2845" i="22"/>
  <c r="K2845" i="22"/>
  <c r="O2845" i="22" s="1"/>
  <c r="J2845" i="22"/>
  <c r="G2846" i="22"/>
  <c r="T2846" i="22" s="1"/>
  <c r="R2843" i="22" l="1"/>
  <c r="P2844" i="22"/>
  <c r="Q2844" i="22" s="1"/>
  <c r="U2844" i="22" s="1"/>
  <c r="S2843" i="22"/>
  <c r="N2845" i="22"/>
  <c r="M2845" i="22"/>
  <c r="L2846" i="22"/>
  <c r="K2846" i="22"/>
  <c r="O2846" i="22" s="1"/>
  <c r="J2846" i="22"/>
  <c r="G2847" i="22"/>
  <c r="T2847" i="22" s="1"/>
  <c r="R2844" i="22" l="1"/>
  <c r="P2845" i="22"/>
  <c r="Q2845" i="22" s="1"/>
  <c r="U2845" i="22" s="1"/>
  <c r="S2844" i="22"/>
  <c r="N2846" i="22"/>
  <c r="M2846" i="22"/>
  <c r="L2847" i="22"/>
  <c r="K2847" i="22"/>
  <c r="O2847" i="22" s="1"/>
  <c r="J2847" i="22"/>
  <c r="G2848" i="22"/>
  <c r="T2848" i="22" s="1"/>
  <c r="R2845" i="22" l="1"/>
  <c r="P2846" i="22"/>
  <c r="Q2846" i="22" s="1"/>
  <c r="U2846" i="22" s="1"/>
  <c r="S2845" i="22"/>
  <c r="N2847" i="22"/>
  <c r="M2847" i="22"/>
  <c r="L2848" i="22"/>
  <c r="K2848" i="22"/>
  <c r="O2848" i="22" s="1"/>
  <c r="J2848" i="22"/>
  <c r="G2849" i="22"/>
  <c r="T2849" i="22" s="1"/>
  <c r="P2847" i="22" l="1"/>
  <c r="Q2847" i="22" s="1"/>
  <c r="U2847" i="22" s="1"/>
  <c r="R2846" i="22"/>
  <c r="S2846" i="22"/>
  <c r="N2848" i="22"/>
  <c r="M2848" i="22"/>
  <c r="L2849" i="22"/>
  <c r="K2849" i="22"/>
  <c r="O2849" i="22" s="1"/>
  <c r="J2849" i="22"/>
  <c r="G2850" i="22"/>
  <c r="T2850" i="22" s="1"/>
  <c r="R2847" i="22" l="1"/>
  <c r="P2848" i="22"/>
  <c r="Q2848" i="22" s="1"/>
  <c r="U2848" i="22" s="1"/>
  <c r="S2847" i="22"/>
  <c r="N2849" i="22"/>
  <c r="M2849" i="22"/>
  <c r="L2850" i="22"/>
  <c r="K2850" i="22"/>
  <c r="O2850" i="22" s="1"/>
  <c r="J2850" i="22"/>
  <c r="G2851" i="22"/>
  <c r="T2851" i="22" s="1"/>
  <c r="R2848" i="22" l="1"/>
  <c r="P2849" i="22"/>
  <c r="Q2849" i="22" s="1"/>
  <c r="U2849" i="22" s="1"/>
  <c r="S2848" i="22"/>
  <c r="N2850" i="22"/>
  <c r="M2850" i="22"/>
  <c r="L2851" i="22"/>
  <c r="K2851" i="22"/>
  <c r="O2851" i="22" s="1"/>
  <c r="J2851" i="22"/>
  <c r="G2852" i="22"/>
  <c r="T2852" i="22" s="1"/>
  <c r="R2849" i="22" l="1"/>
  <c r="P2850" i="22"/>
  <c r="Q2850" i="22" s="1"/>
  <c r="U2850" i="22" s="1"/>
  <c r="S2849" i="22"/>
  <c r="N2851" i="22"/>
  <c r="M2851" i="22"/>
  <c r="L2852" i="22"/>
  <c r="K2852" i="22"/>
  <c r="O2852" i="22" s="1"/>
  <c r="J2852" i="22"/>
  <c r="G2853" i="22"/>
  <c r="T2853" i="22" s="1"/>
  <c r="R2850" i="22" l="1"/>
  <c r="P2851" i="22"/>
  <c r="Q2851" i="22" s="1"/>
  <c r="U2851" i="22" s="1"/>
  <c r="S2850" i="22"/>
  <c r="N2852" i="22"/>
  <c r="M2852" i="22"/>
  <c r="L2853" i="22"/>
  <c r="K2853" i="22"/>
  <c r="O2853" i="22" s="1"/>
  <c r="J2853" i="22"/>
  <c r="G2854" i="22"/>
  <c r="T2854" i="22" s="1"/>
  <c r="R2851" i="22" l="1"/>
  <c r="P2852" i="22"/>
  <c r="Q2852" i="22" s="1"/>
  <c r="U2852" i="22" s="1"/>
  <c r="S2851" i="22"/>
  <c r="N2853" i="22"/>
  <c r="M2853" i="22"/>
  <c r="L2854" i="22"/>
  <c r="K2854" i="22"/>
  <c r="O2854" i="22" s="1"/>
  <c r="J2854" i="22"/>
  <c r="G2855" i="22"/>
  <c r="T2855" i="22" s="1"/>
  <c r="R2852" i="22" l="1"/>
  <c r="P2853" i="22"/>
  <c r="Q2853" i="22" s="1"/>
  <c r="U2853" i="22" s="1"/>
  <c r="S2852" i="22"/>
  <c r="N2854" i="22"/>
  <c r="M2854" i="22"/>
  <c r="L2855" i="22"/>
  <c r="K2855" i="22"/>
  <c r="O2855" i="22" s="1"/>
  <c r="J2855" i="22"/>
  <c r="G2856" i="22"/>
  <c r="T2856" i="22" s="1"/>
  <c r="R2853" i="22" l="1"/>
  <c r="P2854" i="22"/>
  <c r="Q2854" i="22" s="1"/>
  <c r="U2854" i="22" s="1"/>
  <c r="S2853" i="22"/>
  <c r="N2855" i="22"/>
  <c r="M2855" i="22"/>
  <c r="L2856" i="22"/>
  <c r="K2856" i="22"/>
  <c r="O2856" i="22" s="1"/>
  <c r="J2856" i="22"/>
  <c r="G2857" i="22"/>
  <c r="T2857" i="22" s="1"/>
  <c r="R2854" i="22" l="1"/>
  <c r="P2855" i="22"/>
  <c r="Q2855" i="22" s="1"/>
  <c r="U2855" i="22" s="1"/>
  <c r="S2854" i="22"/>
  <c r="N2856" i="22"/>
  <c r="M2856" i="22"/>
  <c r="L2857" i="22"/>
  <c r="K2857" i="22"/>
  <c r="O2857" i="22" s="1"/>
  <c r="J2857" i="22"/>
  <c r="G2858" i="22"/>
  <c r="T2858" i="22" s="1"/>
  <c r="R2855" i="22" l="1"/>
  <c r="P2856" i="22"/>
  <c r="Q2856" i="22" s="1"/>
  <c r="U2856" i="22" s="1"/>
  <c r="S2855" i="22"/>
  <c r="N2857" i="22"/>
  <c r="P2857" i="22" s="1"/>
  <c r="M2857" i="22"/>
  <c r="L2858" i="22"/>
  <c r="K2858" i="22"/>
  <c r="O2858" i="22" s="1"/>
  <c r="J2858" i="22"/>
  <c r="G2859" i="22"/>
  <c r="T2859" i="22" s="1"/>
  <c r="R2856" i="22" l="1"/>
  <c r="Q2857" i="22"/>
  <c r="U2857" i="22" s="1"/>
  <c r="S2856" i="22"/>
  <c r="N2858" i="22"/>
  <c r="M2858" i="22"/>
  <c r="L2859" i="22"/>
  <c r="K2859" i="22"/>
  <c r="O2859" i="22" s="1"/>
  <c r="J2859" i="22"/>
  <c r="G2860" i="22"/>
  <c r="T2860" i="22" s="1"/>
  <c r="R2857" i="22" l="1"/>
  <c r="P2858" i="22"/>
  <c r="Q2858" i="22" s="1"/>
  <c r="U2858" i="22" s="1"/>
  <c r="S2857" i="22"/>
  <c r="N2859" i="22"/>
  <c r="M2859" i="22"/>
  <c r="L2860" i="22"/>
  <c r="K2860" i="22"/>
  <c r="O2860" i="22" s="1"/>
  <c r="J2860" i="22"/>
  <c r="G2861" i="22"/>
  <c r="T2861" i="22" s="1"/>
  <c r="P2859" i="22" l="1"/>
  <c r="Q2859" i="22" s="1"/>
  <c r="U2859" i="22" s="1"/>
  <c r="R2858" i="22"/>
  <c r="S2858" i="22"/>
  <c r="N2860" i="22"/>
  <c r="M2860" i="22"/>
  <c r="L2861" i="22"/>
  <c r="K2861" i="22"/>
  <c r="O2861" i="22" s="1"/>
  <c r="J2861" i="22"/>
  <c r="G2862" i="22"/>
  <c r="T2862" i="22" s="1"/>
  <c r="R2859" i="22" l="1"/>
  <c r="P2860" i="22"/>
  <c r="Q2860" i="22" s="1"/>
  <c r="U2860" i="22" s="1"/>
  <c r="S2859" i="22"/>
  <c r="N2861" i="22"/>
  <c r="M2861" i="22"/>
  <c r="L2862" i="22"/>
  <c r="K2862" i="22"/>
  <c r="O2862" i="22" s="1"/>
  <c r="J2862" i="22"/>
  <c r="G2863" i="22"/>
  <c r="T2863" i="22" s="1"/>
  <c r="R2860" i="22" l="1"/>
  <c r="P2861" i="22"/>
  <c r="Q2861" i="22" s="1"/>
  <c r="U2861" i="22" s="1"/>
  <c r="S2860" i="22"/>
  <c r="N2862" i="22"/>
  <c r="M2862" i="22"/>
  <c r="L2863" i="22"/>
  <c r="K2863" i="22"/>
  <c r="O2863" i="22" s="1"/>
  <c r="J2863" i="22"/>
  <c r="G2864" i="22"/>
  <c r="T2864" i="22" s="1"/>
  <c r="R2861" i="22" l="1"/>
  <c r="P2862" i="22"/>
  <c r="Q2862" i="22" s="1"/>
  <c r="U2862" i="22" s="1"/>
  <c r="S2861" i="22"/>
  <c r="N2863" i="22"/>
  <c r="P2863" i="22" s="1"/>
  <c r="M2863" i="22"/>
  <c r="L2864" i="22"/>
  <c r="K2864" i="22"/>
  <c r="O2864" i="22" s="1"/>
  <c r="J2864" i="22"/>
  <c r="G2865" i="22"/>
  <c r="T2865" i="22" s="1"/>
  <c r="R2862" i="22" l="1"/>
  <c r="Q2863" i="22"/>
  <c r="U2863" i="22" s="1"/>
  <c r="S2862" i="22"/>
  <c r="N2864" i="22"/>
  <c r="M2864" i="22"/>
  <c r="L2865" i="22"/>
  <c r="K2865" i="22"/>
  <c r="O2865" i="22" s="1"/>
  <c r="J2865" i="22"/>
  <c r="G2866" i="22"/>
  <c r="T2866" i="22" s="1"/>
  <c r="P2864" i="22" l="1"/>
  <c r="Q2864" i="22" s="1"/>
  <c r="U2864" i="22" s="1"/>
  <c r="R2863" i="22"/>
  <c r="S2863" i="22"/>
  <c r="N2865" i="22"/>
  <c r="M2865" i="22"/>
  <c r="L2866" i="22"/>
  <c r="K2866" i="22"/>
  <c r="O2866" i="22" s="1"/>
  <c r="J2866" i="22"/>
  <c r="G2867" i="22"/>
  <c r="T2867" i="22" s="1"/>
  <c r="R2864" i="22" l="1"/>
  <c r="P2865" i="22"/>
  <c r="Q2865" i="22" s="1"/>
  <c r="U2865" i="22" s="1"/>
  <c r="S2864" i="22"/>
  <c r="N2866" i="22"/>
  <c r="M2866" i="22"/>
  <c r="L2867" i="22"/>
  <c r="K2867" i="22"/>
  <c r="O2867" i="22" s="1"/>
  <c r="J2867" i="22"/>
  <c r="G2868" i="22"/>
  <c r="T2868" i="22" s="1"/>
  <c r="R2865" i="22" l="1"/>
  <c r="P2866" i="22"/>
  <c r="Q2866" i="22" s="1"/>
  <c r="U2866" i="22" s="1"/>
  <c r="S2865" i="22"/>
  <c r="N2867" i="22"/>
  <c r="M2867" i="22"/>
  <c r="L2868" i="22"/>
  <c r="K2868" i="22"/>
  <c r="O2868" i="22" s="1"/>
  <c r="J2868" i="22"/>
  <c r="G2869" i="22"/>
  <c r="T2869" i="22" s="1"/>
  <c r="R2866" i="22" l="1"/>
  <c r="P2867" i="22"/>
  <c r="Q2867" i="22" s="1"/>
  <c r="U2867" i="22" s="1"/>
  <c r="S2866" i="22"/>
  <c r="N2868" i="22"/>
  <c r="M2868" i="22"/>
  <c r="L2869" i="22"/>
  <c r="K2869" i="22"/>
  <c r="O2869" i="22" s="1"/>
  <c r="J2869" i="22"/>
  <c r="G2870" i="22"/>
  <c r="T2870" i="22" s="1"/>
  <c r="R2867" i="22" l="1"/>
  <c r="P2868" i="22"/>
  <c r="Q2868" i="22" s="1"/>
  <c r="U2868" i="22" s="1"/>
  <c r="S2867" i="22"/>
  <c r="N2869" i="22"/>
  <c r="M2869" i="22"/>
  <c r="L2870" i="22"/>
  <c r="K2870" i="22"/>
  <c r="O2870" i="22" s="1"/>
  <c r="J2870" i="22"/>
  <c r="G2871" i="22"/>
  <c r="T2871" i="22" s="1"/>
  <c r="R2868" i="22" l="1"/>
  <c r="P2869" i="22"/>
  <c r="Q2869" i="22" s="1"/>
  <c r="U2869" i="22" s="1"/>
  <c r="S2868" i="22"/>
  <c r="N2870" i="22"/>
  <c r="M2870" i="22"/>
  <c r="L2871" i="22"/>
  <c r="K2871" i="22"/>
  <c r="O2871" i="22" s="1"/>
  <c r="J2871" i="22"/>
  <c r="G2872" i="22"/>
  <c r="T2872" i="22" s="1"/>
  <c r="R2869" i="22" l="1"/>
  <c r="P2870" i="22"/>
  <c r="Q2870" i="22" s="1"/>
  <c r="U2870" i="22" s="1"/>
  <c r="S2869" i="22"/>
  <c r="N2871" i="22"/>
  <c r="M2871" i="22"/>
  <c r="L2872" i="22"/>
  <c r="K2872" i="22"/>
  <c r="O2872" i="22" s="1"/>
  <c r="J2872" i="22"/>
  <c r="G2873" i="22"/>
  <c r="T2873" i="22" s="1"/>
  <c r="R2870" i="22" l="1"/>
  <c r="P2871" i="22"/>
  <c r="Q2871" i="22" s="1"/>
  <c r="U2871" i="22" s="1"/>
  <c r="S2870" i="22"/>
  <c r="N2872" i="22"/>
  <c r="M2872" i="22"/>
  <c r="L2873" i="22"/>
  <c r="K2873" i="22"/>
  <c r="O2873" i="22" s="1"/>
  <c r="J2873" i="22"/>
  <c r="G2874" i="22"/>
  <c r="T2874" i="22" s="1"/>
  <c r="P2872" i="22" l="1"/>
  <c r="Q2872" i="22" s="1"/>
  <c r="U2872" i="22" s="1"/>
  <c r="R2871" i="22"/>
  <c r="S2871" i="22"/>
  <c r="N2873" i="22"/>
  <c r="M2873" i="22"/>
  <c r="L2874" i="22"/>
  <c r="K2874" i="22"/>
  <c r="O2874" i="22" s="1"/>
  <c r="J2874" i="22"/>
  <c r="G2875" i="22"/>
  <c r="T2875" i="22" s="1"/>
  <c r="R2872" i="22" l="1"/>
  <c r="P2873" i="22"/>
  <c r="Q2873" i="22" s="1"/>
  <c r="U2873" i="22" s="1"/>
  <c r="S2872" i="22"/>
  <c r="N2874" i="22"/>
  <c r="M2874" i="22"/>
  <c r="L2875" i="22"/>
  <c r="K2875" i="22"/>
  <c r="O2875" i="22" s="1"/>
  <c r="J2875" i="22"/>
  <c r="G2876" i="22"/>
  <c r="T2876" i="22" s="1"/>
  <c r="R2873" i="22" l="1"/>
  <c r="P2874" i="22"/>
  <c r="Q2874" i="22" s="1"/>
  <c r="U2874" i="22" s="1"/>
  <c r="S2873" i="22"/>
  <c r="N2875" i="22"/>
  <c r="P2875" i="22" s="1"/>
  <c r="M2875" i="22"/>
  <c r="L2876" i="22"/>
  <c r="K2876" i="22"/>
  <c r="O2876" i="22" s="1"/>
  <c r="J2876" i="22"/>
  <c r="G2877" i="22"/>
  <c r="T2877" i="22" s="1"/>
  <c r="R2874" i="22" l="1"/>
  <c r="Q2875" i="22"/>
  <c r="U2875" i="22" s="1"/>
  <c r="S2874" i="22"/>
  <c r="N2876" i="22"/>
  <c r="M2876" i="22"/>
  <c r="L2877" i="22"/>
  <c r="K2877" i="22"/>
  <c r="O2877" i="22" s="1"/>
  <c r="J2877" i="22"/>
  <c r="G2878" i="22"/>
  <c r="T2878" i="22" s="1"/>
  <c r="R2875" i="22" l="1"/>
  <c r="P2876" i="22"/>
  <c r="Q2876" i="22" s="1"/>
  <c r="U2876" i="22" s="1"/>
  <c r="S2875" i="22"/>
  <c r="N2877" i="22"/>
  <c r="M2877" i="22"/>
  <c r="L2878" i="22"/>
  <c r="K2878" i="22"/>
  <c r="O2878" i="22" s="1"/>
  <c r="J2878" i="22"/>
  <c r="G2879" i="22"/>
  <c r="T2879" i="22" s="1"/>
  <c r="P2877" i="22" l="1"/>
  <c r="Q2877" i="22" s="1"/>
  <c r="U2877" i="22" s="1"/>
  <c r="S2876" i="22"/>
  <c r="R2876" i="22"/>
  <c r="N2878" i="22"/>
  <c r="M2878" i="22"/>
  <c r="L2879" i="22"/>
  <c r="K2879" i="22"/>
  <c r="O2879" i="22" s="1"/>
  <c r="J2879" i="22"/>
  <c r="G2880" i="22"/>
  <c r="T2880" i="22" s="1"/>
  <c r="S2877" i="22" l="1"/>
  <c r="P2878" i="22"/>
  <c r="Q2878" i="22" s="1"/>
  <c r="U2878" i="22" s="1"/>
  <c r="R2877" i="22"/>
  <c r="N2879" i="22"/>
  <c r="M2879" i="22"/>
  <c r="L2880" i="22"/>
  <c r="K2880" i="22"/>
  <c r="O2880" i="22" s="1"/>
  <c r="J2880" i="22"/>
  <c r="G2881" i="22"/>
  <c r="T2881" i="22" s="1"/>
  <c r="P2879" i="22" l="1"/>
  <c r="Q2879" i="22" s="1"/>
  <c r="U2879" i="22" s="1"/>
  <c r="R2878" i="22"/>
  <c r="S2878" i="22"/>
  <c r="N2880" i="22"/>
  <c r="M2880" i="22"/>
  <c r="L2881" i="22"/>
  <c r="K2881" i="22"/>
  <c r="O2881" i="22" s="1"/>
  <c r="J2881" i="22"/>
  <c r="G2882" i="22"/>
  <c r="T2882" i="22" s="1"/>
  <c r="P2880" i="22" l="1"/>
  <c r="Q2880" i="22" s="1"/>
  <c r="U2880" i="22" s="1"/>
  <c r="R2879" i="22"/>
  <c r="S2879" i="22"/>
  <c r="N2881" i="22"/>
  <c r="M2881" i="22"/>
  <c r="L2882" i="22"/>
  <c r="K2882" i="22"/>
  <c r="O2882" i="22" s="1"/>
  <c r="J2882" i="22"/>
  <c r="G2883" i="22"/>
  <c r="T2883" i="22" s="1"/>
  <c r="R2880" i="22" l="1"/>
  <c r="P2881" i="22"/>
  <c r="Q2881" i="22" s="1"/>
  <c r="U2881" i="22" s="1"/>
  <c r="S2880" i="22"/>
  <c r="N2882" i="22"/>
  <c r="M2882" i="22"/>
  <c r="L2883" i="22"/>
  <c r="K2883" i="22"/>
  <c r="O2883" i="22" s="1"/>
  <c r="J2883" i="22"/>
  <c r="G2884" i="22"/>
  <c r="T2884" i="22" s="1"/>
  <c r="R2881" i="22" l="1"/>
  <c r="P2882" i="22"/>
  <c r="Q2882" i="22" s="1"/>
  <c r="U2882" i="22" s="1"/>
  <c r="S2881" i="22"/>
  <c r="N2883" i="22"/>
  <c r="M2883" i="22"/>
  <c r="L2884" i="22"/>
  <c r="K2884" i="22"/>
  <c r="O2884" i="22" s="1"/>
  <c r="J2884" i="22"/>
  <c r="G2885" i="22"/>
  <c r="T2885" i="22" s="1"/>
  <c r="R2882" i="22" l="1"/>
  <c r="P2883" i="22"/>
  <c r="Q2883" i="22" s="1"/>
  <c r="U2883" i="22" s="1"/>
  <c r="S2882" i="22"/>
  <c r="N2884" i="22"/>
  <c r="M2884" i="22"/>
  <c r="L2885" i="22"/>
  <c r="K2885" i="22"/>
  <c r="O2885" i="22" s="1"/>
  <c r="J2885" i="22"/>
  <c r="G2886" i="22"/>
  <c r="T2886" i="22" s="1"/>
  <c r="R2883" i="22" l="1"/>
  <c r="P2884" i="22"/>
  <c r="Q2884" i="22" s="1"/>
  <c r="U2884" i="22" s="1"/>
  <c r="S2883" i="22"/>
  <c r="N2885" i="22"/>
  <c r="M2885" i="22"/>
  <c r="L2886" i="22"/>
  <c r="K2886" i="22"/>
  <c r="O2886" i="22" s="1"/>
  <c r="J2886" i="22"/>
  <c r="G2887" i="22"/>
  <c r="T2887" i="22" s="1"/>
  <c r="R2884" i="22" l="1"/>
  <c r="P2885" i="22"/>
  <c r="Q2885" i="22" s="1"/>
  <c r="U2885" i="22" s="1"/>
  <c r="S2884" i="22"/>
  <c r="N2886" i="22"/>
  <c r="M2886" i="22"/>
  <c r="L2887" i="22"/>
  <c r="K2887" i="22"/>
  <c r="O2887" i="22" s="1"/>
  <c r="J2887" i="22"/>
  <c r="G2888" i="22"/>
  <c r="T2888" i="22" s="1"/>
  <c r="P2886" i="22" l="1"/>
  <c r="Q2886" i="22" s="1"/>
  <c r="U2886" i="22" s="1"/>
  <c r="R2885" i="22"/>
  <c r="S2885" i="22"/>
  <c r="N2887" i="22"/>
  <c r="P2887" i="22" s="1"/>
  <c r="M2887" i="22"/>
  <c r="L2888" i="22"/>
  <c r="K2888" i="22"/>
  <c r="O2888" i="22" s="1"/>
  <c r="J2888" i="22"/>
  <c r="G2889" i="22"/>
  <c r="T2889" i="22" s="1"/>
  <c r="S2886" i="22" l="1"/>
  <c r="R2886" i="22"/>
  <c r="Q2887" i="22"/>
  <c r="U2887" i="22" s="1"/>
  <c r="N2888" i="22"/>
  <c r="M2888" i="22"/>
  <c r="L2889" i="22"/>
  <c r="K2889" i="22"/>
  <c r="O2889" i="22" s="1"/>
  <c r="J2889" i="22"/>
  <c r="G2890" i="22"/>
  <c r="T2890" i="22" s="1"/>
  <c r="S2887" i="22" l="1"/>
  <c r="P2888" i="22"/>
  <c r="Q2888" i="22" s="1"/>
  <c r="U2888" i="22" s="1"/>
  <c r="R2887" i="22"/>
  <c r="N2889" i="22"/>
  <c r="M2889" i="22"/>
  <c r="L2890" i="22"/>
  <c r="K2890" i="22"/>
  <c r="O2890" i="22" s="1"/>
  <c r="J2890" i="22"/>
  <c r="G2891" i="22"/>
  <c r="T2891" i="22" s="1"/>
  <c r="S2888" i="22" l="1"/>
  <c r="P2889" i="22"/>
  <c r="Q2889" i="22" s="1"/>
  <c r="U2889" i="22" s="1"/>
  <c r="R2888" i="22"/>
  <c r="N2890" i="22"/>
  <c r="M2890" i="22"/>
  <c r="L2891" i="22"/>
  <c r="K2891" i="22"/>
  <c r="O2891" i="22" s="1"/>
  <c r="J2891" i="22"/>
  <c r="G2892" i="22"/>
  <c r="T2892" i="22" s="1"/>
  <c r="P2890" i="22" l="1"/>
  <c r="Q2890" i="22" s="1"/>
  <c r="U2890" i="22" s="1"/>
  <c r="R2889" i="22"/>
  <c r="S2889" i="22"/>
  <c r="N2891" i="22"/>
  <c r="M2891" i="22"/>
  <c r="L2892" i="22"/>
  <c r="K2892" i="22"/>
  <c r="O2892" i="22" s="1"/>
  <c r="J2892" i="22"/>
  <c r="G2893" i="22"/>
  <c r="T2893" i="22" s="1"/>
  <c r="P2891" i="22" l="1"/>
  <c r="Q2891" i="22" s="1"/>
  <c r="U2891" i="22" s="1"/>
  <c r="R2890" i="22"/>
  <c r="S2890" i="22"/>
  <c r="N2892" i="22"/>
  <c r="M2892" i="22"/>
  <c r="L2893" i="22"/>
  <c r="K2893" i="22"/>
  <c r="O2893" i="22" s="1"/>
  <c r="J2893" i="22"/>
  <c r="G2894" i="22"/>
  <c r="T2894" i="22" s="1"/>
  <c r="P2892" i="22" l="1"/>
  <c r="Q2892" i="22" s="1"/>
  <c r="U2892" i="22" s="1"/>
  <c r="R2891" i="22"/>
  <c r="S2891" i="22"/>
  <c r="N2893" i="22"/>
  <c r="M2893" i="22"/>
  <c r="L2894" i="22"/>
  <c r="K2894" i="22"/>
  <c r="O2894" i="22" s="1"/>
  <c r="J2894" i="22"/>
  <c r="G2895" i="22"/>
  <c r="T2895" i="22" s="1"/>
  <c r="R2892" i="22" l="1"/>
  <c r="P2893" i="22"/>
  <c r="Q2893" i="22" s="1"/>
  <c r="U2893" i="22" s="1"/>
  <c r="S2892" i="22"/>
  <c r="N2894" i="22"/>
  <c r="M2894" i="22"/>
  <c r="L2895" i="22"/>
  <c r="K2895" i="22"/>
  <c r="O2895" i="22" s="1"/>
  <c r="J2895" i="22"/>
  <c r="G2896" i="22"/>
  <c r="T2896" i="22" s="1"/>
  <c r="R2893" i="22" l="1"/>
  <c r="P2894" i="22"/>
  <c r="Q2894" i="22" s="1"/>
  <c r="U2894" i="22" s="1"/>
  <c r="S2893" i="22"/>
  <c r="N2895" i="22"/>
  <c r="M2895" i="22"/>
  <c r="L2896" i="22"/>
  <c r="K2896" i="22"/>
  <c r="O2896" i="22" s="1"/>
  <c r="J2896" i="22"/>
  <c r="G2897" i="22"/>
  <c r="T2897" i="22" s="1"/>
  <c r="R2894" i="22" l="1"/>
  <c r="P2895" i="22"/>
  <c r="Q2895" i="22" s="1"/>
  <c r="U2895" i="22" s="1"/>
  <c r="S2894" i="22"/>
  <c r="N2896" i="22"/>
  <c r="M2896" i="22"/>
  <c r="L2897" i="22"/>
  <c r="K2897" i="22"/>
  <c r="O2897" i="22" s="1"/>
  <c r="J2897" i="22"/>
  <c r="G2898" i="22"/>
  <c r="T2898" i="22" s="1"/>
  <c r="R2895" i="22" l="1"/>
  <c r="P2896" i="22"/>
  <c r="Q2896" i="22" s="1"/>
  <c r="U2896" i="22" s="1"/>
  <c r="S2895" i="22"/>
  <c r="N2897" i="22"/>
  <c r="M2897" i="22"/>
  <c r="L2898" i="22"/>
  <c r="K2898" i="22"/>
  <c r="O2898" i="22" s="1"/>
  <c r="J2898" i="22"/>
  <c r="G2899" i="22"/>
  <c r="T2899" i="22" s="1"/>
  <c r="R2896" i="22" l="1"/>
  <c r="P2897" i="22"/>
  <c r="Q2897" i="22" s="1"/>
  <c r="U2897" i="22" s="1"/>
  <c r="S2896" i="22"/>
  <c r="N2898" i="22"/>
  <c r="M2898" i="22"/>
  <c r="L2899" i="22"/>
  <c r="K2899" i="22"/>
  <c r="O2899" i="22" s="1"/>
  <c r="J2899" i="22"/>
  <c r="G2900" i="22"/>
  <c r="T2900" i="22" s="1"/>
  <c r="R2897" i="22" l="1"/>
  <c r="P2898" i="22"/>
  <c r="Q2898" i="22" s="1"/>
  <c r="U2898" i="22" s="1"/>
  <c r="S2897" i="22"/>
  <c r="N2899" i="22"/>
  <c r="M2899" i="22"/>
  <c r="L2900" i="22"/>
  <c r="K2900" i="22"/>
  <c r="O2900" i="22" s="1"/>
  <c r="J2900" i="22"/>
  <c r="G2901" i="22"/>
  <c r="T2901" i="22" s="1"/>
  <c r="P2899" i="22" l="1"/>
  <c r="Q2899" i="22" s="1"/>
  <c r="U2899" i="22" s="1"/>
  <c r="R2898" i="22"/>
  <c r="S2898" i="22"/>
  <c r="N2900" i="22"/>
  <c r="M2900" i="22"/>
  <c r="L2901" i="22"/>
  <c r="K2901" i="22"/>
  <c r="O2901" i="22" s="1"/>
  <c r="J2901" i="22"/>
  <c r="G2902" i="22"/>
  <c r="T2902" i="22" s="1"/>
  <c r="R2899" i="22" l="1"/>
  <c r="P2900" i="22"/>
  <c r="Q2900" i="22" s="1"/>
  <c r="U2900" i="22" s="1"/>
  <c r="S2899" i="22"/>
  <c r="N2901" i="22"/>
  <c r="M2901" i="22"/>
  <c r="L2902" i="22"/>
  <c r="K2902" i="22"/>
  <c r="O2902" i="22" s="1"/>
  <c r="J2902" i="22"/>
  <c r="G2903" i="22"/>
  <c r="T2903" i="22" s="1"/>
  <c r="R2900" i="22" l="1"/>
  <c r="P2901" i="22"/>
  <c r="Q2901" i="22" s="1"/>
  <c r="U2901" i="22" s="1"/>
  <c r="S2900" i="22"/>
  <c r="N2902" i="22"/>
  <c r="M2902" i="22"/>
  <c r="L2903" i="22"/>
  <c r="K2903" i="22"/>
  <c r="O2903" i="22" s="1"/>
  <c r="J2903" i="22"/>
  <c r="G2904" i="22"/>
  <c r="T2904" i="22" s="1"/>
  <c r="R2901" i="22" l="1"/>
  <c r="P2902" i="22"/>
  <c r="Q2902" i="22" s="1"/>
  <c r="U2902" i="22" s="1"/>
  <c r="S2901" i="22"/>
  <c r="N2903" i="22"/>
  <c r="M2903" i="22"/>
  <c r="L2904" i="22"/>
  <c r="K2904" i="22"/>
  <c r="O2904" i="22" s="1"/>
  <c r="J2904" i="22"/>
  <c r="G2905" i="22"/>
  <c r="T2905" i="22" s="1"/>
  <c r="R2902" i="22" l="1"/>
  <c r="P2903" i="22"/>
  <c r="Q2903" i="22" s="1"/>
  <c r="U2903" i="22" s="1"/>
  <c r="S2902" i="22"/>
  <c r="N2904" i="22"/>
  <c r="P2904" i="22" s="1"/>
  <c r="M2904" i="22"/>
  <c r="L2905" i="22"/>
  <c r="K2905" i="22"/>
  <c r="O2905" i="22" s="1"/>
  <c r="J2905" i="22"/>
  <c r="G2906" i="22"/>
  <c r="T2906" i="22" s="1"/>
  <c r="R2903" i="22" l="1"/>
  <c r="Q2904" i="22"/>
  <c r="U2904" i="22" s="1"/>
  <c r="S2903" i="22"/>
  <c r="N2905" i="22"/>
  <c r="M2905" i="22"/>
  <c r="L2906" i="22"/>
  <c r="K2906" i="22"/>
  <c r="O2906" i="22" s="1"/>
  <c r="J2906" i="22"/>
  <c r="G2907" i="22"/>
  <c r="T2907" i="22" s="1"/>
  <c r="R2904" i="22" l="1"/>
  <c r="P2905" i="22"/>
  <c r="Q2905" i="22" s="1"/>
  <c r="U2905" i="22" s="1"/>
  <c r="S2904" i="22"/>
  <c r="N2906" i="22"/>
  <c r="M2906" i="22"/>
  <c r="L2907" i="22"/>
  <c r="K2907" i="22"/>
  <c r="O2907" i="22" s="1"/>
  <c r="J2907" i="22"/>
  <c r="G2908" i="22"/>
  <c r="T2908" i="22" s="1"/>
  <c r="P2906" i="22" l="1"/>
  <c r="Q2906" i="22" s="1"/>
  <c r="U2906" i="22" s="1"/>
  <c r="R2905" i="22"/>
  <c r="S2905" i="22"/>
  <c r="N2907" i="22"/>
  <c r="M2907" i="22"/>
  <c r="L2908" i="22"/>
  <c r="K2908" i="22"/>
  <c r="O2908" i="22" s="1"/>
  <c r="J2908" i="22"/>
  <c r="G2909" i="22"/>
  <c r="T2909" i="22" s="1"/>
  <c r="R2906" i="22" l="1"/>
  <c r="P2907" i="22"/>
  <c r="Q2907" i="22" s="1"/>
  <c r="U2907" i="22" s="1"/>
  <c r="S2906" i="22"/>
  <c r="N2908" i="22"/>
  <c r="M2908" i="22"/>
  <c r="L2909" i="22"/>
  <c r="K2909" i="22"/>
  <c r="O2909" i="22" s="1"/>
  <c r="J2909" i="22"/>
  <c r="G2910" i="22"/>
  <c r="T2910" i="22" s="1"/>
  <c r="R2907" i="22" l="1"/>
  <c r="P2908" i="22"/>
  <c r="Q2908" i="22" s="1"/>
  <c r="U2908" i="22" s="1"/>
  <c r="S2907" i="22"/>
  <c r="N2909" i="22"/>
  <c r="M2909" i="22"/>
  <c r="L2910" i="22"/>
  <c r="K2910" i="22"/>
  <c r="O2910" i="22" s="1"/>
  <c r="J2910" i="22"/>
  <c r="G2911" i="22"/>
  <c r="T2911" i="22" s="1"/>
  <c r="R2908" i="22" l="1"/>
  <c r="P2909" i="22"/>
  <c r="Q2909" i="22" s="1"/>
  <c r="U2909" i="22" s="1"/>
  <c r="S2908" i="22"/>
  <c r="N2910" i="22"/>
  <c r="P2910" i="22" s="1"/>
  <c r="M2910" i="22"/>
  <c r="L2911" i="22"/>
  <c r="K2911" i="22"/>
  <c r="O2911" i="22" s="1"/>
  <c r="J2911" i="22"/>
  <c r="G2912" i="22"/>
  <c r="T2912" i="22" s="1"/>
  <c r="R2909" i="22" l="1"/>
  <c r="Q2910" i="22"/>
  <c r="U2910" i="22" s="1"/>
  <c r="S2909" i="22"/>
  <c r="N2911" i="22"/>
  <c r="M2911" i="22"/>
  <c r="L2912" i="22"/>
  <c r="K2912" i="22"/>
  <c r="O2912" i="22" s="1"/>
  <c r="J2912" i="22"/>
  <c r="G2913" i="22"/>
  <c r="T2913" i="22" s="1"/>
  <c r="R2910" i="22" l="1"/>
  <c r="P2911" i="22"/>
  <c r="Q2911" i="22" s="1"/>
  <c r="U2911" i="22" s="1"/>
  <c r="S2910" i="22"/>
  <c r="N2912" i="22"/>
  <c r="M2912" i="22"/>
  <c r="L2913" i="22"/>
  <c r="K2913" i="22"/>
  <c r="O2913" i="22" s="1"/>
  <c r="J2913" i="22"/>
  <c r="G2914" i="22"/>
  <c r="T2914" i="22" s="1"/>
  <c r="P2912" i="22" l="1"/>
  <c r="Q2912" i="22" s="1"/>
  <c r="U2912" i="22" s="1"/>
  <c r="R2911" i="22"/>
  <c r="S2911" i="22"/>
  <c r="N2913" i="22"/>
  <c r="M2913" i="22"/>
  <c r="L2914" i="22"/>
  <c r="K2914" i="22"/>
  <c r="O2914" i="22" s="1"/>
  <c r="J2914" i="22"/>
  <c r="G2915" i="22"/>
  <c r="T2915" i="22" s="1"/>
  <c r="P2913" i="22" l="1"/>
  <c r="Q2913" i="22" s="1"/>
  <c r="U2913" i="22" s="1"/>
  <c r="R2912" i="22"/>
  <c r="S2912" i="22"/>
  <c r="N2914" i="22"/>
  <c r="M2914" i="22"/>
  <c r="L2915" i="22"/>
  <c r="K2915" i="22"/>
  <c r="O2915" i="22" s="1"/>
  <c r="J2915" i="22"/>
  <c r="G2916" i="22"/>
  <c r="T2916" i="22" s="1"/>
  <c r="R2913" i="22" l="1"/>
  <c r="P2914" i="22"/>
  <c r="Q2914" i="22" s="1"/>
  <c r="U2914" i="22" s="1"/>
  <c r="S2913" i="22"/>
  <c r="N2915" i="22"/>
  <c r="M2915" i="22"/>
  <c r="L2916" i="22"/>
  <c r="K2916" i="22"/>
  <c r="O2916" i="22" s="1"/>
  <c r="J2916" i="22"/>
  <c r="G2917" i="22"/>
  <c r="T2917" i="22" s="1"/>
  <c r="R2914" i="22" l="1"/>
  <c r="P2915" i="22"/>
  <c r="Q2915" i="22" s="1"/>
  <c r="U2915" i="22" s="1"/>
  <c r="S2914" i="22"/>
  <c r="N2916" i="22"/>
  <c r="P2916" i="22" s="1"/>
  <c r="M2916" i="22"/>
  <c r="L2917" i="22"/>
  <c r="K2917" i="22"/>
  <c r="O2917" i="22" s="1"/>
  <c r="J2917" i="22"/>
  <c r="G2918" i="22"/>
  <c r="T2918" i="22" s="1"/>
  <c r="R2915" i="22" l="1"/>
  <c r="Q2916" i="22"/>
  <c r="U2916" i="22" s="1"/>
  <c r="S2915" i="22"/>
  <c r="N2917" i="22"/>
  <c r="M2917" i="22"/>
  <c r="L2918" i="22"/>
  <c r="K2918" i="22"/>
  <c r="O2918" i="22" s="1"/>
  <c r="J2918" i="22"/>
  <c r="G2919" i="22"/>
  <c r="T2919" i="22" s="1"/>
  <c r="R2916" i="22" l="1"/>
  <c r="P2917" i="22"/>
  <c r="Q2917" i="22" s="1"/>
  <c r="U2917" i="22" s="1"/>
  <c r="S2916" i="22"/>
  <c r="N2918" i="22"/>
  <c r="M2918" i="22"/>
  <c r="L2919" i="22"/>
  <c r="K2919" i="22"/>
  <c r="O2919" i="22" s="1"/>
  <c r="J2919" i="22"/>
  <c r="G2920" i="22"/>
  <c r="T2920" i="22" s="1"/>
  <c r="R2917" i="22" l="1"/>
  <c r="P2918" i="22"/>
  <c r="Q2918" i="22" s="1"/>
  <c r="U2918" i="22" s="1"/>
  <c r="S2917" i="22"/>
  <c r="N2919" i="22"/>
  <c r="M2919" i="22"/>
  <c r="L2920" i="22"/>
  <c r="K2920" i="22"/>
  <c r="O2920" i="22" s="1"/>
  <c r="J2920" i="22"/>
  <c r="G2921" i="22"/>
  <c r="T2921" i="22" s="1"/>
  <c r="R2918" i="22" l="1"/>
  <c r="P2919" i="22"/>
  <c r="Q2919" i="22" s="1"/>
  <c r="U2919" i="22" s="1"/>
  <c r="S2918" i="22"/>
  <c r="N2920" i="22"/>
  <c r="M2920" i="22"/>
  <c r="L2921" i="22"/>
  <c r="K2921" i="22"/>
  <c r="O2921" i="22" s="1"/>
  <c r="J2921" i="22"/>
  <c r="G2922" i="22"/>
  <c r="T2922" i="22" s="1"/>
  <c r="R2919" i="22" l="1"/>
  <c r="P2920" i="22"/>
  <c r="Q2920" i="22" s="1"/>
  <c r="U2920" i="22" s="1"/>
  <c r="S2919" i="22"/>
  <c r="N2921" i="22"/>
  <c r="M2921" i="22"/>
  <c r="L2922" i="22"/>
  <c r="K2922" i="22"/>
  <c r="O2922" i="22" s="1"/>
  <c r="J2922" i="22"/>
  <c r="G2923" i="22"/>
  <c r="T2923" i="22" s="1"/>
  <c r="R2920" i="22" l="1"/>
  <c r="P2921" i="22"/>
  <c r="Q2921" i="22" s="1"/>
  <c r="U2921" i="22" s="1"/>
  <c r="S2920" i="22"/>
  <c r="N2922" i="22"/>
  <c r="P2922" i="22" s="1"/>
  <c r="M2922" i="22"/>
  <c r="L2923" i="22"/>
  <c r="K2923" i="22"/>
  <c r="O2923" i="22" s="1"/>
  <c r="J2923" i="22"/>
  <c r="G2924" i="22"/>
  <c r="T2924" i="22" s="1"/>
  <c r="R2921" i="22" l="1"/>
  <c r="Q2922" i="22"/>
  <c r="U2922" i="22" s="1"/>
  <c r="S2921" i="22"/>
  <c r="N2923" i="22"/>
  <c r="M2923" i="22"/>
  <c r="L2924" i="22"/>
  <c r="K2924" i="22"/>
  <c r="O2924" i="22" s="1"/>
  <c r="J2924" i="22"/>
  <c r="G2925" i="22"/>
  <c r="T2925" i="22" s="1"/>
  <c r="R2922" i="22" l="1"/>
  <c r="P2923" i="22"/>
  <c r="Q2923" i="22" s="1"/>
  <c r="U2923" i="22" s="1"/>
  <c r="S2922" i="22"/>
  <c r="N2924" i="22"/>
  <c r="M2924" i="22"/>
  <c r="L2925" i="22"/>
  <c r="K2925" i="22"/>
  <c r="O2925" i="22" s="1"/>
  <c r="J2925" i="22"/>
  <c r="G2926" i="22"/>
  <c r="T2926" i="22" s="1"/>
  <c r="R2923" i="22" l="1"/>
  <c r="P2924" i="22"/>
  <c r="Q2924" i="22" s="1"/>
  <c r="U2924" i="22" s="1"/>
  <c r="S2923" i="22"/>
  <c r="N2925" i="22"/>
  <c r="M2925" i="22"/>
  <c r="L2926" i="22"/>
  <c r="K2926" i="22"/>
  <c r="O2926" i="22" s="1"/>
  <c r="J2926" i="22"/>
  <c r="G2927" i="22"/>
  <c r="T2927" i="22" s="1"/>
  <c r="R2924" i="22" l="1"/>
  <c r="P2925" i="22"/>
  <c r="Q2925" i="22" s="1"/>
  <c r="U2925" i="22" s="1"/>
  <c r="S2924" i="22"/>
  <c r="N2926" i="22"/>
  <c r="M2926" i="22"/>
  <c r="L2927" i="22"/>
  <c r="K2927" i="22"/>
  <c r="O2927" i="22" s="1"/>
  <c r="J2927" i="22"/>
  <c r="G2928" i="22"/>
  <c r="T2928" i="22" s="1"/>
  <c r="R2925" i="22" l="1"/>
  <c r="P2926" i="22"/>
  <c r="Q2926" i="22" s="1"/>
  <c r="U2926" i="22" s="1"/>
  <c r="S2925" i="22"/>
  <c r="N2927" i="22"/>
  <c r="M2927" i="22"/>
  <c r="L2928" i="22"/>
  <c r="K2928" i="22"/>
  <c r="O2928" i="22" s="1"/>
  <c r="J2928" i="22"/>
  <c r="G2929" i="22"/>
  <c r="T2929" i="22" s="1"/>
  <c r="R2926" i="22" l="1"/>
  <c r="P2927" i="22"/>
  <c r="Q2927" i="22" s="1"/>
  <c r="U2927" i="22" s="1"/>
  <c r="S2926" i="22"/>
  <c r="N2928" i="22"/>
  <c r="P2928" i="22" s="1"/>
  <c r="M2928" i="22"/>
  <c r="L2929" i="22"/>
  <c r="K2929" i="22"/>
  <c r="O2929" i="22" s="1"/>
  <c r="J2929" i="22"/>
  <c r="G2930" i="22"/>
  <c r="T2930" i="22" s="1"/>
  <c r="R2927" i="22" l="1"/>
  <c r="Q2928" i="22"/>
  <c r="U2928" i="22" s="1"/>
  <c r="S2927" i="22"/>
  <c r="N2929" i="22"/>
  <c r="M2929" i="22"/>
  <c r="L2930" i="22"/>
  <c r="K2930" i="22"/>
  <c r="O2930" i="22" s="1"/>
  <c r="J2930" i="22"/>
  <c r="G2931" i="22"/>
  <c r="T2931" i="22" s="1"/>
  <c r="R2928" i="22" l="1"/>
  <c r="P2929" i="22"/>
  <c r="Q2929" i="22" s="1"/>
  <c r="U2929" i="22" s="1"/>
  <c r="S2928" i="22"/>
  <c r="N2930" i="22"/>
  <c r="M2930" i="22"/>
  <c r="L2931" i="22"/>
  <c r="K2931" i="22"/>
  <c r="O2931" i="22" s="1"/>
  <c r="J2931" i="22"/>
  <c r="G2932" i="22"/>
  <c r="T2932" i="22" s="1"/>
  <c r="R2929" i="22" l="1"/>
  <c r="P2930" i="22"/>
  <c r="Q2930" i="22" s="1"/>
  <c r="U2930" i="22" s="1"/>
  <c r="S2929" i="22"/>
  <c r="N2931" i="22"/>
  <c r="M2931" i="22"/>
  <c r="L2932" i="22"/>
  <c r="K2932" i="22"/>
  <c r="O2932" i="22" s="1"/>
  <c r="J2932" i="22"/>
  <c r="G2933" i="22"/>
  <c r="T2933" i="22" s="1"/>
  <c r="R2930" i="22" l="1"/>
  <c r="P2931" i="22"/>
  <c r="Q2931" i="22" s="1"/>
  <c r="U2931" i="22" s="1"/>
  <c r="S2930" i="22"/>
  <c r="N2932" i="22"/>
  <c r="M2932" i="22"/>
  <c r="L2933" i="22"/>
  <c r="K2933" i="22"/>
  <c r="O2933" i="22" s="1"/>
  <c r="J2933" i="22"/>
  <c r="G2934" i="22"/>
  <c r="T2934" i="22" s="1"/>
  <c r="P2932" i="22" l="1"/>
  <c r="Q2932" i="22" s="1"/>
  <c r="U2932" i="22" s="1"/>
  <c r="R2931" i="22"/>
  <c r="S2931" i="22"/>
  <c r="N2933" i="22"/>
  <c r="M2933" i="22"/>
  <c r="L2934" i="22"/>
  <c r="K2934" i="22"/>
  <c r="O2934" i="22" s="1"/>
  <c r="J2934" i="22"/>
  <c r="G2935" i="22"/>
  <c r="T2935" i="22" s="1"/>
  <c r="P2933" i="22" l="1"/>
  <c r="Q2933" i="22" s="1"/>
  <c r="U2933" i="22" s="1"/>
  <c r="R2932" i="22"/>
  <c r="S2932" i="22"/>
  <c r="N2934" i="22"/>
  <c r="M2934" i="22"/>
  <c r="L2935" i="22"/>
  <c r="K2935" i="22"/>
  <c r="O2935" i="22" s="1"/>
  <c r="J2935" i="22"/>
  <c r="G2936" i="22"/>
  <c r="T2936" i="22" s="1"/>
  <c r="R2933" i="22" l="1"/>
  <c r="P2934" i="22"/>
  <c r="Q2934" i="22" s="1"/>
  <c r="U2934" i="22" s="1"/>
  <c r="S2933" i="22"/>
  <c r="N2935" i="22"/>
  <c r="P2935" i="22" s="1"/>
  <c r="M2935" i="22"/>
  <c r="L2936" i="22"/>
  <c r="K2936" i="22"/>
  <c r="O2936" i="22" s="1"/>
  <c r="J2936" i="22"/>
  <c r="G2937" i="22"/>
  <c r="T2937" i="22" s="1"/>
  <c r="R2934" i="22" l="1"/>
  <c r="Q2935" i="22"/>
  <c r="U2935" i="22" s="1"/>
  <c r="S2934" i="22"/>
  <c r="N2936" i="22"/>
  <c r="P2936" i="22" s="1"/>
  <c r="M2936" i="22"/>
  <c r="L2937" i="22"/>
  <c r="K2937" i="22"/>
  <c r="O2937" i="22" s="1"/>
  <c r="J2937" i="22"/>
  <c r="G2938" i="22"/>
  <c r="T2938" i="22" s="1"/>
  <c r="R2935" i="22" l="1"/>
  <c r="Q2936" i="22"/>
  <c r="U2936" i="22" s="1"/>
  <c r="S2935" i="22"/>
  <c r="N2937" i="22"/>
  <c r="M2937" i="22"/>
  <c r="L2938" i="22"/>
  <c r="K2938" i="22"/>
  <c r="O2938" i="22" s="1"/>
  <c r="J2938" i="22"/>
  <c r="G2939" i="22"/>
  <c r="T2939" i="22" s="1"/>
  <c r="P2937" i="22" l="1"/>
  <c r="Q2937" i="22" s="1"/>
  <c r="U2937" i="22" s="1"/>
  <c r="R2936" i="22"/>
  <c r="S2936" i="22"/>
  <c r="N2938" i="22"/>
  <c r="M2938" i="22"/>
  <c r="L2939" i="22"/>
  <c r="K2939" i="22"/>
  <c r="O2939" i="22" s="1"/>
  <c r="J2939" i="22"/>
  <c r="G2940" i="22"/>
  <c r="T2940" i="22" s="1"/>
  <c r="R2937" i="22" l="1"/>
  <c r="P2938" i="22"/>
  <c r="Q2938" i="22" s="1"/>
  <c r="U2938" i="22" s="1"/>
  <c r="S2937" i="22"/>
  <c r="N2939" i="22"/>
  <c r="M2939" i="22"/>
  <c r="L2940" i="22"/>
  <c r="K2940" i="22"/>
  <c r="O2940" i="22" s="1"/>
  <c r="J2940" i="22"/>
  <c r="G2941" i="22"/>
  <c r="T2941" i="22" s="1"/>
  <c r="R2938" i="22" l="1"/>
  <c r="P2939" i="22"/>
  <c r="Q2939" i="22" s="1"/>
  <c r="U2939" i="22" s="1"/>
  <c r="S2938" i="22"/>
  <c r="N2940" i="22"/>
  <c r="M2940" i="22"/>
  <c r="L2941" i="22"/>
  <c r="K2941" i="22"/>
  <c r="O2941" i="22" s="1"/>
  <c r="J2941" i="22"/>
  <c r="G2942" i="22"/>
  <c r="T2942" i="22" s="1"/>
  <c r="R2939" i="22" l="1"/>
  <c r="P2940" i="22"/>
  <c r="Q2940" i="22" s="1"/>
  <c r="U2940" i="22" s="1"/>
  <c r="S2939" i="22"/>
  <c r="N2941" i="22"/>
  <c r="M2941" i="22"/>
  <c r="L2942" i="22"/>
  <c r="K2942" i="22"/>
  <c r="O2942" i="22" s="1"/>
  <c r="J2942" i="22"/>
  <c r="G2943" i="22"/>
  <c r="T2943" i="22" s="1"/>
  <c r="P2941" i="22" l="1"/>
  <c r="Q2941" i="22" s="1"/>
  <c r="U2941" i="22" s="1"/>
  <c r="R2940" i="22"/>
  <c r="S2940" i="22"/>
  <c r="N2942" i="22"/>
  <c r="M2942" i="22"/>
  <c r="L2943" i="22"/>
  <c r="K2943" i="22"/>
  <c r="O2943" i="22" s="1"/>
  <c r="J2943" i="22"/>
  <c r="G2944" i="22"/>
  <c r="T2944" i="22" s="1"/>
  <c r="R2941" i="22" l="1"/>
  <c r="P2942" i="22"/>
  <c r="Q2942" i="22" s="1"/>
  <c r="U2942" i="22" s="1"/>
  <c r="S2941" i="22"/>
  <c r="N2943" i="22"/>
  <c r="M2943" i="22"/>
  <c r="L2944" i="22"/>
  <c r="K2944" i="22"/>
  <c r="O2944" i="22" s="1"/>
  <c r="J2944" i="22"/>
  <c r="G2945" i="22"/>
  <c r="T2945" i="22" s="1"/>
  <c r="R2942" i="22" l="1"/>
  <c r="P2943" i="22"/>
  <c r="Q2943" i="22" s="1"/>
  <c r="U2943" i="22" s="1"/>
  <c r="S2942" i="22"/>
  <c r="N2944" i="22"/>
  <c r="M2944" i="22"/>
  <c r="L2945" i="22"/>
  <c r="K2945" i="22"/>
  <c r="O2945" i="22" s="1"/>
  <c r="J2945" i="22"/>
  <c r="G2946" i="22"/>
  <c r="T2946" i="22" s="1"/>
  <c r="P2944" i="22" l="1"/>
  <c r="Q2944" i="22" s="1"/>
  <c r="U2944" i="22" s="1"/>
  <c r="R2943" i="22"/>
  <c r="S2943" i="22"/>
  <c r="N2945" i="22"/>
  <c r="M2945" i="22"/>
  <c r="L2946" i="22"/>
  <c r="K2946" i="22"/>
  <c r="O2946" i="22" s="1"/>
  <c r="J2946" i="22"/>
  <c r="G2947" i="22"/>
  <c r="T2947" i="22" s="1"/>
  <c r="P2945" i="22" l="1"/>
  <c r="Q2945" i="22" s="1"/>
  <c r="U2945" i="22" s="1"/>
  <c r="R2944" i="22"/>
  <c r="S2944" i="22"/>
  <c r="N2946" i="22"/>
  <c r="M2946" i="22"/>
  <c r="L2947" i="22"/>
  <c r="K2947" i="22"/>
  <c r="O2947" i="22" s="1"/>
  <c r="J2947" i="22"/>
  <c r="G2948" i="22"/>
  <c r="T2948" i="22" s="1"/>
  <c r="R2945" i="22" l="1"/>
  <c r="P2946" i="22"/>
  <c r="Q2946" i="22" s="1"/>
  <c r="U2946" i="22" s="1"/>
  <c r="S2945" i="22"/>
  <c r="N2947" i="22"/>
  <c r="M2947" i="22"/>
  <c r="L2948" i="22"/>
  <c r="K2948" i="22"/>
  <c r="O2948" i="22" s="1"/>
  <c r="J2948" i="22"/>
  <c r="G2949" i="22"/>
  <c r="T2949" i="22" s="1"/>
  <c r="R2946" i="22" l="1"/>
  <c r="P2947" i="22"/>
  <c r="Q2947" i="22" s="1"/>
  <c r="U2947" i="22" s="1"/>
  <c r="S2946" i="22"/>
  <c r="N2948" i="22"/>
  <c r="M2948" i="22"/>
  <c r="L2949" i="22"/>
  <c r="K2949" i="22"/>
  <c r="O2949" i="22" s="1"/>
  <c r="J2949" i="22"/>
  <c r="G2950" i="22"/>
  <c r="T2950" i="22" s="1"/>
  <c r="R2947" i="22" l="1"/>
  <c r="P2948" i="22"/>
  <c r="Q2948" i="22" s="1"/>
  <c r="U2948" i="22" s="1"/>
  <c r="S2947" i="22"/>
  <c r="N2949" i="22"/>
  <c r="M2949" i="22"/>
  <c r="L2950" i="22"/>
  <c r="K2950" i="22"/>
  <c r="O2950" i="22" s="1"/>
  <c r="J2950" i="22"/>
  <c r="G2951" i="22"/>
  <c r="T2951" i="22" s="1"/>
  <c r="R2948" i="22" l="1"/>
  <c r="P2949" i="22"/>
  <c r="Q2949" i="22" s="1"/>
  <c r="U2949" i="22" s="1"/>
  <c r="S2948" i="22"/>
  <c r="N2950" i="22"/>
  <c r="M2950" i="22"/>
  <c r="L2951" i="22"/>
  <c r="K2951" i="22"/>
  <c r="O2951" i="22" s="1"/>
  <c r="J2951" i="22"/>
  <c r="G2952" i="22"/>
  <c r="T2952" i="22" s="1"/>
  <c r="R2949" i="22" l="1"/>
  <c r="P2950" i="22"/>
  <c r="Q2950" i="22" s="1"/>
  <c r="U2950" i="22" s="1"/>
  <c r="S2949" i="22"/>
  <c r="N2951" i="22"/>
  <c r="M2951" i="22"/>
  <c r="L2952" i="22"/>
  <c r="K2952" i="22"/>
  <c r="O2952" i="22" s="1"/>
  <c r="J2952" i="22"/>
  <c r="G2953" i="22"/>
  <c r="T2953" i="22" s="1"/>
  <c r="R2950" i="22" l="1"/>
  <c r="P2951" i="22"/>
  <c r="Q2951" i="22" s="1"/>
  <c r="U2951" i="22" s="1"/>
  <c r="S2950" i="22"/>
  <c r="N2952" i="22"/>
  <c r="M2952" i="22"/>
  <c r="L2953" i="22"/>
  <c r="K2953" i="22"/>
  <c r="O2953" i="22" s="1"/>
  <c r="J2953" i="22"/>
  <c r="G2954" i="22"/>
  <c r="T2954" i="22" s="1"/>
  <c r="R2951" i="22" l="1"/>
  <c r="P2952" i="22"/>
  <c r="Q2952" i="22" s="1"/>
  <c r="U2952" i="22" s="1"/>
  <c r="S2951" i="22"/>
  <c r="N2953" i="22"/>
  <c r="M2953" i="22"/>
  <c r="L2954" i="22"/>
  <c r="K2954" i="22"/>
  <c r="O2954" i="22" s="1"/>
  <c r="J2954" i="22"/>
  <c r="G2955" i="22"/>
  <c r="T2955" i="22" s="1"/>
  <c r="P2953" i="22" l="1"/>
  <c r="Q2953" i="22" s="1"/>
  <c r="U2953" i="22" s="1"/>
  <c r="R2952" i="22"/>
  <c r="S2952" i="22"/>
  <c r="N2954" i="22"/>
  <c r="M2954" i="22"/>
  <c r="L2955" i="22"/>
  <c r="K2955" i="22"/>
  <c r="O2955" i="22" s="1"/>
  <c r="J2955" i="22"/>
  <c r="G2956" i="22"/>
  <c r="T2956" i="22" s="1"/>
  <c r="P2954" i="22" l="1"/>
  <c r="Q2954" i="22" s="1"/>
  <c r="U2954" i="22" s="1"/>
  <c r="R2953" i="22"/>
  <c r="S2953" i="22"/>
  <c r="N2955" i="22"/>
  <c r="M2955" i="22"/>
  <c r="L2956" i="22"/>
  <c r="K2956" i="22"/>
  <c r="O2956" i="22" s="1"/>
  <c r="J2956" i="22"/>
  <c r="G2957" i="22"/>
  <c r="T2957" i="22" s="1"/>
  <c r="P2955" i="22" l="1"/>
  <c r="Q2955" i="22" s="1"/>
  <c r="U2955" i="22" s="1"/>
  <c r="R2954" i="22"/>
  <c r="S2954" i="22"/>
  <c r="N2956" i="22"/>
  <c r="M2956" i="22"/>
  <c r="L2957" i="22"/>
  <c r="K2957" i="22"/>
  <c r="O2957" i="22" s="1"/>
  <c r="J2957" i="22"/>
  <c r="G2958" i="22"/>
  <c r="T2958" i="22" s="1"/>
  <c r="R2955" i="22" l="1"/>
  <c r="P2956" i="22"/>
  <c r="Q2956" i="22" s="1"/>
  <c r="U2956" i="22" s="1"/>
  <c r="S2955" i="22"/>
  <c r="N2957" i="22"/>
  <c r="M2957" i="22"/>
  <c r="L2958" i="22"/>
  <c r="K2958" i="22"/>
  <c r="O2958" i="22" s="1"/>
  <c r="J2958" i="22"/>
  <c r="G2959" i="22"/>
  <c r="T2959" i="22" s="1"/>
  <c r="R2956" i="22" l="1"/>
  <c r="P2957" i="22"/>
  <c r="Q2957" i="22" s="1"/>
  <c r="U2957" i="22" s="1"/>
  <c r="S2956" i="22"/>
  <c r="N2958" i="22"/>
  <c r="M2958" i="22"/>
  <c r="L2959" i="22"/>
  <c r="K2959" i="22"/>
  <c r="O2959" i="22" s="1"/>
  <c r="J2959" i="22"/>
  <c r="G2960" i="22"/>
  <c r="T2960" i="22" s="1"/>
  <c r="R2957" i="22" l="1"/>
  <c r="P2958" i="22"/>
  <c r="Q2958" i="22" s="1"/>
  <c r="U2958" i="22" s="1"/>
  <c r="S2957" i="22"/>
  <c r="N2959" i="22"/>
  <c r="M2959" i="22"/>
  <c r="L2960" i="22"/>
  <c r="K2960" i="22"/>
  <c r="O2960" i="22" s="1"/>
  <c r="J2960" i="22"/>
  <c r="G2961" i="22"/>
  <c r="T2961" i="22" s="1"/>
  <c r="R2958" i="22" l="1"/>
  <c r="P2959" i="22"/>
  <c r="Q2959" i="22" s="1"/>
  <c r="U2959" i="22" s="1"/>
  <c r="S2958" i="22"/>
  <c r="N2960" i="22"/>
  <c r="M2960" i="22"/>
  <c r="L2961" i="22"/>
  <c r="K2961" i="22"/>
  <c r="O2961" i="22" s="1"/>
  <c r="J2961" i="22"/>
  <c r="G2962" i="22"/>
  <c r="T2962" i="22" s="1"/>
  <c r="R2959" i="22" l="1"/>
  <c r="P2960" i="22"/>
  <c r="Q2960" i="22" s="1"/>
  <c r="U2960" i="22" s="1"/>
  <c r="S2959" i="22"/>
  <c r="N2961" i="22"/>
  <c r="M2961" i="22"/>
  <c r="L2962" i="22"/>
  <c r="K2962" i="22"/>
  <c r="O2962" i="22" s="1"/>
  <c r="J2962" i="22"/>
  <c r="G2963" i="22"/>
  <c r="T2963" i="22" s="1"/>
  <c r="R2960" i="22" l="1"/>
  <c r="P2961" i="22"/>
  <c r="Q2961" i="22" s="1"/>
  <c r="U2961" i="22" s="1"/>
  <c r="S2960" i="22"/>
  <c r="N2962" i="22"/>
  <c r="M2962" i="22"/>
  <c r="L2963" i="22"/>
  <c r="K2963" i="22"/>
  <c r="O2963" i="22" s="1"/>
  <c r="J2963" i="22"/>
  <c r="G2964" i="22"/>
  <c r="T2964" i="22" s="1"/>
  <c r="P2962" i="22" l="1"/>
  <c r="Q2962" i="22" s="1"/>
  <c r="U2962" i="22" s="1"/>
  <c r="R2961" i="22"/>
  <c r="S2961" i="22"/>
  <c r="N2963" i="22"/>
  <c r="M2963" i="22"/>
  <c r="L2964" i="22"/>
  <c r="K2964" i="22"/>
  <c r="O2964" i="22" s="1"/>
  <c r="J2964" i="22"/>
  <c r="G2965" i="22"/>
  <c r="T2965" i="22" s="1"/>
  <c r="P2963" i="22" l="1"/>
  <c r="Q2963" i="22" s="1"/>
  <c r="U2963" i="22" s="1"/>
  <c r="R2962" i="22"/>
  <c r="S2962" i="22"/>
  <c r="N2964" i="22"/>
  <c r="M2964" i="22"/>
  <c r="L2965" i="22"/>
  <c r="K2965" i="22"/>
  <c r="O2965" i="22" s="1"/>
  <c r="J2965" i="22"/>
  <c r="G2966" i="22"/>
  <c r="T2966" i="22" s="1"/>
  <c r="R2963" i="22" l="1"/>
  <c r="P2964" i="22"/>
  <c r="Q2964" i="22" s="1"/>
  <c r="U2964" i="22" s="1"/>
  <c r="S2963" i="22"/>
  <c r="N2965" i="22"/>
  <c r="M2965" i="22"/>
  <c r="L2966" i="22"/>
  <c r="K2966" i="22"/>
  <c r="O2966" i="22" s="1"/>
  <c r="J2966" i="22"/>
  <c r="G2967" i="22"/>
  <c r="T2967" i="22" s="1"/>
  <c r="R2964" i="22" l="1"/>
  <c r="P2965" i="22"/>
  <c r="Q2965" i="22" s="1"/>
  <c r="U2965" i="22" s="1"/>
  <c r="S2964" i="22"/>
  <c r="N2966" i="22"/>
  <c r="M2966" i="22"/>
  <c r="L2967" i="22"/>
  <c r="K2967" i="22"/>
  <c r="O2967" i="22" s="1"/>
  <c r="J2967" i="22"/>
  <c r="G2968" i="22"/>
  <c r="T2968" i="22" s="1"/>
  <c r="R2965" i="22" l="1"/>
  <c r="P2966" i="22"/>
  <c r="Q2966" i="22" s="1"/>
  <c r="U2966" i="22" s="1"/>
  <c r="S2965" i="22"/>
  <c r="N2967" i="22"/>
  <c r="M2967" i="22"/>
  <c r="L2968" i="22"/>
  <c r="K2968" i="22"/>
  <c r="O2968" i="22" s="1"/>
  <c r="J2968" i="22"/>
  <c r="G2969" i="22"/>
  <c r="T2969" i="22" s="1"/>
  <c r="R2966" i="22" l="1"/>
  <c r="P2967" i="22"/>
  <c r="Q2967" i="22" s="1"/>
  <c r="U2967" i="22" s="1"/>
  <c r="S2966" i="22"/>
  <c r="N2968" i="22"/>
  <c r="M2968" i="22"/>
  <c r="L2969" i="22"/>
  <c r="K2969" i="22"/>
  <c r="O2969" i="22" s="1"/>
  <c r="J2969" i="22"/>
  <c r="G2970" i="22"/>
  <c r="T2970" i="22" s="1"/>
  <c r="R2967" i="22" l="1"/>
  <c r="P2968" i="22"/>
  <c r="Q2968" i="22" s="1"/>
  <c r="U2968" i="22" s="1"/>
  <c r="S2967" i="22"/>
  <c r="N2969" i="22"/>
  <c r="M2969" i="22"/>
  <c r="L2970" i="22"/>
  <c r="K2970" i="22"/>
  <c r="O2970" i="22" s="1"/>
  <c r="J2970" i="22"/>
  <c r="G2971" i="22"/>
  <c r="T2971" i="22" s="1"/>
  <c r="P2969" i="22" l="1"/>
  <c r="Q2969" i="22" s="1"/>
  <c r="U2969" i="22" s="1"/>
  <c r="R2968" i="22"/>
  <c r="S2968" i="22"/>
  <c r="N2970" i="22"/>
  <c r="M2970" i="22"/>
  <c r="L2971" i="22"/>
  <c r="K2971" i="22"/>
  <c r="O2971" i="22" s="1"/>
  <c r="J2971" i="22"/>
  <c r="G2972" i="22"/>
  <c r="T2972" i="22" s="1"/>
  <c r="P2970" i="22" l="1"/>
  <c r="Q2970" i="22" s="1"/>
  <c r="U2970" i="22" s="1"/>
  <c r="R2969" i="22"/>
  <c r="S2969" i="22"/>
  <c r="N2971" i="22"/>
  <c r="M2971" i="22"/>
  <c r="L2972" i="22"/>
  <c r="K2972" i="22"/>
  <c r="O2972" i="22" s="1"/>
  <c r="J2972" i="22"/>
  <c r="G2973" i="22"/>
  <c r="T2973" i="22" s="1"/>
  <c r="P2971" i="22" l="1"/>
  <c r="Q2971" i="22" s="1"/>
  <c r="U2971" i="22" s="1"/>
  <c r="R2970" i="22"/>
  <c r="S2970" i="22"/>
  <c r="N2972" i="22"/>
  <c r="M2972" i="22"/>
  <c r="L2973" i="22"/>
  <c r="K2973" i="22"/>
  <c r="O2973" i="22" s="1"/>
  <c r="J2973" i="22"/>
  <c r="G2974" i="22"/>
  <c r="T2974" i="22" s="1"/>
  <c r="R2971" i="22" l="1"/>
  <c r="P2972" i="22"/>
  <c r="Q2972" i="22" s="1"/>
  <c r="U2972" i="22" s="1"/>
  <c r="S2971" i="22"/>
  <c r="N2973" i="22"/>
  <c r="M2973" i="22"/>
  <c r="L2974" i="22"/>
  <c r="K2974" i="22"/>
  <c r="O2974" i="22" s="1"/>
  <c r="J2974" i="22"/>
  <c r="G2975" i="22"/>
  <c r="T2975" i="22" s="1"/>
  <c r="R2972" i="22" l="1"/>
  <c r="P2973" i="22"/>
  <c r="Q2973" i="22" s="1"/>
  <c r="U2973" i="22" s="1"/>
  <c r="S2972" i="22"/>
  <c r="N2974" i="22"/>
  <c r="M2974" i="22"/>
  <c r="L2975" i="22"/>
  <c r="K2975" i="22"/>
  <c r="O2975" i="22" s="1"/>
  <c r="J2975" i="22"/>
  <c r="G2976" i="22"/>
  <c r="T2976" i="22" s="1"/>
  <c r="P2974" i="22" l="1"/>
  <c r="Q2974" i="22" s="1"/>
  <c r="U2974" i="22" s="1"/>
  <c r="R2973" i="22"/>
  <c r="S2973" i="22"/>
  <c r="N2975" i="22"/>
  <c r="M2975" i="22"/>
  <c r="L2976" i="22"/>
  <c r="K2976" i="22"/>
  <c r="O2976" i="22" s="1"/>
  <c r="J2976" i="22"/>
  <c r="G2977" i="22"/>
  <c r="T2977" i="22" s="1"/>
  <c r="P2975" i="22" l="1"/>
  <c r="Q2975" i="22" s="1"/>
  <c r="U2975" i="22" s="1"/>
  <c r="R2974" i="22"/>
  <c r="S2974" i="22"/>
  <c r="N2976" i="22"/>
  <c r="M2976" i="22"/>
  <c r="L2977" i="22"/>
  <c r="K2977" i="22"/>
  <c r="O2977" i="22" s="1"/>
  <c r="J2977" i="22"/>
  <c r="G2978" i="22"/>
  <c r="T2978" i="22" s="1"/>
  <c r="R2975" i="22" l="1"/>
  <c r="P2976" i="22"/>
  <c r="Q2976" i="22" s="1"/>
  <c r="U2976" i="22" s="1"/>
  <c r="S2975" i="22"/>
  <c r="N2977" i="22"/>
  <c r="M2977" i="22"/>
  <c r="L2978" i="22"/>
  <c r="K2978" i="22"/>
  <c r="O2978" i="22" s="1"/>
  <c r="J2978" i="22"/>
  <c r="G2979" i="22"/>
  <c r="T2979" i="22" s="1"/>
  <c r="R2976" i="22" l="1"/>
  <c r="P2977" i="22"/>
  <c r="Q2977" i="22" s="1"/>
  <c r="U2977" i="22" s="1"/>
  <c r="S2976" i="22"/>
  <c r="N2978" i="22"/>
  <c r="M2978" i="22"/>
  <c r="L2979" i="22"/>
  <c r="K2979" i="22"/>
  <c r="O2979" i="22" s="1"/>
  <c r="J2979" i="22"/>
  <c r="G2980" i="22"/>
  <c r="T2980" i="22" s="1"/>
  <c r="R2977" i="22" l="1"/>
  <c r="P2978" i="22"/>
  <c r="Q2978" i="22" s="1"/>
  <c r="U2978" i="22" s="1"/>
  <c r="S2977" i="22"/>
  <c r="N2979" i="22"/>
  <c r="M2979" i="22"/>
  <c r="L2980" i="22"/>
  <c r="K2980" i="22"/>
  <c r="O2980" i="22" s="1"/>
  <c r="J2980" i="22"/>
  <c r="G2981" i="22"/>
  <c r="T2981" i="22" s="1"/>
  <c r="R2978" i="22" l="1"/>
  <c r="P2979" i="22"/>
  <c r="Q2979" i="22" s="1"/>
  <c r="U2979" i="22" s="1"/>
  <c r="S2978" i="22"/>
  <c r="N2980" i="22"/>
  <c r="M2980" i="22"/>
  <c r="L2981" i="22"/>
  <c r="K2981" i="22"/>
  <c r="O2981" i="22" s="1"/>
  <c r="J2981" i="22"/>
  <c r="G2982" i="22"/>
  <c r="T2982" i="22" s="1"/>
  <c r="P2980" i="22" l="1"/>
  <c r="Q2980" i="22" s="1"/>
  <c r="U2980" i="22" s="1"/>
  <c r="R2979" i="22"/>
  <c r="S2979" i="22"/>
  <c r="N2981" i="22"/>
  <c r="M2981" i="22"/>
  <c r="L2982" i="22"/>
  <c r="K2982" i="22"/>
  <c r="O2982" i="22" s="1"/>
  <c r="J2982" i="22"/>
  <c r="G2983" i="22"/>
  <c r="T2983" i="22" s="1"/>
  <c r="R2980" i="22" l="1"/>
  <c r="P2981" i="22"/>
  <c r="Q2981" i="22" s="1"/>
  <c r="U2981" i="22" s="1"/>
  <c r="S2980" i="22"/>
  <c r="N2982" i="22"/>
  <c r="M2982" i="22"/>
  <c r="L2983" i="22"/>
  <c r="K2983" i="22"/>
  <c r="O2983" i="22" s="1"/>
  <c r="J2983" i="22"/>
  <c r="G2984" i="22"/>
  <c r="T2984" i="22" s="1"/>
  <c r="R2981" i="22" l="1"/>
  <c r="P2982" i="22"/>
  <c r="Q2982" i="22" s="1"/>
  <c r="U2982" i="22" s="1"/>
  <c r="S2981" i="22"/>
  <c r="N2983" i="22"/>
  <c r="P2983" i="22" s="1"/>
  <c r="M2983" i="22"/>
  <c r="L2984" i="22"/>
  <c r="K2984" i="22"/>
  <c r="O2984" i="22" s="1"/>
  <c r="J2984" i="22"/>
  <c r="G2985" i="22"/>
  <c r="T2985" i="22" s="1"/>
  <c r="R2982" i="22" l="1"/>
  <c r="Q2983" i="22"/>
  <c r="U2983" i="22" s="1"/>
  <c r="S2982" i="22"/>
  <c r="N2984" i="22"/>
  <c r="M2984" i="22"/>
  <c r="L2985" i="22"/>
  <c r="K2985" i="22"/>
  <c r="O2985" i="22" s="1"/>
  <c r="J2985" i="22"/>
  <c r="G2986" i="22"/>
  <c r="T2986" i="22" s="1"/>
  <c r="R2983" i="22" l="1"/>
  <c r="P2984" i="22"/>
  <c r="Q2984" i="22" s="1"/>
  <c r="U2984" i="22" s="1"/>
  <c r="S2983" i="22"/>
  <c r="N2985" i="22"/>
  <c r="M2985" i="22"/>
  <c r="L2986" i="22"/>
  <c r="K2986" i="22"/>
  <c r="O2986" i="22" s="1"/>
  <c r="J2986" i="22"/>
  <c r="G2987" i="22"/>
  <c r="T2987" i="22" s="1"/>
  <c r="R2984" i="22" l="1"/>
  <c r="P2985" i="22"/>
  <c r="Q2985" i="22" s="1"/>
  <c r="U2985" i="22" s="1"/>
  <c r="S2984" i="22"/>
  <c r="N2986" i="22"/>
  <c r="M2986" i="22"/>
  <c r="L2987" i="22"/>
  <c r="K2987" i="22"/>
  <c r="O2987" i="22" s="1"/>
  <c r="J2987" i="22"/>
  <c r="G2988" i="22"/>
  <c r="T2988" i="22" s="1"/>
  <c r="R2985" i="22" l="1"/>
  <c r="P2986" i="22"/>
  <c r="Q2986" i="22" s="1"/>
  <c r="U2986" i="22" s="1"/>
  <c r="S2985" i="22"/>
  <c r="N2987" i="22"/>
  <c r="M2987" i="22"/>
  <c r="L2988" i="22"/>
  <c r="K2988" i="22"/>
  <c r="O2988" i="22" s="1"/>
  <c r="J2988" i="22"/>
  <c r="G2989" i="22"/>
  <c r="T2989" i="22" s="1"/>
  <c r="R2986" i="22" l="1"/>
  <c r="P2987" i="22"/>
  <c r="Q2987" i="22" s="1"/>
  <c r="U2987" i="22" s="1"/>
  <c r="S2986" i="22"/>
  <c r="N2988" i="22"/>
  <c r="M2988" i="22"/>
  <c r="L2989" i="22"/>
  <c r="K2989" i="22"/>
  <c r="O2989" i="22" s="1"/>
  <c r="J2989" i="22"/>
  <c r="G2990" i="22"/>
  <c r="T2990" i="22" s="1"/>
  <c r="R2987" i="22" l="1"/>
  <c r="P2988" i="22"/>
  <c r="Q2988" i="22" s="1"/>
  <c r="U2988" i="22" s="1"/>
  <c r="S2987" i="22"/>
  <c r="N2989" i="22"/>
  <c r="M2989" i="22"/>
  <c r="L2990" i="22"/>
  <c r="K2990" i="22"/>
  <c r="O2990" i="22" s="1"/>
  <c r="J2990" i="22"/>
  <c r="G2991" i="22"/>
  <c r="T2991" i="22" s="1"/>
  <c r="R2988" i="22" l="1"/>
  <c r="P2989" i="22"/>
  <c r="Q2989" i="22" s="1"/>
  <c r="U2989" i="22" s="1"/>
  <c r="S2988" i="22"/>
  <c r="N2990" i="22"/>
  <c r="M2990" i="22"/>
  <c r="L2991" i="22"/>
  <c r="K2991" i="22"/>
  <c r="O2991" i="22" s="1"/>
  <c r="J2991" i="22"/>
  <c r="G2992" i="22"/>
  <c r="T2992" i="22" s="1"/>
  <c r="R2989" i="22" l="1"/>
  <c r="P2990" i="22"/>
  <c r="Q2990" i="22" s="1"/>
  <c r="U2990" i="22" s="1"/>
  <c r="S2989" i="22"/>
  <c r="N2991" i="22"/>
  <c r="M2991" i="22"/>
  <c r="L2992" i="22"/>
  <c r="K2992" i="22"/>
  <c r="O2992" i="22" s="1"/>
  <c r="J2992" i="22"/>
  <c r="G2993" i="22"/>
  <c r="T2993" i="22" s="1"/>
  <c r="R2990" i="22" l="1"/>
  <c r="P2991" i="22"/>
  <c r="Q2991" i="22" s="1"/>
  <c r="U2991" i="22" s="1"/>
  <c r="S2990" i="22"/>
  <c r="N2992" i="22"/>
  <c r="M2992" i="22"/>
  <c r="L2993" i="22"/>
  <c r="K2993" i="22"/>
  <c r="O2993" i="22" s="1"/>
  <c r="J2993" i="22"/>
  <c r="G2994" i="22"/>
  <c r="T2994" i="22" s="1"/>
  <c r="R2991" i="22" l="1"/>
  <c r="P2992" i="22"/>
  <c r="Q2992" i="22" s="1"/>
  <c r="U2992" i="22" s="1"/>
  <c r="S2991" i="22"/>
  <c r="N2993" i="22"/>
  <c r="M2993" i="22"/>
  <c r="L2994" i="22"/>
  <c r="K2994" i="22"/>
  <c r="O2994" i="22" s="1"/>
  <c r="J2994" i="22"/>
  <c r="G2995" i="22"/>
  <c r="T2995" i="22" s="1"/>
  <c r="R2992" i="22" l="1"/>
  <c r="P2993" i="22"/>
  <c r="Q2993" i="22" s="1"/>
  <c r="U2993" i="22" s="1"/>
  <c r="S2992" i="22"/>
  <c r="N2994" i="22"/>
  <c r="M2994" i="22"/>
  <c r="L2995" i="22"/>
  <c r="K2995" i="22"/>
  <c r="O2995" i="22" s="1"/>
  <c r="J2995" i="22"/>
  <c r="G2996" i="22"/>
  <c r="T2996" i="22" s="1"/>
  <c r="R2993" i="22" l="1"/>
  <c r="P2994" i="22"/>
  <c r="Q2994" i="22" s="1"/>
  <c r="U2994" i="22" s="1"/>
  <c r="S2993" i="22"/>
  <c r="N2995" i="22"/>
  <c r="M2995" i="22"/>
  <c r="L2996" i="22"/>
  <c r="K2996" i="22"/>
  <c r="O2996" i="22" s="1"/>
  <c r="J2996" i="22"/>
  <c r="G2997" i="22"/>
  <c r="T2997" i="22" s="1"/>
  <c r="R2994" i="22" l="1"/>
  <c r="P2995" i="22"/>
  <c r="Q2995" i="22" s="1"/>
  <c r="U2995" i="22" s="1"/>
  <c r="S2994" i="22"/>
  <c r="N2996" i="22"/>
  <c r="M2996" i="22"/>
  <c r="L2997" i="22"/>
  <c r="K2997" i="22"/>
  <c r="O2997" i="22" s="1"/>
  <c r="J2997" i="22"/>
  <c r="G2998" i="22"/>
  <c r="T2998" i="22" s="1"/>
  <c r="R2995" i="22" l="1"/>
  <c r="P2996" i="22"/>
  <c r="Q2996" i="22" s="1"/>
  <c r="U2996" i="22" s="1"/>
  <c r="S2995" i="22"/>
  <c r="N2997" i="22"/>
  <c r="M2997" i="22"/>
  <c r="L2998" i="22"/>
  <c r="K2998" i="22"/>
  <c r="O2998" i="22" s="1"/>
  <c r="J2998" i="22"/>
  <c r="G2999" i="22"/>
  <c r="T2999" i="22" s="1"/>
  <c r="R2996" i="22" l="1"/>
  <c r="P2997" i="22"/>
  <c r="Q2997" i="22" s="1"/>
  <c r="U2997" i="22" s="1"/>
  <c r="S2996" i="22"/>
  <c r="N2998" i="22"/>
  <c r="M2998" i="22"/>
  <c r="L2999" i="22"/>
  <c r="K2999" i="22"/>
  <c r="O2999" i="22" s="1"/>
  <c r="J2999" i="22"/>
  <c r="G3000" i="22"/>
  <c r="T3000" i="22" s="1"/>
  <c r="P2998" i="22" l="1"/>
  <c r="Q2998" i="22" s="1"/>
  <c r="U2998" i="22" s="1"/>
  <c r="R2997" i="22"/>
  <c r="S2997" i="22"/>
  <c r="N2999" i="22"/>
  <c r="M2999" i="22"/>
  <c r="L3000" i="22"/>
  <c r="K3000" i="22"/>
  <c r="O3000" i="22" s="1"/>
  <c r="J3000" i="22"/>
  <c r="G3001" i="22"/>
  <c r="T3001" i="22" s="1"/>
  <c r="P2999" i="22" l="1"/>
  <c r="Q2999" i="22" s="1"/>
  <c r="U2999" i="22" s="1"/>
  <c r="R2998" i="22"/>
  <c r="S2998" i="22"/>
  <c r="N3000" i="22"/>
  <c r="M3000" i="22"/>
  <c r="L3001" i="22"/>
  <c r="K3001" i="22"/>
  <c r="O3001" i="22" s="1"/>
  <c r="J3001" i="22"/>
  <c r="G3002" i="22"/>
  <c r="T3002" i="22" s="1"/>
  <c r="R2999" i="22" l="1"/>
  <c r="P3000" i="22"/>
  <c r="Q3000" i="22" s="1"/>
  <c r="U3000" i="22" s="1"/>
  <c r="S2999" i="22"/>
  <c r="N3001" i="22"/>
  <c r="M3001" i="22"/>
  <c r="L3002" i="22"/>
  <c r="K3002" i="22"/>
  <c r="O3002" i="22" s="1"/>
  <c r="J3002" i="22"/>
  <c r="G3003" i="22"/>
  <c r="T3003" i="22" s="1"/>
  <c r="R3000" i="22" l="1"/>
  <c r="P3001" i="22"/>
  <c r="Q3001" i="22" s="1"/>
  <c r="U3001" i="22" s="1"/>
  <c r="S3000" i="22"/>
  <c r="N3002" i="22"/>
  <c r="M3002" i="22"/>
  <c r="L3003" i="22"/>
  <c r="K3003" i="22"/>
  <c r="O3003" i="22" s="1"/>
  <c r="J3003" i="22"/>
  <c r="G3004" i="22"/>
  <c r="T3004" i="22" s="1"/>
  <c r="R3001" i="22" l="1"/>
  <c r="P3002" i="22"/>
  <c r="Q3002" i="22" s="1"/>
  <c r="U3002" i="22" s="1"/>
  <c r="S3001" i="22"/>
  <c r="N3003" i="22"/>
  <c r="M3003" i="22"/>
  <c r="L3004" i="22"/>
  <c r="K3004" i="22"/>
  <c r="O3004" i="22" s="1"/>
  <c r="J3004" i="22"/>
  <c r="G3005" i="22"/>
  <c r="T3005" i="22" s="1"/>
  <c r="R3002" i="22" l="1"/>
  <c r="P3003" i="22"/>
  <c r="Q3003" i="22" s="1"/>
  <c r="U3003" i="22" s="1"/>
  <c r="S3002" i="22"/>
  <c r="N3004" i="22"/>
  <c r="M3004" i="22"/>
  <c r="L3005" i="22"/>
  <c r="K3005" i="22"/>
  <c r="O3005" i="22" s="1"/>
  <c r="J3005" i="22"/>
  <c r="G3006" i="22"/>
  <c r="T3006" i="22" s="1"/>
  <c r="R3003" i="22" l="1"/>
  <c r="P3004" i="22"/>
  <c r="Q3004" i="22" s="1"/>
  <c r="U3004" i="22" s="1"/>
  <c r="S3003" i="22"/>
  <c r="N3005" i="22"/>
  <c r="M3005" i="22"/>
  <c r="L3006" i="22"/>
  <c r="K3006" i="22"/>
  <c r="O3006" i="22" s="1"/>
  <c r="J3006" i="22"/>
  <c r="G3007" i="22"/>
  <c r="T3007" i="22" s="1"/>
  <c r="S3004" i="22" l="1"/>
  <c r="P3005" i="22"/>
  <c r="Q3005" i="22" s="1"/>
  <c r="U3005" i="22" s="1"/>
  <c r="R3004" i="22"/>
  <c r="N3006" i="22"/>
  <c r="M3006" i="22"/>
  <c r="L3007" i="22"/>
  <c r="K3007" i="22"/>
  <c r="O3007" i="22" s="1"/>
  <c r="J3007" i="22"/>
  <c r="G3008" i="22"/>
  <c r="T3008" i="22" s="1"/>
  <c r="R3005" i="22" l="1"/>
  <c r="P3006" i="22"/>
  <c r="Q3006" i="22" s="1"/>
  <c r="U3006" i="22" s="1"/>
  <c r="S3005" i="22"/>
  <c r="N3007" i="22"/>
  <c r="M3007" i="22"/>
  <c r="L3008" i="22"/>
  <c r="K3008" i="22"/>
  <c r="O3008" i="22" s="1"/>
  <c r="J3008" i="22"/>
  <c r="G3009" i="22"/>
  <c r="T3009" i="22" s="1"/>
  <c r="R3006" i="22" l="1"/>
  <c r="P3007" i="22"/>
  <c r="Q3007" i="22" s="1"/>
  <c r="U3007" i="22" s="1"/>
  <c r="S3006" i="22"/>
  <c r="N3008" i="22"/>
  <c r="P3008" i="22" s="1"/>
  <c r="M3008" i="22"/>
  <c r="L3009" i="22"/>
  <c r="K3009" i="22"/>
  <c r="O3009" i="22" s="1"/>
  <c r="J3009" i="22"/>
  <c r="G3010" i="22"/>
  <c r="T3010" i="22" s="1"/>
  <c r="R3007" i="22" l="1"/>
  <c r="Q3008" i="22"/>
  <c r="U3008" i="22" s="1"/>
  <c r="S3007" i="22"/>
  <c r="N3009" i="22"/>
  <c r="M3009" i="22"/>
  <c r="L3010" i="22"/>
  <c r="K3010" i="22"/>
  <c r="O3010" i="22" s="1"/>
  <c r="J3010" i="22"/>
  <c r="G3011" i="22"/>
  <c r="T3011" i="22" s="1"/>
  <c r="R3008" i="22" l="1"/>
  <c r="P3009" i="22"/>
  <c r="Q3009" i="22" s="1"/>
  <c r="U3009" i="22" s="1"/>
  <c r="S3008" i="22"/>
  <c r="N3010" i="22"/>
  <c r="M3010" i="22"/>
  <c r="L3011" i="22"/>
  <c r="K3011" i="22"/>
  <c r="O3011" i="22" s="1"/>
  <c r="J3011" i="22"/>
  <c r="G3012" i="22"/>
  <c r="T3012" i="22" s="1"/>
  <c r="R3009" i="22" l="1"/>
  <c r="P3010" i="22"/>
  <c r="Q3010" i="22" s="1"/>
  <c r="U3010" i="22" s="1"/>
  <c r="S3009" i="22"/>
  <c r="N3011" i="22"/>
  <c r="M3011" i="22"/>
  <c r="L3012" i="22"/>
  <c r="K3012" i="22"/>
  <c r="O3012" i="22" s="1"/>
  <c r="J3012" i="22"/>
  <c r="G3013" i="22"/>
  <c r="T3013" i="22" s="1"/>
  <c r="R3010" i="22" l="1"/>
  <c r="P3011" i="22"/>
  <c r="Q3011" i="22" s="1"/>
  <c r="U3011" i="22" s="1"/>
  <c r="S3010" i="22"/>
  <c r="N3012" i="22"/>
  <c r="M3012" i="22"/>
  <c r="L3013" i="22"/>
  <c r="K3013" i="22"/>
  <c r="O3013" i="22" s="1"/>
  <c r="J3013" i="22"/>
  <c r="G3014" i="22"/>
  <c r="T3014" i="22" s="1"/>
  <c r="P3012" i="22" l="1"/>
  <c r="Q3012" i="22" s="1"/>
  <c r="U3012" i="22" s="1"/>
  <c r="R3011" i="22"/>
  <c r="S3011" i="22"/>
  <c r="N3013" i="22"/>
  <c r="M3013" i="22"/>
  <c r="L3014" i="22"/>
  <c r="K3014" i="22"/>
  <c r="O3014" i="22" s="1"/>
  <c r="J3014" i="22"/>
  <c r="G3015" i="22"/>
  <c r="T3015" i="22" s="1"/>
  <c r="R3012" i="22" l="1"/>
  <c r="P3013" i="22"/>
  <c r="Q3013" i="22" s="1"/>
  <c r="U3013" i="22" s="1"/>
  <c r="S3012" i="22"/>
  <c r="N3014" i="22"/>
  <c r="M3014" i="22"/>
  <c r="L3015" i="22"/>
  <c r="K3015" i="22"/>
  <c r="O3015" i="22" s="1"/>
  <c r="J3015" i="22"/>
  <c r="G3016" i="22"/>
  <c r="T3016" i="22" s="1"/>
  <c r="R3013" i="22" l="1"/>
  <c r="P3014" i="22"/>
  <c r="Q3014" i="22" s="1"/>
  <c r="U3014" i="22" s="1"/>
  <c r="S3013" i="22"/>
  <c r="N3015" i="22"/>
  <c r="P3015" i="22" s="1"/>
  <c r="M3015" i="22"/>
  <c r="L3016" i="22"/>
  <c r="K3016" i="22"/>
  <c r="O3016" i="22" s="1"/>
  <c r="J3016" i="22"/>
  <c r="G3017" i="22"/>
  <c r="T3017" i="22" s="1"/>
  <c r="R3014" i="22" l="1"/>
  <c r="Q3015" i="22"/>
  <c r="U3015" i="22" s="1"/>
  <c r="S3014" i="22"/>
  <c r="N3016" i="22"/>
  <c r="M3016" i="22"/>
  <c r="L3017" i="22"/>
  <c r="K3017" i="22"/>
  <c r="O3017" i="22" s="1"/>
  <c r="J3017" i="22"/>
  <c r="G3018" i="22"/>
  <c r="T3018" i="22" s="1"/>
  <c r="R3015" i="22" l="1"/>
  <c r="P3016" i="22"/>
  <c r="Q3016" i="22" s="1"/>
  <c r="U3016" i="22" s="1"/>
  <c r="S3015" i="22"/>
  <c r="N3017" i="22"/>
  <c r="M3017" i="22"/>
  <c r="L3018" i="22"/>
  <c r="K3018" i="22"/>
  <c r="O3018" i="22" s="1"/>
  <c r="J3018" i="22"/>
  <c r="G3019" i="22"/>
  <c r="T3019" i="22" s="1"/>
  <c r="R3016" i="22" l="1"/>
  <c r="P3017" i="22"/>
  <c r="Q3017" i="22" s="1"/>
  <c r="U3017" i="22" s="1"/>
  <c r="S3016" i="22"/>
  <c r="N3018" i="22"/>
  <c r="M3018" i="22"/>
  <c r="L3019" i="22"/>
  <c r="K3019" i="22"/>
  <c r="O3019" i="22" s="1"/>
  <c r="J3019" i="22"/>
  <c r="G3020" i="22"/>
  <c r="T3020" i="22" s="1"/>
  <c r="P3018" i="22" l="1"/>
  <c r="Q3018" i="22" s="1"/>
  <c r="U3018" i="22" s="1"/>
  <c r="R3017" i="22"/>
  <c r="S3017" i="22"/>
  <c r="N3019" i="22"/>
  <c r="M3019" i="22"/>
  <c r="L3020" i="22"/>
  <c r="K3020" i="22"/>
  <c r="O3020" i="22" s="1"/>
  <c r="J3020" i="22"/>
  <c r="G3021" i="22"/>
  <c r="T3021" i="22" s="1"/>
  <c r="R3018" i="22" l="1"/>
  <c r="P3019" i="22"/>
  <c r="Q3019" i="22" s="1"/>
  <c r="U3019" i="22" s="1"/>
  <c r="S3018" i="22"/>
  <c r="N3020" i="22"/>
  <c r="M3020" i="22"/>
  <c r="L3021" i="22"/>
  <c r="K3021" i="22"/>
  <c r="O3021" i="22" s="1"/>
  <c r="J3021" i="22"/>
  <c r="G3022" i="22"/>
  <c r="T3022" i="22" s="1"/>
  <c r="P3020" i="22" l="1"/>
  <c r="Q3020" i="22" s="1"/>
  <c r="U3020" i="22" s="1"/>
  <c r="R3019" i="22"/>
  <c r="S3019" i="22"/>
  <c r="N3021" i="22"/>
  <c r="M3021" i="22"/>
  <c r="L3022" i="22"/>
  <c r="K3022" i="22"/>
  <c r="O3022" i="22" s="1"/>
  <c r="J3022" i="22"/>
  <c r="G3023" i="22"/>
  <c r="T3023" i="22" s="1"/>
  <c r="R3020" i="22" l="1"/>
  <c r="P3021" i="22"/>
  <c r="Q3021" i="22" s="1"/>
  <c r="U3021" i="22" s="1"/>
  <c r="S3020" i="22"/>
  <c r="N3022" i="22"/>
  <c r="M3022" i="22"/>
  <c r="L3023" i="22"/>
  <c r="K3023" i="22"/>
  <c r="O3023" i="22" s="1"/>
  <c r="J3023" i="22"/>
  <c r="G3024" i="22"/>
  <c r="T3024" i="22" s="1"/>
  <c r="R3021" i="22" l="1"/>
  <c r="P3022" i="22"/>
  <c r="Q3022" i="22" s="1"/>
  <c r="U3022" i="22" s="1"/>
  <c r="S3021" i="22"/>
  <c r="N3023" i="22"/>
  <c r="M3023" i="22"/>
  <c r="L3024" i="22"/>
  <c r="K3024" i="22"/>
  <c r="O3024" i="22" s="1"/>
  <c r="J3024" i="22"/>
  <c r="G3025" i="22"/>
  <c r="T3025" i="22" s="1"/>
  <c r="R3022" i="22" l="1"/>
  <c r="P3023" i="22"/>
  <c r="Q3023" i="22" s="1"/>
  <c r="U3023" i="22" s="1"/>
  <c r="S3022" i="22"/>
  <c r="N3024" i="22"/>
  <c r="M3024" i="22"/>
  <c r="L3025" i="22"/>
  <c r="K3025" i="22"/>
  <c r="O3025" i="22" s="1"/>
  <c r="J3025" i="22"/>
  <c r="G3026" i="22"/>
  <c r="T3026" i="22" s="1"/>
  <c r="R3023" i="22" l="1"/>
  <c r="P3024" i="22"/>
  <c r="Q3024" i="22" s="1"/>
  <c r="U3024" i="22" s="1"/>
  <c r="S3023" i="22"/>
  <c r="N3025" i="22"/>
  <c r="M3025" i="22"/>
  <c r="L3026" i="22"/>
  <c r="K3026" i="22"/>
  <c r="O3026" i="22" s="1"/>
  <c r="J3026" i="22"/>
  <c r="G3027" i="22"/>
  <c r="T3027" i="22" s="1"/>
  <c r="P3025" i="22" l="1"/>
  <c r="Q3025" i="22" s="1"/>
  <c r="U3025" i="22" s="1"/>
  <c r="S3024" i="22"/>
  <c r="R3024" i="22"/>
  <c r="N3026" i="22"/>
  <c r="M3026" i="22"/>
  <c r="L3027" i="22"/>
  <c r="K3027" i="22"/>
  <c r="O3027" i="22" s="1"/>
  <c r="J3027" i="22"/>
  <c r="G3028" i="22"/>
  <c r="T3028" i="22" s="1"/>
  <c r="S3025" i="22" l="1"/>
  <c r="P3026" i="22"/>
  <c r="Q3026" i="22" s="1"/>
  <c r="U3026" i="22" s="1"/>
  <c r="R3025" i="22"/>
  <c r="N3027" i="22"/>
  <c r="M3027" i="22"/>
  <c r="L3028" i="22"/>
  <c r="K3028" i="22"/>
  <c r="O3028" i="22" s="1"/>
  <c r="J3028" i="22"/>
  <c r="G3029" i="22"/>
  <c r="T3029" i="22" s="1"/>
  <c r="S3026" i="22" l="1"/>
  <c r="P3027" i="22"/>
  <c r="Q3027" i="22" s="1"/>
  <c r="U3027" i="22" s="1"/>
  <c r="R3026" i="22"/>
  <c r="N3028" i="22"/>
  <c r="M3028" i="22"/>
  <c r="L3029" i="22"/>
  <c r="K3029" i="22"/>
  <c r="O3029" i="22" s="1"/>
  <c r="J3029" i="22"/>
  <c r="G3030" i="22"/>
  <c r="T3030" i="22" s="1"/>
  <c r="P3028" i="22" l="1"/>
  <c r="Q3028" i="22" s="1"/>
  <c r="U3028" i="22" s="1"/>
  <c r="S3027" i="22"/>
  <c r="R3027" i="22"/>
  <c r="N3029" i="22"/>
  <c r="M3029" i="22"/>
  <c r="L3030" i="22"/>
  <c r="K3030" i="22"/>
  <c r="O3030" i="22" s="1"/>
  <c r="J3030" i="22"/>
  <c r="G3031" i="22"/>
  <c r="T3031" i="22" s="1"/>
  <c r="S3028" i="22" l="1"/>
  <c r="P3029" i="22"/>
  <c r="Q3029" i="22" s="1"/>
  <c r="U3029" i="22" s="1"/>
  <c r="R3028" i="22"/>
  <c r="N3030" i="22"/>
  <c r="M3030" i="22"/>
  <c r="L3031" i="22"/>
  <c r="K3031" i="22"/>
  <c r="O3031" i="22" s="1"/>
  <c r="J3031" i="22"/>
  <c r="G3032" i="22"/>
  <c r="T3032" i="22" s="1"/>
  <c r="S3029" i="22" l="1"/>
  <c r="P3030" i="22"/>
  <c r="Q3030" i="22" s="1"/>
  <c r="U3030" i="22" s="1"/>
  <c r="R3029" i="22"/>
  <c r="N3031" i="22"/>
  <c r="M3031" i="22"/>
  <c r="L3032" i="22"/>
  <c r="K3032" i="22"/>
  <c r="O3032" i="22" s="1"/>
  <c r="J3032" i="22"/>
  <c r="G3033" i="22"/>
  <c r="T3033" i="22" s="1"/>
  <c r="R3030" i="22" l="1"/>
  <c r="P3031" i="22"/>
  <c r="Q3031" i="22" s="1"/>
  <c r="U3031" i="22" s="1"/>
  <c r="S3030" i="22"/>
  <c r="N3032" i="22"/>
  <c r="M3032" i="22"/>
  <c r="L3033" i="22"/>
  <c r="K3033" i="22"/>
  <c r="O3033" i="22" s="1"/>
  <c r="J3033" i="22"/>
  <c r="G3034" i="22"/>
  <c r="T3034" i="22" s="1"/>
  <c r="P3032" i="22" l="1"/>
  <c r="Q3032" i="22" s="1"/>
  <c r="U3032" i="22" s="1"/>
  <c r="R3031" i="22"/>
  <c r="S3031" i="22"/>
  <c r="N3033" i="22"/>
  <c r="M3033" i="22"/>
  <c r="L3034" i="22"/>
  <c r="K3034" i="22"/>
  <c r="O3034" i="22" s="1"/>
  <c r="J3034" i="22"/>
  <c r="G3035" i="22"/>
  <c r="T3035" i="22" s="1"/>
  <c r="P3033" i="22" l="1"/>
  <c r="Q3033" i="22" s="1"/>
  <c r="U3033" i="22" s="1"/>
  <c r="R3032" i="22"/>
  <c r="S3032" i="22"/>
  <c r="N3034" i="22"/>
  <c r="M3034" i="22"/>
  <c r="L3035" i="22"/>
  <c r="K3035" i="22"/>
  <c r="O3035" i="22" s="1"/>
  <c r="J3035" i="22"/>
  <c r="G3036" i="22"/>
  <c r="T3036" i="22" s="1"/>
  <c r="P3034" i="22" l="1"/>
  <c r="Q3034" i="22" s="1"/>
  <c r="U3034" i="22" s="1"/>
  <c r="R3033" i="22"/>
  <c r="S3033" i="22"/>
  <c r="N3035" i="22"/>
  <c r="M3035" i="22"/>
  <c r="L3036" i="22"/>
  <c r="K3036" i="22"/>
  <c r="O3036" i="22" s="1"/>
  <c r="J3036" i="22"/>
  <c r="G3037" i="22"/>
  <c r="T3037" i="22" s="1"/>
  <c r="R3034" i="22" l="1"/>
  <c r="P3035" i="22"/>
  <c r="Q3035" i="22" s="1"/>
  <c r="U3035" i="22" s="1"/>
  <c r="S3034" i="22"/>
  <c r="N3036" i="22"/>
  <c r="P3036" i="22" s="1"/>
  <c r="M3036" i="22"/>
  <c r="L3037" i="22"/>
  <c r="K3037" i="22"/>
  <c r="O3037" i="22" s="1"/>
  <c r="J3037" i="22"/>
  <c r="G3038" i="22"/>
  <c r="T3038" i="22" s="1"/>
  <c r="R3035" i="22" l="1"/>
  <c r="Q3036" i="22"/>
  <c r="U3036" i="22" s="1"/>
  <c r="S3035" i="22"/>
  <c r="N3037" i="22"/>
  <c r="M3037" i="22"/>
  <c r="L3038" i="22"/>
  <c r="K3038" i="22"/>
  <c r="O3038" i="22" s="1"/>
  <c r="J3038" i="22"/>
  <c r="G3039" i="22"/>
  <c r="T3039" i="22" s="1"/>
  <c r="R3036" i="22" l="1"/>
  <c r="P3037" i="22"/>
  <c r="Q3037" i="22" s="1"/>
  <c r="U3037" i="22" s="1"/>
  <c r="S3036" i="22"/>
  <c r="N3038" i="22"/>
  <c r="M3038" i="22"/>
  <c r="L3039" i="22"/>
  <c r="K3039" i="22"/>
  <c r="O3039" i="22" s="1"/>
  <c r="J3039" i="22"/>
  <c r="G3040" i="22"/>
  <c r="T3040" i="22" s="1"/>
  <c r="R3037" i="22" l="1"/>
  <c r="P3038" i="22"/>
  <c r="Q3038" i="22" s="1"/>
  <c r="U3038" i="22" s="1"/>
  <c r="S3037" i="22"/>
  <c r="N3039" i="22"/>
  <c r="M3039" i="22"/>
  <c r="L3040" i="22"/>
  <c r="K3040" i="22"/>
  <c r="O3040" i="22" s="1"/>
  <c r="J3040" i="22"/>
  <c r="G3041" i="22"/>
  <c r="T3041" i="22" s="1"/>
  <c r="P3039" i="22" l="1"/>
  <c r="Q3039" i="22" s="1"/>
  <c r="U3039" i="22" s="1"/>
  <c r="R3038" i="22"/>
  <c r="S3038" i="22"/>
  <c r="N3040" i="22"/>
  <c r="M3040" i="22"/>
  <c r="L3041" i="22"/>
  <c r="K3041" i="22"/>
  <c r="O3041" i="22" s="1"/>
  <c r="J3041" i="22"/>
  <c r="G3042" i="22"/>
  <c r="T3042" i="22" s="1"/>
  <c r="P3040" i="22" l="1"/>
  <c r="Q3040" i="22" s="1"/>
  <c r="U3040" i="22" s="1"/>
  <c r="R3039" i="22"/>
  <c r="S3039" i="22"/>
  <c r="N3041" i="22"/>
  <c r="M3041" i="22"/>
  <c r="L3042" i="22"/>
  <c r="K3042" i="22"/>
  <c r="O3042" i="22" s="1"/>
  <c r="J3042" i="22"/>
  <c r="G3043" i="22"/>
  <c r="T3043" i="22" s="1"/>
  <c r="P3041" i="22" l="1"/>
  <c r="Q3041" i="22" s="1"/>
  <c r="U3041" i="22" s="1"/>
  <c r="R3040" i="22"/>
  <c r="S3040" i="22"/>
  <c r="N3042" i="22"/>
  <c r="M3042" i="22"/>
  <c r="L3043" i="22"/>
  <c r="K3043" i="22"/>
  <c r="O3043" i="22" s="1"/>
  <c r="J3043" i="22"/>
  <c r="G3044" i="22"/>
  <c r="T3044" i="22" s="1"/>
  <c r="P3042" i="22" l="1"/>
  <c r="R3041" i="22"/>
  <c r="S3041" i="22"/>
  <c r="N3043" i="22"/>
  <c r="M3043" i="22"/>
  <c r="Q3042" i="22"/>
  <c r="U3042" i="22" s="1"/>
  <c r="L3044" i="22"/>
  <c r="K3044" i="22"/>
  <c r="O3044" i="22" s="1"/>
  <c r="J3044" i="22"/>
  <c r="G3045" i="22"/>
  <c r="T3045" i="22" s="1"/>
  <c r="P3043" i="22" l="1"/>
  <c r="Q3043" i="22" s="1"/>
  <c r="U3043" i="22" s="1"/>
  <c r="R3042" i="22"/>
  <c r="S3042" i="22"/>
  <c r="N3044" i="22"/>
  <c r="M3044" i="22"/>
  <c r="L3045" i="22"/>
  <c r="K3045" i="22"/>
  <c r="O3045" i="22" s="1"/>
  <c r="J3045" i="22"/>
  <c r="G3046" i="22"/>
  <c r="T3046" i="22" s="1"/>
  <c r="R3043" i="22" l="1"/>
  <c r="P3044" i="22"/>
  <c r="Q3044" i="22" s="1"/>
  <c r="U3044" i="22" s="1"/>
  <c r="S3043" i="22"/>
  <c r="N3045" i="22"/>
  <c r="M3045" i="22"/>
  <c r="L3046" i="22"/>
  <c r="K3046" i="22"/>
  <c r="O3046" i="22" s="1"/>
  <c r="J3046" i="22"/>
  <c r="G3047" i="22"/>
  <c r="T3047" i="22" s="1"/>
  <c r="R3044" i="22" l="1"/>
  <c r="S3044" i="22"/>
  <c r="P3045" i="22"/>
  <c r="Q3045" i="22" s="1"/>
  <c r="U3045" i="22" s="1"/>
  <c r="N3046" i="22"/>
  <c r="M3046" i="22"/>
  <c r="L3047" i="22"/>
  <c r="K3047" i="22"/>
  <c r="O3047" i="22" s="1"/>
  <c r="J3047" i="22"/>
  <c r="G3048" i="22"/>
  <c r="T3048" i="22" s="1"/>
  <c r="R3045" i="22" l="1"/>
  <c r="P3046" i="22"/>
  <c r="Q3046" i="22" s="1"/>
  <c r="U3046" i="22" s="1"/>
  <c r="S3045" i="22"/>
  <c r="N3047" i="22"/>
  <c r="M3047" i="22"/>
  <c r="L3048" i="22"/>
  <c r="K3048" i="22"/>
  <c r="O3048" i="22" s="1"/>
  <c r="J3048" i="22"/>
  <c r="G3049" i="22"/>
  <c r="T3049" i="22" s="1"/>
  <c r="P3047" i="22" l="1"/>
  <c r="Q3047" i="22" s="1"/>
  <c r="U3047" i="22" s="1"/>
  <c r="R3046" i="22"/>
  <c r="S3046" i="22"/>
  <c r="N3048" i="22"/>
  <c r="M3048" i="22"/>
  <c r="L3049" i="22"/>
  <c r="K3049" i="22"/>
  <c r="O3049" i="22" s="1"/>
  <c r="J3049" i="22"/>
  <c r="G3050" i="22"/>
  <c r="T3050" i="22" s="1"/>
  <c r="P3048" i="22" l="1"/>
  <c r="Q3048" i="22" s="1"/>
  <c r="U3048" i="22" s="1"/>
  <c r="R3047" i="22"/>
  <c r="S3047" i="22"/>
  <c r="N3049" i="22"/>
  <c r="M3049" i="22"/>
  <c r="L3050" i="22"/>
  <c r="K3050" i="22"/>
  <c r="O3050" i="22" s="1"/>
  <c r="J3050" i="22"/>
  <c r="G3051" i="22"/>
  <c r="T3051" i="22" s="1"/>
  <c r="R3048" i="22" l="1"/>
  <c r="P3049" i="22"/>
  <c r="Q3049" i="22" s="1"/>
  <c r="U3049" i="22" s="1"/>
  <c r="S3048" i="22"/>
  <c r="N3050" i="22"/>
  <c r="M3050" i="22"/>
  <c r="L3051" i="22"/>
  <c r="K3051" i="22"/>
  <c r="O3051" i="22" s="1"/>
  <c r="J3051" i="22"/>
  <c r="G3052" i="22"/>
  <c r="T3052" i="22" s="1"/>
  <c r="R3049" i="22" l="1"/>
  <c r="P3050" i="22"/>
  <c r="Q3050" i="22" s="1"/>
  <c r="U3050" i="22" s="1"/>
  <c r="S3049" i="22"/>
  <c r="N3051" i="22"/>
  <c r="M3051" i="22"/>
  <c r="L3052" i="22"/>
  <c r="K3052" i="22"/>
  <c r="O3052" i="22" s="1"/>
  <c r="J3052" i="22"/>
  <c r="G3053" i="22"/>
  <c r="T3053" i="22" s="1"/>
  <c r="P3051" i="22" l="1"/>
  <c r="Q3051" i="22" s="1"/>
  <c r="U3051" i="22" s="1"/>
  <c r="R3050" i="22"/>
  <c r="S3050" i="22"/>
  <c r="N3052" i="22"/>
  <c r="M3052" i="22"/>
  <c r="L3053" i="22"/>
  <c r="K3053" i="22"/>
  <c r="O3053" i="22" s="1"/>
  <c r="J3053" i="22"/>
  <c r="G3054" i="22"/>
  <c r="T3054" i="22" s="1"/>
  <c r="P3052" i="22" l="1"/>
  <c r="Q3052" i="22" s="1"/>
  <c r="U3052" i="22" s="1"/>
  <c r="R3051" i="22"/>
  <c r="S3051" i="22"/>
  <c r="N3053" i="22"/>
  <c r="M3053" i="22"/>
  <c r="L3054" i="22"/>
  <c r="K3054" i="22"/>
  <c r="O3054" i="22" s="1"/>
  <c r="J3054" i="22"/>
  <c r="G3055" i="22"/>
  <c r="T3055" i="22" s="1"/>
  <c r="P3053" i="22" l="1"/>
  <c r="Q3053" i="22" s="1"/>
  <c r="U3053" i="22" s="1"/>
  <c r="R3052" i="22"/>
  <c r="S3052" i="22"/>
  <c r="N3054" i="22"/>
  <c r="P3054" i="22" s="1"/>
  <c r="M3054" i="22"/>
  <c r="L3055" i="22"/>
  <c r="K3055" i="22"/>
  <c r="O3055" i="22" s="1"/>
  <c r="J3055" i="22"/>
  <c r="G3056" i="22"/>
  <c r="T3056" i="22" s="1"/>
  <c r="R3053" i="22" l="1"/>
  <c r="Q3054" i="22"/>
  <c r="U3054" i="22" s="1"/>
  <c r="S3053" i="22"/>
  <c r="N3055" i="22"/>
  <c r="M3055" i="22"/>
  <c r="L3056" i="22"/>
  <c r="K3056" i="22"/>
  <c r="O3056" i="22" s="1"/>
  <c r="J3056" i="22"/>
  <c r="G3057" i="22"/>
  <c r="T3057" i="22" s="1"/>
  <c r="R3054" i="22" l="1"/>
  <c r="P3055" i="22"/>
  <c r="Q3055" i="22" s="1"/>
  <c r="U3055" i="22" s="1"/>
  <c r="S3054" i="22"/>
  <c r="N3056" i="22"/>
  <c r="M3056" i="22"/>
  <c r="L3057" i="22"/>
  <c r="K3057" i="22"/>
  <c r="O3057" i="22" s="1"/>
  <c r="J3057" i="22"/>
  <c r="G3058" i="22"/>
  <c r="T3058" i="22" s="1"/>
  <c r="R3055" i="22" l="1"/>
  <c r="P3056" i="22"/>
  <c r="Q3056" i="22" s="1"/>
  <c r="U3056" i="22" s="1"/>
  <c r="S3055" i="22"/>
  <c r="N3057" i="22"/>
  <c r="M3057" i="22"/>
  <c r="L3058" i="22"/>
  <c r="K3058" i="22"/>
  <c r="O3058" i="22" s="1"/>
  <c r="J3058" i="22"/>
  <c r="G3059" i="22"/>
  <c r="T3059" i="22" s="1"/>
  <c r="R3056" i="22" l="1"/>
  <c r="P3057" i="22"/>
  <c r="Q3057" i="22" s="1"/>
  <c r="U3057" i="22" s="1"/>
  <c r="S3056" i="22"/>
  <c r="N3058" i="22"/>
  <c r="M3058" i="22"/>
  <c r="L3059" i="22"/>
  <c r="K3059" i="22"/>
  <c r="O3059" i="22" s="1"/>
  <c r="J3059" i="22"/>
  <c r="G3060" i="22"/>
  <c r="T3060" i="22" s="1"/>
  <c r="S3057" i="22" l="1"/>
  <c r="P3058" i="22"/>
  <c r="Q3058" i="22" s="1"/>
  <c r="U3058" i="22" s="1"/>
  <c r="R3057" i="22"/>
  <c r="N3059" i="22"/>
  <c r="M3059" i="22"/>
  <c r="L3060" i="22"/>
  <c r="K3060" i="22"/>
  <c r="O3060" i="22" s="1"/>
  <c r="J3060" i="22"/>
  <c r="G3061" i="22"/>
  <c r="T3061" i="22" s="1"/>
  <c r="P3059" i="22" l="1"/>
  <c r="Q3059" i="22" s="1"/>
  <c r="U3059" i="22" s="1"/>
  <c r="S3058" i="22"/>
  <c r="R3058" i="22"/>
  <c r="N3060" i="22"/>
  <c r="M3060" i="22"/>
  <c r="L3061" i="22"/>
  <c r="K3061" i="22"/>
  <c r="O3061" i="22" s="1"/>
  <c r="J3061" i="22"/>
  <c r="G3062" i="22"/>
  <c r="T3062" i="22" s="1"/>
  <c r="S3059" i="22" l="1"/>
  <c r="P3060" i="22"/>
  <c r="Q3060" i="22" s="1"/>
  <c r="U3060" i="22" s="1"/>
  <c r="R3059" i="22"/>
  <c r="N3061" i="22"/>
  <c r="M3061" i="22"/>
  <c r="L3062" i="22"/>
  <c r="K3062" i="22"/>
  <c r="O3062" i="22" s="1"/>
  <c r="J3062" i="22"/>
  <c r="G3063" i="22"/>
  <c r="T3063" i="22" s="1"/>
  <c r="S3060" i="22" l="1"/>
  <c r="P3061" i="22"/>
  <c r="Q3061" i="22" s="1"/>
  <c r="U3061" i="22" s="1"/>
  <c r="R3060" i="22"/>
  <c r="N3062" i="22"/>
  <c r="M3062" i="22"/>
  <c r="L3063" i="22"/>
  <c r="K3063" i="22"/>
  <c r="O3063" i="22" s="1"/>
  <c r="J3063" i="22"/>
  <c r="G3064" i="22"/>
  <c r="T3064" i="22" s="1"/>
  <c r="S3061" i="22" l="1"/>
  <c r="P3062" i="22"/>
  <c r="Q3062" i="22" s="1"/>
  <c r="U3062" i="22" s="1"/>
  <c r="R3061" i="22"/>
  <c r="N3063" i="22"/>
  <c r="P3063" i="22" s="1"/>
  <c r="M3063" i="22"/>
  <c r="L3064" i="22"/>
  <c r="K3064" i="22"/>
  <c r="O3064" i="22" s="1"/>
  <c r="J3064" i="22"/>
  <c r="G3065" i="22"/>
  <c r="T3065" i="22" s="1"/>
  <c r="S3062" i="22" l="1"/>
  <c r="R3062" i="22"/>
  <c r="Q3063" i="22"/>
  <c r="U3063" i="22" s="1"/>
  <c r="N3064" i="22"/>
  <c r="M3064" i="22"/>
  <c r="L3065" i="22"/>
  <c r="K3065" i="22"/>
  <c r="O3065" i="22" s="1"/>
  <c r="J3065" i="22"/>
  <c r="G3066" i="22"/>
  <c r="T3066" i="22" s="1"/>
  <c r="P3064" i="22" l="1"/>
  <c r="Q3064" i="22" s="1"/>
  <c r="U3064" i="22" s="1"/>
  <c r="R3063" i="22"/>
  <c r="S3063" i="22"/>
  <c r="N3065" i="22"/>
  <c r="M3065" i="22"/>
  <c r="L3066" i="22"/>
  <c r="K3066" i="22"/>
  <c r="O3066" i="22" s="1"/>
  <c r="J3066" i="22"/>
  <c r="G3067" i="22"/>
  <c r="T3067" i="22" s="1"/>
  <c r="R3064" i="22" l="1"/>
  <c r="P3065" i="22"/>
  <c r="Q3065" i="22" s="1"/>
  <c r="U3065" i="22" s="1"/>
  <c r="S3064" i="22"/>
  <c r="N3066" i="22"/>
  <c r="M3066" i="22"/>
  <c r="L3067" i="22"/>
  <c r="K3067" i="22"/>
  <c r="O3067" i="22" s="1"/>
  <c r="J3067" i="22"/>
  <c r="G3068" i="22"/>
  <c r="T3068" i="22" s="1"/>
  <c r="R3065" i="22" l="1"/>
  <c r="P3066" i="22"/>
  <c r="Q3066" i="22" s="1"/>
  <c r="U3066" i="22" s="1"/>
  <c r="S3065" i="22"/>
  <c r="N3067" i="22"/>
  <c r="M3067" i="22"/>
  <c r="L3068" i="22"/>
  <c r="K3068" i="22"/>
  <c r="O3068" i="22" s="1"/>
  <c r="J3068" i="22"/>
  <c r="G3069" i="22"/>
  <c r="T3069" i="22" s="1"/>
  <c r="R3066" i="22" l="1"/>
  <c r="P3067" i="22"/>
  <c r="Q3067" i="22" s="1"/>
  <c r="U3067" i="22" s="1"/>
  <c r="S3066" i="22"/>
  <c r="N3068" i="22"/>
  <c r="M3068" i="22"/>
  <c r="L3069" i="22"/>
  <c r="K3069" i="22"/>
  <c r="O3069" i="22" s="1"/>
  <c r="J3069" i="22"/>
  <c r="G3070" i="22"/>
  <c r="T3070" i="22" s="1"/>
  <c r="S3067" i="22" l="1"/>
  <c r="P3068" i="22"/>
  <c r="Q3068" i="22" s="1"/>
  <c r="U3068" i="22" s="1"/>
  <c r="R3067" i="22"/>
  <c r="N3069" i="22"/>
  <c r="M3069" i="22"/>
  <c r="L3070" i="22"/>
  <c r="K3070" i="22"/>
  <c r="O3070" i="22" s="1"/>
  <c r="J3070" i="22"/>
  <c r="G3071" i="22"/>
  <c r="T3071" i="22" s="1"/>
  <c r="R3068" i="22" l="1"/>
  <c r="P3069" i="22"/>
  <c r="Q3069" i="22" s="1"/>
  <c r="U3069" i="22" s="1"/>
  <c r="S3068" i="22"/>
  <c r="N3070" i="22"/>
  <c r="M3070" i="22"/>
  <c r="L3071" i="22"/>
  <c r="K3071" i="22"/>
  <c r="O3071" i="22" s="1"/>
  <c r="J3071" i="22"/>
  <c r="G3072" i="22"/>
  <c r="T3072" i="22" s="1"/>
  <c r="R3069" i="22" l="1"/>
  <c r="P3070" i="22"/>
  <c r="Q3070" i="22" s="1"/>
  <c r="U3070" i="22" s="1"/>
  <c r="S3069" i="22"/>
  <c r="N3071" i="22"/>
  <c r="M3071" i="22"/>
  <c r="L3072" i="22"/>
  <c r="K3072" i="22"/>
  <c r="O3072" i="22" s="1"/>
  <c r="J3072" i="22"/>
  <c r="G3073" i="22"/>
  <c r="T3073" i="22" s="1"/>
  <c r="R3070" i="22" l="1"/>
  <c r="P3071" i="22"/>
  <c r="Q3071" i="22" s="1"/>
  <c r="U3071" i="22" s="1"/>
  <c r="S3070" i="22"/>
  <c r="N3072" i="22"/>
  <c r="P3072" i="22" s="1"/>
  <c r="M3072" i="22"/>
  <c r="L3073" i="22"/>
  <c r="K3073" i="22"/>
  <c r="O3073" i="22" s="1"/>
  <c r="J3073" i="22"/>
  <c r="G3074" i="22"/>
  <c r="T3074" i="22" s="1"/>
  <c r="R3071" i="22" l="1"/>
  <c r="Q3072" i="22"/>
  <c r="U3072" i="22" s="1"/>
  <c r="S3071" i="22"/>
  <c r="N3073" i="22"/>
  <c r="M3073" i="22"/>
  <c r="L3074" i="22"/>
  <c r="K3074" i="22"/>
  <c r="O3074" i="22" s="1"/>
  <c r="J3074" i="22"/>
  <c r="G3075" i="22"/>
  <c r="T3075" i="22" s="1"/>
  <c r="R3072" i="22" l="1"/>
  <c r="P3073" i="22"/>
  <c r="Q3073" i="22" s="1"/>
  <c r="U3073" i="22" s="1"/>
  <c r="S3072" i="22"/>
  <c r="N3074" i="22"/>
  <c r="M3074" i="22"/>
  <c r="L3075" i="22"/>
  <c r="K3075" i="22"/>
  <c r="O3075" i="22" s="1"/>
  <c r="J3075" i="22"/>
  <c r="G3076" i="22"/>
  <c r="T3076" i="22" s="1"/>
  <c r="P3074" i="22" l="1"/>
  <c r="Q3074" i="22" s="1"/>
  <c r="U3074" i="22" s="1"/>
  <c r="R3073" i="22"/>
  <c r="S3073" i="22"/>
  <c r="N3075" i="22"/>
  <c r="M3075" i="22"/>
  <c r="L3076" i="22"/>
  <c r="K3076" i="22"/>
  <c r="O3076" i="22" s="1"/>
  <c r="J3076" i="22"/>
  <c r="G3077" i="22"/>
  <c r="T3077" i="22" s="1"/>
  <c r="R3074" i="22" l="1"/>
  <c r="P3075" i="22"/>
  <c r="Q3075" i="22" s="1"/>
  <c r="U3075" i="22" s="1"/>
  <c r="S3074" i="22"/>
  <c r="N3076" i="22"/>
  <c r="M3076" i="22"/>
  <c r="L3077" i="22"/>
  <c r="K3077" i="22"/>
  <c r="O3077" i="22" s="1"/>
  <c r="J3077" i="22"/>
  <c r="G3078" i="22"/>
  <c r="T3078" i="22" s="1"/>
  <c r="R3075" i="22" l="1"/>
  <c r="P3076" i="22"/>
  <c r="Q3076" i="22" s="1"/>
  <c r="U3076" i="22" s="1"/>
  <c r="S3075" i="22"/>
  <c r="N3077" i="22"/>
  <c r="M3077" i="22"/>
  <c r="L3078" i="22"/>
  <c r="K3078" i="22"/>
  <c r="O3078" i="22" s="1"/>
  <c r="J3078" i="22"/>
  <c r="G3079" i="22"/>
  <c r="T3079" i="22" s="1"/>
  <c r="R3076" i="22" l="1"/>
  <c r="P3077" i="22"/>
  <c r="Q3077" i="22" s="1"/>
  <c r="U3077" i="22" s="1"/>
  <c r="S3076" i="22"/>
  <c r="N3078" i="22"/>
  <c r="M3078" i="22"/>
  <c r="L3079" i="22"/>
  <c r="K3079" i="22"/>
  <c r="O3079" i="22" s="1"/>
  <c r="J3079" i="22"/>
  <c r="G3080" i="22"/>
  <c r="T3080" i="22" s="1"/>
  <c r="P3078" i="22" l="1"/>
  <c r="Q3078" i="22" s="1"/>
  <c r="U3078" i="22" s="1"/>
  <c r="S3077" i="22"/>
  <c r="R3077" i="22"/>
  <c r="N3079" i="22"/>
  <c r="M3079" i="22"/>
  <c r="L3080" i="22"/>
  <c r="K3080" i="22"/>
  <c r="O3080" i="22" s="1"/>
  <c r="J3080" i="22"/>
  <c r="G3081" i="22"/>
  <c r="T3081" i="22" s="1"/>
  <c r="P3079" i="22" l="1"/>
  <c r="Q3079" i="22" s="1"/>
  <c r="U3079" i="22" s="1"/>
  <c r="R3078" i="22"/>
  <c r="S3078" i="22"/>
  <c r="N3080" i="22"/>
  <c r="P3080" i="22" s="1"/>
  <c r="M3080" i="22"/>
  <c r="L3081" i="22"/>
  <c r="K3081" i="22"/>
  <c r="O3081" i="22" s="1"/>
  <c r="J3081" i="22"/>
  <c r="G3082" i="22"/>
  <c r="T3082" i="22" s="1"/>
  <c r="R3079" i="22" l="1"/>
  <c r="S3079" i="22"/>
  <c r="Q3080" i="22"/>
  <c r="U3080" i="22" s="1"/>
  <c r="N3081" i="22"/>
  <c r="M3081" i="22"/>
  <c r="L3082" i="22"/>
  <c r="K3082" i="22"/>
  <c r="O3082" i="22" s="1"/>
  <c r="J3082" i="22"/>
  <c r="G3083" i="22"/>
  <c r="T3083" i="22" s="1"/>
  <c r="P3081" i="22" l="1"/>
  <c r="Q3081" i="22" s="1"/>
  <c r="U3081" i="22" s="1"/>
  <c r="R3080" i="22"/>
  <c r="S3080" i="22"/>
  <c r="N3082" i="22"/>
  <c r="M3082" i="22"/>
  <c r="L3083" i="22"/>
  <c r="K3083" i="22"/>
  <c r="O3083" i="22" s="1"/>
  <c r="J3083" i="22"/>
  <c r="G3084" i="22"/>
  <c r="T3084" i="22" s="1"/>
  <c r="R3081" i="22" l="1"/>
  <c r="P3082" i="22"/>
  <c r="Q3082" i="22" s="1"/>
  <c r="U3082" i="22" s="1"/>
  <c r="S3081" i="22"/>
  <c r="N3083" i="22"/>
  <c r="M3083" i="22"/>
  <c r="L3084" i="22"/>
  <c r="K3084" i="22"/>
  <c r="O3084" i="22" s="1"/>
  <c r="J3084" i="22"/>
  <c r="G3085" i="22"/>
  <c r="T3085" i="22" s="1"/>
  <c r="R3082" i="22" l="1"/>
  <c r="P3083" i="22"/>
  <c r="Q3083" i="22" s="1"/>
  <c r="U3083" i="22" s="1"/>
  <c r="S3082" i="22"/>
  <c r="N3084" i="22"/>
  <c r="M3084" i="22"/>
  <c r="L3085" i="22"/>
  <c r="K3085" i="22"/>
  <c r="O3085" i="22" s="1"/>
  <c r="J3085" i="22"/>
  <c r="G3086" i="22"/>
  <c r="T3086" i="22" s="1"/>
  <c r="R3083" i="22" l="1"/>
  <c r="P3084" i="22"/>
  <c r="Q3084" i="22" s="1"/>
  <c r="U3084" i="22" s="1"/>
  <c r="S3083" i="22"/>
  <c r="N3085" i="22"/>
  <c r="M3085" i="22"/>
  <c r="L3086" i="22"/>
  <c r="K3086" i="22"/>
  <c r="O3086" i="22" s="1"/>
  <c r="J3086" i="22"/>
  <c r="G3087" i="22"/>
  <c r="T3087" i="22" s="1"/>
  <c r="R3084" i="22" l="1"/>
  <c r="P3085" i="22"/>
  <c r="Q3085" i="22" s="1"/>
  <c r="U3085" i="22" s="1"/>
  <c r="S3084" i="22"/>
  <c r="N3086" i="22"/>
  <c r="M3086" i="22"/>
  <c r="L3087" i="22"/>
  <c r="K3087" i="22"/>
  <c r="O3087" i="22" s="1"/>
  <c r="J3087" i="22"/>
  <c r="G3088" i="22"/>
  <c r="T3088" i="22" s="1"/>
  <c r="R3085" i="22" l="1"/>
  <c r="P3086" i="22"/>
  <c r="Q3086" i="22" s="1"/>
  <c r="U3086" i="22" s="1"/>
  <c r="S3085" i="22"/>
  <c r="N3087" i="22"/>
  <c r="M3087" i="22"/>
  <c r="L3088" i="22"/>
  <c r="K3088" i="22"/>
  <c r="O3088" i="22" s="1"/>
  <c r="J3088" i="22"/>
  <c r="G3089" i="22"/>
  <c r="T3089" i="22" s="1"/>
  <c r="R3086" i="22" l="1"/>
  <c r="P3087" i="22"/>
  <c r="Q3087" i="22" s="1"/>
  <c r="U3087" i="22" s="1"/>
  <c r="S3086" i="22"/>
  <c r="N3088" i="22"/>
  <c r="M3088" i="22"/>
  <c r="L3089" i="22"/>
  <c r="K3089" i="22"/>
  <c r="O3089" i="22" s="1"/>
  <c r="J3089" i="22"/>
  <c r="G3090" i="22"/>
  <c r="T3090" i="22" s="1"/>
  <c r="R3087" i="22" l="1"/>
  <c r="P3088" i="22"/>
  <c r="Q3088" i="22" s="1"/>
  <c r="U3088" i="22" s="1"/>
  <c r="S3087" i="22"/>
  <c r="N3089" i="22"/>
  <c r="M3089" i="22"/>
  <c r="L3090" i="22"/>
  <c r="K3090" i="22"/>
  <c r="O3090" i="22" s="1"/>
  <c r="J3090" i="22"/>
  <c r="G3091" i="22"/>
  <c r="T3091" i="22" s="1"/>
  <c r="R3088" i="22" l="1"/>
  <c r="P3089" i="22"/>
  <c r="Q3089" i="22" s="1"/>
  <c r="U3089" i="22" s="1"/>
  <c r="S3088" i="22"/>
  <c r="N3090" i="22"/>
  <c r="M3090" i="22"/>
  <c r="L3091" i="22"/>
  <c r="K3091" i="22"/>
  <c r="O3091" i="22" s="1"/>
  <c r="J3091" i="22"/>
  <c r="G3092" i="22"/>
  <c r="T3092" i="22" s="1"/>
  <c r="R3089" i="22" l="1"/>
  <c r="P3090" i="22"/>
  <c r="Q3090" i="22" s="1"/>
  <c r="U3090" i="22" s="1"/>
  <c r="S3089" i="22"/>
  <c r="N3091" i="22"/>
  <c r="M3091" i="22"/>
  <c r="L3092" i="22"/>
  <c r="K3092" i="22"/>
  <c r="O3092" i="22" s="1"/>
  <c r="J3092" i="22"/>
  <c r="G3093" i="22"/>
  <c r="T3093" i="22" s="1"/>
  <c r="R3090" i="22" l="1"/>
  <c r="P3091" i="22"/>
  <c r="Q3091" i="22" s="1"/>
  <c r="U3091" i="22" s="1"/>
  <c r="S3090" i="22"/>
  <c r="N3092" i="22"/>
  <c r="M3092" i="22"/>
  <c r="L3093" i="22"/>
  <c r="K3093" i="22"/>
  <c r="O3093" i="22" s="1"/>
  <c r="J3093" i="22"/>
  <c r="G3094" i="22"/>
  <c r="T3094" i="22" s="1"/>
  <c r="R3091" i="22" l="1"/>
  <c r="P3092" i="22"/>
  <c r="Q3092" i="22" s="1"/>
  <c r="U3092" i="22" s="1"/>
  <c r="S3091" i="22"/>
  <c r="N3093" i="22"/>
  <c r="M3093" i="22"/>
  <c r="L3094" i="22"/>
  <c r="K3094" i="22"/>
  <c r="O3094" i="22" s="1"/>
  <c r="J3094" i="22"/>
  <c r="G3095" i="22"/>
  <c r="T3095" i="22" s="1"/>
  <c r="R3092" i="22" l="1"/>
  <c r="P3093" i="22"/>
  <c r="Q3093" i="22" s="1"/>
  <c r="U3093" i="22" s="1"/>
  <c r="S3092" i="22"/>
  <c r="N3094" i="22"/>
  <c r="M3094" i="22"/>
  <c r="L3095" i="22"/>
  <c r="K3095" i="22"/>
  <c r="O3095" i="22" s="1"/>
  <c r="J3095" i="22"/>
  <c r="G3096" i="22"/>
  <c r="T3096" i="22" s="1"/>
  <c r="R3093" i="22" l="1"/>
  <c r="P3094" i="22"/>
  <c r="Q3094" i="22" s="1"/>
  <c r="U3094" i="22" s="1"/>
  <c r="S3093" i="22"/>
  <c r="N3095" i="22"/>
  <c r="M3095" i="22"/>
  <c r="L3096" i="22"/>
  <c r="K3096" i="22"/>
  <c r="O3096" i="22" s="1"/>
  <c r="J3096" i="22"/>
  <c r="G3097" i="22"/>
  <c r="T3097" i="22" s="1"/>
  <c r="R3094" i="22" l="1"/>
  <c r="P3095" i="22"/>
  <c r="Q3095" i="22" s="1"/>
  <c r="U3095" i="22" s="1"/>
  <c r="S3094" i="22"/>
  <c r="N3096" i="22"/>
  <c r="P3096" i="22" s="1"/>
  <c r="M3096" i="22"/>
  <c r="L3097" i="22"/>
  <c r="K3097" i="22"/>
  <c r="O3097" i="22" s="1"/>
  <c r="J3097" i="22"/>
  <c r="G3098" i="22"/>
  <c r="T3098" i="22" s="1"/>
  <c r="R3095" i="22" l="1"/>
  <c r="Q3096" i="22"/>
  <c r="U3096" i="22" s="1"/>
  <c r="S3095" i="22"/>
  <c r="N3097" i="22"/>
  <c r="M3097" i="22"/>
  <c r="L3098" i="22"/>
  <c r="K3098" i="22"/>
  <c r="O3098" i="22" s="1"/>
  <c r="J3098" i="22"/>
  <c r="G3099" i="22"/>
  <c r="T3099" i="22" s="1"/>
  <c r="R3096" i="22" l="1"/>
  <c r="P3097" i="22"/>
  <c r="Q3097" i="22" s="1"/>
  <c r="U3097" i="22" s="1"/>
  <c r="S3096" i="22"/>
  <c r="N3098" i="22"/>
  <c r="M3098" i="22"/>
  <c r="L3099" i="22"/>
  <c r="K3099" i="22"/>
  <c r="O3099" i="22" s="1"/>
  <c r="J3099" i="22"/>
  <c r="G3100" i="22"/>
  <c r="T3100" i="22" s="1"/>
  <c r="P3098" i="22" l="1"/>
  <c r="Q3098" i="22" s="1"/>
  <c r="U3098" i="22" s="1"/>
  <c r="R3097" i="22"/>
  <c r="S3097" i="22"/>
  <c r="N3099" i="22"/>
  <c r="M3099" i="22"/>
  <c r="L3100" i="22"/>
  <c r="K3100" i="22"/>
  <c r="O3100" i="22" s="1"/>
  <c r="J3100" i="22"/>
  <c r="G3101" i="22"/>
  <c r="T3101" i="22" s="1"/>
  <c r="R3098" i="22" l="1"/>
  <c r="P3099" i="22"/>
  <c r="Q3099" i="22" s="1"/>
  <c r="U3099" i="22" s="1"/>
  <c r="S3098" i="22"/>
  <c r="N3100" i="22"/>
  <c r="M3100" i="22"/>
  <c r="L3101" i="22"/>
  <c r="K3101" i="22"/>
  <c r="O3101" i="22" s="1"/>
  <c r="J3101" i="22"/>
  <c r="G3102" i="22"/>
  <c r="T3102" i="22" s="1"/>
  <c r="P3100" i="22" l="1"/>
  <c r="Q3100" i="22" s="1"/>
  <c r="U3100" i="22" s="1"/>
  <c r="R3099" i="22"/>
  <c r="S3099" i="22"/>
  <c r="N3101" i="22"/>
  <c r="M3101" i="22"/>
  <c r="L3102" i="22"/>
  <c r="K3102" i="22"/>
  <c r="O3102" i="22" s="1"/>
  <c r="J3102" i="22"/>
  <c r="G3103" i="22"/>
  <c r="T3103" i="22" s="1"/>
  <c r="P3101" i="22" l="1"/>
  <c r="Q3101" i="22" s="1"/>
  <c r="U3101" i="22" s="1"/>
  <c r="R3100" i="22"/>
  <c r="S3100" i="22"/>
  <c r="N3102" i="22"/>
  <c r="M3102" i="22"/>
  <c r="L3103" i="22"/>
  <c r="K3103" i="22"/>
  <c r="O3103" i="22" s="1"/>
  <c r="J3103" i="22"/>
  <c r="G3104" i="22"/>
  <c r="T3104" i="22" s="1"/>
  <c r="P3102" i="22" l="1"/>
  <c r="Q3102" i="22" s="1"/>
  <c r="U3102" i="22" s="1"/>
  <c r="R3101" i="22"/>
  <c r="S3101" i="22"/>
  <c r="N3103" i="22"/>
  <c r="M3103" i="22"/>
  <c r="L3104" i="22"/>
  <c r="K3104" i="22"/>
  <c r="O3104" i="22" s="1"/>
  <c r="J3104" i="22"/>
  <c r="G3105" i="22"/>
  <c r="T3105" i="22" s="1"/>
  <c r="R3102" i="22" l="1"/>
  <c r="P3103" i="22"/>
  <c r="Q3103" i="22" s="1"/>
  <c r="U3103" i="22" s="1"/>
  <c r="S3102" i="22"/>
  <c r="N3104" i="22"/>
  <c r="M3104" i="22"/>
  <c r="L3105" i="22"/>
  <c r="K3105" i="22"/>
  <c r="O3105" i="22" s="1"/>
  <c r="J3105" i="22"/>
  <c r="G3106" i="22"/>
  <c r="T3106" i="22" s="1"/>
  <c r="R3103" i="22" l="1"/>
  <c r="P3104" i="22"/>
  <c r="Q3104" i="22" s="1"/>
  <c r="U3104" i="22" s="1"/>
  <c r="S3103" i="22"/>
  <c r="N3105" i="22"/>
  <c r="M3105" i="22"/>
  <c r="L3106" i="22"/>
  <c r="K3106" i="22"/>
  <c r="O3106" i="22" s="1"/>
  <c r="J3106" i="22"/>
  <c r="G3107" i="22"/>
  <c r="T3107" i="22" s="1"/>
  <c r="P3105" i="22" l="1"/>
  <c r="Q3105" i="22" s="1"/>
  <c r="U3105" i="22" s="1"/>
  <c r="R3104" i="22"/>
  <c r="S3104" i="22"/>
  <c r="N3106" i="22"/>
  <c r="M3106" i="22"/>
  <c r="L3107" i="22"/>
  <c r="K3107" i="22"/>
  <c r="O3107" i="22" s="1"/>
  <c r="J3107" i="22"/>
  <c r="G3108" i="22"/>
  <c r="T3108" i="22" s="1"/>
  <c r="R3105" i="22" l="1"/>
  <c r="P3106" i="22"/>
  <c r="Q3106" i="22" s="1"/>
  <c r="U3106" i="22" s="1"/>
  <c r="S3105" i="22"/>
  <c r="N3107" i="22"/>
  <c r="M3107" i="22"/>
  <c r="L3108" i="22"/>
  <c r="K3108" i="22"/>
  <c r="O3108" i="22" s="1"/>
  <c r="J3108" i="22"/>
  <c r="G3109" i="22"/>
  <c r="T3109" i="22" s="1"/>
  <c r="R3106" i="22" l="1"/>
  <c r="P3107" i="22"/>
  <c r="Q3107" i="22" s="1"/>
  <c r="U3107" i="22" s="1"/>
  <c r="S3106" i="22"/>
  <c r="N3108" i="22"/>
  <c r="M3108" i="22"/>
  <c r="L3109" i="22"/>
  <c r="K3109" i="22"/>
  <c r="O3109" i="22" s="1"/>
  <c r="J3109" i="22"/>
  <c r="G3110" i="22"/>
  <c r="T3110" i="22" s="1"/>
  <c r="R3107" i="22" l="1"/>
  <c r="P3108" i="22"/>
  <c r="Q3108" i="22" s="1"/>
  <c r="U3108" i="22" s="1"/>
  <c r="S3107" i="22"/>
  <c r="N3109" i="22"/>
  <c r="M3109" i="22"/>
  <c r="L3110" i="22"/>
  <c r="K3110" i="22"/>
  <c r="O3110" i="22" s="1"/>
  <c r="J3110" i="22"/>
  <c r="G3111" i="22"/>
  <c r="T3111" i="22" s="1"/>
  <c r="P3109" i="22" l="1"/>
  <c r="Q3109" i="22" s="1"/>
  <c r="U3109" i="22" s="1"/>
  <c r="R3108" i="22"/>
  <c r="S3108" i="22"/>
  <c r="N3110" i="22"/>
  <c r="M3110" i="22"/>
  <c r="L3111" i="22"/>
  <c r="K3111" i="22"/>
  <c r="O3111" i="22" s="1"/>
  <c r="J3111" i="22"/>
  <c r="G3112" i="22"/>
  <c r="T3112" i="22" s="1"/>
  <c r="R3109" i="22" l="1"/>
  <c r="P3110" i="22"/>
  <c r="Q3110" i="22" s="1"/>
  <c r="U3110" i="22" s="1"/>
  <c r="S3109" i="22"/>
  <c r="N3111" i="22"/>
  <c r="M3111" i="22"/>
  <c r="L3112" i="22"/>
  <c r="K3112" i="22"/>
  <c r="O3112" i="22" s="1"/>
  <c r="J3112" i="22"/>
  <c r="G3113" i="22"/>
  <c r="T3113" i="22" s="1"/>
  <c r="R3110" i="22" l="1"/>
  <c r="P3111" i="22"/>
  <c r="Q3111" i="22" s="1"/>
  <c r="U3111" i="22" s="1"/>
  <c r="S3110" i="22"/>
  <c r="N3112" i="22"/>
  <c r="M3112" i="22"/>
  <c r="L3113" i="22"/>
  <c r="K3113" i="22"/>
  <c r="O3113" i="22" s="1"/>
  <c r="J3113" i="22"/>
  <c r="G3114" i="22"/>
  <c r="T3114" i="22" s="1"/>
  <c r="R3111" i="22" l="1"/>
  <c r="P3112" i="22"/>
  <c r="Q3112" i="22" s="1"/>
  <c r="U3112" i="22" s="1"/>
  <c r="S3111" i="22"/>
  <c r="N3113" i="22"/>
  <c r="M3113" i="22"/>
  <c r="L3114" i="22"/>
  <c r="K3114" i="22"/>
  <c r="O3114" i="22" s="1"/>
  <c r="J3114" i="22"/>
  <c r="G3115" i="22"/>
  <c r="T3115" i="22" s="1"/>
  <c r="R3112" i="22" l="1"/>
  <c r="P3113" i="22"/>
  <c r="Q3113" i="22" s="1"/>
  <c r="U3113" i="22" s="1"/>
  <c r="S3112" i="22"/>
  <c r="N3114" i="22"/>
  <c r="M3114" i="22"/>
  <c r="L3115" i="22"/>
  <c r="K3115" i="22"/>
  <c r="O3115" i="22" s="1"/>
  <c r="J3115" i="22"/>
  <c r="G3116" i="22"/>
  <c r="T3116" i="22" s="1"/>
  <c r="R3113" i="22" l="1"/>
  <c r="P3114" i="22"/>
  <c r="Q3114" i="22" s="1"/>
  <c r="U3114" i="22" s="1"/>
  <c r="S3113" i="22"/>
  <c r="N3115" i="22"/>
  <c r="P3115" i="22" s="1"/>
  <c r="M3115" i="22"/>
  <c r="L3116" i="22"/>
  <c r="K3116" i="22"/>
  <c r="O3116" i="22" s="1"/>
  <c r="J3116" i="22"/>
  <c r="G3117" i="22"/>
  <c r="T3117" i="22" s="1"/>
  <c r="R3114" i="22" l="1"/>
  <c r="Q3115" i="22"/>
  <c r="U3115" i="22" s="1"/>
  <c r="S3114" i="22"/>
  <c r="N3116" i="22"/>
  <c r="M3116" i="22"/>
  <c r="L3117" i="22"/>
  <c r="K3117" i="22"/>
  <c r="O3117" i="22" s="1"/>
  <c r="J3117" i="22"/>
  <c r="G3118" i="22"/>
  <c r="T3118" i="22" s="1"/>
  <c r="R3115" i="22" l="1"/>
  <c r="P3116" i="22"/>
  <c r="Q3116" i="22" s="1"/>
  <c r="U3116" i="22" s="1"/>
  <c r="S3115" i="22"/>
  <c r="N3117" i="22"/>
  <c r="M3117" i="22"/>
  <c r="L3118" i="22"/>
  <c r="K3118" i="22"/>
  <c r="O3118" i="22" s="1"/>
  <c r="J3118" i="22"/>
  <c r="G3119" i="22"/>
  <c r="T3119" i="22" s="1"/>
  <c r="R3116" i="22" l="1"/>
  <c r="P3117" i="22"/>
  <c r="Q3117" i="22" s="1"/>
  <c r="U3117" i="22" s="1"/>
  <c r="S3116" i="22"/>
  <c r="N3118" i="22"/>
  <c r="M3118" i="22"/>
  <c r="L3119" i="22"/>
  <c r="K3119" i="22"/>
  <c r="O3119" i="22" s="1"/>
  <c r="J3119" i="22"/>
  <c r="G3120" i="22"/>
  <c r="T3120" i="22" s="1"/>
  <c r="R3117" i="22" l="1"/>
  <c r="P3118" i="22"/>
  <c r="Q3118" i="22" s="1"/>
  <c r="U3118" i="22" s="1"/>
  <c r="S3117" i="22"/>
  <c r="N3119" i="22"/>
  <c r="M3119" i="22"/>
  <c r="L3120" i="22"/>
  <c r="K3120" i="22"/>
  <c r="O3120" i="22" s="1"/>
  <c r="J3120" i="22"/>
  <c r="G3121" i="22"/>
  <c r="T3121" i="22" s="1"/>
  <c r="R3118" i="22" l="1"/>
  <c r="P3119" i="22"/>
  <c r="Q3119" i="22" s="1"/>
  <c r="U3119" i="22" s="1"/>
  <c r="S3118" i="22"/>
  <c r="N3120" i="22"/>
  <c r="M3120" i="22"/>
  <c r="L3121" i="22"/>
  <c r="K3121" i="22"/>
  <c r="O3121" i="22" s="1"/>
  <c r="J3121" i="22"/>
  <c r="G3122" i="22"/>
  <c r="T3122" i="22" s="1"/>
  <c r="R3119" i="22" l="1"/>
  <c r="S3119" i="22"/>
  <c r="P3120" i="22"/>
  <c r="Q3120" i="22" s="1"/>
  <c r="U3120" i="22" s="1"/>
  <c r="N3121" i="22"/>
  <c r="M3121" i="22"/>
  <c r="L3122" i="22"/>
  <c r="K3122" i="22"/>
  <c r="O3122" i="22" s="1"/>
  <c r="J3122" i="22"/>
  <c r="G3123" i="22"/>
  <c r="T3123" i="22" s="1"/>
  <c r="P3121" i="22" l="1"/>
  <c r="Q3121" i="22" s="1"/>
  <c r="U3121" i="22" s="1"/>
  <c r="R3120" i="22"/>
  <c r="S3120" i="22"/>
  <c r="N3122" i="22"/>
  <c r="M3122" i="22"/>
  <c r="L3123" i="22"/>
  <c r="K3123" i="22"/>
  <c r="O3123" i="22" s="1"/>
  <c r="J3123" i="22"/>
  <c r="G3124" i="22"/>
  <c r="T3124" i="22" s="1"/>
  <c r="P3122" i="22" l="1"/>
  <c r="Q3122" i="22" s="1"/>
  <c r="U3122" i="22" s="1"/>
  <c r="R3121" i="22"/>
  <c r="S3121" i="22"/>
  <c r="N3123" i="22"/>
  <c r="M3123" i="22"/>
  <c r="L3124" i="22"/>
  <c r="K3124" i="22"/>
  <c r="O3124" i="22" s="1"/>
  <c r="J3124" i="22"/>
  <c r="G3125" i="22"/>
  <c r="T3125" i="22" s="1"/>
  <c r="R3122" i="22" l="1"/>
  <c r="P3123" i="22"/>
  <c r="Q3123" i="22" s="1"/>
  <c r="U3123" i="22" s="1"/>
  <c r="S3122" i="22"/>
  <c r="N3124" i="22"/>
  <c r="M3124" i="22"/>
  <c r="L3125" i="22"/>
  <c r="K3125" i="22"/>
  <c r="O3125" i="22" s="1"/>
  <c r="J3125" i="22"/>
  <c r="G3126" i="22"/>
  <c r="T3126" i="22" s="1"/>
  <c r="R3123" i="22" l="1"/>
  <c r="P3124" i="22"/>
  <c r="Q3124" i="22" s="1"/>
  <c r="U3124" i="22" s="1"/>
  <c r="S3123" i="22"/>
  <c r="N3125" i="22"/>
  <c r="M3125" i="22"/>
  <c r="L3126" i="22"/>
  <c r="K3126" i="22"/>
  <c r="O3126" i="22" s="1"/>
  <c r="J3126" i="22"/>
  <c r="G3127" i="22"/>
  <c r="T3127" i="22" s="1"/>
  <c r="R3124" i="22" l="1"/>
  <c r="P3125" i="22"/>
  <c r="Q3125" i="22" s="1"/>
  <c r="U3125" i="22" s="1"/>
  <c r="S3124" i="22"/>
  <c r="N3126" i="22"/>
  <c r="M3126" i="22"/>
  <c r="L3127" i="22"/>
  <c r="K3127" i="22"/>
  <c r="O3127" i="22" s="1"/>
  <c r="J3127" i="22"/>
  <c r="G3128" i="22"/>
  <c r="T3128" i="22" s="1"/>
  <c r="P3126" i="22" l="1"/>
  <c r="Q3126" i="22" s="1"/>
  <c r="U3126" i="22" s="1"/>
  <c r="R3125" i="22"/>
  <c r="S3125" i="22"/>
  <c r="N3127" i="22"/>
  <c r="M3127" i="22"/>
  <c r="L3128" i="22"/>
  <c r="K3128" i="22"/>
  <c r="O3128" i="22" s="1"/>
  <c r="J3128" i="22"/>
  <c r="G3129" i="22"/>
  <c r="T3129" i="22" s="1"/>
  <c r="R3126" i="22" l="1"/>
  <c r="P3127" i="22"/>
  <c r="Q3127" i="22" s="1"/>
  <c r="U3127" i="22" s="1"/>
  <c r="S3126" i="22"/>
  <c r="N3128" i="22"/>
  <c r="M3128" i="22"/>
  <c r="L3129" i="22"/>
  <c r="K3129" i="22"/>
  <c r="O3129" i="22" s="1"/>
  <c r="J3129" i="22"/>
  <c r="G3130" i="22"/>
  <c r="T3130" i="22" s="1"/>
  <c r="R3127" i="22" l="1"/>
  <c r="P3128" i="22"/>
  <c r="Q3128" i="22" s="1"/>
  <c r="U3128" i="22" s="1"/>
  <c r="S3127" i="22"/>
  <c r="N3129" i="22"/>
  <c r="M3129" i="22"/>
  <c r="L3130" i="22"/>
  <c r="K3130" i="22"/>
  <c r="O3130" i="22" s="1"/>
  <c r="J3130" i="22"/>
  <c r="G3131" i="22"/>
  <c r="T3131" i="22" s="1"/>
  <c r="R3128" i="22" l="1"/>
  <c r="P3129" i="22"/>
  <c r="Q3129" i="22" s="1"/>
  <c r="U3129" i="22" s="1"/>
  <c r="S3128" i="22"/>
  <c r="N3130" i="22"/>
  <c r="M3130" i="22"/>
  <c r="L3131" i="22"/>
  <c r="K3131" i="22"/>
  <c r="O3131" i="22" s="1"/>
  <c r="J3131" i="22"/>
  <c r="G3132" i="22"/>
  <c r="T3132" i="22" s="1"/>
  <c r="R3129" i="22" l="1"/>
  <c r="P3130" i="22"/>
  <c r="Q3130" i="22" s="1"/>
  <c r="U3130" i="22" s="1"/>
  <c r="S3129" i="22"/>
  <c r="N3131" i="22"/>
  <c r="M3131" i="22"/>
  <c r="L3132" i="22"/>
  <c r="K3132" i="22"/>
  <c r="O3132" i="22" s="1"/>
  <c r="J3132" i="22"/>
  <c r="G3133" i="22"/>
  <c r="T3133" i="22" s="1"/>
  <c r="R3130" i="22" l="1"/>
  <c r="P3131" i="22"/>
  <c r="Q3131" i="22" s="1"/>
  <c r="U3131" i="22" s="1"/>
  <c r="S3130" i="22"/>
  <c r="N3132" i="22"/>
  <c r="M3132" i="22"/>
  <c r="L3133" i="22"/>
  <c r="K3133" i="22"/>
  <c r="O3133" i="22" s="1"/>
  <c r="J3133" i="22"/>
  <c r="G3134" i="22"/>
  <c r="T3134" i="22" s="1"/>
  <c r="R3131" i="22" l="1"/>
  <c r="P3132" i="22"/>
  <c r="Q3132" i="22" s="1"/>
  <c r="U3132" i="22" s="1"/>
  <c r="S3131" i="22"/>
  <c r="N3133" i="22"/>
  <c r="M3133" i="22"/>
  <c r="L3134" i="22"/>
  <c r="K3134" i="22"/>
  <c r="O3134" i="22" s="1"/>
  <c r="J3134" i="22"/>
  <c r="G3135" i="22"/>
  <c r="T3135" i="22" s="1"/>
  <c r="R3132" i="22" l="1"/>
  <c r="P3133" i="22"/>
  <c r="Q3133" i="22" s="1"/>
  <c r="U3133" i="22" s="1"/>
  <c r="S3132" i="22"/>
  <c r="N3134" i="22"/>
  <c r="M3134" i="22"/>
  <c r="L3135" i="22"/>
  <c r="K3135" i="22"/>
  <c r="O3135" i="22" s="1"/>
  <c r="J3135" i="22"/>
  <c r="G3136" i="22"/>
  <c r="T3136" i="22" s="1"/>
  <c r="R3133" i="22" l="1"/>
  <c r="P3134" i="22"/>
  <c r="Q3134" i="22" s="1"/>
  <c r="U3134" i="22" s="1"/>
  <c r="S3133" i="22"/>
  <c r="N3135" i="22"/>
  <c r="M3135" i="22"/>
  <c r="L3136" i="22"/>
  <c r="K3136" i="22"/>
  <c r="O3136" i="22" s="1"/>
  <c r="J3136" i="22"/>
  <c r="G3137" i="22"/>
  <c r="T3137" i="22" s="1"/>
  <c r="R3134" i="22" l="1"/>
  <c r="P3135" i="22"/>
  <c r="Q3135" i="22" s="1"/>
  <c r="U3135" i="22" s="1"/>
  <c r="S3134" i="22"/>
  <c r="N3136" i="22"/>
  <c r="M3136" i="22"/>
  <c r="L3137" i="22"/>
  <c r="K3137" i="22"/>
  <c r="O3137" i="22" s="1"/>
  <c r="J3137" i="22"/>
  <c r="G3138" i="22"/>
  <c r="T3138" i="22" s="1"/>
  <c r="R3135" i="22" l="1"/>
  <c r="P3136" i="22"/>
  <c r="Q3136" i="22" s="1"/>
  <c r="U3136" i="22" s="1"/>
  <c r="S3135" i="22"/>
  <c r="N3137" i="22"/>
  <c r="M3137" i="22"/>
  <c r="L3138" i="22"/>
  <c r="K3138" i="22"/>
  <c r="O3138" i="22" s="1"/>
  <c r="J3138" i="22"/>
  <c r="G3139" i="22"/>
  <c r="T3139" i="22" s="1"/>
  <c r="R3136" i="22" l="1"/>
  <c r="P3137" i="22"/>
  <c r="Q3137" i="22" s="1"/>
  <c r="U3137" i="22" s="1"/>
  <c r="S3136" i="22"/>
  <c r="N3138" i="22"/>
  <c r="M3138" i="22"/>
  <c r="L3139" i="22"/>
  <c r="K3139" i="22"/>
  <c r="O3139" i="22" s="1"/>
  <c r="J3139" i="22"/>
  <c r="G3140" i="22"/>
  <c r="T3140" i="22" s="1"/>
  <c r="R3137" i="22" l="1"/>
  <c r="P3138" i="22"/>
  <c r="Q3138" i="22" s="1"/>
  <c r="U3138" i="22" s="1"/>
  <c r="S3137" i="22"/>
  <c r="N3139" i="22"/>
  <c r="M3139" i="22"/>
  <c r="L3140" i="22"/>
  <c r="K3140" i="22"/>
  <c r="O3140" i="22" s="1"/>
  <c r="J3140" i="22"/>
  <c r="G3141" i="22"/>
  <c r="T3141" i="22" s="1"/>
  <c r="R3138" i="22" l="1"/>
  <c r="P3139" i="22"/>
  <c r="Q3139" i="22" s="1"/>
  <c r="U3139" i="22" s="1"/>
  <c r="S3138" i="22"/>
  <c r="N3140" i="22"/>
  <c r="M3140" i="22"/>
  <c r="L3141" i="22"/>
  <c r="K3141" i="22"/>
  <c r="O3141" i="22" s="1"/>
  <c r="J3141" i="22"/>
  <c r="G3142" i="22"/>
  <c r="T3142" i="22" s="1"/>
  <c r="R3139" i="22" l="1"/>
  <c r="P3140" i="22"/>
  <c r="Q3140" i="22" s="1"/>
  <c r="U3140" i="22" s="1"/>
  <c r="S3139" i="22"/>
  <c r="N3141" i="22"/>
  <c r="M3141" i="22"/>
  <c r="L3142" i="22"/>
  <c r="K3142" i="22"/>
  <c r="O3142" i="22" s="1"/>
  <c r="J3142" i="22"/>
  <c r="G3143" i="22"/>
  <c r="T3143" i="22" s="1"/>
  <c r="R3140" i="22" l="1"/>
  <c r="P3141" i="22"/>
  <c r="Q3141" i="22" s="1"/>
  <c r="U3141" i="22" s="1"/>
  <c r="S3140" i="22"/>
  <c r="N3142" i="22"/>
  <c r="M3142" i="22"/>
  <c r="L3143" i="22"/>
  <c r="K3143" i="22"/>
  <c r="O3143" i="22" s="1"/>
  <c r="J3143" i="22"/>
  <c r="G3144" i="22"/>
  <c r="T3144" i="22" s="1"/>
  <c r="P3142" i="22" l="1"/>
  <c r="Q3142" i="22" s="1"/>
  <c r="U3142" i="22" s="1"/>
  <c r="R3141" i="22"/>
  <c r="S3141" i="22"/>
  <c r="N3143" i="22"/>
  <c r="M3143" i="22"/>
  <c r="L3144" i="22"/>
  <c r="K3144" i="22"/>
  <c r="O3144" i="22" s="1"/>
  <c r="J3144" i="22"/>
  <c r="G3145" i="22"/>
  <c r="T3145" i="22" s="1"/>
  <c r="P3143" i="22" l="1"/>
  <c r="Q3143" i="22" s="1"/>
  <c r="U3143" i="22" s="1"/>
  <c r="R3142" i="22"/>
  <c r="S3142" i="22"/>
  <c r="N3144" i="22"/>
  <c r="M3144" i="22"/>
  <c r="L3145" i="22"/>
  <c r="K3145" i="22"/>
  <c r="O3145" i="22" s="1"/>
  <c r="J3145" i="22"/>
  <c r="G3146" i="22"/>
  <c r="T3146" i="22" s="1"/>
  <c r="P3144" i="22" l="1"/>
  <c r="Q3144" i="22" s="1"/>
  <c r="U3144" i="22" s="1"/>
  <c r="R3143" i="22"/>
  <c r="S3143" i="22"/>
  <c r="N3145" i="22"/>
  <c r="M3145" i="22"/>
  <c r="L3146" i="22"/>
  <c r="K3146" i="22"/>
  <c r="O3146" i="22" s="1"/>
  <c r="J3146" i="22"/>
  <c r="G3147" i="22"/>
  <c r="T3147" i="22" s="1"/>
  <c r="R3144" i="22" l="1"/>
  <c r="P3145" i="22"/>
  <c r="Q3145" i="22" s="1"/>
  <c r="U3145" i="22" s="1"/>
  <c r="S3144" i="22"/>
  <c r="N3146" i="22"/>
  <c r="M3146" i="22"/>
  <c r="L3147" i="22"/>
  <c r="K3147" i="22"/>
  <c r="O3147" i="22" s="1"/>
  <c r="J3147" i="22"/>
  <c r="G3148" i="22"/>
  <c r="T3148" i="22" s="1"/>
  <c r="R3145" i="22" l="1"/>
  <c r="P3146" i="22"/>
  <c r="Q3146" i="22" s="1"/>
  <c r="U3146" i="22" s="1"/>
  <c r="S3145" i="22"/>
  <c r="N3147" i="22"/>
  <c r="M3147" i="22"/>
  <c r="L3148" i="22"/>
  <c r="K3148" i="22"/>
  <c r="O3148" i="22" s="1"/>
  <c r="J3148" i="22"/>
  <c r="G3149" i="22"/>
  <c r="T3149" i="22" s="1"/>
  <c r="R3146" i="22" l="1"/>
  <c r="P3147" i="22"/>
  <c r="Q3147" i="22" s="1"/>
  <c r="U3147" i="22" s="1"/>
  <c r="S3146" i="22"/>
  <c r="N3148" i="22"/>
  <c r="M3148" i="22"/>
  <c r="L3149" i="22"/>
  <c r="K3149" i="22"/>
  <c r="O3149" i="22" s="1"/>
  <c r="J3149" i="22"/>
  <c r="G3150" i="22"/>
  <c r="T3150" i="22" s="1"/>
  <c r="R3147" i="22" l="1"/>
  <c r="P3148" i="22"/>
  <c r="Q3148" i="22" s="1"/>
  <c r="U3148" i="22" s="1"/>
  <c r="S3147" i="22"/>
  <c r="N3149" i="22"/>
  <c r="M3149" i="22"/>
  <c r="L3150" i="22"/>
  <c r="K3150" i="22"/>
  <c r="O3150" i="22" s="1"/>
  <c r="J3150" i="22"/>
  <c r="G3151" i="22"/>
  <c r="T3151" i="22" s="1"/>
  <c r="P3149" i="22" l="1"/>
  <c r="Q3149" i="22" s="1"/>
  <c r="U3149" i="22" s="1"/>
  <c r="R3148" i="22"/>
  <c r="S3148" i="22"/>
  <c r="N3150" i="22"/>
  <c r="M3150" i="22"/>
  <c r="L3151" i="22"/>
  <c r="K3151" i="22"/>
  <c r="O3151" i="22" s="1"/>
  <c r="J3151" i="22"/>
  <c r="G3152" i="22"/>
  <c r="T3152" i="22" s="1"/>
  <c r="P3150" i="22" l="1"/>
  <c r="Q3150" i="22" s="1"/>
  <c r="U3150" i="22" s="1"/>
  <c r="R3149" i="22"/>
  <c r="S3149" i="22"/>
  <c r="N3151" i="22"/>
  <c r="M3151" i="22"/>
  <c r="L3152" i="22"/>
  <c r="K3152" i="22"/>
  <c r="O3152" i="22" s="1"/>
  <c r="J3152" i="22"/>
  <c r="G3153" i="22"/>
  <c r="T3153" i="22" s="1"/>
  <c r="P3151" i="22" l="1"/>
  <c r="Q3151" i="22" s="1"/>
  <c r="U3151" i="22" s="1"/>
  <c r="R3150" i="22"/>
  <c r="S3150" i="22"/>
  <c r="N3152" i="22"/>
  <c r="M3152" i="22"/>
  <c r="L3153" i="22"/>
  <c r="K3153" i="22"/>
  <c r="O3153" i="22" s="1"/>
  <c r="J3153" i="22"/>
  <c r="G3154" i="22"/>
  <c r="T3154" i="22" s="1"/>
  <c r="R3151" i="22" l="1"/>
  <c r="P3152" i="22"/>
  <c r="Q3152" i="22" s="1"/>
  <c r="U3152" i="22" s="1"/>
  <c r="S3151" i="22"/>
  <c r="N3153" i="22"/>
  <c r="M3153" i="22"/>
  <c r="L3154" i="22"/>
  <c r="K3154" i="22"/>
  <c r="O3154" i="22" s="1"/>
  <c r="J3154" i="22"/>
  <c r="G3155" i="22"/>
  <c r="T3155" i="22" s="1"/>
  <c r="R3152" i="22" l="1"/>
  <c r="P3153" i="22"/>
  <c r="Q3153" i="22" s="1"/>
  <c r="U3153" i="22" s="1"/>
  <c r="S3152" i="22"/>
  <c r="N3154" i="22"/>
  <c r="M3154" i="22"/>
  <c r="L3155" i="22"/>
  <c r="K3155" i="22"/>
  <c r="O3155" i="22" s="1"/>
  <c r="J3155" i="22"/>
  <c r="G3156" i="22"/>
  <c r="T3156" i="22" s="1"/>
  <c r="R3153" i="22" l="1"/>
  <c r="P3154" i="22"/>
  <c r="Q3154" i="22" s="1"/>
  <c r="U3154" i="22" s="1"/>
  <c r="S3153" i="22"/>
  <c r="N3155" i="22"/>
  <c r="M3155" i="22"/>
  <c r="L3156" i="22"/>
  <c r="K3156" i="22"/>
  <c r="O3156" i="22" s="1"/>
  <c r="J3156" i="22"/>
  <c r="G3157" i="22"/>
  <c r="T3157" i="22" s="1"/>
  <c r="R3154" i="22" l="1"/>
  <c r="P3155" i="22"/>
  <c r="Q3155" i="22" s="1"/>
  <c r="U3155" i="22" s="1"/>
  <c r="S3154" i="22"/>
  <c r="N3156" i="22"/>
  <c r="P3156" i="22" s="1"/>
  <c r="M3156" i="22"/>
  <c r="L3157" i="22"/>
  <c r="K3157" i="22"/>
  <c r="O3157" i="22" s="1"/>
  <c r="J3157" i="22"/>
  <c r="G3158" i="22"/>
  <c r="T3158" i="22" s="1"/>
  <c r="R3155" i="22" l="1"/>
  <c r="Q3156" i="22"/>
  <c r="U3156" i="22" s="1"/>
  <c r="S3155" i="22"/>
  <c r="N3157" i="22"/>
  <c r="M3157" i="22"/>
  <c r="L3158" i="22"/>
  <c r="K3158" i="22"/>
  <c r="O3158" i="22" s="1"/>
  <c r="J3158" i="22"/>
  <c r="G3159" i="22"/>
  <c r="T3159" i="22" s="1"/>
  <c r="R3156" i="22" l="1"/>
  <c r="P3157" i="22"/>
  <c r="Q3157" i="22" s="1"/>
  <c r="U3157" i="22" s="1"/>
  <c r="S3156" i="22"/>
  <c r="N3158" i="22"/>
  <c r="M3158" i="22"/>
  <c r="L3159" i="22"/>
  <c r="K3159" i="22"/>
  <c r="O3159" i="22" s="1"/>
  <c r="J3159" i="22"/>
  <c r="G3160" i="22"/>
  <c r="T3160" i="22" s="1"/>
  <c r="R3157" i="22" l="1"/>
  <c r="P3158" i="22"/>
  <c r="Q3158" i="22" s="1"/>
  <c r="U3158" i="22" s="1"/>
  <c r="S3157" i="22"/>
  <c r="N3159" i="22"/>
  <c r="M3159" i="22"/>
  <c r="L3160" i="22"/>
  <c r="K3160" i="22"/>
  <c r="O3160" i="22" s="1"/>
  <c r="J3160" i="22"/>
  <c r="G3161" i="22"/>
  <c r="T3161" i="22" s="1"/>
  <c r="R3158" i="22" l="1"/>
  <c r="P3159" i="22"/>
  <c r="Q3159" i="22" s="1"/>
  <c r="U3159" i="22" s="1"/>
  <c r="S3158" i="22"/>
  <c r="N3160" i="22"/>
  <c r="M3160" i="22"/>
  <c r="L3161" i="22"/>
  <c r="K3161" i="22"/>
  <c r="O3161" i="22" s="1"/>
  <c r="J3161" i="22"/>
  <c r="G3162" i="22"/>
  <c r="T3162" i="22" s="1"/>
  <c r="R3159" i="22" l="1"/>
  <c r="P3160" i="22"/>
  <c r="Q3160" i="22" s="1"/>
  <c r="U3160" i="22" s="1"/>
  <c r="S3159" i="22"/>
  <c r="N3161" i="22"/>
  <c r="M3161" i="22"/>
  <c r="L3162" i="22"/>
  <c r="K3162" i="22"/>
  <c r="O3162" i="22" s="1"/>
  <c r="J3162" i="22"/>
  <c r="G3163" i="22"/>
  <c r="T3163" i="22" s="1"/>
  <c r="R3160" i="22" l="1"/>
  <c r="S3160" i="22"/>
  <c r="P3161" i="22"/>
  <c r="Q3161" i="22" s="1"/>
  <c r="U3161" i="22" s="1"/>
  <c r="N3162" i="22"/>
  <c r="M3162" i="22"/>
  <c r="L3163" i="22"/>
  <c r="K3163" i="22"/>
  <c r="O3163" i="22" s="1"/>
  <c r="J3163" i="22"/>
  <c r="G3164" i="22"/>
  <c r="T3164" i="22" s="1"/>
  <c r="R3161" i="22" l="1"/>
  <c r="P3162" i="22"/>
  <c r="Q3162" i="22" s="1"/>
  <c r="U3162" i="22" s="1"/>
  <c r="S3161" i="22"/>
  <c r="N3163" i="22"/>
  <c r="M3163" i="22"/>
  <c r="L3164" i="22"/>
  <c r="K3164" i="22"/>
  <c r="O3164" i="22" s="1"/>
  <c r="J3164" i="22"/>
  <c r="G3165" i="22"/>
  <c r="T3165" i="22" s="1"/>
  <c r="R3162" i="22" l="1"/>
  <c r="P3163" i="22"/>
  <c r="Q3163" i="22" s="1"/>
  <c r="U3163" i="22" s="1"/>
  <c r="S3162" i="22"/>
  <c r="N3164" i="22"/>
  <c r="M3164" i="22"/>
  <c r="L3165" i="22"/>
  <c r="K3165" i="22"/>
  <c r="O3165" i="22" s="1"/>
  <c r="J3165" i="22"/>
  <c r="G3166" i="22"/>
  <c r="T3166" i="22" s="1"/>
  <c r="P3164" i="22" l="1"/>
  <c r="Q3164" i="22" s="1"/>
  <c r="U3164" i="22" s="1"/>
  <c r="S3163" i="22"/>
  <c r="R3163" i="22"/>
  <c r="N3165" i="22"/>
  <c r="M3165" i="22"/>
  <c r="L3166" i="22"/>
  <c r="K3166" i="22"/>
  <c r="O3166" i="22" s="1"/>
  <c r="J3166" i="22"/>
  <c r="G3167" i="22"/>
  <c r="T3167" i="22" s="1"/>
  <c r="P3165" i="22" l="1"/>
  <c r="Q3165" i="22" s="1"/>
  <c r="U3165" i="22" s="1"/>
  <c r="S3164" i="22"/>
  <c r="R3164" i="22"/>
  <c r="N3166" i="22"/>
  <c r="M3166" i="22"/>
  <c r="L3167" i="22"/>
  <c r="K3167" i="22"/>
  <c r="O3167" i="22" s="1"/>
  <c r="J3167" i="22"/>
  <c r="G3168" i="22"/>
  <c r="T3168" i="22" s="1"/>
  <c r="R3165" i="22" l="1"/>
  <c r="P3166" i="22"/>
  <c r="Q3166" i="22" s="1"/>
  <c r="U3166" i="22" s="1"/>
  <c r="S3165" i="22"/>
  <c r="N3167" i="22"/>
  <c r="M3167" i="22"/>
  <c r="L3168" i="22"/>
  <c r="K3168" i="22"/>
  <c r="O3168" i="22" s="1"/>
  <c r="J3168" i="22"/>
  <c r="G3169" i="22"/>
  <c r="T3169" i="22" s="1"/>
  <c r="P3167" i="22" l="1"/>
  <c r="Q3167" i="22" s="1"/>
  <c r="U3167" i="22" s="1"/>
  <c r="R3166" i="22"/>
  <c r="S3166" i="22"/>
  <c r="N3168" i="22"/>
  <c r="M3168" i="22"/>
  <c r="L3169" i="22"/>
  <c r="K3169" i="22"/>
  <c r="O3169" i="22" s="1"/>
  <c r="J3169" i="22"/>
  <c r="G3170" i="22"/>
  <c r="T3170" i="22" s="1"/>
  <c r="P3168" i="22" l="1"/>
  <c r="Q3168" i="22" s="1"/>
  <c r="U3168" i="22" s="1"/>
  <c r="R3167" i="22"/>
  <c r="S3167" i="22"/>
  <c r="N3169" i="22"/>
  <c r="M3169" i="22"/>
  <c r="L3170" i="22"/>
  <c r="K3170" i="22"/>
  <c r="O3170" i="22" s="1"/>
  <c r="J3170" i="22"/>
  <c r="G3171" i="22"/>
  <c r="T3171" i="22" s="1"/>
  <c r="R3168" i="22" l="1"/>
  <c r="P3169" i="22"/>
  <c r="Q3169" i="22" s="1"/>
  <c r="U3169" i="22" s="1"/>
  <c r="S3168" i="22"/>
  <c r="N3170" i="22"/>
  <c r="M3170" i="22"/>
  <c r="L3171" i="22"/>
  <c r="K3171" i="22"/>
  <c r="O3171" i="22" s="1"/>
  <c r="J3171" i="22"/>
  <c r="G3172" i="22"/>
  <c r="T3172" i="22" s="1"/>
  <c r="R3169" i="22" l="1"/>
  <c r="P3170" i="22"/>
  <c r="Q3170" i="22" s="1"/>
  <c r="U3170" i="22" s="1"/>
  <c r="S3169" i="22"/>
  <c r="N3171" i="22"/>
  <c r="M3171" i="22"/>
  <c r="L3172" i="22"/>
  <c r="K3172" i="22"/>
  <c r="O3172" i="22" s="1"/>
  <c r="J3172" i="22"/>
  <c r="G3173" i="22"/>
  <c r="T3173" i="22" s="1"/>
  <c r="R3170" i="22" l="1"/>
  <c r="P3171" i="22"/>
  <c r="Q3171" i="22" s="1"/>
  <c r="U3171" i="22" s="1"/>
  <c r="S3170" i="22"/>
  <c r="N3172" i="22"/>
  <c r="M3172" i="22"/>
  <c r="L3173" i="22"/>
  <c r="K3173" i="22"/>
  <c r="O3173" i="22" s="1"/>
  <c r="J3173" i="22"/>
  <c r="G3174" i="22"/>
  <c r="T3174" i="22" s="1"/>
  <c r="R3171" i="22" l="1"/>
  <c r="P3172" i="22"/>
  <c r="Q3172" i="22" s="1"/>
  <c r="U3172" i="22" s="1"/>
  <c r="S3171" i="22"/>
  <c r="N3173" i="22"/>
  <c r="M3173" i="22"/>
  <c r="L3174" i="22"/>
  <c r="K3174" i="22"/>
  <c r="O3174" i="22" s="1"/>
  <c r="J3174" i="22"/>
  <c r="G3175" i="22"/>
  <c r="T3175" i="22" s="1"/>
  <c r="R3172" i="22" l="1"/>
  <c r="P3173" i="22"/>
  <c r="Q3173" i="22" s="1"/>
  <c r="U3173" i="22" s="1"/>
  <c r="S3172" i="22"/>
  <c r="N3174" i="22"/>
  <c r="P3174" i="22" s="1"/>
  <c r="M3174" i="22"/>
  <c r="L3175" i="22"/>
  <c r="K3175" i="22"/>
  <c r="O3175" i="22" s="1"/>
  <c r="J3175" i="22"/>
  <c r="G3176" i="22"/>
  <c r="T3176" i="22" s="1"/>
  <c r="R3173" i="22" l="1"/>
  <c r="Q3174" i="22"/>
  <c r="U3174" i="22" s="1"/>
  <c r="S3173" i="22"/>
  <c r="N3175" i="22"/>
  <c r="P3175" i="22" s="1"/>
  <c r="M3175" i="22"/>
  <c r="L3176" i="22"/>
  <c r="K3176" i="22"/>
  <c r="O3176" i="22" s="1"/>
  <c r="J3176" i="22"/>
  <c r="G3177" i="22"/>
  <c r="T3177" i="22" s="1"/>
  <c r="R3174" i="22" l="1"/>
  <c r="S3174" i="22"/>
  <c r="Q3175" i="22"/>
  <c r="U3175" i="22" s="1"/>
  <c r="N3176" i="22"/>
  <c r="M3176" i="22"/>
  <c r="L3177" i="22"/>
  <c r="K3177" i="22"/>
  <c r="O3177" i="22" s="1"/>
  <c r="J3177" i="22"/>
  <c r="G3178" i="22"/>
  <c r="T3178" i="22" s="1"/>
  <c r="R3175" i="22" l="1"/>
  <c r="P3176" i="22"/>
  <c r="Q3176" i="22" s="1"/>
  <c r="U3176" i="22" s="1"/>
  <c r="S3175" i="22"/>
  <c r="N3177" i="22"/>
  <c r="M3177" i="22"/>
  <c r="L3178" i="22"/>
  <c r="K3178" i="22"/>
  <c r="O3178" i="22" s="1"/>
  <c r="J3178" i="22"/>
  <c r="G3179" i="22"/>
  <c r="T3179" i="22" s="1"/>
  <c r="P3177" i="22" l="1"/>
  <c r="Q3177" i="22" s="1"/>
  <c r="U3177" i="22" s="1"/>
  <c r="R3176" i="22"/>
  <c r="S3176" i="22"/>
  <c r="N3178" i="22"/>
  <c r="M3178" i="22"/>
  <c r="L3179" i="22"/>
  <c r="K3179" i="22"/>
  <c r="O3179" i="22" s="1"/>
  <c r="J3179" i="22"/>
  <c r="G3180" i="22"/>
  <c r="T3180" i="22" s="1"/>
  <c r="P3178" i="22" l="1"/>
  <c r="Q3178" i="22" s="1"/>
  <c r="U3178" i="22" s="1"/>
  <c r="R3177" i="22"/>
  <c r="S3177" i="22"/>
  <c r="N3179" i="22"/>
  <c r="M3179" i="22"/>
  <c r="L3180" i="22"/>
  <c r="K3180" i="22"/>
  <c r="O3180" i="22" s="1"/>
  <c r="J3180" i="22"/>
  <c r="G3181" i="22"/>
  <c r="T3181" i="22" s="1"/>
  <c r="P3179" i="22" l="1"/>
  <c r="Q3179" i="22" s="1"/>
  <c r="U3179" i="22" s="1"/>
  <c r="R3178" i="22"/>
  <c r="S3178" i="22"/>
  <c r="N3180" i="22"/>
  <c r="M3180" i="22"/>
  <c r="L3181" i="22"/>
  <c r="K3181" i="22"/>
  <c r="O3181" i="22" s="1"/>
  <c r="J3181" i="22"/>
  <c r="G3182" i="22"/>
  <c r="T3182" i="22" s="1"/>
  <c r="R3179" i="22" l="1"/>
  <c r="P3180" i="22"/>
  <c r="Q3180" i="22" s="1"/>
  <c r="U3180" i="22" s="1"/>
  <c r="S3179" i="22"/>
  <c r="N3181" i="22"/>
  <c r="M3181" i="22"/>
  <c r="L3182" i="22"/>
  <c r="K3182" i="22"/>
  <c r="O3182" i="22" s="1"/>
  <c r="J3182" i="22"/>
  <c r="G3183" i="22"/>
  <c r="T3183" i="22" s="1"/>
  <c r="R3180" i="22" l="1"/>
  <c r="P3181" i="22"/>
  <c r="Q3181" i="22" s="1"/>
  <c r="U3181" i="22" s="1"/>
  <c r="S3180" i="22"/>
  <c r="N3182" i="22"/>
  <c r="M3182" i="22"/>
  <c r="L3183" i="22"/>
  <c r="K3183" i="22"/>
  <c r="O3183" i="22" s="1"/>
  <c r="J3183" i="22"/>
  <c r="G3184" i="22"/>
  <c r="T3184" i="22" s="1"/>
  <c r="R3181" i="22" l="1"/>
  <c r="P3182" i="22"/>
  <c r="Q3182" i="22" s="1"/>
  <c r="U3182" i="22" s="1"/>
  <c r="S3181" i="22"/>
  <c r="N3183" i="22"/>
  <c r="M3183" i="22"/>
  <c r="L3184" i="22"/>
  <c r="K3184" i="22"/>
  <c r="O3184" i="22" s="1"/>
  <c r="J3184" i="22"/>
  <c r="G3185" i="22"/>
  <c r="T3185" i="22" s="1"/>
  <c r="R3182" i="22" l="1"/>
  <c r="P3183" i="22"/>
  <c r="Q3183" i="22" s="1"/>
  <c r="U3183" i="22" s="1"/>
  <c r="S3182" i="22"/>
  <c r="N3184" i="22"/>
  <c r="M3184" i="22"/>
  <c r="L3185" i="22"/>
  <c r="K3185" i="22"/>
  <c r="O3185" i="22" s="1"/>
  <c r="J3185" i="22"/>
  <c r="G3186" i="22"/>
  <c r="T3186" i="22" s="1"/>
  <c r="R3183" i="22" l="1"/>
  <c r="P3184" i="22"/>
  <c r="Q3184" i="22" s="1"/>
  <c r="U3184" i="22" s="1"/>
  <c r="S3183" i="22"/>
  <c r="N3185" i="22"/>
  <c r="M3185" i="22"/>
  <c r="L3186" i="22"/>
  <c r="K3186" i="22"/>
  <c r="O3186" i="22" s="1"/>
  <c r="J3186" i="22"/>
  <c r="G3187" i="22"/>
  <c r="T3187" i="22" s="1"/>
  <c r="P3185" i="22" l="1"/>
  <c r="Q3185" i="22" s="1"/>
  <c r="U3185" i="22" s="1"/>
  <c r="R3184" i="22"/>
  <c r="S3184" i="22"/>
  <c r="N3186" i="22"/>
  <c r="M3186" i="22"/>
  <c r="L3187" i="22"/>
  <c r="K3187" i="22"/>
  <c r="O3187" i="22" s="1"/>
  <c r="J3187" i="22"/>
  <c r="G3188" i="22"/>
  <c r="T3188" i="22" s="1"/>
  <c r="P3186" i="22" l="1"/>
  <c r="Q3186" i="22" s="1"/>
  <c r="U3186" i="22" s="1"/>
  <c r="R3185" i="22"/>
  <c r="S3185" i="22"/>
  <c r="N3187" i="22"/>
  <c r="P3187" i="22" s="1"/>
  <c r="M3187" i="22"/>
  <c r="L3188" i="22"/>
  <c r="K3188" i="22"/>
  <c r="O3188" i="22" s="1"/>
  <c r="J3188" i="22"/>
  <c r="G3189" i="22"/>
  <c r="T3189" i="22" s="1"/>
  <c r="R3186" i="22" l="1"/>
  <c r="Q3187" i="22"/>
  <c r="U3187" i="22" s="1"/>
  <c r="S3186" i="22"/>
  <c r="N3188" i="22"/>
  <c r="M3188" i="22"/>
  <c r="L3189" i="22"/>
  <c r="K3189" i="22"/>
  <c r="O3189" i="22" s="1"/>
  <c r="J3189" i="22"/>
  <c r="G3190" i="22"/>
  <c r="T3190" i="22" s="1"/>
  <c r="R3187" i="22" l="1"/>
  <c r="P3188" i="22"/>
  <c r="Q3188" i="22" s="1"/>
  <c r="U3188" i="22" s="1"/>
  <c r="S3187" i="22"/>
  <c r="N3189" i="22"/>
  <c r="M3189" i="22"/>
  <c r="L3190" i="22"/>
  <c r="K3190" i="22"/>
  <c r="O3190" i="22" s="1"/>
  <c r="J3190" i="22"/>
  <c r="G3191" i="22"/>
  <c r="T3191" i="22" s="1"/>
  <c r="P3189" i="22" l="1"/>
  <c r="Q3189" i="22" s="1"/>
  <c r="U3189" i="22" s="1"/>
  <c r="R3188" i="22"/>
  <c r="S3188" i="22"/>
  <c r="N3190" i="22"/>
  <c r="M3190" i="22"/>
  <c r="L3191" i="22"/>
  <c r="K3191" i="22"/>
  <c r="O3191" i="22" s="1"/>
  <c r="J3191" i="22"/>
  <c r="G3192" i="22"/>
  <c r="T3192" i="22" s="1"/>
  <c r="R3189" i="22" l="1"/>
  <c r="P3190" i="22"/>
  <c r="Q3190" i="22" s="1"/>
  <c r="U3190" i="22" s="1"/>
  <c r="S3189" i="22"/>
  <c r="N3191" i="22"/>
  <c r="M3191" i="22"/>
  <c r="L3192" i="22"/>
  <c r="K3192" i="22"/>
  <c r="O3192" i="22" s="1"/>
  <c r="J3192" i="22"/>
  <c r="G3193" i="22"/>
  <c r="T3193" i="22" s="1"/>
  <c r="P3191" i="22" l="1"/>
  <c r="Q3191" i="22" s="1"/>
  <c r="U3191" i="22" s="1"/>
  <c r="R3190" i="22"/>
  <c r="S3190" i="22"/>
  <c r="N3192" i="22"/>
  <c r="M3192" i="22"/>
  <c r="L3193" i="22"/>
  <c r="K3193" i="22"/>
  <c r="O3193" i="22" s="1"/>
  <c r="J3193" i="22"/>
  <c r="G3194" i="22"/>
  <c r="T3194" i="22" s="1"/>
  <c r="R3191" i="22" l="1"/>
  <c r="P3192" i="22"/>
  <c r="Q3192" i="22" s="1"/>
  <c r="U3192" i="22" s="1"/>
  <c r="S3191" i="22"/>
  <c r="N3193" i="22"/>
  <c r="M3193" i="22"/>
  <c r="L3194" i="22"/>
  <c r="K3194" i="22"/>
  <c r="O3194" i="22" s="1"/>
  <c r="J3194" i="22"/>
  <c r="G3195" i="22"/>
  <c r="T3195" i="22" s="1"/>
  <c r="R3192" i="22" l="1"/>
  <c r="P3193" i="22"/>
  <c r="Q3193" i="22" s="1"/>
  <c r="U3193" i="22" s="1"/>
  <c r="S3192" i="22"/>
  <c r="N3194" i="22"/>
  <c r="M3194" i="22"/>
  <c r="L3195" i="22"/>
  <c r="K3195" i="22"/>
  <c r="O3195" i="22" s="1"/>
  <c r="J3195" i="22"/>
  <c r="G3196" i="22"/>
  <c r="T3196" i="22" s="1"/>
  <c r="R3193" i="22" l="1"/>
  <c r="P3194" i="22"/>
  <c r="Q3194" i="22" s="1"/>
  <c r="U3194" i="22" s="1"/>
  <c r="S3193" i="22"/>
  <c r="N3195" i="22"/>
  <c r="M3195" i="22"/>
  <c r="L3196" i="22"/>
  <c r="K3196" i="22"/>
  <c r="O3196" i="22" s="1"/>
  <c r="J3196" i="22"/>
  <c r="G3197" i="22"/>
  <c r="T3197" i="22" s="1"/>
  <c r="R3194" i="22" l="1"/>
  <c r="P3195" i="22"/>
  <c r="Q3195" i="22" s="1"/>
  <c r="U3195" i="22" s="1"/>
  <c r="S3194" i="22"/>
  <c r="N3196" i="22"/>
  <c r="M3196" i="22"/>
  <c r="L3197" i="22"/>
  <c r="K3197" i="22"/>
  <c r="O3197" i="22" s="1"/>
  <c r="J3197" i="22"/>
  <c r="G3198" i="22"/>
  <c r="T3198" i="22" s="1"/>
  <c r="R3195" i="22" l="1"/>
  <c r="P3196" i="22"/>
  <c r="Q3196" i="22" s="1"/>
  <c r="U3196" i="22" s="1"/>
  <c r="S3195" i="22"/>
  <c r="N3197" i="22"/>
  <c r="M3197" i="22"/>
  <c r="L3198" i="22"/>
  <c r="K3198" i="22"/>
  <c r="O3198" i="22" s="1"/>
  <c r="J3198" i="22"/>
  <c r="G3199" i="22"/>
  <c r="T3199" i="22" s="1"/>
  <c r="R3196" i="22" l="1"/>
  <c r="P3197" i="22"/>
  <c r="Q3197" i="22" s="1"/>
  <c r="U3197" i="22" s="1"/>
  <c r="S3196" i="22"/>
  <c r="N3198" i="22"/>
  <c r="M3198" i="22"/>
  <c r="L3199" i="22"/>
  <c r="K3199" i="22"/>
  <c r="O3199" i="22" s="1"/>
  <c r="J3199" i="22"/>
  <c r="G3200" i="22"/>
  <c r="T3200" i="22" s="1"/>
  <c r="R3197" i="22" l="1"/>
  <c r="P3198" i="22"/>
  <c r="Q3198" i="22" s="1"/>
  <c r="U3198" i="22" s="1"/>
  <c r="S3197" i="22"/>
  <c r="N3199" i="22"/>
  <c r="P3199" i="22" s="1"/>
  <c r="M3199" i="22"/>
  <c r="L3200" i="22"/>
  <c r="K3200" i="22"/>
  <c r="O3200" i="22" s="1"/>
  <c r="J3200" i="22"/>
  <c r="G3201" i="22"/>
  <c r="T3201" i="22" s="1"/>
  <c r="R3198" i="22" l="1"/>
  <c r="Q3199" i="22"/>
  <c r="U3199" i="22" s="1"/>
  <c r="S3198" i="22"/>
  <c r="N3200" i="22"/>
  <c r="M3200" i="22"/>
  <c r="L3201" i="22"/>
  <c r="K3201" i="22"/>
  <c r="O3201" i="22" s="1"/>
  <c r="J3201" i="22"/>
  <c r="G3202" i="22"/>
  <c r="T3202" i="22" s="1"/>
  <c r="P3200" i="22" l="1"/>
  <c r="Q3200" i="22" s="1"/>
  <c r="U3200" i="22" s="1"/>
  <c r="R3199" i="22"/>
  <c r="S3199" i="22"/>
  <c r="N3201" i="22"/>
  <c r="M3201" i="22"/>
  <c r="L3202" i="22"/>
  <c r="K3202" i="22"/>
  <c r="O3202" i="22" s="1"/>
  <c r="J3202" i="22"/>
  <c r="G3203" i="22"/>
  <c r="T3203" i="22" s="1"/>
  <c r="R3200" i="22" l="1"/>
  <c r="P3201" i="22"/>
  <c r="Q3201" i="22" s="1"/>
  <c r="U3201" i="22" s="1"/>
  <c r="S3200" i="22"/>
  <c r="N3202" i="22"/>
  <c r="M3202" i="22"/>
  <c r="L3203" i="22"/>
  <c r="K3203" i="22"/>
  <c r="O3203" i="22" s="1"/>
  <c r="J3203" i="22"/>
  <c r="G3204" i="22"/>
  <c r="T3204" i="22" s="1"/>
  <c r="P3202" i="22" l="1"/>
  <c r="Q3202" i="22" s="1"/>
  <c r="U3202" i="22" s="1"/>
  <c r="R3201" i="22"/>
  <c r="S3201" i="22"/>
  <c r="N3203" i="22"/>
  <c r="M3203" i="22"/>
  <c r="L3204" i="22"/>
  <c r="K3204" i="22"/>
  <c r="O3204" i="22" s="1"/>
  <c r="J3204" i="22"/>
  <c r="G3205" i="22"/>
  <c r="T3205" i="22" s="1"/>
  <c r="R3202" i="22" l="1"/>
  <c r="P3203" i="22"/>
  <c r="Q3203" i="22" s="1"/>
  <c r="U3203" i="22" s="1"/>
  <c r="S3202" i="22"/>
  <c r="N3204" i="22"/>
  <c r="M3204" i="22"/>
  <c r="L3205" i="22"/>
  <c r="K3205" i="22"/>
  <c r="O3205" i="22" s="1"/>
  <c r="J3205" i="22"/>
  <c r="G3206" i="22"/>
  <c r="T3206" i="22" s="1"/>
  <c r="R3203" i="22" l="1"/>
  <c r="P3204" i="22"/>
  <c r="Q3204" i="22" s="1"/>
  <c r="U3204" i="22" s="1"/>
  <c r="S3203" i="22"/>
  <c r="N3205" i="22"/>
  <c r="M3205" i="22"/>
  <c r="L3206" i="22"/>
  <c r="K3206" i="22"/>
  <c r="O3206" i="22" s="1"/>
  <c r="J3206" i="22"/>
  <c r="G3207" i="22"/>
  <c r="T3207" i="22" s="1"/>
  <c r="R3204" i="22" l="1"/>
  <c r="P3205" i="22"/>
  <c r="Q3205" i="22" s="1"/>
  <c r="U3205" i="22" s="1"/>
  <c r="S3204" i="22"/>
  <c r="N3206" i="22"/>
  <c r="M3206" i="22"/>
  <c r="L3207" i="22"/>
  <c r="K3207" i="22"/>
  <c r="O3207" i="22" s="1"/>
  <c r="J3207" i="22"/>
  <c r="G3208" i="22"/>
  <c r="T3208" i="22" s="1"/>
  <c r="R3205" i="22" l="1"/>
  <c r="P3206" i="22"/>
  <c r="Q3206" i="22" s="1"/>
  <c r="U3206" i="22" s="1"/>
  <c r="S3205" i="22"/>
  <c r="N3207" i="22"/>
  <c r="M3207" i="22"/>
  <c r="L3208" i="22"/>
  <c r="K3208" i="22"/>
  <c r="O3208" i="22" s="1"/>
  <c r="J3208" i="22"/>
  <c r="G3209" i="22"/>
  <c r="T3209" i="22" s="1"/>
  <c r="R3206" i="22" l="1"/>
  <c r="P3207" i="22"/>
  <c r="Q3207" i="22" s="1"/>
  <c r="U3207" i="22" s="1"/>
  <c r="S3206" i="22"/>
  <c r="N3208" i="22"/>
  <c r="M3208" i="22"/>
  <c r="L3209" i="22"/>
  <c r="K3209" i="22"/>
  <c r="O3209" i="22" s="1"/>
  <c r="J3209" i="22"/>
  <c r="G3210" i="22"/>
  <c r="T3210" i="22" s="1"/>
  <c r="R3207" i="22" l="1"/>
  <c r="P3208" i="22"/>
  <c r="Q3208" i="22" s="1"/>
  <c r="U3208" i="22" s="1"/>
  <c r="S3207" i="22"/>
  <c r="N3209" i="22"/>
  <c r="M3209" i="22"/>
  <c r="L3210" i="22"/>
  <c r="K3210" i="22"/>
  <c r="O3210" i="22" s="1"/>
  <c r="J3210" i="22"/>
  <c r="G3211" i="22"/>
  <c r="T3211" i="22" s="1"/>
  <c r="R3208" i="22" l="1"/>
  <c r="P3209" i="22"/>
  <c r="Q3209" i="22" s="1"/>
  <c r="U3209" i="22" s="1"/>
  <c r="S3208" i="22"/>
  <c r="N3210" i="22"/>
  <c r="M3210" i="22"/>
  <c r="L3211" i="22"/>
  <c r="K3211" i="22"/>
  <c r="O3211" i="22" s="1"/>
  <c r="J3211" i="22"/>
  <c r="G3212" i="22"/>
  <c r="T3212" i="22" s="1"/>
  <c r="R3209" i="22" l="1"/>
  <c r="P3210" i="22"/>
  <c r="Q3210" i="22" s="1"/>
  <c r="U3210" i="22" s="1"/>
  <c r="S3209" i="22"/>
  <c r="N3211" i="22"/>
  <c r="M3211" i="22"/>
  <c r="L3212" i="22"/>
  <c r="K3212" i="22"/>
  <c r="O3212" i="22" s="1"/>
  <c r="J3212" i="22"/>
  <c r="G3213" i="22"/>
  <c r="T3213" i="22" s="1"/>
  <c r="P3211" i="22" l="1"/>
  <c r="Q3211" i="22" s="1"/>
  <c r="U3211" i="22" s="1"/>
  <c r="R3210" i="22"/>
  <c r="S3210" i="22"/>
  <c r="N3212" i="22"/>
  <c r="M3212" i="22"/>
  <c r="L3213" i="22"/>
  <c r="K3213" i="22"/>
  <c r="O3213" i="22" s="1"/>
  <c r="J3213" i="22"/>
  <c r="G3214" i="22"/>
  <c r="T3214" i="22" s="1"/>
  <c r="R3211" i="22" l="1"/>
  <c r="P3212" i="22"/>
  <c r="Q3212" i="22" s="1"/>
  <c r="U3212" i="22" s="1"/>
  <c r="S3211" i="22"/>
  <c r="N3213" i="22"/>
  <c r="M3213" i="22"/>
  <c r="L3214" i="22"/>
  <c r="K3214" i="22"/>
  <c r="O3214" i="22" s="1"/>
  <c r="J3214" i="22"/>
  <c r="G3215" i="22"/>
  <c r="T3215" i="22" s="1"/>
  <c r="R3212" i="22" l="1"/>
  <c r="P3213" i="22"/>
  <c r="Q3213" i="22" s="1"/>
  <c r="U3213" i="22" s="1"/>
  <c r="S3212" i="22"/>
  <c r="N3214" i="22"/>
  <c r="M3214" i="22"/>
  <c r="L3215" i="22"/>
  <c r="K3215" i="22"/>
  <c r="O3215" i="22" s="1"/>
  <c r="J3215" i="22"/>
  <c r="G3216" i="22"/>
  <c r="T3216" i="22" s="1"/>
  <c r="R3213" i="22" l="1"/>
  <c r="P3214" i="22"/>
  <c r="Q3214" i="22" s="1"/>
  <c r="U3214" i="22" s="1"/>
  <c r="S3213" i="22"/>
  <c r="N3215" i="22"/>
  <c r="M3215" i="22"/>
  <c r="L3216" i="22"/>
  <c r="K3216" i="22"/>
  <c r="O3216" i="22" s="1"/>
  <c r="J3216" i="22"/>
  <c r="G3217" i="22"/>
  <c r="T3217" i="22" s="1"/>
  <c r="R3214" i="22" l="1"/>
  <c r="P3215" i="22"/>
  <c r="Q3215" i="22" s="1"/>
  <c r="U3215" i="22" s="1"/>
  <c r="S3214" i="22"/>
  <c r="N3216" i="22"/>
  <c r="M3216" i="22"/>
  <c r="L3217" i="22"/>
  <c r="K3217" i="22"/>
  <c r="O3217" i="22" s="1"/>
  <c r="J3217" i="22"/>
  <c r="G3218" i="22"/>
  <c r="T3218" i="22" s="1"/>
  <c r="R3215" i="22" l="1"/>
  <c r="P3216" i="22"/>
  <c r="Q3216" i="22" s="1"/>
  <c r="U3216" i="22" s="1"/>
  <c r="S3215" i="22"/>
  <c r="N3217" i="22"/>
  <c r="P3217" i="22" s="1"/>
  <c r="M3217" i="22"/>
  <c r="L3218" i="22"/>
  <c r="K3218" i="22"/>
  <c r="O3218" i="22" s="1"/>
  <c r="J3218" i="22"/>
  <c r="G3219" i="22"/>
  <c r="T3219" i="22" s="1"/>
  <c r="R3216" i="22" l="1"/>
  <c r="Q3217" i="22"/>
  <c r="U3217" i="22" s="1"/>
  <c r="S3216" i="22"/>
  <c r="N3218" i="22"/>
  <c r="P3218" i="22" s="1"/>
  <c r="M3218" i="22"/>
  <c r="L3219" i="22"/>
  <c r="K3219" i="22"/>
  <c r="O3219" i="22" s="1"/>
  <c r="J3219" i="22"/>
  <c r="G3220" i="22"/>
  <c r="T3220" i="22" s="1"/>
  <c r="R3217" i="22" l="1"/>
  <c r="S3217" i="22"/>
  <c r="Q3218" i="22"/>
  <c r="U3218" i="22" s="1"/>
  <c r="N3219" i="22"/>
  <c r="M3219" i="22"/>
  <c r="L3220" i="22"/>
  <c r="K3220" i="22"/>
  <c r="O3220" i="22" s="1"/>
  <c r="J3220" i="22"/>
  <c r="G3221" i="22"/>
  <c r="T3221" i="22" s="1"/>
  <c r="R3218" i="22" l="1"/>
  <c r="P3219" i="22"/>
  <c r="Q3219" i="22" s="1"/>
  <c r="U3219" i="22" s="1"/>
  <c r="S3218" i="22"/>
  <c r="N3220" i="22"/>
  <c r="M3220" i="22"/>
  <c r="L3221" i="22"/>
  <c r="K3221" i="22"/>
  <c r="O3221" i="22" s="1"/>
  <c r="J3221" i="22"/>
  <c r="G3222" i="22"/>
  <c r="T3222" i="22" s="1"/>
  <c r="R3219" i="22" l="1"/>
  <c r="P3220" i="22"/>
  <c r="Q3220" i="22" s="1"/>
  <c r="U3220" i="22" s="1"/>
  <c r="S3219" i="22"/>
  <c r="N3221" i="22"/>
  <c r="M3221" i="22"/>
  <c r="L3222" i="22"/>
  <c r="K3222" i="22"/>
  <c r="O3222" i="22" s="1"/>
  <c r="J3222" i="22"/>
  <c r="G3223" i="22"/>
  <c r="T3223" i="22" s="1"/>
  <c r="R3220" i="22" l="1"/>
  <c r="P3221" i="22"/>
  <c r="Q3221" i="22" s="1"/>
  <c r="U3221" i="22" s="1"/>
  <c r="S3220" i="22"/>
  <c r="N3222" i="22"/>
  <c r="M3222" i="22"/>
  <c r="L3223" i="22"/>
  <c r="K3223" i="22"/>
  <c r="O3223" i="22" s="1"/>
  <c r="J3223" i="22"/>
  <c r="G3224" i="22"/>
  <c r="T3224" i="22" s="1"/>
  <c r="R3221" i="22" l="1"/>
  <c r="P3222" i="22"/>
  <c r="Q3222" i="22" s="1"/>
  <c r="U3222" i="22" s="1"/>
  <c r="S3221" i="22"/>
  <c r="N3223" i="22"/>
  <c r="M3223" i="22"/>
  <c r="L3224" i="22"/>
  <c r="K3224" i="22"/>
  <c r="O3224" i="22" s="1"/>
  <c r="J3224" i="22"/>
  <c r="G3225" i="22"/>
  <c r="T3225" i="22" s="1"/>
  <c r="R3222" i="22" l="1"/>
  <c r="P3223" i="22"/>
  <c r="Q3223" i="22" s="1"/>
  <c r="U3223" i="22" s="1"/>
  <c r="S3222" i="22"/>
  <c r="N3224" i="22"/>
  <c r="P3224" i="22" s="1"/>
  <c r="M3224" i="22"/>
  <c r="L3225" i="22"/>
  <c r="K3225" i="22"/>
  <c r="O3225" i="22" s="1"/>
  <c r="J3225" i="22"/>
  <c r="G3226" i="22"/>
  <c r="T3226" i="22" s="1"/>
  <c r="R3223" i="22" l="1"/>
  <c r="Q3224" i="22"/>
  <c r="U3224" i="22" s="1"/>
  <c r="S3223" i="22"/>
  <c r="N3225" i="22"/>
  <c r="M3225" i="22"/>
  <c r="L3226" i="22"/>
  <c r="K3226" i="22"/>
  <c r="O3226" i="22" s="1"/>
  <c r="J3226" i="22"/>
  <c r="G3227" i="22"/>
  <c r="T3227" i="22" s="1"/>
  <c r="R3224" i="22" l="1"/>
  <c r="P3225" i="22"/>
  <c r="Q3225" i="22" s="1"/>
  <c r="U3225" i="22" s="1"/>
  <c r="S3224" i="22"/>
  <c r="N3226" i="22"/>
  <c r="M3226" i="22"/>
  <c r="L3227" i="22"/>
  <c r="K3227" i="22"/>
  <c r="O3227" i="22" s="1"/>
  <c r="J3227" i="22"/>
  <c r="G3228" i="22"/>
  <c r="T3228" i="22" s="1"/>
  <c r="R3225" i="22" l="1"/>
  <c r="S3225" i="22"/>
  <c r="P3226" i="22"/>
  <c r="Q3226" i="22" s="1"/>
  <c r="U3226" i="22" s="1"/>
  <c r="N3227" i="22"/>
  <c r="M3227" i="22"/>
  <c r="L3228" i="22"/>
  <c r="K3228" i="22"/>
  <c r="O3228" i="22" s="1"/>
  <c r="J3228" i="22"/>
  <c r="G3229" i="22"/>
  <c r="T3229" i="22" s="1"/>
  <c r="P3227" i="22" l="1"/>
  <c r="Q3227" i="22" s="1"/>
  <c r="U3227" i="22" s="1"/>
  <c r="R3226" i="22"/>
  <c r="S3226" i="22"/>
  <c r="N3228" i="22"/>
  <c r="M3228" i="22"/>
  <c r="L3229" i="22"/>
  <c r="K3229" i="22"/>
  <c r="O3229" i="22" s="1"/>
  <c r="J3229" i="22"/>
  <c r="G3230" i="22"/>
  <c r="T3230" i="22" s="1"/>
  <c r="S3227" i="22" l="1"/>
  <c r="R3227" i="22"/>
  <c r="P3228" i="22"/>
  <c r="Q3228" i="22" s="1"/>
  <c r="U3228" i="22" s="1"/>
  <c r="N3229" i="22"/>
  <c r="M3229" i="22"/>
  <c r="L3230" i="22"/>
  <c r="K3230" i="22"/>
  <c r="O3230" i="22" s="1"/>
  <c r="J3230" i="22"/>
  <c r="G3231" i="22"/>
  <c r="T3231" i="22" s="1"/>
  <c r="R3228" i="22" l="1"/>
  <c r="P3229" i="22"/>
  <c r="Q3229" i="22" s="1"/>
  <c r="U3229" i="22" s="1"/>
  <c r="S3228" i="22"/>
  <c r="N3230" i="22"/>
  <c r="M3230" i="22"/>
  <c r="L3231" i="22"/>
  <c r="K3231" i="22"/>
  <c r="O3231" i="22" s="1"/>
  <c r="J3231" i="22"/>
  <c r="G3232" i="22"/>
  <c r="T3232" i="22" s="1"/>
  <c r="R3229" i="22" l="1"/>
  <c r="P3230" i="22"/>
  <c r="Q3230" i="22" s="1"/>
  <c r="U3230" i="22" s="1"/>
  <c r="S3229" i="22"/>
  <c r="N3231" i="22"/>
  <c r="M3231" i="22"/>
  <c r="L3232" i="22"/>
  <c r="K3232" i="22"/>
  <c r="O3232" i="22" s="1"/>
  <c r="J3232" i="22"/>
  <c r="G3233" i="22"/>
  <c r="T3233" i="22" s="1"/>
  <c r="R3230" i="22" l="1"/>
  <c r="P3231" i="22"/>
  <c r="Q3231" i="22" s="1"/>
  <c r="U3231" i="22" s="1"/>
  <c r="S3230" i="22"/>
  <c r="N3232" i="22"/>
  <c r="M3232" i="22"/>
  <c r="L3233" i="22"/>
  <c r="K3233" i="22"/>
  <c r="O3233" i="22" s="1"/>
  <c r="J3233" i="22"/>
  <c r="G3234" i="22"/>
  <c r="T3234" i="22" s="1"/>
  <c r="R3231" i="22" l="1"/>
  <c r="P3232" i="22"/>
  <c r="Q3232" i="22" s="1"/>
  <c r="U3232" i="22" s="1"/>
  <c r="S3231" i="22"/>
  <c r="N3233" i="22"/>
  <c r="M3233" i="22"/>
  <c r="L3234" i="22"/>
  <c r="K3234" i="22"/>
  <c r="O3234" i="22" s="1"/>
  <c r="J3234" i="22"/>
  <c r="G3235" i="22"/>
  <c r="T3235" i="22" s="1"/>
  <c r="P3233" i="22" l="1"/>
  <c r="Q3233" i="22" s="1"/>
  <c r="U3233" i="22" s="1"/>
  <c r="R3232" i="22"/>
  <c r="S3232" i="22"/>
  <c r="N3234" i="22"/>
  <c r="M3234" i="22"/>
  <c r="L3235" i="22"/>
  <c r="K3235" i="22"/>
  <c r="O3235" i="22" s="1"/>
  <c r="J3235" i="22"/>
  <c r="G3236" i="22"/>
  <c r="T3236" i="22" s="1"/>
  <c r="P3234" i="22" l="1"/>
  <c r="Q3234" i="22" s="1"/>
  <c r="U3234" i="22" s="1"/>
  <c r="R3233" i="22"/>
  <c r="S3233" i="22"/>
  <c r="N3235" i="22"/>
  <c r="M3235" i="22"/>
  <c r="L3236" i="22"/>
  <c r="K3236" i="22"/>
  <c r="O3236" i="22" s="1"/>
  <c r="J3236" i="22"/>
  <c r="G3237" i="22"/>
  <c r="T3237" i="22" s="1"/>
  <c r="P3235" i="22" l="1"/>
  <c r="Q3235" i="22" s="1"/>
  <c r="U3235" i="22" s="1"/>
  <c r="R3234" i="22"/>
  <c r="S3234" i="22"/>
  <c r="N3236" i="22"/>
  <c r="M3236" i="22"/>
  <c r="L3237" i="22"/>
  <c r="K3237" i="22"/>
  <c r="O3237" i="22" s="1"/>
  <c r="J3237" i="22"/>
  <c r="G3238" i="22"/>
  <c r="T3238" i="22" s="1"/>
  <c r="R3235" i="22" l="1"/>
  <c r="P3236" i="22"/>
  <c r="Q3236" i="22" s="1"/>
  <c r="U3236" i="22" s="1"/>
  <c r="S3235" i="22"/>
  <c r="N3237" i="22"/>
  <c r="M3237" i="22"/>
  <c r="L3238" i="22"/>
  <c r="K3238" i="22"/>
  <c r="O3238" i="22" s="1"/>
  <c r="J3238" i="22"/>
  <c r="G3239" i="22"/>
  <c r="T3239" i="22" s="1"/>
  <c r="P3237" i="22" l="1"/>
  <c r="Q3237" i="22" s="1"/>
  <c r="U3237" i="22" s="1"/>
  <c r="R3236" i="22"/>
  <c r="S3236" i="22"/>
  <c r="N3238" i="22"/>
  <c r="M3238" i="22"/>
  <c r="L3239" i="22"/>
  <c r="K3239" i="22"/>
  <c r="O3239" i="22" s="1"/>
  <c r="J3239" i="22"/>
  <c r="G3240" i="22"/>
  <c r="T3240" i="22" s="1"/>
  <c r="R3237" i="22" l="1"/>
  <c r="P3238" i="22"/>
  <c r="Q3238" i="22" s="1"/>
  <c r="U3238" i="22" s="1"/>
  <c r="S3237" i="22"/>
  <c r="N3239" i="22"/>
  <c r="M3239" i="22"/>
  <c r="L3240" i="22"/>
  <c r="K3240" i="22"/>
  <c r="O3240" i="22" s="1"/>
  <c r="J3240" i="22"/>
  <c r="G3241" i="22"/>
  <c r="T3241" i="22" s="1"/>
  <c r="R3238" i="22" l="1"/>
  <c r="P3239" i="22"/>
  <c r="Q3239" i="22" s="1"/>
  <c r="U3239" i="22" s="1"/>
  <c r="S3238" i="22"/>
  <c r="N3240" i="22"/>
  <c r="M3240" i="22"/>
  <c r="L3241" i="22"/>
  <c r="K3241" i="22"/>
  <c r="O3241" i="22" s="1"/>
  <c r="J3241" i="22"/>
  <c r="G3242" i="22"/>
  <c r="T3242" i="22" s="1"/>
  <c r="R3239" i="22" l="1"/>
  <c r="P3240" i="22"/>
  <c r="Q3240" i="22" s="1"/>
  <c r="U3240" i="22" s="1"/>
  <c r="S3239" i="22"/>
  <c r="N3241" i="22"/>
  <c r="M3241" i="22"/>
  <c r="L3242" i="22"/>
  <c r="K3242" i="22"/>
  <c r="O3242" i="22" s="1"/>
  <c r="J3242" i="22"/>
  <c r="G3243" i="22"/>
  <c r="T3243" i="22" s="1"/>
  <c r="R3240" i="22" l="1"/>
  <c r="P3241" i="22"/>
  <c r="Q3241" i="22" s="1"/>
  <c r="U3241" i="22" s="1"/>
  <c r="S3240" i="22"/>
  <c r="N3242" i="22"/>
  <c r="M3242" i="22"/>
  <c r="L3243" i="22"/>
  <c r="K3243" i="22"/>
  <c r="O3243" i="22" s="1"/>
  <c r="J3243" i="22"/>
  <c r="G3244" i="22"/>
  <c r="T3244" i="22" s="1"/>
  <c r="R3241" i="22" l="1"/>
  <c r="P3242" i="22"/>
  <c r="Q3242" i="22" s="1"/>
  <c r="U3242" i="22" s="1"/>
  <c r="S3241" i="22"/>
  <c r="N3243" i="22"/>
  <c r="M3243" i="22"/>
  <c r="L3244" i="22"/>
  <c r="K3244" i="22"/>
  <c r="O3244" i="22" s="1"/>
  <c r="J3244" i="22"/>
  <c r="G3245" i="22"/>
  <c r="T3245" i="22" s="1"/>
  <c r="R3242" i="22" l="1"/>
  <c r="P3243" i="22"/>
  <c r="Q3243" i="22" s="1"/>
  <c r="U3243" i="22" s="1"/>
  <c r="S3242" i="22"/>
  <c r="N3244" i="22"/>
  <c r="M3244" i="22"/>
  <c r="L3245" i="22"/>
  <c r="K3245" i="22"/>
  <c r="O3245" i="22" s="1"/>
  <c r="J3245" i="22"/>
  <c r="G3246" i="22"/>
  <c r="T3246" i="22" s="1"/>
  <c r="P3244" i="22" l="1"/>
  <c r="Q3244" i="22" s="1"/>
  <c r="U3244" i="22" s="1"/>
  <c r="R3243" i="22"/>
  <c r="S3243" i="22"/>
  <c r="N3245" i="22"/>
  <c r="P3245" i="22" s="1"/>
  <c r="M3245" i="22"/>
  <c r="L3246" i="22"/>
  <c r="K3246" i="22"/>
  <c r="O3246" i="22" s="1"/>
  <c r="J3246" i="22"/>
  <c r="G3247" i="22"/>
  <c r="T3247" i="22" s="1"/>
  <c r="Q3245" i="22" l="1"/>
  <c r="U3245" i="22" s="1"/>
  <c r="R3244" i="22"/>
  <c r="S3244" i="22"/>
  <c r="N3246" i="22"/>
  <c r="M3246" i="22"/>
  <c r="L3247" i="22"/>
  <c r="K3247" i="22"/>
  <c r="O3247" i="22" s="1"/>
  <c r="J3247" i="22"/>
  <c r="G3248" i="22"/>
  <c r="T3248" i="22" s="1"/>
  <c r="P3246" i="22" l="1"/>
  <c r="Q3246" i="22" s="1"/>
  <c r="U3246" i="22" s="1"/>
  <c r="R3245" i="22"/>
  <c r="S3245" i="22"/>
  <c r="N3247" i="22"/>
  <c r="M3247" i="22"/>
  <c r="L3248" i="22"/>
  <c r="K3248" i="22"/>
  <c r="O3248" i="22" s="1"/>
  <c r="J3248" i="22"/>
  <c r="G3249" i="22"/>
  <c r="T3249" i="22" s="1"/>
  <c r="P3247" i="22" l="1"/>
  <c r="Q3247" i="22" s="1"/>
  <c r="U3247" i="22" s="1"/>
  <c r="R3246" i="22"/>
  <c r="S3246" i="22"/>
  <c r="N3248" i="22"/>
  <c r="M3248" i="22"/>
  <c r="L3249" i="22"/>
  <c r="K3249" i="22"/>
  <c r="O3249" i="22" s="1"/>
  <c r="J3249" i="22"/>
  <c r="G3250" i="22"/>
  <c r="T3250" i="22" s="1"/>
  <c r="R3247" i="22" l="1"/>
  <c r="P3248" i="22"/>
  <c r="Q3248" i="22" s="1"/>
  <c r="U3248" i="22" s="1"/>
  <c r="S3247" i="22"/>
  <c r="N3249" i="22"/>
  <c r="M3249" i="22"/>
  <c r="L3250" i="22"/>
  <c r="K3250" i="22"/>
  <c r="O3250" i="22" s="1"/>
  <c r="J3250" i="22"/>
  <c r="G3251" i="22"/>
  <c r="T3251" i="22" s="1"/>
  <c r="P3249" i="22" l="1"/>
  <c r="Q3249" i="22" s="1"/>
  <c r="U3249" i="22" s="1"/>
  <c r="R3248" i="22"/>
  <c r="S3248" i="22"/>
  <c r="N3250" i="22"/>
  <c r="M3250" i="22"/>
  <c r="L3251" i="22"/>
  <c r="K3251" i="22"/>
  <c r="O3251" i="22" s="1"/>
  <c r="J3251" i="22"/>
  <c r="G3252" i="22"/>
  <c r="T3252" i="22" s="1"/>
  <c r="R3249" i="22" l="1"/>
  <c r="P3250" i="22"/>
  <c r="Q3250" i="22" s="1"/>
  <c r="U3250" i="22" s="1"/>
  <c r="S3249" i="22"/>
  <c r="N3251" i="22"/>
  <c r="M3251" i="22"/>
  <c r="L3252" i="22"/>
  <c r="K3252" i="22"/>
  <c r="O3252" i="22" s="1"/>
  <c r="J3252" i="22"/>
  <c r="G3253" i="22"/>
  <c r="T3253" i="22" s="1"/>
  <c r="P3251" i="22" l="1"/>
  <c r="Q3251" i="22" s="1"/>
  <c r="U3251" i="22" s="1"/>
  <c r="R3250" i="22"/>
  <c r="S3250" i="22"/>
  <c r="N3252" i="22"/>
  <c r="M3252" i="22"/>
  <c r="L3253" i="22"/>
  <c r="K3253" i="22"/>
  <c r="O3253" i="22" s="1"/>
  <c r="J3253" i="22"/>
  <c r="G3254" i="22"/>
  <c r="T3254" i="22" s="1"/>
  <c r="P3252" i="22" l="1"/>
  <c r="Q3252" i="22" s="1"/>
  <c r="U3252" i="22" s="1"/>
  <c r="R3251" i="22"/>
  <c r="S3251" i="22"/>
  <c r="N3253" i="22"/>
  <c r="M3253" i="22"/>
  <c r="L3254" i="22"/>
  <c r="K3254" i="22"/>
  <c r="O3254" i="22" s="1"/>
  <c r="J3254" i="22"/>
  <c r="G3255" i="22"/>
  <c r="T3255" i="22" s="1"/>
  <c r="P3253" i="22" l="1"/>
  <c r="Q3253" i="22" s="1"/>
  <c r="U3253" i="22" s="1"/>
  <c r="R3252" i="22"/>
  <c r="S3252" i="22"/>
  <c r="N3254" i="22"/>
  <c r="M3254" i="22"/>
  <c r="L3255" i="22"/>
  <c r="K3255" i="22"/>
  <c r="O3255" i="22" s="1"/>
  <c r="J3255" i="22"/>
  <c r="G3256" i="22"/>
  <c r="T3256" i="22" s="1"/>
  <c r="R3253" i="22" l="1"/>
  <c r="P3254" i="22"/>
  <c r="Q3254" i="22" s="1"/>
  <c r="U3254" i="22" s="1"/>
  <c r="S3253" i="22"/>
  <c r="N3255" i="22"/>
  <c r="M3255" i="22"/>
  <c r="L3256" i="22"/>
  <c r="K3256" i="22"/>
  <c r="O3256" i="22" s="1"/>
  <c r="J3256" i="22"/>
  <c r="G3257" i="22"/>
  <c r="T3257" i="22" s="1"/>
  <c r="R3254" i="22" l="1"/>
  <c r="P3255" i="22"/>
  <c r="Q3255" i="22" s="1"/>
  <c r="U3255" i="22" s="1"/>
  <c r="S3254" i="22"/>
  <c r="N3256" i="22"/>
  <c r="M3256" i="22"/>
  <c r="L3257" i="22"/>
  <c r="K3257" i="22"/>
  <c r="O3257" i="22" s="1"/>
  <c r="J3257" i="22"/>
  <c r="G3258" i="22"/>
  <c r="T3258" i="22" s="1"/>
  <c r="R3255" i="22" l="1"/>
  <c r="P3256" i="22"/>
  <c r="Q3256" i="22" s="1"/>
  <c r="U3256" i="22" s="1"/>
  <c r="S3255" i="22"/>
  <c r="N3257" i="22"/>
  <c r="M3257" i="22"/>
  <c r="L3258" i="22"/>
  <c r="K3258" i="22"/>
  <c r="O3258" i="22" s="1"/>
  <c r="J3258" i="22"/>
  <c r="G3259" i="22"/>
  <c r="T3259" i="22" s="1"/>
  <c r="R3256" i="22" l="1"/>
  <c r="P3257" i="22"/>
  <c r="Q3257" i="22" s="1"/>
  <c r="U3257" i="22" s="1"/>
  <c r="S3256" i="22"/>
  <c r="N3258" i="22"/>
  <c r="M3258" i="22"/>
  <c r="L3259" i="22"/>
  <c r="K3259" i="22"/>
  <c r="O3259" i="22" s="1"/>
  <c r="J3259" i="22"/>
  <c r="G3260" i="22"/>
  <c r="T3260" i="22" s="1"/>
  <c r="R3257" i="22" l="1"/>
  <c r="S3257" i="22"/>
  <c r="P3258" i="22"/>
  <c r="Q3258" i="22" s="1"/>
  <c r="U3258" i="22" s="1"/>
  <c r="N3259" i="22"/>
  <c r="M3259" i="22"/>
  <c r="J3260" i="22"/>
  <c r="L3260" i="22"/>
  <c r="K3260" i="22"/>
  <c r="O3260" i="22" s="1"/>
  <c r="G3261" i="22"/>
  <c r="T3261" i="22" s="1"/>
  <c r="R3258" i="22" l="1"/>
  <c r="P3259" i="22"/>
  <c r="Q3259" i="22" s="1"/>
  <c r="U3259" i="22" s="1"/>
  <c r="S3258" i="22"/>
  <c r="N3260" i="22"/>
  <c r="M3260" i="22"/>
  <c r="L3261" i="22"/>
  <c r="K3261" i="22"/>
  <c r="O3261" i="22" s="1"/>
  <c r="J3261" i="22"/>
  <c r="G3262" i="22"/>
  <c r="T3262" i="22" s="1"/>
  <c r="R3259" i="22" l="1"/>
  <c r="P3260" i="22"/>
  <c r="Q3260" i="22" s="1"/>
  <c r="U3260" i="22" s="1"/>
  <c r="S3259" i="22"/>
  <c r="N3261" i="22"/>
  <c r="M3261" i="22"/>
  <c r="J3262" i="22"/>
  <c r="L3262" i="22"/>
  <c r="K3262" i="22"/>
  <c r="O3262" i="22" s="1"/>
  <c r="G3263" i="22"/>
  <c r="T3263" i="22" s="1"/>
  <c r="R3260" i="22" l="1"/>
  <c r="P3261" i="22"/>
  <c r="Q3261" i="22" s="1"/>
  <c r="U3261" i="22" s="1"/>
  <c r="S3260" i="22"/>
  <c r="N3262" i="22"/>
  <c r="M3262" i="22"/>
  <c r="L3263" i="22"/>
  <c r="K3263" i="22"/>
  <c r="O3263" i="22" s="1"/>
  <c r="J3263" i="22"/>
  <c r="G3264" i="22"/>
  <c r="T3264" i="22" s="1"/>
  <c r="R3261" i="22" l="1"/>
  <c r="P3262" i="22"/>
  <c r="Q3262" i="22" s="1"/>
  <c r="U3262" i="22" s="1"/>
  <c r="S3261" i="22"/>
  <c r="N3263" i="22"/>
  <c r="M3263" i="22"/>
  <c r="J3264" i="22"/>
  <c r="L3264" i="22"/>
  <c r="K3264" i="22"/>
  <c r="O3264" i="22" s="1"/>
  <c r="G3265" i="22"/>
  <c r="T3265" i="22" s="1"/>
  <c r="R3262" i="22" l="1"/>
  <c r="P3263" i="22"/>
  <c r="Q3263" i="22" s="1"/>
  <c r="U3263" i="22" s="1"/>
  <c r="S3262" i="22"/>
  <c r="N3264" i="22"/>
  <c r="M3264" i="22"/>
  <c r="L3265" i="22"/>
  <c r="K3265" i="22"/>
  <c r="O3265" i="22" s="1"/>
  <c r="J3265" i="22"/>
  <c r="G3266" i="22"/>
  <c r="T3266" i="22" s="1"/>
  <c r="R3263" i="22" l="1"/>
  <c r="P3264" i="22"/>
  <c r="Q3264" i="22" s="1"/>
  <c r="U3264" i="22" s="1"/>
  <c r="S3263" i="22"/>
  <c r="N3265" i="22"/>
  <c r="M3265" i="22"/>
  <c r="L3266" i="22"/>
  <c r="K3266" i="22"/>
  <c r="O3266" i="22" s="1"/>
  <c r="J3266" i="22"/>
  <c r="G3267" i="22"/>
  <c r="T3267" i="22" s="1"/>
  <c r="R3264" i="22" l="1"/>
  <c r="P3265" i="22"/>
  <c r="Q3265" i="22" s="1"/>
  <c r="U3265" i="22" s="1"/>
  <c r="S3264" i="22"/>
  <c r="N3266" i="22"/>
  <c r="M3266" i="22"/>
  <c r="L3267" i="22"/>
  <c r="K3267" i="22"/>
  <c r="O3267" i="22" s="1"/>
  <c r="J3267" i="22"/>
  <c r="G3268" i="22"/>
  <c r="T3268" i="22" s="1"/>
  <c r="R3265" i="22" l="1"/>
  <c r="P3266" i="22"/>
  <c r="Q3266" i="22" s="1"/>
  <c r="U3266" i="22" s="1"/>
  <c r="S3265" i="22"/>
  <c r="N3267" i="22"/>
  <c r="M3267" i="22"/>
  <c r="J3268" i="22"/>
  <c r="L3268" i="22"/>
  <c r="K3268" i="22"/>
  <c r="O3268" i="22" s="1"/>
  <c r="G3269" i="22"/>
  <c r="T3269" i="22" s="1"/>
  <c r="R3266" i="22" l="1"/>
  <c r="P3267" i="22"/>
  <c r="Q3267" i="22" s="1"/>
  <c r="U3267" i="22" s="1"/>
  <c r="S3266" i="22"/>
  <c r="N3268" i="22"/>
  <c r="M3268" i="22"/>
  <c r="L3269" i="22"/>
  <c r="K3269" i="22"/>
  <c r="O3269" i="22" s="1"/>
  <c r="J3269" i="22"/>
  <c r="G3270" i="22"/>
  <c r="T3270" i="22" s="1"/>
  <c r="R3267" i="22" l="1"/>
  <c r="P3268" i="22"/>
  <c r="Q3268" i="22" s="1"/>
  <c r="U3268" i="22" s="1"/>
  <c r="S3267" i="22"/>
  <c r="N3269" i="22"/>
  <c r="M3269" i="22"/>
  <c r="L3270" i="22"/>
  <c r="K3270" i="22"/>
  <c r="O3270" i="22" s="1"/>
  <c r="J3270" i="22"/>
  <c r="G3271" i="22"/>
  <c r="T3271" i="22" s="1"/>
  <c r="R3268" i="22" l="1"/>
  <c r="P3269" i="22"/>
  <c r="Q3269" i="22" s="1"/>
  <c r="U3269" i="22" s="1"/>
  <c r="S3268" i="22"/>
  <c r="N3270" i="22"/>
  <c r="P3270" i="22" s="1"/>
  <c r="M3270" i="22"/>
  <c r="L3271" i="22"/>
  <c r="K3271" i="22"/>
  <c r="O3271" i="22" s="1"/>
  <c r="J3271" i="22"/>
  <c r="G3272" i="22"/>
  <c r="T3272" i="22" s="1"/>
  <c r="R3269" i="22" l="1"/>
  <c r="Q3270" i="22"/>
  <c r="U3270" i="22" s="1"/>
  <c r="S3269" i="22"/>
  <c r="N3271" i="22"/>
  <c r="M3271" i="22"/>
  <c r="J3272" i="22"/>
  <c r="L3272" i="22"/>
  <c r="K3272" i="22"/>
  <c r="O3272" i="22" s="1"/>
  <c r="G3273" i="22"/>
  <c r="T3273" i="22" s="1"/>
  <c r="R3270" i="22" l="1"/>
  <c r="P3271" i="22"/>
  <c r="Q3271" i="22" s="1"/>
  <c r="U3271" i="22" s="1"/>
  <c r="S3270" i="22"/>
  <c r="N3272" i="22"/>
  <c r="M3272" i="22"/>
  <c r="L3273" i="22"/>
  <c r="K3273" i="22"/>
  <c r="O3273" i="22" s="1"/>
  <c r="J3273" i="22"/>
  <c r="G3274" i="22"/>
  <c r="T3274" i="22" s="1"/>
  <c r="R3271" i="22" l="1"/>
  <c r="P3272" i="22"/>
  <c r="Q3272" i="22" s="1"/>
  <c r="U3272" i="22" s="1"/>
  <c r="S3271" i="22"/>
  <c r="N3273" i="22"/>
  <c r="M3273" i="22"/>
  <c r="J3274" i="22"/>
  <c r="L3274" i="22"/>
  <c r="K3274" i="22"/>
  <c r="O3274" i="22" s="1"/>
  <c r="G3275" i="22"/>
  <c r="T3275" i="22" s="1"/>
  <c r="P3273" i="22" l="1"/>
  <c r="Q3273" i="22" s="1"/>
  <c r="U3273" i="22" s="1"/>
  <c r="R3272" i="22"/>
  <c r="S3272" i="22"/>
  <c r="N3274" i="22"/>
  <c r="M3274" i="22"/>
  <c r="L3275" i="22"/>
  <c r="K3275" i="22"/>
  <c r="O3275" i="22" s="1"/>
  <c r="J3275" i="22"/>
  <c r="G3276" i="22"/>
  <c r="T3276" i="22" s="1"/>
  <c r="R3273" i="22" l="1"/>
  <c r="P3274" i="22"/>
  <c r="Q3274" i="22" s="1"/>
  <c r="U3274" i="22" s="1"/>
  <c r="S3273" i="22"/>
  <c r="N3275" i="22"/>
  <c r="M3275" i="22"/>
  <c r="J3276" i="22"/>
  <c r="L3276" i="22"/>
  <c r="K3276" i="22"/>
  <c r="O3276" i="22" s="1"/>
  <c r="G3277" i="22"/>
  <c r="T3277" i="22" s="1"/>
  <c r="R3274" i="22" l="1"/>
  <c r="P3275" i="22"/>
  <c r="Q3275" i="22" s="1"/>
  <c r="U3275" i="22" s="1"/>
  <c r="S3274" i="22"/>
  <c r="N3276" i="22"/>
  <c r="M3276" i="22"/>
  <c r="L3277" i="22"/>
  <c r="K3277" i="22"/>
  <c r="O3277" i="22" s="1"/>
  <c r="J3277" i="22"/>
  <c r="G3278" i="22"/>
  <c r="T3278" i="22" s="1"/>
  <c r="R3275" i="22" l="1"/>
  <c r="P3276" i="22"/>
  <c r="Q3276" i="22" s="1"/>
  <c r="U3276" i="22" s="1"/>
  <c r="S3275" i="22"/>
  <c r="N3277" i="22"/>
  <c r="M3277" i="22"/>
  <c r="J3278" i="22"/>
  <c r="L3278" i="22"/>
  <c r="K3278" i="22"/>
  <c r="O3278" i="22" s="1"/>
  <c r="G3279" i="22"/>
  <c r="T3279" i="22" s="1"/>
  <c r="R3276" i="22" l="1"/>
  <c r="P3277" i="22"/>
  <c r="Q3277" i="22" s="1"/>
  <c r="U3277" i="22" s="1"/>
  <c r="S3276" i="22"/>
  <c r="N3278" i="22"/>
  <c r="M3278" i="22"/>
  <c r="L3279" i="22"/>
  <c r="K3279" i="22"/>
  <c r="O3279" i="22" s="1"/>
  <c r="J3279" i="22"/>
  <c r="G3280" i="22"/>
  <c r="T3280" i="22" s="1"/>
  <c r="R3277" i="22" l="1"/>
  <c r="P3278" i="22"/>
  <c r="Q3278" i="22" s="1"/>
  <c r="U3278" i="22" s="1"/>
  <c r="S3277" i="22"/>
  <c r="N3279" i="22"/>
  <c r="M3279" i="22"/>
  <c r="L3280" i="22"/>
  <c r="K3280" i="22"/>
  <c r="O3280" i="22" s="1"/>
  <c r="J3280" i="22"/>
  <c r="G3281" i="22"/>
  <c r="T3281" i="22" s="1"/>
  <c r="R3278" i="22" l="1"/>
  <c r="S3278" i="22"/>
  <c r="P3279" i="22"/>
  <c r="Q3279" i="22" s="1"/>
  <c r="U3279" i="22" s="1"/>
  <c r="N3280" i="22"/>
  <c r="M3280" i="22"/>
  <c r="J3281" i="22"/>
  <c r="L3281" i="22"/>
  <c r="K3281" i="22"/>
  <c r="O3281" i="22" s="1"/>
  <c r="G3282" i="22"/>
  <c r="T3282" i="22" s="1"/>
  <c r="R3279" i="22" l="1"/>
  <c r="P3280" i="22"/>
  <c r="Q3280" i="22" s="1"/>
  <c r="U3280" i="22" s="1"/>
  <c r="S3279" i="22"/>
  <c r="N3281" i="22"/>
  <c r="M3281" i="22"/>
  <c r="L3282" i="22"/>
  <c r="K3282" i="22"/>
  <c r="O3282" i="22" s="1"/>
  <c r="J3282" i="22"/>
  <c r="G3283" i="22"/>
  <c r="T3283" i="22" s="1"/>
  <c r="R3280" i="22" l="1"/>
  <c r="P3281" i="22"/>
  <c r="Q3281" i="22" s="1"/>
  <c r="U3281" i="22" s="1"/>
  <c r="S3280" i="22"/>
  <c r="N3282" i="22"/>
  <c r="M3282" i="22"/>
  <c r="L3283" i="22"/>
  <c r="K3283" i="22"/>
  <c r="O3283" i="22" s="1"/>
  <c r="J3283" i="22"/>
  <c r="G3284" i="22"/>
  <c r="T3284" i="22" s="1"/>
  <c r="R3281" i="22" l="1"/>
  <c r="P3282" i="22"/>
  <c r="Q3282" i="22" s="1"/>
  <c r="U3282" i="22" s="1"/>
  <c r="S3281" i="22"/>
  <c r="N3283" i="22"/>
  <c r="M3283" i="22"/>
  <c r="L3284" i="22"/>
  <c r="K3284" i="22"/>
  <c r="O3284" i="22" s="1"/>
  <c r="J3284" i="22"/>
  <c r="G3285" i="22"/>
  <c r="T3285" i="22" s="1"/>
  <c r="R3282" i="22" l="1"/>
  <c r="P3283" i="22"/>
  <c r="Q3283" i="22" s="1"/>
  <c r="U3283" i="22" s="1"/>
  <c r="S3282" i="22"/>
  <c r="N3284" i="22"/>
  <c r="M3284" i="22"/>
  <c r="J3285" i="22"/>
  <c r="L3285" i="22"/>
  <c r="K3285" i="22"/>
  <c r="O3285" i="22" s="1"/>
  <c r="G3286" i="22"/>
  <c r="T3286" i="22" s="1"/>
  <c r="R3283" i="22" l="1"/>
  <c r="P3284" i="22"/>
  <c r="Q3284" i="22" s="1"/>
  <c r="U3284" i="22" s="1"/>
  <c r="S3283" i="22"/>
  <c r="N3285" i="22"/>
  <c r="M3285" i="22"/>
  <c r="L3286" i="22"/>
  <c r="K3286" i="22"/>
  <c r="O3286" i="22" s="1"/>
  <c r="J3286" i="22"/>
  <c r="G3287" i="22"/>
  <c r="T3287" i="22" s="1"/>
  <c r="P3285" i="22" l="1"/>
  <c r="Q3285" i="22" s="1"/>
  <c r="U3285" i="22" s="1"/>
  <c r="S3284" i="22"/>
  <c r="R3284" i="22"/>
  <c r="N3286" i="22"/>
  <c r="M3286" i="22"/>
  <c r="J3287" i="22"/>
  <c r="L3287" i="22"/>
  <c r="K3287" i="22"/>
  <c r="O3287" i="22" s="1"/>
  <c r="G3288" i="22"/>
  <c r="T3288" i="22" s="1"/>
  <c r="P3286" i="22" l="1"/>
  <c r="Q3286" i="22" s="1"/>
  <c r="U3286" i="22" s="1"/>
  <c r="R3285" i="22"/>
  <c r="S3285" i="22"/>
  <c r="N3287" i="22"/>
  <c r="M3287" i="22"/>
  <c r="L3288" i="22"/>
  <c r="K3288" i="22"/>
  <c r="O3288" i="22" s="1"/>
  <c r="J3288" i="22"/>
  <c r="G3289" i="22"/>
  <c r="T3289" i="22" s="1"/>
  <c r="P3287" i="22" l="1"/>
  <c r="Q3287" i="22" s="1"/>
  <c r="U3287" i="22" s="1"/>
  <c r="R3286" i="22"/>
  <c r="S3286" i="22"/>
  <c r="N3288" i="22"/>
  <c r="M3288" i="22"/>
  <c r="J3289" i="22"/>
  <c r="L3289" i="22"/>
  <c r="K3289" i="22"/>
  <c r="O3289" i="22" s="1"/>
  <c r="G3290" i="22"/>
  <c r="T3290" i="22" s="1"/>
  <c r="P3288" i="22" l="1"/>
  <c r="Q3288" i="22" s="1"/>
  <c r="U3288" i="22" s="1"/>
  <c r="R3287" i="22"/>
  <c r="S3287" i="22"/>
  <c r="N3289" i="22"/>
  <c r="M3289" i="22"/>
  <c r="L3290" i="22"/>
  <c r="K3290" i="22"/>
  <c r="O3290" i="22" s="1"/>
  <c r="J3290" i="22"/>
  <c r="G3291" i="22"/>
  <c r="T3291" i="22" s="1"/>
  <c r="R3288" i="22" l="1"/>
  <c r="P3289" i="22"/>
  <c r="Q3289" i="22" s="1"/>
  <c r="U3289" i="22" s="1"/>
  <c r="S3288" i="22"/>
  <c r="N3290" i="22"/>
  <c r="M3290" i="22"/>
  <c r="J3291" i="22"/>
  <c r="L3291" i="22"/>
  <c r="K3291" i="22"/>
  <c r="O3291" i="22" s="1"/>
  <c r="G3292" i="22"/>
  <c r="T3292" i="22" s="1"/>
  <c r="R3289" i="22" l="1"/>
  <c r="P3290" i="22"/>
  <c r="Q3290" i="22" s="1"/>
  <c r="U3290" i="22" s="1"/>
  <c r="S3289" i="22"/>
  <c r="N3291" i="22"/>
  <c r="M3291" i="22"/>
  <c r="L3292" i="22"/>
  <c r="K3292" i="22"/>
  <c r="O3292" i="22" s="1"/>
  <c r="J3292" i="22"/>
  <c r="G3293" i="22"/>
  <c r="T3293" i="22" s="1"/>
  <c r="R3290" i="22" l="1"/>
  <c r="P3291" i="22"/>
  <c r="Q3291" i="22" s="1"/>
  <c r="U3291" i="22" s="1"/>
  <c r="S3290" i="22"/>
  <c r="N3292" i="22"/>
  <c r="M3292" i="22"/>
  <c r="J3293" i="22"/>
  <c r="L3293" i="22"/>
  <c r="K3293" i="22"/>
  <c r="O3293" i="22" s="1"/>
  <c r="G3294" i="22"/>
  <c r="T3294" i="22" s="1"/>
  <c r="R3291" i="22" l="1"/>
  <c r="P3292" i="22"/>
  <c r="Q3292" i="22" s="1"/>
  <c r="U3292" i="22" s="1"/>
  <c r="S3291" i="22"/>
  <c r="N3293" i="22"/>
  <c r="M3293" i="22"/>
  <c r="L3294" i="22"/>
  <c r="K3294" i="22"/>
  <c r="O3294" i="22" s="1"/>
  <c r="J3294" i="22"/>
  <c r="G3295" i="22"/>
  <c r="T3295" i="22" s="1"/>
  <c r="R3292" i="22" l="1"/>
  <c r="P3293" i="22"/>
  <c r="Q3293" i="22" s="1"/>
  <c r="U3293" i="22" s="1"/>
  <c r="S3292" i="22"/>
  <c r="N3294" i="22"/>
  <c r="M3294" i="22"/>
  <c r="J3295" i="22"/>
  <c r="L3295" i="22"/>
  <c r="K3295" i="22"/>
  <c r="O3295" i="22" s="1"/>
  <c r="G3296" i="22"/>
  <c r="T3296" i="22" s="1"/>
  <c r="R3293" i="22" l="1"/>
  <c r="P3294" i="22"/>
  <c r="Q3294" i="22" s="1"/>
  <c r="U3294" i="22" s="1"/>
  <c r="S3293" i="22"/>
  <c r="N3295" i="22"/>
  <c r="M3295" i="22"/>
  <c r="L3296" i="22"/>
  <c r="K3296" i="22"/>
  <c r="O3296" i="22" s="1"/>
  <c r="J3296" i="22"/>
  <c r="G3297" i="22"/>
  <c r="T3297" i="22" s="1"/>
  <c r="R3294" i="22" l="1"/>
  <c r="P3295" i="22"/>
  <c r="Q3295" i="22" s="1"/>
  <c r="U3295" i="22" s="1"/>
  <c r="S3294" i="22"/>
  <c r="N3296" i="22"/>
  <c r="M3296" i="22"/>
  <c r="L3297" i="22"/>
  <c r="K3297" i="22"/>
  <c r="O3297" i="22" s="1"/>
  <c r="J3297" i="22"/>
  <c r="G3298" i="22"/>
  <c r="T3298" i="22" s="1"/>
  <c r="R3295" i="22" l="1"/>
  <c r="P3296" i="22"/>
  <c r="Q3296" i="22" s="1"/>
  <c r="U3296" i="22" s="1"/>
  <c r="S3295" i="22"/>
  <c r="N3297" i="22"/>
  <c r="M3297" i="22"/>
  <c r="L3298" i="22"/>
  <c r="K3298" i="22"/>
  <c r="O3298" i="22" s="1"/>
  <c r="J3298" i="22"/>
  <c r="G3299" i="22"/>
  <c r="T3299" i="22" s="1"/>
  <c r="R3296" i="22" l="1"/>
  <c r="P3297" i="22"/>
  <c r="Q3297" i="22" s="1"/>
  <c r="U3297" i="22" s="1"/>
  <c r="S3296" i="22"/>
  <c r="N3298" i="22"/>
  <c r="M3298" i="22"/>
  <c r="L3299" i="22"/>
  <c r="K3299" i="22"/>
  <c r="O3299" i="22" s="1"/>
  <c r="J3299" i="22"/>
  <c r="G3300" i="22"/>
  <c r="T3300" i="22" s="1"/>
  <c r="R3297" i="22" l="1"/>
  <c r="P3298" i="22"/>
  <c r="Q3298" i="22" s="1"/>
  <c r="U3298" i="22" s="1"/>
  <c r="S3297" i="22"/>
  <c r="N3299" i="22"/>
  <c r="M3299" i="22"/>
  <c r="L3300" i="22"/>
  <c r="K3300" i="22"/>
  <c r="O3300" i="22" s="1"/>
  <c r="J3300" i="22"/>
  <c r="G3301" i="22"/>
  <c r="T3301" i="22" s="1"/>
  <c r="R3298" i="22" l="1"/>
  <c r="P3299" i="22"/>
  <c r="Q3299" i="22" s="1"/>
  <c r="U3299" i="22" s="1"/>
  <c r="S3298" i="22"/>
  <c r="N3300" i="22"/>
  <c r="M3300" i="22"/>
  <c r="L3301" i="22"/>
  <c r="K3301" i="22"/>
  <c r="O3301" i="22" s="1"/>
  <c r="J3301" i="22"/>
  <c r="G3302" i="22"/>
  <c r="T3302" i="22" s="1"/>
  <c r="R3299" i="22" l="1"/>
  <c r="P3300" i="22"/>
  <c r="Q3300" i="22" s="1"/>
  <c r="U3300" i="22" s="1"/>
  <c r="S3299" i="22"/>
  <c r="N3301" i="22"/>
  <c r="M3301" i="22"/>
  <c r="L3302" i="22"/>
  <c r="K3302" i="22"/>
  <c r="O3302" i="22" s="1"/>
  <c r="J3302" i="22"/>
  <c r="G3303" i="22"/>
  <c r="T3303" i="22" s="1"/>
  <c r="R3300" i="22" l="1"/>
  <c r="P3301" i="22"/>
  <c r="Q3301" i="22" s="1"/>
  <c r="U3301" i="22" s="1"/>
  <c r="S3300" i="22"/>
  <c r="N3302" i="22"/>
  <c r="M3302" i="22"/>
  <c r="L3303" i="22"/>
  <c r="K3303" i="22"/>
  <c r="O3303" i="22" s="1"/>
  <c r="J3303" i="22"/>
  <c r="G3304" i="22"/>
  <c r="T3304" i="22" s="1"/>
  <c r="R3301" i="22" l="1"/>
  <c r="P3302" i="22"/>
  <c r="Q3302" i="22" s="1"/>
  <c r="U3302" i="22" s="1"/>
  <c r="S3301" i="22"/>
  <c r="N3303" i="22"/>
  <c r="M3303" i="22"/>
  <c r="L3304" i="22"/>
  <c r="K3304" i="22"/>
  <c r="O3304" i="22" s="1"/>
  <c r="J3304" i="22"/>
  <c r="G3305" i="22"/>
  <c r="T3305" i="22" s="1"/>
  <c r="R3302" i="22" l="1"/>
  <c r="P3303" i="22"/>
  <c r="Q3303" i="22" s="1"/>
  <c r="U3303" i="22" s="1"/>
  <c r="S3302" i="22"/>
  <c r="N3304" i="22"/>
  <c r="M3304" i="22"/>
  <c r="L3305" i="22"/>
  <c r="K3305" i="22"/>
  <c r="O3305" i="22" s="1"/>
  <c r="J3305" i="22"/>
  <c r="G3306" i="22"/>
  <c r="T3306" i="22" s="1"/>
  <c r="R3303" i="22" l="1"/>
  <c r="P3304" i="22"/>
  <c r="Q3304" i="22" s="1"/>
  <c r="U3304" i="22" s="1"/>
  <c r="S3303" i="22"/>
  <c r="N3305" i="22"/>
  <c r="M3305" i="22"/>
  <c r="L3306" i="22"/>
  <c r="K3306" i="22"/>
  <c r="O3306" i="22" s="1"/>
  <c r="J3306" i="22"/>
  <c r="G3307" i="22"/>
  <c r="T3307" i="22" s="1"/>
  <c r="R3304" i="22" l="1"/>
  <c r="P3305" i="22"/>
  <c r="Q3305" i="22" s="1"/>
  <c r="U3305" i="22" s="1"/>
  <c r="S3304" i="22"/>
  <c r="N3306" i="22"/>
  <c r="M3306" i="22"/>
  <c r="J3307" i="22"/>
  <c r="L3307" i="22"/>
  <c r="K3307" i="22"/>
  <c r="O3307" i="22" s="1"/>
  <c r="G3308" i="22"/>
  <c r="T3308" i="22" s="1"/>
  <c r="R3305" i="22" l="1"/>
  <c r="P3306" i="22"/>
  <c r="Q3306" i="22" s="1"/>
  <c r="U3306" i="22" s="1"/>
  <c r="S3305" i="22"/>
  <c r="N3307" i="22"/>
  <c r="M3307" i="22"/>
  <c r="L3308" i="22"/>
  <c r="K3308" i="22"/>
  <c r="O3308" i="22" s="1"/>
  <c r="J3308" i="22"/>
  <c r="G3309" i="22"/>
  <c r="T3309" i="22" s="1"/>
  <c r="R3306" i="22" l="1"/>
  <c r="P3307" i="22"/>
  <c r="Q3307" i="22" s="1"/>
  <c r="U3307" i="22" s="1"/>
  <c r="S3306" i="22"/>
  <c r="N3308" i="22"/>
  <c r="M3308" i="22"/>
  <c r="L3309" i="22"/>
  <c r="K3309" i="22"/>
  <c r="O3309" i="22" s="1"/>
  <c r="J3309" i="22"/>
  <c r="G3310" i="22"/>
  <c r="T3310" i="22" s="1"/>
  <c r="R3307" i="22" l="1"/>
  <c r="P3308" i="22"/>
  <c r="Q3308" i="22" s="1"/>
  <c r="U3308" i="22" s="1"/>
  <c r="S3307" i="22"/>
  <c r="N3309" i="22"/>
  <c r="M3309" i="22"/>
  <c r="L3310" i="22"/>
  <c r="K3310" i="22"/>
  <c r="O3310" i="22" s="1"/>
  <c r="J3310" i="22"/>
  <c r="G3311" i="22"/>
  <c r="T3311" i="22" s="1"/>
  <c r="R3308" i="22" l="1"/>
  <c r="P3309" i="22"/>
  <c r="Q3309" i="22" s="1"/>
  <c r="U3309" i="22" s="1"/>
  <c r="S3308" i="22"/>
  <c r="N3310" i="22"/>
  <c r="M3310" i="22"/>
  <c r="L3311" i="22"/>
  <c r="K3311" i="22"/>
  <c r="O3311" i="22" s="1"/>
  <c r="J3311" i="22"/>
  <c r="G3312" i="22"/>
  <c r="T3312" i="22" s="1"/>
  <c r="R3309" i="22" l="1"/>
  <c r="P3310" i="22"/>
  <c r="Q3310" i="22" s="1"/>
  <c r="U3310" i="22" s="1"/>
  <c r="S3309" i="22"/>
  <c r="N3311" i="22"/>
  <c r="M3311" i="22"/>
  <c r="L3312" i="22"/>
  <c r="K3312" i="22"/>
  <c r="O3312" i="22" s="1"/>
  <c r="J3312" i="22"/>
  <c r="G3313" i="22"/>
  <c r="T3313" i="22" s="1"/>
  <c r="R3310" i="22" l="1"/>
  <c r="P3311" i="22"/>
  <c r="Q3311" i="22" s="1"/>
  <c r="U3311" i="22" s="1"/>
  <c r="S3310" i="22"/>
  <c r="N3312" i="22"/>
  <c r="M3312" i="22"/>
  <c r="L3313" i="22"/>
  <c r="K3313" i="22"/>
  <c r="O3313" i="22" s="1"/>
  <c r="J3313" i="22"/>
  <c r="G3314" i="22"/>
  <c r="T3314" i="22" s="1"/>
  <c r="P3312" i="22" l="1"/>
  <c r="Q3312" i="22" s="1"/>
  <c r="U3312" i="22" s="1"/>
  <c r="R3311" i="22"/>
  <c r="S3311" i="22"/>
  <c r="N3313" i="22"/>
  <c r="M3313" i="22"/>
  <c r="L3314" i="22"/>
  <c r="K3314" i="22"/>
  <c r="O3314" i="22" s="1"/>
  <c r="J3314" i="22"/>
  <c r="G3315" i="22"/>
  <c r="T3315" i="22" s="1"/>
  <c r="P3313" i="22" l="1"/>
  <c r="Q3313" i="22" s="1"/>
  <c r="U3313" i="22" s="1"/>
  <c r="R3312" i="22"/>
  <c r="S3312" i="22"/>
  <c r="N3314" i="22"/>
  <c r="M3314" i="22"/>
  <c r="L3315" i="22"/>
  <c r="K3315" i="22"/>
  <c r="O3315" i="22" s="1"/>
  <c r="J3315" i="22"/>
  <c r="G3316" i="22"/>
  <c r="T3316" i="22" s="1"/>
  <c r="P3314" i="22" l="1"/>
  <c r="Q3314" i="22" s="1"/>
  <c r="U3314" i="22" s="1"/>
  <c r="R3313" i="22"/>
  <c r="S3313" i="22"/>
  <c r="N3315" i="22"/>
  <c r="M3315" i="22"/>
  <c r="L3316" i="22"/>
  <c r="K3316" i="22"/>
  <c r="O3316" i="22" s="1"/>
  <c r="J3316" i="22"/>
  <c r="G3317" i="22"/>
  <c r="T3317" i="22" s="1"/>
  <c r="R3314" i="22" l="1"/>
  <c r="P3315" i="22"/>
  <c r="Q3315" i="22" s="1"/>
  <c r="U3315" i="22" s="1"/>
  <c r="S3314" i="22"/>
  <c r="N3316" i="22"/>
  <c r="M3316" i="22"/>
  <c r="L3317" i="22"/>
  <c r="K3317" i="22"/>
  <c r="O3317" i="22" s="1"/>
  <c r="J3317" i="22"/>
  <c r="G3318" i="22"/>
  <c r="T3318" i="22" s="1"/>
  <c r="R3315" i="22" l="1"/>
  <c r="P3316" i="22"/>
  <c r="Q3316" i="22" s="1"/>
  <c r="U3316" i="22" s="1"/>
  <c r="S3315" i="22"/>
  <c r="N3317" i="22"/>
  <c r="M3317" i="22"/>
  <c r="L3318" i="22"/>
  <c r="K3318" i="22"/>
  <c r="O3318" i="22" s="1"/>
  <c r="J3318" i="22"/>
  <c r="G3319" i="22"/>
  <c r="T3319" i="22" s="1"/>
  <c r="R3316" i="22" l="1"/>
  <c r="P3317" i="22"/>
  <c r="Q3317" i="22" s="1"/>
  <c r="U3317" i="22" s="1"/>
  <c r="S3316" i="22"/>
  <c r="N3318" i="22"/>
  <c r="P3318" i="22" s="1"/>
  <c r="M3318" i="22"/>
  <c r="L3319" i="22"/>
  <c r="K3319" i="22"/>
  <c r="O3319" i="22" s="1"/>
  <c r="J3319" i="22"/>
  <c r="G3320" i="22"/>
  <c r="T3320" i="22" s="1"/>
  <c r="R3317" i="22" l="1"/>
  <c r="Q3318" i="22"/>
  <c r="U3318" i="22" s="1"/>
  <c r="S3317" i="22"/>
  <c r="N3319" i="22"/>
  <c r="M3319" i="22"/>
  <c r="L3320" i="22"/>
  <c r="K3320" i="22"/>
  <c r="O3320" i="22" s="1"/>
  <c r="J3320" i="22"/>
  <c r="G3321" i="22"/>
  <c r="T3321" i="22" s="1"/>
  <c r="R3318" i="22" l="1"/>
  <c r="P3319" i="22"/>
  <c r="Q3319" i="22" s="1"/>
  <c r="U3319" i="22" s="1"/>
  <c r="S3318" i="22"/>
  <c r="N3320" i="22"/>
  <c r="M3320" i="22"/>
  <c r="L3321" i="22"/>
  <c r="K3321" i="22"/>
  <c r="O3321" i="22" s="1"/>
  <c r="J3321" i="22"/>
  <c r="G3322" i="22"/>
  <c r="T3322" i="22" s="1"/>
  <c r="P3320" i="22" l="1"/>
  <c r="Q3320" i="22" s="1"/>
  <c r="U3320" i="22" s="1"/>
  <c r="R3319" i="22"/>
  <c r="S3319" i="22"/>
  <c r="N3321" i="22"/>
  <c r="M3321" i="22"/>
  <c r="J3322" i="22"/>
  <c r="L3322" i="22"/>
  <c r="K3322" i="22"/>
  <c r="O3322" i="22" s="1"/>
  <c r="G3323" i="22"/>
  <c r="T3323" i="22" s="1"/>
  <c r="R3320" i="22" l="1"/>
  <c r="P3321" i="22"/>
  <c r="Q3321" i="22" s="1"/>
  <c r="U3321" i="22" s="1"/>
  <c r="S3320" i="22"/>
  <c r="N3322" i="22"/>
  <c r="M3322" i="22"/>
  <c r="L3323" i="22"/>
  <c r="K3323" i="22"/>
  <c r="O3323" i="22" s="1"/>
  <c r="J3323" i="22"/>
  <c r="G3324" i="22"/>
  <c r="T3324" i="22" s="1"/>
  <c r="S3321" i="22" l="1"/>
  <c r="P3322" i="22"/>
  <c r="Q3322" i="22" s="1"/>
  <c r="U3322" i="22" s="1"/>
  <c r="R3321" i="22"/>
  <c r="N3323" i="22"/>
  <c r="M3323" i="22"/>
  <c r="L3324" i="22"/>
  <c r="K3324" i="22"/>
  <c r="O3324" i="22" s="1"/>
  <c r="J3324" i="22"/>
  <c r="G3325" i="22"/>
  <c r="T3325" i="22" s="1"/>
  <c r="S3322" i="22" l="1"/>
  <c r="P3323" i="22"/>
  <c r="Q3323" i="22" s="1"/>
  <c r="U3323" i="22" s="1"/>
  <c r="R3322" i="22"/>
  <c r="N3324" i="22"/>
  <c r="M3324" i="22"/>
  <c r="L3325" i="22"/>
  <c r="K3325" i="22"/>
  <c r="O3325" i="22" s="1"/>
  <c r="J3325" i="22"/>
  <c r="G3326" i="22"/>
  <c r="T3326" i="22" s="1"/>
  <c r="P3324" i="22" l="1"/>
  <c r="Q3324" i="22" s="1"/>
  <c r="U3324" i="22" s="1"/>
  <c r="R3323" i="22"/>
  <c r="S3323" i="22"/>
  <c r="N3325" i="22"/>
  <c r="P3325" i="22" s="1"/>
  <c r="M3325" i="22"/>
  <c r="L3326" i="22"/>
  <c r="K3326" i="22"/>
  <c r="O3326" i="22" s="1"/>
  <c r="J3326" i="22"/>
  <c r="G3327" i="22"/>
  <c r="T3327" i="22" s="1"/>
  <c r="R3324" i="22" l="1"/>
  <c r="Q3325" i="22"/>
  <c r="U3325" i="22" s="1"/>
  <c r="S3324" i="22"/>
  <c r="N3326" i="22"/>
  <c r="M3326" i="22"/>
  <c r="L3327" i="22"/>
  <c r="K3327" i="22"/>
  <c r="O3327" i="22" s="1"/>
  <c r="J3327" i="22"/>
  <c r="G3328" i="22"/>
  <c r="T3328" i="22" s="1"/>
  <c r="R3325" i="22" l="1"/>
  <c r="P3326" i="22"/>
  <c r="Q3326" i="22" s="1"/>
  <c r="U3326" i="22" s="1"/>
  <c r="S3325" i="22"/>
  <c r="N3327" i="22"/>
  <c r="M3327" i="22"/>
  <c r="L3328" i="22"/>
  <c r="K3328" i="22"/>
  <c r="O3328" i="22" s="1"/>
  <c r="J3328" i="22"/>
  <c r="G3329" i="22"/>
  <c r="T3329" i="22" s="1"/>
  <c r="R3326" i="22" l="1"/>
  <c r="P3327" i="22"/>
  <c r="Q3327" i="22" s="1"/>
  <c r="U3327" i="22" s="1"/>
  <c r="S3326" i="22"/>
  <c r="N3328" i="22"/>
  <c r="M3328" i="22"/>
  <c r="L3329" i="22"/>
  <c r="K3329" i="22"/>
  <c r="O3329" i="22" s="1"/>
  <c r="J3329" i="22"/>
  <c r="G3330" i="22"/>
  <c r="T3330" i="22" s="1"/>
  <c r="R3327" i="22" l="1"/>
  <c r="P3328" i="22"/>
  <c r="Q3328" i="22" s="1"/>
  <c r="U3328" i="22" s="1"/>
  <c r="S3327" i="22"/>
  <c r="N3329" i="22"/>
  <c r="M3329" i="22"/>
  <c r="L3330" i="22"/>
  <c r="K3330" i="22"/>
  <c r="O3330" i="22" s="1"/>
  <c r="J3330" i="22"/>
  <c r="G3331" i="22"/>
  <c r="T3331" i="22" s="1"/>
  <c r="R3328" i="22" l="1"/>
  <c r="P3329" i="22"/>
  <c r="Q3329" i="22" s="1"/>
  <c r="U3329" i="22" s="1"/>
  <c r="S3328" i="22"/>
  <c r="N3330" i="22"/>
  <c r="M3330" i="22"/>
  <c r="L3331" i="22"/>
  <c r="K3331" i="22"/>
  <c r="O3331" i="22" s="1"/>
  <c r="J3331" i="22"/>
  <c r="G3332" i="22"/>
  <c r="T3332" i="22" s="1"/>
  <c r="R3329" i="22" l="1"/>
  <c r="P3330" i="22"/>
  <c r="Q3330" i="22" s="1"/>
  <c r="U3330" i="22" s="1"/>
  <c r="S3329" i="22"/>
  <c r="N3331" i="22"/>
  <c r="M3331" i="22"/>
  <c r="L3332" i="22"/>
  <c r="K3332" i="22"/>
  <c r="O3332" i="22" s="1"/>
  <c r="J3332" i="22"/>
  <c r="G3333" i="22"/>
  <c r="T3333" i="22" s="1"/>
  <c r="R3330" i="22" l="1"/>
  <c r="P3331" i="22"/>
  <c r="Q3331" i="22" s="1"/>
  <c r="U3331" i="22" s="1"/>
  <c r="S3330" i="22"/>
  <c r="N3332" i="22"/>
  <c r="M3332" i="22"/>
  <c r="L3333" i="22"/>
  <c r="K3333" i="22"/>
  <c r="O3333" i="22" s="1"/>
  <c r="J3333" i="22"/>
  <c r="G3334" i="22"/>
  <c r="T3334" i="22" s="1"/>
  <c r="R3331" i="22" l="1"/>
  <c r="P3332" i="22"/>
  <c r="Q3332" i="22" s="1"/>
  <c r="U3332" i="22" s="1"/>
  <c r="S3331" i="22"/>
  <c r="N3333" i="22"/>
  <c r="M3333" i="22"/>
  <c r="J3334" i="22"/>
  <c r="L3334" i="22"/>
  <c r="K3334" i="22"/>
  <c r="O3334" i="22" s="1"/>
  <c r="G3335" i="22"/>
  <c r="T3335" i="22" s="1"/>
  <c r="P3333" i="22" l="1"/>
  <c r="Q3333" i="22" s="1"/>
  <c r="U3333" i="22" s="1"/>
  <c r="R3332" i="22"/>
  <c r="S3332" i="22"/>
  <c r="N3334" i="22"/>
  <c r="M3334" i="22"/>
  <c r="L3335" i="22"/>
  <c r="K3335" i="22"/>
  <c r="O3335" i="22" s="1"/>
  <c r="J3335" i="22"/>
  <c r="G3336" i="22"/>
  <c r="T3336" i="22" s="1"/>
  <c r="P3334" i="22" l="1"/>
  <c r="Q3334" i="22" s="1"/>
  <c r="U3334" i="22" s="1"/>
  <c r="R3333" i="22"/>
  <c r="S3333" i="22"/>
  <c r="N3335" i="22"/>
  <c r="M3335" i="22"/>
  <c r="L3336" i="22"/>
  <c r="K3336" i="22"/>
  <c r="O3336" i="22" s="1"/>
  <c r="J3336" i="22"/>
  <c r="G3337" i="22"/>
  <c r="T3337" i="22" s="1"/>
  <c r="R3334" i="22" l="1"/>
  <c r="P3335" i="22"/>
  <c r="Q3335" i="22" s="1"/>
  <c r="U3335" i="22" s="1"/>
  <c r="S3334" i="22"/>
  <c r="N3336" i="22"/>
  <c r="M3336" i="22"/>
  <c r="L3337" i="22"/>
  <c r="K3337" i="22"/>
  <c r="O3337" i="22" s="1"/>
  <c r="J3337" i="22"/>
  <c r="G3338" i="22"/>
  <c r="T3338" i="22" s="1"/>
  <c r="P3336" i="22" l="1"/>
  <c r="Q3336" i="22" s="1"/>
  <c r="U3336" i="22" s="1"/>
  <c r="R3335" i="22"/>
  <c r="S3335" i="22"/>
  <c r="N3337" i="22"/>
  <c r="M3337" i="22"/>
  <c r="J3338" i="22"/>
  <c r="L3338" i="22"/>
  <c r="K3338" i="22"/>
  <c r="O3338" i="22" s="1"/>
  <c r="G3339" i="22"/>
  <c r="T3339" i="22" s="1"/>
  <c r="R3336" i="22" l="1"/>
  <c r="P3337" i="22"/>
  <c r="Q3337" i="22" s="1"/>
  <c r="U3337" i="22" s="1"/>
  <c r="S3336" i="22"/>
  <c r="N3338" i="22"/>
  <c r="M3338" i="22"/>
  <c r="L3339" i="22"/>
  <c r="K3339" i="22"/>
  <c r="O3339" i="22" s="1"/>
  <c r="J3339" i="22"/>
  <c r="G3340" i="22"/>
  <c r="T3340" i="22" s="1"/>
  <c r="P3338" i="22" l="1"/>
  <c r="Q3338" i="22" s="1"/>
  <c r="U3338" i="22" s="1"/>
  <c r="R3337" i="22"/>
  <c r="S3337" i="22"/>
  <c r="N3339" i="22"/>
  <c r="M3339" i="22"/>
  <c r="L3340" i="22"/>
  <c r="K3340" i="22"/>
  <c r="O3340" i="22" s="1"/>
  <c r="J3340" i="22"/>
  <c r="G3341" i="22"/>
  <c r="T3341" i="22" s="1"/>
  <c r="P3339" i="22" l="1"/>
  <c r="Q3339" i="22" s="1"/>
  <c r="U3339" i="22" s="1"/>
  <c r="R3338" i="22"/>
  <c r="S3338" i="22"/>
  <c r="N3340" i="22"/>
  <c r="M3340" i="22"/>
  <c r="L3341" i="22"/>
  <c r="K3341" i="22"/>
  <c r="O3341" i="22" s="1"/>
  <c r="J3341" i="22"/>
  <c r="G3342" i="22"/>
  <c r="T3342" i="22" s="1"/>
  <c r="R3339" i="22" l="1"/>
  <c r="P3340" i="22"/>
  <c r="Q3340" i="22" s="1"/>
  <c r="U3340" i="22" s="1"/>
  <c r="S3339" i="22"/>
  <c r="N3341" i="22"/>
  <c r="M3341" i="22"/>
  <c r="J3342" i="22"/>
  <c r="L3342" i="22"/>
  <c r="K3342" i="22"/>
  <c r="O3342" i="22" s="1"/>
  <c r="G3343" i="22"/>
  <c r="T3343" i="22" s="1"/>
  <c r="R3340" i="22" l="1"/>
  <c r="P3341" i="22"/>
  <c r="Q3341" i="22" s="1"/>
  <c r="U3341" i="22" s="1"/>
  <c r="S3340" i="22"/>
  <c r="N3342" i="22"/>
  <c r="M3342" i="22"/>
  <c r="L3343" i="22"/>
  <c r="K3343" i="22"/>
  <c r="O3343" i="22" s="1"/>
  <c r="J3343" i="22"/>
  <c r="G3344" i="22"/>
  <c r="T3344" i="22" s="1"/>
  <c r="R3341" i="22" l="1"/>
  <c r="P3342" i="22"/>
  <c r="Q3342" i="22" s="1"/>
  <c r="U3342" i="22" s="1"/>
  <c r="S3341" i="22"/>
  <c r="N3343" i="22"/>
  <c r="M3343" i="22"/>
  <c r="L3344" i="22"/>
  <c r="K3344" i="22"/>
  <c r="O3344" i="22" s="1"/>
  <c r="J3344" i="22"/>
  <c r="G3345" i="22"/>
  <c r="T3345" i="22" s="1"/>
  <c r="R3342" i="22" l="1"/>
  <c r="P3343" i="22"/>
  <c r="Q3343" i="22" s="1"/>
  <c r="U3343" i="22" s="1"/>
  <c r="S3342" i="22"/>
  <c r="N3344" i="22"/>
  <c r="M3344" i="22"/>
  <c r="L3345" i="22"/>
  <c r="K3345" i="22"/>
  <c r="O3345" i="22" s="1"/>
  <c r="J3345" i="22"/>
  <c r="G3346" i="22"/>
  <c r="T3346" i="22" s="1"/>
  <c r="R3343" i="22" l="1"/>
  <c r="P3344" i="22"/>
  <c r="Q3344" i="22" s="1"/>
  <c r="U3344" i="22" s="1"/>
  <c r="S3343" i="22"/>
  <c r="N3345" i="22"/>
  <c r="M3345" i="22"/>
  <c r="L3346" i="22"/>
  <c r="K3346" i="22"/>
  <c r="O3346" i="22" s="1"/>
  <c r="J3346" i="22"/>
  <c r="G3347" i="22"/>
  <c r="T3347" i="22" s="1"/>
  <c r="R3344" i="22" l="1"/>
  <c r="P3345" i="22"/>
  <c r="Q3345" i="22" s="1"/>
  <c r="U3345" i="22" s="1"/>
  <c r="S3344" i="22"/>
  <c r="N3346" i="22"/>
  <c r="M3346" i="22"/>
  <c r="L3347" i="22"/>
  <c r="K3347" i="22"/>
  <c r="O3347" i="22" s="1"/>
  <c r="J3347" i="22"/>
  <c r="G3348" i="22"/>
  <c r="T3348" i="22" s="1"/>
  <c r="R3345" i="22" l="1"/>
  <c r="P3346" i="22"/>
  <c r="Q3346" i="22" s="1"/>
  <c r="U3346" i="22" s="1"/>
  <c r="S3345" i="22"/>
  <c r="N3347" i="22"/>
  <c r="M3347" i="22"/>
  <c r="L3348" i="22"/>
  <c r="K3348" i="22"/>
  <c r="O3348" i="22" s="1"/>
  <c r="J3348" i="22"/>
  <c r="G3349" i="22"/>
  <c r="T3349" i="22" s="1"/>
  <c r="R3346" i="22" l="1"/>
  <c r="P3347" i="22"/>
  <c r="Q3347" i="22" s="1"/>
  <c r="U3347" i="22" s="1"/>
  <c r="S3346" i="22"/>
  <c r="N3348" i="22"/>
  <c r="M3348" i="22"/>
  <c r="L3349" i="22"/>
  <c r="K3349" i="22"/>
  <c r="O3349" i="22" s="1"/>
  <c r="J3349" i="22"/>
  <c r="G3350" i="22"/>
  <c r="T3350" i="22" s="1"/>
  <c r="R3347" i="22" l="1"/>
  <c r="P3348" i="22"/>
  <c r="Q3348" i="22" s="1"/>
  <c r="U3348" i="22" s="1"/>
  <c r="S3347" i="22"/>
  <c r="N3349" i="22"/>
  <c r="M3349" i="22"/>
  <c r="L3350" i="22"/>
  <c r="K3350" i="22"/>
  <c r="O3350" i="22" s="1"/>
  <c r="J3350" i="22"/>
  <c r="G3351" i="22"/>
  <c r="T3351" i="22" s="1"/>
  <c r="R3348" i="22" l="1"/>
  <c r="P3349" i="22"/>
  <c r="Q3349" i="22" s="1"/>
  <c r="U3349" i="22" s="1"/>
  <c r="S3348" i="22"/>
  <c r="N3350" i="22"/>
  <c r="M3350" i="22"/>
  <c r="L3351" i="22"/>
  <c r="K3351" i="22"/>
  <c r="O3351" i="22" s="1"/>
  <c r="J3351" i="22"/>
  <c r="G3352" i="22"/>
  <c r="T3352" i="22" s="1"/>
  <c r="R3349" i="22" l="1"/>
  <c r="P3350" i="22"/>
  <c r="Q3350" i="22" s="1"/>
  <c r="U3350" i="22" s="1"/>
  <c r="S3349" i="22"/>
  <c r="N3351" i="22"/>
  <c r="M3351" i="22"/>
  <c r="L3352" i="22"/>
  <c r="K3352" i="22"/>
  <c r="O3352" i="22" s="1"/>
  <c r="J3352" i="22"/>
  <c r="G3353" i="22"/>
  <c r="T3353" i="22" s="1"/>
  <c r="R3350" i="22" l="1"/>
  <c r="P3351" i="22"/>
  <c r="Q3351" i="22" s="1"/>
  <c r="U3351" i="22" s="1"/>
  <c r="S3350" i="22"/>
  <c r="N3352" i="22"/>
  <c r="M3352" i="22"/>
  <c r="L3353" i="22"/>
  <c r="K3353" i="22"/>
  <c r="O3353" i="22" s="1"/>
  <c r="J3353" i="22"/>
  <c r="G3354" i="22"/>
  <c r="T3354" i="22" s="1"/>
  <c r="R3351" i="22" l="1"/>
  <c r="P3352" i="22"/>
  <c r="Q3352" i="22" s="1"/>
  <c r="U3352" i="22" s="1"/>
  <c r="S3351" i="22"/>
  <c r="N3353" i="22"/>
  <c r="M3353" i="22"/>
  <c r="L3354" i="22"/>
  <c r="K3354" i="22"/>
  <c r="O3354" i="22" s="1"/>
  <c r="J3354" i="22"/>
  <c r="G3355" i="22"/>
  <c r="T3355" i="22" s="1"/>
  <c r="R3352" i="22" l="1"/>
  <c r="P3353" i="22"/>
  <c r="Q3353" i="22" s="1"/>
  <c r="U3353" i="22" s="1"/>
  <c r="S3352" i="22"/>
  <c r="N3354" i="22"/>
  <c r="M3354" i="22"/>
  <c r="L3355" i="22"/>
  <c r="K3355" i="22"/>
  <c r="O3355" i="22" s="1"/>
  <c r="J3355" i="22"/>
  <c r="G3356" i="22"/>
  <c r="T3356" i="22" s="1"/>
  <c r="R3353" i="22" l="1"/>
  <c r="P3354" i="22"/>
  <c r="Q3354" i="22" s="1"/>
  <c r="U3354" i="22" s="1"/>
  <c r="S3353" i="22"/>
  <c r="N3355" i="22"/>
  <c r="M3355" i="22"/>
  <c r="L3356" i="22"/>
  <c r="K3356" i="22"/>
  <c r="O3356" i="22" s="1"/>
  <c r="J3356" i="22"/>
  <c r="G3357" i="22"/>
  <c r="T3357" i="22" s="1"/>
  <c r="R3354" i="22" l="1"/>
  <c r="P3355" i="22"/>
  <c r="Q3355" i="22" s="1"/>
  <c r="U3355" i="22" s="1"/>
  <c r="S3354" i="22"/>
  <c r="N3356" i="22"/>
  <c r="M3356" i="22"/>
  <c r="L3357" i="22"/>
  <c r="K3357" i="22"/>
  <c r="O3357" i="22" s="1"/>
  <c r="J3357" i="22"/>
  <c r="G3358" i="22"/>
  <c r="T3358" i="22" s="1"/>
  <c r="R3355" i="22" l="1"/>
  <c r="P3356" i="22"/>
  <c r="Q3356" i="22" s="1"/>
  <c r="U3356" i="22" s="1"/>
  <c r="S3355" i="22"/>
  <c r="N3357" i="22"/>
  <c r="M3357" i="22"/>
  <c r="L3358" i="22"/>
  <c r="K3358" i="22"/>
  <c r="O3358" i="22" s="1"/>
  <c r="J3358" i="22"/>
  <c r="G3359" i="22"/>
  <c r="T3359" i="22" s="1"/>
  <c r="R3356" i="22" l="1"/>
  <c r="P3357" i="22"/>
  <c r="Q3357" i="22" s="1"/>
  <c r="U3357" i="22" s="1"/>
  <c r="S3356" i="22"/>
  <c r="N3358" i="22"/>
  <c r="M3358" i="22"/>
  <c r="L3359" i="22"/>
  <c r="K3359" i="22"/>
  <c r="O3359" i="22" s="1"/>
  <c r="J3359" i="22"/>
  <c r="G3360" i="22"/>
  <c r="T3360" i="22" s="1"/>
  <c r="R3357" i="22" l="1"/>
  <c r="P3358" i="22"/>
  <c r="Q3358" i="22" s="1"/>
  <c r="U3358" i="22" s="1"/>
  <c r="S3357" i="22"/>
  <c r="N3359" i="22"/>
  <c r="M3359" i="22"/>
  <c r="J3360" i="22"/>
  <c r="L3360" i="22"/>
  <c r="K3360" i="22"/>
  <c r="O3360" i="22" s="1"/>
  <c r="G3361" i="22"/>
  <c r="T3361" i="22" s="1"/>
  <c r="R3358" i="22" l="1"/>
  <c r="P3359" i="22"/>
  <c r="Q3359" i="22" s="1"/>
  <c r="U3359" i="22" s="1"/>
  <c r="S3358" i="22"/>
  <c r="N3360" i="22"/>
  <c r="M3360" i="22"/>
  <c r="L3361" i="22"/>
  <c r="K3361" i="22"/>
  <c r="O3361" i="22" s="1"/>
  <c r="J3361" i="22"/>
  <c r="G3362" i="22"/>
  <c r="T3362" i="22" s="1"/>
  <c r="R3359" i="22" l="1"/>
  <c r="P3360" i="22"/>
  <c r="Q3360" i="22" s="1"/>
  <c r="U3360" i="22" s="1"/>
  <c r="S3359" i="22"/>
  <c r="N3361" i="22"/>
  <c r="P3361" i="22" s="1"/>
  <c r="M3361" i="22"/>
  <c r="L3362" i="22"/>
  <c r="K3362" i="22"/>
  <c r="O3362" i="22" s="1"/>
  <c r="J3362" i="22"/>
  <c r="G3363" i="22"/>
  <c r="T3363" i="22" s="1"/>
  <c r="R3360" i="22" l="1"/>
  <c r="Q3361" i="22"/>
  <c r="U3361" i="22" s="1"/>
  <c r="S3360" i="22"/>
  <c r="N3362" i="22"/>
  <c r="M3362" i="22"/>
  <c r="L3363" i="22"/>
  <c r="K3363" i="22"/>
  <c r="O3363" i="22" s="1"/>
  <c r="J3363" i="22"/>
  <c r="G3364" i="22"/>
  <c r="T3364" i="22" s="1"/>
  <c r="R3361" i="22" l="1"/>
  <c r="P3362" i="22"/>
  <c r="Q3362" i="22" s="1"/>
  <c r="U3362" i="22" s="1"/>
  <c r="S3361" i="22"/>
  <c r="N3363" i="22"/>
  <c r="M3363" i="22"/>
  <c r="L3364" i="22"/>
  <c r="K3364" i="22"/>
  <c r="O3364" i="22" s="1"/>
  <c r="J3364" i="22"/>
  <c r="G3365" i="22"/>
  <c r="T3365" i="22" s="1"/>
  <c r="R3362" i="22" l="1"/>
  <c r="P3363" i="22"/>
  <c r="Q3363" i="22" s="1"/>
  <c r="U3363" i="22" s="1"/>
  <c r="S3362" i="22"/>
  <c r="N3364" i="22"/>
  <c r="M3364" i="22"/>
  <c r="L3365" i="22"/>
  <c r="K3365" i="22"/>
  <c r="O3365" i="22" s="1"/>
  <c r="J3365" i="22"/>
  <c r="G3366" i="22"/>
  <c r="T3366" i="22" s="1"/>
  <c r="R3363" i="22" l="1"/>
  <c r="P3364" i="22"/>
  <c r="Q3364" i="22" s="1"/>
  <c r="U3364" i="22" s="1"/>
  <c r="S3363" i="22"/>
  <c r="N3365" i="22"/>
  <c r="M3365" i="22"/>
  <c r="L3366" i="22"/>
  <c r="K3366" i="22"/>
  <c r="O3366" i="22" s="1"/>
  <c r="J3366" i="22"/>
  <c r="G3367" i="22"/>
  <c r="T3367" i="22" s="1"/>
  <c r="R3364" i="22" l="1"/>
  <c r="P3365" i="22"/>
  <c r="Q3365" i="22" s="1"/>
  <c r="U3365" i="22" s="1"/>
  <c r="S3364" i="22"/>
  <c r="N3366" i="22"/>
  <c r="M3366" i="22"/>
  <c r="J3367" i="22"/>
  <c r="L3367" i="22"/>
  <c r="K3367" i="22"/>
  <c r="O3367" i="22" s="1"/>
  <c r="G3368" i="22"/>
  <c r="T3368" i="22" s="1"/>
  <c r="R3365" i="22" l="1"/>
  <c r="P3366" i="22"/>
  <c r="Q3366" i="22" s="1"/>
  <c r="U3366" i="22" s="1"/>
  <c r="S3365" i="22"/>
  <c r="N3367" i="22"/>
  <c r="M3367" i="22"/>
  <c r="L3368" i="22"/>
  <c r="K3368" i="22"/>
  <c r="O3368" i="22" s="1"/>
  <c r="J3368" i="22"/>
  <c r="G3369" i="22"/>
  <c r="T3369" i="22" s="1"/>
  <c r="R3366" i="22" l="1"/>
  <c r="P3367" i="22"/>
  <c r="Q3367" i="22" s="1"/>
  <c r="U3367" i="22" s="1"/>
  <c r="S3366" i="22"/>
  <c r="N3368" i="22"/>
  <c r="M3368" i="22"/>
  <c r="L3369" i="22"/>
  <c r="K3369" i="22"/>
  <c r="O3369" i="22" s="1"/>
  <c r="J3369" i="22"/>
  <c r="G3370" i="22"/>
  <c r="T3370" i="22" s="1"/>
  <c r="R3367" i="22" l="1"/>
  <c r="P3368" i="22"/>
  <c r="Q3368" i="22" s="1"/>
  <c r="U3368" i="22" s="1"/>
  <c r="S3367" i="22"/>
  <c r="N3369" i="22"/>
  <c r="M3369" i="22"/>
  <c r="L3370" i="22"/>
  <c r="K3370" i="22"/>
  <c r="O3370" i="22" s="1"/>
  <c r="J3370" i="22"/>
  <c r="G3371" i="22"/>
  <c r="T3371" i="22" s="1"/>
  <c r="R3368" i="22" l="1"/>
  <c r="P3369" i="22"/>
  <c r="Q3369" i="22" s="1"/>
  <c r="U3369" i="22" s="1"/>
  <c r="S3368" i="22"/>
  <c r="N3370" i="22"/>
  <c r="M3370" i="22"/>
  <c r="L3371" i="22"/>
  <c r="K3371" i="22"/>
  <c r="O3371" i="22" s="1"/>
  <c r="J3371" i="22"/>
  <c r="G3372" i="22"/>
  <c r="T3372" i="22" s="1"/>
  <c r="R3369" i="22" l="1"/>
  <c r="P3370" i="22"/>
  <c r="Q3370" i="22" s="1"/>
  <c r="U3370" i="22" s="1"/>
  <c r="S3369" i="22"/>
  <c r="N3371" i="22"/>
  <c r="M3371" i="22"/>
  <c r="L3372" i="22"/>
  <c r="K3372" i="22"/>
  <c r="O3372" i="22" s="1"/>
  <c r="J3372" i="22"/>
  <c r="G3373" i="22"/>
  <c r="T3373" i="22" s="1"/>
  <c r="R3370" i="22" l="1"/>
  <c r="P3371" i="22"/>
  <c r="Q3371" i="22" s="1"/>
  <c r="U3371" i="22" s="1"/>
  <c r="S3370" i="22"/>
  <c r="N3372" i="22"/>
  <c r="M3372" i="22"/>
  <c r="L3373" i="22"/>
  <c r="K3373" i="22"/>
  <c r="O3373" i="22" s="1"/>
  <c r="J3373" i="22"/>
  <c r="G3374" i="22"/>
  <c r="T3374" i="22" s="1"/>
  <c r="R3371" i="22" l="1"/>
  <c r="P3372" i="22"/>
  <c r="Q3372" i="22" s="1"/>
  <c r="U3372" i="22" s="1"/>
  <c r="S3371" i="22"/>
  <c r="N3373" i="22"/>
  <c r="M3373" i="22"/>
  <c r="L3374" i="22"/>
  <c r="K3374" i="22"/>
  <c r="O3374" i="22" s="1"/>
  <c r="J3374" i="22"/>
  <c r="G3375" i="22"/>
  <c r="T3375" i="22" s="1"/>
  <c r="R3372" i="22" l="1"/>
  <c r="P3373" i="22"/>
  <c r="Q3373" i="22" s="1"/>
  <c r="U3373" i="22" s="1"/>
  <c r="S3372" i="22"/>
  <c r="N3374" i="22"/>
  <c r="M3374" i="22"/>
  <c r="L3375" i="22"/>
  <c r="K3375" i="22"/>
  <c r="O3375" i="22" s="1"/>
  <c r="J3375" i="22"/>
  <c r="G3376" i="22"/>
  <c r="T3376" i="22" s="1"/>
  <c r="R3373" i="22" l="1"/>
  <c r="P3374" i="22"/>
  <c r="Q3374" i="22" s="1"/>
  <c r="U3374" i="22" s="1"/>
  <c r="S3373" i="22"/>
  <c r="N3375" i="22"/>
  <c r="M3375" i="22"/>
  <c r="L3376" i="22"/>
  <c r="K3376" i="22"/>
  <c r="O3376" i="22" s="1"/>
  <c r="J3376" i="22"/>
  <c r="G3377" i="22"/>
  <c r="T3377" i="22" s="1"/>
  <c r="R3374" i="22" l="1"/>
  <c r="P3375" i="22"/>
  <c r="Q3375" i="22" s="1"/>
  <c r="U3375" i="22" s="1"/>
  <c r="S3374" i="22"/>
  <c r="N3376" i="22"/>
  <c r="M3376" i="22"/>
  <c r="L3377" i="22"/>
  <c r="K3377" i="22"/>
  <c r="O3377" i="22" s="1"/>
  <c r="J3377" i="22"/>
  <c r="G3378" i="22"/>
  <c r="T3378" i="22" s="1"/>
  <c r="R3375" i="22" l="1"/>
  <c r="P3376" i="22"/>
  <c r="Q3376" i="22" s="1"/>
  <c r="U3376" i="22" s="1"/>
  <c r="S3375" i="22"/>
  <c r="N3377" i="22"/>
  <c r="M3377" i="22"/>
  <c r="L3378" i="22"/>
  <c r="K3378" i="22"/>
  <c r="O3378" i="22" s="1"/>
  <c r="J3378" i="22"/>
  <c r="G3379" i="22"/>
  <c r="T3379" i="22" s="1"/>
  <c r="R3376" i="22" l="1"/>
  <c r="P3377" i="22"/>
  <c r="Q3377" i="22" s="1"/>
  <c r="U3377" i="22" s="1"/>
  <c r="S3376" i="22"/>
  <c r="N3378" i="22"/>
  <c r="P3378" i="22" s="1"/>
  <c r="M3378" i="22"/>
  <c r="L3379" i="22"/>
  <c r="K3379" i="22"/>
  <c r="O3379" i="22" s="1"/>
  <c r="J3379" i="22"/>
  <c r="G3380" i="22"/>
  <c r="T3380" i="22" s="1"/>
  <c r="R3377" i="22" l="1"/>
  <c r="Q3378" i="22"/>
  <c r="U3378" i="22" s="1"/>
  <c r="S3377" i="22"/>
  <c r="N3379" i="22"/>
  <c r="M3379" i="22"/>
  <c r="L3380" i="22"/>
  <c r="K3380" i="22"/>
  <c r="O3380" i="22" s="1"/>
  <c r="J3380" i="22"/>
  <c r="G3381" i="22"/>
  <c r="T3381" i="22" s="1"/>
  <c r="R3378" i="22" l="1"/>
  <c r="P3379" i="22"/>
  <c r="Q3379" i="22" s="1"/>
  <c r="U3379" i="22" s="1"/>
  <c r="S3378" i="22"/>
  <c r="N3380" i="22"/>
  <c r="M3380" i="22"/>
  <c r="L3381" i="22"/>
  <c r="K3381" i="22"/>
  <c r="O3381" i="22" s="1"/>
  <c r="J3381" i="22"/>
  <c r="G3382" i="22"/>
  <c r="T3382" i="22" s="1"/>
  <c r="R3379" i="22" l="1"/>
  <c r="P3380" i="22"/>
  <c r="Q3380" i="22" s="1"/>
  <c r="U3380" i="22" s="1"/>
  <c r="S3379" i="22"/>
  <c r="N3381" i="22"/>
  <c r="M3381" i="22"/>
  <c r="L3382" i="22"/>
  <c r="K3382" i="22"/>
  <c r="O3382" i="22" s="1"/>
  <c r="J3382" i="22"/>
  <c r="G3383" i="22"/>
  <c r="T3383" i="22" s="1"/>
  <c r="R3380" i="22" l="1"/>
  <c r="P3381" i="22"/>
  <c r="Q3381" i="22" s="1"/>
  <c r="U3381" i="22" s="1"/>
  <c r="S3380" i="22"/>
  <c r="N3382" i="22"/>
  <c r="P3382" i="22" s="1"/>
  <c r="M3382" i="22"/>
  <c r="L3383" i="22"/>
  <c r="K3383" i="22"/>
  <c r="O3383" i="22" s="1"/>
  <c r="J3383" i="22"/>
  <c r="G3384" i="22"/>
  <c r="T3384" i="22" s="1"/>
  <c r="R3381" i="22" l="1"/>
  <c r="S3381" i="22"/>
  <c r="Q3382" i="22"/>
  <c r="U3382" i="22" s="1"/>
  <c r="N3383" i="22"/>
  <c r="M3383" i="22"/>
  <c r="L3384" i="22"/>
  <c r="K3384" i="22"/>
  <c r="O3384" i="22" s="1"/>
  <c r="J3384" i="22"/>
  <c r="G3385" i="22"/>
  <c r="T3385" i="22" s="1"/>
  <c r="S3382" i="22" l="1"/>
  <c r="P3383" i="22"/>
  <c r="Q3383" i="22" s="1"/>
  <c r="U3383" i="22" s="1"/>
  <c r="R3382" i="22"/>
  <c r="N3384" i="22"/>
  <c r="M3384" i="22"/>
  <c r="L3385" i="22"/>
  <c r="K3385" i="22"/>
  <c r="O3385" i="22" s="1"/>
  <c r="J3385" i="22"/>
  <c r="G3386" i="22"/>
  <c r="T3386" i="22" s="1"/>
  <c r="P3384" i="22" l="1"/>
  <c r="Q3384" i="22" s="1"/>
  <c r="U3384" i="22" s="1"/>
  <c r="R3383" i="22"/>
  <c r="S3383" i="22"/>
  <c r="N3385" i="22"/>
  <c r="P3385" i="22" s="1"/>
  <c r="M3385" i="22"/>
  <c r="J3386" i="22"/>
  <c r="L3386" i="22"/>
  <c r="K3386" i="22"/>
  <c r="O3386" i="22" s="1"/>
  <c r="G3387" i="22"/>
  <c r="T3387" i="22" s="1"/>
  <c r="R3384" i="22" l="1"/>
  <c r="S3384" i="22"/>
  <c r="N3386" i="22"/>
  <c r="M3386" i="22"/>
  <c r="Q3385" i="22"/>
  <c r="U3385" i="22" s="1"/>
  <c r="L3387" i="22"/>
  <c r="K3387" i="22"/>
  <c r="O3387" i="22" s="1"/>
  <c r="J3387" i="22"/>
  <c r="G3388" i="22"/>
  <c r="T3388" i="22" s="1"/>
  <c r="R3385" i="22" l="1"/>
  <c r="P3386" i="22"/>
  <c r="Q3386" i="22" s="1"/>
  <c r="U3386" i="22" s="1"/>
  <c r="S3385" i="22"/>
  <c r="N3387" i="22"/>
  <c r="M3387" i="22"/>
  <c r="L3388" i="22"/>
  <c r="K3388" i="22"/>
  <c r="O3388" i="22" s="1"/>
  <c r="J3388" i="22"/>
  <c r="G3389" i="22"/>
  <c r="T3389" i="22" s="1"/>
  <c r="R3386" i="22" l="1"/>
  <c r="P3387" i="22"/>
  <c r="Q3387" i="22" s="1"/>
  <c r="U3387" i="22" s="1"/>
  <c r="S3386" i="22"/>
  <c r="N3388" i="22"/>
  <c r="M3388" i="22"/>
  <c r="L3389" i="22"/>
  <c r="K3389" i="22"/>
  <c r="O3389" i="22" s="1"/>
  <c r="J3389" i="22"/>
  <c r="G3390" i="22"/>
  <c r="T3390" i="22" s="1"/>
  <c r="P3388" i="22" l="1"/>
  <c r="Q3388" i="22" s="1"/>
  <c r="U3388" i="22" s="1"/>
  <c r="R3387" i="22"/>
  <c r="S3387" i="22"/>
  <c r="N3389" i="22"/>
  <c r="M3389" i="22"/>
  <c r="L3390" i="22"/>
  <c r="K3390" i="22"/>
  <c r="O3390" i="22" s="1"/>
  <c r="J3390" i="22"/>
  <c r="G3391" i="22"/>
  <c r="T3391" i="22" s="1"/>
  <c r="P3389" i="22" l="1"/>
  <c r="Q3389" i="22" s="1"/>
  <c r="U3389" i="22" s="1"/>
  <c r="R3388" i="22"/>
  <c r="S3388" i="22"/>
  <c r="N3390" i="22"/>
  <c r="P3390" i="22" s="1"/>
  <c r="M3390" i="22"/>
  <c r="L3391" i="22"/>
  <c r="K3391" i="22"/>
  <c r="O3391" i="22" s="1"/>
  <c r="J3391" i="22"/>
  <c r="G3392" i="22"/>
  <c r="T3392" i="22" s="1"/>
  <c r="R3389" i="22" l="1"/>
  <c r="Q3390" i="22"/>
  <c r="U3390" i="22" s="1"/>
  <c r="S3389" i="22"/>
  <c r="N3391" i="22"/>
  <c r="M3391" i="22"/>
  <c r="J3392" i="22"/>
  <c r="L3392" i="22"/>
  <c r="K3392" i="22"/>
  <c r="O3392" i="22" s="1"/>
  <c r="G3393" i="22"/>
  <c r="T3393" i="22" s="1"/>
  <c r="R3390" i="22" l="1"/>
  <c r="P3391" i="22"/>
  <c r="Q3391" i="22" s="1"/>
  <c r="U3391" i="22" s="1"/>
  <c r="S3390" i="22"/>
  <c r="N3392" i="22"/>
  <c r="M3392" i="22"/>
  <c r="L3393" i="22"/>
  <c r="K3393" i="22"/>
  <c r="O3393" i="22" s="1"/>
  <c r="J3393" i="22"/>
  <c r="G3394" i="22"/>
  <c r="T3394" i="22" s="1"/>
  <c r="R3391" i="22" l="1"/>
  <c r="P3392" i="22"/>
  <c r="Q3392" i="22" s="1"/>
  <c r="U3392" i="22" s="1"/>
  <c r="S3391" i="22"/>
  <c r="N3393" i="22"/>
  <c r="M3393" i="22"/>
  <c r="L3394" i="22"/>
  <c r="K3394" i="22"/>
  <c r="O3394" i="22" s="1"/>
  <c r="J3394" i="22"/>
  <c r="G3395" i="22"/>
  <c r="T3395" i="22" s="1"/>
  <c r="R3392" i="22" l="1"/>
  <c r="P3393" i="22"/>
  <c r="Q3393" i="22" s="1"/>
  <c r="U3393" i="22" s="1"/>
  <c r="S3392" i="22"/>
  <c r="N3394" i="22"/>
  <c r="M3394" i="22"/>
  <c r="L3395" i="22"/>
  <c r="K3395" i="22"/>
  <c r="O3395" i="22" s="1"/>
  <c r="J3395" i="22"/>
  <c r="G3396" i="22"/>
  <c r="T3396" i="22" s="1"/>
  <c r="R3393" i="22" l="1"/>
  <c r="P3394" i="22"/>
  <c r="Q3394" i="22" s="1"/>
  <c r="U3394" i="22" s="1"/>
  <c r="S3393" i="22"/>
  <c r="N3395" i="22"/>
  <c r="M3395" i="22"/>
  <c r="L3396" i="22"/>
  <c r="K3396" i="22"/>
  <c r="O3396" i="22" s="1"/>
  <c r="J3396" i="22"/>
  <c r="G3397" i="22"/>
  <c r="T3397" i="22" s="1"/>
  <c r="R3394" i="22" l="1"/>
  <c r="P3395" i="22"/>
  <c r="Q3395" i="22" s="1"/>
  <c r="U3395" i="22" s="1"/>
  <c r="S3394" i="22"/>
  <c r="N3396" i="22"/>
  <c r="M3396" i="22"/>
  <c r="L3397" i="22"/>
  <c r="K3397" i="22"/>
  <c r="O3397" i="22" s="1"/>
  <c r="J3397" i="22"/>
  <c r="G3398" i="22"/>
  <c r="T3398" i="22" s="1"/>
  <c r="R3395" i="22" l="1"/>
  <c r="P3396" i="22"/>
  <c r="Q3396" i="22" s="1"/>
  <c r="U3396" i="22" s="1"/>
  <c r="S3395" i="22"/>
  <c r="N3397" i="22"/>
  <c r="M3397" i="22"/>
  <c r="L3398" i="22"/>
  <c r="K3398" i="22"/>
  <c r="O3398" i="22" s="1"/>
  <c r="J3398" i="22"/>
  <c r="G3399" i="22"/>
  <c r="T3399" i="22" s="1"/>
  <c r="P3397" i="22" l="1"/>
  <c r="Q3397" i="22" s="1"/>
  <c r="U3397" i="22" s="1"/>
  <c r="R3396" i="22"/>
  <c r="S3396" i="22"/>
  <c r="N3398" i="22"/>
  <c r="M3398" i="22"/>
  <c r="L3399" i="22"/>
  <c r="K3399" i="22"/>
  <c r="O3399" i="22" s="1"/>
  <c r="J3399" i="22"/>
  <c r="G3400" i="22"/>
  <c r="T3400" i="22" s="1"/>
  <c r="S3397" i="22" l="1"/>
  <c r="R3397" i="22"/>
  <c r="P3398" i="22"/>
  <c r="Q3398" i="22" s="1"/>
  <c r="U3398" i="22" s="1"/>
  <c r="N3399" i="22"/>
  <c r="M3399" i="22"/>
  <c r="L3400" i="22"/>
  <c r="K3400" i="22"/>
  <c r="O3400" i="22" s="1"/>
  <c r="J3400" i="22"/>
  <c r="G3401" i="22"/>
  <c r="T3401" i="22" s="1"/>
  <c r="R3398" i="22" l="1"/>
  <c r="P3399" i="22"/>
  <c r="Q3399" i="22" s="1"/>
  <c r="U3399" i="22" s="1"/>
  <c r="S3398" i="22"/>
  <c r="N3400" i="22"/>
  <c r="M3400" i="22"/>
  <c r="L3401" i="22"/>
  <c r="K3401" i="22"/>
  <c r="O3401" i="22" s="1"/>
  <c r="J3401" i="22"/>
  <c r="G3402" i="22"/>
  <c r="T3402" i="22" s="1"/>
  <c r="R3399" i="22" l="1"/>
  <c r="P3400" i="22"/>
  <c r="Q3400" i="22" s="1"/>
  <c r="U3400" i="22" s="1"/>
  <c r="S3399" i="22"/>
  <c r="N3401" i="22"/>
  <c r="M3401" i="22"/>
  <c r="J3402" i="22"/>
  <c r="L3402" i="22"/>
  <c r="K3402" i="22"/>
  <c r="O3402" i="22" s="1"/>
  <c r="G3403" i="22"/>
  <c r="T3403" i="22" s="1"/>
  <c r="S3400" i="22" l="1"/>
  <c r="P3401" i="22"/>
  <c r="Q3401" i="22" s="1"/>
  <c r="U3401" i="22" s="1"/>
  <c r="R3400" i="22"/>
  <c r="N3402" i="22"/>
  <c r="M3402" i="22"/>
  <c r="L3403" i="22"/>
  <c r="K3403" i="22"/>
  <c r="O3403" i="22" s="1"/>
  <c r="J3403" i="22"/>
  <c r="G3404" i="22"/>
  <c r="T3404" i="22" s="1"/>
  <c r="R3401" i="22" l="1"/>
  <c r="P3402" i="22"/>
  <c r="Q3402" i="22" s="1"/>
  <c r="U3402" i="22" s="1"/>
  <c r="S3401" i="22"/>
  <c r="N3403" i="22"/>
  <c r="M3403" i="22"/>
  <c r="L3404" i="22"/>
  <c r="K3404" i="22"/>
  <c r="O3404" i="22" s="1"/>
  <c r="J3404" i="22"/>
  <c r="G3405" i="22"/>
  <c r="T3405" i="22" s="1"/>
  <c r="R3402" i="22" l="1"/>
  <c r="P3403" i="22"/>
  <c r="Q3403" i="22" s="1"/>
  <c r="U3403" i="22" s="1"/>
  <c r="S3402" i="22"/>
  <c r="N3404" i="22"/>
  <c r="M3404" i="22"/>
  <c r="L3405" i="22"/>
  <c r="K3405" i="22"/>
  <c r="O3405" i="22" s="1"/>
  <c r="J3405" i="22"/>
  <c r="G3406" i="22"/>
  <c r="T3406" i="22" s="1"/>
  <c r="R3403" i="22" l="1"/>
  <c r="P3404" i="22"/>
  <c r="Q3404" i="22" s="1"/>
  <c r="U3404" i="22" s="1"/>
  <c r="S3403" i="22"/>
  <c r="N3405" i="22"/>
  <c r="M3405" i="22"/>
  <c r="L3406" i="22"/>
  <c r="K3406" i="22"/>
  <c r="O3406" i="22" s="1"/>
  <c r="J3406" i="22"/>
  <c r="G3407" i="22"/>
  <c r="T3407" i="22" s="1"/>
  <c r="R3404" i="22" l="1"/>
  <c r="P3405" i="22"/>
  <c r="Q3405" i="22" s="1"/>
  <c r="U3405" i="22" s="1"/>
  <c r="S3404" i="22"/>
  <c r="N3406" i="22"/>
  <c r="M3406" i="22"/>
  <c r="L3407" i="22"/>
  <c r="K3407" i="22"/>
  <c r="O3407" i="22" s="1"/>
  <c r="J3407" i="22"/>
  <c r="G3408" i="22"/>
  <c r="T3408" i="22" s="1"/>
  <c r="R3405" i="22" l="1"/>
  <c r="P3406" i="22"/>
  <c r="Q3406" i="22" s="1"/>
  <c r="U3406" i="22" s="1"/>
  <c r="S3405" i="22"/>
  <c r="N3407" i="22"/>
  <c r="M3407" i="22"/>
  <c r="L3408" i="22"/>
  <c r="K3408" i="22"/>
  <c r="O3408" i="22" s="1"/>
  <c r="J3408" i="22"/>
  <c r="G3409" i="22"/>
  <c r="T3409" i="22" s="1"/>
  <c r="P3407" i="22" l="1"/>
  <c r="Q3407" i="22" s="1"/>
  <c r="U3407" i="22" s="1"/>
  <c r="R3406" i="22"/>
  <c r="S3406" i="22"/>
  <c r="N3408" i="22"/>
  <c r="M3408" i="22"/>
  <c r="L3409" i="22"/>
  <c r="K3409" i="22"/>
  <c r="O3409" i="22" s="1"/>
  <c r="J3409" i="22"/>
  <c r="G3410" i="22"/>
  <c r="T3410" i="22" s="1"/>
  <c r="P3408" i="22" l="1"/>
  <c r="Q3408" i="22" s="1"/>
  <c r="U3408" i="22" s="1"/>
  <c r="R3407" i="22"/>
  <c r="S3407" i="22"/>
  <c r="N3409" i="22"/>
  <c r="M3409" i="22"/>
  <c r="L3410" i="22"/>
  <c r="K3410" i="22"/>
  <c r="O3410" i="22" s="1"/>
  <c r="J3410" i="22"/>
  <c r="G3411" i="22"/>
  <c r="T3411" i="22" s="1"/>
  <c r="P3409" i="22" l="1"/>
  <c r="Q3409" i="22" s="1"/>
  <c r="U3409" i="22" s="1"/>
  <c r="R3408" i="22"/>
  <c r="S3408" i="22"/>
  <c r="N3410" i="22"/>
  <c r="P3410" i="22" s="1"/>
  <c r="M3410" i="22"/>
  <c r="L3411" i="22"/>
  <c r="K3411" i="22"/>
  <c r="O3411" i="22" s="1"/>
  <c r="J3411" i="22"/>
  <c r="G3412" i="22"/>
  <c r="T3412" i="22" s="1"/>
  <c r="R3409" i="22" l="1"/>
  <c r="S3409" i="22"/>
  <c r="N3411" i="22"/>
  <c r="M3411" i="22"/>
  <c r="Q3410" i="22"/>
  <c r="U3410" i="22" s="1"/>
  <c r="L3412" i="22"/>
  <c r="K3412" i="22"/>
  <c r="O3412" i="22" s="1"/>
  <c r="J3412" i="22"/>
  <c r="G3413" i="22"/>
  <c r="T3413" i="22" s="1"/>
  <c r="R3410" i="22" l="1"/>
  <c r="P3411" i="22"/>
  <c r="Q3411" i="22" s="1"/>
  <c r="U3411" i="22" s="1"/>
  <c r="S3410" i="22"/>
  <c r="N3412" i="22"/>
  <c r="M3412" i="22"/>
  <c r="J3413" i="22"/>
  <c r="L3413" i="22"/>
  <c r="K3413" i="22"/>
  <c r="O3413" i="22" s="1"/>
  <c r="G3414" i="22"/>
  <c r="T3414" i="22" s="1"/>
  <c r="R3411" i="22" l="1"/>
  <c r="P3412" i="22"/>
  <c r="Q3412" i="22" s="1"/>
  <c r="U3412" i="22" s="1"/>
  <c r="S3411" i="22"/>
  <c r="N3413" i="22"/>
  <c r="M3413" i="22"/>
  <c r="L3414" i="22"/>
  <c r="K3414" i="22"/>
  <c r="O3414" i="22" s="1"/>
  <c r="J3414" i="22"/>
  <c r="G3415" i="22"/>
  <c r="T3415" i="22" s="1"/>
  <c r="R3412" i="22" l="1"/>
  <c r="P3413" i="22"/>
  <c r="Q3413" i="22" s="1"/>
  <c r="U3413" i="22" s="1"/>
  <c r="S3412" i="22"/>
  <c r="N3414" i="22"/>
  <c r="M3414" i="22"/>
  <c r="L3415" i="22"/>
  <c r="K3415" i="22"/>
  <c r="O3415" i="22" s="1"/>
  <c r="J3415" i="22"/>
  <c r="G3416" i="22"/>
  <c r="T3416" i="22" s="1"/>
  <c r="R3413" i="22" l="1"/>
  <c r="P3414" i="22"/>
  <c r="Q3414" i="22" s="1"/>
  <c r="U3414" i="22" s="1"/>
  <c r="S3413" i="22"/>
  <c r="N3415" i="22"/>
  <c r="M3415" i="22"/>
  <c r="L3416" i="22"/>
  <c r="K3416" i="22"/>
  <c r="O3416" i="22" s="1"/>
  <c r="J3416" i="22"/>
  <c r="G3417" i="22"/>
  <c r="T3417" i="22" s="1"/>
  <c r="R3414" i="22" l="1"/>
  <c r="P3415" i="22"/>
  <c r="Q3415" i="22" s="1"/>
  <c r="U3415" i="22" s="1"/>
  <c r="S3414" i="22"/>
  <c r="N3416" i="22"/>
  <c r="M3416" i="22"/>
  <c r="L3417" i="22"/>
  <c r="K3417" i="22"/>
  <c r="O3417" i="22" s="1"/>
  <c r="J3417" i="22"/>
  <c r="G3418" i="22"/>
  <c r="T3418" i="22" s="1"/>
  <c r="R3415" i="22" l="1"/>
  <c r="P3416" i="22"/>
  <c r="Q3416" i="22" s="1"/>
  <c r="U3416" i="22" s="1"/>
  <c r="S3415" i="22"/>
  <c r="N3417" i="22"/>
  <c r="M3417" i="22"/>
  <c r="L3418" i="22"/>
  <c r="K3418" i="22"/>
  <c r="O3418" i="22" s="1"/>
  <c r="J3418" i="22"/>
  <c r="G3419" i="22"/>
  <c r="T3419" i="22" s="1"/>
  <c r="R3416" i="22" l="1"/>
  <c r="P3417" i="22"/>
  <c r="Q3417" i="22" s="1"/>
  <c r="U3417" i="22" s="1"/>
  <c r="S3416" i="22"/>
  <c r="N3418" i="22"/>
  <c r="M3418" i="22"/>
  <c r="L3419" i="22"/>
  <c r="K3419" i="22"/>
  <c r="O3419" i="22" s="1"/>
  <c r="J3419" i="22"/>
  <c r="G3420" i="22"/>
  <c r="T3420" i="22" s="1"/>
  <c r="R3417" i="22" l="1"/>
  <c r="P3418" i="22"/>
  <c r="Q3418" i="22" s="1"/>
  <c r="U3418" i="22" s="1"/>
  <c r="S3417" i="22"/>
  <c r="N3419" i="22"/>
  <c r="M3419" i="22"/>
  <c r="L3420" i="22"/>
  <c r="K3420" i="22"/>
  <c r="O3420" i="22" s="1"/>
  <c r="J3420" i="22"/>
  <c r="G3421" i="22"/>
  <c r="T3421" i="22" s="1"/>
  <c r="R3418" i="22" l="1"/>
  <c r="P3419" i="22"/>
  <c r="Q3419" i="22" s="1"/>
  <c r="U3419" i="22" s="1"/>
  <c r="S3418" i="22"/>
  <c r="N3420" i="22"/>
  <c r="P3420" i="22" s="1"/>
  <c r="M3420" i="22"/>
  <c r="L3421" i="22"/>
  <c r="K3421" i="22"/>
  <c r="O3421" i="22" s="1"/>
  <c r="J3421" i="22"/>
  <c r="G3422" i="22"/>
  <c r="T3422" i="22" s="1"/>
  <c r="R3419" i="22" l="1"/>
  <c r="Q3420" i="22"/>
  <c r="U3420" i="22" s="1"/>
  <c r="S3419" i="22"/>
  <c r="N3421" i="22"/>
  <c r="M3421" i="22"/>
  <c r="L3422" i="22"/>
  <c r="K3422" i="22"/>
  <c r="O3422" i="22" s="1"/>
  <c r="J3422" i="22"/>
  <c r="G3423" i="22"/>
  <c r="T3423" i="22" s="1"/>
  <c r="R3420" i="22" l="1"/>
  <c r="P3421" i="22"/>
  <c r="Q3421" i="22" s="1"/>
  <c r="U3421" i="22" s="1"/>
  <c r="S3420" i="22"/>
  <c r="N3422" i="22"/>
  <c r="M3422" i="22"/>
  <c r="L3423" i="22"/>
  <c r="K3423" i="22"/>
  <c r="O3423" i="22" s="1"/>
  <c r="J3423" i="22"/>
  <c r="G3424" i="22"/>
  <c r="T3424" i="22" s="1"/>
  <c r="P3422" i="22" l="1"/>
  <c r="Q3422" i="22" s="1"/>
  <c r="U3422" i="22" s="1"/>
  <c r="R3421" i="22"/>
  <c r="S3421" i="22"/>
  <c r="N3423" i="22"/>
  <c r="M3423" i="22"/>
  <c r="L3424" i="22"/>
  <c r="K3424" i="22"/>
  <c r="O3424" i="22" s="1"/>
  <c r="J3424" i="22"/>
  <c r="G3425" i="22"/>
  <c r="T3425" i="22" s="1"/>
  <c r="P3423" i="22" l="1"/>
  <c r="Q3423" i="22" s="1"/>
  <c r="U3423" i="22" s="1"/>
  <c r="R3422" i="22"/>
  <c r="S3422" i="22"/>
  <c r="N3424" i="22"/>
  <c r="M3424" i="22"/>
  <c r="J3425" i="22"/>
  <c r="L3425" i="22"/>
  <c r="K3425" i="22"/>
  <c r="O3425" i="22" s="1"/>
  <c r="G3426" i="22"/>
  <c r="T3426" i="22" s="1"/>
  <c r="R3423" i="22" l="1"/>
  <c r="P3424" i="22"/>
  <c r="Q3424" i="22" s="1"/>
  <c r="U3424" i="22" s="1"/>
  <c r="S3423" i="22"/>
  <c r="N3425" i="22"/>
  <c r="M3425" i="22"/>
  <c r="L3426" i="22"/>
  <c r="K3426" i="22"/>
  <c r="O3426" i="22" s="1"/>
  <c r="J3426" i="22"/>
  <c r="G3427" i="22"/>
  <c r="T3427" i="22" s="1"/>
  <c r="R3424" i="22" l="1"/>
  <c r="P3425" i="22"/>
  <c r="Q3425" i="22" s="1"/>
  <c r="U3425" i="22" s="1"/>
  <c r="S3424" i="22"/>
  <c r="N3426" i="22"/>
  <c r="M3426" i="22"/>
  <c r="L3427" i="22"/>
  <c r="K3427" i="22"/>
  <c r="O3427" i="22" s="1"/>
  <c r="J3427" i="22"/>
  <c r="G3428" i="22"/>
  <c r="T3428" i="22" s="1"/>
  <c r="R3425" i="22" l="1"/>
  <c r="P3426" i="22"/>
  <c r="Q3426" i="22" s="1"/>
  <c r="U3426" i="22" s="1"/>
  <c r="S3425" i="22"/>
  <c r="N3427" i="22"/>
  <c r="M3427" i="22"/>
  <c r="L3428" i="22"/>
  <c r="K3428" i="22"/>
  <c r="O3428" i="22" s="1"/>
  <c r="J3428" i="22"/>
  <c r="G3429" i="22"/>
  <c r="T3429" i="22" s="1"/>
  <c r="R3426" i="22" l="1"/>
  <c r="P3427" i="22"/>
  <c r="Q3427" i="22" s="1"/>
  <c r="U3427" i="22" s="1"/>
  <c r="S3426" i="22"/>
  <c r="N3428" i="22"/>
  <c r="M3428" i="22"/>
  <c r="L3429" i="22"/>
  <c r="K3429" i="22"/>
  <c r="O3429" i="22" s="1"/>
  <c r="J3429" i="22"/>
  <c r="G3430" i="22"/>
  <c r="T3430" i="22" s="1"/>
  <c r="R3427" i="22" l="1"/>
  <c r="P3428" i="22"/>
  <c r="Q3428" i="22" s="1"/>
  <c r="U3428" i="22" s="1"/>
  <c r="S3427" i="22"/>
  <c r="N3429" i="22"/>
  <c r="M3429" i="22"/>
  <c r="L3430" i="22"/>
  <c r="K3430" i="22"/>
  <c r="O3430" i="22" s="1"/>
  <c r="J3430" i="22"/>
  <c r="G3431" i="22"/>
  <c r="T3431" i="22" s="1"/>
  <c r="R3428" i="22" l="1"/>
  <c r="P3429" i="22"/>
  <c r="Q3429" i="22" s="1"/>
  <c r="U3429" i="22" s="1"/>
  <c r="S3428" i="22"/>
  <c r="N3430" i="22"/>
  <c r="M3430" i="22"/>
  <c r="L3431" i="22"/>
  <c r="K3431" i="22"/>
  <c r="O3431" i="22" s="1"/>
  <c r="J3431" i="22"/>
  <c r="G3432" i="22"/>
  <c r="T3432" i="22" s="1"/>
  <c r="R3429" i="22" l="1"/>
  <c r="P3430" i="22"/>
  <c r="Q3430" i="22" s="1"/>
  <c r="U3430" i="22" s="1"/>
  <c r="S3429" i="22"/>
  <c r="N3431" i="22"/>
  <c r="M3431" i="22"/>
  <c r="L3432" i="22"/>
  <c r="K3432" i="22"/>
  <c r="O3432" i="22" s="1"/>
  <c r="J3432" i="22"/>
  <c r="G3433" i="22"/>
  <c r="T3433" i="22" s="1"/>
  <c r="R3430" i="22" l="1"/>
  <c r="P3431" i="22"/>
  <c r="Q3431" i="22" s="1"/>
  <c r="U3431" i="22" s="1"/>
  <c r="S3430" i="22"/>
  <c r="N3432" i="22"/>
  <c r="M3432" i="22"/>
  <c r="L3433" i="22"/>
  <c r="K3433" i="22"/>
  <c r="O3433" i="22" s="1"/>
  <c r="J3433" i="22"/>
  <c r="G3434" i="22"/>
  <c r="T3434" i="22" s="1"/>
  <c r="R3431" i="22" l="1"/>
  <c r="P3432" i="22"/>
  <c r="Q3432" i="22" s="1"/>
  <c r="U3432" i="22" s="1"/>
  <c r="S3431" i="22"/>
  <c r="N3433" i="22"/>
  <c r="M3433" i="22"/>
  <c r="L3434" i="22"/>
  <c r="K3434" i="22"/>
  <c r="O3434" i="22" s="1"/>
  <c r="J3434" i="22"/>
  <c r="G3435" i="22"/>
  <c r="T3435" i="22" s="1"/>
  <c r="R3432" i="22" l="1"/>
  <c r="P3433" i="22"/>
  <c r="Q3433" i="22" s="1"/>
  <c r="U3433" i="22" s="1"/>
  <c r="S3432" i="22"/>
  <c r="N3434" i="22"/>
  <c r="M3434" i="22"/>
  <c r="L3435" i="22"/>
  <c r="K3435" i="22"/>
  <c r="O3435" i="22" s="1"/>
  <c r="J3435" i="22"/>
  <c r="G3436" i="22"/>
  <c r="T3436" i="22" s="1"/>
  <c r="R3433" i="22" l="1"/>
  <c r="P3434" i="22"/>
  <c r="Q3434" i="22" s="1"/>
  <c r="U3434" i="22" s="1"/>
  <c r="S3433" i="22"/>
  <c r="N3435" i="22"/>
  <c r="M3435" i="22"/>
  <c r="L3436" i="22"/>
  <c r="K3436" i="22"/>
  <c r="O3436" i="22" s="1"/>
  <c r="J3436" i="22"/>
  <c r="G3437" i="22"/>
  <c r="T3437" i="22" s="1"/>
  <c r="P3435" i="22" l="1"/>
  <c r="Q3435" i="22" s="1"/>
  <c r="U3435" i="22" s="1"/>
  <c r="R3434" i="22"/>
  <c r="S3434" i="22"/>
  <c r="N3436" i="22"/>
  <c r="M3436" i="22"/>
  <c r="L3437" i="22"/>
  <c r="K3437" i="22"/>
  <c r="O3437" i="22" s="1"/>
  <c r="J3437" i="22"/>
  <c r="G3438" i="22"/>
  <c r="T3438" i="22" s="1"/>
  <c r="R3435" i="22" l="1"/>
  <c r="P3436" i="22"/>
  <c r="Q3436" i="22" s="1"/>
  <c r="U3436" i="22" s="1"/>
  <c r="S3435" i="22"/>
  <c r="N3437" i="22"/>
  <c r="M3437" i="22"/>
  <c r="L3438" i="22"/>
  <c r="K3438" i="22"/>
  <c r="O3438" i="22" s="1"/>
  <c r="J3438" i="22"/>
  <c r="G3439" i="22"/>
  <c r="T3439" i="22" s="1"/>
  <c r="P3437" i="22" l="1"/>
  <c r="Q3437" i="22" s="1"/>
  <c r="U3437" i="22" s="1"/>
  <c r="R3436" i="22"/>
  <c r="S3436" i="22"/>
  <c r="N3438" i="22"/>
  <c r="M3438" i="22"/>
  <c r="L3439" i="22"/>
  <c r="K3439" i="22"/>
  <c r="O3439" i="22" s="1"/>
  <c r="J3439" i="22"/>
  <c r="G3440" i="22"/>
  <c r="T3440" i="22" s="1"/>
  <c r="P3438" i="22" l="1"/>
  <c r="Q3438" i="22" s="1"/>
  <c r="U3438" i="22" s="1"/>
  <c r="R3437" i="22"/>
  <c r="S3437" i="22"/>
  <c r="N3439" i="22"/>
  <c r="P3439" i="22" s="1"/>
  <c r="M3439" i="22"/>
  <c r="L3440" i="22"/>
  <c r="K3440" i="22"/>
  <c r="O3440" i="22" s="1"/>
  <c r="J3440" i="22"/>
  <c r="G3441" i="22"/>
  <c r="T3441" i="22" s="1"/>
  <c r="R3438" i="22" l="1"/>
  <c r="Q3439" i="22"/>
  <c r="U3439" i="22" s="1"/>
  <c r="S3438" i="22"/>
  <c r="N3440" i="22"/>
  <c r="M3440" i="22"/>
  <c r="L3441" i="22"/>
  <c r="K3441" i="22"/>
  <c r="O3441" i="22" s="1"/>
  <c r="J3441" i="22"/>
  <c r="G3442" i="22"/>
  <c r="T3442" i="22" s="1"/>
  <c r="R3439" i="22" l="1"/>
  <c r="P3440" i="22"/>
  <c r="Q3440" i="22" s="1"/>
  <c r="U3440" i="22" s="1"/>
  <c r="S3439" i="22"/>
  <c r="N3441" i="22"/>
  <c r="M3441" i="22"/>
  <c r="L3442" i="22"/>
  <c r="K3442" i="22"/>
  <c r="O3442" i="22" s="1"/>
  <c r="J3442" i="22"/>
  <c r="G3443" i="22"/>
  <c r="T3443" i="22" s="1"/>
  <c r="R3440" i="22" l="1"/>
  <c r="P3441" i="22"/>
  <c r="Q3441" i="22" s="1"/>
  <c r="U3441" i="22" s="1"/>
  <c r="S3440" i="22"/>
  <c r="N3442" i="22"/>
  <c r="M3442" i="22"/>
  <c r="J3443" i="22"/>
  <c r="L3443" i="22"/>
  <c r="K3443" i="22"/>
  <c r="O3443" i="22" s="1"/>
  <c r="G3444" i="22"/>
  <c r="T3444" i="22" s="1"/>
  <c r="R3441" i="22" l="1"/>
  <c r="P3442" i="22"/>
  <c r="Q3442" i="22" s="1"/>
  <c r="U3442" i="22" s="1"/>
  <c r="S3441" i="22"/>
  <c r="N3443" i="22"/>
  <c r="M3443" i="22"/>
  <c r="L3444" i="22"/>
  <c r="K3444" i="22"/>
  <c r="O3444" i="22" s="1"/>
  <c r="J3444" i="22"/>
  <c r="G3445" i="22"/>
  <c r="T3445" i="22" s="1"/>
  <c r="R3442" i="22" l="1"/>
  <c r="P3443" i="22"/>
  <c r="Q3443" i="22" s="1"/>
  <c r="U3443" i="22" s="1"/>
  <c r="S3442" i="22"/>
  <c r="N3444" i="22"/>
  <c r="M3444" i="22"/>
  <c r="L3445" i="22"/>
  <c r="K3445" i="22"/>
  <c r="O3445" i="22" s="1"/>
  <c r="J3445" i="22"/>
  <c r="G3446" i="22"/>
  <c r="T3446" i="22" s="1"/>
  <c r="P3444" i="22" l="1"/>
  <c r="Q3444" i="22" s="1"/>
  <c r="U3444" i="22" s="1"/>
  <c r="R3443" i="22"/>
  <c r="S3443" i="22"/>
  <c r="N3445" i="22"/>
  <c r="M3445" i="22"/>
  <c r="L3446" i="22"/>
  <c r="K3446" i="22"/>
  <c r="O3446" i="22" s="1"/>
  <c r="J3446" i="22"/>
  <c r="G3447" i="22"/>
  <c r="T3447" i="22" s="1"/>
  <c r="R3444" i="22" l="1"/>
  <c r="P3445" i="22"/>
  <c r="Q3445" i="22" s="1"/>
  <c r="U3445" i="22" s="1"/>
  <c r="S3444" i="22"/>
  <c r="N3446" i="22"/>
  <c r="M3446" i="22"/>
  <c r="L3447" i="22"/>
  <c r="K3447" i="22"/>
  <c r="O3447" i="22" s="1"/>
  <c r="J3447" i="22"/>
  <c r="G3448" i="22"/>
  <c r="T3448" i="22" s="1"/>
  <c r="R3445" i="22" l="1"/>
  <c r="P3446" i="22"/>
  <c r="Q3446" i="22" s="1"/>
  <c r="U3446" i="22" s="1"/>
  <c r="S3445" i="22"/>
  <c r="N3447" i="22"/>
  <c r="M3447" i="22"/>
  <c r="L3448" i="22"/>
  <c r="K3448" i="22"/>
  <c r="O3448" i="22" s="1"/>
  <c r="J3448" i="22"/>
  <c r="G3449" i="22"/>
  <c r="T3449" i="22" s="1"/>
  <c r="R3446" i="22" l="1"/>
  <c r="P3447" i="22"/>
  <c r="Q3447" i="22" s="1"/>
  <c r="U3447" i="22" s="1"/>
  <c r="S3446" i="22"/>
  <c r="N3448" i="22"/>
  <c r="M3448" i="22"/>
  <c r="L3449" i="22"/>
  <c r="K3449" i="22"/>
  <c r="O3449" i="22" s="1"/>
  <c r="J3449" i="22"/>
  <c r="G3450" i="22"/>
  <c r="T3450" i="22" s="1"/>
  <c r="R3447" i="22" l="1"/>
  <c r="P3448" i="22"/>
  <c r="Q3448" i="22" s="1"/>
  <c r="U3448" i="22" s="1"/>
  <c r="S3447" i="22"/>
  <c r="N3449" i="22"/>
  <c r="M3449" i="22"/>
  <c r="L3450" i="22"/>
  <c r="K3450" i="22"/>
  <c r="O3450" i="22" s="1"/>
  <c r="J3450" i="22"/>
  <c r="G3451" i="22"/>
  <c r="T3451" i="22" s="1"/>
  <c r="R3448" i="22" l="1"/>
  <c r="P3449" i="22"/>
  <c r="Q3449" i="22" s="1"/>
  <c r="U3449" i="22" s="1"/>
  <c r="S3448" i="22"/>
  <c r="N3450" i="22"/>
  <c r="P3450" i="22" s="1"/>
  <c r="M3450" i="22"/>
  <c r="L3451" i="22"/>
  <c r="K3451" i="22"/>
  <c r="O3451" i="22" s="1"/>
  <c r="J3451" i="22"/>
  <c r="G3452" i="22"/>
  <c r="T3452" i="22" s="1"/>
  <c r="R3449" i="22" l="1"/>
  <c r="Q3450" i="22"/>
  <c r="U3450" i="22" s="1"/>
  <c r="S3449" i="22"/>
  <c r="N3451" i="22"/>
  <c r="M3451" i="22"/>
  <c r="L3452" i="22"/>
  <c r="K3452" i="22"/>
  <c r="O3452" i="22" s="1"/>
  <c r="J3452" i="22"/>
  <c r="G3453" i="22"/>
  <c r="T3453" i="22" s="1"/>
  <c r="R3450" i="22" l="1"/>
  <c r="P3451" i="22"/>
  <c r="Q3451" i="22" s="1"/>
  <c r="U3451" i="22" s="1"/>
  <c r="S3450" i="22"/>
  <c r="N3452" i="22"/>
  <c r="M3452" i="22"/>
  <c r="L3453" i="22"/>
  <c r="K3453" i="22"/>
  <c r="O3453" i="22" s="1"/>
  <c r="J3453" i="22"/>
  <c r="G3454" i="22"/>
  <c r="T3454" i="22" s="1"/>
  <c r="R3451" i="22" l="1"/>
  <c r="P3452" i="22"/>
  <c r="Q3452" i="22" s="1"/>
  <c r="U3452" i="22" s="1"/>
  <c r="S3451" i="22"/>
  <c r="N3453" i="22"/>
  <c r="M3453" i="22"/>
  <c r="L3454" i="22"/>
  <c r="K3454" i="22"/>
  <c r="O3454" i="22" s="1"/>
  <c r="J3454" i="22"/>
  <c r="G3455" i="22"/>
  <c r="T3455" i="22" s="1"/>
  <c r="R3452" i="22" l="1"/>
  <c r="P3453" i="22"/>
  <c r="Q3453" i="22" s="1"/>
  <c r="U3453" i="22" s="1"/>
  <c r="S3452" i="22"/>
  <c r="N3454" i="22"/>
  <c r="M3454" i="22"/>
  <c r="L3455" i="22"/>
  <c r="K3455" i="22"/>
  <c r="O3455" i="22" s="1"/>
  <c r="J3455" i="22"/>
  <c r="G3456" i="22"/>
  <c r="T3456" i="22" s="1"/>
  <c r="R3453" i="22" l="1"/>
  <c r="P3454" i="22"/>
  <c r="Q3454" i="22" s="1"/>
  <c r="U3454" i="22" s="1"/>
  <c r="S3453" i="22"/>
  <c r="N3455" i="22"/>
  <c r="M3455" i="22"/>
  <c r="L3456" i="22"/>
  <c r="K3456" i="22"/>
  <c r="O3456" i="22" s="1"/>
  <c r="J3456" i="22"/>
  <c r="G3457" i="22"/>
  <c r="T3457" i="22" s="1"/>
  <c r="S3454" i="22" l="1"/>
  <c r="P3455" i="22"/>
  <c r="Q3455" i="22" s="1"/>
  <c r="U3455" i="22" s="1"/>
  <c r="R3454" i="22"/>
  <c r="N3456" i="22"/>
  <c r="M3456" i="22"/>
  <c r="L3457" i="22"/>
  <c r="K3457" i="22"/>
  <c r="O3457" i="22" s="1"/>
  <c r="J3457" i="22"/>
  <c r="G3458" i="22"/>
  <c r="T3458" i="22" s="1"/>
  <c r="R3455" i="22" l="1"/>
  <c r="P3456" i="22"/>
  <c r="Q3456" i="22" s="1"/>
  <c r="U3456" i="22" s="1"/>
  <c r="S3455" i="22"/>
  <c r="N3457" i="22"/>
  <c r="M3457" i="22"/>
  <c r="L3458" i="22"/>
  <c r="K3458" i="22"/>
  <c r="O3458" i="22" s="1"/>
  <c r="J3458" i="22"/>
  <c r="G3459" i="22"/>
  <c r="T3459" i="22" s="1"/>
  <c r="R3456" i="22" l="1"/>
  <c r="P3457" i="22"/>
  <c r="Q3457" i="22" s="1"/>
  <c r="U3457" i="22" s="1"/>
  <c r="S3456" i="22"/>
  <c r="N3458" i="22"/>
  <c r="M3458" i="22"/>
  <c r="L3459" i="22"/>
  <c r="K3459" i="22"/>
  <c r="O3459" i="22" s="1"/>
  <c r="J3459" i="22"/>
  <c r="G3460" i="22"/>
  <c r="T3460" i="22" s="1"/>
  <c r="R3457" i="22" l="1"/>
  <c r="P3458" i="22"/>
  <c r="Q3458" i="22" s="1"/>
  <c r="U3458" i="22" s="1"/>
  <c r="S3457" i="22"/>
  <c r="N3459" i="22"/>
  <c r="M3459" i="22"/>
  <c r="L3460" i="22"/>
  <c r="K3460" i="22"/>
  <c r="O3460" i="22" s="1"/>
  <c r="J3460" i="22"/>
  <c r="G3461" i="22"/>
  <c r="T3461" i="22" s="1"/>
  <c r="R3458" i="22" l="1"/>
  <c r="P3459" i="22"/>
  <c r="Q3459" i="22" s="1"/>
  <c r="U3459" i="22" s="1"/>
  <c r="S3458" i="22"/>
  <c r="N3460" i="22"/>
  <c r="M3460" i="22"/>
  <c r="L3461" i="22"/>
  <c r="K3461" i="22"/>
  <c r="O3461" i="22" s="1"/>
  <c r="J3461" i="22"/>
  <c r="G3462" i="22"/>
  <c r="T3462" i="22" s="1"/>
  <c r="R3459" i="22" l="1"/>
  <c r="P3460" i="22"/>
  <c r="Q3460" i="22" s="1"/>
  <c r="U3460" i="22" s="1"/>
  <c r="S3459" i="22"/>
  <c r="N3461" i="22"/>
  <c r="M3461" i="22"/>
  <c r="L3462" i="22"/>
  <c r="K3462" i="22"/>
  <c r="O3462" i="22" s="1"/>
  <c r="J3462" i="22"/>
  <c r="G3463" i="22"/>
  <c r="T3463" i="22" s="1"/>
  <c r="R3460" i="22" l="1"/>
  <c r="P3461" i="22"/>
  <c r="Q3461" i="22" s="1"/>
  <c r="U3461" i="22" s="1"/>
  <c r="S3460" i="22"/>
  <c r="N3462" i="22"/>
  <c r="M3462" i="22"/>
  <c r="L3463" i="22"/>
  <c r="K3463" i="22"/>
  <c r="O3463" i="22" s="1"/>
  <c r="J3463" i="22"/>
  <c r="G3464" i="22"/>
  <c r="T3464" i="22" s="1"/>
  <c r="P3462" i="22" l="1"/>
  <c r="Q3462" i="22" s="1"/>
  <c r="U3462" i="22" s="1"/>
  <c r="R3461" i="22"/>
  <c r="S3461" i="22"/>
  <c r="N3463" i="22"/>
  <c r="M3463" i="22"/>
  <c r="L3464" i="22"/>
  <c r="K3464" i="22"/>
  <c r="O3464" i="22" s="1"/>
  <c r="J3464" i="22"/>
  <c r="G3465" i="22"/>
  <c r="T3465" i="22" s="1"/>
  <c r="R3462" i="22" l="1"/>
  <c r="P3463" i="22"/>
  <c r="Q3463" i="22" s="1"/>
  <c r="U3463" i="22" s="1"/>
  <c r="S3462" i="22"/>
  <c r="N3464" i="22"/>
  <c r="M3464" i="22"/>
  <c r="L3465" i="22"/>
  <c r="K3465" i="22"/>
  <c r="O3465" i="22" s="1"/>
  <c r="J3465" i="22"/>
  <c r="G3466" i="22"/>
  <c r="T3466" i="22" s="1"/>
  <c r="R3463" i="22" l="1"/>
  <c r="P3464" i="22"/>
  <c r="Q3464" i="22" s="1"/>
  <c r="U3464" i="22" s="1"/>
  <c r="S3463" i="22"/>
  <c r="N3465" i="22"/>
  <c r="M3465" i="22"/>
  <c r="L3466" i="22"/>
  <c r="K3466" i="22"/>
  <c r="O3466" i="22" s="1"/>
  <c r="J3466" i="22"/>
  <c r="G3467" i="22"/>
  <c r="T3467" i="22" s="1"/>
  <c r="R3464" i="22" l="1"/>
  <c r="P3465" i="22"/>
  <c r="Q3465" i="22" s="1"/>
  <c r="U3465" i="22" s="1"/>
  <c r="S3464" i="22"/>
  <c r="N3466" i="22"/>
  <c r="M3466" i="22"/>
  <c r="L3467" i="22"/>
  <c r="K3467" i="22"/>
  <c r="O3467" i="22" s="1"/>
  <c r="J3467" i="22"/>
  <c r="G3468" i="22"/>
  <c r="T3468" i="22" s="1"/>
  <c r="R3465" i="22" l="1"/>
  <c r="P3466" i="22"/>
  <c r="Q3466" i="22" s="1"/>
  <c r="U3466" i="22" s="1"/>
  <c r="S3465" i="22"/>
  <c r="N3467" i="22"/>
  <c r="M3467" i="22"/>
  <c r="L3468" i="22"/>
  <c r="K3468" i="22"/>
  <c r="O3468" i="22" s="1"/>
  <c r="J3468" i="22"/>
  <c r="G3469" i="22"/>
  <c r="T3469" i="22" s="1"/>
  <c r="R3466" i="22" l="1"/>
  <c r="P3467" i="22"/>
  <c r="Q3467" i="22" s="1"/>
  <c r="U3467" i="22" s="1"/>
  <c r="S3466" i="22"/>
  <c r="N3468" i="22"/>
  <c r="M3468" i="22"/>
  <c r="L3469" i="22"/>
  <c r="K3469" i="22"/>
  <c r="O3469" i="22" s="1"/>
  <c r="J3469" i="22"/>
  <c r="G3470" i="22"/>
  <c r="T3470" i="22" s="1"/>
  <c r="R3467" i="22" l="1"/>
  <c r="P3468" i="22"/>
  <c r="Q3468" i="22" s="1"/>
  <c r="U3468" i="22" s="1"/>
  <c r="S3467" i="22"/>
  <c r="N3469" i="22"/>
  <c r="M3469" i="22"/>
  <c r="L3470" i="22"/>
  <c r="K3470" i="22"/>
  <c r="O3470" i="22" s="1"/>
  <c r="J3470" i="22"/>
  <c r="G3471" i="22"/>
  <c r="T3471" i="22" s="1"/>
  <c r="R3468" i="22" l="1"/>
  <c r="P3469" i="22"/>
  <c r="Q3469" i="22" s="1"/>
  <c r="U3469" i="22" s="1"/>
  <c r="S3468" i="22"/>
  <c r="N3470" i="22"/>
  <c r="M3470" i="22"/>
  <c r="L3471" i="22"/>
  <c r="K3471" i="22"/>
  <c r="O3471" i="22" s="1"/>
  <c r="J3471" i="22"/>
  <c r="G3472" i="22"/>
  <c r="T3472" i="22" s="1"/>
  <c r="R3469" i="22" l="1"/>
  <c r="P3470" i="22"/>
  <c r="Q3470" i="22" s="1"/>
  <c r="U3470" i="22" s="1"/>
  <c r="S3469" i="22"/>
  <c r="N3471" i="22"/>
  <c r="M3471" i="22"/>
  <c r="L3472" i="22"/>
  <c r="K3472" i="22"/>
  <c r="O3472" i="22" s="1"/>
  <c r="J3472" i="22"/>
  <c r="G3473" i="22"/>
  <c r="T3473" i="22" s="1"/>
  <c r="P3471" i="22" l="1"/>
  <c r="Q3471" i="22" s="1"/>
  <c r="U3471" i="22" s="1"/>
  <c r="R3470" i="22"/>
  <c r="S3470" i="22"/>
  <c r="N3472" i="22"/>
  <c r="M3472" i="22"/>
  <c r="L3473" i="22"/>
  <c r="K3473" i="22"/>
  <c r="O3473" i="22" s="1"/>
  <c r="J3473" i="22"/>
  <c r="G3474" i="22"/>
  <c r="T3474" i="22" s="1"/>
  <c r="P3472" i="22" l="1"/>
  <c r="Q3472" i="22" s="1"/>
  <c r="U3472" i="22" s="1"/>
  <c r="R3471" i="22"/>
  <c r="S3471" i="22"/>
  <c r="N3473" i="22"/>
  <c r="M3473" i="22"/>
  <c r="L3474" i="22"/>
  <c r="K3474" i="22"/>
  <c r="O3474" i="22" s="1"/>
  <c r="J3474" i="22"/>
  <c r="G3475" i="22"/>
  <c r="T3475" i="22" s="1"/>
  <c r="P3473" i="22" l="1"/>
  <c r="Q3473" i="22" s="1"/>
  <c r="U3473" i="22" s="1"/>
  <c r="R3472" i="22"/>
  <c r="S3472" i="22"/>
  <c r="N3474" i="22"/>
  <c r="M3474" i="22"/>
  <c r="L3475" i="22"/>
  <c r="K3475" i="22"/>
  <c r="O3475" i="22" s="1"/>
  <c r="J3475" i="22"/>
  <c r="G3476" i="22"/>
  <c r="T3476" i="22" s="1"/>
  <c r="P3474" i="22" l="1"/>
  <c r="Q3474" i="22" s="1"/>
  <c r="U3474" i="22" s="1"/>
  <c r="R3473" i="22"/>
  <c r="S3473" i="22"/>
  <c r="N3475" i="22"/>
  <c r="M3475" i="22"/>
  <c r="L3476" i="22"/>
  <c r="K3476" i="22"/>
  <c r="O3476" i="22" s="1"/>
  <c r="J3476" i="22"/>
  <c r="G3477" i="22"/>
  <c r="T3477" i="22" s="1"/>
  <c r="P3475" i="22" l="1"/>
  <c r="Q3475" i="22" s="1"/>
  <c r="U3475" i="22" s="1"/>
  <c r="R3474" i="22"/>
  <c r="S3474" i="22"/>
  <c r="N3476" i="22"/>
  <c r="M3476" i="22"/>
  <c r="L3477" i="22"/>
  <c r="K3477" i="22"/>
  <c r="O3477" i="22" s="1"/>
  <c r="J3477" i="22"/>
  <c r="G3478" i="22"/>
  <c r="T3478" i="22" s="1"/>
  <c r="R3475" i="22" l="1"/>
  <c r="P3476" i="22"/>
  <c r="Q3476" i="22" s="1"/>
  <c r="U3476" i="22" s="1"/>
  <c r="S3475" i="22"/>
  <c r="N3477" i="22"/>
  <c r="M3477" i="22"/>
  <c r="L3478" i="22"/>
  <c r="K3478" i="22"/>
  <c r="O3478" i="22" s="1"/>
  <c r="J3478" i="22"/>
  <c r="G3479" i="22"/>
  <c r="T3479" i="22" s="1"/>
  <c r="P3477" i="22" l="1"/>
  <c r="Q3477" i="22" s="1"/>
  <c r="U3477" i="22" s="1"/>
  <c r="R3476" i="22"/>
  <c r="S3476" i="22"/>
  <c r="N3478" i="22"/>
  <c r="M3478" i="22"/>
  <c r="L3479" i="22"/>
  <c r="K3479" i="22"/>
  <c r="O3479" i="22" s="1"/>
  <c r="J3479" i="22"/>
  <c r="G3480" i="22"/>
  <c r="T3480" i="22" s="1"/>
  <c r="P3478" i="22" l="1"/>
  <c r="Q3478" i="22" s="1"/>
  <c r="U3478" i="22" s="1"/>
  <c r="R3477" i="22"/>
  <c r="S3477" i="22"/>
  <c r="N3479" i="22"/>
  <c r="M3479" i="22"/>
  <c r="L3480" i="22"/>
  <c r="K3480" i="22"/>
  <c r="O3480" i="22" s="1"/>
  <c r="J3480" i="22"/>
  <c r="G3481" i="22"/>
  <c r="T3481" i="22" s="1"/>
  <c r="R3478" i="22" l="1"/>
  <c r="P3479" i="22"/>
  <c r="Q3479" i="22" s="1"/>
  <c r="U3479" i="22" s="1"/>
  <c r="S3478" i="22"/>
  <c r="N3480" i="22"/>
  <c r="M3480" i="22"/>
  <c r="J3481" i="22"/>
  <c r="L3481" i="22"/>
  <c r="K3481" i="22"/>
  <c r="O3481" i="22" s="1"/>
  <c r="G3482" i="22"/>
  <c r="T3482" i="22" s="1"/>
  <c r="R3479" i="22" l="1"/>
  <c r="P3480" i="22"/>
  <c r="Q3480" i="22" s="1"/>
  <c r="U3480" i="22" s="1"/>
  <c r="S3479" i="22"/>
  <c r="N3481" i="22"/>
  <c r="M3481" i="22"/>
  <c r="L3482" i="22"/>
  <c r="K3482" i="22"/>
  <c r="O3482" i="22" s="1"/>
  <c r="J3482" i="22"/>
  <c r="G3483" i="22"/>
  <c r="T3483" i="22" s="1"/>
  <c r="R3480" i="22" l="1"/>
  <c r="P3481" i="22"/>
  <c r="Q3481" i="22" s="1"/>
  <c r="U3481" i="22" s="1"/>
  <c r="S3480" i="22"/>
  <c r="N3482" i="22"/>
  <c r="M3482" i="22"/>
  <c r="L3483" i="22"/>
  <c r="K3483" i="22"/>
  <c r="O3483" i="22" s="1"/>
  <c r="J3483" i="22"/>
  <c r="G3484" i="22"/>
  <c r="T3484" i="22" s="1"/>
  <c r="R3481" i="22" l="1"/>
  <c r="P3482" i="22"/>
  <c r="Q3482" i="22" s="1"/>
  <c r="U3482" i="22" s="1"/>
  <c r="S3481" i="22"/>
  <c r="N3483" i="22"/>
  <c r="M3483" i="22"/>
  <c r="L3484" i="22"/>
  <c r="K3484" i="22"/>
  <c r="O3484" i="22" s="1"/>
  <c r="J3484" i="22"/>
  <c r="G3485" i="22"/>
  <c r="T3485" i="22" s="1"/>
  <c r="R3482" i="22" l="1"/>
  <c r="P3483" i="22"/>
  <c r="Q3483" i="22" s="1"/>
  <c r="U3483" i="22" s="1"/>
  <c r="S3482" i="22"/>
  <c r="N3484" i="22"/>
  <c r="M3484" i="22"/>
  <c r="L3485" i="22"/>
  <c r="K3485" i="22"/>
  <c r="O3485" i="22" s="1"/>
  <c r="J3485" i="22"/>
  <c r="G3486" i="22"/>
  <c r="T3486" i="22" s="1"/>
  <c r="R3483" i="22" l="1"/>
  <c r="P3484" i="22"/>
  <c r="Q3484" i="22" s="1"/>
  <c r="U3484" i="22" s="1"/>
  <c r="S3483" i="22"/>
  <c r="N3485" i="22"/>
  <c r="M3485" i="22"/>
  <c r="L3486" i="22"/>
  <c r="K3486" i="22"/>
  <c r="O3486" i="22" s="1"/>
  <c r="J3486" i="22"/>
  <c r="G3487" i="22"/>
  <c r="T3487" i="22" s="1"/>
  <c r="R3484" i="22" l="1"/>
  <c r="P3485" i="22"/>
  <c r="Q3485" i="22" s="1"/>
  <c r="U3485" i="22" s="1"/>
  <c r="S3484" i="22"/>
  <c r="N3486" i="22"/>
  <c r="M3486" i="22"/>
  <c r="L3487" i="22"/>
  <c r="K3487" i="22"/>
  <c r="O3487" i="22" s="1"/>
  <c r="J3487" i="22"/>
  <c r="G3488" i="22"/>
  <c r="T3488" i="22" s="1"/>
  <c r="R3485" i="22" l="1"/>
  <c r="P3486" i="22"/>
  <c r="Q3486" i="22" s="1"/>
  <c r="U3486" i="22" s="1"/>
  <c r="S3485" i="22"/>
  <c r="N3487" i="22"/>
  <c r="M3487" i="22"/>
  <c r="L3488" i="22"/>
  <c r="K3488" i="22"/>
  <c r="O3488" i="22" s="1"/>
  <c r="J3488" i="22"/>
  <c r="G3489" i="22"/>
  <c r="T3489" i="22" s="1"/>
  <c r="R3486" i="22" l="1"/>
  <c r="P3487" i="22"/>
  <c r="Q3487" i="22" s="1"/>
  <c r="U3487" i="22" s="1"/>
  <c r="S3486" i="22"/>
  <c r="N3488" i="22"/>
  <c r="M3488" i="22"/>
  <c r="L3489" i="22"/>
  <c r="K3489" i="22"/>
  <c r="O3489" i="22" s="1"/>
  <c r="J3489" i="22"/>
  <c r="G3490" i="22"/>
  <c r="T3490" i="22" s="1"/>
  <c r="R3487" i="22" l="1"/>
  <c r="P3488" i="22"/>
  <c r="Q3488" i="22" s="1"/>
  <c r="U3488" i="22" s="1"/>
  <c r="S3487" i="22"/>
  <c r="N3489" i="22"/>
  <c r="M3489" i="22"/>
  <c r="L3490" i="22"/>
  <c r="K3490" i="22"/>
  <c r="O3490" i="22" s="1"/>
  <c r="J3490" i="22"/>
  <c r="G3491" i="22"/>
  <c r="T3491" i="22" s="1"/>
  <c r="R3488" i="22" l="1"/>
  <c r="P3489" i="22"/>
  <c r="Q3489" i="22" s="1"/>
  <c r="U3489" i="22" s="1"/>
  <c r="S3488" i="22"/>
  <c r="N3490" i="22"/>
  <c r="M3490" i="22"/>
  <c r="L3491" i="22"/>
  <c r="K3491" i="22"/>
  <c r="O3491" i="22" s="1"/>
  <c r="J3491" i="22"/>
  <c r="G3492" i="22"/>
  <c r="T3492" i="22" s="1"/>
  <c r="R3489" i="22" l="1"/>
  <c r="P3490" i="22"/>
  <c r="Q3490" i="22" s="1"/>
  <c r="U3490" i="22" s="1"/>
  <c r="S3489" i="22"/>
  <c r="N3491" i="22"/>
  <c r="M3491" i="22"/>
  <c r="L3492" i="22"/>
  <c r="K3492" i="22"/>
  <c r="O3492" i="22" s="1"/>
  <c r="J3492" i="22"/>
  <c r="G3493" i="22"/>
  <c r="T3493" i="22" s="1"/>
  <c r="R3490" i="22" l="1"/>
  <c r="P3491" i="22"/>
  <c r="Q3491" i="22" s="1"/>
  <c r="U3491" i="22" s="1"/>
  <c r="S3490" i="22"/>
  <c r="N3492" i="22"/>
  <c r="M3492" i="22"/>
  <c r="L3493" i="22"/>
  <c r="K3493" i="22"/>
  <c r="O3493" i="22" s="1"/>
  <c r="J3493" i="22"/>
  <c r="G3494" i="22"/>
  <c r="T3494" i="22" s="1"/>
  <c r="R3491" i="22" l="1"/>
  <c r="P3492" i="22"/>
  <c r="Q3492" i="22" s="1"/>
  <c r="U3492" i="22" s="1"/>
  <c r="S3491" i="22"/>
  <c r="N3493" i="22"/>
  <c r="M3493" i="22"/>
  <c r="L3494" i="22"/>
  <c r="K3494" i="22"/>
  <c r="O3494" i="22" s="1"/>
  <c r="J3494" i="22"/>
  <c r="G3495" i="22"/>
  <c r="T3495" i="22" s="1"/>
  <c r="R3492" i="22" l="1"/>
  <c r="P3493" i="22"/>
  <c r="Q3493" i="22" s="1"/>
  <c r="U3493" i="22" s="1"/>
  <c r="S3492" i="22"/>
  <c r="N3494" i="22"/>
  <c r="M3494" i="22"/>
  <c r="L3495" i="22"/>
  <c r="K3495" i="22"/>
  <c r="O3495" i="22" s="1"/>
  <c r="J3495" i="22"/>
  <c r="G3496" i="22"/>
  <c r="T3496" i="22" s="1"/>
  <c r="R3493" i="22" l="1"/>
  <c r="P3494" i="22"/>
  <c r="Q3494" i="22" s="1"/>
  <c r="U3494" i="22" s="1"/>
  <c r="S3493" i="22"/>
  <c r="N3495" i="22"/>
  <c r="M3495" i="22"/>
  <c r="L3496" i="22"/>
  <c r="K3496" i="22"/>
  <c r="O3496" i="22" s="1"/>
  <c r="J3496" i="22"/>
  <c r="G3497" i="22"/>
  <c r="T3497" i="22" s="1"/>
  <c r="S3494" i="22" l="1"/>
  <c r="P3495" i="22"/>
  <c r="Q3495" i="22" s="1"/>
  <c r="U3495" i="22" s="1"/>
  <c r="R3494" i="22"/>
  <c r="N3496" i="22"/>
  <c r="M3496" i="22"/>
  <c r="L3497" i="22"/>
  <c r="K3497" i="22"/>
  <c r="O3497" i="22" s="1"/>
  <c r="J3497" i="22"/>
  <c r="G3498" i="22"/>
  <c r="T3498" i="22" s="1"/>
  <c r="P3496" i="22" l="1"/>
  <c r="Q3496" i="22" s="1"/>
  <c r="U3496" i="22" s="1"/>
  <c r="R3495" i="22"/>
  <c r="S3495" i="22"/>
  <c r="N3497" i="22"/>
  <c r="M3497" i="22"/>
  <c r="L3498" i="22"/>
  <c r="K3498" i="22"/>
  <c r="O3498" i="22" s="1"/>
  <c r="J3498" i="22"/>
  <c r="G3499" i="22"/>
  <c r="T3499" i="22" s="1"/>
  <c r="R3496" i="22" l="1"/>
  <c r="P3497" i="22"/>
  <c r="Q3497" i="22" s="1"/>
  <c r="U3497" i="22" s="1"/>
  <c r="S3496" i="22"/>
  <c r="N3498" i="22"/>
  <c r="M3498" i="22"/>
  <c r="L3499" i="22"/>
  <c r="K3499" i="22"/>
  <c r="O3499" i="22" s="1"/>
  <c r="J3499" i="22"/>
  <c r="G3500" i="22"/>
  <c r="T3500" i="22" s="1"/>
  <c r="R3497" i="22" l="1"/>
  <c r="P3498" i="22"/>
  <c r="Q3498" i="22" s="1"/>
  <c r="U3498" i="22" s="1"/>
  <c r="S3497" i="22"/>
  <c r="N3499" i="22"/>
  <c r="M3499" i="22"/>
  <c r="L3500" i="22"/>
  <c r="K3500" i="22"/>
  <c r="O3500" i="22" s="1"/>
  <c r="J3500" i="22"/>
  <c r="G3501" i="22"/>
  <c r="T3501" i="22" s="1"/>
  <c r="R3498" i="22" l="1"/>
  <c r="P3499" i="22"/>
  <c r="Q3499" i="22" s="1"/>
  <c r="U3499" i="22" s="1"/>
  <c r="S3498" i="22"/>
  <c r="N3500" i="22"/>
  <c r="M3500" i="22"/>
  <c r="L3501" i="22"/>
  <c r="K3501" i="22"/>
  <c r="O3501" i="22" s="1"/>
  <c r="J3501" i="22"/>
  <c r="G3502" i="22"/>
  <c r="T3502" i="22" s="1"/>
  <c r="R3499" i="22" l="1"/>
  <c r="P3500" i="22"/>
  <c r="Q3500" i="22" s="1"/>
  <c r="U3500" i="22" s="1"/>
  <c r="S3499" i="22"/>
  <c r="N3501" i="22"/>
  <c r="M3501" i="22"/>
  <c r="L3502" i="22"/>
  <c r="K3502" i="22"/>
  <c r="O3502" i="22" s="1"/>
  <c r="J3502" i="22"/>
  <c r="G3503" i="22"/>
  <c r="T3503" i="22" s="1"/>
  <c r="R3500" i="22" l="1"/>
  <c r="P3501" i="22"/>
  <c r="Q3501" i="22" s="1"/>
  <c r="U3501" i="22" s="1"/>
  <c r="S3500" i="22"/>
  <c r="N3502" i="22"/>
  <c r="M3502" i="22"/>
  <c r="L3503" i="22"/>
  <c r="K3503" i="22"/>
  <c r="O3503" i="22" s="1"/>
  <c r="J3503" i="22"/>
  <c r="G3504" i="22"/>
  <c r="T3504" i="22" s="1"/>
  <c r="R3501" i="22" l="1"/>
  <c r="P3502" i="22"/>
  <c r="Q3502" i="22" s="1"/>
  <c r="U3502" i="22" s="1"/>
  <c r="S3501" i="22"/>
  <c r="N3503" i="22"/>
  <c r="M3503" i="22"/>
  <c r="L3504" i="22"/>
  <c r="K3504" i="22"/>
  <c r="O3504" i="22" s="1"/>
  <c r="J3504" i="22"/>
  <c r="G3505" i="22"/>
  <c r="T3505" i="22" s="1"/>
  <c r="R3502" i="22" l="1"/>
  <c r="P3503" i="22"/>
  <c r="Q3503" i="22" s="1"/>
  <c r="U3503" i="22" s="1"/>
  <c r="S3502" i="22"/>
  <c r="N3504" i="22"/>
  <c r="M3504" i="22"/>
  <c r="L3505" i="22"/>
  <c r="K3505" i="22"/>
  <c r="O3505" i="22" s="1"/>
  <c r="J3505" i="22"/>
  <c r="G3506" i="22"/>
  <c r="T3506" i="22" s="1"/>
  <c r="R3503" i="22" l="1"/>
  <c r="P3504" i="22"/>
  <c r="Q3504" i="22" s="1"/>
  <c r="U3504" i="22" s="1"/>
  <c r="S3503" i="22"/>
  <c r="N3505" i="22"/>
  <c r="M3505" i="22"/>
  <c r="L3506" i="22"/>
  <c r="K3506" i="22"/>
  <c r="O3506" i="22" s="1"/>
  <c r="J3506" i="22"/>
  <c r="G3507" i="22"/>
  <c r="T3507" i="22" s="1"/>
  <c r="P3505" i="22" l="1"/>
  <c r="Q3505" i="22" s="1"/>
  <c r="U3505" i="22" s="1"/>
  <c r="R3504" i="22"/>
  <c r="S3504" i="22"/>
  <c r="N3506" i="22"/>
  <c r="M3506" i="22"/>
  <c r="L3507" i="22"/>
  <c r="K3507" i="22"/>
  <c r="O3507" i="22" s="1"/>
  <c r="J3507" i="22"/>
  <c r="G3508" i="22"/>
  <c r="T3508" i="22" s="1"/>
  <c r="R3505" i="22" l="1"/>
  <c r="S3505" i="22"/>
  <c r="P3506" i="22"/>
  <c r="Q3506" i="22" s="1"/>
  <c r="U3506" i="22" s="1"/>
  <c r="N3507" i="22"/>
  <c r="M3507" i="22"/>
  <c r="L3508" i="22"/>
  <c r="K3508" i="22"/>
  <c r="O3508" i="22" s="1"/>
  <c r="J3508" i="22"/>
  <c r="G3509" i="22"/>
  <c r="T3509" i="22" s="1"/>
  <c r="R3506" i="22" l="1"/>
  <c r="P3507" i="22"/>
  <c r="Q3507" i="22" s="1"/>
  <c r="U3507" i="22" s="1"/>
  <c r="S3506" i="22"/>
  <c r="N3508" i="22"/>
  <c r="M3508" i="22"/>
  <c r="J3509" i="22"/>
  <c r="L3509" i="22"/>
  <c r="K3509" i="22"/>
  <c r="O3509" i="22" s="1"/>
  <c r="G3510" i="22"/>
  <c r="T3510" i="22" s="1"/>
  <c r="R3507" i="22" l="1"/>
  <c r="P3508" i="22"/>
  <c r="Q3508" i="22" s="1"/>
  <c r="U3508" i="22" s="1"/>
  <c r="S3507" i="22"/>
  <c r="N3509" i="22"/>
  <c r="M3509" i="22"/>
  <c r="L3510" i="22"/>
  <c r="K3510" i="22"/>
  <c r="O3510" i="22" s="1"/>
  <c r="J3510" i="22"/>
  <c r="G3511" i="22"/>
  <c r="T3511" i="22" s="1"/>
  <c r="P3509" i="22" l="1"/>
  <c r="Q3509" i="22" s="1"/>
  <c r="U3509" i="22" s="1"/>
  <c r="R3508" i="22"/>
  <c r="S3508" i="22"/>
  <c r="N3510" i="22"/>
  <c r="M3510" i="22"/>
  <c r="J3511" i="22"/>
  <c r="L3511" i="22"/>
  <c r="K3511" i="22"/>
  <c r="O3511" i="22" s="1"/>
  <c r="G3512" i="22"/>
  <c r="T3512" i="22" s="1"/>
  <c r="R3509" i="22" l="1"/>
  <c r="P3510" i="22"/>
  <c r="Q3510" i="22" s="1"/>
  <c r="U3510" i="22" s="1"/>
  <c r="S3509" i="22"/>
  <c r="N3511" i="22"/>
  <c r="M3511" i="22"/>
  <c r="L3512" i="22"/>
  <c r="K3512" i="22"/>
  <c r="O3512" i="22" s="1"/>
  <c r="J3512" i="22"/>
  <c r="G3513" i="22"/>
  <c r="T3513" i="22" s="1"/>
  <c r="R3510" i="22" l="1"/>
  <c r="P3511" i="22"/>
  <c r="Q3511" i="22" s="1"/>
  <c r="U3511" i="22" s="1"/>
  <c r="S3510" i="22"/>
  <c r="N3512" i="22"/>
  <c r="M3512" i="22"/>
  <c r="L3513" i="22"/>
  <c r="K3513" i="22"/>
  <c r="O3513" i="22" s="1"/>
  <c r="J3513" i="22"/>
  <c r="G3514" i="22"/>
  <c r="T3514" i="22" s="1"/>
  <c r="P3512" i="22" l="1"/>
  <c r="Q3512" i="22" s="1"/>
  <c r="U3512" i="22" s="1"/>
  <c r="R3511" i="22"/>
  <c r="S3511" i="22"/>
  <c r="N3513" i="22"/>
  <c r="M3513" i="22"/>
  <c r="L3514" i="22"/>
  <c r="K3514" i="22"/>
  <c r="O3514" i="22" s="1"/>
  <c r="J3514" i="22"/>
  <c r="G3515" i="22"/>
  <c r="T3515" i="22" s="1"/>
  <c r="R3512" i="22" l="1"/>
  <c r="P3513" i="22"/>
  <c r="Q3513" i="22" s="1"/>
  <c r="U3513" i="22" s="1"/>
  <c r="S3512" i="22"/>
  <c r="N3514" i="22"/>
  <c r="M3514" i="22"/>
  <c r="L3515" i="22"/>
  <c r="K3515" i="22"/>
  <c r="O3515" i="22" s="1"/>
  <c r="J3515" i="22"/>
  <c r="G3516" i="22"/>
  <c r="T3516" i="22" s="1"/>
  <c r="P3514" i="22" l="1"/>
  <c r="Q3514" i="22" s="1"/>
  <c r="U3514" i="22" s="1"/>
  <c r="R3513" i="22"/>
  <c r="S3513" i="22"/>
  <c r="N3515" i="22"/>
  <c r="M3515" i="22"/>
  <c r="L3516" i="22"/>
  <c r="K3516" i="22"/>
  <c r="O3516" i="22" s="1"/>
  <c r="J3516" i="22"/>
  <c r="G3517" i="22"/>
  <c r="T3517" i="22" s="1"/>
  <c r="P3515" i="22" l="1"/>
  <c r="Q3515" i="22" s="1"/>
  <c r="U3515" i="22" s="1"/>
  <c r="R3514" i="22"/>
  <c r="S3514" i="22"/>
  <c r="N3516" i="22"/>
  <c r="M3516" i="22"/>
  <c r="L3517" i="22"/>
  <c r="K3517" i="22"/>
  <c r="O3517" i="22" s="1"/>
  <c r="J3517" i="22"/>
  <c r="G3518" i="22"/>
  <c r="T3518" i="22" s="1"/>
  <c r="P3516" i="22" l="1"/>
  <c r="Q3516" i="22" s="1"/>
  <c r="U3516" i="22" s="1"/>
  <c r="R3515" i="22"/>
  <c r="S3515" i="22"/>
  <c r="N3517" i="22"/>
  <c r="M3517" i="22"/>
  <c r="L3518" i="22"/>
  <c r="K3518" i="22"/>
  <c r="O3518" i="22" s="1"/>
  <c r="J3518" i="22"/>
  <c r="G3519" i="22"/>
  <c r="T3519" i="22" s="1"/>
  <c r="R3516" i="22" l="1"/>
  <c r="P3517" i="22"/>
  <c r="Q3517" i="22" s="1"/>
  <c r="U3517" i="22" s="1"/>
  <c r="S3516" i="22"/>
  <c r="N3518" i="22"/>
  <c r="M3518" i="22"/>
  <c r="L3519" i="22"/>
  <c r="K3519" i="22"/>
  <c r="O3519" i="22" s="1"/>
  <c r="J3519" i="22"/>
  <c r="G3520" i="22"/>
  <c r="T3520" i="22" s="1"/>
  <c r="R3517" i="22" l="1"/>
  <c r="P3518" i="22"/>
  <c r="Q3518" i="22" s="1"/>
  <c r="U3518" i="22" s="1"/>
  <c r="S3517" i="22"/>
  <c r="N3519" i="22"/>
  <c r="M3519" i="22"/>
  <c r="L3520" i="22"/>
  <c r="K3520" i="22"/>
  <c r="O3520" i="22" s="1"/>
  <c r="J3520" i="22"/>
  <c r="G3521" i="22"/>
  <c r="T3521" i="22" s="1"/>
  <c r="R3518" i="22" l="1"/>
  <c r="P3519" i="22"/>
  <c r="Q3519" i="22" s="1"/>
  <c r="U3519" i="22" s="1"/>
  <c r="S3518" i="22"/>
  <c r="N3520" i="22"/>
  <c r="M3520" i="22"/>
  <c r="L3521" i="22"/>
  <c r="K3521" i="22"/>
  <c r="O3521" i="22" s="1"/>
  <c r="J3521" i="22"/>
  <c r="G3522" i="22"/>
  <c r="T3522" i="22" s="1"/>
  <c r="R3519" i="22" l="1"/>
  <c r="P3520" i="22"/>
  <c r="Q3520" i="22" s="1"/>
  <c r="U3520" i="22" s="1"/>
  <c r="S3519" i="22"/>
  <c r="N3521" i="22"/>
  <c r="M3521" i="22"/>
  <c r="L3522" i="22"/>
  <c r="K3522" i="22"/>
  <c r="O3522" i="22" s="1"/>
  <c r="J3522" i="22"/>
  <c r="G3523" i="22"/>
  <c r="T3523" i="22" s="1"/>
  <c r="R3520" i="22" l="1"/>
  <c r="P3521" i="22"/>
  <c r="Q3521" i="22" s="1"/>
  <c r="U3521" i="22" s="1"/>
  <c r="S3520" i="22"/>
  <c r="N3522" i="22"/>
  <c r="M3522" i="22"/>
  <c r="L3523" i="22"/>
  <c r="K3523" i="22"/>
  <c r="O3523" i="22" s="1"/>
  <c r="J3523" i="22"/>
  <c r="G3524" i="22"/>
  <c r="T3524" i="22" s="1"/>
  <c r="R3521" i="22" l="1"/>
  <c r="P3522" i="22"/>
  <c r="Q3522" i="22" s="1"/>
  <c r="U3522" i="22" s="1"/>
  <c r="S3521" i="22"/>
  <c r="N3523" i="22"/>
  <c r="M3523" i="22"/>
  <c r="L3524" i="22"/>
  <c r="K3524" i="22"/>
  <c r="O3524" i="22" s="1"/>
  <c r="J3524" i="22"/>
  <c r="G3525" i="22"/>
  <c r="T3525" i="22" s="1"/>
  <c r="R3522" i="22" l="1"/>
  <c r="P3523" i="22"/>
  <c r="Q3523" i="22" s="1"/>
  <c r="U3523" i="22" s="1"/>
  <c r="S3522" i="22"/>
  <c r="N3524" i="22"/>
  <c r="M3524" i="22"/>
  <c r="L3525" i="22"/>
  <c r="K3525" i="22"/>
  <c r="O3525" i="22" s="1"/>
  <c r="J3525" i="22"/>
  <c r="G3526" i="22"/>
  <c r="T3526" i="22" s="1"/>
  <c r="R3523" i="22" l="1"/>
  <c r="P3524" i="22"/>
  <c r="Q3524" i="22" s="1"/>
  <c r="U3524" i="22" s="1"/>
  <c r="S3523" i="22"/>
  <c r="N3525" i="22"/>
  <c r="M3525" i="22"/>
  <c r="L3526" i="22"/>
  <c r="K3526" i="22"/>
  <c r="O3526" i="22" s="1"/>
  <c r="J3526" i="22"/>
  <c r="G3527" i="22"/>
  <c r="T3527" i="22" s="1"/>
  <c r="P3525" i="22" l="1"/>
  <c r="Q3525" i="22" s="1"/>
  <c r="U3525" i="22" s="1"/>
  <c r="R3524" i="22"/>
  <c r="S3524" i="22"/>
  <c r="N3526" i="22"/>
  <c r="M3526" i="22"/>
  <c r="L3527" i="22"/>
  <c r="K3527" i="22"/>
  <c r="O3527" i="22" s="1"/>
  <c r="J3527" i="22"/>
  <c r="G3528" i="22"/>
  <c r="T3528" i="22" s="1"/>
  <c r="P3526" i="22" l="1"/>
  <c r="Q3526" i="22" s="1"/>
  <c r="U3526" i="22" s="1"/>
  <c r="R3525" i="22"/>
  <c r="S3525" i="22"/>
  <c r="N3527" i="22"/>
  <c r="M3527" i="22"/>
  <c r="L3528" i="22"/>
  <c r="K3528" i="22"/>
  <c r="O3528" i="22" s="1"/>
  <c r="J3528" i="22"/>
  <c r="G3529" i="22"/>
  <c r="T3529" i="22" s="1"/>
  <c r="P3527" i="22" l="1"/>
  <c r="Q3527" i="22" s="1"/>
  <c r="U3527" i="22" s="1"/>
  <c r="R3526" i="22"/>
  <c r="S3526" i="22"/>
  <c r="N3528" i="22"/>
  <c r="M3528" i="22"/>
  <c r="L3529" i="22"/>
  <c r="K3529" i="22"/>
  <c r="O3529" i="22" s="1"/>
  <c r="J3529" i="22"/>
  <c r="G3530" i="22"/>
  <c r="T3530" i="22" s="1"/>
  <c r="P3528" i="22" l="1"/>
  <c r="Q3528" i="22" s="1"/>
  <c r="U3528" i="22" s="1"/>
  <c r="R3527" i="22"/>
  <c r="S3527" i="22"/>
  <c r="N3529" i="22"/>
  <c r="M3529" i="22"/>
  <c r="L3530" i="22"/>
  <c r="K3530" i="22"/>
  <c r="O3530" i="22" s="1"/>
  <c r="J3530" i="22"/>
  <c r="G3531" i="22"/>
  <c r="T3531" i="22" s="1"/>
  <c r="P3529" i="22" l="1"/>
  <c r="Q3529" i="22" s="1"/>
  <c r="U3529" i="22" s="1"/>
  <c r="R3528" i="22"/>
  <c r="S3528" i="22"/>
  <c r="N3530" i="22"/>
  <c r="M3530" i="22"/>
  <c r="L3531" i="22"/>
  <c r="K3531" i="22"/>
  <c r="O3531" i="22" s="1"/>
  <c r="J3531" i="22"/>
  <c r="G3532" i="22"/>
  <c r="T3532" i="22" s="1"/>
  <c r="R3529" i="22" l="1"/>
  <c r="P3530" i="22"/>
  <c r="Q3530" i="22" s="1"/>
  <c r="U3530" i="22" s="1"/>
  <c r="S3529" i="22"/>
  <c r="N3531" i="22"/>
  <c r="M3531" i="22"/>
  <c r="L3532" i="22"/>
  <c r="K3532" i="22"/>
  <c r="O3532" i="22" s="1"/>
  <c r="J3532" i="22"/>
  <c r="G3533" i="22"/>
  <c r="T3533" i="22" s="1"/>
  <c r="R3530" i="22" l="1"/>
  <c r="P3531" i="22"/>
  <c r="Q3531" i="22" s="1"/>
  <c r="U3531" i="22" s="1"/>
  <c r="S3530" i="22"/>
  <c r="N3532" i="22"/>
  <c r="M3532" i="22"/>
  <c r="L3533" i="22"/>
  <c r="K3533" i="22"/>
  <c r="O3533" i="22" s="1"/>
  <c r="J3533" i="22"/>
  <c r="G3534" i="22"/>
  <c r="T3534" i="22" s="1"/>
  <c r="R3531" i="22" l="1"/>
  <c r="P3532" i="22"/>
  <c r="Q3532" i="22" s="1"/>
  <c r="U3532" i="22" s="1"/>
  <c r="S3531" i="22"/>
  <c r="N3533" i="22"/>
  <c r="M3533" i="22"/>
  <c r="L3534" i="22"/>
  <c r="K3534" i="22"/>
  <c r="O3534" i="22" s="1"/>
  <c r="J3534" i="22"/>
  <c r="G3535" i="22"/>
  <c r="T3535" i="22" s="1"/>
  <c r="R3532" i="22" l="1"/>
  <c r="P3533" i="22"/>
  <c r="Q3533" i="22" s="1"/>
  <c r="U3533" i="22" s="1"/>
  <c r="S3532" i="22"/>
  <c r="N3534" i="22"/>
  <c r="M3534" i="22"/>
  <c r="L3535" i="22"/>
  <c r="K3535" i="22"/>
  <c r="O3535" i="22" s="1"/>
  <c r="J3535" i="22"/>
  <c r="G3536" i="22"/>
  <c r="T3536" i="22" s="1"/>
  <c r="R3533" i="22" l="1"/>
  <c r="P3534" i="22"/>
  <c r="Q3534" i="22" s="1"/>
  <c r="U3534" i="22" s="1"/>
  <c r="S3533" i="22"/>
  <c r="N3535" i="22"/>
  <c r="M3535" i="22"/>
  <c r="L3536" i="22"/>
  <c r="K3536" i="22"/>
  <c r="O3536" i="22" s="1"/>
  <c r="J3536" i="22"/>
  <c r="G3537" i="22"/>
  <c r="T3537" i="22" s="1"/>
  <c r="R3534" i="22" l="1"/>
  <c r="P3535" i="22"/>
  <c r="Q3535" i="22" s="1"/>
  <c r="U3535" i="22" s="1"/>
  <c r="S3534" i="22"/>
  <c r="N3536" i="22"/>
  <c r="M3536" i="22"/>
  <c r="L3537" i="22"/>
  <c r="K3537" i="22"/>
  <c r="O3537" i="22" s="1"/>
  <c r="J3537" i="22"/>
  <c r="G3538" i="22"/>
  <c r="T3538" i="22" s="1"/>
  <c r="R3535" i="22" l="1"/>
  <c r="P3536" i="22"/>
  <c r="Q3536" i="22" s="1"/>
  <c r="U3536" i="22" s="1"/>
  <c r="S3535" i="22"/>
  <c r="N3537" i="22"/>
  <c r="M3537" i="22"/>
  <c r="L3538" i="22"/>
  <c r="K3538" i="22"/>
  <c r="O3538" i="22" s="1"/>
  <c r="J3538" i="22"/>
  <c r="G3539" i="22"/>
  <c r="T3539" i="22" s="1"/>
  <c r="R3536" i="22" l="1"/>
  <c r="P3537" i="22"/>
  <c r="Q3537" i="22" s="1"/>
  <c r="U3537" i="22" s="1"/>
  <c r="S3536" i="22"/>
  <c r="N3538" i="22"/>
  <c r="M3538" i="22"/>
  <c r="L3539" i="22"/>
  <c r="K3539" i="22"/>
  <c r="O3539" i="22" s="1"/>
  <c r="J3539" i="22"/>
  <c r="G3540" i="22"/>
  <c r="T3540" i="22" s="1"/>
  <c r="R3537" i="22" l="1"/>
  <c r="P3538" i="22"/>
  <c r="Q3538" i="22" s="1"/>
  <c r="U3538" i="22" s="1"/>
  <c r="S3537" i="22"/>
  <c r="N3539" i="22"/>
  <c r="M3539" i="22"/>
  <c r="L3540" i="22"/>
  <c r="K3540" i="22"/>
  <c r="O3540" i="22" s="1"/>
  <c r="J3540" i="22"/>
  <c r="G3541" i="22"/>
  <c r="T3541" i="22" s="1"/>
  <c r="R3538" i="22" l="1"/>
  <c r="P3539" i="22"/>
  <c r="Q3539" i="22" s="1"/>
  <c r="U3539" i="22" s="1"/>
  <c r="S3538" i="22"/>
  <c r="N3540" i="22"/>
  <c r="M3540" i="22"/>
  <c r="L3541" i="22"/>
  <c r="K3541" i="22"/>
  <c r="O3541" i="22" s="1"/>
  <c r="J3541" i="22"/>
  <c r="G3542" i="22"/>
  <c r="T3542" i="22" s="1"/>
  <c r="R3539" i="22" l="1"/>
  <c r="P3540" i="22"/>
  <c r="Q3540" i="22" s="1"/>
  <c r="U3540" i="22" s="1"/>
  <c r="S3539" i="22"/>
  <c r="N3541" i="22"/>
  <c r="P3541" i="22" s="1"/>
  <c r="M3541" i="22"/>
  <c r="L3542" i="22"/>
  <c r="K3542" i="22"/>
  <c r="O3542" i="22" s="1"/>
  <c r="J3542" i="22"/>
  <c r="G3543" i="22"/>
  <c r="T3543" i="22" s="1"/>
  <c r="R3540" i="22" l="1"/>
  <c r="Q3541" i="22"/>
  <c r="U3541" i="22" s="1"/>
  <c r="S3540" i="22"/>
  <c r="N3542" i="22"/>
  <c r="M3542" i="22"/>
  <c r="L3543" i="22"/>
  <c r="K3543" i="22"/>
  <c r="O3543" i="22" s="1"/>
  <c r="J3543" i="22"/>
  <c r="G3544" i="22"/>
  <c r="T3544" i="22" s="1"/>
  <c r="R3541" i="22" l="1"/>
  <c r="P3542" i="22"/>
  <c r="Q3542" i="22" s="1"/>
  <c r="U3542" i="22" s="1"/>
  <c r="S3541" i="22"/>
  <c r="N3543" i="22"/>
  <c r="M3543" i="22"/>
  <c r="L3544" i="22"/>
  <c r="K3544" i="22"/>
  <c r="O3544" i="22" s="1"/>
  <c r="J3544" i="22"/>
  <c r="G3545" i="22"/>
  <c r="T3545" i="22" s="1"/>
  <c r="R3542" i="22" l="1"/>
  <c r="P3543" i="22"/>
  <c r="Q3543" i="22" s="1"/>
  <c r="U3543" i="22" s="1"/>
  <c r="S3542" i="22"/>
  <c r="N3544" i="22"/>
  <c r="M3544" i="22"/>
  <c r="L3545" i="22"/>
  <c r="K3545" i="22"/>
  <c r="O3545" i="22" s="1"/>
  <c r="J3545" i="22"/>
  <c r="G3546" i="22"/>
  <c r="T3546" i="22" s="1"/>
  <c r="R3543" i="22" l="1"/>
  <c r="P3544" i="22"/>
  <c r="Q3544" i="22" s="1"/>
  <c r="U3544" i="22" s="1"/>
  <c r="S3543" i="22"/>
  <c r="N3545" i="22"/>
  <c r="P3545" i="22" s="1"/>
  <c r="M3545" i="22"/>
  <c r="L3546" i="22"/>
  <c r="K3546" i="22"/>
  <c r="O3546" i="22" s="1"/>
  <c r="J3546" i="22"/>
  <c r="G3547" i="22"/>
  <c r="T3547" i="22" s="1"/>
  <c r="R3544" i="22" l="1"/>
  <c r="Q3545" i="22"/>
  <c r="U3545" i="22" s="1"/>
  <c r="S3544" i="22"/>
  <c r="N3546" i="22"/>
  <c r="M3546" i="22"/>
  <c r="L3547" i="22"/>
  <c r="K3547" i="22"/>
  <c r="O3547" i="22" s="1"/>
  <c r="J3547" i="22"/>
  <c r="G3548" i="22"/>
  <c r="T3548" i="22" s="1"/>
  <c r="S3545" i="22" l="1"/>
  <c r="R3545" i="22"/>
  <c r="P3546" i="22"/>
  <c r="Q3546" i="22" s="1"/>
  <c r="U3546" i="22" s="1"/>
  <c r="N3547" i="22"/>
  <c r="M3547" i="22"/>
  <c r="L3548" i="22"/>
  <c r="K3548" i="22"/>
  <c r="O3548" i="22" s="1"/>
  <c r="J3548" i="22"/>
  <c r="G3549" i="22"/>
  <c r="T3549" i="22" s="1"/>
  <c r="R3546" i="22" l="1"/>
  <c r="P3547" i="22"/>
  <c r="Q3547" i="22" s="1"/>
  <c r="U3547" i="22" s="1"/>
  <c r="S3546" i="22"/>
  <c r="N3548" i="22"/>
  <c r="P3548" i="22" s="1"/>
  <c r="M3548" i="22"/>
  <c r="L3549" i="22"/>
  <c r="K3549" i="22"/>
  <c r="O3549" i="22" s="1"/>
  <c r="J3549" i="22"/>
  <c r="G3550" i="22"/>
  <c r="T3550" i="22" s="1"/>
  <c r="R3547" i="22" l="1"/>
  <c r="Q3548" i="22"/>
  <c r="U3548" i="22" s="1"/>
  <c r="S3547" i="22"/>
  <c r="N3549" i="22"/>
  <c r="M3549" i="22"/>
  <c r="L3550" i="22"/>
  <c r="K3550" i="22"/>
  <c r="O3550" i="22" s="1"/>
  <c r="J3550" i="22"/>
  <c r="G3551" i="22"/>
  <c r="T3551" i="22" s="1"/>
  <c r="R3548" i="22" l="1"/>
  <c r="P3549" i="22"/>
  <c r="Q3549" i="22" s="1"/>
  <c r="U3549" i="22" s="1"/>
  <c r="S3548" i="22"/>
  <c r="N3550" i="22"/>
  <c r="M3550" i="22"/>
  <c r="L3551" i="22"/>
  <c r="K3551" i="22"/>
  <c r="O3551" i="22" s="1"/>
  <c r="J3551" i="22"/>
  <c r="G3552" i="22"/>
  <c r="T3552" i="22" s="1"/>
  <c r="P3550" i="22" l="1"/>
  <c r="Q3550" i="22" s="1"/>
  <c r="U3550" i="22" s="1"/>
  <c r="R3549" i="22"/>
  <c r="S3549" i="22"/>
  <c r="N3551" i="22"/>
  <c r="M3551" i="22"/>
  <c r="L3552" i="22"/>
  <c r="K3552" i="22"/>
  <c r="O3552" i="22" s="1"/>
  <c r="J3552" i="22"/>
  <c r="G3553" i="22"/>
  <c r="T3553" i="22" s="1"/>
  <c r="P3551" i="22" l="1"/>
  <c r="R3550" i="22"/>
  <c r="S3550" i="22"/>
  <c r="N3552" i="22"/>
  <c r="M3552" i="22"/>
  <c r="Q3551" i="22"/>
  <c r="U3551" i="22" s="1"/>
  <c r="L3553" i="22"/>
  <c r="K3553" i="22"/>
  <c r="O3553" i="22" s="1"/>
  <c r="J3553" i="22"/>
  <c r="G3554" i="22"/>
  <c r="T3554" i="22" s="1"/>
  <c r="P3552" i="22" l="1"/>
  <c r="Q3552" i="22" s="1"/>
  <c r="U3552" i="22" s="1"/>
  <c r="R3551" i="22"/>
  <c r="S3551" i="22"/>
  <c r="N3553" i="22"/>
  <c r="M3553" i="22"/>
  <c r="L3554" i="22"/>
  <c r="K3554" i="22"/>
  <c r="O3554" i="22" s="1"/>
  <c r="J3554" i="22"/>
  <c r="G3555" i="22"/>
  <c r="T3555" i="22" s="1"/>
  <c r="P3553" i="22" l="1"/>
  <c r="Q3553" i="22" s="1"/>
  <c r="U3553" i="22" s="1"/>
  <c r="R3552" i="22"/>
  <c r="S3552" i="22"/>
  <c r="N3554" i="22"/>
  <c r="M3554" i="22"/>
  <c r="L3555" i="22"/>
  <c r="K3555" i="22"/>
  <c r="O3555" i="22" s="1"/>
  <c r="J3555" i="22"/>
  <c r="G3556" i="22"/>
  <c r="T3556" i="22" s="1"/>
  <c r="R3553" i="22" l="1"/>
  <c r="P3554" i="22"/>
  <c r="Q3554" i="22" s="1"/>
  <c r="U3554" i="22" s="1"/>
  <c r="S3553" i="22"/>
  <c r="N3555" i="22"/>
  <c r="M3555" i="22"/>
  <c r="L3556" i="22"/>
  <c r="K3556" i="22"/>
  <c r="O3556" i="22" s="1"/>
  <c r="J3556" i="22"/>
  <c r="G3557" i="22"/>
  <c r="T3557" i="22" s="1"/>
  <c r="P3555" i="22" l="1"/>
  <c r="Q3555" i="22" s="1"/>
  <c r="U3555" i="22" s="1"/>
  <c r="R3554" i="22"/>
  <c r="S3554" i="22"/>
  <c r="N3556" i="22"/>
  <c r="M3556" i="22"/>
  <c r="L3557" i="22"/>
  <c r="K3557" i="22"/>
  <c r="O3557" i="22" s="1"/>
  <c r="J3557" i="22"/>
  <c r="G3558" i="22"/>
  <c r="T3558" i="22" s="1"/>
  <c r="S3555" i="22" l="1"/>
  <c r="P3556" i="22"/>
  <c r="Q3556" i="22" s="1"/>
  <c r="U3556" i="22" s="1"/>
  <c r="R3555" i="22"/>
  <c r="N3557" i="22"/>
  <c r="M3557" i="22"/>
  <c r="L3558" i="22"/>
  <c r="K3558" i="22"/>
  <c r="O3558" i="22" s="1"/>
  <c r="J3558" i="22"/>
  <c r="G3559" i="22"/>
  <c r="T3559" i="22" s="1"/>
  <c r="R3556" i="22" l="1"/>
  <c r="P3557" i="22"/>
  <c r="Q3557" i="22" s="1"/>
  <c r="U3557" i="22" s="1"/>
  <c r="S3556" i="22"/>
  <c r="N3558" i="22"/>
  <c r="P3558" i="22" s="1"/>
  <c r="M3558" i="22"/>
  <c r="L3559" i="22"/>
  <c r="K3559" i="22"/>
  <c r="O3559" i="22" s="1"/>
  <c r="J3559" i="22"/>
  <c r="G3560" i="22"/>
  <c r="T3560" i="22" s="1"/>
  <c r="R3557" i="22" l="1"/>
  <c r="Q3558" i="22"/>
  <c r="U3558" i="22" s="1"/>
  <c r="S3557" i="22"/>
  <c r="N3559" i="22"/>
  <c r="M3559" i="22"/>
  <c r="L3560" i="22"/>
  <c r="K3560" i="22"/>
  <c r="O3560" i="22" s="1"/>
  <c r="J3560" i="22"/>
  <c r="G3561" i="22"/>
  <c r="T3561" i="22" s="1"/>
  <c r="R3558" i="22" l="1"/>
  <c r="P3559" i="22"/>
  <c r="Q3559" i="22" s="1"/>
  <c r="U3559" i="22" s="1"/>
  <c r="S3558" i="22"/>
  <c r="N3560" i="22"/>
  <c r="M3560" i="22"/>
  <c r="L3561" i="22"/>
  <c r="K3561" i="22"/>
  <c r="O3561" i="22" s="1"/>
  <c r="J3561" i="22"/>
  <c r="G3562" i="22"/>
  <c r="T3562" i="22" s="1"/>
  <c r="R3559" i="22" l="1"/>
  <c r="P3560" i="22"/>
  <c r="Q3560" i="22" s="1"/>
  <c r="U3560" i="22" s="1"/>
  <c r="S3559" i="22"/>
  <c r="N3561" i="22"/>
  <c r="M3561" i="22"/>
  <c r="L3562" i="22"/>
  <c r="K3562" i="22"/>
  <c r="O3562" i="22" s="1"/>
  <c r="J3562" i="22"/>
  <c r="G3563" i="22"/>
  <c r="T3563" i="22" s="1"/>
  <c r="R3560" i="22" l="1"/>
  <c r="P3561" i="22"/>
  <c r="Q3561" i="22" s="1"/>
  <c r="U3561" i="22" s="1"/>
  <c r="S3560" i="22"/>
  <c r="N3562" i="22"/>
  <c r="M3562" i="22"/>
  <c r="L3563" i="22"/>
  <c r="K3563" i="22"/>
  <c r="O3563" i="22" s="1"/>
  <c r="J3563" i="22"/>
  <c r="G3564" i="22"/>
  <c r="T3564" i="22" s="1"/>
  <c r="R3561" i="22" l="1"/>
  <c r="P3562" i="22"/>
  <c r="Q3562" i="22" s="1"/>
  <c r="U3562" i="22" s="1"/>
  <c r="S3561" i="22"/>
  <c r="N3563" i="22"/>
  <c r="M3563" i="22"/>
  <c r="L3564" i="22"/>
  <c r="K3564" i="22"/>
  <c r="O3564" i="22" s="1"/>
  <c r="J3564" i="22"/>
  <c r="G3565" i="22"/>
  <c r="T3565" i="22" s="1"/>
  <c r="R3562" i="22" l="1"/>
  <c r="P3563" i="22"/>
  <c r="Q3563" i="22" s="1"/>
  <c r="U3563" i="22" s="1"/>
  <c r="S3562" i="22"/>
  <c r="N3564" i="22"/>
  <c r="M3564" i="22"/>
  <c r="L3565" i="22"/>
  <c r="K3565" i="22"/>
  <c r="O3565" i="22" s="1"/>
  <c r="J3565" i="22"/>
  <c r="G3566" i="22"/>
  <c r="T3566" i="22" s="1"/>
  <c r="R3563" i="22" l="1"/>
  <c r="P3564" i="22"/>
  <c r="Q3564" i="22" s="1"/>
  <c r="U3564" i="22" s="1"/>
  <c r="S3563" i="22"/>
  <c r="N3565" i="22"/>
  <c r="M3565" i="22"/>
  <c r="L3566" i="22"/>
  <c r="K3566" i="22"/>
  <c r="O3566" i="22" s="1"/>
  <c r="J3566" i="22"/>
  <c r="G3567" i="22"/>
  <c r="T3567" i="22" s="1"/>
  <c r="R3564" i="22" l="1"/>
  <c r="P3565" i="22"/>
  <c r="Q3565" i="22" s="1"/>
  <c r="U3565" i="22" s="1"/>
  <c r="S3564" i="22"/>
  <c r="N3566" i="22"/>
  <c r="M3566" i="22"/>
  <c r="L3567" i="22"/>
  <c r="K3567" i="22"/>
  <c r="O3567" i="22" s="1"/>
  <c r="J3567" i="22"/>
  <c r="G3568" i="22"/>
  <c r="T3568" i="22" s="1"/>
  <c r="R3565" i="22" l="1"/>
  <c r="P3566" i="22"/>
  <c r="Q3566" i="22" s="1"/>
  <c r="U3566" i="22" s="1"/>
  <c r="S3565" i="22"/>
  <c r="N3567" i="22"/>
  <c r="M3567" i="22"/>
  <c r="L3568" i="22"/>
  <c r="K3568" i="22"/>
  <c r="O3568" i="22" s="1"/>
  <c r="J3568" i="22"/>
  <c r="G3569" i="22"/>
  <c r="T3569" i="22" s="1"/>
  <c r="R3566" i="22" l="1"/>
  <c r="P3567" i="22"/>
  <c r="Q3567" i="22" s="1"/>
  <c r="U3567" i="22" s="1"/>
  <c r="S3566" i="22"/>
  <c r="N3568" i="22"/>
  <c r="M3568" i="22"/>
  <c r="L3569" i="22"/>
  <c r="K3569" i="22"/>
  <c r="O3569" i="22" s="1"/>
  <c r="J3569" i="22"/>
  <c r="G3570" i="22"/>
  <c r="T3570" i="22" s="1"/>
  <c r="P3568" i="22" l="1"/>
  <c r="Q3568" i="22" s="1"/>
  <c r="U3568" i="22" s="1"/>
  <c r="R3567" i="22"/>
  <c r="S3567" i="22"/>
  <c r="N3569" i="22"/>
  <c r="M3569" i="22"/>
  <c r="L3570" i="22"/>
  <c r="K3570" i="22"/>
  <c r="O3570" i="22" s="1"/>
  <c r="J3570" i="22"/>
  <c r="G3571" i="22"/>
  <c r="T3571" i="22" s="1"/>
  <c r="R3568" i="22" l="1"/>
  <c r="P3569" i="22"/>
  <c r="Q3569" i="22" s="1"/>
  <c r="U3569" i="22" s="1"/>
  <c r="S3568" i="22"/>
  <c r="N3570" i="22"/>
  <c r="M3570" i="22"/>
  <c r="L3571" i="22"/>
  <c r="K3571" i="22"/>
  <c r="O3571" i="22" s="1"/>
  <c r="J3571" i="22"/>
  <c r="G3572" i="22"/>
  <c r="T3572" i="22" s="1"/>
  <c r="R3569" i="22" l="1"/>
  <c r="P3570" i="22"/>
  <c r="Q3570" i="22" s="1"/>
  <c r="U3570" i="22" s="1"/>
  <c r="S3569" i="22"/>
  <c r="N3571" i="22"/>
  <c r="M3571" i="22"/>
  <c r="L3572" i="22"/>
  <c r="K3572" i="22"/>
  <c r="O3572" i="22" s="1"/>
  <c r="J3572" i="22"/>
  <c r="G3573" i="22"/>
  <c r="T3573" i="22" s="1"/>
  <c r="R3570" i="22" l="1"/>
  <c r="P3571" i="22"/>
  <c r="Q3571" i="22" s="1"/>
  <c r="U3571" i="22" s="1"/>
  <c r="S3570" i="22"/>
  <c r="N3572" i="22"/>
  <c r="M3572" i="22"/>
  <c r="L3573" i="22"/>
  <c r="K3573" i="22"/>
  <c r="O3573" i="22" s="1"/>
  <c r="J3573" i="22"/>
  <c r="G3574" i="22"/>
  <c r="T3574" i="22" s="1"/>
  <c r="R3571" i="22" l="1"/>
  <c r="P3572" i="22"/>
  <c r="Q3572" i="22" s="1"/>
  <c r="U3572" i="22" s="1"/>
  <c r="S3571" i="22"/>
  <c r="N3573" i="22"/>
  <c r="M3573" i="22"/>
  <c r="L3574" i="22"/>
  <c r="K3574" i="22"/>
  <c r="O3574" i="22" s="1"/>
  <c r="J3574" i="22"/>
  <c r="G3575" i="22"/>
  <c r="T3575" i="22" s="1"/>
  <c r="R3572" i="22" l="1"/>
  <c r="P3573" i="22"/>
  <c r="Q3573" i="22" s="1"/>
  <c r="U3573" i="22" s="1"/>
  <c r="S3572" i="22"/>
  <c r="N3574" i="22"/>
  <c r="M3574" i="22"/>
  <c r="L3575" i="22"/>
  <c r="K3575" i="22"/>
  <c r="O3575" i="22" s="1"/>
  <c r="J3575" i="22"/>
  <c r="G3576" i="22"/>
  <c r="T3576" i="22" s="1"/>
  <c r="R3573" i="22" l="1"/>
  <c r="P3574" i="22"/>
  <c r="Q3574" i="22" s="1"/>
  <c r="U3574" i="22" s="1"/>
  <c r="S3573" i="22"/>
  <c r="N3575" i="22"/>
  <c r="M3575" i="22"/>
  <c r="L3576" i="22"/>
  <c r="K3576" i="22"/>
  <c r="O3576" i="22" s="1"/>
  <c r="J3576" i="22"/>
  <c r="G3577" i="22"/>
  <c r="T3577" i="22" s="1"/>
  <c r="R3574" i="22" l="1"/>
  <c r="P3575" i="22"/>
  <c r="Q3575" i="22" s="1"/>
  <c r="U3575" i="22" s="1"/>
  <c r="S3574" i="22"/>
  <c r="N3576" i="22"/>
  <c r="M3576" i="22"/>
  <c r="L3577" i="22"/>
  <c r="K3577" i="22"/>
  <c r="O3577" i="22" s="1"/>
  <c r="J3577" i="22"/>
  <c r="G3578" i="22"/>
  <c r="T3578" i="22" s="1"/>
  <c r="R3575" i="22" l="1"/>
  <c r="P3576" i="22"/>
  <c r="Q3576" i="22" s="1"/>
  <c r="U3576" i="22" s="1"/>
  <c r="S3575" i="22"/>
  <c r="N3577" i="22"/>
  <c r="P3577" i="22" s="1"/>
  <c r="M3577" i="22"/>
  <c r="L3578" i="22"/>
  <c r="K3578" i="22"/>
  <c r="O3578" i="22" s="1"/>
  <c r="J3578" i="22"/>
  <c r="G3579" i="22"/>
  <c r="T3579" i="22" s="1"/>
  <c r="R3576" i="22" l="1"/>
  <c r="Q3577" i="22"/>
  <c r="U3577" i="22" s="1"/>
  <c r="S3576" i="22"/>
  <c r="N3578" i="22"/>
  <c r="P3578" i="22" s="1"/>
  <c r="M3578" i="22"/>
  <c r="L3579" i="22"/>
  <c r="K3579" i="22"/>
  <c r="O3579" i="22" s="1"/>
  <c r="J3579" i="22"/>
  <c r="G3580" i="22"/>
  <c r="T3580" i="22" s="1"/>
  <c r="R3577" i="22" l="1"/>
  <c r="S3577" i="22"/>
  <c r="Q3578" i="22"/>
  <c r="U3578" i="22" s="1"/>
  <c r="N3579" i="22"/>
  <c r="M3579" i="22"/>
  <c r="L3580" i="22"/>
  <c r="K3580" i="22"/>
  <c r="O3580" i="22" s="1"/>
  <c r="J3580" i="22"/>
  <c r="G3581" i="22"/>
  <c r="T3581" i="22" s="1"/>
  <c r="R3578" i="22" l="1"/>
  <c r="P3579" i="22"/>
  <c r="Q3579" i="22" s="1"/>
  <c r="U3579" i="22" s="1"/>
  <c r="S3578" i="22"/>
  <c r="N3580" i="22"/>
  <c r="M3580" i="22"/>
  <c r="L3581" i="22"/>
  <c r="K3581" i="22"/>
  <c r="O3581" i="22" s="1"/>
  <c r="J3581" i="22"/>
  <c r="G3582" i="22"/>
  <c r="T3582" i="22" s="1"/>
  <c r="P3580" i="22" l="1"/>
  <c r="Q3580" i="22" s="1"/>
  <c r="U3580" i="22" s="1"/>
  <c r="R3579" i="22"/>
  <c r="S3579" i="22"/>
  <c r="N3581" i="22"/>
  <c r="M3581" i="22"/>
  <c r="L3582" i="22"/>
  <c r="K3582" i="22"/>
  <c r="O3582" i="22" s="1"/>
  <c r="J3582" i="22"/>
  <c r="G3583" i="22"/>
  <c r="T3583" i="22" s="1"/>
  <c r="P3581" i="22" l="1"/>
  <c r="Q3581" i="22" s="1"/>
  <c r="U3581" i="22" s="1"/>
  <c r="R3580" i="22"/>
  <c r="S3580" i="22"/>
  <c r="N3582" i="22"/>
  <c r="M3582" i="22"/>
  <c r="L3583" i="22"/>
  <c r="K3583" i="22"/>
  <c r="O3583" i="22" s="1"/>
  <c r="J3583" i="22"/>
  <c r="G3584" i="22"/>
  <c r="T3584" i="22" s="1"/>
  <c r="R3581" i="22" l="1"/>
  <c r="P3582" i="22"/>
  <c r="Q3582" i="22" s="1"/>
  <c r="U3582" i="22" s="1"/>
  <c r="S3581" i="22"/>
  <c r="N3583" i="22"/>
  <c r="P3583" i="22" s="1"/>
  <c r="M3583" i="22"/>
  <c r="L3584" i="22"/>
  <c r="K3584" i="22"/>
  <c r="O3584" i="22" s="1"/>
  <c r="J3584" i="22"/>
  <c r="G3585" i="22"/>
  <c r="T3585" i="22" s="1"/>
  <c r="R3582" i="22" l="1"/>
  <c r="Q3583" i="22"/>
  <c r="U3583" i="22" s="1"/>
  <c r="S3582" i="22"/>
  <c r="N3584" i="22"/>
  <c r="M3584" i="22"/>
  <c r="L3585" i="22"/>
  <c r="K3585" i="22"/>
  <c r="O3585" i="22" s="1"/>
  <c r="J3585" i="22"/>
  <c r="G3586" i="22"/>
  <c r="T3586" i="22" s="1"/>
  <c r="R3583" i="22" l="1"/>
  <c r="P3584" i="22"/>
  <c r="Q3584" i="22" s="1"/>
  <c r="U3584" i="22" s="1"/>
  <c r="S3583" i="22"/>
  <c r="N3585" i="22"/>
  <c r="M3585" i="22"/>
  <c r="L3586" i="22"/>
  <c r="K3586" i="22"/>
  <c r="O3586" i="22" s="1"/>
  <c r="J3586" i="22"/>
  <c r="G3587" i="22"/>
  <c r="T3587" i="22" s="1"/>
  <c r="R3584" i="22" l="1"/>
  <c r="P3585" i="22"/>
  <c r="Q3585" i="22" s="1"/>
  <c r="U3585" i="22" s="1"/>
  <c r="S3584" i="22"/>
  <c r="N3586" i="22"/>
  <c r="M3586" i="22"/>
  <c r="L3587" i="22"/>
  <c r="K3587" i="22"/>
  <c r="O3587" i="22" s="1"/>
  <c r="J3587" i="22"/>
  <c r="G3588" i="22"/>
  <c r="T3588" i="22" s="1"/>
  <c r="P3586" i="22" l="1"/>
  <c r="Q3586" i="22" s="1"/>
  <c r="U3586" i="22" s="1"/>
  <c r="R3585" i="22"/>
  <c r="S3585" i="22"/>
  <c r="N3587" i="22"/>
  <c r="M3587" i="22"/>
  <c r="L3588" i="22"/>
  <c r="K3588" i="22"/>
  <c r="O3588" i="22" s="1"/>
  <c r="J3588" i="22"/>
  <c r="G3589" i="22"/>
  <c r="T3589" i="22" s="1"/>
  <c r="R3586" i="22" l="1"/>
  <c r="P3587" i="22"/>
  <c r="Q3587" i="22" s="1"/>
  <c r="U3587" i="22" s="1"/>
  <c r="S3586" i="22"/>
  <c r="N3588" i="22"/>
  <c r="M3588" i="22"/>
  <c r="L3589" i="22"/>
  <c r="K3589" i="22"/>
  <c r="O3589" i="22" s="1"/>
  <c r="J3589" i="22"/>
  <c r="G3590" i="22"/>
  <c r="T3590" i="22" s="1"/>
  <c r="R3587" i="22" l="1"/>
  <c r="P3588" i="22"/>
  <c r="Q3588" i="22" s="1"/>
  <c r="U3588" i="22" s="1"/>
  <c r="S3587" i="22"/>
  <c r="N3589" i="22"/>
  <c r="M3589" i="22"/>
  <c r="L3590" i="22"/>
  <c r="K3590" i="22"/>
  <c r="O3590" i="22" s="1"/>
  <c r="J3590" i="22"/>
  <c r="G3591" i="22"/>
  <c r="T3591" i="22" s="1"/>
  <c r="R3588" i="22" l="1"/>
  <c r="P3589" i="22"/>
  <c r="Q3589" i="22" s="1"/>
  <c r="U3589" i="22" s="1"/>
  <c r="S3588" i="22"/>
  <c r="N3590" i="22"/>
  <c r="M3590" i="22"/>
  <c r="L3591" i="22"/>
  <c r="K3591" i="22"/>
  <c r="O3591" i="22" s="1"/>
  <c r="J3591" i="22"/>
  <c r="G3592" i="22"/>
  <c r="T3592" i="22" s="1"/>
  <c r="R3589" i="22" l="1"/>
  <c r="P3590" i="22"/>
  <c r="Q3590" i="22" s="1"/>
  <c r="U3590" i="22" s="1"/>
  <c r="S3589" i="22"/>
  <c r="N3591" i="22"/>
  <c r="M3591" i="22"/>
  <c r="L3592" i="22"/>
  <c r="K3592" i="22"/>
  <c r="O3592" i="22" s="1"/>
  <c r="J3592" i="22"/>
  <c r="G3593" i="22"/>
  <c r="T3593" i="22" s="1"/>
  <c r="R3590" i="22" l="1"/>
  <c r="P3591" i="22"/>
  <c r="Q3591" i="22" s="1"/>
  <c r="U3591" i="22" s="1"/>
  <c r="S3590" i="22"/>
  <c r="N3592" i="22"/>
  <c r="M3592" i="22"/>
  <c r="L3593" i="22"/>
  <c r="K3593" i="22"/>
  <c r="O3593" i="22" s="1"/>
  <c r="J3593" i="22"/>
  <c r="G3594" i="22"/>
  <c r="T3594" i="22" s="1"/>
  <c r="P3592" i="22" l="1"/>
  <c r="Q3592" i="22" s="1"/>
  <c r="U3592" i="22" s="1"/>
  <c r="R3591" i="22"/>
  <c r="S3591" i="22"/>
  <c r="N3593" i="22"/>
  <c r="M3593" i="22"/>
  <c r="L3594" i="22"/>
  <c r="K3594" i="22"/>
  <c r="O3594" i="22" s="1"/>
  <c r="J3594" i="22"/>
  <c r="G3595" i="22"/>
  <c r="T3595" i="22" s="1"/>
  <c r="P3593" i="22" l="1"/>
  <c r="Q3593" i="22" s="1"/>
  <c r="U3593" i="22" s="1"/>
  <c r="R3592" i="22"/>
  <c r="S3592" i="22"/>
  <c r="N3594" i="22"/>
  <c r="M3594" i="22"/>
  <c r="L3595" i="22"/>
  <c r="K3595" i="22"/>
  <c r="O3595" i="22" s="1"/>
  <c r="J3595" i="22"/>
  <c r="G3596" i="22"/>
  <c r="T3596" i="22" s="1"/>
  <c r="P3594" i="22" l="1"/>
  <c r="Q3594" i="22" s="1"/>
  <c r="U3594" i="22" s="1"/>
  <c r="R3593" i="22"/>
  <c r="S3593" i="22"/>
  <c r="N3595" i="22"/>
  <c r="M3595" i="22"/>
  <c r="L3596" i="22"/>
  <c r="K3596" i="22"/>
  <c r="O3596" i="22" s="1"/>
  <c r="J3596" i="22"/>
  <c r="G3597" i="22"/>
  <c r="T3597" i="22" s="1"/>
  <c r="R3594" i="22" l="1"/>
  <c r="P3595" i="22"/>
  <c r="Q3595" i="22" s="1"/>
  <c r="U3595" i="22" s="1"/>
  <c r="S3594" i="22"/>
  <c r="N3596" i="22"/>
  <c r="M3596" i="22"/>
  <c r="L3597" i="22"/>
  <c r="K3597" i="22"/>
  <c r="O3597" i="22" s="1"/>
  <c r="J3597" i="22"/>
  <c r="G3598" i="22"/>
  <c r="T3598" i="22" s="1"/>
  <c r="R3595" i="22" l="1"/>
  <c r="P3596" i="22"/>
  <c r="Q3596" i="22" s="1"/>
  <c r="U3596" i="22" s="1"/>
  <c r="S3595" i="22"/>
  <c r="N3597" i="22"/>
  <c r="M3597" i="22"/>
  <c r="L3598" i="22"/>
  <c r="K3598" i="22"/>
  <c r="O3598" i="22" s="1"/>
  <c r="J3598" i="22"/>
  <c r="G3599" i="22"/>
  <c r="T3599" i="22" s="1"/>
  <c r="P3597" i="22" l="1"/>
  <c r="Q3597" i="22" s="1"/>
  <c r="U3597" i="22" s="1"/>
  <c r="R3596" i="22"/>
  <c r="S3596" i="22"/>
  <c r="N3598" i="22"/>
  <c r="M3598" i="22"/>
  <c r="L3599" i="22"/>
  <c r="K3599" i="22"/>
  <c r="O3599" i="22" s="1"/>
  <c r="J3599" i="22"/>
  <c r="G3600" i="22"/>
  <c r="T3600" i="22" s="1"/>
  <c r="P3598" i="22" l="1"/>
  <c r="Q3598" i="22" s="1"/>
  <c r="U3598" i="22" s="1"/>
  <c r="S3597" i="22"/>
  <c r="R3597" i="22"/>
  <c r="N3599" i="22"/>
  <c r="M3599" i="22"/>
  <c r="L3600" i="22"/>
  <c r="K3600" i="22"/>
  <c r="O3600" i="22" s="1"/>
  <c r="J3600" i="22"/>
  <c r="G3601" i="22"/>
  <c r="T3601" i="22" s="1"/>
  <c r="P3599" i="22" l="1"/>
  <c r="Q3599" i="22" s="1"/>
  <c r="U3599" i="22" s="1"/>
  <c r="R3598" i="22"/>
  <c r="S3598" i="22"/>
  <c r="N3600" i="22"/>
  <c r="M3600" i="22"/>
  <c r="L3601" i="22"/>
  <c r="K3601" i="22"/>
  <c r="O3601" i="22" s="1"/>
  <c r="J3601" i="22"/>
  <c r="G3602" i="22"/>
  <c r="T3602" i="22" s="1"/>
  <c r="P3600" i="22" l="1"/>
  <c r="Q3600" i="22" s="1"/>
  <c r="U3600" i="22" s="1"/>
  <c r="R3599" i="22"/>
  <c r="S3599" i="22"/>
  <c r="N3601" i="22"/>
  <c r="M3601" i="22"/>
  <c r="L3602" i="22"/>
  <c r="K3602" i="22"/>
  <c r="O3602" i="22" s="1"/>
  <c r="J3602" i="22"/>
  <c r="G3603" i="22"/>
  <c r="T3603" i="22" s="1"/>
  <c r="P3601" i="22" l="1"/>
  <c r="Q3601" i="22" s="1"/>
  <c r="U3601" i="22" s="1"/>
  <c r="R3600" i="22"/>
  <c r="S3600" i="22"/>
  <c r="N3602" i="22"/>
  <c r="M3602" i="22"/>
  <c r="L3603" i="22"/>
  <c r="K3603" i="22"/>
  <c r="O3603" i="22" s="1"/>
  <c r="J3603" i="22"/>
  <c r="G3604" i="22"/>
  <c r="T3604" i="22" s="1"/>
  <c r="R3601" i="22" l="1"/>
  <c r="P3602" i="22"/>
  <c r="Q3602" i="22" s="1"/>
  <c r="U3602" i="22" s="1"/>
  <c r="S3601" i="22"/>
  <c r="N3603" i="22"/>
  <c r="M3603" i="22"/>
  <c r="L3604" i="22"/>
  <c r="K3604" i="22"/>
  <c r="O3604" i="22" s="1"/>
  <c r="J3604" i="22"/>
  <c r="G3605" i="22"/>
  <c r="T3605" i="22" s="1"/>
  <c r="P3603" i="22" l="1"/>
  <c r="Q3603" i="22" s="1"/>
  <c r="U3603" i="22" s="1"/>
  <c r="R3602" i="22"/>
  <c r="S3602" i="22"/>
  <c r="N3604" i="22"/>
  <c r="M3604" i="22"/>
  <c r="L3605" i="22"/>
  <c r="K3605" i="22"/>
  <c r="O3605" i="22" s="1"/>
  <c r="J3605" i="22"/>
  <c r="G3606" i="22"/>
  <c r="T3606" i="22" s="1"/>
  <c r="P3604" i="22" l="1"/>
  <c r="Q3604" i="22" s="1"/>
  <c r="U3604" i="22" s="1"/>
  <c r="R3603" i="22"/>
  <c r="S3603" i="22"/>
  <c r="N3605" i="22"/>
  <c r="M3605" i="22"/>
  <c r="L3606" i="22"/>
  <c r="K3606" i="22"/>
  <c r="O3606" i="22" s="1"/>
  <c r="J3606" i="22"/>
  <c r="G3607" i="22"/>
  <c r="T3607" i="22" s="1"/>
  <c r="R3604" i="22" l="1"/>
  <c r="P3605" i="22"/>
  <c r="Q3605" i="22" s="1"/>
  <c r="U3605" i="22" s="1"/>
  <c r="S3604" i="22"/>
  <c r="N3606" i="22"/>
  <c r="M3606" i="22"/>
  <c r="L3607" i="22"/>
  <c r="K3607" i="22"/>
  <c r="O3607" i="22" s="1"/>
  <c r="J3607" i="22"/>
  <c r="G3608" i="22"/>
  <c r="T3608" i="22" s="1"/>
  <c r="R3605" i="22" l="1"/>
  <c r="P3606" i="22"/>
  <c r="Q3606" i="22" s="1"/>
  <c r="U3606" i="22" s="1"/>
  <c r="S3605" i="22"/>
  <c r="N3607" i="22"/>
  <c r="M3607" i="22"/>
  <c r="L3608" i="22"/>
  <c r="K3608" i="22"/>
  <c r="O3608" i="22" s="1"/>
  <c r="J3608" i="22"/>
  <c r="G3609" i="22"/>
  <c r="T3609" i="22" s="1"/>
  <c r="R3606" i="22" l="1"/>
  <c r="P3607" i="22"/>
  <c r="Q3607" i="22" s="1"/>
  <c r="U3607" i="22" s="1"/>
  <c r="S3606" i="22"/>
  <c r="N3608" i="22"/>
  <c r="M3608" i="22"/>
  <c r="L3609" i="22"/>
  <c r="K3609" i="22"/>
  <c r="O3609" i="22" s="1"/>
  <c r="J3609" i="22"/>
  <c r="G3610" i="22"/>
  <c r="T3610" i="22" s="1"/>
  <c r="R3607" i="22" l="1"/>
  <c r="P3608" i="22"/>
  <c r="Q3608" i="22" s="1"/>
  <c r="U3608" i="22" s="1"/>
  <c r="S3607" i="22"/>
  <c r="N3609" i="22"/>
  <c r="M3609" i="22"/>
  <c r="L3610" i="22"/>
  <c r="K3610" i="22"/>
  <c r="O3610" i="22" s="1"/>
  <c r="J3610" i="22"/>
  <c r="G3611" i="22"/>
  <c r="T3611" i="22" s="1"/>
  <c r="R3608" i="22" l="1"/>
  <c r="P3609" i="22"/>
  <c r="Q3609" i="22" s="1"/>
  <c r="U3609" i="22" s="1"/>
  <c r="S3608" i="22"/>
  <c r="N3610" i="22"/>
  <c r="M3610" i="22"/>
  <c r="L3611" i="22"/>
  <c r="K3611" i="22"/>
  <c r="O3611" i="22" s="1"/>
  <c r="J3611" i="22"/>
  <c r="G3612" i="22"/>
  <c r="T3612" i="22" s="1"/>
  <c r="R3609" i="22" l="1"/>
  <c r="P3610" i="22"/>
  <c r="Q3610" i="22" s="1"/>
  <c r="U3610" i="22" s="1"/>
  <c r="S3609" i="22"/>
  <c r="N3611" i="22"/>
  <c r="M3611" i="22"/>
  <c r="L3612" i="22"/>
  <c r="K3612" i="22"/>
  <c r="O3612" i="22" s="1"/>
  <c r="J3612" i="22"/>
  <c r="G3613" i="22"/>
  <c r="T3613" i="22" s="1"/>
  <c r="R3610" i="22" l="1"/>
  <c r="P3611" i="22"/>
  <c r="Q3611" i="22" s="1"/>
  <c r="U3611" i="22" s="1"/>
  <c r="S3610" i="22"/>
  <c r="N3612" i="22"/>
  <c r="M3612" i="22"/>
  <c r="L3613" i="22"/>
  <c r="K3613" i="22"/>
  <c r="O3613" i="22" s="1"/>
  <c r="J3613" i="22"/>
  <c r="G3614" i="22"/>
  <c r="T3614" i="22" s="1"/>
  <c r="R3611" i="22" l="1"/>
  <c r="S3611" i="22"/>
  <c r="P3612" i="22"/>
  <c r="Q3612" i="22" s="1"/>
  <c r="U3612" i="22" s="1"/>
  <c r="N3613" i="22"/>
  <c r="M3613" i="22"/>
  <c r="L3614" i="22"/>
  <c r="K3614" i="22"/>
  <c r="O3614" i="22" s="1"/>
  <c r="J3614" i="22"/>
  <c r="G3615" i="22"/>
  <c r="T3615" i="22" s="1"/>
  <c r="R3612" i="22" l="1"/>
  <c r="P3613" i="22"/>
  <c r="Q3613" i="22" s="1"/>
  <c r="U3613" i="22" s="1"/>
  <c r="S3612" i="22"/>
  <c r="N3614" i="22"/>
  <c r="M3614" i="22"/>
  <c r="L3615" i="22"/>
  <c r="K3615" i="22"/>
  <c r="O3615" i="22" s="1"/>
  <c r="J3615" i="22"/>
  <c r="G3616" i="22"/>
  <c r="T3616" i="22" s="1"/>
  <c r="R3613" i="22" l="1"/>
  <c r="P3614" i="22"/>
  <c r="Q3614" i="22" s="1"/>
  <c r="U3614" i="22" s="1"/>
  <c r="S3613" i="22"/>
  <c r="N3615" i="22"/>
  <c r="M3615" i="22"/>
  <c r="L3616" i="22"/>
  <c r="K3616" i="22"/>
  <c r="O3616" i="22" s="1"/>
  <c r="J3616" i="22"/>
  <c r="G3617" i="22"/>
  <c r="T3617" i="22" s="1"/>
  <c r="R3614" i="22" l="1"/>
  <c r="P3615" i="22"/>
  <c r="Q3615" i="22" s="1"/>
  <c r="U3615" i="22" s="1"/>
  <c r="S3614" i="22"/>
  <c r="N3616" i="22"/>
  <c r="M3616" i="22"/>
  <c r="L3617" i="22"/>
  <c r="K3617" i="22"/>
  <c r="O3617" i="22" s="1"/>
  <c r="J3617" i="22"/>
  <c r="G3618" i="22"/>
  <c r="T3618" i="22" s="1"/>
  <c r="R3615" i="22" l="1"/>
  <c r="P3616" i="22"/>
  <c r="Q3616" i="22" s="1"/>
  <c r="U3616" i="22" s="1"/>
  <c r="S3615" i="22"/>
  <c r="N3617" i="22"/>
  <c r="M3617" i="22"/>
  <c r="L3618" i="22"/>
  <c r="K3618" i="22"/>
  <c r="O3618" i="22" s="1"/>
  <c r="J3618" i="22"/>
  <c r="G3619" i="22"/>
  <c r="T3619" i="22" s="1"/>
  <c r="P3617" i="22" l="1"/>
  <c r="Q3617" i="22" s="1"/>
  <c r="U3617" i="22" s="1"/>
  <c r="R3616" i="22"/>
  <c r="S3616" i="22"/>
  <c r="N3618" i="22"/>
  <c r="M3618" i="22"/>
  <c r="L3619" i="22"/>
  <c r="K3619" i="22"/>
  <c r="O3619" i="22" s="1"/>
  <c r="J3619" i="22"/>
  <c r="G3620" i="22"/>
  <c r="T3620" i="22" s="1"/>
  <c r="R3617" i="22" l="1"/>
  <c r="P3618" i="22"/>
  <c r="Q3618" i="22" s="1"/>
  <c r="U3618" i="22" s="1"/>
  <c r="S3617" i="22"/>
  <c r="N3619" i="22"/>
  <c r="M3619" i="22"/>
  <c r="L3620" i="22"/>
  <c r="K3620" i="22"/>
  <c r="O3620" i="22" s="1"/>
  <c r="J3620" i="22"/>
  <c r="G3621" i="22"/>
  <c r="T3621" i="22" s="1"/>
  <c r="R3618" i="22" l="1"/>
  <c r="P3619" i="22"/>
  <c r="Q3619" i="22" s="1"/>
  <c r="U3619" i="22" s="1"/>
  <c r="S3618" i="22"/>
  <c r="N3620" i="22"/>
  <c r="M3620" i="22"/>
  <c r="L3621" i="22"/>
  <c r="K3621" i="22"/>
  <c r="O3621" i="22" s="1"/>
  <c r="J3621" i="22"/>
  <c r="G3622" i="22"/>
  <c r="T3622" i="22" s="1"/>
  <c r="R3619" i="22" l="1"/>
  <c r="P3620" i="22"/>
  <c r="Q3620" i="22" s="1"/>
  <c r="U3620" i="22" s="1"/>
  <c r="S3619" i="22"/>
  <c r="N3621" i="22"/>
  <c r="M3621" i="22"/>
  <c r="L3622" i="22"/>
  <c r="K3622" i="22"/>
  <c r="O3622" i="22" s="1"/>
  <c r="J3622" i="22"/>
  <c r="G3623" i="22"/>
  <c r="T3623" i="22" s="1"/>
  <c r="R3620" i="22" l="1"/>
  <c r="P3621" i="22"/>
  <c r="Q3621" i="22" s="1"/>
  <c r="U3621" i="22" s="1"/>
  <c r="S3620" i="22"/>
  <c r="N3622" i="22"/>
  <c r="M3622" i="22"/>
  <c r="L3623" i="22"/>
  <c r="K3623" i="22"/>
  <c r="O3623" i="22" s="1"/>
  <c r="J3623" i="22"/>
  <c r="G3624" i="22"/>
  <c r="T3624" i="22" s="1"/>
  <c r="R3621" i="22" l="1"/>
  <c r="P3622" i="22"/>
  <c r="Q3622" i="22" s="1"/>
  <c r="U3622" i="22" s="1"/>
  <c r="S3621" i="22"/>
  <c r="N3623" i="22"/>
  <c r="M3623" i="22"/>
  <c r="L3624" i="22"/>
  <c r="K3624" i="22"/>
  <c r="O3624" i="22" s="1"/>
  <c r="J3624" i="22"/>
  <c r="G3625" i="22"/>
  <c r="T3625" i="22" s="1"/>
  <c r="R3622" i="22" l="1"/>
  <c r="P3623" i="22"/>
  <c r="Q3623" i="22" s="1"/>
  <c r="U3623" i="22" s="1"/>
  <c r="S3622" i="22"/>
  <c r="N3624" i="22"/>
  <c r="P3624" i="22" s="1"/>
  <c r="M3624" i="22"/>
  <c r="L3625" i="22"/>
  <c r="K3625" i="22"/>
  <c r="O3625" i="22" s="1"/>
  <c r="J3625" i="22"/>
  <c r="G3626" i="22"/>
  <c r="T3626" i="22" s="1"/>
  <c r="R3623" i="22" l="1"/>
  <c r="Q3624" i="22"/>
  <c r="U3624" i="22" s="1"/>
  <c r="S3623" i="22"/>
  <c r="N3625" i="22"/>
  <c r="M3625" i="22"/>
  <c r="L3626" i="22"/>
  <c r="K3626" i="22"/>
  <c r="O3626" i="22" s="1"/>
  <c r="J3626" i="22"/>
  <c r="G3627" i="22"/>
  <c r="T3627" i="22" s="1"/>
  <c r="R3624" i="22" l="1"/>
  <c r="P3625" i="22"/>
  <c r="Q3625" i="22" s="1"/>
  <c r="U3625" i="22" s="1"/>
  <c r="S3624" i="22"/>
  <c r="N3626" i="22"/>
  <c r="M3626" i="22"/>
  <c r="L3627" i="22"/>
  <c r="K3627" i="22"/>
  <c r="O3627" i="22" s="1"/>
  <c r="J3627" i="22"/>
  <c r="G3628" i="22"/>
  <c r="T3628" i="22" s="1"/>
  <c r="R3625" i="22" l="1"/>
  <c r="P3626" i="22"/>
  <c r="Q3626" i="22" s="1"/>
  <c r="U3626" i="22" s="1"/>
  <c r="S3625" i="22"/>
  <c r="N3627" i="22"/>
  <c r="M3627" i="22"/>
  <c r="L3628" i="22"/>
  <c r="K3628" i="22"/>
  <c r="O3628" i="22" s="1"/>
  <c r="J3628" i="22"/>
  <c r="G3629" i="22"/>
  <c r="T3629" i="22" s="1"/>
  <c r="R3626" i="22" l="1"/>
  <c r="P3627" i="22"/>
  <c r="Q3627" i="22" s="1"/>
  <c r="U3627" i="22" s="1"/>
  <c r="S3626" i="22"/>
  <c r="N3628" i="22"/>
  <c r="M3628" i="22"/>
  <c r="L3629" i="22"/>
  <c r="K3629" i="22"/>
  <c r="O3629" i="22" s="1"/>
  <c r="J3629" i="22"/>
  <c r="G3630" i="22"/>
  <c r="T3630" i="22" s="1"/>
  <c r="R3627" i="22" l="1"/>
  <c r="P3628" i="22"/>
  <c r="Q3628" i="22" s="1"/>
  <c r="U3628" i="22" s="1"/>
  <c r="S3627" i="22"/>
  <c r="N3629" i="22"/>
  <c r="M3629" i="22"/>
  <c r="L3630" i="22"/>
  <c r="K3630" i="22"/>
  <c r="O3630" i="22" s="1"/>
  <c r="J3630" i="22"/>
  <c r="G3631" i="22"/>
  <c r="T3631" i="22" s="1"/>
  <c r="R3628" i="22" l="1"/>
  <c r="P3629" i="22"/>
  <c r="Q3629" i="22" s="1"/>
  <c r="U3629" i="22" s="1"/>
  <c r="S3628" i="22"/>
  <c r="N3630" i="22"/>
  <c r="P3630" i="22" s="1"/>
  <c r="M3630" i="22"/>
  <c r="L3631" i="22"/>
  <c r="K3631" i="22"/>
  <c r="O3631" i="22" s="1"/>
  <c r="J3631" i="22"/>
  <c r="G3632" i="22"/>
  <c r="T3632" i="22" s="1"/>
  <c r="R3629" i="22" l="1"/>
  <c r="Q3630" i="22"/>
  <c r="U3630" i="22" s="1"/>
  <c r="S3629" i="22"/>
  <c r="N3631" i="22"/>
  <c r="M3631" i="22"/>
  <c r="L3632" i="22"/>
  <c r="K3632" i="22"/>
  <c r="O3632" i="22" s="1"/>
  <c r="J3632" i="22"/>
  <c r="G3633" i="22"/>
  <c r="T3633" i="22" s="1"/>
  <c r="R3630" i="22" l="1"/>
  <c r="P3631" i="22"/>
  <c r="Q3631" i="22" s="1"/>
  <c r="U3631" i="22" s="1"/>
  <c r="S3630" i="22"/>
  <c r="N3632" i="22"/>
  <c r="M3632" i="22"/>
  <c r="L3633" i="22"/>
  <c r="K3633" i="22"/>
  <c r="O3633" i="22" s="1"/>
  <c r="J3633" i="22"/>
  <c r="G3634" i="22"/>
  <c r="T3634" i="22" s="1"/>
  <c r="R3631" i="22" l="1"/>
  <c r="P3632" i="22"/>
  <c r="Q3632" i="22" s="1"/>
  <c r="U3632" i="22" s="1"/>
  <c r="S3631" i="22"/>
  <c r="N3633" i="22"/>
  <c r="M3633" i="22"/>
  <c r="L3634" i="22"/>
  <c r="K3634" i="22"/>
  <c r="O3634" i="22" s="1"/>
  <c r="J3634" i="22"/>
  <c r="G3635" i="22"/>
  <c r="T3635" i="22" s="1"/>
  <c r="P3633" i="22" l="1"/>
  <c r="Q3633" i="22" s="1"/>
  <c r="U3633" i="22" s="1"/>
  <c r="R3632" i="22"/>
  <c r="S3632" i="22"/>
  <c r="N3634" i="22"/>
  <c r="M3634" i="22"/>
  <c r="L3635" i="22"/>
  <c r="K3635" i="22"/>
  <c r="O3635" i="22" s="1"/>
  <c r="J3635" i="22"/>
  <c r="G3636" i="22"/>
  <c r="T3636" i="22" s="1"/>
  <c r="R3633" i="22" l="1"/>
  <c r="P3634" i="22"/>
  <c r="Q3634" i="22" s="1"/>
  <c r="U3634" i="22" s="1"/>
  <c r="S3633" i="22"/>
  <c r="N3635" i="22"/>
  <c r="M3635" i="22"/>
  <c r="L3636" i="22"/>
  <c r="K3636" i="22"/>
  <c r="O3636" i="22" s="1"/>
  <c r="J3636" i="22"/>
  <c r="G3637" i="22"/>
  <c r="T3637" i="22" s="1"/>
  <c r="R3634" i="22" l="1"/>
  <c r="P3635" i="22"/>
  <c r="Q3635" i="22" s="1"/>
  <c r="U3635" i="22" s="1"/>
  <c r="S3634" i="22"/>
  <c r="N3636" i="22"/>
  <c r="M3636" i="22"/>
  <c r="L3637" i="22"/>
  <c r="K3637" i="22"/>
  <c r="O3637" i="22" s="1"/>
  <c r="J3637" i="22"/>
  <c r="G3638" i="22"/>
  <c r="T3638" i="22" s="1"/>
  <c r="R3635" i="22" l="1"/>
  <c r="P3636" i="22"/>
  <c r="Q3636" i="22" s="1"/>
  <c r="U3636" i="22" s="1"/>
  <c r="S3635" i="22"/>
  <c r="N3637" i="22"/>
  <c r="M3637" i="22"/>
  <c r="L3638" i="22"/>
  <c r="K3638" i="22"/>
  <c r="O3638" i="22" s="1"/>
  <c r="J3638" i="22"/>
  <c r="G3639" i="22"/>
  <c r="T3639" i="22" s="1"/>
  <c r="R3636" i="22" l="1"/>
  <c r="P3637" i="22"/>
  <c r="Q3637" i="22" s="1"/>
  <c r="U3637" i="22" s="1"/>
  <c r="S3636" i="22"/>
  <c r="N3638" i="22"/>
  <c r="M3638" i="22"/>
  <c r="L3639" i="22"/>
  <c r="K3639" i="22"/>
  <c r="O3639" i="22" s="1"/>
  <c r="J3639" i="22"/>
  <c r="G3640" i="22"/>
  <c r="T3640" i="22" s="1"/>
  <c r="R3637" i="22" l="1"/>
  <c r="P3638" i="22"/>
  <c r="Q3638" i="22" s="1"/>
  <c r="U3638" i="22" s="1"/>
  <c r="S3637" i="22"/>
  <c r="N3639" i="22"/>
  <c r="M3639" i="22"/>
  <c r="L3640" i="22"/>
  <c r="K3640" i="22"/>
  <c r="O3640" i="22" s="1"/>
  <c r="J3640" i="22"/>
  <c r="G3641" i="22"/>
  <c r="T3641" i="22" s="1"/>
  <c r="R3638" i="22" l="1"/>
  <c r="P3639" i="22"/>
  <c r="Q3639" i="22" s="1"/>
  <c r="U3639" i="22" s="1"/>
  <c r="S3638" i="22"/>
  <c r="N3640" i="22"/>
  <c r="M3640" i="22"/>
  <c r="L3641" i="22"/>
  <c r="K3641" i="22"/>
  <c r="O3641" i="22" s="1"/>
  <c r="J3641" i="22"/>
  <c r="G3642" i="22"/>
  <c r="T3642" i="22" s="1"/>
  <c r="R3639" i="22" l="1"/>
  <c r="P3640" i="22"/>
  <c r="Q3640" i="22" s="1"/>
  <c r="U3640" i="22" s="1"/>
  <c r="S3639" i="22"/>
  <c r="N3641" i="22"/>
  <c r="P3641" i="22" s="1"/>
  <c r="M3641" i="22"/>
  <c r="L3642" i="22"/>
  <c r="K3642" i="22"/>
  <c r="O3642" i="22" s="1"/>
  <c r="J3642" i="22"/>
  <c r="G3643" i="22"/>
  <c r="T3643" i="22" s="1"/>
  <c r="R3640" i="22" l="1"/>
  <c r="S3640" i="22"/>
  <c r="Q3641" i="22"/>
  <c r="U3641" i="22" s="1"/>
  <c r="N3642" i="22"/>
  <c r="M3642" i="22"/>
  <c r="L3643" i="22"/>
  <c r="K3643" i="22"/>
  <c r="O3643" i="22" s="1"/>
  <c r="J3643" i="22"/>
  <c r="G3644" i="22"/>
  <c r="T3644" i="22" s="1"/>
  <c r="P3642" i="22" l="1"/>
  <c r="Q3642" i="22" s="1"/>
  <c r="U3642" i="22" s="1"/>
  <c r="S3641" i="22"/>
  <c r="R3641" i="22"/>
  <c r="N3643" i="22"/>
  <c r="M3643" i="22"/>
  <c r="L3644" i="22"/>
  <c r="K3644" i="22"/>
  <c r="O3644" i="22" s="1"/>
  <c r="J3644" i="22"/>
  <c r="G3645" i="22"/>
  <c r="T3645" i="22" s="1"/>
  <c r="R3642" i="22" l="1"/>
  <c r="P3643" i="22"/>
  <c r="Q3643" i="22" s="1"/>
  <c r="U3643" i="22" s="1"/>
  <c r="S3642" i="22"/>
  <c r="N3644" i="22"/>
  <c r="M3644" i="22"/>
  <c r="L3645" i="22"/>
  <c r="K3645" i="22"/>
  <c r="O3645" i="22" s="1"/>
  <c r="J3645" i="22"/>
  <c r="G3646" i="22"/>
  <c r="T3646" i="22" s="1"/>
  <c r="R3643" i="22" l="1"/>
  <c r="P3644" i="22"/>
  <c r="Q3644" i="22" s="1"/>
  <c r="U3644" i="22" s="1"/>
  <c r="S3643" i="22"/>
  <c r="N3645" i="22"/>
  <c r="M3645" i="22"/>
  <c r="L3646" i="22"/>
  <c r="K3646" i="22"/>
  <c r="O3646" i="22" s="1"/>
  <c r="J3646" i="22"/>
  <c r="G3647" i="22"/>
  <c r="T3647" i="22" s="1"/>
  <c r="R3644" i="22" l="1"/>
  <c r="P3645" i="22"/>
  <c r="Q3645" i="22" s="1"/>
  <c r="U3645" i="22" s="1"/>
  <c r="S3644" i="22"/>
  <c r="N3646" i="22"/>
  <c r="M3646" i="22"/>
  <c r="L3647" i="22"/>
  <c r="K3647" i="22"/>
  <c r="O3647" i="22" s="1"/>
  <c r="J3647" i="22"/>
  <c r="G3648" i="22"/>
  <c r="T3648" i="22" s="1"/>
  <c r="P3646" i="22" l="1"/>
  <c r="Q3646" i="22" s="1"/>
  <c r="U3646" i="22" s="1"/>
  <c r="R3645" i="22"/>
  <c r="S3645" i="22"/>
  <c r="N3647" i="22"/>
  <c r="M3647" i="22"/>
  <c r="L3648" i="22"/>
  <c r="K3648" i="22"/>
  <c r="O3648" i="22" s="1"/>
  <c r="J3648" i="22"/>
  <c r="G3649" i="22"/>
  <c r="T3649" i="22" s="1"/>
  <c r="P3647" i="22" l="1"/>
  <c r="Q3647" i="22" s="1"/>
  <c r="U3647" i="22" s="1"/>
  <c r="R3646" i="22"/>
  <c r="S3646" i="22"/>
  <c r="N3648" i="22"/>
  <c r="M3648" i="22"/>
  <c r="L3649" i="22"/>
  <c r="K3649" i="22"/>
  <c r="O3649" i="22" s="1"/>
  <c r="J3649" i="22"/>
  <c r="G3650" i="22"/>
  <c r="T3650" i="22" s="1"/>
  <c r="P3648" i="22" l="1"/>
  <c r="Q3648" i="22" s="1"/>
  <c r="U3648" i="22" s="1"/>
  <c r="R3647" i="22"/>
  <c r="S3647" i="22"/>
  <c r="N3649" i="22"/>
  <c r="M3649" i="22"/>
  <c r="L3650" i="22"/>
  <c r="K3650" i="22"/>
  <c r="O3650" i="22" s="1"/>
  <c r="J3650" i="22"/>
  <c r="G3651" i="22"/>
  <c r="T3651" i="22" s="1"/>
  <c r="R3648" i="22" l="1"/>
  <c r="P3649" i="22"/>
  <c r="Q3649" i="22" s="1"/>
  <c r="U3649" i="22" s="1"/>
  <c r="S3648" i="22"/>
  <c r="N3650" i="22"/>
  <c r="M3650" i="22"/>
  <c r="L3651" i="22"/>
  <c r="K3651" i="22"/>
  <c r="O3651" i="22" s="1"/>
  <c r="J3651" i="22"/>
  <c r="G3652" i="22"/>
  <c r="T3652" i="22" s="1"/>
  <c r="R3649" i="22" l="1"/>
  <c r="P3650" i="22"/>
  <c r="Q3650" i="22" s="1"/>
  <c r="U3650" i="22" s="1"/>
  <c r="S3649" i="22"/>
  <c r="N3651" i="22"/>
  <c r="M3651" i="22"/>
  <c r="L3652" i="22"/>
  <c r="K3652" i="22"/>
  <c r="O3652" i="22" s="1"/>
  <c r="J3652" i="22"/>
  <c r="G3653" i="22"/>
  <c r="T3653" i="22" s="1"/>
  <c r="R3650" i="22" l="1"/>
  <c r="P3651" i="22"/>
  <c r="Q3651" i="22" s="1"/>
  <c r="U3651" i="22" s="1"/>
  <c r="S3650" i="22"/>
  <c r="N3652" i="22"/>
  <c r="M3652" i="22"/>
  <c r="L3653" i="22"/>
  <c r="K3653" i="22"/>
  <c r="O3653" i="22" s="1"/>
  <c r="J3653" i="22"/>
  <c r="G3654" i="22"/>
  <c r="T3654" i="22" s="1"/>
  <c r="R3651" i="22" l="1"/>
  <c r="P3652" i="22"/>
  <c r="Q3652" i="22" s="1"/>
  <c r="U3652" i="22" s="1"/>
  <c r="S3651" i="22"/>
  <c r="N3653" i="22"/>
  <c r="M3653" i="22"/>
  <c r="L3654" i="22"/>
  <c r="K3654" i="22"/>
  <c r="O3654" i="22" s="1"/>
  <c r="J3654" i="22"/>
  <c r="G3655" i="22"/>
  <c r="T3655" i="22" s="1"/>
  <c r="P3653" i="22" l="1"/>
  <c r="Q3653" i="22" s="1"/>
  <c r="U3653" i="22" s="1"/>
  <c r="R3652" i="22"/>
  <c r="S3652" i="22"/>
  <c r="N3654" i="22"/>
  <c r="M3654" i="22"/>
  <c r="L3655" i="22"/>
  <c r="K3655" i="22"/>
  <c r="O3655" i="22" s="1"/>
  <c r="J3655" i="22"/>
  <c r="G3656" i="22"/>
  <c r="T3656" i="22" s="1"/>
  <c r="P3654" i="22" l="1"/>
  <c r="Q3654" i="22" s="1"/>
  <c r="U3654" i="22" s="1"/>
  <c r="R3653" i="22"/>
  <c r="S3653" i="22"/>
  <c r="N3655" i="22"/>
  <c r="M3655" i="22"/>
  <c r="L3656" i="22"/>
  <c r="K3656" i="22"/>
  <c r="O3656" i="22" s="1"/>
  <c r="J3656" i="22"/>
  <c r="G3657" i="22"/>
  <c r="T3657" i="22" s="1"/>
  <c r="R3654" i="22" l="1"/>
  <c r="P3655" i="22"/>
  <c r="Q3655" i="22" s="1"/>
  <c r="U3655" i="22" s="1"/>
  <c r="S3654" i="22"/>
  <c r="N3656" i="22"/>
  <c r="M3656" i="22"/>
  <c r="L3657" i="22"/>
  <c r="K3657" i="22"/>
  <c r="O3657" i="22" s="1"/>
  <c r="J3657" i="22"/>
  <c r="G3658" i="22"/>
  <c r="T3658" i="22" s="1"/>
  <c r="P3656" i="22" l="1"/>
  <c r="Q3656" i="22" s="1"/>
  <c r="U3656" i="22" s="1"/>
  <c r="R3655" i="22"/>
  <c r="S3655" i="22"/>
  <c r="N3657" i="22"/>
  <c r="M3657" i="22"/>
  <c r="L3658" i="22"/>
  <c r="K3658" i="22"/>
  <c r="O3658" i="22" s="1"/>
  <c r="J3658" i="22"/>
  <c r="G3659" i="22"/>
  <c r="T3659" i="22" s="1"/>
  <c r="P3657" i="22" l="1"/>
  <c r="Q3657" i="22" s="1"/>
  <c r="U3657" i="22" s="1"/>
  <c r="R3656" i="22"/>
  <c r="S3656" i="22"/>
  <c r="N3658" i="22"/>
  <c r="M3658" i="22"/>
  <c r="L3659" i="22"/>
  <c r="K3659" i="22"/>
  <c r="O3659" i="22" s="1"/>
  <c r="J3659" i="22"/>
  <c r="G3660" i="22"/>
  <c r="T3660" i="22" s="1"/>
  <c r="R3657" i="22" l="1"/>
  <c r="P3658" i="22"/>
  <c r="Q3658" i="22" s="1"/>
  <c r="U3658" i="22" s="1"/>
  <c r="S3657" i="22"/>
  <c r="N3659" i="22"/>
  <c r="M3659" i="22"/>
  <c r="L3660" i="22"/>
  <c r="K3660" i="22"/>
  <c r="O3660" i="22" s="1"/>
  <c r="J3660" i="22"/>
  <c r="G3661" i="22"/>
  <c r="T3661" i="22" s="1"/>
  <c r="R3658" i="22" l="1"/>
  <c r="P3659" i="22"/>
  <c r="Q3659" i="22" s="1"/>
  <c r="U3659" i="22" s="1"/>
  <c r="S3658" i="22"/>
  <c r="N3660" i="22"/>
  <c r="M3660" i="22"/>
  <c r="L3661" i="22"/>
  <c r="K3661" i="22"/>
  <c r="O3661" i="22" s="1"/>
  <c r="J3661" i="22"/>
  <c r="G3662" i="22"/>
  <c r="T3662" i="22" s="1"/>
  <c r="P3660" i="22" l="1"/>
  <c r="Q3660" i="22" s="1"/>
  <c r="U3660" i="22" s="1"/>
  <c r="R3659" i="22"/>
  <c r="S3659" i="22"/>
  <c r="N3661" i="22"/>
  <c r="M3661" i="22"/>
  <c r="L3662" i="22"/>
  <c r="K3662" i="22"/>
  <c r="O3662" i="22" s="1"/>
  <c r="J3662" i="22"/>
  <c r="G3663" i="22"/>
  <c r="T3663" i="22" s="1"/>
  <c r="P3661" i="22" l="1"/>
  <c r="Q3661" i="22" s="1"/>
  <c r="U3661" i="22" s="1"/>
  <c r="R3660" i="22"/>
  <c r="S3660" i="22"/>
  <c r="N3662" i="22"/>
  <c r="M3662" i="22"/>
  <c r="L3663" i="22"/>
  <c r="K3663" i="22"/>
  <c r="O3663" i="22" s="1"/>
  <c r="J3663" i="22"/>
  <c r="G3664" i="22"/>
  <c r="T3664" i="22" s="1"/>
  <c r="R3661" i="22" l="1"/>
  <c r="P3662" i="22"/>
  <c r="Q3662" i="22" s="1"/>
  <c r="U3662" i="22" s="1"/>
  <c r="S3661" i="22"/>
  <c r="N3663" i="22"/>
  <c r="M3663" i="22"/>
  <c r="L3664" i="22"/>
  <c r="K3664" i="22"/>
  <c r="O3664" i="22" s="1"/>
  <c r="J3664" i="22"/>
  <c r="G3665" i="22"/>
  <c r="T3665" i="22" s="1"/>
  <c r="R3662" i="22" l="1"/>
  <c r="P3663" i="22"/>
  <c r="Q3663" i="22" s="1"/>
  <c r="U3663" i="22" s="1"/>
  <c r="S3662" i="22"/>
  <c r="N3664" i="22"/>
  <c r="M3664" i="22"/>
  <c r="L3665" i="22"/>
  <c r="K3665" i="22"/>
  <c r="O3665" i="22" s="1"/>
  <c r="J3665" i="22"/>
  <c r="G3666" i="22"/>
  <c r="T3666" i="22" s="1"/>
  <c r="R3663" i="22" l="1"/>
  <c r="P3664" i="22"/>
  <c r="Q3664" i="22" s="1"/>
  <c r="U3664" i="22" s="1"/>
  <c r="S3663" i="22"/>
  <c r="N3665" i="22"/>
  <c r="M3665" i="22"/>
  <c r="L3666" i="22"/>
  <c r="K3666" i="22"/>
  <c r="O3666" i="22" s="1"/>
  <c r="J3666" i="22"/>
  <c r="G3667" i="22"/>
  <c r="T3667" i="22" s="1"/>
  <c r="R3664" i="22" l="1"/>
  <c r="P3665" i="22"/>
  <c r="Q3665" i="22" s="1"/>
  <c r="U3665" i="22" s="1"/>
  <c r="S3664" i="22"/>
  <c r="N3666" i="22"/>
  <c r="P3666" i="22" s="1"/>
  <c r="M3666" i="22"/>
  <c r="L3667" i="22"/>
  <c r="K3667" i="22"/>
  <c r="O3667" i="22" s="1"/>
  <c r="J3667" i="22"/>
  <c r="G3668" i="22"/>
  <c r="T3668" i="22" s="1"/>
  <c r="R3665" i="22" l="1"/>
  <c r="Q3666" i="22"/>
  <c r="U3666" i="22" s="1"/>
  <c r="S3665" i="22"/>
  <c r="N3667" i="22"/>
  <c r="M3667" i="22"/>
  <c r="L3668" i="22"/>
  <c r="K3668" i="22"/>
  <c r="O3668" i="22" s="1"/>
  <c r="J3668" i="22"/>
  <c r="G3669" i="22"/>
  <c r="T3669" i="22" s="1"/>
  <c r="R3666" i="22" l="1"/>
  <c r="P3667" i="22"/>
  <c r="Q3667" i="22" s="1"/>
  <c r="U3667" i="22" s="1"/>
  <c r="S3666" i="22"/>
  <c r="N3668" i="22"/>
  <c r="M3668" i="22"/>
  <c r="L3669" i="22"/>
  <c r="K3669" i="22"/>
  <c r="O3669" i="22" s="1"/>
  <c r="J3669" i="22"/>
  <c r="G3670" i="22"/>
  <c r="T3670" i="22" s="1"/>
  <c r="R3667" i="22" l="1"/>
  <c r="P3668" i="22"/>
  <c r="Q3668" i="22" s="1"/>
  <c r="U3668" i="22" s="1"/>
  <c r="S3667" i="22"/>
  <c r="N3669" i="22"/>
  <c r="M3669" i="22"/>
  <c r="L3670" i="22"/>
  <c r="K3670" i="22"/>
  <c r="O3670" i="22" s="1"/>
  <c r="J3670" i="22"/>
  <c r="G3671" i="22"/>
  <c r="T3671" i="22" s="1"/>
  <c r="R3668" i="22" l="1"/>
  <c r="P3669" i="22"/>
  <c r="Q3669" i="22" s="1"/>
  <c r="U3669" i="22" s="1"/>
  <c r="S3668" i="22"/>
  <c r="N3670" i="22"/>
  <c r="M3670" i="22"/>
  <c r="L3671" i="22"/>
  <c r="K3671" i="22"/>
  <c r="O3671" i="22" s="1"/>
  <c r="J3671" i="22"/>
  <c r="G3672" i="22"/>
  <c r="T3672" i="22" s="1"/>
  <c r="R3669" i="22" l="1"/>
  <c r="P3670" i="22"/>
  <c r="Q3670" i="22" s="1"/>
  <c r="U3670" i="22" s="1"/>
  <c r="S3669" i="22"/>
  <c r="N3671" i="22"/>
  <c r="M3671" i="22"/>
  <c r="L3672" i="22"/>
  <c r="K3672" i="22"/>
  <c r="O3672" i="22" s="1"/>
  <c r="J3672" i="22"/>
  <c r="G3673" i="22"/>
  <c r="T3673" i="22" s="1"/>
  <c r="P3671" i="22" l="1"/>
  <c r="Q3671" i="22" s="1"/>
  <c r="U3671" i="22" s="1"/>
  <c r="R3670" i="22"/>
  <c r="S3670" i="22"/>
  <c r="N3672" i="22"/>
  <c r="M3672" i="22"/>
  <c r="L3673" i="22"/>
  <c r="K3673" i="22"/>
  <c r="O3673" i="22" s="1"/>
  <c r="J3673" i="22"/>
  <c r="G3674" i="22"/>
  <c r="T3674" i="22" s="1"/>
  <c r="P3672" i="22" l="1"/>
  <c r="Q3672" i="22" s="1"/>
  <c r="U3672" i="22" s="1"/>
  <c r="R3671" i="22"/>
  <c r="S3671" i="22"/>
  <c r="N3673" i="22"/>
  <c r="M3673" i="22"/>
  <c r="L3674" i="22"/>
  <c r="K3674" i="22"/>
  <c r="O3674" i="22" s="1"/>
  <c r="J3674" i="22"/>
  <c r="G3675" i="22"/>
  <c r="T3675" i="22" s="1"/>
  <c r="R3672" i="22" l="1"/>
  <c r="P3673" i="22"/>
  <c r="Q3673" i="22" s="1"/>
  <c r="U3673" i="22" s="1"/>
  <c r="S3672" i="22"/>
  <c r="N3674" i="22"/>
  <c r="M3674" i="22"/>
  <c r="L3675" i="22"/>
  <c r="K3675" i="22"/>
  <c r="O3675" i="22" s="1"/>
  <c r="J3675" i="22"/>
  <c r="G3676" i="22"/>
  <c r="T3676" i="22" s="1"/>
  <c r="R3673" i="22" l="1"/>
  <c r="P3674" i="22"/>
  <c r="Q3674" i="22" s="1"/>
  <c r="U3674" i="22" s="1"/>
  <c r="S3673" i="22"/>
  <c r="N3675" i="22"/>
  <c r="M3675" i="22"/>
  <c r="L3676" i="22"/>
  <c r="K3676" i="22"/>
  <c r="O3676" i="22" s="1"/>
  <c r="J3676" i="22"/>
  <c r="G3677" i="22"/>
  <c r="T3677" i="22" s="1"/>
  <c r="R3674" i="22" l="1"/>
  <c r="P3675" i="22"/>
  <c r="Q3675" i="22" s="1"/>
  <c r="U3675" i="22" s="1"/>
  <c r="S3674" i="22"/>
  <c r="N3676" i="22"/>
  <c r="M3676" i="22"/>
  <c r="L3677" i="22"/>
  <c r="K3677" i="22"/>
  <c r="O3677" i="22" s="1"/>
  <c r="J3677" i="22"/>
  <c r="G3678" i="22"/>
  <c r="T3678" i="22" s="1"/>
  <c r="R3675" i="22" l="1"/>
  <c r="P3676" i="22"/>
  <c r="Q3676" i="22" s="1"/>
  <c r="U3676" i="22" s="1"/>
  <c r="S3675" i="22"/>
  <c r="N3677" i="22"/>
  <c r="M3677" i="22"/>
  <c r="L3678" i="22"/>
  <c r="K3678" i="22"/>
  <c r="O3678" i="22" s="1"/>
  <c r="J3678" i="22"/>
  <c r="G3679" i="22"/>
  <c r="T3679" i="22" s="1"/>
  <c r="R3676" i="22" l="1"/>
  <c r="P3677" i="22"/>
  <c r="Q3677" i="22" s="1"/>
  <c r="U3677" i="22" s="1"/>
  <c r="S3676" i="22"/>
  <c r="N3678" i="22"/>
  <c r="M3678" i="22"/>
  <c r="L3679" i="22"/>
  <c r="K3679" i="22"/>
  <c r="O3679" i="22" s="1"/>
  <c r="J3679" i="22"/>
  <c r="G3680" i="22"/>
  <c r="T3680" i="22" s="1"/>
  <c r="R3677" i="22" l="1"/>
  <c r="P3678" i="22"/>
  <c r="Q3678" i="22" s="1"/>
  <c r="U3678" i="22" s="1"/>
  <c r="S3677" i="22"/>
  <c r="N3679" i="22"/>
  <c r="M3679" i="22"/>
  <c r="L3680" i="22"/>
  <c r="K3680" i="22"/>
  <c r="O3680" i="22" s="1"/>
  <c r="J3680" i="22"/>
  <c r="G3681" i="22"/>
  <c r="T3681" i="22" s="1"/>
  <c r="R3678" i="22" l="1"/>
  <c r="P3679" i="22"/>
  <c r="Q3679" i="22" s="1"/>
  <c r="U3679" i="22" s="1"/>
  <c r="S3678" i="22"/>
  <c r="N3680" i="22"/>
  <c r="M3680" i="22"/>
  <c r="L3681" i="22"/>
  <c r="K3681" i="22"/>
  <c r="O3681" i="22" s="1"/>
  <c r="J3681" i="22"/>
  <c r="G3682" i="22"/>
  <c r="T3682" i="22" s="1"/>
  <c r="R3679" i="22" l="1"/>
  <c r="P3680" i="22"/>
  <c r="Q3680" i="22" s="1"/>
  <c r="U3680" i="22" s="1"/>
  <c r="S3679" i="22"/>
  <c r="N3681" i="22"/>
  <c r="M3681" i="22"/>
  <c r="L3682" i="22"/>
  <c r="K3682" i="22"/>
  <c r="O3682" i="22" s="1"/>
  <c r="J3682" i="22"/>
  <c r="G3683" i="22"/>
  <c r="T3683" i="22" s="1"/>
  <c r="R3680" i="22" l="1"/>
  <c r="P3681" i="22"/>
  <c r="Q3681" i="22" s="1"/>
  <c r="U3681" i="22" s="1"/>
  <c r="S3680" i="22"/>
  <c r="N3682" i="22"/>
  <c r="M3682" i="22"/>
  <c r="L3683" i="22"/>
  <c r="K3683" i="22"/>
  <c r="O3683" i="22" s="1"/>
  <c r="J3683" i="22"/>
  <c r="G3684" i="22"/>
  <c r="T3684" i="22" s="1"/>
  <c r="P3682" i="22" l="1"/>
  <c r="Q3682" i="22" s="1"/>
  <c r="U3682" i="22" s="1"/>
  <c r="R3681" i="22"/>
  <c r="S3681" i="22"/>
  <c r="N3683" i="22"/>
  <c r="M3683" i="22"/>
  <c r="L3684" i="22"/>
  <c r="K3684" i="22"/>
  <c r="O3684" i="22" s="1"/>
  <c r="J3684" i="22"/>
  <c r="G3685" i="22"/>
  <c r="T3685" i="22" s="1"/>
  <c r="P3683" i="22" l="1"/>
  <c r="Q3683" i="22" s="1"/>
  <c r="U3683" i="22" s="1"/>
  <c r="R3682" i="22"/>
  <c r="S3682" i="22"/>
  <c r="N3684" i="22"/>
  <c r="M3684" i="22"/>
  <c r="L3685" i="22"/>
  <c r="K3685" i="22"/>
  <c r="O3685" i="22" s="1"/>
  <c r="J3685" i="22"/>
  <c r="G3686" i="22"/>
  <c r="T3686" i="22" s="1"/>
  <c r="P3684" i="22" l="1"/>
  <c r="Q3684" i="22" s="1"/>
  <c r="U3684" i="22" s="1"/>
  <c r="R3683" i="22"/>
  <c r="S3683" i="22"/>
  <c r="N3685" i="22"/>
  <c r="P3685" i="22" s="1"/>
  <c r="M3685" i="22"/>
  <c r="L3686" i="22"/>
  <c r="K3686" i="22"/>
  <c r="O3686" i="22" s="1"/>
  <c r="J3686" i="22"/>
  <c r="G3687" i="22"/>
  <c r="T3687" i="22" s="1"/>
  <c r="R3684" i="22" l="1"/>
  <c r="Q3685" i="22"/>
  <c r="U3685" i="22" s="1"/>
  <c r="S3684" i="22"/>
  <c r="N3686" i="22"/>
  <c r="M3686" i="22"/>
  <c r="L3687" i="22"/>
  <c r="K3687" i="22"/>
  <c r="O3687" i="22" s="1"/>
  <c r="J3687" i="22"/>
  <c r="G3688" i="22"/>
  <c r="T3688" i="22" s="1"/>
  <c r="R3685" i="22" l="1"/>
  <c r="P3686" i="22"/>
  <c r="Q3686" i="22" s="1"/>
  <c r="U3686" i="22" s="1"/>
  <c r="S3685" i="22"/>
  <c r="N3687" i="22"/>
  <c r="M3687" i="22"/>
  <c r="L3688" i="22"/>
  <c r="K3688" i="22"/>
  <c r="O3688" i="22" s="1"/>
  <c r="J3688" i="22"/>
  <c r="G3689" i="22"/>
  <c r="T3689" i="22" s="1"/>
  <c r="R3686" i="22" l="1"/>
  <c r="P3687" i="22"/>
  <c r="Q3687" i="22" s="1"/>
  <c r="U3687" i="22" s="1"/>
  <c r="S3686" i="22"/>
  <c r="N3688" i="22"/>
  <c r="M3688" i="22"/>
  <c r="L3689" i="22"/>
  <c r="K3689" i="22"/>
  <c r="O3689" i="22" s="1"/>
  <c r="J3689" i="22"/>
  <c r="G3690" i="22"/>
  <c r="T3690" i="22" s="1"/>
  <c r="P3688" i="22" l="1"/>
  <c r="Q3688" i="22" s="1"/>
  <c r="U3688" i="22" s="1"/>
  <c r="R3687" i="22"/>
  <c r="S3687" i="22"/>
  <c r="N3689" i="22"/>
  <c r="M3689" i="22"/>
  <c r="L3690" i="22"/>
  <c r="K3690" i="22"/>
  <c r="O3690" i="22" s="1"/>
  <c r="J3690" i="22"/>
  <c r="G3691" i="22"/>
  <c r="T3691" i="22" s="1"/>
  <c r="R3688" i="22" l="1"/>
  <c r="P3689" i="22"/>
  <c r="Q3689" i="22" s="1"/>
  <c r="U3689" i="22" s="1"/>
  <c r="S3688" i="22"/>
  <c r="N3690" i="22"/>
  <c r="M3690" i="22"/>
  <c r="L3691" i="22"/>
  <c r="K3691" i="22"/>
  <c r="O3691" i="22" s="1"/>
  <c r="J3691" i="22"/>
  <c r="G3692" i="22"/>
  <c r="T3692" i="22" s="1"/>
  <c r="R3689" i="22" l="1"/>
  <c r="P3690" i="22"/>
  <c r="Q3690" i="22" s="1"/>
  <c r="U3690" i="22" s="1"/>
  <c r="S3689" i="22"/>
  <c r="N3691" i="22"/>
  <c r="M3691" i="22"/>
  <c r="L3692" i="22"/>
  <c r="K3692" i="22"/>
  <c r="O3692" i="22" s="1"/>
  <c r="J3692" i="22"/>
  <c r="G3693" i="22"/>
  <c r="T3693" i="22" s="1"/>
  <c r="P3691" i="22" l="1"/>
  <c r="Q3691" i="22" s="1"/>
  <c r="U3691" i="22" s="1"/>
  <c r="R3690" i="22"/>
  <c r="S3690" i="22"/>
  <c r="N3692" i="22"/>
  <c r="M3692" i="22"/>
  <c r="L3693" i="22"/>
  <c r="K3693" i="22"/>
  <c r="O3693" i="22" s="1"/>
  <c r="J3693" i="22"/>
  <c r="G3694" i="22"/>
  <c r="T3694" i="22" s="1"/>
  <c r="R3691" i="22" l="1"/>
  <c r="P3692" i="22"/>
  <c r="Q3692" i="22" s="1"/>
  <c r="U3692" i="22" s="1"/>
  <c r="S3691" i="22"/>
  <c r="N3693" i="22"/>
  <c r="M3693" i="22"/>
  <c r="L3694" i="22"/>
  <c r="K3694" i="22"/>
  <c r="O3694" i="22" s="1"/>
  <c r="J3694" i="22"/>
  <c r="G3695" i="22"/>
  <c r="T3695" i="22" s="1"/>
  <c r="R3692" i="22" l="1"/>
  <c r="P3693" i="22"/>
  <c r="Q3693" i="22" s="1"/>
  <c r="U3693" i="22" s="1"/>
  <c r="S3692" i="22"/>
  <c r="N3694" i="22"/>
  <c r="M3694" i="22"/>
  <c r="L3695" i="22"/>
  <c r="K3695" i="22"/>
  <c r="O3695" i="22" s="1"/>
  <c r="J3695" i="22"/>
  <c r="G3696" i="22"/>
  <c r="T3696" i="22" s="1"/>
  <c r="R3693" i="22" l="1"/>
  <c r="P3694" i="22"/>
  <c r="Q3694" i="22" s="1"/>
  <c r="U3694" i="22" s="1"/>
  <c r="S3693" i="22"/>
  <c r="N3695" i="22"/>
  <c r="M3695" i="22"/>
  <c r="L3696" i="22"/>
  <c r="K3696" i="22"/>
  <c r="O3696" i="22" s="1"/>
  <c r="J3696" i="22"/>
  <c r="G3697" i="22"/>
  <c r="T3697" i="22" s="1"/>
  <c r="R3694" i="22" l="1"/>
  <c r="P3695" i="22"/>
  <c r="Q3695" i="22" s="1"/>
  <c r="U3695" i="22" s="1"/>
  <c r="S3694" i="22"/>
  <c r="N3696" i="22"/>
  <c r="M3696" i="22"/>
  <c r="L3697" i="22"/>
  <c r="K3697" i="22"/>
  <c r="O3697" i="22" s="1"/>
  <c r="J3697" i="22"/>
  <c r="G3698" i="22"/>
  <c r="T3698" i="22" s="1"/>
  <c r="R3695" i="22" l="1"/>
  <c r="P3696" i="22"/>
  <c r="Q3696" i="22" s="1"/>
  <c r="U3696" i="22" s="1"/>
  <c r="S3695" i="22"/>
  <c r="N3697" i="22"/>
  <c r="M3697" i="22"/>
  <c r="L3698" i="22"/>
  <c r="K3698" i="22"/>
  <c r="O3698" i="22" s="1"/>
  <c r="J3698" i="22"/>
  <c r="G3699" i="22"/>
  <c r="T3699" i="22" s="1"/>
  <c r="R3696" i="22" l="1"/>
  <c r="P3697" i="22"/>
  <c r="Q3697" i="22" s="1"/>
  <c r="U3697" i="22" s="1"/>
  <c r="S3696" i="22"/>
  <c r="N3698" i="22"/>
  <c r="M3698" i="22"/>
  <c r="L3699" i="22"/>
  <c r="K3699" i="22"/>
  <c r="O3699" i="22" s="1"/>
  <c r="J3699" i="22"/>
  <c r="G3700" i="22"/>
  <c r="T3700" i="22" s="1"/>
  <c r="R3697" i="22" l="1"/>
  <c r="P3698" i="22"/>
  <c r="Q3698" i="22" s="1"/>
  <c r="U3698" i="22" s="1"/>
  <c r="S3697" i="22"/>
  <c r="N3699" i="22"/>
  <c r="M3699" i="22"/>
  <c r="L3700" i="22"/>
  <c r="K3700" i="22"/>
  <c r="O3700" i="22" s="1"/>
  <c r="J3700" i="22"/>
  <c r="G3701" i="22"/>
  <c r="T3701" i="22" s="1"/>
  <c r="R3698" i="22" l="1"/>
  <c r="P3699" i="22"/>
  <c r="Q3699" i="22" s="1"/>
  <c r="U3699" i="22" s="1"/>
  <c r="S3698" i="22"/>
  <c r="N3700" i="22"/>
  <c r="M3700" i="22"/>
  <c r="L3701" i="22"/>
  <c r="K3701" i="22"/>
  <c r="O3701" i="22" s="1"/>
  <c r="J3701" i="22"/>
  <c r="G3702" i="22"/>
  <c r="T3702" i="22" s="1"/>
  <c r="R3699" i="22" l="1"/>
  <c r="P3700" i="22"/>
  <c r="Q3700" i="22" s="1"/>
  <c r="U3700" i="22" s="1"/>
  <c r="S3699" i="22"/>
  <c r="N3701" i="22"/>
  <c r="M3701" i="22"/>
  <c r="L3702" i="22"/>
  <c r="K3702" i="22"/>
  <c r="O3702" i="22" s="1"/>
  <c r="J3702" i="22"/>
  <c r="G3703" i="22"/>
  <c r="T3703" i="22" s="1"/>
  <c r="P3701" i="22" l="1"/>
  <c r="Q3701" i="22" s="1"/>
  <c r="U3701" i="22" s="1"/>
  <c r="R3700" i="22"/>
  <c r="S3700" i="22"/>
  <c r="N3702" i="22"/>
  <c r="M3702" i="22"/>
  <c r="L3703" i="22"/>
  <c r="K3703" i="22"/>
  <c r="O3703" i="22" s="1"/>
  <c r="J3703" i="22"/>
  <c r="G3704" i="22"/>
  <c r="T3704" i="22" s="1"/>
  <c r="P3702" i="22" l="1"/>
  <c r="Q3702" i="22" s="1"/>
  <c r="U3702" i="22" s="1"/>
  <c r="R3701" i="22"/>
  <c r="S3701" i="22"/>
  <c r="N3703" i="22"/>
  <c r="M3703" i="22"/>
  <c r="L3704" i="22"/>
  <c r="K3704" i="22"/>
  <c r="O3704" i="22" s="1"/>
  <c r="J3704" i="22"/>
  <c r="G3705" i="22"/>
  <c r="T3705" i="22" s="1"/>
  <c r="R3702" i="22" l="1"/>
  <c r="P3703" i="22"/>
  <c r="Q3703" i="22" s="1"/>
  <c r="U3703" i="22" s="1"/>
  <c r="S3702" i="22"/>
  <c r="N3704" i="22"/>
  <c r="M3704" i="22"/>
  <c r="L3705" i="22"/>
  <c r="K3705" i="22"/>
  <c r="O3705" i="22" s="1"/>
  <c r="J3705" i="22"/>
  <c r="G3706" i="22"/>
  <c r="T3706" i="22" s="1"/>
  <c r="R3703" i="22" l="1"/>
  <c r="P3704" i="22"/>
  <c r="Q3704" i="22" s="1"/>
  <c r="U3704" i="22" s="1"/>
  <c r="S3703" i="22"/>
  <c r="N3705" i="22"/>
  <c r="M3705" i="22"/>
  <c r="L3706" i="22"/>
  <c r="K3706" i="22"/>
  <c r="O3706" i="22" s="1"/>
  <c r="J3706" i="22"/>
  <c r="G3707" i="22"/>
  <c r="T3707" i="22" s="1"/>
  <c r="R3704" i="22" l="1"/>
  <c r="P3705" i="22"/>
  <c r="Q3705" i="22" s="1"/>
  <c r="U3705" i="22" s="1"/>
  <c r="S3704" i="22"/>
  <c r="N3706" i="22"/>
  <c r="M3706" i="22"/>
  <c r="L3707" i="22"/>
  <c r="K3707" i="22"/>
  <c r="O3707" i="22" s="1"/>
  <c r="J3707" i="22"/>
  <c r="G3708" i="22"/>
  <c r="T3708" i="22" s="1"/>
  <c r="R3705" i="22" l="1"/>
  <c r="P3706" i="22"/>
  <c r="Q3706" i="22" s="1"/>
  <c r="U3706" i="22" s="1"/>
  <c r="S3705" i="22"/>
  <c r="N3707" i="22"/>
  <c r="M3707" i="22"/>
  <c r="L3708" i="22"/>
  <c r="K3708" i="22"/>
  <c r="O3708" i="22" s="1"/>
  <c r="J3708" i="22"/>
  <c r="G3709" i="22"/>
  <c r="T3709" i="22" s="1"/>
  <c r="R3706" i="22" l="1"/>
  <c r="P3707" i="22"/>
  <c r="Q3707" i="22" s="1"/>
  <c r="U3707" i="22" s="1"/>
  <c r="S3706" i="22"/>
  <c r="N3708" i="22"/>
  <c r="P3708" i="22" s="1"/>
  <c r="M3708" i="22"/>
  <c r="L3709" i="22"/>
  <c r="K3709" i="22"/>
  <c r="O3709" i="22" s="1"/>
  <c r="J3709" i="22"/>
  <c r="G3710" i="22"/>
  <c r="T3710" i="22" s="1"/>
  <c r="R3707" i="22" l="1"/>
  <c r="Q3708" i="22"/>
  <c r="U3708" i="22" s="1"/>
  <c r="S3707" i="22"/>
  <c r="N3709" i="22"/>
  <c r="M3709" i="22"/>
  <c r="L3710" i="22"/>
  <c r="K3710" i="22"/>
  <c r="O3710" i="22" s="1"/>
  <c r="J3710" i="22"/>
  <c r="G3711" i="22"/>
  <c r="T3711" i="22" s="1"/>
  <c r="P3709" i="22" l="1"/>
  <c r="Q3709" i="22" s="1"/>
  <c r="U3709" i="22" s="1"/>
  <c r="R3708" i="22"/>
  <c r="S3708" i="22"/>
  <c r="N3710" i="22"/>
  <c r="M3710" i="22"/>
  <c r="L3711" i="22"/>
  <c r="K3711" i="22"/>
  <c r="O3711" i="22" s="1"/>
  <c r="J3711" i="22"/>
  <c r="G3712" i="22"/>
  <c r="T3712" i="22" s="1"/>
  <c r="P3710" i="22" l="1"/>
  <c r="Q3710" i="22" s="1"/>
  <c r="U3710" i="22" s="1"/>
  <c r="R3709" i="22"/>
  <c r="S3709" i="22"/>
  <c r="N3711" i="22"/>
  <c r="M3711" i="22"/>
  <c r="L3712" i="22"/>
  <c r="K3712" i="22"/>
  <c r="O3712" i="22" s="1"/>
  <c r="J3712" i="22"/>
  <c r="G3713" i="22"/>
  <c r="T3713" i="22" s="1"/>
  <c r="P3711" i="22" l="1"/>
  <c r="Q3711" i="22" s="1"/>
  <c r="U3711" i="22" s="1"/>
  <c r="R3710" i="22"/>
  <c r="S3710" i="22"/>
  <c r="N3712" i="22"/>
  <c r="M3712" i="22"/>
  <c r="L3713" i="22"/>
  <c r="K3713" i="22"/>
  <c r="O3713" i="22" s="1"/>
  <c r="J3713" i="22"/>
  <c r="G3714" i="22"/>
  <c r="T3714" i="22" s="1"/>
  <c r="P3712" i="22" l="1"/>
  <c r="Q3712" i="22" s="1"/>
  <c r="U3712" i="22" s="1"/>
  <c r="R3711" i="22"/>
  <c r="S3711" i="22"/>
  <c r="N3713" i="22"/>
  <c r="M3713" i="22"/>
  <c r="L3714" i="22"/>
  <c r="K3714" i="22"/>
  <c r="O3714" i="22" s="1"/>
  <c r="J3714" i="22"/>
  <c r="G3715" i="22"/>
  <c r="T3715" i="22" s="1"/>
  <c r="R3712" i="22" l="1"/>
  <c r="P3713" i="22"/>
  <c r="Q3713" i="22" s="1"/>
  <c r="U3713" i="22" s="1"/>
  <c r="S3712" i="22"/>
  <c r="N3714" i="22"/>
  <c r="M3714" i="22"/>
  <c r="L3715" i="22"/>
  <c r="K3715" i="22"/>
  <c r="O3715" i="22" s="1"/>
  <c r="J3715" i="22"/>
  <c r="G3716" i="22"/>
  <c r="T3716" i="22" s="1"/>
  <c r="R3713" i="22" l="1"/>
  <c r="P3714" i="22"/>
  <c r="Q3714" i="22" s="1"/>
  <c r="U3714" i="22" s="1"/>
  <c r="S3713" i="22"/>
  <c r="N3715" i="22"/>
  <c r="M3715" i="22"/>
  <c r="L3716" i="22"/>
  <c r="K3716" i="22"/>
  <c r="O3716" i="22" s="1"/>
  <c r="J3716" i="22"/>
  <c r="G3717" i="22"/>
  <c r="T3717" i="22" s="1"/>
  <c r="R3714" i="22" l="1"/>
  <c r="P3715" i="22"/>
  <c r="Q3715" i="22" s="1"/>
  <c r="U3715" i="22" s="1"/>
  <c r="S3714" i="22"/>
  <c r="N3716" i="22"/>
  <c r="M3716" i="22"/>
  <c r="L3717" i="22"/>
  <c r="K3717" i="22"/>
  <c r="O3717" i="22" s="1"/>
  <c r="J3717" i="22"/>
  <c r="G3718" i="22"/>
  <c r="T3718" i="22" s="1"/>
  <c r="P3716" i="22" l="1"/>
  <c r="Q3716" i="22" s="1"/>
  <c r="U3716" i="22" s="1"/>
  <c r="R3715" i="22"/>
  <c r="S3715" i="22"/>
  <c r="N3717" i="22"/>
  <c r="M3717" i="22"/>
  <c r="L3718" i="22"/>
  <c r="K3718" i="22"/>
  <c r="O3718" i="22" s="1"/>
  <c r="J3718" i="22"/>
  <c r="G3719" i="22"/>
  <c r="T3719" i="22" s="1"/>
  <c r="R3716" i="22" l="1"/>
  <c r="P3717" i="22"/>
  <c r="Q3717" i="22" s="1"/>
  <c r="U3717" i="22" s="1"/>
  <c r="S3716" i="22"/>
  <c r="N3718" i="22"/>
  <c r="M3718" i="22"/>
  <c r="L3719" i="22"/>
  <c r="K3719" i="22"/>
  <c r="O3719" i="22" s="1"/>
  <c r="J3719" i="22"/>
  <c r="G3720" i="22"/>
  <c r="T3720" i="22" s="1"/>
  <c r="P3718" i="22" l="1"/>
  <c r="Q3718" i="22" s="1"/>
  <c r="U3718" i="22" s="1"/>
  <c r="R3717" i="22"/>
  <c r="S3717" i="22"/>
  <c r="N3719" i="22"/>
  <c r="M3719" i="22"/>
  <c r="L3720" i="22"/>
  <c r="K3720" i="22"/>
  <c r="O3720" i="22" s="1"/>
  <c r="J3720" i="22"/>
  <c r="G3721" i="22"/>
  <c r="T3721" i="22" s="1"/>
  <c r="R3718" i="22" l="1"/>
  <c r="P3719" i="22"/>
  <c r="Q3719" i="22" s="1"/>
  <c r="U3719" i="22" s="1"/>
  <c r="S3718" i="22"/>
  <c r="N3720" i="22"/>
  <c r="M3720" i="22"/>
  <c r="L3721" i="22"/>
  <c r="K3721" i="22"/>
  <c r="O3721" i="22" s="1"/>
  <c r="J3721" i="22"/>
  <c r="G3722" i="22"/>
  <c r="T3722" i="22" s="1"/>
  <c r="R3719" i="22" l="1"/>
  <c r="P3720" i="22"/>
  <c r="Q3720" i="22" s="1"/>
  <c r="U3720" i="22" s="1"/>
  <c r="S3719" i="22"/>
  <c r="N3721" i="22"/>
  <c r="M3721" i="22"/>
  <c r="L3722" i="22"/>
  <c r="K3722" i="22"/>
  <c r="O3722" i="22" s="1"/>
  <c r="J3722" i="22"/>
  <c r="G3723" i="22"/>
  <c r="T3723" i="22" s="1"/>
  <c r="R3720" i="22" l="1"/>
  <c r="P3721" i="22"/>
  <c r="Q3721" i="22" s="1"/>
  <c r="U3721" i="22" s="1"/>
  <c r="S3720" i="22"/>
  <c r="N3722" i="22"/>
  <c r="M3722" i="22"/>
  <c r="L3723" i="22"/>
  <c r="K3723" i="22"/>
  <c r="O3723" i="22" s="1"/>
  <c r="J3723" i="22"/>
  <c r="G3724" i="22"/>
  <c r="T3724" i="22" s="1"/>
  <c r="R3721" i="22" l="1"/>
  <c r="P3722" i="22"/>
  <c r="Q3722" i="22" s="1"/>
  <c r="U3722" i="22" s="1"/>
  <c r="S3721" i="22"/>
  <c r="N3723" i="22"/>
  <c r="M3723" i="22"/>
  <c r="L3724" i="22"/>
  <c r="K3724" i="22"/>
  <c r="O3724" i="22" s="1"/>
  <c r="J3724" i="22"/>
  <c r="G3725" i="22"/>
  <c r="T3725" i="22" s="1"/>
  <c r="R3722" i="22" l="1"/>
  <c r="P3723" i="22"/>
  <c r="Q3723" i="22" s="1"/>
  <c r="U3723" i="22" s="1"/>
  <c r="S3722" i="22"/>
  <c r="N3724" i="22"/>
  <c r="M3724" i="22"/>
  <c r="L3725" i="22"/>
  <c r="K3725" i="22"/>
  <c r="O3725" i="22" s="1"/>
  <c r="J3725" i="22"/>
  <c r="G3726" i="22"/>
  <c r="T3726" i="22" s="1"/>
  <c r="R3723" i="22" l="1"/>
  <c r="P3724" i="22"/>
  <c r="Q3724" i="22" s="1"/>
  <c r="U3724" i="22" s="1"/>
  <c r="S3723" i="22"/>
  <c r="N3725" i="22"/>
  <c r="M3725" i="22"/>
  <c r="L3726" i="22"/>
  <c r="K3726" i="22"/>
  <c r="O3726" i="22" s="1"/>
  <c r="J3726" i="22"/>
  <c r="G3727" i="22"/>
  <c r="T3727" i="22" s="1"/>
  <c r="R3724" i="22" l="1"/>
  <c r="P3725" i="22"/>
  <c r="Q3725" i="22" s="1"/>
  <c r="U3725" i="22" s="1"/>
  <c r="S3724" i="22"/>
  <c r="N3726" i="22"/>
  <c r="P3726" i="22" s="1"/>
  <c r="M3726" i="22"/>
  <c r="L3727" i="22"/>
  <c r="K3727" i="22"/>
  <c r="O3727" i="22" s="1"/>
  <c r="J3727" i="22"/>
  <c r="G3728" i="22"/>
  <c r="T3728" i="22" s="1"/>
  <c r="R3725" i="22" l="1"/>
  <c r="Q3726" i="22"/>
  <c r="U3726" i="22" s="1"/>
  <c r="S3725" i="22"/>
  <c r="N3727" i="22"/>
  <c r="M3727" i="22"/>
  <c r="L3728" i="22"/>
  <c r="K3728" i="22"/>
  <c r="O3728" i="22" s="1"/>
  <c r="J3728" i="22"/>
  <c r="G3729" i="22"/>
  <c r="T3729" i="22" s="1"/>
  <c r="R3726" i="22" l="1"/>
  <c r="P3727" i="22"/>
  <c r="Q3727" i="22" s="1"/>
  <c r="U3727" i="22" s="1"/>
  <c r="S3726" i="22"/>
  <c r="N3728" i="22"/>
  <c r="M3728" i="22"/>
  <c r="L3729" i="22"/>
  <c r="K3729" i="22"/>
  <c r="O3729" i="22" s="1"/>
  <c r="J3729" i="22"/>
  <c r="G3730" i="22"/>
  <c r="T3730" i="22" s="1"/>
  <c r="P3728" i="22" l="1"/>
  <c r="Q3728" i="22" s="1"/>
  <c r="U3728" i="22" s="1"/>
  <c r="R3727" i="22"/>
  <c r="S3727" i="22"/>
  <c r="N3729" i="22"/>
  <c r="M3729" i="22"/>
  <c r="L3730" i="22"/>
  <c r="K3730" i="22"/>
  <c r="O3730" i="22" s="1"/>
  <c r="J3730" i="22"/>
  <c r="G3731" i="22"/>
  <c r="T3731" i="22" s="1"/>
  <c r="R3728" i="22" l="1"/>
  <c r="P3729" i="22"/>
  <c r="Q3729" i="22" s="1"/>
  <c r="U3729" i="22" s="1"/>
  <c r="S3728" i="22"/>
  <c r="N3730" i="22"/>
  <c r="M3730" i="22"/>
  <c r="L3731" i="22"/>
  <c r="K3731" i="22"/>
  <c r="O3731" i="22" s="1"/>
  <c r="J3731" i="22"/>
  <c r="G3732" i="22"/>
  <c r="T3732" i="22" s="1"/>
  <c r="R3729" i="22" l="1"/>
  <c r="P3730" i="22"/>
  <c r="Q3730" i="22" s="1"/>
  <c r="U3730" i="22" s="1"/>
  <c r="S3729" i="22"/>
  <c r="N3731" i="22"/>
  <c r="M3731" i="22"/>
  <c r="L3732" i="22"/>
  <c r="K3732" i="22"/>
  <c r="O3732" i="22" s="1"/>
  <c r="J3732" i="22"/>
  <c r="G3733" i="22"/>
  <c r="T3733" i="22" s="1"/>
  <c r="R3730" i="22" l="1"/>
  <c r="P3731" i="22"/>
  <c r="Q3731" i="22" s="1"/>
  <c r="U3731" i="22" s="1"/>
  <c r="S3730" i="22"/>
  <c r="N3732" i="22"/>
  <c r="M3732" i="22"/>
  <c r="L3733" i="22"/>
  <c r="K3733" i="22"/>
  <c r="O3733" i="22" s="1"/>
  <c r="J3733" i="22"/>
  <c r="G3734" i="22"/>
  <c r="T3734" i="22" s="1"/>
  <c r="R3731" i="22" l="1"/>
  <c r="P3732" i="22"/>
  <c r="Q3732" i="22" s="1"/>
  <c r="U3732" i="22" s="1"/>
  <c r="S3731" i="22"/>
  <c r="N3733" i="22"/>
  <c r="M3733" i="22"/>
  <c r="L3734" i="22"/>
  <c r="K3734" i="22"/>
  <c r="O3734" i="22" s="1"/>
  <c r="J3734" i="22"/>
  <c r="G3735" i="22"/>
  <c r="T3735" i="22" s="1"/>
  <c r="R3732" i="22" l="1"/>
  <c r="P3733" i="22"/>
  <c r="Q3733" i="22" s="1"/>
  <c r="U3733" i="22" s="1"/>
  <c r="S3732" i="22"/>
  <c r="N3734" i="22"/>
  <c r="M3734" i="22"/>
  <c r="L3735" i="22"/>
  <c r="K3735" i="22"/>
  <c r="O3735" i="22" s="1"/>
  <c r="J3735" i="22"/>
  <c r="G3736" i="22"/>
  <c r="T3736" i="22" s="1"/>
  <c r="R3733" i="22" l="1"/>
  <c r="P3734" i="22"/>
  <c r="Q3734" i="22" s="1"/>
  <c r="U3734" i="22" s="1"/>
  <c r="S3733" i="22"/>
  <c r="N3735" i="22"/>
  <c r="M3735" i="22"/>
  <c r="L3736" i="22"/>
  <c r="K3736" i="22"/>
  <c r="O3736" i="22" s="1"/>
  <c r="J3736" i="22"/>
  <c r="G3737" i="22"/>
  <c r="T3737" i="22" s="1"/>
  <c r="R3734" i="22" l="1"/>
  <c r="P3735" i="22"/>
  <c r="Q3735" i="22" s="1"/>
  <c r="U3735" i="22" s="1"/>
  <c r="S3734" i="22"/>
  <c r="N3736" i="22"/>
  <c r="M3736" i="22"/>
  <c r="L3737" i="22"/>
  <c r="K3737" i="22"/>
  <c r="O3737" i="22" s="1"/>
  <c r="J3737" i="22"/>
  <c r="G3738" i="22"/>
  <c r="T3738" i="22" s="1"/>
  <c r="P3736" i="22" l="1"/>
  <c r="Q3736" i="22" s="1"/>
  <c r="U3736" i="22" s="1"/>
  <c r="R3735" i="22"/>
  <c r="S3735" i="22"/>
  <c r="N3737" i="22"/>
  <c r="M3737" i="22"/>
  <c r="L3738" i="22"/>
  <c r="K3738" i="22"/>
  <c r="O3738" i="22" s="1"/>
  <c r="J3738" i="22"/>
  <c r="G3739" i="22"/>
  <c r="T3739" i="22" s="1"/>
  <c r="P3737" i="22" l="1"/>
  <c r="Q3737" i="22" s="1"/>
  <c r="U3737" i="22" s="1"/>
  <c r="R3736" i="22"/>
  <c r="S3736" i="22"/>
  <c r="N3738" i="22"/>
  <c r="M3738" i="22"/>
  <c r="L3739" i="22"/>
  <c r="K3739" i="22"/>
  <c r="O3739" i="22" s="1"/>
  <c r="J3739" i="22"/>
  <c r="G3740" i="22"/>
  <c r="T3740" i="22" s="1"/>
  <c r="P3738" i="22" l="1"/>
  <c r="Q3738" i="22" s="1"/>
  <c r="U3738" i="22" s="1"/>
  <c r="R3737" i="22"/>
  <c r="S3737" i="22"/>
  <c r="N3739" i="22"/>
  <c r="M3739" i="22"/>
  <c r="L3740" i="22"/>
  <c r="K3740" i="22"/>
  <c r="O3740" i="22" s="1"/>
  <c r="J3740" i="22"/>
  <c r="G3741" i="22"/>
  <c r="T3741" i="22" s="1"/>
  <c r="R3738" i="22" l="1"/>
  <c r="P3739" i="22"/>
  <c r="Q3739" i="22" s="1"/>
  <c r="U3739" i="22" s="1"/>
  <c r="S3738" i="22"/>
  <c r="N3740" i="22"/>
  <c r="M3740" i="22"/>
  <c r="L3741" i="22"/>
  <c r="K3741" i="22"/>
  <c r="O3741" i="22" s="1"/>
  <c r="J3741" i="22"/>
  <c r="G3742" i="22"/>
  <c r="T3742" i="22" s="1"/>
  <c r="R3739" i="22" l="1"/>
  <c r="P3740" i="22"/>
  <c r="Q3740" i="22" s="1"/>
  <c r="U3740" i="22" s="1"/>
  <c r="S3739" i="22"/>
  <c r="N3741" i="22"/>
  <c r="M3741" i="22"/>
  <c r="L3742" i="22"/>
  <c r="K3742" i="22"/>
  <c r="O3742" i="22" s="1"/>
  <c r="J3742" i="22"/>
  <c r="G3743" i="22"/>
  <c r="T3743" i="22" s="1"/>
  <c r="R3740" i="22" l="1"/>
  <c r="P3741" i="22"/>
  <c r="Q3741" i="22" s="1"/>
  <c r="U3741" i="22" s="1"/>
  <c r="S3740" i="22"/>
  <c r="N3742" i="22"/>
  <c r="M3742" i="22"/>
  <c r="L3743" i="22"/>
  <c r="K3743" i="22"/>
  <c r="O3743" i="22" s="1"/>
  <c r="J3743" i="22"/>
  <c r="G3744" i="22"/>
  <c r="T3744" i="22" s="1"/>
  <c r="R3741" i="22" l="1"/>
  <c r="P3742" i="22"/>
  <c r="Q3742" i="22" s="1"/>
  <c r="U3742" i="22" s="1"/>
  <c r="S3741" i="22"/>
  <c r="N3743" i="22"/>
  <c r="M3743" i="22"/>
  <c r="L3744" i="22"/>
  <c r="K3744" i="22"/>
  <c r="O3744" i="22" s="1"/>
  <c r="J3744" i="22"/>
  <c r="G3745" i="22"/>
  <c r="T3745" i="22" s="1"/>
  <c r="P3743" i="22" l="1"/>
  <c r="Q3743" i="22" s="1"/>
  <c r="U3743" i="22" s="1"/>
  <c r="R3742" i="22"/>
  <c r="S3742" i="22"/>
  <c r="N3744" i="22"/>
  <c r="M3744" i="22"/>
  <c r="L3745" i="22"/>
  <c r="K3745" i="22"/>
  <c r="O3745" i="22" s="1"/>
  <c r="J3745" i="22"/>
  <c r="G3746" i="22"/>
  <c r="T3746" i="22" s="1"/>
  <c r="P3744" i="22" l="1"/>
  <c r="Q3744" i="22" s="1"/>
  <c r="U3744" i="22" s="1"/>
  <c r="R3743" i="22"/>
  <c r="S3743" i="22"/>
  <c r="N3745" i="22"/>
  <c r="M3745" i="22"/>
  <c r="L3746" i="22"/>
  <c r="K3746" i="22"/>
  <c r="O3746" i="22" s="1"/>
  <c r="J3746" i="22"/>
  <c r="G3747" i="22"/>
  <c r="T3747" i="22" s="1"/>
  <c r="P3745" i="22" l="1"/>
  <c r="Q3745" i="22" s="1"/>
  <c r="U3745" i="22" s="1"/>
  <c r="R3744" i="22"/>
  <c r="S3744" i="22"/>
  <c r="N3746" i="22"/>
  <c r="M3746" i="22"/>
  <c r="L3747" i="22"/>
  <c r="K3747" i="22"/>
  <c r="O3747" i="22" s="1"/>
  <c r="J3747" i="22"/>
  <c r="G3748" i="22"/>
  <c r="T3748" i="22" s="1"/>
  <c r="R3745" i="22" l="1"/>
  <c r="P3746" i="22"/>
  <c r="Q3746" i="22" s="1"/>
  <c r="U3746" i="22" s="1"/>
  <c r="S3745" i="22"/>
  <c r="N3747" i="22"/>
  <c r="M3747" i="22"/>
  <c r="L3748" i="22"/>
  <c r="K3748" i="22"/>
  <c r="O3748" i="22" s="1"/>
  <c r="J3748" i="22"/>
  <c r="G3749" i="22"/>
  <c r="T3749" i="22" s="1"/>
  <c r="R3746" i="22" l="1"/>
  <c r="P3747" i="22"/>
  <c r="Q3747" i="22" s="1"/>
  <c r="U3747" i="22" s="1"/>
  <c r="S3746" i="22"/>
  <c r="N3748" i="22"/>
  <c r="M3748" i="22"/>
  <c r="L3749" i="22"/>
  <c r="K3749" i="22"/>
  <c r="O3749" i="22" s="1"/>
  <c r="J3749" i="22"/>
  <c r="G3750" i="22"/>
  <c r="T3750" i="22" s="1"/>
  <c r="P3748" i="22" l="1"/>
  <c r="Q3748" i="22" s="1"/>
  <c r="U3748" i="22" s="1"/>
  <c r="R3747" i="22"/>
  <c r="S3747" i="22"/>
  <c r="N3749" i="22"/>
  <c r="M3749" i="22"/>
  <c r="L3750" i="22"/>
  <c r="K3750" i="22"/>
  <c r="O3750" i="22" s="1"/>
  <c r="J3750" i="22"/>
  <c r="G3751" i="22"/>
  <c r="T3751" i="22" s="1"/>
  <c r="P3749" i="22" l="1"/>
  <c r="Q3749" i="22" s="1"/>
  <c r="U3749" i="22" s="1"/>
  <c r="R3748" i="22"/>
  <c r="S3748" i="22"/>
  <c r="N3750" i="22"/>
  <c r="M3750" i="22"/>
  <c r="L3751" i="22"/>
  <c r="K3751" i="22"/>
  <c r="O3751" i="22" s="1"/>
  <c r="J3751" i="22"/>
  <c r="G3752" i="22"/>
  <c r="T3752" i="22" s="1"/>
  <c r="P3750" i="22" l="1"/>
  <c r="Q3750" i="22" s="1"/>
  <c r="U3750" i="22" s="1"/>
  <c r="R3749" i="22"/>
  <c r="S3749" i="22"/>
  <c r="N3751" i="22"/>
  <c r="P3751" i="22" s="1"/>
  <c r="M3751" i="22"/>
  <c r="L3752" i="22"/>
  <c r="K3752" i="22"/>
  <c r="O3752" i="22" s="1"/>
  <c r="J3752" i="22"/>
  <c r="G3753" i="22"/>
  <c r="T3753" i="22" s="1"/>
  <c r="R3750" i="22" l="1"/>
  <c r="S3750" i="22"/>
  <c r="Q3751" i="22"/>
  <c r="U3751" i="22" s="1"/>
  <c r="N3752" i="22"/>
  <c r="P3752" i="22" s="1"/>
  <c r="M3752" i="22"/>
  <c r="L3753" i="22"/>
  <c r="K3753" i="22"/>
  <c r="O3753" i="22" s="1"/>
  <c r="J3753" i="22"/>
  <c r="G3754" i="22"/>
  <c r="T3754" i="22" s="1"/>
  <c r="R3751" i="22" l="1"/>
  <c r="Q3752" i="22"/>
  <c r="U3752" i="22" s="1"/>
  <c r="S3751" i="22"/>
  <c r="N3753" i="22"/>
  <c r="M3753" i="22"/>
  <c r="L3754" i="22"/>
  <c r="K3754" i="22"/>
  <c r="O3754" i="22" s="1"/>
  <c r="J3754" i="22"/>
  <c r="G3755" i="22"/>
  <c r="T3755" i="22" s="1"/>
  <c r="R3752" i="22" l="1"/>
  <c r="P3753" i="22"/>
  <c r="Q3753" i="22" s="1"/>
  <c r="U3753" i="22" s="1"/>
  <c r="S3752" i="22"/>
  <c r="N3754" i="22"/>
  <c r="M3754" i="22"/>
  <c r="L3755" i="22"/>
  <c r="K3755" i="22"/>
  <c r="O3755" i="22" s="1"/>
  <c r="J3755" i="22"/>
  <c r="G3756" i="22"/>
  <c r="T3756" i="22" s="1"/>
  <c r="P3754" i="22" l="1"/>
  <c r="Q3754" i="22" s="1"/>
  <c r="U3754" i="22" s="1"/>
  <c r="R3753" i="22"/>
  <c r="S3753" i="22"/>
  <c r="N3755" i="22"/>
  <c r="M3755" i="22"/>
  <c r="L3756" i="22"/>
  <c r="K3756" i="22"/>
  <c r="O3756" i="22" s="1"/>
  <c r="J3756" i="22"/>
  <c r="G3757" i="22"/>
  <c r="T3757" i="22" s="1"/>
  <c r="R3754" i="22" l="1"/>
  <c r="P3755" i="22"/>
  <c r="Q3755" i="22" s="1"/>
  <c r="U3755" i="22" s="1"/>
  <c r="S3754" i="22"/>
  <c r="N3756" i="22"/>
  <c r="M3756" i="22"/>
  <c r="L3757" i="22"/>
  <c r="K3757" i="22"/>
  <c r="O3757" i="22" s="1"/>
  <c r="J3757" i="22"/>
  <c r="G3758" i="22"/>
  <c r="T3758" i="22" s="1"/>
  <c r="R3755" i="22" l="1"/>
  <c r="P3756" i="22"/>
  <c r="Q3756" i="22" s="1"/>
  <c r="U3756" i="22" s="1"/>
  <c r="S3755" i="22"/>
  <c r="N3757" i="22"/>
  <c r="P3757" i="22" s="1"/>
  <c r="M3757" i="22"/>
  <c r="L3758" i="22"/>
  <c r="K3758" i="22"/>
  <c r="O3758" i="22" s="1"/>
  <c r="J3758" i="22"/>
  <c r="G3759" i="22"/>
  <c r="T3759" i="22" s="1"/>
  <c r="R3756" i="22" l="1"/>
  <c r="Q3757" i="22"/>
  <c r="U3757" i="22" s="1"/>
  <c r="S3756" i="22"/>
  <c r="N3758" i="22"/>
  <c r="M3758" i="22"/>
  <c r="L3759" i="22"/>
  <c r="K3759" i="22"/>
  <c r="O3759" i="22" s="1"/>
  <c r="J3759" i="22"/>
  <c r="G3760" i="22"/>
  <c r="T3760" i="22" s="1"/>
  <c r="R3757" i="22" l="1"/>
  <c r="P3758" i="22"/>
  <c r="Q3758" i="22" s="1"/>
  <c r="U3758" i="22" s="1"/>
  <c r="S3757" i="22"/>
  <c r="N3759" i="22"/>
  <c r="M3759" i="22"/>
  <c r="L3760" i="22"/>
  <c r="K3760" i="22"/>
  <c r="O3760" i="22" s="1"/>
  <c r="J3760" i="22"/>
  <c r="G3761" i="22"/>
  <c r="T3761" i="22" s="1"/>
  <c r="R3758" i="22" l="1"/>
  <c r="P3759" i="22"/>
  <c r="Q3759" i="22" s="1"/>
  <c r="U3759" i="22" s="1"/>
  <c r="S3758" i="22"/>
  <c r="N3760" i="22"/>
  <c r="M3760" i="22"/>
  <c r="L3761" i="22"/>
  <c r="K3761" i="22"/>
  <c r="O3761" i="22" s="1"/>
  <c r="J3761" i="22"/>
  <c r="G3762" i="22"/>
  <c r="T3762" i="22" s="1"/>
  <c r="R3759" i="22" l="1"/>
  <c r="P3760" i="22"/>
  <c r="Q3760" i="22" s="1"/>
  <c r="U3760" i="22" s="1"/>
  <c r="S3759" i="22"/>
  <c r="N3761" i="22"/>
  <c r="M3761" i="22"/>
  <c r="L3762" i="22"/>
  <c r="K3762" i="22"/>
  <c r="O3762" i="22" s="1"/>
  <c r="J3762" i="22"/>
  <c r="G3763" i="22"/>
  <c r="T3763" i="22" s="1"/>
  <c r="P3761" i="22" l="1"/>
  <c r="Q3761" i="22" s="1"/>
  <c r="U3761" i="22" s="1"/>
  <c r="S3760" i="22"/>
  <c r="R3760" i="22"/>
  <c r="N3762" i="22"/>
  <c r="M3762" i="22"/>
  <c r="L3763" i="22"/>
  <c r="K3763" i="22"/>
  <c r="O3763" i="22" s="1"/>
  <c r="J3763" i="22"/>
  <c r="G3764" i="22"/>
  <c r="T3764" i="22" s="1"/>
  <c r="P3762" i="22" l="1"/>
  <c r="Q3762" i="22" s="1"/>
  <c r="U3762" i="22" s="1"/>
  <c r="R3761" i="22"/>
  <c r="S3761" i="22"/>
  <c r="N3763" i="22"/>
  <c r="M3763" i="22"/>
  <c r="L3764" i="22"/>
  <c r="K3764" i="22"/>
  <c r="O3764" i="22" s="1"/>
  <c r="J3764" i="22"/>
  <c r="G3765" i="22"/>
  <c r="T3765" i="22" s="1"/>
  <c r="P3763" i="22" l="1"/>
  <c r="Q3763" i="22" s="1"/>
  <c r="U3763" i="22" s="1"/>
  <c r="R3762" i="22"/>
  <c r="S3762" i="22"/>
  <c r="N3764" i="22"/>
  <c r="M3764" i="22"/>
  <c r="L3765" i="22"/>
  <c r="K3765" i="22"/>
  <c r="O3765" i="22" s="1"/>
  <c r="J3765" i="22"/>
  <c r="G3766" i="22"/>
  <c r="T3766" i="22" s="1"/>
  <c r="R3763" i="22" l="1"/>
  <c r="P3764" i="22"/>
  <c r="Q3764" i="22" s="1"/>
  <c r="U3764" i="22" s="1"/>
  <c r="S3763" i="22"/>
  <c r="N3765" i="22"/>
  <c r="M3765" i="22"/>
  <c r="L3766" i="22"/>
  <c r="K3766" i="22"/>
  <c r="O3766" i="22" s="1"/>
  <c r="J3766" i="22"/>
  <c r="G3767" i="22"/>
  <c r="T3767" i="22" s="1"/>
  <c r="P3765" i="22" l="1"/>
  <c r="Q3765" i="22" s="1"/>
  <c r="U3765" i="22" s="1"/>
  <c r="R3764" i="22"/>
  <c r="S3764" i="22"/>
  <c r="N3766" i="22"/>
  <c r="M3766" i="22"/>
  <c r="L3767" i="22"/>
  <c r="K3767" i="22"/>
  <c r="O3767" i="22" s="1"/>
  <c r="J3767" i="22"/>
  <c r="G3768" i="22"/>
  <c r="T3768" i="22" s="1"/>
  <c r="R3765" i="22" l="1"/>
  <c r="P3766" i="22"/>
  <c r="Q3766" i="22" s="1"/>
  <c r="U3766" i="22" s="1"/>
  <c r="S3765" i="22"/>
  <c r="N3767" i="22"/>
  <c r="M3767" i="22"/>
  <c r="L3768" i="22"/>
  <c r="K3768" i="22"/>
  <c r="O3768" i="22" s="1"/>
  <c r="J3768" i="22"/>
  <c r="G3769" i="22"/>
  <c r="T3769" i="22" s="1"/>
  <c r="R3766" i="22" l="1"/>
  <c r="P3767" i="22"/>
  <c r="Q3767" i="22" s="1"/>
  <c r="U3767" i="22" s="1"/>
  <c r="S3766" i="22"/>
  <c r="N3768" i="22"/>
  <c r="P3768" i="22" s="1"/>
  <c r="M3768" i="22"/>
  <c r="L3769" i="22"/>
  <c r="K3769" i="22"/>
  <c r="O3769" i="22" s="1"/>
  <c r="J3769" i="22"/>
  <c r="G3770" i="22"/>
  <c r="T3770" i="22" s="1"/>
  <c r="R3767" i="22" l="1"/>
  <c r="Q3768" i="22"/>
  <c r="U3768" i="22" s="1"/>
  <c r="S3767" i="22"/>
  <c r="N3769" i="22"/>
  <c r="M3769" i="22"/>
  <c r="L3770" i="22"/>
  <c r="K3770" i="22"/>
  <c r="O3770" i="22" s="1"/>
  <c r="J3770" i="22"/>
  <c r="G3771" i="22"/>
  <c r="T3771" i="22" s="1"/>
  <c r="P3769" i="22" l="1"/>
  <c r="Q3769" i="22" s="1"/>
  <c r="U3769" i="22" s="1"/>
  <c r="R3768" i="22"/>
  <c r="S3768" i="22"/>
  <c r="N3770" i="22"/>
  <c r="M3770" i="22"/>
  <c r="L3771" i="22"/>
  <c r="K3771" i="22"/>
  <c r="O3771" i="22" s="1"/>
  <c r="J3771" i="22"/>
  <c r="G3772" i="22"/>
  <c r="T3772" i="22" s="1"/>
  <c r="P3770" i="22" l="1"/>
  <c r="Q3770" i="22" s="1"/>
  <c r="U3770" i="22" s="1"/>
  <c r="R3769" i="22"/>
  <c r="S3769" i="22"/>
  <c r="N3771" i="22"/>
  <c r="M3771" i="22"/>
  <c r="L3772" i="22"/>
  <c r="K3772" i="22"/>
  <c r="O3772" i="22" s="1"/>
  <c r="J3772" i="22"/>
  <c r="G3773" i="22"/>
  <c r="T3773" i="22" s="1"/>
  <c r="P3771" i="22" l="1"/>
  <c r="Q3771" i="22" s="1"/>
  <c r="U3771" i="22" s="1"/>
  <c r="S3770" i="22"/>
  <c r="R3770" i="22"/>
  <c r="N3772" i="22"/>
  <c r="M3772" i="22"/>
  <c r="L3773" i="22"/>
  <c r="K3773" i="22"/>
  <c r="O3773" i="22" s="1"/>
  <c r="J3773" i="22"/>
  <c r="G3774" i="22"/>
  <c r="T3774" i="22" s="1"/>
  <c r="P3772" i="22" l="1"/>
  <c r="Q3772" i="22" s="1"/>
  <c r="U3772" i="22" s="1"/>
  <c r="R3771" i="22"/>
  <c r="S3771" i="22"/>
  <c r="N3773" i="22"/>
  <c r="M3773" i="22"/>
  <c r="L3774" i="22"/>
  <c r="K3774" i="22"/>
  <c r="O3774" i="22" s="1"/>
  <c r="J3774" i="22"/>
  <c r="G3775" i="22"/>
  <c r="T3775" i="22" s="1"/>
  <c r="R3772" i="22" l="1"/>
  <c r="P3773" i="22"/>
  <c r="Q3773" i="22" s="1"/>
  <c r="U3773" i="22" s="1"/>
  <c r="S3772" i="22"/>
  <c r="N3774" i="22"/>
  <c r="M3774" i="22"/>
  <c r="L3775" i="22"/>
  <c r="K3775" i="22"/>
  <c r="O3775" i="22" s="1"/>
  <c r="J3775" i="22"/>
  <c r="G3776" i="22"/>
  <c r="T3776" i="22" s="1"/>
  <c r="P3774" i="22" l="1"/>
  <c r="Q3774" i="22" s="1"/>
  <c r="U3774" i="22" s="1"/>
  <c r="R3773" i="22"/>
  <c r="S3773" i="22"/>
  <c r="N3775" i="22"/>
  <c r="M3775" i="22"/>
  <c r="L3776" i="22"/>
  <c r="K3776" i="22"/>
  <c r="O3776" i="22" s="1"/>
  <c r="J3776" i="22"/>
  <c r="G3777" i="22"/>
  <c r="T3777" i="22" s="1"/>
  <c r="R3774" i="22" l="1"/>
  <c r="P3775" i="22"/>
  <c r="Q3775" i="22" s="1"/>
  <c r="U3775" i="22" s="1"/>
  <c r="S3774" i="22"/>
  <c r="N3776" i="22"/>
  <c r="M3776" i="22"/>
  <c r="L3777" i="22"/>
  <c r="K3777" i="22"/>
  <c r="O3777" i="22" s="1"/>
  <c r="J3777" i="22"/>
  <c r="G3778" i="22"/>
  <c r="T3778" i="22" s="1"/>
  <c r="P3776" i="22" l="1"/>
  <c r="Q3776" i="22" s="1"/>
  <c r="U3776" i="22" s="1"/>
  <c r="R3775" i="22"/>
  <c r="S3775" i="22"/>
  <c r="N3777" i="22"/>
  <c r="M3777" i="22"/>
  <c r="L3778" i="22"/>
  <c r="K3778" i="22"/>
  <c r="O3778" i="22" s="1"/>
  <c r="J3778" i="22"/>
  <c r="G3779" i="22"/>
  <c r="T3779" i="22" s="1"/>
  <c r="P3777" i="22" l="1"/>
  <c r="Q3777" i="22" s="1"/>
  <c r="U3777" i="22" s="1"/>
  <c r="R3776" i="22"/>
  <c r="S3776" i="22"/>
  <c r="N3778" i="22"/>
  <c r="M3778" i="22"/>
  <c r="L3779" i="22"/>
  <c r="K3779" i="22"/>
  <c r="O3779" i="22" s="1"/>
  <c r="J3779" i="22"/>
  <c r="G3780" i="22"/>
  <c r="T3780" i="22" s="1"/>
  <c r="P3778" i="22" l="1"/>
  <c r="Q3778" i="22" s="1"/>
  <c r="U3778" i="22" s="1"/>
  <c r="R3777" i="22"/>
  <c r="S3777" i="22"/>
  <c r="N3779" i="22"/>
  <c r="M3779" i="22"/>
  <c r="L3780" i="22"/>
  <c r="K3780" i="22"/>
  <c r="O3780" i="22" s="1"/>
  <c r="J3780" i="22"/>
  <c r="G3781" i="22"/>
  <c r="T3781" i="22" s="1"/>
  <c r="P3779" i="22" l="1"/>
  <c r="Q3779" i="22" s="1"/>
  <c r="U3779" i="22" s="1"/>
  <c r="R3778" i="22"/>
  <c r="S3778" i="22"/>
  <c r="N3780" i="22"/>
  <c r="M3780" i="22"/>
  <c r="L3781" i="22"/>
  <c r="K3781" i="22"/>
  <c r="O3781" i="22" s="1"/>
  <c r="J3781" i="22"/>
  <c r="G3782" i="22"/>
  <c r="T3782" i="22" s="1"/>
  <c r="R3779" i="22" l="1"/>
  <c r="P3780" i="22"/>
  <c r="Q3780" i="22" s="1"/>
  <c r="U3780" i="22" s="1"/>
  <c r="S3779" i="22"/>
  <c r="N3781" i="22"/>
  <c r="M3781" i="22"/>
  <c r="L3782" i="22"/>
  <c r="K3782" i="22"/>
  <c r="O3782" i="22" s="1"/>
  <c r="J3782" i="22"/>
  <c r="G3783" i="22"/>
  <c r="T3783" i="22" s="1"/>
  <c r="R3780" i="22" l="1"/>
  <c r="P3781" i="22"/>
  <c r="Q3781" i="22" s="1"/>
  <c r="U3781" i="22" s="1"/>
  <c r="S3780" i="22"/>
  <c r="N3782" i="22"/>
  <c r="M3782" i="22"/>
  <c r="L3783" i="22"/>
  <c r="K3783" i="22"/>
  <c r="O3783" i="22" s="1"/>
  <c r="J3783" i="22"/>
  <c r="G3784" i="22"/>
  <c r="T3784" i="22" s="1"/>
  <c r="R3781" i="22" l="1"/>
  <c r="P3782" i="22"/>
  <c r="Q3782" i="22" s="1"/>
  <c r="U3782" i="22" s="1"/>
  <c r="S3781" i="22"/>
  <c r="N3783" i="22"/>
  <c r="M3783" i="22"/>
  <c r="L3784" i="22"/>
  <c r="K3784" i="22"/>
  <c r="O3784" i="22" s="1"/>
  <c r="J3784" i="22"/>
  <c r="G3785" i="22"/>
  <c r="T3785" i="22" s="1"/>
  <c r="R3782" i="22" l="1"/>
  <c r="P3783" i="22"/>
  <c r="Q3783" i="22" s="1"/>
  <c r="U3783" i="22" s="1"/>
  <c r="S3782" i="22"/>
  <c r="N3784" i="22"/>
  <c r="M3784" i="22"/>
  <c r="L3785" i="22"/>
  <c r="K3785" i="22"/>
  <c r="O3785" i="22" s="1"/>
  <c r="J3785" i="22"/>
  <c r="G3786" i="22"/>
  <c r="T3786" i="22" s="1"/>
  <c r="R3783" i="22" l="1"/>
  <c r="P3784" i="22"/>
  <c r="Q3784" i="22" s="1"/>
  <c r="U3784" i="22" s="1"/>
  <c r="S3783" i="22"/>
  <c r="N3785" i="22"/>
  <c r="M3785" i="22"/>
  <c r="L3786" i="22"/>
  <c r="K3786" i="22"/>
  <c r="O3786" i="22" s="1"/>
  <c r="J3786" i="22"/>
  <c r="G3787" i="22"/>
  <c r="T3787" i="22" s="1"/>
  <c r="R3784" i="22" l="1"/>
  <c r="P3785" i="22"/>
  <c r="Q3785" i="22" s="1"/>
  <c r="U3785" i="22" s="1"/>
  <c r="S3784" i="22"/>
  <c r="N3786" i="22"/>
  <c r="M3786" i="22"/>
  <c r="L3787" i="22"/>
  <c r="K3787" i="22"/>
  <c r="O3787" i="22" s="1"/>
  <c r="J3787" i="22"/>
  <c r="G3788" i="22"/>
  <c r="T3788" i="22" s="1"/>
  <c r="R3785" i="22" l="1"/>
  <c r="P3786" i="22"/>
  <c r="Q3786" i="22" s="1"/>
  <c r="U3786" i="22" s="1"/>
  <c r="S3785" i="22"/>
  <c r="N3787" i="22"/>
  <c r="M3787" i="22"/>
  <c r="L3788" i="22"/>
  <c r="K3788" i="22"/>
  <c r="O3788" i="22" s="1"/>
  <c r="J3788" i="22"/>
  <c r="G3789" i="22"/>
  <c r="T3789" i="22" s="1"/>
  <c r="R3786" i="22" l="1"/>
  <c r="P3787" i="22"/>
  <c r="Q3787" i="22" s="1"/>
  <c r="U3787" i="22" s="1"/>
  <c r="S3786" i="22"/>
  <c r="N3788" i="22"/>
  <c r="M3788" i="22"/>
  <c r="L3789" i="22"/>
  <c r="K3789" i="22"/>
  <c r="O3789" i="22" s="1"/>
  <c r="J3789" i="22"/>
  <c r="G3790" i="22"/>
  <c r="T3790" i="22" s="1"/>
  <c r="P3788" i="22" l="1"/>
  <c r="Q3788" i="22" s="1"/>
  <c r="U3788" i="22" s="1"/>
  <c r="R3787" i="22"/>
  <c r="S3787" i="22"/>
  <c r="N3789" i="22"/>
  <c r="M3789" i="22"/>
  <c r="L3790" i="22"/>
  <c r="K3790" i="22"/>
  <c r="O3790" i="22" s="1"/>
  <c r="J3790" i="22"/>
  <c r="G3791" i="22"/>
  <c r="T3791" i="22" s="1"/>
  <c r="R3788" i="22" l="1"/>
  <c r="P3789" i="22"/>
  <c r="Q3789" i="22" s="1"/>
  <c r="U3789" i="22" s="1"/>
  <c r="S3788" i="22"/>
  <c r="N3790" i="22"/>
  <c r="P3790" i="22" s="1"/>
  <c r="M3790" i="22"/>
  <c r="L3791" i="22"/>
  <c r="K3791" i="22"/>
  <c r="O3791" i="22" s="1"/>
  <c r="J3791" i="22"/>
  <c r="G3792" i="22"/>
  <c r="T3792" i="22" s="1"/>
  <c r="R3789" i="22" l="1"/>
  <c r="S3789" i="22"/>
  <c r="Q3790" i="22"/>
  <c r="U3790" i="22" s="1"/>
  <c r="N3791" i="22"/>
  <c r="M3791" i="22"/>
  <c r="L3792" i="22"/>
  <c r="K3792" i="22"/>
  <c r="O3792" i="22" s="1"/>
  <c r="J3792" i="22"/>
  <c r="G3793" i="22"/>
  <c r="T3793" i="22" s="1"/>
  <c r="P3791" i="22" l="1"/>
  <c r="Q3791" i="22" s="1"/>
  <c r="U3791" i="22" s="1"/>
  <c r="R3790" i="22"/>
  <c r="S3790" i="22"/>
  <c r="N3792" i="22"/>
  <c r="M3792" i="22"/>
  <c r="L3793" i="22"/>
  <c r="K3793" i="22"/>
  <c r="O3793" i="22" s="1"/>
  <c r="J3793" i="22"/>
  <c r="G3794" i="22"/>
  <c r="T3794" i="22" s="1"/>
  <c r="P3792" i="22" l="1"/>
  <c r="Q3792" i="22" s="1"/>
  <c r="U3792" i="22" s="1"/>
  <c r="R3791" i="22"/>
  <c r="S3791" i="22"/>
  <c r="N3793" i="22"/>
  <c r="M3793" i="22"/>
  <c r="L3794" i="22"/>
  <c r="K3794" i="22"/>
  <c r="O3794" i="22" s="1"/>
  <c r="J3794" i="22"/>
  <c r="G3795" i="22"/>
  <c r="T3795" i="22" s="1"/>
  <c r="P3793" i="22" l="1"/>
  <c r="Q3793" i="22" s="1"/>
  <c r="U3793" i="22" s="1"/>
  <c r="R3792" i="22"/>
  <c r="S3792" i="22"/>
  <c r="N3794" i="22"/>
  <c r="M3794" i="22"/>
  <c r="L3795" i="22"/>
  <c r="K3795" i="22"/>
  <c r="O3795" i="22" s="1"/>
  <c r="J3795" i="22"/>
  <c r="G3796" i="22"/>
  <c r="T3796" i="22" s="1"/>
  <c r="R3793" i="22" l="1"/>
  <c r="P3794" i="22"/>
  <c r="Q3794" i="22" s="1"/>
  <c r="U3794" i="22" s="1"/>
  <c r="S3793" i="22"/>
  <c r="N3795" i="22"/>
  <c r="M3795" i="22"/>
  <c r="L3796" i="22"/>
  <c r="K3796" i="22"/>
  <c r="O3796" i="22" s="1"/>
  <c r="J3796" i="22"/>
  <c r="G3797" i="22"/>
  <c r="T3797" i="22" s="1"/>
  <c r="P3795" i="22" l="1"/>
  <c r="Q3795" i="22" s="1"/>
  <c r="U3795" i="22" s="1"/>
  <c r="R3794" i="22"/>
  <c r="S3794" i="22"/>
  <c r="N3796" i="22"/>
  <c r="M3796" i="22"/>
  <c r="L3797" i="22"/>
  <c r="K3797" i="22"/>
  <c r="O3797" i="22" s="1"/>
  <c r="J3797" i="22"/>
  <c r="G3798" i="22"/>
  <c r="T3798" i="22" s="1"/>
  <c r="R3795" i="22" l="1"/>
  <c r="P3796" i="22"/>
  <c r="Q3796" i="22" s="1"/>
  <c r="U3796" i="22" s="1"/>
  <c r="S3795" i="22"/>
  <c r="N3797" i="22"/>
  <c r="M3797" i="22"/>
  <c r="L3798" i="22"/>
  <c r="K3798" i="22"/>
  <c r="O3798" i="22" s="1"/>
  <c r="J3798" i="22"/>
  <c r="G3799" i="22"/>
  <c r="T3799" i="22" s="1"/>
  <c r="R3796" i="22" l="1"/>
  <c r="S3796" i="22"/>
  <c r="P3797" i="22"/>
  <c r="Q3797" i="22" s="1"/>
  <c r="U3797" i="22" s="1"/>
  <c r="N3798" i="22"/>
  <c r="M3798" i="22"/>
  <c r="L3799" i="22"/>
  <c r="K3799" i="22"/>
  <c r="O3799" i="22" s="1"/>
  <c r="J3799" i="22"/>
  <c r="G3800" i="22"/>
  <c r="T3800" i="22" s="1"/>
  <c r="R3797" i="22" l="1"/>
  <c r="P3798" i="22"/>
  <c r="Q3798" i="22" s="1"/>
  <c r="U3798" i="22" s="1"/>
  <c r="S3797" i="22"/>
  <c r="N3799" i="22"/>
  <c r="P3799" i="22" s="1"/>
  <c r="M3799" i="22"/>
  <c r="L3800" i="22"/>
  <c r="K3800" i="22"/>
  <c r="O3800" i="22" s="1"/>
  <c r="J3800" i="22"/>
  <c r="G3801" i="22"/>
  <c r="T3801" i="22" s="1"/>
  <c r="R3798" i="22" l="1"/>
  <c r="Q3799" i="22"/>
  <c r="U3799" i="22" s="1"/>
  <c r="S3798" i="22"/>
  <c r="N3800" i="22"/>
  <c r="M3800" i="22"/>
  <c r="L3801" i="22"/>
  <c r="K3801" i="22"/>
  <c r="O3801" i="22" s="1"/>
  <c r="J3801" i="22"/>
  <c r="G3802" i="22"/>
  <c r="T3802" i="22" s="1"/>
  <c r="R3799" i="22" l="1"/>
  <c r="P3800" i="22"/>
  <c r="Q3800" i="22" s="1"/>
  <c r="U3800" i="22" s="1"/>
  <c r="S3799" i="22"/>
  <c r="N3801" i="22"/>
  <c r="M3801" i="22"/>
  <c r="L3802" i="22"/>
  <c r="K3802" i="22"/>
  <c r="O3802" i="22" s="1"/>
  <c r="J3802" i="22"/>
  <c r="G3803" i="22"/>
  <c r="T3803" i="22" s="1"/>
  <c r="P3801" i="22" l="1"/>
  <c r="Q3801" i="22" s="1"/>
  <c r="U3801" i="22" s="1"/>
  <c r="R3800" i="22"/>
  <c r="S3800" i="22"/>
  <c r="N3802" i="22"/>
  <c r="M3802" i="22"/>
  <c r="L3803" i="22"/>
  <c r="K3803" i="22"/>
  <c r="O3803" i="22" s="1"/>
  <c r="J3803" i="22"/>
  <c r="G3804" i="22"/>
  <c r="T3804" i="22" s="1"/>
  <c r="R3801" i="22" l="1"/>
  <c r="P3802" i="22"/>
  <c r="Q3802" i="22" s="1"/>
  <c r="U3802" i="22" s="1"/>
  <c r="S3801" i="22"/>
  <c r="N3803" i="22"/>
  <c r="M3803" i="22"/>
  <c r="L3804" i="22"/>
  <c r="K3804" i="22"/>
  <c r="O3804" i="22" s="1"/>
  <c r="J3804" i="22"/>
  <c r="G3805" i="22"/>
  <c r="T3805" i="22" s="1"/>
  <c r="R3802" i="22" l="1"/>
  <c r="P3803" i="22"/>
  <c r="Q3803" i="22" s="1"/>
  <c r="U3803" i="22" s="1"/>
  <c r="S3802" i="22"/>
  <c r="N3804" i="22"/>
  <c r="M3804" i="22"/>
  <c r="L3805" i="22"/>
  <c r="K3805" i="22"/>
  <c r="O3805" i="22" s="1"/>
  <c r="J3805" i="22"/>
  <c r="G3806" i="22"/>
  <c r="T3806" i="22" s="1"/>
  <c r="R3803" i="22" l="1"/>
  <c r="P3804" i="22"/>
  <c r="Q3804" i="22" s="1"/>
  <c r="U3804" i="22" s="1"/>
  <c r="S3803" i="22"/>
  <c r="N3805" i="22"/>
  <c r="M3805" i="22"/>
  <c r="L3806" i="22"/>
  <c r="K3806" i="22"/>
  <c r="O3806" i="22" s="1"/>
  <c r="J3806" i="22"/>
  <c r="G3807" i="22"/>
  <c r="T3807" i="22" s="1"/>
  <c r="R3804" i="22" l="1"/>
  <c r="P3805" i="22"/>
  <c r="Q3805" i="22" s="1"/>
  <c r="U3805" i="22" s="1"/>
  <c r="S3804" i="22"/>
  <c r="N3806" i="22"/>
  <c r="M3806" i="22"/>
  <c r="L3807" i="22"/>
  <c r="K3807" i="22"/>
  <c r="O3807" i="22" s="1"/>
  <c r="J3807" i="22"/>
  <c r="G3808" i="22"/>
  <c r="T3808" i="22" s="1"/>
  <c r="R3805" i="22" l="1"/>
  <c r="P3806" i="22"/>
  <c r="Q3806" i="22" s="1"/>
  <c r="U3806" i="22" s="1"/>
  <c r="S3805" i="22"/>
  <c r="N3807" i="22"/>
  <c r="M3807" i="22"/>
  <c r="L3808" i="22"/>
  <c r="K3808" i="22"/>
  <c r="O3808" i="22" s="1"/>
  <c r="J3808" i="22"/>
  <c r="G3809" i="22"/>
  <c r="T3809" i="22" s="1"/>
  <c r="R3806" i="22" l="1"/>
  <c r="P3807" i="22"/>
  <c r="Q3807" i="22" s="1"/>
  <c r="U3807" i="22" s="1"/>
  <c r="S3806" i="22"/>
  <c r="N3808" i="22"/>
  <c r="M3808" i="22"/>
  <c r="L3809" i="22"/>
  <c r="K3809" i="22"/>
  <c r="O3809" i="22" s="1"/>
  <c r="J3809" i="22"/>
  <c r="G3810" i="22"/>
  <c r="T3810" i="22" s="1"/>
  <c r="R3807" i="22" l="1"/>
  <c r="P3808" i="22"/>
  <c r="Q3808" i="22" s="1"/>
  <c r="U3808" i="22" s="1"/>
  <c r="S3807" i="22"/>
  <c r="N3809" i="22"/>
  <c r="M3809" i="22"/>
  <c r="L3810" i="22"/>
  <c r="K3810" i="22"/>
  <c r="O3810" i="22" s="1"/>
  <c r="J3810" i="22"/>
  <c r="G3811" i="22"/>
  <c r="T3811" i="22" s="1"/>
  <c r="P3809" i="22" l="1"/>
  <c r="Q3809" i="22" s="1"/>
  <c r="U3809" i="22" s="1"/>
  <c r="R3808" i="22"/>
  <c r="S3808" i="22"/>
  <c r="N3810" i="22"/>
  <c r="M3810" i="22"/>
  <c r="L3811" i="22"/>
  <c r="K3811" i="22"/>
  <c r="O3811" i="22" s="1"/>
  <c r="J3811" i="22"/>
  <c r="G3812" i="22"/>
  <c r="T3812" i="22" s="1"/>
  <c r="P3810" i="22" l="1"/>
  <c r="Q3810" i="22" s="1"/>
  <c r="U3810" i="22" s="1"/>
  <c r="R3809" i="22"/>
  <c r="S3809" i="22"/>
  <c r="N3811" i="22"/>
  <c r="M3811" i="22"/>
  <c r="L3812" i="22"/>
  <c r="K3812" i="22"/>
  <c r="O3812" i="22" s="1"/>
  <c r="J3812" i="22"/>
  <c r="G3813" i="22"/>
  <c r="T3813" i="22" s="1"/>
  <c r="P3811" i="22" l="1"/>
  <c r="Q3811" i="22" s="1"/>
  <c r="U3811" i="22" s="1"/>
  <c r="R3810" i="22"/>
  <c r="S3810" i="22"/>
  <c r="N3812" i="22"/>
  <c r="M3812" i="22"/>
  <c r="L3813" i="22"/>
  <c r="K3813" i="22"/>
  <c r="O3813" i="22" s="1"/>
  <c r="J3813" i="22"/>
  <c r="G3814" i="22"/>
  <c r="T3814" i="22" s="1"/>
  <c r="R3811" i="22" l="1"/>
  <c r="P3812" i="22"/>
  <c r="Q3812" i="22" s="1"/>
  <c r="U3812" i="22" s="1"/>
  <c r="S3811" i="22"/>
  <c r="N3813" i="22"/>
  <c r="M3813" i="22"/>
  <c r="L3814" i="22"/>
  <c r="K3814" i="22"/>
  <c r="O3814" i="22" s="1"/>
  <c r="J3814" i="22"/>
  <c r="G3815" i="22"/>
  <c r="T3815" i="22" s="1"/>
  <c r="R3812" i="22" l="1"/>
  <c r="P3813" i="22"/>
  <c r="Q3813" i="22" s="1"/>
  <c r="U3813" i="22" s="1"/>
  <c r="S3812" i="22"/>
  <c r="N3814" i="22"/>
  <c r="M3814" i="22"/>
  <c r="L3815" i="22"/>
  <c r="K3815" i="22"/>
  <c r="O3815" i="22" s="1"/>
  <c r="J3815" i="22"/>
  <c r="G3816" i="22"/>
  <c r="T3816" i="22" s="1"/>
  <c r="R3813" i="22" l="1"/>
  <c r="P3814" i="22"/>
  <c r="Q3814" i="22" s="1"/>
  <c r="U3814" i="22" s="1"/>
  <c r="S3813" i="22"/>
  <c r="N3815" i="22"/>
  <c r="M3815" i="22"/>
  <c r="L3816" i="22"/>
  <c r="K3816" i="22"/>
  <c r="O3816" i="22" s="1"/>
  <c r="J3816" i="22"/>
  <c r="G3817" i="22"/>
  <c r="T3817" i="22" s="1"/>
  <c r="R3814" i="22" l="1"/>
  <c r="P3815" i="22"/>
  <c r="Q3815" i="22" s="1"/>
  <c r="U3815" i="22" s="1"/>
  <c r="S3814" i="22"/>
  <c r="N3816" i="22"/>
  <c r="M3816" i="22"/>
  <c r="L3817" i="22"/>
  <c r="K3817" i="22"/>
  <c r="O3817" i="22" s="1"/>
  <c r="J3817" i="22"/>
  <c r="G3818" i="22"/>
  <c r="T3818" i="22" s="1"/>
  <c r="R3815" i="22" l="1"/>
  <c r="P3816" i="22"/>
  <c r="Q3816" i="22" s="1"/>
  <c r="U3816" i="22" s="1"/>
  <c r="S3815" i="22"/>
  <c r="N3817" i="22"/>
  <c r="M3817" i="22"/>
  <c r="L3818" i="22"/>
  <c r="K3818" i="22"/>
  <c r="O3818" i="22" s="1"/>
  <c r="J3818" i="22"/>
  <c r="G3819" i="22"/>
  <c r="T3819" i="22" s="1"/>
  <c r="R3816" i="22" l="1"/>
  <c r="P3817" i="22"/>
  <c r="Q3817" i="22" s="1"/>
  <c r="U3817" i="22" s="1"/>
  <c r="S3816" i="22"/>
  <c r="N3818" i="22"/>
  <c r="P3818" i="22" s="1"/>
  <c r="M3818" i="22"/>
  <c r="L3819" i="22"/>
  <c r="K3819" i="22"/>
  <c r="O3819" i="22" s="1"/>
  <c r="J3819" i="22"/>
  <c r="G3820" i="22"/>
  <c r="T3820" i="22" s="1"/>
  <c r="R3817" i="22" l="1"/>
  <c r="Q3818" i="22"/>
  <c r="U3818" i="22" s="1"/>
  <c r="S3817" i="22"/>
  <c r="N3819" i="22"/>
  <c r="M3819" i="22"/>
  <c r="L3820" i="22"/>
  <c r="K3820" i="22"/>
  <c r="O3820" i="22" s="1"/>
  <c r="J3820" i="22"/>
  <c r="G3821" i="22"/>
  <c r="T3821" i="22" s="1"/>
  <c r="R3818" i="22" l="1"/>
  <c r="P3819" i="22"/>
  <c r="Q3819" i="22" s="1"/>
  <c r="U3819" i="22" s="1"/>
  <c r="S3818" i="22"/>
  <c r="N3820" i="22"/>
  <c r="M3820" i="22"/>
  <c r="L3821" i="22"/>
  <c r="K3821" i="22"/>
  <c r="O3821" i="22" s="1"/>
  <c r="J3821" i="22"/>
  <c r="G3822" i="22"/>
  <c r="T3822" i="22" s="1"/>
  <c r="P3820" i="22" l="1"/>
  <c r="Q3820" i="22" s="1"/>
  <c r="U3820" i="22" s="1"/>
  <c r="R3819" i="22"/>
  <c r="S3819" i="22"/>
  <c r="N3821" i="22"/>
  <c r="M3821" i="22"/>
  <c r="L3822" i="22"/>
  <c r="K3822" i="22"/>
  <c r="O3822" i="22" s="1"/>
  <c r="J3822" i="22"/>
  <c r="G3823" i="22"/>
  <c r="T3823" i="22" s="1"/>
  <c r="R3820" i="22" l="1"/>
  <c r="P3821" i="22"/>
  <c r="Q3821" i="22" s="1"/>
  <c r="U3821" i="22" s="1"/>
  <c r="S3820" i="22"/>
  <c r="N3822" i="22"/>
  <c r="M3822" i="22"/>
  <c r="L3823" i="22"/>
  <c r="K3823" i="22"/>
  <c r="O3823" i="22" s="1"/>
  <c r="J3823" i="22"/>
  <c r="G3824" i="22"/>
  <c r="T3824" i="22" s="1"/>
  <c r="R3821" i="22" l="1"/>
  <c r="P3822" i="22"/>
  <c r="Q3822" i="22" s="1"/>
  <c r="U3822" i="22" s="1"/>
  <c r="S3821" i="22"/>
  <c r="N3823" i="22"/>
  <c r="M3823" i="22"/>
  <c r="L3824" i="22"/>
  <c r="K3824" i="22"/>
  <c r="O3824" i="22" s="1"/>
  <c r="J3824" i="22"/>
  <c r="G3825" i="22"/>
  <c r="T3825" i="22" s="1"/>
  <c r="R3822" i="22" l="1"/>
  <c r="P3823" i="22"/>
  <c r="Q3823" i="22" s="1"/>
  <c r="U3823" i="22" s="1"/>
  <c r="S3822" i="22"/>
  <c r="N3824" i="22"/>
  <c r="M3824" i="22"/>
  <c r="L3825" i="22"/>
  <c r="K3825" i="22"/>
  <c r="O3825" i="22" s="1"/>
  <c r="J3825" i="22"/>
  <c r="G3826" i="22"/>
  <c r="T3826" i="22" s="1"/>
  <c r="R3823" i="22" l="1"/>
  <c r="P3824" i="22"/>
  <c r="Q3824" i="22" s="1"/>
  <c r="U3824" i="22" s="1"/>
  <c r="S3823" i="22"/>
  <c r="N3825" i="22"/>
  <c r="M3825" i="22"/>
  <c r="L3826" i="22"/>
  <c r="K3826" i="22"/>
  <c r="O3826" i="22" s="1"/>
  <c r="J3826" i="22"/>
  <c r="G3827" i="22"/>
  <c r="T3827" i="22" s="1"/>
  <c r="R3824" i="22" l="1"/>
  <c r="P3825" i="22"/>
  <c r="Q3825" i="22" s="1"/>
  <c r="U3825" i="22" s="1"/>
  <c r="S3824" i="22"/>
  <c r="N3826" i="22"/>
  <c r="M3826" i="22"/>
  <c r="L3827" i="22"/>
  <c r="K3827" i="22"/>
  <c r="O3827" i="22" s="1"/>
  <c r="J3827" i="22"/>
  <c r="G3828" i="22"/>
  <c r="T3828" i="22" s="1"/>
  <c r="R3825" i="22" l="1"/>
  <c r="P3826" i="22"/>
  <c r="Q3826" i="22" s="1"/>
  <c r="U3826" i="22" s="1"/>
  <c r="S3825" i="22"/>
  <c r="N3827" i="22"/>
  <c r="M3827" i="22"/>
  <c r="L3828" i="22"/>
  <c r="K3828" i="22"/>
  <c r="O3828" i="22" s="1"/>
  <c r="J3828" i="22"/>
  <c r="G3829" i="22"/>
  <c r="T3829" i="22" s="1"/>
  <c r="P3827" i="22" l="1"/>
  <c r="Q3827" i="22" s="1"/>
  <c r="U3827" i="22" s="1"/>
  <c r="R3826" i="22"/>
  <c r="S3826" i="22"/>
  <c r="N3828" i="22"/>
  <c r="M3828" i="22"/>
  <c r="L3829" i="22"/>
  <c r="K3829" i="22"/>
  <c r="O3829" i="22" s="1"/>
  <c r="J3829" i="22"/>
  <c r="G3830" i="22"/>
  <c r="T3830" i="22" s="1"/>
  <c r="P3828" i="22" l="1"/>
  <c r="Q3828" i="22" s="1"/>
  <c r="U3828" i="22" s="1"/>
  <c r="R3827" i="22"/>
  <c r="S3827" i="22"/>
  <c r="N3829" i="22"/>
  <c r="M3829" i="22"/>
  <c r="L3830" i="22"/>
  <c r="K3830" i="22"/>
  <c r="O3830" i="22" s="1"/>
  <c r="J3830" i="22"/>
  <c r="G3831" i="22"/>
  <c r="T3831" i="22" s="1"/>
  <c r="P3829" i="22" l="1"/>
  <c r="Q3829" i="22" s="1"/>
  <c r="U3829" i="22" s="1"/>
  <c r="R3828" i="22"/>
  <c r="S3828" i="22"/>
  <c r="N3830" i="22"/>
  <c r="M3830" i="22"/>
  <c r="L3831" i="22"/>
  <c r="K3831" i="22"/>
  <c r="O3831" i="22" s="1"/>
  <c r="J3831" i="22"/>
  <c r="G3832" i="22"/>
  <c r="T3832" i="22" s="1"/>
  <c r="R3829" i="22" l="1"/>
  <c r="P3830" i="22"/>
  <c r="Q3830" i="22" s="1"/>
  <c r="U3830" i="22" s="1"/>
  <c r="S3829" i="22"/>
  <c r="N3831" i="22"/>
  <c r="M3831" i="22"/>
  <c r="L3832" i="22"/>
  <c r="K3832" i="22"/>
  <c r="O3832" i="22" s="1"/>
  <c r="J3832" i="22"/>
  <c r="G3833" i="22"/>
  <c r="T3833" i="22" s="1"/>
  <c r="P3831" i="22" l="1"/>
  <c r="Q3831" i="22" s="1"/>
  <c r="U3831" i="22" s="1"/>
  <c r="R3830" i="22"/>
  <c r="S3830" i="22"/>
  <c r="N3832" i="22"/>
  <c r="M3832" i="22"/>
  <c r="L3833" i="22"/>
  <c r="K3833" i="22"/>
  <c r="O3833" i="22" s="1"/>
  <c r="J3833" i="22"/>
  <c r="G3834" i="22"/>
  <c r="T3834" i="22" s="1"/>
  <c r="P3832" i="22" l="1"/>
  <c r="Q3832" i="22" s="1"/>
  <c r="U3832" i="22" s="1"/>
  <c r="R3831" i="22"/>
  <c r="S3831" i="22"/>
  <c r="N3833" i="22"/>
  <c r="M3833" i="22"/>
  <c r="L3834" i="22"/>
  <c r="K3834" i="22"/>
  <c r="O3834" i="22" s="1"/>
  <c r="J3834" i="22"/>
  <c r="G3835" i="22"/>
  <c r="T3835" i="22" s="1"/>
  <c r="P3833" i="22" l="1"/>
  <c r="Q3833" i="22" s="1"/>
  <c r="U3833" i="22" s="1"/>
  <c r="R3832" i="22"/>
  <c r="S3832" i="22"/>
  <c r="N3834" i="22"/>
  <c r="M3834" i="22"/>
  <c r="L3835" i="22"/>
  <c r="K3835" i="22"/>
  <c r="O3835" i="22" s="1"/>
  <c r="J3835" i="22"/>
  <c r="G3836" i="22"/>
  <c r="T3836" i="22" s="1"/>
  <c r="P3834" i="22" l="1"/>
  <c r="Q3834" i="22" s="1"/>
  <c r="U3834" i="22" s="1"/>
  <c r="R3833" i="22"/>
  <c r="S3833" i="22"/>
  <c r="N3835" i="22"/>
  <c r="M3835" i="22"/>
  <c r="L3836" i="22"/>
  <c r="K3836" i="22"/>
  <c r="O3836" i="22" s="1"/>
  <c r="J3836" i="22"/>
  <c r="G3837" i="22"/>
  <c r="T3837" i="22" s="1"/>
  <c r="R3834" i="22" l="1"/>
  <c r="P3835" i="22"/>
  <c r="Q3835" i="22" s="1"/>
  <c r="U3835" i="22" s="1"/>
  <c r="S3834" i="22"/>
  <c r="N3836" i="22"/>
  <c r="M3836" i="22"/>
  <c r="L3837" i="22"/>
  <c r="K3837" i="22"/>
  <c r="O3837" i="22" s="1"/>
  <c r="J3837" i="22"/>
  <c r="G3838" i="22"/>
  <c r="T3838" i="22" s="1"/>
  <c r="R3835" i="22" l="1"/>
  <c r="P3836" i="22"/>
  <c r="Q3836" i="22" s="1"/>
  <c r="U3836" i="22" s="1"/>
  <c r="S3835" i="22"/>
  <c r="N3837" i="22"/>
  <c r="M3837" i="22"/>
  <c r="L3838" i="22"/>
  <c r="K3838" i="22"/>
  <c r="O3838" i="22" s="1"/>
  <c r="J3838" i="22"/>
  <c r="G3839" i="22"/>
  <c r="T3839" i="22" s="1"/>
  <c r="P3837" i="22" l="1"/>
  <c r="Q3837" i="22" s="1"/>
  <c r="U3837" i="22" s="1"/>
  <c r="R3836" i="22"/>
  <c r="S3836" i="22"/>
  <c r="N3838" i="22"/>
  <c r="M3838" i="22"/>
  <c r="L3839" i="22"/>
  <c r="K3839" i="22"/>
  <c r="O3839" i="22" s="1"/>
  <c r="J3839" i="22"/>
  <c r="G3840" i="22"/>
  <c r="T3840" i="22" s="1"/>
  <c r="P3838" i="22" l="1"/>
  <c r="Q3838" i="22" s="1"/>
  <c r="U3838" i="22" s="1"/>
  <c r="R3837" i="22"/>
  <c r="S3837" i="22"/>
  <c r="N3839" i="22"/>
  <c r="M3839" i="22"/>
  <c r="L3840" i="22"/>
  <c r="K3840" i="22"/>
  <c r="O3840" i="22" s="1"/>
  <c r="J3840" i="22"/>
  <c r="G3841" i="22"/>
  <c r="T3841" i="22" s="1"/>
  <c r="P3839" i="22" l="1"/>
  <c r="Q3839" i="22" s="1"/>
  <c r="U3839" i="22" s="1"/>
  <c r="R3838" i="22"/>
  <c r="S3838" i="22"/>
  <c r="N3840" i="22"/>
  <c r="M3840" i="22"/>
  <c r="L3841" i="22"/>
  <c r="K3841" i="22"/>
  <c r="O3841" i="22" s="1"/>
  <c r="J3841" i="22"/>
  <c r="G3842" i="22"/>
  <c r="T3842" i="22" s="1"/>
  <c r="P3840" i="22" l="1"/>
  <c r="Q3840" i="22" s="1"/>
  <c r="U3840" i="22" s="1"/>
  <c r="R3839" i="22"/>
  <c r="S3839" i="22"/>
  <c r="N3841" i="22"/>
  <c r="M3841" i="22"/>
  <c r="L3842" i="22"/>
  <c r="K3842" i="22"/>
  <c r="O3842" i="22" s="1"/>
  <c r="J3842" i="22"/>
  <c r="G3843" i="22"/>
  <c r="T3843" i="22" s="1"/>
  <c r="R3840" i="22" l="1"/>
  <c r="P3841" i="22"/>
  <c r="Q3841" i="22" s="1"/>
  <c r="U3841" i="22" s="1"/>
  <c r="S3840" i="22"/>
  <c r="N3842" i="22"/>
  <c r="M3842" i="22"/>
  <c r="L3843" i="22"/>
  <c r="K3843" i="22"/>
  <c r="O3843" i="22" s="1"/>
  <c r="J3843" i="22"/>
  <c r="G3844" i="22"/>
  <c r="T3844" i="22" s="1"/>
  <c r="R3841" i="22" l="1"/>
  <c r="P3842" i="22"/>
  <c r="Q3842" i="22" s="1"/>
  <c r="U3842" i="22" s="1"/>
  <c r="S3841" i="22"/>
  <c r="N3843" i="22"/>
  <c r="M3843" i="22"/>
  <c r="L3844" i="22"/>
  <c r="K3844" i="22"/>
  <c r="O3844" i="22" s="1"/>
  <c r="J3844" i="22"/>
  <c r="G3845" i="22"/>
  <c r="T3845" i="22" s="1"/>
  <c r="R3842" i="22" l="1"/>
  <c r="P3843" i="22"/>
  <c r="Q3843" i="22" s="1"/>
  <c r="U3843" i="22" s="1"/>
  <c r="S3842" i="22"/>
  <c r="N3844" i="22"/>
  <c r="P3844" i="22" s="1"/>
  <c r="M3844" i="22"/>
  <c r="L3845" i="22"/>
  <c r="K3845" i="22"/>
  <c r="O3845" i="22" s="1"/>
  <c r="J3845" i="22"/>
  <c r="G3846" i="22"/>
  <c r="T3846" i="22" s="1"/>
  <c r="R3843" i="22" l="1"/>
  <c r="S3843" i="22"/>
  <c r="Q3844" i="22"/>
  <c r="U3844" i="22" s="1"/>
  <c r="N3845" i="22"/>
  <c r="M3845" i="22"/>
  <c r="L3846" i="22"/>
  <c r="K3846" i="22"/>
  <c r="O3846" i="22" s="1"/>
  <c r="J3846" i="22"/>
  <c r="G3847" i="22"/>
  <c r="T3847" i="22" s="1"/>
  <c r="P3845" i="22" l="1"/>
  <c r="Q3845" i="22" s="1"/>
  <c r="U3845" i="22" s="1"/>
  <c r="R3844" i="22"/>
  <c r="S3844" i="22"/>
  <c r="N3846" i="22"/>
  <c r="M3846" i="22"/>
  <c r="L3847" i="22"/>
  <c r="K3847" i="22"/>
  <c r="O3847" i="22" s="1"/>
  <c r="J3847" i="22"/>
  <c r="G3848" i="22"/>
  <c r="T3848" i="22" s="1"/>
  <c r="P3846" i="22" l="1"/>
  <c r="Q3846" i="22" s="1"/>
  <c r="U3846" i="22" s="1"/>
  <c r="R3845" i="22"/>
  <c r="S3845" i="22"/>
  <c r="N3847" i="22"/>
  <c r="M3847" i="22"/>
  <c r="L3848" i="22"/>
  <c r="K3848" i="22"/>
  <c r="O3848" i="22" s="1"/>
  <c r="J3848" i="22"/>
  <c r="G3849" i="22"/>
  <c r="T3849" i="22" s="1"/>
  <c r="R3846" i="22" l="1"/>
  <c r="P3847" i="22"/>
  <c r="Q3847" i="22" s="1"/>
  <c r="U3847" i="22" s="1"/>
  <c r="S3846" i="22"/>
  <c r="N3848" i="22"/>
  <c r="M3848" i="22"/>
  <c r="L3849" i="22"/>
  <c r="K3849" i="22"/>
  <c r="O3849" i="22" s="1"/>
  <c r="J3849" i="22"/>
  <c r="G3850" i="22"/>
  <c r="T3850" i="22" s="1"/>
  <c r="R3847" i="22" l="1"/>
  <c r="P3848" i="22"/>
  <c r="Q3848" i="22" s="1"/>
  <c r="U3848" i="22" s="1"/>
  <c r="S3847" i="22"/>
  <c r="N3849" i="22"/>
  <c r="M3849" i="22"/>
  <c r="L3850" i="22"/>
  <c r="K3850" i="22"/>
  <c r="O3850" i="22" s="1"/>
  <c r="J3850" i="22"/>
  <c r="G3851" i="22"/>
  <c r="T3851" i="22" s="1"/>
  <c r="R3848" i="22" l="1"/>
  <c r="P3849" i="22"/>
  <c r="Q3849" i="22" s="1"/>
  <c r="U3849" i="22" s="1"/>
  <c r="S3848" i="22"/>
  <c r="N3850" i="22"/>
  <c r="M3850" i="22"/>
  <c r="L3851" i="22"/>
  <c r="K3851" i="22"/>
  <c r="O3851" i="22" s="1"/>
  <c r="J3851" i="22"/>
  <c r="G3852" i="22"/>
  <c r="T3852" i="22" s="1"/>
  <c r="P3850" i="22" l="1"/>
  <c r="Q3850" i="22" s="1"/>
  <c r="U3850" i="22" s="1"/>
  <c r="R3849" i="22"/>
  <c r="S3849" i="22"/>
  <c r="N3851" i="22"/>
  <c r="M3851" i="22"/>
  <c r="L3852" i="22"/>
  <c r="K3852" i="22"/>
  <c r="O3852" i="22" s="1"/>
  <c r="J3852" i="22"/>
  <c r="G3853" i="22"/>
  <c r="T3853" i="22" s="1"/>
  <c r="P3851" i="22" l="1"/>
  <c r="Q3851" i="22" s="1"/>
  <c r="U3851" i="22" s="1"/>
  <c r="R3850" i="22"/>
  <c r="S3850" i="22"/>
  <c r="N3852" i="22"/>
  <c r="M3852" i="22"/>
  <c r="L3853" i="22"/>
  <c r="K3853" i="22"/>
  <c r="O3853" i="22" s="1"/>
  <c r="J3853" i="22"/>
  <c r="G3854" i="22"/>
  <c r="T3854" i="22" s="1"/>
  <c r="P3852" i="22" l="1"/>
  <c r="Q3852" i="22" s="1"/>
  <c r="U3852" i="22" s="1"/>
  <c r="R3851" i="22"/>
  <c r="S3851" i="22"/>
  <c r="N3853" i="22"/>
  <c r="M3853" i="22"/>
  <c r="L3854" i="22"/>
  <c r="K3854" i="22"/>
  <c r="O3854" i="22" s="1"/>
  <c r="J3854" i="22"/>
  <c r="G3855" i="22"/>
  <c r="T3855" i="22" s="1"/>
  <c r="P3853" i="22" l="1"/>
  <c r="Q3853" i="22" s="1"/>
  <c r="U3853" i="22" s="1"/>
  <c r="R3852" i="22"/>
  <c r="S3852" i="22"/>
  <c r="N3854" i="22"/>
  <c r="M3854" i="22"/>
  <c r="L3855" i="22"/>
  <c r="K3855" i="22"/>
  <c r="O3855" i="22" s="1"/>
  <c r="J3855" i="22"/>
  <c r="G3856" i="22"/>
  <c r="T3856" i="22" s="1"/>
  <c r="R3853" i="22" l="1"/>
  <c r="P3854" i="22"/>
  <c r="Q3854" i="22" s="1"/>
  <c r="U3854" i="22" s="1"/>
  <c r="S3853" i="22"/>
  <c r="N3855" i="22"/>
  <c r="M3855" i="22"/>
  <c r="L3856" i="22"/>
  <c r="K3856" i="22"/>
  <c r="O3856" i="22" s="1"/>
  <c r="J3856" i="22"/>
  <c r="G3857" i="22"/>
  <c r="T3857" i="22" s="1"/>
  <c r="R3854" i="22" l="1"/>
  <c r="P3855" i="22"/>
  <c r="Q3855" i="22" s="1"/>
  <c r="U3855" i="22" s="1"/>
  <c r="S3854" i="22"/>
  <c r="N3856" i="22"/>
  <c r="M3856" i="22"/>
  <c r="L3857" i="22"/>
  <c r="K3857" i="22"/>
  <c r="O3857" i="22" s="1"/>
  <c r="J3857" i="22"/>
  <c r="G3858" i="22"/>
  <c r="T3858" i="22" s="1"/>
  <c r="R3855" i="22" l="1"/>
  <c r="P3856" i="22"/>
  <c r="Q3856" i="22" s="1"/>
  <c r="U3856" i="22" s="1"/>
  <c r="S3855" i="22"/>
  <c r="N3857" i="22"/>
  <c r="M3857" i="22"/>
  <c r="L3858" i="22"/>
  <c r="K3858" i="22"/>
  <c r="O3858" i="22" s="1"/>
  <c r="J3858" i="22"/>
  <c r="G3859" i="22"/>
  <c r="T3859" i="22" s="1"/>
  <c r="R3856" i="22" l="1"/>
  <c r="P3857" i="22"/>
  <c r="Q3857" i="22" s="1"/>
  <c r="U3857" i="22" s="1"/>
  <c r="S3856" i="22"/>
  <c r="N3858" i="22"/>
  <c r="M3858" i="22"/>
  <c r="L3859" i="22"/>
  <c r="K3859" i="22"/>
  <c r="O3859" i="22" s="1"/>
  <c r="J3859" i="22"/>
  <c r="G3860" i="22"/>
  <c r="T3860" i="22" s="1"/>
  <c r="R3857" i="22" l="1"/>
  <c r="P3858" i="22"/>
  <c r="Q3858" i="22" s="1"/>
  <c r="U3858" i="22" s="1"/>
  <c r="S3857" i="22"/>
  <c r="N3859" i="22"/>
  <c r="M3859" i="22"/>
  <c r="L3860" i="22"/>
  <c r="K3860" i="22"/>
  <c r="O3860" i="22" s="1"/>
  <c r="J3860" i="22"/>
  <c r="G3861" i="22"/>
  <c r="T3861" i="22" s="1"/>
  <c r="R3858" i="22" l="1"/>
  <c r="P3859" i="22"/>
  <c r="Q3859" i="22" s="1"/>
  <c r="U3859" i="22" s="1"/>
  <c r="S3858" i="22"/>
  <c r="N3860" i="22"/>
  <c r="M3860" i="22"/>
  <c r="L3861" i="22"/>
  <c r="K3861" i="22"/>
  <c r="O3861" i="22" s="1"/>
  <c r="J3861" i="22"/>
  <c r="G3862" i="22"/>
  <c r="T3862" i="22" s="1"/>
  <c r="R3859" i="22" l="1"/>
  <c r="P3860" i="22"/>
  <c r="Q3860" i="22" s="1"/>
  <c r="U3860" i="22" s="1"/>
  <c r="S3859" i="22"/>
  <c r="N3861" i="22"/>
  <c r="M3861" i="22"/>
  <c r="L3862" i="22"/>
  <c r="K3862" i="22"/>
  <c r="O3862" i="22" s="1"/>
  <c r="J3862" i="22"/>
  <c r="G3863" i="22"/>
  <c r="T3863" i="22" s="1"/>
  <c r="R3860" i="22" l="1"/>
  <c r="S3860" i="22"/>
  <c r="P3861" i="22"/>
  <c r="Q3861" i="22" s="1"/>
  <c r="U3861" i="22" s="1"/>
  <c r="N3862" i="22"/>
  <c r="M3862" i="22"/>
  <c r="L3863" i="22"/>
  <c r="K3863" i="22"/>
  <c r="O3863" i="22" s="1"/>
  <c r="J3863" i="22"/>
  <c r="G3864" i="22"/>
  <c r="T3864" i="22" s="1"/>
  <c r="P3862" i="22" l="1"/>
  <c r="Q3862" i="22" s="1"/>
  <c r="U3862" i="22" s="1"/>
  <c r="S3861" i="22"/>
  <c r="R3861" i="22"/>
  <c r="N3863" i="22"/>
  <c r="M3863" i="22"/>
  <c r="L3864" i="22"/>
  <c r="K3864" i="22"/>
  <c r="O3864" i="22" s="1"/>
  <c r="J3864" i="22"/>
  <c r="G3865" i="22"/>
  <c r="T3865" i="22" s="1"/>
  <c r="R3862" i="22" l="1"/>
  <c r="P3863" i="22"/>
  <c r="Q3863" i="22" s="1"/>
  <c r="U3863" i="22" s="1"/>
  <c r="S3862" i="22"/>
  <c r="N3864" i="22"/>
  <c r="M3864" i="22"/>
  <c r="L3865" i="22"/>
  <c r="K3865" i="22"/>
  <c r="O3865" i="22" s="1"/>
  <c r="J3865" i="22"/>
  <c r="G3866" i="22"/>
  <c r="T3866" i="22" s="1"/>
  <c r="R3863" i="22" l="1"/>
  <c r="P3864" i="22"/>
  <c r="Q3864" i="22" s="1"/>
  <c r="U3864" i="22" s="1"/>
  <c r="S3863" i="22"/>
  <c r="N3865" i="22"/>
  <c r="M3865" i="22"/>
  <c r="L3866" i="22"/>
  <c r="K3866" i="22"/>
  <c r="O3866" i="22" s="1"/>
  <c r="J3866" i="22"/>
  <c r="G3867" i="22"/>
  <c r="T3867" i="22" s="1"/>
  <c r="P3865" i="22" l="1"/>
  <c r="Q3865" i="22" s="1"/>
  <c r="U3865" i="22" s="1"/>
  <c r="R3864" i="22"/>
  <c r="S3864" i="22"/>
  <c r="N3866" i="22"/>
  <c r="M3866" i="22"/>
  <c r="L3867" i="22"/>
  <c r="K3867" i="22"/>
  <c r="O3867" i="22" s="1"/>
  <c r="J3867" i="22"/>
  <c r="G3868" i="22"/>
  <c r="T3868" i="22" s="1"/>
  <c r="P3866" i="22" l="1"/>
  <c r="Q3866" i="22" s="1"/>
  <c r="U3866" i="22" s="1"/>
  <c r="R3865" i="22"/>
  <c r="S3865" i="22"/>
  <c r="N3867" i="22"/>
  <c r="M3867" i="22"/>
  <c r="L3868" i="22"/>
  <c r="K3868" i="22"/>
  <c r="O3868" i="22" s="1"/>
  <c r="J3868" i="22"/>
  <c r="G3869" i="22"/>
  <c r="T3869" i="22" s="1"/>
  <c r="P3867" i="22" l="1"/>
  <c r="Q3867" i="22" s="1"/>
  <c r="U3867" i="22" s="1"/>
  <c r="R3866" i="22"/>
  <c r="S3866" i="22"/>
  <c r="N3868" i="22"/>
  <c r="M3868" i="22"/>
  <c r="L3869" i="22"/>
  <c r="K3869" i="22"/>
  <c r="O3869" i="22" s="1"/>
  <c r="J3869" i="22"/>
  <c r="G3870" i="22"/>
  <c r="T3870" i="22" s="1"/>
  <c r="P3868" i="22" l="1"/>
  <c r="Q3868" i="22" s="1"/>
  <c r="U3868" i="22" s="1"/>
  <c r="R3867" i="22"/>
  <c r="S3867" i="22"/>
  <c r="N3869" i="22"/>
  <c r="M3869" i="22"/>
  <c r="L3870" i="22"/>
  <c r="K3870" i="22"/>
  <c r="O3870" i="22" s="1"/>
  <c r="J3870" i="22"/>
  <c r="G3871" i="22"/>
  <c r="T3871" i="22" s="1"/>
  <c r="P3869" i="22" l="1"/>
  <c r="Q3869" i="22" s="1"/>
  <c r="U3869" i="22" s="1"/>
  <c r="R3868" i="22"/>
  <c r="S3868" i="22"/>
  <c r="N3870" i="22"/>
  <c r="M3870" i="22"/>
  <c r="L3871" i="22"/>
  <c r="K3871" i="22"/>
  <c r="O3871" i="22" s="1"/>
  <c r="J3871" i="22"/>
  <c r="G3872" i="22"/>
  <c r="T3872" i="22" s="1"/>
  <c r="R3869" i="22" l="1"/>
  <c r="P3870" i="22"/>
  <c r="Q3870" i="22" s="1"/>
  <c r="U3870" i="22" s="1"/>
  <c r="S3869" i="22"/>
  <c r="N3871" i="22"/>
  <c r="P3871" i="22" s="1"/>
  <c r="M3871" i="22"/>
  <c r="L3872" i="22"/>
  <c r="K3872" i="22"/>
  <c r="O3872" i="22" s="1"/>
  <c r="J3872" i="22"/>
  <c r="G3873" i="22"/>
  <c r="T3873" i="22" s="1"/>
  <c r="R3870" i="22" l="1"/>
  <c r="Q3871" i="22"/>
  <c r="U3871" i="22" s="1"/>
  <c r="S3870" i="22"/>
  <c r="N3872" i="22"/>
  <c r="M3872" i="22"/>
  <c r="L3873" i="22"/>
  <c r="K3873" i="22"/>
  <c r="O3873" i="22" s="1"/>
  <c r="J3873" i="22"/>
  <c r="G3874" i="22"/>
  <c r="T3874" i="22" s="1"/>
  <c r="R3871" i="22" l="1"/>
  <c r="P3872" i="22"/>
  <c r="Q3872" i="22" s="1"/>
  <c r="U3872" i="22" s="1"/>
  <c r="S3871" i="22"/>
  <c r="N3873" i="22"/>
  <c r="M3873" i="22"/>
  <c r="L3874" i="22"/>
  <c r="K3874" i="22"/>
  <c r="O3874" i="22" s="1"/>
  <c r="J3874" i="22"/>
  <c r="G3875" i="22"/>
  <c r="T3875" i="22" s="1"/>
  <c r="P3873" i="22" l="1"/>
  <c r="Q3873" i="22" s="1"/>
  <c r="U3873" i="22" s="1"/>
  <c r="R3872" i="22"/>
  <c r="S3872" i="22"/>
  <c r="N3874" i="22"/>
  <c r="M3874" i="22"/>
  <c r="L3875" i="22"/>
  <c r="K3875" i="22"/>
  <c r="O3875" i="22" s="1"/>
  <c r="J3875" i="22"/>
  <c r="G3876" i="22"/>
  <c r="T3876" i="22" s="1"/>
  <c r="P3874" i="22" l="1"/>
  <c r="Q3874" i="22" s="1"/>
  <c r="U3874" i="22" s="1"/>
  <c r="R3873" i="22"/>
  <c r="S3873" i="22"/>
  <c r="N3875" i="22"/>
  <c r="M3875" i="22"/>
  <c r="L3876" i="22"/>
  <c r="K3876" i="22"/>
  <c r="O3876" i="22" s="1"/>
  <c r="J3876" i="22"/>
  <c r="G3877" i="22"/>
  <c r="T3877" i="22" s="1"/>
  <c r="P3875" i="22" l="1"/>
  <c r="Q3875" i="22" s="1"/>
  <c r="U3875" i="22" s="1"/>
  <c r="R3874" i="22"/>
  <c r="S3874" i="22"/>
  <c r="N3876" i="22"/>
  <c r="M3876" i="22"/>
  <c r="L3877" i="22"/>
  <c r="K3877" i="22"/>
  <c r="O3877" i="22" s="1"/>
  <c r="J3877" i="22"/>
  <c r="G3878" i="22"/>
  <c r="T3878" i="22" s="1"/>
  <c r="P3876" i="22" l="1"/>
  <c r="Q3876" i="22" s="1"/>
  <c r="U3876" i="22" s="1"/>
  <c r="S3875" i="22"/>
  <c r="R3875" i="22"/>
  <c r="N3877" i="22"/>
  <c r="M3877" i="22"/>
  <c r="L3878" i="22"/>
  <c r="K3878" i="22"/>
  <c r="O3878" i="22" s="1"/>
  <c r="J3878" i="22"/>
  <c r="G3879" i="22"/>
  <c r="T3879" i="22" s="1"/>
  <c r="R3876" i="22" l="1"/>
  <c r="P3877" i="22"/>
  <c r="Q3877" i="22" s="1"/>
  <c r="U3877" i="22" s="1"/>
  <c r="S3876" i="22"/>
  <c r="N3878" i="22"/>
  <c r="M3878" i="22"/>
  <c r="L3879" i="22"/>
  <c r="K3879" i="22"/>
  <c r="O3879" i="22" s="1"/>
  <c r="J3879" i="22"/>
  <c r="G3880" i="22"/>
  <c r="T3880" i="22" s="1"/>
  <c r="R3877" i="22" l="1"/>
  <c r="P3878" i="22"/>
  <c r="Q3878" i="22" s="1"/>
  <c r="U3878" i="22" s="1"/>
  <c r="S3877" i="22"/>
  <c r="N3879" i="22"/>
  <c r="M3879" i="22"/>
  <c r="L3880" i="22"/>
  <c r="K3880" i="22"/>
  <c r="O3880" i="22" s="1"/>
  <c r="J3880" i="22"/>
  <c r="G3881" i="22"/>
  <c r="T3881" i="22" s="1"/>
  <c r="R3878" i="22" l="1"/>
  <c r="P3879" i="22"/>
  <c r="Q3879" i="22" s="1"/>
  <c r="U3879" i="22" s="1"/>
  <c r="S3878" i="22"/>
  <c r="N3880" i="22"/>
  <c r="M3880" i="22"/>
  <c r="L3881" i="22"/>
  <c r="K3881" i="22"/>
  <c r="O3881" i="22" s="1"/>
  <c r="J3881" i="22"/>
  <c r="G3882" i="22"/>
  <c r="T3882" i="22" s="1"/>
  <c r="R3879" i="22" l="1"/>
  <c r="P3880" i="22"/>
  <c r="Q3880" i="22" s="1"/>
  <c r="U3880" i="22" s="1"/>
  <c r="S3879" i="22"/>
  <c r="N3881" i="22"/>
  <c r="P3881" i="22" s="1"/>
  <c r="M3881" i="22"/>
  <c r="L3882" i="22"/>
  <c r="K3882" i="22"/>
  <c r="O3882" i="22" s="1"/>
  <c r="J3882" i="22"/>
  <c r="G3883" i="22"/>
  <c r="T3883" i="22" s="1"/>
  <c r="R3880" i="22" l="1"/>
  <c r="Q3881" i="22"/>
  <c r="U3881" i="22" s="1"/>
  <c r="S3880" i="22"/>
  <c r="N3882" i="22"/>
  <c r="M3882" i="22"/>
  <c r="L3883" i="22"/>
  <c r="K3883" i="22"/>
  <c r="O3883" i="22" s="1"/>
  <c r="J3883" i="22"/>
  <c r="G3884" i="22"/>
  <c r="T3884" i="22" s="1"/>
  <c r="P3882" i="22" l="1"/>
  <c r="Q3882" i="22" s="1"/>
  <c r="U3882" i="22" s="1"/>
  <c r="R3881" i="22"/>
  <c r="S3881" i="22"/>
  <c r="N3883" i="22"/>
  <c r="M3883" i="22"/>
  <c r="L3884" i="22"/>
  <c r="K3884" i="22"/>
  <c r="O3884" i="22" s="1"/>
  <c r="J3884" i="22"/>
  <c r="G3885" i="22"/>
  <c r="T3885" i="22" s="1"/>
  <c r="S3882" i="22" l="1"/>
  <c r="R3882" i="22"/>
  <c r="P3883" i="22"/>
  <c r="Q3883" i="22" s="1"/>
  <c r="U3883" i="22" s="1"/>
  <c r="N3884" i="22"/>
  <c r="M3884" i="22"/>
  <c r="L3885" i="22"/>
  <c r="K3885" i="22"/>
  <c r="O3885" i="22" s="1"/>
  <c r="J3885" i="22"/>
  <c r="G3886" i="22"/>
  <c r="T3886" i="22" s="1"/>
  <c r="P3884" i="22" l="1"/>
  <c r="Q3884" i="22" s="1"/>
  <c r="U3884" i="22" s="1"/>
  <c r="R3883" i="22"/>
  <c r="S3883" i="22"/>
  <c r="N3885" i="22"/>
  <c r="M3885" i="22"/>
  <c r="L3886" i="22"/>
  <c r="K3886" i="22"/>
  <c r="O3886" i="22" s="1"/>
  <c r="J3886" i="22"/>
  <c r="G3887" i="22"/>
  <c r="T3887" i="22" s="1"/>
  <c r="R3884" i="22" l="1"/>
  <c r="P3885" i="22"/>
  <c r="Q3885" i="22" s="1"/>
  <c r="U3885" i="22" s="1"/>
  <c r="S3884" i="22"/>
  <c r="N3886" i="22"/>
  <c r="M3886" i="22"/>
  <c r="L3887" i="22"/>
  <c r="K3887" i="22"/>
  <c r="O3887" i="22" s="1"/>
  <c r="J3887" i="22"/>
  <c r="G3888" i="22"/>
  <c r="T3888" i="22" s="1"/>
  <c r="P3886" i="22" l="1"/>
  <c r="Q3886" i="22" s="1"/>
  <c r="U3886" i="22" s="1"/>
  <c r="R3885" i="22"/>
  <c r="S3885" i="22"/>
  <c r="N3887" i="22"/>
  <c r="M3887" i="22"/>
  <c r="L3888" i="22"/>
  <c r="K3888" i="22"/>
  <c r="O3888" i="22" s="1"/>
  <c r="J3888" i="22"/>
  <c r="G3889" i="22"/>
  <c r="T3889" i="22" s="1"/>
  <c r="R3886" i="22" l="1"/>
  <c r="P3887" i="22"/>
  <c r="Q3887" i="22" s="1"/>
  <c r="U3887" i="22" s="1"/>
  <c r="S3886" i="22"/>
  <c r="N3888" i="22"/>
  <c r="M3888" i="22"/>
  <c r="L3889" i="22"/>
  <c r="K3889" i="22"/>
  <c r="O3889" i="22" s="1"/>
  <c r="J3889" i="22"/>
  <c r="G3890" i="22"/>
  <c r="T3890" i="22" s="1"/>
  <c r="R3887" i="22" l="1"/>
  <c r="P3888" i="22"/>
  <c r="Q3888" i="22" s="1"/>
  <c r="U3888" i="22" s="1"/>
  <c r="S3887" i="22"/>
  <c r="N3889" i="22"/>
  <c r="M3889" i="22"/>
  <c r="L3890" i="22"/>
  <c r="K3890" i="22"/>
  <c r="O3890" i="22" s="1"/>
  <c r="J3890" i="22"/>
  <c r="G3891" i="22"/>
  <c r="T3891" i="22" s="1"/>
  <c r="P3889" i="22" l="1"/>
  <c r="Q3889" i="22" s="1"/>
  <c r="U3889" i="22" s="1"/>
  <c r="R3888" i="22"/>
  <c r="S3888" i="22"/>
  <c r="N3890" i="22"/>
  <c r="M3890" i="22"/>
  <c r="L3891" i="22"/>
  <c r="K3891" i="22"/>
  <c r="O3891" i="22" s="1"/>
  <c r="J3891" i="22"/>
  <c r="G3892" i="22"/>
  <c r="T3892" i="22" s="1"/>
  <c r="P3890" i="22" l="1"/>
  <c r="Q3890" i="22" s="1"/>
  <c r="U3890" i="22" s="1"/>
  <c r="R3889" i="22"/>
  <c r="S3889" i="22"/>
  <c r="N3891" i="22"/>
  <c r="M3891" i="22"/>
  <c r="L3892" i="22"/>
  <c r="K3892" i="22"/>
  <c r="O3892" i="22" s="1"/>
  <c r="J3892" i="22"/>
  <c r="G3893" i="22"/>
  <c r="T3893" i="22" s="1"/>
  <c r="R3890" i="22" l="1"/>
  <c r="P3891" i="22"/>
  <c r="Q3891" i="22" s="1"/>
  <c r="U3891" i="22" s="1"/>
  <c r="S3890" i="22"/>
  <c r="N3892" i="22"/>
  <c r="M3892" i="22"/>
  <c r="L3893" i="22"/>
  <c r="K3893" i="22"/>
  <c r="O3893" i="22" s="1"/>
  <c r="J3893" i="22"/>
  <c r="G3894" i="22"/>
  <c r="T3894" i="22" s="1"/>
  <c r="R3891" i="22" l="1"/>
  <c r="P3892" i="22"/>
  <c r="Q3892" i="22" s="1"/>
  <c r="U3892" i="22" s="1"/>
  <c r="S3891" i="22"/>
  <c r="N3893" i="22"/>
  <c r="M3893" i="22"/>
  <c r="L3894" i="22"/>
  <c r="K3894" i="22"/>
  <c r="O3894" i="22" s="1"/>
  <c r="J3894" i="22"/>
  <c r="G3895" i="22"/>
  <c r="T3895" i="22" s="1"/>
  <c r="R3892" i="22" l="1"/>
  <c r="P3893" i="22"/>
  <c r="Q3893" i="22" s="1"/>
  <c r="U3893" i="22" s="1"/>
  <c r="S3892" i="22"/>
  <c r="N3894" i="22"/>
  <c r="M3894" i="22"/>
  <c r="L3895" i="22"/>
  <c r="K3895" i="22"/>
  <c r="O3895" i="22" s="1"/>
  <c r="J3895" i="22"/>
  <c r="G3896" i="22"/>
  <c r="T3896" i="22" s="1"/>
  <c r="P3894" i="22" l="1"/>
  <c r="Q3894" i="22" s="1"/>
  <c r="U3894" i="22" s="1"/>
  <c r="R3893" i="22"/>
  <c r="S3893" i="22"/>
  <c r="N3895" i="22"/>
  <c r="M3895" i="22"/>
  <c r="L3896" i="22"/>
  <c r="K3896" i="22"/>
  <c r="O3896" i="22" s="1"/>
  <c r="J3896" i="22"/>
  <c r="G3897" i="22"/>
  <c r="T3897" i="22" s="1"/>
  <c r="R3894" i="22" l="1"/>
  <c r="P3895" i="22"/>
  <c r="Q3895" i="22" s="1"/>
  <c r="U3895" i="22" s="1"/>
  <c r="S3894" i="22"/>
  <c r="N3896" i="22"/>
  <c r="M3896" i="22"/>
  <c r="L3897" i="22"/>
  <c r="K3897" i="22"/>
  <c r="O3897" i="22" s="1"/>
  <c r="J3897" i="22"/>
  <c r="G3898" i="22"/>
  <c r="T3898" i="22" s="1"/>
  <c r="P3896" i="22" l="1"/>
  <c r="Q3896" i="22" s="1"/>
  <c r="U3896" i="22" s="1"/>
  <c r="R3895" i="22"/>
  <c r="S3895" i="22"/>
  <c r="N3897" i="22"/>
  <c r="M3897" i="22"/>
  <c r="L3898" i="22"/>
  <c r="K3898" i="22"/>
  <c r="O3898" i="22" s="1"/>
  <c r="J3898" i="22"/>
  <c r="G3899" i="22"/>
  <c r="T3899" i="22" s="1"/>
  <c r="P3897" i="22" l="1"/>
  <c r="Q3897" i="22" s="1"/>
  <c r="U3897" i="22" s="1"/>
  <c r="R3896" i="22"/>
  <c r="S3896" i="22"/>
  <c r="N3898" i="22"/>
  <c r="M3898" i="22"/>
  <c r="L3899" i="22"/>
  <c r="K3899" i="22"/>
  <c r="O3899" i="22" s="1"/>
  <c r="J3899" i="22"/>
  <c r="G3900" i="22"/>
  <c r="T3900" i="22" s="1"/>
  <c r="P3898" i="22" l="1"/>
  <c r="Q3898" i="22" s="1"/>
  <c r="U3898" i="22" s="1"/>
  <c r="R3897" i="22"/>
  <c r="S3897" i="22"/>
  <c r="N3899" i="22"/>
  <c r="M3899" i="22"/>
  <c r="L3900" i="22"/>
  <c r="K3900" i="22"/>
  <c r="O3900" i="22" s="1"/>
  <c r="J3900" i="22"/>
  <c r="G3901" i="22"/>
  <c r="T3901" i="22" s="1"/>
  <c r="P3899" i="22" l="1"/>
  <c r="Q3899" i="22" s="1"/>
  <c r="U3899" i="22" s="1"/>
  <c r="R3898" i="22"/>
  <c r="S3898" i="22"/>
  <c r="N3900" i="22"/>
  <c r="M3900" i="22"/>
  <c r="L3901" i="22"/>
  <c r="K3901" i="22"/>
  <c r="O3901" i="22" s="1"/>
  <c r="J3901" i="22"/>
  <c r="G3902" i="22"/>
  <c r="T3902" i="22" s="1"/>
  <c r="R3899" i="22" l="1"/>
  <c r="P3900" i="22"/>
  <c r="Q3900" i="22" s="1"/>
  <c r="U3900" i="22" s="1"/>
  <c r="S3899" i="22"/>
  <c r="N3901" i="22"/>
  <c r="M3901" i="22"/>
  <c r="L3902" i="22"/>
  <c r="K3902" i="22"/>
  <c r="O3902" i="22" s="1"/>
  <c r="J3902" i="22"/>
  <c r="G3903" i="22"/>
  <c r="T3903" i="22" s="1"/>
  <c r="R3900" i="22" l="1"/>
  <c r="P3901" i="22"/>
  <c r="Q3901" i="22" s="1"/>
  <c r="U3901" i="22" s="1"/>
  <c r="S3900" i="22"/>
  <c r="N3902" i="22"/>
  <c r="M3902" i="22"/>
  <c r="L3903" i="22"/>
  <c r="K3903" i="22"/>
  <c r="O3903" i="22" s="1"/>
  <c r="J3903" i="22"/>
  <c r="G3904" i="22"/>
  <c r="T3904" i="22" s="1"/>
  <c r="R3901" i="22" l="1"/>
  <c r="P3902" i="22"/>
  <c r="Q3902" i="22" s="1"/>
  <c r="U3902" i="22" s="1"/>
  <c r="S3901" i="22"/>
  <c r="N3903" i="22"/>
  <c r="M3903" i="22"/>
  <c r="L3904" i="22"/>
  <c r="K3904" i="22"/>
  <c r="O3904" i="22" s="1"/>
  <c r="J3904" i="22"/>
  <c r="G3905" i="22"/>
  <c r="T3905" i="22" s="1"/>
  <c r="P3903" i="22" l="1"/>
  <c r="Q3903" i="22" s="1"/>
  <c r="U3903" i="22" s="1"/>
  <c r="S3902" i="22"/>
  <c r="R3902" i="22"/>
  <c r="N3904" i="22"/>
  <c r="M3904" i="22"/>
  <c r="L3905" i="22"/>
  <c r="K3905" i="22"/>
  <c r="O3905" i="22" s="1"/>
  <c r="J3905" i="22"/>
  <c r="G3906" i="22"/>
  <c r="T3906" i="22" s="1"/>
  <c r="P3904" i="22" l="1"/>
  <c r="Q3904" i="22" s="1"/>
  <c r="U3904" i="22" s="1"/>
  <c r="S3903" i="22"/>
  <c r="R3903" i="22"/>
  <c r="N3905" i="22"/>
  <c r="M3905" i="22"/>
  <c r="J3906" i="22"/>
  <c r="L3906" i="22"/>
  <c r="K3906" i="22"/>
  <c r="O3906" i="22" s="1"/>
  <c r="G3907" i="22"/>
  <c r="T3907" i="22" s="1"/>
  <c r="P3905" i="22" l="1"/>
  <c r="Q3905" i="22" s="1"/>
  <c r="U3905" i="22" s="1"/>
  <c r="S3904" i="22"/>
  <c r="R3904" i="22"/>
  <c r="N3906" i="22"/>
  <c r="M3906" i="22"/>
  <c r="L3907" i="22"/>
  <c r="K3907" i="22"/>
  <c r="O3907" i="22" s="1"/>
  <c r="J3907" i="22"/>
  <c r="G3908" i="22"/>
  <c r="T3908" i="22" s="1"/>
  <c r="P3906" i="22" l="1"/>
  <c r="Q3906" i="22" s="1"/>
  <c r="U3906" i="22" s="1"/>
  <c r="R3905" i="22"/>
  <c r="S3905" i="22"/>
  <c r="N3907" i="22"/>
  <c r="M3907" i="22"/>
  <c r="L3908" i="22"/>
  <c r="K3908" i="22"/>
  <c r="O3908" i="22" s="1"/>
  <c r="J3908" i="22"/>
  <c r="G3909" i="22"/>
  <c r="T3909" i="22" s="1"/>
  <c r="P3907" i="22" l="1"/>
  <c r="Q3907" i="22" s="1"/>
  <c r="U3907" i="22" s="1"/>
  <c r="S3906" i="22"/>
  <c r="R3906" i="22"/>
  <c r="N3908" i="22"/>
  <c r="M3908" i="22"/>
  <c r="L3909" i="22"/>
  <c r="K3909" i="22"/>
  <c r="O3909" i="22" s="1"/>
  <c r="J3909" i="22"/>
  <c r="G3910" i="22"/>
  <c r="T3910" i="22" s="1"/>
  <c r="P3908" i="22" l="1"/>
  <c r="Q3908" i="22" s="1"/>
  <c r="U3908" i="22" s="1"/>
  <c r="S3907" i="22"/>
  <c r="R3907" i="22"/>
  <c r="N3909" i="22"/>
  <c r="M3909" i="22"/>
  <c r="L3910" i="22"/>
  <c r="K3910" i="22"/>
  <c r="O3910" i="22" s="1"/>
  <c r="J3910" i="22"/>
  <c r="G3911" i="22"/>
  <c r="T3911" i="22" s="1"/>
  <c r="S3908" i="22" l="1"/>
  <c r="P3909" i="22"/>
  <c r="Q3909" i="22" s="1"/>
  <c r="U3909" i="22" s="1"/>
  <c r="R3908" i="22"/>
  <c r="N3910" i="22"/>
  <c r="M3910" i="22"/>
  <c r="L3911" i="22"/>
  <c r="K3911" i="22"/>
  <c r="O3911" i="22" s="1"/>
  <c r="J3911" i="22"/>
  <c r="G3912" i="22"/>
  <c r="T3912" i="22" s="1"/>
  <c r="P3910" i="22" l="1"/>
  <c r="Q3910" i="22" s="1"/>
  <c r="U3910" i="22" s="1"/>
  <c r="R3909" i="22"/>
  <c r="S3909" i="22"/>
  <c r="N3911" i="22"/>
  <c r="P3911" i="22" s="1"/>
  <c r="M3911" i="22"/>
  <c r="L3912" i="22"/>
  <c r="K3912" i="22"/>
  <c r="O3912" i="22" s="1"/>
  <c r="J3912" i="22"/>
  <c r="G3913" i="22"/>
  <c r="T3913" i="22" s="1"/>
  <c r="R3910" i="22" l="1"/>
  <c r="S3910" i="22"/>
  <c r="Q3911" i="22"/>
  <c r="U3911" i="22" s="1"/>
  <c r="N3912" i="22"/>
  <c r="M3912" i="22"/>
  <c r="L3913" i="22"/>
  <c r="K3913" i="22"/>
  <c r="O3913" i="22" s="1"/>
  <c r="J3913" i="22"/>
  <c r="G3914" i="22"/>
  <c r="T3914" i="22" s="1"/>
  <c r="P3912" i="22" l="1"/>
  <c r="Q3912" i="22" s="1"/>
  <c r="U3912" i="22" s="1"/>
  <c r="R3911" i="22"/>
  <c r="S3911" i="22"/>
  <c r="N3913" i="22"/>
  <c r="M3913" i="22"/>
  <c r="L3914" i="22"/>
  <c r="K3914" i="22"/>
  <c r="O3914" i="22" s="1"/>
  <c r="J3914" i="22"/>
  <c r="G3915" i="22"/>
  <c r="T3915" i="22" s="1"/>
  <c r="P3913" i="22" l="1"/>
  <c r="Q3913" i="22" s="1"/>
  <c r="U3913" i="22" s="1"/>
  <c r="R3912" i="22"/>
  <c r="S3912" i="22"/>
  <c r="N3914" i="22"/>
  <c r="M3914" i="22"/>
  <c r="L3915" i="22"/>
  <c r="K3915" i="22"/>
  <c r="O3915" i="22" s="1"/>
  <c r="J3915" i="22"/>
  <c r="G3916" i="22"/>
  <c r="T3916" i="22" s="1"/>
  <c r="P3914" i="22" l="1"/>
  <c r="Q3914" i="22" s="1"/>
  <c r="U3914" i="22" s="1"/>
  <c r="R3913" i="22"/>
  <c r="S3913" i="22"/>
  <c r="N3915" i="22"/>
  <c r="M3915" i="22"/>
  <c r="L3916" i="22"/>
  <c r="K3916" i="22"/>
  <c r="O3916" i="22" s="1"/>
  <c r="J3916" i="22"/>
  <c r="G3917" i="22"/>
  <c r="T3917" i="22" s="1"/>
  <c r="P3915" i="22" l="1"/>
  <c r="Q3915" i="22" s="1"/>
  <c r="U3915" i="22" s="1"/>
  <c r="R3914" i="22"/>
  <c r="S3914" i="22"/>
  <c r="N3916" i="22"/>
  <c r="M3916" i="22"/>
  <c r="L3917" i="22"/>
  <c r="K3917" i="22"/>
  <c r="O3917" i="22" s="1"/>
  <c r="J3917" i="22"/>
  <c r="G3918" i="22"/>
  <c r="T3918" i="22" s="1"/>
  <c r="P3916" i="22" l="1"/>
  <c r="Q3916" i="22" s="1"/>
  <c r="U3916" i="22" s="1"/>
  <c r="R3915" i="22"/>
  <c r="S3915" i="22"/>
  <c r="N3917" i="22"/>
  <c r="M3917" i="22"/>
  <c r="L3918" i="22"/>
  <c r="K3918" i="22"/>
  <c r="O3918" i="22" s="1"/>
  <c r="J3918" i="22"/>
  <c r="G3919" i="22"/>
  <c r="T3919" i="22" s="1"/>
  <c r="R3916" i="22" l="1"/>
  <c r="P3917" i="22"/>
  <c r="Q3917" i="22" s="1"/>
  <c r="U3917" i="22" s="1"/>
  <c r="S3916" i="22"/>
  <c r="N3918" i="22"/>
  <c r="M3918" i="22"/>
  <c r="L3919" i="22"/>
  <c r="K3919" i="22"/>
  <c r="O3919" i="22" s="1"/>
  <c r="J3919" i="22"/>
  <c r="G3920" i="22"/>
  <c r="T3920" i="22" s="1"/>
  <c r="R3917" i="22" l="1"/>
  <c r="P3918" i="22"/>
  <c r="Q3918" i="22" s="1"/>
  <c r="U3918" i="22" s="1"/>
  <c r="S3917" i="22"/>
  <c r="N3919" i="22"/>
  <c r="M3919" i="22"/>
  <c r="L3920" i="22"/>
  <c r="K3920" i="22"/>
  <c r="O3920" i="22" s="1"/>
  <c r="J3920" i="22"/>
  <c r="G3921" i="22"/>
  <c r="T3921" i="22" s="1"/>
  <c r="R3918" i="22" l="1"/>
  <c r="P3919" i="22"/>
  <c r="Q3919" i="22" s="1"/>
  <c r="U3919" i="22" s="1"/>
  <c r="S3918" i="22"/>
  <c r="N3920" i="22"/>
  <c r="M3920" i="22"/>
  <c r="L3921" i="22"/>
  <c r="K3921" i="22"/>
  <c r="O3921" i="22" s="1"/>
  <c r="J3921" i="22"/>
  <c r="G3922" i="22"/>
  <c r="T3922" i="22" s="1"/>
  <c r="R3919" i="22" l="1"/>
  <c r="P3920" i="22"/>
  <c r="Q3920" i="22" s="1"/>
  <c r="U3920" i="22" s="1"/>
  <c r="S3919" i="22"/>
  <c r="N3921" i="22"/>
  <c r="M3921" i="22"/>
  <c r="L3922" i="22"/>
  <c r="K3922" i="22"/>
  <c r="O3922" i="22" s="1"/>
  <c r="J3922" i="22"/>
  <c r="G3923" i="22"/>
  <c r="T3923" i="22" s="1"/>
  <c r="R3920" i="22" l="1"/>
  <c r="P3921" i="22"/>
  <c r="Q3921" i="22" s="1"/>
  <c r="U3921" i="22" s="1"/>
  <c r="S3920" i="22"/>
  <c r="N3922" i="22"/>
  <c r="M3922" i="22"/>
  <c r="L3923" i="22"/>
  <c r="K3923" i="22"/>
  <c r="O3923" i="22" s="1"/>
  <c r="J3923" i="22"/>
  <c r="G3924" i="22"/>
  <c r="T3924" i="22" s="1"/>
  <c r="R3921" i="22" l="1"/>
  <c r="P3922" i="22"/>
  <c r="Q3922" i="22" s="1"/>
  <c r="U3922" i="22" s="1"/>
  <c r="S3921" i="22"/>
  <c r="N3923" i="22"/>
  <c r="M3923" i="22"/>
  <c r="L3924" i="22"/>
  <c r="K3924" i="22"/>
  <c r="O3924" i="22" s="1"/>
  <c r="J3924" i="22"/>
  <c r="G3925" i="22"/>
  <c r="T3925" i="22" s="1"/>
  <c r="P3923" i="22" l="1"/>
  <c r="Q3923" i="22" s="1"/>
  <c r="U3923" i="22" s="1"/>
  <c r="R3922" i="22"/>
  <c r="S3922" i="22"/>
  <c r="N3924" i="22"/>
  <c r="M3924" i="22"/>
  <c r="L3925" i="22"/>
  <c r="K3925" i="22"/>
  <c r="O3925" i="22" s="1"/>
  <c r="J3925" i="22"/>
  <c r="G3926" i="22"/>
  <c r="T3926" i="22" s="1"/>
  <c r="S3923" i="22" l="1"/>
  <c r="R3923" i="22"/>
  <c r="P3924" i="22"/>
  <c r="Q3924" i="22" s="1"/>
  <c r="U3924" i="22" s="1"/>
  <c r="N3925" i="22"/>
  <c r="M3925" i="22"/>
  <c r="L3926" i="22"/>
  <c r="K3926" i="22"/>
  <c r="O3926" i="22" s="1"/>
  <c r="J3926" i="22"/>
  <c r="G3927" i="22"/>
  <c r="T3927" i="22" s="1"/>
  <c r="P3925" i="22" l="1"/>
  <c r="Q3925" i="22" s="1"/>
  <c r="U3925" i="22" s="1"/>
  <c r="R3924" i="22"/>
  <c r="S3924" i="22"/>
  <c r="N3926" i="22"/>
  <c r="M3926" i="22"/>
  <c r="L3927" i="22"/>
  <c r="K3927" i="22"/>
  <c r="O3927" i="22" s="1"/>
  <c r="J3927" i="22"/>
  <c r="G3928" i="22"/>
  <c r="T3928" i="22" s="1"/>
  <c r="P3926" i="22" l="1"/>
  <c r="Q3926" i="22" s="1"/>
  <c r="U3926" i="22" s="1"/>
  <c r="R3925" i="22"/>
  <c r="S3925" i="22"/>
  <c r="N3927" i="22"/>
  <c r="M3927" i="22"/>
  <c r="L3928" i="22"/>
  <c r="K3928" i="22"/>
  <c r="O3928" i="22" s="1"/>
  <c r="J3928" i="22"/>
  <c r="G3929" i="22"/>
  <c r="T3929" i="22" s="1"/>
  <c r="R3926" i="22" l="1"/>
  <c r="P3927" i="22"/>
  <c r="Q3927" i="22" s="1"/>
  <c r="U3927" i="22" s="1"/>
  <c r="S3926" i="22"/>
  <c r="N3928" i="22"/>
  <c r="P3928" i="22" s="1"/>
  <c r="M3928" i="22"/>
  <c r="L3929" i="22"/>
  <c r="K3929" i="22"/>
  <c r="O3929" i="22" s="1"/>
  <c r="J3929" i="22"/>
  <c r="G3930" i="22"/>
  <c r="T3930" i="22" s="1"/>
  <c r="R3927" i="22" l="1"/>
  <c r="Q3928" i="22"/>
  <c r="U3928" i="22" s="1"/>
  <c r="S3927" i="22"/>
  <c r="N3929" i="22"/>
  <c r="M3929" i="22"/>
  <c r="L3930" i="22"/>
  <c r="K3930" i="22"/>
  <c r="O3930" i="22" s="1"/>
  <c r="J3930" i="22"/>
  <c r="G3931" i="22"/>
  <c r="T3931" i="22" s="1"/>
  <c r="R3928" i="22" l="1"/>
  <c r="P3929" i="22"/>
  <c r="Q3929" i="22" s="1"/>
  <c r="U3929" i="22" s="1"/>
  <c r="S3928" i="22"/>
  <c r="N3930" i="22"/>
  <c r="M3930" i="22"/>
  <c r="L3931" i="22"/>
  <c r="K3931" i="22"/>
  <c r="O3931" i="22" s="1"/>
  <c r="J3931" i="22"/>
  <c r="G3932" i="22"/>
  <c r="T3932" i="22" s="1"/>
  <c r="R3929" i="22" l="1"/>
  <c r="P3930" i="22"/>
  <c r="Q3930" i="22" s="1"/>
  <c r="U3930" i="22" s="1"/>
  <c r="S3929" i="22"/>
  <c r="N3931" i="22"/>
  <c r="M3931" i="22"/>
  <c r="L3932" i="22"/>
  <c r="K3932" i="22"/>
  <c r="O3932" i="22" s="1"/>
  <c r="J3932" i="22"/>
  <c r="G3933" i="22"/>
  <c r="T3933" i="22" s="1"/>
  <c r="R3930" i="22" l="1"/>
  <c r="P3931" i="22"/>
  <c r="Q3931" i="22" s="1"/>
  <c r="U3931" i="22" s="1"/>
  <c r="S3930" i="22"/>
  <c r="N3932" i="22"/>
  <c r="M3932" i="22"/>
  <c r="L3933" i="22"/>
  <c r="K3933" i="22"/>
  <c r="O3933" i="22" s="1"/>
  <c r="J3933" i="22"/>
  <c r="G3934" i="22"/>
  <c r="T3934" i="22" s="1"/>
  <c r="R3931" i="22" l="1"/>
  <c r="P3932" i="22"/>
  <c r="Q3932" i="22" s="1"/>
  <c r="U3932" i="22" s="1"/>
  <c r="S3931" i="22"/>
  <c r="N3933" i="22"/>
  <c r="M3933" i="22"/>
  <c r="L3934" i="22"/>
  <c r="K3934" i="22"/>
  <c r="O3934" i="22" s="1"/>
  <c r="J3934" i="22"/>
  <c r="G3935" i="22"/>
  <c r="T3935" i="22" s="1"/>
  <c r="R3932" i="22" l="1"/>
  <c r="P3933" i="22"/>
  <c r="Q3933" i="22" s="1"/>
  <c r="U3933" i="22" s="1"/>
  <c r="S3932" i="22"/>
  <c r="N3934" i="22"/>
  <c r="M3934" i="22"/>
  <c r="L3935" i="22"/>
  <c r="K3935" i="22"/>
  <c r="O3935" i="22" s="1"/>
  <c r="J3935" i="22"/>
  <c r="G3936" i="22"/>
  <c r="T3936" i="22" s="1"/>
  <c r="R3933" i="22" l="1"/>
  <c r="P3934" i="22"/>
  <c r="Q3934" i="22" s="1"/>
  <c r="U3934" i="22" s="1"/>
  <c r="S3933" i="22"/>
  <c r="N3935" i="22"/>
  <c r="M3935" i="22"/>
  <c r="L3936" i="22"/>
  <c r="K3936" i="22"/>
  <c r="O3936" i="22" s="1"/>
  <c r="J3936" i="22"/>
  <c r="G3937" i="22"/>
  <c r="T3937" i="22" s="1"/>
  <c r="P3935" i="22" l="1"/>
  <c r="Q3935" i="22" s="1"/>
  <c r="U3935" i="22" s="1"/>
  <c r="R3934" i="22"/>
  <c r="S3934" i="22"/>
  <c r="N3936" i="22"/>
  <c r="M3936" i="22"/>
  <c r="L3937" i="22"/>
  <c r="K3937" i="22"/>
  <c r="O3937" i="22" s="1"/>
  <c r="J3937" i="22"/>
  <c r="G3938" i="22"/>
  <c r="T3938" i="22" s="1"/>
  <c r="R3935" i="22" l="1"/>
  <c r="P3936" i="22"/>
  <c r="Q3936" i="22" s="1"/>
  <c r="U3936" i="22" s="1"/>
  <c r="S3935" i="22"/>
  <c r="N3937" i="22"/>
  <c r="M3937" i="22"/>
  <c r="L3938" i="22"/>
  <c r="K3938" i="22"/>
  <c r="O3938" i="22" s="1"/>
  <c r="J3938" i="22"/>
  <c r="G3939" i="22"/>
  <c r="T3939" i="22" s="1"/>
  <c r="R3936" i="22" l="1"/>
  <c r="P3937" i="22"/>
  <c r="Q3937" i="22" s="1"/>
  <c r="U3937" i="22" s="1"/>
  <c r="S3936" i="22"/>
  <c r="N3938" i="22"/>
  <c r="M3938" i="22"/>
  <c r="L3939" i="22"/>
  <c r="K3939" i="22"/>
  <c r="O3939" i="22" s="1"/>
  <c r="J3939" i="22"/>
  <c r="G3940" i="22"/>
  <c r="T3940" i="22" s="1"/>
  <c r="R3937" i="22" l="1"/>
  <c r="P3938" i="22"/>
  <c r="Q3938" i="22" s="1"/>
  <c r="U3938" i="22" s="1"/>
  <c r="S3937" i="22"/>
  <c r="N3939" i="22"/>
  <c r="M3939" i="22"/>
  <c r="L3940" i="22"/>
  <c r="K3940" i="22"/>
  <c r="O3940" i="22" s="1"/>
  <c r="J3940" i="22"/>
  <c r="G3941" i="22"/>
  <c r="T3941" i="22" s="1"/>
  <c r="P3939" i="22" l="1"/>
  <c r="Q3939" i="22" s="1"/>
  <c r="U3939" i="22" s="1"/>
  <c r="R3938" i="22"/>
  <c r="S3938" i="22"/>
  <c r="N3940" i="22"/>
  <c r="M3940" i="22"/>
  <c r="L3941" i="22"/>
  <c r="K3941" i="22"/>
  <c r="O3941" i="22" s="1"/>
  <c r="J3941" i="22"/>
  <c r="G3942" i="22"/>
  <c r="T3942" i="22" s="1"/>
  <c r="P3940" i="22" l="1"/>
  <c r="Q3940" i="22" s="1"/>
  <c r="U3940" i="22" s="1"/>
  <c r="R3939" i="22"/>
  <c r="S3939" i="22"/>
  <c r="N3941" i="22"/>
  <c r="M3941" i="22"/>
  <c r="L3942" i="22"/>
  <c r="K3942" i="22"/>
  <c r="O3942" i="22" s="1"/>
  <c r="J3942" i="22"/>
  <c r="G3943" i="22"/>
  <c r="T3943" i="22" s="1"/>
  <c r="R3940" i="22" l="1"/>
  <c r="P3941" i="22"/>
  <c r="Q3941" i="22" s="1"/>
  <c r="U3941" i="22" s="1"/>
  <c r="S3940" i="22"/>
  <c r="N3942" i="22"/>
  <c r="M3942" i="22"/>
  <c r="L3943" i="22"/>
  <c r="K3943" i="22"/>
  <c r="O3943" i="22" s="1"/>
  <c r="J3943" i="22"/>
  <c r="G3944" i="22"/>
  <c r="T3944" i="22" s="1"/>
  <c r="R3941" i="22" l="1"/>
  <c r="P3942" i="22"/>
  <c r="Q3942" i="22" s="1"/>
  <c r="U3942" i="22" s="1"/>
  <c r="S3941" i="22"/>
  <c r="N3943" i="22"/>
  <c r="M3943" i="22"/>
  <c r="L3944" i="22"/>
  <c r="K3944" i="22"/>
  <c r="O3944" i="22" s="1"/>
  <c r="J3944" i="22"/>
  <c r="G3945" i="22"/>
  <c r="T3945" i="22" s="1"/>
  <c r="R3942" i="22" l="1"/>
  <c r="P3943" i="22"/>
  <c r="Q3943" i="22" s="1"/>
  <c r="U3943" i="22" s="1"/>
  <c r="S3942" i="22"/>
  <c r="N3944" i="22"/>
  <c r="M3944" i="22"/>
  <c r="L3945" i="22"/>
  <c r="K3945" i="22"/>
  <c r="O3945" i="22" s="1"/>
  <c r="J3945" i="22"/>
  <c r="G3946" i="22"/>
  <c r="T3946" i="22" s="1"/>
  <c r="R3943" i="22" l="1"/>
  <c r="P3944" i="22"/>
  <c r="Q3944" i="22" s="1"/>
  <c r="U3944" i="22" s="1"/>
  <c r="S3943" i="22"/>
  <c r="N3945" i="22"/>
  <c r="M3945" i="22"/>
  <c r="L3946" i="22"/>
  <c r="K3946" i="22"/>
  <c r="O3946" i="22" s="1"/>
  <c r="J3946" i="22"/>
  <c r="G3947" i="22"/>
  <c r="T3947" i="22" s="1"/>
  <c r="R3944" i="22" l="1"/>
  <c r="P3945" i="22"/>
  <c r="Q3945" i="22" s="1"/>
  <c r="U3945" i="22" s="1"/>
  <c r="S3944" i="22"/>
  <c r="N3946" i="22"/>
  <c r="M3946" i="22"/>
  <c r="L3947" i="22"/>
  <c r="K3947" i="22"/>
  <c r="O3947" i="22" s="1"/>
  <c r="J3947" i="22"/>
  <c r="G3948" i="22"/>
  <c r="T3948" i="22" s="1"/>
  <c r="R3945" i="22" l="1"/>
  <c r="P3946" i="22"/>
  <c r="Q3946" i="22" s="1"/>
  <c r="U3946" i="22" s="1"/>
  <c r="S3945" i="22"/>
  <c r="N3947" i="22"/>
  <c r="M3947" i="22"/>
  <c r="L3948" i="22"/>
  <c r="K3948" i="22"/>
  <c r="O3948" i="22" s="1"/>
  <c r="J3948" i="22"/>
  <c r="G3949" i="22"/>
  <c r="T3949" i="22" s="1"/>
  <c r="R3946" i="22" l="1"/>
  <c r="P3947" i="22"/>
  <c r="Q3947" i="22" s="1"/>
  <c r="U3947" i="22" s="1"/>
  <c r="S3946" i="22"/>
  <c r="N3948" i="22"/>
  <c r="M3948" i="22"/>
  <c r="L3949" i="22"/>
  <c r="K3949" i="22"/>
  <c r="O3949" i="22" s="1"/>
  <c r="J3949" i="22"/>
  <c r="G3950" i="22"/>
  <c r="T3950" i="22" s="1"/>
  <c r="R3947" i="22" l="1"/>
  <c r="P3948" i="22"/>
  <c r="Q3948" i="22" s="1"/>
  <c r="U3948" i="22" s="1"/>
  <c r="S3947" i="22"/>
  <c r="N3949" i="22"/>
  <c r="M3949" i="22"/>
  <c r="L3950" i="22"/>
  <c r="K3950" i="22"/>
  <c r="O3950" i="22" s="1"/>
  <c r="J3950" i="22"/>
  <c r="G3951" i="22"/>
  <c r="T3951" i="22" s="1"/>
  <c r="R3948" i="22" l="1"/>
  <c r="P3949" i="22"/>
  <c r="Q3949" i="22" s="1"/>
  <c r="U3949" i="22" s="1"/>
  <c r="S3948" i="22"/>
  <c r="N3950" i="22"/>
  <c r="M3950" i="22"/>
  <c r="L3951" i="22"/>
  <c r="K3951" i="22"/>
  <c r="O3951" i="22" s="1"/>
  <c r="J3951" i="22"/>
  <c r="G3952" i="22"/>
  <c r="T3952" i="22" s="1"/>
  <c r="R3949" i="22" l="1"/>
  <c r="P3950" i="22"/>
  <c r="Q3950" i="22" s="1"/>
  <c r="U3950" i="22" s="1"/>
  <c r="S3949" i="22"/>
  <c r="N3951" i="22"/>
  <c r="M3951" i="22"/>
  <c r="L3952" i="22"/>
  <c r="K3952" i="22"/>
  <c r="O3952" i="22" s="1"/>
  <c r="J3952" i="22"/>
  <c r="G3953" i="22"/>
  <c r="T3953" i="22" s="1"/>
  <c r="R3950" i="22" l="1"/>
  <c r="P3951" i="22"/>
  <c r="Q3951" i="22" s="1"/>
  <c r="U3951" i="22" s="1"/>
  <c r="S3950" i="22"/>
  <c r="N3952" i="22"/>
  <c r="M3952" i="22"/>
  <c r="L3953" i="22"/>
  <c r="K3953" i="22"/>
  <c r="O3953" i="22" s="1"/>
  <c r="J3953" i="22"/>
  <c r="G3954" i="22"/>
  <c r="T3954" i="22" s="1"/>
  <c r="R3951" i="22" l="1"/>
  <c r="P3952" i="22"/>
  <c r="Q3952" i="22" s="1"/>
  <c r="U3952" i="22" s="1"/>
  <c r="S3951" i="22"/>
  <c r="N3953" i="22"/>
  <c r="M3953" i="22"/>
  <c r="L3954" i="22"/>
  <c r="K3954" i="22"/>
  <c r="O3954" i="22" s="1"/>
  <c r="J3954" i="22"/>
  <c r="G3955" i="22"/>
  <c r="T3955" i="22" s="1"/>
  <c r="P3953" i="22" l="1"/>
  <c r="Q3953" i="22" s="1"/>
  <c r="U3953" i="22" s="1"/>
  <c r="R3952" i="22"/>
  <c r="S3952" i="22"/>
  <c r="N3954" i="22"/>
  <c r="M3954" i="22"/>
  <c r="L3955" i="22"/>
  <c r="K3955" i="22"/>
  <c r="O3955" i="22" s="1"/>
  <c r="J3955" i="22"/>
  <c r="G3956" i="22"/>
  <c r="T3956" i="22" s="1"/>
  <c r="P3954" i="22" l="1"/>
  <c r="Q3954" i="22" s="1"/>
  <c r="U3954" i="22" s="1"/>
  <c r="R3953" i="22"/>
  <c r="S3953" i="22"/>
  <c r="N3955" i="22"/>
  <c r="M3955" i="22"/>
  <c r="L3956" i="22"/>
  <c r="K3956" i="22"/>
  <c r="O3956" i="22" s="1"/>
  <c r="J3956" i="22"/>
  <c r="G3957" i="22"/>
  <c r="T3957" i="22" s="1"/>
  <c r="P3955" i="22" l="1"/>
  <c r="Q3955" i="22" s="1"/>
  <c r="U3955" i="22" s="1"/>
  <c r="R3954" i="22"/>
  <c r="S3954" i="22"/>
  <c r="N3956" i="22"/>
  <c r="M3956" i="22"/>
  <c r="L3957" i="22"/>
  <c r="K3957" i="22"/>
  <c r="O3957" i="22" s="1"/>
  <c r="J3957" i="22"/>
  <c r="G3958" i="22"/>
  <c r="T3958" i="22" s="1"/>
  <c r="R3955" i="22" l="1"/>
  <c r="P3956" i="22"/>
  <c r="Q3956" i="22" s="1"/>
  <c r="U3956" i="22" s="1"/>
  <c r="S3955" i="22"/>
  <c r="N3957" i="22"/>
  <c r="M3957" i="22"/>
  <c r="L3958" i="22"/>
  <c r="K3958" i="22"/>
  <c r="O3958" i="22" s="1"/>
  <c r="J3958" i="22"/>
  <c r="G3959" i="22"/>
  <c r="T3959" i="22" s="1"/>
  <c r="R3956" i="22" l="1"/>
  <c r="P3957" i="22"/>
  <c r="Q3957" i="22" s="1"/>
  <c r="U3957" i="22" s="1"/>
  <c r="S3956" i="22"/>
  <c r="N3958" i="22"/>
  <c r="M3958" i="22"/>
  <c r="L3959" i="22"/>
  <c r="K3959" i="22"/>
  <c r="O3959" i="22" s="1"/>
  <c r="J3959" i="22"/>
  <c r="G3960" i="22"/>
  <c r="T3960" i="22" s="1"/>
  <c r="R3957" i="22" l="1"/>
  <c r="P3958" i="22"/>
  <c r="Q3958" i="22" s="1"/>
  <c r="U3958" i="22" s="1"/>
  <c r="S3957" i="22"/>
  <c r="N3959" i="22"/>
  <c r="M3959" i="22"/>
  <c r="L3960" i="22"/>
  <c r="K3960" i="22"/>
  <c r="O3960" i="22" s="1"/>
  <c r="J3960" i="22"/>
  <c r="G3961" i="22"/>
  <c r="T3961" i="22" s="1"/>
  <c r="P3959" i="22" l="1"/>
  <c r="Q3959" i="22" s="1"/>
  <c r="U3959" i="22" s="1"/>
  <c r="R3958" i="22"/>
  <c r="S3958" i="22"/>
  <c r="N3960" i="22"/>
  <c r="M3960" i="22"/>
  <c r="L3961" i="22"/>
  <c r="K3961" i="22"/>
  <c r="O3961" i="22" s="1"/>
  <c r="J3961" i="22"/>
  <c r="G3962" i="22"/>
  <c r="T3962" i="22" s="1"/>
  <c r="P3960" i="22" l="1"/>
  <c r="Q3960" i="22" s="1"/>
  <c r="U3960" i="22" s="1"/>
  <c r="R3959" i="22"/>
  <c r="S3959" i="22"/>
  <c r="N3961" i="22"/>
  <c r="M3961" i="22"/>
  <c r="L3962" i="22"/>
  <c r="K3962" i="22"/>
  <c r="O3962" i="22" s="1"/>
  <c r="J3962" i="22"/>
  <c r="G3963" i="22"/>
  <c r="T3963" i="22" s="1"/>
  <c r="R3960" i="22" l="1"/>
  <c r="P3961" i="22"/>
  <c r="Q3961" i="22" s="1"/>
  <c r="U3961" i="22" s="1"/>
  <c r="S3960" i="22"/>
  <c r="N3962" i="22"/>
  <c r="M3962" i="22"/>
  <c r="L3963" i="22"/>
  <c r="K3963" i="22"/>
  <c r="O3963" i="22" s="1"/>
  <c r="J3963" i="22"/>
  <c r="G3964" i="22"/>
  <c r="T3964" i="22" s="1"/>
  <c r="P3962" i="22" l="1"/>
  <c r="Q3962" i="22" s="1"/>
  <c r="U3962" i="22" s="1"/>
  <c r="R3961" i="22"/>
  <c r="S3961" i="22"/>
  <c r="N3963" i="22"/>
  <c r="M3963" i="22"/>
  <c r="L3964" i="22"/>
  <c r="K3964" i="22"/>
  <c r="O3964" i="22" s="1"/>
  <c r="J3964" i="22"/>
  <c r="G3965" i="22"/>
  <c r="T3965" i="22" s="1"/>
  <c r="P3963" i="22" l="1"/>
  <c r="Q3963" i="22" s="1"/>
  <c r="U3963" i="22" s="1"/>
  <c r="R3962" i="22"/>
  <c r="S3962" i="22"/>
  <c r="N3964" i="22"/>
  <c r="M3964" i="22"/>
  <c r="L3965" i="22"/>
  <c r="K3965" i="22"/>
  <c r="O3965" i="22" s="1"/>
  <c r="J3965" i="22"/>
  <c r="G3966" i="22"/>
  <c r="T3966" i="22" s="1"/>
  <c r="P3964" i="22" l="1"/>
  <c r="Q3964" i="22" s="1"/>
  <c r="U3964" i="22" s="1"/>
  <c r="R3963" i="22"/>
  <c r="S3963" i="22"/>
  <c r="N3965" i="22"/>
  <c r="P3965" i="22" s="1"/>
  <c r="M3965" i="22"/>
  <c r="L3966" i="22"/>
  <c r="K3966" i="22"/>
  <c r="O3966" i="22" s="1"/>
  <c r="J3966" i="22"/>
  <c r="G3967" i="22"/>
  <c r="T3967" i="22" s="1"/>
  <c r="R3964" i="22" l="1"/>
  <c r="Q3965" i="22"/>
  <c r="U3965" i="22" s="1"/>
  <c r="S3964" i="22"/>
  <c r="N3966" i="22"/>
  <c r="P3966" i="22" s="1"/>
  <c r="M3966" i="22"/>
  <c r="L3967" i="22"/>
  <c r="K3967" i="22"/>
  <c r="O3967" i="22" s="1"/>
  <c r="J3967" i="22"/>
  <c r="G3968" i="22"/>
  <c r="T3968" i="22" s="1"/>
  <c r="R3965" i="22" l="1"/>
  <c r="Q3966" i="22"/>
  <c r="U3966" i="22" s="1"/>
  <c r="S3965" i="22"/>
  <c r="N3967" i="22"/>
  <c r="M3967" i="22"/>
  <c r="L3968" i="22"/>
  <c r="K3968" i="22"/>
  <c r="O3968" i="22" s="1"/>
  <c r="J3968" i="22"/>
  <c r="G3969" i="22"/>
  <c r="T3969" i="22" s="1"/>
  <c r="R3966" i="22" l="1"/>
  <c r="P3967" i="22"/>
  <c r="Q3967" i="22" s="1"/>
  <c r="U3967" i="22" s="1"/>
  <c r="S3966" i="22"/>
  <c r="N3968" i="22"/>
  <c r="M3968" i="22"/>
  <c r="L3969" i="22"/>
  <c r="K3969" i="22"/>
  <c r="O3969" i="22" s="1"/>
  <c r="J3969" i="22"/>
  <c r="G3970" i="22"/>
  <c r="T3970" i="22" s="1"/>
  <c r="P3968" i="22" l="1"/>
  <c r="Q3968" i="22" s="1"/>
  <c r="U3968" i="22" s="1"/>
  <c r="R3967" i="22"/>
  <c r="S3967" i="22"/>
  <c r="N3969" i="22"/>
  <c r="M3969" i="22"/>
  <c r="L3970" i="22"/>
  <c r="K3970" i="22"/>
  <c r="O3970" i="22" s="1"/>
  <c r="J3970" i="22"/>
  <c r="G3971" i="22"/>
  <c r="T3971" i="22" s="1"/>
  <c r="P3969" i="22" l="1"/>
  <c r="Q3969" i="22" s="1"/>
  <c r="U3969" i="22" s="1"/>
  <c r="R3968" i="22"/>
  <c r="S3968" i="22"/>
  <c r="N3970" i="22"/>
  <c r="M3970" i="22"/>
  <c r="L3971" i="22"/>
  <c r="K3971" i="22"/>
  <c r="O3971" i="22" s="1"/>
  <c r="J3971" i="22"/>
  <c r="G3972" i="22"/>
  <c r="T3972" i="22" s="1"/>
  <c r="R3969" i="22" l="1"/>
  <c r="P3970" i="22"/>
  <c r="Q3970" i="22" s="1"/>
  <c r="U3970" i="22" s="1"/>
  <c r="S3969" i="22"/>
  <c r="N3971" i="22"/>
  <c r="M3971" i="22"/>
  <c r="L3972" i="22"/>
  <c r="K3972" i="22"/>
  <c r="O3972" i="22" s="1"/>
  <c r="J3972" i="22"/>
  <c r="G3973" i="22"/>
  <c r="T3973" i="22" s="1"/>
  <c r="P3971" i="22" l="1"/>
  <c r="Q3971" i="22" s="1"/>
  <c r="U3971" i="22" s="1"/>
  <c r="R3970" i="22"/>
  <c r="S3970" i="22"/>
  <c r="N3972" i="22"/>
  <c r="M3972" i="22"/>
  <c r="L3973" i="22"/>
  <c r="K3973" i="22"/>
  <c r="O3973" i="22" s="1"/>
  <c r="J3973" i="22"/>
  <c r="G3974" i="22"/>
  <c r="T3974" i="22" s="1"/>
  <c r="P3972" i="22" l="1"/>
  <c r="Q3972" i="22" s="1"/>
  <c r="U3972" i="22" s="1"/>
  <c r="R3971" i="22"/>
  <c r="S3971" i="22"/>
  <c r="N3973" i="22"/>
  <c r="M3973" i="22"/>
  <c r="L3974" i="22"/>
  <c r="K3974" i="22"/>
  <c r="O3974" i="22" s="1"/>
  <c r="J3974" i="22"/>
  <c r="G3975" i="22"/>
  <c r="T3975" i="22" s="1"/>
  <c r="P3973" i="22" l="1"/>
  <c r="Q3973" i="22" s="1"/>
  <c r="U3973" i="22" s="1"/>
  <c r="R3972" i="22"/>
  <c r="S3972" i="22"/>
  <c r="N3974" i="22"/>
  <c r="M3974" i="22"/>
  <c r="L3975" i="22"/>
  <c r="K3975" i="22"/>
  <c r="O3975" i="22" s="1"/>
  <c r="J3975" i="22"/>
  <c r="G3976" i="22"/>
  <c r="T3976" i="22" s="1"/>
  <c r="R3973" i="22" l="1"/>
  <c r="P3974" i="22"/>
  <c r="Q3974" i="22" s="1"/>
  <c r="U3974" i="22" s="1"/>
  <c r="S3973" i="22"/>
  <c r="N3975" i="22"/>
  <c r="M3975" i="22"/>
  <c r="L3976" i="22"/>
  <c r="K3976" i="22"/>
  <c r="O3976" i="22" s="1"/>
  <c r="J3976" i="22"/>
  <c r="G3977" i="22"/>
  <c r="T3977" i="22" s="1"/>
  <c r="R3974" i="22" l="1"/>
  <c r="P3975" i="22"/>
  <c r="Q3975" i="22" s="1"/>
  <c r="U3975" i="22" s="1"/>
  <c r="S3974" i="22"/>
  <c r="N3976" i="22"/>
  <c r="M3976" i="22"/>
  <c r="L3977" i="22"/>
  <c r="K3977" i="22"/>
  <c r="O3977" i="22" s="1"/>
  <c r="J3977" i="22"/>
  <c r="G3978" i="22"/>
  <c r="T3978" i="22" s="1"/>
  <c r="P3976" i="22" l="1"/>
  <c r="Q3976" i="22" s="1"/>
  <c r="U3976" i="22" s="1"/>
  <c r="R3975" i="22"/>
  <c r="S3975" i="22"/>
  <c r="N3977" i="22"/>
  <c r="M3977" i="22"/>
  <c r="L3978" i="22"/>
  <c r="K3978" i="22"/>
  <c r="O3978" i="22" s="1"/>
  <c r="J3978" i="22"/>
  <c r="G3979" i="22"/>
  <c r="T3979" i="22" s="1"/>
  <c r="P3977" i="22" l="1"/>
  <c r="Q3977" i="22" s="1"/>
  <c r="U3977" i="22" s="1"/>
  <c r="R3976" i="22"/>
  <c r="S3976" i="22"/>
  <c r="N3978" i="22"/>
  <c r="P3978" i="22" s="1"/>
  <c r="M3978" i="22"/>
  <c r="L3979" i="22"/>
  <c r="K3979" i="22"/>
  <c r="O3979" i="22" s="1"/>
  <c r="J3979" i="22"/>
  <c r="G3980" i="22"/>
  <c r="T3980" i="22" s="1"/>
  <c r="R3977" i="22" l="1"/>
  <c r="Q3978" i="22"/>
  <c r="U3978" i="22" s="1"/>
  <c r="S3977" i="22"/>
  <c r="N3979" i="22"/>
  <c r="M3979" i="22"/>
  <c r="L3980" i="22"/>
  <c r="K3980" i="22"/>
  <c r="O3980" i="22" s="1"/>
  <c r="J3980" i="22"/>
  <c r="G3981" i="22"/>
  <c r="T3981" i="22" s="1"/>
  <c r="R3978" i="22" l="1"/>
  <c r="P3979" i="22"/>
  <c r="Q3979" i="22" s="1"/>
  <c r="U3979" i="22" s="1"/>
  <c r="S3978" i="22"/>
  <c r="N3980" i="22"/>
  <c r="M3980" i="22"/>
  <c r="L3981" i="22"/>
  <c r="K3981" i="22"/>
  <c r="O3981" i="22" s="1"/>
  <c r="J3981" i="22"/>
  <c r="G3982" i="22"/>
  <c r="T3982" i="22" s="1"/>
  <c r="R3979" i="22" l="1"/>
  <c r="P3980" i="22"/>
  <c r="Q3980" i="22" s="1"/>
  <c r="U3980" i="22" s="1"/>
  <c r="S3979" i="22"/>
  <c r="N3981" i="22"/>
  <c r="M3981" i="22"/>
  <c r="L3982" i="22"/>
  <c r="K3982" i="22"/>
  <c r="O3982" i="22" s="1"/>
  <c r="J3982" i="22"/>
  <c r="G3983" i="22"/>
  <c r="T3983" i="22" s="1"/>
  <c r="R3980" i="22" l="1"/>
  <c r="P3981" i="22"/>
  <c r="Q3981" i="22" s="1"/>
  <c r="U3981" i="22" s="1"/>
  <c r="S3980" i="22"/>
  <c r="N3982" i="22"/>
  <c r="M3982" i="22"/>
  <c r="L3983" i="22"/>
  <c r="K3983" i="22"/>
  <c r="O3983" i="22" s="1"/>
  <c r="J3983" i="22"/>
  <c r="G3984" i="22"/>
  <c r="T3984" i="22" s="1"/>
  <c r="R3981" i="22" l="1"/>
  <c r="P3982" i="22"/>
  <c r="Q3982" i="22" s="1"/>
  <c r="U3982" i="22" s="1"/>
  <c r="S3981" i="22"/>
  <c r="N3983" i="22"/>
  <c r="M3983" i="22"/>
  <c r="L3984" i="22"/>
  <c r="K3984" i="22"/>
  <c r="O3984" i="22" s="1"/>
  <c r="J3984" i="22"/>
  <c r="G3985" i="22"/>
  <c r="T3985" i="22" s="1"/>
  <c r="P3983" i="22" l="1"/>
  <c r="Q3983" i="22" s="1"/>
  <c r="U3983" i="22" s="1"/>
  <c r="R3982" i="22"/>
  <c r="S3982" i="22"/>
  <c r="N3984" i="22"/>
  <c r="M3984" i="22"/>
  <c r="L3985" i="22"/>
  <c r="K3985" i="22"/>
  <c r="O3985" i="22" s="1"/>
  <c r="J3985" i="22"/>
  <c r="G3986" i="22"/>
  <c r="T3986" i="22" s="1"/>
  <c r="P3984" i="22" l="1"/>
  <c r="Q3984" i="22" s="1"/>
  <c r="U3984" i="22" s="1"/>
  <c r="R3983" i="22"/>
  <c r="S3983" i="22"/>
  <c r="N3985" i="22"/>
  <c r="M3985" i="22"/>
  <c r="L3986" i="22"/>
  <c r="K3986" i="22"/>
  <c r="O3986" i="22" s="1"/>
  <c r="J3986" i="22"/>
  <c r="G3987" i="22"/>
  <c r="T3987" i="22" s="1"/>
  <c r="P3985" i="22" l="1"/>
  <c r="Q3985" i="22" s="1"/>
  <c r="U3985" i="22" s="1"/>
  <c r="R3984" i="22"/>
  <c r="S3984" i="22"/>
  <c r="N3986" i="22"/>
  <c r="M3986" i="22"/>
  <c r="L3987" i="22"/>
  <c r="K3987" i="22"/>
  <c r="O3987" i="22" s="1"/>
  <c r="J3987" i="22"/>
  <c r="G3988" i="22"/>
  <c r="T3988" i="22" s="1"/>
  <c r="R3985" i="22" l="1"/>
  <c r="P3986" i="22"/>
  <c r="Q3986" i="22" s="1"/>
  <c r="U3986" i="22" s="1"/>
  <c r="S3985" i="22"/>
  <c r="N3987" i="22"/>
  <c r="M3987" i="22"/>
  <c r="L3988" i="22"/>
  <c r="K3988" i="22"/>
  <c r="O3988" i="22" s="1"/>
  <c r="J3988" i="22"/>
  <c r="G3989" i="22"/>
  <c r="T3989" i="22" s="1"/>
  <c r="R3986" i="22" l="1"/>
  <c r="P3987" i="22"/>
  <c r="Q3987" i="22" s="1"/>
  <c r="U3987" i="22" s="1"/>
  <c r="S3986" i="22"/>
  <c r="N3988" i="22"/>
  <c r="M3988" i="22"/>
  <c r="L3989" i="22"/>
  <c r="K3989" i="22"/>
  <c r="O3989" i="22" s="1"/>
  <c r="J3989" i="22"/>
  <c r="G3990" i="22"/>
  <c r="T3990" i="22" s="1"/>
  <c r="R3987" i="22" l="1"/>
  <c r="P3988" i="22"/>
  <c r="Q3988" i="22" s="1"/>
  <c r="U3988" i="22" s="1"/>
  <c r="S3987" i="22"/>
  <c r="N3989" i="22"/>
  <c r="M3989" i="22"/>
  <c r="L3990" i="22"/>
  <c r="K3990" i="22"/>
  <c r="O3990" i="22" s="1"/>
  <c r="J3990" i="22"/>
  <c r="G3991" i="22"/>
  <c r="T3991" i="22" s="1"/>
  <c r="R3988" i="22" l="1"/>
  <c r="P3989" i="22"/>
  <c r="Q3989" i="22" s="1"/>
  <c r="U3989" i="22" s="1"/>
  <c r="S3988" i="22"/>
  <c r="N3990" i="22"/>
  <c r="P3990" i="22" s="1"/>
  <c r="M3990" i="22"/>
  <c r="L3991" i="22"/>
  <c r="K3991" i="22"/>
  <c r="O3991" i="22" s="1"/>
  <c r="J3991" i="22"/>
  <c r="G3992" i="22"/>
  <c r="T3992" i="22" s="1"/>
  <c r="R3989" i="22" l="1"/>
  <c r="Q3990" i="22"/>
  <c r="U3990" i="22" s="1"/>
  <c r="S3989" i="22"/>
  <c r="N3991" i="22"/>
  <c r="M3991" i="22"/>
  <c r="L3992" i="22"/>
  <c r="K3992" i="22"/>
  <c r="O3992" i="22" s="1"/>
  <c r="J3992" i="22"/>
  <c r="G3993" i="22"/>
  <c r="T3993" i="22" s="1"/>
  <c r="R3990" i="22" l="1"/>
  <c r="P3991" i="22"/>
  <c r="Q3991" i="22" s="1"/>
  <c r="U3991" i="22" s="1"/>
  <c r="S3990" i="22"/>
  <c r="N3992" i="22"/>
  <c r="M3992" i="22"/>
  <c r="L3993" i="22"/>
  <c r="K3993" i="22"/>
  <c r="O3993" i="22" s="1"/>
  <c r="J3993" i="22"/>
  <c r="G3994" i="22"/>
  <c r="T3994" i="22" s="1"/>
  <c r="R3991" i="22" l="1"/>
  <c r="P3992" i="22"/>
  <c r="Q3992" i="22" s="1"/>
  <c r="U3992" i="22" s="1"/>
  <c r="S3991" i="22"/>
  <c r="N3993" i="22"/>
  <c r="M3993" i="22"/>
  <c r="L3994" i="22"/>
  <c r="K3994" i="22"/>
  <c r="O3994" i="22" s="1"/>
  <c r="J3994" i="22"/>
  <c r="G3995" i="22"/>
  <c r="T3995" i="22" s="1"/>
  <c r="R3992" i="22" l="1"/>
  <c r="P3993" i="22"/>
  <c r="Q3993" i="22" s="1"/>
  <c r="U3993" i="22" s="1"/>
  <c r="S3992" i="22"/>
  <c r="N3994" i="22"/>
  <c r="M3994" i="22"/>
  <c r="L3995" i="22"/>
  <c r="K3995" i="22"/>
  <c r="O3995" i="22" s="1"/>
  <c r="J3995" i="22"/>
  <c r="G3996" i="22"/>
  <c r="T3996" i="22" s="1"/>
  <c r="R3993" i="22" l="1"/>
  <c r="P3994" i="22"/>
  <c r="Q3994" i="22" s="1"/>
  <c r="U3994" i="22" s="1"/>
  <c r="S3993" i="22"/>
  <c r="N3995" i="22"/>
  <c r="M3995" i="22"/>
  <c r="L3996" i="22"/>
  <c r="K3996" i="22"/>
  <c r="O3996" i="22" s="1"/>
  <c r="J3996" i="22"/>
  <c r="G3997" i="22"/>
  <c r="T3997" i="22" s="1"/>
  <c r="R3994" i="22" l="1"/>
  <c r="P3995" i="22"/>
  <c r="Q3995" i="22" s="1"/>
  <c r="U3995" i="22" s="1"/>
  <c r="S3994" i="22"/>
  <c r="N3996" i="22"/>
  <c r="M3996" i="22"/>
  <c r="L3997" i="22"/>
  <c r="K3997" i="22"/>
  <c r="O3997" i="22" s="1"/>
  <c r="J3997" i="22"/>
  <c r="G3998" i="22"/>
  <c r="T3998" i="22" s="1"/>
  <c r="R3995" i="22" l="1"/>
  <c r="P3996" i="22"/>
  <c r="Q3996" i="22" s="1"/>
  <c r="U3996" i="22" s="1"/>
  <c r="S3995" i="22"/>
  <c r="N3997" i="22"/>
  <c r="M3997" i="22"/>
  <c r="L3998" i="22"/>
  <c r="K3998" i="22"/>
  <c r="O3998" i="22" s="1"/>
  <c r="J3998" i="22"/>
  <c r="G3999" i="22"/>
  <c r="T3999" i="22" s="1"/>
  <c r="R3996" i="22" l="1"/>
  <c r="S3996" i="22"/>
  <c r="P3997" i="22"/>
  <c r="Q3997" i="22" s="1"/>
  <c r="U3997" i="22" s="1"/>
  <c r="N3998" i="22"/>
  <c r="M3998" i="22"/>
  <c r="L3999" i="22"/>
  <c r="K3999" i="22"/>
  <c r="O3999" i="22" s="1"/>
  <c r="J3999" i="22"/>
  <c r="G4000" i="22"/>
  <c r="T4000" i="22" s="1"/>
  <c r="S3997" i="22" l="1"/>
  <c r="P3998" i="22"/>
  <c r="Q3998" i="22" s="1"/>
  <c r="U3998" i="22" s="1"/>
  <c r="R3997" i="22"/>
  <c r="N3999" i="22"/>
  <c r="M3999" i="22"/>
  <c r="L4000" i="22"/>
  <c r="K4000" i="22"/>
  <c r="O4000" i="22" s="1"/>
  <c r="J4000" i="22"/>
  <c r="G4001" i="22"/>
  <c r="T4001" i="22" s="1"/>
  <c r="R3998" i="22" l="1"/>
  <c r="P3999" i="22"/>
  <c r="Q3999" i="22" s="1"/>
  <c r="U3999" i="22" s="1"/>
  <c r="S3998" i="22"/>
  <c r="N4000" i="22"/>
  <c r="M4000" i="22"/>
  <c r="L4001" i="22"/>
  <c r="K4001" i="22"/>
  <c r="O4001" i="22" s="1"/>
  <c r="J4001" i="22"/>
  <c r="G4002" i="22"/>
  <c r="T4002" i="22" s="1"/>
  <c r="P4000" i="22" l="1"/>
  <c r="Q4000" i="22" s="1"/>
  <c r="U4000" i="22" s="1"/>
  <c r="R3999" i="22"/>
  <c r="S3999" i="22"/>
  <c r="N4001" i="22"/>
  <c r="M4001" i="22"/>
  <c r="L4002" i="22"/>
  <c r="K4002" i="22"/>
  <c r="O4002" i="22" s="1"/>
  <c r="J4002" i="22"/>
  <c r="G4003" i="22"/>
  <c r="T4003" i="22" s="1"/>
  <c r="P4001" i="22" l="1"/>
  <c r="Q4001" i="22" s="1"/>
  <c r="U4001" i="22" s="1"/>
  <c r="S4000" i="22"/>
  <c r="R4000" i="22"/>
  <c r="N4002" i="22"/>
  <c r="M4002" i="22"/>
  <c r="L4003" i="22"/>
  <c r="K4003" i="22"/>
  <c r="O4003" i="22" s="1"/>
  <c r="J4003" i="22"/>
  <c r="G4004" i="22"/>
  <c r="T4004" i="22" s="1"/>
  <c r="P4002" i="22" l="1"/>
  <c r="Q4002" i="22" s="1"/>
  <c r="U4002" i="22" s="1"/>
  <c r="R4001" i="22"/>
  <c r="S4001" i="22"/>
  <c r="N4003" i="22"/>
  <c r="M4003" i="22"/>
  <c r="L4004" i="22"/>
  <c r="K4004" i="22"/>
  <c r="O4004" i="22" s="1"/>
  <c r="J4004" i="22"/>
  <c r="G4005" i="22"/>
  <c r="T4005" i="22" s="1"/>
  <c r="R4002" i="22" l="1"/>
  <c r="P4003" i="22"/>
  <c r="Q4003" i="22" s="1"/>
  <c r="U4003" i="22" s="1"/>
  <c r="S4002" i="22"/>
  <c r="N4004" i="22"/>
  <c r="M4004" i="22"/>
  <c r="L4005" i="22"/>
  <c r="K4005" i="22"/>
  <c r="O4005" i="22" s="1"/>
  <c r="J4005" i="22"/>
  <c r="G4006" i="22"/>
  <c r="T4006" i="22" s="1"/>
  <c r="R4003" i="22" l="1"/>
  <c r="P4004" i="22"/>
  <c r="Q4004" i="22" s="1"/>
  <c r="U4004" i="22" s="1"/>
  <c r="S4003" i="22"/>
  <c r="N4005" i="22"/>
  <c r="M4005" i="22"/>
  <c r="L4006" i="22"/>
  <c r="K4006" i="22"/>
  <c r="O4006" i="22" s="1"/>
  <c r="J4006" i="22"/>
  <c r="G4007" i="22"/>
  <c r="T4007" i="22" s="1"/>
  <c r="R4004" i="22" l="1"/>
  <c r="P4005" i="22"/>
  <c r="Q4005" i="22" s="1"/>
  <c r="U4005" i="22" s="1"/>
  <c r="S4004" i="22"/>
  <c r="N4006" i="22"/>
  <c r="M4006" i="22"/>
  <c r="L4007" i="22"/>
  <c r="K4007" i="22"/>
  <c r="O4007" i="22" s="1"/>
  <c r="J4007" i="22"/>
  <c r="G4008" i="22"/>
  <c r="T4008" i="22" s="1"/>
  <c r="P4006" i="22" l="1"/>
  <c r="Q4006" i="22" s="1"/>
  <c r="U4006" i="22" s="1"/>
  <c r="R4005" i="22"/>
  <c r="S4005" i="22"/>
  <c r="N4007" i="22"/>
  <c r="M4007" i="22"/>
  <c r="L4008" i="22"/>
  <c r="K4008" i="22"/>
  <c r="O4008" i="22" s="1"/>
  <c r="J4008" i="22"/>
  <c r="G4009" i="22"/>
  <c r="T4009" i="22" s="1"/>
  <c r="P4007" i="22" l="1"/>
  <c r="Q4007" i="22" s="1"/>
  <c r="U4007" i="22" s="1"/>
  <c r="R4006" i="22"/>
  <c r="S4006" i="22"/>
  <c r="N4008" i="22"/>
  <c r="M4008" i="22"/>
  <c r="L4009" i="22"/>
  <c r="K4009" i="22"/>
  <c r="O4009" i="22" s="1"/>
  <c r="J4009" i="22"/>
  <c r="G4010" i="22"/>
  <c r="T4010" i="22" s="1"/>
  <c r="R4007" i="22" l="1"/>
  <c r="P4008" i="22"/>
  <c r="Q4008" i="22" s="1"/>
  <c r="U4008" i="22" s="1"/>
  <c r="S4007" i="22"/>
  <c r="N4009" i="22"/>
  <c r="M4009" i="22"/>
  <c r="L4010" i="22"/>
  <c r="K4010" i="22"/>
  <c r="O4010" i="22" s="1"/>
  <c r="J4010" i="22"/>
  <c r="G4011" i="22"/>
  <c r="T4011" i="22" s="1"/>
  <c r="R4008" i="22" l="1"/>
  <c r="P4009" i="22"/>
  <c r="Q4009" i="22" s="1"/>
  <c r="U4009" i="22" s="1"/>
  <c r="S4008" i="22"/>
  <c r="N4010" i="22"/>
  <c r="M4010" i="22"/>
  <c r="L4011" i="22"/>
  <c r="K4011" i="22"/>
  <c r="O4011" i="22" s="1"/>
  <c r="J4011" i="22"/>
  <c r="G4012" i="22"/>
  <c r="T4012" i="22" s="1"/>
  <c r="R4009" i="22" l="1"/>
  <c r="P4010" i="22"/>
  <c r="Q4010" i="22" s="1"/>
  <c r="U4010" i="22" s="1"/>
  <c r="S4009" i="22"/>
  <c r="N4011" i="22"/>
  <c r="M4011" i="22"/>
  <c r="L4012" i="22"/>
  <c r="K4012" i="22"/>
  <c r="O4012" i="22" s="1"/>
  <c r="J4012" i="22"/>
  <c r="G4013" i="22"/>
  <c r="T4013" i="22" s="1"/>
  <c r="P4011" i="22" l="1"/>
  <c r="Q4011" i="22" s="1"/>
  <c r="U4011" i="22" s="1"/>
  <c r="R4010" i="22"/>
  <c r="S4010" i="22"/>
  <c r="N4012" i="22"/>
  <c r="M4012" i="22"/>
  <c r="L4013" i="22"/>
  <c r="K4013" i="22"/>
  <c r="O4013" i="22" s="1"/>
  <c r="J4013" i="22"/>
  <c r="G4014" i="22"/>
  <c r="T4014" i="22" s="1"/>
  <c r="P4012" i="22" l="1"/>
  <c r="Q4012" i="22" s="1"/>
  <c r="U4012" i="22" s="1"/>
  <c r="R4011" i="22"/>
  <c r="S4011" i="22"/>
  <c r="N4013" i="22"/>
  <c r="M4013" i="22"/>
  <c r="L4014" i="22"/>
  <c r="K4014" i="22"/>
  <c r="O4014" i="22" s="1"/>
  <c r="J4014" i="22"/>
  <c r="G4015" i="22"/>
  <c r="T4015" i="22" s="1"/>
  <c r="R4012" i="22" l="1"/>
  <c r="P4013" i="22"/>
  <c r="Q4013" i="22" s="1"/>
  <c r="U4013" i="22" s="1"/>
  <c r="S4012" i="22"/>
  <c r="N4014" i="22"/>
  <c r="P4014" i="22" s="1"/>
  <c r="M4014" i="22"/>
  <c r="L4015" i="22"/>
  <c r="K4015" i="22"/>
  <c r="O4015" i="22" s="1"/>
  <c r="J4015" i="22"/>
  <c r="G4016" i="22"/>
  <c r="T4016" i="22" s="1"/>
  <c r="R4013" i="22" l="1"/>
  <c r="Q4014" i="22"/>
  <c r="U4014" i="22" s="1"/>
  <c r="S4013" i="22"/>
  <c r="N4015" i="22"/>
  <c r="M4015" i="22"/>
  <c r="L4016" i="22"/>
  <c r="K4016" i="22"/>
  <c r="O4016" i="22" s="1"/>
  <c r="J4016" i="22"/>
  <c r="G4017" i="22"/>
  <c r="T4017" i="22" s="1"/>
  <c r="R4014" i="22" l="1"/>
  <c r="P4015" i="22"/>
  <c r="Q4015" i="22" s="1"/>
  <c r="U4015" i="22" s="1"/>
  <c r="S4014" i="22"/>
  <c r="N4016" i="22"/>
  <c r="M4016" i="22"/>
  <c r="L4017" i="22"/>
  <c r="K4017" i="22"/>
  <c r="O4017" i="22" s="1"/>
  <c r="J4017" i="22"/>
  <c r="G4018" i="22"/>
  <c r="T4018" i="22" s="1"/>
  <c r="P4016" i="22" l="1"/>
  <c r="Q4016" i="22" s="1"/>
  <c r="U4016" i="22" s="1"/>
  <c r="R4015" i="22"/>
  <c r="S4015" i="22"/>
  <c r="N4017" i="22"/>
  <c r="M4017" i="22"/>
  <c r="L4018" i="22"/>
  <c r="K4018" i="22"/>
  <c r="O4018" i="22" s="1"/>
  <c r="J4018" i="22"/>
  <c r="G4019" i="22"/>
  <c r="T4019" i="22" s="1"/>
  <c r="P4017" i="22" l="1"/>
  <c r="Q4017" i="22" s="1"/>
  <c r="U4017" i="22" s="1"/>
  <c r="R4016" i="22"/>
  <c r="S4016" i="22"/>
  <c r="N4018" i="22"/>
  <c r="M4018" i="22"/>
  <c r="L4019" i="22"/>
  <c r="K4019" i="22"/>
  <c r="O4019" i="22" s="1"/>
  <c r="J4019" i="22"/>
  <c r="G4020" i="22"/>
  <c r="T4020" i="22" s="1"/>
  <c r="R4017" i="22" l="1"/>
  <c r="P4018" i="22"/>
  <c r="Q4018" i="22" s="1"/>
  <c r="U4018" i="22" s="1"/>
  <c r="S4017" i="22"/>
  <c r="N4019" i="22"/>
  <c r="M4019" i="22"/>
  <c r="L4020" i="22"/>
  <c r="K4020" i="22"/>
  <c r="O4020" i="22" s="1"/>
  <c r="J4020" i="22"/>
  <c r="G4021" i="22"/>
  <c r="T4021" i="22" s="1"/>
  <c r="R4018" i="22" l="1"/>
  <c r="P4019" i="22"/>
  <c r="Q4019" i="22" s="1"/>
  <c r="U4019" i="22" s="1"/>
  <c r="S4018" i="22"/>
  <c r="N4020" i="22"/>
  <c r="P4020" i="22" s="1"/>
  <c r="M4020" i="22"/>
  <c r="L4021" i="22"/>
  <c r="K4021" i="22"/>
  <c r="O4021" i="22" s="1"/>
  <c r="J4021" i="22"/>
  <c r="G4022" i="22"/>
  <c r="T4022" i="22" s="1"/>
  <c r="R4019" i="22" l="1"/>
  <c r="Q4020" i="22"/>
  <c r="U4020" i="22" s="1"/>
  <c r="S4019" i="22"/>
  <c r="N4021" i="22"/>
  <c r="M4021" i="22"/>
  <c r="L4022" i="22"/>
  <c r="K4022" i="22"/>
  <c r="O4022" i="22" s="1"/>
  <c r="J4022" i="22"/>
  <c r="G4023" i="22"/>
  <c r="T4023" i="22" s="1"/>
  <c r="R4020" i="22" l="1"/>
  <c r="P4021" i="22"/>
  <c r="Q4021" i="22" s="1"/>
  <c r="U4021" i="22" s="1"/>
  <c r="S4020" i="22"/>
  <c r="N4022" i="22"/>
  <c r="M4022" i="22"/>
  <c r="L4023" i="22"/>
  <c r="K4023" i="22"/>
  <c r="O4023" i="22" s="1"/>
  <c r="J4023" i="22"/>
  <c r="G4024" i="22"/>
  <c r="T4024" i="22" s="1"/>
  <c r="P4022" i="22" l="1"/>
  <c r="Q4022" i="22" s="1"/>
  <c r="U4022" i="22" s="1"/>
  <c r="R4021" i="22"/>
  <c r="S4021" i="22"/>
  <c r="N4023" i="22"/>
  <c r="M4023" i="22"/>
  <c r="L4024" i="22"/>
  <c r="K4024" i="22"/>
  <c r="O4024" i="22" s="1"/>
  <c r="J4024" i="22"/>
  <c r="G4025" i="22"/>
  <c r="T4025" i="22" s="1"/>
  <c r="P4023" i="22" l="1"/>
  <c r="Q4023" i="22" s="1"/>
  <c r="U4023" i="22" s="1"/>
  <c r="R4022" i="22"/>
  <c r="S4022" i="22"/>
  <c r="N4024" i="22"/>
  <c r="M4024" i="22"/>
  <c r="L4025" i="22"/>
  <c r="K4025" i="22"/>
  <c r="O4025" i="22" s="1"/>
  <c r="J4025" i="22"/>
  <c r="G4026" i="22"/>
  <c r="T4026" i="22" s="1"/>
  <c r="P4024" i="22" l="1"/>
  <c r="Q4024" i="22" s="1"/>
  <c r="U4024" i="22" s="1"/>
  <c r="R4023" i="22"/>
  <c r="S4023" i="22"/>
  <c r="N4025" i="22"/>
  <c r="M4025" i="22"/>
  <c r="L4026" i="22"/>
  <c r="K4026" i="22"/>
  <c r="O4026" i="22" s="1"/>
  <c r="J4026" i="22"/>
  <c r="G4027" i="22"/>
  <c r="T4027" i="22" s="1"/>
  <c r="P4025" i="22" l="1"/>
  <c r="Q4025" i="22" s="1"/>
  <c r="U4025" i="22" s="1"/>
  <c r="S4024" i="22"/>
  <c r="R4024" i="22"/>
  <c r="N4026" i="22"/>
  <c r="M4026" i="22"/>
  <c r="L4027" i="22"/>
  <c r="K4027" i="22"/>
  <c r="O4027" i="22" s="1"/>
  <c r="J4027" i="22"/>
  <c r="G4028" i="22"/>
  <c r="T4028" i="22" s="1"/>
  <c r="P4026" i="22" l="1"/>
  <c r="Q4026" i="22" s="1"/>
  <c r="U4026" i="22" s="1"/>
  <c r="R4025" i="22"/>
  <c r="S4025" i="22"/>
  <c r="N4027" i="22"/>
  <c r="M4027" i="22"/>
  <c r="L4028" i="22"/>
  <c r="K4028" i="22"/>
  <c r="O4028" i="22" s="1"/>
  <c r="J4028" i="22"/>
  <c r="G4029" i="22"/>
  <c r="T4029" i="22" s="1"/>
  <c r="P4027" i="22" l="1"/>
  <c r="Q4027" i="22" s="1"/>
  <c r="U4027" i="22" s="1"/>
  <c r="R4026" i="22"/>
  <c r="S4026" i="22"/>
  <c r="N4028" i="22"/>
  <c r="M4028" i="22"/>
  <c r="L4029" i="22"/>
  <c r="K4029" i="22"/>
  <c r="O4029" i="22" s="1"/>
  <c r="J4029" i="22"/>
  <c r="G4030" i="22"/>
  <c r="T4030" i="22" s="1"/>
  <c r="R4027" i="22" l="1"/>
  <c r="P4028" i="22"/>
  <c r="Q4028" i="22" s="1"/>
  <c r="U4028" i="22" s="1"/>
  <c r="S4027" i="22"/>
  <c r="N4029" i="22"/>
  <c r="M4029" i="22"/>
  <c r="L4030" i="22"/>
  <c r="K4030" i="22"/>
  <c r="O4030" i="22" s="1"/>
  <c r="J4030" i="22"/>
  <c r="G4031" i="22"/>
  <c r="T4031" i="22" s="1"/>
  <c r="R4028" i="22" l="1"/>
  <c r="P4029" i="22"/>
  <c r="Q4029" i="22" s="1"/>
  <c r="U4029" i="22" s="1"/>
  <c r="S4028" i="22"/>
  <c r="N4030" i="22"/>
  <c r="M4030" i="22"/>
  <c r="L4031" i="22"/>
  <c r="K4031" i="22"/>
  <c r="O4031" i="22" s="1"/>
  <c r="J4031" i="22"/>
  <c r="G4032" i="22"/>
  <c r="T4032" i="22" s="1"/>
  <c r="R4029" i="22" l="1"/>
  <c r="P4030" i="22"/>
  <c r="Q4030" i="22" s="1"/>
  <c r="U4030" i="22" s="1"/>
  <c r="S4029" i="22"/>
  <c r="N4031" i="22"/>
  <c r="M4031" i="22"/>
  <c r="L4032" i="22"/>
  <c r="K4032" i="22"/>
  <c r="O4032" i="22" s="1"/>
  <c r="J4032" i="22"/>
  <c r="G4033" i="22"/>
  <c r="T4033" i="22" s="1"/>
  <c r="R4030" i="22" l="1"/>
  <c r="P4031" i="22"/>
  <c r="Q4031" i="22" s="1"/>
  <c r="U4031" i="22" s="1"/>
  <c r="S4030" i="22"/>
  <c r="N4032" i="22"/>
  <c r="M4032" i="22"/>
  <c r="L4033" i="22"/>
  <c r="K4033" i="22"/>
  <c r="O4033" i="22" s="1"/>
  <c r="J4033" i="22"/>
  <c r="G4034" i="22"/>
  <c r="T4034" i="22" s="1"/>
  <c r="R4031" i="22" l="1"/>
  <c r="P4032" i="22"/>
  <c r="Q4032" i="22" s="1"/>
  <c r="U4032" i="22" s="1"/>
  <c r="S4031" i="22"/>
  <c r="N4033" i="22"/>
  <c r="M4033" i="22"/>
  <c r="L4034" i="22"/>
  <c r="K4034" i="22"/>
  <c r="O4034" i="22" s="1"/>
  <c r="J4034" i="22"/>
  <c r="G4035" i="22"/>
  <c r="T4035" i="22" s="1"/>
  <c r="R4032" i="22" l="1"/>
  <c r="P4033" i="22"/>
  <c r="Q4033" i="22" s="1"/>
  <c r="U4033" i="22" s="1"/>
  <c r="S4032" i="22"/>
  <c r="N4034" i="22"/>
  <c r="M4034" i="22"/>
  <c r="L4035" i="22"/>
  <c r="K4035" i="22"/>
  <c r="O4035" i="22" s="1"/>
  <c r="J4035" i="22"/>
  <c r="G4036" i="22"/>
  <c r="T4036" i="22" s="1"/>
  <c r="R4033" i="22" l="1"/>
  <c r="P4034" i="22"/>
  <c r="Q4034" i="22" s="1"/>
  <c r="U4034" i="22" s="1"/>
  <c r="S4033" i="22"/>
  <c r="N4035" i="22"/>
  <c r="M4035" i="22"/>
  <c r="L4036" i="22"/>
  <c r="K4036" i="22"/>
  <c r="O4036" i="22" s="1"/>
  <c r="J4036" i="22"/>
  <c r="G4037" i="22"/>
  <c r="T4037" i="22" s="1"/>
  <c r="R4034" i="22" l="1"/>
  <c r="P4035" i="22"/>
  <c r="Q4035" i="22" s="1"/>
  <c r="U4035" i="22" s="1"/>
  <c r="S4034" i="22"/>
  <c r="N4036" i="22"/>
  <c r="M4036" i="22"/>
  <c r="L4037" i="22"/>
  <c r="K4037" i="22"/>
  <c r="O4037" i="22" s="1"/>
  <c r="J4037" i="22"/>
  <c r="G4038" i="22"/>
  <c r="T4038" i="22" s="1"/>
  <c r="R4035" i="22" l="1"/>
  <c r="P4036" i="22"/>
  <c r="Q4036" i="22" s="1"/>
  <c r="U4036" i="22" s="1"/>
  <c r="S4035" i="22"/>
  <c r="N4037" i="22"/>
  <c r="M4037" i="22"/>
  <c r="L4038" i="22"/>
  <c r="K4038" i="22"/>
  <c r="O4038" i="22" s="1"/>
  <c r="J4038" i="22"/>
  <c r="G4039" i="22"/>
  <c r="T4039" i="22" s="1"/>
  <c r="R4036" i="22" l="1"/>
  <c r="P4037" i="22"/>
  <c r="Q4037" i="22" s="1"/>
  <c r="U4037" i="22" s="1"/>
  <c r="S4036" i="22"/>
  <c r="N4038" i="22"/>
  <c r="P4038" i="22" s="1"/>
  <c r="M4038" i="22"/>
  <c r="L4039" i="22"/>
  <c r="K4039" i="22"/>
  <c r="O4039" i="22" s="1"/>
  <c r="J4039" i="22"/>
  <c r="G4040" i="22"/>
  <c r="T4040" i="22" s="1"/>
  <c r="R4037" i="22" l="1"/>
  <c r="Q4038" i="22"/>
  <c r="U4038" i="22" s="1"/>
  <c r="S4037" i="22"/>
  <c r="N4039" i="22"/>
  <c r="M4039" i="22"/>
  <c r="L4040" i="22"/>
  <c r="K4040" i="22"/>
  <c r="O4040" i="22" s="1"/>
  <c r="J4040" i="22"/>
  <c r="G4041" i="22"/>
  <c r="T4041" i="22" s="1"/>
  <c r="R4038" i="22" l="1"/>
  <c r="P4039" i="22"/>
  <c r="Q4039" i="22" s="1"/>
  <c r="U4039" i="22" s="1"/>
  <c r="S4038" i="22"/>
  <c r="N4040" i="22"/>
  <c r="M4040" i="22"/>
  <c r="L4041" i="22"/>
  <c r="K4041" i="22"/>
  <c r="O4041" i="22" s="1"/>
  <c r="J4041" i="22"/>
  <c r="G4042" i="22"/>
  <c r="T4042" i="22" s="1"/>
  <c r="P4040" i="22" l="1"/>
  <c r="Q4040" i="22" s="1"/>
  <c r="U4040" i="22" s="1"/>
  <c r="R4039" i="22"/>
  <c r="S4039" i="22"/>
  <c r="N4041" i="22"/>
  <c r="M4041" i="22"/>
  <c r="L4042" i="22"/>
  <c r="K4042" i="22"/>
  <c r="O4042" i="22" s="1"/>
  <c r="J4042" i="22"/>
  <c r="G4043" i="22"/>
  <c r="T4043" i="22" s="1"/>
  <c r="R4040" i="22" l="1"/>
  <c r="P4041" i="22"/>
  <c r="Q4041" i="22" s="1"/>
  <c r="U4041" i="22" s="1"/>
  <c r="S4040" i="22"/>
  <c r="N4042" i="22"/>
  <c r="M4042" i="22"/>
  <c r="L4043" i="22"/>
  <c r="K4043" i="22"/>
  <c r="O4043" i="22" s="1"/>
  <c r="J4043" i="22"/>
  <c r="G4044" i="22"/>
  <c r="T4044" i="22" s="1"/>
  <c r="R4041" i="22" l="1"/>
  <c r="P4042" i="22"/>
  <c r="Q4042" i="22" s="1"/>
  <c r="U4042" i="22" s="1"/>
  <c r="S4041" i="22"/>
  <c r="N4043" i="22"/>
  <c r="M4043" i="22"/>
  <c r="L4044" i="22"/>
  <c r="K4044" i="22"/>
  <c r="O4044" i="22" s="1"/>
  <c r="J4044" i="22"/>
  <c r="G4045" i="22"/>
  <c r="T4045" i="22" s="1"/>
  <c r="R4042" i="22" l="1"/>
  <c r="P4043" i="22"/>
  <c r="Q4043" i="22" s="1"/>
  <c r="U4043" i="22" s="1"/>
  <c r="S4042" i="22"/>
  <c r="N4044" i="22"/>
  <c r="M4044" i="22"/>
  <c r="L4045" i="22"/>
  <c r="K4045" i="22"/>
  <c r="O4045" i="22" s="1"/>
  <c r="J4045" i="22"/>
  <c r="G4046" i="22"/>
  <c r="T4046" i="22" s="1"/>
  <c r="P4044" i="22" l="1"/>
  <c r="Q4044" i="22" s="1"/>
  <c r="U4044" i="22" s="1"/>
  <c r="R4043" i="22"/>
  <c r="S4043" i="22"/>
  <c r="N4045" i="22"/>
  <c r="M4045" i="22"/>
  <c r="L4046" i="22"/>
  <c r="K4046" i="22"/>
  <c r="O4046" i="22" s="1"/>
  <c r="J4046" i="22"/>
  <c r="G4047" i="22"/>
  <c r="T4047" i="22" s="1"/>
  <c r="R4044" i="22" l="1"/>
  <c r="P4045" i="22"/>
  <c r="Q4045" i="22" s="1"/>
  <c r="U4045" i="22" s="1"/>
  <c r="S4044" i="22"/>
  <c r="N4046" i="22"/>
  <c r="M4046" i="22"/>
  <c r="L4047" i="22"/>
  <c r="K4047" i="22"/>
  <c r="O4047" i="22" s="1"/>
  <c r="J4047" i="22"/>
  <c r="G4048" i="22"/>
  <c r="T4048" i="22" s="1"/>
  <c r="R4045" i="22" l="1"/>
  <c r="P4046" i="22"/>
  <c r="Q4046" i="22" s="1"/>
  <c r="U4046" i="22" s="1"/>
  <c r="S4045" i="22"/>
  <c r="N4047" i="22"/>
  <c r="M4047" i="22"/>
  <c r="L4048" i="22"/>
  <c r="K4048" i="22"/>
  <c r="O4048" i="22" s="1"/>
  <c r="J4048" i="22"/>
  <c r="G4049" i="22"/>
  <c r="T4049" i="22" s="1"/>
  <c r="P4047" i="22" l="1"/>
  <c r="Q4047" i="22" s="1"/>
  <c r="U4047" i="22" s="1"/>
  <c r="R4046" i="22"/>
  <c r="S4046" i="22"/>
  <c r="N4048" i="22"/>
  <c r="M4048" i="22"/>
  <c r="L4049" i="22"/>
  <c r="K4049" i="22"/>
  <c r="O4049" i="22" s="1"/>
  <c r="J4049" i="22"/>
  <c r="G4050" i="22"/>
  <c r="T4050" i="22" s="1"/>
  <c r="P4048" i="22" l="1"/>
  <c r="Q4048" i="22" s="1"/>
  <c r="U4048" i="22" s="1"/>
  <c r="R4047" i="22"/>
  <c r="S4047" i="22"/>
  <c r="N4049" i="22"/>
  <c r="M4049" i="22"/>
  <c r="L4050" i="22"/>
  <c r="K4050" i="22"/>
  <c r="O4050" i="22" s="1"/>
  <c r="J4050" i="22"/>
  <c r="G4051" i="22"/>
  <c r="T4051" i="22" s="1"/>
  <c r="P4049" i="22" l="1"/>
  <c r="Q4049" i="22" s="1"/>
  <c r="U4049" i="22" s="1"/>
  <c r="R4048" i="22"/>
  <c r="S4048" i="22"/>
  <c r="N4050" i="22"/>
  <c r="M4050" i="22"/>
  <c r="L4051" i="22"/>
  <c r="K4051" i="22"/>
  <c r="O4051" i="22" s="1"/>
  <c r="J4051" i="22"/>
  <c r="G4052" i="22"/>
  <c r="T4052" i="22" s="1"/>
  <c r="R4049" i="22" l="1"/>
  <c r="P4050" i="22"/>
  <c r="Q4050" i="22" s="1"/>
  <c r="U4050" i="22" s="1"/>
  <c r="S4049" i="22"/>
  <c r="N4051" i="22"/>
  <c r="M4051" i="22"/>
  <c r="L4052" i="22"/>
  <c r="K4052" i="22"/>
  <c r="O4052" i="22" s="1"/>
  <c r="J4052" i="22"/>
  <c r="G4053" i="22"/>
  <c r="T4053" i="22" s="1"/>
  <c r="R4050" i="22" l="1"/>
  <c r="P4051" i="22"/>
  <c r="Q4051" i="22" s="1"/>
  <c r="U4051" i="22" s="1"/>
  <c r="S4050" i="22"/>
  <c r="N4052" i="22"/>
  <c r="M4052" i="22"/>
  <c r="L4053" i="22"/>
  <c r="K4053" i="22"/>
  <c r="O4053" i="22" s="1"/>
  <c r="J4053" i="22"/>
  <c r="G4054" i="22"/>
  <c r="T4054" i="22" s="1"/>
  <c r="R4051" i="22" l="1"/>
  <c r="P4052" i="22"/>
  <c r="Q4052" i="22" s="1"/>
  <c r="U4052" i="22" s="1"/>
  <c r="S4051" i="22"/>
  <c r="N4053" i="22"/>
  <c r="M4053" i="22"/>
  <c r="L4054" i="22"/>
  <c r="K4054" i="22"/>
  <c r="O4054" i="22" s="1"/>
  <c r="J4054" i="22"/>
  <c r="G4055" i="22"/>
  <c r="T4055" i="22" s="1"/>
  <c r="R4052" i="22" l="1"/>
  <c r="P4053" i="22"/>
  <c r="Q4053" i="22" s="1"/>
  <c r="U4053" i="22" s="1"/>
  <c r="S4052" i="22"/>
  <c r="N4054" i="22"/>
  <c r="M4054" i="22"/>
  <c r="L4055" i="22"/>
  <c r="K4055" i="22"/>
  <c r="O4055" i="22" s="1"/>
  <c r="J4055" i="22"/>
  <c r="G4056" i="22"/>
  <c r="T4056" i="22" s="1"/>
  <c r="P4054" i="22" l="1"/>
  <c r="Q4054" i="22" s="1"/>
  <c r="U4054" i="22" s="1"/>
  <c r="R4053" i="22"/>
  <c r="S4053" i="22"/>
  <c r="N4055" i="22"/>
  <c r="M4055" i="22"/>
  <c r="L4056" i="22"/>
  <c r="K4056" i="22"/>
  <c r="O4056" i="22" s="1"/>
  <c r="J4056" i="22"/>
  <c r="G4057" i="22"/>
  <c r="T4057" i="22" s="1"/>
  <c r="R4054" i="22" l="1"/>
  <c r="P4055" i="22"/>
  <c r="Q4055" i="22" s="1"/>
  <c r="U4055" i="22" s="1"/>
  <c r="S4054" i="22"/>
  <c r="N4056" i="22"/>
  <c r="M4056" i="22"/>
  <c r="L4057" i="22"/>
  <c r="K4057" i="22"/>
  <c r="O4057" i="22" s="1"/>
  <c r="J4057" i="22"/>
  <c r="G4058" i="22"/>
  <c r="T4058" i="22" s="1"/>
  <c r="R4055" i="22" l="1"/>
  <c r="P4056" i="22"/>
  <c r="Q4056" i="22" s="1"/>
  <c r="U4056" i="22" s="1"/>
  <c r="S4055" i="22"/>
  <c r="N4057" i="22"/>
  <c r="M4057" i="22"/>
  <c r="L4058" i="22"/>
  <c r="K4058" i="22"/>
  <c r="O4058" i="22" s="1"/>
  <c r="J4058" i="22"/>
  <c r="G4059" i="22"/>
  <c r="T4059" i="22" s="1"/>
  <c r="R4056" i="22" l="1"/>
  <c r="P4057" i="22"/>
  <c r="Q4057" i="22" s="1"/>
  <c r="U4057" i="22" s="1"/>
  <c r="S4056" i="22"/>
  <c r="N4058" i="22"/>
  <c r="M4058" i="22"/>
  <c r="L4059" i="22"/>
  <c r="K4059" i="22"/>
  <c r="O4059" i="22" s="1"/>
  <c r="J4059" i="22"/>
  <c r="G4060" i="22"/>
  <c r="T4060" i="22" s="1"/>
  <c r="P4058" i="22" l="1"/>
  <c r="Q4058" i="22" s="1"/>
  <c r="U4058" i="22" s="1"/>
  <c r="R4057" i="22"/>
  <c r="S4057" i="22"/>
  <c r="N4059" i="22"/>
  <c r="M4059" i="22"/>
  <c r="L4060" i="22"/>
  <c r="K4060" i="22"/>
  <c r="O4060" i="22" s="1"/>
  <c r="J4060" i="22"/>
  <c r="G4061" i="22"/>
  <c r="T4061" i="22" s="1"/>
  <c r="R4058" i="22" l="1"/>
  <c r="P4059" i="22"/>
  <c r="Q4059" i="22" s="1"/>
  <c r="U4059" i="22" s="1"/>
  <c r="S4058" i="22"/>
  <c r="N4060" i="22"/>
  <c r="M4060" i="22"/>
  <c r="L4061" i="22"/>
  <c r="K4061" i="22"/>
  <c r="O4061" i="22" s="1"/>
  <c r="J4061" i="22"/>
  <c r="G4062" i="22"/>
  <c r="T4062" i="22" s="1"/>
  <c r="P4060" i="22" l="1"/>
  <c r="Q4060" i="22" s="1"/>
  <c r="U4060" i="22" s="1"/>
  <c r="R4059" i="22"/>
  <c r="S4059" i="22"/>
  <c r="N4061" i="22"/>
  <c r="M4061" i="22"/>
  <c r="L4062" i="22"/>
  <c r="K4062" i="22"/>
  <c r="O4062" i="22" s="1"/>
  <c r="J4062" i="22"/>
  <c r="G4063" i="22"/>
  <c r="T4063" i="22" s="1"/>
  <c r="R4060" i="22" l="1"/>
  <c r="P4061" i="22"/>
  <c r="Q4061" i="22" s="1"/>
  <c r="U4061" i="22" s="1"/>
  <c r="S4060" i="22"/>
  <c r="N4062" i="22"/>
  <c r="P4062" i="22" s="1"/>
  <c r="M4062" i="22"/>
  <c r="L4063" i="22"/>
  <c r="K4063" i="22"/>
  <c r="O4063" i="22" s="1"/>
  <c r="J4063" i="22"/>
  <c r="G4064" i="22"/>
  <c r="T4064" i="22" s="1"/>
  <c r="R4061" i="22" l="1"/>
  <c r="Q4062" i="22"/>
  <c r="U4062" i="22" s="1"/>
  <c r="S4061" i="22"/>
  <c r="N4063" i="22"/>
  <c r="M4063" i="22"/>
  <c r="L4064" i="22"/>
  <c r="K4064" i="22"/>
  <c r="O4064" i="22" s="1"/>
  <c r="J4064" i="22"/>
  <c r="G4065" i="22"/>
  <c r="T4065" i="22" s="1"/>
  <c r="R4062" i="22" l="1"/>
  <c r="P4063" i="22"/>
  <c r="Q4063" i="22" s="1"/>
  <c r="U4063" i="22" s="1"/>
  <c r="S4062" i="22"/>
  <c r="N4064" i="22"/>
  <c r="M4064" i="22"/>
  <c r="L4065" i="22"/>
  <c r="K4065" i="22"/>
  <c r="O4065" i="22" s="1"/>
  <c r="J4065" i="22"/>
  <c r="G4066" i="22"/>
  <c r="T4066" i="22" s="1"/>
  <c r="R4063" i="22" l="1"/>
  <c r="P4064" i="22"/>
  <c r="Q4064" i="22" s="1"/>
  <c r="U4064" i="22" s="1"/>
  <c r="S4063" i="22"/>
  <c r="N4065" i="22"/>
  <c r="M4065" i="22"/>
  <c r="L4066" i="22"/>
  <c r="K4066" i="22"/>
  <c r="O4066" i="22" s="1"/>
  <c r="J4066" i="22"/>
  <c r="G4067" i="22"/>
  <c r="T4067" i="22" s="1"/>
  <c r="P4065" i="22" l="1"/>
  <c r="Q4065" i="22" s="1"/>
  <c r="U4065" i="22" s="1"/>
  <c r="R4064" i="22"/>
  <c r="S4064" i="22"/>
  <c r="N4066" i="22"/>
  <c r="M4066" i="22"/>
  <c r="L4067" i="22"/>
  <c r="K4067" i="22"/>
  <c r="O4067" i="22" s="1"/>
  <c r="J4067" i="22"/>
  <c r="G4068" i="22"/>
  <c r="T4068" i="22" s="1"/>
  <c r="R4065" i="22" l="1"/>
  <c r="P4066" i="22"/>
  <c r="Q4066" i="22" s="1"/>
  <c r="U4066" i="22" s="1"/>
  <c r="S4065" i="22"/>
  <c r="N4067" i="22"/>
  <c r="M4067" i="22"/>
  <c r="L4068" i="22"/>
  <c r="K4068" i="22"/>
  <c r="O4068" i="22" s="1"/>
  <c r="J4068" i="22"/>
  <c r="G4069" i="22"/>
  <c r="T4069" i="22" s="1"/>
  <c r="P4067" i="22" l="1"/>
  <c r="Q4067" i="22" s="1"/>
  <c r="U4067" i="22" s="1"/>
  <c r="R4066" i="22"/>
  <c r="S4066" i="22"/>
  <c r="N4068" i="22"/>
  <c r="M4068" i="22"/>
  <c r="L4069" i="22"/>
  <c r="K4069" i="22"/>
  <c r="O4069" i="22" s="1"/>
  <c r="J4069" i="22"/>
  <c r="G4070" i="22"/>
  <c r="T4070" i="22" s="1"/>
  <c r="R4067" i="22" l="1"/>
  <c r="P4068" i="22"/>
  <c r="Q4068" i="22" s="1"/>
  <c r="U4068" i="22" s="1"/>
  <c r="S4067" i="22"/>
  <c r="N4069" i="22"/>
  <c r="M4069" i="22"/>
  <c r="L4070" i="22"/>
  <c r="K4070" i="22"/>
  <c r="O4070" i="22" s="1"/>
  <c r="J4070" i="22"/>
  <c r="G4071" i="22"/>
  <c r="T4071" i="22" s="1"/>
  <c r="R4068" i="22" l="1"/>
  <c r="P4069" i="22"/>
  <c r="Q4069" i="22" s="1"/>
  <c r="U4069" i="22" s="1"/>
  <c r="S4068" i="22"/>
  <c r="N4070" i="22"/>
  <c r="M4070" i="22"/>
  <c r="L4071" i="22"/>
  <c r="K4071" i="22"/>
  <c r="O4071" i="22" s="1"/>
  <c r="J4071" i="22"/>
  <c r="G4072" i="22"/>
  <c r="T4072" i="22" s="1"/>
  <c r="P4070" i="22" l="1"/>
  <c r="Q4070" i="22" s="1"/>
  <c r="U4070" i="22" s="1"/>
  <c r="R4069" i="22"/>
  <c r="S4069" i="22"/>
  <c r="N4071" i="22"/>
  <c r="M4071" i="22"/>
  <c r="L4072" i="22"/>
  <c r="K4072" i="22"/>
  <c r="O4072" i="22" s="1"/>
  <c r="J4072" i="22"/>
  <c r="G4073" i="22"/>
  <c r="T4073" i="22" s="1"/>
  <c r="P4071" i="22" l="1"/>
  <c r="Q4071" i="22" s="1"/>
  <c r="U4071" i="22" s="1"/>
  <c r="R4070" i="22"/>
  <c r="S4070" i="22"/>
  <c r="N4072" i="22"/>
  <c r="M4072" i="22"/>
  <c r="L4073" i="22"/>
  <c r="K4073" i="22"/>
  <c r="O4073" i="22" s="1"/>
  <c r="J4073" i="22"/>
  <c r="G4074" i="22"/>
  <c r="T4074" i="22" s="1"/>
  <c r="R4071" i="22" l="1"/>
  <c r="P4072" i="22"/>
  <c r="Q4072" i="22" s="1"/>
  <c r="U4072" i="22" s="1"/>
  <c r="S4071" i="22"/>
  <c r="N4073" i="22"/>
  <c r="M4073" i="22"/>
  <c r="L4074" i="22"/>
  <c r="K4074" i="22"/>
  <c r="O4074" i="22" s="1"/>
  <c r="J4074" i="22"/>
  <c r="G4075" i="22"/>
  <c r="T4075" i="22" s="1"/>
  <c r="P4073" i="22" l="1"/>
  <c r="Q4073" i="22" s="1"/>
  <c r="U4073" i="22" s="1"/>
  <c r="R4072" i="22"/>
  <c r="S4072" i="22"/>
  <c r="N4074" i="22"/>
  <c r="M4074" i="22"/>
  <c r="L4075" i="22"/>
  <c r="K4075" i="22"/>
  <c r="O4075" i="22" s="1"/>
  <c r="J4075" i="22"/>
  <c r="G4076" i="22"/>
  <c r="T4076" i="22" s="1"/>
  <c r="P4074" i="22" l="1"/>
  <c r="Q4074" i="22" s="1"/>
  <c r="U4074" i="22" s="1"/>
  <c r="R4073" i="22"/>
  <c r="S4073" i="22"/>
  <c r="N4075" i="22"/>
  <c r="P4075" i="22" s="1"/>
  <c r="M4075" i="22"/>
  <c r="L4076" i="22"/>
  <c r="K4076" i="22"/>
  <c r="O4076" i="22" s="1"/>
  <c r="J4076" i="22"/>
  <c r="G4077" i="22"/>
  <c r="T4077" i="22" s="1"/>
  <c r="R4074" i="22" l="1"/>
  <c r="Q4075" i="22"/>
  <c r="U4075" i="22" s="1"/>
  <c r="S4074" i="22"/>
  <c r="N4076" i="22"/>
  <c r="M4076" i="22"/>
  <c r="L4077" i="22"/>
  <c r="K4077" i="22"/>
  <c r="O4077" i="22" s="1"/>
  <c r="J4077" i="22"/>
  <c r="G4078" i="22"/>
  <c r="T4078" i="22" s="1"/>
  <c r="R4075" i="22" l="1"/>
  <c r="P4076" i="22"/>
  <c r="Q4076" i="22" s="1"/>
  <c r="U4076" i="22" s="1"/>
  <c r="S4075" i="22"/>
  <c r="N4077" i="22"/>
  <c r="M4077" i="22"/>
  <c r="L4078" i="22"/>
  <c r="K4078" i="22"/>
  <c r="O4078" i="22" s="1"/>
  <c r="J4078" i="22"/>
  <c r="G4079" i="22"/>
  <c r="T4079" i="22" s="1"/>
  <c r="P4077" i="22" l="1"/>
  <c r="Q4077" i="22" s="1"/>
  <c r="U4077" i="22" s="1"/>
  <c r="R4076" i="22"/>
  <c r="S4076" i="22"/>
  <c r="N4078" i="22"/>
  <c r="M4078" i="22"/>
  <c r="L4079" i="22"/>
  <c r="K4079" i="22"/>
  <c r="O4079" i="22" s="1"/>
  <c r="J4079" i="22"/>
  <c r="G4080" i="22"/>
  <c r="T4080" i="22" s="1"/>
  <c r="R4077" i="22" l="1"/>
  <c r="P4078" i="22"/>
  <c r="Q4078" i="22" s="1"/>
  <c r="U4078" i="22" s="1"/>
  <c r="S4077" i="22"/>
  <c r="N4079" i="22"/>
  <c r="M4079" i="22"/>
  <c r="L4080" i="22"/>
  <c r="K4080" i="22"/>
  <c r="O4080" i="22" s="1"/>
  <c r="J4080" i="22"/>
  <c r="G4081" i="22"/>
  <c r="T4081" i="22" s="1"/>
  <c r="P4079" i="22" l="1"/>
  <c r="Q4079" i="22" s="1"/>
  <c r="U4079" i="22" s="1"/>
  <c r="R4078" i="22"/>
  <c r="S4078" i="22"/>
  <c r="N4080" i="22"/>
  <c r="M4080" i="22"/>
  <c r="L4081" i="22"/>
  <c r="K4081" i="22"/>
  <c r="O4081" i="22" s="1"/>
  <c r="J4081" i="22"/>
  <c r="G4082" i="22"/>
  <c r="T4082" i="22" s="1"/>
  <c r="P4080" i="22" l="1"/>
  <c r="Q4080" i="22" s="1"/>
  <c r="U4080" i="22" s="1"/>
  <c r="R4079" i="22"/>
  <c r="S4079" i="22"/>
  <c r="N4081" i="22"/>
  <c r="M4081" i="22"/>
  <c r="L4082" i="22"/>
  <c r="K4082" i="22"/>
  <c r="O4082" i="22" s="1"/>
  <c r="J4082" i="22"/>
  <c r="G4083" i="22"/>
  <c r="T4083" i="22" s="1"/>
  <c r="P4081" i="22" l="1"/>
  <c r="Q4081" i="22" s="1"/>
  <c r="U4081" i="22" s="1"/>
  <c r="R4080" i="22"/>
  <c r="S4080" i="22"/>
  <c r="N4082" i="22"/>
  <c r="M4082" i="22"/>
  <c r="L4083" i="22"/>
  <c r="K4083" i="22"/>
  <c r="O4083" i="22" s="1"/>
  <c r="J4083" i="22"/>
  <c r="G4084" i="22"/>
  <c r="T4084" i="22" s="1"/>
  <c r="R4081" i="22" l="1"/>
  <c r="P4082" i="22"/>
  <c r="Q4082" i="22" s="1"/>
  <c r="U4082" i="22" s="1"/>
  <c r="S4081" i="22"/>
  <c r="N4083" i="22"/>
  <c r="M4083" i="22"/>
  <c r="L4084" i="22"/>
  <c r="K4084" i="22"/>
  <c r="O4084" i="22" s="1"/>
  <c r="J4084" i="22"/>
  <c r="G4085" i="22"/>
  <c r="T4085" i="22" s="1"/>
  <c r="R4082" i="22" l="1"/>
  <c r="P4083" i="22"/>
  <c r="Q4083" i="22" s="1"/>
  <c r="U4083" i="22" s="1"/>
  <c r="S4082" i="22"/>
  <c r="N4084" i="22"/>
  <c r="M4084" i="22"/>
  <c r="L4085" i="22"/>
  <c r="K4085" i="22"/>
  <c r="O4085" i="22" s="1"/>
  <c r="J4085" i="22"/>
  <c r="G4086" i="22"/>
  <c r="T4086" i="22" s="1"/>
  <c r="R4083" i="22" l="1"/>
  <c r="P4084" i="22"/>
  <c r="Q4084" i="22" s="1"/>
  <c r="U4084" i="22" s="1"/>
  <c r="S4083" i="22"/>
  <c r="N4085" i="22"/>
  <c r="M4085" i="22"/>
  <c r="L4086" i="22"/>
  <c r="K4086" i="22"/>
  <c r="O4086" i="22" s="1"/>
  <c r="J4086" i="22"/>
  <c r="G4087" i="22"/>
  <c r="T4087" i="22" s="1"/>
  <c r="R4084" i="22" l="1"/>
  <c r="P4085" i="22"/>
  <c r="Q4085" i="22" s="1"/>
  <c r="U4085" i="22" s="1"/>
  <c r="S4084" i="22"/>
  <c r="N4086" i="22"/>
  <c r="M4086" i="22"/>
  <c r="L4087" i="22"/>
  <c r="K4087" i="22"/>
  <c r="O4087" i="22" s="1"/>
  <c r="J4087" i="22"/>
  <c r="G4088" i="22"/>
  <c r="T4088" i="22" s="1"/>
  <c r="P4086" i="22" l="1"/>
  <c r="Q4086" i="22" s="1"/>
  <c r="U4086" i="22" s="1"/>
  <c r="R4085" i="22"/>
  <c r="S4085" i="22"/>
  <c r="N4087" i="22"/>
  <c r="M4087" i="22"/>
  <c r="L4088" i="22"/>
  <c r="K4088" i="22"/>
  <c r="O4088" i="22" s="1"/>
  <c r="J4088" i="22"/>
  <c r="G4089" i="22"/>
  <c r="T4089" i="22" s="1"/>
  <c r="R4086" i="22" l="1"/>
  <c r="P4087" i="22"/>
  <c r="Q4087" i="22" s="1"/>
  <c r="U4087" i="22" s="1"/>
  <c r="S4086" i="22"/>
  <c r="N4088" i="22"/>
  <c r="M4088" i="22"/>
  <c r="L4089" i="22"/>
  <c r="K4089" i="22"/>
  <c r="O4089" i="22" s="1"/>
  <c r="J4089" i="22"/>
  <c r="G4090" i="22"/>
  <c r="T4090" i="22" s="1"/>
  <c r="R4087" i="22" l="1"/>
  <c r="P4088" i="22"/>
  <c r="Q4088" i="22" s="1"/>
  <c r="U4088" i="22" s="1"/>
  <c r="S4087" i="22"/>
  <c r="N4089" i="22"/>
  <c r="M4089" i="22"/>
  <c r="L4090" i="22"/>
  <c r="K4090" i="22"/>
  <c r="O4090" i="22" s="1"/>
  <c r="J4090" i="22"/>
  <c r="G4091" i="22"/>
  <c r="T4091" i="22" s="1"/>
  <c r="P4089" i="22" l="1"/>
  <c r="Q4089" i="22" s="1"/>
  <c r="U4089" i="22" s="1"/>
  <c r="R4088" i="22"/>
  <c r="S4088" i="22"/>
  <c r="N4090" i="22"/>
  <c r="M4090" i="22"/>
  <c r="L4091" i="22"/>
  <c r="K4091" i="22"/>
  <c r="O4091" i="22" s="1"/>
  <c r="J4091" i="22"/>
  <c r="G4092" i="22"/>
  <c r="T4092" i="22" s="1"/>
  <c r="P4090" i="22" l="1"/>
  <c r="Q4090" i="22" s="1"/>
  <c r="U4090" i="22" s="1"/>
  <c r="R4089" i="22"/>
  <c r="S4089" i="22"/>
  <c r="N4091" i="22"/>
  <c r="M4091" i="22"/>
  <c r="L4092" i="22"/>
  <c r="K4092" i="22"/>
  <c r="O4092" i="22" s="1"/>
  <c r="J4092" i="22"/>
  <c r="G4093" i="22"/>
  <c r="T4093" i="22" s="1"/>
  <c r="P4091" i="22" l="1"/>
  <c r="Q4091" i="22" s="1"/>
  <c r="U4091" i="22" s="1"/>
  <c r="R4090" i="22"/>
  <c r="S4090" i="22"/>
  <c r="N4092" i="22"/>
  <c r="M4092" i="22"/>
  <c r="L4093" i="22"/>
  <c r="K4093" i="22"/>
  <c r="O4093" i="22" s="1"/>
  <c r="J4093" i="22"/>
  <c r="G4094" i="22"/>
  <c r="T4094" i="22" s="1"/>
  <c r="P4092" i="22" l="1"/>
  <c r="Q4092" i="22" s="1"/>
  <c r="U4092" i="22" s="1"/>
  <c r="R4091" i="22"/>
  <c r="S4091" i="22"/>
  <c r="N4093" i="22"/>
  <c r="M4093" i="22"/>
  <c r="L4094" i="22"/>
  <c r="K4094" i="22"/>
  <c r="O4094" i="22" s="1"/>
  <c r="J4094" i="22"/>
  <c r="G4095" i="22"/>
  <c r="T4095" i="22" s="1"/>
  <c r="P4093" i="22" l="1"/>
  <c r="Q4093" i="22" s="1"/>
  <c r="U4093" i="22" s="1"/>
  <c r="R4092" i="22"/>
  <c r="S4092" i="22"/>
  <c r="N4094" i="22"/>
  <c r="M4094" i="22"/>
  <c r="L4095" i="22"/>
  <c r="K4095" i="22"/>
  <c r="O4095" i="22" s="1"/>
  <c r="J4095" i="22"/>
  <c r="G4096" i="22"/>
  <c r="T4096" i="22" s="1"/>
  <c r="R4093" i="22" l="1"/>
  <c r="P4094" i="22"/>
  <c r="Q4094" i="22" s="1"/>
  <c r="U4094" i="22" s="1"/>
  <c r="S4093" i="22"/>
  <c r="N4095" i="22"/>
  <c r="M4095" i="22"/>
  <c r="L4096" i="22"/>
  <c r="K4096" i="22"/>
  <c r="O4096" i="22" s="1"/>
  <c r="J4096" i="22"/>
  <c r="G4097" i="22"/>
  <c r="T4097" i="22" s="1"/>
  <c r="R4094" i="22" l="1"/>
  <c r="P4095" i="22"/>
  <c r="Q4095" i="22" s="1"/>
  <c r="U4095" i="22" s="1"/>
  <c r="S4094" i="22"/>
  <c r="N4096" i="22"/>
  <c r="M4096" i="22"/>
  <c r="L4097" i="22"/>
  <c r="K4097" i="22"/>
  <c r="O4097" i="22" s="1"/>
  <c r="J4097" i="22"/>
  <c r="G4098" i="22"/>
  <c r="T4098" i="22" s="1"/>
  <c r="R4095" i="22" l="1"/>
  <c r="P4096" i="22"/>
  <c r="Q4096" i="22" s="1"/>
  <c r="U4096" i="22" s="1"/>
  <c r="S4095" i="22"/>
  <c r="N4097" i="22"/>
  <c r="M4097" i="22"/>
  <c r="L4098" i="22"/>
  <c r="K4098" i="22"/>
  <c r="O4098" i="22" s="1"/>
  <c r="J4098" i="22"/>
  <c r="G4099" i="22"/>
  <c r="T4099" i="22" s="1"/>
  <c r="R4096" i="22" l="1"/>
  <c r="P4097" i="22"/>
  <c r="Q4097" i="22" s="1"/>
  <c r="U4097" i="22" s="1"/>
  <c r="S4096" i="22"/>
  <c r="N4098" i="22"/>
  <c r="M4098" i="22"/>
  <c r="L4099" i="22"/>
  <c r="K4099" i="22"/>
  <c r="O4099" i="22" s="1"/>
  <c r="J4099" i="22"/>
  <c r="G4100" i="22"/>
  <c r="T4100" i="22" s="1"/>
  <c r="P4098" i="22" l="1"/>
  <c r="Q4098" i="22" s="1"/>
  <c r="U4098" i="22" s="1"/>
  <c r="R4097" i="22"/>
  <c r="S4097" i="22"/>
  <c r="N4099" i="22"/>
  <c r="M4099" i="22"/>
  <c r="L4100" i="22"/>
  <c r="K4100" i="22"/>
  <c r="O4100" i="22" s="1"/>
  <c r="J4100" i="22"/>
  <c r="G4101" i="22"/>
  <c r="T4101" i="22" s="1"/>
  <c r="R4098" i="22" l="1"/>
  <c r="P4099" i="22"/>
  <c r="Q4099" i="22" s="1"/>
  <c r="U4099" i="22" s="1"/>
  <c r="S4098" i="22"/>
  <c r="N4100" i="22"/>
  <c r="P4100" i="22" s="1"/>
  <c r="M4100" i="22"/>
  <c r="L4101" i="22"/>
  <c r="K4101" i="22"/>
  <c r="O4101" i="22" s="1"/>
  <c r="J4101" i="22"/>
  <c r="G4102" i="22"/>
  <c r="T4102" i="22" s="1"/>
  <c r="R4099" i="22" l="1"/>
  <c r="S4099" i="22"/>
  <c r="Q4100" i="22"/>
  <c r="U4100" i="22" s="1"/>
  <c r="N4101" i="22"/>
  <c r="M4101" i="22"/>
  <c r="L4102" i="22"/>
  <c r="K4102" i="22"/>
  <c r="O4102" i="22" s="1"/>
  <c r="J4102" i="22"/>
  <c r="G4103" i="22"/>
  <c r="T4103" i="22" s="1"/>
  <c r="P4101" i="22" l="1"/>
  <c r="Q4101" i="22" s="1"/>
  <c r="U4101" i="22" s="1"/>
  <c r="R4100" i="22"/>
  <c r="S4100" i="22"/>
  <c r="N4102" i="22"/>
  <c r="M4102" i="22"/>
  <c r="L4103" i="22"/>
  <c r="K4103" i="22"/>
  <c r="O4103" i="22" s="1"/>
  <c r="J4103" i="22"/>
  <c r="G4104" i="22"/>
  <c r="T4104" i="22" s="1"/>
  <c r="R4101" i="22" l="1"/>
  <c r="P4102" i="22"/>
  <c r="Q4102" i="22" s="1"/>
  <c r="U4102" i="22" s="1"/>
  <c r="S4101" i="22"/>
  <c r="N4103" i="22"/>
  <c r="M4103" i="22"/>
  <c r="L4104" i="22"/>
  <c r="K4104" i="22"/>
  <c r="O4104" i="22" s="1"/>
  <c r="J4104" i="22"/>
  <c r="G4105" i="22"/>
  <c r="T4105" i="22" s="1"/>
  <c r="R4102" i="22" l="1"/>
  <c r="P4103" i="22"/>
  <c r="Q4103" i="22" s="1"/>
  <c r="U4103" i="22" s="1"/>
  <c r="S4102" i="22"/>
  <c r="N4104" i="22"/>
  <c r="P4104" i="22" s="1"/>
  <c r="M4104" i="22"/>
  <c r="L4105" i="22"/>
  <c r="K4105" i="22"/>
  <c r="O4105" i="22" s="1"/>
  <c r="J4105" i="22"/>
  <c r="G4106" i="22"/>
  <c r="T4106" i="22" s="1"/>
  <c r="R4103" i="22" l="1"/>
  <c r="Q4104" i="22"/>
  <c r="U4104" i="22" s="1"/>
  <c r="S4103" i="22"/>
  <c r="N4105" i="22"/>
  <c r="M4105" i="22"/>
  <c r="L4106" i="22"/>
  <c r="K4106" i="22"/>
  <c r="O4106" i="22" s="1"/>
  <c r="J4106" i="22"/>
  <c r="G4107" i="22"/>
  <c r="T4107" i="22" s="1"/>
  <c r="R4104" i="22" l="1"/>
  <c r="P4105" i="22"/>
  <c r="Q4105" i="22" s="1"/>
  <c r="U4105" i="22" s="1"/>
  <c r="S4104" i="22"/>
  <c r="N4106" i="22"/>
  <c r="M4106" i="22"/>
  <c r="L4107" i="22"/>
  <c r="K4107" i="22"/>
  <c r="O4107" i="22" s="1"/>
  <c r="J4107" i="22"/>
  <c r="G4108" i="22"/>
  <c r="T4108" i="22" s="1"/>
  <c r="P4106" i="22" l="1"/>
  <c r="Q4106" i="22" s="1"/>
  <c r="U4106" i="22" s="1"/>
  <c r="R4105" i="22"/>
  <c r="S4105" i="22"/>
  <c r="N4107" i="22"/>
  <c r="M4107" i="22"/>
  <c r="L4108" i="22"/>
  <c r="K4108" i="22"/>
  <c r="O4108" i="22" s="1"/>
  <c r="J4108" i="22"/>
  <c r="G4109" i="22"/>
  <c r="T4109" i="22" s="1"/>
  <c r="P4107" i="22" l="1"/>
  <c r="Q4107" i="22" s="1"/>
  <c r="U4107" i="22" s="1"/>
  <c r="R4106" i="22"/>
  <c r="S4106" i="22"/>
  <c r="N4108" i="22"/>
  <c r="M4108" i="22"/>
  <c r="L4109" i="22"/>
  <c r="K4109" i="22"/>
  <c r="O4109" i="22" s="1"/>
  <c r="J4109" i="22"/>
  <c r="G4110" i="22"/>
  <c r="T4110" i="22" s="1"/>
  <c r="R4107" i="22" l="1"/>
  <c r="P4108" i="22"/>
  <c r="Q4108" i="22" s="1"/>
  <c r="U4108" i="22" s="1"/>
  <c r="S4107" i="22"/>
  <c r="N4109" i="22"/>
  <c r="M4109" i="22"/>
  <c r="L4110" i="22"/>
  <c r="K4110" i="22"/>
  <c r="O4110" i="22" s="1"/>
  <c r="J4110" i="22"/>
  <c r="G4111" i="22"/>
  <c r="T4111" i="22" s="1"/>
  <c r="R4108" i="22" l="1"/>
  <c r="P4109" i="22"/>
  <c r="Q4109" i="22" s="1"/>
  <c r="U4109" i="22" s="1"/>
  <c r="S4108" i="22"/>
  <c r="N4110" i="22"/>
  <c r="M4110" i="22"/>
  <c r="L4111" i="22"/>
  <c r="K4111" i="22"/>
  <c r="O4111" i="22" s="1"/>
  <c r="J4111" i="22"/>
  <c r="G4112" i="22"/>
  <c r="T4112" i="22" s="1"/>
  <c r="R4109" i="22" l="1"/>
  <c r="P4110" i="22"/>
  <c r="Q4110" i="22" s="1"/>
  <c r="U4110" i="22" s="1"/>
  <c r="S4109" i="22"/>
  <c r="N4111" i="22"/>
  <c r="M4111" i="22"/>
  <c r="L4112" i="22"/>
  <c r="K4112" i="22"/>
  <c r="O4112" i="22" s="1"/>
  <c r="J4112" i="22"/>
  <c r="G4113" i="22"/>
  <c r="T4113" i="22" s="1"/>
  <c r="R4110" i="22" l="1"/>
  <c r="P4111" i="22"/>
  <c r="Q4111" i="22" s="1"/>
  <c r="U4111" i="22" s="1"/>
  <c r="S4110" i="22"/>
  <c r="N4112" i="22"/>
  <c r="M4112" i="22"/>
  <c r="L4113" i="22"/>
  <c r="K4113" i="22"/>
  <c r="O4113" i="22" s="1"/>
  <c r="J4113" i="22"/>
  <c r="G4114" i="22"/>
  <c r="T4114" i="22" s="1"/>
  <c r="R4111" i="22" l="1"/>
  <c r="P4112" i="22"/>
  <c r="Q4112" i="22" s="1"/>
  <c r="U4112" i="22" s="1"/>
  <c r="S4111" i="22"/>
  <c r="N4113" i="22"/>
  <c r="M4113" i="22"/>
  <c r="L4114" i="22"/>
  <c r="K4114" i="22"/>
  <c r="O4114" i="22" s="1"/>
  <c r="J4114" i="22"/>
  <c r="G4115" i="22"/>
  <c r="T4115" i="22" s="1"/>
  <c r="R4112" i="22" l="1"/>
  <c r="P4113" i="22"/>
  <c r="Q4113" i="22" s="1"/>
  <c r="U4113" i="22" s="1"/>
  <c r="S4112" i="22"/>
  <c r="N4114" i="22"/>
  <c r="M4114" i="22"/>
  <c r="L4115" i="22"/>
  <c r="K4115" i="22"/>
  <c r="O4115" i="22" s="1"/>
  <c r="J4115" i="22"/>
  <c r="G4116" i="22"/>
  <c r="T4116" i="22" s="1"/>
  <c r="S4113" i="22" l="1"/>
  <c r="P4114" i="22"/>
  <c r="Q4114" i="22" s="1"/>
  <c r="U4114" i="22" s="1"/>
  <c r="R4113" i="22"/>
  <c r="N4115" i="22"/>
  <c r="M4115" i="22"/>
  <c r="L4116" i="22"/>
  <c r="K4116" i="22"/>
  <c r="O4116" i="22" s="1"/>
  <c r="J4116" i="22"/>
  <c r="G4117" i="22"/>
  <c r="T4117" i="22" s="1"/>
  <c r="P4115" i="22" l="1"/>
  <c r="Q4115" i="22" s="1"/>
  <c r="U4115" i="22" s="1"/>
  <c r="R4114" i="22"/>
  <c r="S4114" i="22"/>
  <c r="N4116" i="22"/>
  <c r="M4116" i="22"/>
  <c r="L4117" i="22"/>
  <c r="K4117" i="22"/>
  <c r="O4117" i="22" s="1"/>
  <c r="J4117" i="22"/>
  <c r="G4118" i="22"/>
  <c r="T4118" i="22" s="1"/>
  <c r="R4115" i="22" l="1"/>
  <c r="P4116" i="22"/>
  <c r="Q4116" i="22" s="1"/>
  <c r="U4116" i="22" s="1"/>
  <c r="S4115" i="22"/>
  <c r="N4117" i="22"/>
  <c r="P4117" i="22" s="1"/>
  <c r="M4117" i="22"/>
  <c r="L4118" i="22"/>
  <c r="K4118" i="22"/>
  <c r="O4118" i="22" s="1"/>
  <c r="J4118" i="22"/>
  <c r="G4119" i="22"/>
  <c r="T4119" i="22" s="1"/>
  <c r="R4116" i="22" l="1"/>
  <c r="Q4117" i="22"/>
  <c r="U4117" i="22" s="1"/>
  <c r="S4116" i="22"/>
  <c r="N4118" i="22"/>
  <c r="M4118" i="22"/>
  <c r="L4119" i="22"/>
  <c r="K4119" i="22"/>
  <c r="O4119" i="22" s="1"/>
  <c r="J4119" i="22"/>
  <c r="G4120" i="22"/>
  <c r="T4120" i="22" s="1"/>
  <c r="R4117" i="22" l="1"/>
  <c r="P4118" i="22"/>
  <c r="Q4118" i="22" s="1"/>
  <c r="U4118" i="22" s="1"/>
  <c r="S4117" i="22"/>
  <c r="N4119" i="22"/>
  <c r="M4119" i="22"/>
  <c r="L4120" i="22"/>
  <c r="K4120" i="22"/>
  <c r="O4120" i="22" s="1"/>
  <c r="J4120" i="22"/>
  <c r="G4121" i="22"/>
  <c r="T4121" i="22" s="1"/>
  <c r="P4119" i="22" l="1"/>
  <c r="Q4119" i="22" s="1"/>
  <c r="U4119" i="22" s="1"/>
  <c r="R4118" i="22"/>
  <c r="S4118" i="22"/>
  <c r="N4120" i="22"/>
  <c r="M4120" i="22"/>
  <c r="L4121" i="22"/>
  <c r="K4121" i="22"/>
  <c r="O4121" i="22" s="1"/>
  <c r="J4121" i="22"/>
  <c r="G4122" i="22"/>
  <c r="T4122" i="22" s="1"/>
  <c r="P4120" i="22" l="1"/>
  <c r="Q4120" i="22" s="1"/>
  <c r="U4120" i="22" s="1"/>
  <c r="R4119" i="22"/>
  <c r="S4119" i="22"/>
  <c r="N4121" i="22"/>
  <c r="M4121" i="22"/>
  <c r="L4122" i="22"/>
  <c r="K4122" i="22"/>
  <c r="O4122" i="22" s="1"/>
  <c r="J4122" i="22"/>
  <c r="G4123" i="22"/>
  <c r="T4123" i="22" s="1"/>
  <c r="R4120" i="22" l="1"/>
  <c r="P4121" i="22"/>
  <c r="Q4121" i="22" s="1"/>
  <c r="U4121" i="22" s="1"/>
  <c r="S4120" i="22"/>
  <c r="N4122" i="22"/>
  <c r="M4122" i="22"/>
  <c r="L4123" i="22"/>
  <c r="K4123" i="22"/>
  <c r="O4123" i="22" s="1"/>
  <c r="J4123" i="22"/>
  <c r="G4124" i="22"/>
  <c r="T4124" i="22" s="1"/>
  <c r="R4121" i="22" l="1"/>
  <c r="P4122" i="22"/>
  <c r="Q4122" i="22" s="1"/>
  <c r="U4122" i="22" s="1"/>
  <c r="S4121" i="22"/>
  <c r="N4123" i="22"/>
  <c r="M4123" i="22"/>
  <c r="L4124" i="22"/>
  <c r="K4124" i="22"/>
  <c r="O4124" i="22" s="1"/>
  <c r="J4124" i="22"/>
  <c r="G4125" i="22"/>
  <c r="T4125" i="22" s="1"/>
  <c r="R4122" i="22" l="1"/>
  <c r="P4123" i="22"/>
  <c r="Q4123" i="22" s="1"/>
  <c r="U4123" i="22" s="1"/>
  <c r="S4122" i="22"/>
  <c r="N4124" i="22"/>
  <c r="M4124" i="22"/>
  <c r="L4125" i="22"/>
  <c r="K4125" i="22"/>
  <c r="O4125" i="22" s="1"/>
  <c r="J4125" i="22"/>
  <c r="G4126" i="22"/>
  <c r="T4126" i="22" s="1"/>
  <c r="R4123" i="22" l="1"/>
  <c r="P4124" i="22"/>
  <c r="Q4124" i="22" s="1"/>
  <c r="U4124" i="22" s="1"/>
  <c r="S4123" i="22"/>
  <c r="N4125" i="22"/>
  <c r="M4125" i="22"/>
  <c r="L4126" i="22"/>
  <c r="K4126" i="22"/>
  <c r="O4126" i="22" s="1"/>
  <c r="J4126" i="22"/>
  <c r="G4127" i="22"/>
  <c r="T4127" i="22" s="1"/>
  <c r="R4124" i="22" l="1"/>
  <c r="P4125" i="22"/>
  <c r="Q4125" i="22" s="1"/>
  <c r="U4125" i="22" s="1"/>
  <c r="S4124" i="22"/>
  <c r="N4126" i="22"/>
  <c r="M4126" i="22"/>
  <c r="L4127" i="22"/>
  <c r="K4127" i="22"/>
  <c r="O4127" i="22" s="1"/>
  <c r="J4127" i="22"/>
  <c r="G4128" i="22"/>
  <c r="T4128" i="22" s="1"/>
  <c r="R4125" i="22" l="1"/>
  <c r="S4125" i="22"/>
  <c r="P4126" i="22"/>
  <c r="Q4126" i="22" s="1"/>
  <c r="U4126" i="22" s="1"/>
  <c r="N4127" i="22"/>
  <c r="M4127" i="22"/>
  <c r="L4128" i="22"/>
  <c r="K4128" i="22"/>
  <c r="O4128" i="22" s="1"/>
  <c r="J4128" i="22"/>
  <c r="G4129" i="22"/>
  <c r="T4129" i="22" s="1"/>
  <c r="R4126" i="22" l="1"/>
  <c r="P4127" i="22"/>
  <c r="Q4127" i="22" s="1"/>
  <c r="U4127" i="22" s="1"/>
  <c r="S4126" i="22"/>
  <c r="N4128" i="22"/>
  <c r="P4128" i="22" s="1"/>
  <c r="M4128" i="22"/>
  <c r="L4129" i="22"/>
  <c r="K4129" i="22"/>
  <c r="O4129" i="22" s="1"/>
  <c r="J4129" i="22"/>
  <c r="G4130" i="22"/>
  <c r="T4130" i="22" s="1"/>
  <c r="R4127" i="22" l="1"/>
  <c r="Q4128" i="22"/>
  <c r="U4128" i="22" s="1"/>
  <c r="S4127" i="22"/>
  <c r="N4129" i="22"/>
  <c r="M4129" i="22"/>
  <c r="L4130" i="22"/>
  <c r="K4130" i="22"/>
  <c r="O4130" i="22" s="1"/>
  <c r="J4130" i="22"/>
  <c r="G4131" i="22"/>
  <c r="T4131" i="22" s="1"/>
  <c r="R4128" i="22" l="1"/>
  <c r="P4129" i="22"/>
  <c r="Q4129" i="22" s="1"/>
  <c r="U4129" i="22" s="1"/>
  <c r="S4128" i="22"/>
  <c r="N4130" i="22"/>
  <c r="M4130" i="22"/>
  <c r="J4131" i="22"/>
  <c r="L4131" i="22"/>
  <c r="K4131" i="22"/>
  <c r="O4131" i="22" s="1"/>
  <c r="G4132" i="22"/>
  <c r="T4132" i="22" s="1"/>
  <c r="R4129" i="22" l="1"/>
  <c r="P4130" i="22"/>
  <c r="Q4130" i="22" s="1"/>
  <c r="U4130" i="22" s="1"/>
  <c r="S4129" i="22"/>
  <c r="N4131" i="22"/>
  <c r="M4131" i="22"/>
  <c r="L4132" i="22"/>
  <c r="K4132" i="22"/>
  <c r="O4132" i="22" s="1"/>
  <c r="J4132" i="22"/>
  <c r="G4133" i="22"/>
  <c r="T4133" i="22" s="1"/>
  <c r="P4131" i="22" l="1"/>
  <c r="Q4131" i="22" s="1"/>
  <c r="U4131" i="22" s="1"/>
  <c r="R4130" i="22"/>
  <c r="S4130" i="22"/>
  <c r="N4132" i="22"/>
  <c r="P4132" i="22" s="1"/>
  <c r="M4132" i="22"/>
  <c r="L4133" i="22"/>
  <c r="K4133" i="22"/>
  <c r="O4133" i="22" s="1"/>
  <c r="J4133" i="22"/>
  <c r="G4134" i="22"/>
  <c r="T4134" i="22" s="1"/>
  <c r="R4131" i="22" l="1"/>
  <c r="S4131" i="22"/>
  <c r="N4133" i="22"/>
  <c r="M4133" i="22"/>
  <c r="Q4132" i="22"/>
  <c r="U4132" i="22" s="1"/>
  <c r="L4134" i="22"/>
  <c r="K4134" i="22"/>
  <c r="O4134" i="22" s="1"/>
  <c r="J4134" i="22"/>
  <c r="G4135" i="22"/>
  <c r="T4135" i="22" s="1"/>
  <c r="R4132" i="22" l="1"/>
  <c r="P4133" i="22"/>
  <c r="Q4133" i="22" s="1"/>
  <c r="U4133" i="22" s="1"/>
  <c r="S4132" i="22"/>
  <c r="N4134" i="22"/>
  <c r="P4134" i="22" s="1"/>
  <c r="M4134" i="22"/>
  <c r="L4135" i="22"/>
  <c r="K4135" i="22"/>
  <c r="O4135" i="22" s="1"/>
  <c r="J4135" i="22"/>
  <c r="G4136" i="22"/>
  <c r="T4136" i="22" s="1"/>
  <c r="R4133" i="22" l="1"/>
  <c r="Q4134" i="22"/>
  <c r="U4134" i="22" s="1"/>
  <c r="S4133" i="22"/>
  <c r="N4135" i="22"/>
  <c r="M4135" i="22"/>
  <c r="L4136" i="22"/>
  <c r="K4136" i="22"/>
  <c r="O4136" i="22" s="1"/>
  <c r="J4136" i="22"/>
  <c r="G4137" i="22"/>
  <c r="T4137" i="22" s="1"/>
  <c r="R4134" i="22" l="1"/>
  <c r="P4135" i="22"/>
  <c r="Q4135" i="22" s="1"/>
  <c r="U4135" i="22" s="1"/>
  <c r="S4134" i="22"/>
  <c r="N4136" i="22"/>
  <c r="M4136" i="22"/>
  <c r="L4137" i="22"/>
  <c r="K4137" i="22"/>
  <c r="O4137" i="22" s="1"/>
  <c r="J4137" i="22"/>
  <c r="G4138" i="22"/>
  <c r="T4138" i="22" s="1"/>
  <c r="R4135" i="22" l="1"/>
  <c r="P4136" i="22"/>
  <c r="Q4136" i="22" s="1"/>
  <c r="U4136" i="22" s="1"/>
  <c r="S4135" i="22"/>
  <c r="N4137" i="22"/>
  <c r="P4137" i="22" s="1"/>
  <c r="M4137" i="22"/>
  <c r="L4138" i="22"/>
  <c r="K4138" i="22"/>
  <c r="O4138" i="22" s="1"/>
  <c r="J4138" i="22"/>
  <c r="G4139" i="22"/>
  <c r="T4139" i="22" s="1"/>
  <c r="R4136" i="22" l="1"/>
  <c r="Q4137" i="22"/>
  <c r="U4137" i="22" s="1"/>
  <c r="S4136" i="22"/>
  <c r="N4138" i="22"/>
  <c r="M4138" i="22"/>
  <c r="L4139" i="22"/>
  <c r="K4139" i="22"/>
  <c r="O4139" i="22" s="1"/>
  <c r="J4139" i="22"/>
  <c r="G4140" i="22"/>
  <c r="T4140" i="22" s="1"/>
  <c r="R4137" i="22" l="1"/>
  <c r="P4138" i="22"/>
  <c r="Q4138" i="22" s="1"/>
  <c r="U4138" i="22" s="1"/>
  <c r="S4137" i="22"/>
  <c r="N4139" i="22"/>
  <c r="M4139" i="22"/>
  <c r="L4140" i="22"/>
  <c r="K4140" i="22"/>
  <c r="O4140" i="22" s="1"/>
  <c r="J4140" i="22"/>
  <c r="G4141" i="22"/>
  <c r="T4141" i="22" s="1"/>
  <c r="P4139" i="22" l="1"/>
  <c r="Q4139" i="22" s="1"/>
  <c r="U4139" i="22" s="1"/>
  <c r="R4138" i="22"/>
  <c r="S4138" i="22"/>
  <c r="N4140" i="22"/>
  <c r="M4140" i="22"/>
  <c r="L4141" i="22"/>
  <c r="K4141" i="22"/>
  <c r="O4141" i="22" s="1"/>
  <c r="J4141" i="22"/>
  <c r="G4142" i="22"/>
  <c r="T4142" i="22" s="1"/>
  <c r="R4139" i="22" l="1"/>
  <c r="P4140" i="22"/>
  <c r="Q4140" i="22" s="1"/>
  <c r="U4140" i="22" s="1"/>
  <c r="S4139" i="22"/>
  <c r="M4141" i="22"/>
  <c r="N4141" i="22"/>
  <c r="L4142" i="22"/>
  <c r="K4142" i="22"/>
  <c r="O4142" i="22" s="1"/>
  <c r="J4142" i="22"/>
  <c r="G4143" i="22"/>
  <c r="T4143" i="22" s="1"/>
  <c r="R4140" i="22" l="1"/>
  <c r="P4141" i="22"/>
  <c r="Q4141" i="22" s="1"/>
  <c r="U4141" i="22" s="1"/>
  <c r="S4140" i="22"/>
  <c r="N4142" i="22"/>
  <c r="M4142" i="22"/>
  <c r="L4143" i="22"/>
  <c r="K4143" i="22"/>
  <c r="O4143" i="22" s="1"/>
  <c r="J4143" i="22"/>
  <c r="G4144" i="22"/>
  <c r="T4144" i="22" s="1"/>
  <c r="R4141" i="22" l="1"/>
  <c r="P4142" i="22"/>
  <c r="Q4142" i="22" s="1"/>
  <c r="U4142" i="22" s="1"/>
  <c r="S4141" i="22"/>
  <c r="N4143" i="22"/>
  <c r="M4143" i="22"/>
  <c r="L4144" i="22"/>
  <c r="K4144" i="22"/>
  <c r="O4144" i="22" s="1"/>
  <c r="J4144" i="22"/>
  <c r="G4145" i="22"/>
  <c r="T4145" i="22" s="1"/>
  <c r="R4142" i="22" l="1"/>
  <c r="P4143" i="22"/>
  <c r="Q4143" i="22" s="1"/>
  <c r="U4143" i="22" s="1"/>
  <c r="S4142" i="22"/>
  <c r="N4144" i="22"/>
  <c r="M4144" i="22"/>
  <c r="L4145" i="22"/>
  <c r="K4145" i="22"/>
  <c r="O4145" i="22" s="1"/>
  <c r="J4145" i="22"/>
  <c r="G4146" i="22"/>
  <c r="T4146" i="22" s="1"/>
  <c r="R4143" i="22" l="1"/>
  <c r="P4144" i="22"/>
  <c r="Q4144" i="22" s="1"/>
  <c r="U4144" i="22" s="1"/>
  <c r="S4143" i="22"/>
  <c r="N4145" i="22"/>
  <c r="M4145" i="22"/>
  <c r="L4146" i="22"/>
  <c r="K4146" i="22"/>
  <c r="O4146" i="22" s="1"/>
  <c r="J4146" i="22"/>
  <c r="G4147" i="22"/>
  <c r="T4147" i="22" s="1"/>
  <c r="P4145" i="22" l="1"/>
  <c r="Q4145" i="22" s="1"/>
  <c r="U4145" i="22" s="1"/>
  <c r="R4144" i="22"/>
  <c r="S4144" i="22"/>
  <c r="N4146" i="22"/>
  <c r="M4146" i="22"/>
  <c r="L4147" i="22"/>
  <c r="K4147" i="22"/>
  <c r="O4147" i="22" s="1"/>
  <c r="J4147" i="22"/>
  <c r="G4148" i="22"/>
  <c r="T4148" i="22" s="1"/>
  <c r="P4146" i="22" l="1"/>
  <c r="Q4146" i="22" s="1"/>
  <c r="U4146" i="22" s="1"/>
  <c r="R4145" i="22"/>
  <c r="S4145" i="22"/>
  <c r="N4147" i="22"/>
  <c r="M4147" i="22"/>
  <c r="J4148" i="22"/>
  <c r="L4148" i="22"/>
  <c r="K4148" i="22"/>
  <c r="O4148" i="22" s="1"/>
  <c r="G4149" i="22"/>
  <c r="T4149" i="22" s="1"/>
  <c r="P4147" i="22" l="1"/>
  <c r="Q4147" i="22" s="1"/>
  <c r="U4147" i="22" s="1"/>
  <c r="R4146" i="22"/>
  <c r="S4146" i="22"/>
  <c r="N4148" i="22"/>
  <c r="M4148" i="22"/>
  <c r="L4149" i="22"/>
  <c r="K4149" i="22"/>
  <c r="O4149" i="22" s="1"/>
  <c r="J4149" i="22"/>
  <c r="G4150" i="22"/>
  <c r="T4150" i="22" s="1"/>
  <c r="P4148" i="22" l="1"/>
  <c r="Q4148" i="22" s="1"/>
  <c r="U4148" i="22" s="1"/>
  <c r="R4147" i="22"/>
  <c r="S4147" i="22"/>
  <c r="N4149" i="22"/>
  <c r="M4149" i="22"/>
  <c r="L4150" i="22"/>
  <c r="K4150" i="22"/>
  <c r="O4150" i="22" s="1"/>
  <c r="J4150" i="22"/>
  <c r="G4151" i="22"/>
  <c r="T4151" i="22" s="1"/>
  <c r="R4148" i="22" l="1"/>
  <c r="P4149" i="22"/>
  <c r="Q4149" i="22" s="1"/>
  <c r="U4149" i="22" s="1"/>
  <c r="S4148" i="22"/>
  <c r="N4150" i="22"/>
  <c r="M4150" i="22"/>
  <c r="L4151" i="22"/>
  <c r="K4151" i="22"/>
  <c r="O4151" i="22" s="1"/>
  <c r="J4151" i="22"/>
  <c r="G4152" i="22"/>
  <c r="T4152" i="22" s="1"/>
  <c r="R4149" i="22" l="1"/>
  <c r="P4150" i="22"/>
  <c r="Q4150" i="22" s="1"/>
  <c r="U4150" i="22" s="1"/>
  <c r="S4149" i="22"/>
  <c r="N4151" i="22"/>
  <c r="M4151" i="22"/>
  <c r="J4152" i="22"/>
  <c r="L4152" i="22"/>
  <c r="K4152" i="22"/>
  <c r="O4152" i="22" s="1"/>
  <c r="G4153" i="22"/>
  <c r="T4153" i="22" s="1"/>
  <c r="R4150" i="22" l="1"/>
  <c r="P4151" i="22"/>
  <c r="Q4151" i="22" s="1"/>
  <c r="U4151" i="22" s="1"/>
  <c r="S4150" i="22"/>
  <c r="N4152" i="22"/>
  <c r="M4152" i="22"/>
  <c r="L4153" i="22"/>
  <c r="K4153" i="22"/>
  <c r="O4153" i="22" s="1"/>
  <c r="J4153" i="22"/>
  <c r="G4154" i="22"/>
  <c r="T4154" i="22" s="1"/>
  <c r="R4151" i="22" l="1"/>
  <c r="P4152" i="22"/>
  <c r="Q4152" i="22" s="1"/>
  <c r="U4152" i="22" s="1"/>
  <c r="S4151" i="22"/>
  <c r="N4153" i="22"/>
  <c r="P4153" i="22" s="1"/>
  <c r="M4153" i="22"/>
  <c r="J4154" i="22"/>
  <c r="L4154" i="22"/>
  <c r="K4154" i="22"/>
  <c r="O4154" i="22" s="1"/>
  <c r="G4155" i="22"/>
  <c r="T4155" i="22" s="1"/>
  <c r="R4152" i="22" l="1"/>
  <c r="S4152" i="22"/>
  <c r="Q4153" i="22"/>
  <c r="U4153" i="22" s="1"/>
  <c r="N4154" i="22"/>
  <c r="M4154" i="22"/>
  <c r="L4155" i="22"/>
  <c r="K4155" i="22"/>
  <c r="O4155" i="22" s="1"/>
  <c r="J4155" i="22"/>
  <c r="G4156" i="22"/>
  <c r="T4156" i="22" s="1"/>
  <c r="P4154" i="22" l="1"/>
  <c r="Q4154" i="22" s="1"/>
  <c r="U4154" i="22" s="1"/>
  <c r="R4153" i="22"/>
  <c r="S4153" i="22"/>
  <c r="N4155" i="22"/>
  <c r="M4155" i="22"/>
  <c r="L4156" i="22"/>
  <c r="K4156" i="22"/>
  <c r="O4156" i="22" s="1"/>
  <c r="J4156" i="22"/>
  <c r="G4157" i="22"/>
  <c r="T4157" i="22" s="1"/>
  <c r="P4155" i="22" l="1"/>
  <c r="Q4155" i="22" s="1"/>
  <c r="U4155" i="22" s="1"/>
  <c r="R4154" i="22"/>
  <c r="S4154" i="22"/>
  <c r="N4156" i="22"/>
  <c r="M4156" i="22"/>
  <c r="L4157" i="22"/>
  <c r="K4157" i="22"/>
  <c r="O4157" i="22" s="1"/>
  <c r="J4157" i="22"/>
  <c r="G4158" i="22"/>
  <c r="T4158" i="22" s="1"/>
  <c r="R4155" i="22" l="1"/>
  <c r="P4156" i="22"/>
  <c r="Q4156" i="22" s="1"/>
  <c r="U4156" i="22" s="1"/>
  <c r="S4155" i="22"/>
  <c r="N4157" i="22"/>
  <c r="M4157" i="22"/>
  <c r="L4158" i="22"/>
  <c r="K4158" i="22"/>
  <c r="O4158" i="22" s="1"/>
  <c r="J4158" i="22"/>
  <c r="G4159" i="22"/>
  <c r="T4159" i="22" s="1"/>
  <c r="R4156" i="22" l="1"/>
  <c r="P4157" i="22"/>
  <c r="Q4157" i="22" s="1"/>
  <c r="U4157" i="22" s="1"/>
  <c r="S4156" i="22"/>
  <c r="N4158" i="22"/>
  <c r="M4158" i="22"/>
  <c r="L4159" i="22"/>
  <c r="K4159" i="22"/>
  <c r="O4159" i="22" s="1"/>
  <c r="J4159" i="22"/>
  <c r="G4160" i="22"/>
  <c r="T4160" i="22" s="1"/>
  <c r="R4157" i="22" l="1"/>
  <c r="P4158" i="22"/>
  <c r="Q4158" i="22" s="1"/>
  <c r="U4158" i="22" s="1"/>
  <c r="S4157" i="22"/>
  <c r="N4159" i="22"/>
  <c r="M4159" i="22"/>
  <c r="L4160" i="22"/>
  <c r="K4160" i="22"/>
  <c r="O4160" i="22" s="1"/>
  <c r="J4160" i="22"/>
  <c r="G4161" i="22"/>
  <c r="T4161" i="22" s="1"/>
  <c r="R4158" i="22" l="1"/>
  <c r="P4159" i="22"/>
  <c r="Q4159" i="22" s="1"/>
  <c r="U4159" i="22" s="1"/>
  <c r="S4158" i="22"/>
  <c r="N4160" i="22"/>
  <c r="M4160" i="22"/>
  <c r="L4161" i="22"/>
  <c r="K4161" i="22"/>
  <c r="O4161" i="22" s="1"/>
  <c r="J4161" i="22"/>
  <c r="G4162" i="22"/>
  <c r="T4162" i="22" s="1"/>
  <c r="P4160" i="22" l="1"/>
  <c r="Q4160" i="22" s="1"/>
  <c r="U4160" i="22" s="1"/>
  <c r="S4159" i="22"/>
  <c r="R4159" i="22"/>
  <c r="N4161" i="22"/>
  <c r="M4161" i="22"/>
  <c r="L4162" i="22"/>
  <c r="K4162" i="22"/>
  <c r="O4162" i="22" s="1"/>
  <c r="J4162" i="22"/>
  <c r="G4163" i="22"/>
  <c r="T4163" i="22" s="1"/>
  <c r="S4160" i="22" l="1"/>
  <c r="R4160" i="22"/>
  <c r="P4161" i="22"/>
  <c r="Q4161" i="22" s="1"/>
  <c r="U4161" i="22" s="1"/>
  <c r="N4162" i="22"/>
  <c r="M4162" i="22"/>
  <c r="L4163" i="22"/>
  <c r="K4163" i="22"/>
  <c r="O4163" i="22" s="1"/>
  <c r="J4163" i="22"/>
  <c r="G4164" i="22"/>
  <c r="T4164" i="22" s="1"/>
  <c r="P4162" i="22" l="1"/>
  <c r="Q4162" i="22" s="1"/>
  <c r="U4162" i="22" s="1"/>
  <c r="S4161" i="22"/>
  <c r="R4161" i="22"/>
  <c r="N4163" i="22"/>
  <c r="M4163" i="22"/>
  <c r="L4164" i="22"/>
  <c r="K4164" i="22"/>
  <c r="O4164" i="22" s="1"/>
  <c r="J4164" i="22"/>
  <c r="G4165" i="22"/>
  <c r="T4165" i="22" s="1"/>
  <c r="P4163" i="22" l="1"/>
  <c r="Q4163" i="22" s="1"/>
  <c r="U4163" i="22" s="1"/>
  <c r="R4162" i="22"/>
  <c r="S4162" i="22"/>
  <c r="N4164" i="22"/>
  <c r="M4164" i="22"/>
  <c r="L4165" i="22"/>
  <c r="K4165" i="22"/>
  <c r="O4165" i="22" s="1"/>
  <c r="J4165" i="22"/>
  <c r="G4166" i="22"/>
  <c r="T4166" i="22" s="1"/>
  <c r="R4163" i="22" l="1"/>
  <c r="P4164" i="22"/>
  <c r="Q4164" i="22" s="1"/>
  <c r="U4164" i="22" s="1"/>
  <c r="S4163" i="22"/>
  <c r="N4165" i="22"/>
  <c r="M4165" i="22"/>
  <c r="L4166" i="22"/>
  <c r="K4166" i="22"/>
  <c r="O4166" i="22" s="1"/>
  <c r="J4166" i="22"/>
  <c r="G4167" i="22"/>
  <c r="T4167" i="22" s="1"/>
  <c r="R4164" i="22" l="1"/>
  <c r="P4165" i="22"/>
  <c r="Q4165" i="22" s="1"/>
  <c r="U4165" i="22" s="1"/>
  <c r="S4164" i="22"/>
  <c r="N4166" i="22"/>
  <c r="M4166" i="22"/>
  <c r="L4167" i="22"/>
  <c r="K4167" i="22"/>
  <c r="O4167" i="22" s="1"/>
  <c r="J4167" i="22"/>
  <c r="G4168" i="22"/>
  <c r="T4168" i="22" s="1"/>
  <c r="P4166" i="22" l="1"/>
  <c r="Q4166" i="22" s="1"/>
  <c r="U4166" i="22" s="1"/>
  <c r="R4165" i="22"/>
  <c r="S4165" i="22"/>
  <c r="N4167" i="22"/>
  <c r="M4167" i="22"/>
  <c r="J4168" i="22"/>
  <c r="L4168" i="22"/>
  <c r="K4168" i="22"/>
  <c r="O4168" i="22" s="1"/>
  <c r="G4169" i="22"/>
  <c r="T4169" i="22" s="1"/>
  <c r="P4167" i="22" l="1"/>
  <c r="Q4167" i="22" s="1"/>
  <c r="U4167" i="22" s="1"/>
  <c r="R4166" i="22"/>
  <c r="S4166" i="22"/>
  <c r="N4168" i="22"/>
  <c r="P4168" i="22" s="1"/>
  <c r="M4168" i="22"/>
  <c r="L4169" i="22"/>
  <c r="K4169" i="22"/>
  <c r="O4169" i="22" s="1"/>
  <c r="J4169" i="22"/>
  <c r="G4170" i="22"/>
  <c r="T4170" i="22" s="1"/>
  <c r="R4167" i="22" l="1"/>
  <c r="S4167" i="22"/>
  <c r="N4169" i="22"/>
  <c r="M4169" i="22"/>
  <c r="Q4168" i="22"/>
  <c r="U4168" i="22" s="1"/>
  <c r="L4170" i="22"/>
  <c r="K4170" i="22"/>
  <c r="O4170" i="22" s="1"/>
  <c r="J4170" i="22"/>
  <c r="G4171" i="22"/>
  <c r="T4171" i="22" s="1"/>
  <c r="R4168" i="22" l="1"/>
  <c r="P4169" i="22"/>
  <c r="Q4169" i="22" s="1"/>
  <c r="U4169" i="22" s="1"/>
  <c r="S4168" i="22"/>
  <c r="N4170" i="22"/>
  <c r="M4170" i="22"/>
  <c r="L4171" i="22"/>
  <c r="K4171" i="22"/>
  <c r="O4171" i="22" s="1"/>
  <c r="J4171" i="22"/>
  <c r="G4172" i="22"/>
  <c r="T4172" i="22" s="1"/>
  <c r="R4169" i="22" l="1"/>
  <c r="S4169" i="22"/>
  <c r="P4170" i="22"/>
  <c r="Q4170" i="22" s="1"/>
  <c r="U4170" i="22" s="1"/>
  <c r="N4171" i="22"/>
  <c r="M4171" i="22"/>
  <c r="L4172" i="22"/>
  <c r="K4172" i="22"/>
  <c r="O4172" i="22" s="1"/>
  <c r="J4172" i="22"/>
  <c r="G4173" i="22"/>
  <c r="T4173" i="22" s="1"/>
  <c r="R4170" i="22" l="1"/>
  <c r="P4171" i="22"/>
  <c r="Q4171" i="22" s="1"/>
  <c r="U4171" i="22" s="1"/>
  <c r="S4170" i="22"/>
  <c r="N4172" i="22"/>
  <c r="M4172" i="22"/>
  <c r="L4173" i="22"/>
  <c r="K4173" i="22"/>
  <c r="O4173" i="22" s="1"/>
  <c r="J4173" i="22"/>
  <c r="G4174" i="22"/>
  <c r="T4174" i="22" s="1"/>
  <c r="R4171" i="22" l="1"/>
  <c r="P4172" i="22"/>
  <c r="Q4172" i="22" s="1"/>
  <c r="U4172" i="22" s="1"/>
  <c r="S4171" i="22"/>
  <c r="N4173" i="22"/>
  <c r="M4173" i="22"/>
  <c r="L4174" i="22"/>
  <c r="K4174" i="22"/>
  <c r="O4174" i="22" s="1"/>
  <c r="J4174" i="22"/>
  <c r="G4175" i="22"/>
  <c r="T4175" i="22" s="1"/>
  <c r="R4172" i="22" l="1"/>
  <c r="P4173" i="22"/>
  <c r="Q4173" i="22" s="1"/>
  <c r="U4173" i="22" s="1"/>
  <c r="S4172" i="22"/>
  <c r="N4174" i="22"/>
  <c r="M4174" i="22"/>
  <c r="L4175" i="22"/>
  <c r="K4175" i="22"/>
  <c r="O4175" i="22" s="1"/>
  <c r="J4175" i="22"/>
  <c r="G4176" i="22"/>
  <c r="T4176" i="22" s="1"/>
  <c r="R4173" i="22" l="1"/>
  <c r="P4174" i="22"/>
  <c r="Q4174" i="22" s="1"/>
  <c r="U4174" i="22" s="1"/>
  <c r="S4173" i="22"/>
  <c r="N4175" i="22"/>
  <c r="M4175" i="22"/>
  <c r="L4176" i="22"/>
  <c r="K4176" i="22"/>
  <c r="O4176" i="22" s="1"/>
  <c r="J4176" i="22"/>
  <c r="G4177" i="22"/>
  <c r="T4177" i="22" s="1"/>
  <c r="R4174" i="22" l="1"/>
  <c r="P4175" i="22"/>
  <c r="Q4175" i="22" s="1"/>
  <c r="U4175" i="22" s="1"/>
  <c r="S4174" i="22"/>
  <c r="N4176" i="22"/>
  <c r="P4176" i="22" s="1"/>
  <c r="M4176" i="22"/>
  <c r="L4177" i="22"/>
  <c r="K4177" i="22"/>
  <c r="O4177" i="22" s="1"/>
  <c r="J4177" i="22"/>
  <c r="G4178" i="22"/>
  <c r="T4178" i="22" s="1"/>
  <c r="R4175" i="22" l="1"/>
  <c r="Q4176" i="22"/>
  <c r="U4176" i="22" s="1"/>
  <c r="S4175" i="22"/>
  <c r="N4177" i="22"/>
  <c r="M4177" i="22"/>
  <c r="L4178" i="22"/>
  <c r="K4178" i="22"/>
  <c r="O4178" i="22" s="1"/>
  <c r="J4178" i="22"/>
  <c r="G4179" i="22"/>
  <c r="T4179" i="22" s="1"/>
  <c r="R4176" i="22" l="1"/>
  <c r="P4177" i="22"/>
  <c r="Q4177" i="22" s="1"/>
  <c r="U4177" i="22" s="1"/>
  <c r="S4176" i="22"/>
  <c r="N4178" i="22"/>
  <c r="M4178" i="22"/>
  <c r="L4179" i="22"/>
  <c r="K4179" i="22"/>
  <c r="O4179" i="22" s="1"/>
  <c r="J4179" i="22"/>
  <c r="G4180" i="22"/>
  <c r="T4180" i="22" s="1"/>
  <c r="R4177" i="22" l="1"/>
  <c r="P4178" i="22"/>
  <c r="Q4178" i="22" s="1"/>
  <c r="U4178" i="22" s="1"/>
  <c r="S4177" i="22"/>
  <c r="N4179" i="22"/>
  <c r="M4179" i="22"/>
  <c r="L4180" i="22"/>
  <c r="K4180" i="22"/>
  <c r="O4180" i="22" s="1"/>
  <c r="J4180" i="22"/>
  <c r="G4181" i="22"/>
  <c r="T4181" i="22" s="1"/>
  <c r="R4178" i="22" l="1"/>
  <c r="P4179" i="22"/>
  <c r="Q4179" i="22" s="1"/>
  <c r="U4179" i="22" s="1"/>
  <c r="S4178" i="22"/>
  <c r="N4180" i="22"/>
  <c r="M4180" i="22"/>
  <c r="L4181" i="22"/>
  <c r="K4181" i="22"/>
  <c r="O4181" i="22" s="1"/>
  <c r="J4181" i="22"/>
  <c r="G4182" i="22"/>
  <c r="T4182" i="22" s="1"/>
  <c r="P4180" i="22" l="1"/>
  <c r="Q4180" i="22" s="1"/>
  <c r="U4180" i="22" s="1"/>
  <c r="R4179" i="22"/>
  <c r="S4179" i="22"/>
  <c r="N4181" i="22"/>
  <c r="M4181" i="22"/>
  <c r="L4182" i="22"/>
  <c r="K4182" i="22"/>
  <c r="O4182" i="22" s="1"/>
  <c r="J4182" i="22"/>
  <c r="G4183" i="22"/>
  <c r="T4183" i="22" s="1"/>
  <c r="P4181" i="22" l="1"/>
  <c r="Q4181" i="22" s="1"/>
  <c r="U4181" i="22" s="1"/>
  <c r="R4180" i="22"/>
  <c r="S4180" i="22"/>
  <c r="N4182" i="22"/>
  <c r="P4182" i="22" s="1"/>
  <c r="M4182" i="22"/>
  <c r="L4183" i="22"/>
  <c r="K4183" i="22"/>
  <c r="O4183" i="22" s="1"/>
  <c r="J4183" i="22"/>
  <c r="G4184" i="22"/>
  <c r="T4184" i="22" s="1"/>
  <c r="R4181" i="22" l="1"/>
  <c r="S4181" i="22"/>
  <c r="N4183" i="22"/>
  <c r="M4183" i="22"/>
  <c r="Q4182" i="22"/>
  <c r="U4182" i="22" s="1"/>
  <c r="J4184" i="22"/>
  <c r="L4184" i="22"/>
  <c r="K4184" i="22"/>
  <c r="O4184" i="22" s="1"/>
  <c r="G4185" i="22"/>
  <c r="T4185" i="22" s="1"/>
  <c r="R4182" i="22" l="1"/>
  <c r="P4183" i="22"/>
  <c r="Q4183" i="22" s="1"/>
  <c r="U4183" i="22" s="1"/>
  <c r="S4182" i="22"/>
  <c r="N4184" i="22"/>
  <c r="M4184" i="22"/>
  <c r="L4185" i="22"/>
  <c r="K4185" i="22"/>
  <c r="O4185" i="22" s="1"/>
  <c r="J4185" i="22"/>
  <c r="G4186" i="22"/>
  <c r="T4186" i="22" s="1"/>
  <c r="R4183" i="22" l="1"/>
  <c r="P4184" i="22"/>
  <c r="Q4184" i="22" s="1"/>
  <c r="U4184" i="22" s="1"/>
  <c r="S4183" i="22"/>
  <c r="N4185" i="22"/>
  <c r="M4185" i="22"/>
  <c r="L4186" i="22"/>
  <c r="K4186" i="22"/>
  <c r="O4186" i="22" s="1"/>
  <c r="J4186" i="22"/>
  <c r="G4187" i="22"/>
  <c r="T4187" i="22" s="1"/>
  <c r="R4184" i="22" l="1"/>
  <c r="P4185" i="22"/>
  <c r="Q4185" i="22" s="1"/>
  <c r="U4185" i="22" s="1"/>
  <c r="S4184" i="22"/>
  <c r="N4186" i="22"/>
  <c r="M4186" i="22"/>
  <c r="L4187" i="22"/>
  <c r="K4187" i="22"/>
  <c r="O4187" i="22" s="1"/>
  <c r="J4187" i="22"/>
  <c r="G4188" i="22"/>
  <c r="T4188" i="22" s="1"/>
  <c r="R4185" i="22" l="1"/>
  <c r="P4186" i="22"/>
  <c r="Q4186" i="22" s="1"/>
  <c r="U4186" i="22" s="1"/>
  <c r="S4185" i="22"/>
  <c r="N4187" i="22"/>
  <c r="M4187" i="22"/>
  <c r="L4188" i="22"/>
  <c r="K4188" i="22"/>
  <c r="O4188" i="22" s="1"/>
  <c r="J4188" i="22"/>
  <c r="G4189" i="22"/>
  <c r="T4189" i="22" s="1"/>
  <c r="R4186" i="22" l="1"/>
  <c r="P4187" i="22"/>
  <c r="Q4187" i="22" s="1"/>
  <c r="U4187" i="22" s="1"/>
  <c r="S4186" i="22"/>
  <c r="N4188" i="22"/>
  <c r="M4188" i="22"/>
  <c r="L4189" i="22"/>
  <c r="K4189" i="22"/>
  <c r="O4189" i="22" s="1"/>
  <c r="J4189" i="22"/>
  <c r="G4190" i="22"/>
  <c r="T4190" i="22" s="1"/>
  <c r="P4188" i="22" l="1"/>
  <c r="Q4188" i="22" s="1"/>
  <c r="U4188" i="22" s="1"/>
  <c r="R4187" i="22"/>
  <c r="S4187" i="22"/>
  <c r="N4189" i="22"/>
  <c r="M4189" i="22"/>
  <c r="L4190" i="22"/>
  <c r="K4190" i="22"/>
  <c r="O4190" i="22" s="1"/>
  <c r="J4190" i="22"/>
  <c r="G4191" i="22"/>
  <c r="T4191" i="22" s="1"/>
  <c r="R4188" i="22" l="1"/>
  <c r="P4189" i="22"/>
  <c r="Q4189" i="22" s="1"/>
  <c r="U4189" i="22" s="1"/>
  <c r="S4188" i="22"/>
  <c r="N4190" i="22"/>
  <c r="M4190" i="22"/>
  <c r="L4191" i="22"/>
  <c r="K4191" i="22"/>
  <c r="O4191" i="22" s="1"/>
  <c r="J4191" i="22"/>
  <c r="G4192" i="22"/>
  <c r="T4192" i="22" s="1"/>
  <c r="R4189" i="22" l="1"/>
  <c r="P4190" i="22"/>
  <c r="Q4190" i="22" s="1"/>
  <c r="U4190" i="22" s="1"/>
  <c r="S4189" i="22"/>
  <c r="N4191" i="22"/>
  <c r="M4191" i="22"/>
  <c r="L4192" i="22"/>
  <c r="K4192" i="22"/>
  <c r="O4192" i="22" s="1"/>
  <c r="J4192" i="22"/>
  <c r="G4193" i="22"/>
  <c r="T4193" i="22" s="1"/>
  <c r="P4191" i="22" l="1"/>
  <c r="Q4191" i="22" s="1"/>
  <c r="U4191" i="22" s="1"/>
  <c r="R4190" i="22"/>
  <c r="S4190" i="22"/>
  <c r="N4192" i="22"/>
  <c r="M4192" i="22"/>
  <c r="L4193" i="22"/>
  <c r="K4193" i="22"/>
  <c r="O4193" i="22" s="1"/>
  <c r="J4193" i="22"/>
  <c r="G4194" i="22"/>
  <c r="T4194" i="22" s="1"/>
  <c r="R4191" i="22" l="1"/>
  <c r="P4192" i="22"/>
  <c r="Q4192" i="22" s="1"/>
  <c r="U4192" i="22" s="1"/>
  <c r="S4191" i="22"/>
  <c r="N4193" i="22"/>
  <c r="M4193" i="22"/>
  <c r="L4194" i="22"/>
  <c r="K4194" i="22"/>
  <c r="O4194" i="22" s="1"/>
  <c r="J4194" i="22"/>
  <c r="G4195" i="22"/>
  <c r="T4195" i="22" s="1"/>
  <c r="R4192" i="22" l="1"/>
  <c r="P4193" i="22"/>
  <c r="Q4193" i="22" s="1"/>
  <c r="U4193" i="22" s="1"/>
  <c r="S4192" i="22"/>
  <c r="N4194" i="22"/>
  <c r="M4194" i="22"/>
  <c r="L4195" i="22"/>
  <c r="K4195" i="22"/>
  <c r="O4195" i="22" s="1"/>
  <c r="J4195" i="22"/>
  <c r="G4196" i="22"/>
  <c r="T4196" i="22" s="1"/>
  <c r="R4193" i="22" l="1"/>
  <c r="P4194" i="22"/>
  <c r="Q4194" i="22" s="1"/>
  <c r="U4194" i="22" s="1"/>
  <c r="S4193" i="22"/>
  <c r="N4195" i="22"/>
  <c r="M4195" i="22"/>
  <c r="L4196" i="22"/>
  <c r="K4196" i="22"/>
  <c r="O4196" i="22" s="1"/>
  <c r="J4196" i="22"/>
  <c r="G4197" i="22"/>
  <c r="T4197" i="22" s="1"/>
  <c r="R4194" i="22" l="1"/>
  <c r="P4195" i="22"/>
  <c r="Q4195" i="22" s="1"/>
  <c r="U4195" i="22" s="1"/>
  <c r="S4194" i="22"/>
  <c r="N4196" i="22"/>
  <c r="M4196" i="22"/>
  <c r="L4197" i="22"/>
  <c r="K4197" i="22"/>
  <c r="O4197" i="22" s="1"/>
  <c r="J4197" i="22"/>
  <c r="G4198" i="22"/>
  <c r="T4198" i="22" s="1"/>
  <c r="R4195" i="22" l="1"/>
  <c r="P4196" i="22"/>
  <c r="Q4196" i="22" s="1"/>
  <c r="U4196" i="22" s="1"/>
  <c r="S4195" i="22"/>
  <c r="N4197" i="22"/>
  <c r="M4197" i="22"/>
  <c r="L4198" i="22"/>
  <c r="K4198" i="22"/>
  <c r="O4198" i="22" s="1"/>
  <c r="J4198" i="22"/>
  <c r="G4199" i="22"/>
  <c r="T4199" i="22" s="1"/>
  <c r="R4196" i="22" l="1"/>
  <c r="P4197" i="22"/>
  <c r="Q4197" i="22" s="1"/>
  <c r="U4197" i="22" s="1"/>
  <c r="S4196" i="22"/>
  <c r="N4198" i="22"/>
  <c r="M4198" i="22"/>
  <c r="L4199" i="22"/>
  <c r="K4199" i="22"/>
  <c r="O4199" i="22" s="1"/>
  <c r="J4199" i="22"/>
  <c r="G4200" i="22"/>
  <c r="T4200" i="22" s="1"/>
  <c r="R4197" i="22" l="1"/>
  <c r="P4198" i="22"/>
  <c r="Q4198" i="22" s="1"/>
  <c r="U4198" i="22" s="1"/>
  <c r="S4197" i="22"/>
  <c r="N4199" i="22"/>
  <c r="M4199" i="22"/>
  <c r="L4200" i="22"/>
  <c r="K4200" i="22"/>
  <c r="O4200" i="22" s="1"/>
  <c r="J4200" i="22"/>
  <c r="G4201" i="22"/>
  <c r="T4201" i="22" s="1"/>
  <c r="S4198" i="22" l="1"/>
  <c r="P4199" i="22"/>
  <c r="Q4199" i="22" s="1"/>
  <c r="U4199" i="22" s="1"/>
  <c r="R4198" i="22"/>
  <c r="N4200" i="22"/>
  <c r="M4200" i="22"/>
  <c r="L4201" i="22"/>
  <c r="K4201" i="22"/>
  <c r="O4201" i="22" s="1"/>
  <c r="J4201" i="22"/>
  <c r="G4202" i="22"/>
  <c r="T4202" i="22" s="1"/>
  <c r="P4200" i="22" l="1"/>
  <c r="Q4200" i="22" s="1"/>
  <c r="U4200" i="22" s="1"/>
  <c r="R4199" i="22"/>
  <c r="S4199" i="22"/>
  <c r="N4201" i="22"/>
  <c r="P4201" i="22" s="1"/>
  <c r="M4201" i="22"/>
  <c r="L4202" i="22"/>
  <c r="K4202" i="22"/>
  <c r="O4202" i="22" s="1"/>
  <c r="J4202" i="22"/>
  <c r="G4203" i="22"/>
  <c r="T4203" i="22" s="1"/>
  <c r="R4200" i="22" l="1"/>
  <c r="Q4201" i="22"/>
  <c r="U4201" i="22" s="1"/>
  <c r="S4200" i="22"/>
  <c r="N4202" i="22"/>
  <c r="M4202" i="22"/>
  <c r="L4203" i="22"/>
  <c r="K4203" i="22"/>
  <c r="O4203" i="22" s="1"/>
  <c r="J4203" i="22"/>
  <c r="G4204" i="22"/>
  <c r="T4204" i="22" s="1"/>
  <c r="R4201" i="22" l="1"/>
  <c r="P4202" i="22"/>
  <c r="Q4202" i="22" s="1"/>
  <c r="U4202" i="22" s="1"/>
  <c r="S4201" i="22"/>
  <c r="N4203" i="22"/>
  <c r="M4203" i="22"/>
  <c r="L4204" i="22"/>
  <c r="K4204" i="22"/>
  <c r="O4204" i="22" s="1"/>
  <c r="J4204" i="22"/>
  <c r="G4205" i="22"/>
  <c r="T4205" i="22" s="1"/>
  <c r="P4203" i="22" l="1"/>
  <c r="Q4203" i="22" s="1"/>
  <c r="U4203" i="22" s="1"/>
  <c r="R4202" i="22"/>
  <c r="S4202" i="22"/>
  <c r="N4204" i="22"/>
  <c r="M4204" i="22"/>
  <c r="L4205" i="22"/>
  <c r="K4205" i="22"/>
  <c r="O4205" i="22" s="1"/>
  <c r="J4205" i="22"/>
  <c r="G4206" i="22"/>
  <c r="T4206" i="22" s="1"/>
  <c r="P4204" i="22" l="1"/>
  <c r="Q4204" i="22" s="1"/>
  <c r="U4204" i="22" s="1"/>
  <c r="R4203" i="22"/>
  <c r="S4203" i="22"/>
  <c r="N4205" i="22"/>
  <c r="M4205" i="22"/>
  <c r="L4206" i="22"/>
  <c r="K4206" i="22"/>
  <c r="O4206" i="22" s="1"/>
  <c r="J4206" i="22"/>
  <c r="G4207" i="22"/>
  <c r="T4207" i="22" s="1"/>
  <c r="P4205" i="22" l="1"/>
  <c r="Q4205" i="22" s="1"/>
  <c r="U4205" i="22" s="1"/>
  <c r="R4204" i="22"/>
  <c r="S4204" i="22"/>
  <c r="N4206" i="22"/>
  <c r="M4206" i="22"/>
  <c r="L4207" i="22"/>
  <c r="K4207" i="22"/>
  <c r="O4207" i="22" s="1"/>
  <c r="J4207" i="22"/>
  <c r="G4208" i="22"/>
  <c r="T4208" i="22" s="1"/>
  <c r="R4205" i="22" l="1"/>
  <c r="P4206" i="22"/>
  <c r="Q4206" i="22" s="1"/>
  <c r="U4206" i="22" s="1"/>
  <c r="S4205" i="22"/>
  <c r="N4207" i="22"/>
  <c r="M4207" i="22"/>
  <c r="L4208" i="22"/>
  <c r="K4208" i="22"/>
  <c r="O4208" i="22" s="1"/>
  <c r="J4208" i="22"/>
  <c r="G4209" i="22"/>
  <c r="T4209" i="22" s="1"/>
  <c r="P4207" i="22" l="1"/>
  <c r="Q4207" i="22" s="1"/>
  <c r="U4207" i="22" s="1"/>
  <c r="R4206" i="22"/>
  <c r="S4206" i="22"/>
  <c r="N4208" i="22"/>
  <c r="M4208" i="22"/>
  <c r="L4209" i="22"/>
  <c r="K4209" i="22"/>
  <c r="O4209" i="22" s="1"/>
  <c r="J4209" i="22"/>
  <c r="G4210" i="22"/>
  <c r="T4210" i="22" s="1"/>
  <c r="R4207" i="22" l="1"/>
  <c r="P4208" i="22"/>
  <c r="Q4208" i="22" s="1"/>
  <c r="U4208" i="22" s="1"/>
  <c r="S4207" i="22"/>
  <c r="N4209" i="22"/>
  <c r="M4209" i="22"/>
  <c r="L4210" i="22"/>
  <c r="K4210" i="22"/>
  <c r="O4210" i="22" s="1"/>
  <c r="J4210" i="22"/>
  <c r="G4211" i="22"/>
  <c r="T4211" i="22" s="1"/>
  <c r="R4208" i="22" l="1"/>
  <c r="P4209" i="22"/>
  <c r="Q4209" i="22" s="1"/>
  <c r="U4209" i="22" s="1"/>
  <c r="S4208" i="22"/>
  <c r="N4210" i="22"/>
  <c r="M4210" i="22"/>
  <c r="L4211" i="22"/>
  <c r="K4211" i="22"/>
  <c r="O4211" i="22" s="1"/>
  <c r="J4211" i="22"/>
  <c r="G4212" i="22"/>
  <c r="T4212" i="22" s="1"/>
  <c r="R4209" i="22" l="1"/>
  <c r="P4210" i="22"/>
  <c r="Q4210" i="22" s="1"/>
  <c r="U4210" i="22" s="1"/>
  <c r="S4209" i="22"/>
  <c r="N4211" i="22"/>
  <c r="M4211" i="22"/>
  <c r="L4212" i="22"/>
  <c r="K4212" i="22"/>
  <c r="O4212" i="22" s="1"/>
  <c r="J4212" i="22"/>
  <c r="G4213" i="22"/>
  <c r="T4213" i="22" s="1"/>
  <c r="R4210" i="22" l="1"/>
  <c r="P4211" i="22"/>
  <c r="Q4211" i="22" s="1"/>
  <c r="U4211" i="22" s="1"/>
  <c r="S4210" i="22"/>
  <c r="N4212" i="22"/>
  <c r="M4212" i="22"/>
  <c r="L4213" i="22"/>
  <c r="K4213" i="22"/>
  <c r="O4213" i="22" s="1"/>
  <c r="J4213" i="22"/>
  <c r="G4214" i="22"/>
  <c r="T4214" i="22" s="1"/>
  <c r="R4211" i="22" l="1"/>
  <c r="P4212" i="22"/>
  <c r="Q4212" i="22" s="1"/>
  <c r="U4212" i="22" s="1"/>
  <c r="S4211" i="22"/>
  <c r="M4213" i="22"/>
  <c r="N4213" i="22"/>
  <c r="L4214" i="22"/>
  <c r="K4214" i="22"/>
  <c r="O4214" i="22" s="1"/>
  <c r="J4214" i="22"/>
  <c r="G4215" i="22"/>
  <c r="T4215" i="22" s="1"/>
  <c r="R4212" i="22" l="1"/>
  <c r="P4213" i="22"/>
  <c r="Q4213" i="22" s="1"/>
  <c r="U4213" i="22" s="1"/>
  <c r="S4212" i="22"/>
  <c r="N4214" i="22"/>
  <c r="M4214" i="22"/>
  <c r="L4215" i="22"/>
  <c r="K4215" i="22"/>
  <c r="O4215" i="22" s="1"/>
  <c r="J4215" i="22"/>
  <c r="G4216" i="22"/>
  <c r="T4216" i="22" s="1"/>
  <c r="P4214" i="22" l="1"/>
  <c r="Q4214" i="22" s="1"/>
  <c r="U4214" i="22" s="1"/>
  <c r="R4213" i="22"/>
  <c r="S4213" i="22"/>
  <c r="N4215" i="22"/>
  <c r="M4215" i="22"/>
  <c r="L4216" i="22"/>
  <c r="K4216" i="22"/>
  <c r="O4216" i="22" s="1"/>
  <c r="J4216" i="22"/>
  <c r="G4217" i="22"/>
  <c r="T4217" i="22" s="1"/>
  <c r="P4215" i="22" l="1"/>
  <c r="Q4215" i="22" s="1"/>
  <c r="U4215" i="22" s="1"/>
  <c r="R4214" i="22"/>
  <c r="S4214" i="22"/>
  <c r="N4216" i="22"/>
  <c r="M4216" i="22"/>
  <c r="L4217" i="22"/>
  <c r="K4217" i="22"/>
  <c r="O4217" i="22" s="1"/>
  <c r="J4217" i="22"/>
  <c r="G4218" i="22"/>
  <c r="T4218" i="22" s="1"/>
  <c r="R4215" i="22" l="1"/>
  <c r="P4216" i="22"/>
  <c r="Q4216" i="22" s="1"/>
  <c r="U4216" i="22" s="1"/>
  <c r="S4215" i="22"/>
  <c r="N4217" i="22"/>
  <c r="M4217" i="22"/>
  <c r="L4218" i="22"/>
  <c r="K4218" i="22"/>
  <c r="O4218" i="22" s="1"/>
  <c r="J4218" i="22"/>
  <c r="G4219" i="22"/>
  <c r="T4219" i="22" s="1"/>
  <c r="R4216" i="22" l="1"/>
  <c r="P4217" i="22"/>
  <c r="Q4217" i="22" s="1"/>
  <c r="U4217" i="22" s="1"/>
  <c r="S4216" i="22"/>
  <c r="N4218" i="22"/>
  <c r="M4218" i="22"/>
  <c r="L4219" i="22"/>
  <c r="K4219" i="22"/>
  <c r="O4219" i="22" s="1"/>
  <c r="J4219" i="22"/>
  <c r="G4220" i="22"/>
  <c r="T4220" i="22" s="1"/>
  <c r="P4218" i="22" l="1"/>
  <c r="Q4218" i="22" s="1"/>
  <c r="U4218" i="22" s="1"/>
  <c r="R4217" i="22"/>
  <c r="S4217" i="22"/>
  <c r="N4219" i="22"/>
  <c r="M4219" i="22"/>
  <c r="J4220" i="22"/>
  <c r="L4220" i="22"/>
  <c r="K4220" i="22"/>
  <c r="O4220" i="22" s="1"/>
  <c r="G4221" i="22"/>
  <c r="T4221" i="22" s="1"/>
  <c r="P4219" i="22" l="1"/>
  <c r="Q4219" i="22" s="1"/>
  <c r="U4219" i="22" s="1"/>
  <c r="R4218" i="22"/>
  <c r="S4218" i="22"/>
  <c r="N4220" i="22"/>
  <c r="M4220" i="22"/>
  <c r="L4221" i="22"/>
  <c r="K4221" i="22"/>
  <c r="O4221" i="22" s="1"/>
  <c r="J4221" i="22"/>
  <c r="G4222" i="22"/>
  <c r="T4222" i="22" s="1"/>
  <c r="R4219" i="22" l="1"/>
  <c r="P4220" i="22"/>
  <c r="Q4220" i="22" s="1"/>
  <c r="U4220" i="22" s="1"/>
  <c r="S4219" i="22"/>
  <c r="N4221" i="22"/>
  <c r="M4221" i="22"/>
  <c r="L4222" i="22"/>
  <c r="K4222" i="22"/>
  <c r="O4222" i="22" s="1"/>
  <c r="J4222" i="22"/>
  <c r="G4223" i="22"/>
  <c r="T4223" i="22" s="1"/>
  <c r="R4220" i="22" l="1"/>
  <c r="P4221" i="22"/>
  <c r="Q4221" i="22" s="1"/>
  <c r="U4221" i="22" s="1"/>
  <c r="S4220" i="22"/>
  <c r="N4222" i="22"/>
  <c r="M4222" i="22"/>
  <c r="L4223" i="22"/>
  <c r="K4223" i="22"/>
  <c r="O4223" i="22" s="1"/>
  <c r="J4223" i="22"/>
  <c r="G4224" i="22"/>
  <c r="T4224" i="22" s="1"/>
  <c r="R4221" i="22" l="1"/>
  <c r="P4222" i="22"/>
  <c r="Q4222" i="22" s="1"/>
  <c r="U4222" i="22" s="1"/>
  <c r="S4221" i="22"/>
  <c r="N4223" i="22"/>
  <c r="M4223" i="22"/>
  <c r="L4224" i="22"/>
  <c r="K4224" i="22"/>
  <c r="O4224" i="22" s="1"/>
  <c r="J4224" i="22"/>
  <c r="G4225" i="22"/>
  <c r="T4225" i="22" s="1"/>
  <c r="R4222" i="22" l="1"/>
  <c r="P4223" i="22"/>
  <c r="Q4223" i="22" s="1"/>
  <c r="U4223" i="22" s="1"/>
  <c r="S4222" i="22"/>
  <c r="N4224" i="22"/>
  <c r="M4224" i="22"/>
  <c r="L4225" i="22"/>
  <c r="K4225" i="22"/>
  <c r="O4225" i="22" s="1"/>
  <c r="J4225" i="22"/>
  <c r="G4226" i="22"/>
  <c r="T4226" i="22" s="1"/>
  <c r="R4223" i="22" l="1"/>
  <c r="P4224" i="22"/>
  <c r="Q4224" i="22" s="1"/>
  <c r="U4224" i="22" s="1"/>
  <c r="S4223" i="22"/>
  <c r="N4225" i="22"/>
  <c r="P4225" i="22" s="1"/>
  <c r="M4225" i="22"/>
  <c r="L4226" i="22"/>
  <c r="K4226" i="22"/>
  <c r="O4226" i="22" s="1"/>
  <c r="J4226" i="22"/>
  <c r="G4227" i="22"/>
  <c r="T4227" i="22" s="1"/>
  <c r="R4224" i="22" l="1"/>
  <c r="S4224" i="22"/>
  <c r="Q4225" i="22"/>
  <c r="U4225" i="22" s="1"/>
  <c r="N4226" i="22"/>
  <c r="M4226" i="22"/>
  <c r="L4227" i="22"/>
  <c r="K4227" i="22"/>
  <c r="O4227" i="22" s="1"/>
  <c r="J4227" i="22"/>
  <c r="G4228" i="22"/>
  <c r="T4228" i="22" s="1"/>
  <c r="R4225" i="22" l="1"/>
  <c r="P4226" i="22"/>
  <c r="Q4226" i="22" s="1"/>
  <c r="U4226" i="22" s="1"/>
  <c r="S4225" i="22"/>
  <c r="N4227" i="22"/>
  <c r="M4227" i="22"/>
  <c r="L4228" i="22"/>
  <c r="K4228" i="22"/>
  <c r="O4228" i="22" s="1"/>
  <c r="J4228" i="22"/>
  <c r="G4229" i="22"/>
  <c r="T4229" i="22" s="1"/>
  <c r="R4226" i="22" l="1"/>
  <c r="P4227" i="22"/>
  <c r="Q4227" i="22" s="1"/>
  <c r="U4227" i="22" s="1"/>
  <c r="S4226" i="22"/>
  <c r="N4228" i="22"/>
  <c r="M4228" i="22"/>
  <c r="L4229" i="22"/>
  <c r="K4229" i="22"/>
  <c r="O4229" i="22" s="1"/>
  <c r="J4229" i="22"/>
  <c r="G4230" i="22"/>
  <c r="T4230" i="22" s="1"/>
  <c r="R4227" i="22" l="1"/>
  <c r="P4228" i="22"/>
  <c r="Q4228" i="22" s="1"/>
  <c r="U4228" i="22" s="1"/>
  <c r="S4227" i="22"/>
  <c r="N4229" i="22"/>
  <c r="M4229" i="22"/>
  <c r="L4230" i="22"/>
  <c r="K4230" i="22"/>
  <c r="O4230" i="22" s="1"/>
  <c r="J4230" i="22"/>
  <c r="G4231" i="22"/>
  <c r="T4231" i="22" s="1"/>
  <c r="R4228" i="22" l="1"/>
  <c r="P4229" i="22"/>
  <c r="Q4229" i="22" s="1"/>
  <c r="U4229" i="22" s="1"/>
  <c r="S4228" i="22"/>
  <c r="N4230" i="22"/>
  <c r="M4230" i="22"/>
  <c r="L4231" i="22"/>
  <c r="K4231" i="22"/>
  <c r="O4231" i="22" s="1"/>
  <c r="J4231" i="22"/>
  <c r="G4232" i="22"/>
  <c r="T4232" i="22" s="1"/>
  <c r="S4229" i="22" l="1"/>
  <c r="P4230" i="22"/>
  <c r="Q4230" i="22" s="1"/>
  <c r="U4230" i="22" s="1"/>
  <c r="R4229" i="22"/>
  <c r="N4231" i="22"/>
  <c r="M4231" i="22"/>
  <c r="L4232" i="22"/>
  <c r="K4232" i="22"/>
  <c r="O4232" i="22" s="1"/>
  <c r="J4232" i="22"/>
  <c r="G4233" i="22"/>
  <c r="T4233" i="22" s="1"/>
  <c r="P4231" i="22" l="1"/>
  <c r="Q4231" i="22" s="1"/>
  <c r="U4231" i="22" s="1"/>
  <c r="R4230" i="22"/>
  <c r="S4230" i="22"/>
  <c r="N4232" i="22"/>
  <c r="M4232" i="22"/>
  <c r="L4233" i="22"/>
  <c r="K4233" i="22"/>
  <c r="O4233" i="22" s="1"/>
  <c r="J4233" i="22"/>
  <c r="G4234" i="22"/>
  <c r="T4234" i="22" s="1"/>
  <c r="R4231" i="22" l="1"/>
  <c r="P4232" i="22"/>
  <c r="Q4232" i="22" s="1"/>
  <c r="U4232" i="22" s="1"/>
  <c r="S4231" i="22"/>
  <c r="N4233" i="22"/>
  <c r="M4233" i="22"/>
  <c r="L4234" i="22"/>
  <c r="K4234" i="22"/>
  <c r="O4234" i="22" s="1"/>
  <c r="J4234" i="22"/>
  <c r="G4235" i="22"/>
  <c r="T4235" i="22" s="1"/>
  <c r="P4233" i="22" l="1"/>
  <c r="Q4233" i="22" s="1"/>
  <c r="U4233" i="22" s="1"/>
  <c r="R4232" i="22"/>
  <c r="S4232" i="22"/>
  <c r="N4234" i="22"/>
  <c r="M4234" i="22"/>
  <c r="L4235" i="22"/>
  <c r="K4235" i="22"/>
  <c r="O4235" i="22" s="1"/>
  <c r="J4235" i="22"/>
  <c r="G4236" i="22"/>
  <c r="T4236" i="22" s="1"/>
  <c r="R4233" i="22" l="1"/>
  <c r="P4234" i="22"/>
  <c r="Q4234" i="22" s="1"/>
  <c r="U4234" i="22" s="1"/>
  <c r="S4233" i="22"/>
  <c r="N4235" i="22"/>
  <c r="M4235" i="22"/>
  <c r="L4236" i="22"/>
  <c r="K4236" i="22"/>
  <c r="O4236" i="22" s="1"/>
  <c r="J4236" i="22"/>
  <c r="G4237" i="22"/>
  <c r="T4237" i="22" s="1"/>
  <c r="R4234" i="22" l="1"/>
  <c r="P4235" i="22"/>
  <c r="Q4235" i="22" s="1"/>
  <c r="U4235" i="22" s="1"/>
  <c r="S4234" i="22"/>
  <c r="N4236" i="22"/>
  <c r="M4236" i="22"/>
  <c r="L4237" i="22"/>
  <c r="K4237" i="22"/>
  <c r="O4237" i="22" s="1"/>
  <c r="J4237" i="22"/>
  <c r="G4238" i="22"/>
  <c r="T4238" i="22" s="1"/>
  <c r="P4236" i="22" l="1"/>
  <c r="Q4236" i="22" s="1"/>
  <c r="U4236" i="22" s="1"/>
  <c r="R4235" i="22"/>
  <c r="S4235" i="22"/>
  <c r="N4237" i="22"/>
  <c r="M4237" i="22"/>
  <c r="L4238" i="22"/>
  <c r="K4238" i="22"/>
  <c r="O4238" i="22" s="1"/>
  <c r="J4238" i="22"/>
  <c r="G4239" i="22"/>
  <c r="T4239" i="22" s="1"/>
  <c r="P4237" i="22" l="1"/>
  <c r="Q4237" i="22" s="1"/>
  <c r="U4237" i="22" s="1"/>
  <c r="R4236" i="22"/>
  <c r="S4236" i="22"/>
  <c r="N4238" i="22"/>
  <c r="M4238" i="22"/>
  <c r="L4239" i="22"/>
  <c r="K4239" i="22"/>
  <c r="O4239" i="22" s="1"/>
  <c r="J4239" i="22"/>
  <c r="G4240" i="22"/>
  <c r="T4240" i="22" s="1"/>
  <c r="R4237" i="22" l="1"/>
  <c r="P4238" i="22"/>
  <c r="Q4238" i="22" s="1"/>
  <c r="U4238" i="22" s="1"/>
  <c r="S4237" i="22"/>
  <c r="N4239" i="22"/>
  <c r="M4239" i="22"/>
  <c r="L4240" i="22"/>
  <c r="K4240" i="22"/>
  <c r="O4240" i="22" s="1"/>
  <c r="J4240" i="22"/>
  <c r="G4241" i="22"/>
  <c r="T4241" i="22" s="1"/>
  <c r="R4238" i="22" l="1"/>
  <c r="P4239" i="22"/>
  <c r="Q4239" i="22" s="1"/>
  <c r="U4239" i="22" s="1"/>
  <c r="S4238" i="22"/>
  <c r="N4240" i="22"/>
  <c r="M4240" i="22"/>
  <c r="J4241" i="22"/>
  <c r="L4241" i="22"/>
  <c r="K4241" i="22"/>
  <c r="O4241" i="22" s="1"/>
  <c r="G4242" i="22"/>
  <c r="T4242" i="22" s="1"/>
  <c r="R4239" i="22" l="1"/>
  <c r="P4240" i="22"/>
  <c r="Q4240" i="22" s="1"/>
  <c r="U4240" i="22" s="1"/>
  <c r="S4239" i="22"/>
  <c r="N4241" i="22"/>
  <c r="M4241" i="22"/>
  <c r="L4242" i="22"/>
  <c r="K4242" i="22"/>
  <c r="O4242" i="22" s="1"/>
  <c r="J4242" i="22"/>
  <c r="G4243" i="22"/>
  <c r="T4243" i="22" s="1"/>
  <c r="P4241" i="22" l="1"/>
  <c r="Q4241" i="22" s="1"/>
  <c r="U4241" i="22" s="1"/>
  <c r="R4240" i="22"/>
  <c r="S4240" i="22"/>
  <c r="N4242" i="22"/>
  <c r="M4242" i="22"/>
  <c r="L4243" i="22"/>
  <c r="K4243" i="22"/>
  <c r="O4243" i="22" s="1"/>
  <c r="J4243" i="22"/>
  <c r="G4244" i="22"/>
  <c r="T4244" i="22" s="1"/>
  <c r="R4241" i="22" l="1"/>
  <c r="P4242" i="22"/>
  <c r="Q4242" i="22" s="1"/>
  <c r="U4242" i="22" s="1"/>
  <c r="S4241" i="22"/>
  <c r="N4243" i="22"/>
  <c r="M4243" i="22"/>
  <c r="L4244" i="22"/>
  <c r="K4244" i="22"/>
  <c r="O4244" i="22" s="1"/>
  <c r="J4244" i="22"/>
  <c r="G4245" i="22"/>
  <c r="T4245" i="22" s="1"/>
  <c r="R4242" i="22" l="1"/>
  <c r="P4243" i="22"/>
  <c r="Q4243" i="22" s="1"/>
  <c r="U4243" i="22" s="1"/>
  <c r="S4242" i="22"/>
  <c r="N4244" i="22"/>
  <c r="M4244" i="22"/>
  <c r="L4245" i="22"/>
  <c r="K4245" i="22"/>
  <c r="O4245" i="22" s="1"/>
  <c r="J4245" i="22"/>
  <c r="G4246" i="22"/>
  <c r="T4246" i="22" s="1"/>
  <c r="P4244" i="22" l="1"/>
  <c r="Q4244" i="22" s="1"/>
  <c r="U4244" i="22" s="1"/>
  <c r="R4243" i="22"/>
  <c r="S4243" i="22"/>
  <c r="N4245" i="22"/>
  <c r="M4245" i="22"/>
  <c r="L4246" i="22"/>
  <c r="K4246" i="22"/>
  <c r="O4246" i="22" s="1"/>
  <c r="J4246" i="22"/>
  <c r="G4247" i="22"/>
  <c r="T4247" i="22" s="1"/>
  <c r="P4245" i="22" l="1"/>
  <c r="Q4245" i="22" s="1"/>
  <c r="U4245" i="22" s="1"/>
  <c r="R4244" i="22"/>
  <c r="S4244" i="22"/>
  <c r="N4246" i="22"/>
  <c r="M4246" i="22"/>
  <c r="L4247" i="22"/>
  <c r="K4247" i="22"/>
  <c r="O4247" i="22" s="1"/>
  <c r="J4247" i="22"/>
  <c r="G4248" i="22"/>
  <c r="T4248" i="22" s="1"/>
  <c r="P4246" i="22" l="1"/>
  <c r="Q4246" i="22" s="1"/>
  <c r="U4246" i="22" s="1"/>
  <c r="R4245" i="22"/>
  <c r="S4245" i="22"/>
  <c r="N4247" i="22"/>
  <c r="M4247" i="22"/>
  <c r="L4248" i="22"/>
  <c r="K4248" i="22"/>
  <c r="O4248" i="22" s="1"/>
  <c r="J4248" i="22"/>
  <c r="G4249" i="22"/>
  <c r="T4249" i="22" s="1"/>
  <c r="P4247" i="22" l="1"/>
  <c r="Q4247" i="22" s="1"/>
  <c r="U4247" i="22" s="1"/>
  <c r="R4246" i="22"/>
  <c r="S4246" i="22"/>
  <c r="N4248" i="22"/>
  <c r="M4248" i="22"/>
  <c r="L4249" i="22"/>
  <c r="K4249" i="22"/>
  <c r="O4249" i="22" s="1"/>
  <c r="J4249" i="22"/>
  <c r="G4250" i="22"/>
  <c r="T4250" i="22" s="1"/>
  <c r="S4247" i="22" l="1"/>
  <c r="R4247" i="22"/>
  <c r="P4248" i="22"/>
  <c r="Q4248" i="22" s="1"/>
  <c r="U4248" i="22" s="1"/>
  <c r="N4249" i="22"/>
  <c r="M4249" i="22"/>
  <c r="L4250" i="22"/>
  <c r="K4250" i="22"/>
  <c r="O4250" i="22" s="1"/>
  <c r="J4250" i="22"/>
  <c r="G4251" i="22"/>
  <c r="T4251" i="22" s="1"/>
  <c r="R4248" i="22" l="1"/>
  <c r="P4249" i="22"/>
  <c r="Q4249" i="22" s="1"/>
  <c r="U4249" i="22" s="1"/>
  <c r="S4248" i="22"/>
  <c r="N4250" i="22"/>
  <c r="M4250" i="22"/>
  <c r="L4251" i="22"/>
  <c r="K4251" i="22"/>
  <c r="O4251" i="22" s="1"/>
  <c r="J4251" i="22"/>
  <c r="G4252" i="22"/>
  <c r="T4252" i="22" s="1"/>
  <c r="R4249" i="22" l="1"/>
  <c r="P4250" i="22"/>
  <c r="Q4250" i="22" s="1"/>
  <c r="U4250" i="22" s="1"/>
  <c r="S4249" i="22"/>
  <c r="N4251" i="22"/>
  <c r="M4251" i="22"/>
  <c r="L4252" i="22"/>
  <c r="K4252" i="22"/>
  <c r="O4252" i="22" s="1"/>
  <c r="J4252" i="22"/>
  <c r="G4253" i="22"/>
  <c r="T4253" i="22" s="1"/>
  <c r="P4251" i="22" l="1"/>
  <c r="Q4251" i="22" s="1"/>
  <c r="U4251" i="22" s="1"/>
  <c r="R4250" i="22"/>
  <c r="S4250" i="22"/>
  <c r="N4252" i="22"/>
  <c r="P4252" i="22" s="1"/>
  <c r="M4252" i="22"/>
  <c r="L4253" i="22"/>
  <c r="K4253" i="22"/>
  <c r="O4253" i="22" s="1"/>
  <c r="J4253" i="22"/>
  <c r="G4254" i="22"/>
  <c r="T4254" i="22" s="1"/>
  <c r="R4251" i="22" l="1"/>
  <c r="S4251" i="22"/>
  <c r="Q4252" i="22"/>
  <c r="U4252" i="22" s="1"/>
  <c r="N4253" i="22"/>
  <c r="M4253" i="22"/>
  <c r="L4254" i="22"/>
  <c r="K4254" i="22"/>
  <c r="O4254" i="22" s="1"/>
  <c r="J4254" i="22"/>
  <c r="G4255" i="22"/>
  <c r="T4255" i="22" s="1"/>
  <c r="R4252" i="22" l="1"/>
  <c r="P4253" i="22"/>
  <c r="Q4253" i="22" s="1"/>
  <c r="U4253" i="22" s="1"/>
  <c r="S4252" i="22"/>
  <c r="N4254" i="22"/>
  <c r="M4254" i="22"/>
  <c r="L4255" i="22"/>
  <c r="K4255" i="22"/>
  <c r="O4255" i="22" s="1"/>
  <c r="J4255" i="22"/>
  <c r="G4256" i="22"/>
  <c r="T4256" i="22" s="1"/>
  <c r="P4254" i="22" l="1"/>
  <c r="Q4254" i="22" s="1"/>
  <c r="U4254" i="22" s="1"/>
  <c r="R4253" i="22"/>
  <c r="S4253" i="22"/>
  <c r="N4255" i="22"/>
  <c r="M4255" i="22"/>
  <c r="L4256" i="22"/>
  <c r="K4256" i="22"/>
  <c r="O4256" i="22" s="1"/>
  <c r="J4256" i="22"/>
  <c r="G4257" i="22"/>
  <c r="T4257" i="22" s="1"/>
  <c r="P4255" i="22" l="1"/>
  <c r="Q4255" i="22" s="1"/>
  <c r="U4255" i="22" s="1"/>
  <c r="R4254" i="22"/>
  <c r="S4254" i="22"/>
  <c r="N4256" i="22"/>
  <c r="M4256" i="22"/>
  <c r="L4257" i="22"/>
  <c r="K4257" i="22"/>
  <c r="O4257" i="22" s="1"/>
  <c r="J4257" i="22"/>
  <c r="G4258" i="22"/>
  <c r="T4258" i="22" s="1"/>
  <c r="R4255" i="22" l="1"/>
  <c r="P4256" i="22"/>
  <c r="Q4256" i="22" s="1"/>
  <c r="U4256" i="22" s="1"/>
  <c r="S4255" i="22"/>
  <c r="N4257" i="22"/>
  <c r="M4257" i="22"/>
  <c r="L4258" i="22"/>
  <c r="K4258" i="22"/>
  <c r="O4258" i="22" s="1"/>
  <c r="J4258" i="22"/>
  <c r="G4259" i="22"/>
  <c r="T4259" i="22" s="1"/>
  <c r="R4256" i="22" l="1"/>
  <c r="P4257" i="22"/>
  <c r="Q4257" i="22" s="1"/>
  <c r="U4257" i="22" s="1"/>
  <c r="S4256" i="22"/>
  <c r="N4258" i="22"/>
  <c r="M4258" i="22"/>
  <c r="L4259" i="22"/>
  <c r="K4259" i="22"/>
  <c r="O4259" i="22" s="1"/>
  <c r="J4259" i="22"/>
  <c r="G4260" i="22"/>
  <c r="T4260" i="22" s="1"/>
  <c r="R4257" i="22" l="1"/>
  <c r="P4258" i="22"/>
  <c r="Q4258" i="22" s="1"/>
  <c r="U4258" i="22" s="1"/>
  <c r="S4257" i="22"/>
  <c r="N4259" i="22"/>
  <c r="M4259" i="22"/>
  <c r="L4260" i="22"/>
  <c r="K4260" i="22"/>
  <c r="O4260" i="22" s="1"/>
  <c r="J4260" i="22"/>
  <c r="G4261" i="22"/>
  <c r="T4261" i="22" s="1"/>
  <c r="R4258" i="22" l="1"/>
  <c r="P4259" i="22"/>
  <c r="Q4259" i="22" s="1"/>
  <c r="U4259" i="22" s="1"/>
  <c r="S4258" i="22"/>
  <c r="N4260" i="22"/>
  <c r="P4260" i="22" s="1"/>
  <c r="M4260" i="22"/>
  <c r="L4261" i="22"/>
  <c r="K4261" i="22"/>
  <c r="O4261" i="22" s="1"/>
  <c r="J4261" i="22"/>
  <c r="G4262" i="22"/>
  <c r="T4262" i="22" s="1"/>
  <c r="R4259" i="22" l="1"/>
  <c r="Q4260" i="22"/>
  <c r="U4260" i="22" s="1"/>
  <c r="S4259" i="22"/>
  <c r="N4261" i="22"/>
  <c r="M4261" i="22"/>
  <c r="L4262" i="22"/>
  <c r="K4262" i="22"/>
  <c r="O4262" i="22" s="1"/>
  <c r="J4262" i="22"/>
  <c r="G4263" i="22"/>
  <c r="T4263" i="22" s="1"/>
  <c r="P4261" i="22" l="1"/>
  <c r="Q4261" i="22" s="1"/>
  <c r="U4261" i="22" s="1"/>
  <c r="R4260" i="22"/>
  <c r="S4260" i="22"/>
  <c r="N4262" i="22"/>
  <c r="M4262" i="22"/>
  <c r="L4263" i="22"/>
  <c r="K4263" i="22"/>
  <c r="O4263" i="22" s="1"/>
  <c r="J4263" i="22"/>
  <c r="G4264" i="22"/>
  <c r="T4264" i="22" s="1"/>
  <c r="P4262" i="22" l="1"/>
  <c r="Q4262" i="22" s="1"/>
  <c r="U4262" i="22" s="1"/>
  <c r="R4261" i="22"/>
  <c r="S4261" i="22"/>
  <c r="N4263" i="22"/>
  <c r="M4263" i="22"/>
  <c r="L4264" i="22"/>
  <c r="K4264" i="22"/>
  <c r="O4264" i="22" s="1"/>
  <c r="J4264" i="22"/>
  <c r="G4265" i="22"/>
  <c r="T4265" i="22" s="1"/>
  <c r="P4263" i="22" l="1"/>
  <c r="Q4263" i="22" s="1"/>
  <c r="U4263" i="22" s="1"/>
  <c r="R4262" i="22"/>
  <c r="S4262" i="22"/>
  <c r="N4264" i="22"/>
  <c r="P4264" i="22" s="1"/>
  <c r="M4264" i="22"/>
  <c r="L4265" i="22"/>
  <c r="K4265" i="22"/>
  <c r="O4265" i="22" s="1"/>
  <c r="J4265" i="22"/>
  <c r="G4266" i="22"/>
  <c r="T4266" i="22" s="1"/>
  <c r="R4263" i="22" l="1"/>
  <c r="Q4264" i="22"/>
  <c r="U4264" i="22" s="1"/>
  <c r="S4263" i="22"/>
  <c r="N4265" i="22"/>
  <c r="M4265" i="22"/>
  <c r="L4266" i="22"/>
  <c r="K4266" i="22"/>
  <c r="O4266" i="22" s="1"/>
  <c r="J4266" i="22"/>
  <c r="G4267" i="22"/>
  <c r="T4267" i="22" s="1"/>
  <c r="R4264" i="22" l="1"/>
  <c r="P4265" i="22"/>
  <c r="Q4265" i="22" s="1"/>
  <c r="U4265" i="22" s="1"/>
  <c r="S4264" i="22"/>
  <c r="N4266" i="22"/>
  <c r="M4266" i="22"/>
  <c r="L4267" i="22"/>
  <c r="K4267" i="22"/>
  <c r="O4267" i="22" s="1"/>
  <c r="J4267" i="22"/>
  <c r="G4268" i="22"/>
  <c r="T4268" i="22" s="1"/>
  <c r="R4265" i="22" l="1"/>
  <c r="P4266" i="22"/>
  <c r="Q4266" i="22" s="1"/>
  <c r="U4266" i="22" s="1"/>
  <c r="S4265" i="22"/>
  <c r="N4267" i="22"/>
  <c r="M4267" i="22"/>
  <c r="L4268" i="22"/>
  <c r="K4268" i="22"/>
  <c r="O4268" i="22" s="1"/>
  <c r="J4268" i="22"/>
  <c r="G4269" i="22"/>
  <c r="T4269" i="22" s="1"/>
  <c r="R4266" i="22" l="1"/>
  <c r="P4267" i="22"/>
  <c r="Q4267" i="22" s="1"/>
  <c r="U4267" i="22" s="1"/>
  <c r="S4266" i="22"/>
  <c r="N4268" i="22"/>
  <c r="M4268" i="22"/>
  <c r="L4269" i="22"/>
  <c r="K4269" i="22"/>
  <c r="O4269" i="22" s="1"/>
  <c r="J4269" i="22"/>
  <c r="G4270" i="22"/>
  <c r="T4270" i="22" s="1"/>
  <c r="R4267" i="22" l="1"/>
  <c r="P4268" i="22"/>
  <c r="Q4268" i="22" s="1"/>
  <c r="U4268" i="22" s="1"/>
  <c r="S4267" i="22"/>
  <c r="N4269" i="22"/>
  <c r="M4269" i="22"/>
  <c r="L4270" i="22"/>
  <c r="K4270" i="22"/>
  <c r="O4270" i="22" s="1"/>
  <c r="J4270" i="22"/>
  <c r="G4271" i="22"/>
  <c r="T4271" i="22" s="1"/>
  <c r="R4268" i="22" l="1"/>
  <c r="P4269" i="22"/>
  <c r="Q4269" i="22" s="1"/>
  <c r="U4269" i="22" s="1"/>
  <c r="S4268" i="22"/>
  <c r="N4270" i="22"/>
  <c r="M4270" i="22"/>
  <c r="L4271" i="22"/>
  <c r="K4271" i="22"/>
  <c r="O4271" i="22" s="1"/>
  <c r="J4271" i="22"/>
  <c r="G4272" i="22"/>
  <c r="T4272" i="22" s="1"/>
  <c r="R4269" i="22" l="1"/>
  <c r="P4270" i="22"/>
  <c r="Q4270" i="22" s="1"/>
  <c r="U4270" i="22" s="1"/>
  <c r="S4269" i="22"/>
  <c r="N4271" i="22"/>
  <c r="M4271" i="22"/>
  <c r="L4272" i="22"/>
  <c r="K4272" i="22"/>
  <c r="O4272" i="22" s="1"/>
  <c r="J4272" i="22"/>
  <c r="G4273" i="22"/>
  <c r="T4273" i="22" s="1"/>
  <c r="R4270" i="22" l="1"/>
  <c r="P4271" i="22"/>
  <c r="Q4271" i="22" s="1"/>
  <c r="U4271" i="22" s="1"/>
  <c r="S4270" i="22"/>
  <c r="N4272" i="22"/>
  <c r="M4272" i="22"/>
  <c r="L4273" i="22"/>
  <c r="K4273" i="22"/>
  <c r="O4273" i="22" s="1"/>
  <c r="J4273" i="22"/>
  <c r="G4274" i="22"/>
  <c r="T4274" i="22" s="1"/>
  <c r="R4271" i="22" l="1"/>
  <c r="P4272" i="22"/>
  <c r="Q4272" i="22" s="1"/>
  <c r="U4272" i="22" s="1"/>
  <c r="S4271" i="22"/>
  <c r="N4273" i="22"/>
  <c r="M4273" i="22"/>
  <c r="L4274" i="22"/>
  <c r="K4274" i="22"/>
  <c r="O4274" i="22" s="1"/>
  <c r="J4274" i="22"/>
  <c r="G4275" i="22"/>
  <c r="T4275" i="22" s="1"/>
  <c r="R4272" i="22" l="1"/>
  <c r="P4273" i="22"/>
  <c r="Q4273" i="22" s="1"/>
  <c r="U4273" i="22" s="1"/>
  <c r="S4272" i="22"/>
  <c r="N4274" i="22"/>
  <c r="M4274" i="22"/>
  <c r="L4275" i="22"/>
  <c r="K4275" i="22"/>
  <c r="O4275" i="22" s="1"/>
  <c r="J4275" i="22"/>
  <c r="G4276" i="22"/>
  <c r="T4276" i="22" s="1"/>
  <c r="R4273" i="22" l="1"/>
  <c r="P4274" i="22"/>
  <c r="Q4274" i="22" s="1"/>
  <c r="U4274" i="22" s="1"/>
  <c r="S4273" i="22"/>
  <c r="N4275" i="22"/>
  <c r="M4275" i="22"/>
  <c r="L4276" i="22"/>
  <c r="K4276" i="22"/>
  <c r="O4276" i="22" s="1"/>
  <c r="J4276" i="22"/>
  <c r="G4277" i="22"/>
  <c r="T4277" i="22" s="1"/>
  <c r="R4274" i="22" l="1"/>
  <c r="P4275" i="22"/>
  <c r="Q4275" i="22" s="1"/>
  <c r="U4275" i="22" s="1"/>
  <c r="S4274" i="22"/>
  <c r="N4276" i="22"/>
  <c r="M4276" i="22"/>
  <c r="L4277" i="22"/>
  <c r="K4277" i="22"/>
  <c r="O4277" i="22" s="1"/>
  <c r="J4277" i="22"/>
  <c r="G4278" i="22"/>
  <c r="T4278" i="22" s="1"/>
  <c r="P4276" i="22" l="1"/>
  <c r="Q4276" i="22" s="1"/>
  <c r="U4276" i="22" s="1"/>
  <c r="R4275" i="22"/>
  <c r="S4275" i="22"/>
  <c r="N4277" i="22"/>
  <c r="M4277" i="22"/>
  <c r="L4278" i="22"/>
  <c r="K4278" i="22"/>
  <c r="O4278" i="22" s="1"/>
  <c r="J4278" i="22"/>
  <c r="G4279" i="22"/>
  <c r="T4279" i="22" s="1"/>
  <c r="P4277" i="22" l="1"/>
  <c r="Q4277" i="22" s="1"/>
  <c r="U4277" i="22" s="1"/>
  <c r="R4276" i="22"/>
  <c r="S4276" i="22"/>
  <c r="N4278" i="22"/>
  <c r="M4278" i="22"/>
  <c r="L4279" i="22"/>
  <c r="K4279" i="22"/>
  <c r="O4279" i="22" s="1"/>
  <c r="J4279" i="22"/>
  <c r="G4280" i="22"/>
  <c r="T4280" i="22" s="1"/>
  <c r="R4277" i="22" l="1"/>
  <c r="P4278" i="22"/>
  <c r="Q4278" i="22" s="1"/>
  <c r="U4278" i="22" s="1"/>
  <c r="S4277" i="22"/>
  <c r="N4279" i="22"/>
  <c r="M4279" i="22"/>
  <c r="L4280" i="22"/>
  <c r="K4280" i="22"/>
  <c r="O4280" i="22" s="1"/>
  <c r="J4280" i="22"/>
  <c r="G4281" i="22"/>
  <c r="T4281" i="22" s="1"/>
  <c r="R4278" i="22" l="1"/>
  <c r="P4279" i="22"/>
  <c r="Q4279" i="22" s="1"/>
  <c r="U4279" i="22" s="1"/>
  <c r="S4278" i="22"/>
  <c r="N4280" i="22"/>
  <c r="M4280" i="22"/>
  <c r="L4281" i="22"/>
  <c r="K4281" i="22"/>
  <c r="O4281" i="22" s="1"/>
  <c r="J4281" i="22"/>
  <c r="G4282" i="22"/>
  <c r="T4282" i="22" s="1"/>
  <c r="R4279" i="22" l="1"/>
  <c r="P4280" i="22"/>
  <c r="Q4280" i="22" s="1"/>
  <c r="U4280" i="22" s="1"/>
  <c r="S4279" i="22"/>
  <c r="N4281" i="22"/>
  <c r="M4281" i="22"/>
  <c r="L4282" i="22"/>
  <c r="K4282" i="22"/>
  <c r="O4282" i="22" s="1"/>
  <c r="J4282" i="22"/>
  <c r="G4283" i="22"/>
  <c r="T4283" i="22" s="1"/>
  <c r="R4280" i="22" l="1"/>
  <c r="P4281" i="22"/>
  <c r="Q4281" i="22" s="1"/>
  <c r="U4281" i="22" s="1"/>
  <c r="S4280" i="22"/>
  <c r="N4282" i="22"/>
  <c r="M4282" i="22"/>
  <c r="L4283" i="22"/>
  <c r="K4283" i="22"/>
  <c r="O4283" i="22" s="1"/>
  <c r="J4283" i="22"/>
  <c r="G4284" i="22"/>
  <c r="T4284" i="22" s="1"/>
  <c r="R4281" i="22" l="1"/>
  <c r="P4282" i="22"/>
  <c r="Q4282" i="22" s="1"/>
  <c r="U4282" i="22" s="1"/>
  <c r="S4281" i="22"/>
  <c r="N4283" i="22"/>
  <c r="M4283" i="22"/>
  <c r="L4284" i="22"/>
  <c r="K4284" i="22"/>
  <c r="O4284" i="22" s="1"/>
  <c r="J4284" i="22"/>
  <c r="G4285" i="22"/>
  <c r="T4285" i="22" s="1"/>
  <c r="R4282" i="22" l="1"/>
  <c r="P4283" i="22"/>
  <c r="Q4283" i="22" s="1"/>
  <c r="U4283" i="22" s="1"/>
  <c r="S4282" i="22"/>
  <c r="N4284" i="22"/>
  <c r="M4284" i="22"/>
  <c r="L4285" i="22"/>
  <c r="K4285" i="22"/>
  <c r="O4285" i="22" s="1"/>
  <c r="J4285" i="22"/>
  <c r="G4286" i="22"/>
  <c r="T4286" i="22" s="1"/>
  <c r="R4283" i="22" l="1"/>
  <c r="P4284" i="22"/>
  <c r="Q4284" i="22" s="1"/>
  <c r="U4284" i="22" s="1"/>
  <c r="S4283" i="22"/>
  <c r="M4285" i="22"/>
  <c r="N4285" i="22"/>
  <c r="L4286" i="22"/>
  <c r="K4286" i="22"/>
  <c r="O4286" i="22" s="1"/>
  <c r="J4286" i="22"/>
  <c r="G4287" i="22"/>
  <c r="T4287" i="22" s="1"/>
  <c r="R4284" i="22" l="1"/>
  <c r="P4285" i="22"/>
  <c r="Q4285" i="22" s="1"/>
  <c r="U4285" i="22" s="1"/>
  <c r="S4284" i="22"/>
  <c r="N4286" i="22"/>
  <c r="M4286" i="22"/>
  <c r="J4287" i="22"/>
  <c r="L4287" i="22"/>
  <c r="K4287" i="22"/>
  <c r="O4287" i="22" s="1"/>
  <c r="G4288" i="22"/>
  <c r="T4288" i="22" s="1"/>
  <c r="R4285" i="22" l="1"/>
  <c r="P4286" i="22"/>
  <c r="Q4286" i="22" s="1"/>
  <c r="U4286" i="22" s="1"/>
  <c r="S4285" i="22"/>
  <c r="N4287" i="22"/>
  <c r="M4287" i="22"/>
  <c r="L4288" i="22"/>
  <c r="K4288" i="22"/>
  <c r="O4288" i="22" s="1"/>
  <c r="J4288" i="22"/>
  <c r="G4289" i="22"/>
  <c r="T4289" i="22" s="1"/>
  <c r="R4286" i="22" l="1"/>
  <c r="P4287" i="22"/>
  <c r="Q4287" i="22" s="1"/>
  <c r="U4287" i="22" s="1"/>
  <c r="S4286" i="22"/>
  <c r="N4288" i="22"/>
  <c r="M4288" i="22"/>
  <c r="L4289" i="22"/>
  <c r="K4289" i="22"/>
  <c r="O4289" i="22" s="1"/>
  <c r="J4289" i="22"/>
  <c r="G4290" i="22"/>
  <c r="T4290" i="22" s="1"/>
  <c r="R4287" i="22" l="1"/>
  <c r="P4288" i="22"/>
  <c r="Q4288" i="22" s="1"/>
  <c r="U4288" i="22" s="1"/>
  <c r="S4287" i="22"/>
  <c r="N4289" i="22"/>
  <c r="M4289" i="22"/>
  <c r="L4290" i="22"/>
  <c r="K4290" i="22"/>
  <c r="O4290" i="22" s="1"/>
  <c r="J4290" i="22"/>
  <c r="G4291" i="22"/>
  <c r="T4291" i="22" s="1"/>
  <c r="R4288" i="22" l="1"/>
  <c r="P4289" i="22"/>
  <c r="Q4289" i="22" s="1"/>
  <c r="U4289" i="22" s="1"/>
  <c r="S4288" i="22"/>
  <c r="N4290" i="22"/>
  <c r="P4290" i="22" s="1"/>
  <c r="M4290" i="22"/>
  <c r="L4291" i="22"/>
  <c r="K4291" i="22"/>
  <c r="O4291" i="22" s="1"/>
  <c r="J4291" i="22"/>
  <c r="G4292" i="22"/>
  <c r="T4292" i="22" s="1"/>
  <c r="R4289" i="22" l="1"/>
  <c r="Q4290" i="22"/>
  <c r="U4290" i="22" s="1"/>
  <c r="S4289" i="22"/>
  <c r="N4291" i="22"/>
  <c r="M4291" i="22"/>
  <c r="L4292" i="22"/>
  <c r="K4292" i="22"/>
  <c r="O4292" i="22" s="1"/>
  <c r="J4292" i="22"/>
  <c r="G4293" i="22"/>
  <c r="T4293" i="22" s="1"/>
  <c r="R4290" i="22" l="1"/>
  <c r="P4291" i="22"/>
  <c r="Q4291" i="22" s="1"/>
  <c r="U4291" i="22" s="1"/>
  <c r="S4290" i="22"/>
  <c r="N4292" i="22"/>
  <c r="M4292" i="22"/>
  <c r="L4293" i="22"/>
  <c r="K4293" i="22"/>
  <c r="O4293" i="22" s="1"/>
  <c r="J4293" i="22"/>
  <c r="G4294" i="22"/>
  <c r="T4294" i="22" s="1"/>
  <c r="P4292" i="22" l="1"/>
  <c r="Q4292" i="22" s="1"/>
  <c r="U4292" i="22" s="1"/>
  <c r="R4291" i="22"/>
  <c r="S4291" i="22"/>
  <c r="N4293" i="22"/>
  <c r="M4293" i="22"/>
  <c r="L4294" i="22"/>
  <c r="K4294" i="22"/>
  <c r="O4294" i="22" s="1"/>
  <c r="J4294" i="22"/>
  <c r="G4295" i="22"/>
  <c r="T4295" i="22" s="1"/>
  <c r="R4292" i="22" l="1"/>
  <c r="P4293" i="22"/>
  <c r="Q4293" i="22" s="1"/>
  <c r="U4293" i="22" s="1"/>
  <c r="S4292" i="22"/>
  <c r="N4294" i="22"/>
  <c r="M4294" i="22"/>
  <c r="L4295" i="22"/>
  <c r="K4295" i="22"/>
  <c r="O4295" i="22" s="1"/>
  <c r="J4295" i="22"/>
  <c r="G4296" i="22"/>
  <c r="T4296" i="22" s="1"/>
  <c r="R4293" i="22" l="1"/>
  <c r="P4294" i="22"/>
  <c r="Q4294" i="22" s="1"/>
  <c r="U4294" i="22" s="1"/>
  <c r="S4293" i="22"/>
  <c r="N4295" i="22"/>
  <c r="M4295" i="22"/>
  <c r="L4296" i="22"/>
  <c r="K4296" i="22"/>
  <c r="O4296" i="22" s="1"/>
  <c r="J4296" i="22"/>
  <c r="G4297" i="22"/>
  <c r="T4297" i="22" s="1"/>
  <c r="R4294" i="22" l="1"/>
  <c r="P4295" i="22"/>
  <c r="Q4295" i="22" s="1"/>
  <c r="U4295" i="22" s="1"/>
  <c r="S4294" i="22"/>
  <c r="N4296" i="22"/>
  <c r="M4296" i="22"/>
  <c r="L4297" i="22"/>
  <c r="K4297" i="22"/>
  <c r="O4297" i="22" s="1"/>
  <c r="J4297" i="22"/>
  <c r="G4298" i="22"/>
  <c r="T4298" i="22" s="1"/>
  <c r="R4295" i="22" l="1"/>
  <c r="P4296" i="22"/>
  <c r="Q4296" i="22" s="1"/>
  <c r="U4296" i="22" s="1"/>
  <c r="S4295" i="22"/>
  <c r="N4297" i="22"/>
  <c r="P4297" i="22" s="1"/>
  <c r="M4297" i="22"/>
  <c r="L4298" i="22"/>
  <c r="K4298" i="22"/>
  <c r="O4298" i="22" s="1"/>
  <c r="J4298" i="22"/>
  <c r="G4299" i="22"/>
  <c r="T4299" i="22" s="1"/>
  <c r="R4296" i="22" l="1"/>
  <c r="Q4297" i="22"/>
  <c r="U4297" i="22" s="1"/>
  <c r="S4296" i="22"/>
  <c r="N4298" i="22"/>
  <c r="M4298" i="22"/>
  <c r="L4299" i="22"/>
  <c r="K4299" i="22"/>
  <c r="O4299" i="22" s="1"/>
  <c r="J4299" i="22"/>
  <c r="G4300" i="22"/>
  <c r="T4300" i="22" s="1"/>
  <c r="P4298" i="22" l="1"/>
  <c r="Q4298" i="22" s="1"/>
  <c r="U4298" i="22" s="1"/>
  <c r="R4297" i="22"/>
  <c r="S4297" i="22"/>
  <c r="N4299" i="22"/>
  <c r="M4299" i="22"/>
  <c r="J4300" i="22"/>
  <c r="L4300" i="22"/>
  <c r="K4300" i="22"/>
  <c r="O4300" i="22" s="1"/>
  <c r="G4301" i="22"/>
  <c r="T4301" i="22" s="1"/>
  <c r="P4299" i="22" l="1"/>
  <c r="Q4299" i="22" s="1"/>
  <c r="U4299" i="22" s="1"/>
  <c r="R4298" i="22"/>
  <c r="S4298" i="22"/>
  <c r="N4300" i="22"/>
  <c r="M4300" i="22"/>
  <c r="L4301" i="22"/>
  <c r="K4301" i="22"/>
  <c r="O4301" i="22" s="1"/>
  <c r="J4301" i="22"/>
  <c r="G4302" i="22"/>
  <c r="T4302" i="22" s="1"/>
  <c r="R4299" i="22" l="1"/>
  <c r="P4300" i="22"/>
  <c r="Q4300" i="22" s="1"/>
  <c r="U4300" i="22" s="1"/>
  <c r="S4299" i="22"/>
  <c r="N4301" i="22"/>
  <c r="M4301" i="22"/>
  <c r="L4302" i="22"/>
  <c r="K4302" i="22"/>
  <c r="O4302" i="22" s="1"/>
  <c r="J4302" i="22"/>
  <c r="G4303" i="22"/>
  <c r="T4303" i="22" s="1"/>
  <c r="R4300" i="22" l="1"/>
  <c r="P4301" i="22"/>
  <c r="Q4301" i="22" s="1"/>
  <c r="U4301" i="22" s="1"/>
  <c r="S4300" i="22"/>
  <c r="N4302" i="22"/>
  <c r="M4302" i="22"/>
  <c r="L4303" i="22"/>
  <c r="K4303" i="22"/>
  <c r="O4303" i="22" s="1"/>
  <c r="J4303" i="22"/>
  <c r="G4304" i="22"/>
  <c r="T4304" i="22" s="1"/>
  <c r="P4302" i="22" l="1"/>
  <c r="Q4302" i="22" s="1"/>
  <c r="U4302" i="22" s="1"/>
  <c r="R4301" i="22"/>
  <c r="S4301" i="22"/>
  <c r="N4303" i="22"/>
  <c r="M4303" i="22"/>
  <c r="L4304" i="22"/>
  <c r="K4304" i="22"/>
  <c r="O4304" i="22" s="1"/>
  <c r="J4304" i="22"/>
  <c r="G4305" i="22"/>
  <c r="T4305" i="22" s="1"/>
  <c r="R4302" i="22" l="1"/>
  <c r="P4303" i="22"/>
  <c r="Q4303" i="22" s="1"/>
  <c r="U4303" i="22" s="1"/>
  <c r="S4302" i="22"/>
  <c r="N4304" i="22"/>
  <c r="M4304" i="22"/>
  <c r="L4305" i="22"/>
  <c r="K4305" i="22"/>
  <c r="O4305" i="22" s="1"/>
  <c r="J4305" i="22"/>
  <c r="G4306" i="22"/>
  <c r="T4306" i="22" s="1"/>
  <c r="R4303" i="22" l="1"/>
  <c r="P4304" i="22"/>
  <c r="Q4304" i="22" s="1"/>
  <c r="U4304" i="22" s="1"/>
  <c r="S4303" i="22"/>
  <c r="N4305" i="22"/>
  <c r="M4305" i="22"/>
  <c r="L4306" i="22"/>
  <c r="K4306" i="22"/>
  <c r="O4306" i="22" s="1"/>
  <c r="J4306" i="22"/>
  <c r="G4307" i="22"/>
  <c r="T4307" i="22" s="1"/>
  <c r="R4304" i="22" l="1"/>
  <c r="P4305" i="22"/>
  <c r="Q4305" i="22" s="1"/>
  <c r="U4305" i="22" s="1"/>
  <c r="S4304" i="22"/>
  <c r="N4306" i="22"/>
  <c r="M4306" i="22"/>
  <c r="L4307" i="22"/>
  <c r="K4307" i="22"/>
  <c r="O4307" i="22" s="1"/>
  <c r="J4307" i="22"/>
  <c r="G4308" i="22"/>
  <c r="T4308" i="22" s="1"/>
  <c r="R4305" i="22" l="1"/>
  <c r="P4306" i="22"/>
  <c r="Q4306" i="22" s="1"/>
  <c r="U4306" i="22" s="1"/>
  <c r="S4305" i="22"/>
  <c r="N4307" i="22"/>
  <c r="M4307" i="22"/>
  <c r="L4308" i="22"/>
  <c r="K4308" i="22"/>
  <c r="O4308" i="22" s="1"/>
  <c r="J4308" i="22"/>
  <c r="G4309" i="22"/>
  <c r="T4309" i="22" s="1"/>
  <c r="R4306" i="22" l="1"/>
  <c r="P4307" i="22"/>
  <c r="Q4307" i="22" s="1"/>
  <c r="U4307" i="22" s="1"/>
  <c r="S4306" i="22"/>
  <c r="N4308" i="22"/>
  <c r="M4308" i="22"/>
  <c r="L4309" i="22"/>
  <c r="K4309" i="22"/>
  <c r="O4309" i="22" s="1"/>
  <c r="J4309" i="22"/>
  <c r="G4310" i="22"/>
  <c r="T4310" i="22" s="1"/>
  <c r="R4307" i="22" l="1"/>
  <c r="P4308" i="22"/>
  <c r="Q4308" i="22" s="1"/>
  <c r="U4308" i="22" s="1"/>
  <c r="S4307" i="22"/>
  <c r="N4309" i="22"/>
  <c r="M4309" i="22"/>
  <c r="L4310" i="22"/>
  <c r="K4310" i="22"/>
  <c r="O4310" i="22" s="1"/>
  <c r="J4310" i="22"/>
  <c r="G4311" i="22"/>
  <c r="T4311" i="22" s="1"/>
  <c r="R4308" i="22" l="1"/>
  <c r="P4309" i="22"/>
  <c r="Q4309" i="22" s="1"/>
  <c r="U4309" i="22" s="1"/>
  <c r="S4308" i="22"/>
  <c r="N4310" i="22"/>
  <c r="M4310" i="22"/>
  <c r="L4311" i="22"/>
  <c r="K4311" i="22"/>
  <c r="O4311" i="22" s="1"/>
  <c r="J4311" i="22"/>
  <c r="G4312" i="22"/>
  <c r="T4312" i="22" s="1"/>
  <c r="R4309" i="22" l="1"/>
  <c r="P4310" i="22"/>
  <c r="Q4310" i="22" s="1"/>
  <c r="U4310" i="22" s="1"/>
  <c r="S4309" i="22"/>
  <c r="N4311" i="22"/>
  <c r="M4311" i="22"/>
  <c r="L4312" i="22"/>
  <c r="K4312" i="22"/>
  <c r="O4312" i="22" s="1"/>
  <c r="J4312" i="22"/>
  <c r="G4313" i="22"/>
  <c r="T4313" i="22" s="1"/>
  <c r="R4310" i="22" l="1"/>
  <c r="P4311" i="22"/>
  <c r="Q4311" i="22" s="1"/>
  <c r="U4311" i="22" s="1"/>
  <c r="S4310" i="22"/>
  <c r="N4312" i="22"/>
  <c r="M4312" i="22"/>
  <c r="L4313" i="22"/>
  <c r="K4313" i="22"/>
  <c r="O4313" i="22" s="1"/>
  <c r="J4313" i="22"/>
  <c r="G4314" i="22"/>
  <c r="T4314" i="22" s="1"/>
  <c r="R4311" i="22" l="1"/>
  <c r="P4312" i="22"/>
  <c r="Q4312" i="22" s="1"/>
  <c r="U4312" i="22" s="1"/>
  <c r="S4311" i="22"/>
  <c r="N4313" i="22"/>
  <c r="M4313" i="22"/>
  <c r="L4314" i="22"/>
  <c r="K4314" i="22"/>
  <c r="O4314" i="22" s="1"/>
  <c r="J4314" i="22"/>
  <c r="G4315" i="22"/>
  <c r="T4315" i="22" s="1"/>
  <c r="R4312" i="22" l="1"/>
  <c r="S4312" i="22"/>
  <c r="P4313" i="22"/>
  <c r="Q4313" i="22" s="1"/>
  <c r="U4313" i="22" s="1"/>
  <c r="N4314" i="22"/>
  <c r="M4314" i="22"/>
  <c r="L4315" i="22"/>
  <c r="K4315" i="22"/>
  <c r="O4315" i="22" s="1"/>
  <c r="J4315" i="22"/>
  <c r="G4316" i="22"/>
  <c r="T4316" i="22" s="1"/>
  <c r="R4313" i="22" l="1"/>
  <c r="P4314" i="22"/>
  <c r="Q4314" i="22" s="1"/>
  <c r="U4314" i="22" s="1"/>
  <c r="S4313" i="22"/>
  <c r="N4315" i="22"/>
  <c r="P4315" i="22" s="1"/>
  <c r="M4315" i="22"/>
  <c r="L4316" i="22"/>
  <c r="K4316" i="22"/>
  <c r="O4316" i="22" s="1"/>
  <c r="J4316" i="22"/>
  <c r="G4317" i="22"/>
  <c r="T4317" i="22" s="1"/>
  <c r="R4314" i="22" l="1"/>
  <c r="Q4315" i="22"/>
  <c r="U4315" i="22" s="1"/>
  <c r="S4314" i="22"/>
  <c r="N4316" i="22"/>
  <c r="M4316" i="22"/>
  <c r="L4317" i="22"/>
  <c r="K4317" i="22"/>
  <c r="O4317" i="22" s="1"/>
  <c r="J4317" i="22"/>
  <c r="G4318" i="22"/>
  <c r="T4318" i="22" s="1"/>
  <c r="R4315" i="22" l="1"/>
  <c r="P4316" i="22"/>
  <c r="Q4316" i="22" s="1"/>
  <c r="U4316" i="22" s="1"/>
  <c r="S4315" i="22"/>
  <c r="N4317" i="22"/>
  <c r="M4317" i="22"/>
  <c r="L4318" i="22"/>
  <c r="K4318" i="22"/>
  <c r="O4318" i="22" s="1"/>
  <c r="J4318" i="22"/>
  <c r="G4319" i="22"/>
  <c r="T4319" i="22" s="1"/>
  <c r="R4316" i="22" l="1"/>
  <c r="P4317" i="22"/>
  <c r="Q4317" i="22" s="1"/>
  <c r="U4317" i="22" s="1"/>
  <c r="S4316" i="22"/>
  <c r="N4318" i="22"/>
  <c r="M4318" i="22"/>
  <c r="L4319" i="22"/>
  <c r="K4319" i="22"/>
  <c r="O4319" i="22" s="1"/>
  <c r="J4319" i="22"/>
  <c r="G4320" i="22"/>
  <c r="T4320" i="22" s="1"/>
  <c r="R4317" i="22" l="1"/>
  <c r="P4318" i="22"/>
  <c r="Q4318" i="22" s="1"/>
  <c r="U4318" i="22" s="1"/>
  <c r="S4317" i="22"/>
  <c r="N4319" i="22"/>
  <c r="M4319" i="22"/>
  <c r="L4320" i="22"/>
  <c r="K4320" i="22"/>
  <c r="O4320" i="22" s="1"/>
  <c r="J4320" i="22"/>
  <c r="G4321" i="22"/>
  <c r="T4321" i="22" s="1"/>
  <c r="R4318" i="22" l="1"/>
  <c r="P4319" i="22"/>
  <c r="Q4319" i="22" s="1"/>
  <c r="U4319" i="22" s="1"/>
  <c r="S4318" i="22"/>
  <c r="N4320" i="22"/>
  <c r="M4320" i="22"/>
  <c r="L4321" i="22"/>
  <c r="K4321" i="22"/>
  <c r="O4321" i="22" s="1"/>
  <c r="J4321" i="22"/>
  <c r="G4322" i="22"/>
  <c r="T4322" i="22" s="1"/>
  <c r="R4319" i="22" l="1"/>
  <c r="P4320" i="22"/>
  <c r="Q4320" i="22" s="1"/>
  <c r="U4320" i="22" s="1"/>
  <c r="S4319" i="22"/>
  <c r="N4321" i="22"/>
  <c r="P4321" i="22" s="1"/>
  <c r="M4321" i="22"/>
  <c r="L4322" i="22"/>
  <c r="K4322" i="22"/>
  <c r="O4322" i="22" s="1"/>
  <c r="J4322" i="22"/>
  <c r="G4323" i="22"/>
  <c r="T4323" i="22" s="1"/>
  <c r="R4320" i="22" l="1"/>
  <c r="Q4321" i="22"/>
  <c r="U4321" i="22" s="1"/>
  <c r="S4320" i="22"/>
  <c r="N4322" i="22"/>
  <c r="M4322" i="22"/>
  <c r="L4323" i="22"/>
  <c r="K4323" i="22"/>
  <c r="O4323" i="22" s="1"/>
  <c r="J4323" i="22"/>
  <c r="G4324" i="22"/>
  <c r="T4324" i="22" s="1"/>
  <c r="R4321" i="22" l="1"/>
  <c r="P4322" i="22"/>
  <c r="Q4322" i="22" s="1"/>
  <c r="U4322" i="22" s="1"/>
  <c r="S4321" i="22"/>
  <c r="N4323" i="22"/>
  <c r="M4323" i="22"/>
  <c r="L4324" i="22"/>
  <c r="K4324" i="22"/>
  <c r="O4324" i="22" s="1"/>
  <c r="J4324" i="22"/>
  <c r="G4325" i="22"/>
  <c r="T4325" i="22" s="1"/>
  <c r="P4323" i="22" l="1"/>
  <c r="Q4323" i="22" s="1"/>
  <c r="U4323" i="22" s="1"/>
  <c r="R4322" i="22"/>
  <c r="S4322" i="22"/>
  <c r="N4324" i="22"/>
  <c r="M4324" i="22"/>
  <c r="L4325" i="22"/>
  <c r="K4325" i="22"/>
  <c r="O4325" i="22" s="1"/>
  <c r="J4325" i="22"/>
  <c r="G4326" i="22"/>
  <c r="T4326" i="22" s="1"/>
  <c r="R4323" i="22" l="1"/>
  <c r="P4324" i="22"/>
  <c r="Q4324" i="22" s="1"/>
  <c r="U4324" i="22" s="1"/>
  <c r="S4323" i="22"/>
  <c r="N4325" i="22"/>
  <c r="M4325" i="22"/>
  <c r="L4326" i="22"/>
  <c r="K4326" i="22"/>
  <c r="O4326" i="22" s="1"/>
  <c r="J4326" i="22"/>
  <c r="G4327" i="22"/>
  <c r="T4327" i="22" s="1"/>
  <c r="R4324" i="22" l="1"/>
  <c r="P4325" i="22"/>
  <c r="Q4325" i="22" s="1"/>
  <c r="U4325" i="22" s="1"/>
  <c r="S4324" i="22"/>
  <c r="N4326" i="22"/>
  <c r="M4326" i="22"/>
  <c r="L4327" i="22"/>
  <c r="K4327" i="22"/>
  <c r="O4327" i="22" s="1"/>
  <c r="J4327" i="22"/>
  <c r="G4328" i="22"/>
  <c r="T4328" i="22" s="1"/>
  <c r="R4325" i="22" l="1"/>
  <c r="P4326" i="22"/>
  <c r="Q4326" i="22" s="1"/>
  <c r="U4326" i="22" s="1"/>
  <c r="S4325" i="22"/>
  <c r="N4327" i="22"/>
  <c r="M4327" i="22"/>
  <c r="L4328" i="22"/>
  <c r="K4328" i="22"/>
  <c r="O4328" i="22" s="1"/>
  <c r="J4328" i="22"/>
  <c r="G4329" i="22"/>
  <c r="T4329" i="22" s="1"/>
  <c r="R4326" i="22" l="1"/>
  <c r="P4327" i="22"/>
  <c r="Q4327" i="22" s="1"/>
  <c r="U4327" i="22" s="1"/>
  <c r="S4326" i="22"/>
  <c r="N4328" i="22"/>
  <c r="M4328" i="22"/>
  <c r="L4329" i="22"/>
  <c r="K4329" i="22"/>
  <c r="O4329" i="22" s="1"/>
  <c r="J4329" i="22"/>
  <c r="G4330" i="22"/>
  <c r="T4330" i="22" s="1"/>
  <c r="R4327" i="22" l="1"/>
  <c r="P4328" i="22"/>
  <c r="Q4328" i="22" s="1"/>
  <c r="U4328" i="22" s="1"/>
  <c r="S4327" i="22"/>
  <c r="N4329" i="22"/>
  <c r="M4329" i="22"/>
  <c r="L4330" i="22"/>
  <c r="K4330" i="22"/>
  <c r="O4330" i="22" s="1"/>
  <c r="J4330" i="22"/>
  <c r="G4331" i="22"/>
  <c r="T4331" i="22" s="1"/>
  <c r="R4328" i="22" l="1"/>
  <c r="P4329" i="22"/>
  <c r="Q4329" i="22" s="1"/>
  <c r="U4329" i="22" s="1"/>
  <c r="S4328" i="22"/>
  <c r="N4330" i="22"/>
  <c r="M4330" i="22"/>
  <c r="L4331" i="22"/>
  <c r="K4331" i="22"/>
  <c r="O4331" i="22" s="1"/>
  <c r="J4331" i="22"/>
  <c r="G4332" i="22"/>
  <c r="T4332" i="22" s="1"/>
  <c r="R4329" i="22" l="1"/>
  <c r="P4330" i="22"/>
  <c r="Q4330" i="22" s="1"/>
  <c r="U4330" i="22" s="1"/>
  <c r="S4329" i="22"/>
  <c r="N4331" i="22"/>
  <c r="M4331" i="22"/>
  <c r="L4332" i="22"/>
  <c r="K4332" i="22"/>
  <c r="O4332" i="22" s="1"/>
  <c r="J4332" i="22"/>
  <c r="G4333" i="22"/>
  <c r="T4333" i="22" s="1"/>
  <c r="R4330" i="22" l="1"/>
  <c r="P4331" i="22"/>
  <c r="Q4331" i="22" s="1"/>
  <c r="U4331" i="22" s="1"/>
  <c r="S4330" i="22"/>
  <c r="N4332" i="22"/>
  <c r="M4332" i="22"/>
  <c r="L4333" i="22"/>
  <c r="K4333" i="22"/>
  <c r="O4333" i="22" s="1"/>
  <c r="J4333" i="22"/>
  <c r="G4334" i="22"/>
  <c r="T4334" i="22" s="1"/>
  <c r="R4331" i="22" l="1"/>
  <c r="P4332" i="22"/>
  <c r="Q4332" i="22" s="1"/>
  <c r="U4332" i="22" s="1"/>
  <c r="S4331" i="22"/>
  <c r="N4333" i="22"/>
  <c r="P4333" i="22" s="1"/>
  <c r="M4333" i="22"/>
  <c r="L4334" i="22"/>
  <c r="K4334" i="22"/>
  <c r="O4334" i="22" s="1"/>
  <c r="J4334" i="22"/>
  <c r="G4335" i="22"/>
  <c r="T4335" i="22" s="1"/>
  <c r="R4332" i="22" l="1"/>
  <c r="Q4333" i="22"/>
  <c r="U4333" i="22" s="1"/>
  <c r="S4332" i="22"/>
  <c r="N4334" i="22"/>
  <c r="M4334" i="22"/>
  <c r="L4335" i="22"/>
  <c r="K4335" i="22"/>
  <c r="O4335" i="22" s="1"/>
  <c r="J4335" i="22"/>
  <c r="G4336" i="22"/>
  <c r="T4336" i="22" s="1"/>
  <c r="R4333" i="22" l="1"/>
  <c r="P4334" i="22"/>
  <c r="Q4334" i="22" s="1"/>
  <c r="U4334" i="22" s="1"/>
  <c r="S4333" i="22"/>
  <c r="N4335" i="22"/>
  <c r="M4335" i="22"/>
  <c r="L4336" i="22"/>
  <c r="K4336" i="22"/>
  <c r="O4336" i="22" s="1"/>
  <c r="J4336" i="22"/>
  <c r="G4337" i="22"/>
  <c r="T4337" i="22" s="1"/>
  <c r="P4335" i="22" l="1"/>
  <c r="Q4335" i="22" s="1"/>
  <c r="U4335" i="22" s="1"/>
  <c r="R4334" i="22"/>
  <c r="S4334" i="22"/>
  <c r="N4336" i="22"/>
  <c r="M4336" i="22"/>
  <c r="L4337" i="22"/>
  <c r="K4337" i="22"/>
  <c r="O4337" i="22" s="1"/>
  <c r="J4337" i="22"/>
  <c r="G4338" i="22"/>
  <c r="T4338" i="22" s="1"/>
  <c r="R4335" i="22" l="1"/>
  <c r="P4336" i="22"/>
  <c r="Q4336" i="22" s="1"/>
  <c r="U4336" i="22" s="1"/>
  <c r="S4335" i="22"/>
  <c r="N4337" i="22"/>
  <c r="M4337" i="22"/>
  <c r="L4338" i="22"/>
  <c r="K4338" i="22"/>
  <c r="O4338" i="22" s="1"/>
  <c r="J4338" i="22"/>
  <c r="G4339" i="22"/>
  <c r="T4339" i="22" s="1"/>
  <c r="P4337" i="22" l="1"/>
  <c r="Q4337" i="22" s="1"/>
  <c r="U4337" i="22" s="1"/>
  <c r="R4336" i="22"/>
  <c r="S4336" i="22"/>
  <c r="N4338" i="22"/>
  <c r="M4338" i="22"/>
  <c r="L4339" i="22"/>
  <c r="K4339" i="22"/>
  <c r="O4339" i="22" s="1"/>
  <c r="J4339" i="22"/>
  <c r="G4340" i="22"/>
  <c r="T4340" i="22" s="1"/>
  <c r="P4338" i="22" l="1"/>
  <c r="Q4338" i="22" s="1"/>
  <c r="U4338" i="22" s="1"/>
  <c r="R4337" i="22"/>
  <c r="S4337" i="22"/>
  <c r="N4339" i="22"/>
  <c r="P4339" i="22" s="1"/>
  <c r="M4339" i="22"/>
  <c r="L4340" i="22"/>
  <c r="K4340" i="22"/>
  <c r="O4340" i="22" s="1"/>
  <c r="J4340" i="22"/>
  <c r="G4341" i="22"/>
  <c r="T4341" i="22" s="1"/>
  <c r="R4338" i="22" l="1"/>
  <c r="Q4339" i="22"/>
  <c r="U4339" i="22" s="1"/>
  <c r="S4338" i="22"/>
  <c r="N4340" i="22"/>
  <c r="M4340" i="22"/>
  <c r="L4341" i="22"/>
  <c r="K4341" i="22"/>
  <c r="O4341" i="22" s="1"/>
  <c r="J4341" i="22"/>
  <c r="G4342" i="22"/>
  <c r="T4342" i="22" s="1"/>
  <c r="R4339" i="22" l="1"/>
  <c r="P4340" i="22"/>
  <c r="Q4340" i="22" s="1"/>
  <c r="U4340" i="22" s="1"/>
  <c r="S4339" i="22"/>
  <c r="N4341" i="22"/>
  <c r="M4341" i="22"/>
  <c r="L4342" i="22"/>
  <c r="K4342" i="22"/>
  <c r="O4342" i="22" s="1"/>
  <c r="J4342" i="22"/>
  <c r="G4343" i="22"/>
  <c r="T4343" i="22" s="1"/>
  <c r="P4341" i="22" l="1"/>
  <c r="Q4341" i="22" s="1"/>
  <c r="U4341" i="22" s="1"/>
  <c r="R4340" i="22"/>
  <c r="S4340" i="22"/>
  <c r="N4342" i="22"/>
  <c r="M4342" i="22"/>
  <c r="L4343" i="22"/>
  <c r="K4343" i="22"/>
  <c r="O4343" i="22" s="1"/>
  <c r="J4343" i="22"/>
  <c r="G4344" i="22"/>
  <c r="T4344" i="22" s="1"/>
  <c r="P4342" i="22" l="1"/>
  <c r="Q4342" i="22" s="1"/>
  <c r="U4342" i="22" s="1"/>
  <c r="R4341" i="22"/>
  <c r="S4341" i="22"/>
  <c r="N4343" i="22"/>
  <c r="M4343" i="22"/>
  <c r="L4344" i="22"/>
  <c r="K4344" i="22"/>
  <c r="O4344" i="22" s="1"/>
  <c r="J4344" i="22"/>
  <c r="G4345" i="22"/>
  <c r="T4345" i="22" s="1"/>
  <c r="R4342" i="22" l="1"/>
  <c r="P4343" i="22"/>
  <c r="Q4343" i="22" s="1"/>
  <c r="U4343" i="22" s="1"/>
  <c r="S4342" i="22"/>
  <c r="N4344" i="22"/>
  <c r="M4344" i="22"/>
  <c r="L4345" i="22"/>
  <c r="K4345" i="22"/>
  <c r="O4345" i="22" s="1"/>
  <c r="J4345" i="22"/>
  <c r="G4346" i="22"/>
  <c r="T4346" i="22" s="1"/>
  <c r="R4343" i="22" l="1"/>
  <c r="P4344" i="22"/>
  <c r="Q4344" i="22" s="1"/>
  <c r="U4344" i="22" s="1"/>
  <c r="S4343" i="22"/>
  <c r="N4345" i="22"/>
  <c r="M4345" i="22"/>
  <c r="L4346" i="22"/>
  <c r="K4346" i="22"/>
  <c r="O4346" i="22" s="1"/>
  <c r="J4346" i="22"/>
  <c r="G4347" i="22"/>
  <c r="T4347" i="22" s="1"/>
  <c r="R4344" i="22" l="1"/>
  <c r="P4345" i="22"/>
  <c r="Q4345" i="22" s="1"/>
  <c r="U4345" i="22" s="1"/>
  <c r="S4344" i="22"/>
  <c r="N4346" i="22"/>
  <c r="M4346" i="22"/>
  <c r="L4347" i="22"/>
  <c r="K4347" i="22"/>
  <c r="O4347" i="22" s="1"/>
  <c r="J4347" i="22"/>
  <c r="G4348" i="22"/>
  <c r="T4348" i="22" s="1"/>
  <c r="R4345" i="22" l="1"/>
  <c r="P4346" i="22"/>
  <c r="Q4346" i="22" s="1"/>
  <c r="U4346" i="22" s="1"/>
  <c r="S4345" i="22"/>
  <c r="N4347" i="22"/>
  <c r="M4347" i="22"/>
  <c r="L4348" i="22"/>
  <c r="K4348" i="22"/>
  <c r="O4348" i="22" s="1"/>
  <c r="J4348" i="22"/>
  <c r="G4349" i="22"/>
  <c r="T4349" i="22" s="1"/>
  <c r="R4346" i="22" l="1"/>
  <c r="P4347" i="22"/>
  <c r="Q4347" i="22" s="1"/>
  <c r="U4347" i="22" s="1"/>
  <c r="S4346" i="22"/>
  <c r="N4348" i="22"/>
  <c r="M4348" i="22"/>
  <c r="L4349" i="22"/>
  <c r="K4349" i="22"/>
  <c r="O4349" i="22" s="1"/>
  <c r="J4349" i="22"/>
  <c r="G4350" i="22"/>
  <c r="T4350" i="22" s="1"/>
  <c r="P4348" i="22" l="1"/>
  <c r="Q4348" i="22" s="1"/>
  <c r="U4348" i="22" s="1"/>
  <c r="S4347" i="22"/>
  <c r="R4347" i="22"/>
  <c r="N4349" i="22"/>
  <c r="M4349" i="22"/>
  <c r="L4350" i="22"/>
  <c r="K4350" i="22"/>
  <c r="O4350" i="22" s="1"/>
  <c r="J4350" i="22"/>
  <c r="G4351" i="22"/>
  <c r="T4351" i="22" s="1"/>
  <c r="S4348" i="22" l="1"/>
  <c r="P4349" i="22"/>
  <c r="Q4349" i="22" s="1"/>
  <c r="U4349" i="22" s="1"/>
  <c r="R4348" i="22"/>
  <c r="N4350" i="22"/>
  <c r="M4350" i="22"/>
  <c r="L4351" i="22"/>
  <c r="K4351" i="22"/>
  <c r="O4351" i="22" s="1"/>
  <c r="J4351" i="22"/>
  <c r="G4352" i="22"/>
  <c r="T4352" i="22" s="1"/>
  <c r="R4349" i="22" l="1"/>
  <c r="P4350" i="22"/>
  <c r="Q4350" i="22" s="1"/>
  <c r="U4350" i="22" s="1"/>
  <c r="S4349" i="22"/>
  <c r="N4351" i="22"/>
  <c r="M4351" i="22"/>
  <c r="L4352" i="22"/>
  <c r="K4352" i="22"/>
  <c r="O4352" i="22" s="1"/>
  <c r="J4352" i="22"/>
  <c r="G4353" i="22"/>
  <c r="T4353" i="22" s="1"/>
  <c r="P4351" i="22" l="1"/>
  <c r="Q4351" i="22" s="1"/>
  <c r="U4351" i="22" s="1"/>
  <c r="R4350" i="22"/>
  <c r="S4350" i="22"/>
  <c r="N4352" i="22"/>
  <c r="M4352" i="22"/>
  <c r="L4353" i="22"/>
  <c r="K4353" i="22"/>
  <c r="O4353" i="22" s="1"/>
  <c r="J4353" i="22"/>
  <c r="G4354" i="22"/>
  <c r="T4354" i="22" s="1"/>
  <c r="P4352" i="22" l="1"/>
  <c r="Q4352" i="22" s="1"/>
  <c r="U4352" i="22" s="1"/>
  <c r="R4351" i="22"/>
  <c r="S4351" i="22"/>
  <c r="N4353" i="22"/>
  <c r="M4353" i="22"/>
  <c r="L4354" i="22"/>
  <c r="K4354" i="22"/>
  <c r="O4354" i="22" s="1"/>
  <c r="J4354" i="22"/>
  <c r="G4355" i="22"/>
  <c r="T4355" i="22" s="1"/>
  <c r="R4352" i="22" l="1"/>
  <c r="P4353" i="22"/>
  <c r="Q4353" i="22" s="1"/>
  <c r="U4353" i="22" s="1"/>
  <c r="S4352" i="22"/>
  <c r="N4354" i="22"/>
  <c r="M4354" i="22"/>
  <c r="L4355" i="22"/>
  <c r="K4355" i="22"/>
  <c r="O4355" i="22" s="1"/>
  <c r="J4355" i="22"/>
  <c r="G4356" i="22"/>
  <c r="T4356" i="22" s="1"/>
  <c r="R4353" i="22" l="1"/>
  <c r="P4354" i="22"/>
  <c r="Q4354" i="22" s="1"/>
  <c r="U4354" i="22" s="1"/>
  <c r="S4353" i="22"/>
  <c r="N4355" i="22"/>
  <c r="M4355" i="22"/>
  <c r="L4356" i="22"/>
  <c r="K4356" i="22"/>
  <c r="O4356" i="22" s="1"/>
  <c r="J4356" i="22"/>
  <c r="G4357" i="22"/>
  <c r="T4357" i="22" s="1"/>
  <c r="S4354" i="22" l="1"/>
  <c r="P4355" i="22"/>
  <c r="Q4355" i="22" s="1"/>
  <c r="U4355" i="22" s="1"/>
  <c r="R4354" i="22"/>
  <c r="N4356" i="22"/>
  <c r="M4356" i="22"/>
  <c r="L4357" i="22"/>
  <c r="K4357" i="22"/>
  <c r="O4357" i="22" s="1"/>
  <c r="J4357" i="22"/>
  <c r="G4358" i="22"/>
  <c r="T4358" i="22" s="1"/>
  <c r="P4356" i="22" l="1"/>
  <c r="Q4356" i="22" s="1"/>
  <c r="U4356" i="22" s="1"/>
  <c r="R4355" i="22"/>
  <c r="S4355" i="22"/>
  <c r="M4357" i="22"/>
  <c r="N4357" i="22"/>
  <c r="L4358" i="22"/>
  <c r="K4358" i="22"/>
  <c r="O4358" i="22" s="1"/>
  <c r="J4358" i="22"/>
  <c r="G4359" i="22"/>
  <c r="T4359" i="22" s="1"/>
  <c r="P4357" i="22" l="1"/>
  <c r="Q4357" i="22" s="1"/>
  <c r="U4357" i="22" s="1"/>
  <c r="R4356" i="22"/>
  <c r="S4356" i="22"/>
  <c r="N4358" i="22"/>
  <c r="M4358" i="22"/>
  <c r="L4359" i="22"/>
  <c r="K4359" i="22"/>
  <c r="O4359" i="22" s="1"/>
  <c r="J4359" i="22"/>
  <c r="G4360" i="22"/>
  <c r="T4360" i="22" s="1"/>
  <c r="R4357" i="22" l="1"/>
  <c r="P4358" i="22"/>
  <c r="Q4358" i="22" s="1"/>
  <c r="U4358" i="22" s="1"/>
  <c r="S4357" i="22"/>
  <c r="N4359" i="22"/>
  <c r="M4359" i="22"/>
  <c r="L4360" i="22"/>
  <c r="K4360" i="22"/>
  <c r="O4360" i="22" s="1"/>
  <c r="J4360" i="22"/>
  <c r="G4361" i="22"/>
  <c r="T4361" i="22" s="1"/>
  <c r="R4358" i="22" l="1"/>
  <c r="P4359" i="22"/>
  <c r="Q4359" i="22" s="1"/>
  <c r="U4359" i="22" s="1"/>
  <c r="S4358" i="22"/>
  <c r="N4360" i="22"/>
  <c r="M4360" i="22"/>
  <c r="L4361" i="22"/>
  <c r="K4361" i="22"/>
  <c r="O4361" i="22" s="1"/>
  <c r="J4361" i="22"/>
  <c r="G4362" i="22"/>
  <c r="T4362" i="22" s="1"/>
  <c r="R4359" i="22" l="1"/>
  <c r="P4360" i="22"/>
  <c r="Q4360" i="22" s="1"/>
  <c r="U4360" i="22" s="1"/>
  <c r="S4359" i="22"/>
  <c r="N4361" i="22"/>
  <c r="M4361" i="22"/>
  <c r="L4362" i="22"/>
  <c r="K4362" i="22"/>
  <c r="O4362" i="22" s="1"/>
  <c r="J4362" i="22"/>
  <c r="G4363" i="22"/>
  <c r="T4363" i="22" s="1"/>
  <c r="R4360" i="22" l="1"/>
  <c r="P4361" i="22"/>
  <c r="Q4361" i="22" s="1"/>
  <c r="U4361" i="22" s="1"/>
  <c r="S4360" i="22"/>
  <c r="N4362" i="22"/>
  <c r="M4362" i="22"/>
  <c r="L4363" i="22"/>
  <c r="K4363" i="22"/>
  <c r="O4363" i="22" s="1"/>
  <c r="J4363" i="22"/>
  <c r="G4364" i="22"/>
  <c r="T4364" i="22" s="1"/>
  <c r="R4361" i="22" l="1"/>
  <c r="P4362" i="22"/>
  <c r="Q4362" i="22" s="1"/>
  <c r="U4362" i="22" s="1"/>
  <c r="S4361" i="22"/>
  <c r="N4363" i="22"/>
  <c r="M4363" i="22"/>
  <c r="L4364" i="22"/>
  <c r="K4364" i="22"/>
  <c r="O4364" i="22" s="1"/>
  <c r="J4364" i="22"/>
  <c r="G4365" i="22"/>
  <c r="T4365" i="22" s="1"/>
  <c r="R4362" i="22" l="1"/>
  <c r="P4363" i="22"/>
  <c r="Q4363" i="22" s="1"/>
  <c r="U4363" i="22" s="1"/>
  <c r="S4362" i="22"/>
  <c r="N4364" i="22"/>
  <c r="M4364" i="22"/>
  <c r="L4365" i="22"/>
  <c r="K4365" i="22"/>
  <c r="O4365" i="22" s="1"/>
  <c r="J4365" i="22"/>
  <c r="G4366" i="22"/>
  <c r="T4366" i="22" s="1"/>
  <c r="R4363" i="22" l="1"/>
  <c r="P4364" i="22"/>
  <c r="Q4364" i="22" s="1"/>
  <c r="U4364" i="22" s="1"/>
  <c r="S4363" i="22"/>
  <c r="N4365" i="22"/>
  <c r="M4365" i="22"/>
  <c r="L4366" i="22"/>
  <c r="K4366" i="22"/>
  <c r="O4366" i="22" s="1"/>
  <c r="J4366" i="22"/>
  <c r="G4367" i="22"/>
  <c r="T4367" i="22" s="1"/>
  <c r="R4364" i="22" l="1"/>
  <c r="P4365" i="22"/>
  <c r="Q4365" i="22" s="1"/>
  <c r="U4365" i="22" s="1"/>
  <c r="S4364" i="22"/>
  <c r="N4366" i="22"/>
  <c r="M4366" i="22"/>
  <c r="L4367" i="22"/>
  <c r="K4367" i="22"/>
  <c r="O4367" i="22" s="1"/>
  <c r="J4367" i="22"/>
  <c r="G4368" i="22"/>
  <c r="T4368" i="22" s="1"/>
  <c r="R4365" i="22" l="1"/>
  <c r="P4366" i="22"/>
  <c r="Q4366" i="22" s="1"/>
  <c r="U4366" i="22" s="1"/>
  <c r="S4365" i="22"/>
  <c r="N4367" i="22"/>
  <c r="M4367" i="22"/>
  <c r="L4368" i="22"/>
  <c r="K4368" i="22"/>
  <c r="O4368" i="22" s="1"/>
  <c r="J4368" i="22"/>
  <c r="G4369" i="22"/>
  <c r="T4369" i="22" s="1"/>
  <c r="P4367" i="22" l="1"/>
  <c r="Q4367" i="22" s="1"/>
  <c r="U4367" i="22" s="1"/>
  <c r="R4366" i="22"/>
  <c r="S4366" i="22"/>
  <c r="N4368" i="22"/>
  <c r="M4368" i="22"/>
  <c r="L4369" i="22"/>
  <c r="K4369" i="22"/>
  <c r="O4369" i="22" s="1"/>
  <c r="J4369" i="22"/>
  <c r="G4370" i="22"/>
  <c r="T4370" i="22" s="1"/>
  <c r="P4368" i="22" l="1"/>
  <c r="Q4368" i="22" s="1"/>
  <c r="U4368" i="22" s="1"/>
  <c r="R4367" i="22"/>
  <c r="S4367" i="22"/>
  <c r="N4369" i="22"/>
  <c r="M4369" i="22"/>
  <c r="L4370" i="22"/>
  <c r="K4370" i="22"/>
  <c r="O4370" i="22" s="1"/>
  <c r="J4370" i="22"/>
  <c r="G4371" i="22"/>
  <c r="T4371" i="22" s="1"/>
  <c r="P4369" i="22" l="1"/>
  <c r="Q4369" i="22" s="1"/>
  <c r="U4369" i="22" s="1"/>
  <c r="R4368" i="22"/>
  <c r="S4368" i="22"/>
  <c r="N4370" i="22"/>
  <c r="M4370" i="22"/>
  <c r="L4371" i="22"/>
  <c r="K4371" i="22"/>
  <c r="O4371" i="22" s="1"/>
  <c r="J4371" i="22"/>
  <c r="G4372" i="22"/>
  <c r="T4372" i="22" s="1"/>
  <c r="R4369" i="22" l="1"/>
  <c r="P4370" i="22"/>
  <c r="Q4370" i="22" s="1"/>
  <c r="U4370" i="22" s="1"/>
  <c r="S4369" i="22"/>
  <c r="N4371" i="22"/>
  <c r="M4371" i="22"/>
  <c r="L4372" i="22"/>
  <c r="K4372" i="22"/>
  <c r="O4372" i="22" s="1"/>
  <c r="J4372" i="22"/>
  <c r="G4373" i="22"/>
  <c r="T4373" i="22" s="1"/>
  <c r="S4370" i="22" l="1"/>
  <c r="P4371" i="22"/>
  <c r="Q4371" i="22" s="1"/>
  <c r="U4371" i="22" s="1"/>
  <c r="R4370" i="22"/>
  <c r="N4372" i="22"/>
  <c r="M4372" i="22"/>
  <c r="L4373" i="22"/>
  <c r="K4373" i="22"/>
  <c r="O4373" i="22" s="1"/>
  <c r="J4373" i="22"/>
  <c r="G4374" i="22"/>
  <c r="T4374" i="22" s="1"/>
  <c r="P4372" i="22" l="1"/>
  <c r="Q4372" i="22" s="1"/>
  <c r="U4372" i="22" s="1"/>
  <c r="R4371" i="22"/>
  <c r="S4371" i="22"/>
  <c r="N4373" i="22"/>
  <c r="M4373" i="22"/>
  <c r="L4374" i="22"/>
  <c r="K4374" i="22"/>
  <c r="O4374" i="22" s="1"/>
  <c r="J4374" i="22"/>
  <c r="G4375" i="22"/>
  <c r="T4375" i="22" s="1"/>
  <c r="R4372" i="22" l="1"/>
  <c r="P4373" i="22"/>
  <c r="Q4373" i="22" s="1"/>
  <c r="U4373" i="22" s="1"/>
  <c r="S4372" i="22"/>
  <c r="N4374" i="22"/>
  <c r="M4374" i="22"/>
  <c r="L4375" i="22"/>
  <c r="K4375" i="22"/>
  <c r="O4375" i="22" s="1"/>
  <c r="J4375" i="22"/>
  <c r="G4376" i="22"/>
  <c r="T4376" i="22" s="1"/>
  <c r="P4374" i="22" l="1"/>
  <c r="Q4374" i="22" s="1"/>
  <c r="U4374" i="22" s="1"/>
  <c r="R4373" i="22"/>
  <c r="S4373" i="22"/>
  <c r="N4375" i="22"/>
  <c r="M4375" i="22"/>
  <c r="L4376" i="22"/>
  <c r="K4376" i="22"/>
  <c r="O4376" i="22" s="1"/>
  <c r="J4376" i="22"/>
  <c r="G4377" i="22"/>
  <c r="T4377" i="22" s="1"/>
  <c r="P4375" i="22" l="1"/>
  <c r="Q4375" i="22" s="1"/>
  <c r="U4375" i="22" s="1"/>
  <c r="R4374" i="22"/>
  <c r="S4374" i="22"/>
  <c r="N4376" i="22"/>
  <c r="M4376" i="22"/>
  <c r="L4377" i="22"/>
  <c r="K4377" i="22"/>
  <c r="O4377" i="22" s="1"/>
  <c r="J4377" i="22"/>
  <c r="G4378" i="22"/>
  <c r="T4378" i="22" s="1"/>
  <c r="R4375" i="22" l="1"/>
  <c r="P4376" i="22"/>
  <c r="Q4376" i="22" s="1"/>
  <c r="U4376" i="22" s="1"/>
  <c r="S4375" i="22"/>
  <c r="N4377" i="22"/>
  <c r="M4377" i="22"/>
  <c r="L4378" i="22"/>
  <c r="K4378" i="22"/>
  <c r="O4378" i="22" s="1"/>
  <c r="J4378" i="22"/>
  <c r="G4379" i="22"/>
  <c r="T4379" i="22" s="1"/>
  <c r="R4376" i="22" l="1"/>
  <c r="P4377" i="22"/>
  <c r="Q4377" i="22" s="1"/>
  <c r="U4377" i="22" s="1"/>
  <c r="S4376" i="22"/>
  <c r="N4378" i="22"/>
  <c r="M4378" i="22"/>
  <c r="L4379" i="22"/>
  <c r="K4379" i="22"/>
  <c r="O4379" i="22" s="1"/>
  <c r="J4379" i="22"/>
  <c r="G4380" i="22"/>
  <c r="T4380" i="22" s="1"/>
  <c r="R4377" i="22" l="1"/>
  <c r="P4378" i="22"/>
  <c r="Q4378" i="22" s="1"/>
  <c r="U4378" i="22" s="1"/>
  <c r="S4377" i="22"/>
  <c r="N4379" i="22"/>
  <c r="M4379" i="22"/>
  <c r="L4380" i="22"/>
  <c r="K4380" i="22"/>
  <c r="O4380" i="22" s="1"/>
  <c r="J4380" i="22"/>
  <c r="G4381" i="22"/>
  <c r="T4381" i="22" s="1"/>
  <c r="R4378" i="22" l="1"/>
  <c r="P4379" i="22"/>
  <c r="Q4379" i="22" s="1"/>
  <c r="U4379" i="22" s="1"/>
  <c r="S4378" i="22"/>
  <c r="N4380" i="22"/>
  <c r="M4380" i="22"/>
  <c r="L4381" i="22"/>
  <c r="K4381" i="22"/>
  <c r="O4381" i="22" s="1"/>
  <c r="J4381" i="22"/>
  <c r="G4382" i="22"/>
  <c r="T4382" i="22" s="1"/>
  <c r="P4380" i="22" l="1"/>
  <c r="Q4380" i="22" s="1"/>
  <c r="U4380" i="22" s="1"/>
  <c r="R4379" i="22"/>
  <c r="S4379" i="22"/>
  <c r="N4381" i="22"/>
  <c r="M4381" i="22"/>
  <c r="L4382" i="22"/>
  <c r="K4382" i="22"/>
  <c r="O4382" i="22" s="1"/>
  <c r="J4382" i="22"/>
  <c r="G4383" i="22"/>
  <c r="T4383" i="22" s="1"/>
  <c r="R4380" i="22" l="1"/>
  <c r="P4381" i="22"/>
  <c r="Q4381" i="22" s="1"/>
  <c r="U4381" i="22" s="1"/>
  <c r="S4380" i="22"/>
  <c r="N4382" i="22"/>
  <c r="M4382" i="22"/>
  <c r="L4383" i="22"/>
  <c r="K4383" i="22"/>
  <c r="O4383" i="22" s="1"/>
  <c r="J4383" i="22"/>
  <c r="G4384" i="22"/>
  <c r="T4384" i="22" s="1"/>
  <c r="R4381" i="22" l="1"/>
  <c r="P4382" i="22"/>
  <c r="Q4382" i="22" s="1"/>
  <c r="U4382" i="22" s="1"/>
  <c r="S4381" i="22"/>
  <c r="N4383" i="22"/>
  <c r="M4383" i="22"/>
  <c r="L4384" i="22"/>
  <c r="K4384" i="22"/>
  <c r="O4384" i="22" s="1"/>
  <c r="J4384" i="22"/>
  <c r="G4385" i="22"/>
  <c r="T4385" i="22" s="1"/>
  <c r="P4383" i="22" l="1"/>
  <c r="Q4383" i="22" s="1"/>
  <c r="U4383" i="22" s="1"/>
  <c r="R4382" i="22"/>
  <c r="S4382" i="22"/>
  <c r="N4384" i="22"/>
  <c r="M4384" i="22"/>
  <c r="L4385" i="22"/>
  <c r="K4385" i="22"/>
  <c r="O4385" i="22" s="1"/>
  <c r="J4385" i="22"/>
  <c r="G4386" i="22"/>
  <c r="T4386" i="22" s="1"/>
  <c r="P4384" i="22" l="1"/>
  <c r="Q4384" i="22" s="1"/>
  <c r="U4384" i="22" s="1"/>
  <c r="R4383" i="22"/>
  <c r="S4383" i="22"/>
  <c r="N4385" i="22"/>
  <c r="M4385" i="22"/>
  <c r="L4386" i="22"/>
  <c r="K4386" i="22"/>
  <c r="O4386" i="22" s="1"/>
  <c r="J4386" i="22"/>
  <c r="G4387" i="22"/>
  <c r="T4387" i="22" s="1"/>
  <c r="R4384" i="22" l="1"/>
  <c r="P4385" i="22"/>
  <c r="Q4385" i="22" s="1"/>
  <c r="U4385" i="22" s="1"/>
  <c r="S4384" i="22"/>
  <c r="N4386" i="22"/>
  <c r="M4386" i="22"/>
  <c r="L4387" i="22"/>
  <c r="K4387" i="22"/>
  <c r="O4387" i="22" s="1"/>
  <c r="J4387" i="22"/>
  <c r="G4388" i="22"/>
  <c r="T4388" i="22" s="1"/>
  <c r="P4386" i="22" l="1"/>
  <c r="Q4386" i="22" s="1"/>
  <c r="U4386" i="22" s="1"/>
  <c r="R4385" i="22"/>
  <c r="S4385" i="22"/>
  <c r="N4387" i="22"/>
  <c r="M4387" i="22"/>
  <c r="L4388" i="22"/>
  <c r="K4388" i="22"/>
  <c r="O4388" i="22" s="1"/>
  <c r="J4388" i="22"/>
  <c r="G4389" i="22"/>
  <c r="T4389" i="22" s="1"/>
  <c r="R4386" i="22" l="1"/>
  <c r="P4387" i="22"/>
  <c r="Q4387" i="22" s="1"/>
  <c r="U4387" i="22" s="1"/>
  <c r="S4386" i="22"/>
  <c r="N4388" i="22"/>
  <c r="M4388" i="22"/>
  <c r="L4389" i="22"/>
  <c r="K4389" i="22"/>
  <c r="O4389" i="22" s="1"/>
  <c r="J4389" i="22"/>
  <c r="G4390" i="22"/>
  <c r="T4390" i="22" s="1"/>
  <c r="R4387" i="22" l="1"/>
  <c r="P4388" i="22"/>
  <c r="Q4388" i="22" s="1"/>
  <c r="U4388" i="22" s="1"/>
  <c r="S4387" i="22"/>
  <c r="N4389" i="22"/>
  <c r="M4389" i="22"/>
  <c r="L4390" i="22"/>
  <c r="K4390" i="22"/>
  <c r="O4390" i="22" s="1"/>
  <c r="J4390" i="22"/>
  <c r="G4391" i="22"/>
  <c r="T4391" i="22" s="1"/>
  <c r="P4389" i="22" l="1"/>
  <c r="Q4389" i="22" s="1"/>
  <c r="U4389" i="22" s="1"/>
  <c r="R4388" i="22"/>
  <c r="S4388" i="22"/>
  <c r="N4390" i="22"/>
  <c r="M4390" i="22"/>
  <c r="L4391" i="22"/>
  <c r="K4391" i="22"/>
  <c r="O4391" i="22" s="1"/>
  <c r="J4391" i="22"/>
  <c r="G4392" i="22"/>
  <c r="T4392" i="22" s="1"/>
  <c r="R4389" i="22" l="1"/>
  <c r="P4390" i="22"/>
  <c r="Q4390" i="22" s="1"/>
  <c r="U4390" i="22" s="1"/>
  <c r="S4389" i="22"/>
  <c r="N4391" i="22"/>
  <c r="M4391" i="22"/>
  <c r="L4392" i="22"/>
  <c r="K4392" i="22"/>
  <c r="O4392" i="22" s="1"/>
  <c r="J4392" i="22"/>
  <c r="G4393" i="22"/>
  <c r="T4393" i="22" s="1"/>
  <c r="P4391" i="22" l="1"/>
  <c r="Q4391" i="22" s="1"/>
  <c r="U4391" i="22" s="1"/>
  <c r="R4390" i="22"/>
  <c r="S4390" i="22"/>
  <c r="N4392" i="22"/>
  <c r="M4392" i="22"/>
  <c r="L4393" i="22"/>
  <c r="K4393" i="22"/>
  <c r="O4393" i="22" s="1"/>
  <c r="J4393" i="22"/>
  <c r="G4394" i="22"/>
  <c r="T4394" i="22" s="1"/>
  <c r="P4392" i="22" l="1"/>
  <c r="Q4392" i="22" s="1"/>
  <c r="U4392" i="22" s="1"/>
  <c r="R4391" i="22"/>
  <c r="S4391" i="22"/>
  <c r="N4393" i="22"/>
  <c r="P4393" i="22" s="1"/>
  <c r="M4393" i="22"/>
  <c r="L4394" i="22"/>
  <c r="K4394" i="22"/>
  <c r="O4394" i="22" s="1"/>
  <c r="J4394" i="22"/>
  <c r="G4395" i="22"/>
  <c r="T4395" i="22" s="1"/>
  <c r="R4392" i="22" l="1"/>
  <c r="Q4393" i="22"/>
  <c r="U4393" i="22" s="1"/>
  <c r="S4392" i="22"/>
  <c r="N4394" i="22"/>
  <c r="M4394" i="22"/>
  <c r="L4395" i="22"/>
  <c r="K4395" i="22"/>
  <c r="O4395" i="22" s="1"/>
  <c r="J4395" i="22"/>
  <c r="G4396" i="22"/>
  <c r="T4396" i="22" s="1"/>
  <c r="P4394" i="22" l="1"/>
  <c r="Q4394" i="22" s="1"/>
  <c r="U4394" i="22" s="1"/>
  <c r="R4393" i="22"/>
  <c r="S4393" i="22"/>
  <c r="N4395" i="22"/>
  <c r="M4395" i="22"/>
  <c r="L4396" i="22"/>
  <c r="K4396" i="22"/>
  <c r="O4396" i="22" s="1"/>
  <c r="J4396" i="22"/>
  <c r="G4397" i="22"/>
  <c r="T4397" i="22" s="1"/>
  <c r="P4395" i="22" l="1"/>
  <c r="Q4395" i="22" s="1"/>
  <c r="U4395" i="22" s="1"/>
  <c r="R4394" i="22"/>
  <c r="S4394" i="22"/>
  <c r="N4396" i="22"/>
  <c r="M4396" i="22"/>
  <c r="L4397" i="22"/>
  <c r="K4397" i="22"/>
  <c r="O4397" i="22" s="1"/>
  <c r="J4397" i="22"/>
  <c r="G4398" i="22"/>
  <c r="T4398" i="22" s="1"/>
  <c r="R4395" i="22" l="1"/>
  <c r="P4396" i="22"/>
  <c r="Q4396" i="22" s="1"/>
  <c r="U4396" i="22" s="1"/>
  <c r="S4395" i="22"/>
  <c r="N4397" i="22"/>
  <c r="M4397" i="22"/>
  <c r="L4398" i="22"/>
  <c r="K4398" i="22"/>
  <c r="O4398" i="22" s="1"/>
  <c r="J4398" i="22"/>
  <c r="G4399" i="22"/>
  <c r="T4399" i="22" s="1"/>
  <c r="P4397" i="22" l="1"/>
  <c r="Q4397" i="22" s="1"/>
  <c r="U4397" i="22" s="1"/>
  <c r="R4396" i="22"/>
  <c r="S4396" i="22"/>
  <c r="N4398" i="22"/>
  <c r="M4398" i="22"/>
  <c r="L4399" i="22"/>
  <c r="K4399" i="22"/>
  <c r="O4399" i="22" s="1"/>
  <c r="J4399" i="22"/>
  <c r="G4400" i="22"/>
  <c r="T4400" i="22" s="1"/>
  <c r="P4398" i="22" l="1"/>
  <c r="Q4398" i="22" s="1"/>
  <c r="U4398" i="22" s="1"/>
  <c r="R4397" i="22"/>
  <c r="S4397" i="22"/>
  <c r="N4399" i="22"/>
  <c r="M4399" i="22"/>
  <c r="L4400" i="22"/>
  <c r="K4400" i="22"/>
  <c r="O4400" i="22" s="1"/>
  <c r="J4400" i="22"/>
  <c r="G4401" i="22"/>
  <c r="T4401" i="22" s="1"/>
  <c r="R4398" i="22" l="1"/>
  <c r="P4399" i="22"/>
  <c r="Q4399" i="22" s="1"/>
  <c r="U4399" i="22" s="1"/>
  <c r="S4398" i="22"/>
  <c r="N4400" i="22"/>
  <c r="M4400" i="22"/>
  <c r="L4401" i="22"/>
  <c r="K4401" i="22"/>
  <c r="O4401" i="22" s="1"/>
  <c r="J4401" i="22"/>
  <c r="G4402" i="22"/>
  <c r="T4402" i="22" s="1"/>
  <c r="R4399" i="22" l="1"/>
  <c r="P4400" i="22"/>
  <c r="Q4400" i="22" s="1"/>
  <c r="U4400" i="22" s="1"/>
  <c r="S4399" i="22"/>
  <c r="N4401" i="22"/>
  <c r="M4401" i="22"/>
  <c r="L4402" i="22"/>
  <c r="K4402" i="22"/>
  <c r="O4402" i="22" s="1"/>
  <c r="J4402" i="22"/>
  <c r="G4403" i="22"/>
  <c r="T4403" i="22" s="1"/>
  <c r="R4400" i="22" l="1"/>
  <c r="P4401" i="22"/>
  <c r="Q4401" i="22" s="1"/>
  <c r="U4401" i="22" s="1"/>
  <c r="S4400" i="22"/>
  <c r="N4402" i="22"/>
  <c r="M4402" i="22"/>
  <c r="L4403" i="22"/>
  <c r="K4403" i="22"/>
  <c r="O4403" i="22" s="1"/>
  <c r="J4403" i="22"/>
  <c r="G4404" i="22"/>
  <c r="T4404" i="22" s="1"/>
  <c r="R4401" i="22" l="1"/>
  <c r="P4402" i="22"/>
  <c r="Q4402" i="22" s="1"/>
  <c r="U4402" i="22" s="1"/>
  <c r="S4401" i="22"/>
  <c r="N4403" i="22"/>
  <c r="M4403" i="22"/>
  <c r="L4404" i="22"/>
  <c r="K4404" i="22"/>
  <c r="O4404" i="22" s="1"/>
  <c r="J4404" i="22"/>
  <c r="G4405" i="22"/>
  <c r="T4405" i="22" s="1"/>
  <c r="R4402" i="22" l="1"/>
  <c r="P4403" i="22"/>
  <c r="Q4403" i="22" s="1"/>
  <c r="U4403" i="22" s="1"/>
  <c r="S4402" i="22"/>
  <c r="N4404" i="22"/>
  <c r="M4404" i="22"/>
  <c r="L4405" i="22"/>
  <c r="K4405" i="22"/>
  <c r="O4405" i="22" s="1"/>
  <c r="J4405" i="22"/>
  <c r="G4406" i="22"/>
  <c r="T4406" i="22" s="1"/>
  <c r="P4404" i="22" l="1"/>
  <c r="Q4404" i="22" s="1"/>
  <c r="U4404" i="22" s="1"/>
  <c r="R4403" i="22"/>
  <c r="S4403" i="22"/>
  <c r="N4405" i="22"/>
  <c r="M4405" i="22"/>
  <c r="L4406" i="22"/>
  <c r="K4406" i="22"/>
  <c r="O4406" i="22" s="1"/>
  <c r="J4406" i="22"/>
  <c r="G4407" i="22"/>
  <c r="T4407" i="22" s="1"/>
  <c r="R4404" i="22" l="1"/>
  <c r="P4405" i="22"/>
  <c r="Q4405" i="22" s="1"/>
  <c r="U4405" i="22" s="1"/>
  <c r="S4404" i="22"/>
  <c r="N4406" i="22"/>
  <c r="M4406" i="22"/>
  <c r="L4407" i="22"/>
  <c r="K4407" i="22"/>
  <c r="O4407" i="22" s="1"/>
  <c r="J4407" i="22"/>
  <c r="G4408" i="22"/>
  <c r="T4408" i="22" s="1"/>
  <c r="R4405" i="22" l="1"/>
  <c r="P4406" i="22"/>
  <c r="Q4406" i="22" s="1"/>
  <c r="U4406" i="22" s="1"/>
  <c r="S4405" i="22"/>
  <c r="N4407" i="22"/>
  <c r="M4407" i="22"/>
  <c r="L4408" i="22"/>
  <c r="K4408" i="22"/>
  <c r="O4408" i="22" s="1"/>
  <c r="J4408" i="22"/>
  <c r="G4409" i="22"/>
  <c r="T4409" i="22" s="1"/>
  <c r="R4406" i="22" l="1"/>
  <c r="P4407" i="22"/>
  <c r="Q4407" i="22" s="1"/>
  <c r="U4407" i="22" s="1"/>
  <c r="S4406" i="22"/>
  <c r="N4408" i="22"/>
  <c r="M4408" i="22"/>
  <c r="L4409" i="22"/>
  <c r="K4409" i="22"/>
  <c r="O4409" i="22" s="1"/>
  <c r="J4409" i="22"/>
  <c r="G4410" i="22"/>
  <c r="T4410" i="22" s="1"/>
  <c r="R4407" i="22" l="1"/>
  <c r="P4408" i="22"/>
  <c r="Q4408" i="22" s="1"/>
  <c r="U4408" i="22" s="1"/>
  <c r="S4407" i="22"/>
  <c r="N4409" i="22"/>
  <c r="M4409" i="22"/>
  <c r="L4410" i="22"/>
  <c r="K4410" i="22"/>
  <c r="O4410" i="22" s="1"/>
  <c r="J4410" i="22"/>
  <c r="G4411" i="22"/>
  <c r="T4411" i="22" s="1"/>
  <c r="R4408" i="22" l="1"/>
  <c r="P4409" i="22"/>
  <c r="Q4409" i="22" s="1"/>
  <c r="U4409" i="22" s="1"/>
  <c r="S4408" i="22"/>
  <c r="N4410" i="22"/>
  <c r="M4410" i="22"/>
  <c r="L4411" i="22"/>
  <c r="K4411" i="22"/>
  <c r="O4411" i="22" s="1"/>
  <c r="J4411" i="22"/>
  <c r="G4412" i="22"/>
  <c r="T4412" i="22" s="1"/>
  <c r="R4409" i="22" l="1"/>
  <c r="P4410" i="22"/>
  <c r="Q4410" i="22" s="1"/>
  <c r="U4410" i="22" s="1"/>
  <c r="S4409" i="22"/>
  <c r="N4411" i="22"/>
  <c r="M4411" i="22"/>
  <c r="L4412" i="22"/>
  <c r="K4412" i="22"/>
  <c r="O4412" i="22" s="1"/>
  <c r="J4412" i="22"/>
  <c r="G4413" i="22"/>
  <c r="T4413" i="22" s="1"/>
  <c r="P4411" i="22" l="1"/>
  <c r="Q4411" i="22" s="1"/>
  <c r="U4411" i="22" s="1"/>
  <c r="R4410" i="22"/>
  <c r="S4410" i="22"/>
  <c r="N4412" i="22"/>
  <c r="M4412" i="22"/>
  <c r="L4413" i="22"/>
  <c r="K4413" i="22"/>
  <c r="O4413" i="22" s="1"/>
  <c r="J4413" i="22"/>
  <c r="G4414" i="22"/>
  <c r="T4414" i="22" s="1"/>
  <c r="S4411" i="22" l="1"/>
  <c r="R4411" i="22"/>
  <c r="P4412" i="22"/>
  <c r="Q4412" i="22" s="1"/>
  <c r="U4412" i="22" s="1"/>
  <c r="N4413" i="22"/>
  <c r="M4413" i="22"/>
  <c r="L4414" i="22"/>
  <c r="K4414" i="22"/>
  <c r="O4414" i="22" s="1"/>
  <c r="J4414" i="22"/>
  <c r="G4415" i="22"/>
  <c r="T4415" i="22" s="1"/>
  <c r="P4413" i="22" l="1"/>
  <c r="Q4413" i="22" s="1"/>
  <c r="U4413" i="22" s="1"/>
  <c r="R4412" i="22"/>
  <c r="S4412" i="22"/>
  <c r="N4414" i="22"/>
  <c r="M4414" i="22"/>
  <c r="L4415" i="22"/>
  <c r="K4415" i="22"/>
  <c r="O4415" i="22" s="1"/>
  <c r="J4415" i="22"/>
  <c r="G4416" i="22"/>
  <c r="T4416" i="22" s="1"/>
  <c r="R4413" i="22" l="1"/>
  <c r="P4414" i="22"/>
  <c r="Q4414" i="22" s="1"/>
  <c r="U4414" i="22" s="1"/>
  <c r="S4413" i="22"/>
  <c r="N4415" i="22"/>
  <c r="M4415" i="22"/>
  <c r="L4416" i="22"/>
  <c r="K4416" i="22"/>
  <c r="O4416" i="22" s="1"/>
  <c r="J4416" i="22"/>
  <c r="G4417" i="22"/>
  <c r="T4417" i="22" s="1"/>
  <c r="R4414" i="22" l="1"/>
  <c r="P4415" i="22"/>
  <c r="Q4415" i="22" s="1"/>
  <c r="U4415" i="22" s="1"/>
  <c r="S4414" i="22"/>
  <c r="N4416" i="22"/>
  <c r="M4416" i="22"/>
  <c r="L4417" i="22"/>
  <c r="K4417" i="22"/>
  <c r="O4417" i="22" s="1"/>
  <c r="J4417" i="22"/>
  <c r="G4418" i="22"/>
  <c r="T4418" i="22" s="1"/>
  <c r="P4416" i="22" l="1"/>
  <c r="Q4416" i="22" s="1"/>
  <c r="U4416" i="22" s="1"/>
  <c r="R4415" i="22"/>
  <c r="S4415" i="22"/>
  <c r="N4417" i="22"/>
  <c r="M4417" i="22"/>
  <c r="L4418" i="22"/>
  <c r="K4418" i="22"/>
  <c r="O4418" i="22" s="1"/>
  <c r="J4418" i="22"/>
  <c r="G4419" i="22"/>
  <c r="T4419" i="22" s="1"/>
  <c r="R4416" i="22" l="1"/>
  <c r="P4417" i="22"/>
  <c r="Q4417" i="22" s="1"/>
  <c r="U4417" i="22" s="1"/>
  <c r="S4416" i="22"/>
  <c r="N4418" i="22"/>
  <c r="M4418" i="22"/>
  <c r="L4419" i="22"/>
  <c r="K4419" i="22"/>
  <c r="O4419" i="22" s="1"/>
  <c r="J4419" i="22"/>
  <c r="G4420" i="22"/>
  <c r="T4420" i="22" s="1"/>
  <c r="R4417" i="22" l="1"/>
  <c r="P4418" i="22"/>
  <c r="Q4418" i="22" s="1"/>
  <c r="U4418" i="22" s="1"/>
  <c r="S4417" i="22"/>
  <c r="N4419" i="22"/>
  <c r="M4419" i="22"/>
  <c r="L4420" i="22"/>
  <c r="K4420" i="22"/>
  <c r="O4420" i="22" s="1"/>
  <c r="J4420" i="22"/>
  <c r="G4421" i="22"/>
  <c r="T4421" i="22" s="1"/>
  <c r="P4419" i="22" l="1"/>
  <c r="Q4419" i="22" s="1"/>
  <c r="U4419" i="22" s="1"/>
  <c r="R4418" i="22"/>
  <c r="S4418" i="22"/>
  <c r="N4420" i="22"/>
  <c r="M4420" i="22"/>
  <c r="L4421" i="22"/>
  <c r="K4421" i="22"/>
  <c r="O4421" i="22" s="1"/>
  <c r="J4421" i="22"/>
  <c r="G4422" i="22"/>
  <c r="T4422" i="22" s="1"/>
  <c r="P4420" i="22" l="1"/>
  <c r="Q4420" i="22" s="1"/>
  <c r="U4420" i="22" s="1"/>
  <c r="R4419" i="22"/>
  <c r="S4419" i="22"/>
  <c r="N4421" i="22"/>
  <c r="M4421" i="22"/>
  <c r="L4422" i="22"/>
  <c r="K4422" i="22"/>
  <c r="O4422" i="22" s="1"/>
  <c r="J4422" i="22"/>
  <c r="G4423" i="22"/>
  <c r="T4423" i="22" s="1"/>
  <c r="R4420" i="22" l="1"/>
  <c r="P4421" i="22"/>
  <c r="Q4421" i="22" s="1"/>
  <c r="U4421" i="22" s="1"/>
  <c r="S4420" i="22"/>
  <c r="N4422" i="22"/>
  <c r="M4422" i="22"/>
  <c r="L4423" i="22"/>
  <c r="K4423" i="22"/>
  <c r="O4423" i="22" s="1"/>
  <c r="J4423" i="22"/>
  <c r="G4424" i="22"/>
  <c r="T4424" i="22" s="1"/>
  <c r="R4421" i="22" l="1"/>
  <c r="P4422" i="22"/>
  <c r="Q4422" i="22" s="1"/>
  <c r="U4422" i="22" s="1"/>
  <c r="S4421" i="22"/>
  <c r="N4423" i="22"/>
  <c r="M4423" i="22"/>
  <c r="L4424" i="22"/>
  <c r="K4424" i="22"/>
  <c r="O4424" i="22" s="1"/>
  <c r="J4424" i="22"/>
  <c r="G4425" i="22"/>
  <c r="T4425" i="22" s="1"/>
  <c r="R4422" i="22" l="1"/>
  <c r="P4423" i="22"/>
  <c r="Q4423" i="22" s="1"/>
  <c r="U4423" i="22" s="1"/>
  <c r="S4422" i="22"/>
  <c r="N4424" i="22"/>
  <c r="M4424" i="22"/>
  <c r="L4425" i="22"/>
  <c r="K4425" i="22"/>
  <c r="O4425" i="22" s="1"/>
  <c r="J4425" i="22"/>
  <c r="G4426" i="22"/>
  <c r="T4426" i="22" s="1"/>
  <c r="R4423" i="22" l="1"/>
  <c r="P4424" i="22"/>
  <c r="Q4424" i="22" s="1"/>
  <c r="U4424" i="22" s="1"/>
  <c r="S4423" i="22"/>
  <c r="N4425" i="22"/>
  <c r="M4425" i="22"/>
  <c r="L4426" i="22"/>
  <c r="K4426" i="22"/>
  <c r="O4426" i="22" s="1"/>
  <c r="J4426" i="22"/>
  <c r="G4427" i="22"/>
  <c r="T4427" i="22" s="1"/>
  <c r="R4424" i="22" l="1"/>
  <c r="P4425" i="22"/>
  <c r="Q4425" i="22" s="1"/>
  <c r="U4425" i="22" s="1"/>
  <c r="S4424" i="22"/>
  <c r="N4426" i="22"/>
  <c r="M4426" i="22"/>
  <c r="L4427" i="22"/>
  <c r="K4427" i="22"/>
  <c r="O4427" i="22" s="1"/>
  <c r="J4427" i="22"/>
  <c r="G4428" i="22"/>
  <c r="T4428" i="22" s="1"/>
  <c r="P4426" i="22" l="1"/>
  <c r="Q4426" i="22" s="1"/>
  <c r="U4426" i="22" s="1"/>
  <c r="R4425" i="22"/>
  <c r="S4425" i="22"/>
  <c r="N4427" i="22"/>
  <c r="M4427" i="22"/>
  <c r="L4428" i="22"/>
  <c r="K4428" i="22"/>
  <c r="O4428" i="22" s="1"/>
  <c r="J4428" i="22"/>
  <c r="G4429" i="22"/>
  <c r="T4429" i="22" s="1"/>
  <c r="P4427" i="22" l="1"/>
  <c r="Q4427" i="22" s="1"/>
  <c r="U4427" i="22" s="1"/>
  <c r="R4426" i="22"/>
  <c r="S4426" i="22"/>
  <c r="N4428" i="22"/>
  <c r="M4428" i="22"/>
  <c r="L4429" i="22"/>
  <c r="K4429" i="22"/>
  <c r="O4429" i="22" s="1"/>
  <c r="J4429" i="22"/>
  <c r="G4430" i="22"/>
  <c r="T4430" i="22" s="1"/>
  <c r="R4427" i="22" l="1"/>
  <c r="P4428" i="22"/>
  <c r="Q4428" i="22" s="1"/>
  <c r="U4428" i="22" s="1"/>
  <c r="S4427" i="22"/>
  <c r="N4429" i="22"/>
  <c r="P4429" i="22" s="1"/>
  <c r="M4429" i="22"/>
  <c r="L4430" i="22"/>
  <c r="K4430" i="22"/>
  <c r="O4430" i="22" s="1"/>
  <c r="J4430" i="22"/>
  <c r="G4431" i="22"/>
  <c r="T4431" i="22" s="1"/>
  <c r="R4428" i="22" l="1"/>
  <c r="Q4429" i="22"/>
  <c r="U4429" i="22" s="1"/>
  <c r="S4428" i="22"/>
  <c r="N4430" i="22"/>
  <c r="M4430" i="22"/>
  <c r="L4431" i="22"/>
  <c r="K4431" i="22"/>
  <c r="O4431" i="22" s="1"/>
  <c r="J4431" i="22"/>
  <c r="G4432" i="22"/>
  <c r="T4432" i="22" s="1"/>
  <c r="R4429" i="22" l="1"/>
  <c r="P4430" i="22"/>
  <c r="Q4430" i="22" s="1"/>
  <c r="U4430" i="22" s="1"/>
  <c r="S4429" i="22"/>
  <c r="N4431" i="22"/>
  <c r="M4431" i="22"/>
  <c r="L4432" i="22"/>
  <c r="K4432" i="22"/>
  <c r="O4432" i="22" s="1"/>
  <c r="J4432" i="22"/>
  <c r="G4433" i="22"/>
  <c r="T4433" i="22" s="1"/>
  <c r="P4431" i="22" l="1"/>
  <c r="Q4431" i="22" s="1"/>
  <c r="U4431" i="22" s="1"/>
  <c r="R4430" i="22"/>
  <c r="S4430" i="22"/>
  <c r="N4432" i="22"/>
  <c r="M4432" i="22"/>
  <c r="L4433" i="22"/>
  <c r="K4433" i="22"/>
  <c r="O4433" i="22" s="1"/>
  <c r="J4433" i="22"/>
  <c r="G4434" i="22"/>
  <c r="T4434" i="22" s="1"/>
  <c r="R4431" i="22" l="1"/>
  <c r="P4432" i="22"/>
  <c r="Q4432" i="22" s="1"/>
  <c r="U4432" i="22" s="1"/>
  <c r="S4431" i="22"/>
  <c r="N4433" i="22"/>
  <c r="M4433" i="22"/>
  <c r="L4434" i="22"/>
  <c r="K4434" i="22"/>
  <c r="O4434" i="22" s="1"/>
  <c r="J4434" i="22"/>
  <c r="G4435" i="22"/>
  <c r="T4435" i="22" s="1"/>
  <c r="R4432" i="22" l="1"/>
  <c r="P4433" i="22"/>
  <c r="Q4433" i="22" s="1"/>
  <c r="U4433" i="22" s="1"/>
  <c r="S4432" i="22"/>
  <c r="N4434" i="22"/>
  <c r="M4434" i="22"/>
  <c r="L4435" i="22"/>
  <c r="K4435" i="22"/>
  <c r="O4435" i="22" s="1"/>
  <c r="J4435" i="22"/>
  <c r="G4436" i="22"/>
  <c r="T4436" i="22" s="1"/>
  <c r="R4433" i="22" l="1"/>
  <c r="P4434" i="22"/>
  <c r="Q4434" i="22" s="1"/>
  <c r="U4434" i="22" s="1"/>
  <c r="S4433" i="22"/>
  <c r="N4435" i="22"/>
  <c r="P4435" i="22" s="1"/>
  <c r="M4435" i="22"/>
  <c r="L4436" i="22"/>
  <c r="K4436" i="22"/>
  <c r="O4436" i="22" s="1"/>
  <c r="J4436" i="22"/>
  <c r="G4437" i="22"/>
  <c r="T4437" i="22" s="1"/>
  <c r="R4434" i="22" l="1"/>
  <c r="Q4435" i="22"/>
  <c r="U4435" i="22" s="1"/>
  <c r="S4434" i="22"/>
  <c r="N4436" i="22"/>
  <c r="M4436" i="22"/>
  <c r="L4437" i="22"/>
  <c r="K4437" i="22"/>
  <c r="O4437" i="22" s="1"/>
  <c r="J4437" i="22"/>
  <c r="G4438" i="22"/>
  <c r="T4438" i="22" s="1"/>
  <c r="R4435" i="22" l="1"/>
  <c r="P4436" i="22"/>
  <c r="Q4436" i="22" s="1"/>
  <c r="U4436" i="22" s="1"/>
  <c r="S4435" i="22"/>
  <c r="N4437" i="22"/>
  <c r="M4437" i="22"/>
  <c r="L4438" i="22"/>
  <c r="K4438" i="22"/>
  <c r="O4438" i="22" s="1"/>
  <c r="J4438" i="22"/>
  <c r="G4439" i="22"/>
  <c r="T4439" i="22" s="1"/>
  <c r="R4436" i="22" l="1"/>
  <c r="P4437" i="22"/>
  <c r="Q4437" i="22" s="1"/>
  <c r="U4437" i="22" s="1"/>
  <c r="S4436" i="22"/>
  <c r="N4438" i="22"/>
  <c r="M4438" i="22"/>
  <c r="L4439" i="22"/>
  <c r="K4439" i="22"/>
  <c r="O4439" i="22" s="1"/>
  <c r="J4439" i="22"/>
  <c r="G4440" i="22"/>
  <c r="T4440" i="22" s="1"/>
  <c r="R4437" i="22" l="1"/>
  <c r="P4438" i="22"/>
  <c r="Q4438" i="22" s="1"/>
  <c r="U4438" i="22" s="1"/>
  <c r="S4437" i="22"/>
  <c r="N4439" i="22"/>
  <c r="M4439" i="22"/>
  <c r="L4440" i="22"/>
  <c r="K4440" i="22"/>
  <c r="O4440" i="22" s="1"/>
  <c r="J4440" i="22"/>
  <c r="G4441" i="22"/>
  <c r="T4441" i="22" s="1"/>
  <c r="R4438" i="22" l="1"/>
  <c r="P4439" i="22"/>
  <c r="Q4439" i="22" s="1"/>
  <c r="U4439" i="22" s="1"/>
  <c r="S4438" i="22"/>
  <c r="N4440" i="22"/>
  <c r="M4440" i="22"/>
  <c r="L4441" i="22"/>
  <c r="K4441" i="22"/>
  <c r="O4441" i="22" s="1"/>
  <c r="J4441" i="22"/>
  <c r="G4442" i="22"/>
  <c r="T4442" i="22" s="1"/>
  <c r="R4439" i="22" l="1"/>
  <c r="P4440" i="22"/>
  <c r="Q4440" i="22" s="1"/>
  <c r="U4440" i="22" s="1"/>
  <c r="S4439" i="22"/>
  <c r="N4441" i="22"/>
  <c r="M4441" i="22"/>
  <c r="L4442" i="22"/>
  <c r="K4442" i="22"/>
  <c r="O4442" i="22" s="1"/>
  <c r="J4442" i="22"/>
  <c r="G4443" i="22"/>
  <c r="T4443" i="22" s="1"/>
  <c r="R4440" i="22" l="1"/>
  <c r="P4441" i="22"/>
  <c r="Q4441" i="22" s="1"/>
  <c r="U4441" i="22" s="1"/>
  <c r="S4440" i="22"/>
  <c r="N4442" i="22"/>
  <c r="M4442" i="22"/>
  <c r="L4443" i="22"/>
  <c r="K4443" i="22"/>
  <c r="O4443" i="22" s="1"/>
  <c r="J4443" i="22"/>
  <c r="G4444" i="22"/>
  <c r="T4444" i="22" s="1"/>
  <c r="R4441" i="22" l="1"/>
  <c r="P4442" i="22"/>
  <c r="Q4442" i="22" s="1"/>
  <c r="U4442" i="22" s="1"/>
  <c r="S4441" i="22"/>
  <c r="N4443" i="22"/>
  <c r="M4443" i="22"/>
  <c r="L4444" i="22"/>
  <c r="K4444" i="22"/>
  <c r="O4444" i="22" s="1"/>
  <c r="J4444" i="22"/>
  <c r="G4445" i="22"/>
  <c r="T4445" i="22" s="1"/>
  <c r="R4442" i="22" l="1"/>
  <c r="P4443" i="22"/>
  <c r="Q4443" i="22" s="1"/>
  <c r="U4443" i="22" s="1"/>
  <c r="S4442" i="22"/>
  <c r="N4444" i="22"/>
  <c r="M4444" i="22"/>
  <c r="L4445" i="22"/>
  <c r="K4445" i="22"/>
  <c r="O4445" i="22" s="1"/>
  <c r="J4445" i="22"/>
  <c r="G4446" i="22"/>
  <c r="T4446" i="22" s="1"/>
  <c r="R4443" i="22" l="1"/>
  <c r="P4444" i="22"/>
  <c r="Q4444" i="22" s="1"/>
  <c r="U4444" i="22" s="1"/>
  <c r="S4443" i="22"/>
  <c r="N4445" i="22"/>
  <c r="M4445" i="22"/>
  <c r="L4446" i="22"/>
  <c r="K4446" i="22"/>
  <c r="O4446" i="22" s="1"/>
  <c r="J4446" i="22"/>
  <c r="G4447" i="22"/>
  <c r="T4447" i="22" s="1"/>
  <c r="R4444" i="22" l="1"/>
  <c r="P4445" i="22"/>
  <c r="Q4445" i="22" s="1"/>
  <c r="U4445" i="22" s="1"/>
  <c r="S4444" i="22"/>
  <c r="N4446" i="22"/>
  <c r="M4446" i="22"/>
  <c r="L4447" i="22"/>
  <c r="K4447" i="22"/>
  <c r="O4447" i="22" s="1"/>
  <c r="J4447" i="22"/>
  <c r="G4448" i="22"/>
  <c r="T4448" i="22" s="1"/>
  <c r="R4445" i="22" l="1"/>
  <c r="P4446" i="22"/>
  <c r="Q4446" i="22" s="1"/>
  <c r="U4446" i="22" s="1"/>
  <c r="S4445" i="22"/>
  <c r="N4447" i="22"/>
  <c r="M4447" i="22"/>
  <c r="L4448" i="22"/>
  <c r="K4448" i="22"/>
  <c r="O4448" i="22" s="1"/>
  <c r="J4448" i="22"/>
  <c r="G4449" i="22"/>
  <c r="T4449" i="22" s="1"/>
  <c r="P4447" i="22" l="1"/>
  <c r="Q4447" i="22" s="1"/>
  <c r="U4447" i="22" s="1"/>
  <c r="R4446" i="22"/>
  <c r="S4446" i="22"/>
  <c r="N4448" i="22"/>
  <c r="M4448" i="22"/>
  <c r="L4449" i="22"/>
  <c r="K4449" i="22"/>
  <c r="O4449" i="22" s="1"/>
  <c r="J4449" i="22"/>
  <c r="G4450" i="22"/>
  <c r="T4450" i="22" s="1"/>
  <c r="R4447" i="22" l="1"/>
  <c r="P4448" i="22"/>
  <c r="Q4448" i="22" s="1"/>
  <c r="U4448" i="22" s="1"/>
  <c r="S4447" i="22"/>
  <c r="N4449" i="22"/>
  <c r="M4449" i="22"/>
  <c r="L4450" i="22"/>
  <c r="K4450" i="22"/>
  <c r="O4450" i="22" s="1"/>
  <c r="J4450" i="22"/>
  <c r="G4451" i="22"/>
  <c r="T4451" i="22" s="1"/>
  <c r="R4448" i="22" l="1"/>
  <c r="P4449" i="22"/>
  <c r="Q4449" i="22" s="1"/>
  <c r="U4449" i="22" s="1"/>
  <c r="S4448" i="22"/>
  <c r="N4450" i="22"/>
  <c r="M4450" i="22"/>
  <c r="L4451" i="22"/>
  <c r="K4451" i="22"/>
  <c r="O4451" i="22" s="1"/>
  <c r="J4451" i="22"/>
  <c r="G4452" i="22"/>
  <c r="T4452" i="22" s="1"/>
  <c r="R4449" i="22" l="1"/>
  <c r="P4450" i="22"/>
  <c r="Q4450" i="22" s="1"/>
  <c r="U4450" i="22" s="1"/>
  <c r="S4449" i="22"/>
  <c r="N4451" i="22"/>
  <c r="M4451" i="22"/>
  <c r="L4452" i="22"/>
  <c r="K4452" i="22"/>
  <c r="O4452" i="22" s="1"/>
  <c r="J4452" i="22"/>
  <c r="G4453" i="22"/>
  <c r="T4453" i="22" s="1"/>
  <c r="R4450" i="22" l="1"/>
  <c r="P4451" i="22"/>
  <c r="Q4451" i="22" s="1"/>
  <c r="U4451" i="22" s="1"/>
  <c r="S4450" i="22"/>
  <c r="N4452" i="22"/>
  <c r="M4452" i="22"/>
  <c r="L4453" i="22"/>
  <c r="K4453" i="22"/>
  <c r="O4453" i="22" s="1"/>
  <c r="J4453" i="22"/>
  <c r="G4454" i="22"/>
  <c r="T4454" i="22" s="1"/>
  <c r="R4451" i="22" l="1"/>
  <c r="P4452" i="22"/>
  <c r="Q4452" i="22" s="1"/>
  <c r="U4452" i="22" s="1"/>
  <c r="S4451" i="22"/>
  <c r="N4453" i="22"/>
  <c r="M4453" i="22"/>
  <c r="L4454" i="22"/>
  <c r="K4454" i="22"/>
  <c r="O4454" i="22" s="1"/>
  <c r="J4454" i="22"/>
  <c r="G4455" i="22"/>
  <c r="T4455" i="22" s="1"/>
  <c r="P4453" i="22" l="1"/>
  <c r="Q4453" i="22" s="1"/>
  <c r="U4453" i="22" s="1"/>
  <c r="R4452" i="22"/>
  <c r="S4452" i="22"/>
  <c r="N4454" i="22"/>
  <c r="M4454" i="22"/>
  <c r="L4455" i="22"/>
  <c r="K4455" i="22"/>
  <c r="O4455" i="22" s="1"/>
  <c r="J4455" i="22"/>
  <c r="G4456" i="22"/>
  <c r="T4456" i="22" s="1"/>
  <c r="R4453" i="22" l="1"/>
  <c r="P4454" i="22"/>
  <c r="Q4454" i="22" s="1"/>
  <c r="U4454" i="22" s="1"/>
  <c r="S4453" i="22"/>
  <c r="N4455" i="22"/>
  <c r="M4455" i="22"/>
  <c r="L4456" i="22"/>
  <c r="K4456" i="22"/>
  <c r="O4456" i="22" s="1"/>
  <c r="J4456" i="22"/>
  <c r="G4457" i="22"/>
  <c r="T4457" i="22" s="1"/>
  <c r="R4454" i="22" l="1"/>
  <c r="P4455" i="22"/>
  <c r="Q4455" i="22" s="1"/>
  <c r="U4455" i="22" s="1"/>
  <c r="S4454" i="22"/>
  <c r="N4456" i="22"/>
  <c r="M4456" i="22"/>
  <c r="L4457" i="22"/>
  <c r="K4457" i="22"/>
  <c r="O4457" i="22" s="1"/>
  <c r="J4457" i="22"/>
  <c r="G4458" i="22"/>
  <c r="T4458" i="22" s="1"/>
  <c r="P4456" i="22" l="1"/>
  <c r="Q4456" i="22" s="1"/>
  <c r="U4456" i="22" s="1"/>
  <c r="R4455" i="22"/>
  <c r="S4455" i="22"/>
  <c r="N4457" i="22"/>
  <c r="M4457" i="22"/>
  <c r="L4458" i="22"/>
  <c r="K4458" i="22"/>
  <c r="O4458" i="22" s="1"/>
  <c r="J4458" i="22"/>
  <c r="G4459" i="22"/>
  <c r="T4459" i="22" s="1"/>
  <c r="R4456" i="22" l="1"/>
  <c r="P4457" i="22"/>
  <c r="Q4457" i="22" s="1"/>
  <c r="U4457" i="22" s="1"/>
  <c r="S4456" i="22"/>
  <c r="N4458" i="22"/>
  <c r="M4458" i="22"/>
  <c r="L4459" i="22"/>
  <c r="K4459" i="22"/>
  <c r="O4459" i="22" s="1"/>
  <c r="J4459" i="22"/>
  <c r="G4460" i="22"/>
  <c r="T4460" i="22" s="1"/>
  <c r="R4457" i="22" l="1"/>
  <c r="P4458" i="22"/>
  <c r="Q4458" i="22" s="1"/>
  <c r="U4458" i="22" s="1"/>
  <c r="S4457" i="22"/>
  <c r="N4459" i="22"/>
  <c r="M4459" i="22"/>
  <c r="L4460" i="22"/>
  <c r="K4460" i="22"/>
  <c r="O4460" i="22" s="1"/>
  <c r="J4460" i="22"/>
  <c r="G4461" i="22"/>
  <c r="T4461" i="22" s="1"/>
  <c r="R4458" i="22" l="1"/>
  <c r="P4459" i="22"/>
  <c r="Q4459" i="22" s="1"/>
  <c r="U4459" i="22" s="1"/>
  <c r="S4458" i="22"/>
  <c r="N4460" i="22"/>
  <c r="M4460" i="22"/>
  <c r="L4461" i="22"/>
  <c r="K4461" i="22"/>
  <c r="O4461" i="22" s="1"/>
  <c r="J4461" i="22"/>
  <c r="G4462" i="22"/>
  <c r="T4462" i="22" s="1"/>
  <c r="R4459" i="22" l="1"/>
  <c r="P4460" i="22"/>
  <c r="Q4460" i="22" s="1"/>
  <c r="U4460" i="22" s="1"/>
  <c r="S4459" i="22"/>
  <c r="N4461" i="22"/>
  <c r="M4461" i="22"/>
  <c r="J4462" i="22"/>
  <c r="L4462" i="22"/>
  <c r="K4462" i="22"/>
  <c r="O4462" i="22" s="1"/>
  <c r="G4463" i="22"/>
  <c r="T4463" i="22" s="1"/>
  <c r="R4460" i="22" l="1"/>
  <c r="P4461" i="22"/>
  <c r="Q4461" i="22" s="1"/>
  <c r="U4461" i="22" s="1"/>
  <c r="S4460" i="22"/>
  <c r="N4462" i="22"/>
  <c r="M4462" i="22"/>
  <c r="L4463" i="22"/>
  <c r="K4463" i="22"/>
  <c r="O4463" i="22" s="1"/>
  <c r="J4463" i="22"/>
  <c r="G4464" i="22"/>
  <c r="T4464" i="22" s="1"/>
  <c r="R4461" i="22" l="1"/>
  <c r="P4462" i="22"/>
  <c r="Q4462" i="22" s="1"/>
  <c r="U4462" i="22" s="1"/>
  <c r="S4461" i="22"/>
  <c r="N4463" i="22"/>
  <c r="M4463" i="22"/>
  <c r="J4464" i="22"/>
  <c r="L4464" i="22"/>
  <c r="K4464" i="22"/>
  <c r="O4464" i="22" s="1"/>
  <c r="G4465" i="22"/>
  <c r="T4465" i="22" s="1"/>
  <c r="R4462" i="22" l="1"/>
  <c r="P4463" i="22"/>
  <c r="Q4463" i="22" s="1"/>
  <c r="U4463" i="22" s="1"/>
  <c r="S4462" i="22"/>
  <c r="N4464" i="22"/>
  <c r="M4464" i="22"/>
  <c r="L4465" i="22"/>
  <c r="K4465" i="22"/>
  <c r="O4465" i="22" s="1"/>
  <c r="J4465" i="22"/>
  <c r="G4466" i="22"/>
  <c r="T4466" i="22" s="1"/>
  <c r="R4463" i="22" l="1"/>
  <c r="P4464" i="22"/>
  <c r="Q4464" i="22" s="1"/>
  <c r="U4464" i="22" s="1"/>
  <c r="S4463" i="22"/>
  <c r="N4465" i="22"/>
  <c r="M4465" i="22"/>
  <c r="L4466" i="22"/>
  <c r="K4466" i="22"/>
  <c r="O4466" i="22" s="1"/>
  <c r="J4466" i="22"/>
  <c r="G4467" i="22"/>
  <c r="T4467" i="22" s="1"/>
  <c r="R4464" i="22" l="1"/>
  <c r="P4465" i="22"/>
  <c r="Q4465" i="22" s="1"/>
  <c r="U4465" i="22" s="1"/>
  <c r="S4464" i="22"/>
  <c r="N4466" i="22"/>
  <c r="M4466" i="22"/>
  <c r="L4467" i="22"/>
  <c r="K4467" i="22"/>
  <c r="O4467" i="22" s="1"/>
  <c r="J4467" i="22"/>
  <c r="G4468" i="22"/>
  <c r="T4468" i="22" s="1"/>
  <c r="R4465" i="22" l="1"/>
  <c r="P4466" i="22"/>
  <c r="Q4466" i="22" s="1"/>
  <c r="U4466" i="22" s="1"/>
  <c r="S4465" i="22"/>
  <c r="N4467" i="22"/>
  <c r="M4467" i="22"/>
  <c r="L4468" i="22"/>
  <c r="K4468" i="22"/>
  <c r="O4468" i="22" s="1"/>
  <c r="J4468" i="22"/>
  <c r="G4469" i="22"/>
  <c r="T4469" i="22" s="1"/>
  <c r="R4466" i="22" l="1"/>
  <c r="P4467" i="22"/>
  <c r="Q4467" i="22" s="1"/>
  <c r="U4467" i="22" s="1"/>
  <c r="S4466" i="22"/>
  <c r="N4468" i="22"/>
  <c r="M4468" i="22"/>
  <c r="L4469" i="22"/>
  <c r="K4469" i="22"/>
  <c r="O4469" i="22" s="1"/>
  <c r="J4469" i="22"/>
  <c r="G4470" i="22"/>
  <c r="T4470" i="22" s="1"/>
  <c r="R4467" i="22" l="1"/>
  <c r="P4468" i="22"/>
  <c r="Q4468" i="22" s="1"/>
  <c r="U4468" i="22" s="1"/>
  <c r="S4467" i="22"/>
  <c r="N4469" i="22"/>
  <c r="M4469" i="22"/>
  <c r="L4470" i="22"/>
  <c r="K4470" i="22"/>
  <c r="O4470" i="22" s="1"/>
  <c r="J4470" i="22"/>
  <c r="G4471" i="22"/>
  <c r="T4471" i="22" s="1"/>
  <c r="R4468" i="22" l="1"/>
  <c r="P4469" i="22"/>
  <c r="Q4469" i="22" s="1"/>
  <c r="U4469" i="22" s="1"/>
  <c r="S4468" i="22"/>
  <c r="N4470" i="22"/>
  <c r="M4470" i="22"/>
  <c r="L4471" i="22"/>
  <c r="K4471" i="22"/>
  <c r="O4471" i="22" s="1"/>
  <c r="J4471" i="22"/>
  <c r="G4472" i="22"/>
  <c r="T4472" i="22" s="1"/>
  <c r="R4469" i="22" l="1"/>
  <c r="P4470" i="22"/>
  <c r="Q4470" i="22" s="1"/>
  <c r="U4470" i="22" s="1"/>
  <c r="S4469" i="22"/>
  <c r="N4471" i="22"/>
  <c r="P4471" i="22" s="1"/>
  <c r="M4471" i="22"/>
  <c r="L4472" i="22"/>
  <c r="K4472" i="22"/>
  <c r="O4472" i="22" s="1"/>
  <c r="J4472" i="22"/>
  <c r="G4473" i="22"/>
  <c r="T4473" i="22" s="1"/>
  <c r="R4470" i="22" l="1"/>
  <c r="Q4471" i="22"/>
  <c r="U4471" i="22" s="1"/>
  <c r="S4470" i="22"/>
  <c r="N4472" i="22"/>
  <c r="M4472" i="22"/>
  <c r="L4473" i="22"/>
  <c r="K4473" i="22"/>
  <c r="O4473" i="22" s="1"/>
  <c r="J4473" i="22"/>
  <c r="G4474" i="22"/>
  <c r="T4474" i="22" s="1"/>
  <c r="S4471" i="22" l="1"/>
  <c r="R4471" i="22"/>
  <c r="P4472" i="22"/>
  <c r="Q4472" i="22" s="1"/>
  <c r="U4472" i="22" s="1"/>
  <c r="N4473" i="22"/>
  <c r="M4473" i="22"/>
  <c r="L4474" i="22"/>
  <c r="K4474" i="22"/>
  <c r="O4474" i="22" s="1"/>
  <c r="J4474" i="22"/>
  <c r="G4475" i="22"/>
  <c r="T4475" i="22" s="1"/>
  <c r="P4473" i="22" l="1"/>
  <c r="Q4473" i="22" s="1"/>
  <c r="U4473" i="22" s="1"/>
  <c r="R4472" i="22"/>
  <c r="S4472" i="22"/>
  <c r="N4474" i="22"/>
  <c r="M4474" i="22"/>
  <c r="L4475" i="22"/>
  <c r="K4475" i="22"/>
  <c r="O4475" i="22" s="1"/>
  <c r="J4475" i="22"/>
  <c r="G4476" i="22"/>
  <c r="T4476" i="22" s="1"/>
  <c r="P4474" i="22" l="1"/>
  <c r="Q4474" i="22" s="1"/>
  <c r="U4474" i="22" s="1"/>
  <c r="R4473" i="22"/>
  <c r="S4473" i="22"/>
  <c r="N4475" i="22"/>
  <c r="P4475" i="22" s="1"/>
  <c r="M4475" i="22"/>
  <c r="L4476" i="22"/>
  <c r="K4476" i="22"/>
  <c r="O4476" i="22" s="1"/>
  <c r="J4476" i="22"/>
  <c r="G4477" i="22"/>
  <c r="T4477" i="22" s="1"/>
  <c r="R4474" i="22" l="1"/>
  <c r="S4474" i="22"/>
  <c r="N4476" i="22"/>
  <c r="M4476" i="22"/>
  <c r="Q4475" i="22"/>
  <c r="U4475" i="22" s="1"/>
  <c r="L4477" i="22"/>
  <c r="K4477" i="22"/>
  <c r="O4477" i="22" s="1"/>
  <c r="J4477" i="22"/>
  <c r="G4478" i="22"/>
  <c r="T4478" i="22" s="1"/>
  <c r="P4476" i="22" l="1"/>
  <c r="Q4476" i="22" s="1"/>
  <c r="U4476" i="22" s="1"/>
  <c r="R4475" i="22"/>
  <c r="S4475" i="22"/>
  <c r="N4477" i="22"/>
  <c r="M4477" i="22"/>
  <c r="L4478" i="22"/>
  <c r="K4478" i="22"/>
  <c r="O4478" i="22" s="1"/>
  <c r="J4478" i="22"/>
  <c r="G4479" i="22"/>
  <c r="T4479" i="22" s="1"/>
  <c r="R4476" i="22" l="1"/>
  <c r="P4477" i="22"/>
  <c r="Q4477" i="22" s="1"/>
  <c r="U4477" i="22" s="1"/>
  <c r="S4476" i="22"/>
  <c r="N4478" i="22"/>
  <c r="M4478" i="22"/>
  <c r="L4479" i="22"/>
  <c r="K4479" i="22"/>
  <c r="O4479" i="22" s="1"/>
  <c r="J4479" i="22"/>
  <c r="G4480" i="22"/>
  <c r="T4480" i="22" s="1"/>
  <c r="R4477" i="22" l="1"/>
  <c r="P4478" i="22"/>
  <c r="Q4478" i="22" s="1"/>
  <c r="U4478" i="22" s="1"/>
  <c r="S4477" i="22"/>
  <c r="N4479" i="22"/>
  <c r="M4479" i="22"/>
  <c r="L4480" i="22"/>
  <c r="K4480" i="22"/>
  <c r="O4480" i="22" s="1"/>
  <c r="J4480" i="22"/>
  <c r="G4481" i="22"/>
  <c r="T4481" i="22" s="1"/>
  <c r="P4479" i="22" l="1"/>
  <c r="Q4479" i="22" s="1"/>
  <c r="U4479" i="22" s="1"/>
  <c r="R4478" i="22"/>
  <c r="S4478" i="22"/>
  <c r="N4480" i="22"/>
  <c r="M4480" i="22"/>
  <c r="J4481" i="22"/>
  <c r="L4481" i="22"/>
  <c r="K4481" i="22"/>
  <c r="O4481" i="22" s="1"/>
  <c r="G4482" i="22"/>
  <c r="T4482" i="22" s="1"/>
  <c r="R4479" i="22" l="1"/>
  <c r="P4480" i="22"/>
  <c r="Q4480" i="22" s="1"/>
  <c r="U4480" i="22" s="1"/>
  <c r="S4479" i="22"/>
  <c r="N4481" i="22"/>
  <c r="M4481" i="22"/>
  <c r="L4482" i="22"/>
  <c r="K4482" i="22"/>
  <c r="O4482" i="22" s="1"/>
  <c r="J4482" i="22"/>
  <c r="G4483" i="22"/>
  <c r="T4483" i="22" s="1"/>
  <c r="R4480" i="22" l="1"/>
  <c r="P4481" i="22"/>
  <c r="Q4481" i="22" s="1"/>
  <c r="U4481" i="22" s="1"/>
  <c r="S4480" i="22"/>
  <c r="N4482" i="22"/>
  <c r="M4482" i="22"/>
  <c r="L4483" i="22"/>
  <c r="K4483" i="22"/>
  <c r="O4483" i="22" s="1"/>
  <c r="J4483" i="22"/>
  <c r="G4484" i="22"/>
  <c r="T4484" i="22" s="1"/>
  <c r="R4481" i="22" l="1"/>
  <c r="P4482" i="22"/>
  <c r="Q4482" i="22" s="1"/>
  <c r="U4482" i="22" s="1"/>
  <c r="S4481" i="22"/>
  <c r="N4483" i="22"/>
  <c r="M4483" i="22"/>
  <c r="L4484" i="22"/>
  <c r="K4484" i="22"/>
  <c r="O4484" i="22" s="1"/>
  <c r="J4484" i="22"/>
  <c r="G4485" i="22"/>
  <c r="T4485" i="22" s="1"/>
  <c r="R4482" i="22" l="1"/>
  <c r="P4483" i="22"/>
  <c r="Q4483" i="22" s="1"/>
  <c r="U4483" i="22" s="1"/>
  <c r="S4482" i="22"/>
  <c r="N4484" i="22"/>
  <c r="P4484" i="22" s="1"/>
  <c r="M4484" i="22"/>
  <c r="L4485" i="22"/>
  <c r="K4485" i="22"/>
  <c r="O4485" i="22" s="1"/>
  <c r="J4485" i="22"/>
  <c r="G4486" i="22"/>
  <c r="T4486" i="22" s="1"/>
  <c r="R4483" i="22" l="1"/>
  <c r="Q4484" i="22"/>
  <c r="U4484" i="22" s="1"/>
  <c r="S4483" i="22"/>
  <c r="N4485" i="22"/>
  <c r="M4485" i="22"/>
  <c r="L4486" i="22"/>
  <c r="K4486" i="22"/>
  <c r="O4486" i="22" s="1"/>
  <c r="J4486" i="22"/>
  <c r="G4487" i="22"/>
  <c r="T4487" i="22" s="1"/>
  <c r="R4484" i="22" l="1"/>
  <c r="P4485" i="22"/>
  <c r="Q4485" i="22" s="1"/>
  <c r="U4485" i="22" s="1"/>
  <c r="S4484" i="22"/>
  <c r="N4486" i="22"/>
  <c r="M4486" i="22"/>
  <c r="L4487" i="22"/>
  <c r="K4487" i="22"/>
  <c r="O4487" i="22" s="1"/>
  <c r="J4487" i="22"/>
  <c r="G4488" i="22"/>
  <c r="T4488" i="22" s="1"/>
  <c r="R4485" i="22" l="1"/>
  <c r="P4486" i="22"/>
  <c r="Q4486" i="22" s="1"/>
  <c r="U4486" i="22" s="1"/>
  <c r="S4485" i="22"/>
  <c r="N4487" i="22"/>
  <c r="M4487" i="22"/>
  <c r="L4488" i="22"/>
  <c r="K4488" i="22"/>
  <c r="O4488" i="22" s="1"/>
  <c r="J4488" i="22"/>
  <c r="G4489" i="22"/>
  <c r="T4489" i="22" s="1"/>
  <c r="R4486" i="22" l="1"/>
  <c r="P4487" i="22"/>
  <c r="Q4487" i="22" s="1"/>
  <c r="U4487" i="22" s="1"/>
  <c r="S4486" i="22"/>
  <c r="N4488" i="22"/>
  <c r="M4488" i="22"/>
  <c r="L4489" i="22"/>
  <c r="K4489" i="22"/>
  <c r="O4489" i="22" s="1"/>
  <c r="J4489" i="22"/>
  <c r="G4490" i="22"/>
  <c r="T4490" i="22" s="1"/>
  <c r="P4488" i="22" l="1"/>
  <c r="Q4488" i="22" s="1"/>
  <c r="U4488" i="22" s="1"/>
  <c r="R4487" i="22"/>
  <c r="S4487" i="22"/>
  <c r="N4489" i="22"/>
  <c r="M4489" i="22"/>
  <c r="L4490" i="22"/>
  <c r="K4490" i="22"/>
  <c r="O4490" i="22" s="1"/>
  <c r="J4490" i="22"/>
  <c r="G4491" i="22"/>
  <c r="T4491" i="22" s="1"/>
  <c r="R4488" i="22" l="1"/>
  <c r="P4489" i="22"/>
  <c r="Q4489" i="22" s="1"/>
  <c r="U4489" i="22" s="1"/>
  <c r="S4488" i="22"/>
  <c r="N4490" i="22"/>
  <c r="M4490" i="22"/>
  <c r="L4491" i="22"/>
  <c r="K4491" i="22"/>
  <c r="O4491" i="22" s="1"/>
  <c r="J4491" i="22"/>
  <c r="G4492" i="22"/>
  <c r="T4492" i="22" s="1"/>
  <c r="R4489" i="22" l="1"/>
  <c r="P4490" i="22"/>
  <c r="Q4490" i="22" s="1"/>
  <c r="U4490" i="22" s="1"/>
  <c r="S4489" i="22"/>
  <c r="N4491" i="22"/>
  <c r="M4491" i="22"/>
  <c r="L4492" i="22"/>
  <c r="K4492" i="22"/>
  <c r="O4492" i="22" s="1"/>
  <c r="J4492" i="22"/>
  <c r="G4493" i="22"/>
  <c r="T4493" i="22" s="1"/>
  <c r="R4490" i="22" l="1"/>
  <c r="P4491" i="22"/>
  <c r="Q4491" i="22" s="1"/>
  <c r="U4491" i="22" s="1"/>
  <c r="S4490" i="22"/>
  <c r="N4492" i="22"/>
  <c r="M4492" i="22"/>
  <c r="J4493" i="22"/>
  <c r="L4493" i="22"/>
  <c r="K4493" i="22"/>
  <c r="O4493" i="22" s="1"/>
  <c r="G4494" i="22"/>
  <c r="T4494" i="22" s="1"/>
  <c r="R4491" i="22" l="1"/>
  <c r="P4492" i="22"/>
  <c r="Q4492" i="22" s="1"/>
  <c r="U4492" i="22" s="1"/>
  <c r="S4491" i="22"/>
  <c r="N4493" i="22"/>
  <c r="M4493" i="22"/>
  <c r="L4494" i="22"/>
  <c r="K4494" i="22"/>
  <c r="O4494" i="22" s="1"/>
  <c r="J4494" i="22"/>
  <c r="G4495" i="22"/>
  <c r="T4495" i="22" s="1"/>
  <c r="R4492" i="22" l="1"/>
  <c r="P4493" i="22"/>
  <c r="Q4493" i="22" s="1"/>
  <c r="U4493" i="22" s="1"/>
  <c r="S4492" i="22"/>
  <c r="N4494" i="22"/>
  <c r="M4494" i="22"/>
  <c r="L4495" i="22"/>
  <c r="K4495" i="22"/>
  <c r="O4495" i="22" s="1"/>
  <c r="J4495" i="22"/>
  <c r="G4496" i="22"/>
  <c r="T4496" i="22" s="1"/>
  <c r="R4493" i="22" l="1"/>
  <c r="P4494" i="22"/>
  <c r="Q4494" i="22" s="1"/>
  <c r="U4494" i="22" s="1"/>
  <c r="S4493" i="22"/>
  <c r="N4495" i="22"/>
  <c r="M4495" i="22"/>
  <c r="L4496" i="22"/>
  <c r="K4496" i="22"/>
  <c r="O4496" i="22" s="1"/>
  <c r="J4496" i="22"/>
  <c r="G4497" i="22"/>
  <c r="T4497" i="22" s="1"/>
  <c r="R4494" i="22" l="1"/>
  <c r="P4495" i="22"/>
  <c r="Q4495" i="22" s="1"/>
  <c r="U4495" i="22" s="1"/>
  <c r="S4494" i="22"/>
  <c r="N4496" i="22"/>
  <c r="M4496" i="22"/>
  <c r="L4497" i="22"/>
  <c r="K4497" i="22"/>
  <c r="O4497" i="22" s="1"/>
  <c r="J4497" i="22"/>
  <c r="G4498" i="22"/>
  <c r="T4498" i="22" s="1"/>
  <c r="P4496" i="22" l="1"/>
  <c r="Q4496" i="22" s="1"/>
  <c r="U4496" i="22" s="1"/>
  <c r="R4495" i="22"/>
  <c r="S4495" i="22"/>
  <c r="N4497" i="22"/>
  <c r="P4497" i="22" s="1"/>
  <c r="M4497" i="22"/>
  <c r="L4498" i="22"/>
  <c r="K4498" i="22"/>
  <c r="O4498" i="22" s="1"/>
  <c r="J4498" i="22"/>
  <c r="G4499" i="22"/>
  <c r="T4499" i="22" s="1"/>
  <c r="R4496" i="22" l="1"/>
  <c r="Q4497" i="22"/>
  <c r="U4497" i="22" s="1"/>
  <c r="S4496" i="22"/>
  <c r="N4498" i="22"/>
  <c r="M4498" i="22"/>
  <c r="L4499" i="22"/>
  <c r="K4499" i="22"/>
  <c r="O4499" i="22" s="1"/>
  <c r="J4499" i="22"/>
  <c r="G4500" i="22"/>
  <c r="T4500" i="22" s="1"/>
  <c r="R4497" i="22" l="1"/>
  <c r="S4497" i="22"/>
  <c r="P4498" i="22"/>
  <c r="Q4498" i="22" s="1"/>
  <c r="U4498" i="22" s="1"/>
  <c r="N4499" i="22"/>
  <c r="M4499" i="22"/>
  <c r="L4500" i="22"/>
  <c r="K4500" i="22"/>
  <c r="O4500" i="22" s="1"/>
  <c r="J4500" i="22"/>
  <c r="G4501" i="22"/>
  <c r="T4501" i="22" s="1"/>
  <c r="P4499" i="22" l="1"/>
  <c r="Q4499" i="22" s="1"/>
  <c r="U4499" i="22" s="1"/>
  <c r="R4498" i="22"/>
  <c r="S4498" i="22"/>
  <c r="N4500" i="22"/>
  <c r="M4500" i="22"/>
  <c r="L4501" i="22"/>
  <c r="K4501" i="22"/>
  <c r="O4501" i="22" s="1"/>
  <c r="J4501" i="22"/>
  <c r="G4502" i="22"/>
  <c r="T4502" i="22" s="1"/>
  <c r="R4499" i="22" l="1"/>
  <c r="P4500" i="22"/>
  <c r="Q4500" i="22" s="1"/>
  <c r="U4500" i="22" s="1"/>
  <c r="S4499" i="22"/>
  <c r="N4501" i="22"/>
  <c r="P4501" i="22" s="1"/>
  <c r="M4501" i="22"/>
  <c r="L4502" i="22"/>
  <c r="K4502" i="22"/>
  <c r="O4502" i="22" s="1"/>
  <c r="J4502" i="22"/>
  <c r="G4503" i="22"/>
  <c r="T4503" i="22" s="1"/>
  <c r="R4500" i="22" l="1"/>
  <c r="S4500" i="22"/>
  <c r="Q4501" i="22"/>
  <c r="U4501" i="22" s="1"/>
  <c r="N4502" i="22"/>
  <c r="M4502" i="22"/>
  <c r="L4503" i="22"/>
  <c r="K4503" i="22"/>
  <c r="O4503" i="22" s="1"/>
  <c r="J4503" i="22"/>
  <c r="G4504" i="22"/>
  <c r="T4504" i="22" s="1"/>
  <c r="R4501" i="22" l="1"/>
  <c r="P4502" i="22"/>
  <c r="Q4502" i="22" s="1"/>
  <c r="U4502" i="22" s="1"/>
  <c r="S4501" i="22"/>
  <c r="N4503" i="22"/>
  <c r="M4503" i="22"/>
  <c r="L4504" i="22"/>
  <c r="K4504" i="22"/>
  <c r="O4504" i="22" s="1"/>
  <c r="J4504" i="22"/>
  <c r="G4505" i="22"/>
  <c r="T4505" i="22" s="1"/>
  <c r="R4502" i="22" l="1"/>
  <c r="P4503" i="22"/>
  <c r="Q4503" i="22" s="1"/>
  <c r="U4503" i="22" s="1"/>
  <c r="S4502" i="22"/>
  <c r="N4504" i="22"/>
  <c r="M4504" i="22"/>
  <c r="L4505" i="22"/>
  <c r="K4505" i="22"/>
  <c r="O4505" i="22" s="1"/>
  <c r="J4505" i="22"/>
  <c r="G4506" i="22"/>
  <c r="T4506" i="22" s="1"/>
  <c r="R4503" i="22" l="1"/>
  <c r="P4504" i="22"/>
  <c r="Q4504" i="22" s="1"/>
  <c r="U4504" i="22" s="1"/>
  <c r="S4503" i="22"/>
  <c r="N4505" i="22"/>
  <c r="M4505" i="22"/>
  <c r="L4506" i="22"/>
  <c r="K4506" i="22"/>
  <c r="O4506" i="22" s="1"/>
  <c r="J4506" i="22"/>
  <c r="G4507" i="22"/>
  <c r="T4507" i="22" s="1"/>
  <c r="R4504" i="22" l="1"/>
  <c r="P4505" i="22"/>
  <c r="Q4505" i="22" s="1"/>
  <c r="U4505" i="22" s="1"/>
  <c r="S4504" i="22"/>
  <c r="N4506" i="22"/>
  <c r="M4506" i="22"/>
  <c r="L4507" i="22"/>
  <c r="K4507" i="22"/>
  <c r="O4507" i="22" s="1"/>
  <c r="J4507" i="22"/>
  <c r="G4508" i="22"/>
  <c r="T4508" i="22" s="1"/>
  <c r="R4505" i="22" l="1"/>
  <c r="P4506" i="22"/>
  <c r="Q4506" i="22" s="1"/>
  <c r="U4506" i="22" s="1"/>
  <c r="S4505" i="22"/>
  <c r="N4507" i="22"/>
  <c r="M4507" i="22"/>
  <c r="L4508" i="22"/>
  <c r="K4508" i="22"/>
  <c r="O4508" i="22" s="1"/>
  <c r="J4508" i="22"/>
  <c r="G4509" i="22"/>
  <c r="T4509" i="22" s="1"/>
  <c r="P4507" i="22" l="1"/>
  <c r="Q4507" i="22" s="1"/>
  <c r="U4507" i="22" s="1"/>
  <c r="R4506" i="22"/>
  <c r="S4506" i="22"/>
  <c r="N4508" i="22"/>
  <c r="M4508" i="22"/>
  <c r="L4509" i="22"/>
  <c r="K4509" i="22"/>
  <c r="O4509" i="22" s="1"/>
  <c r="J4509" i="22"/>
  <c r="G4510" i="22"/>
  <c r="T4510" i="22" s="1"/>
  <c r="R4507" i="22" l="1"/>
  <c r="P4508" i="22"/>
  <c r="Q4508" i="22" s="1"/>
  <c r="U4508" i="22" s="1"/>
  <c r="S4507" i="22"/>
  <c r="N4509" i="22"/>
  <c r="M4509" i="22"/>
  <c r="L4510" i="22"/>
  <c r="K4510" i="22"/>
  <c r="O4510" i="22" s="1"/>
  <c r="J4510" i="22"/>
  <c r="G4511" i="22"/>
  <c r="T4511" i="22" s="1"/>
  <c r="R4508" i="22" l="1"/>
  <c r="P4509" i="22"/>
  <c r="Q4509" i="22" s="1"/>
  <c r="U4509" i="22" s="1"/>
  <c r="S4508" i="22"/>
  <c r="N4510" i="22"/>
  <c r="M4510" i="22"/>
  <c r="L4511" i="22"/>
  <c r="K4511" i="22"/>
  <c r="O4511" i="22" s="1"/>
  <c r="J4511" i="22"/>
  <c r="G4512" i="22"/>
  <c r="T4512" i="22" s="1"/>
  <c r="P4510" i="22" l="1"/>
  <c r="Q4510" i="22" s="1"/>
  <c r="U4510" i="22" s="1"/>
  <c r="R4509" i="22"/>
  <c r="S4509" i="22"/>
  <c r="N4511" i="22"/>
  <c r="M4511" i="22"/>
  <c r="L4512" i="22"/>
  <c r="K4512" i="22"/>
  <c r="O4512" i="22" s="1"/>
  <c r="J4512" i="22"/>
  <c r="G4513" i="22"/>
  <c r="T4513" i="22" s="1"/>
  <c r="P4511" i="22" l="1"/>
  <c r="Q4511" i="22" s="1"/>
  <c r="U4511" i="22" s="1"/>
  <c r="R4510" i="22"/>
  <c r="S4510" i="22"/>
  <c r="N4512" i="22"/>
  <c r="M4512" i="22"/>
  <c r="L4513" i="22"/>
  <c r="K4513" i="22"/>
  <c r="O4513" i="22" s="1"/>
  <c r="J4513" i="22"/>
  <c r="G4514" i="22"/>
  <c r="T4514" i="22" s="1"/>
  <c r="P4512" i="22" l="1"/>
  <c r="Q4512" i="22" s="1"/>
  <c r="U4512" i="22" s="1"/>
  <c r="R4511" i="22"/>
  <c r="S4511" i="22"/>
  <c r="N4513" i="22"/>
  <c r="M4513" i="22"/>
  <c r="L4514" i="22"/>
  <c r="K4514" i="22"/>
  <c r="O4514" i="22" s="1"/>
  <c r="J4514" i="22"/>
  <c r="G4515" i="22"/>
  <c r="T4515" i="22" s="1"/>
  <c r="R4512" i="22" l="1"/>
  <c r="P4513" i="22"/>
  <c r="Q4513" i="22" s="1"/>
  <c r="U4513" i="22" s="1"/>
  <c r="S4512" i="22"/>
  <c r="N4514" i="22"/>
  <c r="M4514" i="22"/>
  <c r="J4515" i="22"/>
  <c r="L4515" i="22"/>
  <c r="K4515" i="22"/>
  <c r="O4515" i="22" s="1"/>
  <c r="G4516" i="22"/>
  <c r="T4516" i="22" s="1"/>
  <c r="R4513" i="22" l="1"/>
  <c r="P4514" i="22"/>
  <c r="Q4514" i="22" s="1"/>
  <c r="U4514" i="22" s="1"/>
  <c r="S4513" i="22"/>
  <c r="N4515" i="22"/>
  <c r="M4515" i="22"/>
  <c r="L4516" i="22"/>
  <c r="K4516" i="22"/>
  <c r="O4516" i="22" s="1"/>
  <c r="J4516" i="22"/>
  <c r="G4517" i="22"/>
  <c r="T4517" i="22" s="1"/>
  <c r="R4514" i="22" l="1"/>
  <c r="P4515" i="22"/>
  <c r="Q4515" i="22" s="1"/>
  <c r="U4515" i="22" s="1"/>
  <c r="S4514" i="22"/>
  <c r="N4516" i="22"/>
  <c r="M4516" i="22"/>
  <c r="L4517" i="22"/>
  <c r="K4517" i="22"/>
  <c r="O4517" i="22" s="1"/>
  <c r="J4517" i="22"/>
  <c r="G4518" i="22"/>
  <c r="T4518" i="22" s="1"/>
  <c r="R4515" i="22" l="1"/>
  <c r="P4516" i="22"/>
  <c r="Q4516" i="22" s="1"/>
  <c r="U4516" i="22" s="1"/>
  <c r="S4515" i="22"/>
  <c r="N4517" i="22"/>
  <c r="M4517" i="22"/>
  <c r="L4518" i="22"/>
  <c r="K4518" i="22"/>
  <c r="O4518" i="22" s="1"/>
  <c r="J4518" i="22"/>
  <c r="G4519" i="22"/>
  <c r="T4519" i="22" s="1"/>
  <c r="R4516" i="22" l="1"/>
  <c r="P4517" i="22"/>
  <c r="Q4517" i="22" s="1"/>
  <c r="U4517" i="22" s="1"/>
  <c r="S4516" i="22"/>
  <c r="N4518" i="22"/>
  <c r="M4518" i="22"/>
  <c r="L4519" i="22"/>
  <c r="K4519" i="22"/>
  <c r="O4519" i="22" s="1"/>
  <c r="J4519" i="22"/>
  <c r="G4520" i="22"/>
  <c r="T4520" i="22" s="1"/>
  <c r="R4517" i="22" l="1"/>
  <c r="P4518" i="22"/>
  <c r="Q4518" i="22" s="1"/>
  <c r="U4518" i="22" s="1"/>
  <c r="S4517" i="22"/>
  <c r="N4519" i="22"/>
  <c r="M4519" i="22"/>
  <c r="L4520" i="22"/>
  <c r="K4520" i="22"/>
  <c r="O4520" i="22" s="1"/>
  <c r="J4520" i="22"/>
  <c r="G4521" i="22"/>
  <c r="T4521" i="22" s="1"/>
  <c r="P4519" i="22" l="1"/>
  <c r="Q4519" i="22" s="1"/>
  <c r="U4519" i="22" s="1"/>
  <c r="R4518" i="22"/>
  <c r="S4518" i="22"/>
  <c r="N4520" i="22"/>
  <c r="M4520" i="22"/>
  <c r="L4521" i="22"/>
  <c r="K4521" i="22"/>
  <c r="O4521" i="22" s="1"/>
  <c r="J4521" i="22"/>
  <c r="G4522" i="22"/>
  <c r="T4522" i="22" s="1"/>
  <c r="R4519" i="22" l="1"/>
  <c r="P4520" i="22"/>
  <c r="Q4520" i="22" s="1"/>
  <c r="U4520" i="22" s="1"/>
  <c r="S4519" i="22"/>
  <c r="N4521" i="22"/>
  <c r="M4521" i="22"/>
  <c r="L4522" i="22"/>
  <c r="K4522" i="22"/>
  <c r="O4522" i="22" s="1"/>
  <c r="J4522" i="22"/>
  <c r="G4523" i="22"/>
  <c r="T4523" i="22" s="1"/>
  <c r="R4520" i="22" l="1"/>
  <c r="P4521" i="22"/>
  <c r="Q4521" i="22" s="1"/>
  <c r="U4521" i="22" s="1"/>
  <c r="S4520" i="22"/>
  <c r="N4522" i="22"/>
  <c r="M4522" i="22"/>
  <c r="J4523" i="22"/>
  <c r="L4523" i="22"/>
  <c r="K4523" i="22"/>
  <c r="O4523" i="22" s="1"/>
  <c r="G4524" i="22"/>
  <c r="T4524" i="22" s="1"/>
  <c r="R4521" i="22" l="1"/>
  <c r="P4522" i="22"/>
  <c r="Q4522" i="22" s="1"/>
  <c r="U4522" i="22" s="1"/>
  <c r="S4521" i="22"/>
  <c r="N4523" i="22"/>
  <c r="M4523" i="22"/>
  <c r="L4524" i="22"/>
  <c r="K4524" i="22"/>
  <c r="O4524" i="22" s="1"/>
  <c r="J4524" i="22"/>
  <c r="G4525" i="22"/>
  <c r="T4525" i="22" s="1"/>
  <c r="R4522" i="22" l="1"/>
  <c r="P4523" i="22"/>
  <c r="Q4523" i="22" s="1"/>
  <c r="U4523" i="22" s="1"/>
  <c r="S4522" i="22"/>
  <c r="N4524" i="22"/>
  <c r="M4524" i="22"/>
  <c r="J4525" i="22"/>
  <c r="L4525" i="22"/>
  <c r="K4525" i="22"/>
  <c r="O4525" i="22" s="1"/>
  <c r="G4526" i="22"/>
  <c r="T4526" i="22" s="1"/>
  <c r="S4523" i="22" l="1"/>
  <c r="P4524" i="22"/>
  <c r="Q4524" i="22" s="1"/>
  <c r="U4524" i="22" s="1"/>
  <c r="R4523" i="22"/>
  <c r="N4525" i="22"/>
  <c r="M4525" i="22"/>
  <c r="L4526" i="22"/>
  <c r="K4526" i="22"/>
  <c r="O4526" i="22" s="1"/>
  <c r="J4526" i="22"/>
  <c r="G4527" i="22"/>
  <c r="T4527" i="22" s="1"/>
  <c r="R4524" i="22" l="1"/>
  <c r="P4525" i="22"/>
  <c r="Q4525" i="22" s="1"/>
  <c r="U4525" i="22" s="1"/>
  <c r="S4524" i="22"/>
  <c r="N4526" i="22"/>
  <c r="M4526" i="22"/>
  <c r="L4527" i="22"/>
  <c r="K4527" i="22"/>
  <c r="O4527" i="22" s="1"/>
  <c r="J4527" i="22"/>
  <c r="G4528" i="22"/>
  <c r="T4528" i="22" s="1"/>
  <c r="R4525" i="22" l="1"/>
  <c r="P4526" i="22"/>
  <c r="Q4526" i="22" s="1"/>
  <c r="U4526" i="22" s="1"/>
  <c r="S4525" i="22"/>
  <c r="N4527" i="22"/>
  <c r="M4527" i="22"/>
  <c r="L4528" i="22"/>
  <c r="K4528" i="22"/>
  <c r="O4528" i="22" s="1"/>
  <c r="J4528" i="22"/>
  <c r="G4529" i="22"/>
  <c r="T4529" i="22" s="1"/>
  <c r="R4526" i="22" l="1"/>
  <c r="P4527" i="22"/>
  <c r="Q4527" i="22" s="1"/>
  <c r="U4527" i="22" s="1"/>
  <c r="S4526" i="22"/>
  <c r="N4528" i="22"/>
  <c r="M4528" i="22"/>
  <c r="L4529" i="22"/>
  <c r="K4529" i="22"/>
  <c r="O4529" i="22" s="1"/>
  <c r="J4529" i="22"/>
  <c r="G4530" i="22"/>
  <c r="T4530" i="22" s="1"/>
  <c r="P4528" i="22" l="1"/>
  <c r="Q4528" i="22" s="1"/>
  <c r="U4528" i="22" s="1"/>
  <c r="R4527" i="22"/>
  <c r="S4527" i="22"/>
  <c r="N4529" i="22"/>
  <c r="M4529" i="22"/>
  <c r="L4530" i="22"/>
  <c r="K4530" i="22"/>
  <c r="O4530" i="22" s="1"/>
  <c r="J4530" i="22"/>
  <c r="G4531" i="22"/>
  <c r="T4531" i="22" s="1"/>
  <c r="P4529" i="22" l="1"/>
  <c r="Q4529" i="22" s="1"/>
  <c r="U4529" i="22" s="1"/>
  <c r="R4528" i="22"/>
  <c r="S4528" i="22"/>
  <c r="N4530" i="22"/>
  <c r="M4530" i="22"/>
  <c r="L4531" i="22"/>
  <c r="K4531" i="22"/>
  <c r="O4531" i="22" s="1"/>
  <c r="J4531" i="22"/>
  <c r="G4532" i="22"/>
  <c r="T4532" i="22" s="1"/>
  <c r="R4529" i="22" l="1"/>
  <c r="P4530" i="22"/>
  <c r="Q4530" i="22" s="1"/>
  <c r="U4530" i="22" s="1"/>
  <c r="S4529" i="22"/>
  <c r="N4531" i="22"/>
  <c r="M4531" i="22"/>
  <c r="L4532" i="22"/>
  <c r="K4532" i="22"/>
  <c r="O4532" i="22" s="1"/>
  <c r="J4532" i="22"/>
  <c r="G4533" i="22"/>
  <c r="T4533" i="22" s="1"/>
  <c r="P4531" i="22" l="1"/>
  <c r="Q4531" i="22" s="1"/>
  <c r="U4531" i="22" s="1"/>
  <c r="S4530" i="22"/>
  <c r="R4530" i="22"/>
  <c r="N4532" i="22"/>
  <c r="M4532" i="22"/>
  <c r="L4533" i="22"/>
  <c r="K4533" i="22"/>
  <c r="O4533" i="22" s="1"/>
  <c r="J4533" i="22"/>
  <c r="G4534" i="22"/>
  <c r="T4534" i="22" s="1"/>
  <c r="P4532" i="22" l="1"/>
  <c r="Q4532" i="22" s="1"/>
  <c r="U4532" i="22" s="1"/>
  <c r="R4531" i="22"/>
  <c r="S4531" i="22"/>
  <c r="N4533" i="22"/>
  <c r="M4533" i="22"/>
  <c r="L4534" i="22"/>
  <c r="K4534" i="22"/>
  <c r="O4534" i="22" s="1"/>
  <c r="J4534" i="22"/>
  <c r="G4535" i="22"/>
  <c r="T4535" i="22" s="1"/>
  <c r="P4533" i="22" l="1"/>
  <c r="Q4533" i="22" s="1"/>
  <c r="U4533" i="22" s="1"/>
  <c r="R4532" i="22"/>
  <c r="S4532" i="22"/>
  <c r="N4534" i="22"/>
  <c r="M4534" i="22"/>
  <c r="L4535" i="22"/>
  <c r="K4535" i="22"/>
  <c r="O4535" i="22" s="1"/>
  <c r="J4535" i="22"/>
  <c r="G4536" i="22"/>
  <c r="T4536" i="22" s="1"/>
  <c r="P4534" i="22" l="1"/>
  <c r="Q4534" i="22" s="1"/>
  <c r="U4534" i="22" s="1"/>
  <c r="R4533" i="22"/>
  <c r="S4533" i="22"/>
  <c r="N4535" i="22"/>
  <c r="M4535" i="22"/>
  <c r="L4536" i="22"/>
  <c r="K4536" i="22"/>
  <c r="O4536" i="22" s="1"/>
  <c r="J4536" i="22"/>
  <c r="G4537" i="22"/>
  <c r="T4537" i="22" s="1"/>
  <c r="R4534" i="22" l="1"/>
  <c r="P4535" i="22"/>
  <c r="Q4535" i="22" s="1"/>
  <c r="U4535" i="22" s="1"/>
  <c r="S4534" i="22"/>
  <c r="N4536" i="22"/>
  <c r="P4536" i="22" s="1"/>
  <c r="M4536" i="22"/>
  <c r="J4537" i="22"/>
  <c r="L4537" i="22"/>
  <c r="K4537" i="22"/>
  <c r="O4537" i="22" s="1"/>
  <c r="G4538" i="22"/>
  <c r="T4538" i="22" s="1"/>
  <c r="R4535" i="22" l="1"/>
  <c r="Q4536" i="22"/>
  <c r="U4536" i="22" s="1"/>
  <c r="S4535" i="22"/>
  <c r="N4537" i="22"/>
  <c r="P4537" i="22" s="1"/>
  <c r="M4537" i="22"/>
  <c r="L4538" i="22"/>
  <c r="K4538" i="22"/>
  <c r="O4538" i="22" s="1"/>
  <c r="J4538" i="22"/>
  <c r="G4539" i="22"/>
  <c r="T4539" i="22" s="1"/>
  <c r="R4536" i="22" l="1"/>
  <c r="S4536" i="22"/>
  <c r="Q4537" i="22"/>
  <c r="U4537" i="22" s="1"/>
  <c r="N4538" i="22"/>
  <c r="M4538" i="22"/>
  <c r="L4539" i="22"/>
  <c r="K4539" i="22"/>
  <c r="O4539" i="22" s="1"/>
  <c r="J4539" i="22"/>
  <c r="G4540" i="22"/>
  <c r="T4540" i="22" s="1"/>
  <c r="P4538" i="22" l="1"/>
  <c r="Q4538" i="22" s="1"/>
  <c r="U4538" i="22" s="1"/>
  <c r="R4537" i="22"/>
  <c r="S4537" i="22"/>
  <c r="N4539" i="22"/>
  <c r="M4539" i="22"/>
  <c r="L4540" i="22"/>
  <c r="K4540" i="22"/>
  <c r="O4540" i="22" s="1"/>
  <c r="J4540" i="22"/>
  <c r="G4541" i="22"/>
  <c r="T4541" i="22" s="1"/>
  <c r="R4538" i="22" l="1"/>
  <c r="P4539" i="22"/>
  <c r="Q4539" i="22" s="1"/>
  <c r="U4539" i="22" s="1"/>
  <c r="S4538" i="22"/>
  <c r="N4540" i="22"/>
  <c r="M4540" i="22"/>
  <c r="L4541" i="22"/>
  <c r="K4541" i="22"/>
  <c r="O4541" i="22" s="1"/>
  <c r="J4541" i="22"/>
  <c r="G4542" i="22"/>
  <c r="T4542" i="22" s="1"/>
  <c r="R4539" i="22" l="1"/>
  <c r="P4540" i="22"/>
  <c r="Q4540" i="22" s="1"/>
  <c r="U4540" i="22" s="1"/>
  <c r="S4539" i="22"/>
  <c r="N4541" i="22"/>
  <c r="M4541" i="22"/>
  <c r="L4542" i="22"/>
  <c r="K4542" i="22"/>
  <c r="O4542" i="22" s="1"/>
  <c r="J4542" i="22"/>
  <c r="G4543" i="22"/>
  <c r="T4543" i="22" s="1"/>
  <c r="R4540" i="22" l="1"/>
  <c r="P4541" i="22"/>
  <c r="Q4541" i="22" s="1"/>
  <c r="U4541" i="22" s="1"/>
  <c r="S4540" i="22"/>
  <c r="N4542" i="22"/>
  <c r="M4542" i="22"/>
  <c r="L4543" i="22"/>
  <c r="K4543" i="22"/>
  <c r="O4543" i="22" s="1"/>
  <c r="J4543" i="22"/>
  <c r="G4544" i="22"/>
  <c r="T4544" i="22" s="1"/>
  <c r="R4541" i="22" l="1"/>
  <c r="P4542" i="22"/>
  <c r="Q4542" i="22" s="1"/>
  <c r="U4542" i="22" s="1"/>
  <c r="S4541" i="22"/>
  <c r="N4543" i="22"/>
  <c r="P4543" i="22" s="1"/>
  <c r="M4543" i="22"/>
  <c r="L4544" i="22"/>
  <c r="K4544" i="22"/>
  <c r="O4544" i="22" s="1"/>
  <c r="J4544" i="22"/>
  <c r="G4545" i="22"/>
  <c r="T4545" i="22" s="1"/>
  <c r="R4542" i="22" l="1"/>
  <c r="Q4543" i="22"/>
  <c r="U4543" i="22" s="1"/>
  <c r="S4542" i="22"/>
  <c r="N4544" i="22"/>
  <c r="M4544" i="22"/>
  <c r="L4545" i="22"/>
  <c r="K4545" i="22"/>
  <c r="O4545" i="22" s="1"/>
  <c r="J4545" i="22"/>
  <c r="G4546" i="22"/>
  <c r="T4546" i="22" s="1"/>
  <c r="R4543" i="22" l="1"/>
  <c r="P4544" i="22"/>
  <c r="Q4544" i="22" s="1"/>
  <c r="U4544" i="22" s="1"/>
  <c r="S4543" i="22"/>
  <c r="N4545" i="22"/>
  <c r="M4545" i="22"/>
  <c r="L4546" i="22"/>
  <c r="K4546" i="22"/>
  <c r="O4546" i="22" s="1"/>
  <c r="J4546" i="22"/>
  <c r="G4547" i="22"/>
  <c r="T4547" i="22" s="1"/>
  <c r="R4544" i="22" l="1"/>
  <c r="P4545" i="22"/>
  <c r="Q4545" i="22" s="1"/>
  <c r="U4545" i="22" s="1"/>
  <c r="S4544" i="22"/>
  <c r="N4546" i="22"/>
  <c r="M4546" i="22"/>
  <c r="L4547" i="22"/>
  <c r="K4547" i="22"/>
  <c r="O4547" i="22" s="1"/>
  <c r="J4547" i="22"/>
  <c r="G4548" i="22"/>
  <c r="T4548" i="22" s="1"/>
  <c r="R4545" i="22" l="1"/>
  <c r="P4546" i="22"/>
  <c r="Q4546" i="22" s="1"/>
  <c r="U4546" i="22" s="1"/>
  <c r="S4545" i="22"/>
  <c r="N4547" i="22"/>
  <c r="M4547" i="22"/>
  <c r="J4548" i="22"/>
  <c r="L4548" i="22"/>
  <c r="K4548" i="22"/>
  <c r="O4548" i="22" s="1"/>
  <c r="G4549" i="22"/>
  <c r="T4549" i="22" s="1"/>
  <c r="R4546" i="22" l="1"/>
  <c r="P4547" i="22"/>
  <c r="Q4547" i="22" s="1"/>
  <c r="U4547" i="22" s="1"/>
  <c r="S4546" i="22"/>
  <c r="N4548" i="22"/>
  <c r="M4548" i="22"/>
  <c r="L4549" i="22"/>
  <c r="K4549" i="22"/>
  <c r="O4549" i="22" s="1"/>
  <c r="J4549" i="22"/>
  <c r="G4550" i="22"/>
  <c r="T4550" i="22" s="1"/>
  <c r="R4547" i="22" l="1"/>
  <c r="P4548" i="22"/>
  <c r="Q4548" i="22" s="1"/>
  <c r="U4548" i="22" s="1"/>
  <c r="S4547" i="22"/>
  <c r="N4549" i="22"/>
  <c r="M4549" i="22"/>
  <c r="L4550" i="22"/>
  <c r="K4550" i="22"/>
  <c r="O4550" i="22" s="1"/>
  <c r="J4550" i="22"/>
  <c r="G4551" i="22"/>
  <c r="T4551" i="22" s="1"/>
  <c r="R4548" i="22" l="1"/>
  <c r="P4549" i="22"/>
  <c r="Q4549" i="22" s="1"/>
  <c r="U4549" i="22" s="1"/>
  <c r="S4548" i="22"/>
  <c r="N4550" i="22"/>
  <c r="M4550" i="22"/>
  <c r="L4551" i="22"/>
  <c r="K4551" i="22"/>
  <c r="O4551" i="22" s="1"/>
  <c r="J4551" i="22"/>
  <c r="G4552" i="22"/>
  <c r="T4552" i="22" s="1"/>
  <c r="R4549" i="22" l="1"/>
  <c r="P4550" i="22"/>
  <c r="Q4550" i="22" s="1"/>
  <c r="U4550" i="22" s="1"/>
  <c r="S4549" i="22"/>
  <c r="N4551" i="22"/>
  <c r="M4551" i="22"/>
  <c r="L4552" i="22"/>
  <c r="K4552" i="22"/>
  <c r="O4552" i="22" s="1"/>
  <c r="J4552" i="22"/>
  <c r="G4553" i="22"/>
  <c r="T4553" i="22" s="1"/>
  <c r="R4550" i="22" l="1"/>
  <c r="P4551" i="22"/>
  <c r="Q4551" i="22" s="1"/>
  <c r="U4551" i="22" s="1"/>
  <c r="S4550" i="22"/>
  <c r="N4552" i="22"/>
  <c r="M4552" i="22"/>
  <c r="L4553" i="22"/>
  <c r="K4553" i="22"/>
  <c r="O4553" i="22" s="1"/>
  <c r="J4553" i="22"/>
  <c r="G4554" i="22"/>
  <c r="T4554" i="22" s="1"/>
  <c r="R4551" i="22" l="1"/>
  <c r="P4552" i="22"/>
  <c r="Q4552" i="22" s="1"/>
  <c r="U4552" i="22" s="1"/>
  <c r="S4551" i="22"/>
  <c r="N4553" i="22"/>
  <c r="M4553" i="22"/>
  <c r="J4554" i="22"/>
  <c r="L4554" i="22"/>
  <c r="K4554" i="22"/>
  <c r="O4554" i="22" s="1"/>
  <c r="G4555" i="22"/>
  <c r="T4555" i="22" s="1"/>
  <c r="R4552" i="22" l="1"/>
  <c r="P4553" i="22"/>
  <c r="Q4553" i="22" s="1"/>
  <c r="U4553" i="22" s="1"/>
  <c r="S4552" i="22"/>
  <c r="N4554" i="22"/>
  <c r="M4554" i="22"/>
  <c r="L4555" i="22"/>
  <c r="K4555" i="22"/>
  <c r="O4555" i="22" s="1"/>
  <c r="J4555" i="22"/>
  <c r="G4556" i="22"/>
  <c r="T4556" i="22" s="1"/>
  <c r="R4553" i="22" l="1"/>
  <c r="P4554" i="22"/>
  <c r="Q4554" i="22" s="1"/>
  <c r="U4554" i="22" s="1"/>
  <c r="S4553" i="22"/>
  <c r="N4555" i="22"/>
  <c r="M4555" i="22"/>
  <c r="J4556" i="22"/>
  <c r="L4556" i="22"/>
  <c r="K4556" i="22"/>
  <c r="O4556" i="22" s="1"/>
  <c r="G4557" i="22"/>
  <c r="T4557" i="22" s="1"/>
  <c r="R4554" i="22" l="1"/>
  <c r="P4555" i="22"/>
  <c r="Q4555" i="22" s="1"/>
  <c r="U4555" i="22" s="1"/>
  <c r="S4554" i="22"/>
  <c r="N4556" i="22"/>
  <c r="M4556" i="22"/>
  <c r="L4557" i="22"/>
  <c r="K4557" i="22"/>
  <c r="O4557" i="22" s="1"/>
  <c r="J4557" i="22"/>
  <c r="G4558" i="22"/>
  <c r="T4558" i="22" s="1"/>
  <c r="R4555" i="22" l="1"/>
  <c r="P4556" i="22"/>
  <c r="Q4556" i="22" s="1"/>
  <c r="U4556" i="22" s="1"/>
  <c r="S4555" i="22"/>
  <c r="N4557" i="22"/>
  <c r="M4557" i="22"/>
  <c r="L4558" i="22"/>
  <c r="K4558" i="22"/>
  <c r="O4558" i="22" s="1"/>
  <c r="J4558" i="22"/>
  <c r="G4559" i="22"/>
  <c r="T4559" i="22" s="1"/>
  <c r="R4556" i="22" l="1"/>
  <c r="P4557" i="22"/>
  <c r="Q4557" i="22" s="1"/>
  <c r="U4557" i="22" s="1"/>
  <c r="S4556" i="22"/>
  <c r="N4558" i="22"/>
  <c r="M4558" i="22"/>
  <c r="L4559" i="22"/>
  <c r="K4559" i="22"/>
  <c r="O4559" i="22" s="1"/>
  <c r="J4559" i="22"/>
  <c r="G4560" i="22"/>
  <c r="T4560" i="22" s="1"/>
  <c r="R4557" i="22" l="1"/>
  <c r="S4557" i="22"/>
  <c r="P4558" i="22"/>
  <c r="Q4558" i="22" s="1"/>
  <c r="U4558" i="22" s="1"/>
  <c r="N4559" i="22"/>
  <c r="M4559" i="22"/>
  <c r="L4560" i="22"/>
  <c r="K4560" i="22"/>
  <c r="O4560" i="22" s="1"/>
  <c r="J4560" i="22"/>
  <c r="G4561" i="22"/>
  <c r="T4561" i="22" s="1"/>
  <c r="R4558" i="22" l="1"/>
  <c r="P4559" i="22"/>
  <c r="Q4559" i="22" s="1"/>
  <c r="U4559" i="22" s="1"/>
  <c r="S4558" i="22"/>
  <c r="N4560" i="22"/>
  <c r="P4560" i="22" s="1"/>
  <c r="M4560" i="22"/>
  <c r="L4561" i="22"/>
  <c r="K4561" i="22"/>
  <c r="O4561" i="22" s="1"/>
  <c r="J4561" i="22"/>
  <c r="G4562" i="22"/>
  <c r="T4562" i="22" s="1"/>
  <c r="R4559" i="22" l="1"/>
  <c r="Q4560" i="22"/>
  <c r="U4560" i="22" s="1"/>
  <c r="S4559" i="22"/>
  <c r="N4561" i="22"/>
  <c r="M4561" i="22"/>
  <c r="L4562" i="22"/>
  <c r="K4562" i="22"/>
  <c r="O4562" i="22" s="1"/>
  <c r="J4562" i="22"/>
  <c r="G4563" i="22"/>
  <c r="T4563" i="22" s="1"/>
  <c r="R4560" i="22" l="1"/>
  <c r="P4561" i="22"/>
  <c r="Q4561" i="22" s="1"/>
  <c r="U4561" i="22" s="1"/>
  <c r="S4560" i="22"/>
  <c r="N4562" i="22"/>
  <c r="M4562" i="22"/>
  <c r="L4563" i="22"/>
  <c r="K4563" i="22"/>
  <c r="O4563" i="22" s="1"/>
  <c r="J4563" i="22"/>
  <c r="G4564" i="22"/>
  <c r="T4564" i="22" s="1"/>
  <c r="R4561" i="22" l="1"/>
  <c r="P4562" i="22"/>
  <c r="Q4562" i="22" s="1"/>
  <c r="U4562" i="22" s="1"/>
  <c r="S4561" i="22"/>
  <c r="N4563" i="22"/>
  <c r="M4563" i="22"/>
  <c r="L4564" i="22"/>
  <c r="K4564" i="22"/>
  <c r="O4564" i="22" s="1"/>
  <c r="J4564" i="22"/>
  <c r="G4565" i="22"/>
  <c r="T4565" i="22" s="1"/>
  <c r="R4562" i="22" l="1"/>
  <c r="P4563" i="22"/>
  <c r="Q4563" i="22" s="1"/>
  <c r="U4563" i="22" s="1"/>
  <c r="S4562" i="22"/>
  <c r="N4564" i="22"/>
  <c r="M4564" i="22"/>
  <c r="L4565" i="22"/>
  <c r="K4565" i="22"/>
  <c r="O4565" i="22" s="1"/>
  <c r="J4565" i="22"/>
  <c r="G4566" i="22"/>
  <c r="T4566" i="22" s="1"/>
  <c r="R4563" i="22" l="1"/>
  <c r="P4564" i="22"/>
  <c r="Q4564" i="22" s="1"/>
  <c r="U4564" i="22" s="1"/>
  <c r="S4563" i="22"/>
  <c r="N4565" i="22"/>
  <c r="M4565" i="22"/>
  <c r="L4566" i="22"/>
  <c r="K4566" i="22"/>
  <c r="O4566" i="22" s="1"/>
  <c r="J4566" i="22"/>
  <c r="G4567" i="22"/>
  <c r="T4567" i="22" s="1"/>
  <c r="R4564" i="22" l="1"/>
  <c r="P4565" i="22"/>
  <c r="Q4565" i="22" s="1"/>
  <c r="U4565" i="22" s="1"/>
  <c r="S4564" i="22"/>
  <c r="N4566" i="22"/>
  <c r="M4566" i="22"/>
  <c r="L4567" i="22"/>
  <c r="K4567" i="22"/>
  <c r="O4567" i="22" s="1"/>
  <c r="J4567" i="22"/>
  <c r="G4568" i="22"/>
  <c r="T4568" i="22" s="1"/>
  <c r="R4565" i="22" l="1"/>
  <c r="P4566" i="22"/>
  <c r="Q4566" i="22" s="1"/>
  <c r="U4566" i="22" s="1"/>
  <c r="S4565" i="22"/>
  <c r="N4567" i="22"/>
  <c r="M4567" i="22"/>
  <c r="L4568" i="22"/>
  <c r="K4568" i="22"/>
  <c r="O4568" i="22" s="1"/>
  <c r="J4568" i="22"/>
  <c r="G4569" i="22"/>
  <c r="T4569" i="22" s="1"/>
  <c r="P4567" i="22" l="1"/>
  <c r="Q4567" i="22" s="1"/>
  <c r="U4567" i="22" s="1"/>
  <c r="R4566" i="22"/>
  <c r="S4566" i="22"/>
  <c r="N4568" i="22"/>
  <c r="M4568" i="22"/>
  <c r="L4569" i="22"/>
  <c r="K4569" i="22"/>
  <c r="O4569" i="22" s="1"/>
  <c r="J4569" i="22"/>
  <c r="G4570" i="22"/>
  <c r="T4570" i="22" s="1"/>
  <c r="R4567" i="22" l="1"/>
  <c r="P4568" i="22"/>
  <c r="Q4568" i="22" s="1"/>
  <c r="U4568" i="22" s="1"/>
  <c r="S4567" i="22"/>
  <c r="N4569" i="22"/>
  <c r="M4569" i="22"/>
  <c r="L4570" i="22"/>
  <c r="K4570" i="22"/>
  <c r="O4570" i="22" s="1"/>
  <c r="J4570" i="22"/>
  <c r="G4571" i="22"/>
  <c r="T4571" i="22" s="1"/>
  <c r="R4568" i="22" l="1"/>
  <c r="P4569" i="22"/>
  <c r="Q4569" i="22" s="1"/>
  <c r="U4569" i="22" s="1"/>
  <c r="S4568" i="22"/>
  <c r="N4570" i="22"/>
  <c r="M4570" i="22"/>
  <c r="L4571" i="22"/>
  <c r="K4571" i="22"/>
  <c r="O4571" i="22" s="1"/>
  <c r="J4571" i="22"/>
  <c r="G4572" i="22"/>
  <c r="T4572" i="22" s="1"/>
  <c r="R4569" i="22" l="1"/>
  <c r="P4570" i="22"/>
  <c r="Q4570" i="22" s="1"/>
  <c r="U4570" i="22" s="1"/>
  <c r="S4569" i="22"/>
  <c r="N4571" i="22"/>
  <c r="M4571" i="22"/>
  <c r="L4572" i="22"/>
  <c r="K4572" i="22"/>
  <c r="O4572" i="22" s="1"/>
  <c r="J4572" i="22"/>
  <c r="G4573" i="22"/>
  <c r="T4573" i="22" s="1"/>
  <c r="R4570" i="22" l="1"/>
  <c r="P4571" i="22"/>
  <c r="Q4571" i="22" s="1"/>
  <c r="U4571" i="22" s="1"/>
  <c r="S4570" i="22"/>
  <c r="N4572" i="22"/>
  <c r="M4572" i="22"/>
  <c r="L4573" i="22"/>
  <c r="K4573" i="22"/>
  <c r="O4573" i="22" s="1"/>
  <c r="J4573" i="22"/>
  <c r="G4574" i="22"/>
  <c r="T4574" i="22" s="1"/>
  <c r="R4571" i="22" l="1"/>
  <c r="P4572" i="22"/>
  <c r="Q4572" i="22" s="1"/>
  <c r="U4572" i="22" s="1"/>
  <c r="S4571" i="22"/>
  <c r="M4573" i="22"/>
  <c r="N4573" i="22"/>
  <c r="L4574" i="22"/>
  <c r="K4574" i="22"/>
  <c r="O4574" i="22" s="1"/>
  <c r="J4574" i="22"/>
  <c r="G4575" i="22"/>
  <c r="T4575" i="22" s="1"/>
  <c r="R4572" i="22" l="1"/>
  <c r="P4573" i="22"/>
  <c r="Q4573" i="22" s="1"/>
  <c r="U4573" i="22" s="1"/>
  <c r="S4572" i="22"/>
  <c r="N4574" i="22"/>
  <c r="M4574" i="22"/>
  <c r="L4575" i="22"/>
  <c r="K4575" i="22"/>
  <c r="O4575" i="22" s="1"/>
  <c r="J4575" i="22"/>
  <c r="G4576" i="22"/>
  <c r="T4576" i="22" s="1"/>
  <c r="P4574" i="22" l="1"/>
  <c r="Q4574" i="22" s="1"/>
  <c r="U4574" i="22" s="1"/>
  <c r="R4573" i="22"/>
  <c r="S4573" i="22"/>
  <c r="N4575" i="22"/>
  <c r="M4575" i="22"/>
  <c r="L4576" i="22"/>
  <c r="K4576" i="22"/>
  <c r="O4576" i="22" s="1"/>
  <c r="J4576" i="22"/>
  <c r="G4577" i="22"/>
  <c r="T4577" i="22" s="1"/>
  <c r="R4574" i="22" l="1"/>
  <c r="P4575" i="22"/>
  <c r="Q4575" i="22" s="1"/>
  <c r="U4575" i="22" s="1"/>
  <c r="S4574" i="22"/>
  <c r="N4576" i="22"/>
  <c r="M4576" i="22"/>
  <c r="L4577" i="22"/>
  <c r="K4577" i="22"/>
  <c r="O4577" i="22" s="1"/>
  <c r="J4577" i="22"/>
  <c r="G4578" i="22"/>
  <c r="T4578" i="22" s="1"/>
  <c r="P4576" i="22" l="1"/>
  <c r="Q4576" i="22" s="1"/>
  <c r="U4576" i="22" s="1"/>
  <c r="S4575" i="22"/>
  <c r="R4575" i="22"/>
  <c r="N4577" i="22"/>
  <c r="M4577" i="22"/>
  <c r="L4578" i="22"/>
  <c r="K4578" i="22"/>
  <c r="O4578" i="22" s="1"/>
  <c r="J4578" i="22"/>
  <c r="G4579" i="22"/>
  <c r="T4579" i="22" s="1"/>
  <c r="P4577" i="22" l="1"/>
  <c r="Q4577" i="22" s="1"/>
  <c r="U4577" i="22" s="1"/>
  <c r="S4576" i="22"/>
  <c r="R4576" i="22"/>
  <c r="N4578" i="22"/>
  <c r="M4578" i="22"/>
  <c r="L4579" i="22"/>
  <c r="K4579" i="22"/>
  <c r="O4579" i="22" s="1"/>
  <c r="J4579" i="22"/>
  <c r="G4580" i="22"/>
  <c r="T4580" i="22" s="1"/>
  <c r="R4577" i="22" l="1"/>
  <c r="P4578" i="22"/>
  <c r="Q4578" i="22" s="1"/>
  <c r="U4578" i="22" s="1"/>
  <c r="S4577" i="22"/>
  <c r="N4579" i="22"/>
  <c r="M4579" i="22"/>
  <c r="L4580" i="22"/>
  <c r="K4580" i="22"/>
  <c r="O4580" i="22" s="1"/>
  <c r="J4580" i="22"/>
  <c r="G4581" i="22"/>
  <c r="T4581" i="22" s="1"/>
  <c r="P4579" i="22" l="1"/>
  <c r="Q4579" i="22" s="1"/>
  <c r="U4579" i="22" s="1"/>
  <c r="R4578" i="22"/>
  <c r="S4578" i="22"/>
  <c r="N4580" i="22"/>
  <c r="M4580" i="22"/>
  <c r="L4581" i="22"/>
  <c r="K4581" i="22"/>
  <c r="O4581" i="22" s="1"/>
  <c r="J4581" i="22"/>
  <c r="G4582" i="22"/>
  <c r="T4582" i="22" s="1"/>
  <c r="R4579" i="22" l="1"/>
  <c r="P4580" i="22"/>
  <c r="Q4580" i="22" s="1"/>
  <c r="U4580" i="22" s="1"/>
  <c r="S4579" i="22"/>
  <c r="N4581" i="22"/>
  <c r="M4581" i="22"/>
  <c r="L4582" i="22"/>
  <c r="K4582" i="22"/>
  <c r="O4582" i="22" s="1"/>
  <c r="J4582" i="22"/>
  <c r="G4583" i="22"/>
  <c r="T4583" i="22" s="1"/>
  <c r="P4581" i="22" l="1"/>
  <c r="Q4581" i="22" s="1"/>
  <c r="U4581" i="22" s="1"/>
  <c r="R4580" i="22"/>
  <c r="S4580" i="22"/>
  <c r="N4582" i="22"/>
  <c r="M4582" i="22"/>
  <c r="L4583" i="22"/>
  <c r="K4583" i="22"/>
  <c r="O4583" i="22" s="1"/>
  <c r="J4583" i="22"/>
  <c r="G4584" i="22"/>
  <c r="T4584" i="22" s="1"/>
  <c r="R4581" i="22" l="1"/>
  <c r="P4582" i="22"/>
  <c r="Q4582" i="22" s="1"/>
  <c r="U4582" i="22" s="1"/>
  <c r="S4581" i="22"/>
  <c r="N4583" i="22"/>
  <c r="M4583" i="22"/>
  <c r="L4584" i="22"/>
  <c r="K4584" i="22"/>
  <c r="O4584" i="22" s="1"/>
  <c r="J4584" i="22"/>
  <c r="G4585" i="22"/>
  <c r="T4585" i="22" s="1"/>
  <c r="R4582" i="22" l="1"/>
  <c r="P4583" i="22"/>
  <c r="Q4583" i="22" s="1"/>
  <c r="U4583" i="22" s="1"/>
  <c r="S4582" i="22"/>
  <c r="N4584" i="22"/>
  <c r="M4584" i="22"/>
  <c r="L4585" i="22"/>
  <c r="K4585" i="22"/>
  <c r="O4585" i="22" s="1"/>
  <c r="J4585" i="22"/>
  <c r="G4586" i="22"/>
  <c r="T4586" i="22" s="1"/>
  <c r="R4583" i="22" l="1"/>
  <c r="P4584" i="22"/>
  <c r="Q4584" i="22" s="1"/>
  <c r="U4584" i="22" s="1"/>
  <c r="S4583" i="22"/>
  <c r="N4585" i="22"/>
  <c r="P4585" i="22" s="1"/>
  <c r="M4585" i="22"/>
  <c r="L4586" i="22"/>
  <c r="K4586" i="22"/>
  <c r="O4586" i="22" s="1"/>
  <c r="J4586" i="22"/>
  <c r="G4587" i="22"/>
  <c r="T4587" i="22" s="1"/>
  <c r="R4584" i="22" l="1"/>
  <c r="Q4585" i="22"/>
  <c r="U4585" i="22" s="1"/>
  <c r="S4584" i="22"/>
  <c r="N4586" i="22"/>
  <c r="M4586" i="22"/>
  <c r="L4587" i="22"/>
  <c r="K4587" i="22"/>
  <c r="O4587" i="22" s="1"/>
  <c r="J4587" i="22"/>
  <c r="G4588" i="22"/>
  <c r="T4588" i="22" s="1"/>
  <c r="P4586" i="22" l="1"/>
  <c r="Q4586" i="22" s="1"/>
  <c r="U4586" i="22" s="1"/>
  <c r="R4585" i="22"/>
  <c r="S4585" i="22"/>
  <c r="N4587" i="22"/>
  <c r="M4587" i="22"/>
  <c r="L4588" i="22"/>
  <c r="K4588" i="22"/>
  <c r="O4588" i="22" s="1"/>
  <c r="J4588" i="22"/>
  <c r="G4589" i="22"/>
  <c r="T4589" i="22" s="1"/>
  <c r="R4586" i="22" l="1"/>
  <c r="P4587" i="22"/>
  <c r="Q4587" i="22" s="1"/>
  <c r="U4587" i="22" s="1"/>
  <c r="S4586" i="22"/>
  <c r="N4588" i="22"/>
  <c r="M4588" i="22"/>
  <c r="L4589" i="22"/>
  <c r="K4589" i="22"/>
  <c r="O4589" i="22" s="1"/>
  <c r="J4589" i="22"/>
  <c r="G4590" i="22"/>
  <c r="T4590" i="22" s="1"/>
  <c r="P4588" i="22" l="1"/>
  <c r="Q4588" i="22" s="1"/>
  <c r="U4588" i="22" s="1"/>
  <c r="R4587" i="22"/>
  <c r="S4587" i="22"/>
  <c r="N4589" i="22"/>
  <c r="M4589" i="22"/>
  <c r="L4590" i="22"/>
  <c r="K4590" i="22"/>
  <c r="O4590" i="22" s="1"/>
  <c r="J4590" i="22"/>
  <c r="G4591" i="22"/>
  <c r="T4591" i="22" s="1"/>
  <c r="R4588" i="22" l="1"/>
  <c r="P4589" i="22"/>
  <c r="Q4589" i="22" s="1"/>
  <c r="U4589" i="22" s="1"/>
  <c r="S4588" i="22"/>
  <c r="N4590" i="22"/>
  <c r="M4590" i="22"/>
  <c r="L4591" i="22"/>
  <c r="K4591" i="22"/>
  <c r="O4591" i="22" s="1"/>
  <c r="J4591" i="22"/>
  <c r="G4592" i="22"/>
  <c r="T4592" i="22" s="1"/>
  <c r="R4589" i="22" l="1"/>
  <c r="P4590" i="22"/>
  <c r="Q4590" i="22" s="1"/>
  <c r="U4590" i="22" s="1"/>
  <c r="S4589" i="22"/>
  <c r="N4591" i="22"/>
  <c r="M4591" i="22"/>
  <c r="L4592" i="22"/>
  <c r="K4592" i="22"/>
  <c r="O4592" i="22" s="1"/>
  <c r="J4592" i="22"/>
  <c r="G4593" i="22"/>
  <c r="T4593" i="22" s="1"/>
  <c r="P4591" i="22" l="1"/>
  <c r="Q4591" i="22" s="1"/>
  <c r="U4591" i="22" s="1"/>
  <c r="R4590" i="22"/>
  <c r="S4590" i="22"/>
  <c r="N4592" i="22"/>
  <c r="M4592" i="22"/>
  <c r="L4593" i="22"/>
  <c r="K4593" i="22"/>
  <c r="O4593" i="22" s="1"/>
  <c r="J4593" i="22"/>
  <c r="G4594" i="22"/>
  <c r="T4594" i="22" s="1"/>
  <c r="R4591" i="22" l="1"/>
  <c r="P4592" i="22"/>
  <c r="Q4592" i="22" s="1"/>
  <c r="U4592" i="22" s="1"/>
  <c r="S4591" i="22"/>
  <c r="N4593" i="22"/>
  <c r="M4593" i="22"/>
  <c r="L4594" i="22"/>
  <c r="K4594" i="22"/>
  <c r="O4594" i="22" s="1"/>
  <c r="J4594" i="22"/>
  <c r="G4595" i="22"/>
  <c r="T4595" i="22" s="1"/>
  <c r="P4593" i="22" l="1"/>
  <c r="Q4593" i="22" s="1"/>
  <c r="U4593" i="22" s="1"/>
  <c r="R4592" i="22"/>
  <c r="S4592" i="22"/>
  <c r="N4594" i="22"/>
  <c r="M4594" i="22"/>
  <c r="L4595" i="22"/>
  <c r="K4595" i="22"/>
  <c r="O4595" i="22" s="1"/>
  <c r="J4595" i="22"/>
  <c r="G4596" i="22"/>
  <c r="T4596" i="22" s="1"/>
  <c r="R4593" i="22" l="1"/>
  <c r="P4594" i="22"/>
  <c r="Q4594" i="22" s="1"/>
  <c r="U4594" i="22" s="1"/>
  <c r="S4593" i="22"/>
  <c r="N4595" i="22"/>
  <c r="M4595" i="22"/>
  <c r="L4596" i="22"/>
  <c r="K4596" i="22"/>
  <c r="O4596" i="22" s="1"/>
  <c r="J4596" i="22"/>
  <c r="G4597" i="22"/>
  <c r="T4597" i="22" s="1"/>
  <c r="P4595" i="22" l="1"/>
  <c r="Q4595" i="22" s="1"/>
  <c r="U4595" i="22" s="1"/>
  <c r="R4594" i="22"/>
  <c r="S4594" i="22"/>
  <c r="N4596" i="22"/>
  <c r="M4596" i="22"/>
  <c r="L4597" i="22"/>
  <c r="K4597" i="22"/>
  <c r="O4597" i="22" s="1"/>
  <c r="J4597" i="22"/>
  <c r="G4598" i="22"/>
  <c r="T4598" i="22" s="1"/>
  <c r="P4596" i="22" l="1"/>
  <c r="R4595" i="22"/>
  <c r="S4595" i="22"/>
  <c r="N4597" i="22"/>
  <c r="P4597" i="22" s="1"/>
  <c r="M4597" i="22"/>
  <c r="Q4596" i="22"/>
  <c r="U4596" i="22" s="1"/>
  <c r="L4598" i="22"/>
  <c r="K4598" i="22"/>
  <c r="O4598" i="22" s="1"/>
  <c r="J4598" i="22"/>
  <c r="G4599" i="22"/>
  <c r="T4599" i="22" s="1"/>
  <c r="R4596" i="22" l="1"/>
  <c r="Q4597" i="22"/>
  <c r="U4597" i="22" s="1"/>
  <c r="S4596" i="22"/>
  <c r="N4598" i="22"/>
  <c r="M4598" i="22"/>
  <c r="L4599" i="22"/>
  <c r="K4599" i="22"/>
  <c r="O4599" i="22" s="1"/>
  <c r="J4599" i="22"/>
  <c r="G4600" i="22"/>
  <c r="T4600" i="22" s="1"/>
  <c r="R4597" i="22" l="1"/>
  <c r="P4598" i="22"/>
  <c r="Q4598" i="22" s="1"/>
  <c r="U4598" i="22" s="1"/>
  <c r="S4597" i="22"/>
  <c r="N4599" i="22"/>
  <c r="M4599" i="22"/>
  <c r="L4600" i="22"/>
  <c r="K4600" i="22"/>
  <c r="O4600" i="22" s="1"/>
  <c r="J4600" i="22"/>
  <c r="G4601" i="22"/>
  <c r="T4601" i="22" s="1"/>
  <c r="R4598" i="22" l="1"/>
  <c r="P4599" i="22"/>
  <c r="Q4599" i="22" s="1"/>
  <c r="U4599" i="22" s="1"/>
  <c r="S4598" i="22"/>
  <c r="N4600" i="22"/>
  <c r="M4600" i="22"/>
  <c r="L4601" i="22"/>
  <c r="K4601" i="22"/>
  <c r="O4601" i="22" s="1"/>
  <c r="J4601" i="22"/>
  <c r="G4602" i="22"/>
  <c r="T4602" i="22" s="1"/>
  <c r="R4599" i="22" l="1"/>
  <c r="P4600" i="22"/>
  <c r="Q4600" i="22" s="1"/>
  <c r="U4600" i="22" s="1"/>
  <c r="S4599" i="22"/>
  <c r="N4601" i="22"/>
  <c r="M4601" i="22"/>
  <c r="L4602" i="22"/>
  <c r="K4602" i="22"/>
  <c r="O4602" i="22" s="1"/>
  <c r="J4602" i="22"/>
  <c r="G4603" i="22"/>
  <c r="T4603" i="22" s="1"/>
  <c r="R4600" i="22" l="1"/>
  <c r="P4601" i="22"/>
  <c r="Q4601" i="22" s="1"/>
  <c r="U4601" i="22" s="1"/>
  <c r="S4600" i="22"/>
  <c r="N4602" i="22"/>
  <c r="M4602" i="22"/>
  <c r="L4603" i="22"/>
  <c r="K4603" i="22"/>
  <c r="O4603" i="22" s="1"/>
  <c r="J4603" i="22"/>
  <c r="G4604" i="22"/>
  <c r="T4604" i="22" s="1"/>
  <c r="P4602" i="22" l="1"/>
  <c r="Q4602" i="22" s="1"/>
  <c r="U4602" i="22" s="1"/>
  <c r="R4601" i="22"/>
  <c r="S4601" i="22"/>
  <c r="N4603" i="22"/>
  <c r="M4603" i="22"/>
  <c r="L4604" i="22"/>
  <c r="K4604" i="22"/>
  <c r="O4604" i="22" s="1"/>
  <c r="J4604" i="22"/>
  <c r="G4605" i="22"/>
  <c r="T4605" i="22" s="1"/>
  <c r="R4602" i="22" l="1"/>
  <c r="P4603" i="22"/>
  <c r="Q4603" i="22" s="1"/>
  <c r="U4603" i="22" s="1"/>
  <c r="S4602" i="22"/>
  <c r="N4604" i="22"/>
  <c r="M4604" i="22"/>
  <c r="L4605" i="22"/>
  <c r="K4605" i="22"/>
  <c r="O4605" i="22" s="1"/>
  <c r="J4605" i="22"/>
  <c r="G4606" i="22"/>
  <c r="T4606" i="22" s="1"/>
  <c r="R4603" i="22" l="1"/>
  <c r="P4604" i="22"/>
  <c r="Q4604" i="22" s="1"/>
  <c r="U4604" i="22" s="1"/>
  <c r="S4603" i="22"/>
  <c r="N4605" i="22"/>
  <c r="M4605" i="22"/>
  <c r="L4606" i="22"/>
  <c r="K4606" i="22"/>
  <c r="O4606" i="22" s="1"/>
  <c r="J4606" i="22"/>
  <c r="G4607" i="22"/>
  <c r="T4607" i="22" s="1"/>
  <c r="R4604" i="22" l="1"/>
  <c r="P4605" i="22"/>
  <c r="Q4605" i="22" s="1"/>
  <c r="U4605" i="22" s="1"/>
  <c r="S4604" i="22"/>
  <c r="N4606" i="22"/>
  <c r="M4606" i="22"/>
  <c r="L4607" i="22"/>
  <c r="K4607" i="22"/>
  <c r="O4607" i="22" s="1"/>
  <c r="J4607" i="22"/>
  <c r="G4608" i="22"/>
  <c r="T4608" i="22" s="1"/>
  <c r="R4605" i="22" l="1"/>
  <c r="P4606" i="22"/>
  <c r="Q4606" i="22" s="1"/>
  <c r="U4606" i="22" s="1"/>
  <c r="S4605" i="22"/>
  <c r="N4607" i="22"/>
  <c r="M4607" i="22"/>
  <c r="L4608" i="22"/>
  <c r="K4608" i="22"/>
  <c r="O4608" i="22" s="1"/>
  <c r="J4608" i="22"/>
  <c r="G4609" i="22"/>
  <c r="T4609" i="22" s="1"/>
  <c r="R4606" i="22" l="1"/>
  <c r="P4607" i="22"/>
  <c r="Q4607" i="22" s="1"/>
  <c r="U4607" i="22" s="1"/>
  <c r="S4606" i="22"/>
  <c r="N4608" i="22"/>
  <c r="M4608" i="22"/>
  <c r="L4609" i="22"/>
  <c r="K4609" i="22"/>
  <c r="O4609" i="22" s="1"/>
  <c r="J4609" i="22"/>
  <c r="G4610" i="22"/>
  <c r="T4610" i="22" s="1"/>
  <c r="R4607" i="22" l="1"/>
  <c r="P4608" i="22"/>
  <c r="Q4608" i="22" s="1"/>
  <c r="U4608" i="22" s="1"/>
  <c r="S4607" i="22"/>
  <c r="N4609" i="22"/>
  <c r="M4609" i="22"/>
  <c r="L4610" i="22"/>
  <c r="K4610" i="22"/>
  <c r="O4610" i="22" s="1"/>
  <c r="J4610" i="22"/>
  <c r="G4611" i="22"/>
  <c r="T4611" i="22" s="1"/>
  <c r="P4609" i="22" l="1"/>
  <c r="Q4609" i="22" s="1"/>
  <c r="U4609" i="22" s="1"/>
  <c r="R4608" i="22"/>
  <c r="S4608" i="22"/>
  <c r="N4610" i="22"/>
  <c r="M4610" i="22"/>
  <c r="L4611" i="22"/>
  <c r="K4611" i="22"/>
  <c r="O4611" i="22" s="1"/>
  <c r="J4611" i="22"/>
  <c r="G4612" i="22"/>
  <c r="T4612" i="22" s="1"/>
  <c r="R4609" i="22" l="1"/>
  <c r="P4610" i="22"/>
  <c r="Q4610" i="22" s="1"/>
  <c r="U4610" i="22" s="1"/>
  <c r="S4609" i="22"/>
  <c r="N4611" i="22"/>
  <c r="M4611" i="22"/>
  <c r="L4612" i="22"/>
  <c r="K4612" i="22"/>
  <c r="O4612" i="22" s="1"/>
  <c r="J4612" i="22"/>
  <c r="G4613" i="22"/>
  <c r="T4613" i="22" s="1"/>
  <c r="R4610" i="22" l="1"/>
  <c r="P4611" i="22"/>
  <c r="Q4611" i="22" s="1"/>
  <c r="U4611" i="22" s="1"/>
  <c r="S4610" i="22"/>
  <c r="N4612" i="22"/>
  <c r="M4612" i="22"/>
  <c r="L4613" i="22"/>
  <c r="K4613" i="22"/>
  <c r="O4613" i="22" s="1"/>
  <c r="J4613" i="22"/>
  <c r="G4614" i="22"/>
  <c r="T4614" i="22" s="1"/>
  <c r="R4611" i="22" l="1"/>
  <c r="P4612" i="22"/>
  <c r="Q4612" i="22" s="1"/>
  <c r="U4612" i="22" s="1"/>
  <c r="S4611" i="22"/>
  <c r="N4613" i="22"/>
  <c r="M4613" i="22"/>
  <c r="L4614" i="22"/>
  <c r="K4614" i="22"/>
  <c r="O4614" i="22" s="1"/>
  <c r="J4614" i="22"/>
  <c r="G4615" i="22"/>
  <c r="T4615" i="22" s="1"/>
  <c r="R4612" i="22" l="1"/>
  <c r="P4613" i="22"/>
  <c r="Q4613" i="22" s="1"/>
  <c r="U4613" i="22" s="1"/>
  <c r="S4612" i="22"/>
  <c r="N4614" i="22"/>
  <c r="M4614" i="22"/>
  <c r="L4615" i="22"/>
  <c r="K4615" i="22"/>
  <c r="O4615" i="22" s="1"/>
  <c r="J4615" i="22"/>
  <c r="G4616" i="22"/>
  <c r="T4616" i="22" s="1"/>
  <c r="R4613" i="22" l="1"/>
  <c r="P4614" i="22"/>
  <c r="Q4614" i="22" s="1"/>
  <c r="U4614" i="22" s="1"/>
  <c r="S4613" i="22"/>
  <c r="N4615" i="22"/>
  <c r="M4615" i="22"/>
  <c r="L4616" i="22"/>
  <c r="K4616" i="22"/>
  <c r="O4616" i="22" s="1"/>
  <c r="J4616" i="22"/>
  <c r="G4617" i="22"/>
  <c r="T4617" i="22" s="1"/>
  <c r="R4614" i="22" l="1"/>
  <c r="P4615" i="22"/>
  <c r="Q4615" i="22" s="1"/>
  <c r="U4615" i="22" s="1"/>
  <c r="S4614" i="22"/>
  <c r="N4616" i="22"/>
  <c r="M4616" i="22"/>
  <c r="L4617" i="22"/>
  <c r="K4617" i="22"/>
  <c r="O4617" i="22" s="1"/>
  <c r="J4617" i="22"/>
  <c r="G4618" i="22"/>
  <c r="T4618" i="22" s="1"/>
  <c r="R4615" i="22" l="1"/>
  <c r="P4616" i="22"/>
  <c r="Q4616" i="22" s="1"/>
  <c r="U4616" i="22" s="1"/>
  <c r="S4615" i="22"/>
  <c r="N4617" i="22"/>
  <c r="M4617" i="22"/>
  <c r="L4618" i="22"/>
  <c r="K4618" i="22"/>
  <c r="O4618" i="22" s="1"/>
  <c r="J4618" i="22"/>
  <c r="G4619" i="22"/>
  <c r="T4619" i="22" s="1"/>
  <c r="R4616" i="22" l="1"/>
  <c r="P4617" i="22"/>
  <c r="Q4617" i="22" s="1"/>
  <c r="U4617" i="22" s="1"/>
  <c r="S4616" i="22"/>
  <c r="N4618" i="22"/>
  <c r="M4618" i="22"/>
  <c r="L4619" i="22"/>
  <c r="K4619" i="22"/>
  <c r="O4619" i="22" s="1"/>
  <c r="J4619" i="22"/>
  <c r="G4620" i="22"/>
  <c r="T4620" i="22" s="1"/>
  <c r="R4617" i="22" l="1"/>
  <c r="P4618" i="22"/>
  <c r="Q4618" i="22" s="1"/>
  <c r="U4618" i="22" s="1"/>
  <c r="S4617" i="22"/>
  <c r="N4619" i="22"/>
  <c r="M4619" i="22"/>
  <c r="L4620" i="22"/>
  <c r="K4620" i="22"/>
  <c r="O4620" i="22" s="1"/>
  <c r="J4620" i="22"/>
  <c r="G4621" i="22"/>
  <c r="T4621" i="22" s="1"/>
  <c r="R4618" i="22" l="1"/>
  <c r="P4619" i="22"/>
  <c r="Q4619" i="22" s="1"/>
  <c r="U4619" i="22" s="1"/>
  <c r="S4618" i="22"/>
  <c r="N4620" i="22"/>
  <c r="P4620" i="22" s="1"/>
  <c r="M4620" i="22"/>
  <c r="L4621" i="22"/>
  <c r="K4621" i="22"/>
  <c r="O4621" i="22" s="1"/>
  <c r="J4621" i="22"/>
  <c r="G4622" i="22"/>
  <c r="T4622" i="22" s="1"/>
  <c r="R4619" i="22" l="1"/>
  <c r="Q4620" i="22"/>
  <c r="U4620" i="22" s="1"/>
  <c r="S4619" i="22"/>
  <c r="N4621" i="22"/>
  <c r="M4621" i="22"/>
  <c r="L4622" i="22"/>
  <c r="K4622" i="22"/>
  <c r="O4622" i="22" s="1"/>
  <c r="J4622" i="22"/>
  <c r="G4623" i="22"/>
  <c r="T4623" i="22" s="1"/>
  <c r="R4620" i="22" l="1"/>
  <c r="P4621" i="22"/>
  <c r="Q4621" i="22" s="1"/>
  <c r="U4621" i="22" s="1"/>
  <c r="S4620" i="22"/>
  <c r="N4622" i="22"/>
  <c r="M4622" i="22"/>
  <c r="L4623" i="22"/>
  <c r="K4623" i="22"/>
  <c r="O4623" i="22" s="1"/>
  <c r="J4623" i="22"/>
  <c r="G4624" i="22"/>
  <c r="T4624" i="22" s="1"/>
  <c r="R4621" i="22" l="1"/>
  <c r="P4622" i="22"/>
  <c r="Q4622" i="22" s="1"/>
  <c r="U4622" i="22" s="1"/>
  <c r="S4621" i="22"/>
  <c r="N4623" i="22"/>
  <c r="M4623" i="22"/>
  <c r="L4624" i="22"/>
  <c r="K4624" i="22"/>
  <c r="O4624" i="22" s="1"/>
  <c r="J4624" i="22"/>
  <c r="G4625" i="22"/>
  <c r="T4625" i="22" s="1"/>
  <c r="R4622" i="22" l="1"/>
  <c r="P4623" i="22"/>
  <c r="Q4623" i="22" s="1"/>
  <c r="U4623" i="22" s="1"/>
  <c r="S4622" i="22"/>
  <c r="N4624" i="22"/>
  <c r="M4624" i="22"/>
  <c r="L4625" i="22"/>
  <c r="K4625" i="22"/>
  <c r="O4625" i="22" s="1"/>
  <c r="J4625" i="22"/>
  <c r="G4626" i="22"/>
  <c r="T4626" i="22" s="1"/>
  <c r="R4623" i="22" l="1"/>
  <c r="P4624" i="22"/>
  <c r="Q4624" i="22" s="1"/>
  <c r="U4624" i="22" s="1"/>
  <c r="S4623" i="22"/>
  <c r="N4625" i="22"/>
  <c r="M4625" i="22"/>
  <c r="L4626" i="22"/>
  <c r="K4626" i="22"/>
  <c r="O4626" i="22" s="1"/>
  <c r="J4626" i="22"/>
  <c r="G4627" i="22"/>
  <c r="T4627" i="22" s="1"/>
  <c r="S4624" i="22" l="1"/>
  <c r="R4624" i="22"/>
  <c r="P4625" i="22"/>
  <c r="Q4625" i="22" s="1"/>
  <c r="U4625" i="22" s="1"/>
  <c r="N4626" i="22"/>
  <c r="M4626" i="22"/>
  <c r="L4627" i="22"/>
  <c r="K4627" i="22"/>
  <c r="O4627" i="22" s="1"/>
  <c r="J4627" i="22"/>
  <c r="G4628" i="22"/>
  <c r="T4628" i="22" s="1"/>
  <c r="R4625" i="22" l="1"/>
  <c r="P4626" i="22"/>
  <c r="Q4626" i="22" s="1"/>
  <c r="U4626" i="22" s="1"/>
  <c r="S4625" i="22"/>
  <c r="N4627" i="22"/>
  <c r="M4627" i="22"/>
  <c r="J4628" i="22"/>
  <c r="L4628" i="22"/>
  <c r="K4628" i="22"/>
  <c r="O4628" i="22" s="1"/>
  <c r="G4629" i="22"/>
  <c r="T4629" i="22" s="1"/>
  <c r="P4627" i="22" l="1"/>
  <c r="Q4627" i="22" s="1"/>
  <c r="U4627" i="22" s="1"/>
  <c r="R4626" i="22"/>
  <c r="S4626" i="22"/>
  <c r="N4628" i="22"/>
  <c r="M4628" i="22"/>
  <c r="L4629" i="22"/>
  <c r="K4629" i="22"/>
  <c r="O4629" i="22" s="1"/>
  <c r="J4629" i="22"/>
  <c r="G4630" i="22"/>
  <c r="T4630" i="22" s="1"/>
  <c r="R4627" i="22" l="1"/>
  <c r="P4628" i="22"/>
  <c r="Q4628" i="22" s="1"/>
  <c r="U4628" i="22" s="1"/>
  <c r="S4627" i="22"/>
  <c r="N4629" i="22"/>
  <c r="M4629" i="22"/>
  <c r="L4630" i="22"/>
  <c r="K4630" i="22"/>
  <c r="O4630" i="22" s="1"/>
  <c r="J4630" i="22"/>
  <c r="G4631" i="22"/>
  <c r="T4631" i="22" s="1"/>
  <c r="R4628" i="22" l="1"/>
  <c r="P4629" i="22"/>
  <c r="Q4629" i="22" s="1"/>
  <c r="U4629" i="22" s="1"/>
  <c r="S4628" i="22"/>
  <c r="N4630" i="22"/>
  <c r="M4630" i="22"/>
  <c r="L4631" i="22"/>
  <c r="K4631" i="22"/>
  <c r="O4631" i="22" s="1"/>
  <c r="J4631" i="22"/>
  <c r="G4632" i="22"/>
  <c r="T4632" i="22" s="1"/>
  <c r="R4629" i="22" l="1"/>
  <c r="P4630" i="22"/>
  <c r="Q4630" i="22" s="1"/>
  <c r="U4630" i="22" s="1"/>
  <c r="S4629" i="22"/>
  <c r="N4631" i="22"/>
  <c r="M4631" i="22"/>
  <c r="L4632" i="22"/>
  <c r="K4632" i="22"/>
  <c r="O4632" i="22" s="1"/>
  <c r="J4632" i="22"/>
  <c r="G4633" i="22"/>
  <c r="T4633" i="22" s="1"/>
  <c r="R4630" i="22" l="1"/>
  <c r="P4631" i="22"/>
  <c r="Q4631" i="22" s="1"/>
  <c r="U4631" i="22" s="1"/>
  <c r="S4630" i="22"/>
  <c r="N4632" i="22"/>
  <c r="M4632" i="22"/>
  <c r="L4633" i="22"/>
  <c r="K4633" i="22"/>
  <c r="O4633" i="22" s="1"/>
  <c r="J4633" i="22"/>
  <c r="G4634" i="22"/>
  <c r="T4634" i="22" s="1"/>
  <c r="P4632" i="22" l="1"/>
  <c r="Q4632" i="22" s="1"/>
  <c r="U4632" i="22" s="1"/>
  <c r="R4631" i="22"/>
  <c r="S4631" i="22"/>
  <c r="N4633" i="22"/>
  <c r="M4633" i="22"/>
  <c r="L4634" i="22"/>
  <c r="K4634" i="22"/>
  <c r="O4634" i="22" s="1"/>
  <c r="J4634" i="22"/>
  <c r="G4635" i="22"/>
  <c r="T4635" i="22" s="1"/>
  <c r="R4632" i="22" l="1"/>
  <c r="P4633" i="22"/>
  <c r="Q4633" i="22" s="1"/>
  <c r="U4633" i="22" s="1"/>
  <c r="S4632" i="22"/>
  <c r="N4634" i="22"/>
  <c r="M4634" i="22"/>
  <c r="L4635" i="22"/>
  <c r="K4635" i="22"/>
  <c r="O4635" i="22" s="1"/>
  <c r="J4635" i="22"/>
  <c r="G4636" i="22"/>
  <c r="T4636" i="22" s="1"/>
  <c r="R4633" i="22" l="1"/>
  <c r="P4634" i="22"/>
  <c r="Q4634" i="22" s="1"/>
  <c r="U4634" i="22" s="1"/>
  <c r="S4633" i="22"/>
  <c r="N4635" i="22"/>
  <c r="M4635" i="22"/>
  <c r="L4636" i="22"/>
  <c r="K4636" i="22"/>
  <c r="O4636" i="22" s="1"/>
  <c r="J4636" i="22"/>
  <c r="G4637" i="22"/>
  <c r="T4637" i="22" s="1"/>
  <c r="R4634" i="22" l="1"/>
  <c r="P4635" i="22"/>
  <c r="Q4635" i="22" s="1"/>
  <c r="U4635" i="22" s="1"/>
  <c r="S4634" i="22"/>
  <c r="N4636" i="22"/>
  <c r="M4636" i="22"/>
  <c r="L4637" i="22"/>
  <c r="K4637" i="22"/>
  <c r="O4637" i="22" s="1"/>
  <c r="J4637" i="22"/>
  <c r="G4638" i="22"/>
  <c r="T4638" i="22" s="1"/>
  <c r="R4635" i="22" l="1"/>
  <c r="P4636" i="22"/>
  <c r="Q4636" i="22" s="1"/>
  <c r="U4636" i="22" s="1"/>
  <c r="S4635" i="22"/>
  <c r="N4637" i="22"/>
  <c r="M4637" i="22"/>
  <c r="L4638" i="22"/>
  <c r="K4638" i="22"/>
  <c r="O4638" i="22" s="1"/>
  <c r="J4638" i="22"/>
  <c r="G4639" i="22"/>
  <c r="T4639" i="22" s="1"/>
  <c r="R4636" i="22" l="1"/>
  <c r="P4637" i="22"/>
  <c r="Q4637" i="22" s="1"/>
  <c r="U4637" i="22" s="1"/>
  <c r="S4636" i="22"/>
  <c r="N4638" i="22"/>
  <c r="M4638" i="22"/>
  <c r="L4639" i="22"/>
  <c r="K4639" i="22"/>
  <c r="O4639" i="22" s="1"/>
  <c r="J4639" i="22"/>
  <c r="G4640" i="22"/>
  <c r="T4640" i="22" s="1"/>
  <c r="R4637" i="22" l="1"/>
  <c r="P4638" i="22"/>
  <c r="Q4638" i="22" s="1"/>
  <c r="U4638" i="22" s="1"/>
  <c r="S4637" i="22"/>
  <c r="N4639" i="22"/>
  <c r="P4639" i="22" s="1"/>
  <c r="M4639" i="22"/>
  <c r="L4640" i="22"/>
  <c r="K4640" i="22"/>
  <c r="O4640" i="22" s="1"/>
  <c r="J4640" i="22"/>
  <c r="G4641" i="22"/>
  <c r="T4641" i="22" s="1"/>
  <c r="R4638" i="22" l="1"/>
  <c r="Q4639" i="22"/>
  <c r="U4639" i="22" s="1"/>
  <c r="S4638" i="22"/>
  <c r="N4640" i="22"/>
  <c r="M4640" i="22"/>
  <c r="L4641" i="22"/>
  <c r="K4641" i="22"/>
  <c r="O4641" i="22" s="1"/>
  <c r="J4641" i="22"/>
  <c r="G4642" i="22"/>
  <c r="T4642" i="22" s="1"/>
  <c r="R4639" i="22" l="1"/>
  <c r="P4640" i="22"/>
  <c r="Q4640" i="22" s="1"/>
  <c r="U4640" i="22" s="1"/>
  <c r="S4639" i="22"/>
  <c r="N4641" i="22"/>
  <c r="M4641" i="22"/>
  <c r="L4642" i="22"/>
  <c r="K4642" i="22"/>
  <c r="O4642" i="22" s="1"/>
  <c r="J4642" i="22"/>
  <c r="G4643" i="22"/>
  <c r="T4643" i="22" s="1"/>
  <c r="R4640" i="22" l="1"/>
  <c r="P4641" i="22"/>
  <c r="Q4641" i="22" s="1"/>
  <c r="U4641" i="22" s="1"/>
  <c r="S4640" i="22"/>
  <c r="N4642" i="22"/>
  <c r="M4642" i="22"/>
  <c r="J4643" i="22"/>
  <c r="L4643" i="22"/>
  <c r="K4643" i="22"/>
  <c r="O4643" i="22" s="1"/>
  <c r="G4644" i="22"/>
  <c r="T4644" i="22" s="1"/>
  <c r="R4641" i="22" l="1"/>
  <c r="P4642" i="22"/>
  <c r="Q4642" i="22" s="1"/>
  <c r="U4642" i="22" s="1"/>
  <c r="S4641" i="22"/>
  <c r="N4643" i="22"/>
  <c r="M4643" i="22"/>
  <c r="L4644" i="22"/>
  <c r="K4644" i="22"/>
  <c r="O4644" i="22" s="1"/>
  <c r="J4644" i="22"/>
  <c r="G4645" i="22"/>
  <c r="T4645" i="22" s="1"/>
  <c r="R4642" i="22" l="1"/>
  <c r="P4643" i="22"/>
  <c r="Q4643" i="22" s="1"/>
  <c r="U4643" i="22" s="1"/>
  <c r="S4642" i="22"/>
  <c r="N4644" i="22"/>
  <c r="M4644" i="22"/>
  <c r="L4645" i="22"/>
  <c r="K4645" i="22"/>
  <c r="O4645" i="22" s="1"/>
  <c r="J4645" i="22"/>
  <c r="G4646" i="22"/>
  <c r="T4646" i="22" s="1"/>
  <c r="R4643" i="22" l="1"/>
  <c r="P4644" i="22"/>
  <c r="Q4644" i="22" s="1"/>
  <c r="U4644" i="22" s="1"/>
  <c r="S4643" i="22"/>
  <c r="N4645" i="22"/>
  <c r="M4645" i="22"/>
  <c r="L4646" i="22"/>
  <c r="K4646" i="22"/>
  <c r="O4646" i="22" s="1"/>
  <c r="J4646" i="22"/>
  <c r="G4647" i="22"/>
  <c r="T4647" i="22" s="1"/>
  <c r="R4644" i="22" l="1"/>
  <c r="P4645" i="22"/>
  <c r="Q4645" i="22" s="1"/>
  <c r="U4645" i="22" s="1"/>
  <c r="S4644" i="22"/>
  <c r="N4646" i="22"/>
  <c r="M4646" i="22"/>
  <c r="L4647" i="22"/>
  <c r="K4647" i="22"/>
  <c r="O4647" i="22" s="1"/>
  <c r="J4647" i="22"/>
  <c r="G4648" i="22"/>
  <c r="T4648" i="22" s="1"/>
  <c r="R4645" i="22" l="1"/>
  <c r="P4646" i="22"/>
  <c r="Q4646" i="22" s="1"/>
  <c r="U4646" i="22" s="1"/>
  <c r="S4645" i="22"/>
  <c r="N4647" i="22"/>
  <c r="M4647" i="22"/>
  <c r="L4648" i="22"/>
  <c r="K4648" i="22"/>
  <c r="O4648" i="22" s="1"/>
  <c r="J4648" i="22"/>
  <c r="G4649" i="22"/>
  <c r="T4649" i="22" s="1"/>
  <c r="R4646" i="22" l="1"/>
  <c r="P4647" i="22"/>
  <c r="Q4647" i="22" s="1"/>
  <c r="U4647" i="22" s="1"/>
  <c r="S4646" i="22"/>
  <c r="N4648" i="22"/>
  <c r="M4648" i="22"/>
  <c r="L4649" i="22"/>
  <c r="K4649" i="22"/>
  <c r="O4649" i="22" s="1"/>
  <c r="J4649" i="22"/>
  <c r="G4650" i="22"/>
  <c r="T4650" i="22" s="1"/>
  <c r="R4647" i="22" l="1"/>
  <c r="P4648" i="22"/>
  <c r="Q4648" i="22" s="1"/>
  <c r="U4648" i="22" s="1"/>
  <c r="S4647" i="22"/>
  <c r="N4649" i="22"/>
  <c r="M4649" i="22"/>
  <c r="J4650" i="22"/>
  <c r="L4650" i="22"/>
  <c r="K4650" i="22"/>
  <c r="O4650" i="22" s="1"/>
  <c r="G4651" i="22"/>
  <c r="T4651" i="22" s="1"/>
  <c r="R4648" i="22" l="1"/>
  <c r="P4649" i="22"/>
  <c r="Q4649" i="22" s="1"/>
  <c r="U4649" i="22" s="1"/>
  <c r="S4648" i="22"/>
  <c r="N4650" i="22"/>
  <c r="M4650" i="22"/>
  <c r="L4651" i="22"/>
  <c r="K4651" i="22"/>
  <c r="O4651" i="22" s="1"/>
  <c r="J4651" i="22"/>
  <c r="G4652" i="22"/>
  <c r="T4652" i="22" s="1"/>
  <c r="R4649" i="22" l="1"/>
  <c r="P4650" i="22"/>
  <c r="Q4650" i="22" s="1"/>
  <c r="U4650" i="22" s="1"/>
  <c r="S4649" i="22"/>
  <c r="N4651" i="22"/>
  <c r="M4651" i="22"/>
  <c r="L4652" i="22"/>
  <c r="K4652" i="22"/>
  <c r="O4652" i="22" s="1"/>
  <c r="J4652" i="22"/>
  <c r="G4653" i="22"/>
  <c r="T4653" i="22" s="1"/>
  <c r="R4650" i="22" l="1"/>
  <c r="P4651" i="22"/>
  <c r="Q4651" i="22" s="1"/>
  <c r="U4651" i="22" s="1"/>
  <c r="S4650" i="22"/>
  <c r="N4652" i="22"/>
  <c r="P4652" i="22" s="1"/>
  <c r="M4652" i="22"/>
  <c r="L4653" i="22"/>
  <c r="K4653" i="22"/>
  <c r="O4653" i="22" s="1"/>
  <c r="J4653" i="22"/>
  <c r="G4654" i="22"/>
  <c r="T4654" i="22" s="1"/>
  <c r="R4651" i="22" l="1"/>
  <c r="S4651" i="22"/>
  <c r="Q4652" i="22"/>
  <c r="U4652" i="22" s="1"/>
  <c r="N4653" i="22"/>
  <c r="P4653" i="22" s="1"/>
  <c r="M4653" i="22"/>
  <c r="J4654" i="22"/>
  <c r="L4654" i="22"/>
  <c r="K4654" i="22"/>
  <c r="O4654" i="22" s="1"/>
  <c r="G4655" i="22"/>
  <c r="T4655" i="22" s="1"/>
  <c r="R4652" i="22" l="1"/>
  <c r="Q4653" i="22"/>
  <c r="U4653" i="22" s="1"/>
  <c r="S4652" i="22"/>
  <c r="N4654" i="22"/>
  <c r="M4654" i="22"/>
  <c r="L4655" i="22"/>
  <c r="K4655" i="22"/>
  <c r="O4655" i="22" s="1"/>
  <c r="J4655" i="22"/>
  <c r="G4656" i="22"/>
  <c r="T4656" i="22" s="1"/>
  <c r="P4654" i="22" l="1"/>
  <c r="Q4654" i="22" s="1"/>
  <c r="U4654" i="22" s="1"/>
  <c r="R4653" i="22"/>
  <c r="S4653" i="22"/>
  <c r="N4655" i="22"/>
  <c r="M4655" i="22"/>
  <c r="L4656" i="22"/>
  <c r="K4656" i="22"/>
  <c r="O4656" i="22" s="1"/>
  <c r="J4656" i="22"/>
  <c r="G4657" i="22"/>
  <c r="T4657" i="22" s="1"/>
  <c r="P4655" i="22" l="1"/>
  <c r="Q4655" i="22" s="1"/>
  <c r="U4655" i="22" s="1"/>
  <c r="R4654" i="22"/>
  <c r="S4654" i="22"/>
  <c r="N4656" i="22"/>
  <c r="M4656" i="22"/>
  <c r="L4657" i="22"/>
  <c r="K4657" i="22"/>
  <c r="O4657" i="22" s="1"/>
  <c r="J4657" i="22"/>
  <c r="G4658" i="22"/>
  <c r="T4658" i="22" s="1"/>
  <c r="P4656" i="22" l="1"/>
  <c r="Q4656" i="22" s="1"/>
  <c r="U4656" i="22" s="1"/>
  <c r="R4655" i="22"/>
  <c r="S4655" i="22"/>
  <c r="N4657" i="22"/>
  <c r="P4657" i="22" s="1"/>
  <c r="M4657" i="22"/>
  <c r="L4658" i="22"/>
  <c r="K4658" i="22"/>
  <c r="O4658" i="22" s="1"/>
  <c r="J4658" i="22"/>
  <c r="G4659" i="22"/>
  <c r="T4659" i="22" s="1"/>
  <c r="R4656" i="22" l="1"/>
  <c r="Q4657" i="22"/>
  <c r="U4657" i="22" s="1"/>
  <c r="S4656" i="22"/>
  <c r="N4658" i="22"/>
  <c r="M4658" i="22"/>
  <c r="L4659" i="22"/>
  <c r="K4659" i="22"/>
  <c r="O4659" i="22" s="1"/>
  <c r="J4659" i="22"/>
  <c r="G4660" i="22"/>
  <c r="T4660" i="22" s="1"/>
  <c r="R4657" i="22" l="1"/>
  <c r="P4658" i="22"/>
  <c r="Q4658" i="22" s="1"/>
  <c r="U4658" i="22" s="1"/>
  <c r="S4657" i="22"/>
  <c r="N4659" i="22"/>
  <c r="M4659" i="22"/>
  <c r="L4660" i="22"/>
  <c r="K4660" i="22"/>
  <c r="O4660" i="22" s="1"/>
  <c r="J4660" i="22"/>
  <c r="G4661" i="22"/>
  <c r="T4661" i="22" s="1"/>
  <c r="R4658" i="22" l="1"/>
  <c r="P4659" i="22"/>
  <c r="Q4659" i="22" s="1"/>
  <c r="U4659" i="22" s="1"/>
  <c r="S4658" i="22"/>
  <c r="N4660" i="22"/>
  <c r="M4660" i="22"/>
  <c r="L4661" i="22"/>
  <c r="K4661" i="22"/>
  <c r="O4661" i="22" s="1"/>
  <c r="J4661" i="22"/>
  <c r="G4662" i="22"/>
  <c r="T4662" i="22" s="1"/>
  <c r="R4659" i="22" l="1"/>
  <c r="P4660" i="22"/>
  <c r="Q4660" i="22" s="1"/>
  <c r="U4660" i="22" s="1"/>
  <c r="S4659" i="22"/>
  <c r="N4661" i="22"/>
  <c r="M4661" i="22"/>
  <c r="L4662" i="22"/>
  <c r="K4662" i="22"/>
  <c r="O4662" i="22" s="1"/>
  <c r="J4662" i="22"/>
  <c r="G4663" i="22"/>
  <c r="T4663" i="22" s="1"/>
  <c r="R4660" i="22" l="1"/>
  <c r="P4661" i="22"/>
  <c r="Q4661" i="22" s="1"/>
  <c r="U4661" i="22" s="1"/>
  <c r="S4660" i="22"/>
  <c r="N4662" i="22"/>
  <c r="M4662" i="22"/>
  <c r="L4663" i="22"/>
  <c r="K4663" i="22"/>
  <c r="O4663" i="22" s="1"/>
  <c r="J4663" i="22"/>
  <c r="G4664" i="22"/>
  <c r="T4664" i="22" s="1"/>
  <c r="R4661" i="22" l="1"/>
  <c r="P4662" i="22"/>
  <c r="Q4662" i="22" s="1"/>
  <c r="U4662" i="22" s="1"/>
  <c r="S4661" i="22"/>
  <c r="N4663" i="22"/>
  <c r="M4663" i="22"/>
  <c r="L4664" i="22"/>
  <c r="K4664" i="22"/>
  <c r="O4664" i="22" s="1"/>
  <c r="J4664" i="22"/>
  <c r="G4665" i="22"/>
  <c r="T4665" i="22" s="1"/>
  <c r="R4662" i="22" l="1"/>
  <c r="S4662" i="22"/>
  <c r="P4663" i="22"/>
  <c r="Q4663" i="22" s="1"/>
  <c r="U4663" i="22" s="1"/>
  <c r="N4664" i="22"/>
  <c r="M4664" i="22"/>
  <c r="L4665" i="22"/>
  <c r="K4665" i="22"/>
  <c r="O4665" i="22" s="1"/>
  <c r="J4665" i="22"/>
  <c r="G4666" i="22"/>
  <c r="T4666" i="22" s="1"/>
  <c r="P4664" i="22" l="1"/>
  <c r="Q4664" i="22" s="1"/>
  <c r="U4664" i="22" s="1"/>
  <c r="R4663" i="22"/>
  <c r="S4663" i="22"/>
  <c r="N4665" i="22"/>
  <c r="M4665" i="22"/>
  <c r="L4666" i="22"/>
  <c r="K4666" i="22"/>
  <c r="O4666" i="22" s="1"/>
  <c r="J4666" i="22"/>
  <c r="G4667" i="22"/>
  <c r="T4667" i="22" s="1"/>
  <c r="R4664" i="22" l="1"/>
  <c r="P4665" i="22"/>
  <c r="Q4665" i="22" s="1"/>
  <c r="U4665" i="22" s="1"/>
  <c r="S4664" i="22"/>
  <c r="N4666" i="22"/>
  <c r="P4666" i="22" s="1"/>
  <c r="M4666" i="22"/>
  <c r="L4667" i="22"/>
  <c r="K4667" i="22"/>
  <c r="O4667" i="22" s="1"/>
  <c r="J4667" i="22"/>
  <c r="G4668" i="22"/>
  <c r="T4668" i="22" s="1"/>
  <c r="R4665" i="22" l="1"/>
  <c r="Q4666" i="22"/>
  <c r="U4666" i="22" s="1"/>
  <c r="S4665" i="22"/>
  <c r="N4667" i="22"/>
  <c r="M4667" i="22"/>
  <c r="L4668" i="22"/>
  <c r="K4668" i="22"/>
  <c r="O4668" i="22" s="1"/>
  <c r="J4668" i="22"/>
  <c r="G4669" i="22"/>
  <c r="T4669" i="22" s="1"/>
  <c r="R4666" i="22" l="1"/>
  <c r="P4667" i="22"/>
  <c r="Q4667" i="22" s="1"/>
  <c r="U4667" i="22" s="1"/>
  <c r="S4666" i="22"/>
  <c r="N4668" i="22"/>
  <c r="M4668" i="22"/>
  <c r="L4669" i="22"/>
  <c r="K4669" i="22"/>
  <c r="O4669" i="22" s="1"/>
  <c r="J4669" i="22"/>
  <c r="G4670" i="22"/>
  <c r="T4670" i="22" s="1"/>
  <c r="R4667" i="22" l="1"/>
  <c r="P4668" i="22"/>
  <c r="Q4668" i="22" s="1"/>
  <c r="U4668" i="22" s="1"/>
  <c r="S4667" i="22"/>
  <c r="N4669" i="22"/>
  <c r="P4669" i="22" s="1"/>
  <c r="M4669" i="22"/>
  <c r="L4670" i="22"/>
  <c r="K4670" i="22"/>
  <c r="O4670" i="22" s="1"/>
  <c r="J4670" i="22"/>
  <c r="G4671" i="22"/>
  <c r="T4671" i="22" s="1"/>
  <c r="R4668" i="22" l="1"/>
  <c r="Q4669" i="22"/>
  <c r="U4669" i="22" s="1"/>
  <c r="S4668" i="22"/>
  <c r="N4670" i="22"/>
  <c r="M4670" i="22"/>
  <c r="L4671" i="22"/>
  <c r="K4671" i="22"/>
  <c r="O4671" i="22" s="1"/>
  <c r="J4671" i="22"/>
  <c r="G4672" i="22"/>
  <c r="T4672" i="22" s="1"/>
  <c r="R4669" i="22" l="1"/>
  <c r="P4670" i="22"/>
  <c r="Q4670" i="22" s="1"/>
  <c r="U4670" i="22" s="1"/>
  <c r="S4669" i="22"/>
  <c r="N4671" i="22"/>
  <c r="M4671" i="22"/>
  <c r="L4672" i="22"/>
  <c r="K4672" i="22"/>
  <c r="O4672" i="22" s="1"/>
  <c r="J4672" i="22"/>
  <c r="G4673" i="22"/>
  <c r="T4673" i="22" s="1"/>
  <c r="R4670" i="22" l="1"/>
  <c r="P4671" i="22"/>
  <c r="Q4671" i="22" s="1"/>
  <c r="U4671" i="22" s="1"/>
  <c r="S4670" i="22"/>
  <c r="N4672" i="22"/>
  <c r="M4672" i="22"/>
  <c r="L4673" i="22"/>
  <c r="K4673" i="22"/>
  <c r="O4673" i="22" s="1"/>
  <c r="J4673" i="22"/>
  <c r="G4674" i="22"/>
  <c r="T4674" i="22" s="1"/>
  <c r="R4671" i="22" l="1"/>
  <c r="P4672" i="22"/>
  <c r="Q4672" i="22" s="1"/>
  <c r="U4672" i="22" s="1"/>
  <c r="S4671" i="22"/>
  <c r="N4673" i="22"/>
  <c r="M4673" i="22"/>
  <c r="L4674" i="22"/>
  <c r="K4674" i="22"/>
  <c r="O4674" i="22" s="1"/>
  <c r="J4674" i="22"/>
  <c r="G4675" i="22"/>
  <c r="T4675" i="22" s="1"/>
  <c r="R4672" i="22" l="1"/>
  <c r="P4673" i="22"/>
  <c r="Q4673" i="22" s="1"/>
  <c r="U4673" i="22" s="1"/>
  <c r="S4672" i="22"/>
  <c r="M4674" i="22"/>
  <c r="N4674" i="22"/>
  <c r="L4675" i="22"/>
  <c r="K4675" i="22"/>
  <c r="O4675" i="22" s="1"/>
  <c r="J4675" i="22"/>
  <c r="G4676" i="22"/>
  <c r="T4676" i="22" s="1"/>
  <c r="R4673" i="22" l="1"/>
  <c r="P4674" i="22"/>
  <c r="Q4674" i="22" s="1"/>
  <c r="U4674" i="22" s="1"/>
  <c r="S4673" i="22"/>
  <c r="N4675" i="22"/>
  <c r="M4675" i="22"/>
  <c r="L4676" i="22"/>
  <c r="K4676" i="22"/>
  <c r="O4676" i="22" s="1"/>
  <c r="J4676" i="22"/>
  <c r="G4677" i="22"/>
  <c r="T4677" i="22" s="1"/>
  <c r="R4674" i="22" l="1"/>
  <c r="P4675" i="22"/>
  <c r="Q4675" i="22" s="1"/>
  <c r="U4675" i="22" s="1"/>
  <c r="S4674" i="22"/>
  <c r="N4676" i="22"/>
  <c r="M4676" i="22"/>
  <c r="L4677" i="22"/>
  <c r="K4677" i="22"/>
  <c r="O4677" i="22" s="1"/>
  <c r="J4677" i="22"/>
  <c r="G4678" i="22"/>
  <c r="T4678" i="22" s="1"/>
  <c r="R4675" i="22" l="1"/>
  <c r="P4676" i="22"/>
  <c r="Q4676" i="22" s="1"/>
  <c r="U4676" i="22" s="1"/>
  <c r="S4675" i="22"/>
  <c r="N4677" i="22"/>
  <c r="P4677" i="22" s="1"/>
  <c r="M4677" i="22"/>
  <c r="L4678" i="22"/>
  <c r="K4678" i="22"/>
  <c r="O4678" i="22" s="1"/>
  <c r="J4678" i="22"/>
  <c r="G4679" i="22"/>
  <c r="T4679" i="22" s="1"/>
  <c r="R4676" i="22" l="1"/>
  <c r="Q4677" i="22"/>
  <c r="U4677" i="22" s="1"/>
  <c r="S4676" i="22"/>
  <c r="N4678" i="22"/>
  <c r="P4678" i="22" s="1"/>
  <c r="M4678" i="22"/>
  <c r="L4679" i="22"/>
  <c r="K4679" i="22"/>
  <c r="O4679" i="22" s="1"/>
  <c r="J4679" i="22"/>
  <c r="G4680" i="22"/>
  <c r="T4680" i="22" s="1"/>
  <c r="R4677" i="22" l="1"/>
  <c r="S4677" i="22"/>
  <c r="Q4678" i="22"/>
  <c r="U4678" i="22" s="1"/>
  <c r="N4679" i="22"/>
  <c r="M4679" i="22"/>
  <c r="L4680" i="22"/>
  <c r="K4680" i="22"/>
  <c r="O4680" i="22" s="1"/>
  <c r="J4680" i="22"/>
  <c r="G4681" i="22"/>
  <c r="T4681" i="22" s="1"/>
  <c r="R4678" i="22" l="1"/>
  <c r="P4679" i="22"/>
  <c r="Q4679" i="22" s="1"/>
  <c r="U4679" i="22" s="1"/>
  <c r="S4678" i="22"/>
  <c r="N4680" i="22"/>
  <c r="M4680" i="22"/>
  <c r="L4681" i="22"/>
  <c r="K4681" i="22"/>
  <c r="O4681" i="22" s="1"/>
  <c r="J4681" i="22"/>
  <c r="G4682" i="22"/>
  <c r="T4682" i="22" s="1"/>
  <c r="R4679" i="22" l="1"/>
  <c r="P4680" i="22"/>
  <c r="Q4680" i="22" s="1"/>
  <c r="U4680" i="22" s="1"/>
  <c r="S4679" i="22"/>
  <c r="N4681" i="22"/>
  <c r="P4681" i="22" s="1"/>
  <c r="M4681" i="22"/>
  <c r="L4682" i="22"/>
  <c r="K4682" i="22"/>
  <c r="O4682" i="22" s="1"/>
  <c r="J4682" i="22"/>
  <c r="G4683" i="22"/>
  <c r="T4683" i="22" s="1"/>
  <c r="R4680" i="22" l="1"/>
  <c r="Q4681" i="22"/>
  <c r="U4681" i="22" s="1"/>
  <c r="S4680" i="22"/>
  <c r="N4682" i="22"/>
  <c r="M4682" i="22"/>
  <c r="L4683" i="22"/>
  <c r="K4683" i="22"/>
  <c r="O4683" i="22" s="1"/>
  <c r="J4683" i="22"/>
  <c r="G4684" i="22"/>
  <c r="T4684" i="22" s="1"/>
  <c r="R4681" i="22" l="1"/>
  <c r="P4682" i="22"/>
  <c r="Q4682" i="22" s="1"/>
  <c r="U4682" i="22" s="1"/>
  <c r="S4681" i="22"/>
  <c r="N4683" i="22"/>
  <c r="M4683" i="22"/>
  <c r="L4684" i="22"/>
  <c r="K4684" i="22"/>
  <c r="O4684" i="22" s="1"/>
  <c r="J4684" i="22"/>
  <c r="G4685" i="22"/>
  <c r="T4685" i="22" s="1"/>
  <c r="R4682" i="22" l="1"/>
  <c r="P4683" i="22"/>
  <c r="Q4683" i="22" s="1"/>
  <c r="U4683" i="22" s="1"/>
  <c r="S4682" i="22"/>
  <c r="N4684" i="22"/>
  <c r="M4684" i="22"/>
  <c r="L4685" i="22"/>
  <c r="K4685" i="22"/>
  <c r="O4685" i="22" s="1"/>
  <c r="J4685" i="22"/>
  <c r="G4686" i="22"/>
  <c r="T4686" i="22" s="1"/>
  <c r="R4683" i="22" l="1"/>
  <c r="P4684" i="22"/>
  <c r="Q4684" i="22" s="1"/>
  <c r="U4684" i="22" s="1"/>
  <c r="S4683" i="22"/>
  <c r="N4685" i="22"/>
  <c r="M4685" i="22"/>
  <c r="L4686" i="22"/>
  <c r="K4686" i="22"/>
  <c r="O4686" i="22" s="1"/>
  <c r="J4686" i="22"/>
  <c r="G4687" i="22"/>
  <c r="T4687" i="22" s="1"/>
  <c r="R4684" i="22" l="1"/>
  <c r="P4685" i="22"/>
  <c r="Q4685" i="22" s="1"/>
  <c r="U4685" i="22" s="1"/>
  <c r="S4684" i="22"/>
  <c r="N4686" i="22"/>
  <c r="P4686" i="22" s="1"/>
  <c r="M4686" i="22"/>
  <c r="L4687" i="22"/>
  <c r="K4687" i="22"/>
  <c r="O4687" i="22" s="1"/>
  <c r="J4687" i="22"/>
  <c r="G4688" i="22"/>
  <c r="T4688" i="22" s="1"/>
  <c r="R4685" i="22" l="1"/>
  <c r="Q4686" i="22"/>
  <c r="U4686" i="22" s="1"/>
  <c r="S4685" i="22"/>
  <c r="N4687" i="22"/>
  <c r="M4687" i="22"/>
  <c r="L4688" i="22"/>
  <c r="K4688" i="22"/>
  <c r="O4688" i="22" s="1"/>
  <c r="J4688" i="22"/>
  <c r="G4689" i="22"/>
  <c r="T4689" i="22" s="1"/>
  <c r="R4686" i="22" l="1"/>
  <c r="P4687" i="22"/>
  <c r="Q4687" i="22" s="1"/>
  <c r="U4687" i="22" s="1"/>
  <c r="S4686" i="22"/>
  <c r="N4688" i="22"/>
  <c r="P4688" i="22" s="1"/>
  <c r="M4688" i="22"/>
  <c r="L4689" i="22"/>
  <c r="K4689" i="22"/>
  <c r="O4689" i="22" s="1"/>
  <c r="J4689" i="22"/>
  <c r="G4690" i="22"/>
  <c r="T4690" i="22" s="1"/>
  <c r="R4687" i="22" l="1"/>
  <c r="S4687" i="22"/>
  <c r="Q4688" i="22"/>
  <c r="U4688" i="22" s="1"/>
  <c r="N4689" i="22"/>
  <c r="M4689" i="22"/>
  <c r="L4690" i="22"/>
  <c r="K4690" i="22"/>
  <c r="O4690" i="22" s="1"/>
  <c r="J4690" i="22"/>
  <c r="G4691" i="22"/>
  <c r="T4691" i="22" s="1"/>
  <c r="P4689" i="22" l="1"/>
  <c r="Q4689" i="22" s="1"/>
  <c r="U4689" i="22" s="1"/>
  <c r="R4688" i="22"/>
  <c r="S4688" i="22"/>
  <c r="N4690" i="22"/>
  <c r="M4690" i="22"/>
  <c r="L4691" i="22"/>
  <c r="K4691" i="22"/>
  <c r="O4691" i="22" s="1"/>
  <c r="J4691" i="22"/>
  <c r="G4692" i="22"/>
  <c r="T4692" i="22" s="1"/>
  <c r="P4690" i="22" l="1"/>
  <c r="Q4690" i="22" s="1"/>
  <c r="U4690" i="22" s="1"/>
  <c r="R4689" i="22"/>
  <c r="S4689" i="22"/>
  <c r="N4691" i="22"/>
  <c r="M4691" i="22"/>
  <c r="L4692" i="22"/>
  <c r="K4692" i="22"/>
  <c r="O4692" i="22" s="1"/>
  <c r="J4692" i="22"/>
  <c r="G4693" i="22"/>
  <c r="T4693" i="22" s="1"/>
  <c r="R4690" i="22" l="1"/>
  <c r="P4691" i="22"/>
  <c r="Q4691" i="22" s="1"/>
  <c r="U4691" i="22" s="1"/>
  <c r="S4690" i="22"/>
  <c r="N4692" i="22"/>
  <c r="M4692" i="22"/>
  <c r="J4693" i="22"/>
  <c r="L4693" i="22"/>
  <c r="K4693" i="22"/>
  <c r="O4693" i="22" s="1"/>
  <c r="G4694" i="22"/>
  <c r="T4694" i="22" s="1"/>
  <c r="R4691" i="22" l="1"/>
  <c r="P4692" i="22"/>
  <c r="Q4692" i="22" s="1"/>
  <c r="U4692" i="22" s="1"/>
  <c r="S4691" i="22"/>
  <c r="N4693" i="22"/>
  <c r="M4693" i="22"/>
  <c r="L4694" i="22"/>
  <c r="K4694" i="22"/>
  <c r="O4694" i="22" s="1"/>
  <c r="J4694" i="22"/>
  <c r="G4695" i="22"/>
  <c r="T4695" i="22" s="1"/>
  <c r="R4692" i="22" l="1"/>
  <c r="P4693" i="22"/>
  <c r="Q4693" i="22" s="1"/>
  <c r="U4693" i="22" s="1"/>
  <c r="S4692" i="22"/>
  <c r="N4694" i="22"/>
  <c r="M4694" i="22"/>
  <c r="L4695" i="22"/>
  <c r="K4695" i="22"/>
  <c r="O4695" i="22" s="1"/>
  <c r="J4695" i="22"/>
  <c r="G4696" i="22"/>
  <c r="T4696" i="22" s="1"/>
  <c r="R4693" i="22" l="1"/>
  <c r="P4694" i="22"/>
  <c r="Q4694" i="22" s="1"/>
  <c r="U4694" i="22" s="1"/>
  <c r="S4693" i="22"/>
  <c r="N4695" i="22"/>
  <c r="M4695" i="22"/>
  <c r="L4696" i="22"/>
  <c r="K4696" i="22"/>
  <c r="O4696" i="22" s="1"/>
  <c r="J4696" i="22"/>
  <c r="G4697" i="22"/>
  <c r="T4697" i="22" s="1"/>
  <c r="R4694" i="22" l="1"/>
  <c r="P4695" i="22"/>
  <c r="Q4695" i="22" s="1"/>
  <c r="U4695" i="22" s="1"/>
  <c r="S4694" i="22"/>
  <c r="N4696" i="22"/>
  <c r="M4696" i="22"/>
  <c r="L4697" i="22"/>
  <c r="K4697" i="22"/>
  <c r="O4697" i="22" s="1"/>
  <c r="J4697" i="22"/>
  <c r="G4698" i="22"/>
  <c r="T4698" i="22" s="1"/>
  <c r="R4695" i="22" l="1"/>
  <c r="P4696" i="22"/>
  <c r="Q4696" i="22" s="1"/>
  <c r="U4696" i="22" s="1"/>
  <c r="S4695" i="22"/>
  <c r="N4697" i="22"/>
  <c r="M4697" i="22"/>
  <c r="L4698" i="22"/>
  <c r="K4698" i="22"/>
  <c r="O4698" i="22" s="1"/>
  <c r="J4698" i="22"/>
  <c r="G4699" i="22"/>
  <c r="T4699" i="22" s="1"/>
  <c r="R4696" i="22" l="1"/>
  <c r="P4697" i="22"/>
  <c r="Q4697" i="22" s="1"/>
  <c r="U4697" i="22" s="1"/>
  <c r="S4696" i="22"/>
  <c r="N4698" i="22"/>
  <c r="P4698" i="22" s="1"/>
  <c r="M4698" i="22"/>
  <c r="L4699" i="22"/>
  <c r="K4699" i="22"/>
  <c r="O4699" i="22" s="1"/>
  <c r="J4699" i="22"/>
  <c r="G4700" i="22"/>
  <c r="T4700" i="22" s="1"/>
  <c r="R4697" i="22" l="1"/>
  <c r="Q4698" i="22"/>
  <c r="U4698" i="22" s="1"/>
  <c r="S4697" i="22"/>
  <c r="N4699" i="22"/>
  <c r="M4699" i="22"/>
  <c r="L4700" i="22"/>
  <c r="K4700" i="22"/>
  <c r="O4700" i="22" s="1"/>
  <c r="J4700" i="22"/>
  <c r="G4701" i="22"/>
  <c r="T4701" i="22" s="1"/>
  <c r="R4698" i="22" l="1"/>
  <c r="P4699" i="22"/>
  <c r="Q4699" i="22" s="1"/>
  <c r="U4699" i="22" s="1"/>
  <c r="S4698" i="22"/>
  <c r="N4700" i="22"/>
  <c r="M4700" i="22"/>
  <c r="L4701" i="22"/>
  <c r="K4701" i="22"/>
  <c r="O4701" i="22" s="1"/>
  <c r="J4701" i="22"/>
  <c r="G4702" i="22"/>
  <c r="T4702" i="22" s="1"/>
  <c r="P4700" i="22" l="1"/>
  <c r="Q4700" i="22" s="1"/>
  <c r="U4700" i="22" s="1"/>
  <c r="R4699" i="22"/>
  <c r="S4699" i="22"/>
  <c r="N4701" i="22"/>
  <c r="M4701" i="22"/>
  <c r="L4702" i="22"/>
  <c r="K4702" i="22"/>
  <c r="O4702" i="22" s="1"/>
  <c r="J4702" i="22"/>
  <c r="G4703" i="22"/>
  <c r="T4703" i="22" s="1"/>
  <c r="P4701" i="22" l="1"/>
  <c r="Q4701" i="22" s="1"/>
  <c r="U4701" i="22" s="1"/>
  <c r="R4700" i="22"/>
  <c r="S4700" i="22"/>
  <c r="N4702" i="22"/>
  <c r="M4702" i="22"/>
  <c r="L4703" i="22"/>
  <c r="K4703" i="22"/>
  <c r="O4703" i="22" s="1"/>
  <c r="J4703" i="22"/>
  <c r="G4704" i="22"/>
  <c r="T4704" i="22" s="1"/>
  <c r="P4702" i="22" l="1"/>
  <c r="Q4702" i="22" s="1"/>
  <c r="U4702" i="22" s="1"/>
  <c r="R4701" i="22"/>
  <c r="S4701" i="22"/>
  <c r="N4703" i="22"/>
  <c r="M4703" i="22"/>
  <c r="L4704" i="22"/>
  <c r="K4704" i="22"/>
  <c r="O4704" i="22" s="1"/>
  <c r="J4704" i="22"/>
  <c r="G4705" i="22"/>
  <c r="T4705" i="22" s="1"/>
  <c r="P4703" i="22" l="1"/>
  <c r="Q4703" i="22" s="1"/>
  <c r="U4703" i="22" s="1"/>
  <c r="R4702" i="22"/>
  <c r="S4702" i="22"/>
  <c r="N4704" i="22"/>
  <c r="M4704" i="22"/>
  <c r="J4705" i="22"/>
  <c r="L4705" i="22"/>
  <c r="K4705" i="22"/>
  <c r="O4705" i="22" s="1"/>
  <c r="G4706" i="22"/>
  <c r="T4706" i="22" s="1"/>
  <c r="P4704" i="22" l="1"/>
  <c r="Q4704" i="22" s="1"/>
  <c r="U4704" i="22" s="1"/>
  <c r="R4703" i="22"/>
  <c r="S4703" i="22"/>
  <c r="N4705" i="22"/>
  <c r="M4705" i="22"/>
  <c r="L4706" i="22"/>
  <c r="K4706" i="22"/>
  <c r="O4706" i="22" s="1"/>
  <c r="J4706" i="22"/>
  <c r="G4707" i="22"/>
  <c r="T4707" i="22" s="1"/>
  <c r="R4704" i="22" l="1"/>
  <c r="P4705" i="22"/>
  <c r="Q4705" i="22" s="1"/>
  <c r="U4705" i="22" s="1"/>
  <c r="S4704" i="22"/>
  <c r="N4706" i="22"/>
  <c r="M4706" i="22"/>
  <c r="L4707" i="22"/>
  <c r="K4707" i="22"/>
  <c r="O4707" i="22" s="1"/>
  <c r="J4707" i="22"/>
  <c r="G4708" i="22"/>
  <c r="T4708" i="22" s="1"/>
  <c r="P4706" i="22" l="1"/>
  <c r="Q4706" i="22" s="1"/>
  <c r="U4706" i="22" s="1"/>
  <c r="R4705" i="22"/>
  <c r="S4705" i="22"/>
  <c r="N4707" i="22"/>
  <c r="M4707" i="22"/>
  <c r="L4708" i="22"/>
  <c r="K4708" i="22"/>
  <c r="O4708" i="22" s="1"/>
  <c r="J4708" i="22"/>
  <c r="G4709" i="22"/>
  <c r="T4709" i="22" s="1"/>
  <c r="R4706" i="22" l="1"/>
  <c r="P4707" i="22"/>
  <c r="Q4707" i="22" s="1"/>
  <c r="U4707" i="22" s="1"/>
  <c r="S4706" i="22"/>
  <c r="N4708" i="22"/>
  <c r="M4708" i="22"/>
  <c r="L4709" i="22"/>
  <c r="K4709" i="22"/>
  <c r="O4709" i="22" s="1"/>
  <c r="J4709" i="22"/>
  <c r="G4710" i="22"/>
  <c r="T4710" i="22" s="1"/>
  <c r="P4708" i="22" l="1"/>
  <c r="Q4708" i="22" s="1"/>
  <c r="U4708" i="22" s="1"/>
  <c r="R4707" i="22"/>
  <c r="S4707" i="22"/>
  <c r="N4709" i="22"/>
  <c r="M4709" i="22"/>
  <c r="L4710" i="22"/>
  <c r="K4710" i="22"/>
  <c r="O4710" i="22" s="1"/>
  <c r="J4710" i="22"/>
  <c r="G4711" i="22"/>
  <c r="T4711" i="22" s="1"/>
  <c r="P4709" i="22" l="1"/>
  <c r="Q4709" i="22" s="1"/>
  <c r="U4709" i="22" s="1"/>
  <c r="R4708" i="22"/>
  <c r="S4708" i="22"/>
  <c r="N4710" i="22"/>
  <c r="M4710" i="22"/>
  <c r="L4711" i="22"/>
  <c r="K4711" i="22"/>
  <c r="O4711" i="22" s="1"/>
  <c r="J4711" i="22"/>
  <c r="G4712" i="22"/>
  <c r="T4712" i="22" s="1"/>
  <c r="P4710" i="22" l="1"/>
  <c r="Q4710" i="22" s="1"/>
  <c r="U4710" i="22" s="1"/>
  <c r="R4709" i="22"/>
  <c r="S4709" i="22"/>
  <c r="N4711" i="22"/>
  <c r="M4711" i="22"/>
  <c r="L4712" i="22"/>
  <c r="K4712" i="22"/>
  <c r="O4712" i="22" s="1"/>
  <c r="J4712" i="22"/>
  <c r="G4713" i="22"/>
  <c r="T4713" i="22" s="1"/>
  <c r="R4710" i="22" l="1"/>
  <c r="P4711" i="22"/>
  <c r="Q4711" i="22" s="1"/>
  <c r="U4711" i="22" s="1"/>
  <c r="S4710" i="22"/>
  <c r="N4712" i="22"/>
  <c r="M4712" i="22"/>
  <c r="L4713" i="22"/>
  <c r="K4713" i="22"/>
  <c r="O4713" i="22" s="1"/>
  <c r="J4713" i="22"/>
  <c r="G4714" i="22"/>
  <c r="T4714" i="22" s="1"/>
  <c r="R4711" i="22" l="1"/>
  <c r="P4712" i="22"/>
  <c r="Q4712" i="22" s="1"/>
  <c r="U4712" i="22" s="1"/>
  <c r="S4711" i="22"/>
  <c r="N4713" i="22"/>
  <c r="P4713" i="22" s="1"/>
  <c r="M4713" i="22"/>
  <c r="L4714" i="22"/>
  <c r="K4714" i="22"/>
  <c r="O4714" i="22" s="1"/>
  <c r="J4714" i="22"/>
  <c r="G4715" i="22"/>
  <c r="T4715" i="22" s="1"/>
  <c r="R4712" i="22" l="1"/>
  <c r="Q4713" i="22"/>
  <c r="U4713" i="22" s="1"/>
  <c r="S4712" i="22"/>
  <c r="N4714" i="22"/>
  <c r="M4714" i="22"/>
  <c r="J4715" i="22"/>
  <c r="L4715" i="22"/>
  <c r="K4715" i="22"/>
  <c r="O4715" i="22" s="1"/>
  <c r="G4716" i="22"/>
  <c r="T4716" i="22" s="1"/>
  <c r="R4713" i="22" l="1"/>
  <c r="P4714" i="22"/>
  <c r="Q4714" i="22" s="1"/>
  <c r="U4714" i="22" s="1"/>
  <c r="S4713" i="22"/>
  <c r="N4715" i="22"/>
  <c r="M4715" i="22"/>
  <c r="L4716" i="22"/>
  <c r="K4716" i="22"/>
  <c r="O4716" i="22" s="1"/>
  <c r="J4716" i="22"/>
  <c r="G4717" i="22"/>
  <c r="T4717" i="22" s="1"/>
  <c r="P4715" i="22" l="1"/>
  <c r="Q4715" i="22" s="1"/>
  <c r="U4715" i="22" s="1"/>
  <c r="R4714" i="22"/>
  <c r="S4714" i="22"/>
  <c r="N4716" i="22"/>
  <c r="M4716" i="22"/>
  <c r="L4717" i="22"/>
  <c r="K4717" i="22"/>
  <c r="O4717" i="22" s="1"/>
  <c r="J4717" i="22"/>
  <c r="G4718" i="22"/>
  <c r="T4718" i="22" s="1"/>
  <c r="P4716" i="22" l="1"/>
  <c r="Q4716" i="22" s="1"/>
  <c r="U4716" i="22" s="1"/>
  <c r="R4715" i="22"/>
  <c r="S4715" i="22"/>
  <c r="M4717" i="22"/>
  <c r="N4717" i="22"/>
  <c r="L4718" i="22"/>
  <c r="K4718" i="22"/>
  <c r="O4718" i="22" s="1"/>
  <c r="J4718" i="22"/>
  <c r="G4719" i="22"/>
  <c r="T4719" i="22" s="1"/>
  <c r="P4717" i="22" l="1"/>
  <c r="Q4717" i="22" s="1"/>
  <c r="U4717" i="22" s="1"/>
  <c r="R4716" i="22"/>
  <c r="S4716" i="22"/>
  <c r="N4718" i="22"/>
  <c r="M4718" i="22"/>
  <c r="L4719" i="22"/>
  <c r="K4719" i="22"/>
  <c r="O4719" i="22" s="1"/>
  <c r="J4719" i="22"/>
  <c r="G4720" i="22"/>
  <c r="T4720" i="22" s="1"/>
  <c r="R4717" i="22" l="1"/>
  <c r="P4718" i="22"/>
  <c r="Q4718" i="22" s="1"/>
  <c r="U4718" i="22" s="1"/>
  <c r="S4717" i="22"/>
  <c r="N4719" i="22"/>
  <c r="M4719" i="22"/>
  <c r="L4720" i="22"/>
  <c r="K4720" i="22"/>
  <c r="O4720" i="22" s="1"/>
  <c r="J4720" i="22"/>
  <c r="G4721" i="22"/>
  <c r="T4721" i="22" s="1"/>
  <c r="P4719" i="22" l="1"/>
  <c r="Q4719" i="22" s="1"/>
  <c r="U4719" i="22" s="1"/>
  <c r="R4718" i="22"/>
  <c r="S4718" i="22"/>
  <c r="N4720" i="22"/>
  <c r="M4720" i="22"/>
  <c r="L4721" i="22"/>
  <c r="K4721" i="22"/>
  <c r="O4721" i="22" s="1"/>
  <c r="J4721" i="22"/>
  <c r="G4722" i="22"/>
  <c r="T4722" i="22" s="1"/>
  <c r="P4720" i="22" l="1"/>
  <c r="Q4720" i="22" s="1"/>
  <c r="U4720" i="22" s="1"/>
  <c r="S4719" i="22"/>
  <c r="R4719" i="22"/>
  <c r="N4721" i="22"/>
  <c r="M4721" i="22"/>
  <c r="L4722" i="22"/>
  <c r="K4722" i="22"/>
  <c r="O4722" i="22" s="1"/>
  <c r="J4722" i="22"/>
  <c r="G4723" i="22"/>
  <c r="T4723" i="22" s="1"/>
  <c r="P4721" i="22" l="1"/>
  <c r="Q4721" i="22" s="1"/>
  <c r="U4721" i="22" s="1"/>
  <c r="R4720" i="22"/>
  <c r="S4720" i="22"/>
  <c r="N4722" i="22"/>
  <c r="M4722" i="22"/>
  <c r="J4723" i="22"/>
  <c r="L4723" i="22"/>
  <c r="K4723" i="22"/>
  <c r="O4723" i="22" s="1"/>
  <c r="G4724" i="22"/>
  <c r="T4724" i="22" s="1"/>
  <c r="P4722" i="22" l="1"/>
  <c r="Q4722" i="22" s="1"/>
  <c r="U4722" i="22" s="1"/>
  <c r="R4721" i="22"/>
  <c r="S4721" i="22"/>
  <c r="N4723" i="22"/>
  <c r="M4723" i="22"/>
  <c r="L4724" i="22"/>
  <c r="K4724" i="22"/>
  <c r="O4724" i="22" s="1"/>
  <c r="J4724" i="22"/>
  <c r="G4725" i="22"/>
  <c r="T4725" i="22" s="1"/>
  <c r="P4723" i="22" l="1"/>
  <c r="Q4723" i="22" s="1"/>
  <c r="U4723" i="22" s="1"/>
  <c r="R4722" i="22"/>
  <c r="S4722" i="22"/>
  <c r="N4724" i="22"/>
  <c r="M4724" i="22"/>
  <c r="L4725" i="22"/>
  <c r="K4725" i="22"/>
  <c r="O4725" i="22" s="1"/>
  <c r="J4725" i="22"/>
  <c r="G4726" i="22"/>
  <c r="T4726" i="22" s="1"/>
  <c r="P4724" i="22" l="1"/>
  <c r="Q4724" i="22" s="1"/>
  <c r="U4724" i="22" s="1"/>
  <c r="R4723" i="22"/>
  <c r="S4723" i="22"/>
  <c r="N4725" i="22"/>
  <c r="M4725" i="22"/>
  <c r="L4726" i="22"/>
  <c r="K4726" i="22"/>
  <c r="O4726" i="22" s="1"/>
  <c r="J4726" i="22"/>
  <c r="G4727" i="22"/>
  <c r="T4727" i="22" s="1"/>
  <c r="P4725" i="22" l="1"/>
  <c r="Q4725" i="22" s="1"/>
  <c r="U4725" i="22" s="1"/>
  <c r="R4724" i="22"/>
  <c r="S4724" i="22"/>
  <c r="N4726" i="22"/>
  <c r="M4726" i="22"/>
  <c r="L4727" i="22"/>
  <c r="K4727" i="22"/>
  <c r="O4727" i="22" s="1"/>
  <c r="J4727" i="22"/>
  <c r="G4728" i="22"/>
  <c r="T4728" i="22" s="1"/>
  <c r="P4726" i="22" l="1"/>
  <c r="Q4726" i="22" s="1"/>
  <c r="U4726" i="22" s="1"/>
  <c r="R4725" i="22"/>
  <c r="S4725" i="22"/>
  <c r="N4727" i="22"/>
  <c r="M4727" i="22"/>
  <c r="L4728" i="22"/>
  <c r="K4728" i="22"/>
  <c r="O4728" i="22" s="1"/>
  <c r="J4728" i="22"/>
  <c r="G4729" i="22"/>
  <c r="T4729" i="22" s="1"/>
  <c r="R4726" i="22" l="1"/>
  <c r="P4727" i="22"/>
  <c r="Q4727" i="22" s="1"/>
  <c r="U4727" i="22" s="1"/>
  <c r="S4726" i="22"/>
  <c r="N4728" i="22"/>
  <c r="P4728" i="22" s="1"/>
  <c r="M4728" i="22"/>
  <c r="L4729" i="22"/>
  <c r="K4729" i="22"/>
  <c r="O4729" i="22" s="1"/>
  <c r="J4729" i="22"/>
  <c r="G4730" i="22"/>
  <c r="T4730" i="22" s="1"/>
  <c r="R4727" i="22" l="1"/>
  <c r="Q4728" i="22"/>
  <c r="U4728" i="22" s="1"/>
  <c r="S4727" i="22"/>
  <c r="N4729" i="22"/>
  <c r="M4729" i="22"/>
  <c r="L4730" i="22"/>
  <c r="K4730" i="22"/>
  <c r="O4730" i="22" s="1"/>
  <c r="J4730" i="22"/>
  <c r="G4731" i="22"/>
  <c r="T4731" i="22" s="1"/>
  <c r="R4728" i="22" l="1"/>
  <c r="P4729" i="22"/>
  <c r="Q4729" i="22" s="1"/>
  <c r="U4729" i="22" s="1"/>
  <c r="S4728" i="22"/>
  <c r="N4730" i="22"/>
  <c r="M4730" i="22"/>
  <c r="L4731" i="22"/>
  <c r="K4731" i="22"/>
  <c r="O4731" i="22" s="1"/>
  <c r="J4731" i="22"/>
  <c r="G4732" i="22"/>
  <c r="T4732" i="22" s="1"/>
  <c r="R4729" i="22" l="1"/>
  <c r="P4730" i="22"/>
  <c r="Q4730" i="22" s="1"/>
  <c r="U4730" i="22" s="1"/>
  <c r="S4729" i="22"/>
  <c r="N4731" i="22"/>
  <c r="M4731" i="22"/>
  <c r="L4732" i="22"/>
  <c r="K4732" i="22"/>
  <c r="O4732" i="22" s="1"/>
  <c r="J4732" i="22"/>
  <c r="G4733" i="22"/>
  <c r="T4733" i="22" s="1"/>
  <c r="R4730" i="22" l="1"/>
  <c r="P4731" i="22"/>
  <c r="Q4731" i="22" s="1"/>
  <c r="U4731" i="22" s="1"/>
  <c r="S4730" i="22"/>
  <c r="N4732" i="22"/>
  <c r="M4732" i="22"/>
  <c r="L4733" i="22"/>
  <c r="K4733" i="22"/>
  <c r="O4733" i="22" s="1"/>
  <c r="J4733" i="22"/>
  <c r="G4734" i="22"/>
  <c r="T4734" i="22" s="1"/>
  <c r="R4731" i="22" l="1"/>
  <c r="P4732" i="22"/>
  <c r="Q4732" i="22" s="1"/>
  <c r="U4732" i="22" s="1"/>
  <c r="S4731" i="22"/>
  <c r="N4733" i="22"/>
  <c r="M4733" i="22"/>
  <c r="L4734" i="22"/>
  <c r="K4734" i="22"/>
  <c r="O4734" i="22" s="1"/>
  <c r="J4734" i="22"/>
  <c r="G4735" i="22"/>
  <c r="T4735" i="22" s="1"/>
  <c r="S4732" i="22" l="1"/>
  <c r="P4733" i="22"/>
  <c r="Q4733" i="22" s="1"/>
  <c r="U4733" i="22" s="1"/>
  <c r="R4732" i="22"/>
  <c r="N4734" i="22"/>
  <c r="M4734" i="22"/>
  <c r="L4735" i="22"/>
  <c r="K4735" i="22"/>
  <c r="O4735" i="22" s="1"/>
  <c r="J4735" i="22"/>
  <c r="G4736" i="22"/>
  <c r="T4736" i="22" s="1"/>
  <c r="R4733" i="22" l="1"/>
  <c r="P4734" i="22"/>
  <c r="Q4734" i="22" s="1"/>
  <c r="U4734" i="22" s="1"/>
  <c r="S4733" i="22"/>
  <c r="N4735" i="22"/>
  <c r="M4735" i="22"/>
  <c r="J4736" i="22"/>
  <c r="L4736" i="22"/>
  <c r="K4736" i="22"/>
  <c r="O4736" i="22" s="1"/>
  <c r="G4737" i="22"/>
  <c r="T4737" i="22" s="1"/>
  <c r="R4734" i="22" l="1"/>
  <c r="P4735" i="22"/>
  <c r="Q4735" i="22" s="1"/>
  <c r="U4735" i="22" s="1"/>
  <c r="S4734" i="22"/>
  <c r="N4736" i="22"/>
  <c r="M4736" i="22"/>
  <c r="L4737" i="22"/>
  <c r="K4737" i="22"/>
  <c r="O4737" i="22" s="1"/>
  <c r="J4737" i="22"/>
  <c r="G4738" i="22"/>
  <c r="T4738" i="22" s="1"/>
  <c r="R4735" i="22" l="1"/>
  <c r="P4736" i="22"/>
  <c r="Q4736" i="22" s="1"/>
  <c r="U4736" i="22" s="1"/>
  <c r="S4735" i="22"/>
  <c r="N4737" i="22"/>
  <c r="M4737" i="22"/>
  <c r="L4738" i="22"/>
  <c r="K4738" i="22"/>
  <c r="O4738" i="22" s="1"/>
  <c r="J4738" i="22"/>
  <c r="G4739" i="22"/>
  <c r="T4739" i="22" s="1"/>
  <c r="R4736" i="22" l="1"/>
  <c r="P4737" i="22"/>
  <c r="Q4737" i="22" s="1"/>
  <c r="U4737" i="22" s="1"/>
  <c r="S4736" i="22"/>
  <c r="N4738" i="22"/>
  <c r="M4738" i="22"/>
  <c r="L4739" i="22"/>
  <c r="K4739" i="22"/>
  <c r="O4739" i="22" s="1"/>
  <c r="J4739" i="22"/>
  <c r="G4740" i="22"/>
  <c r="T4740" i="22" s="1"/>
  <c r="R4737" i="22" l="1"/>
  <c r="P4738" i="22"/>
  <c r="Q4738" i="22" s="1"/>
  <c r="U4738" i="22" s="1"/>
  <c r="S4737" i="22"/>
  <c r="N4739" i="22"/>
  <c r="M4739" i="22"/>
  <c r="L4740" i="22"/>
  <c r="K4740" i="22"/>
  <c r="O4740" i="22" s="1"/>
  <c r="J4740" i="22"/>
  <c r="G4741" i="22"/>
  <c r="T4741" i="22" s="1"/>
  <c r="R4738" i="22" l="1"/>
  <c r="P4739" i="22"/>
  <c r="Q4739" i="22" s="1"/>
  <c r="U4739" i="22" s="1"/>
  <c r="S4738" i="22"/>
  <c r="N4740" i="22"/>
  <c r="P4740" i="22" s="1"/>
  <c r="M4740" i="22"/>
  <c r="L4741" i="22"/>
  <c r="K4741" i="22"/>
  <c r="O4741" i="22" s="1"/>
  <c r="J4741" i="22"/>
  <c r="G4742" i="22"/>
  <c r="T4742" i="22" s="1"/>
  <c r="R4739" i="22" l="1"/>
  <c r="Q4740" i="22"/>
  <c r="U4740" i="22" s="1"/>
  <c r="S4739" i="22"/>
  <c r="N4741" i="22"/>
  <c r="M4741" i="22"/>
  <c r="L4742" i="22"/>
  <c r="K4742" i="22"/>
  <c r="O4742" i="22" s="1"/>
  <c r="J4742" i="22"/>
  <c r="G4743" i="22"/>
  <c r="T4743" i="22" s="1"/>
  <c r="R4740" i="22" l="1"/>
  <c r="P4741" i="22"/>
  <c r="Q4741" i="22" s="1"/>
  <c r="U4741" i="22" s="1"/>
  <c r="S4740" i="22"/>
  <c r="N4742" i="22"/>
  <c r="M4742" i="22"/>
  <c r="L4743" i="22"/>
  <c r="K4743" i="22"/>
  <c r="O4743" i="22" s="1"/>
  <c r="J4743" i="22"/>
  <c r="G4744" i="22"/>
  <c r="T4744" i="22" s="1"/>
  <c r="R4741" i="22" l="1"/>
  <c r="P4742" i="22"/>
  <c r="Q4742" i="22" s="1"/>
  <c r="U4742" i="22" s="1"/>
  <c r="S4741" i="22"/>
  <c r="N4743" i="22"/>
  <c r="M4743" i="22"/>
  <c r="L4744" i="22"/>
  <c r="K4744" i="22"/>
  <c r="O4744" i="22" s="1"/>
  <c r="J4744" i="22"/>
  <c r="G4745" i="22"/>
  <c r="T4745" i="22" s="1"/>
  <c r="R4742" i="22" l="1"/>
  <c r="P4743" i="22"/>
  <c r="Q4743" i="22" s="1"/>
  <c r="U4743" i="22" s="1"/>
  <c r="S4742" i="22"/>
  <c r="N4744" i="22"/>
  <c r="M4744" i="22"/>
  <c r="L4745" i="22"/>
  <c r="K4745" i="22"/>
  <c r="O4745" i="22" s="1"/>
  <c r="J4745" i="22"/>
  <c r="G4746" i="22"/>
  <c r="T4746" i="22" s="1"/>
  <c r="R4743" i="22" l="1"/>
  <c r="P4744" i="22"/>
  <c r="Q4744" i="22" s="1"/>
  <c r="U4744" i="22" s="1"/>
  <c r="S4743" i="22"/>
  <c r="N4745" i="22"/>
  <c r="M4745" i="22"/>
  <c r="L4746" i="22"/>
  <c r="K4746" i="22"/>
  <c r="O4746" i="22" s="1"/>
  <c r="J4746" i="22"/>
  <c r="G4747" i="22"/>
  <c r="T4747" i="22" s="1"/>
  <c r="R4744" i="22" l="1"/>
  <c r="P4745" i="22"/>
  <c r="Q4745" i="22" s="1"/>
  <c r="U4745" i="22" s="1"/>
  <c r="S4744" i="22"/>
  <c r="N4746" i="22"/>
  <c r="M4746" i="22"/>
  <c r="L4747" i="22"/>
  <c r="K4747" i="22"/>
  <c r="O4747" i="22" s="1"/>
  <c r="J4747" i="22"/>
  <c r="G4748" i="22"/>
  <c r="T4748" i="22" s="1"/>
  <c r="R4745" i="22" l="1"/>
  <c r="P4746" i="22"/>
  <c r="Q4746" i="22" s="1"/>
  <c r="U4746" i="22" s="1"/>
  <c r="S4745" i="22"/>
  <c r="N4747" i="22"/>
  <c r="P4747" i="22" s="1"/>
  <c r="M4747" i="22"/>
  <c r="L4748" i="22"/>
  <c r="K4748" i="22"/>
  <c r="O4748" i="22" s="1"/>
  <c r="J4748" i="22"/>
  <c r="G4749" i="22"/>
  <c r="T4749" i="22" s="1"/>
  <c r="R4746" i="22" l="1"/>
  <c r="Q4747" i="22"/>
  <c r="U4747" i="22" s="1"/>
  <c r="S4746" i="22"/>
  <c r="N4748" i="22"/>
  <c r="M4748" i="22"/>
  <c r="L4749" i="22"/>
  <c r="K4749" i="22"/>
  <c r="O4749" i="22" s="1"/>
  <c r="J4749" i="22"/>
  <c r="G4750" i="22"/>
  <c r="T4750" i="22" s="1"/>
  <c r="R4747" i="22" l="1"/>
  <c r="P4748" i="22"/>
  <c r="Q4748" i="22" s="1"/>
  <c r="U4748" i="22" s="1"/>
  <c r="S4747" i="22"/>
  <c r="N4749" i="22"/>
  <c r="M4749" i="22"/>
  <c r="L4750" i="22"/>
  <c r="K4750" i="22"/>
  <c r="O4750" i="22" s="1"/>
  <c r="J4750" i="22"/>
  <c r="G4751" i="22"/>
  <c r="T4751" i="22" s="1"/>
  <c r="R4748" i="22" l="1"/>
  <c r="P4749" i="22"/>
  <c r="Q4749" i="22" s="1"/>
  <c r="U4749" i="22" s="1"/>
  <c r="S4748" i="22"/>
  <c r="N4750" i="22"/>
  <c r="M4750" i="22"/>
  <c r="L4751" i="22"/>
  <c r="K4751" i="22"/>
  <c r="O4751" i="22" s="1"/>
  <c r="J4751" i="22"/>
  <c r="G4752" i="22"/>
  <c r="T4752" i="22" s="1"/>
  <c r="R4749" i="22" l="1"/>
  <c r="P4750" i="22"/>
  <c r="Q4750" i="22" s="1"/>
  <c r="U4750" i="22" s="1"/>
  <c r="S4749" i="22"/>
  <c r="N4751" i="22"/>
  <c r="M4751" i="22"/>
  <c r="L4752" i="22"/>
  <c r="K4752" i="22"/>
  <c r="O4752" i="22" s="1"/>
  <c r="J4752" i="22"/>
  <c r="G4753" i="22"/>
  <c r="T4753" i="22" s="1"/>
  <c r="R4750" i="22" l="1"/>
  <c r="P4751" i="22"/>
  <c r="Q4751" i="22" s="1"/>
  <c r="U4751" i="22" s="1"/>
  <c r="S4750" i="22"/>
  <c r="N4752" i="22"/>
  <c r="M4752" i="22"/>
  <c r="L4753" i="22"/>
  <c r="K4753" i="22"/>
  <c r="O4753" i="22" s="1"/>
  <c r="J4753" i="22"/>
  <c r="G4754" i="22"/>
  <c r="T4754" i="22" s="1"/>
  <c r="R4751" i="22" l="1"/>
  <c r="S4751" i="22"/>
  <c r="P4752" i="22"/>
  <c r="Q4752" i="22" s="1"/>
  <c r="U4752" i="22" s="1"/>
  <c r="N4753" i="22"/>
  <c r="M4753" i="22"/>
  <c r="L4754" i="22"/>
  <c r="K4754" i="22"/>
  <c r="O4754" i="22" s="1"/>
  <c r="J4754" i="22"/>
  <c r="G4755" i="22"/>
  <c r="T4755" i="22" s="1"/>
  <c r="R4752" i="22" l="1"/>
  <c r="P4753" i="22"/>
  <c r="Q4753" i="22" s="1"/>
  <c r="U4753" i="22" s="1"/>
  <c r="S4752" i="22"/>
  <c r="N4754" i="22"/>
  <c r="P4754" i="22" s="1"/>
  <c r="M4754" i="22"/>
  <c r="L4755" i="22"/>
  <c r="K4755" i="22"/>
  <c r="O4755" i="22" s="1"/>
  <c r="J4755" i="22"/>
  <c r="G4756" i="22"/>
  <c r="T4756" i="22" s="1"/>
  <c r="R4753" i="22" l="1"/>
  <c r="Q4754" i="22"/>
  <c r="U4754" i="22" s="1"/>
  <c r="S4753" i="22"/>
  <c r="N4755" i="22"/>
  <c r="M4755" i="22"/>
  <c r="L4756" i="22"/>
  <c r="K4756" i="22"/>
  <c r="O4756" i="22" s="1"/>
  <c r="J4756" i="22"/>
  <c r="G4757" i="22"/>
  <c r="T4757" i="22" s="1"/>
  <c r="R4754" i="22" l="1"/>
  <c r="P4755" i="22"/>
  <c r="Q4755" i="22" s="1"/>
  <c r="U4755" i="22" s="1"/>
  <c r="S4754" i="22"/>
  <c r="N4756" i="22"/>
  <c r="M4756" i="22"/>
  <c r="L4757" i="22"/>
  <c r="K4757" i="22"/>
  <c r="O4757" i="22" s="1"/>
  <c r="J4757" i="22"/>
  <c r="G4758" i="22"/>
  <c r="T4758" i="22" s="1"/>
  <c r="P4756" i="22" l="1"/>
  <c r="Q4756" i="22" s="1"/>
  <c r="U4756" i="22" s="1"/>
  <c r="R4755" i="22"/>
  <c r="S4755" i="22"/>
  <c r="N4757" i="22"/>
  <c r="M4757" i="22"/>
  <c r="L4758" i="22"/>
  <c r="K4758" i="22"/>
  <c r="O4758" i="22" s="1"/>
  <c r="J4758" i="22"/>
  <c r="G4759" i="22"/>
  <c r="T4759" i="22" s="1"/>
  <c r="P4757" i="22" l="1"/>
  <c r="Q4757" i="22" s="1"/>
  <c r="U4757" i="22" s="1"/>
  <c r="R4756" i="22"/>
  <c r="S4756" i="22"/>
  <c r="N4758" i="22"/>
  <c r="M4758" i="22"/>
  <c r="L4759" i="22"/>
  <c r="K4759" i="22"/>
  <c r="O4759" i="22" s="1"/>
  <c r="J4759" i="22"/>
  <c r="G4760" i="22"/>
  <c r="T4760" i="22" s="1"/>
  <c r="R4757" i="22" l="1"/>
  <c r="P4758" i="22"/>
  <c r="Q4758" i="22" s="1"/>
  <c r="U4758" i="22" s="1"/>
  <c r="S4757" i="22"/>
  <c r="N4759" i="22"/>
  <c r="M4759" i="22"/>
  <c r="J4760" i="22"/>
  <c r="L4760" i="22"/>
  <c r="K4760" i="22"/>
  <c r="O4760" i="22" s="1"/>
  <c r="G4761" i="22"/>
  <c r="T4761" i="22" s="1"/>
  <c r="R4758" i="22" l="1"/>
  <c r="P4759" i="22"/>
  <c r="Q4759" i="22" s="1"/>
  <c r="U4759" i="22" s="1"/>
  <c r="S4758" i="22"/>
  <c r="N4760" i="22"/>
  <c r="M4760" i="22"/>
  <c r="L4761" i="22"/>
  <c r="K4761" i="22"/>
  <c r="O4761" i="22" s="1"/>
  <c r="J4761" i="22"/>
  <c r="G4762" i="22"/>
  <c r="T4762" i="22" s="1"/>
  <c r="R4759" i="22" l="1"/>
  <c r="P4760" i="22"/>
  <c r="Q4760" i="22" s="1"/>
  <c r="U4760" i="22" s="1"/>
  <c r="S4759" i="22"/>
  <c r="N4761" i="22"/>
  <c r="M4761" i="22"/>
  <c r="L4762" i="22"/>
  <c r="K4762" i="22"/>
  <c r="O4762" i="22" s="1"/>
  <c r="J4762" i="22"/>
  <c r="G4763" i="22"/>
  <c r="T4763" i="22" s="1"/>
  <c r="R4760" i="22" l="1"/>
  <c r="P4761" i="22"/>
  <c r="Q4761" i="22" s="1"/>
  <c r="U4761" i="22" s="1"/>
  <c r="S4760" i="22"/>
  <c r="N4762" i="22"/>
  <c r="M4762" i="22"/>
  <c r="L4763" i="22"/>
  <c r="K4763" i="22"/>
  <c r="O4763" i="22" s="1"/>
  <c r="J4763" i="22"/>
  <c r="G4764" i="22"/>
  <c r="T4764" i="22" s="1"/>
  <c r="R4761" i="22" l="1"/>
  <c r="P4762" i="22"/>
  <c r="Q4762" i="22" s="1"/>
  <c r="U4762" i="22" s="1"/>
  <c r="S4761" i="22"/>
  <c r="N4763" i="22"/>
  <c r="M4763" i="22"/>
  <c r="J4764" i="22"/>
  <c r="L4764" i="22"/>
  <c r="K4764" i="22"/>
  <c r="O4764" i="22" s="1"/>
  <c r="G4765" i="22"/>
  <c r="T4765" i="22" s="1"/>
  <c r="P4763" i="22" l="1"/>
  <c r="Q4763" i="22" s="1"/>
  <c r="U4763" i="22" s="1"/>
  <c r="R4762" i="22"/>
  <c r="S4762" i="22"/>
  <c r="N4764" i="22"/>
  <c r="M4764" i="22"/>
  <c r="L4765" i="22"/>
  <c r="K4765" i="22"/>
  <c r="O4765" i="22" s="1"/>
  <c r="J4765" i="22"/>
  <c r="G4766" i="22"/>
  <c r="T4766" i="22" s="1"/>
  <c r="S4763" i="22" l="1"/>
  <c r="R4763" i="22"/>
  <c r="P4764" i="22"/>
  <c r="Q4764" i="22" s="1"/>
  <c r="U4764" i="22" s="1"/>
  <c r="N4765" i="22"/>
  <c r="M4765" i="22"/>
  <c r="L4766" i="22"/>
  <c r="K4766" i="22"/>
  <c r="O4766" i="22" s="1"/>
  <c r="J4766" i="22"/>
  <c r="G4767" i="22"/>
  <c r="T4767" i="22" s="1"/>
  <c r="R4764" i="22" l="1"/>
  <c r="P4765" i="22"/>
  <c r="Q4765" i="22" s="1"/>
  <c r="U4765" i="22" s="1"/>
  <c r="S4764" i="22"/>
  <c r="N4766" i="22"/>
  <c r="M4766" i="22"/>
  <c r="L4767" i="22"/>
  <c r="K4767" i="22"/>
  <c r="O4767" i="22" s="1"/>
  <c r="J4767" i="22"/>
  <c r="G4768" i="22"/>
  <c r="T4768" i="22" s="1"/>
  <c r="R4765" i="22" l="1"/>
  <c r="P4766" i="22"/>
  <c r="Q4766" i="22" s="1"/>
  <c r="U4766" i="22" s="1"/>
  <c r="S4765" i="22"/>
  <c r="N4767" i="22"/>
  <c r="M4767" i="22"/>
  <c r="L4768" i="22"/>
  <c r="K4768" i="22"/>
  <c r="O4768" i="22" s="1"/>
  <c r="J4768" i="22"/>
  <c r="G4769" i="22"/>
  <c r="T4769" i="22" s="1"/>
  <c r="S4766" i="22" l="1"/>
  <c r="P4767" i="22"/>
  <c r="Q4767" i="22" s="1"/>
  <c r="U4767" i="22" s="1"/>
  <c r="R4766" i="22"/>
  <c r="N4768" i="22"/>
  <c r="M4768" i="22"/>
  <c r="L4769" i="22"/>
  <c r="K4769" i="22"/>
  <c r="O4769" i="22" s="1"/>
  <c r="J4769" i="22"/>
  <c r="G4770" i="22"/>
  <c r="T4770" i="22" s="1"/>
  <c r="S4767" i="22" l="1"/>
  <c r="P4768" i="22"/>
  <c r="Q4768" i="22" s="1"/>
  <c r="U4768" i="22" s="1"/>
  <c r="R4767" i="22"/>
  <c r="N4769" i="22"/>
  <c r="M4769" i="22"/>
  <c r="L4770" i="22"/>
  <c r="K4770" i="22"/>
  <c r="O4770" i="22" s="1"/>
  <c r="J4770" i="22"/>
  <c r="G4771" i="22"/>
  <c r="T4771" i="22" s="1"/>
  <c r="S4768" i="22" l="1"/>
  <c r="P4769" i="22"/>
  <c r="Q4769" i="22" s="1"/>
  <c r="U4769" i="22" s="1"/>
  <c r="R4768" i="22"/>
  <c r="N4770" i="22"/>
  <c r="M4770" i="22"/>
  <c r="L4771" i="22"/>
  <c r="K4771" i="22"/>
  <c r="O4771" i="22" s="1"/>
  <c r="J4771" i="22"/>
  <c r="G4772" i="22"/>
  <c r="T4772" i="22" s="1"/>
  <c r="P4770" i="22" l="1"/>
  <c r="Q4770" i="22" s="1"/>
  <c r="U4770" i="22" s="1"/>
  <c r="S4769" i="22"/>
  <c r="R4769" i="22"/>
  <c r="N4771" i="22"/>
  <c r="M4771" i="22"/>
  <c r="L4772" i="22"/>
  <c r="K4772" i="22"/>
  <c r="O4772" i="22" s="1"/>
  <c r="J4772" i="22"/>
  <c r="G4773" i="22"/>
  <c r="T4773" i="22" s="1"/>
  <c r="P4771" i="22" l="1"/>
  <c r="Q4771" i="22" s="1"/>
  <c r="U4771" i="22" s="1"/>
  <c r="R4770" i="22"/>
  <c r="S4770" i="22"/>
  <c r="N4772" i="22"/>
  <c r="M4772" i="22"/>
  <c r="L4773" i="22"/>
  <c r="K4773" i="22"/>
  <c r="O4773" i="22" s="1"/>
  <c r="J4773" i="22"/>
  <c r="G4774" i="22"/>
  <c r="T4774" i="22" s="1"/>
  <c r="P4772" i="22" l="1"/>
  <c r="Q4772" i="22" s="1"/>
  <c r="U4772" i="22" s="1"/>
  <c r="R4771" i="22"/>
  <c r="S4771" i="22"/>
  <c r="N4773" i="22"/>
  <c r="M4773" i="22"/>
  <c r="L4774" i="22"/>
  <c r="K4774" i="22"/>
  <c r="O4774" i="22" s="1"/>
  <c r="J4774" i="22"/>
  <c r="G4775" i="22"/>
  <c r="T4775" i="22" s="1"/>
  <c r="P4773" i="22" l="1"/>
  <c r="Q4773" i="22" s="1"/>
  <c r="U4773" i="22" s="1"/>
  <c r="R4772" i="22"/>
  <c r="S4772" i="22"/>
  <c r="N4774" i="22"/>
  <c r="M4774" i="22"/>
  <c r="L4775" i="22"/>
  <c r="K4775" i="22"/>
  <c r="O4775" i="22" s="1"/>
  <c r="J4775" i="22"/>
  <c r="G4776" i="22"/>
  <c r="T4776" i="22" s="1"/>
  <c r="R4773" i="22" l="1"/>
  <c r="P4774" i="22"/>
  <c r="Q4774" i="22" s="1"/>
  <c r="U4774" i="22" s="1"/>
  <c r="S4773" i="22"/>
  <c r="N4775" i="22"/>
  <c r="M4775" i="22"/>
  <c r="L4776" i="22"/>
  <c r="K4776" i="22"/>
  <c r="O4776" i="22" s="1"/>
  <c r="J4776" i="22"/>
  <c r="G4777" i="22"/>
  <c r="T4777" i="22" s="1"/>
  <c r="R4774" i="22" l="1"/>
  <c r="P4775" i="22"/>
  <c r="Q4775" i="22" s="1"/>
  <c r="U4775" i="22" s="1"/>
  <c r="S4774" i="22"/>
  <c r="N4776" i="22"/>
  <c r="P4776" i="22" s="1"/>
  <c r="M4776" i="22"/>
  <c r="L4777" i="22"/>
  <c r="K4777" i="22"/>
  <c r="O4777" i="22" s="1"/>
  <c r="J4777" i="22"/>
  <c r="G4778" i="22"/>
  <c r="T4778" i="22" s="1"/>
  <c r="R4775" i="22" l="1"/>
  <c r="Q4776" i="22"/>
  <c r="U4776" i="22" s="1"/>
  <c r="S4775" i="22"/>
  <c r="N4777" i="22"/>
  <c r="M4777" i="22"/>
  <c r="L4778" i="22"/>
  <c r="K4778" i="22"/>
  <c r="O4778" i="22" s="1"/>
  <c r="J4778" i="22"/>
  <c r="G4779" i="22"/>
  <c r="T4779" i="22" s="1"/>
  <c r="R4776" i="22" l="1"/>
  <c r="P4777" i="22"/>
  <c r="Q4777" i="22" s="1"/>
  <c r="U4777" i="22" s="1"/>
  <c r="S4776" i="22"/>
  <c r="N4778" i="22"/>
  <c r="M4778" i="22"/>
  <c r="L4779" i="22"/>
  <c r="K4779" i="22"/>
  <c r="O4779" i="22" s="1"/>
  <c r="J4779" i="22"/>
  <c r="G4780" i="22"/>
  <c r="T4780" i="22" s="1"/>
  <c r="R4777" i="22" l="1"/>
  <c r="P4778" i="22"/>
  <c r="Q4778" i="22" s="1"/>
  <c r="U4778" i="22" s="1"/>
  <c r="S4777" i="22"/>
  <c r="N4779" i="22"/>
  <c r="M4779" i="22"/>
  <c r="L4780" i="22"/>
  <c r="K4780" i="22"/>
  <c r="O4780" i="22" s="1"/>
  <c r="J4780" i="22"/>
  <c r="G4781" i="22"/>
  <c r="T4781" i="22" s="1"/>
  <c r="P4779" i="22" l="1"/>
  <c r="Q4779" i="22" s="1"/>
  <c r="U4779" i="22" s="1"/>
  <c r="R4778" i="22"/>
  <c r="S4778" i="22"/>
  <c r="N4780" i="22"/>
  <c r="M4780" i="22"/>
  <c r="L4781" i="22"/>
  <c r="K4781" i="22"/>
  <c r="O4781" i="22" s="1"/>
  <c r="J4781" i="22"/>
  <c r="G4782" i="22"/>
  <c r="T4782" i="22" s="1"/>
  <c r="P4780" i="22" l="1"/>
  <c r="Q4780" i="22" s="1"/>
  <c r="U4780" i="22" s="1"/>
  <c r="R4779" i="22"/>
  <c r="S4779" i="22"/>
  <c r="N4781" i="22"/>
  <c r="M4781" i="22"/>
  <c r="L4782" i="22"/>
  <c r="K4782" i="22"/>
  <c r="O4782" i="22" s="1"/>
  <c r="J4782" i="22"/>
  <c r="G4783" i="22"/>
  <c r="T4783" i="22" s="1"/>
  <c r="P4781" i="22" l="1"/>
  <c r="Q4781" i="22" s="1"/>
  <c r="U4781" i="22" s="1"/>
  <c r="R4780" i="22"/>
  <c r="S4780" i="22"/>
  <c r="N4782" i="22"/>
  <c r="M4782" i="22"/>
  <c r="L4783" i="22"/>
  <c r="K4783" i="22"/>
  <c r="O4783" i="22" s="1"/>
  <c r="J4783" i="22"/>
  <c r="G4784" i="22"/>
  <c r="T4784" i="22" s="1"/>
  <c r="P4782" i="22" l="1"/>
  <c r="R4781" i="22"/>
  <c r="S4781" i="22"/>
  <c r="N4783" i="22"/>
  <c r="M4783" i="22"/>
  <c r="Q4782" i="22"/>
  <c r="U4782" i="22" s="1"/>
  <c r="L4784" i="22"/>
  <c r="K4784" i="22"/>
  <c r="O4784" i="22" s="1"/>
  <c r="J4784" i="22"/>
  <c r="G4785" i="22"/>
  <c r="T4785" i="22" s="1"/>
  <c r="R4782" i="22" l="1"/>
  <c r="P4783" i="22"/>
  <c r="Q4783" i="22" s="1"/>
  <c r="U4783" i="22" s="1"/>
  <c r="S4782" i="22"/>
  <c r="N4784" i="22"/>
  <c r="P4784" i="22" s="1"/>
  <c r="M4784" i="22"/>
  <c r="L4785" i="22"/>
  <c r="K4785" i="22"/>
  <c r="O4785" i="22" s="1"/>
  <c r="J4785" i="22"/>
  <c r="G4786" i="22"/>
  <c r="T4786" i="22" s="1"/>
  <c r="R4783" i="22" l="1"/>
  <c r="Q4784" i="22"/>
  <c r="U4784" i="22" s="1"/>
  <c r="S4783" i="22"/>
  <c r="N4785" i="22"/>
  <c r="M4785" i="22"/>
  <c r="L4786" i="22"/>
  <c r="K4786" i="22"/>
  <c r="O4786" i="22" s="1"/>
  <c r="J4786" i="22"/>
  <c r="G4787" i="22"/>
  <c r="T4787" i="22" s="1"/>
  <c r="R4784" i="22" l="1"/>
  <c r="P4785" i="22"/>
  <c r="Q4785" i="22" s="1"/>
  <c r="U4785" i="22" s="1"/>
  <c r="S4784" i="22"/>
  <c r="N4786" i="22"/>
  <c r="M4786" i="22"/>
  <c r="L4787" i="22"/>
  <c r="K4787" i="22"/>
  <c r="O4787" i="22" s="1"/>
  <c r="J4787" i="22"/>
  <c r="G4788" i="22"/>
  <c r="T4788" i="22" s="1"/>
  <c r="R4785" i="22" l="1"/>
  <c r="P4786" i="22"/>
  <c r="Q4786" i="22" s="1"/>
  <c r="U4786" i="22" s="1"/>
  <c r="S4785" i="22"/>
  <c r="N4787" i="22"/>
  <c r="M4787" i="22"/>
  <c r="L4788" i="22"/>
  <c r="K4788" i="22"/>
  <c r="O4788" i="22" s="1"/>
  <c r="J4788" i="22"/>
  <c r="G4789" i="22"/>
  <c r="T4789" i="22" s="1"/>
  <c r="R4786" i="22" l="1"/>
  <c r="P4787" i="22"/>
  <c r="Q4787" i="22" s="1"/>
  <c r="U4787" i="22" s="1"/>
  <c r="S4786" i="22"/>
  <c r="N4788" i="22"/>
  <c r="M4788" i="22"/>
  <c r="L4789" i="22"/>
  <c r="K4789" i="22"/>
  <c r="O4789" i="22" s="1"/>
  <c r="J4789" i="22"/>
  <c r="G4790" i="22"/>
  <c r="T4790" i="22" s="1"/>
  <c r="R4787" i="22" l="1"/>
  <c r="P4788" i="22"/>
  <c r="Q4788" i="22" s="1"/>
  <c r="U4788" i="22" s="1"/>
  <c r="S4787" i="22"/>
  <c r="N4789" i="22"/>
  <c r="M4789" i="22"/>
  <c r="L4790" i="22"/>
  <c r="K4790" i="22"/>
  <c r="O4790" i="22" s="1"/>
  <c r="J4790" i="22"/>
  <c r="G4791" i="22"/>
  <c r="T4791" i="22" s="1"/>
  <c r="R4788" i="22" l="1"/>
  <c r="P4789" i="22"/>
  <c r="Q4789" i="22" s="1"/>
  <c r="U4789" i="22" s="1"/>
  <c r="S4788" i="22"/>
  <c r="N4790" i="22"/>
  <c r="M4790" i="22"/>
  <c r="L4791" i="22"/>
  <c r="K4791" i="22"/>
  <c r="O4791" i="22" s="1"/>
  <c r="J4791" i="22"/>
  <c r="G4792" i="22"/>
  <c r="T4792" i="22" s="1"/>
  <c r="R4789" i="22" l="1"/>
  <c r="P4790" i="22"/>
  <c r="Q4790" i="22" s="1"/>
  <c r="U4790" i="22" s="1"/>
  <c r="S4789" i="22"/>
  <c r="N4791" i="22"/>
  <c r="M4791" i="22"/>
  <c r="L4792" i="22"/>
  <c r="K4792" i="22"/>
  <c r="O4792" i="22" s="1"/>
  <c r="J4792" i="22"/>
  <c r="G4793" i="22"/>
  <c r="T4793" i="22" s="1"/>
  <c r="P4791" i="22" l="1"/>
  <c r="Q4791" i="22" s="1"/>
  <c r="U4791" i="22" s="1"/>
  <c r="R4790" i="22"/>
  <c r="S4790" i="22"/>
  <c r="N4792" i="22"/>
  <c r="M4792" i="22"/>
  <c r="L4793" i="22"/>
  <c r="K4793" i="22"/>
  <c r="O4793" i="22" s="1"/>
  <c r="J4793" i="22"/>
  <c r="G4794" i="22"/>
  <c r="T4794" i="22" s="1"/>
  <c r="R4791" i="22" l="1"/>
  <c r="P4792" i="22"/>
  <c r="Q4792" i="22" s="1"/>
  <c r="U4792" i="22" s="1"/>
  <c r="S4791" i="22"/>
  <c r="N4793" i="22"/>
  <c r="M4793" i="22"/>
  <c r="L4794" i="22"/>
  <c r="K4794" i="22"/>
  <c r="O4794" i="22" s="1"/>
  <c r="J4794" i="22"/>
  <c r="G4795" i="22"/>
  <c r="T4795" i="22" s="1"/>
  <c r="P4793" i="22" l="1"/>
  <c r="Q4793" i="22" s="1"/>
  <c r="U4793" i="22" s="1"/>
  <c r="R4792" i="22"/>
  <c r="S4792" i="22"/>
  <c r="N4794" i="22"/>
  <c r="M4794" i="22"/>
  <c r="L4795" i="22"/>
  <c r="K4795" i="22"/>
  <c r="O4795" i="22" s="1"/>
  <c r="J4795" i="22"/>
  <c r="G4796" i="22"/>
  <c r="T4796" i="22" s="1"/>
  <c r="P4794" i="22" l="1"/>
  <c r="R4793" i="22"/>
  <c r="S4793" i="22"/>
  <c r="N4795" i="22"/>
  <c r="P4795" i="22" s="1"/>
  <c r="M4795" i="22"/>
  <c r="Q4794" i="22"/>
  <c r="U4794" i="22" s="1"/>
  <c r="L4796" i="22"/>
  <c r="K4796" i="22"/>
  <c r="O4796" i="22" s="1"/>
  <c r="J4796" i="22"/>
  <c r="G4797" i="22"/>
  <c r="T4797" i="22" s="1"/>
  <c r="R4794" i="22" l="1"/>
  <c r="Q4795" i="22"/>
  <c r="U4795" i="22" s="1"/>
  <c r="S4794" i="22"/>
  <c r="N4796" i="22"/>
  <c r="M4796" i="22"/>
  <c r="L4797" i="22"/>
  <c r="K4797" i="22"/>
  <c r="O4797" i="22" s="1"/>
  <c r="J4797" i="22"/>
  <c r="G4798" i="22"/>
  <c r="T4798" i="22" s="1"/>
  <c r="R4795" i="22" l="1"/>
  <c r="P4796" i="22"/>
  <c r="Q4796" i="22" s="1"/>
  <c r="U4796" i="22" s="1"/>
  <c r="S4795" i="22"/>
  <c r="N4797" i="22"/>
  <c r="M4797" i="22"/>
  <c r="L4798" i="22"/>
  <c r="K4798" i="22"/>
  <c r="O4798" i="22" s="1"/>
  <c r="J4798" i="22"/>
  <c r="G4799" i="22"/>
  <c r="T4799" i="22" s="1"/>
  <c r="P4797" i="22" l="1"/>
  <c r="Q4797" i="22" s="1"/>
  <c r="U4797" i="22" s="1"/>
  <c r="R4796" i="22"/>
  <c r="S4796" i="22"/>
  <c r="N4798" i="22"/>
  <c r="M4798" i="22"/>
  <c r="L4799" i="22"/>
  <c r="K4799" i="22"/>
  <c r="O4799" i="22" s="1"/>
  <c r="J4799" i="22"/>
  <c r="G4800" i="22"/>
  <c r="T4800" i="22" s="1"/>
  <c r="R4797" i="22" l="1"/>
  <c r="P4798" i="22"/>
  <c r="Q4798" i="22" s="1"/>
  <c r="U4798" i="22" s="1"/>
  <c r="S4797" i="22"/>
  <c r="N4799" i="22"/>
  <c r="M4799" i="22"/>
  <c r="L4800" i="22"/>
  <c r="K4800" i="22"/>
  <c r="O4800" i="22" s="1"/>
  <c r="J4800" i="22"/>
  <c r="G4801" i="22"/>
  <c r="T4801" i="22" s="1"/>
  <c r="P4799" i="22" l="1"/>
  <c r="Q4799" i="22" s="1"/>
  <c r="U4799" i="22" s="1"/>
  <c r="R4798" i="22"/>
  <c r="S4798" i="22"/>
  <c r="N4800" i="22"/>
  <c r="P4800" i="22" s="1"/>
  <c r="M4800" i="22"/>
  <c r="L4801" i="22"/>
  <c r="K4801" i="22"/>
  <c r="O4801" i="22" s="1"/>
  <c r="J4801" i="22"/>
  <c r="G4802" i="22"/>
  <c r="T4802" i="22" s="1"/>
  <c r="R4799" i="22" l="1"/>
  <c r="S4799" i="22"/>
  <c r="N4801" i="22"/>
  <c r="M4801" i="22"/>
  <c r="Q4800" i="22"/>
  <c r="U4800" i="22" s="1"/>
  <c r="L4802" i="22"/>
  <c r="K4802" i="22"/>
  <c r="O4802" i="22" s="1"/>
  <c r="J4802" i="22"/>
  <c r="G4803" i="22"/>
  <c r="T4803" i="22" s="1"/>
  <c r="P4801" i="22" l="1"/>
  <c r="Q4801" i="22" s="1"/>
  <c r="U4801" i="22" s="1"/>
  <c r="R4800" i="22"/>
  <c r="S4800" i="22"/>
  <c r="N4802" i="22"/>
  <c r="M4802" i="22"/>
  <c r="L4803" i="22"/>
  <c r="K4803" i="22"/>
  <c r="O4803" i="22" s="1"/>
  <c r="J4803" i="22"/>
  <c r="G4804" i="22"/>
  <c r="T4804" i="22" s="1"/>
  <c r="P4802" i="22" l="1"/>
  <c r="Q4802" i="22" s="1"/>
  <c r="U4802" i="22" s="1"/>
  <c r="R4801" i="22"/>
  <c r="S4801" i="22"/>
  <c r="N4803" i="22"/>
  <c r="M4803" i="22"/>
  <c r="L4804" i="22"/>
  <c r="K4804" i="22"/>
  <c r="O4804" i="22" s="1"/>
  <c r="J4804" i="22"/>
  <c r="G4805" i="22"/>
  <c r="T4805" i="22" s="1"/>
  <c r="P4803" i="22" l="1"/>
  <c r="Q4803" i="22" s="1"/>
  <c r="U4803" i="22" s="1"/>
  <c r="R4802" i="22"/>
  <c r="S4802" i="22"/>
  <c r="N4804" i="22"/>
  <c r="M4804" i="22"/>
  <c r="L4805" i="22"/>
  <c r="K4805" i="22"/>
  <c r="O4805" i="22" s="1"/>
  <c r="J4805" i="22"/>
  <c r="G4806" i="22"/>
  <c r="T4806" i="22" s="1"/>
  <c r="R4803" i="22" l="1"/>
  <c r="P4804" i="22"/>
  <c r="Q4804" i="22" s="1"/>
  <c r="U4804" i="22" s="1"/>
  <c r="S4803" i="22"/>
  <c r="N4805" i="22"/>
  <c r="M4805" i="22"/>
  <c r="J4806" i="22"/>
  <c r="L4806" i="22"/>
  <c r="K4806" i="22"/>
  <c r="O4806" i="22" s="1"/>
  <c r="G4807" i="22"/>
  <c r="T4807" i="22" s="1"/>
  <c r="R4804" i="22" l="1"/>
  <c r="P4805" i="22"/>
  <c r="Q4805" i="22" s="1"/>
  <c r="U4805" i="22" s="1"/>
  <c r="S4804" i="22"/>
  <c r="N4806" i="22"/>
  <c r="M4806" i="22"/>
  <c r="L4807" i="22"/>
  <c r="K4807" i="22"/>
  <c r="O4807" i="22" s="1"/>
  <c r="J4807" i="22"/>
  <c r="G4808" i="22"/>
  <c r="T4808" i="22" s="1"/>
  <c r="R4805" i="22" l="1"/>
  <c r="P4806" i="22"/>
  <c r="Q4806" i="22" s="1"/>
  <c r="U4806" i="22" s="1"/>
  <c r="S4805" i="22"/>
  <c r="N4807" i="22"/>
  <c r="P4807" i="22" s="1"/>
  <c r="M4807" i="22"/>
  <c r="L4808" i="22"/>
  <c r="K4808" i="22"/>
  <c r="O4808" i="22" s="1"/>
  <c r="J4808" i="22"/>
  <c r="G4809" i="22"/>
  <c r="T4809" i="22" s="1"/>
  <c r="R4806" i="22" l="1"/>
  <c r="Q4807" i="22"/>
  <c r="U4807" i="22" s="1"/>
  <c r="S4806" i="22"/>
  <c r="N4808" i="22"/>
  <c r="M4808" i="22"/>
  <c r="L4809" i="22"/>
  <c r="K4809" i="22"/>
  <c r="O4809" i="22" s="1"/>
  <c r="J4809" i="22"/>
  <c r="G4810" i="22"/>
  <c r="T4810" i="22" s="1"/>
  <c r="P4808" i="22" l="1"/>
  <c r="Q4808" i="22" s="1"/>
  <c r="U4808" i="22" s="1"/>
  <c r="R4807" i="22"/>
  <c r="S4807" i="22"/>
  <c r="N4809" i="22"/>
  <c r="M4809" i="22"/>
  <c r="L4810" i="22"/>
  <c r="K4810" i="22"/>
  <c r="O4810" i="22" s="1"/>
  <c r="J4810" i="22"/>
  <c r="G4811" i="22"/>
  <c r="T4811" i="22" s="1"/>
  <c r="P4809" i="22" l="1"/>
  <c r="Q4809" i="22" s="1"/>
  <c r="U4809" i="22" s="1"/>
  <c r="R4808" i="22"/>
  <c r="S4808" i="22"/>
  <c r="N4810" i="22"/>
  <c r="M4810" i="22"/>
  <c r="L4811" i="22"/>
  <c r="K4811" i="22"/>
  <c r="O4811" i="22" s="1"/>
  <c r="J4811" i="22"/>
  <c r="G4812" i="22"/>
  <c r="T4812" i="22" s="1"/>
  <c r="R4809" i="22" l="1"/>
  <c r="P4810" i="22"/>
  <c r="Q4810" i="22" s="1"/>
  <c r="U4810" i="22" s="1"/>
  <c r="S4809" i="22"/>
  <c r="N4811" i="22"/>
  <c r="M4811" i="22"/>
  <c r="L4812" i="22"/>
  <c r="K4812" i="22"/>
  <c r="O4812" i="22" s="1"/>
  <c r="J4812" i="22"/>
  <c r="G4813" i="22"/>
  <c r="T4813" i="22" s="1"/>
  <c r="P4811" i="22" l="1"/>
  <c r="Q4811" i="22" s="1"/>
  <c r="U4811" i="22" s="1"/>
  <c r="R4810" i="22"/>
  <c r="S4810" i="22"/>
  <c r="N4812" i="22"/>
  <c r="M4812" i="22"/>
  <c r="L4813" i="22"/>
  <c r="K4813" i="22"/>
  <c r="O4813" i="22" s="1"/>
  <c r="J4813" i="22"/>
  <c r="G4814" i="22"/>
  <c r="T4814" i="22" s="1"/>
  <c r="P4812" i="22" l="1"/>
  <c r="Q4812" i="22" s="1"/>
  <c r="U4812" i="22" s="1"/>
  <c r="R4811" i="22"/>
  <c r="S4811" i="22"/>
  <c r="N4813" i="22"/>
  <c r="M4813" i="22"/>
  <c r="L4814" i="22"/>
  <c r="K4814" i="22"/>
  <c r="O4814" i="22" s="1"/>
  <c r="J4814" i="22"/>
  <c r="G4815" i="22"/>
  <c r="T4815" i="22" s="1"/>
  <c r="P4813" i="22" l="1"/>
  <c r="Q4813" i="22" s="1"/>
  <c r="U4813" i="22" s="1"/>
  <c r="R4812" i="22"/>
  <c r="S4812" i="22"/>
  <c r="N4814" i="22"/>
  <c r="M4814" i="22"/>
  <c r="L4815" i="22"/>
  <c r="K4815" i="22"/>
  <c r="O4815" i="22" s="1"/>
  <c r="J4815" i="22"/>
  <c r="G4816" i="22"/>
  <c r="T4816" i="22" s="1"/>
  <c r="P4814" i="22" l="1"/>
  <c r="Q4814" i="22" s="1"/>
  <c r="U4814" i="22" s="1"/>
  <c r="R4813" i="22"/>
  <c r="S4813" i="22"/>
  <c r="N4815" i="22"/>
  <c r="M4815" i="22"/>
  <c r="L4816" i="22"/>
  <c r="K4816" i="22"/>
  <c r="O4816" i="22" s="1"/>
  <c r="J4816" i="22"/>
  <c r="G4817" i="22"/>
  <c r="T4817" i="22" s="1"/>
  <c r="R4814" i="22" l="1"/>
  <c r="P4815" i="22"/>
  <c r="Q4815" i="22" s="1"/>
  <c r="U4815" i="22" s="1"/>
  <c r="S4814" i="22"/>
  <c r="N4816" i="22"/>
  <c r="M4816" i="22"/>
  <c r="L4817" i="22"/>
  <c r="K4817" i="22"/>
  <c r="O4817" i="22" s="1"/>
  <c r="J4817" i="22"/>
  <c r="G4818" i="22"/>
  <c r="T4818" i="22" s="1"/>
  <c r="R4815" i="22" l="1"/>
  <c r="P4816" i="22"/>
  <c r="Q4816" i="22" s="1"/>
  <c r="U4816" i="22" s="1"/>
  <c r="S4815" i="22"/>
  <c r="N4817" i="22"/>
  <c r="M4817" i="22"/>
  <c r="J4818" i="22"/>
  <c r="L4818" i="22"/>
  <c r="K4818" i="22"/>
  <c r="O4818" i="22" s="1"/>
  <c r="G4819" i="22"/>
  <c r="T4819" i="22" s="1"/>
  <c r="R4816" i="22" l="1"/>
  <c r="P4817" i="22"/>
  <c r="Q4817" i="22" s="1"/>
  <c r="U4817" i="22" s="1"/>
  <c r="S4816" i="22"/>
  <c r="N4818" i="22"/>
  <c r="M4818" i="22"/>
  <c r="L4819" i="22"/>
  <c r="K4819" i="22"/>
  <c r="O4819" i="22" s="1"/>
  <c r="J4819" i="22"/>
  <c r="G4820" i="22"/>
  <c r="T4820" i="22" s="1"/>
  <c r="R4817" i="22" l="1"/>
  <c r="P4818" i="22"/>
  <c r="Q4818" i="22" s="1"/>
  <c r="U4818" i="22" s="1"/>
  <c r="S4817" i="22"/>
  <c r="N4819" i="22"/>
  <c r="M4819" i="22"/>
  <c r="L4820" i="22"/>
  <c r="K4820" i="22"/>
  <c r="O4820" i="22" s="1"/>
  <c r="J4820" i="22"/>
  <c r="G4821" i="22"/>
  <c r="T4821" i="22" s="1"/>
  <c r="R4818" i="22" l="1"/>
  <c r="S4818" i="22"/>
  <c r="P4819" i="22"/>
  <c r="Q4819" i="22" s="1"/>
  <c r="U4819" i="22" s="1"/>
  <c r="N4820" i="22"/>
  <c r="M4820" i="22"/>
  <c r="L4821" i="22"/>
  <c r="K4821" i="22"/>
  <c r="O4821" i="22" s="1"/>
  <c r="J4821" i="22"/>
  <c r="G4822" i="22"/>
  <c r="T4822" i="22" s="1"/>
  <c r="R4819" i="22" l="1"/>
  <c r="P4820" i="22"/>
  <c r="Q4820" i="22" s="1"/>
  <c r="U4820" i="22" s="1"/>
  <c r="S4819" i="22"/>
  <c r="N4821" i="22"/>
  <c r="M4821" i="22"/>
  <c r="L4822" i="22"/>
  <c r="K4822" i="22"/>
  <c r="O4822" i="22" s="1"/>
  <c r="J4822" i="22"/>
  <c r="G4823" i="22"/>
  <c r="T4823" i="22" s="1"/>
  <c r="R4820" i="22" l="1"/>
  <c r="P4821" i="22"/>
  <c r="Q4821" i="22" s="1"/>
  <c r="U4821" i="22" s="1"/>
  <c r="S4820" i="22"/>
  <c r="N4822" i="22"/>
  <c r="M4822" i="22"/>
  <c r="L4823" i="22"/>
  <c r="K4823" i="22"/>
  <c r="O4823" i="22" s="1"/>
  <c r="J4823" i="22"/>
  <c r="G4824" i="22"/>
  <c r="T4824" i="22" s="1"/>
  <c r="R4821" i="22" l="1"/>
  <c r="P4822" i="22"/>
  <c r="Q4822" i="22" s="1"/>
  <c r="U4822" i="22" s="1"/>
  <c r="S4821" i="22"/>
  <c r="N4823" i="22"/>
  <c r="M4823" i="22"/>
  <c r="L4824" i="22"/>
  <c r="K4824" i="22"/>
  <c r="O4824" i="22" s="1"/>
  <c r="J4824" i="22"/>
  <c r="G4825" i="22"/>
  <c r="T4825" i="22" s="1"/>
  <c r="R4822" i="22" l="1"/>
  <c r="P4823" i="22"/>
  <c r="Q4823" i="22" s="1"/>
  <c r="U4823" i="22" s="1"/>
  <c r="S4822" i="22"/>
  <c r="N4824" i="22"/>
  <c r="P4824" i="22" s="1"/>
  <c r="M4824" i="22"/>
  <c r="L4825" i="22"/>
  <c r="K4825" i="22"/>
  <c r="O4825" i="22" s="1"/>
  <c r="J4825" i="22"/>
  <c r="G4826" i="22"/>
  <c r="T4826" i="22" s="1"/>
  <c r="R4823" i="22" l="1"/>
  <c r="Q4824" i="22"/>
  <c r="U4824" i="22" s="1"/>
  <c r="S4823" i="22"/>
  <c r="N4825" i="22"/>
  <c r="M4825" i="22"/>
  <c r="L4826" i="22"/>
  <c r="K4826" i="22"/>
  <c r="O4826" i="22" s="1"/>
  <c r="J4826" i="22"/>
  <c r="G4827" i="22"/>
  <c r="T4827" i="22" s="1"/>
  <c r="R4824" i="22" l="1"/>
  <c r="P4825" i="22"/>
  <c r="Q4825" i="22" s="1"/>
  <c r="U4825" i="22" s="1"/>
  <c r="S4824" i="22"/>
  <c r="N4826" i="22"/>
  <c r="M4826" i="22"/>
  <c r="L4827" i="22"/>
  <c r="K4827" i="22"/>
  <c r="O4827" i="22" s="1"/>
  <c r="J4827" i="22"/>
  <c r="G4828" i="22"/>
  <c r="T4828" i="22" s="1"/>
  <c r="P4826" i="22" l="1"/>
  <c r="Q4826" i="22" s="1"/>
  <c r="U4826" i="22" s="1"/>
  <c r="R4825" i="22"/>
  <c r="S4825" i="22"/>
  <c r="N4827" i="22"/>
  <c r="M4827" i="22"/>
  <c r="L4828" i="22"/>
  <c r="K4828" i="22"/>
  <c r="O4828" i="22" s="1"/>
  <c r="J4828" i="22"/>
  <c r="G4829" i="22"/>
  <c r="T4829" i="22" s="1"/>
  <c r="P4827" i="22" l="1"/>
  <c r="Q4827" i="22" s="1"/>
  <c r="U4827" i="22" s="1"/>
  <c r="R4826" i="22"/>
  <c r="S4826" i="22"/>
  <c r="N4828" i="22"/>
  <c r="M4828" i="22"/>
  <c r="L4829" i="22"/>
  <c r="K4829" i="22"/>
  <c r="O4829" i="22" s="1"/>
  <c r="J4829" i="22"/>
  <c r="G4830" i="22"/>
  <c r="T4830" i="22" s="1"/>
  <c r="P4828" i="22" l="1"/>
  <c r="Q4828" i="22" s="1"/>
  <c r="U4828" i="22" s="1"/>
  <c r="R4827" i="22"/>
  <c r="S4827" i="22"/>
  <c r="N4829" i="22"/>
  <c r="M4829" i="22"/>
  <c r="L4830" i="22"/>
  <c r="K4830" i="22"/>
  <c r="O4830" i="22" s="1"/>
  <c r="J4830" i="22"/>
  <c r="G4831" i="22"/>
  <c r="T4831" i="22" s="1"/>
  <c r="R4828" i="22" l="1"/>
  <c r="P4829" i="22"/>
  <c r="Q4829" i="22" s="1"/>
  <c r="U4829" i="22" s="1"/>
  <c r="S4828" i="22"/>
  <c r="N4830" i="22"/>
  <c r="M4830" i="22"/>
  <c r="L4831" i="22"/>
  <c r="K4831" i="22"/>
  <c r="O4831" i="22" s="1"/>
  <c r="J4831" i="22"/>
  <c r="G4832" i="22"/>
  <c r="T4832" i="22" s="1"/>
  <c r="R4829" i="22" l="1"/>
  <c r="P4830" i="22"/>
  <c r="Q4830" i="22" s="1"/>
  <c r="U4830" i="22" s="1"/>
  <c r="S4829" i="22"/>
  <c r="N4831" i="22"/>
  <c r="M4831" i="22"/>
  <c r="L4832" i="22"/>
  <c r="K4832" i="22"/>
  <c r="O4832" i="22" s="1"/>
  <c r="J4832" i="22"/>
  <c r="G4833" i="22"/>
  <c r="T4833" i="22" s="1"/>
  <c r="R4830" i="22" l="1"/>
  <c r="P4831" i="22"/>
  <c r="Q4831" i="22" s="1"/>
  <c r="U4831" i="22" s="1"/>
  <c r="S4830" i="22"/>
  <c r="N4832" i="22"/>
  <c r="M4832" i="22"/>
  <c r="L4833" i="22"/>
  <c r="K4833" i="22"/>
  <c r="O4833" i="22" s="1"/>
  <c r="J4833" i="22"/>
  <c r="G4834" i="22"/>
  <c r="T4834" i="22" s="1"/>
  <c r="S4831" i="22" l="1"/>
  <c r="P4832" i="22"/>
  <c r="Q4832" i="22" s="1"/>
  <c r="U4832" i="22" s="1"/>
  <c r="R4831" i="22"/>
  <c r="N4833" i="22"/>
  <c r="M4833" i="22"/>
  <c r="L4834" i="22"/>
  <c r="K4834" i="22"/>
  <c r="O4834" i="22" s="1"/>
  <c r="J4834" i="22"/>
  <c r="G4835" i="22"/>
  <c r="T4835" i="22" s="1"/>
  <c r="P4833" i="22" l="1"/>
  <c r="Q4833" i="22" s="1"/>
  <c r="U4833" i="22" s="1"/>
  <c r="S4832" i="22"/>
  <c r="R4832" i="22"/>
  <c r="N4834" i="22"/>
  <c r="M4834" i="22"/>
  <c r="L4835" i="22"/>
  <c r="K4835" i="22"/>
  <c r="O4835" i="22" s="1"/>
  <c r="J4835" i="22"/>
  <c r="G4836" i="22"/>
  <c r="T4836" i="22" s="1"/>
  <c r="S4833" i="22" l="1"/>
  <c r="P4834" i="22"/>
  <c r="Q4834" i="22" s="1"/>
  <c r="U4834" i="22" s="1"/>
  <c r="R4833" i="22"/>
  <c r="N4835" i="22"/>
  <c r="M4835" i="22"/>
  <c r="L4836" i="22"/>
  <c r="K4836" i="22"/>
  <c r="O4836" i="22" s="1"/>
  <c r="J4836" i="22"/>
  <c r="G4837" i="22"/>
  <c r="T4837" i="22" s="1"/>
  <c r="P4835" i="22" l="1"/>
  <c r="Q4835" i="22" s="1"/>
  <c r="U4835" i="22" s="1"/>
  <c r="R4834" i="22"/>
  <c r="S4834" i="22"/>
  <c r="N4836" i="22"/>
  <c r="M4836" i="22"/>
  <c r="L4837" i="22"/>
  <c r="K4837" i="22"/>
  <c r="O4837" i="22" s="1"/>
  <c r="J4837" i="22"/>
  <c r="G4838" i="22"/>
  <c r="T4838" i="22" s="1"/>
  <c r="P4836" i="22" l="1"/>
  <c r="Q4836" i="22" s="1"/>
  <c r="U4836" i="22" s="1"/>
  <c r="R4835" i="22"/>
  <c r="S4835" i="22"/>
  <c r="N4837" i="22"/>
  <c r="M4837" i="22"/>
  <c r="L4838" i="22"/>
  <c r="K4838" i="22"/>
  <c r="O4838" i="22" s="1"/>
  <c r="J4838" i="22"/>
  <c r="G4839" i="22"/>
  <c r="T4839" i="22" s="1"/>
  <c r="R4836" i="22" l="1"/>
  <c r="P4837" i="22"/>
  <c r="Q4837" i="22" s="1"/>
  <c r="U4837" i="22" s="1"/>
  <c r="S4836" i="22"/>
  <c r="N4838" i="22"/>
  <c r="M4838" i="22"/>
  <c r="L4839" i="22"/>
  <c r="K4839" i="22"/>
  <c r="O4839" i="22" s="1"/>
  <c r="J4839" i="22"/>
  <c r="G4840" i="22"/>
  <c r="T4840" i="22" s="1"/>
  <c r="R4837" i="22" l="1"/>
  <c r="P4838" i="22"/>
  <c r="Q4838" i="22" s="1"/>
  <c r="U4838" i="22" s="1"/>
  <c r="S4837" i="22"/>
  <c r="N4839" i="22"/>
  <c r="M4839" i="22"/>
  <c r="L4840" i="22"/>
  <c r="K4840" i="22"/>
  <c r="O4840" i="22" s="1"/>
  <c r="J4840" i="22"/>
  <c r="G4841" i="22"/>
  <c r="T4841" i="22" s="1"/>
  <c r="R4838" i="22" l="1"/>
  <c r="P4839" i="22"/>
  <c r="Q4839" i="22" s="1"/>
  <c r="U4839" i="22" s="1"/>
  <c r="S4838" i="22"/>
  <c r="N4840" i="22"/>
  <c r="M4840" i="22"/>
  <c r="L4841" i="22"/>
  <c r="K4841" i="22"/>
  <c r="O4841" i="22" s="1"/>
  <c r="J4841" i="22"/>
  <c r="G4842" i="22"/>
  <c r="T4842" i="22" s="1"/>
  <c r="R4839" i="22" l="1"/>
  <c r="P4840" i="22"/>
  <c r="Q4840" i="22" s="1"/>
  <c r="U4840" i="22" s="1"/>
  <c r="S4839" i="22"/>
  <c r="N4841" i="22"/>
  <c r="M4841" i="22"/>
  <c r="L4842" i="22"/>
  <c r="K4842" i="22"/>
  <c r="O4842" i="22" s="1"/>
  <c r="J4842" i="22"/>
  <c r="G4843" i="22"/>
  <c r="T4843" i="22" s="1"/>
  <c r="R4840" i="22" l="1"/>
  <c r="P4841" i="22"/>
  <c r="Q4841" i="22" s="1"/>
  <c r="U4841" i="22" s="1"/>
  <c r="S4840" i="22"/>
  <c r="N4842" i="22"/>
  <c r="M4842" i="22"/>
  <c r="L4843" i="22"/>
  <c r="K4843" i="22"/>
  <c r="O4843" i="22" s="1"/>
  <c r="J4843" i="22"/>
  <c r="G4844" i="22"/>
  <c r="T4844" i="22" s="1"/>
  <c r="R4841" i="22" l="1"/>
  <c r="P4842" i="22"/>
  <c r="Q4842" i="22" s="1"/>
  <c r="U4842" i="22" s="1"/>
  <c r="S4841" i="22"/>
  <c r="N4843" i="22"/>
  <c r="M4843" i="22"/>
  <c r="L4844" i="22"/>
  <c r="K4844" i="22"/>
  <c r="O4844" i="22" s="1"/>
  <c r="J4844" i="22"/>
  <c r="G4845" i="22"/>
  <c r="T4845" i="22" s="1"/>
  <c r="R4842" i="22" l="1"/>
  <c r="P4843" i="22"/>
  <c r="Q4843" i="22" s="1"/>
  <c r="U4843" i="22" s="1"/>
  <c r="S4842" i="22"/>
  <c r="N4844" i="22"/>
  <c r="M4844" i="22"/>
  <c r="L4845" i="22"/>
  <c r="K4845" i="22"/>
  <c r="O4845" i="22" s="1"/>
  <c r="J4845" i="22"/>
  <c r="G4846" i="22"/>
  <c r="T4846" i="22" s="1"/>
  <c r="R4843" i="22" l="1"/>
  <c r="P4844" i="22"/>
  <c r="Q4844" i="22" s="1"/>
  <c r="U4844" i="22" s="1"/>
  <c r="S4843" i="22"/>
  <c r="N4845" i="22"/>
  <c r="M4845" i="22"/>
  <c r="J4846" i="22"/>
  <c r="L4846" i="22"/>
  <c r="K4846" i="22"/>
  <c r="O4846" i="22" s="1"/>
  <c r="G4847" i="22"/>
  <c r="T4847" i="22" s="1"/>
  <c r="P4845" i="22" l="1"/>
  <c r="Q4845" i="22" s="1"/>
  <c r="U4845" i="22" s="1"/>
  <c r="R4844" i="22"/>
  <c r="S4844" i="22"/>
  <c r="N4846" i="22"/>
  <c r="M4846" i="22"/>
  <c r="L4847" i="22"/>
  <c r="K4847" i="22"/>
  <c r="O4847" i="22" s="1"/>
  <c r="J4847" i="22"/>
  <c r="G4848" i="22"/>
  <c r="T4848" i="22" s="1"/>
  <c r="P4846" i="22" l="1"/>
  <c r="Q4846" i="22" s="1"/>
  <c r="U4846" i="22" s="1"/>
  <c r="R4845" i="22"/>
  <c r="S4845" i="22"/>
  <c r="N4847" i="22"/>
  <c r="M4847" i="22"/>
  <c r="L4848" i="22"/>
  <c r="K4848" i="22"/>
  <c r="O4848" i="22" s="1"/>
  <c r="J4848" i="22"/>
  <c r="G4849" i="22"/>
  <c r="T4849" i="22" s="1"/>
  <c r="R4846" i="22" l="1"/>
  <c r="P4847" i="22"/>
  <c r="Q4847" i="22" s="1"/>
  <c r="U4847" i="22" s="1"/>
  <c r="S4846" i="22"/>
  <c r="N4848" i="22"/>
  <c r="M4848" i="22"/>
  <c r="L4849" i="22"/>
  <c r="K4849" i="22"/>
  <c r="O4849" i="22" s="1"/>
  <c r="J4849" i="22"/>
  <c r="G4850" i="22"/>
  <c r="T4850" i="22" s="1"/>
  <c r="P4848" i="22" l="1"/>
  <c r="Q4848" i="22" s="1"/>
  <c r="U4848" i="22" s="1"/>
  <c r="R4847" i="22"/>
  <c r="S4847" i="22"/>
  <c r="N4849" i="22"/>
  <c r="M4849" i="22"/>
  <c r="L4850" i="22"/>
  <c r="K4850" i="22"/>
  <c r="O4850" i="22" s="1"/>
  <c r="J4850" i="22"/>
  <c r="G4851" i="22"/>
  <c r="T4851" i="22" s="1"/>
  <c r="R4848" i="22" l="1"/>
  <c r="P4849" i="22"/>
  <c r="Q4849" i="22" s="1"/>
  <c r="U4849" i="22" s="1"/>
  <c r="S4848" i="22"/>
  <c r="N4850" i="22"/>
  <c r="M4850" i="22"/>
  <c r="L4851" i="22"/>
  <c r="K4851" i="22"/>
  <c r="O4851" i="22" s="1"/>
  <c r="J4851" i="22"/>
  <c r="G4852" i="22"/>
  <c r="T4852" i="22" s="1"/>
  <c r="R4849" i="22" l="1"/>
  <c r="P4850" i="22"/>
  <c r="Q4850" i="22" s="1"/>
  <c r="U4850" i="22" s="1"/>
  <c r="S4849" i="22"/>
  <c r="N4851" i="22"/>
  <c r="M4851" i="22"/>
  <c r="L4852" i="22"/>
  <c r="K4852" i="22"/>
  <c r="O4852" i="22" s="1"/>
  <c r="J4852" i="22"/>
  <c r="G4853" i="22"/>
  <c r="T4853" i="22" s="1"/>
  <c r="R4850" i="22" l="1"/>
  <c r="P4851" i="22"/>
  <c r="Q4851" i="22" s="1"/>
  <c r="U4851" i="22" s="1"/>
  <c r="S4850" i="22"/>
  <c r="N4852" i="22"/>
  <c r="M4852" i="22"/>
  <c r="L4853" i="22"/>
  <c r="K4853" i="22"/>
  <c r="O4853" i="22" s="1"/>
  <c r="J4853" i="22"/>
  <c r="G4854" i="22"/>
  <c r="T4854" i="22" s="1"/>
  <c r="P4852" i="22" l="1"/>
  <c r="Q4852" i="22" s="1"/>
  <c r="U4852" i="22" s="1"/>
  <c r="R4851" i="22"/>
  <c r="S4851" i="22"/>
  <c r="N4853" i="22"/>
  <c r="M4853" i="22"/>
  <c r="L4854" i="22"/>
  <c r="K4854" i="22"/>
  <c r="O4854" i="22" s="1"/>
  <c r="J4854" i="22"/>
  <c r="G4855" i="22"/>
  <c r="T4855" i="22" s="1"/>
  <c r="P4853" i="22" l="1"/>
  <c r="Q4853" i="22" s="1"/>
  <c r="U4853" i="22" s="1"/>
  <c r="R4852" i="22"/>
  <c r="S4852" i="22"/>
  <c r="N4854" i="22"/>
  <c r="M4854" i="22"/>
  <c r="L4855" i="22"/>
  <c r="K4855" i="22"/>
  <c r="O4855" i="22" s="1"/>
  <c r="J4855" i="22"/>
  <c r="G4856" i="22"/>
  <c r="T4856" i="22" s="1"/>
  <c r="R4853" i="22" l="1"/>
  <c r="P4854" i="22"/>
  <c r="Q4854" i="22" s="1"/>
  <c r="U4854" i="22" s="1"/>
  <c r="S4853" i="22"/>
  <c r="N4855" i="22"/>
  <c r="P4855" i="22" s="1"/>
  <c r="M4855" i="22"/>
  <c r="L4856" i="22"/>
  <c r="K4856" i="22"/>
  <c r="O4856" i="22" s="1"/>
  <c r="J4856" i="22"/>
  <c r="G4857" i="22"/>
  <c r="T4857" i="22" s="1"/>
  <c r="R4854" i="22" l="1"/>
  <c r="Q4855" i="22"/>
  <c r="U4855" i="22" s="1"/>
  <c r="S4854" i="22"/>
  <c r="N4856" i="22"/>
  <c r="M4856" i="22"/>
  <c r="L4857" i="22"/>
  <c r="K4857" i="22"/>
  <c r="O4857" i="22" s="1"/>
  <c r="J4857" i="22"/>
  <c r="G4858" i="22"/>
  <c r="T4858" i="22" s="1"/>
  <c r="R4855" i="22" l="1"/>
  <c r="P4856" i="22"/>
  <c r="Q4856" i="22" s="1"/>
  <c r="U4856" i="22" s="1"/>
  <c r="S4855" i="22"/>
  <c r="N4857" i="22"/>
  <c r="M4857" i="22"/>
  <c r="L4858" i="22"/>
  <c r="K4858" i="22"/>
  <c r="O4858" i="22" s="1"/>
  <c r="J4858" i="22"/>
  <c r="G4859" i="22"/>
  <c r="T4859" i="22" s="1"/>
  <c r="R4856" i="22" l="1"/>
  <c r="P4857" i="22"/>
  <c r="Q4857" i="22" s="1"/>
  <c r="U4857" i="22" s="1"/>
  <c r="S4856" i="22"/>
  <c r="N4858" i="22"/>
  <c r="M4858" i="22"/>
  <c r="L4859" i="22"/>
  <c r="K4859" i="22"/>
  <c r="O4859" i="22" s="1"/>
  <c r="J4859" i="22"/>
  <c r="G4860" i="22"/>
  <c r="T4860" i="22" s="1"/>
  <c r="R4857" i="22" l="1"/>
  <c r="P4858" i="22"/>
  <c r="Q4858" i="22" s="1"/>
  <c r="U4858" i="22" s="1"/>
  <c r="S4857" i="22"/>
  <c r="N4859" i="22"/>
  <c r="M4859" i="22"/>
  <c r="L4860" i="22"/>
  <c r="K4860" i="22"/>
  <c r="O4860" i="22" s="1"/>
  <c r="J4860" i="22"/>
  <c r="G4861" i="22"/>
  <c r="T4861" i="22" s="1"/>
  <c r="R4858" i="22" l="1"/>
  <c r="P4859" i="22"/>
  <c r="Q4859" i="22" s="1"/>
  <c r="U4859" i="22" s="1"/>
  <c r="S4858" i="22"/>
  <c r="N4860" i="22"/>
  <c r="P4860" i="22" s="1"/>
  <c r="M4860" i="22"/>
  <c r="L4861" i="22"/>
  <c r="K4861" i="22"/>
  <c r="O4861" i="22" s="1"/>
  <c r="J4861" i="22"/>
  <c r="G4862" i="22"/>
  <c r="T4862" i="22" s="1"/>
  <c r="R4859" i="22" l="1"/>
  <c r="Q4860" i="22"/>
  <c r="U4860" i="22" s="1"/>
  <c r="S4859" i="22"/>
  <c r="N4861" i="22"/>
  <c r="M4861" i="22"/>
  <c r="L4862" i="22"/>
  <c r="K4862" i="22"/>
  <c r="O4862" i="22" s="1"/>
  <c r="J4862" i="22"/>
  <c r="G4863" i="22"/>
  <c r="T4863" i="22" s="1"/>
  <c r="R4860" i="22" l="1"/>
  <c r="P4861" i="22"/>
  <c r="Q4861" i="22" s="1"/>
  <c r="U4861" i="22" s="1"/>
  <c r="S4860" i="22"/>
  <c r="N4862" i="22"/>
  <c r="M4862" i="22"/>
  <c r="L4863" i="22"/>
  <c r="K4863" i="22"/>
  <c r="O4863" i="22" s="1"/>
  <c r="J4863" i="22"/>
  <c r="G4864" i="22"/>
  <c r="T4864" i="22" s="1"/>
  <c r="P4862" i="22" l="1"/>
  <c r="Q4862" i="22" s="1"/>
  <c r="U4862" i="22" s="1"/>
  <c r="R4861" i="22"/>
  <c r="S4861" i="22"/>
  <c r="N4863" i="22"/>
  <c r="M4863" i="22"/>
  <c r="L4864" i="22"/>
  <c r="K4864" i="22"/>
  <c r="O4864" i="22" s="1"/>
  <c r="J4864" i="22"/>
  <c r="G4865" i="22"/>
  <c r="T4865" i="22" s="1"/>
  <c r="P4863" i="22" l="1"/>
  <c r="Q4863" i="22" s="1"/>
  <c r="U4863" i="22" s="1"/>
  <c r="R4862" i="22"/>
  <c r="S4862" i="22"/>
  <c r="N4864" i="22"/>
  <c r="M4864" i="22"/>
  <c r="L4865" i="22"/>
  <c r="K4865" i="22"/>
  <c r="O4865" i="22" s="1"/>
  <c r="J4865" i="22"/>
  <c r="G4866" i="22"/>
  <c r="T4866" i="22" s="1"/>
  <c r="P4864" i="22" l="1"/>
  <c r="Q4864" i="22" s="1"/>
  <c r="U4864" i="22" s="1"/>
  <c r="R4863" i="22"/>
  <c r="S4863" i="22"/>
  <c r="N4865" i="22"/>
  <c r="M4865" i="22"/>
  <c r="L4866" i="22"/>
  <c r="K4866" i="22"/>
  <c r="O4866" i="22" s="1"/>
  <c r="J4866" i="22"/>
  <c r="G4867" i="22"/>
  <c r="T4867" i="22" s="1"/>
  <c r="R4864" i="22" l="1"/>
  <c r="P4865" i="22"/>
  <c r="Q4865" i="22" s="1"/>
  <c r="U4865" i="22" s="1"/>
  <c r="S4864" i="22"/>
  <c r="N4866" i="22"/>
  <c r="P4866" i="22" s="1"/>
  <c r="M4866" i="22"/>
  <c r="L4867" i="22"/>
  <c r="K4867" i="22"/>
  <c r="O4867" i="22" s="1"/>
  <c r="J4867" i="22"/>
  <c r="G4868" i="22"/>
  <c r="T4868" i="22" s="1"/>
  <c r="R4865" i="22" l="1"/>
  <c r="Q4866" i="22"/>
  <c r="U4866" i="22" s="1"/>
  <c r="S4865" i="22"/>
  <c r="N4867" i="22"/>
  <c r="M4867" i="22"/>
  <c r="L4868" i="22"/>
  <c r="K4868" i="22"/>
  <c r="O4868" i="22" s="1"/>
  <c r="J4868" i="22"/>
  <c r="G4869" i="22"/>
  <c r="T4869" i="22" s="1"/>
  <c r="R4866" i="22" l="1"/>
  <c r="P4867" i="22"/>
  <c r="Q4867" i="22" s="1"/>
  <c r="U4867" i="22" s="1"/>
  <c r="S4866" i="22"/>
  <c r="N4868" i="22"/>
  <c r="M4868" i="22"/>
  <c r="L4869" i="22"/>
  <c r="K4869" i="22"/>
  <c r="O4869" i="22" s="1"/>
  <c r="J4869" i="22"/>
  <c r="G4870" i="22"/>
  <c r="T4870" i="22" s="1"/>
  <c r="P4868" i="22" l="1"/>
  <c r="Q4868" i="22" s="1"/>
  <c r="U4868" i="22" s="1"/>
  <c r="R4867" i="22"/>
  <c r="S4867" i="22"/>
  <c r="N4869" i="22"/>
  <c r="M4869" i="22"/>
  <c r="L4870" i="22"/>
  <c r="K4870" i="22"/>
  <c r="O4870" i="22" s="1"/>
  <c r="J4870" i="22"/>
  <c r="G4871" i="22"/>
  <c r="T4871" i="22" s="1"/>
  <c r="P4869" i="22" l="1"/>
  <c r="Q4869" i="22" s="1"/>
  <c r="U4869" i="22" s="1"/>
  <c r="R4868" i="22"/>
  <c r="S4868" i="22"/>
  <c r="N4870" i="22"/>
  <c r="M4870" i="22"/>
  <c r="L4871" i="22"/>
  <c r="K4871" i="22"/>
  <c r="O4871" i="22" s="1"/>
  <c r="J4871" i="22"/>
  <c r="G4872" i="22"/>
  <c r="T4872" i="22" s="1"/>
  <c r="R4869" i="22" l="1"/>
  <c r="P4870" i="22"/>
  <c r="Q4870" i="22" s="1"/>
  <c r="U4870" i="22" s="1"/>
  <c r="S4869" i="22"/>
  <c r="N4871" i="22"/>
  <c r="M4871" i="22"/>
  <c r="L4872" i="22"/>
  <c r="K4872" i="22"/>
  <c r="O4872" i="22" s="1"/>
  <c r="J4872" i="22"/>
  <c r="G4873" i="22"/>
  <c r="T4873" i="22" s="1"/>
  <c r="R4870" i="22" l="1"/>
  <c r="P4871" i="22"/>
  <c r="Q4871" i="22" s="1"/>
  <c r="U4871" i="22" s="1"/>
  <c r="S4870" i="22"/>
  <c r="N4872" i="22"/>
  <c r="M4872" i="22"/>
  <c r="L4873" i="22"/>
  <c r="K4873" i="22"/>
  <c r="O4873" i="22" s="1"/>
  <c r="J4873" i="22"/>
  <c r="G4874" i="22"/>
  <c r="T4874" i="22" s="1"/>
  <c r="R4871" i="22" l="1"/>
  <c r="P4872" i="22"/>
  <c r="Q4872" i="22" s="1"/>
  <c r="U4872" i="22" s="1"/>
  <c r="S4871" i="22"/>
  <c r="N4873" i="22"/>
  <c r="P4873" i="22" s="1"/>
  <c r="M4873" i="22"/>
  <c r="L4874" i="22"/>
  <c r="K4874" i="22"/>
  <c r="O4874" i="22" s="1"/>
  <c r="J4874" i="22"/>
  <c r="G4875" i="22"/>
  <c r="T4875" i="22" s="1"/>
  <c r="R4872" i="22" l="1"/>
  <c r="Q4873" i="22"/>
  <c r="U4873" i="22" s="1"/>
  <c r="S4872" i="22"/>
  <c r="N4874" i="22"/>
  <c r="M4874" i="22"/>
  <c r="L4875" i="22"/>
  <c r="K4875" i="22"/>
  <c r="O4875" i="22" s="1"/>
  <c r="J4875" i="22"/>
  <c r="G4876" i="22"/>
  <c r="T4876" i="22" s="1"/>
  <c r="R4873" i="22" l="1"/>
  <c r="P4874" i="22"/>
  <c r="Q4874" i="22" s="1"/>
  <c r="U4874" i="22" s="1"/>
  <c r="S4873" i="22"/>
  <c r="N4875" i="22"/>
  <c r="M4875" i="22"/>
  <c r="L4876" i="22"/>
  <c r="K4876" i="22"/>
  <c r="O4876" i="22" s="1"/>
  <c r="J4876" i="22"/>
  <c r="G4877" i="22"/>
  <c r="T4877" i="22" s="1"/>
  <c r="R4874" i="22" l="1"/>
  <c r="P4875" i="22"/>
  <c r="Q4875" i="22" s="1"/>
  <c r="U4875" i="22" s="1"/>
  <c r="S4874" i="22"/>
  <c r="N4876" i="22"/>
  <c r="M4876" i="22"/>
  <c r="L4877" i="22"/>
  <c r="K4877" i="22"/>
  <c r="O4877" i="22" s="1"/>
  <c r="J4877" i="22"/>
  <c r="G4878" i="22"/>
  <c r="T4878" i="22" s="1"/>
  <c r="R4875" i="22" l="1"/>
  <c r="P4876" i="22"/>
  <c r="Q4876" i="22" s="1"/>
  <c r="U4876" i="22" s="1"/>
  <c r="S4875" i="22"/>
  <c r="N4877" i="22"/>
  <c r="M4877" i="22"/>
  <c r="L4878" i="22"/>
  <c r="K4878" i="22"/>
  <c r="O4878" i="22" s="1"/>
  <c r="J4878" i="22"/>
  <c r="G4879" i="22"/>
  <c r="T4879" i="22" s="1"/>
  <c r="P4877" i="22" l="1"/>
  <c r="Q4877" i="22" s="1"/>
  <c r="U4877" i="22" s="1"/>
  <c r="R4876" i="22"/>
  <c r="S4876" i="22"/>
  <c r="N4878" i="22"/>
  <c r="M4878" i="22"/>
  <c r="L4879" i="22"/>
  <c r="K4879" i="22"/>
  <c r="O4879" i="22" s="1"/>
  <c r="J4879" i="22"/>
  <c r="G4880" i="22"/>
  <c r="T4880" i="22" s="1"/>
  <c r="R4877" i="22" l="1"/>
  <c r="P4878" i="22"/>
  <c r="Q4878" i="22" s="1"/>
  <c r="U4878" i="22" s="1"/>
  <c r="S4877" i="22"/>
  <c r="N4879" i="22"/>
  <c r="M4879" i="22"/>
  <c r="L4880" i="22"/>
  <c r="K4880" i="22"/>
  <c r="O4880" i="22" s="1"/>
  <c r="J4880" i="22"/>
  <c r="G4881" i="22"/>
  <c r="T4881" i="22" s="1"/>
  <c r="P4879" i="22" l="1"/>
  <c r="Q4879" i="22" s="1"/>
  <c r="U4879" i="22" s="1"/>
  <c r="R4878" i="22"/>
  <c r="S4878" i="22"/>
  <c r="N4880" i="22"/>
  <c r="M4880" i="22"/>
  <c r="L4881" i="22"/>
  <c r="K4881" i="22"/>
  <c r="O4881" i="22" s="1"/>
  <c r="J4881" i="22"/>
  <c r="G4882" i="22"/>
  <c r="T4882" i="22" s="1"/>
  <c r="P4880" i="22" l="1"/>
  <c r="Q4880" i="22" s="1"/>
  <c r="U4880" i="22" s="1"/>
  <c r="R4879" i="22"/>
  <c r="S4879" i="22"/>
  <c r="N4881" i="22"/>
  <c r="M4881" i="22"/>
  <c r="L4882" i="22"/>
  <c r="K4882" i="22"/>
  <c r="O4882" i="22" s="1"/>
  <c r="J4882" i="22"/>
  <c r="G4883" i="22"/>
  <c r="T4883" i="22" s="1"/>
  <c r="P4881" i="22" l="1"/>
  <c r="Q4881" i="22" s="1"/>
  <c r="U4881" i="22" s="1"/>
  <c r="R4880" i="22"/>
  <c r="S4880" i="22"/>
  <c r="N4882" i="22"/>
  <c r="M4882" i="22"/>
  <c r="L4883" i="22"/>
  <c r="K4883" i="22"/>
  <c r="O4883" i="22" s="1"/>
  <c r="J4883" i="22"/>
  <c r="G4884" i="22"/>
  <c r="T4884" i="22" s="1"/>
  <c r="R4881" i="22" l="1"/>
  <c r="P4882" i="22"/>
  <c r="Q4882" i="22" s="1"/>
  <c r="U4882" i="22" s="1"/>
  <c r="S4881" i="22"/>
  <c r="N4883" i="22"/>
  <c r="M4883" i="22"/>
  <c r="L4884" i="22"/>
  <c r="K4884" i="22"/>
  <c r="O4884" i="22" s="1"/>
  <c r="J4884" i="22"/>
  <c r="G4885" i="22"/>
  <c r="T4885" i="22" s="1"/>
  <c r="P4883" i="22" l="1"/>
  <c r="Q4883" i="22" s="1"/>
  <c r="U4883" i="22" s="1"/>
  <c r="R4882" i="22"/>
  <c r="S4882" i="22"/>
  <c r="N4884" i="22"/>
  <c r="M4884" i="22"/>
  <c r="L4885" i="22"/>
  <c r="K4885" i="22"/>
  <c r="O4885" i="22" s="1"/>
  <c r="J4885" i="22"/>
  <c r="G4886" i="22"/>
  <c r="T4886" i="22" s="1"/>
  <c r="P4884" i="22" l="1"/>
  <c r="Q4884" i="22" s="1"/>
  <c r="U4884" i="22" s="1"/>
  <c r="R4883" i="22"/>
  <c r="S4883" i="22"/>
  <c r="N4885" i="22"/>
  <c r="M4885" i="22"/>
  <c r="L4886" i="22"/>
  <c r="K4886" i="22"/>
  <c r="O4886" i="22" s="1"/>
  <c r="J4886" i="22"/>
  <c r="G4887" i="22"/>
  <c r="T4887" i="22" s="1"/>
  <c r="R4884" i="22" l="1"/>
  <c r="P4885" i="22"/>
  <c r="Q4885" i="22" s="1"/>
  <c r="U4885" i="22" s="1"/>
  <c r="S4884" i="22"/>
  <c r="N4886" i="22"/>
  <c r="M4886" i="22"/>
  <c r="L4887" i="22"/>
  <c r="K4887" i="22"/>
  <c r="O4887" i="22" s="1"/>
  <c r="J4887" i="22"/>
  <c r="G4888" i="22"/>
  <c r="T4888" i="22" s="1"/>
  <c r="R4885" i="22" l="1"/>
  <c r="P4886" i="22"/>
  <c r="Q4886" i="22" s="1"/>
  <c r="U4886" i="22" s="1"/>
  <c r="S4885" i="22"/>
  <c r="N4887" i="22"/>
  <c r="M4887" i="22"/>
  <c r="L4888" i="22"/>
  <c r="K4888" i="22"/>
  <c r="O4888" i="22" s="1"/>
  <c r="J4888" i="22"/>
  <c r="G4889" i="22"/>
  <c r="T4889" i="22" s="1"/>
  <c r="R4886" i="22" l="1"/>
  <c r="P4887" i="22"/>
  <c r="Q4887" i="22" s="1"/>
  <c r="U4887" i="22" s="1"/>
  <c r="S4886" i="22"/>
  <c r="N4888" i="22"/>
  <c r="M4888" i="22"/>
  <c r="L4889" i="22"/>
  <c r="K4889" i="22"/>
  <c r="O4889" i="22" s="1"/>
  <c r="J4889" i="22"/>
  <c r="G4890" i="22"/>
  <c r="T4890" i="22" s="1"/>
  <c r="R4887" i="22" l="1"/>
  <c r="P4888" i="22"/>
  <c r="Q4888" i="22" s="1"/>
  <c r="U4888" i="22" s="1"/>
  <c r="S4887" i="22"/>
  <c r="N4889" i="22"/>
  <c r="M4889" i="22"/>
  <c r="L4890" i="22"/>
  <c r="K4890" i="22"/>
  <c r="O4890" i="22" s="1"/>
  <c r="J4890" i="22"/>
  <c r="G4891" i="22"/>
  <c r="T4891" i="22" s="1"/>
  <c r="R4888" i="22" l="1"/>
  <c r="P4889" i="22"/>
  <c r="Q4889" i="22" s="1"/>
  <c r="U4889" i="22" s="1"/>
  <c r="S4888" i="22"/>
  <c r="M4890" i="22"/>
  <c r="N4890" i="22"/>
  <c r="L4891" i="22"/>
  <c r="K4891" i="22"/>
  <c r="O4891" i="22" s="1"/>
  <c r="J4891" i="22"/>
  <c r="G4892" i="22"/>
  <c r="T4892" i="22" s="1"/>
  <c r="R4889" i="22" l="1"/>
  <c r="P4890" i="22"/>
  <c r="Q4890" i="22" s="1"/>
  <c r="U4890" i="22" s="1"/>
  <c r="S4889" i="22"/>
  <c r="N4891" i="22"/>
  <c r="M4891" i="22"/>
  <c r="J4892" i="22"/>
  <c r="L4892" i="22"/>
  <c r="K4892" i="22"/>
  <c r="O4892" i="22" s="1"/>
  <c r="G4893" i="22"/>
  <c r="T4893" i="22" s="1"/>
  <c r="R4890" i="22" l="1"/>
  <c r="P4891" i="22"/>
  <c r="Q4891" i="22" s="1"/>
  <c r="U4891" i="22" s="1"/>
  <c r="S4890" i="22"/>
  <c r="N4892" i="22"/>
  <c r="M4892" i="22"/>
  <c r="L4893" i="22"/>
  <c r="K4893" i="22"/>
  <c r="O4893" i="22" s="1"/>
  <c r="J4893" i="22"/>
  <c r="G4894" i="22"/>
  <c r="T4894" i="22" s="1"/>
  <c r="R4891" i="22" l="1"/>
  <c r="P4892" i="22"/>
  <c r="Q4892" i="22" s="1"/>
  <c r="U4892" i="22" s="1"/>
  <c r="S4891" i="22"/>
  <c r="N4893" i="22"/>
  <c r="M4893" i="22"/>
  <c r="L4894" i="22"/>
  <c r="K4894" i="22"/>
  <c r="O4894" i="22" s="1"/>
  <c r="J4894" i="22"/>
  <c r="G4895" i="22"/>
  <c r="T4895" i="22" s="1"/>
  <c r="P4893" i="22" l="1"/>
  <c r="Q4893" i="22" s="1"/>
  <c r="U4893" i="22" s="1"/>
  <c r="S4892" i="22"/>
  <c r="R4892" i="22"/>
  <c r="N4894" i="22"/>
  <c r="M4894" i="22"/>
  <c r="L4895" i="22"/>
  <c r="K4895" i="22"/>
  <c r="O4895" i="22" s="1"/>
  <c r="J4895" i="22"/>
  <c r="G4896" i="22"/>
  <c r="T4896" i="22" s="1"/>
  <c r="R4893" i="22" l="1"/>
  <c r="P4894" i="22"/>
  <c r="Q4894" i="22" s="1"/>
  <c r="U4894" i="22" s="1"/>
  <c r="S4893" i="22"/>
  <c r="N4895" i="22"/>
  <c r="M4895" i="22"/>
  <c r="L4896" i="22"/>
  <c r="K4896" i="22"/>
  <c r="O4896" i="22" s="1"/>
  <c r="J4896" i="22"/>
  <c r="G4897" i="22"/>
  <c r="T4897" i="22" s="1"/>
  <c r="R4894" i="22" l="1"/>
  <c r="P4895" i="22"/>
  <c r="Q4895" i="22" s="1"/>
  <c r="U4895" i="22" s="1"/>
  <c r="S4894" i="22"/>
  <c r="N4896" i="22"/>
  <c r="M4896" i="22"/>
  <c r="L4897" i="22"/>
  <c r="K4897" i="22"/>
  <c r="O4897" i="22" s="1"/>
  <c r="J4897" i="22"/>
  <c r="G4898" i="22"/>
  <c r="T4898" i="22" s="1"/>
  <c r="R4895" i="22" l="1"/>
  <c r="P4896" i="22"/>
  <c r="Q4896" i="22" s="1"/>
  <c r="U4896" i="22" s="1"/>
  <c r="S4895" i="22"/>
  <c r="N4897" i="22"/>
  <c r="M4897" i="22"/>
  <c r="L4898" i="22"/>
  <c r="K4898" i="22"/>
  <c r="O4898" i="22" s="1"/>
  <c r="J4898" i="22"/>
  <c r="G4899" i="22"/>
  <c r="T4899" i="22" s="1"/>
  <c r="R4896" i="22" l="1"/>
  <c r="P4897" i="22"/>
  <c r="Q4897" i="22" s="1"/>
  <c r="U4897" i="22" s="1"/>
  <c r="S4896" i="22"/>
  <c r="N4898" i="22"/>
  <c r="M4898" i="22"/>
  <c r="L4899" i="22"/>
  <c r="K4899" i="22"/>
  <c r="O4899" i="22" s="1"/>
  <c r="J4899" i="22"/>
  <c r="G4900" i="22"/>
  <c r="T4900" i="22" s="1"/>
  <c r="R4897" i="22" l="1"/>
  <c r="P4898" i="22"/>
  <c r="Q4898" i="22" s="1"/>
  <c r="U4898" i="22" s="1"/>
  <c r="S4897" i="22"/>
  <c r="N4899" i="22"/>
  <c r="M4899" i="22"/>
  <c r="L4900" i="22"/>
  <c r="K4900" i="22"/>
  <c r="O4900" i="22" s="1"/>
  <c r="J4900" i="22"/>
  <c r="G4901" i="22"/>
  <c r="T4901" i="22" s="1"/>
  <c r="R4898" i="22" l="1"/>
  <c r="P4899" i="22"/>
  <c r="Q4899" i="22" s="1"/>
  <c r="U4899" i="22" s="1"/>
  <c r="S4898" i="22"/>
  <c r="N4900" i="22"/>
  <c r="M4900" i="22"/>
  <c r="L4901" i="22"/>
  <c r="K4901" i="22"/>
  <c r="O4901" i="22" s="1"/>
  <c r="J4901" i="22"/>
  <c r="G4902" i="22"/>
  <c r="T4902" i="22" s="1"/>
  <c r="R4899" i="22" l="1"/>
  <c r="P4900" i="22"/>
  <c r="Q4900" i="22" s="1"/>
  <c r="U4900" i="22" s="1"/>
  <c r="S4899" i="22"/>
  <c r="N4901" i="22"/>
  <c r="M4901" i="22"/>
  <c r="J4902" i="22"/>
  <c r="L4902" i="22"/>
  <c r="K4902" i="22"/>
  <c r="O4902" i="22" s="1"/>
  <c r="G4903" i="22"/>
  <c r="T4903" i="22" s="1"/>
  <c r="R4900" i="22" l="1"/>
  <c r="P4901" i="22"/>
  <c r="Q4901" i="22" s="1"/>
  <c r="U4901" i="22" s="1"/>
  <c r="S4900" i="22"/>
  <c r="N4902" i="22"/>
  <c r="M4902" i="22"/>
  <c r="L4903" i="22"/>
  <c r="K4903" i="22"/>
  <c r="O4903" i="22" s="1"/>
  <c r="J4903" i="22"/>
  <c r="G4904" i="22"/>
  <c r="T4904" i="22" s="1"/>
  <c r="R4901" i="22" l="1"/>
  <c r="P4902" i="22"/>
  <c r="Q4902" i="22" s="1"/>
  <c r="U4902" i="22" s="1"/>
  <c r="S4901" i="22"/>
  <c r="N4903" i="22"/>
  <c r="P4903" i="22" s="1"/>
  <c r="M4903" i="22"/>
  <c r="L4904" i="22"/>
  <c r="K4904" i="22"/>
  <c r="O4904" i="22" s="1"/>
  <c r="J4904" i="22"/>
  <c r="G4905" i="22"/>
  <c r="T4905" i="22" s="1"/>
  <c r="R4902" i="22" l="1"/>
  <c r="Q4903" i="22"/>
  <c r="U4903" i="22" s="1"/>
  <c r="S4902" i="22"/>
  <c r="N4904" i="22"/>
  <c r="M4904" i="22"/>
  <c r="L4905" i="22"/>
  <c r="K4905" i="22"/>
  <c r="O4905" i="22" s="1"/>
  <c r="J4905" i="22"/>
  <c r="G4906" i="22"/>
  <c r="T4906" i="22" s="1"/>
  <c r="R4903" i="22" l="1"/>
  <c r="P4904" i="22"/>
  <c r="Q4904" i="22" s="1"/>
  <c r="U4904" i="22" s="1"/>
  <c r="S4903" i="22"/>
  <c r="N4905" i="22"/>
  <c r="M4905" i="22"/>
  <c r="L4906" i="22"/>
  <c r="K4906" i="22"/>
  <c r="O4906" i="22" s="1"/>
  <c r="J4906" i="22"/>
  <c r="G4907" i="22"/>
  <c r="T4907" i="22" s="1"/>
  <c r="P4905" i="22" l="1"/>
  <c r="Q4905" i="22" s="1"/>
  <c r="U4905" i="22" s="1"/>
  <c r="R4904" i="22"/>
  <c r="S4904" i="22"/>
  <c r="N4906" i="22"/>
  <c r="M4906" i="22"/>
  <c r="L4907" i="22"/>
  <c r="K4907" i="22"/>
  <c r="O4907" i="22" s="1"/>
  <c r="J4907" i="22"/>
  <c r="G4908" i="22"/>
  <c r="T4908" i="22" s="1"/>
  <c r="R4905" i="22" l="1"/>
  <c r="P4906" i="22"/>
  <c r="Q4906" i="22" s="1"/>
  <c r="U4906" i="22" s="1"/>
  <c r="S4905" i="22"/>
  <c r="N4907" i="22"/>
  <c r="M4907" i="22"/>
  <c r="L4908" i="22"/>
  <c r="K4908" i="22"/>
  <c r="O4908" i="22" s="1"/>
  <c r="J4908" i="22"/>
  <c r="G4909" i="22"/>
  <c r="T4909" i="22" s="1"/>
  <c r="P4907" i="22" l="1"/>
  <c r="Q4907" i="22" s="1"/>
  <c r="U4907" i="22" s="1"/>
  <c r="R4906" i="22"/>
  <c r="S4906" i="22"/>
  <c r="N4908" i="22"/>
  <c r="P4908" i="22" s="1"/>
  <c r="M4908" i="22"/>
  <c r="L4909" i="22"/>
  <c r="K4909" i="22"/>
  <c r="O4909" i="22" s="1"/>
  <c r="J4909" i="22"/>
  <c r="G4910" i="22"/>
  <c r="T4910" i="22" s="1"/>
  <c r="R4907" i="22" l="1"/>
  <c r="S4907" i="22"/>
  <c r="N4909" i="22"/>
  <c r="M4909" i="22"/>
  <c r="Q4908" i="22"/>
  <c r="U4908" i="22" s="1"/>
  <c r="L4910" i="22"/>
  <c r="K4910" i="22"/>
  <c r="O4910" i="22" s="1"/>
  <c r="J4910" i="22"/>
  <c r="G4911" i="22"/>
  <c r="T4911" i="22" s="1"/>
  <c r="P4909" i="22" l="1"/>
  <c r="Q4909" i="22" s="1"/>
  <c r="U4909" i="22" s="1"/>
  <c r="R4908" i="22"/>
  <c r="S4908" i="22"/>
  <c r="N4910" i="22"/>
  <c r="M4910" i="22"/>
  <c r="L4911" i="22"/>
  <c r="K4911" i="22"/>
  <c r="O4911" i="22" s="1"/>
  <c r="J4911" i="22"/>
  <c r="G4912" i="22"/>
  <c r="T4912" i="22" s="1"/>
  <c r="P4910" i="22" l="1"/>
  <c r="Q4910" i="22" s="1"/>
  <c r="U4910" i="22" s="1"/>
  <c r="R4909" i="22"/>
  <c r="S4909" i="22"/>
  <c r="N4911" i="22"/>
  <c r="M4911" i="22"/>
  <c r="L4912" i="22"/>
  <c r="K4912" i="22"/>
  <c r="O4912" i="22" s="1"/>
  <c r="J4912" i="22"/>
  <c r="G4913" i="22"/>
  <c r="T4913" i="22" s="1"/>
  <c r="P4911" i="22" l="1"/>
  <c r="Q4911" i="22" s="1"/>
  <c r="U4911" i="22" s="1"/>
  <c r="R4910" i="22"/>
  <c r="S4910" i="22"/>
  <c r="N4912" i="22"/>
  <c r="M4912" i="22"/>
  <c r="L4913" i="22"/>
  <c r="K4913" i="22"/>
  <c r="O4913" i="22" s="1"/>
  <c r="J4913" i="22"/>
  <c r="G4914" i="22"/>
  <c r="T4914" i="22" s="1"/>
  <c r="R4911" i="22" l="1"/>
  <c r="P4912" i="22"/>
  <c r="Q4912" i="22" s="1"/>
  <c r="U4912" i="22" s="1"/>
  <c r="S4911" i="22"/>
  <c r="N4913" i="22"/>
  <c r="M4913" i="22"/>
  <c r="L4914" i="22"/>
  <c r="K4914" i="22"/>
  <c r="O4914" i="22" s="1"/>
  <c r="J4914" i="22"/>
  <c r="G4915" i="22"/>
  <c r="T4915" i="22" s="1"/>
  <c r="P4913" i="22" l="1"/>
  <c r="Q4913" i="22" s="1"/>
  <c r="U4913" i="22" s="1"/>
  <c r="R4912" i="22"/>
  <c r="S4912" i="22"/>
  <c r="N4914" i="22"/>
  <c r="P4914" i="22" s="1"/>
  <c r="M4914" i="22"/>
  <c r="L4915" i="22"/>
  <c r="K4915" i="22"/>
  <c r="O4915" i="22" s="1"/>
  <c r="J4915" i="22"/>
  <c r="G4916" i="22"/>
  <c r="T4916" i="22" s="1"/>
  <c r="R4913" i="22" l="1"/>
  <c r="S4913" i="22"/>
  <c r="N4915" i="22"/>
  <c r="M4915" i="22"/>
  <c r="Q4914" i="22"/>
  <c r="U4914" i="22" s="1"/>
  <c r="L4916" i="22"/>
  <c r="K4916" i="22"/>
  <c r="O4916" i="22" s="1"/>
  <c r="J4916" i="22"/>
  <c r="G4917" i="22"/>
  <c r="T4917" i="22" s="1"/>
  <c r="P4915" i="22" l="1"/>
  <c r="Q4915" i="22" s="1"/>
  <c r="U4915" i="22" s="1"/>
  <c r="R4914" i="22"/>
  <c r="S4914" i="22"/>
  <c r="N4916" i="22"/>
  <c r="M4916" i="22"/>
  <c r="L4917" i="22"/>
  <c r="K4917" i="22"/>
  <c r="O4917" i="22" s="1"/>
  <c r="J4917" i="22"/>
  <c r="G4918" i="22"/>
  <c r="T4918" i="22" s="1"/>
  <c r="R4915" i="22" l="1"/>
  <c r="P4916" i="22"/>
  <c r="Q4916" i="22" s="1"/>
  <c r="U4916" i="22" s="1"/>
  <c r="S4915" i="22"/>
  <c r="N4917" i="22"/>
  <c r="M4917" i="22"/>
  <c r="L4918" i="22"/>
  <c r="K4918" i="22"/>
  <c r="O4918" i="22" s="1"/>
  <c r="J4918" i="22"/>
  <c r="G4919" i="22"/>
  <c r="T4919" i="22" s="1"/>
  <c r="P4917" i="22" l="1"/>
  <c r="Q4917" i="22" s="1"/>
  <c r="U4917" i="22" s="1"/>
  <c r="R4916" i="22"/>
  <c r="S4916" i="22"/>
  <c r="N4918" i="22"/>
  <c r="M4918" i="22"/>
  <c r="L4919" i="22"/>
  <c r="K4919" i="22"/>
  <c r="O4919" i="22" s="1"/>
  <c r="J4919" i="22"/>
  <c r="G4920" i="22"/>
  <c r="T4920" i="22" s="1"/>
  <c r="P4918" i="22" l="1"/>
  <c r="Q4918" i="22" s="1"/>
  <c r="U4918" i="22" s="1"/>
  <c r="R4917" i="22"/>
  <c r="S4917" i="22"/>
  <c r="N4919" i="22"/>
  <c r="M4919" i="22"/>
  <c r="J4920" i="22"/>
  <c r="L4920" i="22"/>
  <c r="K4920" i="22"/>
  <c r="O4920" i="22" s="1"/>
  <c r="G4921" i="22"/>
  <c r="T4921" i="22" s="1"/>
  <c r="P4919" i="22" l="1"/>
  <c r="Q4919" i="22" s="1"/>
  <c r="U4919" i="22" s="1"/>
  <c r="R4918" i="22"/>
  <c r="S4918" i="22"/>
  <c r="N4920" i="22"/>
  <c r="M4920" i="22"/>
  <c r="L4921" i="22"/>
  <c r="K4921" i="22"/>
  <c r="O4921" i="22" s="1"/>
  <c r="J4921" i="22"/>
  <c r="G4922" i="22"/>
  <c r="T4922" i="22" s="1"/>
  <c r="P4920" i="22" l="1"/>
  <c r="Q4920" i="22" s="1"/>
  <c r="U4920" i="22" s="1"/>
  <c r="R4919" i="22"/>
  <c r="S4919" i="22"/>
  <c r="N4921" i="22"/>
  <c r="M4921" i="22"/>
  <c r="L4922" i="22"/>
  <c r="K4922" i="22"/>
  <c r="O4922" i="22" s="1"/>
  <c r="J4922" i="22"/>
  <c r="G4923" i="22"/>
  <c r="T4923" i="22" s="1"/>
  <c r="R4920" i="22" l="1"/>
  <c r="P4921" i="22"/>
  <c r="Q4921" i="22" s="1"/>
  <c r="U4921" i="22" s="1"/>
  <c r="S4920" i="22"/>
  <c r="N4922" i="22"/>
  <c r="M4922" i="22"/>
  <c r="L4923" i="22"/>
  <c r="K4923" i="22"/>
  <c r="O4923" i="22" s="1"/>
  <c r="J4923" i="22"/>
  <c r="G4924" i="22"/>
  <c r="T4924" i="22" s="1"/>
  <c r="R4921" i="22" l="1"/>
  <c r="P4922" i="22"/>
  <c r="Q4922" i="22" s="1"/>
  <c r="U4922" i="22" s="1"/>
  <c r="S4921" i="22"/>
  <c r="N4923" i="22"/>
  <c r="M4923" i="22"/>
  <c r="L4924" i="22"/>
  <c r="K4924" i="22"/>
  <c r="O4924" i="22" s="1"/>
  <c r="J4924" i="22"/>
  <c r="G4925" i="22"/>
  <c r="T4925" i="22" s="1"/>
  <c r="R4922" i="22" l="1"/>
  <c r="P4923" i="22"/>
  <c r="Q4923" i="22" s="1"/>
  <c r="U4923" i="22" s="1"/>
  <c r="S4922" i="22"/>
  <c r="N4924" i="22"/>
  <c r="M4924" i="22"/>
  <c r="L4925" i="22"/>
  <c r="K4925" i="22"/>
  <c r="O4925" i="22" s="1"/>
  <c r="J4925" i="22"/>
  <c r="G4926" i="22"/>
  <c r="T4926" i="22" s="1"/>
  <c r="R4923" i="22" l="1"/>
  <c r="P4924" i="22"/>
  <c r="Q4924" i="22" s="1"/>
  <c r="U4924" i="22" s="1"/>
  <c r="S4923" i="22"/>
  <c r="N4925" i="22"/>
  <c r="M4925" i="22"/>
  <c r="J4926" i="22"/>
  <c r="L4926" i="22"/>
  <c r="K4926" i="22"/>
  <c r="O4926" i="22" s="1"/>
  <c r="G4927" i="22"/>
  <c r="T4927" i="22" s="1"/>
  <c r="R4924" i="22" l="1"/>
  <c r="P4925" i="22"/>
  <c r="Q4925" i="22" s="1"/>
  <c r="U4925" i="22" s="1"/>
  <c r="S4924" i="22"/>
  <c r="N4926" i="22"/>
  <c r="M4926" i="22"/>
  <c r="L4927" i="22"/>
  <c r="K4927" i="22"/>
  <c r="O4927" i="22" s="1"/>
  <c r="J4927" i="22"/>
  <c r="G4928" i="22"/>
  <c r="T4928" i="22" s="1"/>
  <c r="R4925" i="22" l="1"/>
  <c r="P4926" i="22"/>
  <c r="Q4926" i="22" s="1"/>
  <c r="U4926" i="22" s="1"/>
  <c r="S4925" i="22"/>
  <c r="N4927" i="22"/>
  <c r="M4927" i="22"/>
  <c r="L4928" i="22"/>
  <c r="K4928" i="22"/>
  <c r="O4928" i="22" s="1"/>
  <c r="J4928" i="22"/>
  <c r="G4929" i="22"/>
  <c r="T4929" i="22" s="1"/>
  <c r="R4926" i="22" l="1"/>
  <c r="P4927" i="22"/>
  <c r="Q4927" i="22" s="1"/>
  <c r="U4927" i="22" s="1"/>
  <c r="S4926" i="22"/>
  <c r="N4928" i="22"/>
  <c r="M4928" i="22"/>
  <c r="L4929" i="22"/>
  <c r="K4929" i="22"/>
  <c r="O4929" i="22" s="1"/>
  <c r="J4929" i="22"/>
  <c r="G4930" i="22"/>
  <c r="T4930" i="22" s="1"/>
  <c r="R4927" i="22" l="1"/>
  <c r="P4928" i="22"/>
  <c r="Q4928" i="22" s="1"/>
  <c r="U4928" i="22" s="1"/>
  <c r="S4927" i="22"/>
  <c r="N4929" i="22"/>
  <c r="M4929" i="22"/>
  <c r="J4930" i="22"/>
  <c r="L4930" i="22"/>
  <c r="K4930" i="22"/>
  <c r="O4930" i="22" s="1"/>
  <c r="G4931" i="22"/>
  <c r="T4931" i="22" s="1"/>
  <c r="P4929" i="22" l="1"/>
  <c r="Q4929" i="22" s="1"/>
  <c r="U4929" i="22" s="1"/>
  <c r="R4928" i="22"/>
  <c r="S4928" i="22"/>
  <c r="N4930" i="22"/>
  <c r="M4930" i="22"/>
  <c r="L4931" i="22"/>
  <c r="K4931" i="22"/>
  <c r="O4931" i="22" s="1"/>
  <c r="J4931" i="22"/>
  <c r="G4932" i="22"/>
  <c r="T4932" i="22" s="1"/>
  <c r="R4929" i="22" l="1"/>
  <c r="P4930" i="22"/>
  <c r="Q4930" i="22" s="1"/>
  <c r="U4930" i="22" s="1"/>
  <c r="S4929" i="22"/>
  <c r="N4931" i="22"/>
  <c r="M4931" i="22"/>
  <c r="L4932" i="22"/>
  <c r="K4932" i="22"/>
  <c r="O4932" i="22" s="1"/>
  <c r="J4932" i="22"/>
  <c r="G4933" i="22"/>
  <c r="T4933" i="22" s="1"/>
  <c r="R4930" i="22" l="1"/>
  <c r="P4931" i="22"/>
  <c r="Q4931" i="22" s="1"/>
  <c r="U4931" i="22" s="1"/>
  <c r="S4930" i="22"/>
  <c r="N4932" i="22"/>
  <c r="M4932" i="22"/>
  <c r="L4933" i="22"/>
  <c r="K4933" i="22"/>
  <c r="O4933" i="22" s="1"/>
  <c r="J4933" i="22"/>
  <c r="G4934" i="22"/>
  <c r="T4934" i="22" s="1"/>
  <c r="P4932" i="22" l="1"/>
  <c r="Q4932" i="22" s="1"/>
  <c r="U4932" i="22" s="1"/>
  <c r="R4931" i="22"/>
  <c r="S4931" i="22"/>
  <c r="N4933" i="22"/>
  <c r="M4933" i="22"/>
  <c r="J4934" i="22"/>
  <c r="L4934" i="22"/>
  <c r="K4934" i="22"/>
  <c r="O4934" i="22" s="1"/>
  <c r="G4935" i="22"/>
  <c r="T4935" i="22" s="1"/>
  <c r="R4932" i="22" l="1"/>
  <c r="P4933" i="22"/>
  <c r="Q4933" i="22" s="1"/>
  <c r="U4933" i="22" s="1"/>
  <c r="S4932" i="22"/>
  <c r="N4934" i="22"/>
  <c r="M4934" i="22"/>
  <c r="L4935" i="22"/>
  <c r="K4935" i="22"/>
  <c r="O4935" i="22" s="1"/>
  <c r="J4935" i="22"/>
  <c r="G4936" i="22"/>
  <c r="T4936" i="22" s="1"/>
  <c r="R4933" i="22" l="1"/>
  <c r="P4934" i="22"/>
  <c r="Q4934" i="22" s="1"/>
  <c r="U4934" i="22" s="1"/>
  <c r="S4933" i="22"/>
  <c r="N4935" i="22"/>
  <c r="M4935" i="22"/>
  <c r="J4936" i="22"/>
  <c r="L4936" i="22"/>
  <c r="K4936" i="22"/>
  <c r="O4936" i="22" s="1"/>
  <c r="G4937" i="22"/>
  <c r="T4937" i="22" s="1"/>
  <c r="R4934" i="22" l="1"/>
  <c r="P4935" i="22"/>
  <c r="Q4935" i="22" s="1"/>
  <c r="U4935" i="22" s="1"/>
  <c r="S4934" i="22"/>
  <c r="N4936" i="22"/>
  <c r="M4936" i="22"/>
  <c r="L4937" i="22"/>
  <c r="K4937" i="22"/>
  <c r="O4937" i="22" s="1"/>
  <c r="J4937" i="22"/>
  <c r="G4938" i="22"/>
  <c r="T4938" i="22" s="1"/>
  <c r="R4935" i="22" l="1"/>
  <c r="P4936" i="22"/>
  <c r="Q4936" i="22" s="1"/>
  <c r="U4936" i="22" s="1"/>
  <c r="S4935" i="22"/>
  <c r="N4937" i="22"/>
  <c r="M4937" i="22"/>
  <c r="L4938" i="22"/>
  <c r="K4938" i="22"/>
  <c r="O4938" i="22" s="1"/>
  <c r="J4938" i="22"/>
  <c r="G4939" i="22"/>
  <c r="T4939" i="22" s="1"/>
  <c r="R4936" i="22" l="1"/>
  <c r="P4937" i="22"/>
  <c r="Q4937" i="22" s="1"/>
  <c r="U4937" i="22" s="1"/>
  <c r="S4936" i="22"/>
  <c r="N4938" i="22"/>
  <c r="M4938" i="22"/>
  <c r="L4939" i="22"/>
  <c r="K4939" i="22"/>
  <c r="O4939" i="22" s="1"/>
  <c r="J4939" i="22"/>
  <c r="G4940" i="22"/>
  <c r="T4940" i="22" s="1"/>
  <c r="R4937" i="22" l="1"/>
  <c r="P4938" i="22"/>
  <c r="Q4938" i="22" s="1"/>
  <c r="U4938" i="22" s="1"/>
  <c r="S4937" i="22"/>
  <c r="N4939" i="22"/>
  <c r="M4939" i="22"/>
  <c r="L4940" i="22"/>
  <c r="K4940" i="22"/>
  <c r="O4940" i="22" s="1"/>
  <c r="J4940" i="22"/>
  <c r="G4941" i="22"/>
  <c r="T4941" i="22" s="1"/>
  <c r="R4938" i="22" l="1"/>
  <c r="P4939" i="22"/>
  <c r="Q4939" i="22" s="1"/>
  <c r="U4939" i="22" s="1"/>
  <c r="S4938" i="22"/>
  <c r="N4940" i="22"/>
  <c r="M4940" i="22"/>
  <c r="L4941" i="22"/>
  <c r="K4941" i="22"/>
  <c r="O4941" i="22" s="1"/>
  <c r="J4941" i="22"/>
  <c r="G4942" i="22"/>
  <c r="T4942" i="22" s="1"/>
  <c r="R4939" i="22" l="1"/>
  <c r="P4940" i="22"/>
  <c r="Q4940" i="22" s="1"/>
  <c r="U4940" i="22" s="1"/>
  <c r="S4939" i="22"/>
  <c r="N4941" i="22"/>
  <c r="M4941" i="22"/>
  <c r="L4942" i="22"/>
  <c r="K4942" i="22"/>
  <c r="O4942" i="22" s="1"/>
  <c r="J4942" i="22"/>
  <c r="G4943" i="22"/>
  <c r="T4943" i="22" s="1"/>
  <c r="R4940" i="22" l="1"/>
  <c r="P4941" i="22"/>
  <c r="Q4941" i="22" s="1"/>
  <c r="U4941" i="22" s="1"/>
  <c r="S4940" i="22"/>
  <c r="N4942" i="22"/>
  <c r="M4942" i="22"/>
  <c r="L4943" i="22"/>
  <c r="K4943" i="22"/>
  <c r="O4943" i="22" s="1"/>
  <c r="J4943" i="22"/>
  <c r="G4944" i="22"/>
  <c r="T4944" i="22" s="1"/>
  <c r="P4942" i="22" l="1"/>
  <c r="Q4942" i="22" s="1"/>
  <c r="U4942" i="22" s="1"/>
  <c r="R4941" i="22"/>
  <c r="S4941" i="22"/>
  <c r="N4943" i="22"/>
  <c r="M4943" i="22"/>
  <c r="L4944" i="22"/>
  <c r="K4944" i="22"/>
  <c r="O4944" i="22" s="1"/>
  <c r="J4944" i="22"/>
  <c r="G4945" i="22"/>
  <c r="T4945" i="22" s="1"/>
  <c r="P4943" i="22" l="1"/>
  <c r="Q4943" i="22" s="1"/>
  <c r="U4943" i="22" s="1"/>
  <c r="R4942" i="22"/>
  <c r="S4942" i="22"/>
  <c r="N4944" i="22"/>
  <c r="P4944" i="22" s="1"/>
  <c r="M4944" i="22"/>
  <c r="L4945" i="22"/>
  <c r="K4945" i="22"/>
  <c r="O4945" i="22" s="1"/>
  <c r="J4945" i="22"/>
  <c r="G4946" i="22"/>
  <c r="T4946" i="22" s="1"/>
  <c r="R4943" i="22" l="1"/>
  <c r="Q4944" i="22"/>
  <c r="U4944" i="22" s="1"/>
  <c r="S4943" i="22"/>
  <c r="N4945" i="22"/>
  <c r="M4945" i="22"/>
  <c r="L4946" i="22"/>
  <c r="K4946" i="22"/>
  <c r="O4946" i="22" s="1"/>
  <c r="J4946" i="22"/>
  <c r="G4947" i="22"/>
  <c r="T4947" i="22" s="1"/>
  <c r="R4944" i="22" l="1"/>
  <c r="P4945" i="22"/>
  <c r="Q4945" i="22" s="1"/>
  <c r="U4945" i="22" s="1"/>
  <c r="S4944" i="22"/>
  <c r="N4946" i="22"/>
  <c r="M4946" i="22"/>
  <c r="L4947" i="22"/>
  <c r="K4947" i="22"/>
  <c r="O4947" i="22" s="1"/>
  <c r="J4947" i="22"/>
  <c r="G4948" i="22"/>
  <c r="T4948" i="22" s="1"/>
  <c r="R4945" i="22" l="1"/>
  <c r="P4946" i="22"/>
  <c r="Q4946" i="22" s="1"/>
  <c r="U4946" i="22" s="1"/>
  <c r="S4945" i="22"/>
  <c r="N4947" i="22"/>
  <c r="M4947" i="22"/>
  <c r="L4948" i="22"/>
  <c r="K4948" i="22"/>
  <c r="O4948" i="22" s="1"/>
  <c r="J4948" i="22"/>
  <c r="G4949" i="22"/>
  <c r="T4949" i="22" s="1"/>
  <c r="P4947" i="22" l="1"/>
  <c r="Q4947" i="22" s="1"/>
  <c r="U4947" i="22" s="1"/>
  <c r="R4946" i="22"/>
  <c r="S4946" i="22"/>
  <c r="N4948" i="22"/>
  <c r="P4948" i="22" s="1"/>
  <c r="M4948" i="22"/>
  <c r="L4949" i="22"/>
  <c r="K4949" i="22"/>
  <c r="O4949" i="22" s="1"/>
  <c r="J4949" i="22"/>
  <c r="G4950" i="22"/>
  <c r="T4950" i="22" s="1"/>
  <c r="R4947" i="22" l="1"/>
  <c r="S4947" i="22"/>
  <c r="N4949" i="22"/>
  <c r="M4949" i="22"/>
  <c r="Q4948" i="22"/>
  <c r="U4948" i="22" s="1"/>
  <c r="L4950" i="22"/>
  <c r="K4950" i="22"/>
  <c r="O4950" i="22" s="1"/>
  <c r="J4950" i="22"/>
  <c r="G4951" i="22"/>
  <c r="T4951" i="22" s="1"/>
  <c r="P4949" i="22" l="1"/>
  <c r="Q4949" i="22" s="1"/>
  <c r="U4949" i="22" s="1"/>
  <c r="R4948" i="22"/>
  <c r="S4948" i="22"/>
  <c r="N4950" i="22"/>
  <c r="M4950" i="22"/>
  <c r="L4951" i="22"/>
  <c r="K4951" i="22"/>
  <c r="O4951" i="22" s="1"/>
  <c r="J4951" i="22"/>
  <c r="G4952" i="22"/>
  <c r="T4952" i="22" s="1"/>
  <c r="P4950" i="22" l="1"/>
  <c r="Q4950" i="22" s="1"/>
  <c r="U4950" i="22" s="1"/>
  <c r="R4949" i="22"/>
  <c r="S4949" i="22"/>
  <c r="N4951" i="22"/>
  <c r="M4951" i="22"/>
  <c r="L4952" i="22"/>
  <c r="K4952" i="22"/>
  <c r="O4952" i="22" s="1"/>
  <c r="J4952" i="22"/>
  <c r="G4953" i="22"/>
  <c r="T4953" i="22" s="1"/>
  <c r="R4950" i="22" l="1"/>
  <c r="P4951" i="22"/>
  <c r="Q4951" i="22" s="1"/>
  <c r="U4951" i="22" s="1"/>
  <c r="S4950" i="22"/>
  <c r="N4952" i="22"/>
  <c r="M4952" i="22"/>
  <c r="L4953" i="22"/>
  <c r="K4953" i="22"/>
  <c r="O4953" i="22" s="1"/>
  <c r="J4953" i="22"/>
  <c r="G4954" i="22"/>
  <c r="T4954" i="22" s="1"/>
  <c r="P4952" i="22" l="1"/>
  <c r="Q4952" i="22" s="1"/>
  <c r="U4952" i="22" s="1"/>
  <c r="R4951" i="22"/>
  <c r="S4951" i="22"/>
  <c r="N4953" i="22"/>
  <c r="M4953" i="22"/>
  <c r="L4954" i="22"/>
  <c r="K4954" i="22"/>
  <c r="O4954" i="22" s="1"/>
  <c r="J4954" i="22"/>
  <c r="G4955" i="22"/>
  <c r="T4955" i="22" s="1"/>
  <c r="P4953" i="22" l="1"/>
  <c r="Q4953" i="22" s="1"/>
  <c r="U4953" i="22" s="1"/>
  <c r="R4952" i="22"/>
  <c r="S4952" i="22"/>
  <c r="N4954" i="22"/>
  <c r="M4954" i="22"/>
  <c r="L4955" i="22"/>
  <c r="K4955" i="22"/>
  <c r="O4955" i="22" s="1"/>
  <c r="J4955" i="22"/>
  <c r="G4956" i="22"/>
  <c r="T4956" i="22" s="1"/>
  <c r="R4953" i="22" l="1"/>
  <c r="P4954" i="22"/>
  <c r="Q4954" i="22" s="1"/>
  <c r="U4954" i="22" s="1"/>
  <c r="S4953" i="22"/>
  <c r="N4955" i="22"/>
  <c r="M4955" i="22"/>
  <c r="L4956" i="22"/>
  <c r="K4956" i="22"/>
  <c r="O4956" i="22" s="1"/>
  <c r="J4956" i="22"/>
  <c r="G4957" i="22"/>
  <c r="T4957" i="22" s="1"/>
  <c r="R4954" i="22" l="1"/>
  <c r="P4955" i="22"/>
  <c r="Q4955" i="22" s="1"/>
  <c r="U4955" i="22" s="1"/>
  <c r="S4954" i="22"/>
  <c r="N4956" i="22"/>
  <c r="M4956" i="22"/>
  <c r="L4957" i="22"/>
  <c r="K4957" i="22"/>
  <c r="O4957" i="22" s="1"/>
  <c r="J4957" i="22"/>
  <c r="G4958" i="22"/>
  <c r="T4958" i="22" s="1"/>
  <c r="R4955" i="22" l="1"/>
  <c r="P4956" i="22"/>
  <c r="Q4956" i="22" s="1"/>
  <c r="U4956" i="22" s="1"/>
  <c r="S4955" i="22"/>
  <c r="N4957" i="22"/>
  <c r="M4957" i="22"/>
  <c r="L4958" i="22"/>
  <c r="K4958" i="22"/>
  <c r="O4958" i="22" s="1"/>
  <c r="J4958" i="22"/>
  <c r="G4959" i="22"/>
  <c r="T4959" i="22" s="1"/>
  <c r="P4957" i="22" l="1"/>
  <c r="Q4957" i="22" s="1"/>
  <c r="U4957" i="22" s="1"/>
  <c r="R4956" i="22"/>
  <c r="S4956" i="22"/>
  <c r="N4958" i="22"/>
  <c r="M4958" i="22"/>
  <c r="L4959" i="22"/>
  <c r="K4959" i="22"/>
  <c r="O4959" i="22" s="1"/>
  <c r="J4959" i="22"/>
  <c r="G4960" i="22"/>
  <c r="T4960" i="22" s="1"/>
  <c r="R4957" i="22" l="1"/>
  <c r="P4958" i="22"/>
  <c r="Q4958" i="22" s="1"/>
  <c r="U4958" i="22" s="1"/>
  <c r="S4957" i="22"/>
  <c r="N4959" i="22"/>
  <c r="M4959" i="22"/>
  <c r="L4960" i="22"/>
  <c r="K4960" i="22"/>
  <c r="O4960" i="22" s="1"/>
  <c r="J4960" i="22"/>
  <c r="G4961" i="22"/>
  <c r="T4961" i="22" s="1"/>
  <c r="P4959" i="22" l="1"/>
  <c r="Q4959" i="22" s="1"/>
  <c r="U4959" i="22" s="1"/>
  <c r="R4958" i="22"/>
  <c r="S4958" i="22"/>
  <c r="N4960" i="22"/>
  <c r="P4960" i="22" s="1"/>
  <c r="M4960" i="22"/>
  <c r="L4961" i="22"/>
  <c r="K4961" i="22"/>
  <c r="O4961" i="22" s="1"/>
  <c r="J4961" i="22"/>
  <c r="G4962" i="22"/>
  <c r="T4962" i="22" s="1"/>
  <c r="R4959" i="22" l="1"/>
  <c r="S4959" i="22"/>
  <c r="Q4960" i="22"/>
  <c r="U4960" i="22" s="1"/>
  <c r="N4961" i="22"/>
  <c r="M4961" i="22"/>
  <c r="L4962" i="22"/>
  <c r="K4962" i="22"/>
  <c r="O4962" i="22" s="1"/>
  <c r="J4962" i="22"/>
  <c r="G4963" i="22"/>
  <c r="T4963" i="22" s="1"/>
  <c r="R4960" i="22" l="1"/>
  <c r="P4961" i="22"/>
  <c r="Q4961" i="22" s="1"/>
  <c r="U4961" i="22" s="1"/>
  <c r="S4960" i="22"/>
  <c r="N4962" i="22"/>
  <c r="M4962" i="22"/>
  <c r="L4963" i="22"/>
  <c r="K4963" i="22"/>
  <c r="O4963" i="22" s="1"/>
  <c r="J4963" i="22"/>
  <c r="G4964" i="22"/>
  <c r="T4964" i="22" s="1"/>
  <c r="P4962" i="22" l="1"/>
  <c r="Q4962" i="22" s="1"/>
  <c r="U4962" i="22" s="1"/>
  <c r="R4961" i="22"/>
  <c r="S4961" i="22"/>
  <c r="N4963" i="22"/>
  <c r="M4963" i="22"/>
  <c r="L4964" i="22"/>
  <c r="K4964" i="22"/>
  <c r="O4964" i="22" s="1"/>
  <c r="J4964" i="22"/>
  <c r="G4965" i="22"/>
  <c r="T4965" i="22" s="1"/>
  <c r="P4963" i="22" l="1"/>
  <c r="Q4963" i="22" s="1"/>
  <c r="U4963" i="22" s="1"/>
  <c r="S4962" i="22"/>
  <c r="R4962" i="22"/>
  <c r="N4964" i="22"/>
  <c r="M4964" i="22"/>
  <c r="L4965" i="22"/>
  <c r="K4965" i="22"/>
  <c r="O4965" i="22" s="1"/>
  <c r="J4965" i="22"/>
  <c r="G4966" i="22"/>
  <c r="T4966" i="22" s="1"/>
  <c r="P4964" i="22" l="1"/>
  <c r="Q4964" i="22" s="1"/>
  <c r="U4964" i="22" s="1"/>
  <c r="R4963" i="22"/>
  <c r="S4963" i="22"/>
  <c r="N4965" i="22"/>
  <c r="M4965" i="22"/>
  <c r="L4966" i="22"/>
  <c r="K4966" i="22"/>
  <c r="O4966" i="22" s="1"/>
  <c r="J4966" i="22"/>
  <c r="G4967" i="22"/>
  <c r="T4967" i="22" s="1"/>
  <c r="P4965" i="22" l="1"/>
  <c r="Q4965" i="22" s="1"/>
  <c r="U4965" i="22" s="1"/>
  <c r="R4964" i="22"/>
  <c r="S4964" i="22"/>
  <c r="N4966" i="22"/>
  <c r="M4966" i="22"/>
  <c r="L4967" i="22"/>
  <c r="K4967" i="22"/>
  <c r="O4967" i="22" s="1"/>
  <c r="J4967" i="22"/>
  <c r="G4968" i="22"/>
  <c r="T4968" i="22" s="1"/>
  <c r="P4966" i="22" l="1"/>
  <c r="Q4966" i="22" s="1"/>
  <c r="U4966" i="22" s="1"/>
  <c r="R4965" i="22"/>
  <c r="S4965" i="22"/>
  <c r="N4967" i="22"/>
  <c r="M4967" i="22"/>
  <c r="L4968" i="22"/>
  <c r="K4968" i="22"/>
  <c r="O4968" i="22" s="1"/>
  <c r="J4968" i="22"/>
  <c r="G4969" i="22"/>
  <c r="T4969" i="22" s="1"/>
  <c r="P4967" i="22" l="1"/>
  <c r="Q4967" i="22" s="1"/>
  <c r="U4967" i="22" s="1"/>
  <c r="R4966" i="22"/>
  <c r="S4966" i="22"/>
  <c r="N4968" i="22"/>
  <c r="M4968" i="22"/>
  <c r="L4969" i="22"/>
  <c r="K4969" i="22"/>
  <c r="O4969" i="22" s="1"/>
  <c r="J4969" i="22"/>
  <c r="G4970" i="22"/>
  <c r="T4970" i="22" s="1"/>
  <c r="P4968" i="22" l="1"/>
  <c r="Q4968" i="22" s="1"/>
  <c r="U4968" i="22" s="1"/>
  <c r="R4967" i="22"/>
  <c r="S4967" i="22"/>
  <c r="N4969" i="22"/>
  <c r="P4969" i="22" s="1"/>
  <c r="M4969" i="22"/>
  <c r="L4970" i="22"/>
  <c r="K4970" i="22"/>
  <c r="O4970" i="22" s="1"/>
  <c r="J4970" i="22"/>
  <c r="G4971" i="22"/>
  <c r="T4971" i="22" s="1"/>
  <c r="R4968" i="22" l="1"/>
  <c r="Q4969" i="22"/>
  <c r="U4969" i="22" s="1"/>
  <c r="S4968" i="22"/>
  <c r="N4970" i="22"/>
  <c r="M4970" i="22"/>
  <c r="L4971" i="22"/>
  <c r="K4971" i="22"/>
  <c r="O4971" i="22" s="1"/>
  <c r="J4971" i="22"/>
  <c r="G4972" i="22"/>
  <c r="T4972" i="22" s="1"/>
  <c r="R4969" i="22" l="1"/>
  <c r="P4970" i="22"/>
  <c r="Q4970" i="22" s="1"/>
  <c r="U4970" i="22" s="1"/>
  <c r="S4969" i="22"/>
  <c r="N4971" i="22"/>
  <c r="M4971" i="22"/>
  <c r="L4972" i="22"/>
  <c r="K4972" i="22"/>
  <c r="O4972" i="22" s="1"/>
  <c r="J4972" i="22"/>
  <c r="G4973" i="22"/>
  <c r="T4973" i="22" s="1"/>
  <c r="R4970" i="22" l="1"/>
  <c r="P4971" i="22"/>
  <c r="Q4971" i="22" s="1"/>
  <c r="U4971" i="22" s="1"/>
  <c r="S4970" i="22"/>
  <c r="N4972" i="22"/>
  <c r="M4972" i="22"/>
  <c r="L4973" i="22"/>
  <c r="K4973" i="22"/>
  <c r="O4973" i="22" s="1"/>
  <c r="J4973" i="22"/>
  <c r="G4974" i="22"/>
  <c r="T4974" i="22" s="1"/>
  <c r="R4971" i="22" l="1"/>
  <c r="P4972" i="22"/>
  <c r="Q4972" i="22" s="1"/>
  <c r="U4972" i="22" s="1"/>
  <c r="S4971" i="22"/>
  <c r="N4973" i="22"/>
  <c r="M4973" i="22"/>
  <c r="L4974" i="22"/>
  <c r="K4974" i="22"/>
  <c r="O4974" i="22" s="1"/>
  <c r="J4974" i="22"/>
  <c r="G4975" i="22"/>
  <c r="T4975" i="22" s="1"/>
  <c r="R4972" i="22" l="1"/>
  <c r="P4973" i="22"/>
  <c r="Q4973" i="22" s="1"/>
  <c r="U4973" i="22" s="1"/>
  <c r="S4972" i="22"/>
  <c r="N4974" i="22"/>
  <c r="P4974" i="22" s="1"/>
  <c r="M4974" i="22"/>
  <c r="L4975" i="22"/>
  <c r="K4975" i="22"/>
  <c r="O4975" i="22" s="1"/>
  <c r="J4975" i="22"/>
  <c r="G4976" i="22"/>
  <c r="T4976" i="22" s="1"/>
  <c r="R4973" i="22" l="1"/>
  <c r="Q4974" i="22"/>
  <c r="U4974" i="22" s="1"/>
  <c r="S4973" i="22"/>
  <c r="N4975" i="22"/>
  <c r="M4975" i="22"/>
  <c r="L4976" i="22"/>
  <c r="K4976" i="22"/>
  <c r="O4976" i="22" s="1"/>
  <c r="J4976" i="22"/>
  <c r="G4977" i="22"/>
  <c r="T4977" i="22" s="1"/>
  <c r="R4974" i="22" l="1"/>
  <c r="P4975" i="22"/>
  <c r="Q4975" i="22" s="1"/>
  <c r="U4975" i="22" s="1"/>
  <c r="S4974" i="22"/>
  <c r="N4976" i="22"/>
  <c r="M4976" i="22"/>
  <c r="L4977" i="22"/>
  <c r="K4977" i="22"/>
  <c r="O4977" i="22" s="1"/>
  <c r="J4977" i="22"/>
  <c r="G4978" i="22"/>
  <c r="T4978" i="22" s="1"/>
  <c r="R4975" i="22" l="1"/>
  <c r="P4976" i="22"/>
  <c r="Q4976" i="22" s="1"/>
  <c r="U4976" i="22" s="1"/>
  <c r="S4975" i="22"/>
  <c r="N4977" i="22"/>
  <c r="M4977" i="22"/>
  <c r="L4978" i="22"/>
  <c r="K4978" i="22"/>
  <c r="O4978" i="22" s="1"/>
  <c r="J4978" i="22"/>
  <c r="G4979" i="22"/>
  <c r="T4979" i="22" s="1"/>
  <c r="R4976" i="22" l="1"/>
  <c r="P4977" i="22"/>
  <c r="Q4977" i="22" s="1"/>
  <c r="U4977" i="22" s="1"/>
  <c r="S4976" i="22"/>
  <c r="N4978" i="22"/>
  <c r="M4978" i="22"/>
  <c r="L4979" i="22"/>
  <c r="K4979" i="22"/>
  <c r="O4979" i="22" s="1"/>
  <c r="J4979" i="22"/>
  <c r="G4980" i="22"/>
  <c r="T4980" i="22" s="1"/>
  <c r="R4977" i="22" l="1"/>
  <c r="P4978" i="22"/>
  <c r="Q4978" i="22" s="1"/>
  <c r="U4978" i="22" s="1"/>
  <c r="S4977" i="22"/>
  <c r="N4979" i="22"/>
  <c r="M4979" i="22"/>
  <c r="L4980" i="22"/>
  <c r="K4980" i="22"/>
  <c r="O4980" i="22" s="1"/>
  <c r="J4980" i="22"/>
  <c r="G4981" i="22"/>
  <c r="T4981" i="22" s="1"/>
  <c r="P4979" i="22" l="1"/>
  <c r="Q4979" i="22" s="1"/>
  <c r="U4979" i="22" s="1"/>
  <c r="R4978" i="22"/>
  <c r="S4978" i="22"/>
  <c r="N4980" i="22"/>
  <c r="M4980" i="22"/>
  <c r="L4981" i="22"/>
  <c r="K4981" i="22"/>
  <c r="O4981" i="22" s="1"/>
  <c r="J4981" i="22"/>
  <c r="G4982" i="22"/>
  <c r="T4982" i="22" s="1"/>
  <c r="P4980" i="22" l="1"/>
  <c r="Q4980" i="22" s="1"/>
  <c r="U4980" i="22" s="1"/>
  <c r="R4979" i="22"/>
  <c r="S4979" i="22"/>
  <c r="N4981" i="22"/>
  <c r="M4981" i="22"/>
  <c r="L4982" i="22"/>
  <c r="K4982" i="22"/>
  <c r="O4982" i="22" s="1"/>
  <c r="J4982" i="22"/>
  <c r="G4983" i="22"/>
  <c r="T4983" i="22" s="1"/>
  <c r="R4980" i="22" l="1"/>
  <c r="P4981" i="22"/>
  <c r="Q4981" i="22" s="1"/>
  <c r="U4981" i="22" s="1"/>
  <c r="S4980" i="22"/>
  <c r="N4982" i="22"/>
  <c r="M4982" i="22"/>
  <c r="L4983" i="22"/>
  <c r="K4983" i="22"/>
  <c r="O4983" i="22" s="1"/>
  <c r="J4983" i="22"/>
  <c r="G4984" i="22"/>
  <c r="T4984" i="22" s="1"/>
  <c r="R4981" i="22" l="1"/>
  <c r="P4982" i="22"/>
  <c r="Q4982" i="22" s="1"/>
  <c r="U4982" i="22" s="1"/>
  <c r="S4981" i="22"/>
  <c r="N4983" i="22"/>
  <c r="M4983" i="22"/>
  <c r="L4984" i="22"/>
  <c r="K4984" i="22"/>
  <c r="O4984" i="22" s="1"/>
  <c r="J4984" i="22"/>
  <c r="G4985" i="22"/>
  <c r="T4985" i="22" s="1"/>
  <c r="R4982" i="22" l="1"/>
  <c r="P4983" i="22"/>
  <c r="Q4983" i="22" s="1"/>
  <c r="U4983" i="22" s="1"/>
  <c r="S4982" i="22"/>
  <c r="N4984" i="22"/>
  <c r="M4984" i="22"/>
  <c r="L4985" i="22"/>
  <c r="K4985" i="22"/>
  <c r="O4985" i="22" s="1"/>
  <c r="J4985" i="22"/>
  <c r="G4986" i="22"/>
  <c r="T4986" i="22" s="1"/>
  <c r="R4983" i="22" l="1"/>
  <c r="P4984" i="22"/>
  <c r="Q4984" i="22" s="1"/>
  <c r="U4984" i="22" s="1"/>
  <c r="S4983" i="22"/>
  <c r="N4985" i="22"/>
  <c r="M4985" i="22"/>
  <c r="L4986" i="22"/>
  <c r="K4986" i="22"/>
  <c r="O4986" i="22" s="1"/>
  <c r="J4986" i="22"/>
  <c r="G4987" i="22"/>
  <c r="T4987" i="22" s="1"/>
  <c r="P4985" i="22" l="1"/>
  <c r="Q4985" i="22" s="1"/>
  <c r="U4985" i="22" s="1"/>
  <c r="R4984" i="22"/>
  <c r="S4984" i="22"/>
  <c r="N4986" i="22"/>
  <c r="M4986" i="22"/>
  <c r="L4987" i="22"/>
  <c r="K4987" i="22"/>
  <c r="O4987" i="22" s="1"/>
  <c r="J4987" i="22"/>
  <c r="G4988" i="22"/>
  <c r="T4988" i="22" s="1"/>
  <c r="P4986" i="22" l="1"/>
  <c r="Q4986" i="22" s="1"/>
  <c r="U4986" i="22" s="1"/>
  <c r="R4985" i="22"/>
  <c r="S4985" i="22"/>
  <c r="N4987" i="22"/>
  <c r="M4987" i="22"/>
  <c r="L4988" i="22"/>
  <c r="K4988" i="22"/>
  <c r="O4988" i="22" s="1"/>
  <c r="J4988" i="22"/>
  <c r="G4989" i="22"/>
  <c r="T4989" i="22" s="1"/>
  <c r="P4987" i="22" l="1"/>
  <c r="Q4987" i="22" s="1"/>
  <c r="U4987" i="22" s="1"/>
  <c r="R4986" i="22"/>
  <c r="S4986" i="22"/>
  <c r="N4988" i="22"/>
  <c r="M4988" i="22"/>
  <c r="L4989" i="22"/>
  <c r="K4989" i="22"/>
  <c r="O4989" i="22" s="1"/>
  <c r="J4989" i="22"/>
  <c r="G4990" i="22"/>
  <c r="T4990" i="22" s="1"/>
  <c r="R4987" i="22" l="1"/>
  <c r="P4988" i="22"/>
  <c r="Q4988" i="22" s="1"/>
  <c r="U4988" i="22" s="1"/>
  <c r="S4987" i="22"/>
  <c r="N4989" i="22"/>
  <c r="M4989" i="22"/>
  <c r="L4990" i="22"/>
  <c r="K4990" i="22"/>
  <c r="O4990" i="22" s="1"/>
  <c r="J4990" i="22"/>
  <c r="G4991" i="22"/>
  <c r="T4991" i="22" s="1"/>
  <c r="P4989" i="22" l="1"/>
  <c r="Q4989" i="22" s="1"/>
  <c r="U4989" i="22" s="1"/>
  <c r="R4988" i="22"/>
  <c r="S4988" i="22"/>
  <c r="N4990" i="22"/>
  <c r="M4990" i="22"/>
  <c r="L4991" i="22"/>
  <c r="K4991" i="22"/>
  <c r="O4991" i="22" s="1"/>
  <c r="J4991" i="22"/>
  <c r="G4992" i="22"/>
  <c r="T4992" i="22" s="1"/>
  <c r="P4990" i="22" l="1"/>
  <c r="R4989" i="22"/>
  <c r="S4989" i="22"/>
  <c r="Q4990" i="22"/>
  <c r="U4990" i="22" s="1"/>
  <c r="N4991" i="22"/>
  <c r="M4991" i="22"/>
  <c r="L4992" i="22"/>
  <c r="K4992" i="22"/>
  <c r="O4992" i="22" s="1"/>
  <c r="J4992" i="22"/>
  <c r="G4993" i="22"/>
  <c r="T4993" i="22" s="1"/>
  <c r="P4991" i="22" l="1"/>
  <c r="Q4991" i="22" s="1"/>
  <c r="U4991" i="22" s="1"/>
  <c r="R4990" i="22"/>
  <c r="S4990" i="22"/>
  <c r="N4992" i="22"/>
  <c r="M4992" i="22"/>
  <c r="L4993" i="22"/>
  <c r="K4993" i="22"/>
  <c r="O4993" i="22" s="1"/>
  <c r="J4993" i="22"/>
  <c r="G4994" i="22"/>
  <c r="T4994" i="22" s="1"/>
  <c r="R4991" i="22" l="1"/>
  <c r="P4992" i="22"/>
  <c r="Q4992" i="22" s="1"/>
  <c r="U4992" i="22" s="1"/>
  <c r="S4991" i="22"/>
  <c r="N4993" i="22"/>
  <c r="P4993" i="22" s="1"/>
  <c r="M4993" i="22"/>
  <c r="L4994" i="22"/>
  <c r="K4994" i="22"/>
  <c r="O4994" i="22" s="1"/>
  <c r="J4994" i="22"/>
  <c r="G4995" i="22"/>
  <c r="T4995" i="22" s="1"/>
  <c r="R4992" i="22" l="1"/>
  <c r="Q4993" i="22"/>
  <c r="U4993" i="22" s="1"/>
  <c r="S4992" i="22"/>
  <c r="N4994" i="22"/>
  <c r="M4994" i="22"/>
  <c r="L4995" i="22"/>
  <c r="K4995" i="22"/>
  <c r="O4995" i="22" s="1"/>
  <c r="J4995" i="22"/>
  <c r="G4996" i="22"/>
  <c r="T4996" i="22" s="1"/>
  <c r="R4993" i="22" l="1"/>
  <c r="P4994" i="22"/>
  <c r="Q4994" i="22" s="1"/>
  <c r="U4994" i="22" s="1"/>
  <c r="S4993" i="22"/>
  <c r="N4995" i="22"/>
  <c r="M4995" i="22"/>
  <c r="L4996" i="22"/>
  <c r="K4996" i="22"/>
  <c r="O4996" i="22" s="1"/>
  <c r="J4996" i="22"/>
  <c r="G4997" i="22"/>
  <c r="T4997" i="22" s="1"/>
  <c r="R4994" i="22" l="1"/>
  <c r="P4995" i="22"/>
  <c r="Q4995" i="22" s="1"/>
  <c r="U4995" i="22" s="1"/>
  <c r="S4994" i="22"/>
  <c r="N4996" i="22"/>
  <c r="M4996" i="22"/>
  <c r="L4997" i="22"/>
  <c r="K4997" i="22"/>
  <c r="O4997" i="22" s="1"/>
  <c r="J4997" i="22"/>
  <c r="G4998" i="22"/>
  <c r="T4998" i="22" s="1"/>
  <c r="R4995" i="22" l="1"/>
  <c r="P4996" i="22"/>
  <c r="Q4996" i="22" s="1"/>
  <c r="U4996" i="22" s="1"/>
  <c r="S4995" i="22"/>
  <c r="N4997" i="22"/>
  <c r="M4997" i="22"/>
  <c r="L4998" i="22"/>
  <c r="K4998" i="22"/>
  <c r="O4998" i="22" s="1"/>
  <c r="J4998" i="22"/>
  <c r="G4999" i="22"/>
  <c r="T4999" i="22" s="1"/>
  <c r="R4996" i="22" l="1"/>
  <c r="P4997" i="22"/>
  <c r="Q4997" i="22" s="1"/>
  <c r="U4997" i="22" s="1"/>
  <c r="S4996" i="22"/>
  <c r="N4998" i="22"/>
  <c r="M4998" i="22"/>
  <c r="L4999" i="22"/>
  <c r="K4999" i="22"/>
  <c r="O4999" i="22" s="1"/>
  <c r="J4999" i="22"/>
  <c r="G5000" i="22"/>
  <c r="G5001" i="22" l="1"/>
  <c r="T5000" i="22"/>
  <c r="P4998" i="22"/>
  <c r="Q4998" i="22" s="1"/>
  <c r="U4998" i="22" s="1"/>
  <c r="R4997" i="22"/>
  <c r="S4997" i="22"/>
  <c r="N4999" i="22"/>
  <c r="M4999" i="22"/>
  <c r="L5000" i="22"/>
  <c r="K5000" i="22"/>
  <c r="J5000" i="22"/>
  <c r="J5001" i="22" s="1"/>
  <c r="T5001" i="22" l="1"/>
  <c r="G5002" i="22"/>
  <c r="K5001" i="22"/>
  <c r="O5001" i="22" s="1"/>
  <c r="O5000" i="22"/>
  <c r="R4998" i="22"/>
  <c r="P4999" i="22"/>
  <c r="Q4999" i="22" s="1"/>
  <c r="U4999" i="22" s="1"/>
  <c r="S4998" i="22"/>
  <c r="L5001" i="22"/>
  <c r="N5001" i="22"/>
  <c r="J5002" i="22"/>
  <c r="N5000" i="22"/>
  <c r="M5000" i="22"/>
  <c r="K5002" i="22" l="1"/>
  <c r="O5002" i="22" s="1"/>
  <c r="T5002" i="22"/>
  <c r="G5003" i="22"/>
  <c r="M5001" i="22"/>
  <c r="P5001" i="22"/>
  <c r="Q5001" i="22" s="1"/>
  <c r="U5001" i="22" s="1"/>
  <c r="R4999" i="22"/>
  <c r="P5000" i="22"/>
  <c r="Q5000" i="22" s="1"/>
  <c r="U5000" i="22" s="1"/>
  <c r="N5002" i="22"/>
  <c r="J5003" i="22"/>
  <c r="L5002" i="22"/>
  <c r="M5002" i="22" s="1"/>
  <c r="S4999" i="22"/>
  <c r="K5003" i="22" l="1"/>
  <c r="O5003" i="22" s="1"/>
  <c r="T5003" i="22"/>
  <c r="G5004" i="22"/>
  <c r="J5004" i="22" s="1"/>
  <c r="R5000" i="22"/>
  <c r="R5001" i="22" s="1"/>
  <c r="P5002" i="22"/>
  <c r="Q5002" i="22" s="1"/>
  <c r="U5002" i="22" s="1"/>
  <c r="S5000" i="22"/>
  <c r="S5001" i="22" s="1"/>
  <c r="N5003" i="22"/>
  <c r="L5003" i="22"/>
  <c r="K5004" i="22" l="1"/>
  <c r="O5004" i="22" s="1"/>
  <c r="M5003" i="22"/>
  <c r="T5004" i="22"/>
  <c r="G5005" i="22"/>
  <c r="K5005" i="22" s="1"/>
  <c r="O5005" i="22" s="1"/>
  <c r="P5003" i="22"/>
  <c r="Q5003" i="22" s="1"/>
  <c r="U5003" i="22" s="1"/>
  <c r="J5005" i="22"/>
  <c r="N5004" i="22"/>
  <c r="L5004" i="22"/>
  <c r="S5002" i="22"/>
  <c r="R5002" i="22"/>
  <c r="T5005" i="22" l="1"/>
  <c r="G5006" i="22"/>
  <c r="J5006" i="22" s="1"/>
  <c r="P5004" i="22"/>
  <c r="Q5004" i="22" s="1"/>
  <c r="U5004" i="22" s="1"/>
  <c r="L5005" i="22"/>
  <c r="M5005" i="22" s="1"/>
  <c r="R5003" i="22"/>
  <c r="M5004" i="22"/>
  <c r="N5005" i="22"/>
  <c r="K5006" i="22"/>
  <c r="O5006" i="22" s="1"/>
  <c r="S5003" i="22"/>
  <c r="T5006" i="22" l="1"/>
  <c r="G5007" i="22"/>
  <c r="J5007" i="22" s="1"/>
  <c r="P5005" i="22"/>
  <c r="Q5005" i="22" s="1"/>
  <c r="U5005" i="22" s="1"/>
  <c r="R5004" i="22"/>
  <c r="S5004" i="22"/>
  <c r="N5006" i="22"/>
  <c r="L5006" i="22"/>
  <c r="M5006" i="22" s="1"/>
  <c r="K5007" i="22" l="1"/>
  <c r="O5007" i="22" s="1"/>
  <c r="T5007" i="22"/>
  <c r="G5008" i="22"/>
  <c r="J5008" i="22" s="1"/>
  <c r="P5006" i="22"/>
  <c r="Q5006" i="22" s="1"/>
  <c r="U5006" i="22" s="1"/>
  <c r="S5005" i="22"/>
  <c r="K5008" i="22"/>
  <c r="O5008" i="22" s="1"/>
  <c r="N5007" i="22"/>
  <c r="R5005" i="22"/>
  <c r="L5007" i="22"/>
  <c r="T5008" i="22" l="1"/>
  <c r="G5009" i="22"/>
  <c r="J5009" i="22" s="1"/>
  <c r="S5006" i="22"/>
  <c r="P5007" i="22"/>
  <c r="Q5007" i="22" s="1"/>
  <c r="U5007" i="22" s="1"/>
  <c r="L5008" i="22"/>
  <c r="N5008" i="22"/>
  <c r="K5009" i="22"/>
  <c r="O5009" i="22" s="1"/>
  <c r="M5007" i="22"/>
  <c r="R5006" i="22"/>
  <c r="T5009" i="22" l="1"/>
  <c r="G5010" i="22"/>
  <c r="S5007" i="22"/>
  <c r="R5007" i="22"/>
  <c r="P5008" i="22"/>
  <c r="Q5008" i="22" s="1"/>
  <c r="U5008" i="22" s="1"/>
  <c r="L5009" i="22"/>
  <c r="M5009" i="22" s="1"/>
  <c r="M5008" i="22"/>
  <c r="J5010" i="22"/>
  <c r="N5009" i="22"/>
  <c r="K5010" i="22"/>
  <c r="O5010" i="22" s="1"/>
  <c r="T5010" i="22" l="1"/>
  <c r="G5011" i="22"/>
  <c r="S5008" i="22"/>
  <c r="P5009" i="22"/>
  <c r="Q5009" i="22" s="1"/>
  <c r="U5009" i="22" s="1"/>
  <c r="K5011" i="22"/>
  <c r="O5011" i="22" s="1"/>
  <c r="R5008" i="22"/>
  <c r="L5010" i="22"/>
  <c r="M5010" i="22" s="1"/>
  <c r="J5011" i="22"/>
  <c r="N5010" i="22"/>
  <c r="T5011" i="22" l="1"/>
  <c r="G5012" i="22"/>
  <c r="K5012" i="22" s="1"/>
  <c r="O5012" i="22" s="1"/>
  <c r="S5009" i="22"/>
  <c r="P5010" i="22"/>
  <c r="Q5010" i="22" s="1"/>
  <c r="U5010" i="22" s="1"/>
  <c r="N5011" i="22"/>
  <c r="R5009" i="22"/>
  <c r="L5011" i="22"/>
  <c r="T5012" i="22" l="1"/>
  <c r="G5013" i="22"/>
  <c r="J5012" i="22"/>
  <c r="N5012" i="22" s="1"/>
  <c r="S5010" i="22"/>
  <c r="P5011" i="22"/>
  <c r="Q5011" i="22" s="1"/>
  <c r="U5011" i="22" s="1"/>
  <c r="L5012" i="22"/>
  <c r="M5011" i="22"/>
  <c r="R5010" i="22"/>
  <c r="K5013" i="22"/>
  <c r="O5013" i="22" s="1"/>
  <c r="J5013" i="22" l="1"/>
  <c r="N5013" i="22" s="1"/>
  <c r="T5013" i="22"/>
  <c r="G5014" i="22"/>
  <c r="M5012" i="22"/>
  <c r="S5011" i="22"/>
  <c r="P5012" i="22"/>
  <c r="Q5012" i="22" s="1"/>
  <c r="U5012" i="22" s="1"/>
  <c r="L5013" i="22"/>
  <c r="R5011" i="22"/>
  <c r="J5014" i="22" l="1"/>
  <c r="T5014" i="22"/>
  <c r="G5015" i="22"/>
  <c r="K5014" i="22"/>
  <c r="O5014" i="22" s="1"/>
  <c r="S5012" i="22"/>
  <c r="P5013" i="22"/>
  <c r="Q5013" i="22" s="1"/>
  <c r="U5013" i="22" s="1"/>
  <c r="L5014" i="22"/>
  <c r="M5013" i="22"/>
  <c r="J5015" i="22"/>
  <c r="N5014" i="22"/>
  <c r="R5012" i="22"/>
  <c r="K5015" i="22" l="1"/>
  <c r="O5015" i="22" s="1"/>
  <c r="T5015" i="22"/>
  <c r="G5016" i="22"/>
  <c r="J5016" i="22" s="1"/>
  <c r="S5013" i="22"/>
  <c r="P5014" i="22"/>
  <c r="Q5014" i="22" s="1"/>
  <c r="U5014" i="22" s="1"/>
  <c r="L5015" i="22"/>
  <c r="N5015" i="22"/>
  <c r="R5013" i="22"/>
  <c r="M5014" i="22"/>
  <c r="K5016" i="22" l="1"/>
  <c r="O5016" i="22" s="1"/>
  <c r="T5016" i="22"/>
  <c r="G5017" i="22"/>
  <c r="S5014" i="22"/>
  <c r="P5015" i="22"/>
  <c r="Q5015" i="22" s="1"/>
  <c r="U5015" i="22" s="1"/>
  <c r="R5014" i="22"/>
  <c r="L5016" i="22"/>
  <c r="N5016" i="22"/>
  <c r="J5017" i="22"/>
  <c r="M5015" i="22"/>
  <c r="K5017" i="22" l="1"/>
  <c r="O5017" i="22" s="1"/>
  <c r="T5017" i="22"/>
  <c r="G5018" i="22"/>
  <c r="J5018" i="22" s="1"/>
  <c r="P5016" i="22"/>
  <c r="Q5016" i="22" s="1"/>
  <c r="U5016" i="22" s="1"/>
  <c r="S5015" i="22"/>
  <c r="R5015" i="22"/>
  <c r="L5017" i="22"/>
  <c r="N5017" i="22"/>
  <c r="M5016" i="22"/>
  <c r="K5018" i="22" l="1"/>
  <c r="O5018" i="22" s="1"/>
  <c r="T5018" i="22"/>
  <c r="G5019" i="22"/>
  <c r="P5017" i="22"/>
  <c r="Q5017" i="22" s="1"/>
  <c r="U5017" i="22" s="1"/>
  <c r="K5019" i="22"/>
  <c r="O5019" i="22" s="1"/>
  <c r="N5018" i="22"/>
  <c r="J5019" i="22"/>
  <c r="R5016" i="22"/>
  <c r="L5018" i="22"/>
  <c r="M5018" i="22" s="1"/>
  <c r="M5017" i="22"/>
  <c r="S5016" i="22"/>
  <c r="T5019" i="22" l="1"/>
  <c r="G5020" i="22"/>
  <c r="K5020" i="22" s="1"/>
  <c r="O5020" i="22" s="1"/>
  <c r="P5018" i="22"/>
  <c r="Q5018" i="22" s="1"/>
  <c r="U5018" i="22" s="1"/>
  <c r="R5017" i="22"/>
  <c r="S5017" i="22"/>
  <c r="N5019" i="22"/>
  <c r="L5019" i="22"/>
  <c r="T5020" i="22" l="1"/>
  <c r="G5021" i="22"/>
  <c r="J5020" i="22"/>
  <c r="N5020" i="22" s="1"/>
  <c r="P5019" i="22"/>
  <c r="Q5019" i="22" s="1"/>
  <c r="U5019" i="22" s="1"/>
  <c r="R5018" i="22"/>
  <c r="S5018" i="22"/>
  <c r="L5020" i="22"/>
  <c r="M5019" i="22"/>
  <c r="K5021" i="22"/>
  <c r="O5021" i="22" s="1"/>
  <c r="J5021" i="22" l="1"/>
  <c r="M5020" i="22"/>
  <c r="T5021" i="22"/>
  <c r="G5022" i="22"/>
  <c r="K5022" i="22" s="1"/>
  <c r="O5022" i="22" s="1"/>
  <c r="P5020" i="22"/>
  <c r="Q5020" i="22" s="1"/>
  <c r="U5020" i="22" s="1"/>
  <c r="N5021" i="22"/>
  <c r="S5019" i="22"/>
  <c r="L5021" i="22"/>
  <c r="R5019" i="22"/>
  <c r="J5022" i="22" l="1"/>
  <c r="T5022" i="22"/>
  <c r="G5023" i="22"/>
  <c r="P5021" i="22"/>
  <c r="Q5021" i="22" s="1"/>
  <c r="U5021" i="22" s="1"/>
  <c r="N5022" i="22"/>
  <c r="J5023" i="22"/>
  <c r="S5020" i="22"/>
  <c r="L5022" i="22"/>
  <c r="M5021" i="22"/>
  <c r="R5020" i="22"/>
  <c r="K5023" i="22"/>
  <c r="O5023" i="22" s="1"/>
  <c r="T5023" i="22" l="1"/>
  <c r="G5024" i="22"/>
  <c r="P5022" i="22"/>
  <c r="Q5022" i="22" s="1"/>
  <c r="U5022" i="22" s="1"/>
  <c r="L5023" i="22"/>
  <c r="M5023" i="22" s="1"/>
  <c r="M5022" i="22"/>
  <c r="J5024" i="22"/>
  <c r="N5023" i="22"/>
  <c r="K5024" i="22"/>
  <c r="O5024" i="22" s="1"/>
  <c r="S5021" i="22"/>
  <c r="R5021" i="22"/>
  <c r="T5024" i="22" l="1"/>
  <c r="G5025" i="22"/>
  <c r="P5023" i="22"/>
  <c r="Q5023" i="22" s="1"/>
  <c r="U5023" i="22" s="1"/>
  <c r="R5022" i="22"/>
  <c r="S5022" i="22"/>
  <c r="L5024" i="22"/>
  <c r="N5024" i="22"/>
  <c r="J5025" i="22"/>
  <c r="K5025" i="22"/>
  <c r="O5025" i="22" s="1"/>
  <c r="T5025" i="22" l="1"/>
  <c r="G5026" i="22"/>
  <c r="R5023" i="22"/>
  <c r="P5024" i="22"/>
  <c r="Q5024" i="22" s="1"/>
  <c r="U5024" i="22" s="1"/>
  <c r="K5026" i="22"/>
  <c r="O5026" i="22" s="1"/>
  <c r="N5025" i="22"/>
  <c r="J5026" i="22"/>
  <c r="L5025" i="22"/>
  <c r="M5025" i="22" s="1"/>
  <c r="S5023" i="22"/>
  <c r="M5024" i="22"/>
  <c r="T5026" i="22" l="1"/>
  <c r="G5027" i="22"/>
  <c r="P5025" i="22"/>
  <c r="Q5025" i="22" s="1"/>
  <c r="U5025" i="22" s="1"/>
  <c r="R5024" i="22"/>
  <c r="S5024" i="22"/>
  <c r="L5026" i="22"/>
  <c r="K5027" i="22"/>
  <c r="O5027" i="22" s="1"/>
  <c r="N5026" i="22"/>
  <c r="J5027" i="22"/>
  <c r="T5027" i="22" l="1"/>
  <c r="G5028" i="22"/>
  <c r="R5025" i="22"/>
  <c r="P5026" i="22"/>
  <c r="Q5026" i="22" s="1"/>
  <c r="U5026" i="22" s="1"/>
  <c r="L5027" i="22"/>
  <c r="M5027" i="22" s="1"/>
  <c r="N5027" i="22"/>
  <c r="S5025" i="22"/>
  <c r="M5026" i="22"/>
  <c r="K5028" i="22"/>
  <c r="O5028" i="22" s="1"/>
  <c r="T5028" i="22" l="1"/>
  <c r="G5029" i="22"/>
  <c r="J5028" i="22"/>
  <c r="N5028" i="22" s="1"/>
  <c r="R5026" i="22"/>
  <c r="P5027" i="22"/>
  <c r="Q5027" i="22" s="1"/>
  <c r="U5027" i="22" s="1"/>
  <c r="L5028" i="22"/>
  <c r="S5026" i="22"/>
  <c r="J5029" i="22" l="1"/>
  <c r="M5028" i="22"/>
  <c r="T5029" i="22"/>
  <c r="G5030" i="22"/>
  <c r="K5029" i="22"/>
  <c r="O5029" i="22" s="1"/>
  <c r="R5027" i="22"/>
  <c r="P5028" i="22"/>
  <c r="Q5028" i="22" s="1"/>
  <c r="U5028" i="22" s="1"/>
  <c r="S5027" i="22"/>
  <c r="L5029" i="22"/>
  <c r="N5029" i="22"/>
  <c r="J5030" i="22"/>
  <c r="K5030" i="22" l="1"/>
  <c r="O5030" i="22" s="1"/>
  <c r="M5029" i="22"/>
  <c r="T5030" i="22"/>
  <c r="G5031" i="22"/>
  <c r="R5028" i="22"/>
  <c r="P5029" i="22"/>
  <c r="Q5029" i="22" s="1"/>
  <c r="U5029" i="22" s="1"/>
  <c r="N5030" i="22"/>
  <c r="S5028" i="22"/>
  <c r="L5030" i="22"/>
  <c r="K5031" i="22" l="1"/>
  <c r="O5031" i="22" s="1"/>
  <c r="M5030" i="22"/>
  <c r="T5031" i="22"/>
  <c r="G5032" i="22"/>
  <c r="K5032" i="22" s="1"/>
  <c r="O5032" i="22" s="1"/>
  <c r="J5031" i="22"/>
  <c r="J5032" i="22" s="1"/>
  <c r="R5029" i="22"/>
  <c r="P5030" i="22"/>
  <c r="Q5030" i="22" s="1"/>
  <c r="U5030" i="22" s="1"/>
  <c r="S5029" i="22"/>
  <c r="L5031" i="22"/>
  <c r="N5031" i="22" l="1"/>
  <c r="P5031" i="22" s="1"/>
  <c r="Q5031" i="22" s="1"/>
  <c r="U5031" i="22" s="1"/>
  <c r="T5032" i="22"/>
  <c r="G5033" i="22"/>
  <c r="R5030" i="22"/>
  <c r="L5032" i="22"/>
  <c r="M5032" i="22" s="1"/>
  <c r="S5030" i="22"/>
  <c r="M5031" i="22"/>
  <c r="N5032" i="22"/>
  <c r="J5033" i="22"/>
  <c r="T5033" i="22" l="1"/>
  <c r="G5034" i="22"/>
  <c r="K5033" i="22"/>
  <c r="O5033" i="22" s="1"/>
  <c r="R5031" i="22"/>
  <c r="P5032" i="22"/>
  <c r="Q5032" i="22" s="1"/>
  <c r="U5032" i="22" s="1"/>
  <c r="N5033" i="22"/>
  <c r="L5033" i="22"/>
  <c r="S5031" i="22"/>
  <c r="K5034" i="22" l="1"/>
  <c r="O5034" i="22" s="1"/>
  <c r="M5033" i="22"/>
  <c r="T5034" i="22"/>
  <c r="G5035" i="22"/>
  <c r="J5034" i="22"/>
  <c r="J5035" i="22" s="1"/>
  <c r="R5032" i="22"/>
  <c r="P5033" i="22"/>
  <c r="Q5033" i="22" s="1"/>
  <c r="U5033" i="22" s="1"/>
  <c r="S5032" i="22"/>
  <c r="L5034" i="22"/>
  <c r="K5035" i="22"/>
  <c r="O5035" i="22" s="1"/>
  <c r="M5034" i="22" l="1"/>
  <c r="N5034" i="22"/>
  <c r="P5034" i="22" s="1"/>
  <c r="Q5034" i="22" s="1"/>
  <c r="U5034" i="22" s="1"/>
  <c r="T5035" i="22"/>
  <c r="G5036" i="22"/>
  <c r="J5036" i="22" s="1"/>
  <c r="R5033" i="22"/>
  <c r="S5033" i="22"/>
  <c r="N5035" i="22"/>
  <c r="L5035" i="22"/>
  <c r="M5035" i="22" s="1"/>
  <c r="T5036" i="22" l="1"/>
  <c r="G5037" i="22"/>
  <c r="K5036" i="22"/>
  <c r="O5036" i="22" s="1"/>
  <c r="R5034" i="22"/>
  <c r="P5035" i="22"/>
  <c r="Q5035" i="22" s="1"/>
  <c r="U5035" i="22" s="1"/>
  <c r="L5036" i="22"/>
  <c r="S5034" i="22"/>
  <c r="N5036" i="22"/>
  <c r="J5037" i="22"/>
  <c r="K5037" i="22" l="1"/>
  <c r="O5037" i="22" s="1"/>
  <c r="T5037" i="22"/>
  <c r="G5038" i="22"/>
  <c r="R5035" i="22"/>
  <c r="P5036" i="22"/>
  <c r="Q5036" i="22" s="1"/>
  <c r="U5036" i="22" s="1"/>
  <c r="S5035" i="22"/>
  <c r="L5037" i="22"/>
  <c r="N5037" i="22"/>
  <c r="J5038" i="22"/>
  <c r="M5036" i="22"/>
  <c r="K5038" i="22"/>
  <c r="O5038" i="22" s="1"/>
  <c r="T5038" i="22" l="1"/>
  <c r="G5039" i="22"/>
  <c r="R5036" i="22"/>
  <c r="P5037" i="22"/>
  <c r="Q5037" i="22" s="1"/>
  <c r="U5037" i="22" s="1"/>
  <c r="K5039" i="22"/>
  <c r="O5039" i="22" s="1"/>
  <c r="S5036" i="22"/>
  <c r="L5038" i="22"/>
  <c r="M5038" i="22" s="1"/>
  <c r="J5039" i="22"/>
  <c r="N5038" i="22"/>
  <c r="M5037" i="22"/>
  <c r="T5039" i="22" l="1"/>
  <c r="G5040" i="22"/>
  <c r="R5037" i="22"/>
  <c r="P5038" i="22"/>
  <c r="Q5038" i="22" s="1"/>
  <c r="U5038" i="22" s="1"/>
  <c r="S5037" i="22"/>
  <c r="N5039" i="22"/>
  <c r="K5040" i="22"/>
  <c r="O5040" i="22" s="1"/>
  <c r="L5039" i="22"/>
  <c r="T5040" i="22" l="1"/>
  <c r="G5041" i="22"/>
  <c r="J5040" i="22"/>
  <c r="N5040" i="22" s="1"/>
  <c r="R5038" i="22"/>
  <c r="P5039" i="22"/>
  <c r="Q5039" i="22" s="1"/>
  <c r="U5039" i="22" s="1"/>
  <c r="S5038" i="22"/>
  <c r="L5040" i="22"/>
  <c r="M5039" i="22"/>
  <c r="K5041" i="22"/>
  <c r="O5041" i="22" s="1"/>
  <c r="M5040" i="22" l="1"/>
  <c r="J5041" i="22"/>
  <c r="N5041" i="22" s="1"/>
  <c r="T5041" i="22"/>
  <c r="G5042" i="22"/>
  <c r="R5039" i="22"/>
  <c r="P5040" i="22"/>
  <c r="Q5040" i="22" s="1"/>
  <c r="U5040" i="22" s="1"/>
  <c r="S5039" i="22"/>
  <c r="L5041" i="22"/>
  <c r="J5042" i="22"/>
  <c r="T5042" i="22" l="1"/>
  <c r="G5043" i="22"/>
  <c r="K5042" i="22"/>
  <c r="O5042" i="22" s="1"/>
  <c r="R5040" i="22"/>
  <c r="P5041" i="22"/>
  <c r="Q5041" i="22" s="1"/>
  <c r="U5041" i="22" s="1"/>
  <c r="S5040" i="22"/>
  <c r="L5042" i="22"/>
  <c r="N5042" i="22"/>
  <c r="J5043" i="22"/>
  <c r="M5041" i="22"/>
  <c r="K5043" i="22" l="1"/>
  <c r="O5043" i="22" s="1"/>
  <c r="T5043" i="22"/>
  <c r="G5044" i="22"/>
  <c r="R5041" i="22"/>
  <c r="P5042" i="22"/>
  <c r="Q5042" i="22" s="1"/>
  <c r="U5042" i="22" s="1"/>
  <c r="L5043" i="22"/>
  <c r="S5041" i="22"/>
  <c r="N5043" i="22"/>
  <c r="J5044" i="22"/>
  <c r="M5042" i="22"/>
  <c r="T5044" i="22" l="1"/>
  <c r="G5045" i="22"/>
  <c r="K5044" i="22"/>
  <c r="O5044" i="22" s="1"/>
  <c r="R5042" i="22"/>
  <c r="P5043" i="22"/>
  <c r="Q5043" i="22" s="1"/>
  <c r="U5043" i="22" s="1"/>
  <c r="S5042" i="22"/>
  <c r="L5044" i="22"/>
  <c r="N5044" i="22"/>
  <c r="J5045" i="22"/>
  <c r="M5043" i="22"/>
  <c r="K5045" i="22" l="1"/>
  <c r="O5045" i="22" s="1"/>
  <c r="T5045" i="22"/>
  <c r="G5046" i="22"/>
  <c r="P5044" i="22"/>
  <c r="Q5044" i="22" s="1"/>
  <c r="U5044" i="22" s="1"/>
  <c r="R5043" i="22"/>
  <c r="S5043" i="22"/>
  <c r="L5045" i="22"/>
  <c r="M5045" i="22" s="1"/>
  <c r="N5045" i="22"/>
  <c r="J5046" i="22"/>
  <c r="M5044" i="22"/>
  <c r="K5046" i="22" l="1"/>
  <c r="O5046" i="22" s="1"/>
  <c r="T5046" i="22"/>
  <c r="G5047" i="22"/>
  <c r="J5047" i="22" s="1"/>
  <c r="P5045" i="22"/>
  <c r="Q5045" i="22" s="1"/>
  <c r="U5045" i="22" s="1"/>
  <c r="L5046" i="22"/>
  <c r="S5044" i="22"/>
  <c r="N5046" i="22"/>
  <c r="R5044" i="22"/>
  <c r="T5047" i="22" l="1"/>
  <c r="G5048" i="22"/>
  <c r="J5048" i="22" s="1"/>
  <c r="K5047" i="22"/>
  <c r="O5047" i="22" s="1"/>
  <c r="P5046" i="22"/>
  <c r="Q5046" i="22" s="1"/>
  <c r="U5046" i="22" s="1"/>
  <c r="R5045" i="22"/>
  <c r="L5047" i="22"/>
  <c r="M5047" i="22" s="1"/>
  <c r="N5047" i="22"/>
  <c r="S5045" i="22"/>
  <c r="M5046" i="22"/>
  <c r="T5048" i="22" l="1"/>
  <c r="G5049" i="22"/>
  <c r="K5048" i="22"/>
  <c r="O5048" i="22" s="1"/>
  <c r="P5047" i="22"/>
  <c r="Q5047" i="22" s="1"/>
  <c r="U5047" i="22" s="1"/>
  <c r="R5046" i="22"/>
  <c r="S5046" i="22"/>
  <c r="L5048" i="22"/>
  <c r="J5049" i="22"/>
  <c r="N5048" i="22"/>
  <c r="T5049" i="22" l="1"/>
  <c r="G5050" i="22"/>
  <c r="K5049" i="22"/>
  <c r="O5049" i="22" s="1"/>
  <c r="P5048" i="22"/>
  <c r="Q5048" i="22" s="1"/>
  <c r="U5048" i="22" s="1"/>
  <c r="R5047" i="22"/>
  <c r="S5047" i="22"/>
  <c r="L5049" i="22"/>
  <c r="N5049" i="22"/>
  <c r="J5050" i="22"/>
  <c r="M5048" i="22"/>
  <c r="K5050" i="22" l="1"/>
  <c r="O5050" i="22" s="1"/>
  <c r="T5050" i="22"/>
  <c r="G5051" i="22"/>
  <c r="P5049" i="22"/>
  <c r="Q5049" i="22" s="1"/>
  <c r="U5049" i="22" s="1"/>
  <c r="J5051" i="22"/>
  <c r="N5050" i="22"/>
  <c r="S5048" i="22"/>
  <c r="L5050" i="22"/>
  <c r="M5049" i="22"/>
  <c r="R5048" i="22"/>
  <c r="K5051" i="22" l="1"/>
  <c r="O5051" i="22" s="1"/>
  <c r="M5050" i="22"/>
  <c r="P5050" i="22"/>
  <c r="Q5050" i="22" s="1"/>
  <c r="U5050" i="22" s="1"/>
  <c r="T5051" i="22"/>
  <c r="G5052" i="22"/>
  <c r="J5052" i="22" s="1"/>
  <c r="S5049" i="22"/>
  <c r="R5049" i="22"/>
  <c r="N5051" i="22"/>
  <c r="L5051" i="22"/>
  <c r="M5051" i="22" s="1"/>
  <c r="T5052" i="22" l="1"/>
  <c r="G5053" i="22"/>
  <c r="K5052" i="22"/>
  <c r="O5052" i="22" s="1"/>
  <c r="P5051" i="22"/>
  <c r="Q5051" i="22" s="1"/>
  <c r="U5051" i="22" s="1"/>
  <c r="S5050" i="22"/>
  <c r="R5050" i="22"/>
  <c r="L5052" i="22"/>
  <c r="N5052" i="22"/>
  <c r="J5053" i="22"/>
  <c r="K5053" i="22" l="1"/>
  <c r="O5053" i="22" s="1"/>
  <c r="T5053" i="22"/>
  <c r="G5054" i="22"/>
  <c r="J5054" i="22" s="1"/>
  <c r="P5052" i="22"/>
  <c r="Q5052" i="22" s="1"/>
  <c r="U5052" i="22" s="1"/>
  <c r="L5053" i="22"/>
  <c r="K5054" i="22"/>
  <c r="O5054" i="22" s="1"/>
  <c r="N5053" i="22"/>
  <c r="R5051" i="22"/>
  <c r="M5052" i="22"/>
  <c r="S5051" i="22"/>
  <c r="T5054" i="22" l="1"/>
  <c r="G5055" i="22"/>
  <c r="P5053" i="22"/>
  <c r="Q5053" i="22" s="1"/>
  <c r="U5053" i="22" s="1"/>
  <c r="S5052" i="22"/>
  <c r="K5055" i="22"/>
  <c r="O5055" i="22" s="1"/>
  <c r="L5054" i="22"/>
  <c r="N5054" i="22"/>
  <c r="J5055" i="22"/>
  <c r="R5052" i="22"/>
  <c r="M5053" i="22"/>
  <c r="T5055" i="22" l="1"/>
  <c r="G5056" i="22"/>
  <c r="J5056" i="22" s="1"/>
  <c r="S5053" i="22"/>
  <c r="P5054" i="22"/>
  <c r="Q5054" i="22" s="1"/>
  <c r="U5054" i="22" s="1"/>
  <c r="R5053" i="22"/>
  <c r="N5055" i="22"/>
  <c r="L5055" i="22"/>
  <c r="M5055" i="22" s="1"/>
  <c r="K5056" i="22"/>
  <c r="O5056" i="22" s="1"/>
  <c r="M5054" i="22"/>
  <c r="T5056" i="22" l="1"/>
  <c r="G5057" i="22"/>
  <c r="K5057" i="22" s="1"/>
  <c r="O5057" i="22" s="1"/>
  <c r="S5054" i="22"/>
  <c r="P5055" i="22"/>
  <c r="Q5055" i="22" s="1"/>
  <c r="U5055" i="22" s="1"/>
  <c r="N5056" i="22"/>
  <c r="R5054" i="22"/>
  <c r="L5056" i="22"/>
  <c r="T5057" i="22" l="1"/>
  <c r="G5058" i="22"/>
  <c r="J5057" i="22"/>
  <c r="N5057" i="22" s="1"/>
  <c r="S5055" i="22"/>
  <c r="P5056" i="22"/>
  <c r="Q5056" i="22" s="1"/>
  <c r="U5056" i="22" s="1"/>
  <c r="L5057" i="22"/>
  <c r="K5058" i="22"/>
  <c r="O5058" i="22" s="1"/>
  <c r="M5056" i="22"/>
  <c r="R5055" i="22"/>
  <c r="J5058" i="22" l="1"/>
  <c r="N5058" i="22" s="1"/>
  <c r="T5058" i="22"/>
  <c r="G5059" i="22"/>
  <c r="S5056" i="22"/>
  <c r="P5057" i="22"/>
  <c r="Q5057" i="22" s="1"/>
  <c r="U5057" i="22" s="1"/>
  <c r="R5056" i="22"/>
  <c r="L5058" i="22"/>
  <c r="M5058" i="22" s="1"/>
  <c r="M5057" i="22"/>
  <c r="J5059" i="22" l="1"/>
  <c r="K5059" i="22"/>
  <c r="O5059" i="22" s="1"/>
  <c r="T5059" i="22"/>
  <c r="G5060" i="22"/>
  <c r="P5058" i="22"/>
  <c r="Q5058" i="22" s="1"/>
  <c r="U5058" i="22" s="1"/>
  <c r="S5057" i="22"/>
  <c r="R5057" i="22"/>
  <c r="L5059" i="22"/>
  <c r="N5059" i="22"/>
  <c r="J5060" i="22"/>
  <c r="K5060" i="22" l="1"/>
  <c r="O5060" i="22" s="1"/>
  <c r="T5060" i="22"/>
  <c r="G5061" i="22"/>
  <c r="J5061" i="22" s="1"/>
  <c r="S5058" i="22"/>
  <c r="P5059" i="22"/>
  <c r="Q5059" i="22" s="1"/>
  <c r="U5059" i="22" s="1"/>
  <c r="R5058" i="22"/>
  <c r="N5060" i="22"/>
  <c r="L5060" i="22"/>
  <c r="M5059" i="22"/>
  <c r="K5061" i="22"/>
  <c r="O5061" i="22" s="1"/>
  <c r="M5060" i="22" l="1"/>
  <c r="T5061" i="22"/>
  <c r="G5062" i="22"/>
  <c r="J5062" i="22" s="1"/>
  <c r="S5059" i="22"/>
  <c r="P5060" i="22"/>
  <c r="Q5060" i="22" s="1"/>
  <c r="U5060" i="22" s="1"/>
  <c r="K5062" i="22"/>
  <c r="O5062" i="22" s="1"/>
  <c r="R5059" i="22"/>
  <c r="N5061" i="22"/>
  <c r="L5061" i="22"/>
  <c r="M5061" i="22" s="1"/>
  <c r="T5062" i="22" l="1"/>
  <c r="G5063" i="22"/>
  <c r="S5060" i="22"/>
  <c r="P5061" i="22"/>
  <c r="Q5061" i="22" s="1"/>
  <c r="U5061" i="22" s="1"/>
  <c r="R5060" i="22"/>
  <c r="N5062" i="22"/>
  <c r="J5063" i="22"/>
  <c r="L5062" i="22"/>
  <c r="M5062" i="22" s="1"/>
  <c r="K5063" i="22"/>
  <c r="O5063" i="22" s="1"/>
  <c r="T5063" i="22" l="1"/>
  <c r="G5064" i="22"/>
  <c r="K5064" i="22" s="1"/>
  <c r="O5064" i="22" s="1"/>
  <c r="P5062" i="22"/>
  <c r="Q5062" i="22" s="1"/>
  <c r="U5062" i="22" s="1"/>
  <c r="S5061" i="22"/>
  <c r="R5061" i="22"/>
  <c r="N5063" i="22"/>
  <c r="L5063" i="22"/>
  <c r="T5064" i="22" l="1"/>
  <c r="G5065" i="22"/>
  <c r="J5064" i="22"/>
  <c r="N5064" i="22" s="1"/>
  <c r="P5063" i="22"/>
  <c r="Q5063" i="22" s="1"/>
  <c r="U5063" i="22" s="1"/>
  <c r="R5062" i="22"/>
  <c r="L5064" i="22"/>
  <c r="M5063" i="22"/>
  <c r="S5062" i="22"/>
  <c r="J5065" i="22" l="1"/>
  <c r="M5064" i="22"/>
  <c r="T5065" i="22"/>
  <c r="G5066" i="22"/>
  <c r="K5065" i="22"/>
  <c r="O5065" i="22" s="1"/>
  <c r="P5064" i="22"/>
  <c r="Q5064" i="22" s="1"/>
  <c r="U5064" i="22" s="1"/>
  <c r="R5063" i="22"/>
  <c r="S5063" i="22"/>
  <c r="L5065" i="22"/>
  <c r="N5065" i="22"/>
  <c r="J5066" i="22"/>
  <c r="M5065" i="22" l="1"/>
  <c r="T5066" i="22"/>
  <c r="G5067" i="22"/>
  <c r="K5066" i="22"/>
  <c r="O5066" i="22" s="1"/>
  <c r="P5065" i="22"/>
  <c r="Q5065" i="22" s="1"/>
  <c r="U5065" i="22" s="1"/>
  <c r="S5064" i="22"/>
  <c r="R5064" i="22"/>
  <c r="N5066" i="22"/>
  <c r="J5067" i="22"/>
  <c r="L5066" i="22"/>
  <c r="K5067" i="22" l="1"/>
  <c r="O5067" i="22" s="1"/>
  <c r="T5067" i="22"/>
  <c r="G5068" i="22"/>
  <c r="P5066" i="22"/>
  <c r="Q5066" i="22" s="1"/>
  <c r="U5066" i="22" s="1"/>
  <c r="L5067" i="22"/>
  <c r="M5066" i="22"/>
  <c r="R5065" i="22"/>
  <c r="N5067" i="22"/>
  <c r="S5065" i="22"/>
  <c r="K5068" i="22" l="1"/>
  <c r="O5068" i="22" s="1"/>
  <c r="J5068" i="22"/>
  <c r="N5068" i="22" s="1"/>
  <c r="T5068" i="22"/>
  <c r="G5069" i="22"/>
  <c r="P5067" i="22"/>
  <c r="Q5067" i="22" s="1"/>
  <c r="U5067" i="22" s="1"/>
  <c r="K5069" i="22"/>
  <c r="O5069" i="22" s="1"/>
  <c r="S5066" i="22"/>
  <c r="L5068" i="22"/>
  <c r="M5067" i="22"/>
  <c r="R5066" i="22"/>
  <c r="J5069" i="22" l="1"/>
  <c r="T5069" i="22"/>
  <c r="G5070" i="22"/>
  <c r="P5068" i="22"/>
  <c r="Q5068" i="22" s="1"/>
  <c r="U5068" i="22" s="1"/>
  <c r="R5067" i="22"/>
  <c r="S5067" i="22"/>
  <c r="L5069" i="22"/>
  <c r="M5068" i="22"/>
  <c r="N5069" i="22"/>
  <c r="J5070" i="22"/>
  <c r="K5070" i="22"/>
  <c r="O5070" i="22" s="1"/>
  <c r="T5070" i="22" l="1"/>
  <c r="G5071" i="22"/>
  <c r="P5069" i="22"/>
  <c r="Q5069" i="22" s="1"/>
  <c r="U5069" i="22" s="1"/>
  <c r="K5071" i="22"/>
  <c r="O5071" i="22" s="1"/>
  <c r="L5070" i="22"/>
  <c r="S5068" i="22"/>
  <c r="N5070" i="22"/>
  <c r="J5071" i="22"/>
  <c r="M5069" i="22"/>
  <c r="R5068" i="22"/>
  <c r="T5071" i="22" l="1"/>
  <c r="G5072" i="22"/>
  <c r="K5072" i="22" s="1"/>
  <c r="O5072" i="22" s="1"/>
  <c r="P5070" i="22"/>
  <c r="Q5070" i="22" s="1"/>
  <c r="U5070" i="22" s="1"/>
  <c r="R5069" i="22"/>
  <c r="S5069" i="22"/>
  <c r="L5071" i="22"/>
  <c r="M5070" i="22"/>
  <c r="N5071" i="22"/>
  <c r="J5072" i="22"/>
  <c r="T5072" i="22" l="1"/>
  <c r="G5073" i="22"/>
  <c r="R5070" i="22"/>
  <c r="P5071" i="22"/>
  <c r="Q5071" i="22" s="1"/>
  <c r="U5071" i="22" s="1"/>
  <c r="L5072" i="22"/>
  <c r="M5071" i="22"/>
  <c r="N5072" i="22"/>
  <c r="J5073" i="22"/>
  <c r="S5070" i="22"/>
  <c r="T5073" i="22" l="1"/>
  <c r="G5074" i="22"/>
  <c r="K5073" i="22"/>
  <c r="O5073" i="22" s="1"/>
  <c r="R5071" i="22"/>
  <c r="P5072" i="22"/>
  <c r="Q5072" i="22" s="1"/>
  <c r="U5072" i="22" s="1"/>
  <c r="S5071" i="22"/>
  <c r="N5073" i="22"/>
  <c r="J5074" i="22"/>
  <c r="L5073" i="22"/>
  <c r="M5072" i="22"/>
  <c r="K5074" i="22" l="1"/>
  <c r="O5074" i="22" s="1"/>
  <c r="T5074" i="22"/>
  <c r="G5075" i="22"/>
  <c r="P5073" i="22"/>
  <c r="Q5073" i="22" s="1"/>
  <c r="U5073" i="22" s="1"/>
  <c r="R5072" i="22"/>
  <c r="S5072" i="22"/>
  <c r="K5075" i="22"/>
  <c r="O5075" i="22" s="1"/>
  <c r="N5074" i="22"/>
  <c r="L5074" i="22"/>
  <c r="M5073" i="22"/>
  <c r="M5074" i="22" l="1"/>
  <c r="T5075" i="22"/>
  <c r="G5076" i="22"/>
  <c r="J5075" i="22"/>
  <c r="N5075" i="22" s="1"/>
  <c r="P5074" i="22"/>
  <c r="Q5074" i="22" s="1"/>
  <c r="U5074" i="22" s="1"/>
  <c r="S5073" i="22"/>
  <c r="L5075" i="22"/>
  <c r="R5073" i="22"/>
  <c r="J5076" i="22" l="1"/>
  <c r="J5077" i="22" s="1"/>
  <c r="T5076" i="22"/>
  <c r="G5077" i="22"/>
  <c r="K5076" i="22"/>
  <c r="O5076" i="22" s="1"/>
  <c r="P5075" i="22"/>
  <c r="Q5075" i="22" s="1"/>
  <c r="U5075" i="22" s="1"/>
  <c r="S5074" i="22"/>
  <c r="R5074" i="22"/>
  <c r="L5076" i="22"/>
  <c r="M5075" i="22"/>
  <c r="N5076" i="22" l="1"/>
  <c r="K5077" i="22"/>
  <c r="O5077" i="22" s="1"/>
  <c r="T5077" i="22"/>
  <c r="G5078" i="22"/>
  <c r="P5076" i="22"/>
  <c r="Q5076" i="22" s="1"/>
  <c r="U5076" i="22" s="1"/>
  <c r="S5075" i="22"/>
  <c r="R5075" i="22"/>
  <c r="L5077" i="22"/>
  <c r="M5077" i="22" s="1"/>
  <c r="N5077" i="22"/>
  <c r="J5078" i="22"/>
  <c r="M5076" i="22"/>
  <c r="K5078" i="22" l="1"/>
  <c r="O5078" i="22" s="1"/>
  <c r="T5078" i="22"/>
  <c r="G5079" i="22"/>
  <c r="P5077" i="22"/>
  <c r="Q5077" i="22" s="1"/>
  <c r="U5077" i="22" s="1"/>
  <c r="R5076" i="22"/>
  <c r="N5078" i="22"/>
  <c r="L5078" i="22"/>
  <c r="S5076" i="22"/>
  <c r="K5079" i="22" l="1"/>
  <c r="O5079" i="22" s="1"/>
  <c r="M5078" i="22"/>
  <c r="P5078" i="22"/>
  <c r="Q5078" i="22" s="1"/>
  <c r="U5078" i="22" s="1"/>
  <c r="T5079" i="22"/>
  <c r="G5080" i="22"/>
  <c r="J5079" i="22"/>
  <c r="N5079" i="22" s="1"/>
  <c r="R5077" i="22"/>
  <c r="S5077" i="22"/>
  <c r="L5079" i="22"/>
  <c r="K5080" i="22" l="1"/>
  <c r="O5080" i="22" s="1"/>
  <c r="J5080" i="22"/>
  <c r="N5080" i="22" s="1"/>
  <c r="T5080" i="22"/>
  <c r="G5081" i="22"/>
  <c r="P5079" i="22"/>
  <c r="Q5079" i="22" s="1"/>
  <c r="U5079" i="22" s="1"/>
  <c r="L5080" i="22"/>
  <c r="M5080" i="22" s="1"/>
  <c r="S5078" i="22"/>
  <c r="M5079" i="22"/>
  <c r="K5081" i="22"/>
  <c r="O5081" i="22" s="1"/>
  <c r="R5078" i="22"/>
  <c r="J5081" i="22" l="1"/>
  <c r="T5081" i="22"/>
  <c r="G5082" i="22"/>
  <c r="P5080" i="22"/>
  <c r="Q5080" i="22" s="1"/>
  <c r="U5080" i="22" s="1"/>
  <c r="R5079" i="22"/>
  <c r="N5081" i="22"/>
  <c r="J5082" i="22"/>
  <c r="L5081" i="22"/>
  <c r="S5079" i="22"/>
  <c r="T5082" i="22" l="1"/>
  <c r="G5083" i="22"/>
  <c r="J5083" i="22" s="1"/>
  <c r="K5082" i="22"/>
  <c r="O5082" i="22" s="1"/>
  <c r="P5081" i="22"/>
  <c r="Q5081" i="22" s="1"/>
  <c r="U5081" i="22" s="1"/>
  <c r="R5080" i="22"/>
  <c r="S5080" i="22"/>
  <c r="N5082" i="22"/>
  <c r="L5082" i="22"/>
  <c r="M5081" i="22"/>
  <c r="M5082" i="22" l="1"/>
  <c r="T5083" i="22"/>
  <c r="G5084" i="22"/>
  <c r="K5083" i="22"/>
  <c r="O5083" i="22" s="1"/>
  <c r="P5082" i="22"/>
  <c r="Q5082" i="22" s="1"/>
  <c r="U5082" i="22" s="1"/>
  <c r="R5081" i="22"/>
  <c r="S5081" i="22"/>
  <c r="N5083" i="22"/>
  <c r="L5083" i="22"/>
  <c r="M5083" i="22" l="1"/>
  <c r="K5084" i="22"/>
  <c r="O5084" i="22" s="1"/>
  <c r="T5084" i="22"/>
  <c r="G5085" i="22"/>
  <c r="J5084" i="22"/>
  <c r="N5084" i="22" s="1"/>
  <c r="P5083" i="22"/>
  <c r="Q5083" i="22" s="1"/>
  <c r="U5083" i="22" s="1"/>
  <c r="L5084" i="22"/>
  <c r="S5082" i="22"/>
  <c r="R5082" i="22"/>
  <c r="K5085" i="22" l="1"/>
  <c r="O5085" i="22" s="1"/>
  <c r="T5085" i="22"/>
  <c r="G5086" i="22"/>
  <c r="J5085" i="22"/>
  <c r="N5085" i="22" s="1"/>
  <c r="P5084" i="22"/>
  <c r="Q5084" i="22" s="1"/>
  <c r="U5084" i="22" s="1"/>
  <c r="R5083" i="22"/>
  <c r="L5085" i="22"/>
  <c r="S5083" i="22"/>
  <c r="M5084" i="22"/>
  <c r="K5086" i="22" l="1"/>
  <c r="O5086" i="22" s="1"/>
  <c r="T5086" i="22"/>
  <c r="G5087" i="22"/>
  <c r="J5086" i="22"/>
  <c r="J5087" i="22" s="1"/>
  <c r="R5084" i="22"/>
  <c r="P5085" i="22"/>
  <c r="Q5085" i="22" s="1"/>
  <c r="U5085" i="22" s="1"/>
  <c r="L5086" i="22"/>
  <c r="S5084" i="22"/>
  <c r="M5085" i="22"/>
  <c r="K5087" i="22" l="1"/>
  <c r="O5087" i="22" s="1"/>
  <c r="N5086" i="22"/>
  <c r="P5086" i="22" s="1"/>
  <c r="Q5086" i="22" s="1"/>
  <c r="U5086" i="22" s="1"/>
  <c r="T5087" i="22"/>
  <c r="G5088" i="22"/>
  <c r="M5086" i="22"/>
  <c r="R5085" i="22"/>
  <c r="S5085" i="22"/>
  <c r="L5087" i="22"/>
  <c r="M5087" i="22" s="1"/>
  <c r="J5088" i="22"/>
  <c r="N5087" i="22"/>
  <c r="T5088" i="22" l="1"/>
  <c r="G5089" i="22"/>
  <c r="K5088" i="22"/>
  <c r="O5088" i="22" s="1"/>
  <c r="R5086" i="22"/>
  <c r="P5087" i="22"/>
  <c r="Q5087" i="22" s="1"/>
  <c r="U5087" i="22" s="1"/>
  <c r="N5088" i="22"/>
  <c r="J5089" i="22"/>
  <c r="S5086" i="22"/>
  <c r="L5088" i="22"/>
  <c r="K5089" i="22" l="1"/>
  <c r="O5089" i="22" s="1"/>
  <c r="T5089" i="22"/>
  <c r="G5090" i="22"/>
  <c r="R5087" i="22"/>
  <c r="P5088" i="22"/>
  <c r="Q5088" i="22" s="1"/>
  <c r="U5088" i="22" s="1"/>
  <c r="S5087" i="22"/>
  <c r="L5089" i="22"/>
  <c r="M5088" i="22"/>
  <c r="J5090" i="22"/>
  <c r="N5089" i="22"/>
  <c r="K5090" i="22"/>
  <c r="O5090" i="22" s="1"/>
  <c r="T5090" i="22" l="1"/>
  <c r="G5091" i="22"/>
  <c r="R5088" i="22"/>
  <c r="P5089" i="22"/>
  <c r="Q5089" i="22" s="1"/>
  <c r="U5089" i="22" s="1"/>
  <c r="J5091" i="22"/>
  <c r="N5090" i="22"/>
  <c r="L5090" i="22"/>
  <c r="M5090" i="22" s="1"/>
  <c r="M5089" i="22"/>
  <c r="S5088" i="22"/>
  <c r="K5091" i="22"/>
  <c r="O5091" i="22" s="1"/>
  <c r="T5091" i="22" l="1"/>
  <c r="G5092" i="22"/>
  <c r="R5089" i="22"/>
  <c r="P5090" i="22"/>
  <c r="Q5090" i="22" s="1"/>
  <c r="U5090" i="22" s="1"/>
  <c r="L5091" i="22"/>
  <c r="M5091" i="22" s="1"/>
  <c r="N5091" i="22"/>
  <c r="K5092" i="22"/>
  <c r="O5092" i="22" s="1"/>
  <c r="S5089" i="22"/>
  <c r="T5092" i="22" l="1"/>
  <c r="G5093" i="22"/>
  <c r="J5092" i="22"/>
  <c r="N5092" i="22" s="1"/>
  <c r="R5090" i="22"/>
  <c r="P5091" i="22"/>
  <c r="Q5091" i="22" s="1"/>
  <c r="U5091" i="22" s="1"/>
  <c r="S5090" i="22"/>
  <c r="L5092" i="22"/>
  <c r="K5093" i="22"/>
  <c r="O5093" i="22" s="1"/>
  <c r="J5093" i="22" l="1"/>
  <c r="N5093" i="22" s="1"/>
  <c r="T5093" i="22"/>
  <c r="G5094" i="22"/>
  <c r="R5091" i="22"/>
  <c r="P5092" i="22"/>
  <c r="Q5092" i="22" s="1"/>
  <c r="U5092" i="22" s="1"/>
  <c r="S5091" i="22"/>
  <c r="L5093" i="22"/>
  <c r="M5093" i="22" s="1"/>
  <c r="M5092" i="22"/>
  <c r="J5094" i="22" l="1"/>
  <c r="K5094" i="22"/>
  <c r="O5094" i="22" s="1"/>
  <c r="T5094" i="22"/>
  <c r="G5095" i="22"/>
  <c r="P5093" i="22"/>
  <c r="Q5093" i="22" s="1"/>
  <c r="U5093" i="22" s="1"/>
  <c r="R5092" i="22"/>
  <c r="L5094" i="22"/>
  <c r="S5092" i="22"/>
  <c r="N5094" i="22"/>
  <c r="J5095" i="22"/>
  <c r="K5095" i="22" l="1"/>
  <c r="O5095" i="22" s="1"/>
  <c r="T5095" i="22"/>
  <c r="G5096" i="22"/>
  <c r="R5093" i="22"/>
  <c r="P5094" i="22"/>
  <c r="Q5094" i="22" s="1"/>
  <c r="U5094" i="22" s="1"/>
  <c r="J5096" i="22"/>
  <c r="N5095" i="22"/>
  <c r="L5095" i="22"/>
  <c r="M5094" i="22"/>
  <c r="S5093" i="22"/>
  <c r="K5096" i="22"/>
  <c r="O5096" i="22" s="1"/>
  <c r="T5096" i="22" l="1"/>
  <c r="G5097" i="22"/>
  <c r="K5097" i="22" s="1"/>
  <c r="O5097" i="22" s="1"/>
  <c r="R5094" i="22"/>
  <c r="P5095" i="22"/>
  <c r="Q5095" i="22" s="1"/>
  <c r="U5095" i="22" s="1"/>
  <c r="L5096" i="22"/>
  <c r="M5096" i="22" s="1"/>
  <c r="N5096" i="22"/>
  <c r="M5095" i="22"/>
  <c r="S5094" i="22"/>
  <c r="J5097" i="22" l="1"/>
  <c r="N5097" i="22" s="1"/>
  <c r="T5097" i="22"/>
  <c r="G5098" i="22"/>
  <c r="R5095" i="22"/>
  <c r="P5096" i="22"/>
  <c r="Q5096" i="22" s="1"/>
  <c r="U5096" i="22" s="1"/>
  <c r="S5095" i="22"/>
  <c r="K5098" i="22"/>
  <c r="O5098" i="22" s="1"/>
  <c r="L5097" i="22"/>
  <c r="J5098" i="22" l="1"/>
  <c r="N5098" i="22" s="1"/>
  <c r="T5098" i="22"/>
  <c r="G5099" i="22"/>
  <c r="P5097" i="22"/>
  <c r="Q5097" i="22" s="1"/>
  <c r="U5097" i="22" s="1"/>
  <c r="R5096" i="22"/>
  <c r="S5096" i="22"/>
  <c r="L5098" i="22"/>
  <c r="M5097" i="22"/>
  <c r="K5099" i="22"/>
  <c r="O5099" i="22" s="1"/>
  <c r="J5099" i="22" l="1"/>
  <c r="M5098" i="22"/>
  <c r="T5099" i="22"/>
  <c r="G5100" i="22"/>
  <c r="K5100" i="22" s="1"/>
  <c r="O5100" i="22" s="1"/>
  <c r="P5098" i="22"/>
  <c r="Q5098" i="22" s="1"/>
  <c r="U5098" i="22" s="1"/>
  <c r="R5097" i="22"/>
  <c r="S5097" i="22"/>
  <c r="N5099" i="22"/>
  <c r="L5099" i="22"/>
  <c r="T5100" i="22" l="1"/>
  <c r="G5101" i="22"/>
  <c r="J5100" i="22"/>
  <c r="N5100" i="22" s="1"/>
  <c r="P5099" i="22"/>
  <c r="Q5099" i="22" s="1"/>
  <c r="U5099" i="22" s="1"/>
  <c r="J5101" i="22"/>
  <c r="L5100" i="22"/>
  <c r="M5099" i="22"/>
  <c r="S5098" i="22"/>
  <c r="K5101" i="22"/>
  <c r="O5101" i="22" s="1"/>
  <c r="R5098" i="22"/>
  <c r="T5101" i="22" l="1"/>
  <c r="G5102" i="22"/>
  <c r="P5100" i="22"/>
  <c r="Q5100" i="22" s="1"/>
  <c r="U5100" i="22" s="1"/>
  <c r="K5102" i="22"/>
  <c r="O5102" i="22" s="1"/>
  <c r="L5101" i="22"/>
  <c r="R5099" i="22"/>
  <c r="N5101" i="22"/>
  <c r="S5099" i="22"/>
  <c r="M5100" i="22"/>
  <c r="T5102" i="22" l="1"/>
  <c r="G5103" i="22"/>
  <c r="J5102" i="22"/>
  <c r="N5102" i="22" s="1"/>
  <c r="P5101" i="22"/>
  <c r="Q5101" i="22" s="1"/>
  <c r="U5101" i="22" s="1"/>
  <c r="R5100" i="22"/>
  <c r="S5100" i="22"/>
  <c r="L5102" i="22"/>
  <c r="M5101" i="22"/>
  <c r="J5103" i="22" l="1"/>
  <c r="N5103" i="22" s="1"/>
  <c r="M5102" i="22"/>
  <c r="T5103" i="22"/>
  <c r="G5104" i="22"/>
  <c r="K5103" i="22"/>
  <c r="O5103" i="22" s="1"/>
  <c r="R5101" i="22"/>
  <c r="P5102" i="22"/>
  <c r="Q5102" i="22" s="1"/>
  <c r="U5102" i="22" s="1"/>
  <c r="J5104" i="22"/>
  <c r="S5101" i="22"/>
  <c r="L5103" i="22"/>
  <c r="P5103" i="22" l="1"/>
  <c r="Q5103" i="22" s="1"/>
  <c r="U5103" i="22" s="1"/>
  <c r="T5104" i="22"/>
  <c r="G5105" i="22"/>
  <c r="K5104" i="22"/>
  <c r="O5104" i="22" s="1"/>
  <c r="R5102" i="22"/>
  <c r="N5104" i="22"/>
  <c r="L5104" i="22"/>
  <c r="M5103" i="22"/>
  <c r="S5102" i="22"/>
  <c r="K5105" i="22" l="1"/>
  <c r="O5105" i="22" s="1"/>
  <c r="T5105" i="22"/>
  <c r="G5106" i="22"/>
  <c r="J5105" i="22"/>
  <c r="J5106" i="22" s="1"/>
  <c r="R5103" i="22"/>
  <c r="P5104" i="22"/>
  <c r="Q5104" i="22" s="1"/>
  <c r="U5104" i="22" s="1"/>
  <c r="L5105" i="22"/>
  <c r="S5103" i="22"/>
  <c r="M5104" i="22"/>
  <c r="K5106" i="22"/>
  <c r="O5106" i="22" s="1"/>
  <c r="N5105" i="22" l="1"/>
  <c r="T5106" i="22"/>
  <c r="G5107" i="22"/>
  <c r="M5105" i="22"/>
  <c r="R5104" i="22"/>
  <c r="P5105" i="22"/>
  <c r="Q5105" i="22" s="1"/>
  <c r="U5105" i="22" s="1"/>
  <c r="S5104" i="22"/>
  <c r="L5106" i="22"/>
  <c r="M5106" i="22" s="1"/>
  <c r="N5106" i="22"/>
  <c r="J5107" i="22"/>
  <c r="T5107" i="22" l="1"/>
  <c r="G5108" i="22"/>
  <c r="J5108" i="22" s="1"/>
  <c r="K5107" i="22"/>
  <c r="O5107" i="22" s="1"/>
  <c r="R5105" i="22"/>
  <c r="P5106" i="22"/>
  <c r="Q5106" i="22" s="1"/>
  <c r="U5106" i="22" s="1"/>
  <c r="N5107" i="22"/>
  <c r="S5105" i="22"/>
  <c r="L5107" i="22"/>
  <c r="K5108" i="22" l="1"/>
  <c r="O5108" i="22" s="1"/>
  <c r="T5108" i="22"/>
  <c r="G5109" i="22"/>
  <c r="R5106" i="22"/>
  <c r="P5107" i="22"/>
  <c r="Q5107" i="22" s="1"/>
  <c r="U5107" i="22" s="1"/>
  <c r="S5106" i="22"/>
  <c r="L5108" i="22"/>
  <c r="M5107" i="22"/>
  <c r="J5109" i="22"/>
  <c r="N5108" i="22"/>
  <c r="K5109" i="22" l="1"/>
  <c r="O5109" i="22" s="1"/>
  <c r="M5108" i="22"/>
  <c r="T5109" i="22"/>
  <c r="G5110" i="22"/>
  <c r="R5107" i="22"/>
  <c r="P5108" i="22"/>
  <c r="Q5108" i="22" s="1"/>
  <c r="U5108" i="22" s="1"/>
  <c r="S5107" i="22"/>
  <c r="L5109" i="22"/>
  <c r="M5109" i="22" s="1"/>
  <c r="J5110" i="22"/>
  <c r="N5109" i="22"/>
  <c r="T5110" i="22" l="1"/>
  <c r="G5111" i="22"/>
  <c r="K5110" i="22"/>
  <c r="O5110" i="22" s="1"/>
  <c r="R5108" i="22"/>
  <c r="P5109" i="22"/>
  <c r="Q5109" i="22" s="1"/>
  <c r="U5109" i="22" s="1"/>
  <c r="N5110" i="22"/>
  <c r="J5111" i="22"/>
  <c r="S5108" i="22"/>
  <c r="L5110" i="22"/>
  <c r="K5111" i="22" l="1"/>
  <c r="O5111" i="22" s="1"/>
  <c r="T5111" i="22"/>
  <c r="G5112" i="22"/>
  <c r="R5109" i="22"/>
  <c r="P5110" i="22"/>
  <c r="Q5110" i="22" s="1"/>
  <c r="U5110" i="22" s="1"/>
  <c r="L5111" i="22"/>
  <c r="M5111" i="22" s="1"/>
  <c r="N5111" i="22"/>
  <c r="S5109" i="22"/>
  <c r="M5110" i="22"/>
  <c r="K5112" i="22"/>
  <c r="O5112" i="22" s="1"/>
  <c r="T5112" i="22" l="1"/>
  <c r="G5113" i="22"/>
  <c r="J5112" i="22"/>
  <c r="J5113" i="22" s="1"/>
  <c r="R5110" i="22"/>
  <c r="P5111" i="22"/>
  <c r="Q5111" i="22" s="1"/>
  <c r="U5111" i="22" s="1"/>
  <c r="L5112" i="22"/>
  <c r="S5110" i="22"/>
  <c r="N5112" i="22" l="1"/>
  <c r="T5113" i="22"/>
  <c r="G5114" i="22"/>
  <c r="K5113" i="22"/>
  <c r="O5113" i="22" s="1"/>
  <c r="R5111" i="22"/>
  <c r="P5112" i="22"/>
  <c r="Q5112" i="22" s="1"/>
  <c r="U5112" i="22" s="1"/>
  <c r="S5111" i="22"/>
  <c r="L5113" i="22"/>
  <c r="J5114" i="22"/>
  <c r="N5113" i="22"/>
  <c r="M5112" i="22"/>
  <c r="K5114" i="22" l="1"/>
  <c r="O5114" i="22" s="1"/>
  <c r="T5114" i="22"/>
  <c r="G5115" i="22"/>
  <c r="R5112" i="22"/>
  <c r="P5113" i="22"/>
  <c r="Q5113" i="22" s="1"/>
  <c r="U5113" i="22" s="1"/>
  <c r="L5114" i="22"/>
  <c r="S5112" i="22"/>
  <c r="M5113" i="22"/>
  <c r="J5115" i="22"/>
  <c r="N5114" i="22"/>
  <c r="K5115" i="22" l="1"/>
  <c r="O5115" i="22" s="1"/>
  <c r="T5115" i="22"/>
  <c r="G5116" i="22"/>
  <c r="J5116" i="22" s="1"/>
  <c r="R5113" i="22"/>
  <c r="P5114" i="22"/>
  <c r="Q5114" i="22" s="1"/>
  <c r="U5114" i="22" s="1"/>
  <c r="L5115" i="22"/>
  <c r="M5114" i="22"/>
  <c r="N5115" i="22"/>
  <c r="S5113" i="22"/>
  <c r="T5116" i="22" l="1"/>
  <c r="G5117" i="22"/>
  <c r="K5116" i="22"/>
  <c r="O5116" i="22" s="1"/>
  <c r="R5114" i="22"/>
  <c r="P5115" i="22"/>
  <c r="Q5115" i="22" s="1"/>
  <c r="U5115" i="22" s="1"/>
  <c r="N5116" i="22"/>
  <c r="J5117" i="22"/>
  <c r="S5114" i="22"/>
  <c r="L5116" i="22"/>
  <c r="M5115" i="22"/>
  <c r="P5116" i="22" l="1"/>
  <c r="Q5116" i="22" s="1"/>
  <c r="U5116" i="22" s="1"/>
  <c r="T5117" i="22"/>
  <c r="G5118" i="22"/>
  <c r="K5117" i="22"/>
  <c r="O5117" i="22" s="1"/>
  <c r="R5115" i="22"/>
  <c r="L5117" i="22"/>
  <c r="S5115" i="22"/>
  <c r="M5116" i="22"/>
  <c r="J5118" i="22"/>
  <c r="N5117" i="22"/>
  <c r="K5118" i="22" l="1"/>
  <c r="O5118" i="22" s="1"/>
  <c r="T5118" i="22"/>
  <c r="G5119" i="22"/>
  <c r="R5116" i="22"/>
  <c r="P5117" i="22"/>
  <c r="Q5117" i="22" s="1"/>
  <c r="U5117" i="22" s="1"/>
  <c r="N5118" i="22"/>
  <c r="S5116" i="22"/>
  <c r="L5118" i="22"/>
  <c r="M5117" i="22"/>
  <c r="K5119" i="22" l="1"/>
  <c r="O5119" i="22" s="1"/>
  <c r="T5119" i="22"/>
  <c r="G5120" i="22"/>
  <c r="J5119" i="22"/>
  <c r="N5119" i="22" s="1"/>
  <c r="R5117" i="22"/>
  <c r="P5118" i="22"/>
  <c r="Q5118" i="22" s="1"/>
  <c r="U5118" i="22" s="1"/>
  <c r="L5119" i="22"/>
  <c r="S5117" i="22"/>
  <c r="M5118" i="22"/>
  <c r="K5120" i="22"/>
  <c r="O5120" i="22" s="1"/>
  <c r="M5119" i="22" l="1"/>
  <c r="J5120" i="22"/>
  <c r="N5120" i="22" s="1"/>
  <c r="T5120" i="22"/>
  <c r="G5121" i="22"/>
  <c r="R5118" i="22"/>
  <c r="P5119" i="22"/>
  <c r="Q5119" i="22" s="1"/>
  <c r="U5119" i="22" s="1"/>
  <c r="L5120" i="22"/>
  <c r="S5118" i="22"/>
  <c r="J5121" i="22" l="1"/>
  <c r="N5121" i="22" s="1"/>
  <c r="M5120" i="22"/>
  <c r="T5121" i="22"/>
  <c r="G5122" i="22"/>
  <c r="J5122" i="22" s="1"/>
  <c r="K5121" i="22"/>
  <c r="O5121" i="22" s="1"/>
  <c r="R5119" i="22"/>
  <c r="P5120" i="22"/>
  <c r="Q5120" i="22" s="1"/>
  <c r="U5120" i="22" s="1"/>
  <c r="L5121" i="22"/>
  <c r="S5119" i="22"/>
  <c r="K5122" i="22" l="1"/>
  <c r="O5122" i="22" s="1"/>
  <c r="T5122" i="22"/>
  <c r="G5123" i="22"/>
  <c r="J5123" i="22" s="1"/>
  <c r="R5120" i="22"/>
  <c r="P5121" i="22"/>
  <c r="Q5121" i="22" s="1"/>
  <c r="U5121" i="22" s="1"/>
  <c r="L5122" i="22"/>
  <c r="M5121" i="22"/>
  <c r="N5122" i="22"/>
  <c r="S5120" i="22"/>
  <c r="T5123" i="22" l="1"/>
  <c r="G5124" i="22"/>
  <c r="K5123" i="22"/>
  <c r="O5123" i="22" s="1"/>
  <c r="R5121" i="22"/>
  <c r="P5122" i="22"/>
  <c r="Q5122" i="22" s="1"/>
  <c r="U5122" i="22" s="1"/>
  <c r="S5121" i="22"/>
  <c r="L5123" i="22"/>
  <c r="N5123" i="22"/>
  <c r="J5124" i="22"/>
  <c r="M5122" i="22"/>
  <c r="T5124" i="22" l="1"/>
  <c r="G5125" i="22"/>
  <c r="K5124" i="22"/>
  <c r="O5124" i="22" s="1"/>
  <c r="P5123" i="22"/>
  <c r="Q5123" i="22" s="1"/>
  <c r="U5123" i="22" s="1"/>
  <c r="R5122" i="22"/>
  <c r="S5122" i="22"/>
  <c r="L5124" i="22"/>
  <c r="N5124" i="22"/>
  <c r="J5125" i="22"/>
  <c r="M5123" i="22"/>
  <c r="T5125" i="22" l="1"/>
  <c r="G5126" i="22"/>
  <c r="K5125" i="22"/>
  <c r="O5125" i="22" s="1"/>
  <c r="P5124" i="22"/>
  <c r="Q5124" i="22" s="1"/>
  <c r="U5124" i="22" s="1"/>
  <c r="K5126" i="22"/>
  <c r="O5126" i="22" s="1"/>
  <c r="L5125" i="22"/>
  <c r="M5125" i="22" s="1"/>
  <c r="N5125" i="22"/>
  <c r="S5123" i="22"/>
  <c r="M5124" i="22"/>
  <c r="R5123" i="22"/>
  <c r="T5126" i="22" l="1"/>
  <c r="G5127" i="22"/>
  <c r="J5126" i="22"/>
  <c r="J5127" i="22" s="1"/>
  <c r="P5125" i="22"/>
  <c r="Q5125" i="22" s="1"/>
  <c r="U5125" i="22" s="1"/>
  <c r="R5124" i="22"/>
  <c r="L5126" i="22"/>
  <c r="M5126" i="22" s="1"/>
  <c r="S5124" i="22"/>
  <c r="N5126" i="22" l="1"/>
  <c r="P5126" i="22" s="1"/>
  <c r="Q5126" i="22" s="1"/>
  <c r="U5126" i="22" s="1"/>
  <c r="T5127" i="22"/>
  <c r="G5128" i="22"/>
  <c r="K5127" i="22"/>
  <c r="O5127" i="22" s="1"/>
  <c r="R5125" i="22"/>
  <c r="L5127" i="22"/>
  <c r="S5125" i="22"/>
  <c r="N5127" i="22"/>
  <c r="J5128" i="22"/>
  <c r="K5128" i="22" l="1"/>
  <c r="O5128" i="22" s="1"/>
  <c r="T5128" i="22"/>
  <c r="G5129" i="22"/>
  <c r="J5129" i="22" s="1"/>
  <c r="R5126" i="22"/>
  <c r="P5127" i="22"/>
  <c r="Q5127" i="22" s="1"/>
  <c r="U5127" i="22" s="1"/>
  <c r="S5126" i="22"/>
  <c r="N5128" i="22"/>
  <c r="L5128" i="22"/>
  <c r="M5127" i="22"/>
  <c r="M5128" i="22" l="1"/>
  <c r="T5129" i="22"/>
  <c r="G5130" i="22"/>
  <c r="K5129" i="22"/>
  <c r="O5129" i="22" s="1"/>
  <c r="R5127" i="22"/>
  <c r="P5128" i="22"/>
  <c r="Q5128" i="22" s="1"/>
  <c r="U5128" i="22" s="1"/>
  <c r="L5129" i="22"/>
  <c r="N5129" i="22"/>
  <c r="J5130" i="22"/>
  <c r="S5127" i="22"/>
  <c r="K5130" i="22" l="1"/>
  <c r="O5130" i="22" s="1"/>
  <c r="T5130" i="22"/>
  <c r="G5131" i="22"/>
  <c r="M5129" i="22"/>
  <c r="R5128" i="22"/>
  <c r="P5129" i="22"/>
  <c r="Q5129" i="22" s="1"/>
  <c r="U5129" i="22" s="1"/>
  <c r="S5128" i="22"/>
  <c r="L5130" i="22"/>
  <c r="N5130" i="22"/>
  <c r="J5131" i="22"/>
  <c r="M5130" i="22" l="1"/>
  <c r="K5131" i="22"/>
  <c r="O5131" i="22" s="1"/>
  <c r="T5131" i="22"/>
  <c r="G5132" i="22"/>
  <c r="J5132" i="22" s="1"/>
  <c r="R5129" i="22"/>
  <c r="P5130" i="22"/>
  <c r="Q5130" i="22" s="1"/>
  <c r="U5130" i="22" s="1"/>
  <c r="S5129" i="22"/>
  <c r="N5131" i="22"/>
  <c r="L5131" i="22"/>
  <c r="T5132" i="22" l="1"/>
  <c r="G5133" i="22"/>
  <c r="K5132" i="22"/>
  <c r="O5132" i="22" s="1"/>
  <c r="R5130" i="22"/>
  <c r="P5131" i="22"/>
  <c r="Q5131" i="22" s="1"/>
  <c r="U5131" i="22" s="1"/>
  <c r="N5132" i="22"/>
  <c r="J5133" i="22"/>
  <c r="L5132" i="22"/>
  <c r="M5131" i="22"/>
  <c r="S5130" i="22"/>
  <c r="K5133" i="22" l="1"/>
  <c r="O5133" i="22" s="1"/>
  <c r="T5133" i="22"/>
  <c r="G5134" i="22"/>
  <c r="J5134" i="22" s="1"/>
  <c r="R5131" i="22"/>
  <c r="P5132" i="22"/>
  <c r="Q5132" i="22" s="1"/>
  <c r="U5132" i="22" s="1"/>
  <c r="N5133" i="22"/>
  <c r="L5133" i="22"/>
  <c r="M5132" i="22"/>
  <c r="S5131" i="22"/>
  <c r="K5134" i="22"/>
  <c r="O5134" i="22" s="1"/>
  <c r="M5133" i="22" l="1"/>
  <c r="T5134" i="22"/>
  <c r="G5135" i="22"/>
  <c r="R5132" i="22"/>
  <c r="P5133" i="22"/>
  <c r="Q5133" i="22" s="1"/>
  <c r="U5133" i="22" s="1"/>
  <c r="K5135" i="22"/>
  <c r="O5135" i="22" s="1"/>
  <c r="S5132" i="22"/>
  <c r="L5134" i="22"/>
  <c r="M5134" i="22" s="1"/>
  <c r="J5135" i="22"/>
  <c r="N5134" i="22"/>
  <c r="T5135" i="22" l="1"/>
  <c r="G5136" i="22"/>
  <c r="J5136" i="22" s="1"/>
  <c r="R5133" i="22"/>
  <c r="P5134" i="22"/>
  <c r="Q5134" i="22" s="1"/>
  <c r="U5134" i="22" s="1"/>
  <c r="S5133" i="22"/>
  <c r="N5135" i="22"/>
  <c r="K5136" i="22"/>
  <c r="O5136" i="22" s="1"/>
  <c r="L5135" i="22"/>
  <c r="M5135" i="22" s="1"/>
  <c r="T5136" i="22" l="1"/>
  <c r="G5137" i="22"/>
  <c r="R5134" i="22"/>
  <c r="P5135" i="22"/>
  <c r="Q5135" i="22" s="1"/>
  <c r="U5135" i="22" s="1"/>
  <c r="S5134" i="22"/>
  <c r="N5136" i="22"/>
  <c r="L5136" i="22"/>
  <c r="M5136" i="22" s="1"/>
  <c r="K5137" i="22"/>
  <c r="O5137" i="22" s="1"/>
  <c r="T5137" i="22" l="1"/>
  <c r="G5138" i="22"/>
  <c r="K5138" i="22" s="1"/>
  <c r="O5138" i="22" s="1"/>
  <c r="J5137" i="22"/>
  <c r="N5137" i="22" s="1"/>
  <c r="R5135" i="22"/>
  <c r="P5136" i="22"/>
  <c r="Q5136" i="22" s="1"/>
  <c r="U5136" i="22" s="1"/>
  <c r="L5137" i="22"/>
  <c r="S5135" i="22"/>
  <c r="M5137" i="22" l="1"/>
  <c r="T5138" i="22"/>
  <c r="G5139" i="22"/>
  <c r="J5138" i="22"/>
  <c r="J5139" i="22" s="1"/>
  <c r="R5136" i="22"/>
  <c r="P5137" i="22"/>
  <c r="Q5137" i="22" s="1"/>
  <c r="U5137" i="22" s="1"/>
  <c r="S5136" i="22"/>
  <c r="K5139" i="22"/>
  <c r="O5139" i="22" s="1"/>
  <c r="L5138" i="22"/>
  <c r="N5138" i="22" l="1"/>
  <c r="P5138" i="22" s="1"/>
  <c r="Q5138" i="22" s="1"/>
  <c r="U5138" i="22" s="1"/>
  <c r="T5139" i="22"/>
  <c r="G5140" i="22"/>
  <c r="R5137" i="22"/>
  <c r="S5137" i="22"/>
  <c r="L5139" i="22"/>
  <c r="M5139" i="22" s="1"/>
  <c r="M5138" i="22"/>
  <c r="N5139" i="22"/>
  <c r="J5140" i="22"/>
  <c r="K5140" i="22"/>
  <c r="O5140" i="22" s="1"/>
  <c r="T5140" i="22" l="1"/>
  <c r="G5141" i="22"/>
  <c r="J5141" i="22" s="1"/>
  <c r="P5139" i="22"/>
  <c r="Q5139" i="22" s="1"/>
  <c r="U5139" i="22" s="1"/>
  <c r="S5138" i="22"/>
  <c r="K5141" i="22"/>
  <c r="O5141" i="22" s="1"/>
  <c r="L5140" i="22"/>
  <c r="N5140" i="22"/>
  <c r="R5138" i="22"/>
  <c r="T5141" i="22" l="1"/>
  <c r="G5142" i="22"/>
  <c r="K5142" i="22" s="1"/>
  <c r="O5142" i="22" s="1"/>
  <c r="P5140" i="22"/>
  <c r="Q5140" i="22" s="1"/>
  <c r="U5140" i="22" s="1"/>
  <c r="L5141" i="22"/>
  <c r="J5142" i="22"/>
  <c r="N5141" i="22"/>
  <c r="S5139" i="22"/>
  <c r="R5139" i="22"/>
  <c r="M5140" i="22"/>
  <c r="T5142" i="22" l="1"/>
  <c r="G5143" i="22"/>
  <c r="K5143" i="22" s="1"/>
  <c r="O5143" i="22" s="1"/>
  <c r="P5141" i="22"/>
  <c r="Q5141" i="22" s="1"/>
  <c r="U5141" i="22" s="1"/>
  <c r="R5140" i="22"/>
  <c r="S5140" i="22"/>
  <c r="N5142" i="22"/>
  <c r="L5142" i="22"/>
  <c r="M5142" i="22" s="1"/>
  <c r="M5141" i="22"/>
  <c r="T5143" i="22" l="1"/>
  <c r="G5144" i="22"/>
  <c r="J5143" i="22"/>
  <c r="N5143" i="22" s="1"/>
  <c r="P5142" i="22"/>
  <c r="Q5142" i="22" s="1"/>
  <c r="U5142" i="22" s="1"/>
  <c r="R5141" i="22"/>
  <c r="S5141" i="22"/>
  <c r="L5143" i="22"/>
  <c r="K5144" i="22"/>
  <c r="O5144" i="22" s="1"/>
  <c r="M5143" i="22" l="1"/>
  <c r="T5144" i="22"/>
  <c r="G5145" i="22"/>
  <c r="J5144" i="22"/>
  <c r="N5144" i="22" s="1"/>
  <c r="P5143" i="22"/>
  <c r="Q5143" i="22" s="1"/>
  <c r="U5143" i="22" s="1"/>
  <c r="K5145" i="22"/>
  <c r="O5145" i="22" s="1"/>
  <c r="L5144" i="22"/>
  <c r="S5142" i="22"/>
  <c r="R5142" i="22"/>
  <c r="J5145" i="22" l="1"/>
  <c r="T5145" i="22"/>
  <c r="G5146" i="22"/>
  <c r="P5144" i="22"/>
  <c r="Q5144" i="22" s="1"/>
  <c r="U5144" i="22" s="1"/>
  <c r="S5143" i="22"/>
  <c r="R5143" i="22"/>
  <c r="N5145" i="22"/>
  <c r="L5145" i="22"/>
  <c r="M5145" i="22" s="1"/>
  <c r="M5144" i="22"/>
  <c r="K5146" i="22"/>
  <c r="O5146" i="22" s="1"/>
  <c r="T5146" i="22" l="1"/>
  <c r="G5147" i="22"/>
  <c r="J5146" i="22"/>
  <c r="N5146" i="22" s="1"/>
  <c r="P5145" i="22"/>
  <c r="Q5145" i="22" s="1"/>
  <c r="U5145" i="22" s="1"/>
  <c r="S5144" i="22"/>
  <c r="K5147" i="22"/>
  <c r="O5147" i="22" s="1"/>
  <c r="R5144" i="22"/>
  <c r="L5146" i="22"/>
  <c r="M5146" i="22" l="1"/>
  <c r="T5147" i="22"/>
  <c r="G5148" i="22"/>
  <c r="K5148" i="22" s="1"/>
  <c r="O5148" i="22" s="1"/>
  <c r="J5147" i="22"/>
  <c r="N5147" i="22" s="1"/>
  <c r="P5146" i="22"/>
  <c r="Q5146" i="22" s="1"/>
  <c r="U5146" i="22" s="1"/>
  <c r="S5145" i="22"/>
  <c r="L5147" i="22"/>
  <c r="R5145" i="22"/>
  <c r="J5148" i="22" l="1"/>
  <c r="J5149" i="22" s="1"/>
  <c r="M5147" i="22"/>
  <c r="T5148" i="22"/>
  <c r="G5149" i="22"/>
  <c r="S5146" i="22"/>
  <c r="P5147" i="22"/>
  <c r="Q5147" i="22" s="1"/>
  <c r="U5147" i="22" s="1"/>
  <c r="R5146" i="22"/>
  <c r="L5148" i="22"/>
  <c r="K5149" i="22"/>
  <c r="O5149" i="22" s="1"/>
  <c r="N5148" i="22" l="1"/>
  <c r="M5148" i="22"/>
  <c r="T5149" i="22"/>
  <c r="G5150" i="22"/>
  <c r="J5150" i="22" s="1"/>
  <c r="S5147" i="22"/>
  <c r="P5148" i="22"/>
  <c r="Q5148" i="22" s="1"/>
  <c r="U5148" i="22" s="1"/>
  <c r="K5150" i="22"/>
  <c r="O5150" i="22" s="1"/>
  <c r="N5149" i="22"/>
  <c r="R5147" i="22"/>
  <c r="L5149" i="22"/>
  <c r="M5149" i="22" s="1"/>
  <c r="T5150" i="22" l="1"/>
  <c r="G5151" i="22"/>
  <c r="P5149" i="22"/>
  <c r="Q5149" i="22" s="1"/>
  <c r="U5149" i="22" s="1"/>
  <c r="S5148" i="22"/>
  <c r="K5151" i="22"/>
  <c r="O5151" i="22" s="1"/>
  <c r="N5150" i="22"/>
  <c r="J5151" i="22"/>
  <c r="L5150" i="22"/>
  <c r="M5150" i="22" s="1"/>
  <c r="R5148" i="22"/>
  <c r="T5151" i="22" l="1"/>
  <c r="G5152" i="22"/>
  <c r="J5152" i="22" s="1"/>
  <c r="P5150" i="22"/>
  <c r="Q5150" i="22" s="1"/>
  <c r="U5150" i="22" s="1"/>
  <c r="S5149" i="22"/>
  <c r="N5151" i="22"/>
  <c r="R5149" i="22"/>
  <c r="L5151" i="22"/>
  <c r="M5151" i="22" s="1"/>
  <c r="K5152" i="22"/>
  <c r="O5152" i="22" s="1"/>
  <c r="T5152" i="22" l="1"/>
  <c r="G5153" i="22"/>
  <c r="J5153" i="22" s="1"/>
  <c r="S5150" i="22"/>
  <c r="P5151" i="22"/>
  <c r="Q5151" i="22" s="1"/>
  <c r="U5151" i="22" s="1"/>
  <c r="R5150" i="22"/>
  <c r="N5152" i="22"/>
  <c r="L5152" i="22"/>
  <c r="T5153" i="22" l="1"/>
  <c r="G5154" i="22"/>
  <c r="K5153" i="22"/>
  <c r="O5153" i="22" s="1"/>
  <c r="P5152" i="22"/>
  <c r="Q5152" i="22" s="1"/>
  <c r="U5152" i="22" s="1"/>
  <c r="S5151" i="22"/>
  <c r="R5151" i="22"/>
  <c r="N5153" i="22"/>
  <c r="J5154" i="22"/>
  <c r="L5153" i="22"/>
  <c r="K5154" i="22"/>
  <c r="O5154" i="22" s="1"/>
  <c r="M5152" i="22"/>
  <c r="M5153" i="22" l="1"/>
  <c r="T5154" i="22"/>
  <c r="G5155" i="22"/>
  <c r="P5153" i="22"/>
  <c r="Q5153" i="22" s="1"/>
  <c r="U5153" i="22" s="1"/>
  <c r="J5155" i="22"/>
  <c r="N5154" i="22"/>
  <c r="R5152" i="22"/>
  <c r="L5154" i="22"/>
  <c r="S5152" i="22"/>
  <c r="T5155" i="22" l="1"/>
  <c r="G5156" i="22"/>
  <c r="J5156" i="22" s="1"/>
  <c r="K5155" i="22"/>
  <c r="O5155" i="22" s="1"/>
  <c r="P5154" i="22"/>
  <c r="Q5154" i="22" s="1"/>
  <c r="U5154" i="22" s="1"/>
  <c r="R5153" i="22"/>
  <c r="L5155" i="22"/>
  <c r="N5155" i="22"/>
  <c r="S5153" i="22"/>
  <c r="M5154" i="22"/>
  <c r="K5156" i="22" l="1"/>
  <c r="O5156" i="22" s="1"/>
  <c r="T5156" i="22"/>
  <c r="G5157" i="22"/>
  <c r="P5155" i="22"/>
  <c r="Q5155" i="22" s="1"/>
  <c r="U5155" i="22" s="1"/>
  <c r="S5154" i="22"/>
  <c r="R5154" i="22"/>
  <c r="L5156" i="22"/>
  <c r="M5156" i="22" s="1"/>
  <c r="M5155" i="22"/>
  <c r="J5157" i="22"/>
  <c r="N5156" i="22"/>
  <c r="K5157" i="22" l="1"/>
  <c r="O5157" i="22" s="1"/>
  <c r="T5157" i="22"/>
  <c r="G5158" i="22"/>
  <c r="P5156" i="22"/>
  <c r="Q5156" i="22" s="1"/>
  <c r="U5156" i="22" s="1"/>
  <c r="K5158" i="22"/>
  <c r="O5158" i="22" s="1"/>
  <c r="S5155" i="22"/>
  <c r="N5157" i="22"/>
  <c r="R5155" i="22"/>
  <c r="L5157" i="22"/>
  <c r="M5157" i="22" s="1"/>
  <c r="T5158" i="22" l="1"/>
  <c r="G5159" i="22"/>
  <c r="K5159" i="22" s="1"/>
  <c r="O5159" i="22" s="1"/>
  <c r="J5158" i="22"/>
  <c r="N5158" i="22" s="1"/>
  <c r="P5157" i="22"/>
  <c r="Q5157" i="22" s="1"/>
  <c r="U5157" i="22" s="1"/>
  <c r="S5156" i="22"/>
  <c r="L5158" i="22"/>
  <c r="M5158" i="22" s="1"/>
  <c r="R5156" i="22"/>
  <c r="J5159" i="22" l="1"/>
  <c r="T5159" i="22"/>
  <c r="G5160" i="22"/>
  <c r="J5160" i="22" s="1"/>
  <c r="S5157" i="22"/>
  <c r="P5158" i="22"/>
  <c r="Q5158" i="22" s="1"/>
  <c r="U5158" i="22" s="1"/>
  <c r="K5160" i="22"/>
  <c r="O5160" i="22" s="1"/>
  <c r="N5159" i="22"/>
  <c r="L5159" i="22"/>
  <c r="R5157" i="22"/>
  <c r="T5160" i="22" l="1"/>
  <c r="G5161" i="22"/>
  <c r="P5159" i="22"/>
  <c r="Q5159" i="22" s="1"/>
  <c r="U5159" i="22" s="1"/>
  <c r="S5158" i="22"/>
  <c r="K5161" i="22"/>
  <c r="O5161" i="22" s="1"/>
  <c r="N5160" i="22"/>
  <c r="R5158" i="22"/>
  <c r="L5160" i="22"/>
  <c r="M5160" i="22" s="1"/>
  <c r="M5159" i="22"/>
  <c r="T5161" i="22" l="1"/>
  <c r="G5162" i="22"/>
  <c r="J5161" i="22"/>
  <c r="N5161" i="22" s="1"/>
  <c r="P5160" i="22"/>
  <c r="Q5160" i="22" s="1"/>
  <c r="U5160" i="22" s="1"/>
  <c r="S5159" i="22"/>
  <c r="L5161" i="22"/>
  <c r="R5159" i="22"/>
  <c r="K5162" i="22"/>
  <c r="O5162" i="22" s="1"/>
  <c r="J5162" i="22" l="1"/>
  <c r="N5162" i="22" s="1"/>
  <c r="T5162" i="22"/>
  <c r="G5163" i="22"/>
  <c r="J5163" i="22" s="1"/>
  <c r="S5160" i="22"/>
  <c r="P5161" i="22"/>
  <c r="Q5161" i="22" s="1"/>
  <c r="U5161" i="22" s="1"/>
  <c r="L5162" i="22"/>
  <c r="M5161" i="22"/>
  <c r="R5160" i="22"/>
  <c r="T5163" i="22" l="1"/>
  <c r="G5164" i="22"/>
  <c r="K5163" i="22"/>
  <c r="O5163" i="22" s="1"/>
  <c r="P5162" i="22"/>
  <c r="Q5162" i="22" s="1"/>
  <c r="U5162" i="22" s="1"/>
  <c r="S5161" i="22"/>
  <c r="R5161" i="22"/>
  <c r="L5163" i="22"/>
  <c r="N5163" i="22"/>
  <c r="J5164" i="22"/>
  <c r="M5162" i="22"/>
  <c r="K5164" i="22" l="1"/>
  <c r="O5164" i="22" s="1"/>
  <c r="T5164" i="22"/>
  <c r="G5165" i="22"/>
  <c r="S5162" i="22"/>
  <c r="P5163" i="22"/>
  <c r="Q5163" i="22" s="1"/>
  <c r="U5163" i="22" s="1"/>
  <c r="L5164" i="22"/>
  <c r="M5164" i="22" s="1"/>
  <c r="M5163" i="22"/>
  <c r="R5162" i="22"/>
  <c r="J5165" i="22"/>
  <c r="N5164" i="22"/>
  <c r="K5165" i="22" l="1"/>
  <c r="O5165" i="22" s="1"/>
  <c r="T5165" i="22"/>
  <c r="G5166" i="22"/>
  <c r="S5163" i="22"/>
  <c r="P5164" i="22"/>
  <c r="Q5164" i="22" s="1"/>
  <c r="U5164" i="22" s="1"/>
  <c r="R5163" i="22"/>
  <c r="N5165" i="22"/>
  <c r="J5166" i="22"/>
  <c r="L5165" i="22"/>
  <c r="M5165" i="22" s="1"/>
  <c r="K5166" i="22"/>
  <c r="O5166" i="22" s="1"/>
  <c r="T5166" i="22" l="1"/>
  <c r="G5167" i="22"/>
  <c r="J5167" i="22" s="1"/>
  <c r="P5165" i="22"/>
  <c r="Q5165" i="22" s="1"/>
  <c r="U5165" i="22" s="1"/>
  <c r="S5164" i="22"/>
  <c r="R5164" i="22"/>
  <c r="N5166" i="22"/>
  <c r="L5166" i="22"/>
  <c r="M5166" i="22" s="1"/>
  <c r="K5167" i="22"/>
  <c r="O5167" i="22" s="1"/>
  <c r="T5167" i="22" l="1"/>
  <c r="G5168" i="22"/>
  <c r="P5166" i="22"/>
  <c r="Q5166" i="22" s="1"/>
  <c r="U5166" i="22" s="1"/>
  <c r="K5168" i="22"/>
  <c r="O5168" i="22" s="1"/>
  <c r="R5165" i="22"/>
  <c r="J5168" i="22"/>
  <c r="N5167" i="22"/>
  <c r="L5167" i="22"/>
  <c r="M5167" i="22" s="1"/>
  <c r="S5165" i="22"/>
  <c r="T5168" i="22" l="1"/>
  <c r="G5169" i="22"/>
  <c r="J5169" i="22" s="1"/>
  <c r="P5167" i="22"/>
  <c r="Q5167" i="22" s="1"/>
  <c r="U5167" i="22" s="1"/>
  <c r="R5166" i="22"/>
  <c r="S5166" i="22"/>
  <c r="N5168" i="22"/>
  <c r="L5168" i="22"/>
  <c r="K5169" i="22"/>
  <c r="O5169" i="22" s="1"/>
  <c r="T5169" i="22" l="1"/>
  <c r="G5170" i="22"/>
  <c r="P5168" i="22"/>
  <c r="Q5168" i="22" s="1"/>
  <c r="U5168" i="22" s="1"/>
  <c r="S5167" i="22"/>
  <c r="R5167" i="22"/>
  <c r="L5169" i="22"/>
  <c r="M5169" i="22" s="1"/>
  <c r="N5169" i="22"/>
  <c r="J5170" i="22"/>
  <c r="K5170" i="22"/>
  <c r="O5170" i="22" s="1"/>
  <c r="M5168" i="22"/>
  <c r="T5170" i="22" l="1"/>
  <c r="G5171" i="22"/>
  <c r="J5171" i="22" s="1"/>
  <c r="P5169" i="22"/>
  <c r="Q5169" i="22" s="1"/>
  <c r="U5169" i="22" s="1"/>
  <c r="L5170" i="22"/>
  <c r="R5168" i="22"/>
  <c r="N5170" i="22"/>
  <c r="S5168" i="22"/>
  <c r="T5171" i="22" l="1"/>
  <c r="G5172" i="22"/>
  <c r="K5171" i="22"/>
  <c r="O5171" i="22" s="1"/>
  <c r="P5170" i="22"/>
  <c r="Q5170" i="22" s="1"/>
  <c r="U5170" i="22" s="1"/>
  <c r="S5169" i="22"/>
  <c r="R5169" i="22"/>
  <c r="L5171" i="22"/>
  <c r="N5171" i="22"/>
  <c r="J5172" i="22"/>
  <c r="M5170" i="22"/>
  <c r="K5172" i="22" l="1"/>
  <c r="O5172" i="22" s="1"/>
  <c r="T5172" i="22"/>
  <c r="G5173" i="22"/>
  <c r="P5171" i="22"/>
  <c r="Q5171" i="22" s="1"/>
  <c r="U5171" i="22" s="1"/>
  <c r="N5172" i="22"/>
  <c r="J5173" i="22"/>
  <c r="L5172" i="22"/>
  <c r="R5170" i="22"/>
  <c r="S5170" i="22"/>
  <c r="M5171" i="22"/>
  <c r="K5173" i="22"/>
  <c r="O5173" i="22" s="1"/>
  <c r="T5173" i="22" l="1"/>
  <c r="G5174" i="22"/>
  <c r="P5172" i="22"/>
  <c r="Q5172" i="22" s="1"/>
  <c r="U5172" i="22" s="1"/>
  <c r="L5173" i="22"/>
  <c r="K5174" i="22"/>
  <c r="O5174" i="22" s="1"/>
  <c r="R5171" i="22"/>
  <c r="N5173" i="22"/>
  <c r="S5171" i="22"/>
  <c r="M5172" i="22"/>
  <c r="T5174" i="22" l="1"/>
  <c r="G5175" i="22"/>
  <c r="J5174" i="22"/>
  <c r="J5175" i="22" s="1"/>
  <c r="R5172" i="22"/>
  <c r="P5173" i="22"/>
  <c r="Q5173" i="22" s="1"/>
  <c r="U5173" i="22" s="1"/>
  <c r="K5175" i="22"/>
  <c r="O5175" i="22" s="1"/>
  <c r="L5174" i="22"/>
  <c r="S5172" i="22"/>
  <c r="M5173" i="22"/>
  <c r="T5175" i="22" l="1"/>
  <c r="G5176" i="22"/>
  <c r="J5176" i="22" s="1"/>
  <c r="N5174" i="22"/>
  <c r="P5174" i="22" s="1"/>
  <c r="Q5174" i="22" s="1"/>
  <c r="U5174" i="22" s="1"/>
  <c r="R5173" i="22"/>
  <c r="N5175" i="22"/>
  <c r="L5175" i="22"/>
  <c r="M5175" i="22" s="1"/>
  <c r="K5176" i="22"/>
  <c r="O5176" i="22" s="1"/>
  <c r="M5174" i="22"/>
  <c r="S5173" i="22"/>
  <c r="T5176" i="22" l="1"/>
  <c r="G5177" i="22"/>
  <c r="R5174" i="22"/>
  <c r="P5175" i="22"/>
  <c r="Q5175" i="22" s="1"/>
  <c r="U5175" i="22" s="1"/>
  <c r="S5174" i="22"/>
  <c r="N5176" i="22"/>
  <c r="J5177" i="22"/>
  <c r="L5176" i="22"/>
  <c r="T5177" i="22" l="1"/>
  <c r="G5178" i="22"/>
  <c r="K5177" i="22"/>
  <c r="O5177" i="22" s="1"/>
  <c r="R5175" i="22"/>
  <c r="P5176" i="22"/>
  <c r="Q5176" i="22" s="1"/>
  <c r="U5176" i="22" s="1"/>
  <c r="L5177" i="22"/>
  <c r="S5175" i="22"/>
  <c r="M5176" i="22"/>
  <c r="J5178" i="22"/>
  <c r="N5177" i="22"/>
  <c r="K5178" i="22" l="1"/>
  <c r="O5178" i="22" s="1"/>
  <c r="T5178" i="22"/>
  <c r="G5179" i="22"/>
  <c r="J5179" i="22" s="1"/>
  <c r="M5177" i="22"/>
  <c r="R5176" i="22"/>
  <c r="P5177" i="22"/>
  <c r="Q5177" i="22" s="1"/>
  <c r="U5177" i="22" s="1"/>
  <c r="N5178" i="22"/>
  <c r="S5176" i="22"/>
  <c r="L5178" i="22"/>
  <c r="K5179" i="22" l="1"/>
  <c r="O5179" i="22" s="1"/>
  <c r="T5179" i="22"/>
  <c r="G5180" i="22"/>
  <c r="J5180" i="22" s="1"/>
  <c r="R5177" i="22"/>
  <c r="P5178" i="22"/>
  <c r="Q5178" i="22" s="1"/>
  <c r="U5178" i="22" s="1"/>
  <c r="S5177" i="22"/>
  <c r="L5179" i="22"/>
  <c r="N5179" i="22"/>
  <c r="M5178" i="22"/>
  <c r="K5180" i="22"/>
  <c r="O5180" i="22" s="1"/>
  <c r="T5180" i="22" l="1"/>
  <c r="G5181" i="22"/>
  <c r="K5181" i="22" s="1"/>
  <c r="O5181" i="22" s="1"/>
  <c r="P5179" i="22"/>
  <c r="Q5179" i="22" s="1"/>
  <c r="U5179" i="22" s="1"/>
  <c r="R5178" i="22"/>
  <c r="S5178" i="22"/>
  <c r="N5180" i="22"/>
  <c r="L5180" i="22"/>
  <c r="M5179" i="22"/>
  <c r="T5181" i="22" l="1"/>
  <c r="G5182" i="22"/>
  <c r="K5182" i="22" s="1"/>
  <c r="O5182" i="22" s="1"/>
  <c r="J5181" i="22"/>
  <c r="N5181" i="22" s="1"/>
  <c r="P5180" i="22"/>
  <c r="Q5180" i="22" s="1"/>
  <c r="U5180" i="22" s="1"/>
  <c r="L5181" i="22"/>
  <c r="S5179" i="22"/>
  <c r="M5180" i="22"/>
  <c r="R5179" i="22"/>
  <c r="M5181" i="22" l="1"/>
  <c r="T5182" i="22"/>
  <c r="G5183" i="22"/>
  <c r="J5182" i="22"/>
  <c r="N5182" i="22" s="1"/>
  <c r="P5181" i="22"/>
  <c r="Q5181" i="22" s="1"/>
  <c r="U5181" i="22" s="1"/>
  <c r="R5180" i="22"/>
  <c r="L5182" i="22"/>
  <c r="S5180" i="22"/>
  <c r="K5183" i="22"/>
  <c r="O5183" i="22" s="1"/>
  <c r="J5183" i="22" l="1"/>
  <c r="T5183" i="22"/>
  <c r="G5184" i="22"/>
  <c r="P5182" i="22"/>
  <c r="Q5182" i="22" s="1"/>
  <c r="U5182" i="22" s="1"/>
  <c r="R5181" i="22"/>
  <c r="K5184" i="22"/>
  <c r="O5184" i="22" s="1"/>
  <c r="N5183" i="22"/>
  <c r="L5183" i="22"/>
  <c r="S5181" i="22"/>
  <c r="M5182" i="22"/>
  <c r="M5183" i="22" l="1"/>
  <c r="T5184" i="22"/>
  <c r="G5185" i="22"/>
  <c r="J5184" i="22"/>
  <c r="N5184" i="22" s="1"/>
  <c r="P5183" i="22"/>
  <c r="Q5183" i="22" s="1"/>
  <c r="U5183" i="22" s="1"/>
  <c r="R5182" i="22"/>
  <c r="K5185" i="22"/>
  <c r="O5185" i="22" s="1"/>
  <c r="S5182" i="22"/>
  <c r="L5184" i="22"/>
  <c r="J5185" i="22" l="1"/>
  <c r="N5185" i="22" s="1"/>
  <c r="M5184" i="22"/>
  <c r="T5185" i="22"/>
  <c r="G5186" i="22"/>
  <c r="K5186" i="22" s="1"/>
  <c r="O5186" i="22" s="1"/>
  <c r="R5183" i="22"/>
  <c r="P5184" i="22"/>
  <c r="Q5184" i="22" s="1"/>
  <c r="U5184" i="22" s="1"/>
  <c r="S5183" i="22"/>
  <c r="L5185" i="22"/>
  <c r="J5186" i="22" l="1"/>
  <c r="N5186" i="22" s="1"/>
  <c r="T5186" i="22"/>
  <c r="G5187" i="22"/>
  <c r="R5184" i="22"/>
  <c r="P5185" i="22"/>
  <c r="Q5185" i="22" s="1"/>
  <c r="U5185" i="22" s="1"/>
  <c r="K5187" i="22"/>
  <c r="O5187" i="22" s="1"/>
  <c r="L5186" i="22"/>
  <c r="S5184" i="22"/>
  <c r="M5185" i="22"/>
  <c r="J5187" i="22" l="1"/>
  <c r="M5186" i="22"/>
  <c r="T5187" i="22"/>
  <c r="G5188" i="22"/>
  <c r="R5185" i="22"/>
  <c r="P5186" i="22"/>
  <c r="Q5186" i="22" s="1"/>
  <c r="U5186" i="22" s="1"/>
  <c r="J5188" i="22"/>
  <c r="N5187" i="22"/>
  <c r="L5187" i="22"/>
  <c r="M5187" i="22" s="1"/>
  <c r="S5185" i="22"/>
  <c r="K5188" i="22"/>
  <c r="O5188" i="22" s="1"/>
  <c r="T5188" i="22" l="1"/>
  <c r="G5189" i="22"/>
  <c r="R5186" i="22"/>
  <c r="P5187" i="22"/>
  <c r="Q5187" i="22" s="1"/>
  <c r="U5187" i="22" s="1"/>
  <c r="K5189" i="22"/>
  <c r="O5189" i="22" s="1"/>
  <c r="N5188" i="22"/>
  <c r="J5189" i="22"/>
  <c r="L5188" i="22"/>
  <c r="M5188" i="22" s="1"/>
  <c r="S5186" i="22"/>
  <c r="T5189" i="22" l="1"/>
  <c r="G5190" i="22"/>
  <c r="R5187" i="22"/>
  <c r="P5188" i="22"/>
  <c r="Q5188" i="22" s="1"/>
  <c r="U5188" i="22" s="1"/>
  <c r="S5187" i="22"/>
  <c r="N5189" i="22"/>
  <c r="J5190" i="22"/>
  <c r="K5190" i="22"/>
  <c r="O5190" i="22" s="1"/>
  <c r="L5189" i="22"/>
  <c r="M5189" i="22" s="1"/>
  <c r="T5190" i="22" l="1"/>
  <c r="G5191" i="22"/>
  <c r="R5188" i="22"/>
  <c r="P5189" i="22"/>
  <c r="Q5189" i="22" s="1"/>
  <c r="U5189" i="22" s="1"/>
  <c r="S5188" i="22"/>
  <c r="L5190" i="22"/>
  <c r="N5190" i="22"/>
  <c r="J5191" i="22"/>
  <c r="K5191" i="22"/>
  <c r="O5191" i="22" s="1"/>
  <c r="T5191" i="22" l="1"/>
  <c r="G5192" i="22"/>
  <c r="R5189" i="22"/>
  <c r="P5190" i="22"/>
  <c r="Q5190" i="22" s="1"/>
  <c r="U5190" i="22" s="1"/>
  <c r="L5191" i="22"/>
  <c r="M5191" i="22" s="1"/>
  <c r="S5189" i="22"/>
  <c r="M5190" i="22"/>
  <c r="N5191" i="22"/>
  <c r="J5192" i="22"/>
  <c r="T5192" i="22" l="1"/>
  <c r="G5193" i="22"/>
  <c r="J5193" i="22" s="1"/>
  <c r="K5192" i="22"/>
  <c r="O5192" i="22" s="1"/>
  <c r="R5190" i="22"/>
  <c r="P5191" i="22"/>
  <c r="Q5191" i="22" s="1"/>
  <c r="U5191" i="22" s="1"/>
  <c r="N5192" i="22"/>
  <c r="S5190" i="22"/>
  <c r="L5192" i="22"/>
  <c r="T5193" i="22" l="1"/>
  <c r="G5194" i="22"/>
  <c r="K5193" i="22"/>
  <c r="O5193" i="22" s="1"/>
  <c r="R5191" i="22"/>
  <c r="P5192" i="22"/>
  <c r="Q5192" i="22" s="1"/>
  <c r="U5192" i="22" s="1"/>
  <c r="N5193" i="22"/>
  <c r="L5193" i="22"/>
  <c r="M5192" i="22"/>
  <c r="S5191" i="22"/>
  <c r="K5194" i="22" l="1"/>
  <c r="O5194" i="22" s="1"/>
  <c r="T5194" i="22"/>
  <c r="G5195" i="22"/>
  <c r="J5194" i="22"/>
  <c r="J5195" i="22" s="1"/>
  <c r="R5192" i="22"/>
  <c r="P5193" i="22"/>
  <c r="Q5193" i="22" s="1"/>
  <c r="U5193" i="22" s="1"/>
  <c r="S5192" i="22"/>
  <c r="L5194" i="22"/>
  <c r="M5193" i="22"/>
  <c r="K5195" i="22" l="1"/>
  <c r="O5195" i="22" s="1"/>
  <c r="N5194" i="22"/>
  <c r="P5194" i="22" s="1"/>
  <c r="Q5194" i="22" s="1"/>
  <c r="U5194" i="22" s="1"/>
  <c r="M5194" i="22"/>
  <c r="T5195" i="22"/>
  <c r="G5196" i="22"/>
  <c r="R5193" i="22"/>
  <c r="S5193" i="22"/>
  <c r="L5195" i="22"/>
  <c r="N5195" i="22"/>
  <c r="J5196" i="22"/>
  <c r="K5196" i="22" l="1"/>
  <c r="O5196" i="22" s="1"/>
  <c r="M5195" i="22"/>
  <c r="T5196" i="22"/>
  <c r="G5197" i="22"/>
  <c r="J5197" i="22" s="1"/>
  <c r="R5194" i="22"/>
  <c r="P5195" i="22"/>
  <c r="Q5195" i="22" s="1"/>
  <c r="U5195" i="22" s="1"/>
  <c r="K5197" i="22"/>
  <c r="O5197" i="22" s="1"/>
  <c r="N5196" i="22"/>
  <c r="S5194" i="22"/>
  <c r="L5196" i="22"/>
  <c r="T5197" i="22" l="1"/>
  <c r="G5198" i="22"/>
  <c r="J5198" i="22" s="1"/>
  <c r="R5195" i="22"/>
  <c r="P5196" i="22"/>
  <c r="Q5196" i="22" s="1"/>
  <c r="U5196" i="22" s="1"/>
  <c r="L5197" i="22"/>
  <c r="N5197" i="22"/>
  <c r="K5198" i="22"/>
  <c r="O5198" i="22" s="1"/>
  <c r="S5195" i="22"/>
  <c r="M5196" i="22"/>
  <c r="T5198" i="22" l="1"/>
  <c r="G5199" i="22"/>
  <c r="R5196" i="22"/>
  <c r="P5197" i="22"/>
  <c r="Q5197" i="22" s="1"/>
  <c r="U5197" i="22" s="1"/>
  <c r="S5196" i="22"/>
  <c r="L5198" i="22"/>
  <c r="N5198" i="22"/>
  <c r="J5199" i="22"/>
  <c r="K5199" i="22"/>
  <c r="O5199" i="22" s="1"/>
  <c r="M5197" i="22"/>
  <c r="T5199" i="22" l="1"/>
  <c r="G5200" i="22"/>
  <c r="K5200" i="22" s="1"/>
  <c r="O5200" i="22" s="1"/>
  <c r="P5198" i="22"/>
  <c r="Q5198" i="22" s="1"/>
  <c r="U5198" i="22" s="1"/>
  <c r="R5197" i="22"/>
  <c r="S5197" i="22"/>
  <c r="N5199" i="22"/>
  <c r="L5199" i="22"/>
  <c r="M5198" i="22"/>
  <c r="T5200" i="22" l="1"/>
  <c r="G5201" i="22"/>
  <c r="J5200" i="22"/>
  <c r="N5200" i="22" s="1"/>
  <c r="P5199" i="22"/>
  <c r="Q5199" i="22" s="1"/>
  <c r="U5199" i="22" s="1"/>
  <c r="S5198" i="22"/>
  <c r="L5200" i="22"/>
  <c r="M5199" i="22"/>
  <c r="R5198" i="22"/>
  <c r="J5201" i="22" l="1"/>
  <c r="T5201" i="22"/>
  <c r="G5202" i="22"/>
  <c r="K5201" i="22"/>
  <c r="O5201" i="22" s="1"/>
  <c r="P5200" i="22"/>
  <c r="Q5200" i="22" s="1"/>
  <c r="U5200" i="22" s="1"/>
  <c r="R5199" i="22"/>
  <c r="N5201" i="22"/>
  <c r="L5201" i="22"/>
  <c r="M5200" i="22"/>
  <c r="S5199" i="22"/>
  <c r="J5202" i="22" l="1"/>
  <c r="K5202" i="22"/>
  <c r="O5202" i="22" s="1"/>
  <c r="M5201" i="22"/>
  <c r="T5202" i="22"/>
  <c r="G5203" i="22"/>
  <c r="J5203" i="22" s="1"/>
  <c r="P5201" i="22"/>
  <c r="Q5201" i="22" s="1"/>
  <c r="U5201" i="22" s="1"/>
  <c r="R5200" i="22"/>
  <c r="N5202" i="22"/>
  <c r="S5200" i="22"/>
  <c r="L5202" i="22"/>
  <c r="K5203" i="22" l="1"/>
  <c r="O5203" i="22" s="1"/>
  <c r="T5203" i="22"/>
  <c r="G5204" i="22"/>
  <c r="R5201" i="22"/>
  <c r="P5202" i="22"/>
  <c r="Q5202" i="22" s="1"/>
  <c r="U5202" i="22" s="1"/>
  <c r="L5203" i="22"/>
  <c r="M5203" i="22" s="1"/>
  <c r="S5201" i="22"/>
  <c r="M5202" i="22"/>
  <c r="N5203" i="22"/>
  <c r="J5204" i="22"/>
  <c r="K5204" i="22"/>
  <c r="O5204" i="22" s="1"/>
  <c r="T5204" i="22" l="1"/>
  <c r="G5205" i="22"/>
  <c r="R5202" i="22"/>
  <c r="P5203" i="22"/>
  <c r="Q5203" i="22" s="1"/>
  <c r="U5203" i="22" s="1"/>
  <c r="S5202" i="22"/>
  <c r="N5204" i="22"/>
  <c r="J5205" i="22"/>
  <c r="K5205" i="22"/>
  <c r="O5205" i="22" s="1"/>
  <c r="L5204" i="22"/>
  <c r="M5204" i="22" s="1"/>
  <c r="T5205" i="22" l="1"/>
  <c r="G5206" i="22"/>
  <c r="J5206" i="22" s="1"/>
  <c r="R5203" i="22"/>
  <c r="P5204" i="22"/>
  <c r="Q5204" i="22" s="1"/>
  <c r="U5204" i="22" s="1"/>
  <c r="N5205" i="22"/>
  <c r="S5203" i="22"/>
  <c r="L5205" i="22"/>
  <c r="K5206" i="22" l="1"/>
  <c r="O5206" i="22" s="1"/>
  <c r="T5206" i="22"/>
  <c r="G5207" i="22"/>
  <c r="R5204" i="22"/>
  <c r="P5205" i="22"/>
  <c r="Q5205" i="22" s="1"/>
  <c r="U5205" i="22" s="1"/>
  <c r="L5206" i="22"/>
  <c r="M5206" i="22" s="1"/>
  <c r="M5205" i="22"/>
  <c r="N5206" i="22"/>
  <c r="J5207" i="22"/>
  <c r="S5204" i="22"/>
  <c r="K5207" i="22" l="1"/>
  <c r="O5207" i="22" s="1"/>
  <c r="T5207" i="22"/>
  <c r="G5208" i="22"/>
  <c r="R5205" i="22"/>
  <c r="P5206" i="22"/>
  <c r="Q5206" i="22" s="1"/>
  <c r="U5206" i="22" s="1"/>
  <c r="N5207" i="22"/>
  <c r="S5205" i="22"/>
  <c r="L5207" i="22"/>
  <c r="K5208" i="22" l="1"/>
  <c r="O5208" i="22" s="1"/>
  <c r="T5208" i="22"/>
  <c r="G5209" i="22"/>
  <c r="J5208" i="22"/>
  <c r="J5209" i="22" s="1"/>
  <c r="R5206" i="22"/>
  <c r="P5207" i="22"/>
  <c r="Q5207" i="22" s="1"/>
  <c r="U5207" i="22" s="1"/>
  <c r="L5208" i="22"/>
  <c r="S5206" i="22"/>
  <c r="M5207" i="22"/>
  <c r="K5209" i="22" l="1"/>
  <c r="O5209" i="22" s="1"/>
  <c r="N5208" i="22"/>
  <c r="T5209" i="22"/>
  <c r="G5210" i="22"/>
  <c r="J5210" i="22" s="1"/>
  <c r="R5207" i="22"/>
  <c r="P5208" i="22"/>
  <c r="Q5208" i="22" s="1"/>
  <c r="U5208" i="22" s="1"/>
  <c r="K5210" i="22"/>
  <c r="O5210" i="22" s="1"/>
  <c r="S5207" i="22"/>
  <c r="N5209" i="22"/>
  <c r="L5209" i="22"/>
  <c r="M5208" i="22"/>
  <c r="T5210" i="22" l="1"/>
  <c r="G5211" i="22"/>
  <c r="R5208" i="22"/>
  <c r="P5209" i="22"/>
  <c r="Q5209" i="22" s="1"/>
  <c r="U5209" i="22" s="1"/>
  <c r="L5210" i="22"/>
  <c r="S5208" i="22"/>
  <c r="N5210" i="22"/>
  <c r="J5211" i="22"/>
  <c r="K5211" i="22"/>
  <c r="O5211" i="22" s="1"/>
  <c r="M5209" i="22"/>
  <c r="T5211" i="22" l="1"/>
  <c r="G5212" i="22"/>
  <c r="R5209" i="22"/>
  <c r="P5210" i="22"/>
  <c r="Q5210" i="22" s="1"/>
  <c r="U5210" i="22" s="1"/>
  <c r="L5211" i="22"/>
  <c r="M5211" i="22" s="1"/>
  <c r="S5209" i="22"/>
  <c r="K5212" i="22"/>
  <c r="O5212" i="22" s="1"/>
  <c r="J5212" i="22"/>
  <c r="N5211" i="22"/>
  <c r="M5210" i="22"/>
  <c r="T5212" i="22" l="1"/>
  <c r="G5213" i="22"/>
  <c r="R5210" i="22"/>
  <c r="P5211" i="22"/>
  <c r="Q5211" i="22" s="1"/>
  <c r="U5211" i="22" s="1"/>
  <c r="S5210" i="22"/>
  <c r="N5212" i="22"/>
  <c r="J5213" i="22"/>
  <c r="L5212" i="22"/>
  <c r="M5212" i="22" s="1"/>
  <c r="K5213" i="22"/>
  <c r="O5213" i="22" s="1"/>
  <c r="T5213" i="22" l="1"/>
  <c r="G5214" i="22"/>
  <c r="J5214" i="22" s="1"/>
  <c r="R5211" i="22"/>
  <c r="P5212" i="22"/>
  <c r="Q5212" i="22" s="1"/>
  <c r="U5212" i="22" s="1"/>
  <c r="S5211" i="22"/>
  <c r="N5213" i="22"/>
  <c r="L5213" i="22"/>
  <c r="M5213" i="22" s="1"/>
  <c r="K5214" i="22"/>
  <c r="O5214" i="22" s="1"/>
  <c r="T5214" i="22" l="1"/>
  <c r="G5215" i="22"/>
  <c r="J5215" i="22" s="1"/>
  <c r="P5213" i="22"/>
  <c r="Q5213" i="22" s="1"/>
  <c r="U5213" i="22" s="1"/>
  <c r="R5212" i="22"/>
  <c r="S5212" i="22"/>
  <c r="K5215" i="22"/>
  <c r="O5215" i="22" s="1"/>
  <c r="N5214" i="22"/>
  <c r="L5214" i="22"/>
  <c r="M5214" i="22" s="1"/>
  <c r="T5215" i="22" l="1"/>
  <c r="G5216" i="22"/>
  <c r="P5214" i="22"/>
  <c r="Q5214" i="22" s="1"/>
  <c r="U5214" i="22" s="1"/>
  <c r="J5216" i="22"/>
  <c r="N5215" i="22"/>
  <c r="L5215" i="22"/>
  <c r="M5215" i="22" s="1"/>
  <c r="S5213" i="22"/>
  <c r="K5216" i="22"/>
  <c r="O5216" i="22" s="1"/>
  <c r="R5213" i="22"/>
  <c r="T5216" i="22" l="1"/>
  <c r="G5217" i="22"/>
  <c r="K5217" i="22" s="1"/>
  <c r="O5217" i="22" s="1"/>
  <c r="P5215" i="22"/>
  <c r="Q5215" i="22" s="1"/>
  <c r="U5215" i="22" s="1"/>
  <c r="R5214" i="22"/>
  <c r="S5214" i="22"/>
  <c r="L5216" i="22"/>
  <c r="N5216" i="22"/>
  <c r="J5217" i="22" l="1"/>
  <c r="T5217" i="22"/>
  <c r="G5218" i="22"/>
  <c r="P5216" i="22"/>
  <c r="Q5216" i="22" s="1"/>
  <c r="U5216" i="22" s="1"/>
  <c r="L5217" i="22"/>
  <c r="M5217" i="22" s="1"/>
  <c r="J5218" i="22"/>
  <c r="N5217" i="22"/>
  <c r="S5215" i="22"/>
  <c r="M5216" i="22"/>
  <c r="K5218" i="22"/>
  <c r="O5218" i="22" s="1"/>
  <c r="R5215" i="22"/>
  <c r="T5218" i="22" l="1"/>
  <c r="G5219" i="22"/>
  <c r="P5217" i="22"/>
  <c r="Q5217" i="22" s="1"/>
  <c r="U5217" i="22" s="1"/>
  <c r="S5216" i="22"/>
  <c r="R5216" i="22"/>
  <c r="K5219" i="22"/>
  <c r="O5219" i="22" s="1"/>
  <c r="L5218" i="22"/>
  <c r="N5218" i="22"/>
  <c r="J5219" i="22"/>
  <c r="T5219" i="22" l="1"/>
  <c r="G5220" i="22"/>
  <c r="K5220" i="22" s="1"/>
  <c r="O5220" i="22" s="1"/>
  <c r="P5218" i="22"/>
  <c r="Q5218" i="22" s="1"/>
  <c r="U5218" i="22" s="1"/>
  <c r="S5217" i="22"/>
  <c r="R5217" i="22"/>
  <c r="L5219" i="22"/>
  <c r="N5219" i="22"/>
  <c r="M5218" i="22"/>
  <c r="J5220" i="22" l="1"/>
  <c r="T5220" i="22"/>
  <c r="G5221" i="22"/>
  <c r="P5219" i="22"/>
  <c r="Q5219" i="22" s="1"/>
  <c r="U5219" i="22" s="1"/>
  <c r="J5221" i="22"/>
  <c r="N5220" i="22"/>
  <c r="R5218" i="22"/>
  <c r="L5220" i="22"/>
  <c r="M5219" i="22"/>
  <c r="S5218" i="22"/>
  <c r="T5221" i="22" l="1"/>
  <c r="G5222" i="22"/>
  <c r="K5221" i="22"/>
  <c r="O5221" i="22" s="1"/>
  <c r="P5220" i="22"/>
  <c r="Q5220" i="22" s="1"/>
  <c r="U5220" i="22" s="1"/>
  <c r="R5219" i="22"/>
  <c r="S5219" i="22"/>
  <c r="L5221" i="22"/>
  <c r="M5220" i="22"/>
  <c r="J5222" i="22"/>
  <c r="N5221" i="22"/>
  <c r="M5221" i="22" l="1"/>
  <c r="T5222" i="22"/>
  <c r="G5223" i="22"/>
  <c r="J5223" i="22" s="1"/>
  <c r="K5222" i="22"/>
  <c r="O5222" i="22" s="1"/>
  <c r="P5221" i="22"/>
  <c r="Q5221" i="22" s="1"/>
  <c r="U5221" i="22" s="1"/>
  <c r="S5220" i="22"/>
  <c r="R5220" i="22"/>
  <c r="L5222" i="22"/>
  <c r="N5222" i="22"/>
  <c r="M5222" i="22" l="1"/>
  <c r="T5223" i="22"/>
  <c r="G5224" i="22"/>
  <c r="K5223" i="22"/>
  <c r="O5223" i="22" s="1"/>
  <c r="P5222" i="22"/>
  <c r="Q5222" i="22" s="1"/>
  <c r="U5222" i="22" s="1"/>
  <c r="N5223" i="22"/>
  <c r="R5221" i="22"/>
  <c r="L5223" i="22"/>
  <c r="S5221" i="22"/>
  <c r="K5224" i="22" l="1"/>
  <c r="O5224" i="22" s="1"/>
  <c r="M5223" i="22"/>
  <c r="P5223" i="22"/>
  <c r="Q5223" i="22" s="1"/>
  <c r="U5223" i="22" s="1"/>
  <c r="T5224" i="22"/>
  <c r="G5225" i="22"/>
  <c r="J5224" i="22"/>
  <c r="N5224" i="22" s="1"/>
  <c r="S5222" i="22"/>
  <c r="R5222" i="22"/>
  <c r="L5224" i="22"/>
  <c r="J5225" i="22" l="1"/>
  <c r="N5225" i="22" s="1"/>
  <c r="T5225" i="22"/>
  <c r="G5226" i="22"/>
  <c r="K5225" i="22"/>
  <c r="O5225" i="22" s="1"/>
  <c r="P5224" i="22"/>
  <c r="Q5224" i="22" s="1"/>
  <c r="U5224" i="22" s="1"/>
  <c r="L5225" i="22"/>
  <c r="M5224" i="22"/>
  <c r="R5223" i="22"/>
  <c r="S5223" i="22"/>
  <c r="K5226" i="22" l="1"/>
  <c r="O5226" i="22" s="1"/>
  <c r="M5225" i="22"/>
  <c r="T5226" i="22"/>
  <c r="G5227" i="22"/>
  <c r="J5226" i="22"/>
  <c r="N5226" i="22" s="1"/>
  <c r="P5225" i="22"/>
  <c r="Q5225" i="22" s="1"/>
  <c r="U5225" i="22" s="1"/>
  <c r="S5224" i="22"/>
  <c r="L5226" i="22"/>
  <c r="R5224" i="22"/>
  <c r="M5226" i="22" l="1"/>
  <c r="J5227" i="22"/>
  <c r="N5227" i="22" s="1"/>
  <c r="T5227" i="22"/>
  <c r="G5228" i="22"/>
  <c r="K5227" i="22"/>
  <c r="O5227" i="22" s="1"/>
  <c r="P5226" i="22"/>
  <c r="Q5226" i="22" s="1"/>
  <c r="U5226" i="22" s="1"/>
  <c r="R5225" i="22"/>
  <c r="L5227" i="22"/>
  <c r="S5225" i="22"/>
  <c r="J5228" i="22" l="1"/>
  <c r="M5227" i="22"/>
  <c r="K5228" i="22"/>
  <c r="O5228" i="22" s="1"/>
  <c r="T5228" i="22"/>
  <c r="G5229" i="22"/>
  <c r="R5226" i="22"/>
  <c r="P5227" i="22"/>
  <c r="Q5227" i="22" s="1"/>
  <c r="U5227" i="22" s="1"/>
  <c r="S5226" i="22"/>
  <c r="N5228" i="22"/>
  <c r="L5228" i="22"/>
  <c r="T5229" i="22" l="1"/>
  <c r="G5230" i="22"/>
  <c r="K5229" i="22"/>
  <c r="O5229" i="22" s="1"/>
  <c r="J5229" i="22"/>
  <c r="J5230" i="22" s="1"/>
  <c r="R5227" i="22"/>
  <c r="P5228" i="22"/>
  <c r="Q5228" i="22" s="1"/>
  <c r="U5228" i="22" s="1"/>
  <c r="L5229" i="22"/>
  <c r="S5227" i="22"/>
  <c r="M5228" i="22"/>
  <c r="K5230" i="22" l="1"/>
  <c r="O5230" i="22" s="1"/>
  <c r="N5229" i="22"/>
  <c r="P5229" i="22" s="1"/>
  <c r="Q5229" i="22" s="1"/>
  <c r="U5229" i="22" s="1"/>
  <c r="T5230" i="22"/>
  <c r="G5231" i="22"/>
  <c r="J5231" i="22" s="1"/>
  <c r="R5228" i="22"/>
  <c r="S5228" i="22"/>
  <c r="L5230" i="22"/>
  <c r="N5230" i="22"/>
  <c r="M5229" i="22"/>
  <c r="K5231" i="22" l="1"/>
  <c r="O5231" i="22" s="1"/>
  <c r="T5231" i="22"/>
  <c r="G5232" i="22"/>
  <c r="J5232" i="22" s="1"/>
  <c r="R5229" i="22"/>
  <c r="P5230" i="22"/>
  <c r="Q5230" i="22" s="1"/>
  <c r="U5230" i="22" s="1"/>
  <c r="N5231" i="22"/>
  <c r="S5229" i="22"/>
  <c r="L5231" i="22"/>
  <c r="M5230" i="22"/>
  <c r="K5232" i="22" l="1"/>
  <c r="O5232" i="22" s="1"/>
  <c r="T5232" i="22"/>
  <c r="G5233" i="22"/>
  <c r="R5230" i="22"/>
  <c r="P5231" i="22"/>
  <c r="Q5231" i="22" s="1"/>
  <c r="U5231" i="22" s="1"/>
  <c r="L5232" i="22"/>
  <c r="M5232" i="22" s="1"/>
  <c r="S5230" i="22"/>
  <c r="M5231" i="22"/>
  <c r="N5232" i="22"/>
  <c r="J5233" i="22"/>
  <c r="K5233" i="22" l="1"/>
  <c r="O5233" i="22" s="1"/>
  <c r="T5233" i="22"/>
  <c r="G5234" i="22"/>
  <c r="K5234" i="22" s="1"/>
  <c r="O5234" i="22" s="1"/>
  <c r="R5231" i="22"/>
  <c r="P5232" i="22"/>
  <c r="Q5232" i="22" s="1"/>
  <c r="U5232" i="22" s="1"/>
  <c r="S5231" i="22"/>
  <c r="N5233" i="22"/>
  <c r="L5233" i="22"/>
  <c r="T5234" i="22" l="1"/>
  <c r="G5235" i="22"/>
  <c r="J5234" i="22"/>
  <c r="J5235" i="22" s="1"/>
  <c r="R5232" i="22"/>
  <c r="P5233" i="22"/>
  <c r="Q5233" i="22" s="1"/>
  <c r="U5233" i="22" s="1"/>
  <c r="L5234" i="22"/>
  <c r="S5232" i="22"/>
  <c r="M5233" i="22"/>
  <c r="K5235" i="22"/>
  <c r="O5235" i="22" s="1"/>
  <c r="N5234" i="22" l="1"/>
  <c r="T5235" i="22"/>
  <c r="G5236" i="22"/>
  <c r="M5234" i="22"/>
  <c r="R5233" i="22"/>
  <c r="P5234" i="22"/>
  <c r="Q5234" i="22" s="1"/>
  <c r="U5234" i="22" s="1"/>
  <c r="L5235" i="22"/>
  <c r="S5233" i="22"/>
  <c r="N5235" i="22"/>
  <c r="J5236" i="22"/>
  <c r="T5236" i="22" l="1"/>
  <c r="G5237" i="22"/>
  <c r="K5236" i="22"/>
  <c r="O5236" i="22" s="1"/>
  <c r="R5234" i="22"/>
  <c r="P5235" i="22"/>
  <c r="Q5235" i="22" s="1"/>
  <c r="U5235" i="22" s="1"/>
  <c r="L5236" i="22"/>
  <c r="J5237" i="22"/>
  <c r="N5236" i="22"/>
  <c r="M5235" i="22"/>
  <c r="S5234" i="22"/>
  <c r="K5237" i="22" l="1"/>
  <c r="O5237" i="22" s="1"/>
  <c r="T5237" i="22"/>
  <c r="G5238" i="22"/>
  <c r="M5236" i="22"/>
  <c r="R5235" i="22"/>
  <c r="P5236" i="22"/>
  <c r="Q5236" i="22" s="1"/>
  <c r="U5236" i="22" s="1"/>
  <c r="S5235" i="22"/>
  <c r="L5237" i="22"/>
  <c r="N5237" i="22"/>
  <c r="J5238" i="22"/>
  <c r="K5238" i="22" l="1"/>
  <c r="O5238" i="22" s="1"/>
  <c r="M5237" i="22"/>
  <c r="T5238" i="22"/>
  <c r="G5239" i="22"/>
  <c r="P5237" i="22"/>
  <c r="Q5237" i="22" s="1"/>
  <c r="U5237" i="22" s="1"/>
  <c r="R5236" i="22"/>
  <c r="S5236" i="22"/>
  <c r="L5238" i="22"/>
  <c r="N5238" i="22"/>
  <c r="J5239" i="22"/>
  <c r="K5239" i="22" l="1"/>
  <c r="O5239" i="22" s="1"/>
  <c r="M5238" i="22"/>
  <c r="T5239" i="22"/>
  <c r="G5240" i="22"/>
  <c r="P5238" i="22"/>
  <c r="Q5238" i="22" s="1"/>
  <c r="U5238" i="22" s="1"/>
  <c r="K5240" i="22"/>
  <c r="O5240" i="22" s="1"/>
  <c r="S5237" i="22"/>
  <c r="L5239" i="22"/>
  <c r="M5239" i="22" s="1"/>
  <c r="N5239" i="22"/>
  <c r="J5240" i="22"/>
  <c r="R5237" i="22"/>
  <c r="T5240" i="22" l="1"/>
  <c r="G5241" i="22"/>
  <c r="P5239" i="22"/>
  <c r="Q5239" i="22" s="1"/>
  <c r="U5239" i="22" s="1"/>
  <c r="L5240" i="22"/>
  <c r="R5238" i="22"/>
  <c r="K5241" i="22"/>
  <c r="O5241" i="22" s="1"/>
  <c r="S5238" i="22"/>
  <c r="N5240" i="22"/>
  <c r="J5241" i="22"/>
  <c r="T5241" i="22" l="1"/>
  <c r="G5242" i="22"/>
  <c r="P5240" i="22"/>
  <c r="Q5240" i="22" s="1"/>
  <c r="U5240" i="22" s="1"/>
  <c r="S5239" i="22"/>
  <c r="K5242" i="22"/>
  <c r="O5242" i="22" s="1"/>
  <c r="R5239" i="22"/>
  <c r="L5241" i="22"/>
  <c r="J5242" i="22"/>
  <c r="N5241" i="22"/>
  <c r="M5240" i="22"/>
  <c r="T5242" i="22" l="1"/>
  <c r="G5243" i="22"/>
  <c r="S5240" i="22"/>
  <c r="P5241" i="22"/>
  <c r="Q5241" i="22" s="1"/>
  <c r="U5241" i="22" s="1"/>
  <c r="L5242" i="22"/>
  <c r="M5242" i="22" s="1"/>
  <c r="M5241" i="22"/>
  <c r="K5243" i="22"/>
  <c r="O5243" i="22" s="1"/>
  <c r="R5240" i="22"/>
  <c r="N5242" i="22"/>
  <c r="J5243" i="22"/>
  <c r="T5243" i="22" l="1"/>
  <c r="G5244" i="22"/>
  <c r="S5241" i="22"/>
  <c r="P5242" i="22"/>
  <c r="Q5242" i="22" s="1"/>
  <c r="U5242" i="22" s="1"/>
  <c r="K5244" i="22"/>
  <c r="O5244" i="22" s="1"/>
  <c r="N5243" i="22"/>
  <c r="J5244" i="22"/>
  <c r="L5243" i="22"/>
  <c r="M5243" i="22" s="1"/>
  <c r="R5241" i="22"/>
  <c r="T5244" i="22" l="1"/>
  <c r="G5245" i="22"/>
  <c r="J5245" i="22" s="1"/>
  <c r="S5242" i="22"/>
  <c r="P5243" i="22"/>
  <c r="Q5243" i="22" s="1"/>
  <c r="U5243" i="22" s="1"/>
  <c r="R5242" i="22"/>
  <c r="N5244" i="22"/>
  <c r="L5244" i="22"/>
  <c r="T5245" i="22" l="1"/>
  <c r="G5246" i="22"/>
  <c r="K5245" i="22"/>
  <c r="O5245" i="22" s="1"/>
  <c r="P5244" i="22"/>
  <c r="Q5244" i="22" s="1"/>
  <c r="U5244" i="22" s="1"/>
  <c r="S5243" i="22"/>
  <c r="R5243" i="22"/>
  <c r="N5245" i="22"/>
  <c r="L5245" i="22"/>
  <c r="M5244" i="22"/>
  <c r="M5245" i="22" l="1"/>
  <c r="K5246" i="22"/>
  <c r="O5246" i="22" s="1"/>
  <c r="T5246" i="22"/>
  <c r="G5247" i="22"/>
  <c r="J5246" i="22"/>
  <c r="J5247" i="22" s="1"/>
  <c r="P5245" i="22"/>
  <c r="Q5245" i="22" s="1"/>
  <c r="U5245" i="22" s="1"/>
  <c r="R5244" i="22"/>
  <c r="L5246" i="22"/>
  <c r="S5244" i="22"/>
  <c r="K5247" i="22" l="1"/>
  <c r="O5247" i="22" s="1"/>
  <c r="M5246" i="22"/>
  <c r="N5246" i="22"/>
  <c r="P5246" i="22" s="1"/>
  <c r="Q5246" i="22" s="1"/>
  <c r="U5246" i="22" s="1"/>
  <c r="T5247" i="22"/>
  <c r="G5248" i="22"/>
  <c r="J5248" i="22" s="1"/>
  <c r="R5245" i="22"/>
  <c r="N5247" i="22"/>
  <c r="S5245" i="22"/>
  <c r="L5247" i="22"/>
  <c r="M5247" i="22" l="1"/>
  <c r="T5248" i="22"/>
  <c r="G5249" i="22"/>
  <c r="K5248" i="22"/>
  <c r="O5248" i="22" s="1"/>
  <c r="P5247" i="22"/>
  <c r="Q5247" i="22" s="1"/>
  <c r="U5247" i="22" s="1"/>
  <c r="L5248" i="22"/>
  <c r="N5248" i="22"/>
  <c r="J5249" i="22"/>
  <c r="S5246" i="22"/>
  <c r="R5246" i="22"/>
  <c r="K5249" i="22" l="1"/>
  <c r="O5249" i="22" s="1"/>
  <c r="T5249" i="22"/>
  <c r="G5250" i="22"/>
  <c r="P5248" i="22"/>
  <c r="Q5248" i="22" s="1"/>
  <c r="U5248" i="22" s="1"/>
  <c r="S5247" i="22"/>
  <c r="K5250" i="22"/>
  <c r="O5250" i="22" s="1"/>
  <c r="R5247" i="22"/>
  <c r="L5249" i="22"/>
  <c r="N5249" i="22"/>
  <c r="J5250" i="22"/>
  <c r="M5248" i="22"/>
  <c r="M5249" i="22" l="1"/>
  <c r="T5250" i="22"/>
  <c r="G5251" i="22"/>
  <c r="P5249" i="22"/>
  <c r="Q5249" i="22" s="1"/>
  <c r="U5249" i="22" s="1"/>
  <c r="J5251" i="22"/>
  <c r="N5250" i="22"/>
  <c r="K5251" i="22"/>
  <c r="O5251" i="22" s="1"/>
  <c r="S5248" i="22"/>
  <c r="R5248" i="22"/>
  <c r="L5250" i="22"/>
  <c r="T5251" i="22" l="1"/>
  <c r="G5252" i="22"/>
  <c r="P5250" i="22"/>
  <c r="Q5250" i="22" s="1"/>
  <c r="U5250" i="22" s="1"/>
  <c r="S5249" i="22"/>
  <c r="L5251" i="22"/>
  <c r="M5251" i="22" s="1"/>
  <c r="J5252" i="22"/>
  <c r="N5251" i="22"/>
  <c r="K5252" i="22"/>
  <c r="O5252" i="22" s="1"/>
  <c r="R5249" i="22"/>
  <c r="M5250" i="22"/>
  <c r="T5252" i="22" l="1"/>
  <c r="G5253" i="22"/>
  <c r="P5251" i="22"/>
  <c r="Q5251" i="22" s="1"/>
  <c r="U5251" i="22" s="1"/>
  <c r="N5252" i="22"/>
  <c r="J5253" i="22"/>
  <c r="K5253" i="22"/>
  <c r="O5253" i="22" s="1"/>
  <c r="R5250" i="22"/>
  <c r="L5252" i="22"/>
  <c r="M5252" i="22" s="1"/>
  <c r="S5250" i="22"/>
  <c r="T5253" i="22" l="1"/>
  <c r="G5254" i="22"/>
  <c r="P5252" i="22"/>
  <c r="Q5252" i="22" s="1"/>
  <c r="U5252" i="22" s="1"/>
  <c r="S5251" i="22"/>
  <c r="J5254" i="22"/>
  <c r="N5253" i="22"/>
  <c r="L5253" i="22"/>
  <c r="R5251" i="22"/>
  <c r="T5254" i="22" l="1"/>
  <c r="G5255" i="22"/>
  <c r="J5255" i="22" s="1"/>
  <c r="K5254" i="22"/>
  <c r="O5254" i="22" s="1"/>
  <c r="P5253" i="22"/>
  <c r="Q5253" i="22" s="1"/>
  <c r="U5253" i="22" s="1"/>
  <c r="L5254" i="22"/>
  <c r="R5252" i="22"/>
  <c r="N5254" i="22"/>
  <c r="M5253" i="22"/>
  <c r="S5252" i="22"/>
  <c r="M5254" i="22" l="1"/>
  <c r="K5255" i="22"/>
  <c r="O5255" i="22" s="1"/>
  <c r="T5255" i="22"/>
  <c r="G5256" i="22"/>
  <c r="P5254" i="22"/>
  <c r="Q5254" i="22" s="1"/>
  <c r="U5254" i="22" s="1"/>
  <c r="S5253" i="22"/>
  <c r="R5253" i="22"/>
  <c r="N5255" i="22"/>
  <c r="L5255" i="22"/>
  <c r="K5256" i="22" l="1"/>
  <c r="O5256" i="22" s="1"/>
  <c r="T5256" i="22"/>
  <c r="G5257" i="22"/>
  <c r="J5256" i="22"/>
  <c r="N5256" i="22" s="1"/>
  <c r="P5255" i="22"/>
  <c r="Q5255" i="22" s="1"/>
  <c r="U5255" i="22" s="1"/>
  <c r="R5254" i="22"/>
  <c r="S5254" i="22"/>
  <c r="L5256" i="22"/>
  <c r="M5255" i="22"/>
  <c r="M5256" i="22" l="1"/>
  <c r="J5257" i="22"/>
  <c r="N5257" i="22" s="1"/>
  <c r="T5257" i="22"/>
  <c r="G5258" i="22"/>
  <c r="K5257" i="22"/>
  <c r="O5257" i="22" s="1"/>
  <c r="P5256" i="22"/>
  <c r="Q5256" i="22" s="1"/>
  <c r="U5256" i="22" s="1"/>
  <c r="L5257" i="22"/>
  <c r="S5255" i="22"/>
  <c r="R5255" i="22"/>
  <c r="M5257" i="22" l="1"/>
  <c r="K5258" i="22"/>
  <c r="O5258" i="22" s="1"/>
  <c r="T5258" i="22"/>
  <c r="G5259" i="22"/>
  <c r="J5258" i="22"/>
  <c r="N5258" i="22" s="1"/>
  <c r="S5256" i="22"/>
  <c r="P5257" i="22"/>
  <c r="Q5257" i="22" s="1"/>
  <c r="U5257" i="22" s="1"/>
  <c r="R5256" i="22"/>
  <c r="L5258" i="22"/>
  <c r="K5259" i="22" l="1"/>
  <c r="O5259" i="22" s="1"/>
  <c r="P5258" i="22"/>
  <c r="Q5258" i="22" s="1"/>
  <c r="U5258" i="22" s="1"/>
  <c r="M5258" i="22"/>
  <c r="J5259" i="22"/>
  <c r="N5259" i="22" s="1"/>
  <c r="T5259" i="22"/>
  <c r="G5260" i="22"/>
  <c r="R5257" i="22"/>
  <c r="S5257" i="22"/>
  <c r="L5259" i="22"/>
  <c r="T5260" i="22" l="1"/>
  <c r="G5261" i="22"/>
  <c r="J5260" i="22"/>
  <c r="N5260" i="22" s="1"/>
  <c r="K5260" i="22"/>
  <c r="O5260" i="22" s="1"/>
  <c r="P5259" i="22"/>
  <c r="Q5259" i="22" s="1"/>
  <c r="U5259" i="22" s="1"/>
  <c r="J5261" i="22"/>
  <c r="S5258" i="22"/>
  <c r="L5260" i="22"/>
  <c r="M5259" i="22"/>
  <c r="R5258" i="22"/>
  <c r="K5261" i="22" l="1"/>
  <c r="O5261" i="22" s="1"/>
  <c r="T5261" i="22"/>
  <c r="G5262" i="22"/>
  <c r="J5262" i="22" s="1"/>
  <c r="P5260" i="22"/>
  <c r="Q5260" i="22" s="1"/>
  <c r="U5260" i="22" s="1"/>
  <c r="S5259" i="22"/>
  <c r="N5261" i="22"/>
  <c r="R5259" i="22"/>
  <c r="L5261" i="22"/>
  <c r="M5260" i="22"/>
  <c r="K5262" i="22" l="1"/>
  <c r="O5262" i="22" s="1"/>
  <c r="T5262" i="22"/>
  <c r="G5263" i="22"/>
  <c r="J5263" i="22" s="1"/>
  <c r="P5261" i="22"/>
  <c r="Q5261" i="22" s="1"/>
  <c r="U5261" i="22" s="1"/>
  <c r="R5260" i="22"/>
  <c r="L5262" i="22"/>
  <c r="M5262" i="22" s="1"/>
  <c r="N5262" i="22"/>
  <c r="M5261" i="22"/>
  <c r="S5260" i="22"/>
  <c r="K5263" i="22" l="1"/>
  <c r="O5263" i="22" s="1"/>
  <c r="T5263" i="22"/>
  <c r="G5264" i="22"/>
  <c r="P5262" i="22"/>
  <c r="Q5262" i="22" s="1"/>
  <c r="U5262" i="22" s="1"/>
  <c r="S5261" i="22"/>
  <c r="J5264" i="22"/>
  <c r="N5263" i="22"/>
  <c r="L5263" i="22"/>
  <c r="R5261" i="22"/>
  <c r="M5263" i="22" l="1"/>
  <c r="T5264" i="22"/>
  <c r="G5265" i="22"/>
  <c r="K5264" i="22"/>
  <c r="O5264" i="22" s="1"/>
  <c r="P5263" i="22"/>
  <c r="Q5263" i="22" s="1"/>
  <c r="U5263" i="22" s="1"/>
  <c r="S5262" i="22"/>
  <c r="R5262" i="22"/>
  <c r="L5264" i="22"/>
  <c r="J5265" i="22"/>
  <c r="N5264" i="22"/>
  <c r="K5265" i="22" l="1"/>
  <c r="O5265" i="22" s="1"/>
  <c r="T5265" i="22"/>
  <c r="G5266" i="22"/>
  <c r="M5264" i="22"/>
  <c r="S5263" i="22"/>
  <c r="P5264" i="22"/>
  <c r="Q5264" i="22" s="1"/>
  <c r="U5264" i="22" s="1"/>
  <c r="N5265" i="22"/>
  <c r="R5263" i="22"/>
  <c r="L5265" i="22"/>
  <c r="K5266" i="22" l="1"/>
  <c r="O5266" i="22" s="1"/>
  <c r="T5266" i="22"/>
  <c r="G5267" i="22"/>
  <c r="J5266" i="22"/>
  <c r="J5267" i="22" s="1"/>
  <c r="S5264" i="22"/>
  <c r="P5265" i="22"/>
  <c r="Q5265" i="22" s="1"/>
  <c r="U5265" i="22" s="1"/>
  <c r="L5266" i="22"/>
  <c r="M5265" i="22"/>
  <c r="R5264" i="22"/>
  <c r="N5266" i="22" l="1"/>
  <c r="T5267" i="22"/>
  <c r="G5268" i="22"/>
  <c r="K5267" i="22"/>
  <c r="O5267" i="22" s="1"/>
  <c r="S5265" i="22"/>
  <c r="P5266" i="22"/>
  <c r="Q5266" i="22" s="1"/>
  <c r="U5266" i="22" s="1"/>
  <c r="L5267" i="22"/>
  <c r="R5265" i="22"/>
  <c r="J5268" i="22"/>
  <c r="N5267" i="22"/>
  <c r="M5266" i="22"/>
  <c r="K5268" i="22" l="1"/>
  <c r="O5268" i="22" s="1"/>
  <c r="T5268" i="22"/>
  <c r="G5269" i="22"/>
  <c r="M5267" i="22"/>
  <c r="S5266" i="22"/>
  <c r="P5267" i="22"/>
  <c r="Q5267" i="22" s="1"/>
  <c r="U5267" i="22" s="1"/>
  <c r="N5268" i="22"/>
  <c r="J5269" i="22"/>
  <c r="L5268" i="22"/>
  <c r="M5268" i="22" s="1"/>
  <c r="R5266" i="22"/>
  <c r="K5269" i="22" l="1"/>
  <c r="O5269" i="22" s="1"/>
  <c r="T5269" i="22"/>
  <c r="G5270" i="22"/>
  <c r="S5267" i="22"/>
  <c r="P5268" i="22"/>
  <c r="Q5268" i="22" s="1"/>
  <c r="U5268" i="22" s="1"/>
  <c r="R5267" i="22"/>
  <c r="L5269" i="22"/>
  <c r="M5269" i="22" s="1"/>
  <c r="N5269" i="22"/>
  <c r="J5270" i="22"/>
  <c r="K5270" i="22"/>
  <c r="O5270" i="22" s="1"/>
  <c r="T5270" i="22" l="1"/>
  <c r="G5271" i="22"/>
  <c r="K5271" i="22" s="1"/>
  <c r="O5271" i="22" s="1"/>
  <c r="S5268" i="22"/>
  <c r="P5269" i="22"/>
  <c r="Q5269" i="22" s="1"/>
  <c r="U5269" i="22" s="1"/>
  <c r="L5270" i="22"/>
  <c r="R5268" i="22"/>
  <c r="N5270" i="22"/>
  <c r="J5271" i="22"/>
  <c r="T5271" i="22" l="1"/>
  <c r="G5272" i="22"/>
  <c r="S5269" i="22"/>
  <c r="P5270" i="22"/>
  <c r="Q5270" i="22" s="1"/>
  <c r="U5270" i="22" s="1"/>
  <c r="J5272" i="22"/>
  <c r="N5271" i="22"/>
  <c r="L5271" i="22"/>
  <c r="M5271" i="22" s="1"/>
  <c r="M5270" i="22"/>
  <c r="R5269" i="22"/>
  <c r="K5272" i="22"/>
  <c r="O5272" i="22" s="1"/>
  <c r="T5272" i="22" l="1"/>
  <c r="G5273" i="22"/>
  <c r="J5273" i="22" s="1"/>
  <c r="S5270" i="22"/>
  <c r="P5271" i="22"/>
  <c r="Q5271" i="22" s="1"/>
  <c r="U5271" i="22" s="1"/>
  <c r="K5273" i="22"/>
  <c r="O5273" i="22" s="1"/>
  <c r="N5272" i="22"/>
  <c r="L5272" i="22"/>
  <c r="M5272" i="22" s="1"/>
  <c r="R5270" i="22"/>
  <c r="T5273" i="22" l="1"/>
  <c r="G5274" i="22"/>
  <c r="J5274" i="22" s="1"/>
  <c r="P5272" i="22"/>
  <c r="Q5272" i="22" s="1"/>
  <c r="U5272" i="22" s="1"/>
  <c r="S5271" i="22"/>
  <c r="R5271" i="22"/>
  <c r="N5273" i="22"/>
  <c r="L5273" i="22"/>
  <c r="T5274" i="22" l="1"/>
  <c r="G5275" i="22"/>
  <c r="K5274" i="22"/>
  <c r="O5274" i="22" s="1"/>
  <c r="P5273" i="22"/>
  <c r="Q5273" i="22" s="1"/>
  <c r="U5273" i="22" s="1"/>
  <c r="S5272" i="22"/>
  <c r="R5272" i="22"/>
  <c r="L5274" i="22"/>
  <c r="M5273" i="22"/>
  <c r="N5274" i="22"/>
  <c r="J5275" i="22"/>
  <c r="K5275" i="22" l="1"/>
  <c r="O5275" i="22" s="1"/>
  <c r="T5275" i="22"/>
  <c r="G5276" i="22"/>
  <c r="M5274" i="22"/>
  <c r="P5274" i="22"/>
  <c r="Q5274" i="22" s="1"/>
  <c r="U5274" i="22" s="1"/>
  <c r="K5276" i="22"/>
  <c r="O5276" i="22" s="1"/>
  <c r="N5275" i="22"/>
  <c r="R5273" i="22"/>
  <c r="L5275" i="22"/>
  <c r="S5273" i="22"/>
  <c r="M5275" i="22" l="1"/>
  <c r="T5276" i="22"/>
  <c r="G5277" i="22"/>
  <c r="J5276" i="22"/>
  <c r="P5275" i="22"/>
  <c r="Q5275" i="22" s="1"/>
  <c r="U5275" i="22" s="1"/>
  <c r="R5274" i="22"/>
  <c r="S5274" i="22"/>
  <c r="L5276" i="22"/>
  <c r="K5277" i="22"/>
  <c r="O5277" i="22" s="1"/>
  <c r="M5276" i="22" l="1"/>
  <c r="J5277" i="22"/>
  <c r="N5277" i="22" s="1"/>
  <c r="N5276" i="22"/>
  <c r="P5276" i="22" s="1"/>
  <c r="Q5276" i="22" s="1"/>
  <c r="U5276" i="22" s="1"/>
  <c r="T5277" i="22"/>
  <c r="G5278" i="22"/>
  <c r="J5278" i="22" s="1"/>
  <c r="R5275" i="22"/>
  <c r="S5275" i="22"/>
  <c r="L5277" i="22"/>
  <c r="T5278" i="22" l="1"/>
  <c r="G5279" i="22"/>
  <c r="K5278" i="22"/>
  <c r="O5278" i="22" s="1"/>
  <c r="P5277" i="22"/>
  <c r="Q5277" i="22" s="1"/>
  <c r="U5277" i="22" s="1"/>
  <c r="L5278" i="22"/>
  <c r="M5278" i="22" s="1"/>
  <c r="N5278" i="22"/>
  <c r="S5276" i="22"/>
  <c r="M5277" i="22"/>
  <c r="R5276" i="22"/>
  <c r="K5279" i="22" l="1"/>
  <c r="O5279" i="22" s="1"/>
  <c r="T5279" i="22"/>
  <c r="G5280" i="22"/>
  <c r="J5279" i="22"/>
  <c r="N5279" i="22" s="1"/>
  <c r="P5278" i="22"/>
  <c r="Q5278" i="22" s="1"/>
  <c r="U5278" i="22" s="1"/>
  <c r="R5277" i="22"/>
  <c r="L5279" i="22"/>
  <c r="S5277" i="22"/>
  <c r="K5280" i="22" l="1"/>
  <c r="O5280" i="22" s="1"/>
  <c r="M5279" i="22"/>
  <c r="T5280" i="22"/>
  <c r="G5281" i="22"/>
  <c r="J5280" i="22"/>
  <c r="N5280" i="22" s="1"/>
  <c r="R5278" i="22"/>
  <c r="P5279" i="22"/>
  <c r="Q5279" i="22" s="1"/>
  <c r="U5279" i="22" s="1"/>
  <c r="S5278" i="22"/>
  <c r="L5280" i="22"/>
  <c r="K5281" i="22" l="1"/>
  <c r="O5281" i="22" s="1"/>
  <c r="M5280" i="22"/>
  <c r="J5281" i="22"/>
  <c r="N5281" i="22" s="1"/>
  <c r="T5281" i="22"/>
  <c r="G5282" i="22"/>
  <c r="R5279" i="22"/>
  <c r="P5280" i="22"/>
  <c r="Q5280" i="22" s="1"/>
  <c r="U5280" i="22" s="1"/>
  <c r="L5281" i="22"/>
  <c r="S5279" i="22"/>
  <c r="M5281" i="22" l="1"/>
  <c r="J5282" i="22"/>
  <c r="K5282" i="22"/>
  <c r="O5282" i="22" s="1"/>
  <c r="T5282" i="22"/>
  <c r="G5283" i="22"/>
  <c r="P5281" i="22"/>
  <c r="Q5281" i="22" s="1"/>
  <c r="U5281" i="22" s="1"/>
  <c r="R5280" i="22"/>
  <c r="S5280" i="22"/>
  <c r="L5282" i="22"/>
  <c r="J5283" i="22"/>
  <c r="N5282" i="22"/>
  <c r="K5283" i="22" l="1"/>
  <c r="O5283" i="22" s="1"/>
  <c r="M5282" i="22"/>
  <c r="T5283" i="22"/>
  <c r="G5284" i="22"/>
  <c r="R5281" i="22"/>
  <c r="P5282" i="22"/>
  <c r="Q5282" i="22" s="1"/>
  <c r="U5282" i="22" s="1"/>
  <c r="N5283" i="22"/>
  <c r="S5281" i="22"/>
  <c r="L5283" i="22"/>
  <c r="K5284" i="22" l="1"/>
  <c r="O5284" i="22" s="1"/>
  <c r="T5284" i="22"/>
  <c r="G5285" i="22"/>
  <c r="J5284" i="22"/>
  <c r="N5284" i="22" s="1"/>
  <c r="R5282" i="22"/>
  <c r="P5283" i="22"/>
  <c r="Q5283" i="22" s="1"/>
  <c r="U5283" i="22" s="1"/>
  <c r="S5282" i="22"/>
  <c r="L5284" i="22"/>
  <c r="M5283" i="22"/>
  <c r="K5285" i="22"/>
  <c r="O5285" i="22" s="1"/>
  <c r="M5284" i="22" l="1"/>
  <c r="J5285" i="22"/>
  <c r="N5285" i="22" s="1"/>
  <c r="T5285" i="22"/>
  <c r="G5286" i="22"/>
  <c r="K5286" i="22" s="1"/>
  <c r="O5286" i="22" s="1"/>
  <c r="R5283" i="22"/>
  <c r="P5284" i="22"/>
  <c r="Q5284" i="22" s="1"/>
  <c r="U5284" i="22" s="1"/>
  <c r="S5283" i="22"/>
  <c r="L5285" i="22"/>
  <c r="T5286" i="22" l="1"/>
  <c r="G5287" i="22"/>
  <c r="J5286" i="22"/>
  <c r="J5287" i="22" s="1"/>
  <c r="R5284" i="22"/>
  <c r="P5285" i="22"/>
  <c r="Q5285" i="22" s="1"/>
  <c r="U5285" i="22" s="1"/>
  <c r="L5286" i="22"/>
  <c r="S5284" i="22"/>
  <c r="M5285" i="22"/>
  <c r="K5287" i="22"/>
  <c r="O5287" i="22" s="1"/>
  <c r="N5286" i="22" l="1"/>
  <c r="T5287" i="22"/>
  <c r="G5288" i="22"/>
  <c r="J5288" i="22" s="1"/>
  <c r="R5285" i="22"/>
  <c r="P5286" i="22"/>
  <c r="Q5286" i="22" s="1"/>
  <c r="U5286" i="22" s="1"/>
  <c r="N5287" i="22"/>
  <c r="K5288" i="22"/>
  <c r="O5288" i="22" s="1"/>
  <c r="S5285" i="22"/>
  <c r="L5287" i="22"/>
  <c r="M5286" i="22"/>
  <c r="T5288" i="22" l="1"/>
  <c r="G5289" i="22"/>
  <c r="R5286" i="22"/>
  <c r="P5287" i="22"/>
  <c r="Q5287" i="22" s="1"/>
  <c r="U5287" i="22" s="1"/>
  <c r="K5289" i="22"/>
  <c r="O5289" i="22" s="1"/>
  <c r="L5288" i="22"/>
  <c r="M5287" i="22"/>
  <c r="J5289" i="22"/>
  <c r="N5288" i="22"/>
  <c r="S5286" i="22"/>
  <c r="T5289" i="22" l="1"/>
  <c r="G5290" i="22"/>
  <c r="R5287" i="22"/>
  <c r="P5288" i="22"/>
  <c r="Q5288" i="22" s="1"/>
  <c r="U5288" i="22" s="1"/>
  <c r="S5287" i="22"/>
  <c r="L5289" i="22"/>
  <c r="M5289" i="22" s="1"/>
  <c r="M5288" i="22"/>
  <c r="K5290" i="22"/>
  <c r="O5290" i="22" s="1"/>
  <c r="N5289" i="22"/>
  <c r="J5290" i="22"/>
  <c r="T5290" i="22" l="1"/>
  <c r="G5291" i="22"/>
  <c r="R5288" i="22"/>
  <c r="P5289" i="22"/>
  <c r="Q5289" i="22" s="1"/>
  <c r="U5289" i="22" s="1"/>
  <c r="S5288" i="22"/>
  <c r="N5290" i="22"/>
  <c r="J5291" i="22"/>
  <c r="L5290" i="22"/>
  <c r="M5290" i="22" s="1"/>
  <c r="K5291" i="22"/>
  <c r="O5291" i="22" s="1"/>
  <c r="T5291" i="22" l="1"/>
  <c r="G5292" i="22"/>
  <c r="K5292" i="22" s="1"/>
  <c r="O5292" i="22" s="1"/>
  <c r="R5289" i="22"/>
  <c r="P5290" i="22"/>
  <c r="Q5290" i="22" s="1"/>
  <c r="U5290" i="22" s="1"/>
  <c r="N5291" i="22"/>
  <c r="L5291" i="22"/>
  <c r="M5291" i="22" s="1"/>
  <c r="S5289" i="22"/>
  <c r="T5292" i="22" l="1"/>
  <c r="G5293" i="22"/>
  <c r="K5293" i="22" s="1"/>
  <c r="O5293" i="22" s="1"/>
  <c r="J5292" i="22"/>
  <c r="N5292" i="22" s="1"/>
  <c r="R5290" i="22"/>
  <c r="P5291" i="22"/>
  <c r="Q5291" i="22" s="1"/>
  <c r="U5291" i="22" s="1"/>
  <c r="S5290" i="22"/>
  <c r="L5292" i="22"/>
  <c r="M5292" i="22" l="1"/>
  <c r="T5293" i="22"/>
  <c r="G5294" i="22"/>
  <c r="J5293" i="22"/>
  <c r="J5294" i="22" s="1"/>
  <c r="R5291" i="22"/>
  <c r="P5292" i="22"/>
  <c r="Q5292" i="22" s="1"/>
  <c r="U5292" i="22" s="1"/>
  <c r="S5291" i="22"/>
  <c r="K5294" i="22"/>
  <c r="O5294" i="22" s="1"/>
  <c r="L5293" i="22"/>
  <c r="M5293" i="22" l="1"/>
  <c r="N5293" i="22"/>
  <c r="P5293" i="22" s="1"/>
  <c r="Q5293" i="22" s="1"/>
  <c r="U5293" i="22" s="1"/>
  <c r="T5294" i="22"/>
  <c r="G5295" i="22"/>
  <c r="K5295" i="22" s="1"/>
  <c r="O5295" i="22" s="1"/>
  <c r="R5292" i="22"/>
  <c r="N5294" i="22"/>
  <c r="S5292" i="22"/>
  <c r="L5294" i="22"/>
  <c r="T5295" i="22" l="1"/>
  <c r="G5296" i="22"/>
  <c r="J5295" i="22"/>
  <c r="J5296" i="22" s="1"/>
  <c r="R5293" i="22"/>
  <c r="P5294" i="22"/>
  <c r="Q5294" i="22" s="1"/>
  <c r="U5294" i="22" s="1"/>
  <c r="L5295" i="22"/>
  <c r="M5294" i="22"/>
  <c r="K5296" i="22"/>
  <c r="O5296" i="22" s="1"/>
  <c r="S5293" i="22"/>
  <c r="N5295" i="22" l="1"/>
  <c r="T5296" i="22"/>
  <c r="G5297" i="22"/>
  <c r="M5295" i="22"/>
  <c r="R5294" i="22"/>
  <c r="P5295" i="22"/>
  <c r="Q5295" i="22" s="1"/>
  <c r="U5295" i="22" s="1"/>
  <c r="S5294" i="22"/>
  <c r="L5296" i="22"/>
  <c r="M5296" i="22" s="1"/>
  <c r="N5296" i="22"/>
  <c r="J5297" i="22"/>
  <c r="T5297" i="22" l="1"/>
  <c r="G5298" i="22"/>
  <c r="J5298" i="22" s="1"/>
  <c r="K5297" i="22"/>
  <c r="O5297" i="22" s="1"/>
  <c r="R5295" i="22"/>
  <c r="P5296" i="22"/>
  <c r="Q5296" i="22" s="1"/>
  <c r="U5296" i="22" s="1"/>
  <c r="N5297" i="22"/>
  <c r="S5295" i="22"/>
  <c r="L5297" i="22"/>
  <c r="K5298" i="22" l="1"/>
  <c r="O5298" i="22" s="1"/>
  <c r="T5298" i="22"/>
  <c r="G5299" i="22"/>
  <c r="R5296" i="22"/>
  <c r="P5297" i="22"/>
  <c r="Q5297" i="22" s="1"/>
  <c r="U5297" i="22" s="1"/>
  <c r="S5296" i="22"/>
  <c r="L5298" i="22"/>
  <c r="M5297" i="22"/>
  <c r="N5298" i="22"/>
  <c r="J5299" i="22"/>
  <c r="K5299" i="22"/>
  <c r="O5299" i="22" s="1"/>
  <c r="T5299" i="22" l="1"/>
  <c r="G5300" i="22"/>
  <c r="R5297" i="22"/>
  <c r="P5298" i="22"/>
  <c r="Q5298" i="22" s="1"/>
  <c r="U5298" i="22" s="1"/>
  <c r="K5300" i="22"/>
  <c r="O5300" i="22" s="1"/>
  <c r="L5299" i="22"/>
  <c r="S5297" i="22"/>
  <c r="N5299" i="22"/>
  <c r="J5300" i="22"/>
  <c r="M5298" i="22"/>
  <c r="T5300" i="22" l="1"/>
  <c r="G5301" i="22"/>
  <c r="R5298" i="22"/>
  <c r="P5299" i="22"/>
  <c r="Q5299" i="22" s="1"/>
  <c r="U5299" i="22" s="1"/>
  <c r="S5298" i="22"/>
  <c r="L5300" i="22"/>
  <c r="N5300" i="22"/>
  <c r="J5301" i="22"/>
  <c r="M5299" i="22"/>
  <c r="T5301" i="22" l="1"/>
  <c r="G5302" i="22"/>
  <c r="J5302" i="22" s="1"/>
  <c r="K5301" i="22"/>
  <c r="O5301" i="22" s="1"/>
  <c r="P5300" i="22"/>
  <c r="Q5300" i="22" s="1"/>
  <c r="U5300" i="22" s="1"/>
  <c r="R5299" i="22"/>
  <c r="S5299" i="22"/>
  <c r="N5301" i="22"/>
  <c r="L5301" i="22"/>
  <c r="M5300" i="22"/>
  <c r="T5302" i="22" l="1"/>
  <c r="G5303" i="22"/>
  <c r="K5302" i="22"/>
  <c r="O5302" i="22" s="1"/>
  <c r="P5301" i="22"/>
  <c r="Q5301" i="22" s="1"/>
  <c r="U5301" i="22" s="1"/>
  <c r="N5302" i="22"/>
  <c r="J5303" i="22"/>
  <c r="L5302" i="22"/>
  <c r="S5300" i="22"/>
  <c r="M5301" i="22"/>
  <c r="R5300" i="22"/>
  <c r="K5303" i="22" l="1"/>
  <c r="O5303" i="22" s="1"/>
  <c r="T5303" i="22"/>
  <c r="G5304" i="22"/>
  <c r="P5302" i="22"/>
  <c r="Q5302" i="22" s="1"/>
  <c r="U5302" i="22" s="1"/>
  <c r="L5303" i="22"/>
  <c r="M5303" i="22" s="1"/>
  <c r="S5301" i="22"/>
  <c r="N5303" i="22"/>
  <c r="R5301" i="22"/>
  <c r="M5302" i="22"/>
  <c r="K5304" i="22" l="1"/>
  <c r="O5304" i="22" s="1"/>
  <c r="P5303" i="22"/>
  <c r="Q5303" i="22" s="1"/>
  <c r="U5303" i="22" s="1"/>
  <c r="T5304" i="22"/>
  <c r="G5305" i="22"/>
  <c r="J5304" i="22"/>
  <c r="J5305" i="22" s="1"/>
  <c r="K5305" i="22"/>
  <c r="O5305" i="22" s="1"/>
  <c r="L5304" i="22"/>
  <c r="S5302" i="22"/>
  <c r="R5302" i="22"/>
  <c r="N5304" i="22" l="1"/>
  <c r="M5304" i="22"/>
  <c r="T5305" i="22"/>
  <c r="G5306" i="22"/>
  <c r="J5306" i="22" s="1"/>
  <c r="P5304" i="22"/>
  <c r="Q5304" i="22" s="1"/>
  <c r="U5304" i="22" s="1"/>
  <c r="K5306" i="22"/>
  <c r="O5306" i="22" s="1"/>
  <c r="N5305" i="22"/>
  <c r="R5303" i="22"/>
  <c r="S5303" i="22"/>
  <c r="L5305" i="22"/>
  <c r="P5305" i="22" l="1"/>
  <c r="Q5305" i="22" s="1"/>
  <c r="U5305" i="22" s="1"/>
  <c r="T5306" i="22"/>
  <c r="G5307" i="22"/>
  <c r="N5306" i="22"/>
  <c r="J5307" i="22"/>
  <c r="L5306" i="22"/>
  <c r="M5305" i="22"/>
  <c r="K5307" i="22"/>
  <c r="O5307" i="22" s="1"/>
  <c r="R5304" i="22"/>
  <c r="S5304" i="22"/>
  <c r="T5307" i="22" l="1"/>
  <c r="G5308" i="22"/>
  <c r="J5308" i="22" s="1"/>
  <c r="P5306" i="22"/>
  <c r="Q5306" i="22" s="1"/>
  <c r="U5306" i="22" s="1"/>
  <c r="S5305" i="22"/>
  <c r="L5307" i="22"/>
  <c r="M5307" i="22" s="1"/>
  <c r="K5308" i="22"/>
  <c r="O5308" i="22" s="1"/>
  <c r="N5307" i="22"/>
  <c r="R5305" i="22"/>
  <c r="M5306" i="22"/>
  <c r="T5308" i="22" l="1"/>
  <c r="G5309" i="22"/>
  <c r="S5306" i="22"/>
  <c r="P5307" i="22"/>
  <c r="Q5307" i="22" s="1"/>
  <c r="U5307" i="22" s="1"/>
  <c r="R5306" i="22"/>
  <c r="L5308" i="22"/>
  <c r="K5309" i="22"/>
  <c r="O5309" i="22" s="1"/>
  <c r="J5309" i="22"/>
  <c r="N5308" i="22"/>
  <c r="T5309" i="22" l="1"/>
  <c r="G5310" i="22"/>
  <c r="J5310" i="22" s="1"/>
  <c r="S5307" i="22"/>
  <c r="P5308" i="22"/>
  <c r="Q5308" i="22" s="1"/>
  <c r="U5308" i="22" s="1"/>
  <c r="N5309" i="22"/>
  <c r="L5309" i="22"/>
  <c r="M5308" i="22"/>
  <c r="R5307" i="22"/>
  <c r="K5310" i="22"/>
  <c r="O5310" i="22" s="1"/>
  <c r="T5310" i="22" l="1"/>
  <c r="G5311" i="22"/>
  <c r="S5308" i="22"/>
  <c r="P5309" i="22"/>
  <c r="Q5309" i="22" s="1"/>
  <c r="U5309" i="22" s="1"/>
  <c r="L5310" i="22"/>
  <c r="M5310" i="22" s="1"/>
  <c r="N5310" i="22"/>
  <c r="M5309" i="22"/>
  <c r="K5311" i="22"/>
  <c r="O5311" i="22" s="1"/>
  <c r="R5308" i="22"/>
  <c r="T5311" i="22" l="1"/>
  <c r="G5312" i="22"/>
  <c r="J5311" i="22"/>
  <c r="J5312" i="22" s="1"/>
  <c r="S5309" i="22"/>
  <c r="P5310" i="22"/>
  <c r="Q5310" i="22" s="1"/>
  <c r="U5310" i="22" s="1"/>
  <c r="R5309" i="22"/>
  <c r="K5312" i="22"/>
  <c r="O5312" i="22" s="1"/>
  <c r="L5311" i="22"/>
  <c r="N5311" i="22" l="1"/>
  <c r="P5311" i="22" s="1"/>
  <c r="Q5311" i="22" s="1"/>
  <c r="U5311" i="22" s="1"/>
  <c r="T5312" i="22"/>
  <c r="G5313" i="22"/>
  <c r="S5310" i="22"/>
  <c r="R5310" i="22"/>
  <c r="L5312" i="22"/>
  <c r="M5311" i="22"/>
  <c r="J5313" i="22"/>
  <c r="N5312" i="22"/>
  <c r="K5313" i="22"/>
  <c r="O5313" i="22" s="1"/>
  <c r="T5313" i="22" l="1"/>
  <c r="G5314" i="22"/>
  <c r="P5312" i="22"/>
  <c r="Q5312" i="22" s="1"/>
  <c r="U5312" i="22" s="1"/>
  <c r="L5313" i="22"/>
  <c r="M5313" i="22" s="1"/>
  <c r="K5314" i="22"/>
  <c r="O5314" i="22" s="1"/>
  <c r="M5312" i="22"/>
  <c r="R5311" i="22"/>
  <c r="N5313" i="22"/>
  <c r="J5314" i="22"/>
  <c r="S5311" i="22"/>
  <c r="T5314" i="22" l="1"/>
  <c r="G5315" i="22"/>
  <c r="P5313" i="22"/>
  <c r="Q5313" i="22" s="1"/>
  <c r="U5313" i="22" s="1"/>
  <c r="S5312" i="22"/>
  <c r="R5312" i="22"/>
  <c r="N5314" i="22"/>
  <c r="P5314" i="22" s="1"/>
  <c r="L5314" i="22"/>
  <c r="M5314" i="22" s="1"/>
  <c r="K5315" i="22"/>
  <c r="O5315" i="22" s="1"/>
  <c r="T5315" i="22" l="1"/>
  <c r="G5316" i="22"/>
  <c r="J5315" i="22"/>
  <c r="N5315" i="22" s="1"/>
  <c r="R5313" i="22"/>
  <c r="S5313" i="22"/>
  <c r="K5316" i="22"/>
  <c r="O5316" i="22" s="1"/>
  <c r="Q5314" i="22"/>
  <c r="U5314" i="22" s="1"/>
  <c r="L5315" i="22"/>
  <c r="P5315" i="22" l="1"/>
  <c r="Q5315" i="22" s="1"/>
  <c r="U5315" i="22" s="1"/>
  <c r="M5315" i="22"/>
  <c r="T5316" i="22"/>
  <c r="G5317" i="22"/>
  <c r="K5317" i="22" s="1"/>
  <c r="O5317" i="22" s="1"/>
  <c r="J5316" i="22"/>
  <c r="N5316" i="22" s="1"/>
  <c r="L5316" i="22"/>
  <c r="S5314" i="22"/>
  <c r="R5314" i="22"/>
  <c r="J5317" i="22" l="1"/>
  <c r="T5317" i="22"/>
  <c r="G5318" i="22"/>
  <c r="P5316" i="22"/>
  <c r="Q5316" i="22" s="1"/>
  <c r="U5316" i="22" s="1"/>
  <c r="R5315" i="22"/>
  <c r="S5315" i="22"/>
  <c r="N5317" i="22"/>
  <c r="L5317" i="22"/>
  <c r="K5318" i="22"/>
  <c r="O5318" i="22" s="1"/>
  <c r="M5316" i="22"/>
  <c r="M5317" i="22" l="1"/>
  <c r="T5318" i="22"/>
  <c r="G5319" i="22"/>
  <c r="J5318" i="22"/>
  <c r="N5318" i="22" s="1"/>
  <c r="P5317" i="22"/>
  <c r="Q5317" i="22" s="1"/>
  <c r="U5317" i="22" s="1"/>
  <c r="L5318" i="22"/>
  <c r="S5316" i="22"/>
  <c r="R5316" i="22"/>
  <c r="J5319" i="22" l="1"/>
  <c r="N5319" i="22" s="1"/>
  <c r="M5318" i="22"/>
  <c r="T5319" i="22"/>
  <c r="G5320" i="22"/>
  <c r="K5319" i="22"/>
  <c r="O5319" i="22" s="1"/>
  <c r="P5318" i="22"/>
  <c r="Q5318" i="22" s="1"/>
  <c r="U5318" i="22" s="1"/>
  <c r="R5317" i="22"/>
  <c r="S5317" i="22"/>
  <c r="L5319" i="22"/>
  <c r="J5320" i="22" l="1"/>
  <c r="M5319" i="22"/>
  <c r="K5320" i="22"/>
  <c r="O5320" i="22" s="1"/>
  <c r="T5320" i="22"/>
  <c r="G5321" i="22"/>
  <c r="P5319" i="22"/>
  <c r="Q5319" i="22" s="1"/>
  <c r="U5319" i="22" s="1"/>
  <c r="S5318" i="22"/>
  <c r="L5320" i="22"/>
  <c r="N5320" i="22"/>
  <c r="R5318" i="22"/>
  <c r="K5321" i="22" l="1"/>
  <c r="O5321" i="22" s="1"/>
  <c r="J5321" i="22"/>
  <c r="T5321" i="22"/>
  <c r="G5322" i="22"/>
  <c r="P5320" i="22"/>
  <c r="Q5320" i="22" s="1"/>
  <c r="U5320" i="22" s="1"/>
  <c r="R5319" i="22"/>
  <c r="L5321" i="22"/>
  <c r="S5319" i="22"/>
  <c r="N5321" i="22"/>
  <c r="J5322" i="22"/>
  <c r="M5320" i="22"/>
  <c r="T5322" i="22" l="1"/>
  <c r="G5323" i="22"/>
  <c r="K5322" i="22"/>
  <c r="O5322" i="22" s="1"/>
  <c r="P5321" i="22"/>
  <c r="Q5321" i="22" s="1"/>
  <c r="U5321" i="22" s="1"/>
  <c r="N5322" i="22"/>
  <c r="S5320" i="22"/>
  <c r="L5322" i="22"/>
  <c r="M5321" i="22"/>
  <c r="R5320" i="22"/>
  <c r="K5323" i="22" l="1"/>
  <c r="O5323" i="22" s="1"/>
  <c r="M5322" i="22"/>
  <c r="P5322" i="22"/>
  <c r="Q5322" i="22" s="1"/>
  <c r="U5322" i="22" s="1"/>
  <c r="T5323" i="22"/>
  <c r="G5324" i="22"/>
  <c r="K5324" i="22" s="1"/>
  <c r="O5324" i="22" s="1"/>
  <c r="J5323" i="22"/>
  <c r="N5323" i="22" s="1"/>
  <c r="R5321" i="22"/>
  <c r="L5323" i="22"/>
  <c r="S5321" i="22"/>
  <c r="P5323" i="22" l="1"/>
  <c r="Q5323" i="22" s="1"/>
  <c r="U5323" i="22" s="1"/>
  <c r="T5324" i="22"/>
  <c r="G5325" i="22"/>
  <c r="M5323" i="22"/>
  <c r="J5324" i="22"/>
  <c r="J5325" i="22" s="1"/>
  <c r="R5322" i="22"/>
  <c r="S5322" i="22"/>
  <c r="K5325" i="22"/>
  <c r="O5325" i="22" s="1"/>
  <c r="L5324" i="22"/>
  <c r="N5324" i="22" l="1"/>
  <c r="M5324" i="22"/>
  <c r="T5325" i="22"/>
  <c r="G5326" i="22"/>
  <c r="K5326" i="22" s="1"/>
  <c r="O5326" i="22" s="1"/>
  <c r="R5323" i="22"/>
  <c r="P5324" i="22"/>
  <c r="Q5324" i="22" s="1"/>
  <c r="U5324" i="22" s="1"/>
  <c r="S5323" i="22"/>
  <c r="N5325" i="22"/>
  <c r="J5326" i="22"/>
  <c r="L5325" i="22"/>
  <c r="T5326" i="22" l="1"/>
  <c r="G5327" i="22"/>
  <c r="R5324" i="22"/>
  <c r="P5325" i="22"/>
  <c r="Q5325" i="22" s="1"/>
  <c r="U5325" i="22" s="1"/>
  <c r="L5326" i="22"/>
  <c r="M5325" i="22"/>
  <c r="S5324" i="22"/>
  <c r="K5327" i="22"/>
  <c r="O5327" i="22" s="1"/>
  <c r="J5327" i="22"/>
  <c r="N5326" i="22"/>
  <c r="T5327" i="22" l="1"/>
  <c r="G5328" i="22"/>
  <c r="R5325" i="22"/>
  <c r="P5326" i="22"/>
  <c r="Q5326" i="22" s="1"/>
  <c r="U5326" i="22" s="1"/>
  <c r="S5325" i="22"/>
  <c r="N5327" i="22"/>
  <c r="J5328" i="22"/>
  <c r="K5328" i="22"/>
  <c r="O5328" i="22" s="1"/>
  <c r="L5327" i="22"/>
  <c r="M5327" i="22" s="1"/>
  <c r="M5326" i="22"/>
  <c r="T5328" i="22" l="1"/>
  <c r="G5329" i="22"/>
  <c r="R5326" i="22"/>
  <c r="P5327" i="22"/>
  <c r="Q5327" i="22" s="1"/>
  <c r="U5327" i="22" s="1"/>
  <c r="J5329" i="22"/>
  <c r="N5328" i="22"/>
  <c r="S5326" i="22"/>
  <c r="L5328" i="22"/>
  <c r="M5328" i="22" s="1"/>
  <c r="K5329" i="22"/>
  <c r="O5329" i="22" s="1"/>
  <c r="T5329" i="22" l="1"/>
  <c r="G5330" i="22"/>
  <c r="J5330" i="22" s="1"/>
  <c r="R5327" i="22"/>
  <c r="P5328" i="22"/>
  <c r="Q5328" i="22" s="1"/>
  <c r="U5328" i="22" s="1"/>
  <c r="S5327" i="22"/>
  <c r="N5329" i="22"/>
  <c r="L5329" i="22"/>
  <c r="T5330" i="22" l="1"/>
  <c r="G5331" i="22"/>
  <c r="K5330" i="22"/>
  <c r="O5330" i="22" s="1"/>
  <c r="R5328" i="22"/>
  <c r="P5329" i="22"/>
  <c r="Q5329" i="22" s="1"/>
  <c r="U5329" i="22" s="1"/>
  <c r="L5330" i="22"/>
  <c r="M5329" i="22"/>
  <c r="S5328" i="22"/>
  <c r="J5331" i="22"/>
  <c r="N5330" i="22"/>
  <c r="K5331" i="22"/>
  <c r="O5331" i="22" s="1"/>
  <c r="T5331" i="22" l="1"/>
  <c r="G5332" i="22"/>
  <c r="M5330" i="22"/>
  <c r="R5329" i="22"/>
  <c r="P5330" i="22"/>
  <c r="Q5330" i="22" s="1"/>
  <c r="U5330" i="22" s="1"/>
  <c r="S5329" i="22"/>
  <c r="K5332" i="22"/>
  <c r="O5332" i="22" s="1"/>
  <c r="L5331" i="22"/>
  <c r="M5331" i="22" s="1"/>
  <c r="N5331" i="22"/>
  <c r="J5332" i="22"/>
  <c r="T5332" i="22" l="1"/>
  <c r="G5333" i="22"/>
  <c r="R5330" i="22"/>
  <c r="P5331" i="22"/>
  <c r="Q5331" i="22" s="1"/>
  <c r="U5331" i="22" s="1"/>
  <c r="J5333" i="22"/>
  <c r="N5332" i="22"/>
  <c r="S5330" i="22"/>
  <c r="K5333" i="22"/>
  <c r="O5333" i="22" s="1"/>
  <c r="L5332" i="22"/>
  <c r="T5333" i="22" l="1"/>
  <c r="G5334" i="22"/>
  <c r="R5331" i="22"/>
  <c r="P5332" i="22"/>
  <c r="Q5332" i="22" s="1"/>
  <c r="U5332" i="22" s="1"/>
  <c r="S5331" i="22"/>
  <c r="L5333" i="22"/>
  <c r="M5333" i="22" s="1"/>
  <c r="J5334" i="22"/>
  <c r="N5333" i="22"/>
  <c r="M5332" i="22"/>
  <c r="K5334" i="22"/>
  <c r="O5334" i="22" s="1"/>
  <c r="T5334" i="22" l="1"/>
  <c r="G5335" i="22"/>
  <c r="R5332" i="22"/>
  <c r="P5333" i="22"/>
  <c r="Q5333" i="22" s="1"/>
  <c r="U5333" i="22" s="1"/>
  <c r="J5335" i="22"/>
  <c r="N5334" i="22"/>
  <c r="S5332" i="22"/>
  <c r="K5335" i="22"/>
  <c r="O5335" i="22" s="1"/>
  <c r="L5334" i="22"/>
  <c r="M5334" i="22" s="1"/>
  <c r="T5335" i="22" l="1"/>
  <c r="G5336" i="22"/>
  <c r="R5333" i="22"/>
  <c r="P5334" i="22"/>
  <c r="Q5334" i="22" s="1"/>
  <c r="U5334" i="22" s="1"/>
  <c r="S5333" i="22"/>
  <c r="L5335" i="22"/>
  <c r="M5335" i="22" s="1"/>
  <c r="J5336" i="22"/>
  <c r="N5335" i="22"/>
  <c r="K5336" i="22"/>
  <c r="O5336" i="22" s="1"/>
  <c r="T5336" i="22" l="1"/>
  <c r="G5337" i="22"/>
  <c r="R5334" i="22"/>
  <c r="P5335" i="22"/>
  <c r="Q5335" i="22" s="1"/>
  <c r="U5335" i="22" s="1"/>
  <c r="J5337" i="22"/>
  <c r="N5336" i="22"/>
  <c r="K5337" i="22"/>
  <c r="O5337" i="22" s="1"/>
  <c r="S5334" i="22"/>
  <c r="L5336" i="22"/>
  <c r="M5336" i="22" s="1"/>
  <c r="T5337" i="22" l="1"/>
  <c r="G5338" i="22"/>
  <c r="J5338" i="22" s="1"/>
  <c r="R5335" i="22"/>
  <c r="P5336" i="22"/>
  <c r="Q5336" i="22" s="1"/>
  <c r="U5336" i="22" s="1"/>
  <c r="K5338" i="22"/>
  <c r="O5338" i="22" s="1"/>
  <c r="N5337" i="22"/>
  <c r="L5337" i="22"/>
  <c r="M5337" i="22" s="1"/>
  <c r="S5335" i="22"/>
  <c r="T5338" i="22" l="1"/>
  <c r="G5339" i="22"/>
  <c r="R5336" i="22"/>
  <c r="P5337" i="22"/>
  <c r="Q5337" i="22" s="1"/>
  <c r="U5337" i="22" s="1"/>
  <c r="J5339" i="22"/>
  <c r="N5338" i="22"/>
  <c r="L5338" i="22"/>
  <c r="M5338" i="22" s="1"/>
  <c r="S5336" i="22"/>
  <c r="K5339" i="22"/>
  <c r="O5339" i="22" s="1"/>
  <c r="T5339" i="22" l="1"/>
  <c r="G5340" i="22"/>
  <c r="R5337" i="22"/>
  <c r="P5338" i="22"/>
  <c r="Q5338" i="22" s="1"/>
  <c r="U5338" i="22" s="1"/>
  <c r="K5340" i="22"/>
  <c r="O5340" i="22" s="1"/>
  <c r="S5337" i="22"/>
  <c r="N5339" i="22"/>
  <c r="J5340" i="22"/>
  <c r="L5339" i="22"/>
  <c r="M5339" i="22" s="1"/>
  <c r="T5340" i="22" l="1"/>
  <c r="G5341" i="22"/>
  <c r="R5338" i="22"/>
  <c r="P5339" i="22"/>
  <c r="Q5339" i="22" s="1"/>
  <c r="U5339" i="22" s="1"/>
  <c r="S5338" i="22"/>
  <c r="L5340" i="22"/>
  <c r="J5341" i="22"/>
  <c r="N5340" i="22"/>
  <c r="K5341" i="22"/>
  <c r="O5341" i="22" s="1"/>
  <c r="T5341" i="22" l="1"/>
  <c r="G5342" i="22"/>
  <c r="R5339" i="22"/>
  <c r="P5340" i="22"/>
  <c r="Q5340" i="22" s="1"/>
  <c r="U5340" i="22" s="1"/>
  <c r="K5342" i="22"/>
  <c r="O5342" i="22" s="1"/>
  <c r="S5339" i="22"/>
  <c r="J5342" i="22"/>
  <c r="N5341" i="22"/>
  <c r="L5341" i="22"/>
  <c r="M5340" i="22"/>
  <c r="T5342" i="22" l="1"/>
  <c r="G5343" i="22"/>
  <c r="J5343" i="22" s="1"/>
  <c r="R5340" i="22"/>
  <c r="P5341" i="22"/>
  <c r="Q5341" i="22" s="1"/>
  <c r="U5341" i="22" s="1"/>
  <c r="S5340" i="22"/>
  <c r="N5342" i="22"/>
  <c r="L5342" i="22"/>
  <c r="M5342" i="22" s="1"/>
  <c r="M5341" i="22"/>
  <c r="T5343" i="22" l="1"/>
  <c r="G5344" i="22"/>
  <c r="K5343" i="22"/>
  <c r="O5343" i="22" s="1"/>
  <c r="R5341" i="22"/>
  <c r="P5342" i="22"/>
  <c r="Q5342" i="22" s="1"/>
  <c r="U5342" i="22" s="1"/>
  <c r="S5341" i="22"/>
  <c r="L5343" i="22"/>
  <c r="J5344" i="22"/>
  <c r="N5343" i="22"/>
  <c r="M5343" i="22" l="1"/>
  <c r="T5344" i="22"/>
  <c r="G5345" i="22"/>
  <c r="K5344" i="22"/>
  <c r="O5344" i="22" s="1"/>
  <c r="R5342" i="22"/>
  <c r="P5343" i="22"/>
  <c r="Q5343" i="22" s="1"/>
  <c r="U5343" i="22" s="1"/>
  <c r="S5342" i="22"/>
  <c r="J5345" i="22"/>
  <c r="N5344" i="22"/>
  <c r="L5344" i="22"/>
  <c r="K5345" i="22" l="1"/>
  <c r="O5345" i="22" s="1"/>
  <c r="T5345" i="22"/>
  <c r="G5346" i="22"/>
  <c r="R5343" i="22"/>
  <c r="P5344" i="22"/>
  <c r="Q5344" i="22" s="1"/>
  <c r="U5344" i="22" s="1"/>
  <c r="L5345" i="22"/>
  <c r="M5345" i="22" s="1"/>
  <c r="M5344" i="22"/>
  <c r="S5343" i="22"/>
  <c r="N5345" i="22"/>
  <c r="J5346" i="22"/>
  <c r="K5346" i="22" l="1"/>
  <c r="O5346" i="22" s="1"/>
  <c r="T5346" i="22"/>
  <c r="G5347" i="22"/>
  <c r="R5344" i="22"/>
  <c r="S5344" i="22"/>
  <c r="P5345" i="22"/>
  <c r="Q5345" i="22" s="1"/>
  <c r="U5345" i="22" s="1"/>
  <c r="L5346" i="22"/>
  <c r="J5347" i="22"/>
  <c r="N5346" i="22"/>
  <c r="K5347" i="22" l="1"/>
  <c r="O5347" i="22" s="1"/>
  <c r="T5347" i="22"/>
  <c r="G5348" i="22"/>
  <c r="P5346" i="22"/>
  <c r="Q5346" i="22" s="1"/>
  <c r="U5346" i="22" s="1"/>
  <c r="R5345" i="22"/>
  <c r="S5345" i="22"/>
  <c r="J5348" i="22"/>
  <c r="N5347" i="22"/>
  <c r="L5347" i="22"/>
  <c r="M5346" i="22"/>
  <c r="K5348" i="22" l="1"/>
  <c r="O5348" i="22" s="1"/>
  <c r="M5347" i="22"/>
  <c r="T5348" i="22"/>
  <c r="G5349" i="22"/>
  <c r="P5347" i="22"/>
  <c r="Q5347" i="22" s="1"/>
  <c r="U5347" i="22" s="1"/>
  <c r="K5349" i="22"/>
  <c r="O5349" i="22" s="1"/>
  <c r="N5348" i="22"/>
  <c r="J5349" i="22"/>
  <c r="S5346" i="22"/>
  <c r="L5348" i="22"/>
  <c r="R5346" i="22"/>
  <c r="P5348" i="22" l="1"/>
  <c r="Q5348" i="22" s="1"/>
  <c r="U5348" i="22" s="1"/>
  <c r="T5349" i="22"/>
  <c r="G5350" i="22"/>
  <c r="J5350" i="22" s="1"/>
  <c r="S5347" i="22"/>
  <c r="R5347" i="22"/>
  <c r="L5349" i="22"/>
  <c r="N5349" i="22"/>
  <c r="M5348" i="22"/>
  <c r="T5350" i="22" l="1"/>
  <c r="G5351" i="22"/>
  <c r="K5350" i="22"/>
  <c r="O5350" i="22" s="1"/>
  <c r="P5349" i="22"/>
  <c r="Q5349" i="22" s="1"/>
  <c r="U5349" i="22" s="1"/>
  <c r="N5350" i="22"/>
  <c r="L5350" i="22"/>
  <c r="M5349" i="22"/>
  <c r="R5348" i="22"/>
  <c r="S5348" i="22"/>
  <c r="K5351" i="22" l="1"/>
  <c r="O5351" i="22" s="1"/>
  <c r="M5350" i="22"/>
  <c r="T5351" i="22"/>
  <c r="G5352" i="22"/>
  <c r="J5351" i="22"/>
  <c r="N5351" i="22" s="1"/>
  <c r="P5350" i="22"/>
  <c r="Q5350" i="22" s="1"/>
  <c r="U5350" i="22" s="1"/>
  <c r="S5349" i="22"/>
  <c r="R5349" i="22"/>
  <c r="L5351" i="22"/>
  <c r="J5352" i="22" l="1"/>
  <c r="T5352" i="22"/>
  <c r="G5353" i="22"/>
  <c r="J5353" i="22" s="1"/>
  <c r="K5352" i="22"/>
  <c r="O5352" i="22" s="1"/>
  <c r="P5351" i="22"/>
  <c r="Q5351" i="22" s="1"/>
  <c r="U5351" i="22" s="1"/>
  <c r="L5352" i="22"/>
  <c r="N5352" i="22"/>
  <c r="M5351" i="22"/>
  <c r="R5350" i="22"/>
  <c r="S5350" i="22"/>
  <c r="K5353" i="22" l="1"/>
  <c r="O5353" i="22" s="1"/>
  <c r="P5352" i="22"/>
  <c r="Q5352" i="22" s="1"/>
  <c r="U5352" i="22" s="1"/>
  <c r="T5353" i="22"/>
  <c r="G5354" i="22"/>
  <c r="M5352" i="22"/>
  <c r="R5351" i="22"/>
  <c r="S5351" i="22"/>
  <c r="L5353" i="22"/>
  <c r="N5353" i="22"/>
  <c r="J5354" i="22"/>
  <c r="K5354" i="22" l="1"/>
  <c r="O5354" i="22" s="1"/>
  <c r="T5354" i="22"/>
  <c r="G5355" i="22"/>
  <c r="P5353" i="22"/>
  <c r="Q5353" i="22" s="1"/>
  <c r="U5353" i="22" s="1"/>
  <c r="S5352" i="22"/>
  <c r="R5352" i="22"/>
  <c r="L5354" i="22"/>
  <c r="M5353" i="22"/>
  <c r="N5354" i="22"/>
  <c r="J5355" i="22"/>
  <c r="K5355" i="22"/>
  <c r="O5355" i="22" s="1"/>
  <c r="T5355" i="22" l="1"/>
  <c r="G5356" i="22"/>
  <c r="P5354" i="22"/>
  <c r="Q5354" i="22" s="1"/>
  <c r="U5354" i="22" s="1"/>
  <c r="N5355" i="22"/>
  <c r="J5356" i="22"/>
  <c r="K5356" i="22"/>
  <c r="O5356" i="22" s="1"/>
  <c r="R5353" i="22"/>
  <c r="L5355" i="22"/>
  <c r="M5354" i="22"/>
  <c r="S5353" i="22"/>
  <c r="T5356" i="22" l="1"/>
  <c r="G5357" i="22"/>
  <c r="P5355" i="22"/>
  <c r="Q5355" i="22" s="1"/>
  <c r="U5355" i="22" s="1"/>
  <c r="R5354" i="22"/>
  <c r="S5354" i="22"/>
  <c r="K5357" i="22"/>
  <c r="O5357" i="22" s="1"/>
  <c r="L5356" i="22"/>
  <c r="M5355" i="22"/>
  <c r="J5357" i="22"/>
  <c r="N5356" i="22"/>
  <c r="T5357" i="22" l="1"/>
  <c r="G5358" i="22"/>
  <c r="J5358" i="22" s="1"/>
  <c r="S5355" i="22"/>
  <c r="P5356" i="22"/>
  <c r="Q5356" i="22" s="1"/>
  <c r="U5356" i="22" s="1"/>
  <c r="L5357" i="22"/>
  <c r="M5357" i="22" s="1"/>
  <c r="N5357" i="22"/>
  <c r="K5358" i="22"/>
  <c r="O5358" i="22" s="1"/>
  <c r="M5356" i="22"/>
  <c r="R5355" i="22"/>
  <c r="T5358" i="22" l="1"/>
  <c r="G5359" i="22"/>
  <c r="S5356" i="22"/>
  <c r="P5357" i="22"/>
  <c r="Q5357" i="22" s="1"/>
  <c r="U5357" i="22" s="1"/>
  <c r="R5356" i="22"/>
  <c r="L5358" i="22"/>
  <c r="K5359" i="22"/>
  <c r="O5359" i="22" s="1"/>
  <c r="J5359" i="22"/>
  <c r="N5358" i="22"/>
  <c r="T5359" i="22" l="1"/>
  <c r="G5360" i="22"/>
  <c r="J5360" i="22" s="1"/>
  <c r="P5358" i="22"/>
  <c r="Q5358" i="22" s="1"/>
  <c r="U5358" i="22" s="1"/>
  <c r="S5357" i="22"/>
  <c r="R5357" i="22"/>
  <c r="L5359" i="22"/>
  <c r="M5359" i="22" s="1"/>
  <c r="M5358" i="22"/>
  <c r="N5359" i="22"/>
  <c r="T5360" i="22" l="1"/>
  <c r="G5361" i="22"/>
  <c r="K5360" i="22"/>
  <c r="O5360" i="22" s="1"/>
  <c r="P5359" i="22"/>
  <c r="Q5359" i="22" s="1"/>
  <c r="U5359" i="22" s="1"/>
  <c r="N5360" i="22"/>
  <c r="R5358" i="22"/>
  <c r="L5360" i="22"/>
  <c r="S5358" i="22"/>
  <c r="K5361" i="22" l="1"/>
  <c r="O5361" i="22" s="1"/>
  <c r="M5360" i="22"/>
  <c r="T5361" i="22"/>
  <c r="G5362" i="22"/>
  <c r="K5362" i="22" s="1"/>
  <c r="O5362" i="22" s="1"/>
  <c r="J5361" i="22"/>
  <c r="N5361" i="22" s="1"/>
  <c r="P5360" i="22"/>
  <c r="Q5360" i="22" s="1"/>
  <c r="U5360" i="22" s="1"/>
  <c r="S5359" i="22"/>
  <c r="L5361" i="22"/>
  <c r="R5359" i="22"/>
  <c r="M5361" i="22" l="1"/>
  <c r="J5362" i="22"/>
  <c r="N5362" i="22" s="1"/>
  <c r="T5362" i="22"/>
  <c r="G5363" i="22"/>
  <c r="K5363" i="22" s="1"/>
  <c r="O5363" i="22" s="1"/>
  <c r="P5361" i="22"/>
  <c r="Q5361" i="22" s="1"/>
  <c r="U5361" i="22" s="1"/>
  <c r="L5362" i="22"/>
  <c r="S5360" i="22"/>
  <c r="R5360" i="22"/>
  <c r="M5362" i="22" l="1"/>
  <c r="J5363" i="22"/>
  <c r="N5363" i="22" s="1"/>
  <c r="T5363" i="22"/>
  <c r="G5364" i="22"/>
  <c r="K5364" i="22" s="1"/>
  <c r="O5364" i="22" s="1"/>
  <c r="P5362" i="22"/>
  <c r="Q5362" i="22" s="1"/>
  <c r="U5362" i="22" s="1"/>
  <c r="R5361" i="22"/>
  <c r="S5361" i="22"/>
  <c r="L5363" i="22"/>
  <c r="T5364" i="22" l="1"/>
  <c r="G5365" i="22"/>
  <c r="J5364" i="22"/>
  <c r="J5365" i="22" s="1"/>
  <c r="P5363" i="22"/>
  <c r="Q5363" i="22" s="1"/>
  <c r="U5363" i="22" s="1"/>
  <c r="K5365" i="22"/>
  <c r="O5365" i="22" s="1"/>
  <c r="L5364" i="22"/>
  <c r="S5362" i="22"/>
  <c r="M5363" i="22"/>
  <c r="R5362" i="22"/>
  <c r="N5364" i="22" l="1"/>
  <c r="P5364" i="22" s="1"/>
  <c r="Q5364" i="22" s="1"/>
  <c r="U5364" i="22" s="1"/>
  <c r="T5365" i="22"/>
  <c r="G5366" i="22"/>
  <c r="S5363" i="22"/>
  <c r="R5363" i="22"/>
  <c r="L5365" i="22"/>
  <c r="M5365" i="22" s="1"/>
  <c r="M5364" i="22"/>
  <c r="K5366" i="22"/>
  <c r="O5366" i="22" s="1"/>
  <c r="J5366" i="22"/>
  <c r="N5365" i="22"/>
  <c r="T5366" i="22" l="1"/>
  <c r="G5367" i="22"/>
  <c r="P5365" i="22"/>
  <c r="Q5365" i="22" s="1"/>
  <c r="U5365" i="22" s="1"/>
  <c r="J5367" i="22"/>
  <c r="N5366" i="22"/>
  <c r="R5364" i="22"/>
  <c r="L5366" i="22"/>
  <c r="M5366" i="22" s="1"/>
  <c r="K5367" i="22"/>
  <c r="O5367" i="22" s="1"/>
  <c r="S5364" i="22"/>
  <c r="T5367" i="22" l="1"/>
  <c r="G5368" i="22"/>
  <c r="P5366" i="22"/>
  <c r="Q5366" i="22" s="1"/>
  <c r="U5366" i="22" s="1"/>
  <c r="K5368" i="22"/>
  <c r="O5368" i="22" s="1"/>
  <c r="N5367" i="22"/>
  <c r="J5368" i="22"/>
  <c r="R5365" i="22"/>
  <c r="S5365" i="22"/>
  <c r="L5367" i="22"/>
  <c r="M5367" i="22" s="1"/>
  <c r="T5368" i="22" l="1"/>
  <c r="G5369" i="22"/>
  <c r="P5367" i="22"/>
  <c r="Q5367" i="22" s="1"/>
  <c r="U5367" i="22" s="1"/>
  <c r="J5369" i="22"/>
  <c r="N5368" i="22"/>
  <c r="S5366" i="22"/>
  <c r="L5368" i="22"/>
  <c r="R5366" i="22"/>
  <c r="T5369" i="22" l="1"/>
  <c r="G5370" i="22"/>
  <c r="K5369" i="22"/>
  <c r="O5369" i="22" s="1"/>
  <c r="P5368" i="22"/>
  <c r="Q5368" i="22" s="1"/>
  <c r="U5368" i="22" s="1"/>
  <c r="R5367" i="22"/>
  <c r="S5367" i="22"/>
  <c r="L5369" i="22"/>
  <c r="M5368" i="22"/>
  <c r="J5370" i="22"/>
  <c r="N5369" i="22"/>
  <c r="T5370" i="22" l="1"/>
  <c r="G5371" i="22"/>
  <c r="K5370" i="22"/>
  <c r="O5370" i="22" s="1"/>
  <c r="R5368" i="22"/>
  <c r="P5369" i="22"/>
  <c r="Q5369" i="22" s="1"/>
  <c r="U5369" i="22" s="1"/>
  <c r="L5370" i="22"/>
  <c r="S5368" i="22"/>
  <c r="J5371" i="22"/>
  <c r="N5370" i="22"/>
  <c r="M5369" i="22"/>
  <c r="K5371" i="22" l="1"/>
  <c r="O5371" i="22" s="1"/>
  <c r="T5371" i="22"/>
  <c r="G5372" i="22"/>
  <c r="R5369" i="22"/>
  <c r="P5370" i="22"/>
  <c r="Q5370" i="22" s="1"/>
  <c r="U5370" i="22" s="1"/>
  <c r="J5372" i="22"/>
  <c r="N5371" i="22"/>
  <c r="L5371" i="22"/>
  <c r="K5372" i="22"/>
  <c r="O5372" i="22" s="1"/>
  <c r="S5369" i="22"/>
  <c r="M5370" i="22"/>
  <c r="T5372" i="22" l="1"/>
  <c r="G5373" i="22"/>
  <c r="R5370" i="22"/>
  <c r="P5371" i="22"/>
  <c r="Q5371" i="22" s="1"/>
  <c r="U5371" i="22" s="1"/>
  <c r="L5372" i="22"/>
  <c r="M5372" i="22" s="1"/>
  <c r="N5372" i="22"/>
  <c r="J5373" i="22"/>
  <c r="M5371" i="22"/>
  <c r="S5370" i="22"/>
  <c r="K5373" i="22"/>
  <c r="O5373" i="22" s="1"/>
  <c r="T5373" i="22" l="1"/>
  <c r="G5374" i="22"/>
  <c r="R5371" i="22"/>
  <c r="P5372" i="22"/>
  <c r="Q5372" i="22" s="1"/>
  <c r="U5372" i="22" s="1"/>
  <c r="S5371" i="22"/>
  <c r="L5373" i="22"/>
  <c r="M5373" i="22" s="1"/>
  <c r="N5373" i="22"/>
  <c r="J5374" i="22"/>
  <c r="T5374" i="22" l="1"/>
  <c r="G5375" i="22"/>
  <c r="J5375" i="22" s="1"/>
  <c r="K5374" i="22"/>
  <c r="O5374" i="22" s="1"/>
  <c r="P5373" i="22"/>
  <c r="Q5373" i="22" s="1"/>
  <c r="U5373" i="22" s="1"/>
  <c r="R5372" i="22"/>
  <c r="S5372" i="22"/>
  <c r="N5374" i="22"/>
  <c r="L5374" i="22"/>
  <c r="M5374" i="22" l="1"/>
  <c r="T5375" i="22"/>
  <c r="G5376" i="22"/>
  <c r="K5375" i="22"/>
  <c r="O5375" i="22" s="1"/>
  <c r="P5374" i="22"/>
  <c r="Q5374" i="22" s="1"/>
  <c r="U5374" i="22" s="1"/>
  <c r="L5375" i="22"/>
  <c r="N5375" i="22"/>
  <c r="S5373" i="22"/>
  <c r="R5373" i="22"/>
  <c r="K5376" i="22" l="1"/>
  <c r="O5376" i="22" s="1"/>
  <c r="T5376" i="22"/>
  <c r="G5377" i="22"/>
  <c r="J5376" i="22"/>
  <c r="N5376" i="22" s="1"/>
  <c r="P5375" i="22"/>
  <c r="Q5375" i="22" s="1"/>
  <c r="U5375" i="22" s="1"/>
  <c r="S5374" i="22"/>
  <c r="R5374" i="22"/>
  <c r="L5376" i="22"/>
  <c r="M5375" i="22"/>
  <c r="K5377" i="22"/>
  <c r="O5377" i="22" s="1"/>
  <c r="J5377" i="22" l="1"/>
  <c r="T5377" i="22"/>
  <c r="G5378" i="22"/>
  <c r="P5376" i="22"/>
  <c r="Q5376" i="22" s="1"/>
  <c r="U5376" i="22" s="1"/>
  <c r="R5375" i="22"/>
  <c r="S5375" i="22"/>
  <c r="N5377" i="22"/>
  <c r="L5377" i="22"/>
  <c r="M5376" i="22"/>
  <c r="M5377" i="22" l="1"/>
  <c r="T5378" i="22"/>
  <c r="G5379" i="22"/>
  <c r="J5378" i="22"/>
  <c r="N5378" i="22" s="1"/>
  <c r="K5378" i="22"/>
  <c r="O5378" i="22" s="1"/>
  <c r="P5377" i="22"/>
  <c r="Q5377" i="22" s="1"/>
  <c r="U5377" i="22" s="1"/>
  <c r="L5378" i="22"/>
  <c r="S5376" i="22"/>
  <c r="R5376" i="22"/>
  <c r="M5378" i="22" l="1"/>
  <c r="K5379" i="22"/>
  <c r="O5379" i="22" s="1"/>
  <c r="J5379" i="22"/>
  <c r="N5379" i="22" s="1"/>
  <c r="T5379" i="22"/>
  <c r="G5380" i="22"/>
  <c r="P5378" i="22"/>
  <c r="Q5378" i="22" s="1"/>
  <c r="U5378" i="22" s="1"/>
  <c r="S5377" i="22"/>
  <c r="R5377" i="22"/>
  <c r="L5379" i="22"/>
  <c r="K5380" i="22" l="1"/>
  <c r="O5380" i="22" s="1"/>
  <c r="M5379" i="22"/>
  <c r="T5380" i="22"/>
  <c r="G5381" i="22"/>
  <c r="J5380" i="22"/>
  <c r="J5381" i="22" s="1"/>
  <c r="P5379" i="22"/>
  <c r="Q5379" i="22" s="1"/>
  <c r="U5379" i="22" s="1"/>
  <c r="S5378" i="22"/>
  <c r="R5378" i="22"/>
  <c r="L5380" i="22"/>
  <c r="N5380" i="22" l="1"/>
  <c r="M5380" i="22"/>
  <c r="T5381" i="22"/>
  <c r="G5382" i="22"/>
  <c r="J5382" i="22" s="1"/>
  <c r="K5381" i="22"/>
  <c r="O5381" i="22" s="1"/>
  <c r="P5380" i="22"/>
  <c r="Q5380" i="22" s="1"/>
  <c r="U5380" i="22" s="1"/>
  <c r="R5379" i="22"/>
  <c r="L5381" i="22"/>
  <c r="N5381" i="22"/>
  <c r="S5379" i="22"/>
  <c r="K5382" i="22" l="1"/>
  <c r="O5382" i="22" s="1"/>
  <c r="T5382" i="22"/>
  <c r="G5383" i="22"/>
  <c r="J5383" i="22" s="1"/>
  <c r="P5381" i="22"/>
  <c r="Q5381" i="22" s="1"/>
  <c r="U5381" i="22" s="1"/>
  <c r="S5380" i="22"/>
  <c r="L5382" i="22"/>
  <c r="R5380" i="22"/>
  <c r="N5382" i="22"/>
  <c r="M5381" i="22"/>
  <c r="T5383" i="22" l="1"/>
  <c r="G5384" i="22"/>
  <c r="K5383" i="22"/>
  <c r="O5383" i="22" s="1"/>
  <c r="S5381" i="22"/>
  <c r="P5382" i="22"/>
  <c r="Q5382" i="22" s="1"/>
  <c r="U5382" i="22" s="1"/>
  <c r="L5383" i="22"/>
  <c r="M5382" i="22"/>
  <c r="J5384" i="22"/>
  <c r="N5383" i="22"/>
  <c r="R5381" i="22"/>
  <c r="K5384" i="22" l="1"/>
  <c r="O5384" i="22" s="1"/>
  <c r="T5384" i="22"/>
  <c r="G5385" i="22"/>
  <c r="M5383" i="22"/>
  <c r="S5382" i="22"/>
  <c r="P5383" i="22"/>
  <c r="Q5383" i="22" s="1"/>
  <c r="U5383" i="22" s="1"/>
  <c r="R5382" i="22"/>
  <c r="L5384" i="22"/>
  <c r="J5385" i="22"/>
  <c r="N5384" i="22"/>
  <c r="K5385" i="22" l="1"/>
  <c r="O5385" i="22" s="1"/>
  <c r="T5385" i="22"/>
  <c r="G5386" i="22"/>
  <c r="P5384" i="22"/>
  <c r="Q5384" i="22" s="1"/>
  <c r="U5384" i="22" s="1"/>
  <c r="S5383" i="22"/>
  <c r="R5383" i="22"/>
  <c r="L5385" i="22"/>
  <c r="M5384" i="22"/>
  <c r="N5385" i="22"/>
  <c r="J5386" i="22"/>
  <c r="K5386" i="22"/>
  <c r="O5386" i="22" s="1"/>
  <c r="T5386" i="22" l="1"/>
  <c r="G5387" i="22"/>
  <c r="P5385" i="22"/>
  <c r="Q5385" i="22" s="1"/>
  <c r="U5385" i="22" s="1"/>
  <c r="S5384" i="22"/>
  <c r="L5386" i="22"/>
  <c r="K5387" i="22"/>
  <c r="O5387" i="22" s="1"/>
  <c r="N5386" i="22"/>
  <c r="M5385" i="22"/>
  <c r="R5384" i="22"/>
  <c r="T5387" i="22" l="1"/>
  <c r="G5388" i="22"/>
  <c r="J5387" i="22"/>
  <c r="N5387" i="22" s="1"/>
  <c r="P5386" i="22"/>
  <c r="Q5386" i="22" s="1"/>
  <c r="U5386" i="22" s="1"/>
  <c r="S5385" i="22"/>
  <c r="R5385" i="22"/>
  <c r="L5387" i="22"/>
  <c r="K5388" i="22"/>
  <c r="O5388" i="22" s="1"/>
  <c r="M5386" i="22"/>
  <c r="J5388" i="22" l="1"/>
  <c r="T5388" i="22"/>
  <c r="G5389" i="22"/>
  <c r="S5386" i="22"/>
  <c r="P5387" i="22"/>
  <c r="Q5387" i="22" s="1"/>
  <c r="U5387" i="22" s="1"/>
  <c r="L5388" i="22"/>
  <c r="R5386" i="22"/>
  <c r="M5387" i="22"/>
  <c r="N5388" i="22"/>
  <c r="J5389" i="22"/>
  <c r="T5389" i="22" l="1"/>
  <c r="G5390" i="22"/>
  <c r="K5389" i="22"/>
  <c r="O5389" i="22" s="1"/>
  <c r="S5387" i="22"/>
  <c r="P5388" i="22"/>
  <c r="Q5388" i="22" s="1"/>
  <c r="U5388" i="22" s="1"/>
  <c r="R5387" i="22"/>
  <c r="J5390" i="22"/>
  <c r="N5389" i="22"/>
  <c r="L5389" i="22"/>
  <c r="M5388" i="22"/>
  <c r="K5390" i="22" l="1"/>
  <c r="O5390" i="22" s="1"/>
  <c r="M5389" i="22"/>
  <c r="T5390" i="22"/>
  <c r="G5391" i="22"/>
  <c r="S5388" i="22"/>
  <c r="P5389" i="22"/>
  <c r="Q5389" i="22" s="1"/>
  <c r="U5389" i="22" s="1"/>
  <c r="N5390" i="22"/>
  <c r="R5388" i="22"/>
  <c r="L5390" i="22"/>
  <c r="K5391" i="22" l="1"/>
  <c r="O5391" i="22" s="1"/>
  <c r="T5391" i="22"/>
  <c r="G5392" i="22"/>
  <c r="J5391" i="22"/>
  <c r="N5391" i="22" s="1"/>
  <c r="S5389" i="22"/>
  <c r="P5390" i="22"/>
  <c r="Q5390" i="22" s="1"/>
  <c r="U5390" i="22" s="1"/>
  <c r="R5389" i="22"/>
  <c r="L5391" i="22"/>
  <c r="M5390" i="22"/>
  <c r="K5392" i="22"/>
  <c r="O5392" i="22" s="1"/>
  <c r="J5392" i="22" l="1"/>
  <c r="T5392" i="22"/>
  <c r="G5393" i="22"/>
  <c r="P5391" i="22"/>
  <c r="Q5391" i="22" s="1"/>
  <c r="U5391" i="22" s="1"/>
  <c r="S5390" i="22"/>
  <c r="K5393" i="22"/>
  <c r="O5393" i="22" s="1"/>
  <c r="L5392" i="22"/>
  <c r="J5393" i="22"/>
  <c r="N5392" i="22"/>
  <c r="R5390" i="22"/>
  <c r="M5391" i="22"/>
  <c r="T5393" i="22" l="1"/>
  <c r="G5394" i="22"/>
  <c r="S5391" i="22"/>
  <c r="P5392" i="22"/>
  <c r="Q5392" i="22" s="1"/>
  <c r="U5392" i="22" s="1"/>
  <c r="R5391" i="22"/>
  <c r="L5393" i="22"/>
  <c r="M5392" i="22"/>
  <c r="K5394" i="22"/>
  <c r="O5394" i="22" s="1"/>
  <c r="N5393" i="22"/>
  <c r="J5394" i="22"/>
  <c r="T5394" i="22" l="1"/>
  <c r="G5395" i="22"/>
  <c r="J5395" i="22" s="1"/>
  <c r="S5392" i="22"/>
  <c r="P5393" i="22"/>
  <c r="Q5393" i="22" s="1"/>
  <c r="U5393" i="22" s="1"/>
  <c r="N5394" i="22"/>
  <c r="L5394" i="22"/>
  <c r="M5393" i="22"/>
  <c r="R5392" i="22"/>
  <c r="K5395" i="22"/>
  <c r="O5395" i="22" s="1"/>
  <c r="T5395" i="22" l="1"/>
  <c r="G5396" i="22"/>
  <c r="S5393" i="22"/>
  <c r="P5394" i="22"/>
  <c r="Q5394" i="22" s="1"/>
  <c r="U5394" i="22" s="1"/>
  <c r="L5395" i="22"/>
  <c r="M5395" i="22" s="1"/>
  <c r="R5393" i="22"/>
  <c r="M5394" i="22"/>
  <c r="N5395" i="22"/>
  <c r="J5396" i="22"/>
  <c r="T5396" i="22" l="1"/>
  <c r="G5397" i="22"/>
  <c r="K5396" i="22"/>
  <c r="O5396" i="22" s="1"/>
  <c r="S5394" i="22"/>
  <c r="P5395" i="22"/>
  <c r="Q5395" i="22" s="1"/>
  <c r="U5395" i="22" s="1"/>
  <c r="R5394" i="22"/>
  <c r="N5396" i="22"/>
  <c r="J5397" i="22"/>
  <c r="L5396" i="22"/>
  <c r="K5397" i="22" l="1"/>
  <c r="O5397" i="22" s="1"/>
  <c r="T5397" i="22"/>
  <c r="G5398" i="22"/>
  <c r="P5396" i="22"/>
  <c r="Q5396" i="22" s="1"/>
  <c r="U5396" i="22" s="1"/>
  <c r="S5395" i="22"/>
  <c r="R5395" i="22"/>
  <c r="N5397" i="22"/>
  <c r="L5397" i="22"/>
  <c r="M5396" i="22"/>
  <c r="K5398" i="22" l="1"/>
  <c r="O5398" i="22" s="1"/>
  <c r="M5397" i="22"/>
  <c r="T5398" i="22"/>
  <c r="G5399" i="22"/>
  <c r="K5399" i="22" s="1"/>
  <c r="O5399" i="22" s="1"/>
  <c r="J5398" i="22"/>
  <c r="N5398" i="22" s="1"/>
  <c r="P5397" i="22"/>
  <c r="Q5397" i="22" s="1"/>
  <c r="U5397" i="22" s="1"/>
  <c r="R5396" i="22"/>
  <c r="L5398" i="22"/>
  <c r="S5396" i="22"/>
  <c r="M5398" i="22" l="1"/>
  <c r="T5399" i="22"/>
  <c r="G5400" i="22"/>
  <c r="J5399" i="22"/>
  <c r="N5399" i="22" s="1"/>
  <c r="P5398" i="22"/>
  <c r="Q5398" i="22" s="1"/>
  <c r="U5398" i="22" s="1"/>
  <c r="K5400" i="22"/>
  <c r="O5400" i="22" s="1"/>
  <c r="S5397" i="22"/>
  <c r="R5397" i="22"/>
  <c r="L5399" i="22"/>
  <c r="P5399" i="22" l="1"/>
  <c r="Q5399" i="22" s="1"/>
  <c r="U5399" i="22" s="1"/>
  <c r="T5400" i="22"/>
  <c r="G5401" i="22"/>
  <c r="J5400" i="22"/>
  <c r="J5401" i="22" s="1"/>
  <c r="S5398" i="22"/>
  <c r="L5400" i="22"/>
  <c r="K5401" i="22"/>
  <c r="O5401" i="22" s="1"/>
  <c r="M5399" i="22"/>
  <c r="R5398" i="22"/>
  <c r="N5400" i="22" l="1"/>
  <c r="T5401" i="22"/>
  <c r="G5402" i="22"/>
  <c r="P5400" i="22"/>
  <c r="Q5400" i="22" s="1"/>
  <c r="U5400" i="22" s="1"/>
  <c r="L5401" i="22"/>
  <c r="M5401" i="22" s="1"/>
  <c r="R5399" i="22"/>
  <c r="K5402" i="22"/>
  <c r="O5402" i="22" s="1"/>
  <c r="M5400" i="22"/>
  <c r="S5399" i="22"/>
  <c r="J5402" i="22"/>
  <c r="N5401" i="22"/>
  <c r="T5402" i="22" l="1"/>
  <c r="G5403" i="22"/>
  <c r="P5401" i="22"/>
  <c r="Q5401" i="22" s="1"/>
  <c r="U5401" i="22" s="1"/>
  <c r="R5400" i="22"/>
  <c r="K5403" i="22"/>
  <c r="O5403" i="22" s="1"/>
  <c r="J5403" i="22"/>
  <c r="N5402" i="22"/>
  <c r="L5402" i="22"/>
  <c r="M5402" i="22" s="1"/>
  <c r="S5400" i="22"/>
  <c r="T5403" i="22" l="1"/>
  <c r="G5404" i="22"/>
  <c r="P5402" i="22"/>
  <c r="Q5402" i="22" s="1"/>
  <c r="U5402" i="22" s="1"/>
  <c r="R5401" i="22"/>
  <c r="S5401" i="22"/>
  <c r="N5403" i="22"/>
  <c r="J5404" i="22"/>
  <c r="L5403" i="22"/>
  <c r="T5404" i="22" l="1"/>
  <c r="G5405" i="22"/>
  <c r="K5404" i="22"/>
  <c r="O5404" i="22" s="1"/>
  <c r="P5403" i="22"/>
  <c r="Q5403" i="22" s="1"/>
  <c r="U5403" i="22" s="1"/>
  <c r="R5402" i="22"/>
  <c r="S5402" i="22"/>
  <c r="L5404" i="22"/>
  <c r="J5405" i="22"/>
  <c r="N5404" i="22"/>
  <c r="M5403" i="22"/>
  <c r="M5404" i="22" l="1"/>
  <c r="T5405" i="22"/>
  <c r="G5406" i="22"/>
  <c r="K5405" i="22"/>
  <c r="O5405" i="22" s="1"/>
  <c r="R5403" i="22"/>
  <c r="P5404" i="22"/>
  <c r="Q5404" i="22" s="1"/>
  <c r="U5404" i="22" s="1"/>
  <c r="N5405" i="22"/>
  <c r="S5403" i="22"/>
  <c r="L5405" i="22"/>
  <c r="K5406" i="22" l="1"/>
  <c r="O5406" i="22" s="1"/>
  <c r="T5406" i="22"/>
  <c r="G5407" i="22"/>
  <c r="J5406" i="22"/>
  <c r="J5407" i="22" s="1"/>
  <c r="R5404" i="22"/>
  <c r="P5405" i="22"/>
  <c r="Q5405" i="22" s="1"/>
  <c r="U5405" i="22" s="1"/>
  <c r="L5406" i="22"/>
  <c r="M5405" i="22"/>
  <c r="S5404" i="22"/>
  <c r="K5407" i="22"/>
  <c r="O5407" i="22" s="1"/>
  <c r="N5406" i="22" l="1"/>
  <c r="T5407" i="22"/>
  <c r="G5408" i="22"/>
  <c r="M5406" i="22"/>
  <c r="R5405" i="22"/>
  <c r="P5406" i="22"/>
  <c r="Q5406" i="22" s="1"/>
  <c r="U5406" i="22" s="1"/>
  <c r="S5405" i="22"/>
  <c r="K5408" i="22"/>
  <c r="O5408" i="22" s="1"/>
  <c r="L5407" i="22"/>
  <c r="M5407" i="22" s="1"/>
  <c r="J5408" i="22"/>
  <c r="N5407" i="22"/>
  <c r="T5408" i="22" l="1"/>
  <c r="G5409" i="22"/>
  <c r="R5406" i="22"/>
  <c r="P5407" i="22"/>
  <c r="Q5407" i="22" s="1"/>
  <c r="U5407" i="22" s="1"/>
  <c r="J5409" i="22"/>
  <c r="N5408" i="22"/>
  <c r="S5406" i="22"/>
  <c r="K5409" i="22"/>
  <c r="O5409" i="22" s="1"/>
  <c r="L5408" i="22"/>
  <c r="T5409" i="22" l="1"/>
  <c r="G5410" i="22"/>
  <c r="R5407" i="22"/>
  <c r="P5408" i="22"/>
  <c r="Q5408" i="22" s="1"/>
  <c r="U5408" i="22" s="1"/>
  <c r="L5409" i="22"/>
  <c r="S5407" i="22"/>
  <c r="M5408" i="22"/>
  <c r="N5409" i="22"/>
  <c r="J5410" i="22"/>
  <c r="T5410" i="22" l="1"/>
  <c r="G5411" i="22"/>
  <c r="K5410" i="22"/>
  <c r="O5410" i="22" s="1"/>
  <c r="R5408" i="22"/>
  <c r="P5409" i="22"/>
  <c r="Q5409" i="22" s="1"/>
  <c r="U5409" i="22" s="1"/>
  <c r="N5410" i="22"/>
  <c r="L5410" i="22"/>
  <c r="M5409" i="22"/>
  <c r="S5408" i="22"/>
  <c r="K5411" i="22" l="1"/>
  <c r="O5411" i="22" s="1"/>
  <c r="T5411" i="22"/>
  <c r="G5412" i="22"/>
  <c r="J5411" i="22"/>
  <c r="N5411" i="22" s="1"/>
  <c r="R5409" i="22"/>
  <c r="P5410" i="22"/>
  <c r="Q5410" i="22" s="1"/>
  <c r="U5410" i="22" s="1"/>
  <c r="L5411" i="22"/>
  <c r="S5409" i="22"/>
  <c r="M5410" i="22"/>
  <c r="K5412" i="22" l="1"/>
  <c r="O5412" i="22" s="1"/>
  <c r="J5412" i="22"/>
  <c r="T5412" i="22"/>
  <c r="G5413" i="22"/>
  <c r="M5411" i="22"/>
  <c r="R5410" i="22"/>
  <c r="P5411" i="22"/>
  <c r="Q5411" i="22" s="1"/>
  <c r="U5411" i="22" s="1"/>
  <c r="S5410" i="22"/>
  <c r="J5413" i="22"/>
  <c r="N5412" i="22"/>
  <c r="L5412" i="22"/>
  <c r="M5412" i="22" s="1"/>
  <c r="T5413" i="22" l="1"/>
  <c r="G5414" i="22"/>
  <c r="K5413" i="22"/>
  <c r="O5413" i="22" s="1"/>
  <c r="R5411" i="22"/>
  <c r="P5412" i="22"/>
  <c r="Q5412" i="22" s="1"/>
  <c r="U5412" i="22" s="1"/>
  <c r="N5413" i="22"/>
  <c r="S5411" i="22"/>
  <c r="L5413" i="22"/>
  <c r="K5414" i="22" l="1"/>
  <c r="O5414" i="22" s="1"/>
  <c r="T5414" i="22"/>
  <c r="G5415" i="22"/>
  <c r="J5414" i="22"/>
  <c r="N5414" i="22" s="1"/>
  <c r="R5412" i="22"/>
  <c r="P5413" i="22"/>
  <c r="Q5413" i="22" s="1"/>
  <c r="U5413" i="22" s="1"/>
  <c r="L5414" i="22"/>
  <c r="M5413" i="22"/>
  <c r="S5412" i="22"/>
  <c r="J5415" i="22" l="1"/>
  <c r="N5415" i="22" s="1"/>
  <c r="T5415" i="22"/>
  <c r="G5416" i="22"/>
  <c r="K5415" i="22"/>
  <c r="O5415" i="22" s="1"/>
  <c r="R5413" i="22"/>
  <c r="P5414" i="22"/>
  <c r="Q5414" i="22" s="1"/>
  <c r="U5414" i="22" s="1"/>
  <c r="L5415" i="22"/>
  <c r="S5413" i="22"/>
  <c r="M5414" i="22"/>
  <c r="J5416" i="22" l="1"/>
  <c r="J5417" i="22" s="1"/>
  <c r="K5416" i="22"/>
  <c r="O5416" i="22" s="1"/>
  <c r="T5416" i="22"/>
  <c r="G5417" i="22"/>
  <c r="M5415" i="22"/>
  <c r="R5414" i="22"/>
  <c r="P5415" i="22"/>
  <c r="Q5415" i="22" s="1"/>
  <c r="U5415" i="22" s="1"/>
  <c r="N5416" i="22"/>
  <c r="K5417" i="22"/>
  <c r="O5417" i="22" s="1"/>
  <c r="L5416" i="22"/>
  <c r="M5416" i="22" s="1"/>
  <c r="S5414" i="22"/>
  <c r="T5417" i="22" l="1"/>
  <c r="G5418" i="22"/>
  <c r="R5415" i="22"/>
  <c r="P5416" i="22"/>
  <c r="Q5416" i="22" s="1"/>
  <c r="U5416" i="22" s="1"/>
  <c r="S5415" i="22"/>
  <c r="N5417" i="22"/>
  <c r="J5418" i="22"/>
  <c r="L5417" i="22"/>
  <c r="M5417" i="22" s="1"/>
  <c r="T5418" i="22" l="1"/>
  <c r="G5419" i="22"/>
  <c r="K5418" i="22"/>
  <c r="O5418" i="22" s="1"/>
  <c r="R5416" i="22"/>
  <c r="P5417" i="22"/>
  <c r="Q5417" i="22" s="1"/>
  <c r="U5417" i="22" s="1"/>
  <c r="S5416" i="22"/>
  <c r="L5418" i="22"/>
  <c r="J5419" i="22"/>
  <c r="N5418" i="22"/>
  <c r="T5419" i="22" l="1"/>
  <c r="G5420" i="22"/>
  <c r="K5419" i="22"/>
  <c r="O5419" i="22" s="1"/>
  <c r="R5417" i="22"/>
  <c r="P5418" i="22"/>
  <c r="Q5418" i="22" s="1"/>
  <c r="U5418" i="22" s="1"/>
  <c r="L5419" i="22"/>
  <c r="S5417" i="22"/>
  <c r="J5420" i="22"/>
  <c r="N5419" i="22"/>
  <c r="M5418" i="22"/>
  <c r="T5420" i="22" l="1"/>
  <c r="G5421" i="22"/>
  <c r="K5420" i="22"/>
  <c r="O5420" i="22" s="1"/>
  <c r="R5418" i="22"/>
  <c r="P5419" i="22"/>
  <c r="Q5419" i="22" s="1"/>
  <c r="U5419" i="22" s="1"/>
  <c r="L5420" i="22"/>
  <c r="M5419" i="22"/>
  <c r="J5421" i="22"/>
  <c r="N5420" i="22"/>
  <c r="S5418" i="22"/>
  <c r="K5421" i="22" l="1"/>
  <c r="O5421" i="22" s="1"/>
  <c r="T5421" i="22"/>
  <c r="G5422" i="22"/>
  <c r="R5419" i="22"/>
  <c r="P5420" i="22"/>
  <c r="Q5420" i="22" s="1"/>
  <c r="U5420" i="22" s="1"/>
  <c r="S5419" i="22"/>
  <c r="L5421" i="22"/>
  <c r="M5420" i="22"/>
  <c r="J5422" i="22"/>
  <c r="N5421" i="22"/>
  <c r="K5422" i="22"/>
  <c r="O5422" i="22" s="1"/>
  <c r="T5422" i="22" l="1"/>
  <c r="G5423" i="22"/>
  <c r="R5420" i="22"/>
  <c r="P5421" i="22"/>
  <c r="Q5421" i="22" s="1"/>
  <c r="U5421" i="22" s="1"/>
  <c r="K5423" i="22"/>
  <c r="O5423" i="22" s="1"/>
  <c r="L5422" i="22"/>
  <c r="N5422" i="22"/>
  <c r="J5423" i="22"/>
  <c r="S5420" i="22"/>
  <c r="M5421" i="22"/>
  <c r="T5423" i="22" l="1"/>
  <c r="G5424" i="22"/>
  <c r="R5421" i="22"/>
  <c r="P5422" i="22"/>
  <c r="Q5422" i="22" s="1"/>
  <c r="U5422" i="22" s="1"/>
  <c r="K5424" i="22"/>
  <c r="O5424" i="22" s="1"/>
  <c r="L5423" i="22"/>
  <c r="S5421" i="22"/>
  <c r="J5424" i="22"/>
  <c r="N5423" i="22"/>
  <c r="M5422" i="22"/>
  <c r="T5424" i="22" l="1"/>
  <c r="G5425" i="22"/>
  <c r="R5422" i="22"/>
  <c r="P5423" i="22"/>
  <c r="Q5423" i="22" s="1"/>
  <c r="U5423" i="22" s="1"/>
  <c r="K5425" i="22"/>
  <c r="O5425" i="22" s="1"/>
  <c r="L5424" i="22"/>
  <c r="M5423" i="22"/>
  <c r="N5424" i="22"/>
  <c r="J5425" i="22"/>
  <c r="S5422" i="22"/>
  <c r="T5425" i="22" l="1"/>
  <c r="G5426" i="22"/>
  <c r="R5423" i="22"/>
  <c r="P5424" i="22"/>
  <c r="Q5424" i="22" s="1"/>
  <c r="U5424" i="22" s="1"/>
  <c r="L5425" i="22"/>
  <c r="S5423" i="22"/>
  <c r="N5425" i="22"/>
  <c r="J5426" i="22"/>
  <c r="M5424" i="22"/>
  <c r="T5426" i="22" l="1"/>
  <c r="G5427" i="22"/>
  <c r="K5426" i="22"/>
  <c r="O5426" i="22" s="1"/>
  <c r="R5424" i="22"/>
  <c r="P5425" i="22"/>
  <c r="Q5425" i="22" s="1"/>
  <c r="U5425" i="22" s="1"/>
  <c r="S5424" i="22"/>
  <c r="N5426" i="22"/>
  <c r="J5427" i="22"/>
  <c r="L5426" i="22"/>
  <c r="M5425" i="22"/>
  <c r="M5426" i="22" l="1"/>
  <c r="K5427" i="22"/>
  <c r="O5427" i="22" s="1"/>
  <c r="T5427" i="22"/>
  <c r="G5428" i="22"/>
  <c r="P5426" i="22"/>
  <c r="Q5426" i="22" s="1"/>
  <c r="U5426" i="22" s="1"/>
  <c r="R5425" i="22"/>
  <c r="S5425" i="22"/>
  <c r="J5428" i="22"/>
  <c r="N5427" i="22"/>
  <c r="L5427" i="22"/>
  <c r="K5428" i="22"/>
  <c r="O5428" i="22" s="1"/>
  <c r="M5427" i="22" l="1"/>
  <c r="T5428" i="22"/>
  <c r="G5429" i="22"/>
  <c r="P5427" i="22"/>
  <c r="Q5427" i="22" s="1"/>
  <c r="U5427" i="22" s="1"/>
  <c r="L5428" i="22"/>
  <c r="S5426" i="22"/>
  <c r="K5429" i="22"/>
  <c r="O5429" i="22" s="1"/>
  <c r="N5428" i="22"/>
  <c r="R5426" i="22"/>
  <c r="T5429" i="22" l="1"/>
  <c r="G5430" i="22"/>
  <c r="J5429" i="22"/>
  <c r="N5429" i="22" s="1"/>
  <c r="P5428" i="22"/>
  <c r="Q5428" i="22" s="1"/>
  <c r="U5428" i="22" s="1"/>
  <c r="K5430" i="22"/>
  <c r="O5430" i="22" s="1"/>
  <c r="R5427" i="22"/>
  <c r="L5429" i="22"/>
  <c r="S5427" i="22"/>
  <c r="M5428" i="22"/>
  <c r="J5430" i="22" l="1"/>
  <c r="N5430" i="22" s="1"/>
  <c r="T5430" i="22"/>
  <c r="G5431" i="22"/>
  <c r="K5431" i="22" s="1"/>
  <c r="O5431" i="22" s="1"/>
  <c r="P5429" i="22"/>
  <c r="Q5429" i="22" s="1"/>
  <c r="U5429" i="22" s="1"/>
  <c r="S5428" i="22"/>
  <c r="R5428" i="22"/>
  <c r="L5430" i="22"/>
  <c r="M5429" i="22"/>
  <c r="J5431" i="22" l="1"/>
  <c r="M5430" i="22"/>
  <c r="T5431" i="22"/>
  <c r="G5432" i="22"/>
  <c r="J5432" i="22" s="1"/>
  <c r="P5430" i="22"/>
  <c r="Q5430" i="22" s="1"/>
  <c r="U5430" i="22" s="1"/>
  <c r="R5429" i="22"/>
  <c r="N5431" i="22"/>
  <c r="L5431" i="22"/>
  <c r="M5431" i="22" s="1"/>
  <c r="S5429" i="22"/>
  <c r="K5432" i="22" l="1"/>
  <c r="O5432" i="22" s="1"/>
  <c r="T5432" i="22"/>
  <c r="G5433" i="22"/>
  <c r="R5430" i="22"/>
  <c r="P5431" i="22"/>
  <c r="Q5431" i="22" s="1"/>
  <c r="U5431" i="22" s="1"/>
  <c r="S5430" i="22"/>
  <c r="N5432" i="22"/>
  <c r="L5432" i="22"/>
  <c r="M5432" i="22" l="1"/>
  <c r="K5433" i="22"/>
  <c r="O5433" i="22" s="1"/>
  <c r="J5433" i="22"/>
  <c r="N5433" i="22" s="1"/>
  <c r="T5433" i="22"/>
  <c r="G5434" i="22"/>
  <c r="R5431" i="22"/>
  <c r="P5432" i="22"/>
  <c r="Q5432" i="22" s="1"/>
  <c r="U5432" i="22" s="1"/>
  <c r="L5433" i="22"/>
  <c r="S5431" i="22"/>
  <c r="K5434" i="22"/>
  <c r="O5434" i="22" s="1"/>
  <c r="J5434" i="22" l="1"/>
  <c r="N5434" i="22" s="1"/>
  <c r="T5434" i="22"/>
  <c r="G5435" i="22"/>
  <c r="R5432" i="22"/>
  <c r="P5433" i="22"/>
  <c r="Q5433" i="22" s="1"/>
  <c r="U5433" i="22" s="1"/>
  <c r="L5434" i="22"/>
  <c r="M5433" i="22"/>
  <c r="S5432" i="22"/>
  <c r="J5435" i="22" l="1"/>
  <c r="J5436" i="22" s="1"/>
  <c r="T5435" i="22"/>
  <c r="G5436" i="22"/>
  <c r="K5435" i="22"/>
  <c r="O5435" i="22" s="1"/>
  <c r="R5433" i="22"/>
  <c r="P5434" i="22"/>
  <c r="Q5434" i="22" s="1"/>
  <c r="U5434" i="22" s="1"/>
  <c r="S5433" i="22"/>
  <c r="L5435" i="22"/>
  <c r="M5434" i="22"/>
  <c r="N5435" i="22" l="1"/>
  <c r="K5436" i="22"/>
  <c r="O5436" i="22" s="1"/>
  <c r="T5436" i="22"/>
  <c r="G5437" i="22"/>
  <c r="R5434" i="22"/>
  <c r="P5435" i="22"/>
  <c r="Q5435" i="22" s="1"/>
  <c r="U5435" i="22" s="1"/>
  <c r="L5436" i="22"/>
  <c r="N5436" i="22"/>
  <c r="J5437" i="22"/>
  <c r="S5434" i="22"/>
  <c r="M5435" i="22"/>
  <c r="T5437" i="22" l="1"/>
  <c r="G5438" i="22"/>
  <c r="K5437" i="22"/>
  <c r="O5437" i="22" s="1"/>
  <c r="R5435" i="22"/>
  <c r="P5436" i="22"/>
  <c r="Q5436" i="22" s="1"/>
  <c r="U5436" i="22" s="1"/>
  <c r="S5435" i="22"/>
  <c r="L5437" i="22"/>
  <c r="N5437" i="22"/>
  <c r="J5438" i="22"/>
  <c r="M5436" i="22"/>
  <c r="K5438" i="22" l="1"/>
  <c r="O5438" i="22" s="1"/>
  <c r="T5438" i="22"/>
  <c r="G5439" i="22"/>
  <c r="R5436" i="22"/>
  <c r="P5437" i="22"/>
  <c r="Q5437" i="22" s="1"/>
  <c r="U5437" i="22" s="1"/>
  <c r="S5436" i="22"/>
  <c r="L5438" i="22"/>
  <c r="J5439" i="22"/>
  <c r="N5438" i="22"/>
  <c r="M5437" i="22"/>
  <c r="T5439" i="22" l="1"/>
  <c r="G5440" i="22"/>
  <c r="K5439" i="22"/>
  <c r="O5439" i="22" s="1"/>
  <c r="R5437" i="22"/>
  <c r="P5438" i="22"/>
  <c r="Q5438" i="22" s="1"/>
  <c r="U5438" i="22" s="1"/>
  <c r="L5439" i="22"/>
  <c r="S5437" i="22"/>
  <c r="N5439" i="22"/>
  <c r="J5440" i="22"/>
  <c r="M5438" i="22"/>
  <c r="K5440" i="22" l="1"/>
  <c r="O5440" i="22" s="1"/>
  <c r="T5440" i="22"/>
  <c r="G5441" i="22"/>
  <c r="M5439" i="22"/>
  <c r="R5438" i="22"/>
  <c r="P5439" i="22"/>
  <c r="Q5439" i="22" s="1"/>
  <c r="U5439" i="22" s="1"/>
  <c r="N5440" i="22"/>
  <c r="J5441" i="22"/>
  <c r="L5440" i="22"/>
  <c r="S5438" i="22"/>
  <c r="K5441" i="22" l="1"/>
  <c r="O5441" i="22" s="1"/>
  <c r="T5441" i="22"/>
  <c r="G5442" i="22"/>
  <c r="J5442" i="22" s="1"/>
  <c r="R5439" i="22"/>
  <c r="P5440" i="22"/>
  <c r="Q5440" i="22" s="1"/>
  <c r="U5440" i="22" s="1"/>
  <c r="N5441" i="22"/>
  <c r="L5441" i="22"/>
  <c r="M5441" i="22" s="1"/>
  <c r="S5439" i="22"/>
  <c r="M5440" i="22"/>
  <c r="K5442" i="22" l="1"/>
  <c r="O5442" i="22" s="1"/>
  <c r="T5442" i="22"/>
  <c r="G5443" i="22"/>
  <c r="R5440" i="22"/>
  <c r="P5441" i="22"/>
  <c r="Q5441" i="22" s="1"/>
  <c r="U5441" i="22" s="1"/>
  <c r="J5443" i="22"/>
  <c r="N5442" i="22"/>
  <c r="S5440" i="22"/>
  <c r="L5442" i="22"/>
  <c r="M5442" i="22" l="1"/>
  <c r="K5443" i="22"/>
  <c r="O5443" i="22" s="1"/>
  <c r="T5443" i="22"/>
  <c r="G5444" i="22"/>
  <c r="R5441" i="22"/>
  <c r="P5442" i="22"/>
  <c r="Q5442" i="22" s="1"/>
  <c r="U5442" i="22" s="1"/>
  <c r="J5444" i="22"/>
  <c r="N5443" i="22"/>
  <c r="L5443" i="22"/>
  <c r="M5443" i="22" s="1"/>
  <c r="S5441" i="22"/>
  <c r="K5444" i="22"/>
  <c r="O5444" i="22" s="1"/>
  <c r="T5444" i="22" l="1"/>
  <c r="G5445" i="22"/>
  <c r="R5442" i="22"/>
  <c r="P5443" i="22"/>
  <c r="Q5443" i="22" s="1"/>
  <c r="U5443" i="22" s="1"/>
  <c r="K5445" i="22"/>
  <c r="O5445" i="22" s="1"/>
  <c r="S5442" i="22"/>
  <c r="L5444" i="22"/>
  <c r="M5444" i="22" s="1"/>
  <c r="J5445" i="22"/>
  <c r="N5444" i="22"/>
  <c r="T5445" i="22" l="1"/>
  <c r="G5446" i="22"/>
  <c r="R5443" i="22"/>
  <c r="P5444" i="22"/>
  <c r="Q5444" i="22" s="1"/>
  <c r="U5444" i="22" s="1"/>
  <c r="K5446" i="22"/>
  <c r="O5446" i="22" s="1"/>
  <c r="S5443" i="22"/>
  <c r="N5445" i="22"/>
  <c r="J5446" i="22"/>
  <c r="L5445" i="22"/>
  <c r="T5446" i="22" l="1"/>
  <c r="G5447" i="22"/>
  <c r="R5444" i="22"/>
  <c r="P5445" i="22"/>
  <c r="Q5445" i="22" s="1"/>
  <c r="U5445" i="22" s="1"/>
  <c r="S5444" i="22"/>
  <c r="L5446" i="22"/>
  <c r="K5447" i="22"/>
  <c r="O5447" i="22" s="1"/>
  <c r="M5445" i="22"/>
  <c r="J5447" i="22"/>
  <c r="N5446" i="22"/>
  <c r="T5447" i="22" l="1"/>
  <c r="G5448" i="22"/>
  <c r="R5445" i="22"/>
  <c r="P5446" i="22"/>
  <c r="Q5446" i="22" s="1"/>
  <c r="U5446" i="22" s="1"/>
  <c r="L5447" i="22"/>
  <c r="M5447" i="22" s="1"/>
  <c r="N5447" i="22"/>
  <c r="J5448" i="22"/>
  <c r="M5446" i="22"/>
  <c r="S5445" i="22"/>
  <c r="K5448" i="22"/>
  <c r="O5448" i="22" s="1"/>
  <c r="T5448" i="22" l="1"/>
  <c r="G5449" i="22"/>
  <c r="R5446" i="22"/>
  <c r="P5447" i="22"/>
  <c r="Q5447" i="22" s="1"/>
  <c r="U5447" i="22" s="1"/>
  <c r="K5449" i="22"/>
  <c r="O5449" i="22" s="1"/>
  <c r="L5448" i="22"/>
  <c r="S5446" i="22"/>
  <c r="N5448" i="22"/>
  <c r="J5449" i="22"/>
  <c r="T5449" i="22" l="1"/>
  <c r="G5450" i="22"/>
  <c r="R5447" i="22"/>
  <c r="P5448" i="22"/>
  <c r="Q5448" i="22" s="1"/>
  <c r="U5448" i="22" s="1"/>
  <c r="N5449" i="22"/>
  <c r="L5449" i="22"/>
  <c r="M5448" i="22"/>
  <c r="K5450" i="22"/>
  <c r="O5450" i="22" s="1"/>
  <c r="S5447" i="22"/>
  <c r="T5450" i="22" l="1"/>
  <c r="G5451" i="22"/>
  <c r="J5450" i="22"/>
  <c r="N5450" i="22" s="1"/>
  <c r="R5448" i="22"/>
  <c r="P5449" i="22"/>
  <c r="Q5449" i="22" s="1"/>
  <c r="U5449" i="22" s="1"/>
  <c r="S5448" i="22"/>
  <c r="K5451" i="22"/>
  <c r="O5451" i="22" s="1"/>
  <c r="L5450" i="22"/>
  <c r="M5449" i="22"/>
  <c r="J5451" i="22" l="1"/>
  <c r="J5452" i="22" s="1"/>
  <c r="T5451" i="22"/>
  <c r="G5452" i="22"/>
  <c r="R5449" i="22"/>
  <c r="P5450" i="22"/>
  <c r="Q5450" i="22" s="1"/>
  <c r="U5450" i="22" s="1"/>
  <c r="L5451" i="22"/>
  <c r="M5451" i="22" s="1"/>
  <c r="N5451" i="22"/>
  <c r="S5449" i="22"/>
  <c r="K5452" i="22"/>
  <c r="O5452" i="22" s="1"/>
  <c r="M5450" i="22"/>
  <c r="T5452" i="22" l="1"/>
  <c r="G5453" i="22"/>
  <c r="R5450" i="22"/>
  <c r="P5451" i="22"/>
  <c r="Q5451" i="22" s="1"/>
  <c r="U5451" i="22" s="1"/>
  <c r="K5453" i="22"/>
  <c r="O5453" i="22" s="1"/>
  <c r="L5452" i="22"/>
  <c r="M5452" i="22" s="1"/>
  <c r="N5452" i="22"/>
  <c r="J5453" i="22"/>
  <c r="S5450" i="22"/>
  <c r="T5453" i="22" l="1"/>
  <c r="G5454" i="22"/>
  <c r="R5451" i="22"/>
  <c r="P5452" i="22"/>
  <c r="Q5452" i="22" s="1"/>
  <c r="U5452" i="22" s="1"/>
  <c r="L5453" i="22"/>
  <c r="M5453" i="22" s="1"/>
  <c r="N5453" i="22"/>
  <c r="S5451" i="22"/>
  <c r="K5454" i="22"/>
  <c r="O5454" i="22" s="1"/>
  <c r="T5454" i="22" l="1"/>
  <c r="G5455" i="22"/>
  <c r="K5455" i="22" s="1"/>
  <c r="O5455" i="22" s="1"/>
  <c r="J5454" i="22"/>
  <c r="N5454" i="22" s="1"/>
  <c r="R5452" i="22"/>
  <c r="P5453" i="22"/>
  <c r="Q5453" i="22" s="1"/>
  <c r="U5453" i="22" s="1"/>
  <c r="L5454" i="22"/>
  <c r="S5452" i="22"/>
  <c r="T5455" i="22" l="1"/>
  <c r="G5456" i="22"/>
  <c r="J5455" i="22"/>
  <c r="N5455" i="22" s="1"/>
  <c r="R5453" i="22"/>
  <c r="P5454" i="22"/>
  <c r="Q5454" i="22" s="1"/>
  <c r="U5454" i="22" s="1"/>
  <c r="L5455" i="22"/>
  <c r="M5454" i="22"/>
  <c r="S5453" i="22"/>
  <c r="K5456" i="22"/>
  <c r="O5456" i="22" s="1"/>
  <c r="J5456" i="22" l="1"/>
  <c r="N5456" i="22" s="1"/>
  <c r="T5456" i="22"/>
  <c r="G5457" i="22"/>
  <c r="M5455" i="22"/>
  <c r="R5454" i="22"/>
  <c r="S5454" i="22"/>
  <c r="P5455" i="22"/>
  <c r="Q5455" i="22" s="1"/>
  <c r="U5455" i="22" s="1"/>
  <c r="K5457" i="22"/>
  <c r="O5457" i="22" s="1"/>
  <c r="L5456" i="22"/>
  <c r="J5457" i="22" l="1"/>
  <c r="N5457" i="22" s="1"/>
  <c r="M5456" i="22"/>
  <c r="T5457" i="22"/>
  <c r="G5458" i="22"/>
  <c r="K5458" i="22" s="1"/>
  <c r="O5458" i="22" s="1"/>
  <c r="P5456" i="22"/>
  <c r="Q5456" i="22" s="1"/>
  <c r="U5456" i="22" s="1"/>
  <c r="R5455" i="22"/>
  <c r="S5455" i="22"/>
  <c r="L5457" i="22"/>
  <c r="T5458" i="22" l="1"/>
  <c r="G5459" i="22"/>
  <c r="J5458" i="22"/>
  <c r="N5458" i="22" s="1"/>
  <c r="P5457" i="22"/>
  <c r="Q5457" i="22" s="1"/>
  <c r="U5457" i="22" s="1"/>
  <c r="L5458" i="22"/>
  <c r="M5457" i="22"/>
  <c r="S5456" i="22"/>
  <c r="R5456" i="22"/>
  <c r="J5459" i="22" l="1"/>
  <c r="J5460" i="22" s="1"/>
  <c r="T5459" i="22"/>
  <c r="G5460" i="22"/>
  <c r="K5459" i="22"/>
  <c r="O5459" i="22" s="1"/>
  <c r="P5458" i="22"/>
  <c r="Q5458" i="22" s="1"/>
  <c r="U5458" i="22" s="1"/>
  <c r="S5457" i="22"/>
  <c r="R5457" i="22"/>
  <c r="L5459" i="22"/>
  <c r="N5459" i="22"/>
  <c r="M5458" i="22"/>
  <c r="T5460" i="22" l="1"/>
  <c r="G5461" i="22"/>
  <c r="K5460" i="22"/>
  <c r="O5460" i="22" s="1"/>
  <c r="P5459" i="22"/>
  <c r="Q5459" i="22" s="1"/>
  <c r="U5459" i="22" s="1"/>
  <c r="S5458" i="22"/>
  <c r="R5458" i="22"/>
  <c r="L5460" i="22"/>
  <c r="J5461" i="22"/>
  <c r="N5460" i="22"/>
  <c r="M5459" i="22"/>
  <c r="T5461" i="22" l="1"/>
  <c r="G5462" i="22"/>
  <c r="K5461" i="22"/>
  <c r="O5461" i="22" s="1"/>
  <c r="P5460" i="22"/>
  <c r="Q5460" i="22" s="1"/>
  <c r="U5460" i="22" s="1"/>
  <c r="L5461" i="22"/>
  <c r="J5462" i="22"/>
  <c r="N5461" i="22"/>
  <c r="R5459" i="22"/>
  <c r="M5460" i="22"/>
  <c r="S5459" i="22"/>
  <c r="K5462" i="22" l="1"/>
  <c r="O5462" i="22" s="1"/>
  <c r="M5461" i="22"/>
  <c r="T5462" i="22"/>
  <c r="G5463" i="22"/>
  <c r="P5461" i="22"/>
  <c r="Q5461" i="22" s="1"/>
  <c r="U5461" i="22" s="1"/>
  <c r="S5460" i="22"/>
  <c r="N5462" i="22"/>
  <c r="L5462" i="22"/>
  <c r="R5460" i="22"/>
  <c r="K5463" i="22" l="1"/>
  <c r="O5463" i="22" s="1"/>
  <c r="T5463" i="22"/>
  <c r="G5464" i="22"/>
  <c r="J5463" i="22"/>
  <c r="N5463" i="22" s="1"/>
  <c r="P5462" i="22"/>
  <c r="Q5462" i="22" s="1"/>
  <c r="U5462" i="22" s="1"/>
  <c r="R5461" i="22"/>
  <c r="K5464" i="22"/>
  <c r="O5464" i="22" s="1"/>
  <c r="S5461" i="22"/>
  <c r="L5463" i="22"/>
  <c r="M5462" i="22"/>
  <c r="P5463" i="22" l="1"/>
  <c r="Q5463" i="22" s="1"/>
  <c r="U5463" i="22" s="1"/>
  <c r="M5463" i="22"/>
  <c r="J5464" i="22"/>
  <c r="N5464" i="22" s="1"/>
  <c r="T5464" i="22"/>
  <c r="G5465" i="22"/>
  <c r="K5465" i="22"/>
  <c r="O5465" i="22" s="1"/>
  <c r="S5462" i="22"/>
  <c r="R5462" i="22"/>
  <c r="L5464" i="22"/>
  <c r="J5465" i="22" l="1"/>
  <c r="N5465" i="22" s="1"/>
  <c r="M5464" i="22"/>
  <c r="T5465" i="22"/>
  <c r="G5466" i="22"/>
  <c r="P5464" i="22"/>
  <c r="Q5464" i="22" s="1"/>
  <c r="U5464" i="22" s="1"/>
  <c r="S5463" i="22"/>
  <c r="J5466" i="22"/>
  <c r="R5463" i="22"/>
  <c r="K5466" i="22"/>
  <c r="O5466" i="22" s="1"/>
  <c r="L5465" i="22"/>
  <c r="M5465" i="22" s="1"/>
  <c r="T5466" i="22" l="1"/>
  <c r="G5467" i="22"/>
  <c r="P5465" i="22"/>
  <c r="Q5465" i="22" s="1"/>
  <c r="U5465" i="22" s="1"/>
  <c r="R5464" i="22"/>
  <c r="K5467" i="22"/>
  <c r="O5467" i="22" s="1"/>
  <c r="L5466" i="22"/>
  <c r="N5466" i="22"/>
  <c r="J5467" i="22"/>
  <c r="S5464" i="22"/>
  <c r="T5467" i="22" l="1"/>
  <c r="G5468" i="22"/>
  <c r="R5465" i="22"/>
  <c r="P5466" i="22"/>
  <c r="Q5466" i="22" s="1"/>
  <c r="U5466" i="22" s="1"/>
  <c r="S5465" i="22"/>
  <c r="L5467" i="22"/>
  <c r="M5467" i="22" s="1"/>
  <c r="N5467" i="22"/>
  <c r="J5468" i="22"/>
  <c r="M5466" i="22"/>
  <c r="T5468" i="22" l="1"/>
  <c r="G5469" i="22"/>
  <c r="K5468" i="22"/>
  <c r="O5468" i="22" s="1"/>
  <c r="R5466" i="22"/>
  <c r="P5467" i="22"/>
  <c r="Q5467" i="22" s="1"/>
  <c r="U5467" i="22" s="1"/>
  <c r="N5468" i="22"/>
  <c r="J5469" i="22"/>
  <c r="S5466" i="22"/>
  <c r="L5468" i="22"/>
  <c r="M5468" i="22" l="1"/>
  <c r="K5469" i="22"/>
  <c r="O5469" i="22" s="1"/>
  <c r="T5469" i="22"/>
  <c r="G5470" i="22"/>
  <c r="R5467" i="22"/>
  <c r="P5468" i="22"/>
  <c r="Q5468" i="22" s="1"/>
  <c r="U5468" i="22" s="1"/>
  <c r="S5467" i="22"/>
  <c r="N5469" i="22"/>
  <c r="J5470" i="22"/>
  <c r="L5469" i="22"/>
  <c r="T5470" i="22" l="1"/>
  <c r="G5471" i="22"/>
  <c r="J5471" i="22" s="1"/>
  <c r="K5470" i="22"/>
  <c r="O5470" i="22" s="1"/>
  <c r="R5468" i="22"/>
  <c r="P5469" i="22"/>
  <c r="Q5469" i="22" s="1"/>
  <c r="U5469" i="22" s="1"/>
  <c r="N5470" i="22"/>
  <c r="L5470" i="22"/>
  <c r="S5468" i="22"/>
  <c r="M5469" i="22"/>
  <c r="K5471" i="22" l="1"/>
  <c r="O5471" i="22" s="1"/>
  <c r="M5470" i="22"/>
  <c r="T5471" i="22"/>
  <c r="G5472" i="22"/>
  <c r="K5472" i="22" s="1"/>
  <c r="O5472" i="22" s="1"/>
  <c r="R5469" i="22"/>
  <c r="P5470" i="22"/>
  <c r="Q5470" i="22" s="1"/>
  <c r="U5470" i="22" s="1"/>
  <c r="S5469" i="22"/>
  <c r="N5471" i="22"/>
  <c r="L5471" i="22"/>
  <c r="J5472" i="22" l="1"/>
  <c r="J5473" i="22" s="1"/>
  <c r="T5472" i="22"/>
  <c r="G5473" i="22"/>
  <c r="R5470" i="22"/>
  <c r="P5471" i="22"/>
  <c r="Q5471" i="22" s="1"/>
  <c r="U5471" i="22" s="1"/>
  <c r="L5472" i="22"/>
  <c r="M5472" i="22" s="1"/>
  <c r="M5471" i="22"/>
  <c r="S5470" i="22"/>
  <c r="K5473" i="22"/>
  <c r="O5473" i="22" s="1"/>
  <c r="N5472" i="22" l="1"/>
  <c r="T5473" i="22"/>
  <c r="G5474" i="22"/>
  <c r="R5471" i="22"/>
  <c r="P5472" i="22"/>
  <c r="Q5472" i="22" s="1"/>
  <c r="U5472" i="22" s="1"/>
  <c r="J5474" i="22"/>
  <c r="N5473" i="22"/>
  <c r="L5473" i="22"/>
  <c r="M5473" i="22" s="1"/>
  <c r="S5471" i="22"/>
  <c r="K5474" i="22"/>
  <c r="O5474" i="22" s="1"/>
  <c r="T5474" i="22" l="1"/>
  <c r="G5475" i="22"/>
  <c r="J5475" i="22" s="1"/>
  <c r="R5472" i="22"/>
  <c r="P5473" i="22"/>
  <c r="Q5473" i="22" s="1"/>
  <c r="U5473" i="22" s="1"/>
  <c r="K5475" i="22"/>
  <c r="O5475" i="22" s="1"/>
  <c r="N5474" i="22"/>
  <c r="S5472" i="22"/>
  <c r="L5474" i="22"/>
  <c r="M5474" i="22" s="1"/>
  <c r="T5475" i="22" l="1"/>
  <c r="G5476" i="22"/>
  <c r="R5473" i="22"/>
  <c r="P5474" i="22"/>
  <c r="Q5474" i="22" s="1"/>
  <c r="U5474" i="22" s="1"/>
  <c r="N5475" i="22"/>
  <c r="L5475" i="22"/>
  <c r="M5475" i="22" s="1"/>
  <c r="K5476" i="22"/>
  <c r="O5476" i="22" s="1"/>
  <c r="S5473" i="22"/>
  <c r="T5476" i="22" l="1"/>
  <c r="G5477" i="22"/>
  <c r="J5476" i="22"/>
  <c r="N5476" i="22" s="1"/>
  <c r="R5474" i="22"/>
  <c r="P5475" i="22"/>
  <c r="Q5475" i="22" s="1"/>
  <c r="U5475" i="22" s="1"/>
  <c r="S5474" i="22"/>
  <c r="K5477" i="22"/>
  <c r="O5477" i="22" s="1"/>
  <c r="L5476" i="22"/>
  <c r="T5477" i="22" l="1"/>
  <c r="G5478" i="22"/>
  <c r="J5477" i="22"/>
  <c r="J5478" i="22" s="1"/>
  <c r="R5475" i="22"/>
  <c r="P5476" i="22"/>
  <c r="Q5476" i="22" s="1"/>
  <c r="U5476" i="22" s="1"/>
  <c r="S5475" i="22"/>
  <c r="L5477" i="22"/>
  <c r="M5476" i="22"/>
  <c r="K5478" i="22"/>
  <c r="O5478" i="22" s="1"/>
  <c r="N5477" i="22" l="1"/>
  <c r="T5478" i="22"/>
  <c r="G5479" i="22"/>
  <c r="K5479" i="22" s="1"/>
  <c r="O5479" i="22" s="1"/>
  <c r="R5476" i="22"/>
  <c r="P5477" i="22"/>
  <c r="Q5477" i="22" s="1"/>
  <c r="U5477" i="22" s="1"/>
  <c r="S5476" i="22"/>
  <c r="L5478" i="22"/>
  <c r="J5479" i="22"/>
  <c r="N5478" i="22"/>
  <c r="M5477" i="22"/>
  <c r="T5479" i="22" l="1"/>
  <c r="G5480" i="22"/>
  <c r="J5480" i="22" s="1"/>
  <c r="P5478" i="22"/>
  <c r="Q5478" i="22" s="1"/>
  <c r="U5478" i="22" s="1"/>
  <c r="R5477" i="22"/>
  <c r="S5477" i="22"/>
  <c r="L5479" i="22"/>
  <c r="M5479" i="22" s="1"/>
  <c r="N5479" i="22"/>
  <c r="M5478" i="22"/>
  <c r="K5480" i="22" l="1"/>
  <c r="O5480" i="22" s="1"/>
  <c r="T5480" i="22"/>
  <c r="G5481" i="22"/>
  <c r="P5479" i="22"/>
  <c r="Q5479" i="22" s="1"/>
  <c r="U5479" i="22" s="1"/>
  <c r="J5481" i="22"/>
  <c r="N5480" i="22"/>
  <c r="S5478" i="22"/>
  <c r="L5480" i="22"/>
  <c r="R5478" i="22"/>
  <c r="K5481" i="22" l="1"/>
  <c r="O5481" i="22" s="1"/>
  <c r="T5481" i="22"/>
  <c r="G5482" i="22"/>
  <c r="P5480" i="22"/>
  <c r="Q5480" i="22" s="1"/>
  <c r="U5480" i="22" s="1"/>
  <c r="S5479" i="22"/>
  <c r="R5479" i="22"/>
  <c r="L5481" i="22"/>
  <c r="M5481" i="22" s="1"/>
  <c r="M5480" i="22"/>
  <c r="N5481" i="22"/>
  <c r="J5482" i="22"/>
  <c r="K5482" i="22" l="1"/>
  <c r="O5482" i="22" s="1"/>
  <c r="T5482" i="22"/>
  <c r="G5483" i="22"/>
  <c r="P5481" i="22"/>
  <c r="Q5481" i="22" s="1"/>
  <c r="U5481" i="22" s="1"/>
  <c r="S5480" i="22"/>
  <c r="R5480" i="22"/>
  <c r="N5482" i="22"/>
  <c r="L5482" i="22"/>
  <c r="K5483" i="22" l="1"/>
  <c r="O5483" i="22" s="1"/>
  <c r="M5482" i="22"/>
  <c r="T5483" i="22"/>
  <c r="G5484" i="22"/>
  <c r="J5483" i="22"/>
  <c r="N5483" i="22" s="1"/>
  <c r="P5482" i="22"/>
  <c r="Q5482" i="22" s="1"/>
  <c r="U5482" i="22" s="1"/>
  <c r="R5481" i="22"/>
  <c r="K5484" i="22"/>
  <c r="O5484" i="22" s="1"/>
  <c r="L5483" i="22"/>
  <c r="S5481" i="22"/>
  <c r="J5484" i="22" l="1"/>
  <c r="N5484" i="22" s="1"/>
  <c r="T5484" i="22"/>
  <c r="G5485" i="22"/>
  <c r="P5483" i="22"/>
  <c r="Q5483" i="22" s="1"/>
  <c r="U5483" i="22" s="1"/>
  <c r="R5482" i="22"/>
  <c r="S5482" i="22"/>
  <c r="K5485" i="22"/>
  <c r="O5485" i="22" s="1"/>
  <c r="L5484" i="22"/>
  <c r="M5484" i="22" s="1"/>
  <c r="M5483" i="22"/>
  <c r="T5485" i="22" l="1"/>
  <c r="G5486" i="22"/>
  <c r="K5486" i="22" s="1"/>
  <c r="O5486" i="22" s="1"/>
  <c r="J5485" i="22"/>
  <c r="N5485" i="22" s="1"/>
  <c r="P5484" i="22"/>
  <c r="Q5484" i="22" s="1"/>
  <c r="U5484" i="22" s="1"/>
  <c r="R5483" i="22"/>
  <c r="L5485" i="22"/>
  <c r="S5483" i="22"/>
  <c r="J5486" i="22" l="1"/>
  <c r="M5485" i="22"/>
  <c r="T5486" i="22"/>
  <c r="G5487" i="22"/>
  <c r="K5487" i="22" s="1"/>
  <c r="O5487" i="22" s="1"/>
  <c r="R5484" i="22"/>
  <c r="P5485" i="22"/>
  <c r="Q5485" i="22" s="1"/>
  <c r="U5485" i="22" s="1"/>
  <c r="S5484" i="22"/>
  <c r="N5486" i="22"/>
  <c r="J5487" i="22"/>
  <c r="L5486" i="22"/>
  <c r="T5487" i="22" l="1"/>
  <c r="G5488" i="22"/>
  <c r="R5485" i="22"/>
  <c r="P5486" i="22"/>
  <c r="Q5486" i="22" s="1"/>
  <c r="U5486" i="22" s="1"/>
  <c r="L5487" i="22"/>
  <c r="M5486" i="22"/>
  <c r="S5485" i="22"/>
  <c r="N5487" i="22"/>
  <c r="J5488" i="22"/>
  <c r="T5488" i="22" l="1"/>
  <c r="G5489" i="22"/>
  <c r="K5488" i="22"/>
  <c r="O5488" i="22" s="1"/>
  <c r="R5486" i="22"/>
  <c r="P5487" i="22"/>
  <c r="Q5487" i="22" s="1"/>
  <c r="U5487" i="22" s="1"/>
  <c r="N5488" i="22"/>
  <c r="J5489" i="22"/>
  <c r="L5488" i="22"/>
  <c r="M5487" i="22"/>
  <c r="S5486" i="22"/>
  <c r="M5488" i="22" l="1"/>
  <c r="T5489" i="22"/>
  <c r="G5490" i="22"/>
  <c r="J5490" i="22" s="1"/>
  <c r="K5489" i="22"/>
  <c r="O5489" i="22" s="1"/>
  <c r="R5487" i="22"/>
  <c r="P5488" i="22"/>
  <c r="Q5488" i="22" s="1"/>
  <c r="U5488" i="22" s="1"/>
  <c r="N5489" i="22"/>
  <c r="S5487" i="22"/>
  <c r="L5489" i="22"/>
  <c r="M5489" i="22" l="1"/>
  <c r="T5490" i="22"/>
  <c r="G5491" i="22"/>
  <c r="J5491" i="22" s="1"/>
  <c r="K5490" i="22"/>
  <c r="O5490" i="22" s="1"/>
  <c r="R5488" i="22"/>
  <c r="P5489" i="22"/>
  <c r="Q5489" i="22" s="1"/>
  <c r="U5489" i="22" s="1"/>
  <c r="N5490" i="22"/>
  <c r="L5490" i="22"/>
  <c r="S5488" i="22"/>
  <c r="K5491" i="22" l="1"/>
  <c r="O5491" i="22" s="1"/>
  <c r="T5491" i="22"/>
  <c r="G5492" i="22"/>
  <c r="R5489" i="22"/>
  <c r="P5490" i="22"/>
  <c r="Q5490" i="22" s="1"/>
  <c r="U5490" i="22" s="1"/>
  <c r="N5491" i="22"/>
  <c r="L5491" i="22"/>
  <c r="M5490" i="22"/>
  <c r="S5489" i="22"/>
  <c r="K5492" i="22" l="1"/>
  <c r="O5492" i="22" s="1"/>
  <c r="T5492" i="22"/>
  <c r="G5493" i="22"/>
  <c r="J5492" i="22"/>
  <c r="N5492" i="22" s="1"/>
  <c r="R5490" i="22"/>
  <c r="P5491" i="22"/>
  <c r="Q5491" i="22" s="1"/>
  <c r="U5491" i="22" s="1"/>
  <c r="S5490" i="22"/>
  <c r="L5492" i="22"/>
  <c r="M5491" i="22"/>
  <c r="J5493" i="22" l="1"/>
  <c r="N5493" i="22" s="1"/>
  <c r="T5493" i="22"/>
  <c r="G5494" i="22"/>
  <c r="K5493" i="22"/>
  <c r="O5493" i="22" s="1"/>
  <c r="R5491" i="22"/>
  <c r="P5492" i="22"/>
  <c r="Q5492" i="22" s="1"/>
  <c r="U5492" i="22" s="1"/>
  <c r="L5493" i="22"/>
  <c r="S5491" i="22"/>
  <c r="M5492" i="22"/>
  <c r="J5494" i="22" l="1"/>
  <c r="K5494" i="22"/>
  <c r="O5494" i="22" s="1"/>
  <c r="T5494" i="22"/>
  <c r="G5495" i="22"/>
  <c r="R5492" i="22"/>
  <c r="P5493" i="22"/>
  <c r="Q5493" i="22" s="1"/>
  <c r="U5493" i="22" s="1"/>
  <c r="L5494" i="22"/>
  <c r="N5494" i="22"/>
  <c r="J5495" i="22"/>
  <c r="M5493" i="22"/>
  <c r="S5492" i="22"/>
  <c r="M5494" i="22" l="1"/>
  <c r="K5495" i="22"/>
  <c r="O5495" i="22" s="1"/>
  <c r="T5495" i="22"/>
  <c r="G5496" i="22"/>
  <c r="R5493" i="22"/>
  <c r="P5494" i="22"/>
  <c r="Q5494" i="22" s="1"/>
  <c r="U5494" i="22" s="1"/>
  <c r="L5495" i="22"/>
  <c r="S5493" i="22"/>
  <c r="N5495" i="22"/>
  <c r="J5496" i="22"/>
  <c r="K5496" i="22" l="1"/>
  <c r="O5496" i="22" s="1"/>
  <c r="T5496" i="22"/>
  <c r="G5497" i="22"/>
  <c r="R5494" i="22"/>
  <c r="P5495" i="22"/>
  <c r="Q5495" i="22" s="1"/>
  <c r="U5495" i="22" s="1"/>
  <c r="N5496" i="22"/>
  <c r="S5494" i="22"/>
  <c r="L5496" i="22"/>
  <c r="M5495" i="22"/>
  <c r="K5497" i="22" l="1"/>
  <c r="O5497" i="22" s="1"/>
  <c r="T5497" i="22"/>
  <c r="G5498" i="22"/>
  <c r="J5497" i="22"/>
  <c r="J5498" i="22" s="1"/>
  <c r="R5495" i="22"/>
  <c r="P5496" i="22"/>
  <c r="Q5496" i="22" s="1"/>
  <c r="U5496" i="22" s="1"/>
  <c r="L5497" i="22"/>
  <c r="M5496" i="22"/>
  <c r="S5495" i="22"/>
  <c r="M5497" i="22" l="1"/>
  <c r="N5497" i="22"/>
  <c r="P5497" i="22" s="1"/>
  <c r="Q5497" i="22" s="1"/>
  <c r="U5497" i="22" s="1"/>
  <c r="T5498" i="22"/>
  <c r="G5499" i="22"/>
  <c r="K5498" i="22"/>
  <c r="O5498" i="22" s="1"/>
  <c r="R5496" i="22"/>
  <c r="N5498" i="22"/>
  <c r="J5499" i="22"/>
  <c r="L5498" i="22"/>
  <c r="S5496" i="22"/>
  <c r="M5498" i="22" l="1"/>
  <c r="K5499" i="22"/>
  <c r="O5499" i="22" s="1"/>
  <c r="T5499" i="22"/>
  <c r="G5500" i="22"/>
  <c r="R5497" i="22"/>
  <c r="P5498" i="22"/>
  <c r="Q5498" i="22" s="1"/>
  <c r="U5498" i="22" s="1"/>
  <c r="N5499" i="22"/>
  <c r="S5497" i="22"/>
  <c r="L5499" i="22"/>
  <c r="K5500" i="22" l="1"/>
  <c r="O5500" i="22" s="1"/>
  <c r="T5500" i="22"/>
  <c r="G5501" i="22"/>
  <c r="J5500" i="22"/>
  <c r="N5500" i="22" s="1"/>
  <c r="R5498" i="22"/>
  <c r="P5499" i="22"/>
  <c r="Q5499" i="22" s="1"/>
  <c r="U5499" i="22" s="1"/>
  <c r="L5500" i="22"/>
  <c r="M5499" i="22"/>
  <c r="S5498" i="22"/>
  <c r="K5501" i="22"/>
  <c r="O5501" i="22" s="1"/>
  <c r="J5501" i="22" l="1"/>
  <c r="J5502" i="22" s="1"/>
  <c r="T5501" i="22"/>
  <c r="G5502" i="22"/>
  <c r="R5499" i="22"/>
  <c r="P5500" i="22"/>
  <c r="Q5500" i="22" s="1"/>
  <c r="U5500" i="22" s="1"/>
  <c r="S5499" i="22"/>
  <c r="L5501" i="22"/>
  <c r="K5502" i="22"/>
  <c r="O5502" i="22" s="1"/>
  <c r="M5500" i="22"/>
  <c r="N5501" i="22" l="1"/>
  <c r="P5501" i="22" s="1"/>
  <c r="Q5501" i="22" s="1"/>
  <c r="U5501" i="22" s="1"/>
  <c r="T5502" i="22"/>
  <c r="G5503" i="22"/>
  <c r="R5500" i="22"/>
  <c r="K5503" i="22"/>
  <c r="O5503" i="22" s="1"/>
  <c r="L5502" i="22"/>
  <c r="M5502" i="22" s="1"/>
  <c r="S5500" i="22"/>
  <c r="N5502" i="22"/>
  <c r="J5503" i="22"/>
  <c r="M5501" i="22"/>
  <c r="T5503" i="22" l="1"/>
  <c r="G5504" i="22"/>
  <c r="J5504" i="22" s="1"/>
  <c r="R5501" i="22"/>
  <c r="P5502" i="22"/>
  <c r="Q5502" i="22" s="1"/>
  <c r="U5502" i="22" s="1"/>
  <c r="L5503" i="22"/>
  <c r="M5503" i="22" s="1"/>
  <c r="N5503" i="22"/>
  <c r="S5501" i="22"/>
  <c r="T5504" i="22" l="1"/>
  <c r="G5505" i="22"/>
  <c r="K5504" i="22"/>
  <c r="O5504" i="22" s="1"/>
  <c r="R5502" i="22"/>
  <c r="P5503" i="22"/>
  <c r="Q5503" i="22" s="1"/>
  <c r="U5503" i="22" s="1"/>
  <c r="S5502" i="22"/>
  <c r="L5504" i="22"/>
  <c r="N5504" i="22"/>
  <c r="J5505" i="22"/>
  <c r="M5504" i="22" l="1"/>
  <c r="K5505" i="22"/>
  <c r="O5505" i="22" s="1"/>
  <c r="T5505" i="22"/>
  <c r="G5506" i="22"/>
  <c r="P5504" i="22"/>
  <c r="Q5504" i="22" s="1"/>
  <c r="U5504" i="22" s="1"/>
  <c r="R5503" i="22"/>
  <c r="S5503" i="22"/>
  <c r="N5505" i="22"/>
  <c r="L5505" i="22"/>
  <c r="K5506" i="22" l="1"/>
  <c r="O5506" i="22" s="1"/>
  <c r="T5506" i="22"/>
  <c r="G5507" i="22"/>
  <c r="J5506" i="22"/>
  <c r="N5506" i="22" s="1"/>
  <c r="P5505" i="22"/>
  <c r="Q5505" i="22" s="1"/>
  <c r="U5505" i="22" s="1"/>
  <c r="L5506" i="22"/>
  <c r="S5504" i="22"/>
  <c r="M5505" i="22"/>
  <c r="R5504" i="22"/>
  <c r="K5507" i="22" l="1"/>
  <c r="O5507" i="22" s="1"/>
  <c r="T5507" i="22"/>
  <c r="G5508" i="22"/>
  <c r="J5507" i="22"/>
  <c r="N5507" i="22" s="1"/>
  <c r="P5506" i="22"/>
  <c r="Q5506" i="22" s="1"/>
  <c r="U5506" i="22" s="1"/>
  <c r="R5505" i="22"/>
  <c r="S5505" i="22"/>
  <c r="L5507" i="22"/>
  <c r="M5506" i="22"/>
  <c r="J5508" i="22" l="1"/>
  <c r="J5509" i="22" s="1"/>
  <c r="K5508" i="22"/>
  <c r="O5508" i="22" s="1"/>
  <c r="T5508" i="22"/>
  <c r="G5509" i="22"/>
  <c r="P5507" i="22"/>
  <c r="Q5507" i="22" s="1"/>
  <c r="U5507" i="22" s="1"/>
  <c r="L5508" i="22"/>
  <c r="M5508" i="22" s="1"/>
  <c r="R5506" i="22"/>
  <c r="M5507" i="22"/>
  <c r="S5506" i="22"/>
  <c r="N5508" i="22" l="1"/>
  <c r="P5508" i="22" s="1"/>
  <c r="Q5508" i="22" s="1"/>
  <c r="U5508" i="22" s="1"/>
  <c r="K5509" i="22"/>
  <c r="O5509" i="22" s="1"/>
  <c r="T5509" i="22"/>
  <c r="G5510" i="22"/>
  <c r="R5507" i="22"/>
  <c r="J5510" i="22"/>
  <c r="N5509" i="22"/>
  <c r="L5509" i="22"/>
  <c r="S5507" i="22"/>
  <c r="K5510" i="22" l="1"/>
  <c r="O5510" i="22" s="1"/>
  <c r="M5509" i="22"/>
  <c r="T5510" i="22"/>
  <c r="G5511" i="22"/>
  <c r="K5511" i="22" s="1"/>
  <c r="O5511" i="22" s="1"/>
  <c r="P5509" i="22"/>
  <c r="Q5509" i="22" s="1"/>
  <c r="U5509" i="22" s="1"/>
  <c r="R5508" i="22"/>
  <c r="S5508" i="22"/>
  <c r="J5511" i="22"/>
  <c r="N5510" i="22"/>
  <c r="L5510" i="22"/>
  <c r="T5511" i="22" l="1"/>
  <c r="G5512" i="22"/>
  <c r="J5512" i="22" s="1"/>
  <c r="R5509" i="22"/>
  <c r="P5510" i="22"/>
  <c r="Q5510" i="22" s="1"/>
  <c r="U5510" i="22" s="1"/>
  <c r="L5511" i="22"/>
  <c r="M5511" i="22" s="1"/>
  <c r="N5511" i="22"/>
  <c r="M5510" i="22"/>
  <c r="S5509" i="22"/>
  <c r="K5512" i="22"/>
  <c r="O5512" i="22" s="1"/>
  <c r="T5512" i="22" l="1"/>
  <c r="G5513" i="22"/>
  <c r="R5510" i="22"/>
  <c r="P5511" i="22"/>
  <c r="Q5511" i="22" s="1"/>
  <c r="U5511" i="22" s="1"/>
  <c r="K5513" i="22"/>
  <c r="O5513" i="22" s="1"/>
  <c r="N5512" i="22"/>
  <c r="S5510" i="22"/>
  <c r="L5512" i="22"/>
  <c r="M5512" i="22" s="1"/>
  <c r="T5513" i="22" l="1"/>
  <c r="G5514" i="22"/>
  <c r="J5513" i="22"/>
  <c r="N5513" i="22" s="1"/>
  <c r="R5511" i="22"/>
  <c r="P5512" i="22"/>
  <c r="Q5512" i="22" s="1"/>
  <c r="U5512" i="22" s="1"/>
  <c r="L5513" i="22"/>
  <c r="K5514" i="22"/>
  <c r="O5514" i="22" s="1"/>
  <c r="S5511" i="22"/>
  <c r="J5514" i="22" l="1"/>
  <c r="N5514" i="22" s="1"/>
  <c r="T5514" i="22"/>
  <c r="G5515" i="22"/>
  <c r="R5512" i="22"/>
  <c r="P5513" i="22"/>
  <c r="Q5513" i="22" s="1"/>
  <c r="U5513" i="22" s="1"/>
  <c r="K5515" i="22"/>
  <c r="O5515" i="22" s="1"/>
  <c r="S5512" i="22"/>
  <c r="L5514" i="22"/>
  <c r="M5513" i="22"/>
  <c r="M5514" i="22" l="1"/>
  <c r="J5515" i="22"/>
  <c r="T5515" i="22"/>
  <c r="G5516" i="22"/>
  <c r="R5513" i="22"/>
  <c r="P5514" i="22"/>
  <c r="Q5514" i="22" s="1"/>
  <c r="U5514" i="22" s="1"/>
  <c r="L5515" i="22"/>
  <c r="M5515" i="22" s="1"/>
  <c r="S5513" i="22"/>
  <c r="K5516" i="22"/>
  <c r="O5516" i="22" s="1"/>
  <c r="J5516" i="22"/>
  <c r="N5515" i="22"/>
  <c r="T5516" i="22" l="1"/>
  <c r="G5517" i="22"/>
  <c r="R5514" i="22"/>
  <c r="P5515" i="22"/>
  <c r="Q5515" i="22" s="1"/>
  <c r="U5515" i="22" s="1"/>
  <c r="J5517" i="22"/>
  <c r="N5516" i="22"/>
  <c r="S5514" i="22"/>
  <c r="L5516" i="22"/>
  <c r="M5516" i="22" s="1"/>
  <c r="K5517" i="22"/>
  <c r="O5517" i="22" s="1"/>
  <c r="T5517" i="22" l="1"/>
  <c r="G5518" i="22"/>
  <c r="K5518" i="22" s="1"/>
  <c r="O5518" i="22" s="1"/>
  <c r="R5515" i="22"/>
  <c r="P5516" i="22"/>
  <c r="Q5516" i="22" s="1"/>
  <c r="U5516" i="22" s="1"/>
  <c r="S5515" i="22"/>
  <c r="N5517" i="22"/>
  <c r="L5517" i="22"/>
  <c r="M5517" i="22" s="1"/>
  <c r="J5518" i="22" l="1"/>
  <c r="J5519" i="22" s="1"/>
  <c r="T5518" i="22"/>
  <c r="G5519" i="22"/>
  <c r="K5519" i="22" s="1"/>
  <c r="O5519" i="22" s="1"/>
  <c r="P5517" i="22"/>
  <c r="Q5517" i="22" s="1"/>
  <c r="U5517" i="22" s="1"/>
  <c r="R5516" i="22"/>
  <c r="S5516" i="22"/>
  <c r="L5518" i="22"/>
  <c r="M5518" i="22" s="1"/>
  <c r="N5518" i="22" l="1"/>
  <c r="P5518" i="22" s="1"/>
  <c r="Q5518" i="22" s="1"/>
  <c r="U5518" i="22" s="1"/>
  <c r="T5519" i="22"/>
  <c r="G5520" i="22"/>
  <c r="N5519" i="22"/>
  <c r="J5520" i="22"/>
  <c r="S5517" i="22"/>
  <c r="L5519" i="22"/>
  <c r="R5517" i="22"/>
  <c r="T5520" i="22" l="1"/>
  <c r="G5521" i="22"/>
  <c r="K5520" i="22"/>
  <c r="O5520" i="22" s="1"/>
  <c r="P5519" i="22"/>
  <c r="Q5519" i="22" s="1"/>
  <c r="U5519" i="22" s="1"/>
  <c r="R5518" i="22"/>
  <c r="L5520" i="22"/>
  <c r="S5518" i="22"/>
  <c r="N5520" i="22"/>
  <c r="J5521" i="22"/>
  <c r="M5519" i="22"/>
  <c r="K5521" i="22" l="1"/>
  <c r="O5521" i="22" s="1"/>
  <c r="T5521" i="22"/>
  <c r="G5522" i="22"/>
  <c r="P5520" i="22"/>
  <c r="Q5520" i="22" s="1"/>
  <c r="U5520" i="22" s="1"/>
  <c r="K5522" i="22"/>
  <c r="O5522" i="22" s="1"/>
  <c r="N5521" i="22"/>
  <c r="L5521" i="22"/>
  <c r="M5521" i="22" s="1"/>
  <c r="M5520" i="22"/>
  <c r="S5519" i="22"/>
  <c r="R5519" i="22"/>
  <c r="T5522" i="22" l="1"/>
  <c r="G5523" i="22"/>
  <c r="J5522" i="22"/>
  <c r="J5523" i="22" s="1"/>
  <c r="P5521" i="22"/>
  <c r="Q5521" i="22" s="1"/>
  <c r="U5521" i="22" s="1"/>
  <c r="S5520" i="22"/>
  <c r="K5523" i="22"/>
  <c r="O5523" i="22" s="1"/>
  <c r="R5520" i="22"/>
  <c r="L5522" i="22"/>
  <c r="N5522" i="22" l="1"/>
  <c r="T5523" i="22"/>
  <c r="G5524" i="22"/>
  <c r="P5522" i="22"/>
  <c r="Q5522" i="22" s="1"/>
  <c r="U5522" i="22" s="1"/>
  <c r="K5524" i="22"/>
  <c r="O5524" i="22" s="1"/>
  <c r="L5523" i="22"/>
  <c r="M5523" i="22" s="1"/>
  <c r="M5522" i="22"/>
  <c r="S5521" i="22"/>
  <c r="R5521" i="22"/>
  <c r="J5524" i="22"/>
  <c r="N5523" i="22"/>
  <c r="T5524" i="22" l="1"/>
  <c r="G5525" i="22"/>
  <c r="P5523" i="22"/>
  <c r="Q5523" i="22" s="1"/>
  <c r="U5523" i="22" s="1"/>
  <c r="N5524" i="22"/>
  <c r="J5525" i="22"/>
  <c r="K5525" i="22"/>
  <c r="O5525" i="22" s="1"/>
  <c r="L5524" i="22"/>
  <c r="M5524" i="22" s="1"/>
  <c r="R5522" i="22"/>
  <c r="S5522" i="22"/>
  <c r="T5525" i="22" l="1"/>
  <c r="G5526" i="22"/>
  <c r="P5524" i="22"/>
  <c r="Q5524" i="22" s="1"/>
  <c r="U5524" i="22" s="1"/>
  <c r="K5526" i="22"/>
  <c r="O5526" i="22" s="1"/>
  <c r="R5523" i="22"/>
  <c r="N5525" i="22"/>
  <c r="P5525" i="22" s="1"/>
  <c r="S5523" i="22"/>
  <c r="L5525" i="22"/>
  <c r="T5526" i="22" l="1"/>
  <c r="G5527" i="22"/>
  <c r="J5526" i="22"/>
  <c r="N5526" i="22" s="1"/>
  <c r="R5524" i="22"/>
  <c r="Q5525" i="22"/>
  <c r="U5525" i="22" s="1"/>
  <c r="L5526" i="22"/>
  <c r="M5525" i="22"/>
  <c r="S5524" i="22"/>
  <c r="J5527" i="22" l="1"/>
  <c r="N5527" i="22" s="1"/>
  <c r="T5527" i="22"/>
  <c r="G5528" i="22"/>
  <c r="K5527" i="22"/>
  <c r="O5527" i="22" s="1"/>
  <c r="P5526" i="22"/>
  <c r="Q5526" i="22" s="1"/>
  <c r="U5526" i="22" s="1"/>
  <c r="S5525" i="22"/>
  <c r="L5527" i="22"/>
  <c r="R5525" i="22"/>
  <c r="M5526" i="22"/>
  <c r="K5528" i="22" l="1"/>
  <c r="O5528" i="22" s="1"/>
  <c r="M5527" i="22"/>
  <c r="T5528" i="22"/>
  <c r="G5529" i="22"/>
  <c r="J5528" i="22"/>
  <c r="N5528" i="22" s="1"/>
  <c r="P5527" i="22"/>
  <c r="Q5527" i="22" s="1"/>
  <c r="U5527" i="22" s="1"/>
  <c r="R5526" i="22"/>
  <c r="L5528" i="22"/>
  <c r="S5526" i="22"/>
  <c r="K5529" i="22" l="1"/>
  <c r="O5529" i="22" s="1"/>
  <c r="M5528" i="22"/>
  <c r="J5529" i="22"/>
  <c r="N5529" i="22" s="1"/>
  <c r="T5529" i="22"/>
  <c r="G5530" i="22"/>
  <c r="K5530" i="22" s="1"/>
  <c r="O5530" i="22" s="1"/>
  <c r="P5528" i="22"/>
  <c r="Q5528" i="22" s="1"/>
  <c r="U5528" i="22" s="1"/>
  <c r="R5527" i="22"/>
  <c r="S5527" i="22"/>
  <c r="L5529" i="22"/>
  <c r="M5529" i="22" l="1"/>
  <c r="J5530" i="22"/>
  <c r="N5530" i="22" s="1"/>
  <c r="T5530" i="22"/>
  <c r="G5531" i="22"/>
  <c r="P5529" i="22"/>
  <c r="Q5529" i="22" s="1"/>
  <c r="U5529" i="22" s="1"/>
  <c r="J5531" i="22"/>
  <c r="S5528" i="22"/>
  <c r="L5530" i="22"/>
  <c r="R5528" i="22"/>
  <c r="T5531" i="22" l="1"/>
  <c r="G5532" i="22"/>
  <c r="K5531" i="22"/>
  <c r="O5531" i="22" s="1"/>
  <c r="P5530" i="22"/>
  <c r="Q5530" i="22" s="1"/>
  <c r="U5530" i="22" s="1"/>
  <c r="S5529" i="22"/>
  <c r="L5531" i="22"/>
  <c r="M5530" i="22"/>
  <c r="R5529" i="22"/>
  <c r="N5531" i="22"/>
  <c r="J5532" i="22"/>
  <c r="M5531" i="22" l="1"/>
  <c r="K5532" i="22"/>
  <c r="O5532" i="22" s="1"/>
  <c r="P5531" i="22"/>
  <c r="Q5531" i="22" s="1"/>
  <c r="U5531" i="22" s="1"/>
  <c r="T5532" i="22"/>
  <c r="G5533" i="22"/>
  <c r="L5532" i="22"/>
  <c r="R5530" i="22"/>
  <c r="N5532" i="22"/>
  <c r="S5530" i="22"/>
  <c r="T5533" i="22" l="1"/>
  <c r="G5534" i="22"/>
  <c r="P5532" i="22"/>
  <c r="Q5532" i="22" s="1"/>
  <c r="U5532" i="22" s="1"/>
  <c r="J5533" i="22"/>
  <c r="N5533" i="22" s="1"/>
  <c r="K5533" i="22"/>
  <c r="O5533" i="22" s="1"/>
  <c r="R5531" i="22"/>
  <c r="S5531" i="22"/>
  <c r="L5533" i="22"/>
  <c r="M5532" i="22"/>
  <c r="M5533" i="22" l="1"/>
  <c r="J5534" i="22"/>
  <c r="N5534" i="22" s="1"/>
  <c r="T5534" i="22"/>
  <c r="G5535" i="22"/>
  <c r="K5534" i="22"/>
  <c r="O5534" i="22" s="1"/>
  <c r="P5533" i="22"/>
  <c r="Q5533" i="22" s="1"/>
  <c r="U5533" i="22" s="1"/>
  <c r="R5532" i="22"/>
  <c r="S5532" i="22"/>
  <c r="L5534" i="22"/>
  <c r="J5535" i="22"/>
  <c r="T5535" i="22" l="1"/>
  <c r="G5536" i="22"/>
  <c r="J5536" i="22" s="1"/>
  <c r="K5535" i="22"/>
  <c r="O5535" i="22" s="1"/>
  <c r="P5534" i="22"/>
  <c r="Q5534" i="22" s="1"/>
  <c r="U5534" i="22" s="1"/>
  <c r="L5535" i="22"/>
  <c r="K5536" i="22"/>
  <c r="O5536" i="22" s="1"/>
  <c r="N5535" i="22"/>
  <c r="S5533" i="22"/>
  <c r="M5534" i="22"/>
  <c r="R5533" i="22"/>
  <c r="T5536" i="22" l="1"/>
  <c r="G5537" i="22"/>
  <c r="M5535" i="22"/>
  <c r="P5535" i="22"/>
  <c r="Q5535" i="22" s="1"/>
  <c r="U5535" i="22" s="1"/>
  <c r="R5534" i="22"/>
  <c r="K5537" i="22"/>
  <c r="O5537" i="22" s="1"/>
  <c r="L5536" i="22"/>
  <c r="S5534" i="22"/>
  <c r="J5537" i="22"/>
  <c r="N5536" i="22"/>
  <c r="T5537" i="22" l="1"/>
  <c r="G5538" i="22"/>
  <c r="R5535" i="22"/>
  <c r="P5536" i="22"/>
  <c r="Q5536" i="22" s="1"/>
  <c r="U5536" i="22" s="1"/>
  <c r="L5537" i="22"/>
  <c r="M5537" i="22" s="1"/>
  <c r="M5536" i="22"/>
  <c r="J5538" i="22"/>
  <c r="N5537" i="22"/>
  <c r="K5538" i="22"/>
  <c r="O5538" i="22" s="1"/>
  <c r="S5535" i="22"/>
  <c r="T5538" i="22" l="1"/>
  <c r="G5539" i="22"/>
  <c r="R5536" i="22"/>
  <c r="P5537" i="22"/>
  <c r="Q5537" i="22" s="1"/>
  <c r="U5537" i="22" s="1"/>
  <c r="S5536" i="22"/>
  <c r="N5538" i="22"/>
  <c r="J5539" i="22"/>
  <c r="L5538" i="22"/>
  <c r="M5538" i="22" s="1"/>
  <c r="K5539" i="22"/>
  <c r="O5539" i="22" s="1"/>
  <c r="T5539" i="22" l="1"/>
  <c r="G5540" i="22"/>
  <c r="P5538" i="22"/>
  <c r="Q5538" i="22" s="1"/>
  <c r="U5538" i="22" s="1"/>
  <c r="R5537" i="22"/>
  <c r="S5537" i="22"/>
  <c r="K5540" i="22"/>
  <c r="O5540" i="22" s="1"/>
  <c r="N5539" i="22"/>
  <c r="J5540" i="22"/>
  <c r="L5539" i="22"/>
  <c r="M5539" i="22" s="1"/>
  <c r="T5540" i="22" l="1"/>
  <c r="G5541" i="22"/>
  <c r="J5541" i="22" s="1"/>
  <c r="P5539" i="22"/>
  <c r="Q5539" i="22" s="1"/>
  <c r="U5539" i="22" s="1"/>
  <c r="L5540" i="22"/>
  <c r="M5540" i="22" s="1"/>
  <c r="S5538" i="22"/>
  <c r="N5540" i="22"/>
  <c r="R5538" i="22"/>
  <c r="T5541" i="22" l="1"/>
  <c r="G5542" i="22"/>
  <c r="K5541" i="22"/>
  <c r="O5541" i="22" s="1"/>
  <c r="R5539" i="22"/>
  <c r="P5540" i="22"/>
  <c r="Q5540" i="22" s="1"/>
  <c r="U5540" i="22" s="1"/>
  <c r="S5539" i="22"/>
  <c r="L5541" i="22"/>
  <c r="J5542" i="22"/>
  <c r="N5541" i="22"/>
  <c r="K5542" i="22" l="1"/>
  <c r="O5542" i="22" s="1"/>
  <c r="T5542" i="22"/>
  <c r="G5543" i="22"/>
  <c r="R5540" i="22"/>
  <c r="P5541" i="22"/>
  <c r="Q5541" i="22" s="1"/>
  <c r="U5541" i="22" s="1"/>
  <c r="K5543" i="22"/>
  <c r="O5543" i="22" s="1"/>
  <c r="L5542" i="22"/>
  <c r="S5540" i="22"/>
  <c r="M5541" i="22"/>
  <c r="J5543" i="22"/>
  <c r="N5542" i="22"/>
  <c r="T5543" i="22" l="1"/>
  <c r="G5544" i="22"/>
  <c r="R5541" i="22"/>
  <c r="P5542" i="22"/>
  <c r="Q5542" i="22" s="1"/>
  <c r="U5542" i="22" s="1"/>
  <c r="L5543" i="22"/>
  <c r="M5543" i="22" s="1"/>
  <c r="M5542" i="22"/>
  <c r="N5543" i="22"/>
  <c r="J5544" i="22"/>
  <c r="S5541" i="22"/>
  <c r="T5544" i="22" l="1"/>
  <c r="G5545" i="22"/>
  <c r="K5544" i="22"/>
  <c r="O5544" i="22" s="1"/>
  <c r="R5542" i="22"/>
  <c r="P5543" i="22"/>
  <c r="Q5543" i="22" s="1"/>
  <c r="U5543" i="22" s="1"/>
  <c r="S5542" i="22"/>
  <c r="N5544" i="22"/>
  <c r="J5545" i="22"/>
  <c r="L5544" i="22"/>
  <c r="K5545" i="22" l="1"/>
  <c r="O5545" i="22" s="1"/>
  <c r="T5545" i="22"/>
  <c r="G5546" i="22"/>
  <c r="J5546" i="22" s="1"/>
  <c r="P5544" i="22"/>
  <c r="Q5544" i="22" s="1"/>
  <c r="U5544" i="22" s="1"/>
  <c r="R5543" i="22"/>
  <c r="S5543" i="22"/>
  <c r="K5546" i="22"/>
  <c r="O5546" i="22" s="1"/>
  <c r="N5545" i="22"/>
  <c r="L5545" i="22"/>
  <c r="M5544" i="22"/>
  <c r="T5546" i="22" l="1"/>
  <c r="G5547" i="22"/>
  <c r="P5545" i="22"/>
  <c r="Q5545" i="22" s="1"/>
  <c r="U5545" i="22" s="1"/>
  <c r="L5546" i="22"/>
  <c r="M5546" i="22" s="1"/>
  <c r="K5547" i="22"/>
  <c r="O5547" i="22" s="1"/>
  <c r="S5544" i="22"/>
  <c r="M5545" i="22"/>
  <c r="J5547" i="22"/>
  <c r="N5546" i="22"/>
  <c r="R5544" i="22"/>
  <c r="T5547" i="22" l="1"/>
  <c r="G5548" i="22"/>
  <c r="J5548" i="22" s="1"/>
  <c r="P5546" i="22"/>
  <c r="Q5546" i="22" s="1"/>
  <c r="U5546" i="22" s="1"/>
  <c r="R5545" i="22"/>
  <c r="S5545" i="22"/>
  <c r="K5548" i="22"/>
  <c r="O5548" i="22" s="1"/>
  <c r="N5547" i="22"/>
  <c r="L5547" i="22"/>
  <c r="T5548" i="22" l="1"/>
  <c r="G5549" i="22"/>
  <c r="P5547" i="22"/>
  <c r="Q5547" i="22" s="1"/>
  <c r="U5547" i="22" s="1"/>
  <c r="L5548" i="22"/>
  <c r="M5548" i="22" s="1"/>
  <c r="S5546" i="22"/>
  <c r="J5549" i="22"/>
  <c r="N5548" i="22"/>
  <c r="K5549" i="22"/>
  <c r="O5549" i="22" s="1"/>
  <c r="M5547" i="22"/>
  <c r="R5546" i="22"/>
  <c r="T5549" i="22" l="1"/>
  <c r="G5550" i="22"/>
  <c r="K5550" i="22" s="1"/>
  <c r="O5550" i="22" s="1"/>
  <c r="P5548" i="22"/>
  <c r="Q5548" i="22" s="1"/>
  <c r="U5548" i="22" s="1"/>
  <c r="S5547" i="22"/>
  <c r="R5547" i="22"/>
  <c r="N5549" i="22"/>
  <c r="L5549" i="22"/>
  <c r="T5550" i="22" l="1"/>
  <c r="G5551" i="22"/>
  <c r="K5551" i="22" s="1"/>
  <c r="O5551" i="22" s="1"/>
  <c r="J5550" i="22"/>
  <c r="N5550" i="22" s="1"/>
  <c r="P5549" i="22"/>
  <c r="Q5549" i="22" s="1"/>
  <c r="U5549" i="22" s="1"/>
  <c r="R5548" i="22"/>
  <c r="S5548" i="22"/>
  <c r="L5550" i="22"/>
  <c r="M5549" i="22"/>
  <c r="J5551" i="22" l="1"/>
  <c r="T5551" i="22"/>
  <c r="G5552" i="22"/>
  <c r="P5550" i="22"/>
  <c r="Q5550" i="22" s="1"/>
  <c r="U5550" i="22" s="1"/>
  <c r="L5551" i="22"/>
  <c r="M5551" i="22" s="1"/>
  <c r="N5551" i="22"/>
  <c r="S5549" i="22"/>
  <c r="M5550" i="22"/>
  <c r="R5549" i="22"/>
  <c r="T5552" i="22" l="1"/>
  <c r="G5553" i="22"/>
  <c r="K5552" i="22"/>
  <c r="O5552" i="22" s="1"/>
  <c r="J5552" i="22"/>
  <c r="N5552" i="22" s="1"/>
  <c r="P5551" i="22"/>
  <c r="Q5551" i="22" s="1"/>
  <c r="U5551" i="22" s="1"/>
  <c r="L5552" i="22"/>
  <c r="R5550" i="22"/>
  <c r="S5550" i="22"/>
  <c r="K5553" i="22" l="1"/>
  <c r="O5553" i="22" s="1"/>
  <c r="T5553" i="22"/>
  <c r="G5554" i="22"/>
  <c r="J5553" i="22"/>
  <c r="N5553" i="22" s="1"/>
  <c r="P5552" i="22"/>
  <c r="Q5552" i="22" s="1"/>
  <c r="U5552" i="22" s="1"/>
  <c r="L5553" i="22"/>
  <c r="S5551" i="22"/>
  <c r="M5552" i="22"/>
  <c r="R5551" i="22"/>
  <c r="K5554" i="22" l="1"/>
  <c r="O5554" i="22" s="1"/>
  <c r="J5554" i="22"/>
  <c r="N5554" i="22" s="1"/>
  <c r="T5554" i="22"/>
  <c r="G5555" i="22"/>
  <c r="K5555" i="22" s="1"/>
  <c r="O5555" i="22" s="1"/>
  <c r="P5553" i="22"/>
  <c r="Q5553" i="22" s="1"/>
  <c r="U5553" i="22" s="1"/>
  <c r="R5552" i="22"/>
  <c r="S5552" i="22"/>
  <c r="L5554" i="22"/>
  <c r="M5553" i="22"/>
  <c r="J5555" i="22" l="1"/>
  <c r="T5555" i="22"/>
  <c r="G5556" i="22"/>
  <c r="R5553" i="22"/>
  <c r="P5554" i="22"/>
  <c r="Q5554" i="22" s="1"/>
  <c r="U5554" i="22" s="1"/>
  <c r="K5556" i="22"/>
  <c r="O5556" i="22" s="1"/>
  <c r="N5555" i="22"/>
  <c r="S5553" i="22"/>
  <c r="L5555" i="22"/>
  <c r="M5555" i="22" s="1"/>
  <c r="M5554" i="22"/>
  <c r="T5556" i="22" l="1"/>
  <c r="G5557" i="22"/>
  <c r="K5557" i="22" s="1"/>
  <c r="O5557" i="22" s="1"/>
  <c r="J5556" i="22"/>
  <c r="N5556" i="22" s="1"/>
  <c r="R5554" i="22"/>
  <c r="P5555" i="22"/>
  <c r="Q5555" i="22" s="1"/>
  <c r="U5555" i="22" s="1"/>
  <c r="L5556" i="22"/>
  <c r="S5554" i="22"/>
  <c r="J5557" i="22" l="1"/>
  <c r="N5557" i="22" s="1"/>
  <c r="T5557" i="22"/>
  <c r="G5558" i="22"/>
  <c r="R5555" i="22"/>
  <c r="P5556" i="22"/>
  <c r="Q5556" i="22" s="1"/>
  <c r="U5556" i="22" s="1"/>
  <c r="S5555" i="22"/>
  <c r="L5557" i="22"/>
  <c r="M5557" i="22" s="1"/>
  <c r="M5556" i="22"/>
  <c r="J5558" i="22"/>
  <c r="T5558" i="22" l="1"/>
  <c r="G5559" i="22"/>
  <c r="K5558" i="22"/>
  <c r="O5558" i="22" s="1"/>
  <c r="R5556" i="22"/>
  <c r="P5557" i="22"/>
  <c r="Q5557" i="22" s="1"/>
  <c r="U5557" i="22" s="1"/>
  <c r="N5558" i="22"/>
  <c r="J5559" i="22"/>
  <c r="S5556" i="22"/>
  <c r="L5558" i="22"/>
  <c r="K5559" i="22" l="1"/>
  <c r="O5559" i="22" s="1"/>
  <c r="M5558" i="22"/>
  <c r="T5559" i="22"/>
  <c r="G5560" i="22"/>
  <c r="R5557" i="22"/>
  <c r="P5558" i="22"/>
  <c r="Q5558" i="22" s="1"/>
  <c r="U5558" i="22" s="1"/>
  <c r="S5557" i="22"/>
  <c r="N5559" i="22"/>
  <c r="J5560" i="22"/>
  <c r="L5559" i="22"/>
  <c r="M5559" i="22" s="1"/>
  <c r="K5560" i="22" l="1"/>
  <c r="O5560" i="22" s="1"/>
  <c r="T5560" i="22"/>
  <c r="G5561" i="22"/>
  <c r="R5558" i="22"/>
  <c r="P5559" i="22"/>
  <c r="Q5559" i="22" s="1"/>
  <c r="U5559" i="22" s="1"/>
  <c r="L5560" i="22"/>
  <c r="M5560" i="22" s="1"/>
  <c r="N5560" i="22"/>
  <c r="J5561" i="22"/>
  <c r="S5558" i="22"/>
  <c r="K5561" i="22" l="1"/>
  <c r="O5561" i="22" s="1"/>
  <c r="T5561" i="22"/>
  <c r="G5562" i="22"/>
  <c r="R5559" i="22"/>
  <c r="P5560" i="22"/>
  <c r="Q5560" i="22" s="1"/>
  <c r="U5560" i="22" s="1"/>
  <c r="L5561" i="22"/>
  <c r="M5561" i="22" s="1"/>
  <c r="N5561" i="22"/>
  <c r="S5559" i="22"/>
  <c r="K5562" i="22" l="1"/>
  <c r="O5562" i="22" s="1"/>
  <c r="T5562" i="22"/>
  <c r="G5563" i="22"/>
  <c r="J5562" i="22"/>
  <c r="N5562" i="22" s="1"/>
  <c r="R5560" i="22"/>
  <c r="P5561" i="22"/>
  <c r="Q5561" i="22" s="1"/>
  <c r="U5561" i="22" s="1"/>
  <c r="S5560" i="22"/>
  <c r="L5562" i="22"/>
  <c r="K5563" i="22" l="1"/>
  <c r="O5563" i="22" s="1"/>
  <c r="J5563" i="22"/>
  <c r="N5563" i="22" s="1"/>
  <c r="T5563" i="22"/>
  <c r="G5564" i="22"/>
  <c r="R5561" i="22"/>
  <c r="P5562" i="22"/>
  <c r="Q5562" i="22" s="1"/>
  <c r="U5562" i="22" s="1"/>
  <c r="S5561" i="22"/>
  <c r="L5563" i="22"/>
  <c r="M5562" i="22"/>
  <c r="K5564" i="22" l="1"/>
  <c r="O5564" i="22" s="1"/>
  <c r="M5563" i="22"/>
  <c r="J5564" i="22"/>
  <c r="N5564" i="22" s="1"/>
  <c r="T5564" i="22"/>
  <c r="G5565" i="22"/>
  <c r="P5563" i="22"/>
  <c r="Q5563" i="22" s="1"/>
  <c r="U5563" i="22" s="1"/>
  <c r="R5562" i="22"/>
  <c r="S5562" i="22"/>
  <c r="K5565" i="22"/>
  <c r="O5565" i="22" s="1"/>
  <c r="L5564" i="22"/>
  <c r="M5564" i="22" l="1"/>
  <c r="J5565" i="22"/>
  <c r="J5566" i="22" s="1"/>
  <c r="T5565" i="22"/>
  <c r="G5566" i="22"/>
  <c r="P5564" i="22"/>
  <c r="Q5564" i="22" s="1"/>
  <c r="U5564" i="22" s="1"/>
  <c r="L5565" i="22"/>
  <c r="M5565" i="22" s="1"/>
  <c r="S5563" i="22"/>
  <c r="K5566" i="22"/>
  <c r="O5566" i="22" s="1"/>
  <c r="R5563" i="22"/>
  <c r="N5565" i="22" l="1"/>
  <c r="T5566" i="22"/>
  <c r="G5567" i="22"/>
  <c r="J5567" i="22" s="1"/>
  <c r="S5564" i="22"/>
  <c r="P5565" i="22"/>
  <c r="Q5565" i="22" s="1"/>
  <c r="U5565" i="22" s="1"/>
  <c r="R5564" i="22"/>
  <c r="L5566" i="22"/>
  <c r="N5566" i="22"/>
  <c r="K5567" i="22"/>
  <c r="O5567" i="22" s="1"/>
  <c r="T5567" i="22" l="1"/>
  <c r="G5568" i="22"/>
  <c r="P5566" i="22"/>
  <c r="Q5566" i="22" s="1"/>
  <c r="U5566" i="22" s="1"/>
  <c r="R5565" i="22"/>
  <c r="S5565" i="22"/>
  <c r="K5568" i="22"/>
  <c r="O5568" i="22" s="1"/>
  <c r="N5567" i="22"/>
  <c r="L5567" i="22"/>
  <c r="M5567" i="22" s="1"/>
  <c r="M5566" i="22"/>
  <c r="T5568" i="22" l="1"/>
  <c r="G5569" i="22"/>
  <c r="J5568" i="22"/>
  <c r="N5568" i="22" s="1"/>
  <c r="P5567" i="22"/>
  <c r="Q5567" i="22" s="1"/>
  <c r="U5567" i="22" s="1"/>
  <c r="L5568" i="22"/>
  <c r="M5568" i="22" s="1"/>
  <c r="S5566" i="22"/>
  <c r="R5566" i="22"/>
  <c r="J5569" i="22" l="1"/>
  <c r="T5569" i="22"/>
  <c r="G5570" i="22"/>
  <c r="K5569" i="22"/>
  <c r="O5569" i="22" s="1"/>
  <c r="P5568" i="22"/>
  <c r="Q5568" i="22" s="1"/>
  <c r="U5568" i="22" s="1"/>
  <c r="R5567" i="22"/>
  <c r="N5569" i="22"/>
  <c r="S5567" i="22"/>
  <c r="L5569" i="22"/>
  <c r="T5570" i="22" l="1"/>
  <c r="G5571" i="22"/>
  <c r="K5570" i="22"/>
  <c r="O5570" i="22" s="1"/>
  <c r="J5570" i="22"/>
  <c r="N5570" i="22" s="1"/>
  <c r="P5569" i="22"/>
  <c r="Q5569" i="22" s="1"/>
  <c r="U5569" i="22" s="1"/>
  <c r="L5570" i="22"/>
  <c r="M5569" i="22"/>
  <c r="S5568" i="22"/>
  <c r="R5568" i="22"/>
  <c r="K5571" i="22" l="1"/>
  <c r="O5571" i="22" s="1"/>
  <c r="J5571" i="22"/>
  <c r="N5571" i="22" s="1"/>
  <c r="T5571" i="22"/>
  <c r="G5572" i="22"/>
  <c r="P5570" i="22"/>
  <c r="Q5570" i="22" s="1"/>
  <c r="U5570" i="22" s="1"/>
  <c r="R5569" i="22"/>
  <c r="L5571" i="22"/>
  <c r="S5569" i="22"/>
  <c r="J5572" i="22"/>
  <c r="M5570" i="22"/>
  <c r="K5572" i="22" l="1"/>
  <c r="O5572" i="22" s="1"/>
  <c r="T5572" i="22"/>
  <c r="G5573" i="22"/>
  <c r="R5570" i="22"/>
  <c r="P5571" i="22"/>
  <c r="Q5571" i="22" s="1"/>
  <c r="U5571" i="22" s="1"/>
  <c r="S5570" i="22"/>
  <c r="L5572" i="22"/>
  <c r="N5572" i="22"/>
  <c r="J5573" i="22"/>
  <c r="M5571" i="22"/>
  <c r="K5573" i="22" l="1"/>
  <c r="O5573" i="22" s="1"/>
  <c r="T5573" i="22"/>
  <c r="G5574" i="22"/>
  <c r="P5572" i="22"/>
  <c r="Q5572" i="22" s="1"/>
  <c r="U5572" i="22" s="1"/>
  <c r="R5571" i="22"/>
  <c r="S5571" i="22"/>
  <c r="L5573" i="22"/>
  <c r="N5573" i="22"/>
  <c r="J5574" i="22"/>
  <c r="M5572" i="22"/>
  <c r="K5574" i="22" l="1"/>
  <c r="O5574" i="22" s="1"/>
  <c r="T5574" i="22"/>
  <c r="G5575" i="22"/>
  <c r="P5573" i="22"/>
  <c r="Q5573" i="22" s="1"/>
  <c r="U5573" i="22" s="1"/>
  <c r="L5574" i="22"/>
  <c r="M5574" i="22" s="1"/>
  <c r="K5575" i="22"/>
  <c r="O5575" i="22" s="1"/>
  <c r="S5572" i="22"/>
  <c r="N5574" i="22"/>
  <c r="M5573" i="22"/>
  <c r="R5572" i="22"/>
  <c r="T5575" i="22" l="1"/>
  <c r="G5576" i="22"/>
  <c r="J5575" i="22"/>
  <c r="N5575" i="22" s="1"/>
  <c r="P5574" i="22"/>
  <c r="Q5574" i="22" s="1"/>
  <c r="U5574" i="22" s="1"/>
  <c r="S5573" i="22"/>
  <c r="R5573" i="22"/>
  <c r="L5575" i="22"/>
  <c r="J5576" i="22" l="1"/>
  <c r="N5576" i="22" s="1"/>
  <c r="T5576" i="22"/>
  <c r="G5577" i="22"/>
  <c r="K5576" i="22"/>
  <c r="O5576" i="22" s="1"/>
  <c r="P5575" i="22"/>
  <c r="Q5575" i="22" s="1"/>
  <c r="U5575" i="22" s="1"/>
  <c r="R5574" i="22"/>
  <c r="S5574" i="22"/>
  <c r="L5576" i="22"/>
  <c r="J5577" i="22"/>
  <c r="M5575" i="22"/>
  <c r="K5577" i="22" l="1"/>
  <c r="O5577" i="22" s="1"/>
  <c r="T5577" i="22"/>
  <c r="G5578" i="22"/>
  <c r="M5576" i="22"/>
  <c r="P5576" i="22"/>
  <c r="Q5576" i="22" s="1"/>
  <c r="U5576" i="22" s="1"/>
  <c r="K5578" i="22"/>
  <c r="O5578" i="22" s="1"/>
  <c r="N5577" i="22"/>
  <c r="S5575" i="22"/>
  <c r="L5577" i="22"/>
  <c r="R5575" i="22"/>
  <c r="M5577" i="22" l="1"/>
  <c r="P5577" i="22"/>
  <c r="Q5577" i="22" s="1"/>
  <c r="U5577" i="22" s="1"/>
  <c r="T5578" i="22"/>
  <c r="G5579" i="22"/>
  <c r="J5578" i="22"/>
  <c r="N5578" i="22" s="1"/>
  <c r="S5576" i="22"/>
  <c r="R5576" i="22"/>
  <c r="K5579" i="22"/>
  <c r="O5579" i="22" s="1"/>
  <c r="L5578" i="22"/>
  <c r="P5578" i="22" l="1"/>
  <c r="Q5578" i="22" s="1"/>
  <c r="U5578" i="22" s="1"/>
  <c r="M5578" i="22"/>
  <c r="J5579" i="22"/>
  <c r="N5579" i="22" s="1"/>
  <c r="T5579" i="22"/>
  <c r="G5580" i="22"/>
  <c r="K5580" i="22" s="1"/>
  <c r="O5580" i="22" s="1"/>
  <c r="S5577" i="22"/>
  <c r="R5577" i="22"/>
  <c r="L5579" i="22"/>
  <c r="J5580" i="22" l="1"/>
  <c r="T5580" i="22"/>
  <c r="G5581" i="22"/>
  <c r="K5581" i="22" s="1"/>
  <c r="O5581" i="22" s="1"/>
  <c r="P5579" i="22"/>
  <c r="Q5579" i="22" s="1"/>
  <c r="U5579" i="22" s="1"/>
  <c r="L5580" i="22"/>
  <c r="R5578" i="22"/>
  <c r="N5580" i="22"/>
  <c r="J5581" i="22"/>
  <c r="M5579" i="22"/>
  <c r="S5578" i="22"/>
  <c r="T5581" i="22" l="1"/>
  <c r="G5582" i="22"/>
  <c r="P5580" i="22"/>
  <c r="Q5580" i="22" s="1"/>
  <c r="U5580" i="22" s="1"/>
  <c r="S5579" i="22"/>
  <c r="R5579" i="22"/>
  <c r="K5582" i="22"/>
  <c r="O5582" i="22" s="1"/>
  <c r="N5581" i="22"/>
  <c r="L5581" i="22"/>
  <c r="M5581" i="22" s="1"/>
  <c r="M5580" i="22"/>
  <c r="T5582" i="22" l="1"/>
  <c r="G5583" i="22"/>
  <c r="K5583" i="22" s="1"/>
  <c r="O5583" i="22" s="1"/>
  <c r="J5582" i="22"/>
  <c r="N5582" i="22" s="1"/>
  <c r="P5581" i="22"/>
  <c r="Q5581" i="22" s="1"/>
  <c r="U5581" i="22" s="1"/>
  <c r="S5580" i="22"/>
  <c r="R5580" i="22"/>
  <c r="L5582" i="22"/>
  <c r="J5583" i="22" l="1"/>
  <c r="N5583" i="22" s="1"/>
  <c r="T5583" i="22"/>
  <c r="G5584" i="22"/>
  <c r="S5581" i="22"/>
  <c r="P5582" i="22"/>
  <c r="Q5582" i="22" s="1"/>
  <c r="U5582" i="22" s="1"/>
  <c r="R5581" i="22"/>
  <c r="L5583" i="22"/>
  <c r="M5583" i="22" s="1"/>
  <c r="M5582" i="22"/>
  <c r="K5584" i="22"/>
  <c r="O5584" i="22" s="1"/>
  <c r="J5584" i="22" l="1"/>
  <c r="T5584" i="22"/>
  <c r="G5585" i="22"/>
  <c r="S5582" i="22"/>
  <c r="P5583" i="22"/>
  <c r="Q5583" i="22" s="1"/>
  <c r="U5583" i="22" s="1"/>
  <c r="K5585" i="22"/>
  <c r="O5585" i="22" s="1"/>
  <c r="R5582" i="22"/>
  <c r="L5584" i="22"/>
  <c r="M5584" i="22" s="1"/>
  <c r="N5584" i="22"/>
  <c r="J5585" i="22"/>
  <c r="T5585" i="22" l="1"/>
  <c r="G5586" i="22"/>
  <c r="J5586" i="22" s="1"/>
  <c r="S5583" i="22"/>
  <c r="P5584" i="22"/>
  <c r="Q5584" i="22" s="1"/>
  <c r="U5584" i="22" s="1"/>
  <c r="R5583" i="22"/>
  <c r="N5585" i="22"/>
  <c r="L5585" i="22"/>
  <c r="T5586" i="22" l="1"/>
  <c r="G5587" i="22"/>
  <c r="K5586" i="22"/>
  <c r="O5586" i="22" s="1"/>
  <c r="S5584" i="22"/>
  <c r="P5585" i="22"/>
  <c r="Q5585" i="22" s="1"/>
  <c r="U5585" i="22" s="1"/>
  <c r="N5586" i="22"/>
  <c r="J5587" i="22"/>
  <c r="L5586" i="22"/>
  <c r="R5584" i="22"/>
  <c r="M5585" i="22"/>
  <c r="K5587" i="22" l="1"/>
  <c r="O5587" i="22" s="1"/>
  <c r="T5587" i="22"/>
  <c r="G5588" i="22"/>
  <c r="S5585" i="22"/>
  <c r="P5586" i="22"/>
  <c r="Q5586" i="22" s="1"/>
  <c r="U5586" i="22" s="1"/>
  <c r="K5588" i="22"/>
  <c r="O5588" i="22" s="1"/>
  <c r="L5587" i="22"/>
  <c r="J5588" i="22"/>
  <c r="N5587" i="22"/>
  <c r="M5586" i="22"/>
  <c r="R5585" i="22"/>
  <c r="T5588" i="22" l="1"/>
  <c r="G5589" i="22"/>
  <c r="J5589" i="22" s="1"/>
  <c r="S5586" i="22"/>
  <c r="P5587" i="22"/>
  <c r="Q5587" i="22" s="1"/>
  <c r="U5587" i="22" s="1"/>
  <c r="L5588" i="22"/>
  <c r="M5588" i="22" s="1"/>
  <c r="N5588" i="22"/>
  <c r="K5589" i="22"/>
  <c r="O5589" i="22" s="1"/>
  <c r="R5586" i="22"/>
  <c r="M5587" i="22"/>
  <c r="T5589" i="22" l="1"/>
  <c r="G5590" i="22"/>
  <c r="J5590" i="22" s="1"/>
  <c r="S5587" i="22"/>
  <c r="P5588" i="22"/>
  <c r="Q5588" i="22" s="1"/>
  <c r="U5588" i="22" s="1"/>
  <c r="L5589" i="22"/>
  <c r="N5589" i="22"/>
  <c r="R5587" i="22"/>
  <c r="K5590" i="22"/>
  <c r="O5590" i="22" s="1"/>
  <c r="T5590" i="22" l="1"/>
  <c r="G5591" i="22"/>
  <c r="S5588" i="22"/>
  <c r="P5589" i="22"/>
  <c r="Q5589" i="22" s="1"/>
  <c r="U5589" i="22" s="1"/>
  <c r="L5590" i="22"/>
  <c r="M5590" i="22" s="1"/>
  <c r="N5590" i="22"/>
  <c r="J5591" i="22"/>
  <c r="K5591" i="22"/>
  <c r="O5591" i="22" s="1"/>
  <c r="R5588" i="22"/>
  <c r="M5589" i="22"/>
  <c r="T5591" i="22" l="1"/>
  <c r="G5592" i="22"/>
  <c r="K5592" i="22" s="1"/>
  <c r="O5592" i="22" s="1"/>
  <c r="S5589" i="22"/>
  <c r="P5590" i="22"/>
  <c r="Q5590" i="22" s="1"/>
  <c r="U5590" i="22" s="1"/>
  <c r="L5591" i="22"/>
  <c r="R5589" i="22"/>
  <c r="N5591" i="22"/>
  <c r="J5592" i="22"/>
  <c r="T5592" i="22" l="1"/>
  <c r="G5593" i="22"/>
  <c r="S5590" i="22"/>
  <c r="P5591" i="22"/>
  <c r="Q5591" i="22" s="1"/>
  <c r="U5591" i="22" s="1"/>
  <c r="J5593" i="22"/>
  <c r="N5592" i="22"/>
  <c r="L5592" i="22"/>
  <c r="M5591" i="22"/>
  <c r="R5590" i="22"/>
  <c r="K5593" i="22"/>
  <c r="O5593" i="22" s="1"/>
  <c r="T5593" i="22" l="1"/>
  <c r="G5594" i="22"/>
  <c r="S5591" i="22"/>
  <c r="P5592" i="22"/>
  <c r="Q5592" i="22" s="1"/>
  <c r="U5592" i="22" s="1"/>
  <c r="L5593" i="22"/>
  <c r="M5593" i="22" s="1"/>
  <c r="R5591" i="22"/>
  <c r="M5592" i="22"/>
  <c r="K5594" i="22"/>
  <c r="O5594" i="22" s="1"/>
  <c r="N5593" i="22"/>
  <c r="J5594" i="22"/>
  <c r="T5594" i="22" l="1"/>
  <c r="G5595" i="22"/>
  <c r="J5595" i="22" s="1"/>
  <c r="S5592" i="22"/>
  <c r="P5593" i="22"/>
  <c r="Q5593" i="22" s="1"/>
  <c r="U5593" i="22" s="1"/>
  <c r="R5592" i="22"/>
  <c r="N5594" i="22"/>
  <c r="L5594" i="22"/>
  <c r="M5594" i="22" s="1"/>
  <c r="T5595" i="22" l="1"/>
  <c r="G5596" i="22"/>
  <c r="K5595" i="22"/>
  <c r="O5595" i="22" s="1"/>
  <c r="P5594" i="22"/>
  <c r="Q5594" i="22" s="1"/>
  <c r="U5594" i="22" s="1"/>
  <c r="S5593" i="22"/>
  <c r="R5593" i="22"/>
  <c r="L5595" i="22"/>
  <c r="N5595" i="22"/>
  <c r="J5596" i="22"/>
  <c r="M5595" i="22" l="1"/>
  <c r="T5596" i="22"/>
  <c r="G5597" i="22"/>
  <c r="J5597" i="22" s="1"/>
  <c r="K5596" i="22"/>
  <c r="O5596" i="22" s="1"/>
  <c r="P5595" i="22"/>
  <c r="Q5595" i="22" s="1"/>
  <c r="U5595" i="22" s="1"/>
  <c r="N5596" i="22"/>
  <c r="R5594" i="22"/>
  <c r="L5596" i="22"/>
  <c r="S5594" i="22"/>
  <c r="K5597" i="22" l="1"/>
  <c r="O5597" i="22" s="1"/>
  <c r="T5597" i="22"/>
  <c r="G5598" i="22"/>
  <c r="P5596" i="22"/>
  <c r="Q5596" i="22" s="1"/>
  <c r="U5596" i="22" s="1"/>
  <c r="R5595" i="22"/>
  <c r="S5595" i="22"/>
  <c r="L5597" i="22"/>
  <c r="N5597" i="22"/>
  <c r="M5596" i="22"/>
  <c r="M5597" i="22" l="1"/>
  <c r="K5598" i="22"/>
  <c r="O5598" i="22" s="1"/>
  <c r="T5598" i="22"/>
  <c r="G5599" i="22"/>
  <c r="J5598" i="22"/>
  <c r="N5598" i="22" s="1"/>
  <c r="S5596" i="22"/>
  <c r="P5597" i="22"/>
  <c r="Q5597" i="22" s="1"/>
  <c r="U5597" i="22" s="1"/>
  <c r="L5598" i="22"/>
  <c r="R5596" i="22"/>
  <c r="K5599" i="22" l="1"/>
  <c r="O5599" i="22" s="1"/>
  <c r="M5598" i="22"/>
  <c r="T5599" i="22"/>
  <c r="G5600" i="22"/>
  <c r="J5599" i="22"/>
  <c r="N5599" i="22" s="1"/>
  <c r="S5597" i="22"/>
  <c r="P5598" i="22"/>
  <c r="Q5598" i="22" s="1"/>
  <c r="U5598" i="22" s="1"/>
  <c r="R5597" i="22"/>
  <c r="L5599" i="22"/>
  <c r="K5600" i="22"/>
  <c r="O5600" i="22" s="1"/>
  <c r="M5599" i="22" l="1"/>
  <c r="J5600" i="22"/>
  <c r="N5600" i="22" s="1"/>
  <c r="T5600" i="22"/>
  <c r="G5601" i="22"/>
  <c r="S5598" i="22"/>
  <c r="P5599" i="22"/>
  <c r="Q5599" i="22" s="1"/>
  <c r="U5599" i="22" s="1"/>
  <c r="R5598" i="22"/>
  <c r="K5601" i="22"/>
  <c r="O5601" i="22" s="1"/>
  <c r="L5600" i="22"/>
  <c r="T5601" i="22" l="1"/>
  <c r="G5602" i="22"/>
  <c r="J5601" i="22"/>
  <c r="J5602" i="22" s="1"/>
  <c r="S5599" i="22"/>
  <c r="P5600" i="22"/>
  <c r="Q5600" i="22" s="1"/>
  <c r="U5600" i="22" s="1"/>
  <c r="R5599" i="22"/>
  <c r="L5601" i="22"/>
  <c r="K5602" i="22"/>
  <c r="O5602" i="22" s="1"/>
  <c r="M5600" i="22"/>
  <c r="M5601" i="22" l="1"/>
  <c r="N5601" i="22"/>
  <c r="P5601" i="22" s="1"/>
  <c r="Q5601" i="22" s="1"/>
  <c r="U5601" i="22" s="1"/>
  <c r="T5602" i="22"/>
  <c r="G5603" i="22"/>
  <c r="J5603" i="22" s="1"/>
  <c r="R5600" i="22"/>
  <c r="S5600" i="22"/>
  <c r="N5602" i="22"/>
  <c r="L5602" i="22"/>
  <c r="K5603" i="22" l="1"/>
  <c r="O5603" i="22" s="1"/>
  <c r="T5603" i="22"/>
  <c r="G5604" i="22"/>
  <c r="P5602" i="22"/>
  <c r="Q5602" i="22" s="1"/>
  <c r="U5602" i="22" s="1"/>
  <c r="L5603" i="22"/>
  <c r="M5603" i="22" s="1"/>
  <c r="N5603" i="22"/>
  <c r="S5601" i="22"/>
  <c r="M5602" i="22"/>
  <c r="R5601" i="22"/>
  <c r="K5604" i="22" l="1"/>
  <c r="O5604" i="22" s="1"/>
  <c r="T5604" i="22"/>
  <c r="G5605" i="22"/>
  <c r="J5604" i="22"/>
  <c r="N5604" i="22" s="1"/>
  <c r="P5603" i="22"/>
  <c r="Q5603" i="22" s="1"/>
  <c r="U5603" i="22" s="1"/>
  <c r="R5602" i="22"/>
  <c r="K5605" i="22"/>
  <c r="O5605" i="22" s="1"/>
  <c r="L5604" i="22"/>
  <c r="S5602" i="22"/>
  <c r="T5605" i="22" l="1"/>
  <c r="G5606" i="22"/>
  <c r="J5605" i="22"/>
  <c r="N5605" i="22" s="1"/>
  <c r="P5604" i="22"/>
  <c r="Q5604" i="22" s="1"/>
  <c r="U5604" i="22" s="1"/>
  <c r="R5603" i="22"/>
  <c r="K5606" i="22"/>
  <c r="O5606" i="22" s="1"/>
  <c r="L5605" i="22"/>
  <c r="S5603" i="22"/>
  <c r="M5604" i="22"/>
  <c r="J5606" i="22" l="1"/>
  <c r="T5606" i="22"/>
  <c r="G5607" i="22"/>
  <c r="R5604" i="22"/>
  <c r="P5605" i="22"/>
  <c r="Q5605" i="22" s="1"/>
  <c r="U5605" i="22" s="1"/>
  <c r="S5604" i="22"/>
  <c r="L5606" i="22"/>
  <c r="M5606" i="22" s="1"/>
  <c r="K5607" i="22"/>
  <c r="O5607" i="22" s="1"/>
  <c r="N5606" i="22"/>
  <c r="J5607" i="22"/>
  <c r="M5605" i="22"/>
  <c r="T5607" i="22" l="1"/>
  <c r="G5608" i="22"/>
  <c r="P5606" i="22"/>
  <c r="Q5606" i="22" s="1"/>
  <c r="U5606" i="22" s="1"/>
  <c r="R5605" i="22"/>
  <c r="S5605" i="22"/>
  <c r="K5608" i="22"/>
  <c r="O5608" i="22" s="1"/>
  <c r="N5607" i="22"/>
  <c r="J5608" i="22"/>
  <c r="L5607" i="22"/>
  <c r="M5607" i="22" s="1"/>
  <c r="T5608" i="22" l="1"/>
  <c r="G5609" i="22"/>
  <c r="J5609" i="22" s="1"/>
  <c r="P5607" i="22"/>
  <c r="Q5607" i="22" s="1"/>
  <c r="U5607" i="22" s="1"/>
  <c r="L5608" i="22"/>
  <c r="M5608" i="22" s="1"/>
  <c r="K5609" i="22"/>
  <c r="O5609" i="22" s="1"/>
  <c r="N5608" i="22"/>
  <c r="S5606" i="22"/>
  <c r="R5606" i="22"/>
  <c r="P5608" i="22" l="1"/>
  <c r="Q5608" i="22" s="1"/>
  <c r="U5608" i="22" s="1"/>
  <c r="T5609" i="22"/>
  <c r="G5610" i="22"/>
  <c r="R5607" i="22"/>
  <c r="K5610" i="22"/>
  <c r="O5610" i="22" s="1"/>
  <c r="S5607" i="22"/>
  <c r="L5609" i="22"/>
  <c r="N5609" i="22"/>
  <c r="J5610" i="22"/>
  <c r="T5610" i="22" l="1"/>
  <c r="G5611" i="22"/>
  <c r="P5609" i="22"/>
  <c r="Q5609" i="22" s="1"/>
  <c r="U5609" i="22" s="1"/>
  <c r="R5608" i="22"/>
  <c r="S5608" i="22"/>
  <c r="N5610" i="22"/>
  <c r="L5610" i="22"/>
  <c r="M5610" i="22" s="1"/>
  <c r="M5609" i="22"/>
  <c r="K5611" i="22"/>
  <c r="O5611" i="22" s="1"/>
  <c r="T5611" i="22" l="1"/>
  <c r="G5612" i="22"/>
  <c r="K5612" i="22" s="1"/>
  <c r="O5612" i="22" s="1"/>
  <c r="J5611" i="22"/>
  <c r="N5611" i="22" s="1"/>
  <c r="R5609" i="22"/>
  <c r="P5610" i="22"/>
  <c r="Q5610" i="22" s="1"/>
  <c r="U5610" i="22" s="1"/>
  <c r="S5609" i="22"/>
  <c r="L5611" i="22"/>
  <c r="J5612" i="22" l="1"/>
  <c r="N5612" i="22" s="1"/>
  <c r="T5612" i="22"/>
  <c r="G5613" i="22"/>
  <c r="R5610" i="22"/>
  <c r="P5611" i="22"/>
  <c r="Q5611" i="22" s="1"/>
  <c r="U5611" i="22" s="1"/>
  <c r="L5612" i="22"/>
  <c r="M5612" i="22" s="1"/>
  <c r="M5611" i="22"/>
  <c r="S5610" i="22"/>
  <c r="K5613" i="22"/>
  <c r="O5613" i="22" s="1"/>
  <c r="J5613" i="22" l="1"/>
  <c r="J5614" i="22" s="1"/>
  <c r="T5613" i="22"/>
  <c r="G5614" i="22"/>
  <c r="R5611" i="22"/>
  <c r="P5612" i="22"/>
  <c r="Q5612" i="22" s="1"/>
  <c r="U5612" i="22" s="1"/>
  <c r="K5614" i="22"/>
  <c r="O5614" i="22" s="1"/>
  <c r="S5611" i="22"/>
  <c r="L5613" i="22"/>
  <c r="M5613" i="22" l="1"/>
  <c r="N5613" i="22"/>
  <c r="P5613" i="22" s="1"/>
  <c r="Q5613" i="22" s="1"/>
  <c r="U5613" i="22" s="1"/>
  <c r="T5614" i="22"/>
  <c r="G5615" i="22"/>
  <c r="R5612" i="22"/>
  <c r="S5612" i="22"/>
  <c r="L5614" i="22"/>
  <c r="M5614" i="22" s="1"/>
  <c r="N5614" i="22"/>
  <c r="J5615" i="22"/>
  <c r="K5615" i="22"/>
  <c r="O5615" i="22" s="1"/>
  <c r="T5615" i="22" l="1"/>
  <c r="G5616" i="22"/>
  <c r="R5613" i="22"/>
  <c r="P5614" i="22"/>
  <c r="Q5614" i="22" s="1"/>
  <c r="U5614" i="22" s="1"/>
  <c r="K5616" i="22"/>
  <c r="O5616" i="22" s="1"/>
  <c r="S5613" i="22"/>
  <c r="L5615" i="22"/>
  <c r="M5615" i="22" s="1"/>
  <c r="N5615" i="22"/>
  <c r="J5616" i="22"/>
  <c r="T5616" i="22" l="1"/>
  <c r="G5617" i="22"/>
  <c r="R5614" i="22"/>
  <c r="P5615" i="22"/>
  <c r="Q5615" i="22" s="1"/>
  <c r="U5615" i="22" s="1"/>
  <c r="S5614" i="22"/>
  <c r="N5616" i="22"/>
  <c r="J5617" i="22"/>
  <c r="K5617" i="22"/>
  <c r="O5617" i="22" s="1"/>
  <c r="L5616" i="22"/>
  <c r="M5616" i="22" s="1"/>
  <c r="T5617" i="22" l="1"/>
  <c r="G5618" i="22"/>
  <c r="R5615" i="22"/>
  <c r="P5616" i="22"/>
  <c r="Q5616" i="22" s="1"/>
  <c r="U5616" i="22" s="1"/>
  <c r="S5615" i="22"/>
  <c r="N5617" i="22"/>
  <c r="J5618" i="22"/>
  <c r="L5617" i="22"/>
  <c r="M5617" i="22" s="1"/>
  <c r="K5618" i="22"/>
  <c r="O5618" i="22" s="1"/>
  <c r="T5618" i="22" l="1"/>
  <c r="G5619" i="22"/>
  <c r="R5616" i="22"/>
  <c r="P5617" i="22"/>
  <c r="Q5617" i="22" s="1"/>
  <c r="U5617" i="22" s="1"/>
  <c r="J5619" i="22"/>
  <c r="N5618" i="22"/>
  <c r="K5619" i="22"/>
  <c r="O5619" i="22" s="1"/>
  <c r="S5616" i="22"/>
  <c r="L5618" i="22"/>
  <c r="T5619" i="22" l="1"/>
  <c r="G5620" i="22"/>
  <c r="R5617" i="22"/>
  <c r="P5618" i="22"/>
  <c r="Q5618" i="22" s="1"/>
  <c r="U5618" i="22" s="1"/>
  <c r="L5619" i="22"/>
  <c r="N5619" i="22"/>
  <c r="J5620" i="22"/>
  <c r="K5620" i="22"/>
  <c r="O5620" i="22" s="1"/>
  <c r="M5618" i="22"/>
  <c r="S5617" i="22"/>
  <c r="T5620" i="22" l="1"/>
  <c r="G5621" i="22"/>
  <c r="R5618" i="22"/>
  <c r="P5619" i="22"/>
  <c r="Q5619" i="22" s="1"/>
  <c r="U5619" i="22" s="1"/>
  <c r="S5618" i="22"/>
  <c r="N5620" i="22"/>
  <c r="L5620" i="22"/>
  <c r="M5620" i="22" s="1"/>
  <c r="M5619" i="22"/>
  <c r="K5621" i="22"/>
  <c r="O5621" i="22" s="1"/>
  <c r="T5621" i="22" l="1"/>
  <c r="G5622" i="22"/>
  <c r="J5621" i="22"/>
  <c r="J5622" i="22" s="1"/>
  <c r="R5619" i="22"/>
  <c r="P5620" i="22"/>
  <c r="Q5620" i="22" s="1"/>
  <c r="U5620" i="22" s="1"/>
  <c r="S5619" i="22"/>
  <c r="K5622" i="22"/>
  <c r="O5622" i="22" s="1"/>
  <c r="L5621" i="22"/>
  <c r="M5621" i="22" l="1"/>
  <c r="N5621" i="22"/>
  <c r="T5622" i="22"/>
  <c r="G5623" i="22"/>
  <c r="R5620" i="22"/>
  <c r="P5621" i="22"/>
  <c r="Q5621" i="22" s="1"/>
  <c r="U5621" i="22" s="1"/>
  <c r="N5622" i="22"/>
  <c r="L5622" i="22"/>
  <c r="S5620" i="22"/>
  <c r="K5623" i="22"/>
  <c r="O5623" i="22" s="1"/>
  <c r="T5623" i="22" l="1"/>
  <c r="G5624" i="22"/>
  <c r="J5623" i="22"/>
  <c r="N5623" i="22" s="1"/>
  <c r="R5621" i="22"/>
  <c r="P5622" i="22"/>
  <c r="Q5622" i="22" s="1"/>
  <c r="U5622" i="22" s="1"/>
  <c r="L5623" i="22"/>
  <c r="K5624" i="22"/>
  <c r="O5624" i="22" s="1"/>
  <c r="M5622" i="22"/>
  <c r="S5621" i="22"/>
  <c r="J5624" i="22" l="1"/>
  <c r="T5624" i="22"/>
  <c r="G5625" i="22"/>
  <c r="M5623" i="22"/>
  <c r="R5622" i="22"/>
  <c r="P5623" i="22"/>
  <c r="Q5623" i="22" s="1"/>
  <c r="U5623" i="22" s="1"/>
  <c r="S5622" i="22"/>
  <c r="L5624" i="22"/>
  <c r="N5624" i="22"/>
  <c r="K5625" i="22"/>
  <c r="O5625" i="22" s="1"/>
  <c r="J5625" i="22" l="1"/>
  <c r="T5625" i="22"/>
  <c r="G5626" i="22"/>
  <c r="K5626" i="22" s="1"/>
  <c r="O5626" i="22" s="1"/>
  <c r="R5623" i="22"/>
  <c r="P5624" i="22"/>
  <c r="Q5624" i="22" s="1"/>
  <c r="U5624" i="22" s="1"/>
  <c r="N5625" i="22"/>
  <c r="S5623" i="22"/>
  <c r="L5625" i="22"/>
  <c r="M5624" i="22"/>
  <c r="M5625" i="22" l="1"/>
  <c r="T5626" i="22"/>
  <c r="G5627" i="22"/>
  <c r="J5626" i="22"/>
  <c r="J5627" i="22" s="1"/>
  <c r="R5624" i="22"/>
  <c r="P5625" i="22"/>
  <c r="Q5625" i="22" s="1"/>
  <c r="U5625" i="22" s="1"/>
  <c r="L5626" i="22"/>
  <c r="S5624" i="22"/>
  <c r="N5626" i="22" l="1"/>
  <c r="T5627" i="22"/>
  <c r="G5628" i="22"/>
  <c r="K5627" i="22"/>
  <c r="O5627" i="22" s="1"/>
  <c r="R5625" i="22"/>
  <c r="P5626" i="22"/>
  <c r="Q5626" i="22" s="1"/>
  <c r="U5626" i="22" s="1"/>
  <c r="N5627" i="22"/>
  <c r="S5625" i="22"/>
  <c r="L5627" i="22"/>
  <c r="M5626" i="22"/>
  <c r="M5627" i="22" l="1"/>
  <c r="K5628" i="22"/>
  <c r="O5628" i="22" s="1"/>
  <c r="T5628" i="22"/>
  <c r="G5629" i="22"/>
  <c r="J5628" i="22"/>
  <c r="N5628" i="22" s="1"/>
  <c r="R5626" i="22"/>
  <c r="P5627" i="22"/>
  <c r="Q5627" i="22" s="1"/>
  <c r="U5627" i="22" s="1"/>
  <c r="S5626" i="22"/>
  <c r="L5628" i="22"/>
  <c r="K5629" i="22" l="1"/>
  <c r="O5629" i="22" s="1"/>
  <c r="J5629" i="22"/>
  <c r="T5629" i="22"/>
  <c r="G5630" i="22"/>
  <c r="R5627" i="22"/>
  <c r="P5628" i="22"/>
  <c r="Q5628" i="22" s="1"/>
  <c r="U5628" i="22" s="1"/>
  <c r="L5629" i="22"/>
  <c r="M5628" i="22"/>
  <c r="K5630" i="22"/>
  <c r="O5630" i="22" s="1"/>
  <c r="S5627" i="22"/>
  <c r="J5630" i="22"/>
  <c r="N5629" i="22"/>
  <c r="M5629" i="22" l="1"/>
  <c r="T5630" i="22"/>
  <c r="G5631" i="22"/>
  <c r="R5628" i="22"/>
  <c r="P5629" i="22"/>
  <c r="Q5629" i="22" s="1"/>
  <c r="U5629" i="22" s="1"/>
  <c r="L5630" i="22"/>
  <c r="M5630" i="22" s="1"/>
  <c r="S5628" i="22"/>
  <c r="N5630" i="22"/>
  <c r="J5631" i="22"/>
  <c r="K5631" i="22"/>
  <c r="O5631" i="22" s="1"/>
  <c r="T5631" i="22" l="1"/>
  <c r="G5632" i="22"/>
  <c r="P5630" i="22"/>
  <c r="Q5630" i="22" s="1"/>
  <c r="U5630" i="22" s="1"/>
  <c r="R5629" i="22"/>
  <c r="S5629" i="22"/>
  <c r="L5631" i="22"/>
  <c r="M5631" i="22" s="1"/>
  <c r="N5631" i="22"/>
  <c r="J5632" i="22"/>
  <c r="T5632" i="22" l="1"/>
  <c r="G5633" i="22"/>
  <c r="K5632" i="22"/>
  <c r="O5632" i="22" s="1"/>
  <c r="R5630" i="22"/>
  <c r="P5631" i="22"/>
  <c r="Q5631" i="22" s="1"/>
  <c r="U5631" i="22" s="1"/>
  <c r="N5632" i="22"/>
  <c r="J5633" i="22"/>
  <c r="S5630" i="22"/>
  <c r="L5632" i="22"/>
  <c r="K5633" i="22" l="1"/>
  <c r="O5633" i="22" s="1"/>
  <c r="T5633" i="22"/>
  <c r="G5634" i="22"/>
  <c r="R5631" i="22"/>
  <c r="P5632" i="22"/>
  <c r="Q5632" i="22" s="1"/>
  <c r="U5632" i="22" s="1"/>
  <c r="S5631" i="22"/>
  <c r="N5633" i="22"/>
  <c r="L5633" i="22"/>
  <c r="M5632" i="22"/>
  <c r="K5634" i="22"/>
  <c r="O5634" i="22" s="1"/>
  <c r="M5633" i="22" l="1"/>
  <c r="T5634" i="22"/>
  <c r="G5635" i="22"/>
  <c r="K5635" i="22" s="1"/>
  <c r="O5635" i="22" s="1"/>
  <c r="J5634" i="22"/>
  <c r="J5635" i="22" s="1"/>
  <c r="R5632" i="22"/>
  <c r="P5633" i="22"/>
  <c r="Q5633" i="22" s="1"/>
  <c r="U5633" i="22" s="1"/>
  <c r="S5632" i="22"/>
  <c r="L5634" i="22"/>
  <c r="N5634" i="22" l="1"/>
  <c r="T5635" i="22"/>
  <c r="G5636" i="22"/>
  <c r="J5636" i="22" s="1"/>
  <c r="R5633" i="22"/>
  <c r="P5634" i="22"/>
  <c r="Q5634" i="22" s="1"/>
  <c r="U5634" i="22" s="1"/>
  <c r="N5635" i="22"/>
  <c r="S5633" i="22"/>
  <c r="L5635" i="22"/>
  <c r="M5635" i="22" s="1"/>
  <c r="K5636" i="22"/>
  <c r="O5636" i="22" s="1"/>
  <c r="M5634" i="22"/>
  <c r="T5636" i="22" l="1"/>
  <c r="G5637" i="22"/>
  <c r="J5637" i="22" s="1"/>
  <c r="R5634" i="22"/>
  <c r="P5635" i="22"/>
  <c r="Q5635" i="22" s="1"/>
  <c r="U5635" i="22" s="1"/>
  <c r="S5634" i="22"/>
  <c r="N5636" i="22"/>
  <c r="K5637" i="22"/>
  <c r="O5637" i="22" s="1"/>
  <c r="L5636" i="22"/>
  <c r="M5636" i="22" s="1"/>
  <c r="T5637" i="22" l="1"/>
  <c r="G5638" i="22"/>
  <c r="R5635" i="22"/>
  <c r="P5636" i="22"/>
  <c r="Q5636" i="22" s="1"/>
  <c r="U5636" i="22" s="1"/>
  <c r="N5637" i="22"/>
  <c r="S5635" i="22"/>
  <c r="L5637" i="22"/>
  <c r="M5637" i="22" s="1"/>
  <c r="K5638" i="22"/>
  <c r="O5638" i="22" s="1"/>
  <c r="T5638" i="22" l="1"/>
  <c r="G5639" i="22"/>
  <c r="J5638" i="22"/>
  <c r="N5638" i="22" s="1"/>
  <c r="R5636" i="22"/>
  <c r="P5637" i="22"/>
  <c r="Q5637" i="22" s="1"/>
  <c r="U5637" i="22" s="1"/>
  <c r="S5636" i="22"/>
  <c r="K5639" i="22"/>
  <c r="O5639" i="22" s="1"/>
  <c r="L5638" i="22"/>
  <c r="J5639" i="22" l="1"/>
  <c r="T5639" i="22"/>
  <c r="G5640" i="22"/>
  <c r="J5640" i="22" s="1"/>
  <c r="R5637" i="22"/>
  <c r="P5638" i="22"/>
  <c r="Q5638" i="22" s="1"/>
  <c r="U5638" i="22" s="1"/>
  <c r="N5639" i="22"/>
  <c r="S5637" i="22"/>
  <c r="L5639" i="22"/>
  <c r="M5638" i="22"/>
  <c r="M5639" i="22" l="1"/>
  <c r="K5640" i="22"/>
  <c r="O5640" i="22" s="1"/>
  <c r="T5640" i="22"/>
  <c r="G5641" i="22"/>
  <c r="R5638" i="22"/>
  <c r="P5639" i="22"/>
  <c r="Q5639" i="22" s="1"/>
  <c r="U5639" i="22" s="1"/>
  <c r="N5640" i="22"/>
  <c r="J5641" i="22"/>
  <c r="L5640" i="22"/>
  <c r="S5638" i="22"/>
  <c r="M5640" i="22" l="1"/>
  <c r="K5641" i="22"/>
  <c r="O5641" i="22" s="1"/>
  <c r="T5641" i="22"/>
  <c r="G5642" i="22"/>
  <c r="J5642" i="22" s="1"/>
  <c r="R5639" i="22"/>
  <c r="P5640" i="22"/>
  <c r="Q5640" i="22" s="1"/>
  <c r="U5640" i="22" s="1"/>
  <c r="S5639" i="22"/>
  <c r="N5641" i="22"/>
  <c r="L5641" i="22"/>
  <c r="M5641" i="22" l="1"/>
  <c r="T5642" i="22"/>
  <c r="G5643" i="22"/>
  <c r="J5643" i="22" s="1"/>
  <c r="K5642" i="22"/>
  <c r="O5642" i="22" s="1"/>
  <c r="R5640" i="22"/>
  <c r="P5641" i="22"/>
  <c r="Q5641" i="22" s="1"/>
  <c r="U5641" i="22" s="1"/>
  <c r="L5642" i="22"/>
  <c r="N5642" i="22"/>
  <c r="S5640" i="22"/>
  <c r="K5643" i="22" l="1"/>
  <c r="O5643" i="22" s="1"/>
  <c r="T5643" i="22"/>
  <c r="G5644" i="22"/>
  <c r="M5642" i="22"/>
  <c r="R5641" i="22"/>
  <c r="P5642" i="22"/>
  <c r="Q5642" i="22" s="1"/>
  <c r="U5642" i="22" s="1"/>
  <c r="N5643" i="22"/>
  <c r="L5643" i="22"/>
  <c r="S5641" i="22"/>
  <c r="K5644" i="22" l="1"/>
  <c r="O5644" i="22" s="1"/>
  <c r="T5644" i="22"/>
  <c r="G5645" i="22"/>
  <c r="J5644" i="22"/>
  <c r="N5644" i="22" s="1"/>
  <c r="R5642" i="22"/>
  <c r="P5643" i="22"/>
  <c r="Q5643" i="22" s="1"/>
  <c r="U5643" i="22" s="1"/>
  <c r="L5644" i="22"/>
  <c r="S5642" i="22"/>
  <c r="M5643" i="22"/>
  <c r="K5645" i="22" l="1"/>
  <c r="O5645" i="22" s="1"/>
  <c r="J5645" i="22"/>
  <c r="N5645" i="22" s="1"/>
  <c r="T5645" i="22"/>
  <c r="G5646" i="22"/>
  <c r="M5644" i="22"/>
  <c r="R5643" i="22"/>
  <c r="P5644" i="22"/>
  <c r="Q5644" i="22" s="1"/>
  <c r="U5644" i="22" s="1"/>
  <c r="S5643" i="22"/>
  <c r="K5646" i="22"/>
  <c r="O5646" i="22" s="1"/>
  <c r="L5645" i="22"/>
  <c r="M5645" i="22" l="1"/>
  <c r="J5646" i="22"/>
  <c r="T5646" i="22"/>
  <c r="G5647" i="22"/>
  <c r="J5647" i="22" s="1"/>
  <c r="R5644" i="22"/>
  <c r="P5645" i="22"/>
  <c r="Q5645" i="22" s="1"/>
  <c r="U5645" i="22" s="1"/>
  <c r="K5647" i="22"/>
  <c r="O5647" i="22" s="1"/>
  <c r="N5646" i="22"/>
  <c r="S5644" i="22"/>
  <c r="L5646" i="22"/>
  <c r="M5646" i="22" s="1"/>
  <c r="T5647" i="22" l="1"/>
  <c r="G5648" i="22"/>
  <c r="P5646" i="22"/>
  <c r="Q5646" i="22" s="1"/>
  <c r="U5646" i="22" s="1"/>
  <c r="R5645" i="22"/>
  <c r="S5645" i="22"/>
  <c r="L5647" i="22"/>
  <c r="K5648" i="22"/>
  <c r="O5648" i="22" s="1"/>
  <c r="J5648" i="22"/>
  <c r="N5647" i="22"/>
  <c r="T5648" i="22" l="1"/>
  <c r="G5649" i="22"/>
  <c r="R5646" i="22"/>
  <c r="P5647" i="22"/>
  <c r="Q5647" i="22" s="1"/>
  <c r="U5647" i="22" s="1"/>
  <c r="L5648" i="22"/>
  <c r="M5648" i="22" s="1"/>
  <c r="N5648" i="22"/>
  <c r="J5649" i="22"/>
  <c r="M5647" i="22"/>
  <c r="S5646" i="22"/>
  <c r="K5649" i="22"/>
  <c r="O5649" i="22" s="1"/>
  <c r="T5649" i="22" l="1"/>
  <c r="G5650" i="22"/>
  <c r="R5647" i="22"/>
  <c r="P5648" i="22"/>
  <c r="Q5648" i="22" s="1"/>
  <c r="U5648" i="22" s="1"/>
  <c r="K5650" i="22"/>
  <c r="O5650" i="22" s="1"/>
  <c r="L5649" i="22"/>
  <c r="S5647" i="22"/>
  <c r="N5649" i="22"/>
  <c r="J5650" i="22"/>
  <c r="T5650" i="22" l="1"/>
  <c r="G5651" i="22"/>
  <c r="R5648" i="22"/>
  <c r="P5649" i="22"/>
  <c r="Q5649" i="22" s="1"/>
  <c r="U5649" i="22" s="1"/>
  <c r="S5648" i="22"/>
  <c r="L5650" i="22"/>
  <c r="M5650" i="22" s="1"/>
  <c r="M5649" i="22"/>
  <c r="K5651" i="22"/>
  <c r="O5651" i="22" s="1"/>
  <c r="N5650" i="22"/>
  <c r="J5651" i="22"/>
  <c r="T5651" i="22" l="1"/>
  <c r="G5652" i="22"/>
  <c r="J5652" i="22" s="1"/>
  <c r="R5649" i="22"/>
  <c r="P5650" i="22"/>
  <c r="Q5650" i="22" s="1"/>
  <c r="U5650" i="22" s="1"/>
  <c r="N5651" i="22"/>
  <c r="L5651" i="22"/>
  <c r="S5649" i="22"/>
  <c r="K5652" i="22" l="1"/>
  <c r="O5652" i="22" s="1"/>
  <c r="T5652" i="22"/>
  <c r="G5653" i="22"/>
  <c r="R5650" i="22"/>
  <c r="P5651" i="22"/>
  <c r="Q5651" i="22" s="1"/>
  <c r="U5651" i="22" s="1"/>
  <c r="N5652" i="22"/>
  <c r="L5652" i="22"/>
  <c r="M5651" i="22"/>
  <c r="S5650" i="22"/>
  <c r="K5653" i="22"/>
  <c r="O5653" i="22" s="1"/>
  <c r="T5653" i="22" l="1"/>
  <c r="G5654" i="22"/>
  <c r="J5653" i="22"/>
  <c r="N5653" i="22" s="1"/>
  <c r="R5651" i="22"/>
  <c r="P5652" i="22"/>
  <c r="Q5652" i="22" s="1"/>
  <c r="U5652" i="22" s="1"/>
  <c r="L5653" i="22"/>
  <c r="M5652" i="22"/>
  <c r="K5654" i="22"/>
  <c r="O5654" i="22" s="1"/>
  <c r="S5651" i="22"/>
  <c r="J5654" i="22" l="1"/>
  <c r="J5655" i="22" s="1"/>
  <c r="T5654" i="22"/>
  <c r="G5655" i="22"/>
  <c r="M5653" i="22"/>
  <c r="R5652" i="22"/>
  <c r="P5653" i="22"/>
  <c r="Q5653" i="22" s="1"/>
  <c r="U5653" i="22" s="1"/>
  <c r="S5652" i="22"/>
  <c r="L5654" i="22"/>
  <c r="K5655" i="22"/>
  <c r="O5655" i="22" s="1"/>
  <c r="M5654" i="22" l="1"/>
  <c r="N5654" i="22"/>
  <c r="T5655" i="22"/>
  <c r="G5656" i="22"/>
  <c r="R5653" i="22"/>
  <c r="P5654" i="22"/>
  <c r="Q5654" i="22" s="1"/>
  <c r="U5654" i="22" s="1"/>
  <c r="K5656" i="22"/>
  <c r="O5656" i="22" s="1"/>
  <c r="N5655" i="22"/>
  <c r="S5653" i="22"/>
  <c r="L5655" i="22"/>
  <c r="T5656" i="22" l="1"/>
  <c r="G5657" i="22"/>
  <c r="J5656" i="22"/>
  <c r="J5657" i="22" s="1"/>
  <c r="R5654" i="22"/>
  <c r="P5655" i="22"/>
  <c r="Q5655" i="22" s="1"/>
  <c r="U5655" i="22" s="1"/>
  <c r="L5656" i="22"/>
  <c r="M5655" i="22"/>
  <c r="K5657" i="22"/>
  <c r="O5657" i="22" s="1"/>
  <c r="S5654" i="22"/>
  <c r="T5657" i="22" l="1"/>
  <c r="G5658" i="22"/>
  <c r="K5658" i="22" s="1"/>
  <c r="O5658" i="22" s="1"/>
  <c r="N5656" i="22"/>
  <c r="P5656" i="22" s="1"/>
  <c r="Q5656" i="22" s="1"/>
  <c r="U5656" i="22" s="1"/>
  <c r="M5656" i="22"/>
  <c r="R5655" i="22"/>
  <c r="S5655" i="22"/>
  <c r="L5657" i="22"/>
  <c r="M5657" i="22" s="1"/>
  <c r="J5658" i="22"/>
  <c r="N5657" i="22"/>
  <c r="T5658" i="22" l="1"/>
  <c r="G5659" i="22"/>
  <c r="J5659" i="22" s="1"/>
  <c r="R5656" i="22"/>
  <c r="P5657" i="22"/>
  <c r="Q5657" i="22" s="1"/>
  <c r="U5657" i="22" s="1"/>
  <c r="K5659" i="22"/>
  <c r="O5659" i="22" s="1"/>
  <c r="S5656" i="22"/>
  <c r="N5658" i="22"/>
  <c r="L5658" i="22"/>
  <c r="M5658" i="22" s="1"/>
  <c r="T5659" i="22" l="1"/>
  <c r="G5660" i="22"/>
  <c r="R5657" i="22"/>
  <c r="P5658" i="22"/>
  <c r="Q5658" i="22" s="1"/>
  <c r="U5658" i="22" s="1"/>
  <c r="S5657" i="22"/>
  <c r="N5659" i="22"/>
  <c r="L5659" i="22"/>
  <c r="M5659" i="22" s="1"/>
  <c r="K5660" i="22"/>
  <c r="O5660" i="22" s="1"/>
  <c r="T5660" i="22" l="1"/>
  <c r="G5661" i="22"/>
  <c r="J5660" i="22"/>
  <c r="J5661" i="22" s="1"/>
  <c r="R5658" i="22"/>
  <c r="P5659" i="22"/>
  <c r="Q5659" i="22" s="1"/>
  <c r="U5659" i="22" s="1"/>
  <c r="S5658" i="22"/>
  <c r="L5660" i="22"/>
  <c r="N5660" i="22" l="1"/>
  <c r="T5661" i="22"/>
  <c r="G5662" i="22"/>
  <c r="J5662" i="22" s="1"/>
  <c r="K5661" i="22"/>
  <c r="O5661" i="22" s="1"/>
  <c r="R5659" i="22"/>
  <c r="P5660" i="22"/>
  <c r="Q5660" i="22" s="1"/>
  <c r="U5660" i="22" s="1"/>
  <c r="L5661" i="22"/>
  <c r="N5661" i="22"/>
  <c r="S5659" i="22"/>
  <c r="M5660" i="22"/>
  <c r="M5661" i="22" l="1"/>
  <c r="T5662" i="22"/>
  <c r="G5663" i="22"/>
  <c r="K5662" i="22"/>
  <c r="O5662" i="22" s="1"/>
  <c r="R5660" i="22"/>
  <c r="P5661" i="22"/>
  <c r="Q5661" i="22" s="1"/>
  <c r="U5661" i="22" s="1"/>
  <c r="L5662" i="22"/>
  <c r="N5662" i="22"/>
  <c r="J5663" i="22"/>
  <c r="S5660" i="22"/>
  <c r="M5662" i="22" l="1"/>
  <c r="T5663" i="22"/>
  <c r="G5664" i="22"/>
  <c r="K5663" i="22"/>
  <c r="O5663" i="22" s="1"/>
  <c r="R5661" i="22"/>
  <c r="P5662" i="22"/>
  <c r="Q5662" i="22" s="1"/>
  <c r="U5662" i="22" s="1"/>
  <c r="S5661" i="22"/>
  <c r="N5663" i="22"/>
  <c r="J5664" i="22"/>
  <c r="L5663" i="22"/>
  <c r="K5664" i="22" l="1"/>
  <c r="O5664" i="22" s="1"/>
  <c r="M5663" i="22"/>
  <c r="T5664" i="22"/>
  <c r="G5665" i="22"/>
  <c r="J5665" i="22" s="1"/>
  <c r="P5663" i="22"/>
  <c r="Q5663" i="22" s="1"/>
  <c r="U5663" i="22" s="1"/>
  <c r="R5662" i="22"/>
  <c r="S5662" i="22"/>
  <c r="N5664" i="22"/>
  <c r="L5664" i="22"/>
  <c r="K5665" i="22" l="1"/>
  <c r="O5665" i="22" s="1"/>
  <c r="T5665" i="22"/>
  <c r="G5666" i="22"/>
  <c r="P5664" i="22"/>
  <c r="Q5664" i="22" s="1"/>
  <c r="U5664" i="22" s="1"/>
  <c r="J5666" i="22"/>
  <c r="N5665" i="22"/>
  <c r="L5665" i="22"/>
  <c r="S5663" i="22"/>
  <c r="M5664" i="22"/>
  <c r="R5663" i="22"/>
  <c r="K5666" i="22" l="1"/>
  <c r="O5666" i="22" s="1"/>
  <c r="T5666" i="22"/>
  <c r="G5667" i="22"/>
  <c r="P5665" i="22"/>
  <c r="Q5665" i="22" s="1"/>
  <c r="U5665" i="22" s="1"/>
  <c r="L5666" i="22"/>
  <c r="M5666" i="22" s="1"/>
  <c r="S5664" i="22"/>
  <c r="K5667" i="22"/>
  <c r="O5667" i="22" s="1"/>
  <c r="M5665" i="22"/>
  <c r="R5664" i="22"/>
  <c r="N5666" i="22"/>
  <c r="J5667" i="22"/>
  <c r="T5667" i="22" l="1"/>
  <c r="G5668" i="22"/>
  <c r="P5666" i="22"/>
  <c r="Q5666" i="22" s="1"/>
  <c r="U5666" i="22" s="1"/>
  <c r="S5665" i="22"/>
  <c r="K5668" i="22"/>
  <c r="O5668" i="22" s="1"/>
  <c r="L5667" i="22"/>
  <c r="N5667" i="22"/>
  <c r="J5668" i="22"/>
  <c r="R5665" i="22"/>
  <c r="T5668" i="22" l="1"/>
  <c r="G5669" i="22"/>
  <c r="S5666" i="22"/>
  <c r="P5667" i="22"/>
  <c r="Q5667" i="22" s="1"/>
  <c r="U5667" i="22" s="1"/>
  <c r="R5666" i="22"/>
  <c r="L5668" i="22"/>
  <c r="M5668" i="22" s="1"/>
  <c r="M5667" i="22"/>
  <c r="N5668" i="22"/>
  <c r="J5669" i="22"/>
  <c r="T5669" i="22" l="1"/>
  <c r="G5670" i="22"/>
  <c r="K5669" i="22"/>
  <c r="O5669" i="22" s="1"/>
  <c r="S5667" i="22"/>
  <c r="P5668" i="22"/>
  <c r="Q5668" i="22" s="1"/>
  <c r="U5668" i="22" s="1"/>
  <c r="N5669" i="22"/>
  <c r="R5667" i="22"/>
  <c r="L5669" i="22"/>
  <c r="M5669" i="22" l="1"/>
  <c r="K5670" i="22"/>
  <c r="O5670" i="22" s="1"/>
  <c r="T5670" i="22"/>
  <c r="G5671" i="22"/>
  <c r="J5670" i="22"/>
  <c r="N5670" i="22" s="1"/>
  <c r="S5668" i="22"/>
  <c r="P5669" i="22"/>
  <c r="Q5669" i="22" s="1"/>
  <c r="U5669" i="22" s="1"/>
  <c r="L5670" i="22"/>
  <c r="R5668" i="22"/>
  <c r="K5671" i="22"/>
  <c r="O5671" i="22" s="1"/>
  <c r="M5670" i="22" l="1"/>
  <c r="J5671" i="22"/>
  <c r="N5671" i="22" s="1"/>
  <c r="T5671" i="22"/>
  <c r="G5672" i="22"/>
  <c r="S5669" i="22"/>
  <c r="P5670" i="22"/>
  <c r="Q5670" i="22" s="1"/>
  <c r="U5670" i="22" s="1"/>
  <c r="R5669" i="22"/>
  <c r="L5671" i="22"/>
  <c r="T5672" i="22" l="1"/>
  <c r="G5673" i="22"/>
  <c r="J5672" i="22"/>
  <c r="J5673" i="22" s="1"/>
  <c r="K5672" i="22"/>
  <c r="O5672" i="22" s="1"/>
  <c r="S5670" i="22"/>
  <c r="P5671" i="22"/>
  <c r="Q5671" i="22" s="1"/>
  <c r="U5671" i="22" s="1"/>
  <c r="L5672" i="22"/>
  <c r="M5671" i="22"/>
  <c r="R5670" i="22"/>
  <c r="N5672" i="22" l="1"/>
  <c r="K5673" i="22"/>
  <c r="O5673" i="22" s="1"/>
  <c r="T5673" i="22"/>
  <c r="G5674" i="22"/>
  <c r="S5671" i="22"/>
  <c r="P5672" i="22"/>
  <c r="Q5672" i="22" s="1"/>
  <c r="U5672" i="22" s="1"/>
  <c r="R5671" i="22"/>
  <c r="L5673" i="22"/>
  <c r="M5672" i="22"/>
  <c r="N5673" i="22"/>
  <c r="J5674" i="22"/>
  <c r="K5674" i="22" l="1"/>
  <c r="O5674" i="22" s="1"/>
  <c r="T5674" i="22"/>
  <c r="G5675" i="22"/>
  <c r="P5673" i="22"/>
  <c r="Q5673" i="22" s="1"/>
  <c r="U5673" i="22" s="1"/>
  <c r="S5672" i="22"/>
  <c r="R5672" i="22"/>
  <c r="K5675" i="22"/>
  <c r="O5675" i="22" s="1"/>
  <c r="N5674" i="22"/>
  <c r="L5674" i="22"/>
  <c r="M5673" i="22"/>
  <c r="T5675" i="22" l="1"/>
  <c r="G5676" i="22"/>
  <c r="K5676" i="22" s="1"/>
  <c r="O5676" i="22" s="1"/>
  <c r="J5675" i="22"/>
  <c r="N5675" i="22" s="1"/>
  <c r="P5674" i="22"/>
  <c r="Q5674" i="22" s="1"/>
  <c r="U5674" i="22" s="1"/>
  <c r="L5675" i="22"/>
  <c r="R5673" i="22"/>
  <c r="M5674" i="22"/>
  <c r="S5673" i="22"/>
  <c r="J5676" i="22" l="1"/>
  <c r="T5676" i="22"/>
  <c r="G5677" i="22"/>
  <c r="M5675" i="22"/>
  <c r="P5675" i="22"/>
  <c r="Q5675" i="22" s="1"/>
  <c r="U5675" i="22" s="1"/>
  <c r="S5674" i="22"/>
  <c r="R5674" i="22"/>
  <c r="L5676" i="22"/>
  <c r="M5676" i="22" s="1"/>
  <c r="N5676" i="22"/>
  <c r="J5677" i="22"/>
  <c r="K5677" i="22"/>
  <c r="O5677" i="22" s="1"/>
  <c r="T5677" i="22" l="1"/>
  <c r="G5678" i="22"/>
  <c r="P5676" i="22"/>
  <c r="Q5676" i="22" s="1"/>
  <c r="U5676" i="22" s="1"/>
  <c r="K5678" i="22"/>
  <c r="O5678" i="22" s="1"/>
  <c r="R5675" i="22"/>
  <c r="L5677" i="22"/>
  <c r="M5677" i="22" s="1"/>
  <c r="J5678" i="22"/>
  <c r="N5677" i="22"/>
  <c r="S5675" i="22"/>
  <c r="T5678" i="22" l="1"/>
  <c r="G5679" i="22"/>
  <c r="P5677" i="22"/>
  <c r="Q5677" i="22" s="1"/>
  <c r="U5677" i="22" s="1"/>
  <c r="R5676" i="22"/>
  <c r="L5678" i="22"/>
  <c r="S5676" i="22"/>
  <c r="N5678" i="22"/>
  <c r="J5679" i="22"/>
  <c r="T5679" i="22" l="1"/>
  <c r="G5680" i="22"/>
  <c r="J5680" i="22" s="1"/>
  <c r="K5679" i="22"/>
  <c r="O5679" i="22" s="1"/>
  <c r="P5678" i="22"/>
  <c r="Q5678" i="22" s="1"/>
  <c r="U5678" i="22" s="1"/>
  <c r="L5679" i="22"/>
  <c r="S5677" i="22"/>
  <c r="N5679" i="22"/>
  <c r="M5678" i="22"/>
  <c r="R5677" i="22"/>
  <c r="K5680" i="22" l="1"/>
  <c r="O5680" i="22" s="1"/>
  <c r="M5679" i="22"/>
  <c r="T5680" i="22"/>
  <c r="G5681" i="22"/>
  <c r="J5681" i="22" s="1"/>
  <c r="P5679" i="22"/>
  <c r="Q5679" i="22" s="1"/>
  <c r="U5679" i="22" s="1"/>
  <c r="R5678" i="22"/>
  <c r="S5678" i="22"/>
  <c r="N5680" i="22"/>
  <c r="L5680" i="22"/>
  <c r="T5681" i="22" l="1"/>
  <c r="G5682" i="22"/>
  <c r="K5681" i="22"/>
  <c r="O5681" i="22" s="1"/>
  <c r="P5680" i="22"/>
  <c r="Q5680" i="22" s="1"/>
  <c r="U5680" i="22" s="1"/>
  <c r="R5679" i="22"/>
  <c r="S5679" i="22"/>
  <c r="N5681" i="22"/>
  <c r="J5682" i="22"/>
  <c r="L5681" i="22"/>
  <c r="M5680" i="22"/>
  <c r="M5681" i="22" l="1"/>
  <c r="T5682" i="22"/>
  <c r="G5683" i="22"/>
  <c r="K5682" i="22"/>
  <c r="O5682" i="22" s="1"/>
  <c r="P5681" i="22"/>
  <c r="Q5681" i="22" s="1"/>
  <c r="U5681" i="22" s="1"/>
  <c r="R5680" i="22"/>
  <c r="S5680" i="22"/>
  <c r="N5682" i="22"/>
  <c r="J5683" i="22"/>
  <c r="L5682" i="22"/>
  <c r="M5682" i="22" l="1"/>
  <c r="T5683" i="22"/>
  <c r="G5684" i="22"/>
  <c r="K5683" i="22"/>
  <c r="O5683" i="22" s="1"/>
  <c r="P5682" i="22"/>
  <c r="Q5682" i="22" s="1"/>
  <c r="U5682" i="22" s="1"/>
  <c r="L5683" i="22"/>
  <c r="N5683" i="22"/>
  <c r="S5681" i="22"/>
  <c r="R5681" i="22"/>
  <c r="M5683" i="22" l="1"/>
  <c r="K5684" i="22"/>
  <c r="O5684" i="22" s="1"/>
  <c r="T5684" i="22"/>
  <c r="G5685" i="22"/>
  <c r="J5684" i="22"/>
  <c r="N5684" i="22" s="1"/>
  <c r="P5683" i="22"/>
  <c r="Q5683" i="22" s="1"/>
  <c r="U5683" i="22" s="1"/>
  <c r="S5682" i="22"/>
  <c r="R5682" i="22"/>
  <c r="L5684" i="22"/>
  <c r="K5685" i="22" l="1"/>
  <c r="O5685" i="22" s="1"/>
  <c r="M5684" i="22"/>
  <c r="J5685" i="22"/>
  <c r="N5685" i="22" s="1"/>
  <c r="T5685" i="22"/>
  <c r="G5686" i="22"/>
  <c r="P5684" i="22"/>
  <c r="Q5684" i="22" s="1"/>
  <c r="U5684" i="22" s="1"/>
  <c r="S5683" i="22"/>
  <c r="R5683" i="22"/>
  <c r="L5685" i="22"/>
  <c r="T5686" i="22" l="1"/>
  <c r="G5687" i="22"/>
  <c r="J5686" i="22"/>
  <c r="N5686" i="22" s="1"/>
  <c r="K5686" i="22"/>
  <c r="O5686" i="22" s="1"/>
  <c r="P5685" i="22"/>
  <c r="Q5685" i="22" s="1"/>
  <c r="U5685" i="22" s="1"/>
  <c r="L5686" i="22"/>
  <c r="R5684" i="22"/>
  <c r="M5685" i="22"/>
  <c r="S5684" i="22"/>
  <c r="J5687" i="22" l="1"/>
  <c r="K5687" i="22"/>
  <c r="O5687" i="22" s="1"/>
  <c r="T5687" i="22"/>
  <c r="G5688" i="22"/>
  <c r="P5686" i="22"/>
  <c r="Q5686" i="22" s="1"/>
  <c r="U5686" i="22" s="1"/>
  <c r="S5685" i="22"/>
  <c r="L5687" i="22"/>
  <c r="R5685" i="22"/>
  <c r="N5687" i="22"/>
  <c r="J5688" i="22"/>
  <c r="M5686" i="22"/>
  <c r="T5688" i="22" l="1"/>
  <c r="G5689" i="22"/>
  <c r="K5688" i="22"/>
  <c r="O5688" i="22" s="1"/>
  <c r="P5687" i="22"/>
  <c r="Q5687" i="22" s="1"/>
  <c r="U5687" i="22" s="1"/>
  <c r="N5688" i="22"/>
  <c r="S5686" i="22"/>
  <c r="L5688" i="22"/>
  <c r="M5687" i="22"/>
  <c r="R5686" i="22"/>
  <c r="K5689" i="22" l="1"/>
  <c r="O5689" i="22" s="1"/>
  <c r="P5688" i="22"/>
  <c r="Q5688" i="22" s="1"/>
  <c r="U5688" i="22" s="1"/>
  <c r="T5689" i="22"/>
  <c r="G5690" i="22"/>
  <c r="J5689" i="22"/>
  <c r="N5689" i="22" s="1"/>
  <c r="R5687" i="22"/>
  <c r="K5690" i="22"/>
  <c r="O5690" i="22" s="1"/>
  <c r="L5689" i="22"/>
  <c r="M5688" i="22"/>
  <c r="S5687" i="22"/>
  <c r="J5690" i="22" l="1"/>
  <c r="N5690" i="22" s="1"/>
  <c r="T5690" i="22"/>
  <c r="G5691" i="22"/>
  <c r="P5689" i="22"/>
  <c r="Q5689" i="22" s="1"/>
  <c r="U5689" i="22" s="1"/>
  <c r="L5690" i="22"/>
  <c r="M5689" i="22"/>
  <c r="S5688" i="22"/>
  <c r="K5691" i="22"/>
  <c r="O5691" i="22" s="1"/>
  <c r="R5688" i="22"/>
  <c r="J5691" i="22" l="1"/>
  <c r="N5691" i="22" s="1"/>
  <c r="T5691" i="22"/>
  <c r="G5692" i="22"/>
  <c r="P5690" i="22"/>
  <c r="Q5690" i="22" s="1"/>
  <c r="U5690" i="22" s="1"/>
  <c r="R5689" i="22"/>
  <c r="K5692" i="22"/>
  <c r="O5692" i="22" s="1"/>
  <c r="L5691" i="22"/>
  <c r="S5689" i="22"/>
  <c r="M5690" i="22"/>
  <c r="J5692" i="22" l="1"/>
  <c r="T5692" i="22"/>
  <c r="G5693" i="22"/>
  <c r="R5690" i="22"/>
  <c r="P5691" i="22"/>
  <c r="Q5691" i="22" s="1"/>
  <c r="U5691" i="22" s="1"/>
  <c r="L5692" i="22"/>
  <c r="M5692" i="22" s="1"/>
  <c r="S5690" i="22"/>
  <c r="K5693" i="22"/>
  <c r="O5693" i="22" s="1"/>
  <c r="J5693" i="22"/>
  <c r="N5692" i="22"/>
  <c r="M5691" i="22"/>
  <c r="T5693" i="22" l="1"/>
  <c r="G5694" i="22"/>
  <c r="R5691" i="22"/>
  <c r="P5692" i="22"/>
  <c r="Q5692" i="22" s="1"/>
  <c r="U5692" i="22" s="1"/>
  <c r="K5694" i="22"/>
  <c r="O5694" i="22" s="1"/>
  <c r="S5691" i="22"/>
  <c r="L5693" i="22"/>
  <c r="M5693" i="22" s="1"/>
  <c r="N5693" i="22"/>
  <c r="J5694" i="22"/>
  <c r="T5694" i="22" l="1"/>
  <c r="G5695" i="22"/>
  <c r="J5695" i="22" s="1"/>
  <c r="R5692" i="22"/>
  <c r="P5693" i="22"/>
  <c r="Q5693" i="22" s="1"/>
  <c r="U5693" i="22" s="1"/>
  <c r="S5692" i="22"/>
  <c r="N5694" i="22"/>
  <c r="K5695" i="22"/>
  <c r="O5695" i="22" s="1"/>
  <c r="L5694" i="22"/>
  <c r="T5695" i="22" l="1"/>
  <c r="G5696" i="22"/>
  <c r="R5693" i="22"/>
  <c r="P5694" i="22"/>
  <c r="Q5694" i="22" s="1"/>
  <c r="U5694" i="22" s="1"/>
  <c r="N5695" i="22"/>
  <c r="L5695" i="22"/>
  <c r="S5693" i="22"/>
  <c r="M5694" i="22"/>
  <c r="K5696" i="22"/>
  <c r="O5696" i="22" s="1"/>
  <c r="T5696" i="22" l="1"/>
  <c r="G5697" i="22"/>
  <c r="J5696" i="22"/>
  <c r="N5696" i="22" s="1"/>
  <c r="R5694" i="22"/>
  <c r="P5695" i="22"/>
  <c r="Q5695" i="22" s="1"/>
  <c r="U5695" i="22" s="1"/>
  <c r="L5696" i="22"/>
  <c r="M5695" i="22"/>
  <c r="K5697" i="22"/>
  <c r="O5697" i="22" s="1"/>
  <c r="S5694" i="22"/>
  <c r="J5697" i="22" l="1"/>
  <c r="N5697" i="22" s="1"/>
  <c r="T5697" i="22"/>
  <c r="G5698" i="22"/>
  <c r="R5695" i="22"/>
  <c r="P5696" i="22"/>
  <c r="Q5696" i="22" s="1"/>
  <c r="U5696" i="22" s="1"/>
  <c r="S5695" i="22"/>
  <c r="L5697" i="22"/>
  <c r="M5696" i="22"/>
  <c r="K5698" i="22"/>
  <c r="O5698" i="22" s="1"/>
  <c r="J5698" i="22" l="1"/>
  <c r="N5698" i="22" s="1"/>
  <c r="T5698" i="22"/>
  <c r="G5699" i="22"/>
  <c r="P5697" i="22"/>
  <c r="Q5697" i="22" s="1"/>
  <c r="U5697" i="22" s="1"/>
  <c r="R5696" i="22"/>
  <c r="S5696" i="22"/>
  <c r="K5699" i="22"/>
  <c r="O5699" i="22" s="1"/>
  <c r="L5698" i="22"/>
  <c r="J5699" i="22"/>
  <c r="M5697" i="22"/>
  <c r="T5699" i="22" l="1"/>
  <c r="G5700" i="22"/>
  <c r="K5700" i="22" s="1"/>
  <c r="O5700" i="22" s="1"/>
  <c r="P5698" i="22"/>
  <c r="Q5698" i="22" s="1"/>
  <c r="U5698" i="22" s="1"/>
  <c r="L5699" i="22"/>
  <c r="M5699" i="22" s="1"/>
  <c r="J5700" i="22"/>
  <c r="N5699" i="22"/>
  <c r="S5697" i="22"/>
  <c r="M5698" i="22"/>
  <c r="R5697" i="22"/>
  <c r="T5700" i="22" l="1"/>
  <c r="G5701" i="22"/>
  <c r="P5699" i="22"/>
  <c r="Q5699" i="22" s="1"/>
  <c r="U5699" i="22" s="1"/>
  <c r="R5698" i="22"/>
  <c r="J5701" i="22"/>
  <c r="N5700" i="22"/>
  <c r="L5700" i="22"/>
  <c r="M5700" i="22" s="1"/>
  <c r="K5701" i="22"/>
  <c r="O5701" i="22" s="1"/>
  <c r="S5698" i="22"/>
  <c r="T5701" i="22" l="1"/>
  <c r="G5702" i="22"/>
  <c r="J5702" i="22" s="1"/>
  <c r="R5699" i="22"/>
  <c r="P5700" i="22"/>
  <c r="Q5700" i="22" s="1"/>
  <c r="U5700" i="22" s="1"/>
  <c r="S5699" i="22"/>
  <c r="K5702" i="22"/>
  <c r="O5702" i="22" s="1"/>
  <c r="N5701" i="22"/>
  <c r="L5701" i="22"/>
  <c r="T5702" i="22" l="1"/>
  <c r="G5703" i="22"/>
  <c r="R5700" i="22"/>
  <c r="P5701" i="22"/>
  <c r="Q5701" i="22" s="1"/>
  <c r="U5701" i="22" s="1"/>
  <c r="L5702" i="22"/>
  <c r="M5702" i="22" s="1"/>
  <c r="S5700" i="22"/>
  <c r="M5701" i="22"/>
  <c r="K5703" i="22"/>
  <c r="O5703" i="22" s="1"/>
  <c r="N5702" i="22"/>
  <c r="J5703" i="22"/>
  <c r="T5703" i="22" l="1"/>
  <c r="G5704" i="22"/>
  <c r="J5704" i="22" s="1"/>
  <c r="R5701" i="22"/>
  <c r="S5701" i="22"/>
  <c r="P5702" i="22"/>
  <c r="Q5702" i="22" s="1"/>
  <c r="U5702" i="22" s="1"/>
  <c r="N5703" i="22"/>
  <c r="L5703" i="22"/>
  <c r="M5703" i="22" s="1"/>
  <c r="K5704" i="22"/>
  <c r="O5704" i="22" s="1"/>
  <c r="T5704" i="22" l="1"/>
  <c r="G5705" i="22"/>
  <c r="K5705" i="22" s="1"/>
  <c r="O5705" i="22" s="1"/>
  <c r="P5703" i="22"/>
  <c r="Q5703" i="22" s="1"/>
  <c r="U5703" i="22" s="1"/>
  <c r="R5702" i="22"/>
  <c r="S5702" i="22"/>
  <c r="J5705" i="22"/>
  <c r="N5704" i="22"/>
  <c r="L5704" i="22"/>
  <c r="M5704" i="22" s="1"/>
  <c r="T5705" i="22" l="1"/>
  <c r="G5706" i="22"/>
  <c r="K5706" i="22" s="1"/>
  <c r="O5706" i="22" s="1"/>
  <c r="P5704" i="22"/>
  <c r="Q5704" i="22" s="1"/>
  <c r="U5704" i="22" s="1"/>
  <c r="L5705" i="22"/>
  <c r="M5705" i="22" s="1"/>
  <c r="J5706" i="22"/>
  <c r="N5705" i="22"/>
  <c r="S5703" i="22"/>
  <c r="R5703" i="22"/>
  <c r="T5706" i="22" l="1"/>
  <c r="G5707" i="22"/>
  <c r="J5707" i="22" s="1"/>
  <c r="P5705" i="22"/>
  <c r="Q5705" i="22" s="1"/>
  <c r="U5705" i="22" s="1"/>
  <c r="S5704" i="22"/>
  <c r="R5704" i="22"/>
  <c r="K5707" i="22"/>
  <c r="O5707" i="22" s="1"/>
  <c r="L5706" i="22"/>
  <c r="N5706" i="22"/>
  <c r="T5707" i="22" l="1"/>
  <c r="G5708" i="22"/>
  <c r="K5708" i="22" s="1"/>
  <c r="O5708" i="22" s="1"/>
  <c r="P5706" i="22"/>
  <c r="Q5706" i="22" s="1"/>
  <c r="U5706" i="22" s="1"/>
  <c r="S5705" i="22"/>
  <c r="R5705" i="22"/>
  <c r="L5707" i="22"/>
  <c r="M5707" i="22" s="1"/>
  <c r="N5707" i="22"/>
  <c r="M5706" i="22"/>
  <c r="J5708" i="22" l="1"/>
  <c r="N5708" i="22" s="1"/>
  <c r="T5708" i="22"/>
  <c r="G5709" i="22"/>
  <c r="P5707" i="22"/>
  <c r="Q5707" i="22" s="1"/>
  <c r="U5707" i="22" s="1"/>
  <c r="K5709" i="22"/>
  <c r="O5709" i="22" s="1"/>
  <c r="R5706" i="22"/>
  <c r="L5708" i="22"/>
  <c r="S5706" i="22"/>
  <c r="J5709" i="22" l="1"/>
  <c r="T5709" i="22"/>
  <c r="G5710" i="22"/>
  <c r="K5710" i="22" s="1"/>
  <c r="O5710" i="22" s="1"/>
  <c r="P5708" i="22"/>
  <c r="Q5708" i="22" s="1"/>
  <c r="U5708" i="22" s="1"/>
  <c r="L5709" i="22"/>
  <c r="M5709" i="22" s="1"/>
  <c r="S5707" i="22"/>
  <c r="N5709" i="22"/>
  <c r="R5707" i="22"/>
  <c r="M5708" i="22"/>
  <c r="T5710" i="22" l="1"/>
  <c r="G5711" i="22"/>
  <c r="J5710" i="22"/>
  <c r="N5710" i="22" s="1"/>
  <c r="P5709" i="22"/>
  <c r="Q5709" i="22" s="1"/>
  <c r="U5709" i="22" s="1"/>
  <c r="S5708" i="22"/>
  <c r="L5710" i="22"/>
  <c r="M5710" i="22" s="1"/>
  <c r="R5708" i="22"/>
  <c r="K5711" i="22"/>
  <c r="O5711" i="22" s="1"/>
  <c r="T5711" i="22" l="1"/>
  <c r="G5712" i="22"/>
  <c r="K5712" i="22" s="1"/>
  <c r="O5712" i="22" s="1"/>
  <c r="J5711" i="22"/>
  <c r="N5711" i="22" s="1"/>
  <c r="P5710" i="22"/>
  <c r="Q5710" i="22" s="1"/>
  <c r="U5710" i="22" s="1"/>
  <c r="L5711" i="22"/>
  <c r="M5711" i="22" s="1"/>
  <c r="R5709" i="22"/>
  <c r="S5709" i="22"/>
  <c r="J5712" i="22" l="1"/>
  <c r="N5712" i="22" s="1"/>
  <c r="T5712" i="22"/>
  <c r="G5713" i="22"/>
  <c r="P5711" i="22"/>
  <c r="Q5711" i="22" s="1"/>
  <c r="U5711" i="22" s="1"/>
  <c r="S5710" i="22"/>
  <c r="L5712" i="22"/>
  <c r="M5712" i="22" s="1"/>
  <c r="R5710" i="22"/>
  <c r="J5713" i="22"/>
  <c r="K5713" i="22"/>
  <c r="O5713" i="22" s="1"/>
  <c r="T5713" i="22" l="1"/>
  <c r="G5714" i="22"/>
  <c r="K5714" i="22" s="1"/>
  <c r="O5714" i="22" s="1"/>
  <c r="P5712" i="22"/>
  <c r="Q5712" i="22" s="1"/>
  <c r="U5712" i="22" s="1"/>
  <c r="S5711" i="22"/>
  <c r="L5713" i="22"/>
  <c r="M5713" i="22" s="1"/>
  <c r="N5713" i="22"/>
  <c r="R5711" i="22"/>
  <c r="T5714" i="22" l="1"/>
  <c r="G5715" i="22"/>
  <c r="J5714" i="22"/>
  <c r="J5715" i="22" s="1"/>
  <c r="S5712" i="22"/>
  <c r="P5713" i="22"/>
  <c r="Q5713" i="22" s="1"/>
  <c r="U5713" i="22" s="1"/>
  <c r="L5714" i="22"/>
  <c r="R5712" i="22"/>
  <c r="N5714" i="22" l="1"/>
  <c r="T5715" i="22"/>
  <c r="G5716" i="22"/>
  <c r="J5716" i="22" s="1"/>
  <c r="K5715" i="22"/>
  <c r="O5715" i="22" s="1"/>
  <c r="S5713" i="22"/>
  <c r="P5714" i="22"/>
  <c r="Q5714" i="22" s="1"/>
  <c r="U5714" i="22" s="1"/>
  <c r="N5715" i="22"/>
  <c r="R5713" i="22"/>
  <c r="L5715" i="22"/>
  <c r="M5714" i="22"/>
  <c r="K5716" i="22" l="1"/>
  <c r="O5716" i="22" s="1"/>
  <c r="T5716" i="22"/>
  <c r="G5717" i="22"/>
  <c r="S5714" i="22"/>
  <c r="P5715" i="22"/>
  <c r="Q5715" i="22" s="1"/>
  <c r="U5715" i="22" s="1"/>
  <c r="N5716" i="22"/>
  <c r="L5716" i="22"/>
  <c r="M5715" i="22"/>
  <c r="R5714" i="22"/>
  <c r="K5717" i="22" l="1"/>
  <c r="O5717" i="22" s="1"/>
  <c r="M5716" i="22"/>
  <c r="T5717" i="22"/>
  <c r="G5718" i="22"/>
  <c r="J5717" i="22"/>
  <c r="J5718" i="22" s="1"/>
  <c r="S5715" i="22"/>
  <c r="P5716" i="22"/>
  <c r="Q5716" i="22" s="1"/>
  <c r="U5716" i="22" s="1"/>
  <c r="R5715" i="22"/>
  <c r="L5717" i="22"/>
  <c r="N5717" i="22" l="1"/>
  <c r="P5717" i="22" s="1"/>
  <c r="Q5717" i="22" s="1"/>
  <c r="U5717" i="22" s="1"/>
  <c r="T5718" i="22"/>
  <c r="G5719" i="22"/>
  <c r="K5718" i="22"/>
  <c r="O5718" i="22" s="1"/>
  <c r="S5716" i="22"/>
  <c r="L5718" i="22"/>
  <c r="R5716" i="22"/>
  <c r="J5719" i="22"/>
  <c r="N5718" i="22"/>
  <c r="M5717" i="22"/>
  <c r="K5719" i="22" l="1"/>
  <c r="O5719" i="22" s="1"/>
  <c r="T5719" i="22"/>
  <c r="G5720" i="22"/>
  <c r="M5718" i="22"/>
  <c r="S5717" i="22"/>
  <c r="P5718" i="22"/>
  <c r="Q5718" i="22" s="1"/>
  <c r="U5718" i="22" s="1"/>
  <c r="N5719" i="22"/>
  <c r="R5717" i="22"/>
  <c r="K5720" i="22"/>
  <c r="O5720" i="22" s="1"/>
  <c r="L5719" i="22"/>
  <c r="T5720" i="22" l="1"/>
  <c r="G5721" i="22"/>
  <c r="J5720" i="22"/>
  <c r="N5720" i="22" s="1"/>
  <c r="S5718" i="22"/>
  <c r="P5719" i="22"/>
  <c r="Q5719" i="22" s="1"/>
  <c r="U5719" i="22" s="1"/>
  <c r="R5718" i="22"/>
  <c r="L5720" i="22"/>
  <c r="M5719" i="22"/>
  <c r="K5721" i="22"/>
  <c r="O5721" i="22" s="1"/>
  <c r="J5721" i="22" l="1"/>
  <c r="N5721" i="22" s="1"/>
  <c r="T5721" i="22"/>
  <c r="G5722" i="22"/>
  <c r="S5719" i="22"/>
  <c r="P5720" i="22"/>
  <c r="Q5720" i="22" s="1"/>
  <c r="U5720" i="22" s="1"/>
  <c r="L5721" i="22"/>
  <c r="M5721" i="22" s="1"/>
  <c r="R5719" i="22"/>
  <c r="M5720" i="22"/>
  <c r="J5722" i="22" l="1"/>
  <c r="J5723" i="22" s="1"/>
  <c r="T5722" i="22"/>
  <c r="G5723" i="22"/>
  <c r="K5722" i="22"/>
  <c r="O5722" i="22" s="1"/>
  <c r="S5720" i="22"/>
  <c r="P5721" i="22"/>
  <c r="Q5721" i="22" s="1"/>
  <c r="U5721" i="22" s="1"/>
  <c r="R5720" i="22"/>
  <c r="L5722" i="22"/>
  <c r="N5722" i="22" l="1"/>
  <c r="M5722" i="22"/>
  <c r="K5723" i="22"/>
  <c r="O5723" i="22" s="1"/>
  <c r="T5723" i="22"/>
  <c r="G5724" i="22"/>
  <c r="S5721" i="22"/>
  <c r="P5722" i="22"/>
  <c r="Q5722" i="22" s="1"/>
  <c r="U5722" i="22" s="1"/>
  <c r="N5723" i="22"/>
  <c r="R5721" i="22"/>
  <c r="L5723" i="22"/>
  <c r="K5724" i="22" l="1"/>
  <c r="O5724" i="22" s="1"/>
  <c r="T5724" i="22"/>
  <c r="G5725" i="22"/>
  <c r="J5724" i="22"/>
  <c r="J5725" i="22" s="1"/>
  <c r="S5722" i="22"/>
  <c r="P5723" i="22"/>
  <c r="Q5723" i="22" s="1"/>
  <c r="U5723" i="22" s="1"/>
  <c r="L5724" i="22"/>
  <c r="M5723" i="22"/>
  <c r="R5722" i="22"/>
  <c r="K5725" i="22" l="1"/>
  <c r="O5725" i="22" s="1"/>
  <c r="N5724" i="22"/>
  <c r="P5724" i="22" s="1"/>
  <c r="Q5724" i="22" s="1"/>
  <c r="U5724" i="22" s="1"/>
  <c r="T5725" i="22"/>
  <c r="G5726" i="22"/>
  <c r="M5724" i="22"/>
  <c r="S5723" i="22"/>
  <c r="R5723" i="22"/>
  <c r="L5725" i="22"/>
  <c r="J5726" i="22"/>
  <c r="N5725" i="22"/>
  <c r="K5726" i="22" l="1"/>
  <c r="O5726" i="22" s="1"/>
  <c r="T5726" i="22"/>
  <c r="G5727" i="22"/>
  <c r="S5724" i="22"/>
  <c r="P5725" i="22"/>
  <c r="Q5725" i="22" s="1"/>
  <c r="U5725" i="22" s="1"/>
  <c r="L5726" i="22"/>
  <c r="M5726" i="22" s="1"/>
  <c r="N5726" i="22"/>
  <c r="J5727" i="22"/>
  <c r="R5724" i="22"/>
  <c r="M5725" i="22"/>
  <c r="K5727" i="22"/>
  <c r="O5727" i="22" s="1"/>
  <c r="T5727" i="22" l="1"/>
  <c r="G5728" i="22"/>
  <c r="J5728" i="22" s="1"/>
  <c r="S5725" i="22"/>
  <c r="P5726" i="22"/>
  <c r="Q5726" i="22" s="1"/>
  <c r="U5726" i="22" s="1"/>
  <c r="K5728" i="22"/>
  <c r="O5728" i="22" s="1"/>
  <c r="N5727" i="22"/>
  <c r="L5727" i="22"/>
  <c r="R5725" i="22"/>
  <c r="T5728" i="22" l="1"/>
  <c r="G5729" i="22"/>
  <c r="J5729" i="22" s="1"/>
  <c r="S5726" i="22"/>
  <c r="P5727" i="22"/>
  <c r="Q5727" i="22" s="1"/>
  <c r="U5727" i="22" s="1"/>
  <c r="R5726" i="22"/>
  <c r="N5728" i="22"/>
  <c r="K5729" i="22"/>
  <c r="O5729" i="22" s="1"/>
  <c r="L5728" i="22"/>
  <c r="M5728" i="22" s="1"/>
  <c r="M5727" i="22"/>
  <c r="T5729" i="22" l="1"/>
  <c r="G5730" i="22"/>
  <c r="P5728" i="22"/>
  <c r="Q5728" i="22" s="1"/>
  <c r="U5728" i="22" s="1"/>
  <c r="S5727" i="22"/>
  <c r="R5727" i="22"/>
  <c r="J5730" i="22"/>
  <c r="N5729" i="22"/>
  <c r="L5729" i="22"/>
  <c r="K5730" i="22"/>
  <c r="O5730" i="22" s="1"/>
  <c r="T5730" i="22" l="1"/>
  <c r="G5731" i="22"/>
  <c r="P5729" i="22"/>
  <c r="Q5729" i="22" s="1"/>
  <c r="U5729" i="22" s="1"/>
  <c r="K5731" i="22"/>
  <c r="O5731" i="22" s="1"/>
  <c r="L5730" i="22"/>
  <c r="M5730" i="22" s="1"/>
  <c r="R5728" i="22"/>
  <c r="N5730" i="22"/>
  <c r="M5729" i="22"/>
  <c r="S5728" i="22"/>
  <c r="T5731" i="22" l="1"/>
  <c r="G5732" i="22"/>
  <c r="J5731" i="22"/>
  <c r="N5731" i="22" s="1"/>
  <c r="P5730" i="22"/>
  <c r="Q5730" i="22" s="1"/>
  <c r="U5730" i="22" s="1"/>
  <c r="S5729" i="22"/>
  <c r="L5731" i="22"/>
  <c r="M5731" i="22" s="1"/>
  <c r="R5729" i="22"/>
  <c r="J5732" i="22" l="1"/>
  <c r="T5732" i="22"/>
  <c r="G5733" i="22"/>
  <c r="K5732" i="22"/>
  <c r="O5732" i="22" s="1"/>
  <c r="P5731" i="22"/>
  <c r="Q5731" i="22" s="1"/>
  <c r="U5731" i="22" s="1"/>
  <c r="J5733" i="22"/>
  <c r="N5732" i="22"/>
  <c r="L5732" i="22"/>
  <c r="R5730" i="22"/>
  <c r="S5730" i="22"/>
  <c r="M5732" i="22" l="1"/>
  <c r="T5733" i="22"/>
  <c r="G5734" i="22"/>
  <c r="K5733" i="22"/>
  <c r="O5733" i="22" s="1"/>
  <c r="P5732" i="22"/>
  <c r="Q5732" i="22" s="1"/>
  <c r="U5732" i="22" s="1"/>
  <c r="S5731" i="22"/>
  <c r="R5731" i="22"/>
  <c r="L5733" i="22"/>
  <c r="N5733" i="22"/>
  <c r="J5734" i="22"/>
  <c r="M5733" i="22" l="1"/>
  <c r="K5734" i="22"/>
  <c r="O5734" i="22" s="1"/>
  <c r="T5734" i="22"/>
  <c r="G5735" i="22"/>
  <c r="P5733" i="22"/>
  <c r="Q5733" i="22" s="1"/>
  <c r="U5733" i="22" s="1"/>
  <c r="R5732" i="22"/>
  <c r="N5734" i="22"/>
  <c r="L5734" i="22"/>
  <c r="S5732" i="22"/>
  <c r="K5735" i="22" l="1"/>
  <c r="O5735" i="22" s="1"/>
  <c r="M5734" i="22"/>
  <c r="T5735" i="22"/>
  <c r="G5736" i="22"/>
  <c r="J5735" i="22"/>
  <c r="J5736" i="22" s="1"/>
  <c r="P5734" i="22"/>
  <c r="Q5734" i="22" s="1"/>
  <c r="U5734" i="22" s="1"/>
  <c r="R5733" i="22"/>
  <c r="S5733" i="22"/>
  <c r="L5735" i="22"/>
  <c r="K5736" i="22" l="1"/>
  <c r="O5736" i="22" s="1"/>
  <c r="N5735" i="22"/>
  <c r="P5735" i="22" s="1"/>
  <c r="Q5735" i="22" s="1"/>
  <c r="U5735" i="22" s="1"/>
  <c r="T5736" i="22"/>
  <c r="G5737" i="22"/>
  <c r="S5734" i="22"/>
  <c r="R5734" i="22"/>
  <c r="L5736" i="22"/>
  <c r="M5736" i="22" s="1"/>
  <c r="M5735" i="22"/>
  <c r="K5737" i="22"/>
  <c r="O5737" i="22" s="1"/>
  <c r="N5736" i="22"/>
  <c r="J5737" i="22"/>
  <c r="T5737" i="22" l="1"/>
  <c r="G5738" i="22"/>
  <c r="P5736" i="22"/>
  <c r="Q5736" i="22" s="1"/>
  <c r="U5736" i="22" s="1"/>
  <c r="N5737" i="22"/>
  <c r="J5738" i="22"/>
  <c r="L5737" i="22"/>
  <c r="M5737" i="22" s="1"/>
  <c r="R5735" i="22"/>
  <c r="K5738" i="22"/>
  <c r="O5738" i="22" s="1"/>
  <c r="S5735" i="22"/>
  <c r="T5738" i="22" l="1"/>
  <c r="G5739" i="22"/>
  <c r="P5737" i="22"/>
  <c r="Q5737" i="22" s="1"/>
  <c r="U5737" i="22" s="1"/>
  <c r="S5736" i="22"/>
  <c r="R5736" i="22"/>
  <c r="K5739" i="22"/>
  <c r="O5739" i="22" s="1"/>
  <c r="L5738" i="22"/>
  <c r="J5739" i="22"/>
  <c r="N5738" i="22"/>
  <c r="T5739" i="22" l="1"/>
  <c r="G5740" i="22"/>
  <c r="P5738" i="22"/>
  <c r="Q5738" i="22" s="1"/>
  <c r="U5738" i="22" s="1"/>
  <c r="L5739" i="22"/>
  <c r="M5739" i="22" s="1"/>
  <c r="K5740" i="22"/>
  <c r="O5740" i="22" s="1"/>
  <c r="R5737" i="22"/>
  <c r="N5739" i="22"/>
  <c r="J5740" i="22"/>
  <c r="M5738" i="22"/>
  <c r="S5737" i="22"/>
  <c r="T5740" i="22" l="1"/>
  <c r="G5741" i="22"/>
  <c r="P5739" i="22"/>
  <c r="Q5739" i="22" s="1"/>
  <c r="U5739" i="22" s="1"/>
  <c r="R5738" i="22"/>
  <c r="S5738" i="22"/>
  <c r="K5741" i="22"/>
  <c r="O5741" i="22" s="1"/>
  <c r="L5740" i="22"/>
  <c r="J5741" i="22"/>
  <c r="N5740" i="22"/>
  <c r="T5741" i="22" l="1"/>
  <c r="G5742" i="22"/>
  <c r="P5740" i="22"/>
  <c r="Q5740" i="22" s="1"/>
  <c r="U5740" i="22" s="1"/>
  <c r="R5739" i="22"/>
  <c r="S5739" i="22"/>
  <c r="L5741" i="22"/>
  <c r="M5741" i="22" s="1"/>
  <c r="M5740" i="22"/>
  <c r="K5742" i="22"/>
  <c r="O5742" i="22" s="1"/>
  <c r="J5742" i="22"/>
  <c r="N5741" i="22"/>
  <c r="T5742" i="22" l="1"/>
  <c r="G5743" i="22"/>
  <c r="J5743" i="22" s="1"/>
  <c r="P5741" i="22"/>
  <c r="Q5741" i="22" s="1"/>
  <c r="U5741" i="22" s="1"/>
  <c r="K5743" i="22"/>
  <c r="O5743" i="22" s="1"/>
  <c r="S5740" i="22"/>
  <c r="L5742" i="22"/>
  <c r="N5742" i="22"/>
  <c r="R5740" i="22"/>
  <c r="T5743" i="22" l="1"/>
  <c r="G5744" i="22"/>
  <c r="P5742" i="22"/>
  <c r="Q5742" i="22" s="1"/>
  <c r="U5742" i="22" s="1"/>
  <c r="S5741" i="22"/>
  <c r="R5741" i="22"/>
  <c r="K5744" i="22"/>
  <c r="O5744" i="22" s="1"/>
  <c r="L5743" i="22"/>
  <c r="J5744" i="22"/>
  <c r="N5743" i="22"/>
  <c r="M5742" i="22"/>
  <c r="T5744" i="22" l="1"/>
  <c r="G5745" i="22"/>
  <c r="P5743" i="22"/>
  <c r="Q5743" i="22" s="1"/>
  <c r="U5743" i="22" s="1"/>
  <c r="L5744" i="22"/>
  <c r="R5742" i="22"/>
  <c r="K5745" i="22"/>
  <c r="O5745" i="22" s="1"/>
  <c r="N5744" i="22"/>
  <c r="M5743" i="22"/>
  <c r="S5742" i="22"/>
  <c r="T5745" i="22" l="1"/>
  <c r="G5746" i="22"/>
  <c r="J5745" i="22"/>
  <c r="N5745" i="22" s="1"/>
  <c r="R5743" i="22"/>
  <c r="S5743" i="22"/>
  <c r="P5744" i="22"/>
  <c r="Q5744" i="22" s="1"/>
  <c r="U5744" i="22" s="1"/>
  <c r="L5745" i="22"/>
  <c r="M5744" i="22"/>
  <c r="J5746" i="22" l="1"/>
  <c r="N5746" i="22" s="1"/>
  <c r="M5745" i="22"/>
  <c r="T5746" i="22"/>
  <c r="G5747" i="22"/>
  <c r="K5746" i="22"/>
  <c r="O5746" i="22" s="1"/>
  <c r="P5745" i="22"/>
  <c r="Q5745" i="22" s="1"/>
  <c r="U5745" i="22" s="1"/>
  <c r="R5744" i="22"/>
  <c r="S5744" i="22"/>
  <c r="L5746" i="22"/>
  <c r="J5747" i="22" l="1"/>
  <c r="K5747" i="22"/>
  <c r="O5747" i="22" s="1"/>
  <c r="T5747" i="22"/>
  <c r="G5748" i="22"/>
  <c r="M5746" i="22"/>
  <c r="P5746" i="22"/>
  <c r="Q5746" i="22" s="1"/>
  <c r="U5746" i="22" s="1"/>
  <c r="N5747" i="22"/>
  <c r="J5748" i="22"/>
  <c r="L5747" i="22"/>
  <c r="S5745" i="22"/>
  <c r="K5748" i="22"/>
  <c r="O5748" i="22" s="1"/>
  <c r="R5745" i="22"/>
  <c r="M5747" i="22" l="1"/>
  <c r="T5748" i="22"/>
  <c r="G5749" i="22"/>
  <c r="P5747" i="22"/>
  <c r="Q5747" i="22" s="1"/>
  <c r="U5747" i="22" s="1"/>
  <c r="R5746" i="22"/>
  <c r="S5746" i="22"/>
  <c r="K5749" i="22"/>
  <c r="O5749" i="22" s="1"/>
  <c r="N5748" i="22"/>
  <c r="J5749" i="22"/>
  <c r="L5748" i="22"/>
  <c r="M5748" i="22" s="1"/>
  <c r="T5749" i="22" l="1"/>
  <c r="G5750" i="22"/>
  <c r="J5750" i="22" s="1"/>
  <c r="P5748" i="22"/>
  <c r="Q5748" i="22" s="1"/>
  <c r="U5748" i="22" s="1"/>
  <c r="L5749" i="22"/>
  <c r="S5747" i="22"/>
  <c r="K5750" i="22"/>
  <c r="O5750" i="22" s="1"/>
  <c r="N5749" i="22"/>
  <c r="R5747" i="22"/>
  <c r="T5750" i="22" l="1"/>
  <c r="G5751" i="22"/>
  <c r="P5749" i="22"/>
  <c r="Q5749" i="22" s="1"/>
  <c r="U5749" i="22" s="1"/>
  <c r="S5748" i="22"/>
  <c r="R5748" i="22"/>
  <c r="K5751" i="22"/>
  <c r="O5751" i="22" s="1"/>
  <c r="L5750" i="22"/>
  <c r="J5751" i="22"/>
  <c r="N5750" i="22"/>
  <c r="M5749" i="22"/>
  <c r="T5751" i="22" l="1"/>
  <c r="G5752" i="22"/>
  <c r="S5749" i="22"/>
  <c r="P5750" i="22"/>
  <c r="Q5750" i="22" s="1"/>
  <c r="U5750" i="22" s="1"/>
  <c r="K5752" i="22"/>
  <c r="O5752" i="22" s="1"/>
  <c r="L5751" i="22"/>
  <c r="R5749" i="22"/>
  <c r="N5751" i="22"/>
  <c r="J5752" i="22"/>
  <c r="M5750" i="22"/>
  <c r="T5752" i="22" l="1"/>
  <c r="G5753" i="22"/>
  <c r="S5750" i="22"/>
  <c r="P5751" i="22"/>
  <c r="Q5751" i="22" s="1"/>
  <c r="U5751" i="22" s="1"/>
  <c r="L5752" i="22"/>
  <c r="M5752" i="22" s="1"/>
  <c r="N5752" i="22"/>
  <c r="K5753" i="22"/>
  <c r="O5753" i="22" s="1"/>
  <c r="M5751" i="22"/>
  <c r="R5750" i="22"/>
  <c r="T5753" i="22" l="1"/>
  <c r="G5754" i="22"/>
  <c r="J5753" i="22"/>
  <c r="N5753" i="22" s="1"/>
  <c r="S5751" i="22"/>
  <c r="P5752" i="22"/>
  <c r="Q5752" i="22" s="1"/>
  <c r="U5752" i="22" s="1"/>
  <c r="L5753" i="22"/>
  <c r="R5751" i="22"/>
  <c r="K5754" i="22"/>
  <c r="O5754" i="22" s="1"/>
  <c r="J5754" i="22" l="1"/>
  <c r="N5754" i="22" s="1"/>
  <c r="T5754" i="22"/>
  <c r="G5755" i="22"/>
  <c r="S5752" i="22"/>
  <c r="P5753" i="22"/>
  <c r="Q5753" i="22" s="1"/>
  <c r="U5753" i="22" s="1"/>
  <c r="L5754" i="22"/>
  <c r="M5753" i="22"/>
  <c r="R5752" i="22"/>
  <c r="J5755" i="22" l="1"/>
  <c r="N5755" i="22" s="1"/>
  <c r="T5755" i="22"/>
  <c r="G5756" i="22"/>
  <c r="K5755" i="22"/>
  <c r="O5755" i="22" s="1"/>
  <c r="S5753" i="22"/>
  <c r="P5754" i="22"/>
  <c r="Q5754" i="22" s="1"/>
  <c r="U5754" i="22" s="1"/>
  <c r="R5753" i="22"/>
  <c r="L5755" i="22"/>
  <c r="M5754" i="22"/>
  <c r="J5756" i="22" l="1"/>
  <c r="M5755" i="22"/>
  <c r="T5756" i="22"/>
  <c r="G5757" i="22"/>
  <c r="K5756" i="22"/>
  <c r="O5756" i="22" s="1"/>
  <c r="S5754" i="22"/>
  <c r="P5755" i="22"/>
  <c r="Q5755" i="22" s="1"/>
  <c r="U5755" i="22" s="1"/>
  <c r="R5754" i="22"/>
  <c r="J5757" i="22"/>
  <c r="N5756" i="22"/>
  <c r="L5756" i="22"/>
  <c r="K5757" i="22" l="1"/>
  <c r="O5757" i="22" s="1"/>
  <c r="M5756" i="22"/>
  <c r="T5757" i="22"/>
  <c r="G5758" i="22"/>
  <c r="S5755" i="22"/>
  <c r="P5756" i="22"/>
  <c r="Q5756" i="22" s="1"/>
  <c r="U5756" i="22" s="1"/>
  <c r="N5757" i="22"/>
  <c r="R5755" i="22"/>
  <c r="K5758" i="22"/>
  <c r="O5758" i="22" s="1"/>
  <c r="L5757" i="22"/>
  <c r="T5758" i="22" l="1"/>
  <c r="G5759" i="22"/>
  <c r="J5758" i="22"/>
  <c r="J5759" i="22" s="1"/>
  <c r="S5756" i="22"/>
  <c r="P5757" i="22"/>
  <c r="Q5757" i="22" s="1"/>
  <c r="U5757" i="22" s="1"/>
  <c r="L5758" i="22"/>
  <c r="R5756" i="22"/>
  <c r="M5757" i="22"/>
  <c r="K5759" i="22"/>
  <c r="O5759" i="22" s="1"/>
  <c r="N5758" i="22" l="1"/>
  <c r="T5759" i="22"/>
  <c r="G5760" i="22"/>
  <c r="M5758" i="22"/>
  <c r="S5757" i="22"/>
  <c r="P5758" i="22"/>
  <c r="Q5758" i="22" s="1"/>
  <c r="U5758" i="22" s="1"/>
  <c r="L5759" i="22"/>
  <c r="J5760" i="22"/>
  <c r="N5759" i="22"/>
  <c r="R5757" i="22"/>
  <c r="T5760" i="22" l="1"/>
  <c r="G5761" i="22"/>
  <c r="K5760" i="22"/>
  <c r="O5760" i="22" s="1"/>
  <c r="S5758" i="22"/>
  <c r="P5759" i="22"/>
  <c r="Q5759" i="22" s="1"/>
  <c r="U5759" i="22" s="1"/>
  <c r="L5760" i="22"/>
  <c r="M5759" i="22"/>
  <c r="R5758" i="22"/>
  <c r="J5761" i="22"/>
  <c r="N5760" i="22"/>
  <c r="T5761" i="22" l="1"/>
  <c r="G5762" i="22"/>
  <c r="K5761" i="22"/>
  <c r="O5761" i="22" s="1"/>
  <c r="M5760" i="22"/>
  <c r="S5759" i="22"/>
  <c r="P5760" i="22"/>
  <c r="Q5760" i="22" s="1"/>
  <c r="U5760" i="22" s="1"/>
  <c r="R5759" i="22"/>
  <c r="N5761" i="22"/>
  <c r="J5762" i="22"/>
  <c r="L5761" i="22"/>
  <c r="K5762" i="22" l="1"/>
  <c r="O5762" i="22" s="1"/>
  <c r="M5761" i="22"/>
  <c r="T5762" i="22"/>
  <c r="G5763" i="22"/>
  <c r="P5761" i="22"/>
  <c r="Q5761" i="22" s="1"/>
  <c r="U5761" i="22" s="1"/>
  <c r="S5760" i="22"/>
  <c r="R5760" i="22"/>
  <c r="N5762" i="22"/>
  <c r="L5762" i="22"/>
  <c r="M5762" i="22" s="1"/>
  <c r="K5763" i="22" l="1"/>
  <c r="O5763" i="22" s="1"/>
  <c r="T5763" i="22"/>
  <c r="G5764" i="22"/>
  <c r="J5763" i="22"/>
  <c r="N5763" i="22" s="1"/>
  <c r="P5762" i="22"/>
  <c r="Q5762" i="22" s="1"/>
  <c r="U5762" i="22" s="1"/>
  <c r="R5761" i="22"/>
  <c r="L5763" i="22"/>
  <c r="S5761" i="22"/>
  <c r="K5764" i="22" l="1"/>
  <c r="O5764" i="22" s="1"/>
  <c r="M5763" i="22"/>
  <c r="T5764" i="22"/>
  <c r="G5765" i="22"/>
  <c r="J5764" i="22"/>
  <c r="J5765" i="22" s="1"/>
  <c r="P5763" i="22"/>
  <c r="Q5763" i="22" s="1"/>
  <c r="U5763" i="22" s="1"/>
  <c r="R5762" i="22"/>
  <c r="S5762" i="22"/>
  <c r="L5764" i="22"/>
  <c r="N5764" i="22" l="1"/>
  <c r="T5765" i="22"/>
  <c r="G5766" i="22"/>
  <c r="K5765" i="22"/>
  <c r="O5765" i="22" s="1"/>
  <c r="P5764" i="22"/>
  <c r="Q5764" i="22" s="1"/>
  <c r="U5764" i="22" s="1"/>
  <c r="S5763" i="22"/>
  <c r="R5763" i="22"/>
  <c r="L5765" i="22"/>
  <c r="N5765" i="22"/>
  <c r="J5766" i="22"/>
  <c r="M5764" i="22"/>
  <c r="K5766" i="22" l="1"/>
  <c r="O5766" i="22" s="1"/>
  <c r="M5765" i="22"/>
  <c r="T5766" i="22"/>
  <c r="G5767" i="22"/>
  <c r="J5767" i="22" s="1"/>
  <c r="P5765" i="22"/>
  <c r="Q5765" i="22" s="1"/>
  <c r="U5765" i="22" s="1"/>
  <c r="L5766" i="22"/>
  <c r="M5766" i="22" s="1"/>
  <c r="N5766" i="22"/>
  <c r="R5764" i="22"/>
  <c r="S5764" i="22"/>
  <c r="K5767" i="22" l="1"/>
  <c r="O5767" i="22" s="1"/>
  <c r="T5767" i="22"/>
  <c r="G5768" i="22"/>
  <c r="R5765" i="22"/>
  <c r="P5766" i="22"/>
  <c r="Q5766" i="22" s="1"/>
  <c r="U5766" i="22" s="1"/>
  <c r="S5765" i="22"/>
  <c r="N5767" i="22"/>
  <c r="L5767" i="22"/>
  <c r="K5768" i="22"/>
  <c r="O5768" i="22" s="1"/>
  <c r="M5767" i="22" l="1"/>
  <c r="T5768" i="22"/>
  <c r="G5769" i="22"/>
  <c r="J5768" i="22"/>
  <c r="J5769" i="22" s="1"/>
  <c r="P5767" i="22"/>
  <c r="Q5767" i="22" s="1"/>
  <c r="U5767" i="22" s="1"/>
  <c r="R5766" i="22"/>
  <c r="S5766" i="22"/>
  <c r="L5768" i="22"/>
  <c r="M5768" i="22" l="1"/>
  <c r="N5768" i="22"/>
  <c r="P5768" i="22" s="1"/>
  <c r="Q5768" i="22" s="1"/>
  <c r="U5768" i="22" s="1"/>
  <c r="T5769" i="22"/>
  <c r="G5770" i="22"/>
  <c r="J5770" i="22" s="1"/>
  <c r="K5769" i="22"/>
  <c r="O5769" i="22" s="1"/>
  <c r="N5769" i="22"/>
  <c r="S5767" i="22"/>
  <c r="L5769" i="22"/>
  <c r="R5767" i="22"/>
  <c r="T5770" i="22" l="1"/>
  <c r="G5771" i="22"/>
  <c r="K5770" i="22"/>
  <c r="O5770" i="22" s="1"/>
  <c r="P5769" i="22"/>
  <c r="Q5769" i="22" s="1"/>
  <c r="U5769" i="22" s="1"/>
  <c r="R5768" i="22"/>
  <c r="S5768" i="22"/>
  <c r="L5770" i="22"/>
  <c r="M5769" i="22"/>
  <c r="N5770" i="22"/>
  <c r="J5771" i="22"/>
  <c r="M5770" i="22" l="1"/>
  <c r="T5771" i="22"/>
  <c r="G5772" i="22"/>
  <c r="K5771" i="22"/>
  <c r="O5771" i="22" s="1"/>
  <c r="S5769" i="22"/>
  <c r="P5770" i="22"/>
  <c r="Q5770" i="22" s="1"/>
  <c r="U5770" i="22" s="1"/>
  <c r="L5771" i="22"/>
  <c r="R5769" i="22"/>
  <c r="N5771" i="22"/>
  <c r="J5772" i="22"/>
  <c r="T5772" i="22" l="1"/>
  <c r="G5773" i="22"/>
  <c r="K5772" i="22"/>
  <c r="O5772" i="22" s="1"/>
  <c r="S5770" i="22"/>
  <c r="P5771" i="22"/>
  <c r="Q5771" i="22" s="1"/>
  <c r="U5771" i="22" s="1"/>
  <c r="R5770" i="22"/>
  <c r="L5772" i="22"/>
  <c r="N5772" i="22"/>
  <c r="J5773" i="22"/>
  <c r="M5771" i="22"/>
  <c r="K5773" i="22" l="1"/>
  <c r="O5773" i="22" s="1"/>
  <c r="M5772" i="22"/>
  <c r="T5773" i="22"/>
  <c r="G5774" i="22"/>
  <c r="S5771" i="22"/>
  <c r="P5772" i="22"/>
  <c r="Q5772" i="22" s="1"/>
  <c r="U5772" i="22" s="1"/>
  <c r="L5773" i="22"/>
  <c r="M5773" i="22" s="1"/>
  <c r="R5771" i="22"/>
  <c r="N5773" i="22"/>
  <c r="J5774" i="22"/>
  <c r="T5774" i="22" l="1"/>
  <c r="G5775" i="22"/>
  <c r="J5775" i="22" s="1"/>
  <c r="K5774" i="22"/>
  <c r="O5774" i="22" s="1"/>
  <c r="S5772" i="22"/>
  <c r="P5773" i="22"/>
  <c r="Q5773" i="22" s="1"/>
  <c r="U5773" i="22" s="1"/>
  <c r="N5774" i="22"/>
  <c r="L5774" i="22"/>
  <c r="R5772" i="22"/>
  <c r="M5774" i="22" l="1"/>
  <c r="K5775" i="22"/>
  <c r="O5775" i="22" s="1"/>
  <c r="T5775" i="22"/>
  <c r="G5776" i="22"/>
  <c r="S5773" i="22"/>
  <c r="P5774" i="22"/>
  <c r="Q5774" i="22" s="1"/>
  <c r="U5774" i="22" s="1"/>
  <c r="N5775" i="22"/>
  <c r="R5773" i="22"/>
  <c r="L5775" i="22"/>
  <c r="K5776" i="22" l="1"/>
  <c r="O5776" i="22" s="1"/>
  <c r="T5776" i="22"/>
  <c r="G5777" i="22"/>
  <c r="J5776" i="22"/>
  <c r="J5777" i="22" s="1"/>
  <c r="S5774" i="22"/>
  <c r="P5775" i="22"/>
  <c r="Q5775" i="22" s="1"/>
  <c r="U5775" i="22" s="1"/>
  <c r="L5776" i="22"/>
  <c r="R5774" i="22"/>
  <c r="M5775" i="22"/>
  <c r="K5777" i="22"/>
  <c r="O5777" i="22" s="1"/>
  <c r="N5776" i="22" l="1"/>
  <c r="T5777" i="22"/>
  <c r="G5778" i="22"/>
  <c r="M5776" i="22"/>
  <c r="S5775" i="22"/>
  <c r="P5776" i="22"/>
  <c r="Q5776" i="22" s="1"/>
  <c r="U5776" i="22" s="1"/>
  <c r="N5777" i="22"/>
  <c r="J5778" i="22"/>
  <c r="L5777" i="22"/>
  <c r="K5778" i="22"/>
  <c r="O5778" i="22" s="1"/>
  <c r="R5775" i="22"/>
  <c r="T5778" i="22" l="1"/>
  <c r="G5779" i="22"/>
  <c r="S5776" i="22"/>
  <c r="P5777" i="22"/>
  <c r="Q5777" i="22" s="1"/>
  <c r="U5777" i="22" s="1"/>
  <c r="R5776" i="22"/>
  <c r="L5778" i="22"/>
  <c r="M5778" i="22" s="1"/>
  <c r="K5779" i="22"/>
  <c r="O5779" i="22" s="1"/>
  <c r="M5777" i="22"/>
  <c r="J5779" i="22"/>
  <c r="N5778" i="22"/>
  <c r="T5779" i="22" l="1"/>
  <c r="G5780" i="22"/>
  <c r="S5777" i="22"/>
  <c r="P5778" i="22"/>
  <c r="Q5778" i="22" s="1"/>
  <c r="U5778" i="22" s="1"/>
  <c r="K5780" i="22"/>
  <c r="O5780" i="22" s="1"/>
  <c r="N5779" i="22"/>
  <c r="L5779" i="22"/>
  <c r="R5777" i="22"/>
  <c r="T5780" i="22" l="1"/>
  <c r="G5781" i="22"/>
  <c r="J5780" i="22"/>
  <c r="J5781" i="22" s="1"/>
  <c r="S5778" i="22"/>
  <c r="P5779" i="22"/>
  <c r="Q5779" i="22" s="1"/>
  <c r="U5779" i="22" s="1"/>
  <c r="R5778" i="22"/>
  <c r="L5780" i="22"/>
  <c r="K5781" i="22"/>
  <c r="O5781" i="22" s="1"/>
  <c r="M5779" i="22"/>
  <c r="M5780" i="22" l="1"/>
  <c r="N5780" i="22"/>
  <c r="P5780" i="22" s="1"/>
  <c r="Q5780" i="22" s="1"/>
  <c r="U5780" i="22" s="1"/>
  <c r="T5781" i="22"/>
  <c r="G5782" i="22"/>
  <c r="K5782" i="22" s="1"/>
  <c r="O5782" i="22" s="1"/>
  <c r="S5779" i="22"/>
  <c r="R5779" i="22"/>
  <c r="N5781" i="22"/>
  <c r="L5781" i="22"/>
  <c r="T5782" i="22" l="1"/>
  <c r="G5783" i="22"/>
  <c r="K5783" i="22" s="1"/>
  <c r="O5783" i="22" s="1"/>
  <c r="J5782" i="22"/>
  <c r="N5782" i="22" s="1"/>
  <c r="P5781" i="22"/>
  <c r="Q5781" i="22" s="1"/>
  <c r="U5781" i="22" s="1"/>
  <c r="L5782" i="22"/>
  <c r="R5780" i="22"/>
  <c r="M5781" i="22"/>
  <c r="S5780" i="22"/>
  <c r="J5783" i="22" l="1"/>
  <c r="N5783" i="22" s="1"/>
  <c r="T5783" i="22"/>
  <c r="G5784" i="22"/>
  <c r="P5782" i="22"/>
  <c r="Q5782" i="22" s="1"/>
  <c r="U5782" i="22" s="1"/>
  <c r="R5781" i="22"/>
  <c r="S5781" i="22"/>
  <c r="J5784" i="22"/>
  <c r="L5783" i="22"/>
  <c r="K5784" i="22"/>
  <c r="O5784" i="22" s="1"/>
  <c r="M5782" i="22"/>
  <c r="T5784" i="22" l="1"/>
  <c r="G5785" i="22"/>
  <c r="P5783" i="22"/>
  <c r="Q5783" i="22" s="1"/>
  <c r="U5783" i="22" s="1"/>
  <c r="N5784" i="22"/>
  <c r="J5785" i="22"/>
  <c r="L5784" i="22"/>
  <c r="S5782" i="22"/>
  <c r="K5785" i="22"/>
  <c r="O5785" i="22" s="1"/>
  <c r="M5783" i="22"/>
  <c r="R5782" i="22"/>
  <c r="T5785" i="22" l="1"/>
  <c r="G5786" i="22"/>
  <c r="P5784" i="22"/>
  <c r="Q5784" i="22" s="1"/>
  <c r="U5784" i="22" s="1"/>
  <c r="R5783" i="22"/>
  <c r="L5785" i="22"/>
  <c r="N5785" i="22"/>
  <c r="S5783" i="22"/>
  <c r="K5786" i="22"/>
  <c r="O5786" i="22" s="1"/>
  <c r="M5784" i="22"/>
  <c r="T5786" i="22" l="1"/>
  <c r="G5787" i="22"/>
  <c r="K5787" i="22" s="1"/>
  <c r="O5787" i="22" s="1"/>
  <c r="J5786" i="22"/>
  <c r="J5787" i="22" s="1"/>
  <c r="P5785" i="22"/>
  <c r="Q5785" i="22" s="1"/>
  <c r="U5785" i="22" s="1"/>
  <c r="L5786" i="22"/>
  <c r="M5785" i="22"/>
  <c r="S5784" i="22"/>
  <c r="R5784" i="22"/>
  <c r="N5786" i="22" l="1"/>
  <c r="P5786" i="22" s="1"/>
  <c r="Q5786" i="22" s="1"/>
  <c r="U5786" i="22" s="1"/>
  <c r="T5787" i="22"/>
  <c r="G5788" i="22"/>
  <c r="L5787" i="22"/>
  <c r="M5787" i="22" s="1"/>
  <c r="S5785" i="22"/>
  <c r="R5785" i="22"/>
  <c r="N5787" i="22"/>
  <c r="J5788" i="22"/>
  <c r="M5786" i="22"/>
  <c r="T5788" i="22" l="1"/>
  <c r="G5789" i="22"/>
  <c r="K5788" i="22"/>
  <c r="O5788" i="22" s="1"/>
  <c r="P5787" i="22"/>
  <c r="Q5787" i="22" s="1"/>
  <c r="U5787" i="22" s="1"/>
  <c r="R5786" i="22"/>
  <c r="S5786" i="22"/>
  <c r="N5788" i="22"/>
  <c r="L5788" i="22"/>
  <c r="K5789" i="22" l="1"/>
  <c r="O5789" i="22" s="1"/>
  <c r="M5788" i="22"/>
  <c r="T5789" i="22"/>
  <c r="G5790" i="22"/>
  <c r="J5789" i="22"/>
  <c r="N5789" i="22" s="1"/>
  <c r="P5788" i="22"/>
  <c r="Q5788" i="22" s="1"/>
  <c r="U5788" i="22" s="1"/>
  <c r="S5787" i="22"/>
  <c r="R5787" i="22"/>
  <c r="L5789" i="22"/>
  <c r="K5790" i="22" l="1"/>
  <c r="O5790" i="22" s="1"/>
  <c r="J5790" i="22"/>
  <c r="N5790" i="22" s="1"/>
  <c r="T5790" i="22"/>
  <c r="G5791" i="22"/>
  <c r="J5791" i="22" s="1"/>
  <c r="P5789" i="22"/>
  <c r="Q5789" i="22" s="1"/>
  <c r="U5789" i="22" s="1"/>
  <c r="R5788" i="22"/>
  <c r="L5790" i="22"/>
  <c r="M5789" i="22"/>
  <c r="S5788" i="22"/>
  <c r="K5791" i="22" l="1"/>
  <c r="O5791" i="22" s="1"/>
  <c r="P5790" i="22"/>
  <c r="Q5790" i="22" s="1"/>
  <c r="U5790" i="22" s="1"/>
  <c r="T5791" i="22"/>
  <c r="G5792" i="22"/>
  <c r="J5792" i="22" s="1"/>
  <c r="R5789" i="22"/>
  <c r="S5789" i="22"/>
  <c r="N5791" i="22"/>
  <c r="L5791" i="22"/>
  <c r="M5791" i="22" s="1"/>
  <c r="M5790" i="22"/>
  <c r="K5792" i="22"/>
  <c r="O5792" i="22" s="1"/>
  <c r="T5792" i="22" l="1"/>
  <c r="G5793" i="22"/>
  <c r="P5791" i="22"/>
  <c r="Q5791" i="22" s="1"/>
  <c r="U5791" i="22" s="1"/>
  <c r="S5790" i="22"/>
  <c r="R5790" i="22"/>
  <c r="K5793" i="22"/>
  <c r="O5793" i="22" s="1"/>
  <c r="N5792" i="22"/>
  <c r="J5793" i="22"/>
  <c r="L5792" i="22"/>
  <c r="M5792" i="22" s="1"/>
  <c r="T5793" i="22" l="1"/>
  <c r="G5794" i="22"/>
  <c r="P5792" i="22"/>
  <c r="Q5792" i="22" s="1"/>
  <c r="U5792" i="22" s="1"/>
  <c r="K5794" i="22"/>
  <c r="O5794" i="22" s="1"/>
  <c r="J5794" i="22"/>
  <c r="N5793" i="22"/>
  <c r="R5791" i="22"/>
  <c r="L5793" i="22"/>
  <c r="M5793" i="22" s="1"/>
  <c r="S5791" i="22"/>
  <c r="T5794" i="22" l="1"/>
  <c r="G5795" i="22"/>
  <c r="P5793" i="22"/>
  <c r="Q5793" i="22" s="1"/>
  <c r="U5793" i="22" s="1"/>
  <c r="R5792" i="22"/>
  <c r="S5792" i="22"/>
  <c r="L5794" i="22"/>
  <c r="N5794" i="22"/>
  <c r="J5795" i="22"/>
  <c r="K5795" i="22"/>
  <c r="O5795" i="22" s="1"/>
  <c r="T5795" i="22" l="1"/>
  <c r="G5796" i="22"/>
  <c r="K5796" i="22" s="1"/>
  <c r="O5796" i="22" s="1"/>
  <c r="P5794" i="22"/>
  <c r="Q5794" i="22" s="1"/>
  <c r="U5794" i="22" s="1"/>
  <c r="R5793" i="22"/>
  <c r="S5793" i="22"/>
  <c r="L5795" i="22"/>
  <c r="M5794" i="22"/>
  <c r="N5795" i="22"/>
  <c r="J5796" i="22" l="1"/>
  <c r="N5796" i="22" s="1"/>
  <c r="T5796" i="22"/>
  <c r="G5797" i="22"/>
  <c r="K5797" i="22" s="1"/>
  <c r="O5797" i="22" s="1"/>
  <c r="P5795" i="22"/>
  <c r="Q5795" i="22" s="1"/>
  <c r="U5795" i="22" s="1"/>
  <c r="L5796" i="22"/>
  <c r="S5794" i="22"/>
  <c r="M5795" i="22"/>
  <c r="R5794" i="22"/>
  <c r="M5796" i="22" l="1"/>
  <c r="J5797" i="22"/>
  <c r="J5798" i="22" s="1"/>
  <c r="T5797" i="22"/>
  <c r="G5798" i="22"/>
  <c r="K5798" i="22" s="1"/>
  <c r="O5798" i="22" s="1"/>
  <c r="P5796" i="22"/>
  <c r="Q5796" i="22" s="1"/>
  <c r="U5796" i="22" s="1"/>
  <c r="R5795" i="22"/>
  <c r="L5797" i="22"/>
  <c r="S5795" i="22"/>
  <c r="N5797" i="22" l="1"/>
  <c r="P5797" i="22" s="1"/>
  <c r="Q5797" i="22" s="1"/>
  <c r="U5797" i="22" s="1"/>
  <c r="M5797" i="22"/>
  <c r="T5798" i="22"/>
  <c r="G5799" i="22"/>
  <c r="R5796" i="22"/>
  <c r="S5796" i="22"/>
  <c r="L5798" i="22"/>
  <c r="M5798" i="22" s="1"/>
  <c r="J5799" i="22"/>
  <c r="N5798" i="22"/>
  <c r="T5799" i="22" l="1"/>
  <c r="G5800" i="22"/>
  <c r="J5800" i="22" s="1"/>
  <c r="K5799" i="22"/>
  <c r="O5799" i="22" s="1"/>
  <c r="P5798" i="22"/>
  <c r="Q5798" i="22" s="1"/>
  <c r="U5798" i="22" s="1"/>
  <c r="R5797" i="22"/>
  <c r="S5797" i="22"/>
  <c r="N5799" i="22"/>
  <c r="L5799" i="22"/>
  <c r="M5799" i="22" l="1"/>
  <c r="K5800" i="22"/>
  <c r="O5800" i="22" s="1"/>
  <c r="T5800" i="22"/>
  <c r="G5801" i="22"/>
  <c r="P5799" i="22"/>
  <c r="Q5799" i="22" s="1"/>
  <c r="U5799" i="22" s="1"/>
  <c r="J5801" i="22"/>
  <c r="N5800" i="22"/>
  <c r="L5800" i="22"/>
  <c r="S5798" i="22"/>
  <c r="R5798" i="22"/>
  <c r="M5800" i="22" l="1"/>
  <c r="T5801" i="22"/>
  <c r="G5802" i="22"/>
  <c r="J5802" i="22" s="1"/>
  <c r="K5801" i="22"/>
  <c r="O5801" i="22" s="1"/>
  <c r="P5800" i="22"/>
  <c r="Q5800" i="22" s="1"/>
  <c r="U5800" i="22" s="1"/>
  <c r="L5801" i="22"/>
  <c r="R5799" i="22"/>
  <c r="S5799" i="22"/>
  <c r="N5801" i="22"/>
  <c r="K5802" i="22" l="1"/>
  <c r="O5802" i="22" s="1"/>
  <c r="T5802" i="22"/>
  <c r="G5803" i="22"/>
  <c r="P5801" i="22"/>
  <c r="Q5801" i="22" s="1"/>
  <c r="U5801" i="22" s="1"/>
  <c r="S5800" i="22"/>
  <c r="L5802" i="22"/>
  <c r="M5801" i="22"/>
  <c r="R5800" i="22"/>
  <c r="N5802" i="22"/>
  <c r="J5803" i="22"/>
  <c r="K5803" i="22" l="1"/>
  <c r="O5803" i="22" s="1"/>
  <c r="T5803" i="22"/>
  <c r="G5804" i="22"/>
  <c r="P5802" i="22"/>
  <c r="Q5802" i="22" s="1"/>
  <c r="U5802" i="22" s="1"/>
  <c r="R5801" i="22"/>
  <c r="K5804" i="22"/>
  <c r="O5804" i="22" s="1"/>
  <c r="L5803" i="22"/>
  <c r="S5801" i="22"/>
  <c r="N5803" i="22"/>
  <c r="J5804" i="22"/>
  <c r="M5802" i="22"/>
  <c r="T5804" i="22" l="1"/>
  <c r="G5805" i="22"/>
  <c r="P5803" i="22"/>
  <c r="Q5803" i="22" s="1"/>
  <c r="U5803" i="22" s="1"/>
  <c r="S5802" i="22"/>
  <c r="J5805" i="22"/>
  <c r="N5804" i="22"/>
  <c r="L5804" i="22"/>
  <c r="M5804" i="22" s="1"/>
  <c r="K5805" i="22"/>
  <c r="O5805" i="22" s="1"/>
  <c r="M5803" i="22"/>
  <c r="R5802" i="22"/>
  <c r="T5805" i="22" l="1"/>
  <c r="G5806" i="22"/>
  <c r="J5806" i="22" s="1"/>
  <c r="S5803" i="22"/>
  <c r="P5804" i="22"/>
  <c r="Q5804" i="22" s="1"/>
  <c r="U5804" i="22" s="1"/>
  <c r="R5803" i="22"/>
  <c r="N5805" i="22"/>
  <c r="L5805" i="22"/>
  <c r="T5806" i="22" l="1"/>
  <c r="G5807" i="22"/>
  <c r="K5806" i="22"/>
  <c r="O5806" i="22" s="1"/>
  <c r="S5804" i="22"/>
  <c r="P5805" i="22"/>
  <c r="Q5805" i="22" s="1"/>
  <c r="U5805" i="22" s="1"/>
  <c r="R5804" i="22"/>
  <c r="L5806" i="22"/>
  <c r="J5807" i="22"/>
  <c r="N5806" i="22"/>
  <c r="M5805" i="22"/>
  <c r="M5806" i="22" l="1"/>
  <c r="T5807" i="22"/>
  <c r="G5808" i="22"/>
  <c r="K5807" i="22"/>
  <c r="O5807" i="22" s="1"/>
  <c r="S5805" i="22"/>
  <c r="P5806" i="22"/>
  <c r="Q5806" i="22" s="1"/>
  <c r="U5806" i="22" s="1"/>
  <c r="N5807" i="22"/>
  <c r="R5805" i="22"/>
  <c r="L5807" i="22"/>
  <c r="K5808" i="22" l="1"/>
  <c r="O5808" i="22" s="1"/>
  <c r="T5808" i="22"/>
  <c r="G5809" i="22"/>
  <c r="J5808" i="22"/>
  <c r="J5809" i="22" s="1"/>
  <c r="S5806" i="22"/>
  <c r="P5807" i="22"/>
  <c r="Q5807" i="22" s="1"/>
  <c r="U5807" i="22" s="1"/>
  <c r="R5806" i="22"/>
  <c r="L5808" i="22"/>
  <c r="M5807" i="22"/>
  <c r="K5809" i="22" l="1"/>
  <c r="O5809" i="22" s="1"/>
  <c r="M5808" i="22"/>
  <c r="N5808" i="22"/>
  <c r="P5808" i="22" s="1"/>
  <c r="Q5808" i="22" s="1"/>
  <c r="U5808" i="22" s="1"/>
  <c r="T5809" i="22"/>
  <c r="G5810" i="22"/>
  <c r="K5810" i="22" s="1"/>
  <c r="O5810" i="22" s="1"/>
  <c r="S5807" i="22"/>
  <c r="R5807" i="22"/>
  <c r="N5809" i="22"/>
  <c r="L5809" i="22"/>
  <c r="J5810" i="22" l="1"/>
  <c r="T5810" i="22"/>
  <c r="G5811" i="22"/>
  <c r="S5808" i="22"/>
  <c r="P5809" i="22"/>
  <c r="Q5809" i="22" s="1"/>
  <c r="U5809" i="22" s="1"/>
  <c r="R5808" i="22"/>
  <c r="L5810" i="22"/>
  <c r="M5810" i="22" s="1"/>
  <c r="M5809" i="22"/>
  <c r="J5811" i="22"/>
  <c r="N5810" i="22"/>
  <c r="K5811" i="22"/>
  <c r="O5811" i="22" s="1"/>
  <c r="T5811" i="22" l="1"/>
  <c r="G5812" i="22"/>
  <c r="K5812" i="22" s="1"/>
  <c r="O5812" i="22" s="1"/>
  <c r="S5809" i="22"/>
  <c r="P5810" i="22"/>
  <c r="Q5810" i="22" s="1"/>
  <c r="U5810" i="22" s="1"/>
  <c r="N5811" i="22"/>
  <c r="R5809" i="22"/>
  <c r="L5811" i="22"/>
  <c r="T5812" i="22" l="1"/>
  <c r="G5813" i="22"/>
  <c r="J5812" i="22"/>
  <c r="J5813" i="22" s="1"/>
  <c r="S5810" i="22"/>
  <c r="P5811" i="22"/>
  <c r="Q5811" i="22" s="1"/>
  <c r="U5811" i="22" s="1"/>
  <c r="L5812" i="22"/>
  <c r="M5811" i="22"/>
  <c r="R5810" i="22"/>
  <c r="N5812" i="22" l="1"/>
  <c r="T5813" i="22"/>
  <c r="G5814" i="22"/>
  <c r="K5813" i="22"/>
  <c r="O5813" i="22" s="1"/>
  <c r="S5811" i="22"/>
  <c r="P5812" i="22"/>
  <c r="Q5812" i="22" s="1"/>
  <c r="U5812" i="22" s="1"/>
  <c r="L5813" i="22"/>
  <c r="M5812" i="22"/>
  <c r="R5811" i="22"/>
  <c r="J5814" i="22"/>
  <c r="N5813" i="22"/>
  <c r="K5814" i="22" l="1"/>
  <c r="O5814" i="22" s="1"/>
  <c r="T5814" i="22"/>
  <c r="G5815" i="22"/>
  <c r="J5815" i="22" s="1"/>
  <c r="M5813" i="22"/>
  <c r="S5812" i="22"/>
  <c r="P5813" i="22"/>
  <c r="Q5813" i="22" s="1"/>
  <c r="U5813" i="22" s="1"/>
  <c r="N5814" i="22"/>
  <c r="L5814" i="22"/>
  <c r="R5812" i="22"/>
  <c r="M5814" i="22" l="1"/>
  <c r="T5815" i="22"/>
  <c r="G5816" i="22"/>
  <c r="J5816" i="22" s="1"/>
  <c r="K5815" i="22"/>
  <c r="O5815" i="22" s="1"/>
  <c r="S5813" i="22"/>
  <c r="P5814" i="22"/>
  <c r="Q5814" i="22" s="1"/>
  <c r="U5814" i="22" s="1"/>
  <c r="R5813" i="22"/>
  <c r="N5815" i="22"/>
  <c r="L5815" i="22"/>
  <c r="K5816" i="22" l="1"/>
  <c r="O5816" i="22" s="1"/>
  <c r="T5816" i="22"/>
  <c r="G5817" i="22"/>
  <c r="P5815" i="22"/>
  <c r="Q5815" i="22" s="1"/>
  <c r="U5815" i="22" s="1"/>
  <c r="S5814" i="22"/>
  <c r="R5814" i="22"/>
  <c r="L5816" i="22"/>
  <c r="M5815" i="22"/>
  <c r="J5817" i="22"/>
  <c r="N5816" i="22"/>
  <c r="K5817" i="22" l="1"/>
  <c r="O5817" i="22" s="1"/>
  <c r="T5817" i="22"/>
  <c r="G5818" i="22"/>
  <c r="P5816" i="22"/>
  <c r="Q5816" i="22" s="1"/>
  <c r="U5816" i="22" s="1"/>
  <c r="N5817" i="22"/>
  <c r="J5818" i="22"/>
  <c r="K5818" i="22"/>
  <c r="O5818" i="22" s="1"/>
  <c r="L5817" i="22"/>
  <c r="R5815" i="22"/>
  <c r="M5816" i="22"/>
  <c r="S5815" i="22"/>
  <c r="M5817" i="22" l="1"/>
  <c r="T5818" i="22"/>
  <c r="G5819" i="22"/>
  <c r="P5817" i="22"/>
  <c r="Q5817" i="22" s="1"/>
  <c r="U5817" i="22" s="1"/>
  <c r="J5819" i="22"/>
  <c r="N5818" i="22"/>
  <c r="R5816" i="22"/>
  <c r="S5816" i="22"/>
  <c r="K5819" i="22"/>
  <c r="O5819" i="22" s="1"/>
  <c r="L5818" i="22"/>
  <c r="T5819" i="22" l="1"/>
  <c r="G5820" i="22"/>
  <c r="P5818" i="22"/>
  <c r="Q5818" i="22" s="1"/>
  <c r="U5818" i="22" s="1"/>
  <c r="R5817" i="22"/>
  <c r="J5820" i="22"/>
  <c r="N5819" i="22"/>
  <c r="S5817" i="22"/>
  <c r="L5819" i="22"/>
  <c r="M5819" i="22" s="1"/>
  <c r="K5820" i="22"/>
  <c r="O5820" i="22" s="1"/>
  <c r="M5818" i="22"/>
  <c r="T5820" i="22" l="1"/>
  <c r="G5821" i="22"/>
  <c r="P5819" i="22"/>
  <c r="Q5819" i="22" s="1"/>
  <c r="U5819" i="22" s="1"/>
  <c r="S5818" i="22"/>
  <c r="K5821" i="22"/>
  <c r="O5821" i="22" s="1"/>
  <c r="N5820" i="22"/>
  <c r="R5818" i="22"/>
  <c r="L5820" i="22"/>
  <c r="T5821" i="22" l="1"/>
  <c r="G5822" i="22"/>
  <c r="K5822" i="22" s="1"/>
  <c r="O5822" i="22" s="1"/>
  <c r="J5821" i="22"/>
  <c r="P5820" i="22"/>
  <c r="Q5820" i="22" s="1"/>
  <c r="U5820" i="22" s="1"/>
  <c r="L5821" i="22"/>
  <c r="M5820" i="22"/>
  <c r="R5819" i="22"/>
  <c r="S5819" i="22"/>
  <c r="M5821" i="22" l="1"/>
  <c r="J5822" i="22"/>
  <c r="N5822" i="22" s="1"/>
  <c r="N5821" i="22"/>
  <c r="P5821" i="22" s="1"/>
  <c r="T5822" i="22"/>
  <c r="G5823" i="22"/>
  <c r="R5820" i="22"/>
  <c r="S5820" i="22"/>
  <c r="L5822" i="22"/>
  <c r="M5822" i="22" s="1"/>
  <c r="J5823" i="22" l="1"/>
  <c r="Q5821" i="22"/>
  <c r="U5821" i="22" s="1"/>
  <c r="T5823" i="22"/>
  <c r="G5824" i="22"/>
  <c r="K5823" i="22"/>
  <c r="O5823" i="22" s="1"/>
  <c r="P5822" i="22"/>
  <c r="Q5822" i="22" s="1"/>
  <c r="U5822" i="22" s="1"/>
  <c r="N5823" i="22"/>
  <c r="L5823" i="22"/>
  <c r="J5824" i="22" l="1"/>
  <c r="R5821" i="22"/>
  <c r="R5822" i="22" s="1"/>
  <c r="M5823" i="22"/>
  <c r="S5821" i="22"/>
  <c r="S5822" i="22" s="1"/>
  <c r="K5824" i="22"/>
  <c r="O5824" i="22" s="1"/>
  <c r="T5824" i="22"/>
  <c r="G5825" i="22"/>
  <c r="P5823" i="22"/>
  <c r="Q5823" i="22" s="1"/>
  <c r="U5823" i="22" s="1"/>
  <c r="N5824" i="22"/>
  <c r="L5824" i="22"/>
  <c r="K5825" i="22" l="1"/>
  <c r="O5825" i="22" s="1"/>
  <c r="T5825" i="22"/>
  <c r="G5826" i="22"/>
  <c r="J5825" i="22"/>
  <c r="N5825" i="22" s="1"/>
  <c r="P5824" i="22"/>
  <c r="Q5824" i="22" s="1"/>
  <c r="U5824" i="22" s="1"/>
  <c r="R5823" i="22"/>
  <c r="L5825" i="22"/>
  <c r="S5823" i="22"/>
  <c r="M5824" i="22"/>
  <c r="K5826" i="22" l="1"/>
  <c r="O5826" i="22" s="1"/>
  <c r="T5826" i="22"/>
  <c r="G5827" i="22"/>
  <c r="J5826" i="22"/>
  <c r="J5827" i="22" s="1"/>
  <c r="P5825" i="22"/>
  <c r="Q5825" i="22" s="1"/>
  <c r="U5825" i="22" s="1"/>
  <c r="L5826" i="22"/>
  <c r="S5824" i="22"/>
  <c r="M5825" i="22"/>
  <c r="R5824" i="22"/>
  <c r="M5826" i="22" l="1"/>
  <c r="N5826" i="22"/>
  <c r="P5826" i="22" s="1"/>
  <c r="Q5826" i="22" s="1"/>
  <c r="U5826" i="22" s="1"/>
  <c r="T5827" i="22"/>
  <c r="G5828" i="22"/>
  <c r="K5827" i="22"/>
  <c r="O5827" i="22" s="1"/>
  <c r="R5825" i="22"/>
  <c r="S5825" i="22"/>
  <c r="L5827" i="22"/>
  <c r="J5828" i="22"/>
  <c r="N5827" i="22"/>
  <c r="M5827" i="22" l="1"/>
  <c r="K5828" i="22"/>
  <c r="O5828" i="22" s="1"/>
  <c r="T5828" i="22"/>
  <c r="G5829" i="22"/>
  <c r="R5826" i="22"/>
  <c r="P5827" i="22"/>
  <c r="Q5827" i="22" s="1"/>
  <c r="U5827" i="22" s="1"/>
  <c r="L5828" i="22"/>
  <c r="S5826" i="22"/>
  <c r="J5829" i="22"/>
  <c r="N5828" i="22"/>
  <c r="K5829" i="22" l="1"/>
  <c r="O5829" i="22" s="1"/>
  <c r="M5828" i="22"/>
  <c r="T5829" i="22"/>
  <c r="G5830" i="22"/>
  <c r="R5827" i="22"/>
  <c r="P5828" i="22"/>
  <c r="Q5828" i="22" s="1"/>
  <c r="U5828" i="22" s="1"/>
  <c r="N5829" i="22"/>
  <c r="L5829" i="22"/>
  <c r="M5829" i="22" s="1"/>
  <c r="S5827" i="22"/>
  <c r="K5830" i="22" l="1"/>
  <c r="O5830" i="22" s="1"/>
  <c r="T5830" i="22"/>
  <c r="G5831" i="22"/>
  <c r="J5830" i="22"/>
  <c r="J5831" i="22" s="1"/>
  <c r="R5828" i="22"/>
  <c r="P5829" i="22"/>
  <c r="Q5829" i="22" s="1"/>
  <c r="U5829" i="22" s="1"/>
  <c r="S5828" i="22"/>
  <c r="L5830" i="22"/>
  <c r="N5830" i="22" l="1"/>
  <c r="M5830" i="22"/>
  <c r="K5831" i="22"/>
  <c r="O5831" i="22" s="1"/>
  <c r="T5831" i="22"/>
  <c r="G5832" i="22"/>
  <c r="J5832" i="22" s="1"/>
  <c r="R5829" i="22"/>
  <c r="P5830" i="22"/>
  <c r="Q5830" i="22" s="1"/>
  <c r="U5830" i="22" s="1"/>
  <c r="N5831" i="22"/>
  <c r="L5831" i="22"/>
  <c r="S5829" i="22"/>
  <c r="K5832" i="22" l="1"/>
  <c r="O5832" i="22" s="1"/>
  <c r="T5832" i="22"/>
  <c r="G5833" i="22"/>
  <c r="R5830" i="22"/>
  <c r="P5831" i="22"/>
  <c r="Q5831" i="22" s="1"/>
  <c r="U5831" i="22" s="1"/>
  <c r="J5833" i="22"/>
  <c r="N5832" i="22"/>
  <c r="L5832" i="22"/>
  <c r="K5833" i="22"/>
  <c r="O5833" i="22" s="1"/>
  <c r="M5831" i="22"/>
  <c r="S5830" i="22"/>
  <c r="T5833" i="22" l="1"/>
  <c r="G5834" i="22"/>
  <c r="R5831" i="22"/>
  <c r="P5832" i="22"/>
  <c r="Q5832" i="22" s="1"/>
  <c r="U5832" i="22" s="1"/>
  <c r="L5833" i="22"/>
  <c r="M5833" i="22" s="1"/>
  <c r="N5833" i="22"/>
  <c r="S5831" i="22"/>
  <c r="M5832" i="22"/>
  <c r="K5834" i="22"/>
  <c r="O5834" i="22" s="1"/>
  <c r="T5834" i="22" l="1"/>
  <c r="G5835" i="22"/>
  <c r="J5834" i="22"/>
  <c r="J5835" i="22" s="1"/>
  <c r="R5832" i="22"/>
  <c r="P5833" i="22"/>
  <c r="Q5833" i="22" s="1"/>
  <c r="U5833" i="22" s="1"/>
  <c r="L5834" i="22"/>
  <c r="S5832" i="22"/>
  <c r="M5834" i="22" l="1"/>
  <c r="N5834" i="22"/>
  <c r="P5834" i="22" s="1"/>
  <c r="Q5834" i="22" s="1"/>
  <c r="U5834" i="22" s="1"/>
  <c r="T5835" i="22"/>
  <c r="G5836" i="22"/>
  <c r="K5835" i="22"/>
  <c r="O5835" i="22" s="1"/>
  <c r="R5833" i="22"/>
  <c r="N5835" i="22"/>
  <c r="J5836" i="22"/>
  <c r="S5833" i="22"/>
  <c r="L5835" i="22"/>
  <c r="K5836" i="22" l="1"/>
  <c r="O5836" i="22" s="1"/>
  <c r="T5836" i="22"/>
  <c r="G5837" i="22"/>
  <c r="J5837" i="22" s="1"/>
  <c r="R5834" i="22"/>
  <c r="P5835" i="22"/>
  <c r="Q5835" i="22" s="1"/>
  <c r="U5835" i="22" s="1"/>
  <c r="L5836" i="22"/>
  <c r="M5836" i="22" s="1"/>
  <c r="M5835" i="22"/>
  <c r="N5836" i="22"/>
  <c r="S5834" i="22"/>
  <c r="T5837" i="22" l="1"/>
  <c r="G5838" i="22"/>
  <c r="K5837" i="22"/>
  <c r="O5837" i="22" s="1"/>
  <c r="R5835" i="22"/>
  <c r="P5836" i="22"/>
  <c r="Q5836" i="22" s="1"/>
  <c r="U5836" i="22" s="1"/>
  <c r="S5835" i="22"/>
  <c r="L5837" i="22"/>
  <c r="N5837" i="22"/>
  <c r="J5838" i="22"/>
  <c r="K5838" i="22" l="1"/>
  <c r="O5838" i="22" s="1"/>
  <c r="T5838" i="22"/>
  <c r="G5839" i="22"/>
  <c r="P5837" i="22"/>
  <c r="Q5837" i="22" s="1"/>
  <c r="U5837" i="22" s="1"/>
  <c r="R5836" i="22"/>
  <c r="S5836" i="22"/>
  <c r="L5838" i="22"/>
  <c r="N5838" i="22"/>
  <c r="M5837" i="22"/>
  <c r="T5839" i="22" l="1"/>
  <c r="G5840" i="22"/>
  <c r="J5839" i="22"/>
  <c r="N5839" i="22" s="1"/>
  <c r="K5839" i="22"/>
  <c r="O5839" i="22" s="1"/>
  <c r="P5838" i="22"/>
  <c r="Q5838" i="22" s="1"/>
  <c r="U5838" i="22" s="1"/>
  <c r="L5839" i="22"/>
  <c r="M5838" i="22"/>
  <c r="S5837" i="22"/>
  <c r="R5837" i="22"/>
  <c r="J5840" i="22" l="1"/>
  <c r="K5840" i="22"/>
  <c r="O5840" i="22" s="1"/>
  <c r="T5840" i="22"/>
  <c r="G5841" i="22"/>
  <c r="J5841" i="22" s="1"/>
  <c r="P5839" i="22"/>
  <c r="Q5839" i="22" s="1"/>
  <c r="U5839" i="22" s="1"/>
  <c r="R5838" i="22"/>
  <c r="S5838" i="22"/>
  <c r="L5840" i="22"/>
  <c r="N5840" i="22"/>
  <c r="M5839" i="22"/>
  <c r="T5841" i="22" l="1"/>
  <c r="G5842" i="22"/>
  <c r="K5841" i="22"/>
  <c r="O5841" i="22" s="1"/>
  <c r="P5840" i="22"/>
  <c r="Q5840" i="22" s="1"/>
  <c r="U5840" i="22" s="1"/>
  <c r="R5839" i="22"/>
  <c r="S5839" i="22"/>
  <c r="L5841" i="22"/>
  <c r="J5842" i="22"/>
  <c r="N5841" i="22"/>
  <c r="M5840" i="22"/>
  <c r="K5842" i="22" l="1"/>
  <c r="O5842" i="22" s="1"/>
  <c r="T5842" i="22"/>
  <c r="G5843" i="22"/>
  <c r="M5841" i="22"/>
  <c r="P5841" i="22"/>
  <c r="Q5841" i="22" s="1"/>
  <c r="U5841" i="22" s="1"/>
  <c r="S5840" i="22"/>
  <c r="L5842" i="22"/>
  <c r="J5843" i="22"/>
  <c r="N5842" i="22"/>
  <c r="R5840" i="22"/>
  <c r="K5843" i="22" l="1"/>
  <c r="O5843" i="22" s="1"/>
  <c r="T5843" i="22"/>
  <c r="G5844" i="22"/>
  <c r="P5842" i="22"/>
  <c r="Q5842" i="22" s="1"/>
  <c r="U5842" i="22" s="1"/>
  <c r="L5843" i="22"/>
  <c r="M5843" i="22" s="1"/>
  <c r="S5841" i="22"/>
  <c r="K5844" i="22"/>
  <c r="O5844" i="22" s="1"/>
  <c r="R5841" i="22"/>
  <c r="N5843" i="22"/>
  <c r="J5844" i="22"/>
  <c r="M5842" i="22"/>
  <c r="T5844" i="22" l="1"/>
  <c r="G5845" i="22"/>
  <c r="P5843" i="22"/>
  <c r="Q5843" i="22" s="1"/>
  <c r="U5843" i="22" s="1"/>
  <c r="S5842" i="22"/>
  <c r="N5844" i="22"/>
  <c r="J5845" i="22"/>
  <c r="L5844" i="22"/>
  <c r="M5844" i="22" s="1"/>
  <c r="K5845" i="22"/>
  <c r="O5845" i="22" s="1"/>
  <c r="R5842" i="22"/>
  <c r="T5845" i="22" l="1"/>
  <c r="G5846" i="22"/>
  <c r="S5843" i="22"/>
  <c r="P5844" i="22"/>
  <c r="Q5844" i="22" s="1"/>
  <c r="U5844" i="22" s="1"/>
  <c r="R5843" i="22"/>
  <c r="L5845" i="22"/>
  <c r="M5845" i="22" s="1"/>
  <c r="N5845" i="22"/>
  <c r="J5846" i="22"/>
  <c r="K5846" i="22"/>
  <c r="O5846" i="22" s="1"/>
  <c r="T5846" i="22" l="1"/>
  <c r="G5847" i="22"/>
  <c r="S5844" i="22"/>
  <c r="P5845" i="22"/>
  <c r="Q5845" i="22" s="1"/>
  <c r="U5845" i="22" s="1"/>
  <c r="R5844" i="22"/>
  <c r="L5846" i="22"/>
  <c r="K5847" i="22"/>
  <c r="O5847" i="22" s="1"/>
  <c r="N5846" i="22"/>
  <c r="J5847" i="22"/>
  <c r="T5847" i="22" l="1"/>
  <c r="G5848" i="22"/>
  <c r="S5845" i="22"/>
  <c r="P5846" i="22"/>
  <c r="Q5846" i="22" s="1"/>
  <c r="U5846" i="22" s="1"/>
  <c r="K5848" i="22"/>
  <c r="O5848" i="22" s="1"/>
  <c r="N5847" i="22"/>
  <c r="J5848" i="22"/>
  <c r="R5845" i="22"/>
  <c r="L5847" i="22"/>
  <c r="M5847" i="22" s="1"/>
  <c r="M5846" i="22"/>
  <c r="T5848" i="22" l="1"/>
  <c r="G5849" i="22"/>
  <c r="J5849" i="22" s="1"/>
  <c r="P5847" i="22"/>
  <c r="Q5847" i="22" s="1"/>
  <c r="U5847" i="22" s="1"/>
  <c r="S5846" i="22"/>
  <c r="K5849" i="22"/>
  <c r="O5849" i="22" s="1"/>
  <c r="N5848" i="22"/>
  <c r="L5848" i="22"/>
  <c r="M5848" i="22" s="1"/>
  <c r="R5846" i="22"/>
  <c r="T5849" i="22" l="1"/>
  <c r="G5850" i="22"/>
  <c r="P5848" i="22"/>
  <c r="Q5848" i="22" s="1"/>
  <c r="U5848" i="22" s="1"/>
  <c r="S5847" i="22"/>
  <c r="K5850" i="22"/>
  <c r="O5850" i="22" s="1"/>
  <c r="L5849" i="22"/>
  <c r="R5847" i="22"/>
  <c r="J5850" i="22"/>
  <c r="N5849" i="22"/>
  <c r="T5850" i="22" l="1"/>
  <c r="G5851" i="22"/>
  <c r="S5848" i="22"/>
  <c r="P5849" i="22"/>
  <c r="Q5849" i="22" s="1"/>
  <c r="U5849" i="22" s="1"/>
  <c r="J5851" i="22"/>
  <c r="N5850" i="22"/>
  <c r="L5850" i="22"/>
  <c r="M5850" i="22" s="1"/>
  <c r="K5851" i="22"/>
  <c r="O5851" i="22" s="1"/>
  <c r="M5849" i="22"/>
  <c r="R5848" i="22"/>
  <c r="T5851" i="22" l="1"/>
  <c r="G5852" i="22"/>
  <c r="J5852" i="22" s="1"/>
  <c r="S5849" i="22"/>
  <c r="P5850" i="22"/>
  <c r="Q5850" i="22" s="1"/>
  <c r="U5850" i="22" s="1"/>
  <c r="K5852" i="22"/>
  <c r="O5852" i="22" s="1"/>
  <c r="R5849" i="22"/>
  <c r="N5851" i="22"/>
  <c r="L5851" i="22"/>
  <c r="M5851" i="22" s="1"/>
  <c r="T5852" i="22" l="1"/>
  <c r="G5853" i="22"/>
  <c r="S5850" i="22"/>
  <c r="P5851" i="22"/>
  <c r="Q5851" i="22" s="1"/>
  <c r="U5851" i="22" s="1"/>
  <c r="L5852" i="22"/>
  <c r="R5850" i="22"/>
  <c r="N5852" i="22"/>
  <c r="J5853" i="22"/>
  <c r="T5853" i="22" l="1"/>
  <c r="G5854" i="22"/>
  <c r="K5853" i="22"/>
  <c r="O5853" i="22" s="1"/>
  <c r="S5851" i="22"/>
  <c r="P5852" i="22"/>
  <c r="Q5852" i="22" s="1"/>
  <c r="U5852" i="22" s="1"/>
  <c r="R5851" i="22"/>
  <c r="L5853" i="22"/>
  <c r="N5853" i="22"/>
  <c r="J5854" i="22"/>
  <c r="M5852" i="22"/>
  <c r="K5854" i="22" l="1"/>
  <c r="O5854" i="22" s="1"/>
  <c r="T5854" i="22"/>
  <c r="G5855" i="22"/>
  <c r="S5852" i="22"/>
  <c r="P5853" i="22"/>
  <c r="Q5853" i="22" s="1"/>
  <c r="U5853" i="22" s="1"/>
  <c r="L5854" i="22"/>
  <c r="M5854" i="22" s="1"/>
  <c r="M5853" i="22"/>
  <c r="R5852" i="22"/>
  <c r="N5854" i="22"/>
  <c r="J5855" i="22"/>
  <c r="T5855" i="22" l="1"/>
  <c r="G5856" i="22"/>
  <c r="K5855" i="22"/>
  <c r="O5855" i="22" s="1"/>
  <c r="S5853" i="22"/>
  <c r="P5854" i="22"/>
  <c r="Q5854" i="22" s="1"/>
  <c r="U5854" i="22" s="1"/>
  <c r="N5855" i="22"/>
  <c r="J5856" i="22"/>
  <c r="L5855" i="22"/>
  <c r="R5853" i="22"/>
  <c r="K5856" i="22" l="1"/>
  <c r="O5856" i="22" s="1"/>
  <c r="T5856" i="22"/>
  <c r="G5857" i="22"/>
  <c r="S5854" i="22"/>
  <c r="P5855" i="22"/>
  <c r="Q5855" i="22" s="1"/>
  <c r="U5855" i="22" s="1"/>
  <c r="L5856" i="22"/>
  <c r="M5855" i="22"/>
  <c r="R5854" i="22"/>
  <c r="N5856" i="22"/>
  <c r="J5857" i="22"/>
  <c r="K5857" i="22"/>
  <c r="O5857" i="22" s="1"/>
  <c r="T5857" i="22" l="1"/>
  <c r="G5858" i="22"/>
  <c r="K5858" i="22" s="1"/>
  <c r="O5858" i="22" s="1"/>
  <c r="S5855" i="22"/>
  <c r="P5856" i="22"/>
  <c r="Q5856" i="22" s="1"/>
  <c r="U5856" i="22" s="1"/>
  <c r="R5855" i="22"/>
  <c r="L5857" i="22"/>
  <c r="M5857" i="22" s="1"/>
  <c r="N5857" i="22"/>
  <c r="J5858" i="22"/>
  <c r="M5856" i="22"/>
  <c r="T5858" i="22" l="1"/>
  <c r="G5859" i="22"/>
  <c r="K5859" i="22" s="1"/>
  <c r="O5859" i="22" s="1"/>
  <c r="P5857" i="22"/>
  <c r="Q5857" i="22" s="1"/>
  <c r="U5857" i="22" s="1"/>
  <c r="S5856" i="22"/>
  <c r="R5856" i="22"/>
  <c r="N5858" i="22"/>
  <c r="L5858" i="22"/>
  <c r="M5858" i="22" s="1"/>
  <c r="T5859" i="22" l="1"/>
  <c r="G5860" i="22"/>
  <c r="J5859" i="22"/>
  <c r="N5859" i="22" s="1"/>
  <c r="P5858" i="22"/>
  <c r="Q5858" i="22" s="1"/>
  <c r="U5858" i="22" s="1"/>
  <c r="J5860" i="22"/>
  <c r="L5859" i="22"/>
  <c r="R5857" i="22"/>
  <c r="K5860" i="22"/>
  <c r="O5860" i="22" s="1"/>
  <c r="S5857" i="22"/>
  <c r="T5860" i="22" l="1"/>
  <c r="G5861" i="22"/>
  <c r="P5859" i="22"/>
  <c r="Q5859" i="22" s="1"/>
  <c r="U5859" i="22" s="1"/>
  <c r="L5860" i="22"/>
  <c r="M5860" i="22" s="1"/>
  <c r="R5858" i="22"/>
  <c r="S5858" i="22"/>
  <c r="M5859" i="22"/>
  <c r="K5861" i="22"/>
  <c r="O5861" i="22" s="1"/>
  <c r="N5860" i="22"/>
  <c r="J5861" i="22"/>
  <c r="T5861" i="22" l="1"/>
  <c r="G5862" i="22"/>
  <c r="P5860" i="22"/>
  <c r="Q5860" i="22" s="1"/>
  <c r="U5860" i="22" s="1"/>
  <c r="R5859" i="22"/>
  <c r="S5859" i="22"/>
  <c r="J5862" i="22"/>
  <c r="N5861" i="22"/>
  <c r="L5861" i="22"/>
  <c r="M5861" i="22" s="1"/>
  <c r="K5862" i="22"/>
  <c r="O5862" i="22" s="1"/>
  <c r="T5862" i="22" l="1"/>
  <c r="G5863" i="22"/>
  <c r="P5861" i="22"/>
  <c r="Q5861" i="22" s="1"/>
  <c r="U5861" i="22" s="1"/>
  <c r="R5860" i="22"/>
  <c r="S5860" i="22"/>
  <c r="K5863" i="22"/>
  <c r="O5863" i="22" s="1"/>
  <c r="L5862" i="22"/>
  <c r="M5862" i="22" s="1"/>
  <c r="N5862" i="22"/>
  <c r="J5863" i="22"/>
  <c r="T5863" i="22" l="1"/>
  <c r="G5864" i="22"/>
  <c r="P5862" i="22"/>
  <c r="Q5862" i="22" s="1"/>
  <c r="U5862" i="22" s="1"/>
  <c r="K5864" i="22"/>
  <c r="O5864" i="22" s="1"/>
  <c r="S5861" i="22"/>
  <c r="N5863" i="22"/>
  <c r="L5863" i="22"/>
  <c r="M5863" i="22" s="1"/>
  <c r="R5861" i="22"/>
  <c r="T5864" i="22" l="1"/>
  <c r="G5865" i="22"/>
  <c r="J5864" i="22"/>
  <c r="J5865" i="22" s="1"/>
  <c r="P5863" i="22"/>
  <c r="Q5863" i="22" s="1"/>
  <c r="U5863" i="22" s="1"/>
  <c r="S5862" i="22"/>
  <c r="R5862" i="22"/>
  <c r="L5864" i="22"/>
  <c r="N5864" i="22" l="1"/>
  <c r="P5864" i="22" s="1"/>
  <c r="Q5864" i="22" s="1"/>
  <c r="U5864" i="22" s="1"/>
  <c r="M5864" i="22"/>
  <c r="T5865" i="22"/>
  <c r="G5866" i="22"/>
  <c r="K5865" i="22"/>
  <c r="O5865" i="22" s="1"/>
  <c r="R5863" i="22"/>
  <c r="S5863" i="22"/>
  <c r="N5865" i="22"/>
  <c r="J5866" i="22"/>
  <c r="L5865" i="22"/>
  <c r="K5866" i="22" l="1"/>
  <c r="O5866" i="22" s="1"/>
  <c r="T5866" i="22"/>
  <c r="G5867" i="22"/>
  <c r="J5867" i="22" s="1"/>
  <c r="P5865" i="22"/>
  <c r="Q5865" i="22" s="1"/>
  <c r="U5865" i="22" s="1"/>
  <c r="L5866" i="22"/>
  <c r="M5866" i="22" s="1"/>
  <c r="M5865" i="22"/>
  <c r="N5866" i="22"/>
  <c r="S5864" i="22"/>
  <c r="R5864" i="22"/>
  <c r="K5867" i="22" l="1"/>
  <c r="O5867" i="22" s="1"/>
  <c r="P5866" i="22"/>
  <c r="Q5866" i="22" s="1"/>
  <c r="U5866" i="22" s="1"/>
  <c r="T5867" i="22"/>
  <c r="G5868" i="22"/>
  <c r="R5865" i="22"/>
  <c r="S5865" i="22"/>
  <c r="L5867" i="22"/>
  <c r="N5867" i="22"/>
  <c r="M5867" i="22" l="1"/>
  <c r="K5868" i="22"/>
  <c r="O5868" i="22" s="1"/>
  <c r="T5868" i="22"/>
  <c r="G5869" i="22"/>
  <c r="J5868" i="22"/>
  <c r="N5868" i="22" s="1"/>
  <c r="R5866" i="22"/>
  <c r="P5867" i="22"/>
  <c r="Q5867" i="22" s="1"/>
  <c r="U5867" i="22" s="1"/>
  <c r="L5868" i="22"/>
  <c r="S5866" i="22"/>
  <c r="K5869" i="22" l="1"/>
  <c r="O5869" i="22" s="1"/>
  <c r="J5869" i="22"/>
  <c r="N5869" i="22" s="1"/>
  <c r="T5869" i="22"/>
  <c r="G5870" i="22"/>
  <c r="M5868" i="22"/>
  <c r="R5867" i="22"/>
  <c r="P5868" i="22"/>
  <c r="Q5868" i="22" s="1"/>
  <c r="U5868" i="22" s="1"/>
  <c r="S5867" i="22"/>
  <c r="L5869" i="22"/>
  <c r="K5870" i="22" l="1"/>
  <c r="O5870" i="22" s="1"/>
  <c r="M5869" i="22"/>
  <c r="J5870" i="22"/>
  <c r="J5871" i="22" s="1"/>
  <c r="T5870" i="22"/>
  <c r="G5871" i="22"/>
  <c r="R5868" i="22"/>
  <c r="P5869" i="22"/>
  <c r="Q5869" i="22" s="1"/>
  <c r="U5869" i="22" s="1"/>
  <c r="S5868" i="22"/>
  <c r="L5870" i="22"/>
  <c r="N5870" i="22" l="1"/>
  <c r="T5871" i="22"/>
  <c r="G5872" i="22"/>
  <c r="K5871" i="22"/>
  <c r="O5871" i="22" s="1"/>
  <c r="R5869" i="22"/>
  <c r="P5870" i="22"/>
  <c r="Q5870" i="22" s="1"/>
  <c r="U5870" i="22" s="1"/>
  <c r="L5871" i="22"/>
  <c r="N5871" i="22"/>
  <c r="J5872" i="22"/>
  <c r="S5869" i="22"/>
  <c r="M5870" i="22"/>
  <c r="K5872" i="22"/>
  <c r="O5872" i="22" s="1"/>
  <c r="T5872" i="22" l="1"/>
  <c r="G5873" i="22"/>
  <c r="J5873" i="22" s="1"/>
  <c r="M5871" i="22"/>
  <c r="R5870" i="22"/>
  <c r="P5871" i="22"/>
  <c r="Q5871" i="22" s="1"/>
  <c r="U5871" i="22" s="1"/>
  <c r="N5872" i="22"/>
  <c r="L5872" i="22"/>
  <c r="K5873" i="22"/>
  <c r="O5873" i="22" s="1"/>
  <c r="S5870" i="22"/>
  <c r="T5873" i="22" l="1"/>
  <c r="G5874" i="22"/>
  <c r="J5874" i="22" s="1"/>
  <c r="R5871" i="22"/>
  <c r="P5872" i="22"/>
  <c r="Q5872" i="22" s="1"/>
  <c r="U5872" i="22" s="1"/>
  <c r="L5873" i="22"/>
  <c r="M5873" i="22" s="1"/>
  <c r="S5871" i="22"/>
  <c r="N5873" i="22"/>
  <c r="M5872" i="22"/>
  <c r="K5874" i="22"/>
  <c r="O5874" i="22" s="1"/>
  <c r="T5874" i="22" l="1"/>
  <c r="G5875" i="22"/>
  <c r="J5875" i="22" s="1"/>
  <c r="R5872" i="22"/>
  <c r="P5873" i="22"/>
  <c r="Q5873" i="22" s="1"/>
  <c r="U5873" i="22" s="1"/>
  <c r="S5872" i="22"/>
  <c r="N5874" i="22"/>
  <c r="L5874" i="22"/>
  <c r="M5874" i="22" s="1"/>
  <c r="T5875" i="22" l="1"/>
  <c r="G5876" i="22"/>
  <c r="K5875" i="22"/>
  <c r="O5875" i="22" s="1"/>
  <c r="R5873" i="22"/>
  <c r="P5874" i="22"/>
  <c r="Q5874" i="22" s="1"/>
  <c r="U5874" i="22" s="1"/>
  <c r="N5875" i="22"/>
  <c r="L5875" i="22"/>
  <c r="S5873" i="22"/>
  <c r="K5876" i="22" l="1"/>
  <c r="O5876" i="22" s="1"/>
  <c r="T5876" i="22"/>
  <c r="G5877" i="22"/>
  <c r="J5876" i="22"/>
  <c r="N5876" i="22" s="1"/>
  <c r="R5874" i="22"/>
  <c r="P5875" i="22"/>
  <c r="Q5875" i="22" s="1"/>
  <c r="U5875" i="22" s="1"/>
  <c r="L5876" i="22"/>
  <c r="M5875" i="22"/>
  <c r="S5874" i="22"/>
  <c r="K5877" i="22" l="1"/>
  <c r="O5877" i="22" s="1"/>
  <c r="M5876" i="22"/>
  <c r="J5877" i="22"/>
  <c r="N5877" i="22" s="1"/>
  <c r="T5877" i="22"/>
  <c r="G5878" i="22"/>
  <c r="R5875" i="22"/>
  <c r="P5876" i="22"/>
  <c r="Q5876" i="22" s="1"/>
  <c r="U5876" i="22" s="1"/>
  <c r="S5875" i="22"/>
  <c r="L5877" i="22"/>
  <c r="K5878" i="22" l="1"/>
  <c r="O5878" i="22" s="1"/>
  <c r="T5878" i="22"/>
  <c r="G5879" i="22"/>
  <c r="J5878" i="22"/>
  <c r="J5879" i="22" s="1"/>
  <c r="R5876" i="22"/>
  <c r="P5877" i="22"/>
  <c r="Q5877" i="22" s="1"/>
  <c r="U5877" i="22" s="1"/>
  <c r="S5876" i="22"/>
  <c r="L5878" i="22"/>
  <c r="M5877" i="22"/>
  <c r="K5879" i="22" l="1"/>
  <c r="O5879" i="22" s="1"/>
  <c r="N5878" i="22"/>
  <c r="P5878" i="22" s="1"/>
  <c r="Q5878" i="22" s="1"/>
  <c r="U5878" i="22" s="1"/>
  <c r="T5879" i="22"/>
  <c r="G5880" i="22"/>
  <c r="R5877" i="22"/>
  <c r="N5879" i="22"/>
  <c r="S5877" i="22"/>
  <c r="L5879" i="22"/>
  <c r="M5878" i="22"/>
  <c r="M5879" i="22" l="1"/>
  <c r="K5880" i="22"/>
  <c r="O5880" i="22" s="1"/>
  <c r="T5880" i="22"/>
  <c r="G5881" i="22"/>
  <c r="J5880" i="22"/>
  <c r="N5880" i="22" s="1"/>
  <c r="R5878" i="22"/>
  <c r="P5879" i="22"/>
  <c r="Q5879" i="22" s="1"/>
  <c r="U5879" i="22" s="1"/>
  <c r="L5880" i="22"/>
  <c r="S5878" i="22"/>
  <c r="P5880" i="22" l="1"/>
  <c r="Q5880" i="22" s="1"/>
  <c r="U5880" i="22" s="1"/>
  <c r="M5880" i="22"/>
  <c r="J5881" i="22"/>
  <c r="N5881" i="22" s="1"/>
  <c r="T5881" i="22"/>
  <c r="G5882" i="22"/>
  <c r="K5881" i="22"/>
  <c r="O5881" i="22" s="1"/>
  <c r="R5879" i="22"/>
  <c r="S5879" i="22"/>
  <c r="L5881" i="22"/>
  <c r="K5882" i="22" l="1"/>
  <c r="O5882" i="22" s="1"/>
  <c r="T5882" i="22"/>
  <c r="G5883" i="22"/>
  <c r="J5882" i="22"/>
  <c r="N5882" i="22" s="1"/>
  <c r="R5880" i="22"/>
  <c r="P5881" i="22"/>
  <c r="Q5881" i="22" s="1"/>
  <c r="U5881" i="22" s="1"/>
  <c r="L5882" i="22"/>
  <c r="M5881" i="22"/>
  <c r="S5880" i="22"/>
  <c r="K5883" i="22"/>
  <c r="O5883" i="22" s="1"/>
  <c r="M5882" i="22" l="1"/>
  <c r="J5883" i="22"/>
  <c r="J5884" i="22" s="1"/>
  <c r="T5883" i="22"/>
  <c r="G5884" i="22"/>
  <c r="R5881" i="22"/>
  <c r="P5882" i="22"/>
  <c r="Q5882" i="22" s="1"/>
  <c r="U5882" i="22" s="1"/>
  <c r="S5881" i="22"/>
  <c r="L5883" i="22"/>
  <c r="N5883" i="22"/>
  <c r="T5884" i="22" l="1"/>
  <c r="G5885" i="22"/>
  <c r="K5884" i="22"/>
  <c r="O5884" i="22" s="1"/>
  <c r="R5882" i="22"/>
  <c r="P5883" i="22"/>
  <c r="Q5883" i="22" s="1"/>
  <c r="U5883" i="22" s="1"/>
  <c r="L5884" i="22"/>
  <c r="M5883" i="22"/>
  <c r="S5882" i="22"/>
  <c r="N5884" i="22"/>
  <c r="J5885" i="22"/>
  <c r="K5885" i="22" l="1"/>
  <c r="O5885" i="22" s="1"/>
  <c r="T5885" i="22"/>
  <c r="G5886" i="22"/>
  <c r="R5883" i="22"/>
  <c r="P5884" i="22"/>
  <c r="Q5884" i="22" s="1"/>
  <c r="U5884" i="22" s="1"/>
  <c r="S5883" i="22"/>
  <c r="N5885" i="22"/>
  <c r="L5885" i="22"/>
  <c r="M5884" i="22"/>
  <c r="K5886" i="22" l="1"/>
  <c r="O5886" i="22" s="1"/>
  <c r="M5885" i="22"/>
  <c r="T5886" i="22"/>
  <c r="G5887" i="22"/>
  <c r="J5886" i="22"/>
  <c r="N5886" i="22" s="1"/>
  <c r="P5885" i="22"/>
  <c r="Q5885" i="22" s="1"/>
  <c r="U5885" i="22" s="1"/>
  <c r="R5884" i="22"/>
  <c r="S5884" i="22"/>
  <c r="L5886" i="22"/>
  <c r="K5887" i="22" l="1"/>
  <c r="O5887" i="22" s="1"/>
  <c r="J5887" i="22"/>
  <c r="J5888" i="22" s="1"/>
  <c r="T5887" i="22"/>
  <c r="G5888" i="22"/>
  <c r="P5886" i="22"/>
  <c r="Q5886" i="22" s="1"/>
  <c r="U5886" i="22" s="1"/>
  <c r="N5887" i="22"/>
  <c r="S5885" i="22"/>
  <c r="L5887" i="22"/>
  <c r="M5886" i="22"/>
  <c r="K5888" i="22"/>
  <c r="O5888" i="22" s="1"/>
  <c r="R5885" i="22"/>
  <c r="T5888" i="22" l="1"/>
  <c r="G5889" i="22"/>
  <c r="P5887" i="22"/>
  <c r="Q5887" i="22" s="1"/>
  <c r="U5887" i="22" s="1"/>
  <c r="K5889" i="22"/>
  <c r="O5889" i="22" s="1"/>
  <c r="S5886" i="22"/>
  <c r="R5886" i="22"/>
  <c r="N5888" i="22"/>
  <c r="L5888" i="22"/>
  <c r="M5888" i="22" s="1"/>
  <c r="M5887" i="22"/>
  <c r="T5889" i="22" l="1"/>
  <c r="G5890" i="22"/>
  <c r="J5889" i="22"/>
  <c r="J5890" i="22" s="1"/>
  <c r="P5888" i="22"/>
  <c r="Q5888" i="22" s="1"/>
  <c r="U5888" i="22" s="1"/>
  <c r="R5887" i="22"/>
  <c r="S5887" i="22"/>
  <c r="L5889" i="22"/>
  <c r="K5890" i="22"/>
  <c r="O5890" i="22" s="1"/>
  <c r="N5889" i="22" l="1"/>
  <c r="P5889" i="22" s="1"/>
  <c r="Q5889" i="22" s="1"/>
  <c r="U5889" i="22" s="1"/>
  <c r="T5890" i="22"/>
  <c r="G5891" i="22"/>
  <c r="R5888" i="22"/>
  <c r="S5888" i="22"/>
  <c r="L5890" i="22"/>
  <c r="M5890" i="22" s="1"/>
  <c r="N5890" i="22"/>
  <c r="J5891" i="22"/>
  <c r="M5889" i="22"/>
  <c r="T5891" i="22" l="1"/>
  <c r="G5892" i="22"/>
  <c r="J5892" i="22" s="1"/>
  <c r="K5891" i="22"/>
  <c r="O5891" i="22" s="1"/>
  <c r="R5889" i="22"/>
  <c r="P5890" i="22"/>
  <c r="Q5890" i="22" s="1"/>
  <c r="U5890" i="22" s="1"/>
  <c r="N5891" i="22"/>
  <c r="S5889" i="22"/>
  <c r="L5891" i="22"/>
  <c r="K5892" i="22" l="1"/>
  <c r="O5892" i="22" s="1"/>
  <c r="T5892" i="22"/>
  <c r="G5893" i="22"/>
  <c r="R5890" i="22"/>
  <c r="P5891" i="22"/>
  <c r="Q5891" i="22" s="1"/>
  <c r="U5891" i="22" s="1"/>
  <c r="L5892" i="22"/>
  <c r="M5892" i="22" s="1"/>
  <c r="M5891" i="22"/>
  <c r="N5892" i="22"/>
  <c r="J5893" i="22"/>
  <c r="S5890" i="22"/>
  <c r="K5893" i="22" l="1"/>
  <c r="O5893" i="22" s="1"/>
  <c r="T5893" i="22"/>
  <c r="G5894" i="22"/>
  <c r="R5891" i="22"/>
  <c r="P5892" i="22"/>
  <c r="Q5892" i="22" s="1"/>
  <c r="U5892" i="22" s="1"/>
  <c r="S5891" i="22"/>
  <c r="L5893" i="22"/>
  <c r="N5893" i="22"/>
  <c r="J5894" i="22"/>
  <c r="K5894" i="22"/>
  <c r="O5894" i="22" s="1"/>
  <c r="T5894" i="22" l="1"/>
  <c r="G5895" i="22"/>
  <c r="R5892" i="22"/>
  <c r="P5893" i="22"/>
  <c r="Q5893" i="22" s="1"/>
  <c r="U5893" i="22" s="1"/>
  <c r="L5894" i="22"/>
  <c r="M5894" i="22" s="1"/>
  <c r="S5892" i="22"/>
  <c r="M5893" i="22"/>
  <c r="N5894" i="22"/>
  <c r="J5895" i="22"/>
  <c r="T5895" i="22" l="1"/>
  <c r="G5896" i="22"/>
  <c r="K5895" i="22"/>
  <c r="O5895" i="22" s="1"/>
  <c r="R5893" i="22"/>
  <c r="P5894" i="22"/>
  <c r="Q5894" i="22" s="1"/>
  <c r="U5894" i="22" s="1"/>
  <c r="S5893" i="22"/>
  <c r="J5896" i="22"/>
  <c r="N5895" i="22"/>
  <c r="L5895" i="22"/>
  <c r="K5896" i="22" l="1"/>
  <c r="O5896" i="22" s="1"/>
  <c r="M5895" i="22"/>
  <c r="T5896" i="22"/>
  <c r="G5897" i="22"/>
  <c r="P5895" i="22"/>
  <c r="Q5895" i="22" s="1"/>
  <c r="U5895" i="22" s="1"/>
  <c r="R5894" i="22"/>
  <c r="S5894" i="22"/>
  <c r="N5896" i="22"/>
  <c r="J5897" i="22"/>
  <c r="L5896" i="22"/>
  <c r="M5896" i="22" s="1"/>
  <c r="K5897" i="22" l="1"/>
  <c r="O5897" i="22" s="1"/>
  <c r="T5897" i="22"/>
  <c r="G5898" i="22"/>
  <c r="P5896" i="22"/>
  <c r="Q5896" i="22" s="1"/>
  <c r="U5896" i="22" s="1"/>
  <c r="L5897" i="22"/>
  <c r="M5897" i="22" s="1"/>
  <c r="N5897" i="22"/>
  <c r="J5898" i="22"/>
  <c r="S5895" i="22"/>
  <c r="K5898" i="22"/>
  <c r="O5898" i="22" s="1"/>
  <c r="R5895" i="22"/>
  <c r="T5898" i="22" l="1"/>
  <c r="G5899" i="22"/>
  <c r="S5896" i="22"/>
  <c r="P5897" i="22"/>
  <c r="Q5897" i="22" s="1"/>
  <c r="U5897" i="22" s="1"/>
  <c r="R5896" i="22"/>
  <c r="J5899" i="22"/>
  <c r="N5898" i="22"/>
  <c r="L5898" i="22"/>
  <c r="M5898" i="22" s="1"/>
  <c r="K5899" i="22"/>
  <c r="O5899" i="22" s="1"/>
  <c r="T5899" i="22" l="1"/>
  <c r="G5900" i="22"/>
  <c r="K5900" i="22" s="1"/>
  <c r="O5900" i="22" s="1"/>
  <c r="P5898" i="22"/>
  <c r="Q5898" i="22" s="1"/>
  <c r="U5898" i="22" s="1"/>
  <c r="R5897" i="22"/>
  <c r="S5897" i="22"/>
  <c r="L5899" i="22"/>
  <c r="M5899" i="22" s="1"/>
  <c r="N5899" i="22"/>
  <c r="J5900" i="22"/>
  <c r="T5900" i="22" l="1"/>
  <c r="G5901" i="22"/>
  <c r="P5899" i="22"/>
  <c r="Q5899" i="22" s="1"/>
  <c r="U5899" i="22" s="1"/>
  <c r="J5901" i="22"/>
  <c r="N5900" i="22"/>
  <c r="S5898" i="22"/>
  <c r="L5900" i="22"/>
  <c r="M5900" i="22" s="1"/>
  <c r="K5901" i="22"/>
  <c r="O5901" i="22" s="1"/>
  <c r="R5898" i="22"/>
  <c r="T5901" i="22" l="1"/>
  <c r="G5902" i="22"/>
  <c r="P5900" i="22"/>
  <c r="Q5900" i="22" s="1"/>
  <c r="U5900" i="22" s="1"/>
  <c r="R5899" i="22"/>
  <c r="J5902" i="22"/>
  <c r="N5901" i="22"/>
  <c r="S5899" i="22"/>
  <c r="K5902" i="22"/>
  <c r="O5902" i="22" s="1"/>
  <c r="L5901" i="22"/>
  <c r="T5902" i="22" l="1"/>
  <c r="G5903" i="22"/>
  <c r="P5901" i="22"/>
  <c r="Q5901" i="22" s="1"/>
  <c r="U5901" i="22" s="1"/>
  <c r="S5900" i="22"/>
  <c r="L5902" i="22"/>
  <c r="M5902" i="22" s="1"/>
  <c r="N5902" i="22"/>
  <c r="R5900" i="22"/>
  <c r="M5901" i="22"/>
  <c r="K5903" i="22"/>
  <c r="O5903" i="22" s="1"/>
  <c r="T5903" i="22" l="1"/>
  <c r="G5904" i="22"/>
  <c r="J5903" i="22"/>
  <c r="N5903" i="22" s="1"/>
  <c r="P5902" i="22"/>
  <c r="Q5902" i="22" s="1"/>
  <c r="U5902" i="22" s="1"/>
  <c r="K5904" i="22"/>
  <c r="O5904" i="22" s="1"/>
  <c r="L5903" i="22"/>
  <c r="R5901" i="22"/>
  <c r="S5901" i="22"/>
  <c r="J5904" i="22" l="1"/>
  <c r="T5904" i="22"/>
  <c r="G5905" i="22"/>
  <c r="K5905" i="22" s="1"/>
  <c r="O5905" i="22" s="1"/>
  <c r="P5903" i="22"/>
  <c r="Q5903" i="22" s="1"/>
  <c r="U5903" i="22" s="1"/>
  <c r="R5902" i="22"/>
  <c r="L5904" i="22"/>
  <c r="M5904" i="22" s="1"/>
  <c r="N5904" i="22"/>
  <c r="S5902" i="22"/>
  <c r="M5903" i="22"/>
  <c r="T5905" i="22" l="1"/>
  <c r="G5906" i="22"/>
  <c r="J5905" i="22"/>
  <c r="N5905" i="22" s="1"/>
  <c r="P5904" i="22"/>
  <c r="Q5904" i="22" s="1"/>
  <c r="U5904" i="22" s="1"/>
  <c r="S5903" i="22"/>
  <c r="K5906" i="22"/>
  <c r="O5906" i="22" s="1"/>
  <c r="L5905" i="22"/>
  <c r="R5903" i="22"/>
  <c r="J5906" i="22" l="1"/>
  <c r="J5907" i="22" s="1"/>
  <c r="M5905" i="22"/>
  <c r="T5906" i="22"/>
  <c r="G5907" i="22"/>
  <c r="P5905" i="22"/>
  <c r="Q5905" i="22" s="1"/>
  <c r="U5905" i="22" s="1"/>
  <c r="S5904" i="22"/>
  <c r="R5904" i="22"/>
  <c r="L5906" i="22"/>
  <c r="N5906" i="22"/>
  <c r="T5907" i="22" l="1"/>
  <c r="G5908" i="22"/>
  <c r="K5907" i="22"/>
  <c r="O5907" i="22" s="1"/>
  <c r="P5906" i="22"/>
  <c r="Q5906" i="22" s="1"/>
  <c r="U5906" i="22" s="1"/>
  <c r="S5905" i="22"/>
  <c r="R5905" i="22"/>
  <c r="N5907" i="22"/>
  <c r="J5908" i="22"/>
  <c r="L5907" i="22"/>
  <c r="M5906" i="22"/>
  <c r="K5908" i="22"/>
  <c r="O5908" i="22" s="1"/>
  <c r="T5908" i="22" l="1"/>
  <c r="G5909" i="22"/>
  <c r="P5907" i="22"/>
  <c r="Q5907" i="22" s="1"/>
  <c r="U5907" i="22" s="1"/>
  <c r="K5909" i="22"/>
  <c r="O5909" i="22" s="1"/>
  <c r="L5908" i="22"/>
  <c r="R5906" i="22"/>
  <c r="N5908" i="22"/>
  <c r="M5907" i="22"/>
  <c r="S5906" i="22"/>
  <c r="T5909" i="22" l="1"/>
  <c r="G5910" i="22"/>
  <c r="K5910" i="22" s="1"/>
  <c r="O5910" i="22" s="1"/>
  <c r="J5909" i="22"/>
  <c r="N5909" i="22" s="1"/>
  <c r="P5908" i="22"/>
  <c r="Q5908" i="22" s="1"/>
  <c r="U5908" i="22" s="1"/>
  <c r="R5907" i="22"/>
  <c r="S5907" i="22"/>
  <c r="L5909" i="22"/>
  <c r="M5908" i="22"/>
  <c r="J5910" i="22" l="1"/>
  <c r="N5910" i="22" s="1"/>
  <c r="T5910" i="22"/>
  <c r="G5911" i="22"/>
  <c r="P5909" i="22"/>
  <c r="Q5909" i="22" s="1"/>
  <c r="U5909" i="22" s="1"/>
  <c r="S5908" i="22"/>
  <c r="K5911" i="22"/>
  <c r="O5911" i="22" s="1"/>
  <c r="L5910" i="22"/>
  <c r="R5908" i="22"/>
  <c r="M5909" i="22"/>
  <c r="T5911" i="22" l="1"/>
  <c r="G5912" i="22"/>
  <c r="K5912" i="22" s="1"/>
  <c r="O5912" i="22" s="1"/>
  <c r="J5911" i="22"/>
  <c r="N5911" i="22" s="1"/>
  <c r="P5910" i="22"/>
  <c r="Q5910" i="22" s="1"/>
  <c r="U5910" i="22" s="1"/>
  <c r="S5909" i="22"/>
  <c r="L5911" i="22"/>
  <c r="M5910" i="22"/>
  <c r="R5909" i="22"/>
  <c r="M5911" i="22" l="1"/>
  <c r="J5912" i="22"/>
  <c r="T5912" i="22"/>
  <c r="G5913" i="22"/>
  <c r="S5910" i="22"/>
  <c r="P5911" i="22"/>
  <c r="Q5911" i="22" s="1"/>
  <c r="U5911" i="22" s="1"/>
  <c r="R5910" i="22"/>
  <c r="L5912" i="22"/>
  <c r="K5913" i="22"/>
  <c r="O5913" i="22" s="1"/>
  <c r="N5912" i="22"/>
  <c r="J5913" i="22"/>
  <c r="M5912" i="22" l="1"/>
  <c r="T5913" i="22"/>
  <c r="G5914" i="22"/>
  <c r="P5912" i="22"/>
  <c r="Q5912" i="22" s="1"/>
  <c r="U5912" i="22" s="1"/>
  <c r="S5911" i="22"/>
  <c r="R5911" i="22"/>
  <c r="N5913" i="22"/>
  <c r="L5913" i="22"/>
  <c r="M5913" i="22" s="1"/>
  <c r="K5914" i="22"/>
  <c r="O5914" i="22" s="1"/>
  <c r="T5914" i="22" l="1"/>
  <c r="G5915" i="22"/>
  <c r="J5914" i="22"/>
  <c r="P5913" i="22"/>
  <c r="Q5913" i="22" s="1"/>
  <c r="U5913" i="22" s="1"/>
  <c r="K5915" i="22"/>
  <c r="O5915" i="22" s="1"/>
  <c r="N5914" i="22"/>
  <c r="R5912" i="22"/>
  <c r="L5914" i="22"/>
  <c r="S5912" i="22"/>
  <c r="M5914" i="22" l="1"/>
  <c r="T5915" i="22"/>
  <c r="G5916" i="22"/>
  <c r="J5915" i="22"/>
  <c r="J5916" i="22" s="1"/>
  <c r="P5914" i="22"/>
  <c r="Q5914" i="22" s="1"/>
  <c r="U5914" i="22" s="1"/>
  <c r="R5913" i="22"/>
  <c r="S5913" i="22"/>
  <c r="L5915" i="22"/>
  <c r="K5916" i="22"/>
  <c r="O5916" i="22" s="1"/>
  <c r="N5915" i="22" l="1"/>
  <c r="P5915" i="22" s="1"/>
  <c r="Q5915" i="22" s="1"/>
  <c r="U5915" i="22" s="1"/>
  <c r="T5916" i="22"/>
  <c r="G5917" i="22"/>
  <c r="K5917" i="22" s="1"/>
  <c r="O5917" i="22" s="1"/>
  <c r="S5914" i="22"/>
  <c r="R5914" i="22"/>
  <c r="J5917" i="22"/>
  <c r="N5916" i="22"/>
  <c r="L5916" i="22"/>
  <c r="M5916" i="22" s="1"/>
  <c r="M5915" i="22"/>
  <c r="T5917" i="22" l="1"/>
  <c r="G5918" i="22"/>
  <c r="K5918" i="22" s="1"/>
  <c r="O5918" i="22" s="1"/>
  <c r="P5916" i="22"/>
  <c r="Q5916" i="22" s="1"/>
  <c r="U5916" i="22" s="1"/>
  <c r="S5915" i="22"/>
  <c r="R5915" i="22"/>
  <c r="N5917" i="22"/>
  <c r="L5917" i="22"/>
  <c r="T5918" i="22" l="1"/>
  <c r="G5919" i="22"/>
  <c r="J5918" i="22"/>
  <c r="N5918" i="22" s="1"/>
  <c r="P5917" i="22"/>
  <c r="Q5917" i="22" s="1"/>
  <c r="U5917" i="22" s="1"/>
  <c r="L5918" i="22"/>
  <c r="M5917" i="22"/>
  <c r="K5919" i="22"/>
  <c r="O5919" i="22" s="1"/>
  <c r="R5916" i="22"/>
  <c r="S5916" i="22"/>
  <c r="J5919" i="22" l="1"/>
  <c r="T5919" i="22"/>
  <c r="G5920" i="22"/>
  <c r="M5918" i="22"/>
  <c r="P5918" i="22"/>
  <c r="Q5918" i="22" s="1"/>
  <c r="U5918" i="22" s="1"/>
  <c r="S5917" i="22"/>
  <c r="R5917" i="22"/>
  <c r="L5919" i="22"/>
  <c r="N5919" i="22"/>
  <c r="J5920" i="22"/>
  <c r="K5920" i="22"/>
  <c r="O5920" i="22" s="1"/>
  <c r="M5919" i="22" l="1"/>
  <c r="T5920" i="22"/>
  <c r="G5921" i="22"/>
  <c r="S5918" i="22"/>
  <c r="P5919" i="22"/>
  <c r="Q5919" i="22" s="1"/>
  <c r="U5919" i="22" s="1"/>
  <c r="K5921" i="22"/>
  <c r="O5921" i="22" s="1"/>
  <c r="N5920" i="22"/>
  <c r="J5921" i="22"/>
  <c r="L5920" i="22"/>
  <c r="M5920" i="22" s="1"/>
  <c r="R5918" i="22"/>
  <c r="T5921" i="22" l="1"/>
  <c r="G5922" i="22"/>
  <c r="K5922" i="22" s="1"/>
  <c r="O5922" i="22" s="1"/>
  <c r="S5919" i="22"/>
  <c r="P5920" i="22"/>
  <c r="Q5920" i="22" s="1"/>
  <c r="U5920" i="22" s="1"/>
  <c r="R5919" i="22"/>
  <c r="L5921" i="22"/>
  <c r="M5921" i="22" s="1"/>
  <c r="N5921" i="22"/>
  <c r="J5922" i="22"/>
  <c r="T5922" i="22" l="1"/>
  <c r="G5923" i="22"/>
  <c r="K5923" i="22" s="1"/>
  <c r="O5923" i="22" s="1"/>
  <c r="P5921" i="22"/>
  <c r="Q5921" i="22" s="1"/>
  <c r="U5921" i="22" s="1"/>
  <c r="S5920" i="22"/>
  <c r="R5920" i="22"/>
  <c r="N5922" i="22"/>
  <c r="L5922" i="22"/>
  <c r="M5922" i="22" s="1"/>
  <c r="T5923" i="22" l="1"/>
  <c r="G5924" i="22"/>
  <c r="J5923" i="22"/>
  <c r="N5923" i="22" s="1"/>
  <c r="P5922" i="22"/>
  <c r="Q5922" i="22" s="1"/>
  <c r="U5922" i="22" s="1"/>
  <c r="R5921" i="22"/>
  <c r="L5923" i="22"/>
  <c r="K5924" i="22"/>
  <c r="O5924" i="22" s="1"/>
  <c r="S5921" i="22"/>
  <c r="J5924" i="22" l="1"/>
  <c r="M5923" i="22"/>
  <c r="T5924" i="22"/>
  <c r="G5925" i="22"/>
  <c r="J5925" i="22" s="1"/>
  <c r="P5923" i="22"/>
  <c r="Q5923" i="22" s="1"/>
  <c r="U5923" i="22" s="1"/>
  <c r="S5922" i="22"/>
  <c r="R5922" i="22"/>
  <c r="N5924" i="22"/>
  <c r="L5924" i="22"/>
  <c r="K5925" i="22" l="1"/>
  <c r="O5925" i="22" s="1"/>
  <c r="T5925" i="22"/>
  <c r="G5926" i="22"/>
  <c r="P5924" i="22"/>
  <c r="Q5924" i="22" s="1"/>
  <c r="U5924" i="22" s="1"/>
  <c r="N5925" i="22"/>
  <c r="J5926" i="22"/>
  <c r="R5923" i="22"/>
  <c r="L5925" i="22"/>
  <c r="M5924" i="22"/>
  <c r="K5926" i="22"/>
  <c r="O5926" i="22" s="1"/>
  <c r="S5923" i="22"/>
  <c r="M5925" i="22" l="1"/>
  <c r="T5926" i="22"/>
  <c r="G5927" i="22"/>
  <c r="P5925" i="22"/>
  <c r="Q5925" i="22" s="1"/>
  <c r="U5925" i="22" s="1"/>
  <c r="N5926" i="22"/>
  <c r="J5927" i="22"/>
  <c r="S5924" i="22"/>
  <c r="R5924" i="22"/>
  <c r="L5926" i="22"/>
  <c r="T5927" i="22" l="1"/>
  <c r="G5928" i="22"/>
  <c r="J5928" i="22" s="1"/>
  <c r="K5927" i="22"/>
  <c r="O5927" i="22" s="1"/>
  <c r="P5926" i="22"/>
  <c r="Q5926" i="22" s="1"/>
  <c r="U5926" i="22" s="1"/>
  <c r="L5927" i="22"/>
  <c r="S5925" i="22"/>
  <c r="N5927" i="22"/>
  <c r="R5925" i="22"/>
  <c r="M5926" i="22"/>
  <c r="M5927" i="22" l="1"/>
  <c r="K5928" i="22"/>
  <c r="O5928" i="22" s="1"/>
  <c r="T5928" i="22"/>
  <c r="G5929" i="22"/>
  <c r="J5929" i="22" s="1"/>
  <c r="P5927" i="22"/>
  <c r="Q5927" i="22" s="1"/>
  <c r="U5927" i="22" s="1"/>
  <c r="S5926" i="22"/>
  <c r="R5926" i="22"/>
  <c r="N5928" i="22"/>
  <c r="L5928" i="22"/>
  <c r="K5929" i="22" l="1"/>
  <c r="O5929" i="22" s="1"/>
  <c r="T5929" i="22"/>
  <c r="G5930" i="22"/>
  <c r="K5930" i="22" s="1"/>
  <c r="O5930" i="22" s="1"/>
  <c r="P5928" i="22"/>
  <c r="Q5928" i="22" s="1"/>
  <c r="U5928" i="22" s="1"/>
  <c r="R5927" i="22"/>
  <c r="S5927" i="22"/>
  <c r="L5929" i="22"/>
  <c r="M5929" i="22" s="1"/>
  <c r="M5928" i="22"/>
  <c r="N5929" i="22"/>
  <c r="J5930" i="22"/>
  <c r="T5930" i="22" l="1"/>
  <c r="G5931" i="22"/>
  <c r="R5928" i="22"/>
  <c r="P5929" i="22"/>
  <c r="Q5929" i="22" s="1"/>
  <c r="U5929" i="22" s="1"/>
  <c r="K5931" i="22"/>
  <c r="O5931" i="22" s="1"/>
  <c r="L5930" i="22"/>
  <c r="S5928" i="22"/>
  <c r="N5930" i="22"/>
  <c r="J5931" i="22"/>
  <c r="T5931" i="22" l="1"/>
  <c r="G5932" i="22"/>
  <c r="R5929" i="22"/>
  <c r="P5930" i="22"/>
  <c r="Q5930" i="22" s="1"/>
  <c r="U5930" i="22" s="1"/>
  <c r="S5929" i="22"/>
  <c r="L5931" i="22"/>
  <c r="N5931" i="22"/>
  <c r="J5932" i="22"/>
  <c r="M5930" i="22"/>
  <c r="K5932" i="22"/>
  <c r="O5932" i="22" s="1"/>
  <c r="T5932" i="22" l="1"/>
  <c r="G5933" i="22"/>
  <c r="J5933" i="22" s="1"/>
  <c r="R5930" i="22"/>
  <c r="P5931" i="22"/>
  <c r="Q5931" i="22" s="1"/>
  <c r="U5931" i="22" s="1"/>
  <c r="N5932" i="22"/>
  <c r="L5932" i="22"/>
  <c r="M5931" i="22"/>
  <c r="K5933" i="22"/>
  <c r="O5933" i="22" s="1"/>
  <c r="S5930" i="22"/>
  <c r="T5933" i="22" l="1"/>
  <c r="G5934" i="22"/>
  <c r="R5931" i="22"/>
  <c r="P5932" i="22"/>
  <c r="Q5932" i="22" s="1"/>
  <c r="U5932" i="22" s="1"/>
  <c r="L5933" i="22"/>
  <c r="M5933" i="22" s="1"/>
  <c r="S5931" i="22"/>
  <c r="N5933" i="22"/>
  <c r="J5934" i="22"/>
  <c r="K5934" i="22"/>
  <c r="O5934" i="22" s="1"/>
  <c r="M5932" i="22"/>
  <c r="T5934" i="22" l="1"/>
  <c r="G5935" i="22"/>
  <c r="R5932" i="22"/>
  <c r="P5933" i="22"/>
  <c r="Q5933" i="22" s="1"/>
  <c r="U5933" i="22" s="1"/>
  <c r="L5934" i="22"/>
  <c r="S5932" i="22"/>
  <c r="K5935" i="22"/>
  <c r="O5935" i="22" s="1"/>
  <c r="J5935" i="22"/>
  <c r="N5934" i="22"/>
  <c r="T5935" i="22" l="1"/>
  <c r="G5936" i="22"/>
  <c r="R5933" i="22"/>
  <c r="P5934" i="22"/>
  <c r="Q5934" i="22" s="1"/>
  <c r="U5934" i="22" s="1"/>
  <c r="S5933" i="22"/>
  <c r="L5935" i="22"/>
  <c r="M5935" i="22" s="1"/>
  <c r="N5935" i="22"/>
  <c r="J5936" i="22"/>
  <c r="M5934" i="22"/>
  <c r="K5936" i="22"/>
  <c r="O5936" i="22" s="1"/>
  <c r="T5936" i="22" l="1"/>
  <c r="G5937" i="22"/>
  <c r="R5934" i="22"/>
  <c r="P5935" i="22"/>
  <c r="Q5935" i="22" s="1"/>
  <c r="U5935" i="22" s="1"/>
  <c r="K5937" i="22"/>
  <c r="O5937" i="22" s="1"/>
  <c r="S5934" i="22"/>
  <c r="L5936" i="22"/>
  <c r="N5936" i="22"/>
  <c r="J5937" i="22"/>
  <c r="T5937" i="22" l="1"/>
  <c r="G5938" i="22"/>
  <c r="R5935" i="22"/>
  <c r="P5936" i="22"/>
  <c r="Q5936" i="22" s="1"/>
  <c r="U5936" i="22" s="1"/>
  <c r="S5935" i="22"/>
  <c r="L5937" i="22"/>
  <c r="M5937" i="22" s="1"/>
  <c r="N5937" i="22"/>
  <c r="J5938" i="22"/>
  <c r="M5936" i="22"/>
  <c r="K5938" i="22"/>
  <c r="O5938" i="22" s="1"/>
  <c r="T5938" i="22" l="1"/>
  <c r="G5939" i="22"/>
  <c r="R5936" i="22"/>
  <c r="P5937" i="22"/>
  <c r="Q5937" i="22" s="1"/>
  <c r="U5937" i="22" s="1"/>
  <c r="K5939" i="22"/>
  <c r="O5939" i="22" s="1"/>
  <c r="S5936" i="22"/>
  <c r="L5938" i="22"/>
  <c r="M5938" i="22" s="1"/>
  <c r="J5939" i="22"/>
  <c r="N5938" i="22"/>
  <c r="T5939" i="22" l="1"/>
  <c r="G5940" i="22"/>
  <c r="J5940" i="22" s="1"/>
  <c r="R5937" i="22"/>
  <c r="P5938" i="22"/>
  <c r="Q5938" i="22" s="1"/>
  <c r="U5938" i="22" s="1"/>
  <c r="S5937" i="22"/>
  <c r="N5939" i="22"/>
  <c r="L5939" i="22"/>
  <c r="K5940" i="22" l="1"/>
  <c r="O5940" i="22" s="1"/>
  <c r="T5940" i="22"/>
  <c r="G5941" i="22"/>
  <c r="R5938" i="22"/>
  <c r="P5939" i="22"/>
  <c r="Q5939" i="22" s="1"/>
  <c r="U5939" i="22" s="1"/>
  <c r="L5940" i="22"/>
  <c r="M5940" i="22" s="1"/>
  <c r="M5939" i="22"/>
  <c r="S5938" i="22"/>
  <c r="J5941" i="22"/>
  <c r="N5940" i="22"/>
  <c r="K5941" i="22"/>
  <c r="O5941" i="22" s="1"/>
  <c r="T5941" i="22" l="1"/>
  <c r="G5942" i="22"/>
  <c r="R5939" i="22"/>
  <c r="P5940" i="22"/>
  <c r="Q5940" i="22" s="1"/>
  <c r="U5940" i="22" s="1"/>
  <c r="S5939" i="22"/>
  <c r="N5941" i="22"/>
  <c r="J5942" i="22"/>
  <c r="L5941" i="22"/>
  <c r="M5941" i="22" s="1"/>
  <c r="T5942" i="22" l="1"/>
  <c r="G5943" i="22"/>
  <c r="K5942" i="22"/>
  <c r="O5942" i="22" s="1"/>
  <c r="R5940" i="22"/>
  <c r="P5941" i="22"/>
  <c r="Q5941" i="22" s="1"/>
  <c r="U5941" i="22" s="1"/>
  <c r="L5942" i="22"/>
  <c r="S5940" i="22"/>
  <c r="J5943" i="22"/>
  <c r="N5942" i="22"/>
  <c r="K5943" i="22" l="1"/>
  <c r="O5943" i="22" s="1"/>
  <c r="T5943" i="22"/>
  <c r="G5944" i="22"/>
  <c r="M5942" i="22"/>
  <c r="R5941" i="22"/>
  <c r="P5942" i="22"/>
  <c r="Q5942" i="22" s="1"/>
  <c r="U5942" i="22" s="1"/>
  <c r="S5941" i="22"/>
  <c r="L5943" i="22"/>
  <c r="N5943" i="22"/>
  <c r="J5944" i="22"/>
  <c r="K5944" i="22"/>
  <c r="O5944" i="22" s="1"/>
  <c r="T5944" i="22" l="1"/>
  <c r="G5945" i="22"/>
  <c r="R5942" i="22"/>
  <c r="P5943" i="22"/>
  <c r="Q5943" i="22" s="1"/>
  <c r="U5943" i="22" s="1"/>
  <c r="L5944" i="22"/>
  <c r="M5944" i="22" s="1"/>
  <c r="M5943" i="22"/>
  <c r="N5944" i="22"/>
  <c r="J5945" i="22"/>
  <c r="S5942" i="22"/>
  <c r="K5945" i="22"/>
  <c r="O5945" i="22" s="1"/>
  <c r="T5945" i="22" l="1"/>
  <c r="G5946" i="22"/>
  <c r="K5946" i="22" s="1"/>
  <c r="O5946" i="22" s="1"/>
  <c r="R5943" i="22"/>
  <c r="P5944" i="22"/>
  <c r="Q5944" i="22" s="1"/>
  <c r="U5944" i="22" s="1"/>
  <c r="S5943" i="22"/>
  <c r="L5945" i="22"/>
  <c r="M5945" i="22" s="1"/>
  <c r="N5945" i="22"/>
  <c r="J5946" i="22"/>
  <c r="T5946" i="22" l="1"/>
  <c r="G5947" i="22"/>
  <c r="R5944" i="22"/>
  <c r="P5945" i="22"/>
  <c r="Q5945" i="22" s="1"/>
  <c r="U5945" i="22" s="1"/>
  <c r="K5947" i="22"/>
  <c r="O5947" i="22" s="1"/>
  <c r="N5946" i="22"/>
  <c r="S5944" i="22"/>
  <c r="L5946" i="22"/>
  <c r="T5947" i="22" l="1"/>
  <c r="G5948" i="22"/>
  <c r="J5947" i="22"/>
  <c r="N5947" i="22" s="1"/>
  <c r="R5945" i="22"/>
  <c r="P5946" i="22"/>
  <c r="Q5946" i="22" s="1"/>
  <c r="U5946" i="22" s="1"/>
  <c r="L5947" i="22"/>
  <c r="M5946" i="22"/>
  <c r="K5948" i="22"/>
  <c r="O5948" i="22" s="1"/>
  <c r="S5945" i="22"/>
  <c r="J5948" i="22" l="1"/>
  <c r="T5948" i="22"/>
  <c r="G5949" i="22"/>
  <c r="R5946" i="22"/>
  <c r="P5947" i="22"/>
  <c r="Q5947" i="22" s="1"/>
  <c r="U5947" i="22" s="1"/>
  <c r="L5948" i="22"/>
  <c r="M5948" i="22" s="1"/>
  <c r="S5946" i="22"/>
  <c r="K5949" i="22"/>
  <c r="O5949" i="22" s="1"/>
  <c r="M5947" i="22"/>
  <c r="N5948" i="22"/>
  <c r="J5949" i="22"/>
  <c r="T5949" i="22" l="1"/>
  <c r="G5950" i="22"/>
  <c r="R5947" i="22"/>
  <c r="P5948" i="22"/>
  <c r="Q5948" i="22" s="1"/>
  <c r="U5948" i="22" s="1"/>
  <c r="K5950" i="22"/>
  <c r="O5950" i="22" s="1"/>
  <c r="S5947" i="22"/>
  <c r="L5949" i="22"/>
  <c r="M5949" i="22" s="1"/>
  <c r="J5950" i="22"/>
  <c r="N5949" i="22"/>
  <c r="T5950" i="22" l="1"/>
  <c r="G5951" i="22"/>
  <c r="R5948" i="22"/>
  <c r="P5949" i="22"/>
  <c r="Q5949" i="22" s="1"/>
  <c r="U5949" i="22" s="1"/>
  <c r="L5950" i="22"/>
  <c r="M5950" i="22" s="1"/>
  <c r="S5948" i="22"/>
  <c r="K5951" i="22"/>
  <c r="O5951" i="22" s="1"/>
  <c r="J5951" i="22"/>
  <c r="N5950" i="22"/>
  <c r="T5951" i="22" l="1"/>
  <c r="G5952" i="22"/>
  <c r="R5949" i="22"/>
  <c r="P5950" i="22"/>
  <c r="Q5950" i="22" s="1"/>
  <c r="U5950" i="22" s="1"/>
  <c r="N5951" i="22"/>
  <c r="S5949" i="22"/>
  <c r="L5951" i="22"/>
  <c r="K5952" i="22"/>
  <c r="O5952" i="22" s="1"/>
  <c r="T5952" i="22" l="1"/>
  <c r="G5953" i="22"/>
  <c r="K5953" i="22" s="1"/>
  <c r="O5953" i="22" s="1"/>
  <c r="J5952" i="22"/>
  <c r="J5953" i="22" s="1"/>
  <c r="R5950" i="22"/>
  <c r="P5951" i="22"/>
  <c r="Q5951" i="22" s="1"/>
  <c r="U5951" i="22" s="1"/>
  <c r="S5950" i="22"/>
  <c r="L5952" i="22"/>
  <c r="M5951" i="22"/>
  <c r="N5952" i="22" l="1"/>
  <c r="P5952" i="22" s="1"/>
  <c r="Q5952" i="22" s="1"/>
  <c r="U5952" i="22" s="1"/>
  <c r="T5953" i="22"/>
  <c r="G5954" i="22"/>
  <c r="R5951" i="22"/>
  <c r="L5953" i="22"/>
  <c r="M5952" i="22"/>
  <c r="K5954" i="22"/>
  <c r="O5954" i="22" s="1"/>
  <c r="S5951" i="22"/>
  <c r="N5953" i="22"/>
  <c r="J5954" i="22"/>
  <c r="T5954" i="22" l="1"/>
  <c r="G5955" i="22"/>
  <c r="J5955" i="22" s="1"/>
  <c r="R5952" i="22"/>
  <c r="P5953" i="22"/>
  <c r="Q5953" i="22" s="1"/>
  <c r="U5953" i="22" s="1"/>
  <c r="K5955" i="22"/>
  <c r="O5955" i="22" s="1"/>
  <c r="N5954" i="22"/>
  <c r="L5954" i="22"/>
  <c r="M5954" i="22" s="1"/>
  <c r="M5953" i="22"/>
  <c r="S5952" i="22"/>
  <c r="T5955" i="22" l="1"/>
  <c r="G5956" i="22"/>
  <c r="R5953" i="22"/>
  <c r="P5954" i="22"/>
  <c r="Q5954" i="22" s="1"/>
  <c r="U5954" i="22" s="1"/>
  <c r="J5956" i="22"/>
  <c r="N5955" i="22"/>
  <c r="S5953" i="22"/>
  <c r="K5956" i="22"/>
  <c r="O5956" i="22" s="1"/>
  <c r="L5955" i="22"/>
  <c r="T5956" i="22" l="1"/>
  <c r="G5957" i="22"/>
  <c r="J5957" i="22" s="1"/>
  <c r="R5954" i="22"/>
  <c r="P5955" i="22"/>
  <c r="Q5955" i="22" s="1"/>
  <c r="U5955" i="22" s="1"/>
  <c r="L5956" i="22"/>
  <c r="M5956" i="22" s="1"/>
  <c r="S5954" i="22"/>
  <c r="N5956" i="22"/>
  <c r="M5955" i="22"/>
  <c r="T5957" i="22" l="1"/>
  <c r="G5958" i="22"/>
  <c r="K5957" i="22"/>
  <c r="O5957" i="22" s="1"/>
  <c r="R5955" i="22"/>
  <c r="P5956" i="22"/>
  <c r="Q5956" i="22" s="1"/>
  <c r="U5956" i="22" s="1"/>
  <c r="L5957" i="22"/>
  <c r="N5957" i="22"/>
  <c r="J5958" i="22"/>
  <c r="S5955" i="22"/>
  <c r="K5958" i="22" l="1"/>
  <c r="O5958" i="22" s="1"/>
  <c r="T5958" i="22"/>
  <c r="G5959" i="22"/>
  <c r="R5956" i="22"/>
  <c r="P5957" i="22"/>
  <c r="Q5957" i="22" s="1"/>
  <c r="U5957" i="22" s="1"/>
  <c r="S5956" i="22"/>
  <c r="N5958" i="22"/>
  <c r="J5959" i="22"/>
  <c r="L5958" i="22"/>
  <c r="M5957" i="22"/>
  <c r="K5959" i="22"/>
  <c r="O5959" i="22" s="1"/>
  <c r="M5958" i="22" l="1"/>
  <c r="T5959" i="22"/>
  <c r="G5960" i="22"/>
  <c r="P5958" i="22"/>
  <c r="Q5958" i="22" s="1"/>
  <c r="U5958" i="22" s="1"/>
  <c r="R5957" i="22"/>
  <c r="S5957" i="22"/>
  <c r="J5960" i="22"/>
  <c r="N5959" i="22"/>
  <c r="K5960" i="22"/>
  <c r="O5960" i="22" s="1"/>
  <c r="L5959" i="22"/>
  <c r="T5960" i="22" l="1"/>
  <c r="G5961" i="22"/>
  <c r="P5959" i="22"/>
  <c r="Q5959" i="22" s="1"/>
  <c r="U5959" i="22" s="1"/>
  <c r="S5958" i="22"/>
  <c r="L5960" i="22"/>
  <c r="M5959" i="22"/>
  <c r="N5960" i="22"/>
  <c r="J5961" i="22"/>
  <c r="K5961" i="22"/>
  <c r="O5961" i="22" s="1"/>
  <c r="R5958" i="22"/>
  <c r="T5961" i="22" l="1"/>
  <c r="G5962" i="22"/>
  <c r="K5962" i="22" s="1"/>
  <c r="O5962" i="22" s="1"/>
  <c r="P5960" i="22"/>
  <c r="Q5960" i="22" s="1"/>
  <c r="U5960" i="22" s="1"/>
  <c r="L5961" i="22"/>
  <c r="S5959" i="22"/>
  <c r="R5959" i="22"/>
  <c r="N5961" i="22"/>
  <c r="J5962" i="22"/>
  <c r="M5960" i="22"/>
  <c r="T5962" i="22" l="1"/>
  <c r="G5963" i="22"/>
  <c r="R5960" i="22"/>
  <c r="P5961" i="22"/>
  <c r="Q5961" i="22" s="1"/>
  <c r="U5961" i="22" s="1"/>
  <c r="J5963" i="22"/>
  <c r="N5962" i="22"/>
  <c r="L5962" i="22"/>
  <c r="M5962" i="22" s="1"/>
  <c r="S5960" i="22"/>
  <c r="M5961" i="22"/>
  <c r="K5963" i="22"/>
  <c r="O5963" i="22" s="1"/>
  <c r="T5963" i="22" l="1"/>
  <c r="G5964" i="22"/>
  <c r="J5964" i="22" s="1"/>
  <c r="R5961" i="22"/>
  <c r="P5962" i="22"/>
  <c r="Q5962" i="22" s="1"/>
  <c r="U5962" i="22" s="1"/>
  <c r="K5964" i="22"/>
  <c r="O5964" i="22" s="1"/>
  <c r="N5963" i="22"/>
  <c r="S5961" i="22"/>
  <c r="L5963" i="22"/>
  <c r="M5963" i="22" s="1"/>
  <c r="T5964" i="22" l="1"/>
  <c r="G5965" i="22"/>
  <c r="R5962" i="22"/>
  <c r="P5963" i="22"/>
  <c r="Q5963" i="22" s="1"/>
  <c r="U5963" i="22" s="1"/>
  <c r="J5965" i="22"/>
  <c r="N5964" i="22"/>
  <c r="S5962" i="22"/>
  <c r="L5964" i="22"/>
  <c r="M5964" i="22" s="1"/>
  <c r="K5965" i="22"/>
  <c r="O5965" i="22" s="1"/>
  <c r="T5965" i="22" l="1"/>
  <c r="G5966" i="22"/>
  <c r="R5963" i="22"/>
  <c r="P5964" i="22"/>
  <c r="Q5964" i="22" s="1"/>
  <c r="U5964" i="22" s="1"/>
  <c r="S5963" i="22"/>
  <c r="N5965" i="22"/>
  <c r="K5966" i="22"/>
  <c r="O5966" i="22" s="1"/>
  <c r="L5965" i="22"/>
  <c r="M5965" i="22" s="1"/>
  <c r="T5966" i="22" l="1"/>
  <c r="G5967" i="22"/>
  <c r="J5966" i="22"/>
  <c r="N5966" i="22" s="1"/>
  <c r="R5964" i="22"/>
  <c r="P5965" i="22"/>
  <c r="Q5965" i="22" s="1"/>
  <c r="U5965" i="22" s="1"/>
  <c r="S5964" i="22"/>
  <c r="L5966" i="22"/>
  <c r="K5967" i="22"/>
  <c r="O5967" i="22" s="1"/>
  <c r="M5966" i="22" l="1"/>
  <c r="T5967" i="22"/>
  <c r="G5968" i="22"/>
  <c r="J5967" i="22"/>
  <c r="J5968" i="22" s="1"/>
  <c r="R5965" i="22"/>
  <c r="P5966" i="22"/>
  <c r="Q5966" i="22" s="1"/>
  <c r="U5966" i="22" s="1"/>
  <c r="S5965" i="22"/>
  <c r="K5968" i="22"/>
  <c r="O5968" i="22" s="1"/>
  <c r="L5967" i="22"/>
  <c r="N5967" i="22" l="1"/>
  <c r="P5967" i="22" s="1"/>
  <c r="Q5967" i="22" s="1"/>
  <c r="U5967" i="22" s="1"/>
  <c r="T5968" i="22"/>
  <c r="G5969" i="22"/>
  <c r="R5966" i="22"/>
  <c r="L5968" i="22"/>
  <c r="M5967" i="22"/>
  <c r="S5966" i="22"/>
  <c r="J5969" i="22"/>
  <c r="N5968" i="22"/>
  <c r="K5969" i="22"/>
  <c r="O5969" i="22" s="1"/>
  <c r="T5969" i="22" l="1"/>
  <c r="G5970" i="22"/>
  <c r="R5967" i="22"/>
  <c r="P5968" i="22"/>
  <c r="Q5968" i="22" s="1"/>
  <c r="U5968" i="22" s="1"/>
  <c r="K5970" i="22"/>
  <c r="O5970" i="22" s="1"/>
  <c r="L5969" i="22"/>
  <c r="S5967" i="22"/>
  <c r="N5969" i="22"/>
  <c r="J5970" i="22"/>
  <c r="M5968" i="22"/>
  <c r="T5970" i="22" l="1"/>
  <c r="G5971" i="22"/>
  <c r="R5968" i="22"/>
  <c r="P5969" i="22"/>
  <c r="Q5969" i="22" s="1"/>
  <c r="U5969" i="22" s="1"/>
  <c r="S5968" i="22"/>
  <c r="N5970" i="22"/>
  <c r="L5970" i="22"/>
  <c r="M5970" i="22" s="1"/>
  <c r="K5971" i="22"/>
  <c r="O5971" i="22" s="1"/>
  <c r="M5969" i="22"/>
  <c r="T5971" i="22" l="1"/>
  <c r="G5972" i="22"/>
  <c r="J5971" i="22"/>
  <c r="N5971" i="22" s="1"/>
  <c r="R5969" i="22"/>
  <c r="P5970" i="22"/>
  <c r="Q5970" i="22" s="1"/>
  <c r="U5970" i="22" s="1"/>
  <c r="S5969" i="22"/>
  <c r="L5971" i="22"/>
  <c r="M5971" i="22" l="1"/>
  <c r="J5972" i="22"/>
  <c r="N5972" i="22" s="1"/>
  <c r="T5972" i="22"/>
  <c r="G5973" i="22"/>
  <c r="J5973" i="22" s="1"/>
  <c r="K5972" i="22"/>
  <c r="O5972" i="22" s="1"/>
  <c r="R5970" i="22"/>
  <c r="P5971" i="22"/>
  <c r="Q5971" i="22" s="1"/>
  <c r="U5971" i="22" s="1"/>
  <c r="L5972" i="22"/>
  <c r="S5970" i="22"/>
  <c r="K5973" i="22" l="1"/>
  <c r="O5973" i="22" s="1"/>
  <c r="M5972" i="22"/>
  <c r="T5973" i="22"/>
  <c r="G5974" i="22"/>
  <c r="J5974" i="22" s="1"/>
  <c r="R5971" i="22"/>
  <c r="P5972" i="22"/>
  <c r="Q5972" i="22" s="1"/>
  <c r="U5972" i="22" s="1"/>
  <c r="N5973" i="22"/>
  <c r="S5971" i="22"/>
  <c r="L5973" i="22"/>
  <c r="K5974" i="22" l="1"/>
  <c r="O5974" i="22" s="1"/>
  <c r="T5974" i="22"/>
  <c r="G5975" i="22"/>
  <c r="J5975" i="22" s="1"/>
  <c r="R5972" i="22"/>
  <c r="P5973" i="22"/>
  <c r="Q5973" i="22" s="1"/>
  <c r="U5973" i="22" s="1"/>
  <c r="S5972" i="22"/>
  <c r="N5974" i="22"/>
  <c r="L5974" i="22"/>
  <c r="M5973" i="22"/>
  <c r="K5975" i="22"/>
  <c r="O5975" i="22" s="1"/>
  <c r="M5974" i="22" l="1"/>
  <c r="T5975" i="22"/>
  <c r="G5976" i="22"/>
  <c r="R5973" i="22"/>
  <c r="P5974" i="22"/>
  <c r="Q5974" i="22" s="1"/>
  <c r="U5974" i="22" s="1"/>
  <c r="J5976" i="22"/>
  <c r="N5975" i="22"/>
  <c r="L5975" i="22"/>
  <c r="M5975" i="22" s="1"/>
  <c r="S5973" i="22"/>
  <c r="K5976" i="22"/>
  <c r="O5976" i="22" s="1"/>
  <c r="T5976" i="22" l="1"/>
  <c r="G5977" i="22"/>
  <c r="K5977" i="22" s="1"/>
  <c r="O5977" i="22" s="1"/>
  <c r="R5974" i="22"/>
  <c r="P5975" i="22"/>
  <c r="Q5975" i="22" s="1"/>
  <c r="U5975" i="22" s="1"/>
  <c r="S5974" i="22"/>
  <c r="N5976" i="22"/>
  <c r="J5977" i="22"/>
  <c r="L5976" i="22"/>
  <c r="M5976" i="22" s="1"/>
  <c r="T5977" i="22" l="1"/>
  <c r="G5978" i="22"/>
  <c r="R5975" i="22"/>
  <c r="P5976" i="22"/>
  <c r="Q5976" i="22" s="1"/>
  <c r="U5976" i="22" s="1"/>
  <c r="K5978" i="22"/>
  <c r="O5978" i="22" s="1"/>
  <c r="N5977" i="22"/>
  <c r="J5978" i="22"/>
  <c r="L5977" i="22"/>
  <c r="M5977" i="22" s="1"/>
  <c r="S5975" i="22"/>
  <c r="T5978" i="22" l="1"/>
  <c r="G5979" i="22"/>
  <c r="K5979" i="22" s="1"/>
  <c r="O5979" i="22" s="1"/>
  <c r="R5976" i="22"/>
  <c r="P5977" i="22"/>
  <c r="Q5977" i="22" s="1"/>
  <c r="U5977" i="22" s="1"/>
  <c r="N5978" i="22"/>
  <c r="S5976" i="22"/>
  <c r="L5978" i="22"/>
  <c r="T5979" i="22" l="1"/>
  <c r="G5980" i="22"/>
  <c r="K5980" i="22" s="1"/>
  <c r="O5980" i="22" s="1"/>
  <c r="J5979" i="22"/>
  <c r="N5979" i="22" s="1"/>
  <c r="R5977" i="22"/>
  <c r="P5978" i="22"/>
  <c r="Q5978" i="22" s="1"/>
  <c r="U5978" i="22" s="1"/>
  <c r="S5977" i="22"/>
  <c r="L5979" i="22"/>
  <c r="M5978" i="22"/>
  <c r="P5979" i="22" l="1"/>
  <c r="Q5979" i="22" s="1"/>
  <c r="U5979" i="22" s="1"/>
  <c r="M5979" i="22"/>
  <c r="J5980" i="22"/>
  <c r="N5980" i="22" s="1"/>
  <c r="T5980" i="22"/>
  <c r="G5981" i="22"/>
  <c r="R5978" i="22"/>
  <c r="L5980" i="22"/>
  <c r="S5978" i="22"/>
  <c r="M5980" i="22" l="1"/>
  <c r="J5981" i="22"/>
  <c r="J5982" i="22" s="1"/>
  <c r="T5981" i="22"/>
  <c r="G5982" i="22"/>
  <c r="K5981" i="22"/>
  <c r="O5981" i="22" s="1"/>
  <c r="R5979" i="22"/>
  <c r="P5980" i="22"/>
  <c r="Q5980" i="22" s="1"/>
  <c r="U5980" i="22" s="1"/>
  <c r="S5979" i="22"/>
  <c r="L5981" i="22"/>
  <c r="N5981" i="22" l="1"/>
  <c r="K5982" i="22"/>
  <c r="O5982" i="22" s="1"/>
  <c r="M5981" i="22"/>
  <c r="T5982" i="22"/>
  <c r="G5983" i="22"/>
  <c r="R5980" i="22"/>
  <c r="P5981" i="22"/>
  <c r="Q5981" i="22" s="1"/>
  <c r="U5981" i="22" s="1"/>
  <c r="K5983" i="22"/>
  <c r="O5983" i="22" s="1"/>
  <c r="N5982" i="22"/>
  <c r="J5983" i="22"/>
  <c r="L5982" i="22"/>
  <c r="S5980" i="22"/>
  <c r="T5983" i="22" l="1"/>
  <c r="G5984" i="22"/>
  <c r="R5981" i="22"/>
  <c r="P5982" i="22"/>
  <c r="Q5982" i="22" s="1"/>
  <c r="U5982" i="22" s="1"/>
  <c r="S5981" i="22"/>
  <c r="N5983" i="22"/>
  <c r="J5984" i="22"/>
  <c r="L5983" i="22"/>
  <c r="K5984" i="22"/>
  <c r="O5984" i="22" s="1"/>
  <c r="M5982" i="22"/>
  <c r="T5984" i="22" l="1"/>
  <c r="G5985" i="22"/>
  <c r="P5983" i="22"/>
  <c r="Q5983" i="22" s="1"/>
  <c r="U5983" i="22" s="1"/>
  <c r="R5982" i="22"/>
  <c r="S5982" i="22"/>
  <c r="K5985" i="22"/>
  <c r="O5985" i="22" s="1"/>
  <c r="L5984" i="22"/>
  <c r="M5984" i="22" s="1"/>
  <c r="N5984" i="22"/>
  <c r="J5985" i="22"/>
  <c r="M5983" i="22"/>
  <c r="T5985" i="22" l="1"/>
  <c r="G5986" i="22"/>
  <c r="P5984" i="22"/>
  <c r="Q5984" i="22" s="1"/>
  <c r="U5984" i="22" s="1"/>
  <c r="N5985" i="22"/>
  <c r="J5986" i="22"/>
  <c r="S5983" i="22"/>
  <c r="L5985" i="22"/>
  <c r="R5983" i="22"/>
  <c r="T5986" i="22" l="1"/>
  <c r="G5987" i="22"/>
  <c r="K5986" i="22"/>
  <c r="O5986" i="22" s="1"/>
  <c r="P5985" i="22"/>
  <c r="Q5985" i="22" s="1"/>
  <c r="U5985" i="22" s="1"/>
  <c r="S5984" i="22"/>
  <c r="R5984" i="22"/>
  <c r="L5986" i="22"/>
  <c r="N5986" i="22"/>
  <c r="J5987" i="22"/>
  <c r="M5985" i="22"/>
  <c r="K5987" i="22" l="1"/>
  <c r="O5987" i="22" s="1"/>
  <c r="M5986" i="22"/>
  <c r="T5987" i="22"/>
  <c r="G5988" i="22"/>
  <c r="P5986" i="22"/>
  <c r="Q5986" i="22" s="1"/>
  <c r="U5986" i="22" s="1"/>
  <c r="R5985" i="22"/>
  <c r="S5985" i="22"/>
  <c r="N5987" i="22"/>
  <c r="L5987" i="22"/>
  <c r="M5987" i="22" s="1"/>
  <c r="K5988" i="22"/>
  <c r="O5988" i="22" s="1"/>
  <c r="T5988" i="22" l="1"/>
  <c r="G5989" i="22"/>
  <c r="J5988" i="22"/>
  <c r="J5989" i="22" s="1"/>
  <c r="P5987" i="22"/>
  <c r="Q5987" i="22" s="1"/>
  <c r="U5987" i="22" s="1"/>
  <c r="R5986" i="22"/>
  <c r="S5986" i="22"/>
  <c r="L5988" i="22"/>
  <c r="N5988" i="22" l="1"/>
  <c r="T5989" i="22"/>
  <c r="G5990" i="22"/>
  <c r="J5990" i="22" s="1"/>
  <c r="K5989" i="22"/>
  <c r="O5989" i="22" s="1"/>
  <c r="P5988" i="22"/>
  <c r="Q5988" i="22" s="1"/>
  <c r="U5988" i="22" s="1"/>
  <c r="N5989" i="22"/>
  <c r="L5989" i="22"/>
  <c r="M5988" i="22"/>
  <c r="S5987" i="22"/>
  <c r="R5987" i="22"/>
  <c r="K5990" i="22" l="1"/>
  <c r="O5990" i="22" s="1"/>
  <c r="T5990" i="22"/>
  <c r="G5991" i="22"/>
  <c r="P5989" i="22"/>
  <c r="Q5989" i="22" s="1"/>
  <c r="U5989" i="22" s="1"/>
  <c r="R5988" i="22"/>
  <c r="L5990" i="22"/>
  <c r="M5990" i="22" s="1"/>
  <c r="N5990" i="22"/>
  <c r="M5989" i="22"/>
  <c r="S5988" i="22"/>
  <c r="T5991" i="22" l="1"/>
  <c r="G5992" i="22"/>
  <c r="J5991" i="22"/>
  <c r="N5991" i="22" s="1"/>
  <c r="K5991" i="22"/>
  <c r="O5991" i="22" s="1"/>
  <c r="R5989" i="22"/>
  <c r="P5990" i="22"/>
  <c r="Q5990" i="22" s="1"/>
  <c r="U5990" i="22" s="1"/>
  <c r="S5989" i="22"/>
  <c r="L5991" i="22"/>
  <c r="K5992" i="22" l="1"/>
  <c r="O5992" i="22" s="1"/>
  <c r="J5992" i="22"/>
  <c r="N5992" i="22" s="1"/>
  <c r="T5992" i="22"/>
  <c r="G5993" i="22"/>
  <c r="P5991" i="22"/>
  <c r="Q5991" i="22" s="1"/>
  <c r="U5991" i="22" s="1"/>
  <c r="S5990" i="22"/>
  <c r="R5990" i="22"/>
  <c r="L5992" i="22"/>
  <c r="M5991" i="22"/>
  <c r="J5993" i="22" l="1"/>
  <c r="K5993" i="22"/>
  <c r="O5993" i="22" s="1"/>
  <c r="M5992" i="22"/>
  <c r="T5993" i="22"/>
  <c r="G5994" i="22"/>
  <c r="P5992" i="22"/>
  <c r="Q5992" i="22" s="1"/>
  <c r="U5992" i="22" s="1"/>
  <c r="R5991" i="22"/>
  <c r="J5994" i="22"/>
  <c r="N5993" i="22"/>
  <c r="L5993" i="22"/>
  <c r="M5993" i="22" s="1"/>
  <c r="S5991" i="22"/>
  <c r="T5994" i="22" l="1"/>
  <c r="G5995" i="22"/>
  <c r="K5994" i="22"/>
  <c r="O5994" i="22" s="1"/>
  <c r="P5993" i="22"/>
  <c r="Q5993" i="22" s="1"/>
  <c r="U5993" i="22" s="1"/>
  <c r="L5994" i="22"/>
  <c r="R5992" i="22"/>
  <c r="S5992" i="22"/>
  <c r="J5995" i="22"/>
  <c r="N5994" i="22"/>
  <c r="K5995" i="22" l="1"/>
  <c r="O5995" i="22" s="1"/>
  <c r="T5995" i="22"/>
  <c r="G5996" i="22"/>
  <c r="P5994" i="22"/>
  <c r="Q5994" i="22" s="1"/>
  <c r="U5994" i="22" s="1"/>
  <c r="R5993" i="22"/>
  <c r="J5996" i="22"/>
  <c r="N5995" i="22"/>
  <c r="L5995" i="22"/>
  <c r="M5994" i="22"/>
  <c r="K5996" i="22"/>
  <c r="O5996" i="22" s="1"/>
  <c r="S5993" i="22"/>
  <c r="T5996" i="22" l="1"/>
  <c r="G5997" i="22"/>
  <c r="P5995" i="22"/>
  <c r="Q5995" i="22" s="1"/>
  <c r="U5995" i="22" s="1"/>
  <c r="K5997" i="22"/>
  <c r="O5997" i="22" s="1"/>
  <c r="L5996" i="22"/>
  <c r="M5995" i="22"/>
  <c r="N5996" i="22"/>
  <c r="J5997" i="22"/>
  <c r="S5994" i="22"/>
  <c r="R5994" i="22"/>
  <c r="T5997" i="22" l="1"/>
  <c r="G5998" i="22"/>
  <c r="P5996" i="22"/>
  <c r="Q5996" i="22" s="1"/>
  <c r="U5996" i="22" s="1"/>
  <c r="R5995" i="22"/>
  <c r="S5995" i="22"/>
  <c r="K5998" i="22"/>
  <c r="O5998" i="22" s="1"/>
  <c r="L5997" i="22"/>
  <c r="M5997" i="22" s="1"/>
  <c r="N5997" i="22"/>
  <c r="J5998" i="22"/>
  <c r="M5996" i="22"/>
  <c r="T5998" i="22" l="1"/>
  <c r="G5999" i="22"/>
  <c r="R5996" i="22"/>
  <c r="P5997" i="22"/>
  <c r="Q5997" i="22" s="1"/>
  <c r="U5997" i="22" s="1"/>
  <c r="J5999" i="22"/>
  <c r="N5998" i="22"/>
  <c r="K5999" i="22"/>
  <c r="O5999" i="22" s="1"/>
  <c r="S5996" i="22"/>
  <c r="L5998" i="22"/>
  <c r="T5999" i="22" l="1"/>
  <c r="G6000" i="22"/>
  <c r="R5997" i="22"/>
  <c r="P5998" i="22"/>
  <c r="Q5998" i="22" s="1"/>
  <c r="U5998" i="22" s="1"/>
  <c r="K6000" i="22"/>
  <c r="O6000" i="22" s="1"/>
  <c r="L5999" i="22"/>
  <c r="M5999" i="22" s="1"/>
  <c r="M5998" i="22"/>
  <c r="N5999" i="22"/>
  <c r="J6000" i="22"/>
  <c r="S5997" i="22"/>
  <c r="T6000" i="22" l="1"/>
  <c r="G6001" i="22"/>
  <c r="J6001" i="22" s="1"/>
  <c r="R5998" i="22"/>
  <c r="P5999" i="22"/>
  <c r="Q5999" i="22" s="1"/>
  <c r="U5999" i="22" s="1"/>
  <c r="N6000" i="22"/>
  <c r="S5998" i="22"/>
  <c r="L6000" i="22"/>
  <c r="M6000" i="22" s="1"/>
  <c r="K6001" i="22"/>
  <c r="O6001" i="22" s="1"/>
  <c r="T6001" i="22" l="1"/>
  <c r="G6002" i="22"/>
  <c r="R5999" i="22"/>
  <c r="P6000" i="22"/>
  <c r="Q6000" i="22" s="1"/>
  <c r="U6000" i="22" s="1"/>
  <c r="S5999" i="22"/>
  <c r="N6001" i="22"/>
  <c r="J6002" i="22"/>
  <c r="L6001" i="22"/>
  <c r="T6002" i="22" l="1"/>
  <c r="G6003" i="22"/>
  <c r="K6002" i="22"/>
  <c r="O6002" i="22" s="1"/>
  <c r="R6000" i="22"/>
  <c r="P6001" i="22"/>
  <c r="Q6001" i="22" s="1"/>
  <c r="U6001" i="22" s="1"/>
  <c r="L6002" i="22"/>
  <c r="M6001" i="22"/>
  <c r="S6000" i="22"/>
  <c r="N6002" i="22"/>
  <c r="J6003" i="22"/>
  <c r="K6003" i="22" l="1"/>
  <c r="O6003" i="22" s="1"/>
  <c r="T6003" i="22"/>
  <c r="G6004" i="22"/>
  <c r="J6004" i="22" s="1"/>
  <c r="M6002" i="22"/>
  <c r="R6001" i="22"/>
  <c r="P6002" i="22"/>
  <c r="Q6002" i="22" s="1"/>
  <c r="U6002" i="22" s="1"/>
  <c r="N6003" i="22"/>
  <c r="L6003" i="22"/>
  <c r="S6001" i="22"/>
  <c r="K6004" i="22"/>
  <c r="O6004" i="22" s="1"/>
  <c r="M6003" i="22" l="1"/>
  <c r="T6004" i="22"/>
  <c r="G6005" i="22"/>
  <c r="K6005" i="22" s="1"/>
  <c r="O6005" i="22" s="1"/>
  <c r="R6002" i="22"/>
  <c r="P6003" i="22"/>
  <c r="Q6003" i="22" s="1"/>
  <c r="U6003" i="22" s="1"/>
  <c r="N6004" i="22"/>
  <c r="S6002" i="22"/>
  <c r="L6004" i="22"/>
  <c r="T6005" i="22" l="1"/>
  <c r="G6006" i="22"/>
  <c r="J6005" i="22"/>
  <c r="N6005" i="22" s="1"/>
  <c r="R6003" i="22"/>
  <c r="P6004" i="22"/>
  <c r="Q6004" i="22" s="1"/>
  <c r="U6004" i="22" s="1"/>
  <c r="S6003" i="22"/>
  <c r="L6005" i="22"/>
  <c r="M6004" i="22"/>
  <c r="K6006" i="22"/>
  <c r="O6006" i="22" s="1"/>
  <c r="M6005" i="22" l="1"/>
  <c r="J6006" i="22"/>
  <c r="N6006" i="22" s="1"/>
  <c r="T6006" i="22"/>
  <c r="G6007" i="22"/>
  <c r="K6007" i="22" s="1"/>
  <c r="O6007" i="22" s="1"/>
  <c r="R6004" i="22"/>
  <c r="P6005" i="22"/>
  <c r="Q6005" i="22" s="1"/>
  <c r="U6005" i="22" s="1"/>
  <c r="S6004" i="22"/>
  <c r="L6006" i="22"/>
  <c r="M6006" i="22" l="1"/>
  <c r="J6007" i="22"/>
  <c r="N6007" i="22" s="1"/>
  <c r="T6007" i="22"/>
  <c r="G6008" i="22"/>
  <c r="R6005" i="22"/>
  <c r="P6006" i="22"/>
  <c r="Q6006" i="22" s="1"/>
  <c r="U6006" i="22" s="1"/>
  <c r="S6005" i="22"/>
  <c r="L6007" i="22"/>
  <c r="M6007" i="22" s="1"/>
  <c r="K6008" i="22"/>
  <c r="O6008" i="22" s="1"/>
  <c r="J6008" i="22" l="1"/>
  <c r="T6008" i="22"/>
  <c r="G6009" i="22"/>
  <c r="K6009" i="22" s="1"/>
  <c r="O6009" i="22" s="1"/>
  <c r="R6006" i="22"/>
  <c r="P6007" i="22"/>
  <c r="Q6007" i="22" s="1"/>
  <c r="U6007" i="22" s="1"/>
  <c r="J6009" i="22"/>
  <c r="N6008" i="22"/>
  <c r="S6006" i="22"/>
  <c r="L6008" i="22"/>
  <c r="M6008" i="22" s="1"/>
  <c r="T6009" i="22" l="1"/>
  <c r="G6010" i="22"/>
  <c r="R6007" i="22"/>
  <c r="P6008" i="22"/>
  <c r="Q6008" i="22" s="1"/>
  <c r="U6008" i="22" s="1"/>
  <c r="K6010" i="22"/>
  <c r="O6010" i="22" s="1"/>
  <c r="L6009" i="22"/>
  <c r="J6010" i="22"/>
  <c r="N6009" i="22"/>
  <c r="S6007" i="22"/>
  <c r="T6010" i="22" l="1"/>
  <c r="G6011" i="22"/>
  <c r="R6008" i="22"/>
  <c r="P6009" i="22"/>
  <c r="Q6009" i="22" s="1"/>
  <c r="U6009" i="22" s="1"/>
  <c r="S6008" i="22"/>
  <c r="L6010" i="22"/>
  <c r="M6010" i="22" s="1"/>
  <c r="M6009" i="22"/>
  <c r="K6011" i="22"/>
  <c r="O6011" i="22" s="1"/>
  <c r="J6011" i="22"/>
  <c r="N6010" i="22"/>
  <c r="T6011" i="22" l="1"/>
  <c r="G6012" i="22"/>
  <c r="R6009" i="22"/>
  <c r="P6010" i="22"/>
  <c r="Q6010" i="22" s="1"/>
  <c r="U6010" i="22" s="1"/>
  <c r="J6012" i="22"/>
  <c r="N6011" i="22"/>
  <c r="S6009" i="22"/>
  <c r="L6011" i="22"/>
  <c r="M6011" i="22" s="1"/>
  <c r="K6012" i="22"/>
  <c r="O6012" i="22" s="1"/>
  <c r="T6012" i="22" l="1"/>
  <c r="G6013" i="22"/>
  <c r="J6013" i="22" s="1"/>
  <c r="R6010" i="22"/>
  <c r="P6011" i="22"/>
  <c r="Q6011" i="22" s="1"/>
  <c r="U6011" i="22" s="1"/>
  <c r="S6010" i="22"/>
  <c r="N6012" i="22"/>
  <c r="L6012" i="22"/>
  <c r="T6013" i="22" l="1"/>
  <c r="G6014" i="22"/>
  <c r="K6013" i="22"/>
  <c r="O6013" i="22" s="1"/>
  <c r="P6012" i="22"/>
  <c r="Q6012" i="22" s="1"/>
  <c r="U6012" i="22" s="1"/>
  <c r="R6011" i="22"/>
  <c r="S6011" i="22"/>
  <c r="N6013" i="22"/>
  <c r="J6014" i="22"/>
  <c r="L6013" i="22"/>
  <c r="M6012" i="22"/>
  <c r="K6014" i="22" l="1"/>
  <c r="O6014" i="22" s="1"/>
  <c r="T6014" i="22"/>
  <c r="G6015" i="22"/>
  <c r="P6013" i="22"/>
  <c r="Q6013" i="22" s="1"/>
  <c r="U6013" i="22" s="1"/>
  <c r="N6014" i="22"/>
  <c r="J6015" i="22"/>
  <c r="K6015" i="22"/>
  <c r="O6015" i="22" s="1"/>
  <c r="L6014" i="22"/>
  <c r="S6012" i="22"/>
  <c r="M6013" i="22"/>
  <c r="R6012" i="22"/>
  <c r="M6014" i="22" l="1"/>
  <c r="T6015" i="22"/>
  <c r="G6016" i="22"/>
  <c r="J6016" i="22" s="1"/>
  <c r="P6014" i="22"/>
  <c r="Q6014" i="22" s="1"/>
  <c r="U6014" i="22" s="1"/>
  <c r="R6013" i="22"/>
  <c r="S6013" i="22"/>
  <c r="K6016" i="22"/>
  <c r="O6016" i="22" s="1"/>
  <c r="N6015" i="22"/>
  <c r="L6015" i="22"/>
  <c r="M6015" i="22" s="1"/>
  <c r="T6016" i="22" l="1"/>
  <c r="G6017" i="22"/>
  <c r="J6017" i="22" s="1"/>
  <c r="P6015" i="22"/>
  <c r="Q6015" i="22" s="1"/>
  <c r="U6015" i="22" s="1"/>
  <c r="L6016" i="22"/>
  <c r="M6016" i="22" s="1"/>
  <c r="S6014" i="22"/>
  <c r="K6017" i="22"/>
  <c r="O6017" i="22" s="1"/>
  <c r="N6016" i="22"/>
  <c r="R6014" i="22"/>
  <c r="T6017" i="22" l="1"/>
  <c r="G6018" i="22"/>
  <c r="P6016" i="22"/>
  <c r="Q6016" i="22" s="1"/>
  <c r="U6016" i="22" s="1"/>
  <c r="K6018" i="22"/>
  <c r="O6018" i="22" s="1"/>
  <c r="R6015" i="22"/>
  <c r="S6015" i="22"/>
  <c r="L6017" i="22"/>
  <c r="M6017" i="22" s="1"/>
  <c r="J6018" i="22"/>
  <c r="N6017" i="22"/>
  <c r="T6018" i="22" l="1"/>
  <c r="G6019" i="22"/>
  <c r="P6017" i="22"/>
  <c r="Q6017" i="22" s="1"/>
  <c r="U6017" i="22" s="1"/>
  <c r="N6018" i="22"/>
  <c r="J6019" i="22"/>
  <c r="S6016" i="22"/>
  <c r="R6016" i="22"/>
  <c r="L6018" i="22"/>
  <c r="M6018" i="22" s="1"/>
  <c r="K6019" i="22"/>
  <c r="O6019" i="22" s="1"/>
  <c r="T6019" i="22" l="1"/>
  <c r="G6020" i="22"/>
  <c r="P6018" i="22"/>
  <c r="Q6018" i="22" s="1"/>
  <c r="U6018" i="22" s="1"/>
  <c r="R6017" i="22"/>
  <c r="N6019" i="22"/>
  <c r="J6020" i="22"/>
  <c r="S6017" i="22"/>
  <c r="L6019" i="22"/>
  <c r="T6020" i="22" l="1"/>
  <c r="G6021" i="22"/>
  <c r="K6020" i="22"/>
  <c r="O6020" i="22" s="1"/>
  <c r="P6019" i="22"/>
  <c r="Q6019" i="22" s="1"/>
  <c r="U6019" i="22" s="1"/>
  <c r="K6021" i="22"/>
  <c r="O6021" i="22" s="1"/>
  <c r="L6020" i="22"/>
  <c r="M6019" i="22"/>
  <c r="N6020" i="22"/>
  <c r="J6021" i="22"/>
  <c r="S6018" i="22"/>
  <c r="R6018" i="22"/>
  <c r="T6021" i="22" l="1"/>
  <c r="G6022" i="22"/>
  <c r="P6020" i="22"/>
  <c r="Q6020" i="22" s="1"/>
  <c r="U6020" i="22" s="1"/>
  <c r="S6019" i="22"/>
  <c r="L6021" i="22"/>
  <c r="K6022" i="22"/>
  <c r="O6022" i="22" s="1"/>
  <c r="R6019" i="22"/>
  <c r="N6021" i="22"/>
  <c r="J6022" i="22"/>
  <c r="M6020" i="22"/>
  <c r="T6022" i="22" l="1"/>
  <c r="G6023" i="22"/>
  <c r="K6023" i="22" s="1"/>
  <c r="O6023" i="22" s="1"/>
  <c r="R6020" i="22"/>
  <c r="P6021" i="22"/>
  <c r="Q6021" i="22" s="1"/>
  <c r="U6021" i="22" s="1"/>
  <c r="J6023" i="22"/>
  <c r="N6022" i="22"/>
  <c r="L6022" i="22"/>
  <c r="M6021" i="22"/>
  <c r="S6020" i="22"/>
  <c r="T6023" i="22" l="1"/>
  <c r="G6024" i="22"/>
  <c r="R6021" i="22"/>
  <c r="P6022" i="22"/>
  <c r="Q6022" i="22" s="1"/>
  <c r="U6022" i="22" s="1"/>
  <c r="S6021" i="22"/>
  <c r="L6023" i="22"/>
  <c r="N6023" i="22"/>
  <c r="J6024" i="22"/>
  <c r="M6022" i="22"/>
  <c r="T6024" i="22" l="1"/>
  <c r="G6025" i="22"/>
  <c r="K6024" i="22"/>
  <c r="O6024" i="22" s="1"/>
  <c r="R6022" i="22"/>
  <c r="P6023" i="22"/>
  <c r="Q6023" i="22" s="1"/>
  <c r="U6023" i="22" s="1"/>
  <c r="L6024" i="22"/>
  <c r="S6022" i="22"/>
  <c r="N6024" i="22"/>
  <c r="J6025" i="22"/>
  <c r="M6023" i="22"/>
  <c r="K6025" i="22" l="1"/>
  <c r="O6025" i="22" s="1"/>
  <c r="T6025" i="22"/>
  <c r="G6026" i="22"/>
  <c r="R6023" i="22"/>
  <c r="P6024" i="22"/>
  <c r="Q6024" i="22" s="1"/>
  <c r="U6024" i="22" s="1"/>
  <c r="S6023" i="22"/>
  <c r="L6025" i="22"/>
  <c r="N6025" i="22"/>
  <c r="J6026" i="22"/>
  <c r="M6024" i="22"/>
  <c r="T6026" i="22" l="1"/>
  <c r="G6027" i="22"/>
  <c r="K6026" i="22"/>
  <c r="O6026" i="22" s="1"/>
  <c r="P6025" i="22"/>
  <c r="Q6025" i="22" s="1"/>
  <c r="U6025" i="22" s="1"/>
  <c r="R6024" i="22"/>
  <c r="S6024" i="22"/>
  <c r="N6026" i="22"/>
  <c r="J6027" i="22"/>
  <c r="L6026" i="22"/>
  <c r="M6025" i="22"/>
  <c r="K6027" i="22" l="1"/>
  <c r="O6027" i="22" s="1"/>
  <c r="T6027" i="22"/>
  <c r="G6028" i="22"/>
  <c r="J6028" i="22" s="1"/>
  <c r="P6026" i="22"/>
  <c r="Q6026" i="22" s="1"/>
  <c r="U6026" i="22" s="1"/>
  <c r="R6025" i="22"/>
  <c r="N6027" i="22"/>
  <c r="L6027" i="22"/>
  <c r="S6025" i="22"/>
  <c r="M6026" i="22"/>
  <c r="K6028" i="22" l="1"/>
  <c r="O6028" i="22" s="1"/>
  <c r="M6027" i="22"/>
  <c r="T6028" i="22"/>
  <c r="G6029" i="22"/>
  <c r="R6026" i="22"/>
  <c r="P6027" i="22"/>
  <c r="Q6027" i="22" s="1"/>
  <c r="U6027" i="22" s="1"/>
  <c r="J6029" i="22"/>
  <c r="N6028" i="22"/>
  <c r="S6026" i="22"/>
  <c r="L6028" i="22"/>
  <c r="K6029" i="22" l="1"/>
  <c r="O6029" i="22" s="1"/>
  <c r="T6029" i="22"/>
  <c r="G6030" i="22"/>
  <c r="R6027" i="22"/>
  <c r="P6028" i="22"/>
  <c r="Q6028" i="22" s="1"/>
  <c r="U6028" i="22" s="1"/>
  <c r="S6027" i="22"/>
  <c r="L6029" i="22"/>
  <c r="M6028" i="22"/>
  <c r="K6030" i="22"/>
  <c r="O6030" i="22" s="1"/>
  <c r="J6030" i="22"/>
  <c r="N6029" i="22"/>
  <c r="T6030" i="22" l="1"/>
  <c r="G6031" i="22"/>
  <c r="J6031" i="22" s="1"/>
  <c r="P6029" i="22"/>
  <c r="Q6029" i="22" s="1"/>
  <c r="U6029" i="22" s="1"/>
  <c r="R6028" i="22"/>
  <c r="S6028" i="22"/>
  <c r="L6030" i="22"/>
  <c r="M6029" i="22"/>
  <c r="N6030" i="22"/>
  <c r="K6031" i="22"/>
  <c r="O6031" i="22" s="1"/>
  <c r="T6031" i="22" l="1"/>
  <c r="G6032" i="22"/>
  <c r="P6030" i="22"/>
  <c r="Q6030" i="22" s="1"/>
  <c r="U6030" i="22" s="1"/>
  <c r="K6032" i="22"/>
  <c r="O6032" i="22" s="1"/>
  <c r="L6031" i="22"/>
  <c r="M6031" i="22" s="1"/>
  <c r="S6029" i="22"/>
  <c r="M6030" i="22"/>
  <c r="N6031" i="22"/>
  <c r="J6032" i="22"/>
  <c r="R6029" i="22"/>
  <c r="T6032" i="22" l="1"/>
  <c r="G6033" i="22"/>
  <c r="P6031" i="22"/>
  <c r="Q6031" i="22" s="1"/>
  <c r="U6031" i="22" s="1"/>
  <c r="R6030" i="22"/>
  <c r="S6030" i="22"/>
  <c r="L6032" i="22"/>
  <c r="N6032" i="22"/>
  <c r="J6033" i="22"/>
  <c r="K6033" i="22"/>
  <c r="O6033" i="22" s="1"/>
  <c r="T6033" i="22" l="1"/>
  <c r="G6034" i="22"/>
  <c r="J6034" i="22" s="1"/>
  <c r="P6032" i="22"/>
  <c r="Q6032" i="22" s="1"/>
  <c r="U6032" i="22" s="1"/>
  <c r="S6031" i="22"/>
  <c r="L6033" i="22"/>
  <c r="M6032" i="22"/>
  <c r="N6033" i="22"/>
  <c r="R6031" i="22"/>
  <c r="T6034" i="22" l="1"/>
  <c r="G6035" i="22"/>
  <c r="J6035" i="22" s="1"/>
  <c r="K6034" i="22"/>
  <c r="O6034" i="22" s="1"/>
  <c r="P6033" i="22"/>
  <c r="Q6033" i="22" s="1"/>
  <c r="U6033" i="22" s="1"/>
  <c r="R6032" i="22"/>
  <c r="L6034" i="22"/>
  <c r="N6034" i="22"/>
  <c r="M6033" i="22"/>
  <c r="S6032" i="22"/>
  <c r="K6035" i="22" l="1"/>
  <c r="O6035" i="22" s="1"/>
  <c r="P6034" i="22"/>
  <c r="Q6034" i="22" s="1"/>
  <c r="U6034" i="22" s="1"/>
  <c r="T6035" i="22"/>
  <c r="G6036" i="22"/>
  <c r="R6033" i="22"/>
  <c r="S6033" i="22"/>
  <c r="N6035" i="22"/>
  <c r="L6035" i="22"/>
  <c r="M6035" i="22" s="1"/>
  <c r="M6034" i="22"/>
  <c r="K6036" i="22" l="1"/>
  <c r="O6036" i="22" s="1"/>
  <c r="T6036" i="22"/>
  <c r="G6037" i="22"/>
  <c r="J6036" i="22"/>
  <c r="J6037" i="22" s="1"/>
  <c r="P6035" i="22"/>
  <c r="Q6035" i="22" s="1"/>
  <c r="U6035" i="22" s="1"/>
  <c r="R6034" i="22"/>
  <c r="S6034" i="22"/>
  <c r="L6036" i="22"/>
  <c r="N6036" i="22" l="1"/>
  <c r="M6036" i="22"/>
  <c r="T6037" i="22"/>
  <c r="G6038" i="22"/>
  <c r="J6038" i="22" s="1"/>
  <c r="K6037" i="22"/>
  <c r="O6037" i="22" s="1"/>
  <c r="P6036" i="22"/>
  <c r="Q6036" i="22" s="1"/>
  <c r="U6036" i="22" s="1"/>
  <c r="N6037" i="22"/>
  <c r="S6035" i="22"/>
  <c r="L6037" i="22"/>
  <c r="R6035" i="22"/>
  <c r="K6038" i="22" l="1"/>
  <c r="O6038" i="22" s="1"/>
  <c r="M6037" i="22"/>
  <c r="T6038" i="22"/>
  <c r="G6039" i="22"/>
  <c r="J6039" i="22" s="1"/>
  <c r="P6037" i="22"/>
  <c r="Q6037" i="22" s="1"/>
  <c r="U6037" i="22" s="1"/>
  <c r="N6038" i="22"/>
  <c r="R6036" i="22"/>
  <c r="L6038" i="22"/>
  <c r="S6036" i="22"/>
  <c r="T6039" i="22" l="1"/>
  <c r="G6040" i="22"/>
  <c r="J6040" i="22" s="1"/>
  <c r="K6039" i="22"/>
  <c r="O6039" i="22" s="1"/>
  <c r="P6038" i="22"/>
  <c r="Q6038" i="22" s="1"/>
  <c r="U6038" i="22" s="1"/>
  <c r="S6037" i="22"/>
  <c r="L6039" i="22"/>
  <c r="N6039" i="22"/>
  <c r="M6038" i="22"/>
  <c r="R6037" i="22"/>
  <c r="T6040" i="22" l="1"/>
  <c r="G6041" i="22"/>
  <c r="K6040" i="22"/>
  <c r="O6040" i="22" s="1"/>
  <c r="S6038" i="22"/>
  <c r="P6039" i="22"/>
  <c r="Q6039" i="22" s="1"/>
  <c r="U6039" i="22" s="1"/>
  <c r="R6038" i="22"/>
  <c r="L6040" i="22"/>
  <c r="N6040" i="22"/>
  <c r="J6041" i="22"/>
  <c r="M6039" i="22"/>
  <c r="K6041" i="22" l="1"/>
  <c r="O6041" i="22" s="1"/>
  <c r="T6041" i="22"/>
  <c r="G6042" i="22"/>
  <c r="S6039" i="22"/>
  <c r="P6040" i="22"/>
  <c r="Q6040" i="22" s="1"/>
  <c r="U6040" i="22" s="1"/>
  <c r="K6042" i="22"/>
  <c r="O6042" i="22" s="1"/>
  <c r="R6039" i="22"/>
  <c r="L6041" i="22"/>
  <c r="N6041" i="22"/>
  <c r="J6042" i="22"/>
  <c r="M6040" i="22"/>
  <c r="M6041" i="22" l="1"/>
  <c r="T6042" i="22"/>
  <c r="G6043" i="22"/>
  <c r="S6040" i="22"/>
  <c r="P6041" i="22"/>
  <c r="Q6041" i="22" s="1"/>
  <c r="U6041" i="22" s="1"/>
  <c r="K6043" i="22"/>
  <c r="O6043" i="22" s="1"/>
  <c r="R6040" i="22"/>
  <c r="N6042" i="22"/>
  <c r="J6043" i="22"/>
  <c r="L6042" i="22"/>
  <c r="T6043" i="22" l="1"/>
  <c r="G6044" i="22"/>
  <c r="S6041" i="22"/>
  <c r="P6042" i="22"/>
  <c r="Q6042" i="22" s="1"/>
  <c r="U6042" i="22" s="1"/>
  <c r="R6041" i="22"/>
  <c r="L6043" i="22"/>
  <c r="M6043" i="22" s="1"/>
  <c r="K6044" i="22"/>
  <c r="O6044" i="22" s="1"/>
  <c r="N6043" i="22"/>
  <c r="J6044" i="22"/>
  <c r="M6042" i="22"/>
  <c r="T6044" i="22" l="1"/>
  <c r="G6045" i="22"/>
  <c r="P6043" i="22"/>
  <c r="Q6043" i="22" s="1"/>
  <c r="U6043" i="22" s="1"/>
  <c r="S6042" i="22"/>
  <c r="R6042" i="22"/>
  <c r="K6045" i="22"/>
  <c r="O6045" i="22" s="1"/>
  <c r="L6044" i="22"/>
  <c r="N6044" i="22"/>
  <c r="J6045" i="22"/>
  <c r="T6045" i="22" l="1"/>
  <c r="G6046" i="22"/>
  <c r="P6044" i="22"/>
  <c r="Q6044" i="22" s="1"/>
  <c r="U6044" i="22" s="1"/>
  <c r="L6045" i="22"/>
  <c r="M6045" i="22" s="1"/>
  <c r="J6046" i="22"/>
  <c r="N6045" i="22"/>
  <c r="M6044" i="22"/>
  <c r="R6043" i="22"/>
  <c r="K6046" i="22"/>
  <c r="O6046" i="22" s="1"/>
  <c r="S6043" i="22"/>
  <c r="T6046" i="22" l="1"/>
  <c r="G6047" i="22"/>
  <c r="P6045" i="22"/>
  <c r="Q6045" i="22" s="1"/>
  <c r="U6045" i="22" s="1"/>
  <c r="S6044" i="22"/>
  <c r="J6047" i="22"/>
  <c r="N6046" i="22"/>
  <c r="L6046" i="22"/>
  <c r="K6047" i="22"/>
  <c r="O6047" i="22" s="1"/>
  <c r="R6044" i="22"/>
  <c r="T6047" i="22" l="1"/>
  <c r="G6048" i="22"/>
  <c r="S6045" i="22"/>
  <c r="P6046" i="22"/>
  <c r="Q6046" i="22" s="1"/>
  <c r="U6046" i="22" s="1"/>
  <c r="L6047" i="22"/>
  <c r="M6047" i="22" s="1"/>
  <c r="N6047" i="22"/>
  <c r="R6045" i="22"/>
  <c r="K6048" i="22"/>
  <c r="O6048" i="22" s="1"/>
  <c r="M6046" i="22"/>
  <c r="T6048" i="22" l="1"/>
  <c r="G6049" i="22"/>
  <c r="J6048" i="22"/>
  <c r="J6049" i="22" s="1"/>
  <c r="S6046" i="22"/>
  <c r="P6047" i="22"/>
  <c r="Q6047" i="22" s="1"/>
  <c r="U6047" i="22" s="1"/>
  <c r="R6046" i="22"/>
  <c r="K6049" i="22"/>
  <c r="O6049" i="22" s="1"/>
  <c r="L6048" i="22"/>
  <c r="M6048" i="22" l="1"/>
  <c r="N6048" i="22"/>
  <c r="P6048" i="22" s="1"/>
  <c r="Q6048" i="22" s="1"/>
  <c r="U6048" i="22" s="1"/>
  <c r="T6049" i="22"/>
  <c r="G6050" i="22"/>
  <c r="S6047" i="22"/>
  <c r="L6049" i="22"/>
  <c r="R6047" i="22"/>
  <c r="J6050" i="22"/>
  <c r="N6049" i="22"/>
  <c r="K6050" i="22"/>
  <c r="O6050" i="22" s="1"/>
  <c r="T6050" i="22" l="1"/>
  <c r="G6051" i="22"/>
  <c r="J6051" i="22" s="1"/>
  <c r="S6048" i="22"/>
  <c r="P6049" i="22"/>
  <c r="Q6049" i="22" s="1"/>
  <c r="U6049" i="22" s="1"/>
  <c r="K6051" i="22"/>
  <c r="O6051" i="22" s="1"/>
  <c r="N6050" i="22"/>
  <c r="L6050" i="22"/>
  <c r="M6050" i="22" s="1"/>
  <c r="M6049" i="22"/>
  <c r="R6048" i="22"/>
  <c r="T6051" i="22" l="1"/>
  <c r="G6052" i="22"/>
  <c r="J6052" i="22" s="1"/>
  <c r="S6049" i="22"/>
  <c r="P6050" i="22"/>
  <c r="Q6050" i="22" s="1"/>
  <c r="U6050" i="22" s="1"/>
  <c r="R6049" i="22"/>
  <c r="N6051" i="22"/>
  <c r="L6051" i="22"/>
  <c r="T6052" i="22" l="1"/>
  <c r="G6053" i="22"/>
  <c r="K6052" i="22"/>
  <c r="O6052" i="22" s="1"/>
  <c r="S6050" i="22"/>
  <c r="P6051" i="22"/>
  <c r="Q6051" i="22" s="1"/>
  <c r="U6051" i="22" s="1"/>
  <c r="L6052" i="22"/>
  <c r="M6051" i="22"/>
  <c r="R6050" i="22"/>
  <c r="N6052" i="22"/>
  <c r="J6053" i="22"/>
  <c r="T6053" i="22" l="1"/>
  <c r="G6054" i="22"/>
  <c r="K6053" i="22"/>
  <c r="O6053" i="22" s="1"/>
  <c r="S6051" i="22"/>
  <c r="P6052" i="22"/>
  <c r="Q6052" i="22" s="1"/>
  <c r="U6052" i="22" s="1"/>
  <c r="R6051" i="22"/>
  <c r="L6053" i="22"/>
  <c r="N6053" i="22"/>
  <c r="J6054" i="22"/>
  <c r="M6052" i="22"/>
  <c r="K6054" i="22"/>
  <c r="O6054" i="22" s="1"/>
  <c r="M6053" i="22" l="1"/>
  <c r="T6054" i="22"/>
  <c r="G6055" i="22"/>
  <c r="P6053" i="22"/>
  <c r="Q6053" i="22" s="1"/>
  <c r="U6053" i="22" s="1"/>
  <c r="S6052" i="22"/>
  <c r="R6052" i="22"/>
  <c r="L6054" i="22"/>
  <c r="M6054" i="22" s="1"/>
  <c r="N6054" i="22"/>
  <c r="J6055" i="22"/>
  <c r="K6055" i="22"/>
  <c r="O6055" i="22" s="1"/>
  <c r="T6055" i="22" l="1"/>
  <c r="G6056" i="22"/>
  <c r="P6054" i="22"/>
  <c r="Q6054" i="22" s="1"/>
  <c r="U6054" i="22" s="1"/>
  <c r="L6055" i="22"/>
  <c r="R6053" i="22"/>
  <c r="K6056" i="22"/>
  <c r="O6056" i="22" s="1"/>
  <c r="N6055" i="22"/>
  <c r="S6053" i="22"/>
  <c r="T6056" i="22" l="1"/>
  <c r="G6057" i="22"/>
  <c r="J6056" i="22"/>
  <c r="N6056" i="22" s="1"/>
  <c r="P6055" i="22"/>
  <c r="Q6055" i="22" s="1"/>
  <c r="U6055" i="22" s="1"/>
  <c r="S6054" i="22"/>
  <c r="K6057" i="22"/>
  <c r="O6057" i="22" s="1"/>
  <c r="R6054" i="22"/>
  <c r="L6056" i="22"/>
  <c r="M6055" i="22"/>
  <c r="J6057" i="22" l="1"/>
  <c r="N6057" i="22" s="1"/>
  <c r="T6057" i="22"/>
  <c r="G6058" i="22"/>
  <c r="S6055" i="22"/>
  <c r="P6056" i="22"/>
  <c r="Q6056" i="22" s="1"/>
  <c r="U6056" i="22" s="1"/>
  <c r="L6057" i="22"/>
  <c r="M6057" i="22" s="1"/>
  <c r="J6058" i="22"/>
  <c r="R6055" i="22"/>
  <c r="K6058" i="22"/>
  <c r="O6058" i="22" s="1"/>
  <c r="M6056" i="22"/>
  <c r="T6058" i="22" l="1"/>
  <c r="G6059" i="22"/>
  <c r="K6059" i="22" s="1"/>
  <c r="O6059" i="22" s="1"/>
  <c r="S6056" i="22"/>
  <c r="P6057" i="22"/>
  <c r="Q6057" i="22" s="1"/>
  <c r="U6057" i="22" s="1"/>
  <c r="J6059" i="22"/>
  <c r="N6058" i="22"/>
  <c r="L6058" i="22"/>
  <c r="M6058" i="22" s="1"/>
  <c r="R6056" i="22"/>
  <c r="T6059" i="22" l="1"/>
  <c r="G6060" i="22"/>
  <c r="K6060" i="22" s="1"/>
  <c r="O6060" i="22" s="1"/>
  <c r="S6057" i="22"/>
  <c r="P6058" i="22"/>
  <c r="Q6058" i="22" s="1"/>
  <c r="U6058" i="22" s="1"/>
  <c r="N6059" i="22"/>
  <c r="R6057" i="22"/>
  <c r="L6059" i="22"/>
  <c r="T6060" i="22" l="1"/>
  <c r="G6061" i="22"/>
  <c r="J6060" i="22"/>
  <c r="N6060" i="22" s="1"/>
  <c r="S6058" i="22"/>
  <c r="P6059" i="22"/>
  <c r="Q6059" i="22" s="1"/>
  <c r="U6059" i="22" s="1"/>
  <c r="R6058" i="22"/>
  <c r="L6060" i="22"/>
  <c r="M6059" i="22"/>
  <c r="K6061" i="22"/>
  <c r="O6061" i="22" s="1"/>
  <c r="M6060" i="22" l="1"/>
  <c r="T6061" i="22"/>
  <c r="G6062" i="22"/>
  <c r="J6061" i="22"/>
  <c r="N6061" i="22" s="1"/>
  <c r="S6059" i="22"/>
  <c r="P6060" i="22"/>
  <c r="Q6060" i="22" s="1"/>
  <c r="U6060" i="22" s="1"/>
  <c r="R6059" i="22"/>
  <c r="K6062" i="22"/>
  <c r="O6062" i="22" s="1"/>
  <c r="L6061" i="22"/>
  <c r="J6062" i="22" l="1"/>
  <c r="N6062" i="22" s="1"/>
  <c r="T6062" i="22"/>
  <c r="G6063" i="22"/>
  <c r="S6060" i="22"/>
  <c r="P6061" i="22"/>
  <c r="Q6061" i="22" s="1"/>
  <c r="U6061" i="22" s="1"/>
  <c r="L6062" i="22"/>
  <c r="R6060" i="22"/>
  <c r="J6063" i="22"/>
  <c r="M6061" i="22"/>
  <c r="T6063" i="22" l="1"/>
  <c r="G6064" i="22"/>
  <c r="K6063" i="22"/>
  <c r="O6063" i="22" s="1"/>
  <c r="S6061" i="22"/>
  <c r="P6062" i="22"/>
  <c r="Q6062" i="22" s="1"/>
  <c r="U6062" i="22" s="1"/>
  <c r="R6061" i="22"/>
  <c r="L6063" i="22"/>
  <c r="J6064" i="22"/>
  <c r="N6063" i="22"/>
  <c r="M6062" i="22"/>
  <c r="K6064" i="22" l="1"/>
  <c r="O6064" i="22" s="1"/>
  <c r="M6063" i="22"/>
  <c r="T6064" i="22"/>
  <c r="G6065" i="22"/>
  <c r="S6062" i="22"/>
  <c r="P6063" i="22"/>
  <c r="Q6063" i="22" s="1"/>
  <c r="U6063" i="22" s="1"/>
  <c r="R6062" i="22"/>
  <c r="L6064" i="22"/>
  <c r="J6065" i="22"/>
  <c r="N6064" i="22"/>
  <c r="K6065" i="22" l="1"/>
  <c r="O6065" i="22" s="1"/>
  <c r="M6064" i="22"/>
  <c r="T6065" i="22"/>
  <c r="G6066" i="22"/>
  <c r="J6066" i="22" s="1"/>
  <c r="S6063" i="22"/>
  <c r="P6064" i="22"/>
  <c r="Q6064" i="22" s="1"/>
  <c r="U6064" i="22" s="1"/>
  <c r="R6063" i="22"/>
  <c r="N6065" i="22"/>
  <c r="L6065" i="22"/>
  <c r="K6066" i="22" l="1"/>
  <c r="O6066" i="22" s="1"/>
  <c r="T6066" i="22"/>
  <c r="G6067" i="22"/>
  <c r="S6064" i="22"/>
  <c r="P6065" i="22"/>
  <c r="Q6065" i="22" s="1"/>
  <c r="U6065" i="22" s="1"/>
  <c r="J6067" i="22"/>
  <c r="N6066" i="22"/>
  <c r="R6064" i="22"/>
  <c r="L6066" i="22"/>
  <c r="M6066" i="22" s="1"/>
  <c r="M6065" i="22"/>
  <c r="K6067" i="22" l="1"/>
  <c r="O6067" i="22" s="1"/>
  <c r="T6067" i="22"/>
  <c r="G6068" i="22"/>
  <c r="J6068" i="22" s="1"/>
  <c r="S6065" i="22"/>
  <c r="P6066" i="22"/>
  <c r="Q6066" i="22" s="1"/>
  <c r="U6066" i="22" s="1"/>
  <c r="R6065" i="22"/>
  <c r="N6067" i="22"/>
  <c r="L6067" i="22"/>
  <c r="K6068" i="22" l="1"/>
  <c r="O6068" i="22" s="1"/>
  <c r="M6067" i="22"/>
  <c r="T6068" i="22"/>
  <c r="G6069" i="22"/>
  <c r="S6066" i="22"/>
  <c r="P6067" i="22"/>
  <c r="Q6067" i="22" s="1"/>
  <c r="U6067" i="22" s="1"/>
  <c r="J6069" i="22"/>
  <c r="N6068" i="22"/>
  <c r="K6069" i="22"/>
  <c r="O6069" i="22" s="1"/>
  <c r="L6068" i="22"/>
  <c r="M6068" i="22" s="1"/>
  <c r="R6066" i="22"/>
  <c r="T6069" i="22" l="1"/>
  <c r="G6070" i="22"/>
  <c r="S6067" i="22"/>
  <c r="P6068" i="22"/>
  <c r="Q6068" i="22" s="1"/>
  <c r="U6068" i="22" s="1"/>
  <c r="K6070" i="22"/>
  <c r="O6070" i="22" s="1"/>
  <c r="N6069" i="22"/>
  <c r="J6070" i="22"/>
  <c r="R6067" i="22"/>
  <c r="L6069" i="22"/>
  <c r="T6070" i="22" l="1"/>
  <c r="G6071" i="22"/>
  <c r="S6068" i="22"/>
  <c r="P6069" i="22"/>
  <c r="Q6069" i="22" s="1"/>
  <c r="U6069" i="22" s="1"/>
  <c r="L6070" i="22"/>
  <c r="R6068" i="22"/>
  <c r="M6069" i="22"/>
  <c r="K6071" i="22"/>
  <c r="O6071" i="22" s="1"/>
  <c r="N6070" i="22"/>
  <c r="J6071" i="22"/>
  <c r="T6071" i="22" l="1"/>
  <c r="G6072" i="22"/>
  <c r="J6072" i="22" s="1"/>
  <c r="S6069" i="22"/>
  <c r="P6070" i="22"/>
  <c r="Q6070" i="22" s="1"/>
  <c r="U6070" i="22" s="1"/>
  <c r="R6069" i="22"/>
  <c r="N6071" i="22"/>
  <c r="L6071" i="22"/>
  <c r="M6071" i="22" s="1"/>
  <c r="M6070" i="22"/>
  <c r="K6072" i="22"/>
  <c r="O6072" i="22" s="1"/>
  <c r="T6072" i="22" l="1"/>
  <c r="G6073" i="22"/>
  <c r="K6073" i="22" s="1"/>
  <c r="O6073" i="22" s="1"/>
  <c r="P6071" i="22"/>
  <c r="Q6071" i="22" s="1"/>
  <c r="U6071" i="22" s="1"/>
  <c r="S6070" i="22"/>
  <c r="R6070" i="22"/>
  <c r="N6072" i="22"/>
  <c r="L6072" i="22"/>
  <c r="T6073" i="22" l="1"/>
  <c r="G6074" i="22"/>
  <c r="J6073" i="22"/>
  <c r="P6072" i="22"/>
  <c r="Q6072" i="22" s="1"/>
  <c r="U6072" i="22" s="1"/>
  <c r="L6073" i="22"/>
  <c r="N6073" i="22"/>
  <c r="R6071" i="22"/>
  <c r="M6072" i="22"/>
  <c r="K6074" i="22"/>
  <c r="O6074" i="22" s="1"/>
  <c r="S6071" i="22"/>
  <c r="M6073" i="22" l="1"/>
  <c r="J6074" i="22"/>
  <c r="N6074" i="22" s="1"/>
  <c r="T6074" i="22"/>
  <c r="G6075" i="22"/>
  <c r="K6075" i="22" s="1"/>
  <c r="O6075" i="22" s="1"/>
  <c r="P6073" i="22"/>
  <c r="Q6073" i="22" s="1"/>
  <c r="U6073" i="22" s="1"/>
  <c r="R6072" i="22"/>
  <c r="S6072" i="22"/>
  <c r="L6074" i="22"/>
  <c r="M6074" i="22" s="1"/>
  <c r="T6075" i="22" l="1"/>
  <c r="G6076" i="22"/>
  <c r="K6076" i="22" s="1"/>
  <c r="O6076" i="22" s="1"/>
  <c r="J6075" i="22"/>
  <c r="N6075" i="22" s="1"/>
  <c r="P6074" i="22"/>
  <c r="Q6074" i="22" s="1"/>
  <c r="U6074" i="22" s="1"/>
  <c r="R6073" i="22"/>
  <c r="S6073" i="22"/>
  <c r="L6075" i="22"/>
  <c r="M6075" i="22" l="1"/>
  <c r="J6076" i="22"/>
  <c r="N6076" i="22" s="1"/>
  <c r="T6076" i="22"/>
  <c r="G6077" i="22"/>
  <c r="K6077" i="22" s="1"/>
  <c r="O6077" i="22" s="1"/>
  <c r="P6075" i="22"/>
  <c r="Q6075" i="22" s="1"/>
  <c r="U6075" i="22" s="1"/>
  <c r="J6077" i="22"/>
  <c r="S6074" i="22"/>
  <c r="L6076" i="22"/>
  <c r="M6076" i="22" s="1"/>
  <c r="R6074" i="22"/>
  <c r="T6077" i="22" l="1"/>
  <c r="G6078" i="22"/>
  <c r="P6076" i="22"/>
  <c r="Q6076" i="22" s="1"/>
  <c r="U6076" i="22" s="1"/>
  <c r="S6075" i="22"/>
  <c r="R6075" i="22"/>
  <c r="K6078" i="22"/>
  <c r="O6078" i="22" s="1"/>
  <c r="L6077" i="22"/>
  <c r="M6077" i="22" s="1"/>
  <c r="N6077" i="22"/>
  <c r="J6078" i="22"/>
  <c r="T6078" i="22" l="1"/>
  <c r="G6079" i="22"/>
  <c r="P6077" i="22"/>
  <c r="Q6077" i="22" s="1"/>
  <c r="U6077" i="22" s="1"/>
  <c r="N6078" i="22"/>
  <c r="J6079" i="22"/>
  <c r="R6076" i="22"/>
  <c r="L6078" i="22"/>
  <c r="S6076" i="22"/>
  <c r="T6079" i="22" l="1"/>
  <c r="G6080" i="22"/>
  <c r="K6079" i="22"/>
  <c r="O6079" i="22" s="1"/>
  <c r="R6077" i="22"/>
  <c r="P6078" i="22"/>
  <c r="Q6078" i="22" s="1"/>
  <c r="U6078" i="22" s="1"/>
  <c r="S6077" i="22"/>
  <c r="L6079" i="22"/>
  <c r="N6079" i="22"/>
  <c r="J6080" i="22"/>
  <c r="M6078" i="22"/>
  <c r="K6080" i="22" l="1"/>
  <c r="O6080" i="22" s="1"/>
  <c r="T6080" i="22"/>
  <c r="G6081" i="22"/>
  <c r="M6079" i="22"/>
  <c r="P6079" i="22"/>
  <c r="Q6079" i="22" s="1"/>
  <c r="U6079" i="22" s="1"/>
  <c r="S6078" i="22"/>
  <c r="K6081" i="22"/>
  <c r="O6081" i="22" s="1"/>
  <c r="N6080" i="22"/>
  <c r="J6081" i="22"/>
  <c r="L6080" i="22"/>
  <c r="R6078" i="22"/>
  <c r="T6081" i="22" l="1"/>
  <c r="G6082" i="22"/>
  <c r="P6080" i="22"/>
  <c r="Q6080" i="22" s="1"/>
  <c r="U6080" i="22" s="1"/>
  <c r="S6079" i="22"/>
  <c r="R6079" i="22"/>
  <c r="N6081" i="22"/>
  <c r="J6082" i="22"/>
  <c r="L6081" i="22"/>
  <c r="M6081" i="22" s="1"/>
  <c r="M6080" i="22"/>
  <c r="T6082" i="22" l="1"/>
  <c r="G6083" i="22"/>
  <c r="J6083" i="22" s="1"/>
  <c r="K6082" i="22"/>
  <c r="O6082" i="22" s="1"/>
  <c r="P6081" i="22"/>
  <c r="Q6081" i="22" s="1"/>
  <c r="U6081" i="22" s="1"/>
  <c r="S6080" i="22"/>
  <c r="R6080" i="22"/>
  <c r="N6082" i="22"/>
  <c r="L6082" i="22"/>
  <c r="T6083" i="22" l="1"/>
  <c r="G6084" i="22"/>
  <c r="K6083" i="22"/>
  <c r="O6083" i="22" s="1"/>
  <c r="P6082" i="22"/>
  <c r="Q6082" i="22" s="1"/>
  <c r="U6082" i="22" s="1"/>
  <c r="N6083" i="22"/>
  <c r="J6084" i="22"/>
  <c r="L6083" i="22"/>
  <c r="R6081" i="22"/>
  <c r="M6082" i="22"/>
  <c r="S6081" i="22"/>
  <c r="K6084" i="22" l="1"/>
  <c r="O6084" i="22" s="1"/>
  <c r="T6084" i="22"/>
  <c r="G6085" i="22"/>
  <c r="P6083" i="22"/>
  <c r="Q6083" i="22" s="1"/>
  <c r="U6083" i="22" s="1"/>
  <c r="S6082" i="22"/>
  <c r="L6084" i="22"/>
  <c r="M6083" i="22"/>
  <c r="R6082" i="22"/>
  <c r="J6085" i="22"/>
  <c r="N6084" i="22"/>
  <c r="M6084" i="22" l="1"/>
  <c r="T6085" i="22"/>
  <c r="G6086" i="22"/>
  <c r="K6085" i="22"/>
  <c r="O6085" i="22" s="1"/>
  <c r="P6084" i="22"/>
  <c r="Q6084" i="22" s="1"/>
  <c r="U6084" i="22" s="1"/>
  <c r="L6085" i="22"/>
  <c r="N6085" i="22"/>
  <c r="R6083" i="22"/>
  <c r="S6083" i="22"/>
  <c r="M6085" i="22" l="1"/>
  <c r="T6086" i="22"/>
  <c r="G6087" i="22"/>
  <c r="K6086" i="22"/>
  <c r="O6086" i="22" s="1"/>
  <c r="J6086" i="22"/>
  <c r="N6086" i="22" s="1"/>
  <c r="P6085" i="22"/>
  <c r="Q6085" i="22" s="1"/>
  <c r="U6085" i="22" s="1"/>
  <c r="S6084" i="22"/>
  <c r="R6084" i="22"/>
  <c r="L6086" i="22"/>
  <c r="K6087" i="22" l="1"/>
  <c r="O6087" i="22" s="1"/>
  <c r="J6087" i="22"/>
  <c r="N6087" i="22" s="1"/>
  <c r="T6087" i="22"/>
  <c r="G6088" i="22"/>
  <c r="P6086" i="22"/>
  <c r="Q6086" i="22" s="1"/>
  <c r="U6086" i="22" s="1"/>
  <c r="R6085" i="22"/>
  <c r="S6085" i="22"/>
  <c r="L6087" i="22"/>
  <c r="M6086" i="22"/>
  <c r="K6088" i="22" l="1"/>
  <c r="O6088" i="22" s="1"/>
  <c r="T6088" i="22"/>
  <c r="G6089" i="22"/>
  <c r="J6088" i="22"/>
  <c r="N6088" i="22" s="1"/>
  <c r="P6087" i="22"/>
  <c r="Q6087" i="22" s="1"/>
  <c r="U6087" i="22" s="1"/>
  <c r="L6088" i="22"/>
  <c r="S6086" i="22"/>
  <c r="M6087" i="22"/>
  <c r="R6086" i="22"/>
  <c r="J6089" i="22" l="1"/>
  <c r="N6089" i="22" s="1"/>
  <c r="T6089" i="22"/>
  <c r="G6090" i="22"/>
  <c r="K6089" i="22"/>
  <c r="O6089" i="22" s="1"/>
  <c r="P6088" i="22"/>
  <c r="Q6088" i="22" s="1"/>
  <c r="U6088" i="22" s="1"/>
  <c r="R6087" i="22"/>
  <c r="S6087" i="22"/>
  <c r="L6089" i="22"/>
  <c r="M6088" i="22"/>
  <c r="J6090" i="22" l="1"/>
  <c r="M6089" i="22"/>
  <c r="T6090" i="22"/>
  <c r="G6091" i="22"/>
  <c r="K6090" i="22"/>
  <c r="O6090" i="22" s="1"/>
  <c r="P6089" i="22"/>
  <c r="Q6089" i="22" s="1"/>
  <c r="U6089" i="22" s="1"/>
  <c r="N6090" i="22"/>
  <c r="S6088" i="22"/>
  <c r="L6090" i="22"/>
  <c r="R6088" i="22"/>
  <c r="K6091" i="22" l="1"/>
  <c r="O6091" i="22" s="1"/>
  <c r="M6090" i="22"/>
  <c r="T6091" i="22"/>
  <c r="G6092" i="22"/>
  <c r="K6092" i="22" s="1"/>
  <c r="O6092" i="22" s="1"/>
  <c r="J6091" i="22"/>
  <c r="N6091" i="22" s="1"/>
  <c r="P6090" i="22"/>
  <c r="Q6090" i="22" s="1"/>
  <c r="U6090" i="22" s="1"/>
  <c r="S6089" i="22"/>
  <c r="R6089" i="22"/>
  <c r="L6091" i="22"/>
  <c r="T6092" i="22" l="1"/>
  <c r="G6093" i="22"/>
  <c r="J6092" i="22"/>
  <c r="N6092" i="22" s="1"/>
  <c r="S6090" i="22"/>
  <c r="P6091" i="22"/>
  <c r="Q6091" i="22" s="1"/>
  <c r="U6091" i="22" s="1"/>
  <c r="L6092" i="22"/>
  <c r="R6090" i="22"/>
  <c r="M6091" i="22"/>
  <c r="K6093" i="22"/>
  <c r="O6093" i="22" s="1"/>
  <c r="J6093" i="22" l="1"/>
  <c r="T6093" i="22"/>
  <c r="G6094" i="22"/>
  <c r="M6092" i="22"/>
  <c r="S6091" i="22"/>
  <c r="P6092" i="22"/>
  <c r="Q6092" i="22" s="1"/>
  <c r="U6092" i="22" s="1"/>
  <c r="R6091" i="22"/>
  <c r="J6094" i="22"/>
  <c r="N6093" i="22"/>
  <c r="L6093" i="22"/>
  <c r="M6093" i="22" s="1"/>
  <c r="T6094" i="22" l="1"/>
  <c r="G6095" i="22"/>
  <c r="J6095" i="22" s="1"/>
  <c r="K6094" i="22"/>
  <c r="O6094" i="22" s="1"/>
  <c r="S6092" i="22"/>
  <c r="P6093" i="22"/>
  <c r="Q6093" i="22" s="1"/>
  <c r="U6093" i="22" s="1"/>
  <c r="R6092" i="22"/>
  <c r="N6094" i="22"/>
  <c r="L6094" i="22"/>
  <c r="K6095" i="22" l="1"/>
  <c r="O6095" i="22" s="1"/>
  <c r="M6094" i="22"/>
  <c r="T6095" i="22"/>
  <c r="G6096" i="22"/>
  <c r="P6094" i="22"/>
  <c r="Q6094" i="22" s="1"/>
  <c r="U6094" i="22" s="1"/>
  <c r="S6093" i="22"/>
  <c r="R6093" i="22"/>
  <c r="N6095" i="22"/>
  <c r="J6096" i="22"/>
  <c r="L6095" i="22"/>
  <c r="M6095" i="22" s="1"/>
  <c r="K6096" i="22" l="1"/>
  <c r="O6096" i="22" s="1"/>
  <c r="T6096" i="22"/>
  <c r="G6097" i="22"/>
  <c r="P6095" i="22"/>
  <c r="Q6095" i="22" s="1"/>
  <c r="U6095" i="22" s="1"/>
  <c r="R6094" i="22"/>
  <c r="L6096" i="22"/>
  <c r="M6096" i="22" s="1"/>
  <c r="N6096" i="22"/>
  <c r="J6097" i="22"/>
  <c r="S6094" i="22"/>
  <c r="K6097" i="22" l="1"/>
  <c r="O6097" i="22" s="1"/>
  <c r="T6097" i="22"/>
  <c r="G6098" i="22"/>
  <c r="P6096" i="22"/>
  <c r="Q6096" i="22" s="1"/>
  <c r="U6096" i="22" s="1"/>
  <c r="S6095" i="22"/>
  <c r="K6098" i="22"/>
  <c r="O6098" i="22" s="1"/>
  <c r="L6097" i="22"/>
  <c r="M6097" i="22" s="1"/>
  <c r="R6095" i="22"/>
  <c r="N6097" i="22"/>
  <c r="J6098" i="22"/>
  <c r="T6098" i="22" l="1"/>
  <c r="G6099" i="22"/>
  <c r="P6097" i="22"/>
  <c r="Q6097" i="22" s="1"/>
  <c r="U6097" i="22" s="1"/>
  <c r="R6096" i="22"/>
  <c r="N6098" i="22"/>
  <c r="J6099" i="22"/>
  <c r="L6098" i="22"/>
  <c r="K6099" i="22"/>
  <c r="O6099" i="22" s="1"/>
  <c r="S6096" i="22"/>
  <c r="T6099" i="22" l="1"/>
  <c r="G6100" i="22"/>
  <c r="R6097" i="22"/>
  <c r="P6098" i="22"/>
  <c r="Q6098" i="22" s="1"/>
  <c r="U6098" i="22" s="1"/>
  <c r="L6099" i="22"/>
  <c r="N6099" i="22"/>
  <c r="S6097" i="22"/>
  <c r="M6098" i="22"/>
  <c r="K6100" i="22"/>
  <c r="O6100" i="22" s="1"/>
  <c r="T6100" i="22" l="1"/>
  <c r="G6101" i="22"/>
  <c r="J6100" i="22"/>
  <c r="N6100" i="22" s="1"/>
  <c r="R6098" i="22"/>
  <c r="P6099" i="22"/>
  <c r="Q6099" i="22" s="1"/>
  <c r="U6099" i="22" s="1"/>
  <c r="L6100" i="22"/>
  <c r="M6099" i="22"/>
  <c r="S6098" i="22"/>
  <c r="M6100" i="22" l="1"/>
  <c r="J6101" i="22"/>
  <c r="N6101" i="22" s="1"/>
  <c r="T6101" i="22"/>
  <c r="G6102" i="22"/>
  <c r="K6101" i="22"/>
  <c r="O6101" i="22" s="1"/>
  <c r="R6099" i="22"/>
  <c r="P6100" i="22"/>
  <c r="Q6100" i="22" s="1"/>
  <c r="U6100" i="22" s="1"/>
  <c r="S6099" i="22"/>
  <c r="L6101" i="22"/>
  <c r="J6102" i="22"/>
  <c r="M6101" i="22" l="1"/>
  <c r="K6102" i="22"/>
  <c r="O6102" i="22" s="1"/>
  <c r="T6102" i="22"/>
  <c r="G6103" i="22"/>
  <c r="P6101" i="22"/>
  <c r="Q6101" i="22" s="1"/>
  <c r="U6101" i="22" s="1"/>
  <c r="R6100" i="22"/>
  <c r="S6100" i="22"/>
  <c r="N6102" i="22"/>
  <c r="L6102" i="22"/>
  <c r="M6102" i="22" l="1"/>
  <c r="K6103" i="22"/>
  <c r="O6103" i="22" s="1"/>
  <c r="T6103" i="22"/>
  <c r="G6104" i="22"/>
  <c r="J6103" i="22"/>
  <c r="N6103" i="22" s="1"/>
  <c r="P6102" i="22"/>
  <c r="Q6102" i="22" s="1"/>
  <c r="U6102" i="22" s="1"/>
  <c r="L6103" i="22"/>
  <c r="S6101" i="22"/>
  <c r="R6101" i="22"/>
  <c r="K6104" i="22" l="1"/>
  <c r="O6104" i="22" s="1"/>
  <c r="J6104" i="22"/>
  <c r="N6104" i="22" s="1"/>
  <c r="T6104" i="22"/>
  <c r="G6105" i="22"/>
  <c r="P6103" i="22"/>
  <c r="Q6103" i="22" s="1"/>
  <c r="U6103" i="22" s="1"/>
  <c r="R6102" i="22"/>
  <c r="L6104" i="22"/>
  <c r="M6104" i="22" s="1"/>
  <c r="J6105" i="22"/>
  <c r="K6105" i="22"/>
  <c r="O6105" i="22" s="1"/>
  <c r="M6103" i="22"/>
  <c r="S6102" i="22"/>
  <c r="T6105" i="22" l="1"/>
  <c r="G6106" i="22"/>
  <c r="P6104" i="22"/>
  <c r="Q6104" i="22" s="1"/>
  <c r="U6104" i="22" s="1"/>
  <c r="S6103" i="22"/>
  <c r="N6105" i="22"/>
  <c r="J6106" i="22"/>
  <c r="L6105" i="22"/>
  <c r="K6106" i="22"/>
  <c r="O6106" i="22" s="1"/>
  <c r="R6103" i="22"/>
  <c r="T6106" i="22" l="1"/>
  <c r="G6107" i="22"/>
  <c r="S6104" i="22"/>
  <c r="P6105" i="22"/>
  <c r="Q6105" i="22" s="1"/>
  <c r="U6105" i="22" s="1"/>
  <c r="R6104" i="22"/>
  <c r="L6106" i="22"/>
  <c r="J6107" i="22"/>
  <c r="N6106" i="22"/>
  <c r="M6105" i="22"/>
  <c r="T6107" i="22" l="1"/>
  <c r="G6108" i="22"/>
  <c r="K6107" i="22"/>
  <c r="O6107" i="22" s="1"/>
  <c r="S6105" i="22"/>
  <c r="P6106" i="22"/>
  <c r="Q6106" i="22" s="1"/>
  <c r="U6106" i="22" s="1"/>
  <c r="R6105" i="22"/>
  <c r="L6107" i="22"/>
  <c r="N6107" i="22"/>
  <c r="J6108" i="22"/>
  <c r="M6106" i="22"/>
  <c r="K6108" i="22" l="1"/>
  <c r="O6108" i="22" s="1"/>
  <c r="T6108" i="22"/>
  <c r="G6109" i="22"/>
  <c r="S6106" i="22"/>
  <c r="P6107" i="22"/>
  <c r="Q6107" i="22" s="1"/>
  <c r="U6107" i="22" s="1"/>
  <c r="L6108" i="22"/>
  <c r="M6108" i="22" s="1"/>
  <c r="R6106" i="22"/>
  <c r="M6107" i="22"/>
  <c r="J6109" i="22"/>
  <c r="N6108" i="22"/>
  <c r="K6109" i="22"/>
  <c r="O6109" i="22" s="1"/>
  <c r="T6109" i="22" l="1"/>
  <c r="G6110" i="22"/>
  <c r="S6107" i="22"/>
  <c r="P6108" i="22"/>
  <c r="Q6108" i="22" s="1"/>
  <c r="U6108" i="22" s="1"/>
  <c r="K6110" i="22"/>
  <c r="O6110" i="22" s="1"/>
  <c r="L6109" i="22"/>
  <c r="M6109" i="22" s="1"/>
  <c r="R6107" i="22"/>
  <c r="N6109" i="22"/>
  <c r="J6110" i="22"/>
  <c r="T6110" i="22" l="1"/>
  <c r="G6111" i="22"/>
  <c r="S6108" i="22"/>
  <c r="P6109" i="22"/>
  <c r="Q6109" i="22" s="1"/>
  <c r="U6109" i="22" s="1"/>
  <c r="N6110" i="22"/>
  <c r="L6110" i="22"/>
  <c r="M6110" i="22" s="1"/>
  <c r="K6111" i="22"/>
  <c r="O6111" i="22" s="1"/>
  <c r="R6108" i="22"/>
  <c r="T6111" i="22" l="1"/>
  <c r="G6112" i="22"/>
  <c r="K6112" i="22" s="1"/>
  <c r="O6112" i="22" s="1"/>
  <c r="J6111" i="22"/>
  <c r="J6112" i="22" s="1"/>
  <c r="S6109" i="22"/>
  <c r="P6110" i="22"/>
  <c r="Q6110" i="22" s="1"/>
  <c r="U6110" i="22" s="1"/>
  <c r="R6109" i="22"/>
  <c r="L6111" i="22"/>
  <c r="M6111" i="22" l="1"/>
  <c r="N6111" i="22"/>
  <c r="P6111" i="22" s="1"/>
  <c r="Q6111" i="22" s="1"/>
  <c r="U6111" i="22" s="1"/>
  <c r="T6112" i="22"/>
  <c r="G6113" i="22"/>
  <c r="S6110" i="22"/>
  <c r="N6112" i="22"/>
  <c r="L6112" i="22"/>
  <c r="R6110" i="22"/>
  <c r="K6113" i="22"/>
  <c r="O6113" i="22" s="1"/>
  <c r="T6113" i="22" l="1"/>
  <c r="G6114" i="22"/>
  <c r="J6113" i="22"/>
  <c r="J6114" i="22" s="1"/>
  <c r="S6111" i="22"/>
  <c r="P6112" i="22"/>
  <c r="Q6112" i="22" s="1"/>
  <c r="U6112" i="22" s="1"/>
  <c r="L6113" i="22"/>
  <c r="M6112" i="22"/>
  <c r="K6114" i="22"/>
  <c r="O6114" i="22" s="1"/>
  <c r="R6111" i="22"/>
  <c r="T6114" i="22" l="1"/>
  <c r="G6115" i="22"/>
  <c r="N6113" i="22"/>
  <c r="P6113" i="22" s="1"/>
  <c r="Q6113" i="22" s="1"/>
  <c r="U6113" i="22" s="1"/>
  <c r="M6113" i="22"/>
  <c r="S6112" i="22"/>
  <c r="R6112" i="22"/>
  <c r="K6115" i="22"/>
  <c r="O6115" i="22" s="1"/>
  <c r="L6114" i="22"/>
  <c r="M6114" i="22" s="1"/>
  <c r="J6115" i="22"/>
  <c r="N6114" i="22"/>
  <c r="T6115" i="22" l="1"/>
  <c r="G6116" i="22"/>
  <c r="P6114" i="22"/>
  <c r="Q6114" i="22" s="1"/>
  <c r="U6114" i="22" s="1"/>
  <c r="S6113" i="22"/>
  <c r="R6113" i="22"/>
  <c r="N6115" i="22"/>
  <c r="L6115" i="22"/>
  <c r="T6116" i="22" l="1"/>
  <c r="G6117" i="22"/>
  <c r="K6116" i="22"/>
  <c r="O6116" i="22" s="1"/>
  <c r="J6116" i="22"/>
  <c r="N6116" i="22" s="1"/>
  <c r="P6115" i="22"/>
  <c r="Q6115" i="22" s="1"/>
  <c r="U6115" i="22" s="1"/>
  <c r="R6114" i="22"/>
  <c r="L6116" i="22"/>
  <c r="M6115" i="22"/>
  <c r="S6114" i="22"/>
  <c r="K6117" i="22" l="1"/>
  <c r="O6117" i="22" s="1"/>
  <c r="J6117" i="22"/>
  <c r="M6116" i="22"/>
  <c r="T6117" i="22"/>
  <c r="G6118" i="22"/>
  <c r="K6118" i="22" s="1"/>
  <c r="O6118" i="22" s="1"/>
  <c r="P6116" i="22"/>
  <c r="Q6116" i="22" s="1"/>
  <c r="U6116" i="22" s="1"/>
  <c r="R6115" i="22"/>
  <c r="S6115" i="22"/>
  <c r="L6117" i="22"/>
  <c r="M6117" i="22" s="1"/>
  <c r="N6117" i="22"/>
  <c r="J6118" i="22" l="1"/>
  <c r="T6118" i="22"/>
  <c r="G6119" i="22"/>
  <c r="K6119" i="22" s="1"/>
  <c r="O6119" i="22" s="1"/>
  <c r="P6117" i="22"/>
  <c r="Q6117" i="22" s="1"/>
  <c r="U6117" i="22" s="1"/>
  <c r="N6118" i="22"/>
  <c r="J6119" i="22"/>
  <c r="S6116" i="22"/>
  <c r="L6118" i="22"/>
  <c r="R6116" i="22"/>
  <c r="T6119" i="22" l="1"/>
  <c r="G6120" i="22"/>
  <c r="P6118" i="22"/>
  <c r="Q6118" i="22" s="1"/>
  <c r="U6118" i="22" s="1"/>
  <c r="R6117" i="22"/>
  <c r="L6119" i="22"/>
  <c r="M6118" i="22"/>
  <c r="N6119" i="22"/>
  <c r="J6120" i="22"/>
  <c r="S6117" i="22"/>
  <c r="T6120" i="22" l="1"/>
  <c r="G6121" i="22"/>
  <c r="K6120" i="22"/>
  <c r="O6120" i="22" s="1"/>
  <c r="P6119" i="22"/>
  <c r="Q6119" i="22" s="1"/>
  <c r="U6119" i="22" s="1"/>
  <c r="S6118" i="22"/>
  <c r="N6120" i="22"/>
  <c r="L6120" i="22"/>
  <c r="M6119" i="22"/>
  <c r="R6118" i="22"/>
  <c r="K6121" i="22" l="1"/>
  <c r="O6121" i="22" s="1"/>
  <c r="T6121" i="22"/>
  <c r="G6122" i="22"/>
  <c r="J6121" i="22"/>
  <c r="N6121" i="22" s="1"/>
  <c r="P6120" i="22"/>
  <c r="Q6120" i="22" s="1"/>
  <c r="U6120" i="22" s="1"/>
  <c r="S6119" i="22"/>
  <c r="R6119" i="22"/>
  <c r="L6121" i="22"/>
  <c r="M6120" i="22"/>
  <c r="T6122" i="22" l="1"/>
  <c r="G6123" i="22"/>
  <c r="J6122" i="22"/>
  <c r="N6122" i="22" s="1"/>
  <c r="M6121" i="22"/>
  <c r="K6122" i="22"/>
  <c r="O6122" i="22" s="1"/>
  <c r="S6120" i="22"/>
  <c r="P6121" i="22"/>
  <c r="Q6121" i="22" s="1"/>
  <c r="U6121" i="22" s="1"/>
  <c r="R6120" i="22"/>
  <c r="L6122" i="22"/>
  <c r="M6122" i="22" l="1"/>
  <c r="J6123" i="22"/>
  <c r="N6123" i="22" s="1"/>
  <c r="T6123" i="22"/>
  <c r="G6124" i="22"/>
  <c r="K6123" i="22"/>
  <c r="O6123" i="22" s="1"/>
  <c r="S6121" i="22"/>
  <c r="P6122" i="22"/>
  <c r="Q6122" i="22" s="1"/>
  <c r="U6122" i="22" s="1"/>
  <c r="R6121" i="22"/>
  <c r="L6123" i="22"/>
  <c r="J6124" i="22" l="1"/>
  <c r="K6124" i="22"/>
  <c r="O6124" i="22" s="1"/>
  <c r="T6124" i="22"/>
  <c r="G6125" i="22"/>
  <c r="J6125" i="22" s="1"/>
  <c r="P6123" i="22"/>
  <c r="Q6123" i="22" s="1"/>
  <c r="U6123" i="22" s="1"/>
  <c r="S6122" i="22"/>
  <c r="R6122" i="22"/>
  <c r="L6124" i="22"/>
  <c r="N6124" i="22"/>
  <c r="M6123" i="22"/>
  <c r="K6125" i="22"/>
  <c r="O6125" i="22" s="1"/>
  <c r="T6125" i="22" l="1"/>
  <c r="G6126" i="22"/>
  <c r="P6124" i="22"/>
  <c r="Q6124" i="22" s="1"/>
  <c r="U6124" i="22" s="1"/>
  <c r="N6125" i="22"/>
  <c r="J6126" i="22"/>
  <c r="L6125" i="22"/>
  <c r="M6125" i="22" s="1"/>
  <c r="M6124" i="22"/>
  <c r="R6123" i="22"/>
  <c r="K6126" i="22"/>
  <c r="O6126" i="22" s="1"/>
  <c r="S6123" i="22"/>
  <c r="T6126" i="22" l="1"/>
  <c r="G6127" i="22"/>
  <c r="K6127" i="22" s="1"/>
  <c r="O6127" i="22" s="1"/>
  <c r="P6125" i="22"/>
  <c r="Q6125" i="22" s="1"/>
  <c r="U6125" i="22" s="1"/>
  <c r="S6124" i="22"/>
  <c r="J6127" i="22"/>
  <c r="N6126" i="22"/>
  <c r="L6126" i="22"/>
  <c r="R6124" i="22"/>
  <c r="T6127" i="22" l="1"/>
  <c r="G6128" i="22"/>
  <c r="J6128" i="22" s="1"/>
  <c r="P6126" i="22"/>
  <c r="Q6126" i="22" s="1"/>
  <c r="U6126" i="22" s="1"/>
  <c r="S6125" i="22"/>
  <c r="L6127" i="22"/>
  <c r="M6127" i="22" s="1"/>
  <c r="N6127" i="22"/>
  <c r="R6125" i="22"/>
  <c r="M6126" i="22"/>
  <c r="K6128" i="22" l="1"/>
  <c r="O6128" i="22" s="1"/>
  <c r="T6128" i="22"/>
  <c r="G6129" i="22"/>
  <c r="S6126" i="22"/>
  <c r="P6127" i="22"/>
  <c r="Q6127" i="22" s="1"/>
  <c r="U6127" i="22" s="1"/>
  <c r="K6129" i="22"/>
  <c r="O6129" i="22" s="1"/>
  <c r="N6128" i="22"/>
  <c r="L6128" i="22"/>
  <c r="R6126" i="22"/>
  <c r="T6129" i="22" l="1"/>
  <c r="G6130" i="22"/>
  <c r="J6129" i="22"/>
  <c r="J6130" i="22" s="1"/>
  <c r="S6127" i="22"/>
  <c r="P6128" i="22"/>
  <c r="Q6128" i="22" s="1"/>
  <c r="U6128" i="22" s="1"/>
  <c r="R6127" i="22"/>
  <c r="K6130" i="22"/>
  <c r="O6130" i="22" s="1"/>
  <c r="L6129" i="22"/>
  <c r="M6128" i="22"/>
  <c r="N6129" i="22" l="1"/>
  <c r="T6130" i="22"/>
  <c r="G6131" i="22"/>
  <c r="K6131" i="22" s="1"/>
  <c r="O6131" i="22" s="1"/>
  <c r="P6129" i="22"/>
  <c r="Q6129" i="22" s="1"/>
  <c r="U6129" i="22" s="1"/>
  <c r="S6128" i="22"/>
  <c r="R6128" i="22"/>
  <c r="L6130" i="22"/>
  <c r="M6130" i="22" s="1"/>
  <c r="N6130" i="22"/>
  <c r="J6131" i="22"/>
  <c r="M6129" i="22"/>
  <c r="T6131" i="22" l="1"/>
  <c r="G6132" i="22"/>
  <c r="P6130" i="22"/>
  <c r="Q6130" i="22" s="1"/>
  <c r="U6130" i="22" s="1"/>
  <c r="J6132" i="22"/>
  <c r="N6131" i="22"/>
  <c r="R6129" i="22"/>
  <c r="L6131" i="22"/>
  <c r="M6131" i="22" s="1"/>
  <c r="S6129" i="22"/>
  <c r="T6132" i="22" l="1"/>
  <c r="G6133" i="22"/>
  <c r="K6132" i="22"/>
  <c r="O6132" i="22" s="1"/>
  <c r="P6131" i="22"/>
  <c r="Q6131" i="22" s="1"/>
  <c r="U6131" i="22" s="1"/>
  <c r="R6130" i="22"/>
  <c r="S6130" i="22"/>
  <c r="L6132" i="22"/>
  <c r="N6132" i="22"/>
  <c r="J6133" i="22"/>
  <c r="K6133" i="22" l="1"/>
  <c r="O6133" i="22" s="1"/>
  <c r="M6132" i="22"/>
  <c r="T6133" i="22"/>
  <c r="G6134" i="22"/>
  <c r="J6134" i="22" s="1"/>
  <c r="P6132" i="22"/>
  <c r="Q6132" i="22" s="1"/>
  <c r="U6132" i="22" s="1"/>
  <c r="S6131" i="22"/>
  <c r="N6133" i="22"/>
  <c r="R6131" i="22"/>
  <c r="L6133" i="22"/>
  <c r="K6134" i="22" l="1"/>
  <c r="O6134" i="22" s="1"/>
  <c r="T6134" i="22"/>
  <c r="G6135" i="22"/>
  <c r="P6133" i="22"/>
  <c r="Q6133" i="22" s="1"/>
  <c r="U6133" i="22" s="1"/>
  <c r="R6132" i="22"/>
  <c r="L6134" i="22"/>
  <c r="M6134" i="22" s="1"/>
  <c r="N6134" i="22"/>
  <c r="M6133" i="22"/>
  <c r="S6132" i="22"/>
  <c r="K6135" i="22" l="1"/>
  <c r="O6135" i="22" s="1"/>
  <c r="J6135" i="22"/>
  <c r="N6135" i="22" s="1"/>
  <c r="T6135" i="22"/>
  <c r="G6136" i="22"/>
  <c r="K6136" i="22" s="1"/>
  <c r="O6136" i="22" s="1"/>
  <c r="P6134" i="22"/>
  <c r="Q6134" i="22" s="1"/>
  <c r="U6134" i="22" s="1"/>
  <c r="L6135" i="22"/>
  <c r="M6135" i="22" s="1"/>
  <c r="S6133" i="22"/>
  <c r="R6133" i="22"/>
  <c r="T6136" i="22" l="1"/>
  <c r="G6137" i="22"/>
  <c r="J6136" i="22"/>
  <c r="J6137" i="22" s="1"/>
  <c r="P6135" i="22"/>
  <c r="Q6135" i="22" s="1"/>
  <c r="U6135" i="22" s="1"/>
  <c r="S6134" i="22"/>
  <c r="K6137" i="22"/>
  <c r="O6137" i="22" s="1"/>
  <c r="R6134" i="22"/>
  <c r="L6136" i="22"/>
  <c r="N6136" i="22" l="1"/>
  <c r="T6137" i="22"/>
  <c r="G6138" i="22"/>
  <c r="P6136" i="22"/>
  <c r="Q6136" i="22" s="1"/>
  <c r="U6136" i="22" s="1"/>
  <c r="L6137" i="22"/>
  <c r="M6137" i="22" s="1"/>
  <c r="K6138" i="22"/>
  <c r="O6138" i="22" s="1"/>
  <c r="R6135" i="22"/>
  <c r="S6135" i="22"/>
  <c r="J6138" i="22"/>
  <c r="N6137" i="22"/>
  <c r="M6136" i="22"/>
  <c r="T6138" i="22" l="1"/>
  <c r="G6139" i="22"/>
  <c r="J6139" i="22" s="1"/>
  <c r="P6137" i="22"/>
  <c r="Q6137" i="22" s="1"/>
  <c r="U6137" i="22" s="1"/>
  <c r="S6136" i="22"/>
  <c r="R6136" i="22"/>
  <c r="L6138" i="22"/>
  <c r="N6138" i="22"/>
  <c r="T6139" i="22" l="1"/>
  <c r="G6140" i="22"/>
  <c r="K6139" i="22"/>
  <c r="O6139" i="22" s="1"/>
  <c r="P6138" i="22"/>
  <c r="Q6138" i="22" s="1"/>
  <c r="U6138" i="22" s="1"/>
  <c r="R6137" i="22"/>
  <c r="L6139" i="22"/>
  <c r="M6139" i="22" s="1"/>
  <c r="N6139" i="22"/>
  <c r="J6140" i="22"/>
  <c r="M6138" i="22"/>
  <c r="K6140" i="22"/>
  <c r="O6140" i="22" s="1"/>
  <c r="S6137" i="22"/>
  <c r="T6140" i="22" l="1"/>
  <c r="G6141" i="22"/>
  <c r="P6139" i="22"/>
  <c r="Q6139" i="22" s="1"/>
  <c r="U6139" i="22" s="1"/>
  <c r="S6138" i="22"/>
  <c r="L6140" i="22"/>
  <c r="K6141" i="22"/>
  <c r="O6141" i="22" s="1"/>
  <c r="N6140" i="22"/>
  <c r="J6141" i="22"/>
  <c r="R6138" i="22"/>
  <c r="T6141" i="22" l="1"/>
  <c r="G6142" i="22"/>
  <c r="S6139" i="22"/>
  <c r="P6140" i="22"/>
  <c r="Q6140" i="22" s="1"/>
  <c r="U6140" i="22" s="1"/>
  <c r="K6142" i="22"/>
  <c r="O6142" i="22" s="1"/>
  <c r="R6139" i="22"/>
  <c r="J6142" i="22"/>
  <c r="N6141" i="22"/>
  <c r="L6141" i="22"/>
  <c r="M6141" i="22" s="1"/>
  <c r="M6140" i="22"/>
  <c r="T6142" i="22" l="1"/>
  <c r="G6143" i="22"/>
  <c r="S6140" i="22"/>
  <c r="P6141" i="22"/>
  <c r="Q6141" i="22" s="1"/>
  <c r="U6141" i="22" s="1"/>
  <c r="R6140" i="22"/>
  <c r="N6142" i="22"/>
  <c r="J6143" i="22"/>
  <c r="K6143" i="22"/>
  <c r="O6143" i="22" s="1"/>
  <c r="L6142" i="22"/>
  <c r="T6143" i="22" l="1"/>
  <c r="G6144" i="22"/>
  <c r="S6141" i="22"/>
  <c r="P6142" i="22"/>
  <c r="Q6142" i="22" s="1"/>
  <c r="U6142" i="22" s="1"/>
  <c r="N6143" i="22"/>
  <c r="L6143" i="22"/>
  <c r="M6143" i="22" s="1"/>
  <c r="M6142" i="22"/>
  <c r="R6141" i="22"/>
  <c r="K6144" i="22"/>
  <c r="O6144" i="22" s="1"/>
  <c r="T6144" i="22" l="1"/>
  <c r="G6145" i="22"/>
  <c r="J6144" i="22"/>
  <c r="N6144" i="22" s="1"/>
  <c r="S6142" i="22"/>
  <c r="P6143" i="22"/>
  <c r="Q6143" i="22" s="1"/>
  <c r="U6143" i="22" s="1"/>
  <c r="R6142" i="22"/>
  <c r="K6145" i="22"/>
  <c r="O6145" i="22" s="1"/>
  <c r="L6144" i="22"/>
  <c r="M6144" i="22" l="1"/>
  <c r="T6145" i="22"/>
  <c r="G6146" i="22"/>
  <c r="J6145" i="22"/>
  <c r="N6145" i="22" s="1"/>
  <c r="S6143" i="22"/>
  <c r="P6144" i="22"/>
  <c r="Q6144" i="22" s="1"/>
  <c r="U6144" i="22" s="1"/>
  <c r="R6143" i="22"/>
  <c r="L6145" i="22"/>
  <c r="K6146" i="22"/>
  <c r="O6146" i="22" s="1"/>
  <c r="M6145" i="22" l="1"/>
  <c r="J6146" i="22"/>
  <c r="N6146" i="22" s="1"/>
  <c r="T6146" i="22"/>
  <c r="G6147" i="22"/>
  <c r="K6147" i="22" s="1"/>
  <c r="O6147" i="22" s="1"/>
  <c r="S6144" i="22"/>
  <c r="P6145" i="22"/>
  <c r="Q6145" i="22" s="1"/>
  <c r="U6145" i="22" s="1"/>
  <c r="R6144" i="22"/>
  <c r="L6146" i="22"/>
  <c r="M6146" i="22" l="1"/>
  <c r="T6147" i="22"/>
  <c r="G6148" i="22"/>
  <c r="J6147" i="22"/>
  <c r="J6148" i="22" s="1"/>
  <c r="S6145" i="22"/>
  <c r="P6146" i="22"/>
  <c r="Q6146" i="22" s="1"/>
  <c r="U6146" i="22" s="1"/>
  <c r="R6145" i="22"/>
  <c r="L6147" i="22"/>
  <c r="K6148" i="22"/>
  <c r="O6148" i="22" s="1"/>
  <c r="M6147" i="22" l="1"/>
  <c r="N6147" i="22"/>
  <c r="P6147" i="22" s="1"/>
  <c r="Q6147" i="22" s="1"/>
  <c r="U6147" i="22" s="1"/>
  <c r="T6148" i="22"/>
  <c r="G6149" i="22"/>
  <c r="K6149" i="22" s="1"/>
  <c r="O6149" i="22" s="1"/>
  <c r="S6146" i="22"/>
  <c r="N6148" i="22"/>
  <c r="R6146" i="22"/>
  <c r="L6148" i="22"/>
  <c r="T6149" i="22" l="1"/>
  <c r="G6150" i="22"/>
  <c r="K6150" i="22" s="1"/>
  <c r="O6150" i="22" s="1"/>
  <c r="J6149" i="22"/>
  <c r="N6149" i="22" s="1"/>
  <c r="S6147" i="22"/>
  <c r="P6148" i="22"/>
  <c r="Q6148" i="22" s="1"/>
  <c r="U6148" i="22" s="1"/>
  <c r="L6149" i="22"/>
  <c r="M6148" i="22"/>
  <c r="R6147" i="22"/>
  <c r="M6149" i="22" l="1"/>
  <c r="J6150" i="22"/>
  <c r="N6150" i="22" s="1"/>
  <c r="T6150" i="22"/>
  <c r="G6151" i="22"/>
  <c r="S6148" i="22"/>
  <c r="P6149" i="22"/>
  <c r="Q6149" i="22" s="1"/>
  <c r="U6149" i="22" s="1"/>
  <c r="R6148" i="22"/>
  <c r="L6150" i="22"/>
  <c r="K6151" i="22"/>
  <c r="O6151" i="22" s="1"/>
  <c r="M6150" i="22" l="1"/>
  <c r="J6151" i="22"/>
  <c r="N6151" i="22" s="1"/>
  <c r="T6151" i="22"/>
  <c r="G6152" i="22"/>
  <c r="K6152" i="22" s="1"/>
  <c r="O6152" i="22" s="1"/>
  <c r="S6149" i="22"/>
  <c r="P6150" i="22"/>
  <c r="Q6150" i="22" s="1"/>
  <c r="U6150" i="22" s="1"/>
  <c r="R6149" i="22"/>
  <c r="L6151" i="22"/>
  <c r="J6152" i="22" l="1"/>
  <c r="N6152" i="22" s="1"/>
  <c r="T6152" i="22"/>
  <c r="G6153" i="22"/>
  <c r="S6150" i="22"/>
  <c r="P6151" i="22"/>
  <c r="Q6151" i="22" s="1"/>
  <c r="U6151" i="22" s="1"/>
  <c r="R6150" i="22"/>
  <c r="L6152" i="22"/>
  <c r="K6153" i="22"/>
  <c r="O6153" i="22" s="1"/>
  <c r="M6151" i="22"/>
  <c r="M6152" i="22" l="1"/>
  <c r="T6153" i="22"/>
  <c r="G6154" i="22"/>
  <c r="J6153" i="22"/>
  <c r="J6154" i="22" s="1"/>
  <c r="S6151" i="22"/>
  <c r="P6152" i="22"/>
  <c r="Q6152" i="22" s="1"/>
  <c r="U6152" i="22" s="1"/>
  <c r="R6151" i="22"/>
  <c r="K6154" i="22"/>
  <c r="O6154" i="22" s="1"/>
  <c r="L6153" i="22"/>
  <c r="M6153" i="22" l="1"/>
  <c r="N6153" i="22"/>
  <c r="T6154" i="22"/>
  <c r="G6155" i="22"/>
  <c r="K6155" i="22" s="1"/>
  <c r="O6155" i="22" s="1"/>
  <c r="S6152" i="22"/>
  <c r="P6153" i="22"/>
  <c r="Q6153" i="22" s="1"/>
  <c r="U6153" i="22" s="1"/>
  <c r="R6152" i="22"/>
  <c r="L6154" i="22"/>
  <c r="M6154" i="22" s="1"/>
  <c r="J6155" i="22"/>
  <c r="N6154" i="22"/>
  <c r="T6155" i="22" l="1"/>
  <c r="G6156" i="22"/>
  <c r="S6153" i="22"/>
  <c r="P6154" i="22"/>
  <c r="Q6154" i="22" s="1"/>
  <c r="U6154" i="22" s="1"/>
  <c r="R6153" i="22"/>
  <c r="N6155" i="22"/>
  <c r="J6156" i="22"/>
  <c r="K6156" i="22"/>
  <c r="O6156" i="22" s="1"/>
  <c r="L6155" i="22"/>
  <c r="M6155" i="22" s="1"/>
  <c r="T6156" i="22" l="1"/>
  <c r="G6157" i="22"/>
  <c r="S6154" i="22"/>
  <c r="P6155" i="22"/>
  <c r="Q6155" i="22" s="1"/>
  <c r="U6155" i="22" s="1"/>
  <c r="J6157" i="22"/>
  <c r="N6156" i="22"/>
  <c r="L6156" i="22"/>
  <c r="R6154" i="22"/>
  <c r="K6157" i="22"/>
  <c r="O6157" i="22" s="1"/>
  <c r="T6157" i="22" l="1"/>
  <c r="G6158" i="22"/>
  <c r="K6158" i="22" s="1"/>
  <c r="O6158" i="22" s="1"/>
  <c r="S6155" i="22"/>
  <c r="P6156" i="22"/>
  <c r="Q6156" i="22" s="1"/>
  <c r="U6156" i="22" s="1"/>
  <c r="L6157" i="22"/>
  <c r="M6157" i="22" s="1"/>
  <c r="M6156" i="22"/>
  <c r="N6157" i="22"/>
  <c r="J6158" i="22"/>
  <c r="R6155" i="22"/>
  <c r="T6158" i="22" l="1"/>
  <c r="G6159" i="22"/>
  <c r="K6159" i="22" s="1"/>
  <c r="O6159" i="22" s="1"/>
  <c r="S6156" i="22"/>
  <c r="P6157" i="22"/>
  <c r="Q6157" i="22" s="1"/>
  <c r="U6157" i="22" s="1"/>
  <c r="R6156" i="22"/>
  <c r="N6158" i="22"/>
  <c r="L6158" i="22"/>
  <c r="M6158" i="22" s="1"/>
  <c r="J6159" i="22" l="1"/>
  <c r="T6159" i="22"/>
  <c r="G6160" i="22"/>
  <c r="J6160" i="22" s="1"/>
  <c r="S6157" i="22"/>
  <c r="P6158" i="22"/>
  <c r="Q6158" i="22" s="1"/>
  <c r="U6158" i="22" s="1"/>
  <c r="N6159" i="22"/>
  <c r="L6159" i="22"/>
  <c r="M6159" i="22" s="1"/>
  <c r="R6157" i="22"/>
  <c r="K6160" i="22" l="1"/>
  <c r="O6160" i="22" s="1"/>
  <c r="T6160" i="22"/>
  <c r="G6161" i="22"/>
  <c r="S6158" i="22"/>
  <c r="P6159" i="22"/>
  <c r="Q6159" i="22" s="1"/>
  <c r="U6159" i="22" s="1"/>
  <c r="R6158" i="22"/>
  <c r="J6161" i="22"/>
  <c r="N6160" i="22"/>
  <c r="L6160" i="22"/>
  <c r="M6160" i="22" l="1"/>
  <c r="K6161" i="22"/>
  <c r="O6161" i="22" s="1"/>
  <c r="T6161" i="22"/>
  <c r="G6162" i="22"/>
  <c r="J6162" i="22" s="1"/>
  <c r="S6159" i="22"/>
  <c r="P6160" i="22"/>
  <c r="Q6160" i="22" s="1"/>
  <c r="U6160" i="22" s="1"/>
  <c r="L6161" i="22"/>
  <c r="R6159" i="22"/>
  <c r="N6161" i="22"/>
  <c r="T6162" i="22" l="1"/>
  <c r="G6163" i="22"/>
  <c r="K6162" i="22"/>
  <c r="O6162" i="22" s="1"/>
  <c r="S6160" i="22"/>
  <c r="P6161" i="22"/>
  <c r="Q6161" i="22" s="1"/>
  <c r="U6161" i="22" s="1"/>
  <c r="R6160" i="22"/>
  <c r="N6162" i="22"/>
  <c r="J6163" i="22"/>
  <c r="L6162" i="22"/>
  <c r="M6161" i="22"/>
  <c r="M6162" i="22" l="1"/>
  <c r="K6163" i="22"/>
  <c r="O6163" i="22" s="1"/>
  <c r="T6163" i="22"/>
  <c r="G6164" i="22"/>
  <c r="S6161" i="22"/>
  <c r="P6162" i="22"/>
  <c r="Q6162" i="22" s="1"/>
  <c r="U6162" i="22" s="1"/>
  <c r="N6163" i="22"/>
  <c r="L6163" i="22"/>
  <c r="R6161" i="22"/>
  <c r="K6164" i="22" l="1"/>
  <c r="O6164" i="22" s="1"/>
  <c r="M6163" i="22"/>
  <c r="T6164" i="22"/>
  <c r="G6165" i="22"/>
  <c r="J6164" i="22"/>
  <c r="J6165" i="22" s="1"/>
  <c r="S6162" i="22"/>
  <c r="P6163" i="22"/>
  <c r="Q6163" i="22" s="1"/>
  <c r="U6163" i="22" s="1"/>
  <c r="R6162" i="22"/>
  <c r="L6164" i="22"/>
  <c r="K6165" i="22" l="1"/>
  <c r="O6165" i="22" s="1"/>
  <c r="M6164" i="22"/>
  <c r="N6164" i="22"/>
  <c r="P6164" i="22" s="1"/>
  <c r="Q6164" i="22" s="1"/>
  <c r="U6164" i="22" s="1"/>
  <c r="T6165" i="22"/>
  <c r="G6166" i="22"/>
  <c r="S6163" i="22"/>
  <c r="N6165" i="22"/>
  <c r="L6165" i="22"/>
  <c r="R6163" i="22"/>
  <c r="M6165" i="22" l="1"/>
  <c r="T6166" i="22"/>
  <c r="G6167" i="22"/>
  <c r="J6166" i="22"/>
  <c r="N6166" i="22" s="1"/>
  <c r="K6166" i="22"/>
  <c r="O6166" i="22" s="1"/>
  <c r="S6164" i="22"/>
  <c r="P6165" i="22"/>
  <c r="Q6165" i="22" s="1"/>
  <c r="U6165" i="22" s="1"/>
  <c r="R6164" i="22"/>
  <c r="L6166" i="22"/>
  <c r="J6167" i="22" l="1"/>
  <c r="K6167" i="22"/>
  <c r="O6167" i="22" s="1"/>
  <c r="M6166" i="22"/>
  <c r="T6167" i="22"/>
  <c r="G6168" i="22"/>
  <c r="K6168" i="22" s="1"/>
  <c r="O6168" i="22" s="1"/>
  <c r="P6166" i="22"/>
  <c r="Q6166" i="22" s="1"/>
  <c r="U6166" i="22" s="1"/>
  <c r="S6165" i="22"/>
  <c r="R6165" i="22"/>
  <c r="N6167" i="22"/>
  <c r="L6167" i="22"/>
  <c r="T6168" i="22" l="1"/>
  <c r="G6169" i="22"/>
  <c r="J6168" i="22"/>
  <c r="P6167" i="22"/>
  <c r="Q6167" i="22" s="1"/>
  <c r="U6167" i="22" s="1"/>
  <c r="S6166" i="22"/>
  <c r="R6166" i="22"/>
  <c r="L6168" i="22"/>
  <c r="M6167" i="22"/>
  <c r="K6169" i="22"/>
  <c r="O6169" i="22" s="1"/>
  <c r="M6168" i="22" l="1"/>
  <c r="J6169" i="22"/>
  <c r="N6168" i="22"/>
  <c r="P6168" i="22" s="1"/>
  <c r="Q6168" i="22" s="1"/>
  <c r="U6168" i="22" s="1"/>
  <c r="T6169" i="22"/>
  <c r="G6170" i="22"/>
  <c r="J6170" i="22" s="1"/>
  <c r="N6169" i="22"/>
  <c r="R6167" i="22"/>
  <c r="L6169" i="22"/>
  <c r="S6167" i="22"/>
  <c r="T6170" i="22" l="1"/>
  <c r="G6171" i="22"/>
  <c r="K6170" i="22"/>
  <c r="O6170" i="22" s="1"/>
  <c r="P6169" i="22"/>
  <c r="Q6169" i="22" s="1"/>
  <c r="U6169" i="22" s="1"/>
  <c r="S6168" i="22"/>
  <c r="R6168" i="22"/>
  <c r="L6170" i="22"/>
  <c r="M6169" i="22"/>
  <c r="J6171" i="22"/>
  <c r="N6170" i="22"/>
  <c r="K6171" i="22" l="1"/>
  <c r="O6171" i="22" s="1"/>
  <c r="M6170" i="22"/>
  <c r="T6171" i="22"/>
  <c r="G6172" i="22"/>
  <c r="K6172" i="22" s="1"/>
  <c r="O6172" i="22" s="1"/>
  <c r="P6170" i="22"/>
  <c r="Q6170" i="22" s="1"/>
  <c r="U6170" i="22" s="1"/>
  <c r="J6172" i="22"/>
  <c r="N6171" i="22"/>
  <c r="R6169" i="22"/>
  <c r="L6171" i="22"/>
  <c r="M6171" i="22" s="1"/>
  <c r="S6169" i="22"/>
  <c r="T6172" i="22" l="1"/>
  <c r="G6173" i="22"/>
  <c r="P6171" i="22"/>
  <c r="Q6171" i="22" s="1"/>
  <c r="U6171" i="22" s="1"/>
  <c r="R6170" i="22"/>
  <c r="J6173" i="22"/>
  <c r="N6172" i="22"/>
  <c r="S6170" i="22"/>
  <c r="K6173" i="22"/>
  <c r="O6173" i="22" s="1"/>
  <c r="L6172" i="22"/>
  <c r="M6172" i="22" s="1"/>
  <c r="T6173" i="22" l="1"/>
  <c r="G6174" i="22"/>
  <c r="P6172" i="22"/>
  <c r="Q6172" i="22" s="1"/>
  <c r="U6172" i="22" s="1"/>
  <c r="S6171" i="22"/>
  <c r="L6173" i="22"/>
  <c r="M6173" i="22" s="1"/>
  <c r="R6171" i="22"/>
  <c r="N6173" i="22"/>
  <c r="J6174" i="22"/>
  <c r="K6174" i="22"/>
  <c r="O6174" i="22" s="1"/>
  <c r="T6174" i="22" l="1"/>
  <c r="G6175" i="22"/>
  <c r="J6175" i="22" s="1"/>
  <c r="P6173" i="22"/>
  <c r="Q6173" i="22" s="1"/>
  <c r="U6173" i="22" s="1"/>
  <c r="R6172" i="22"/>
  <c r="K6175" i="22"/>
  <c r="O6175" i="22" s="1"/>
  <c r="L6174" i="22"/>
  <c r="M6174" i="22" s="1"/>
  <c r="N6174" i="22"/>
  <c r="S6172" i="22"/>
  <c r="T6175" i="22" l="1"/>
  <c r="G6176" i="22"/>
  <c r="K6176" i="22" s="1"/>
  <c r="O6176" i="22" s="1"/>
  <c r="P6174" i="22"/>
  <c r="Q6174" i="22" s="1"/>
  <c r="U6174" i="22" s="1"/>
  <c r="S6173" i="22"/>
  <c r="R6173" i="22"/>
  <c r="L6175" i="22"/>
  <c r="N6175" i="22"/>
  <c r="J6176" i="22"/>
  <c r="T6176" i="22" l="1"/>
  <c r="G6177" i="22"/>
  <c r="P6175" i="22"/>
  <c r="Q6175" i="22" s="1"/>
  <c r="U6175" i="22" s="1"/>
  <c r="L6176" i="22"/>
  <c r="M6175" i="22"/>
  <c r="N6176" i="22"/>
  <c r="R6174" i="22"/>
  <c r="K6177" i="22"/>
  <c r="O6177" i="22" s="1"/>
  <c r="S6174" i="22"/>
  <c r="T6177" i="22" l="1"/>
  <c r="G6178" i="22"/>
  <c r="J6177" i="22"/>
  <c r="N6177" i="22" s="1"/>
  <c r="P6176" i="22"/>
  <c r="Q6176" i="22" s="1"/>
  <c r="U6176" i="22" s="1"/>
  <c r="S6175" i="22"/>
  <c r="L6177" i="22"/>
  <c r="K6178" i="22"/>
  <c r="O6178" i="22" s="1"/>
  <c r="R6175" i="22"/>
  <c r="M6176" i="22"/>
  <c r="J6178" i="22" l="1"/>
  <c r="J6179" i="22" s="1"/>
  <c r="T6178" i="22"/>
  <c r="G6179" i="22"/>
  <c r="S6176" i="22"/>
  <c r="P6177" i="22"/>
  <c r="Q6177" i="22" s="1"/>
  <c r="U6177" i="22" s="1"/>
  <c r="K6179" i="22"/>
  <c r="O6179" i="22" s="1"/>
  <c r="N6178" i="22"/>
  <c r="R6176" i="22"/>
  <c r="L6178" i="22"/>
  <c r="M6177" i="22"/>
  <c r="T6179" i="22" l="1"/>
  <c r="G6180" i="22"/>
  <c r="P6178" i="22"/>
  <c r="Q6178" i="22" s="1"/>
  <c r="U6178" i="22" s="1"/>
  <c r="S6177" i="22"/>
  <c r="N6179" i="22"/>
  <c r="L6179" i="22"/>
  <c r="K6180" i="22"/>
  <c r="O6180" i="22" s="1"/>
  <c r="M6178" i="22"/>
  <c r="R6177" i="22"/>
  <c r="T6180" i="22" l="1"/>
  <c r="G6181" i="22"/>
  <c r="J6180" i="22"/>
  <c r="N6180" i="22" s="1"/>
  <c r="S6178" i="22"/>
  <c r="P6179" i="22"/>
  <c r="Q6179" i="22" s="1"/>
  <c r="U6179" i="22" s="1"/>
  <c r="L6180" i="22"/>
  <c r="R6178" i="22"/>
  <c r="M6179" i="22"/>
  <c r="K6181" i="22"/>
  <c r="O6181" i="22" s="1"/>
  <c r="J6181" i="22" l="1"/>
  <c r="T6181" i="22"/>
  <c r="G6182" i="22"/>
  <c r="M6180" i="22"/>
  <c r="S6179" i="22"/>
  <c r="P6180" i="22"/>
  <c r="Q6180" i="22" s="1"/>
  <c r="U6180" i="22" s="1"/>
  <c r="R6179" i="22"/>
  <c r="K6182" i="22"/>
  <c r="O6182" i="22" s="1"/>
  <c r="L6181" i="22"/>
  <c r="M6181" i="22" s="1"/>
  <c r="N6181" i="22"/>
  <c r="J6182" i="22"/>
  <c r="T6182" i="22" l="1"/>
  <c r="G6183" i="22"/>
  <c r="P6181" i="22"/>
  <c r="Q6181" i="22" s="1"/>
  <c r="U6181" i="22" s="1"/>
  <c r="S6180" i="22"/>
  <c r="R6180" i="22"/>
  <c r="K6183" i="22"/>
  <c r="O6183" i="22" s="1"/>
  <c r="N6182" i="22"/>
  <c r="J6183" i="22"/>
  <c r="L6182" i="22"/>
  <c r="M6182" i="22" s="1"/>
  <c r="T6183" i="22" l="1"/>
  <c r="G6184" i="22"/>
  <c r="P6182" i="22"/>
  <c r="Q6182" i="22" s="1"/>
  <c r="U6182" i="22" s="1"/>
  <c r="K6184" i="22"/>
  <c r="O6184" i="22" s="1"/>
  <c r="R6181" i="22"/>
  <c r="L6183" i="22"/>
  <c r="N6183" i="22"/>
  <c r="J6184" i="22"/>
  <c r="S6181" i="22"/>
  <c r="T6184" i="22" l="1"/>
  <c r="G6185" i="22"/>
  <c r="P6183" i="22"/>
  <c r="Q6183" i="22" s="1"/>
  <c r="U6183" i="22" s="1"/>
  <c r="R6182" i="22"/>
  <c r="L6184" i="22"/>
  <c r="S6182" i="22"/>
  <c r="N6184" i="22"/>
  <c r="J6185" i="22"/>
  <c r="M6183" i="22"/>
  <c r="T6185" i="22" l="1"/>
  <c r="G6186" i="22"/>
  <c r="K6185" i="22"/>
  <c r="O6185" i="22" s="1"/>
  <c r="P6184" i="22"/>
  <c r="Q6184" i="22" s="1"/>
  <c r="U6184" i="22" s="1"/>
  <c r="L6185" i="22"/>
  <c r="M6184" i="22"/>
  <c r="N6185" i="22"/>
  <c r="S6183" i="22"/>
  <c r="R6183" i="22"/>
  <c r="M6185" i="22" l="1"/>
  <c r="K6186" i="22"/>
  <c r="O6186" i="22" s="1"/>
  <c r="P6185" i="22"/>
  <c r="Q6185" i="22" s="1"/>
  <c r="U6185" i="22" s="1"/>
  <c r="T6186" i="22"/>
  <c r="G6187" i="22"/>
  <c r="K6187" i="22" s="1"/>
  <c r="O6187" i="22" s="1"/>
  <c r="J6186" i="22"/>
  <c r="R6184" i="22"/>
  <c r="L6186" i="22"/>
  <c r="S6184" i="22"/>
  <c r="M6186" i="22" l="1"/>
  <c r="N6186" i="22"/>
  <c r="P6186" i="22" s="1"/>
  <c r="T6187" i="22"/>
  <c r="G6188" i="22"/>
  <c r="K6188" i="22" s="1"/>
  <c r="O6188" i="22" s="1"/>
  <c r="J6187" i="22"/>
  <c r="N6187" i="22" s="1"/>
  <c r="R6185" i="22"/>
  <c r="S6185" i="22"/>
  <c r="L6187" i="22"/>
  <c r="Q6186" i="22" l="1"/>
  <c r="T6188" i="22"/>
  <c r="G6189" i="22"/>
  <c r="J6188" i="22"/>
  <c r="N6188" i="22" s="1"/>
  <c r="P6187" i="22"/>
  <c r="Q6187" i="22" s="1"/>
  <c r="U6187" i="22" s="1"/>
  <c r="L6188" i="22"/>
  <c r="M6187" i="22"/>
  <c r="S6186" i="22" l="1"/>
  <c r="U6186" i="22"/>
  <c r="R6186" i="22"/>
  <c r="R6187" i="22" s="1"/>
  <c r="J6189" i="22"/>
  <c r="N6189" i="22" s="1"/>
  <c r="M6188" i="22"/>
  <c r="T6189" i="22"/>
  <c r="G6190" i="22"/>
  <c r="K6189" i="22"/>
  <c r="O6189" i="22" s="1"/>
  <c r="P6188" i="22"/>
  <c r="Q6188" i="22" s="1"/>
  <c r="U6188" i="22" s="1"/>
  <c r="L6189" i="22"/>
  <c r="S6187" i="22"/>
  <c r="K6190" i="22" l="1"/>
  <c r="O6190" i="22" s="1"/>
  <c r="M6189" i="22"/>
  <c r="T6190" i="22"/>
  <c r="G6191" i="22"/>
  <c r="J6190" i="22"/>
  <c r="N6190" i="22" s="1"/>
  <c r="R6188" i="22"/>
  <c r="P6189" i="22"/>
  <c r="Q6189" i="22" s="1"/>
  <c r="U6189" i="22" s="1"/>
  <c r="S6188" i="22"/>
  <c r="K6191" i="22"/>
  <c r="O6191" i="22" s="1"/>
  <c r="L6190" i="22"/>
  <c r="T6191" i="22" l="1"/>
  <c r="G6192" i="22"/>
  <c r="J6191" i="22"/>
  <c r="N6191" i="22" s="1"/>
  <c r="R6189" i="22"/>
  <c r="P6190" i="22"/>
  <c r="Q6190" i="22" s="1"/>
  <c r="U6190" i="22" s="1"/>
  <c r="L6191" i="22"/>
  <c r="S6189" i="22"/>
  <c r="M6190" i="22"/>
  <c r="K6192" i="22"/>
  <c r="O6192" i="22" s="1"/>
  <c r="J6192" i="22" l="1"/>
  <c r="T6192" i="22"/>
  <c r="G6193" i="22"/>
  <c r="R6190" i="22"/>
  <c r="P6191" i="22"/>
  <c r="Q6191" i="22" s="1"/>
  <c r="U6191" i="22" s="1"/>
  <c r="S6190" i="22"/>
  <c r="L6192" i="22"/>
  <c r="K6193" i="22"/>
  <c r="O6193" i="22" s="1"/>
  <c r="N6192" i="22"/>
  <c r="J6193" i="22"/>
  <c r="M6191" i="22"/>
  <c r="T6193" i="22" l="1"/>
  <c r="G6194" i="22"/>
  <c r="R6191" i="22"/>
  <c r="P6192" i="22"/>
  <c r="Q6192" i="22" s="1"/>
  <c r="U6192" i="22" s="1"/>
  <c r="K6194" i="22"/>
  <c r="O6194" i="22" s="1"/>
  <c r="N6193" i="22"/>
  <c r="J6194" i="22"/>
  <c r="S6191" i="22"/>
  <c r="L6193" i="22"/>
  <c r="M6193" i="22" s="1"/>
  <c r="M6192" i="22"/>
  <c r="T6194" i="22" l="1"/>
  <c r="G6195" i="22"/>
  <c r="P6193" i="22"/>
  <c r="Q6193" i="22" s="1"/>
  <c r="U6193" i="22" s="1"/>
  <c r="R6192" i="22"/>
  <c r="K6195" i="22"/>
  <c r="O6195" i="22" s="1"/>
  <c r="N6194" i="22"/>
  <c r="J6195" i="22"/>
  <c r="L6194" i="22"/>
  <c r="M6194" i="22" s="1"/>
  <c r="S6192" i="22"/>
  <c r="T6195" i="22" l="1"/>
  <c r="G6196" i="22"/>
  <c r="P6194" i="22"/>
  <c r="Q6194" i="22" s="1"/>
  <c r="U6194" i="22" s="1"/>
  <c r="R6193" i="22"/>
  <c r="S6193" i="22"/>
  <c r="L6195" i="22"/>
  <c r="K6196" i="22"/>
  <c r="O6196" i="22" s="1"/>
  <c r="N6195" i="22"/>
  <c r="J6196" i="22"/>
  <c r="T6196" i="22" l="1"/>
  <c r="G6197" i="22"/>
  <c r="R6194" i="22"/>
  <c r="P6195" i="22"/>
  <c r="Q6195" i="22" s="1"/>
  <c r="U6195" i="22" s="1"/>
  <c r="J6197" i="22"/>
  <c r="N6196" i="22"/>
  <c r="L6196" i="22"/>
  <c r="M6195" i="22"/>
  <c r="S6194" i="22"/>
  <c r="K6197" i="22"/>
  <c r="O6197" i="22" s="1"/>
  <c r="T6197" i="22" l="1"/>
  <c r="G6198" i="22"/>
  <c r="R6195" i="22"/>
  <c r="P6196" i="22"/>
  <c r="Q6196" i="22" s="1"/>
  <c r="U6196" i="22" s="1"/>
  <c r="L6197" i="22"/>
  <c r="N6197" i="22"/>
  <c r="J6198" i="22"/>
  <c r="K6198" i="22"/>
  <c r="O6198" i="22" s="1"/>
  <c r="M6196" i="22"/>
  <c r="S6195" i="22"/>
  <c r="T6198" i="22" l="1"/>
  <c r="G6199" i="22"/>
  <c r="R6196" i="22"/>
  <c r="P6197" i="22"/>
  <c r="Q6197" i="22" s="1"/>
  <c r="U6197" i="22" s="1"/>
  <c r="S6196" i="22"/>
  <c r="L6198" i="22"/>
  <c r="M6198" i="22" s="1"/>
  <c r="N6198" i="22"/>
  <c r="J6199" i="22"/>
  <c r="K6199" i="22"/>
  <c r="O6199" i="22" s="1"/>
  <c r="M6197" i="22"/>
  <c r="T6199" i="22" l="1"/>
  <c r="G6200" i="22"/>
  <c r="P6198" i="22"/>
  <c r="Q6198" i="22" s="1"/>
  <c r="U6198" i="22" s="1"/>
  <c r="R6197" i="22"/>
  <c r="S6197" i="22"/>
  <c r="K6200" i="22"/>
  <c r="O6200" i="22" s="1"/>
  <c r="L6199" i="22"/>
  <c r="M6199" i="22" s="1"/>
  <c r="N6199" i="22"/>
  <c r="J6200" i="22"/>
  <c r="T6200" i="22" l="1"/>
  <c r="G6201" i="22"/>
  <c r="P6199" i="22"/>
  <c r="Q6199" i="22" s="1"/>
  <c r="U6199" i="22" s="1"/>
  <c r="N6200" i="22"/>
  <c r="J6201" i="22"/>
  <c r="K6201" i="22"/>
  <c r="O6201" i="22" s="1"/>
  <c r="S6198" i="22"/>
  <c r="L6200" i="22"/>
  <c r="R6198" i="22"/>
  <c r="T6201" i="22" l="1"/>
  <c r="G6202" i="22"/>
  <c r="P6200" i="22"/>
  <c r="Q6200" i="22" s="1"/>
  <c r="U6200" i="22" s="1"/>
  <c r="K6202" i="22"/>
  <c r="O6202" i="22" s="1"/>
  <c r="L6201" i="22"/>
  <c r="R6199" i="22"/>
  <c r="N6201" i="22"/>
  <c r="S6199" i="22"/>
  <c r="M6200" i="22"/>
  <c r="T6202" i="22" l="1"/>
  <c r="G6203" i="22"/>
  <c r="J6202" i="22"/>
  <c r="N6202" i="22" s="1"/>
  <c r="P6201" i="22"/>
  <c r="Q6201" i="22" s="1"/>
  <c r="U6201" i="22" s="1"/>
  <c r="R6200" i="22"/>
  <c r="S6200" i="22"/>
  <c r="L6202" i="22"/>
  <c r="M6201" i="22"/>
  <c r="J6203" i="22" l="1"/>
  <c r="M6202" i="22"/>
  <c r="T6203" i="22"/>
  <c r="G6204" i="22"/>
  <c r="J6204" i="22" s="1"/>
  <c r="K6203" i="22"/>
  <c r="O6203" i="22" s="1"/>
  <c r="P6202" i="22"/>
  <c r="Q6202" i="22" s="1"/>
  <c r="U6202" i="22" s="1"/>
  <c r="R6201" i="22"/>
  <c r="S6201" i="22"/>
  <c r="N6203" i="22"/>
  <c r="L6203" i="22"/>
  <c r="T6204" i="22" l="1"/>
  <c r="G6205" i="22"/>
  <c r="K6204" i="22"/>
  <c r="O6204" i="22" s="1"/>
  <c r="P6203" i="22"/>
  <c r="Q6203" i="22" s="1"/>
  <c r="U6203" i="22" s="1"/>
  <c r="L6204" i="22"/>
  <c r="S6202" i="22"/>
  <c r="M6203" i="22"/>
  <c r="N6204" i="22"/>
  <c r="J6205" i="22"/>
  <c r="R6202" i="22"/>
  <c r="K6205" i="22" l="1"/>
  <c r="O6205" i="22" s="1"/>
  <c r="T6205" i="22"/>
  <c r="G6206" i="22"/>
  <c r="P6204" i="22"/>
  <c r="Q6204" i="22" s="1"/>
  <c r="U6204" i="22" s="1"/>
  <c r="L6205" i="22"/>
  <c r="M6205" i="22" s="1"/>
  <c r="R6203" i="22"/>
  <c r="S6203" i="22"/>
  <c r="M6204" i="22"/>
  <c r="N6205" i="22"/>
  <c r="J6206" i="22"/>
  <c r="K6206" i="22"/>
  <c r="O6206" i="22" s="1"/>
  <c r="T6206" i="22" l="1"/>
  <c r="G6207" i="22"/>
  <c r="P6205" i="22"/>
  <c r="Q6205" i="22" s="1"/>
  <c r="U6205" i="22" s="1"/>
  <c r="N6206" i="22"/>
  <c r="J6207" i="22"/>
  <c r="K6207" i="22"/>
  <c r="O6207" i="22" s="1"/>
  <c r="S6204" i="22"/>
  <c r="L6206" i="22"/>
  <c r="M6206" i="22" s="1"/>
  <c r="R6204" i="22"/>
  <c r="T6207" i="22" l="1"/>
  <c r="G6208" i="22"/>
  <c r="J6208" i="22" s="1"/>
  <c r="P6206" i="22"/>
  <c r="Q6206" i="22" s="1"/>
  <c r="U6206" i="22" s="1"/>
  <c r="R6205" i="22"/>
  <c r="S6205" i="22"/>
  <c r="K6208" i="22"/>
  <c r="O6208" i="22" s="1"/>
  <c r="N6207" i="22"/>
  <c r="L6207" i="22"/>
  <c r="M6207" i="22" s="1"/>
  <c r="T6208" i="22" l="1"/>
  <c r="G6209" i="22"/>
  <c r="R6206" i="22"/>
  <c r="P6207" i="22"/>
  <c r="Q6207" i="22" s="1"/>
  <c r="U6207" i="22" s="1"/>
  <c r="K6209" i="22"/>
  <c r="O6209" i="22" s="1"/>
  <c r="N6208" i="22"/>
  <c r="J6209" i="22"/>
  <c r="L6208" i="22"/>
  <c r="M6208" i="22" s="1"/>
  <c r="S6206" i="22"/>
  <c r="T6209" i="22" l="1"/>
  <c r="G6210" i="22"/>
  <c r="R6207" i="22"/>
  <c r="P6208" i="22"/>
  <c r="Q6208" i="22" s="1"/>
  <c r="U6208" i="22" s="1"/>
  <c r="S6207" i="22"/>
  <c r="L6209" i="22"/>
  <c r="M6209" i="22" s="1"/>
  <c r="N6209" i="22"/>
  <c r="J6210" i="22"/>
  <c r="T6210" i="22" l="1"/>
  <c r="G6211" i="22"/>
  <c r="J6211" i="22" s="1"/>
  <c r="K6210" i="22"/>
  <c r="O6210" i="22" s="1"/>
  <c r="R6208" i="22"/>
  <c r="P6209" i="22"/>
  <c r="Q6209" i="22" s="1"/>
  <c r="U6209" i="22" s="1"/>
  <c r="N6210" i="22"/>
  <c r="S6208" i="22"/>
  <c r="L6210" i="22"/>
  <c r="M6210" i="22" l="1"/>
  <c r="K6211" i="22"/>
  <c r="O6211" i="22" s="1"/>
  <c r="T6211" i="22"/>
  <c r="G6212" i="22"/>
  <c r="J6212" i="22" s="1"/>
  <c r="R6209" i="22"/>
  <c r="P6210" i="22"/>
  <c r="Q6210" i="22" s="1"/>
  <c r="U6210" i="22" s="1"/>
  <c r="S6209" i="22"/>
  <c r="N6211" i="22"/>
  <c r="L6211" i="22"/>
  <c r="K6212" i="22"/>
  <c r="O6212" i="22" s="1"/>
  <c r="M6211" i="22" l="1"/>
  <c r="T6212" i="22"/>
  <c r="G6213" i="22"/>
  <c r="R6210" i="22"/>
  <c r="P6211" i="22"/>
  <c r="Q6211" i="22" s="1"/>
  <c r="U6211" i="22" s="1"/>
  <c r="K6213" i="22"/>
  <c r="O6213" i="22" s="1"/>
  <c r="L6212" i="22"/>
  <c r="N6212" i="22"/>
  <c r="J6213" i="22"/>
  <c r="S6210" i="22"/>
  <c r="T6213" i="22" l="1"/>
  <c r="G6214" i="22"/>
  <c r="J6214" i="22" s="1"/>
  <c r="R6211" i="22"/>
  <c r="P6212" i="22"/>
  <c r="Q6212" i="22" s="1"/>
  <c r="U6212" i="22" s="1"/>
  <c r="L6213" i="22"/>
  <c r="M6213" i="22" s="1"/>
  <c r="N6213" i="22"/>
  <c r="S6211" i="22"/>
  <c r="K6214" i="22"/>
  <c r="O6214" i="22" s="1"/>
  <c r="M6212" i="22"/>
  <c r="T6214" i="22" l="1"/>
  <c r="G6215" i="22"/>
  <c r="R6212" i="22"/>
  <c r="P6213" i="22"/>
  <c r="Q6213" i="22" s="1"/>
  <c r="U6213" i="22" s="1"/>
  <c r="L6214" i="22"/>
  <c r="M6214" i="22" s="1"/>
  <c r="N6214" i="22"/>
  <c r="J6215" i="22"/>
  <c r="K6215" i="22"/>
  <c r="O6215" i="22" s="1"/>
  <c r="S6212" i="22"/>
  <c r="T6215" i="22" l="1"/>
  <c r="G6216" i="22"/>
  <c r="K6216" i="22" s="1"/>
  <c r="O6216" i="22" s="1"/>
  <c r="R6213" i="22"/>
  <c r="P6214" i="22"/>
  <c r="Q6214" i="22" s="1"/>
  <c r="U6214" i="22" s="1"/>
  <c r="S6213" i="22"/>
  <c r="L6215" i="22"/>
  <c r="M6215" i="22" s="1"/>
  <c r="N6215" i="22"/>
  <c r="J6216" i="22"/>
  <c r="T6216" i="22" l="1"/>
  <c r="G6217" i="22"/>
  <c r="K6217" i="22" s="1"/>
  <c r="O6217" i="22" s="1"/>
  <c r="P6215" i="22"/>
  <c r="Q6215" i="22" s="1"/>
  <c r="U6215" i="22" s="1"/>
  <c r="R6214" i="22"/>
  <c r="S6214" i="22"/>
  <c r="N6216" i="22"/>
  <c r="L6216" i="22"/>
  <c r="M6216" i="22" s="1"/>
  <c r="T6217" i="22" l="1"/>
  <c r="G6218" i="22"/>
  <c r="J6217" i="22"/>
  <c r="P6216" i="22"/>
  <c r="Q6216" i="22" s="1"/>
  <c r="U6216" i="22" s="1"/>
  <c r="N6217" i="22"/>
  <c r="J6218" i="22"/>
  <c r="S6215" i="22"/>
  <c r="L6217" i="22"/>
  <c r="K6218" i="22"/>
  <c r="O6218" i="22" s="1"/>
  <c r="R6215" i="22"/>
  <c r="M6217" i="22" l="1"/>
  <c r="T6218" i="22"/>
  <c r="G6219" i="22"/>
  <c r="J6219" i="22" s="1"/>
  <c r="P6217" i="22"/>
  <c r="Q6217" i="22" s="1"/>
  <c r="U6217" i="22" s="1"/>
  <c r="R6216" i="22"/>
  <c r="K6219" i="22"/>
  <c r="O6219" i="22" s="1"/>
  <c r="N6218" i="22"/>
  <c r="S6216" i="22"/>
  <c r="L6218" i="22"/>
  <c r="M6218" i="22" s="1"/>
  <c r="T6219" i="22" l="1"/>
  <c r="G6220" i="22"/>
  <c r="K6220" i="22" s="1"/>
  <c r="O6220" i="22" s="1"/>
  <c r="P6218" i="22"/>
  <c r="Q6218" i="22" s="1"/>
  <c r="U6218" i="22" s="1"/>
  <c r="J6220" i="22"/>
  <c r="N6219" i="22"/>
  <c r="L6219" i="22"/>
  <c r="S6217" i="22"/>
  <c r="R6217" i="22"/>
  <c r="T6220" i="22" l="1"/>
  <c r="G6221" i="22"/>
  <c r="P6219" i="22"/>
  <c r="Q6219" i="22" s="1"/>
  <c r="U6219" i="22" s="1"/>
  <c r="L6220" i="22"/>
  <c r="M6220" i="22" s="1"/>
  <c r="R6218" i="22"/>
  <c r="K6221" i="22"/>
  <c r="O6221" i="22" s="1"/>
  <c r="M6219" i="22"/>
  <c r="S6218" i="22"/>
  <c r="J6221" i="22"/>
  <c r="N6220" i="22"/>
  <c r="T6221" i="22" l="1"/>
  <c r="G6222" i="22"/>
  <c r="P6220" i="22"/>
  <c r="Q6220" i="22" s="1"/>
  <c r="U6220" i="22" s="1"/>
  <c r="K6222" i="22"/>
  <c r="O6222" i="22" s="1"/>
  <c r="R6219" i="22"/>
  <c r="N6221" i="22"/>
  <c r="P6221" i="22" s="1"/>
  <c r="S6219" i="22"/>
  <c r="L6221" i="22"/>
  <c r="T6222" i="22" l="1"/>
  <c r="G6223" i="22"/>
  <c r="K6223" i="22" s="1"/>
  <c r="O6223" i="22" s="1"/>
  <c r="J6222" i="22"/>
  <c r="N6222" i="22" s="1"/>
  <c r="L6222" i="22"/>
  <c r="M6221" i="22"/>
  <c r="Q6221" i="22"/>
  <c r="U6221" i="22" s="1"/>
  <c r="R6220" i="22"/>
  <c r="S6220" i="22"/>
  <c r="M6222" i="22" l="1"/>
  <c r="J6223" i="22"/>
  <c r="N6223" i="22" s="1"/>
  <c r="T6223" i="22"/>
  <c r="G6224" i="22"/>
  <c r="S6221" i="22"/>
  <c r="P6222" i="22"/>
  <c r="Q6222" i="22" s="1"/>
  <c r="U6222" i="22" s="1"/>
  <c r="R6221" i="22"/>
  <c r="L6223" i="22"/>
  <c r="K6224" i="22"/>
  <c r="O6224" i="22" s="1"/>
  <c r="J6224" i="22" l="1"/>
  <c r="N6224" i="22" s="1"/>
  <c r="M6223" i="22"/>
  <c r="T6224" i="22"/>
  <c r="G6225" i="22"/>
  <c r="P6223" i="22"/>
  <c r="Q6223" i="22" s="1"/>
  <c r="U6223" i="22" s="1"/>
  <c r="R6222" i="22"/>
  <c r="S6222" i="22"/>
  <c r="K6225" i="22"/>
  <c r="O6225" i="22" s="1"/>
  <c r="L6224" i="22"/>
  <c r="M6224" i="22" l="1"/>
  <c r="T6225" i="22"/>
  <c r="G6226" i="22"/>
  <c r="J6225" i="22"/>
  <c r="N6225" i="22" s="1"/>
  <c r="P6224" i="22"/>
  <c r="Q6224" i="22" s="1"/>
  <c r="U6224" i="22" s="1"/>
  <c r="L6225" i="22"/>
  <c r="S6223" i="22"/>
  <c r="K6226" i="22"/>
  <c r="O6226" i="22" s="1"/>
  <c r="R6223" i="22"/>
  <c r="J6226" i="22" l="1"/>
  <c r="N6226" i="22" s="1"/>
  <c r="T6226" i="22"/>
  <c r="G6227" i="22"/>
  <c r="P6225" i="22"/>
  <c r="Q6225" i="22" s="1"/>
  <c r="U6225" i="22" s="1"/>
  <c r="S6224" i="22"/>
  <c r="L6226" i="22"/>
  <c r="M6226" i="22" s="1"/>
  <c r="K6227" i="22"/>
  <c r="O6227" i="22" s="1"/>
  <c r="M6225" i="22"/>
  <c r="R6224" i="22"/>
  <c r="J6227" i="22" l="1"/>
  <c r="T6227" i="22"/>
  <c r="G6228" i="22"/>
  <c r="P6226" i="22"/>
  <c r="Q6226" i="22" s="1"/>
  <c r="U6226" i="22" s="1"/>
  <c r="R6225" i="22"/>
  <c r="N6227" i="22"/>
  <c r="J6228" i="22"/>
  <c r="L6227" i="22"/>
  <c r="K6228" i="22"/>
  <c r="O6228" i="22" s="1"/>
  <c r="S6225" i="22"/>
  <c r="M6227" i="22" l="1"/>
  <c r="T6228" i="22"/>
  <c r="G6229" i="22"/>
  <c r="R6226" i="22"/>
  <c r="P6227" i="22"/>
  <c r="Q6227" i="22" s="1"/>
  <c r="U6227" i="22" s="1"/>
  <c r="J6229" i="22"/>
  <c r="N6228" i="22"/>
  <c r="L6228" i="22"/>
  <c r="S6226" i="22"/>
  <c r="K6229" i="22"/>
  <c r="O6229" i="22" s="1"/>
  <c r="T6229" i="22" l="1"/>
  <c r="G6230" i="22"/>
  <c r="R6227" i="22"/>
  <c r="P6228" i="22"/>
  <c r="Q6228" i="22" s="1"/>
  <c r="U6228" i="22" s="1"/>
  <c r="K6230" i="22"/>
  <c r="O6230" i="22" s="1"/>
  <c r="N6229" i="22"/>
  <c r="J6230" i="22"/>
  <c r="L6229" i="22"/>
  <c r="M6229" i="22" s="1"/>
  <c r="M6228" i="22"/>
  <c r="S6227" i="22"/>
  <c r="T6230" i="22" l="1"/>
  <c r="G6231" i="22"/>
  <c r="P6229" i="22"/>
  <c r="Q6229" i="22" s="1"/>
  <c r="U6229" i="22" s="1"/>
  <c r="R6228" i="22"/>
  <c r="S6228" i="22"/>
  <c r="N6230" i="22"/>
  <c r="J6231" i="22"/>
  <c r="L6230" i="22"/>
  <c r="M6230" i="22" s="1"/>
  <c r="K6231" i="22"/>
  <c r="O6231" i="22" s="1"/>
  <c r="T6231" i="22" l="1"/>
  <c r="G6232" i="22"/>
  <c r="J6232" i="22" s="1"/>
  <c r="R6229" i="22"/>
  <c r="P6230" i="22"/>
  <c r="Q6230" i="22" s="1"/>
  <c r="U6230" i="22" s="1"/>
  <c r="S6229" i="22"/>
  <c r="N6231" i="22"/>
  <c r="L6231" i="22"/>
  <c r="T6232" i="22" l="1"/>
  <c r="G6233" i="22"/>
  <c r="K6232" i="22"/>
  <c r="O6232" i="22" s="1"/>
  <c r="R6230" i="22"/>
  <c r="P6231" i="22"/>
  <c r="Q6231" i="22" s="1"/>
  <c r="U6231" i="22" s="1"/>
  <c r="L6232" i="22"/>
  <c r="S6230" i="22"/>
  <c r="M6231" i="22"/>
  <c r="J6233" i="22"/>
  <c r="N6232" i="22"/>
  <c r="K6233" i="22" l="1"/>
  <c r="O6233" i="22" s="1"/>
  <c r="T6233" i="22"/>
  <c r="G6234" i="22"/>
  <c r="M6232" i="22"/>
  <c r="R6231" i="22"/>
  <c r="P6232" i="22"/>
  <c r="Q6232" i="22" s="1"/>
  <c r="U6232" i="22" s="1"/>
  <c r="S6231" i="22"/>
  <c r="N6233" i="22"/>
  <c r="J6234" i="22"/>
  <c r="L6233" i="22"/>
  <c r="K6234" i="22" l="1"/>
  <c r="O6234" i="22" s="1"/>
  <c r="T6234" i="22"/>
  <c r="G6235" i="22"/>
  <c r="P6233" i="22"/>
  <c r="Q6233" i="22" s="1"/>
  <c r="U6233" i="22" s="1"/>
  <c r="R6232" i="22"/>
  <c r="S6232" i="22"/>
  <c r="K6235" i="22"/>
  <c r="O6235" i="22" s="1"/>
  <c r="L6234" i="22"/>
  <c r="M6234" i="22" s="1"/>
  <c r="J6235" i="22"/>
  <c r="N6234" i="22"/>
  <c r="M6233" i="22"/>
  <c r="T6235" i="22" l="1"/>
  <c r="G6236" i="22"/>
  <c r="P6234" i="22"/>
  <c r="Q6234" i="22" s="1"/>
  <c r="U6234" i="22" s="1"/>
  <c r="K6236" i="22"/>
  <c r="O6236" i="22" s="1"/>
  <c r="S6233" i="22"/>
  <c r="N6235" i="22"/>
  <c r="L6235" i="22"/>
  <c r="M6235" i="22" s="1"/>
  <c r="R6233" i="22"/>
  <c r="T6236" i="22" l="1"/>
  <c r="G6237" i="22"/>
  <c r="J6236" i="22"/>
  <c r="J6237" i="22" s="1"/>
  <c r="P6235" i="22"/>
  <c r="Q6235" i="22" s="1"/>
  <c r="U6235" i="22" s="1"/>
  <c r="R6234" i="22"/>
  <c r="S6234" i="22"/>
  <c r="L6236" i="22"/>
  <c r="K6237" i="22"/>
  <c r="O6237" i="22" s="1"/>
  <c r="N6236" i="22" l="1"/>
  <c r="T6237" i="22"/>
  <c r="G6238" i="22"/>
  <c r="M6236" i="22"/>
  <c r="R6235" i="22"/>
  <c r="P6236" i="22"/>
  <c r="Q6236" i="22" s="1"/>
  <c r="U6236" i="22" s="1"/>
  <c r="L6237" i="22"/>
  <c r="M6237" i="22" s="1"/>
  <c r="N6237" i="22"/>
  <c r="J6238" i="22"/>
  <c r="K6238" i="22"/>
  <c r="O6238" i="22" s="1"/>
  <c r="S6235" i="22"/>
  <c r="T6238" i="22" l="1"/>
  <c r="G6239" i="22"/>
  <c r="J6239" i="22" s="1"/>
  <c r="R6236" i="22"/>
  <c r="P6237" i="22"/>
  <c r="Q6237" i="22" s="1"/>
  <c r="U6237" i="22" s="1"/>
  <c r="S6236" i="22"/>
  <c r="N6238" i="22"/>
  <c r="L6238" i="22"/>
  <c r="T6239" i="22" l="1"/>
  <c r="G6240" i="22"/>
  <c r="J6240" i="22" s="1"/>
  <c r="K6239" i="22"/>
  <c r="O6239" i="22" s="1"/>
  <c r="P6238" i="22"/>
  <c r="Q6238" i="22" s="1"/>
  <c r="U6238" i="22" s="1"/>
  <c r="R6237" i="22"/>
  <c r="S6237" i="22"/>
  <c r="N6239" i="22"/>
  <c r="L6239" i="22"/>
  <c r="M6238" i="22"/>
  <c r="M6239" i="22" l="1"/>
  <c r="T6240" i="22"/>
  <c r="G6241" i="22"/>
  <c r="K6240" i="22"/>
  <c r="O6240" i="22" s="1"/>
  <c r="P6239" i="22"/>
  <c r="Q6239" i="22" s="1"/>
  <c r="U6239" i="22" s="1"/>
  <c r="S6238" i="22"/>
  <c r="L6240" i="22"/>
  <c r="J6241" i="22"/>
  <c r="N6240" i="22"/>
  <c r="R6238" i="22"/>
  <c r="K6241" i="22" l="1"/>
  <c r="O6241" i="22" s="1"/>
  <c r="T6241" i="22"/>
  <c r="G6242" i="22"/>
  <c r="P6240" i="22"/>
  <c r="Q6240" i="22" s="1"/>
  <c r="U6240" i="22" s="1"/>
  <c r="L6241" i="22"/>
  <c r="M6241" i="22" s="1"/>
  <c r="M6240" i="22"/>
  <c r="R6239" i="22"/>
  <c r="S6239" i="22"/>
  <c r="N6241" i="22"/>
  <c r="J6242" i="22"/>
  <c r="T6242" i="22" l="1"/>
  <c r="G6243" i="22"/>
  <c r="J6243" i="22" s="1"/>
  <c r="K6242" i="22"/>
  <c r="O6242" i="22" s="1"/>
  <c r="P6241" i="22"/>
  <c r="Q6241" i="22" s="1"/>
  <c r="U6241" i="22" s="1"/>
  <c r="R6240" i="22"/>
  <c r="N6242" i="22"/>
  <c r="L6242" i="22"/>
  <c r="S6240" i="22"/>
  <c r="K6243" i="22" l="1"/>
  <c r="O6243" i="22" s="1"/>
  <c r="T6243" i="22"/>
  <c r="G6244" i="22"/>
  <c r="R6241" i="22"/>
  <c r="P6242" i="22"/>
  <c r="Q6242" i="22" s="1"/>
  <c r="U6242" i="22" s="1"/>
  <c r="L6243" i="22"/>
  <c r="S6241" i="22"/>
  <c r="N6243" i="22"/>
  <c r="J6244" i="22"/>
  <c r="M6242" i="22"/>
  <c r="K6244" i="22"/>
  <c r="O6244" i="22" s="1"/>
  <c r="T6244" i="22" l="1"/>
  <c r="G6245" i="22"/>
  <c r="R6242" i="22"/>
  <c r="P6243" i="22"/>
  <c r="Q6243" i="22" s="1"/>
  <c r="U6243" i="22" s="1"/>
  <c r="S6242" i="22"/>
  <c r="L6244" i="22"/>
  <c r="M6244" i="22" s="1"/>
  <c r="M6243" i="22"/>
  <c r="K6245" i="22"/>
  <c r="O6245" i="22" s="1"/>
  <c r="J6245" i="22"/>
  <c r="N6244" i="22"/>
  <c r="T6245" i="22" l="1"/>
  <c r="G6246" i="22"/>
  <c r="R6243" i="22"/>
  <c r="P6244" i="22"/>
  <c r="Q6244" i="22" s="1"/>
  <c r="U6244" i="22" s="1"/>
  <c r="L6245" i="22"/>
  <c r="M6245" i="22" s="1"/>
  <c r="N6245" i="22"/>
  <c r="S6243" i="22"/>
  <c r="K6246" i="22"/>
  <c r="O6246" i="22" s="1"/>
  <c r="T6246" i="22" l="1"/>
  <c r="G6247" i="22"/>
  <c r="J6246" i="22"/>
  <c r="N6246" i="22" s="1"/>
  <c r="R6244" i="22"/>
  <c r="P6245" i="22"/>
  <c r="Q6245" i="22" s="1"/>
  <c r="U6245" i="22" s="1"/>
  <c r="L6246" i="22"/>
  <c r="S6244" i="22"/>
  <c r="P6246" i="22" l="1"/>
  <c r="Q6246" i="22" s="1"/>
  <c r="U6246" i="22" s="1"/>
  <c r="M6246" i="22"/>
  <c r="J6247" i="22"/>
  <c r="N6247" i="22" s="1"/>
  <c r="T6247" i="22"/>
  <c r="G6248" i="22"/>
  <c r="K6247" i="22"/>
  <c r="O6247" i="22" s="1"/>
  <c r="R6245" i="22"/>
  <c r="S6245" i="22"/>
  <c r="L6247" i="22"/>
  <c r="K6248" i="22" l="1"/>
  <c r="O6248" i="22" s="1"/>
  <c r="T6248" i="22"/>
  <c r="G6249" i="22"/>
  <c r="J6248" i="22"/>
  <c r="N6248" i="22" s="1"/>
  <c r="R6246" i="22"/>
  <c r="P6247" i="22"/>
  <c r="Q6247" i="22" s="1"/>
  <c r="U6247" i="22" s="1"/>
  <c r="L6248" i="22"/>
  <c r="S6246" i="22"/>
  <c r="M6247" i="22"/>
  <c r="K6249" i="22" l="1"/>
  <c r="O6249" i="22" s="1"/>
  <c r="J6249" i="22"/>
  <c r="N6249" i="22" s="1"/>
  <c r="T6249" i="22"/>
  <c r="G6250" i="22"/>
  <c r="K6250" i="22" s="1"/>
  <c r="O6250" i="22" s="1"/>
  <c r="R6247" i="22"/>
  <c r="P6248" i="22"/>
  <c r="Q6248" i="22" s="1"/>
  <c r="U6248" i="22" s="1"/>
  <c r="S6247" i="22"/>
  <c r="L6249" i="22"/>
  <c r="M6248" i="22"/>
  <c r="J6250" i="22" l="1"/>
  <c r="N6250" i="22" s="1"/>
  <c r="T6250" i="22"/>
  <c r="G6251" i="22"/>
  <c r="R6248" i="22"/>
  <c r="P6249" i="22"/>
  <c r="Q6249" i="22" s="1"/>
  <c r="U6249" i="22" s="1"/>
  <c r="L6250" i="22"/>
  <c r="M6250" i="22" s="1"/>
  <c r="S6248" i="22"/>
  <c r="J6251" i="22"/>
  <c r="M6249" i="22"/>
  <c r="K6251" i="22"/>
  <c r="O6251" i="22" s="1"/>
  <c r="T6251" i="22" l="1"/>
  <c r="G6252" i="22"/>
  <c r="K6252" i="22" s="1"/>
  <c r="O6252" i="22" s="1"/>
  <c r="P6250" i="22"/>
  <c r="Q6250" i="22" s="1"/>
  <c r="U6250" i="22" s="1"/>
  <c r="R6249" i="22"/>
  <c r="S6249" i="22"/>
  <c r="L6251" i="22"/>
  <c r="M6251" i="22" s="1"/>
  <c r="N6251" i="22"/>
  <c r="J6252" i="22"/>
  <c r="T6252" i="22" l="1"/>
  <c r="G6253" i="22"/>
  <c r="J6253" i="22" s="1"/>
  <c r="R6250" i="22"/>
  <c r="P6251" i="22"/>
  <c r="Q6251" i="22" s="1"/>
  <c r="U6251" i="22" s="1"/>
  <c r="K6253" i="22"/>
  <c r="O6253" i="22" s="1"/>
  <c r="N6252" i="22"/>
  <c r="S6250" i="22"/>
  <c r="L6252" i="22"/>
  <c r="T6253" i="22" l="1"/>
  <c r="G6254" i="22"/>
  <c r="J6254" i="22" s="1"/>
  <c r="P6252" i="22"/>
  <c r="Q6252" i="22" s="1"/>
  <c r="U6252" i="22" s="1"/>
  <c r="R6251" i="22"/>
  <c r="N6253" i="22"/>
  <c r="L6253" i="22"/>
  <c r="M6252" i="22"/>
  <c r="K6254" i="22"/>
  <c r="O6254" i="22" s="1"/>
  <c r="S6251" i="22"/>
  <c r="T6254" i="22" l="1"/>
  <c r="G6255" i="22"/>
  <c r="R6252" i="22"/>
  <c r="P6253" i="22"/>
  <c r="Q6253" i="22" s="1"/>
  <c r="U6253" i="22" s="1"/>
  <c r="L6254" i="22"/>
  <c r="M6254" i="22" s="1"/>
  <c r="M6253" i="22"/>
  <c r="S6252" i="22"/>
  <c r="N6254" i="22"/>
  <c r="J6255" i="22"/>
  <c r="T6255" i="22" l="1"/>
  <c r="G6256" i="22"/>
  <c r="J6256" i="22" s="1"/>
  <c r="K6255" i="22"/>
  <c r="O6255" i="22" s="1"/>
  <c r="R6253" i="22"/>
  <c r="P6254" i="22"/>
  <c r="Q6254" i="22" s="1"/>
  <c r="U6254" i="22" s="1"/>
  <c r="N6255" i="22"/>
  <c r="S6253" i="22"/>
  <c r="L6255" i="22"/>
  <c r="T6256" i="22" l="1"/>
  <c r="G6257" i="22"/>
  <c r="K6256" i="22"/>
  <c r="O6256" i="22" s="1"/>
  <c r="R6254" i="22"/>
  <c r="P6255" i="22"/>
  <c r="Q6255" i="22" s="1"/>
  <c r="U6255" i="22" s="1"/>
  <c r="N6256" i="22"/>
  <c r="J6257" i="22"/>
  <c r="L6256" i="22"/>
  <c r="M6255" i="22"/>
  <c r="S6254" i="22"/>
  <c r="M6256" i="22" l="1"/>
  <c r="K6257" i="22"/>
  <c r="O6257" i="22" s="1"/>
  <c r="T6257" i="22"/>
  <c r="G6258" i="22"/>
  <c r="R6255" i="22"/>
  <c r="P6256" i="22"/>
  <c r="Q6256" i="22" s="1"/>
  <c r="U6256" i="22" s="1"/>
  <c r="S6255" i="22"/>
  <c r="N6257" i="22"/>
  <c r="J6258" i="22"/>
  <c r="L6257" i="22"/>
  <c r="K6258" i="22"/>
  <c r="O6258" i="22" s="1"/>
  <c r="M6257" i="22" l="1"/>
  <c r="T6258" i="22"/>
  <c r="G6259" i="22"/>
  <c r="K6259" i="22" s="1"/>
  <c r="O6259" i="22" s="1"/>
  <c r="R6256" i="22"/>
  <c r="P6257" i="22"/>
  <c r="Q6257" i="22" s="1"/>
  <c r="U6257" i="22" s="1"/>
  <c r="N6258" i="22"/>
  <c r="S6256" i="22"/>
  <c r="L6258" i="22"/>
  <c r="M6258" i="22" s="1"/>
  <c r="T6259" i="22" l="1"/>
  <c r="G6260" i="22"/>
  <c r="K6260" i="22" s="1"/>
  <c r="O6260" i="22" s="1"/>
  <c r="J6259" i="22"/>
  <c r="N6259" i="22" s="1"/>
  <c r="R6257" i="22"/>
  <c r="P6258" i="22"/>
  <c r="Q6258" i="22" s="1"/>
  <c r="U6258" i="22" s="1"/>
  <c r="L6259" i="22"/>
  <c r="S6257" i="22"/>
  <c r="M6259" i="22" l="1"/>
  <c r="T6260" i="22"/>
  <c r="G6261" i="22"/>
  <c r="J6260" i="22"/>
  <c r="N6260" i="22" s="1"/>
  <c r="R6258" i="22"/>
  <c r="P6259" i="22"/>
  <c r="Q6259" i="22" s="1"/>
  <c r="U6259" i="22" s="1"/>
  <c r="S6258" i="22"/>
  <c r="K6261" i="22"/>
  <c r="O6261" i="22" s="1"/>
  <c r="L6260" i="22"/>
  <c r="J6261" i="22" l="1"/>
  <c r="N6261" i="22" s="1"/>
  <c r="T6261" i="22"/>
  <c r="G6262" i="22"/>
  <c r="P6260" i="22"/>
  <c r="Q6260" i="22" s="1"/>
  <c r="U6260" i="22" s="1"/>
  <c r="R6259" i="22"/>
  <c r="S6259" i="22"/>
  <c r="L6261" i="22"/>
  <c r="M6261" i="22" s="1"/>
  <c r="M6260" i="22"/>
  <c r="K6262" i="22"/>
  <c r="O6262" i="22" s="1"/>
  <c r="T6262" i="22" l="1"/>
  <c r="G6263" i="22"/>
  <c r="J6262" i="22"/>
  <c r="N6262" i="22" s="1"/>
  <c r="P6262" i="22" s="1"/>
  <c r="P6261" i="22"/>
  <c r="Q6261" i="22" s="1"/>
  <c r="U6261" i="22" s="1"/>
  <c r="K6263" i="22"/>
  <c r="O6263" i="22" s="1"/>
  <c r="S6260" i="22"/>
  <c r="L6262" i="22"/>
  <c r="R6260" i="22"/>
  <c r="J6263" i="22" l="1"/>
  <c r="M6262" i="22"/>
  <c r="T6263" i="22"/>
  <c r="G6264" i="22"/>
  <c r="R6261" i="22"/>
  <c r="N6263" i="22"/>
  <c r="S6261" i="22"/>
  <c r="Q6262" i="22"/>
  <c r="U6262" i="22" s="1"/>
  <c r="L6263" i="22"/>
  <c r="T6264" i="22" l="1"/>
  <c r="G6265" i="22"/>
  <c r="K6264" i="22"/>
  <c r="O6264" i="22" s="1"/>
  <c r="J6264" i="22"/>
  <c r="J6265" i="22" s="1"/>
  <c r="R6262" i="22"/>
  <c r="P6263" i="22"/>
  <c r="Q6263" i="22" s="1"/>
  <c r="U6263" i="22" s="1"/>
  <c r="L6264" i="22"/>
  <c r="M6263" i="22"/>
  <c r="S6262" i="22"/>
  <c r="N6264" i="22" l="1"/>
  <c r="P6264" i="22" s="1"/>
  <c r="Q6264" i="22" s="1"/>
  <c r="U6264" i="22" s="1"/>
  <c r="M6264" i="22"/>
  <c r="K6265" i="22"/>
  <c r="O6265" i="22" s="1"/>
  <c r="T6265" i="22"/>
  <c r="G6266" i="22"/>
  <c r="J6266" i="22" s="1"/>
  <c r="R6263" i="22"/>
  <c r="S6263" i="22"/>
  <c r="N6265" i="22"/>
  <c r="L6265" i="22"/>
  <c r="K6266" i="22" l="1"/>
  <c r="O6266" i="22" s="1"/>
  <c r="M6265" i="22"/>
  <c r="T6266" i="22"/>
  <c r="G6267" i="22"/>
  <c r="P6265" i="22"/>
  <c r="Q6265" i="22" s="1"/>
  <c r="U6265" i="22" s="1"/>
  <c r="R6264" i="22"/>
  <c r="S6264" i="22"/>
  <c r="N6266" i="22"/>
  <c r="L6266" i="22"/>
  <c r="K6267" i="22"/>
  <c r="O6267" i="22" s="1"/>
  <c r="M6266" i="22" l="1"/>
  <c r="T6267" i="22"/>
  <c r="G6268" i="22"/>
  <c r="J6267" i="22"/>
  <c r="N6267" i="22" s="1"/>
  <c r="P6266" i="22"/>
  <c r="Q6266" i="22" s="1"/>
  <c r="U6266" i="22" s="1"/>
  <c r="L6267" i="22"/>
  <c r="S6265" i="22"/>
  <c r="K6268" i="22"/>
  <c r="O6268" i="22" s="1"/>
  <c r="R6265" i="22"/>
  <c r="J6268" i="22" l="1"/>
  <c r="N6268" i="22" s="1"/>
  <c r="T6268" i="22"/>
  <c r="G6269" i="22"/>
  <c r="P6267" i="22"/>
  <c r="Q6267" i="22" s="1"/>
  <c r="U6267" i="22" s="1"/>
  <c r="R6266" i="22"/>
  <c r="K6269" i="22"/>
  <c r="O6269" i="22" s="1"/>
  <c r="L6268" i="22"/>
  <c r="M6268" i="22" s="1"/>
  <c r="S6266" i="22"/>
  <c r="M6267" i="22"/>
  <c r="J6269" i="22" l="1"/>
  <c r="N6269" i="22" s="1"/>
  <c r="T6269" i="22"/>
  <c r="G6270" i="22"/>
  <c r="P6268" i="22"/>
  <c r="Q6268" i="22" s="1"/>
  <c r="U6268" i="22" s="1"/>
  <c r="S6267" i="22"/>
  <c r="K6270" i="22"/>
  <c r="O6270" i="22" s="1"/>
  <c r="L6269" i="22"/>
  <c r="R6267" i="22"/>
  <c r="T6270" i="22" l="1"/>
  <c r="G6271" i="22"/>
  <c r="J6270" i="22"/>
  <c r="N6270" i="22" s="1"/>
  <c r="P6269" i="22"/>
  <c r="Q6269" i="22" s="1"/>
  <c r="U6269" i="22" s="1"/>
  <c r="R6268" i="22"/>
  <c r="L6270" i="22"/>
  <c r="K6271" i="22"/>
  <c r="O6271" i="22" s="1"/>
  <c r="M6269" i="22"/>
  <c r="S6268" i="22"/>
  <c r="J6271" i="22" l="1"/>
  <c r="N6271" i="22" s="1"/>
  <c r="T6271" i="22"/>
  <c r="G6272" i="22"/>
  <c r="R6269" i="22"/>
  <c r="P6270" i="22"/>
  <c r="Q6270" i="22" s="1"/>
  <c r="U6270" i="22" s="1"/>
  <c r="S6269" i="22"/>
  <c r="L6271" i="22"/>
  <c r="M6271" i="22" s="1"/>
  <c r="K6272" i="22"/>
  <c r="O6272" i="22" s="1"/>
  <c r="M6270" i="22"/>
  <c r="J6272" i="22" l="1"/>
  <c r="T6272" i="22"/>
  <c r="G6273" i="22"/>
  <c r="P6271" i="22"/>
  <c r="Q6271" i="22" s="1"/>
  <c r="U6271" i="22" s="1"/>
  <c r="R6270" i="22"/>
  <c r="S6270" i="22"/>
  <c r="N6272" i="22"/>
  <c r="L6272" i="22"/>
  <c r="J6273" i="22" l="1"/>
  <c r="K6273" i="22"/>
  <c r="O6273" i="22" s="1"/>
  <c r="T6273" i="22"/>
  <c r="G6274" i="22"/>
  <c r="P6272" i="22"/>
  <c r="Q6272" i="22" s="1"/>
  <c r="U6272" i="22" s="1"/>
  <c r="L6273" i="22"/>
  <c r="M6273" i="22" s="1"/>
  <c r="J6274" i="22"/>
  <c r="N6273" i="22"/>
  <c r="S6271" i="22"/>
  <c r="M6272" i="22"/>
  <c r="R6271" i="22"/>
  <c r="K6274" i="22" l="1"/>
  <c r="O6274" i="22" s="1"/>
  <c r="T6274" i="22"/>
  <c r="G6275" i="22"/>
  <c r="P6273" i="22"/>
  <c r="Q6273" i="22" s="1"/>
  <c r="U6273" i="22" s="1"/>
  <c r="R6272" i="22"/>
  <c r="N6274" i="22"/>
  <c r="J6275" i="22"/>
  <c r="L6274" i="22"/>
  <c r="S6272" i="22"/>
  <c r="K6275" i="22"/>
  <c r="O6275" i="22" s="1"/>
  <c r="M6274" i="22" l="1"/>
  <c r="T6275" i="22"/>
  <c r="G6276" i="22"/>
  <c r="P6274" i="22"/>
  <c r="Q6274" i="22" s="1"/>
  <c r="U6274" i="22" s="1"/>
  <c r="R6273" i="22"/>
  <c r="J6276" i="22"/>
  <c r="N6275" i="22"/>
  <c r="S6273" i="22"/>
  <c r="L6275" i="22"/>
  <c r="M6275" i="22" s="1"/>
  <c r="T6276" i="22" l="1"/>
  <c r="G6277" i="22"/>
  <c r="K6276" i="22"/>
  <c r="O6276" i="22" s="1"/>
  <c r="R6274" i="22"/>
  <c r="P6275" i="22"/>
  <c r="Q6275" i="22" s="1"/>
  <c r="U6275" i="22" s="1"/>
  <c r="S6274" i="22"/>
  <c r="N6276" i="22"/>
  <c r="J6277" i="22"/>
  <c r="L6276" i="22"/>
  <c r="K6277" i="22" l="1"/>
  <c r="O6277" i="22" s="1"/>
  <c r="M6276" i="22"/>
  <c r="T6277" i="22"/>
  <c r="G6278" i="22"/>
  <c r="R6275" i="22"/>
  <c r="P6276" i="22"/>
  <c r="Q6276" i="22" s="1"/>
  <c r="U6276" i="22" s="1"/>
  <c r="K6278" i="22"/>
  <c r="O6278" i="22" s="1"/>
  <c r="S6275" i="22"/>
  <c r="N6277" i="22"/>
  <c r="J6278" i="22"/>
  <c r="L6277" i="22"/>
  <c r="T6278" i="22" l="1"/>
  <c r="G6279" i="22"/>
  <c r="R6276" i="22"/>
  <c r="P6277" i="22"/>
  <c r="Q6277" i="22" s="1"/>
  <c r="U6277" i="22" s="1"/>
  <c r="S6276" i="22"/>
  <c r="L6278" i="22"/>
  <c r="M6278" i="22" s="1"/>
  <c r="K6279" i="22"/>
  <c r="O6279" i="22" s="1"/>
  <c r="N6278" i="22"/>
  <c r="J6279" i="22"/>
  <c r="M6277" i="22"/>
  <c r="T6279" i="22" l="1"/>
  <c r="G6280" i="22"/>
  <c r="P6278" i="22"/>
  <c r="Q6278" i="22" s="1"/>
  <c r="U6278" i="22" s="1"/>
  <c r="R6277" i="22"/>
  <c r="S6277" i="22"/>
  <c r="K6280" i="22"/>
  <c r="O6280" i="22" s="1"/>
  <c r="L6279" i="22"/>
  <c r="J6280" i="22"/>
  <c r="N6279" i="22"/>
  <c r="T6280" i="22" l="1"/>
  <c r="G6281" i="22"/>
  <c r="J6281" i="22" s="1"/>
  <c r="P6279" i="22"/>
  <c r="Q6279" i="22" s="1"/>
  <c r="U6279" i="22" s="1"/>
  <c r="L6280" i="22"/>
  <c r="M6280" i="22" s="1"/>
  <c r="K6281" i="22"/>
  <c r="O6281" i="22" s="1"/>
  <c r="N6280" i="22"/>
  <c r="S6278" i="22"/>
  <c r="M6279" i="22"/>
  <c r="R6278" i="22"/>
  <c r="P6280" i="22" l="1"/>
  <c r="Q6280" i="22" s="1"/>
  <c r="U6280" i="22" s="1"/>
  <c r="T6281" i="22"/>
  <c r="G6282" i="22"/>
  <c r="R6279" i="22"/>
  <c r="K6282" i="22"/>
  <c r="O6282" i="22" s="1"/>
  <c r="S6279" i="22"/>
  <c r="L6281" i="22"/>
  <c r="M6281" i="22" s="1"/>
  <c r="N6281" i="22"/>
  <c r="J6282" i="22"/>
  <c r="T6282" i="22" l="1"/>
  <c r="G6283" i="22"/>
  <c r="R6280" i="22"/>
  <c r="P6281" i="22"/>
  <c r="Q6281" i="22" s="1"/>
  <c r="U6281" i="22" s="1"/>
  <c r="K6283" i="22"/>
  <c r="O6283" i="22" s="1"/>
  <c r="S6280" i="22"/>
  <c r="N6282" i="22"/>
  <c r="J6283" i="22"/>
  <c r="L6282" i="22"/>
  <c r="M6282" i="22" s="1"/>
  <c r="T6283" i="22" l="1"/>
  <c r="G6284" i="22"/>
  <c r="R6281" i="22"/>
  <c r="P6282" i="22"/>
  <c r="Q6282" i="22" s="1"/>
  <c r="U6282" i="22" s="1"/>
  <c r="L6283" i="22"/>
  <c r="M6283" i="22" s="1"/>
  <c r="S6281" i="22"/>
  <c r="N6283" i="22"/>
  <c r="J6284" i="22"/>
  <c r="K6284" i="22"/>
  <c r="O6284" i="22" s="1"/>
  <c r="T6284" i="22" l="1"/>
  <c r="G6285" i="22"/>
  <c r="R6282" i="22"/>
  <c r="P6283" i="22"/>
  <c r="Q6283" i="22" s="1"/>
  <c r="U6283" i="22" s="1"/>
  <c r="L6284" i="22"/>
  <c r="S6282" i="22"/>
  <c r="K6285" i="22"/>
  <c r="O6285" i="22" s="1"/>
  <c r="J6285" i="22"/>
  <c r="N6284" i="22"/>
  <c r="T6285" i="22" l="1"/>
  <c r="G6286" i="22"/>
  <c r="R6283" i="22"/>
  <c r="P6284" i="22"/>
  <c r="Q6284" i="22" s="1"/>
  <c r="U6284" i="22" s="1"/>
  <c r="S6283" i="22"/>
  <c r="L6285" i="22"/>
  <c r="M6284" i="22"/>
  <c r="J6286" i="22"/>
  <c r="N6285" i="22"/>
  <c r="K6286" i="22"/>
  <c r="O6286" i="22" s="1"/>
  <c r="T6286" i="22" l="1"/>
  <c r="G6287" i="22"/>
  <c r="P6285" i="22"/>
  <c r="Q6285" i="22" s="1"/>
  <c r="U6285" i="22" s="1"/>
  <c r="R6284" i="22"/>
  <c r="S6284" i="22"/>
  <c r="K6287" i="22"/>
  <c r="O6287" i="22" s="1"/>
  <c r="L6286" i="22"/>
  <c r="M6285" i="22"/>
  <c r="N6286" i="22"/>
  <c r="J6287" i="22"/>
  <c r="T6287" i="22" l="1"/>
  <c r="G6288" i="22"/>
  <c r="J6288" i="22" s="1"/>
  <c r="P6286" i="22"/>
  <c r="Q6286" i="22" s="1"/>
  <c r="U6286" i="22" s="1"/>
  <c r="L6287" i="22"/>
  <c r="M6287" i="22" s="1"/>
  <c r="M6286" i="22"/>
  <c r="N6287" i="22"/>
  <c r="R6285" i="22"/>
  <c r="K6288" i="22"/>
  <c r="O6288" i="22" s="1"/>
  <c r="S6285" i="22"/>
  <c r="T6288" i="22" l="1"/>
  <c r="G6289" i="22"/>
  <c r="P6287" i="22"/>
  <c r="Q6287" i="22" s="1"/>
  <c r="U6287" i="22" s="1"/>
  <c r="S6286" i="22"/>
  <c r="R6286" i="22"/>
  <c r="K6289" i="22"/>
  <c r="O6289" i="22" s="1"/>
  <c r="L6288" i="22"/>
  <c r="M6288" i="22" s="1"/>
  <c r="N6288" i="22"/>
  <c r="J6289" i="22"/>
  <c r="T6289" i="22" l="1"/>
  <c r="G6290" i="22"/>
  <c r="J6290" i="22" s="1"/>
  <c r="P6288" i="22"/>
  <c r="Q6288" i="22" s="1"/>
  <c r="U6288" i="22" s="1"/>
  <c r="S6287" i="22"/>
  <c r="R6287" i="22"/>
  <c r="K6290" i="22"/>
  <c r="O6290" i="22" s="1"/>
  <c r="N6289" i="22"/>
  <c r="L6289" i="22"/>
  <c r="T6290" i="22" l="1"/>
  <c r="G6291" i="22"/>
  <c r="P6289" i="22"/>
  <c r="Q6289" i="22" s="1"/>
  <c r="U6289" i="22" s="1"/>
  <c r="L6290" i="22"/>
  <c r="R6288" i="22"/>
  <c r="K6291" i="22"/>
  <c r="O6291" i="22" s="1"/>
  <c r="N6290" i="22"/>
  <c r="M6289" i="22"/>
  <c r="S6288" i="22"/>
  <c r="T6291" i="22" l="1"/>
  <c r="G6292" i="22"/>
  <c r="J6291" i="22"/>
  <c r="N6291" i="22" s="1"/>
  <c r="P6290" i="22"/>
  <c r="Q6290" i="22" s="1"/>
  <c r="U6290" i="22" s="1"/>
  <c r="S6289" i="22"/>
  <c r="R6289" i="22"/>
  <c r="L6291" i="22"/>
  <c r="M6290" i="22"/>
  <c r="J6292" i="22" l="1"/>
  <c r="N6292" i="22" s="1"/>
  <c r="T6292" i="22"/>
  <c r="G6293" i="22"/>
  <c r="K6292" i="22"/>
  <c r="O6292" i="22" s="1"/>
  <c r="P6291" i="22"/>
  <c r="Q6291" i="22" s="1"/>
  <c r="U6291" i="22" s="1"/>
  <c r="S6290" i="22"/>
  <c r="R6290" i="22"/>
  <c r="L6292" i="22"/>
  <c r="M6291" i="22"/>
  <c r="J6293" i="22" l="1"/>
  <c r="K6293" i="22"/>
  <c r="O6293" i="22" s="1"/>
  <c r="T6293" i="22"/>
  <c r="G6294" i="22"/>
  <c r="P6292" i="22"/>
  <c r="Q6292" i="22" s="1"/>
  <c r="U6292" i="22" s="1"/>
  <c r="N6293" i="22"/>
  <c r="J6294" i="22"/>
  <c r="L6293" i="22"/>
  <c r="R6291" i="22"/>
  <c r="M6292" i="22"/>
  <c r="S6291" i="22"/>
  <c r="K6294" i="22" l="1"/>
  <c r="O6294" i="22" s="1"/>
  <c r="M6293" i="22"/>
  <c r="T6294" i="22"/>
  <c r="G6295" i="22"/>
  <c r="J6295" i="22" s="1"/>
  <c r="P6293" i="22"/>
  <c r="Q6293" i="22" s="1"/>
  <c r="U6293" i="22" s="1"/>
  <c r="S6292" i="22"/>
  <c r="K6295" i="22"/>
  <c r="O6295" i="22" s="1"/>
  <c r="R6292" i="22"/>
  <c r="N6294" i="22"/>
  <c r="L6294" i="22"/>
  <c r="T6295" i="22" l="1"/>
  <c r="G6296" i="22"/>
  <c r="P6294" i="22"/>
  <c r="Q6294" i="22" s="1"/>
  <c r="U6294" i="22" s="1"/>
  <c r="K6296" i="22"/>
  <c r="O6296" i="22" s="1"/>
  <c r="N6295" i="22"/>
  <c r="J6296" i="22"/>
  <c r="R6293" i="22"/>
  <c r="L6295" i="22"/>
  <c r="M6294" i="22"/>
  <c r="S6293" i="22"/>
  <c r="T6296" i="22" l="1"/>
  <c r="G6297" i="22"/>
  <c r="P6295" i="22"/>
  <c r="Q6295" i="22" s="1"/>
  <c r="U6295" i="22" s="1"/>
  <c r="R6294" i="22"/>
  <c r="N6296" i="22"/>
  <c r="J6297" i="22"/>
  <c r="L6296" i="22"/>
  <c r="M6296" i="22" s="1"/>
  <c r="S6294" i="22"/>
  <c r="M6295" i="22"/>
  <c r="K6297" i="22"/>
  <c r="O6297" i="22" s="1"/>
  <c r="T6297" i="22" l="1"/>
  <c r="G6298" i="22"/>
  <c r="P6296" i="22"/>
  <c r="Q6296" i="22" s="1"/>
  <c r="U6296" i="22" s="1"/>
  <c r="K6298" i="22"/>
  <c r="O6298" i="22" s="1"/>
  <c r="N6297" i="22"/>
  <c r="J6298" i="22"/>
  <c r="L6297" i="22"/>
  <c r="M6297" i="22" s="1"/>
  <c r="S6295" i="22"/>
  <c r="R6295" i="22"/>
  <c r="T6298" i="22" l="1"/>
  <c r="G6299" i="22"/>
  <c r="J6299" i="22" s="1"/>
  <c r="P6297" i="22"/>
  <c r="Q6297" i="22" s="1"/>
  <c r="U6297" i="22" s="1"/>
  <c r="R6296" i="22"/>
  <c r="S6296" i="22"/>
  <c r="N6298" i="22"/>
  <c r="L6298" i="22"/>
  <c r="K6299" i="22" l="1"/>
  <c r="O6299" i="22" s="1"/>
  <c r="T6299" i="22"/>
  <c r="G6300" i="22"/>
  <c r="P6298" i="22"/>
  <c r="Q6298" i="22" s="1"/>
  <c r="U6298" i="22" s="1"/>
  <c r="N6299" i="22"/>
  <c r="J6300" i="22"/>
  <c r="L6299" i="22"/>
  <c r="M6298" i="22"/>
  <c r="S6297" i="22"/>
  <c r="R6297" i="22"/>
  <c r="T6300" i="22" l="1"/>
  <c r="G6301" i="22"/>
  <c r="J6301" i="22" s="1"/>
  <c r="K6300" i="22"/>
  <c r="O6300" i="22" s="1"/>
  <c r="P6299" i="22"/>
  <c r="Q6299" i="22" s="1"/>
  <c r="U6299" i="22" s="1"/>
  <c r="L6300" i="22"/>
  <c r="S6298" i="22"/>
  <c r="N6300" i="22"/>
  <c r="M6299" i="22"/>
  <c r="R6298" i="22"/>
  <c r="K6301" i="22" l="1"/>
  <c r="O6301" i="22" s="1"/>
  <c r="T6301" i="22"/>
  <c r="G6302" i="22"/>
  <c r="J6302" i="22" s="1"/>
  <c r="M6300" i="22"/>
  <c r="P6300" i="22"/>
  <c r="Q6300" i="22" s="1"/>
  <c r="U6300" i="22" s="1"/>
  <c r="S6299" i="22"/>
  <c r="N6301" i="22"/>
  <c r="L6301" i="22"/>
  <c r="K6302" i="22"/>
  <c r="O6302" i="22" s="1"/>
  <c r="R6299" i="22"/>
  <c r="M6301" i="22" l="1"/>
  <c r="T6302" i="22"/>
  <c r="G6303" i="22"/>
  <c r="P6301" i="22"/>
  <c r="Q6301" i="22" s="1"/>
  <c r="U6301" i="22" s="1"/>
  <c r="J6303" i="22"/>
  <c r="N6302" i="22"/>
  <c r="R6300" i="22"/>
  <c r="S6300" i="22"/>
  <c r="K6303" i="22"/>
  <c r="O6303" i="22" s="1"/>
  <c r="L6302" i="22"/>
  <c r="T6303" i="22" l="1"/>
  <c r="G6304" i="22"/>
  <c r="P6302" i="22"/>
  <c r="Q6302" i="22" s="1"/>
  <c r="U6302" i="22" s="1"/>
  <c r="S6301" i="22"/>
  <c r="L6303" i="22"/>
  <c r="M6303" i="22" s="1"/>
  <c r="M6302" i="22"/>
  <c r="R6301" i="22"/>
  <c r="K6304" i="22"/>
  <c r="O6304" i="22" s="1"/>
  <c r="N6303" i="22"/>
  <c r="J6304" i="22"/>
  <c r="T6304" i="22" l="1"/>
  <c r="G6305" i="22"/>
  <c r="S6302" i="22"/>
  <c r="R6302" i="22"/>
  <c r="P6303" i="22"/>
  <c r="Q6303" i="22" s="1"/>
  <c r="U6303" i="22" s="1"/>
  <c r="N6304" i="22"/>
  <c r="J6305" i="22"/>
  <c r="K6305" i="22"/>
  <c r="O6305" i="22" s="1"/>
  <c r="L6304" i="22"/>
  <c r="T6305" i="22" l="1"/>
  <c r="G6306" i="22"/>
  <c r="J6306" i="22" s="1"/>
  <c r="P6304" i="22"/>
  <c r="Q6304" i="22" s="1"/>
  <c r="U6304" i="22" s="1"/>
  <c r="S6303" i="22"/>
  <c r="R6303" i="22"/>
  <c r="L6305" i="22"/>
  <c r="M6304" i="22"/>
  <c r="N6305" i="22"/>
  <c r="K6306" i="22" l="1"/>
  <c r="O6306" i="22" s="1"/>
  <c r="T6306" i="22"/>
  <c r="G6307" i="22"/>
  <c r="P6305" i="22"/>
  <c r="Q6305" i="22" s="1"/>
  <c r="U6305" i="22" s="1"/>
  <c r="L6306" i="22"/>
  <c r="M6306" i="22" s="1"/>
  <c r="M6305" i="22"/>
  <c r="R6304" i="22"/>
  <c r="N6306" i="22"/>
  <c r="J6307" i="22"/>
  <c r="S6304" i="22"/>
  <c r="K6307" i="22" l="1"/>
  <c r="O6307" i="22" s="1"/>
  <c r="T6307" i="22"/>
  <c r="G6308" i="22"/>
  <c r="P6306" i="22"/>
  <c r="Q6306" i="22" s="1"/>
  <c r="U6306" i="22" s="1"/>
  <c r="R6305" i="22"/>
  <c r="S6305" i="22"/>
  <c r="N6307" i="22"/>
  <c r="L6307" i="22"/>
  <c r="K6308" i="22" l="1"/>
  <c r="O6308" i="22" s="1"/>
  <c r="T6308" i="22"/>
  <c r="G6309" i="22"/>
  <c r="K6309" i="22" s="1"/>
  <c r="O6309" i="22" s="1"/>
  <c r="J6308" i="22"/>
  <c r="N6308" i="22" s="1"/>
  <c r="P6307" i="22"/>
  <c r="Q6307" i="22" s="1"/>
  <c r="U6307" i="22" s="1"/>
  <c r="R6306" i="22"/>
  <c r="S6306" i="22"/>
  <c r="L6308" i="22"/>
  <c r="M6307" i="22"/>
  <c r="T6309" i="22" l="1"/>
  <c r="G6310" i="22"/>
  <c r="K6310" i="22" s="1"/>
  <c r="O6310" i="22" s="1"/>
  <c r="J6309" i="22"/>
  <c r="J6310" i="22" s="1"/>
  <c r="P6308" i="22"/>
  <c r="Q6308" i="22" s="1"/>
  <c r="U6308" i="22" s="1"/>
  <c r="L6309" i="22"/>
  <c r="S6307" i="22"/>
  <c r="M6308" i="22"/>
  <c r="R6307" i="22"/>
  <c r="N6309" i="22" l="1"/>
  <c r="P6309" i="22" s="1"/>
  <c r="Q6309" i="22" s="1"/>
  <c r="U6309" i="22" s="1"/>
  <c r="T6310" i="22"/>
  <c r="G6311" i="22"/>
  <c r="J6311" i="22" s="1"/>
  <c r="S6308" i="22"/>
  <c r="R6308" i="22"/>
  <c r="N6310" i="22"/>
  <c r="L6310" i="22"/>
  <c r="M6310" i="22" s="1"/>
  <c r="M6309" i="22"/>
  <c r="K6311" i="22" l="1"/>
  <c r="O6311" i="22" s="1"/>
  <c r="T6311" i="22"/>
  <c r="G6312" i="22"/>
  <c r="S6309" i="22"/>
  <c r="P6310" i="22"/>
  <c r="Q6310" i="22" s="1"/>
  <c r="U6310" i="22" s="1"/>
  <c r="R6309" i="22"/>
  <c r="L6311" i="22"/>
  <c r="M6311" i="22" s="1"/>
  <c r="N6311" i="22"/>
  <c r="J6312" i="22"/>
  <c r="K6312" i="22" l="1"/>
  <c r="O6312" i="22" s="1"/>
  <c r="T6312" i="22"/>
  <c r="G6313" i="22"/>
  <c r="S6310" i="22"/>
  <c r="P6311" i="22"/>
  <c r="Q6311" i="22" s="1"/>
  <c r="U6311" i="22" s="1"/>
  <c r="N6312" i="22"/>
  <c r="R6310" i="22"/>
  <c r="L6312" i="22"/>
  <c r="K6313" i="22" l="1"/>
  <c r="O6313" i="22" s="1"/>
  <c r="M6312" i="22"/>
  <c r="T6313" i="22"/>
  <c r="G6314" i="22"/>
  <c r="K6314" i="22" s="1"/>
  <c r="O6314" i="22" s="1"/>
  <c r="J6313" i="22"/>
  <c r="N6313" i="22" s="1"/>
  <c r="S6311" i="22"/>
  <c r="P6312" i="22"/>
  <c r="Q6312" i="22" s="1"/>
  <c r="U6312" i="22" s="1"/>
  <c r="L6313" i="22"/>
  <c r="R6311" i="22"/>
  <c r="M6313" i="22" l="1"/>
  <c r="J6314" i="22"/>
  <c r="N6314" i="22" s="1"/>
  <c r="T6314" i="22"/>
  <c r="G6315" i="22"/>
  <c r="K6315" i="22" s="1"/>
  <c r="O6315" i="22" s="1"/>
  <c r="S6312" i="22"/>
  <c r="P6313" i="22"/>
  <c r="Q6313" i="22" s="1"/>
  <c r="U6313" i="22" s="1"/>
  <c r="R6312" i="22"/>
  <c r="J6315" i="22"/>
  <c r="L6314" i="22"/>
  <c r="T6315" i="22" l="1"/>
  <c r="G6316" i="22"/>
  <c r="P6314" i="22"/>
  <c r="Q6314" i="22" s="1"/>
  <c r="U6314" i="22" s="1"/>
  <c r="S6313" i="22"/>
  <c r="R6313" i="22"/>
  <c r="N6315" i="22"/>
  <c r="L6315" i="22"/>
  <c r="M6315" i="22" s="1"/>
  <c r="M6314" i="22"/>
  <c r="K6316" i="22"/>
  <c r="O6316" i="22" s="1"/>
  <c r="T6316" i="22" l="1"/>
  <c r="G6317" i="22"/>
  <c r="J6316" i="22"/>
  <c r="P6315" i="22"/>
  <c r="Q6315" i="22" s="1"/>
  <c r="U6315" i="22" s="1"/>
  <c r="K6317" i="22"/>
  <c r="O6317" i="22" s="1"/>
  <c r="N6316" i="22"/>
  <c r="R6314" i="22"/>
  <c r="L6316" i="22"/>
  <c r="S6314" i="22"/>
  <c r="T6317" i="22" l="1"/>
  <c r="G6318" i="22"/>
  <c r="J6317" i="22"/>
  <c r="N6317" i="22" s="1"/>
  <c r="P6316" i="22"/>
  <c r="Q6316" i="22" s="1"/>
  <c r="U6316" i="22" s="1"/>
  <c r="L6317" i="22"/>
  <c r="J6318" i="22"/>
  <c r="S6315" i="22"/>
  <c r="M6316" i="22"/>
  <c r="R6315" i="22"/>
  <c r="K6318" i="22"/>
  <c r="O6318" i="22" s="1"/>
  <c r="M6317" i="22" l="1"/>
  <c r="T6318" i="22"/>
  <c r="G6319" i="22"/>
  <c r="P6317" i="22"/>
  <c r="Q6317" i="22" s="1"/>
  <c r="U6317" i="22" s="1"/>
  <c r="R6316" i="22"/>
  <c r="S6316" i="22"/>
  <c r="L6318" i="22"/>
  <c r="N6318" i="22"/>
  <c r="J6319" i="22"/>
  <c r="T6319" i="22" l="1"/>
  <c r="G6320" i="22"/>
  <c r="K6319" i="22"/>
  <c r="O6319" i="22" s="1"/>
  <c r="P6318" i="22"/>
  <c r="Q6318" i="22" s="1"/>
  <c r="U6318" i="22" s="1"/>
  <c r="S6317" i="22"/>
  <c r="R6317" i="22"/>
  <c r="N6319" i="22"/>
  <c r="L6319" i="22"/>
  <c r="M6318" i="22"/>
  <c r="K6320" i="22" l="1"/>
  <c r="O6320" i="22" s="1"/>
  <c r="T6320" i="22"/>
  <c r="G6321" i="22"/>
  <c r="J6320" i="22"/>
  <c r="N6320" i="22" s="1"/>
  <c r="P6319" i="22"/>
  <c r="Q6319" i="22" s="1"/>
  <c r="U6319" i="22" s="1"/>
  <c r="L6320" i="22"/>
  <c r="M6319" i="22"/>
  <c r="R6318" i="22"/>
  <c r="S6318" i="22"/>
  <c r="K6321" i="22" l="1"/>
  <c r="O6321" i="22" s="1"/>
  <c r="J6321" i="22"/>
  <c r="N6321" i="22" s="1"/>
  <c r="T6321" i="22"/>
  <c r="G6322" i="22"/>
  <c r="K6322" i="22" s="1"/>
  <c r="O6322" i="22" s="1"/>
  <c r="P6320" i="22"/>
  <c r="Q6320" i="22" s="1"/>
  <c r="U6320" i="22" s="1"/>
  <c r="R6319" i="22"/>
  <c r="S6319" i="22"/>
  <c r="L6321" i="22"/>
  <c r="M6321" i="22" s="1"/>
  <c r="M6320" i="22"/>
  <c r="J6322" i="22" l="1"/>
  <c r="N6322" i="22" s="1"/>
  <c r="T6322" i="22"/>
  <c r="G6323" i="22"/>
  <c r="P6321" i="22"/>
  <c r="Q6321" i="22" s="1"/>
  <c r="U6321" i="22" s="1"/>
  <c r="R6320" i="22"/>
  <c r="S6320" i="22"/>
  <c r="J6323" i="22"/>
  <c r="L6322" i="22"/>
  <c r="M6322" i="22" s="1"/>
  <c r="K6323" i="22"/>
  <c r="O6323" i="22" s="1"/>
  <c r="T6323" i="22" l="1"/>
  <c r="G6324" i="22"/>
  <c r="J6324" i="22" s="1"/>
  <c r="P6322" i="22"/>
  <c r="Q6322" i="22" s="1"/>
  <c r="U6322" i="22" s="1"/>
  <c r="L6323" i="22"/>
  <c r="S6321" i="22"/>
  <c r="K6324" i="22"/>
  <c r="O6324" i="22" s="1"/>
  <c r="N6323" i="22"/>
  <c r="R6321" i="22"/>
  <c r="T6324" i="22" l="1"/>
  <c r="G6325" i="22"/>
  <c r="P6323" i="22"/>
  <c r="Q6323" i="22" s="1"/>
  <c r="U6323" i="22" s="1"/>
  <c r="S6322" i="22"/>
  <c r="L6324" i="22"/>
  <c r="M6324" i="22" s="1"/>
  <c r="K6325" i="22"/>
  <c r="O6325" i="22" s="1"/>
  <c r="R6322" i="22"/>
  <c r="N6324" i="22"/>
  <c r="J6325" i="22"/>
  <c r="M6323" i="22"/>
  <c r="T6325" i="22" l="1"/>
  <c r="G6326" i="22"/>
  <c r="R6323" i="22"/>
  <c r="P6324" i="22"/>
  <c r="Q6324" i="22" s="1"/>
  <c r="U6324" i="22" s="1"/>
  <c r="N6325" i="22"/>
  <c r="J6326" i="22"/>
  <c r="L6325" i="22"/>
  <c r="M6325" i="22" s="1"/>
  <c r="S6323" i="22"/>
  <c r="T6326" i="22" l="1"/>
  <c r="G6327" i="22"/>
  <c r="K6326" i="22"/>
  <c r="O6326" i="22" s="1"/>
  <c r="R6324" i="22"/>
  <c r="P6325" i="22"/>
  <c r="Q6325" i="22" s="1"/>
  <c r="U6325" i="22" s="1"/>
  <c r="S6324" i="22"/>
  <c r="N6326" i="22"/>
  <c r="J6327" i="22"/>
  <c r="L6326" i="22"/>
  <c r="K6327" i="22" l="1"/>
  <c r="O6327" i="22" s="1"/>
  <c r="T6327" i="22"/>
  <c r="G6328" i="22"/>
  <c r="P6326" i="22"/>
  <c r="Q6326" i="22" s="1"/>
  <c r="U6326" i="22" s="1"/>
  <c r="R6325" i="22"/>
  <c r="S6325" i="22"/>
  <c r="L6327" i="22"/>
  <c r="M6327" i="22" s="1"/>
  <c r="M6326" i="22"/>
  <c r="J6328" i="22"/>
  <c r="N6327" i="22"/>
  <c r="T6328" i="22" l="1"/>
  <c r="G6329" i="22"/>
  <c r="K6328" i="22"/>
  <c r="O6328" i="22" s="1"/>
  <c r="P6327" i="22"/>
  <c r="Q6327" i="22" s="1"/>
  <c r="U6327" i="22" s="1"/>
  <c r="L6328" i="22"/>
  <c r="S6326" i="22"/>
  <c r="N6328" i="22"/>
  <c r="J6329" i="22"/>
  <c r="R6326" i="22"/>
  <c r="K6329" i="22" l="1"/>
  <c r="O6329" i="22" s="1"/>
  <c r="T6329" i="22"/>
  <c r="G6330" i="22"/>
  <c r="P6328" i="22"/>
  <c r="Q6328" i="22" s="1"/>
  <c r="U6328" i="22" s="1"/>
  <c r="S6327" i="22"/>
  <c r="R6327" i="22"/>
  <c r="K6330" i="22"/>
  <c r="O6330" i="22" s="1"/>
  <c r="L6329" i="22"/>
  <c r="N6329" i="22"/>
  <c r="J6330" i="22"/>
  <c r="M6328" i="22"/>
  <c r="T6330" i="22" l="1"/>
  <c r="G6331" i="22"/>
  <c r="J6331" i="22" s="1"/>
  <c r="P6329" i="22"/>
  <c r="Q6329" i="22" s="1"/>
  <c r="U6329" i="22" s="1"/>
  <c r="L6330" i="22"/>
  <c r="M6330" i="22" s="1"/>
  <c r="K6331" i="22"/>
  <c r="O6331" i="22" s="1"/>
  <c r="R6328" i="22"/>
  <c r="N6330" i="22"/>
  <c r="M6329" i="22"/>
  <c r="S6328" i="22"/>
  <c r="T6331" i="22" l="1"/>
  <c r="G6332" i="22"/>
  <c r="R6329" i="22"/>
  <c r="P6330" i="22"/>
  <c r="Q6330" i="22" s="1"/>
  <c r="U6330" i="22" s="1"/>
  <c r="S6329" i="22"/>
  <c r="J6332" i="22"/>
  <c r="N6331" i="22"/>
  <c r="L6331" i="22"/>
  <c r="M6331" i="22" s="1"/>
  <c r="K6332" i="22"/>
  <c r="O6332" i="22" s="1"/>
  <c r="T6332" i="22" l="1"/>
  <c r="G6333" i="22"/>
  <c r="P6331" i="22"/>
  <c r="Q6331" i="22" s="1"/>
  <c r="U6331" i="22" s="1"/>
  <c r="R6330" i="22"/>
  <c r="S6330" i="22"/>
  <c r="N6332" i="22"/>
  <c r="L6332" i="22"/>
  <c r="M6332" i="22" s="1"/>
  <c r="K6333" i="22"/>
  <c r="O6333" i="22" s="1"/>
  <c r="T6333" i="22" l="1"/>
  <c r="G6334" i="22"/>
  <c r="J6333" i="22"/>
  <c r="J6334" i="22" s="1"/>
  <c r="P6332" i="22"/>
  <c r="Q6332" i="22" s="1"/>
  <c r="U6332" i="22" s="1"/>
  <c r="K6334" i="22"/>
  <c r="O6334" i="22" s="1"/>
  <c r="N6333" i="22"/>
  <c r="S6331" i="22"/>
  <c r="L6333" i="22"/>
  <c r="R6331" i="22"/>
  <c r="M6333" i="22" l="1"/>
  <c r="T6334" i="22"/>
  <c r="G6335" i="22"/>
  <c r="P6333" i="22"/>
  <c r="Q6333" i="22" s="1"/>
  <c r="U6333" i="22" s="1"/>
  <c r="R6332" i="22"/>
  <c r="L6334" i="22"/>
  <c r="M6334" i="22" s="1"/>
  <c r="N6334" i="22"/>
  <c r="S6332" i="22"/>
  <c r="T6335" i="22" l="1"/>
  <c r="G6336" i="22"/>
  <c r="J6335" i="22"/>
  <c r="J6336" i="22" s="1"/>
  <c r="K6335" i="22"/>
  <c r="O6335" i="22" s="1"/>
  <c r="P6334" i="22"/>
  <c r="Q6334" i="22" s="1"/>
  <c r="U6334" i="22" s="1"/>
  <c r="S6333" i="22"/>
  <c r="L6335" i="22"/>
  <c r="R6333" i="22"/>
  <c r="K6336" i="22" l="1"/>
  <c r="O6336" i="22" s="1"/>
  <c r="N6335" i="22"/>
  <c r="P6335" i="22" s="1"/>
  <c r="Q6335" i="22" s="1"/>
  <c r="U6335" i="22" s="1"/>
  <c r="T6336" i="22"/>
  <c r="G6337" i="22"/>
  <c r="M6335" i="22"/>
  <c r="S6334" i="22"/>
  <c r="R6334" i="22"/>
  <c r="N6336" i="22"/>
  <c r="J6337" i="22"/>
  <c r="L6336" i="22"/>
  <c r="M6336" i="22" s="1"/>
  <c r="K6337" i="22"/>
  <c r="O6337" i="22" s="1"/>
  <c r="T6337" i="22" l="1"/>
  <c r="G6338" i="22"/>
  <c r="P6336" i="22"/>
  <c r="Q6336" i="22" s="1"/>
  <c r="U6336" i="22" s="1"/>
  <c r="S6335" i="22"/>
  <c r="R6335" i="22"/>
  <c r="J6338" i="22"/>
  <c r="N6337" i="22"/>
  <c r="K6338" i="22"/>
  <c r="O6338" i="22" s="1"/>
  <c r="L6337" i="22"/>
  <c r="T6338" i="22" l="1"/>
  <c r="G6339" i="22"/>
  <c r="P6337" i="22"/>
  <c r="Q6337" i="22" s="1"/>
  <c r="U6337" i="22" s="1"/>
  <c r="K6339" i="22"/>
  <c r="O6339" i="22" s="1"/>
  <c r="J6339" i="22"/>
  <c r="N6338" i="22"/>
  <c r="R6336" i="22"/>
  <c r="L6338" i="22"/>
  <c r="M6338" i="22" s="1"/>
  <c r="M6337" i="22"/>
  <c r="S6336" i="22"/>
  <c r="T6339" i="22" l="1"/>
  <c r="G6340" i="22"/>
  <c r="P6338" i="22"/>
  <c r="Q6338" i="22" s="1"/>
  <c r="U6338" i="22" s="1"/>
  <c r="S6337" i="22"/>
  <c r="N6339" i="22"/>
  <c r="J6340" i="22"/>
  <c r="L6339" i="22"/>
  <c r="M6339" i="22" s="1"/>
  <c r="K6340" i="22"/>
  <c r="O6340" i="22" s="1"/>
  <c r="R6337" i="22"/>
  <c r="T6340" i="22" l="1"/>
  <c r="G6341" i="22"/>
  <c r="P6339" i="22"/>
  <c r="Q6339" i="22" s="1"/>
  <c r="U6339" i="22" s="1"/>
  <c r="K6341" i="22"/>
  <c r="O6341" i="22" s="1"/>
  <c r="N6340" i="22"/>
  <c r="J6341" i="22"/>
  <c r="R6338" i="22"/>
  <c r="L6340" i="22"/>
  <c r="S6338" i="22"/>
  <c r="T6341" i="22" l="1"/>
  <c r="G6342" i="22"/>
  <c r="P6340" i="22"/>
  <c r="Q6340" i="22" s="1"/>
  <c r="U6340" i="22" s="1"/>
  <c r="S6339" i="22"/>
  <c r="J6342" i="22"/>
  <c r="N6341" i="22"/>
  <c r="L6341" i="22"/>
  <c r="K6342" i="22"/>
  <c r="O6342" i="22" s="1"/>
  <c r="M6340" i="22"/>
  <c r="R6339" i="22"/>
  <c r="T6342" i="22" l="1"/>
  <c r="G6343" i="22"/>
  <c r="S6340" i="22"/>
  <c r="P6341" i="22"/>
  <c r="Q6341" i="22" s="1"/>
  <c r="U6341" i="22" s="1"/>
  <c r="L6342" i="22"/>
  <c r="M6341" i="22"/>
  <c r="J6343" i="22"/>
  <c r="N6342" i="22"/>
  <c r="R6340" i="22"/>
  <c r="K6343" i="22"/>
  <c r="O6343" i="22" s="1"/>
  <c r="T6343" i="22" l="1"/>
  <c r="G6344" i="22"/>
  <c r="S6341" i="22"/>
  <c r="P6342" i="22"/>
  <c r="Q6342" i="22" s="1"/>
  <c r="U6342" i="22" s="1"/>
  <c r="K6344" i="22"/>
  <c r="O6344" i="22" s="1"/>
  <c r="N6343" i="22"/>
  <c r="L6343" i="22"/>
  <c r="R6341" i="22"/>
  <c r="M6342" i="22"/>
  <c r="T6344" i="22" l="1"/>
  <c r="G6345" i="22"/>
  <c r="J6344" i="22"/>
  <c r="N6344" i="22" s="1"/>
  <c r="S6342" i="22"/>
  <c r="P6343" i="22"/>
  <c r="Q6343" i="22" s="1"/>
  <c r="U6343" i="22" s="1"/>
  <c r="R6342" i="22"/>
  <c r="K6345" i="22"/>
  <c r="O6345" i="22" s="1"/>
  <c r="L6344" i="22"/>
  <c r="M6343" i="22"/>
  <c r="M6344" i="22" l="1"/>
  <c r="J6345" i="22"/>
  <c r="T6345" i="22"/>
  <c r="G6346" i="22"/>
  <c r="P6344" i="22"/>
  <c r="Q6344" i="22" s="1"/>
  <c r="U6344" i="22" s="1"/>
  <c r="S6343" i="22"/>
  <c r="R6343" i="22"/>
  <c r="K6346" i="22"/>
  <c r="O6346" i="22" s="1"/>
  <c r="L6345" i="22"/>
  <c r="M6345" i="22" s="1"/>
  <c r="N6345" i="22"/>
  <c r="J6346" i="22"/>
  <c r="T6346" i="22" l="1"/>
  <c r="G6347" i="22"/>
  <c r="P6345" i="22"/>
  <c r="Q6345" i="22" s="1"/>
  <c r="U6345" i="22" s="1"/>
  <c r="J6347" i="22"/>
  <c r="N6346" i="22"/>
  <c r="R6344" i="22"/>
  <c r="L6346" i="22"/>
  <c r="S6344" i="22"/>
  <c r="T6347" i="22" l="1"/>
  <c r="G6348" i="22"/>
  <c r="K6347" i="22"/>
  <c r="O6347" i="22" s="1"/>
  <c r="P6346" i="22"/>
  <c r="Q6346" i="22" s="1"/>
  <c r="U6346" i="22" s="1"/>
  <c r="S6345" i="22"/>
  <c r="R6345" i="22"/>
  <c r="L6347" i="22"/>
  <c r="M6346" i="22"/>
  <c r="J6348" i="22"/>
  <c r="N6347" i="22"/>
  <c r="K6348" i="22" l="1"/>
  <c r="O6348" i="22" s="1"/>
  <c r="T6348" i="22"/>
  <c r="G6349" i="22"/>
  <c r="P6347" i="22"/>
  <c r="Q6347" i="22" s="1"/>
  <c r="U6347" i="22" s="1"/>
  <c r="L6348" i="22"/>
  <c r="M6348" i="22" s="1"/>
  <c r="R6346" i="22"/>
  <c r="K6349" i="22"/>
  <c r="O6349" i="22" s="1"/>
  <c r="N6348" i="22"/>
  <c r="M6347" i="22"/>
  <c r="S6346" i="22"/>
  <c r="T6349" i="22" l="1"/>
  <c r="G6350" i="22"/>
  <c r="J6349" i="22"/>
  <c r="J6350" i="22" s="1"/>
  <c r="P6348" i="22"/>
  <c r="Q6348" i="22" s="1"/>
  <c r="U6348" i="22" s="1"/>
  <c r="S6347" i="22"/>
  <c r="K6350" i="22"/>
  <c r="O6350" i="22" s="1"/>
  <c r="R6347" i="22"/>
  <c r="L6349" i="22"/>
  <c r="N6349" i="22" l="1"/>
  <c r="P6349" i="22" s="1"/>
  <c r="Q6349" i="22" s="1"/>
  <c r="U6349" i="22" s="1"/>
  <c r="M6349" i="22"/>
  <c r="T6350" i="22"/>
  <c r="G6351" i="22"/>
  <c r="N6350" i="22"/>
  <c r="J6351" i="22"/>
  <c r="R6348" i="22"/>
  <c r="L6350" i="22"/>
  <c r="M6350" i="22" s="1"/>
  <c r="S6348" i="22"/>
  <c r="T6351" i="22" l="1"/>
  <c r="G6352" i="22"/>
  <c r="K6351" i="22"/>
  <c r="O6351" i="22" s="1"/>
  <c r="P6350" i="22"/>
  <c r="Q6350" i="22" s="1"/>
  <c r="U6350" i="22" s="1"/>
  <c r="R6349" i="22"/>
  <c r="N6351" i="22"/>
  <c r="S6349" i="22"/>
  <c r="L6351" i="22"/>
  <c r="K6352" i="22" l="1"/>
  <c r="O6352" i="22" s="1"/>
  <c r="M6351" i="22"/>
  <c r="T6352" i="22"/>
  <c r="G6353" i="22"/>
  <c r="J6352" i="22"/>
  <c r="N6352" i="22" s="1"/>
  <c r="P6351" i="22"/>
  <c r="Q6351" i="22" s="1"/>
  <c r="U6351" i="22" s="1"/>
  <c r="S6350" i="22"/>
  <c r="L6352" i="22"/>
  <c r="R6350" i="22"/>
  <c r="K6353" i="22" l="1"/>
  <c r="O6353" i="22" s="1"/>
  <c r="M6352" i="22"/>
  <c r="T6353" i="22"/>
  <c r="G6354" i="22"/>
  <c r="K6354" i="22" s="1"/>
  <c r="O6354" i="22" s="1"/>
  <c r="J6353" i="22"/>
  <c r="N6353" i="22" s="1"/>
  <c r="P6352" i="22"/>
  <c r="Q6352" i="22" s="1"/>
  <c r="U6352" i="22" s="1"/>
  <c r="S6351" i="22"/>
  <c r="R6351" i="22"/>
  <c r="L6353" i="22"/>
  <c r="M6353" i="22" l="1"/>
  <c r="J6354" i="22"/>
  <c r="N6354" i="22" s="1"/>
  <c r="T6354" i="22"/>
  <c r="G6355" i="22"/>
  <c r="P6353" i="22"/>
  <c r="Q6353" i="22" s="1"/>
  <c r="U6353" i="22" s="1"/>
  <c r="S6352" i="22"/>
  <c r="R6352" i="22"/>
  <c r="L6354" i="22"/>
  <c r="M6354" i="22" s="1"/>
  <c r="K6355" i="22"/>
  <c r="O6355" i="22" s="1"/>
  <c r="T6355" i="22" l="1"/>
  <c r="G6356" i="22"/>
  <c r="K6356" i="22" s="1"/>
  <c r="O6356" i="22" s="1"/>
  <c r="J6355" i="22"/>
  <c r="N6355" i="22" s="1"/>
  <c r="S6353" i="22"/>
  <c r="P6354" i="22"/>
  <c r="Q6354" i="22" s="1"/>
  <c r="U6354" i="22" s="1"/>
  <c r="R6353" i="22"/>
  <c r="L6355" i="22"/>
  <c r="T6356" i="22" l="1"/>
  <c r="G6357" i="22"/>
  <c r="J6356" i="22"/>
  <c r="N6356" i="22" s="1"/>
  <c r="S6354" i="22"/>
  <c r="P6355" i="22"/>
  <c r="Q6355" i="22" s="1"/>
  <c r="U6355" i="22" s="1"/>
  <c r="L6356" i="22"/>
  <c r="M6355" i="22"/>
  <c r="R6354" i="22"/>
  <c r="J6357" i="22" l="1"/>
  <c r="N6357" i="22" s="1"/>
  <c r="T6357" i="22"/>
  <c r="G6358" i="22"/>
  <c r="K6357" i="22"/>
  <c r="O6357" i="22" s="1"/>
  <c r="S6355" i="22"/>
  <c r="P6356" i="22"/>
  <c r="Q6356" i="22" s="1"/>
  <c r="U6356" i="22" s="1"/>
  <c r="L6357" i="22"/>
  <c r="R6355" i="22"/>
  <c r="J6358" i="22"/>
  <c r="M6356" i="22"/>
  <c r="K6358" i="22" l="1"/>
  <c r="O6358" i="22" s="1"/>
  <c r="T6358" i="22"/>
  <c r="G6359" i="22"/>
  <c r="M6357" i="22"/>
  <c r="S6356" i="22"/>
  <c r="P6357" i="22"/>
  <c r="Q6357" i="22" s="1"/>
  <c r="U6357" i="22" s="1"/>
  <c r="R6356" i="22"/>
  <c r="L6358" i="22"/>
  <c r="N6358" i="22"/>
  <c r="J6359" i="22"/>
  <c r="T6359" i="22" l="1"/>
  <c r="G6360" i="22"/>
  <c r="K6359" i="22"/>
  <c r="O6359" i="22" s="1"/>
  <c r="P6358" i="22"/>
  <c r="Q6358" i="22" s="1"/>
  <c r="U6358" i="22" s="1"/>
  <c r="S6357" i="22"/>
  <c r="R6357" i="22"/>
  <c r="L6359" i="22"/>
  <c r="M6358" i="22"/>
  <c r="N6359" i="22"/>
  <c r="J6360" i="22"/>
  <c r="K6360" i="22" l="1"/>
  <c r="O6360" i="22" s="1"/>
  <c r="T6360" i="22"/>
  <c r="G6361" i="22"/>
  <c r="P6359" i="22"/>
  <c r="Q6359" i="22" s="1"/>
  <c r="U6359" i="22" s="1"/>
  <c r="N6360" i="22"/>
  <c r="J6361" i="22"/>
  <c r="L6360" i="22"/>
  <c r="M6359" i="22"/>
  <c r="R6358" i="22"/>
  <c r="S6358" i="22"/>
  <c r="K6361" i="22" l="1"/>
  <c r="O6361" i="22" s="1"/>
  <c r="T6361" i="22"/>
  <c r="G6362" i="22"/>
  <c r="P6360" i="22"/>
  <c r="Q6360" i="22" s="1"/>
  <c r="U6360" i="22" s="1"/>
  <c r="R6359" i="22"/>
  <c r="S6359" i="22"/>
  <c r="N6361" i="22"/>
  <c r="L6361" i="22"/>
  <c r="M6360" i="22"/>
  <c r="K6362" i="22" l="1"/>
  <c r="O6362" i="22" s="1"/>
  <c r="T6362" i="22"/>
  <c r="G6363" i="22"/>
  <c r="K6363" i="22" s="1"/>
  <c r="O6363" i="22" s="1"/>
  <c r="J6362" i="22"/>
  <c r="J6363" i="22" s="1"/>
  <c r="P6361" i="22"/>
  <c r="Q6361" i="22" s="1"/>
  <c r="U6361" i="22" s="1"/>
  <c r="L6362" i="22"/>
  <c r="S6360" i="22"/>
  <c r="M6361" i="22"/>
  <c r="R6360" i="22"/>
  <c r="N6362" i="22" l="1"/>
  <c r="T6363" i="22"/>
  <c r="G6364" i="22"/>
  <c r="P6362" i="22"/>
  <c r="Q6362" i="22" s="1"/>
  <c r="U6362" i="22" s="1"/>
  <c r="L6363" i="22"/>
  <c r="M6363" i="22" s="1"/>
  <c r="M6362" i="22"/>
  <c r="R6361" i="22"/>
  <c r="S6361" i="22"/>
  <c r="K6364" i="22"/>
  <c r="O6364" i="22" s="1"/>
  <c r="N6363" i="22"/>
  <c r="J6364" i="22"/>
  <c r="T6364" i="22" l="1"/>
  <c r="G6365" i="22"/>
  <c r="P6363" i="22"/>
  <c r="Q6363" i="22" s="1"/>
  <c r="U6363" i="22" s="1"/>
  <c r="S6362" i="22"/>
  <c r="R6362" i="22"/>
  <c r="N6364" i="22"/>
  <c r="P6364" i="22" s="1"/>
  <c r="L6364" i="22"/>
  <c r="M6364" i="22" s="1"/>
  <c r="K6365" i="22"/>
  <c r="O6365" i="22" s="1"/>
  <c r="T6365" i="22" l="1"/>
  <c r="G6366" i="22"/>
  <c r="J6365" i="22"/>
  <c r="J6366" i="22" s="1"/>
  <c r="Q6364" i="22"/>
  <c r="U6364" i="22" s="1"/>
  <c r="S6363" i="22"/>
  <c r="R6363" i="22"/>
  <c r="L6365" i="22"/>
  <c r="N6365" i="22" l="1"/>
  <c r="T6366" i="22"/>
  <c r="G6367" i="22"/>
  <c r="J6367" i="22" s="1"/>
  <c r="K6366" i="22"/>
  <c r="O6366" i="22" s="1"/>
  <c r="P6365" i="22"/>
  <c r="Q6365" i="22" s="1"/>
  <c r="U6365" i="22" s="1"/>
  <c r="L6366" i="22"/>
  <c r="N6366" i="22"/>
  <c r="R6364" i="22"/>
  <c r="M6365" i="22"/>
  <c r="S6364" i="22"/>
  <c r="K6367" i="22" l="1"/>
  <c r="O6367" i="22" s="1"/>
  <c r="M6366" i="22"/>
  <c r="T6367" i="22"/>
  <c r="G6368" i="22"/>
  <c r="P6366" i="22"/>
  <c r="Q6366" i="22" s="1"/>
  <c r="U6366" i="22" s="1"/>
  <c r="S6365" i="22"/>
  <c r="L6367" i="22"/>
  <c r="N6367" i="22"/>
  <c r="R6365" i="22"/>
  <c r="K6368" i="22"/>
  <c r="O6368" i="22" s="1"/>
  <c r="T6368" i="22" l="1"/>
  <c r="G6369" i="22"/>
  <c r="J6368" i="22"/>
  <c r="P6367" i="22"/>
  <c r="Q6367" i="22" s="1"/>
  <c r="U6367" i="22" s="1"/>
  <c r="K6369" i="22"/>
  <c r="O6369" i="22" s="1"/>
  <c r="N6368" i="22"/>
  <c r="R6366" i="22"/>
  <c r="L6368" i="22"/>
  <c r="M6367" i="22"/>
  <c r="S6366" i="22"/>
  <c r="P6368" i="22" l="1"/>
  <c r="Q6368" i="22" s="1"/>
  <c r="U6368" i="22" s="1"/>
  <c r="T6369" i="22"/>
  <c r="G6370" i="22"/>
  <c r="J6369" i="22"/>
  <c r="N6369" i="22" s="1"/>
  <c r="R6367" i="22"/>
  <c r="L6369" i="22"/>
  <c r="S6367" i="22"/>
  <c r="M6368" i="22"/>
  <c r="J6370" i="22" l="1"/>
  <c r="N6370" i="22" s="1"/>
  <c r="T6370" i="22"/>
  <c r="G6371" i="22"/>
  <c r="K6370" i="22"/>
  <c r="O6370" i="22" s="1"/>
  <c r="P6369" i="22"/>
  <c r="Q6369" i="22" s="1"/>
  <c r="U6369" i="22" s="1"/>
  <c r="L6370" i="22"/>
  <c r="S6368" i="22"/>
  <c r="M6369" i="22"/>
  <c r="R6368" i="22"/>
  <c r="K6371" i="22" l="1"/>
  <c r="O6371" i="22" s="1"/>
  <c r="J6371" i="22"/>
  <c r="N6371" i="22" s="1"/>
  <c r="T6371" i="22"/>
  <c r="G6372" i="22"/>
  <c r="M6370" i="22"/>
  <c r="P6370" i="22"/>
  <c r="Q6370" i="22" s="1"/>
  <c r="U6370" i="22" s="1"/>
  <c r="R6369" i="22"/>
  <c r="L6371" i="22"/>
  <c r="S6369" i="22"/>
  <c r="K6372" i="22" l="1"/>
  <c r="O6372" i="22" s="1"/>
  <c r="M6371" i="22"/>
  <c r="J6372" i="22"/>
  <c r="N6372" i="22" s="1"/>
  <c r="T6372" i="22"/>
  <c r="G6373" i="22"/>
  <c r="P6371" i="22"/>
  <c r="Q6371" i="22" s="1"/>
  <c r="U6371" i="22" s="1"/>
  <c r="S6370" i="22"/>
  <c r="L6372" i="22"/>
  <c r="R6370" i="22"/>
  <c r="J6373" i="22" l="1"/>
  <c r="N6373" i="22" s="1"/>
  <c r="T6373" i="22"/>
  <c r="G6374" i="22"/>
  <c r="K6373" i="22"/>
  <c r="O6373" i="22" s="1"/>
  <c r="P6372" i="22"/>
  <c r="Q6372" i="22" s="1"/>
  <c r="U6372" i="22" s="1"/>
  <c r="R6371" i="22"/>
  <c r="L6373" i="22"/>
  <c r="M6372" i="22"/>
  <c r="S6371" i="22"/>
  <c r="K6374" i="22" l="1"/>
  <c r="O6374" i="22" s="1"/>
  <c r="T6374" i="22"/>
  <c r="G6375" i="22"/>
  <c r="M6373" i="22"/>
  <c r="J6374" i="22"/>
  <c r="N6374" i="22" s="1"/>
  <c r="P6373" i="22"/>
  <c r="Q6373" i="22" s="1"/>
  <c r="U6373" i="22" s="1"/>
  <c r="S6372" i="22"/>
  <c r="R6372" i="22"/>
  <c r="L6374" i="22"/>
  <c r="K6375" i="22" l="1"/>
  <c r="O6375" i="22" s="1"/>
  <c r="M6374" i="22"/>
  <c r="T6375" i="22"/>
  <c r="G6376" i="22"/>
  <c r="J6375" i="22"/>
  <c r="N6375" i="22" s="1"/>
  <c r="S6373" i="22"/>
  <c r="P6374" i="22"/>
  <c r="Q6374" i="22" s="1"/>
  <c r="U6374" i="22" s="1"/>
  <c r="R6373" i="22"/>
  <c r="L6375" i="22"/>
  <c r="K6376" i="22"/>
  <c r="O6376" i="22" s="1"/>
  <c r="M6375" i="22" l="1"/>
  <c r="T6376" i="22"/>
  <c r="G6377" i="22"/>
  <c r="K6377" i="22" s="1"/>
  <c r="O6377" i="22" s="1"/>
  <c r="J6376" i="22"/>
  <c r="N6376" i="22" s="1"/>
  <c r="S6374" i="22"/>
  <c r="P6375" i="22"/>
  <c r="Q6375" i="22" s="1"/>
  <c r="U6375" i="22" s="1"/>
  <c r="R6374" i="22"/>
  <c r="L6376" i="22"/>
  <c r="J6377" i="22" l="1"/>
  <c r="T6377" i="22"/>
  <c r="G6378" i="22"/>
  <c r="K6378" i="22" s="1"/>
  <c r="O6378" i="22" s="1"/>
  <c r="S6375" i="22"/>
  <c r="P6376" i="22"/>
  <c r="Q6376" i="22" s="1"/>
  <c r="U6376" i="22" s="1"/>
  <c r="N6377" i="22"/>
  <c r="R6375" i="22"/>
  <c r="L6377" i="22"/>
  <c r="M6376" i="22"/>
  <c r="M6377" i="22" l="1"/>
  <c r="T6378" i="22"/>
  <c r="G6379" i="22"/>
  <c r="K6379" i="22" s="1"/>
  <c r="O6379" i="22" s="1"/>
  <c r="J6378" i="22"/>
  <c r="N6378" i="22" s="1"/>
  <c r="S6376" i="22"/>
  <c r="P6377" i="22"/>
  <c r="Q6377" i="22" s="1"/>
  <c r="U6377" i="22" s="1"/>
  <c r="L6378" i="22"/>
  <c r="R6376" i="22"/>
  <c r="M6378" i="22" l="1"/>
  <c r="T6379" i="22"/>
  <c r="G6380" i="22"/>
  <c r="J6379" i="22"/>
  <c r="J6380" i="22" s="1"/>
  <c r="S6377" i="22"/>
  <c r="P6378" i="22"/>
  <c r="Q6378" i="22" s="1"/>
  <c r="U6378" i="22" s="1"/>
  <c r="R6377" i="22"/>
  <c r="L6379" i="22"/>
  <c r="K6380" i="22"/>
  <c r="O6380" i="22" s="1"/>
  <c r="M6379" i="22" l="1"/>
  <c r="N6379" i="22"/>
  <c r="P6379" i="22" s="1"/>
  <c r="Q6379" i="22" s="1"/>
  <c r="U6379" i="22" s="1"/>
  <c r="T6380" i="22"/>
  <c r="G6381" i="22"/>
  <c r="K6381" i="22" s="1"/>
  <c r="O6381" i="22" s="1"/>
  <c r="S6378" i="22"/>
  <c r="R6378" i="22"/>
  <c r="N6380" i="22"/>
  <c r="L6380" i="22"/>
  <c r="J6381" i="22" l="1"/>
  <c r="T6381" i="22"/>
  <c r="G6382" i="22"/>
  <c r="S6379" i="22"/>
  <c r="P6380" i="22"/>
  <c r="Q6380" i="22" s="1"/>
  <c r="U6380" i="22" s="1"/>
  <c r="L6381" i="22"/>
  <c r="M6381" i="22" s="1"/>
  <c r="M6380" i="22"/>
  <c r="R6379" i="22"/>
  <c r="K6382" i="22"/>
  <c r="O6382" i="22" s="1"/>
  <c r="N6381" i="22"/>
  <c r="J6382" i="22"/>
  <c r="T6382" i="22" l="1"/>
  <c r="G6383" i="22"/>
  <c r="S6380" i="22"/>
  <c r="R6380" i="22"/>
  <c r="P6381" i="22"/>
  <c r="Q6381" i="22" s="1"/>
  <c r="U6381" i="22" s="1"/>
  <c r="L6382" i="22"/>
  <c r="J6383" i="22"/>
  <c r="N6382" i="22"/>
  <c r="K6383" i="22"/>
  <c r="O6383" i="22" s="1"/>
  <c r="T6383" i="22" l="1"/>
  <c r="G6384" i="22"/>
  <c r="P6382" i="22"/>
  <c r="Q6382" i="22" s="1"/>
  <c r="U6382" i="22" s="1"/>
  <c r="S6381" i="22"/>
  <c r="R6381" i="22"/>
  <c r="J6384" i="22"/>
  <c r="N6383" i="22"/>
  <c r="K6384" i="22"/>
  <c r="O6384" i="22" s="1"/>
  <c r="L6383" i="22"/>
  <c r="M6383" i="22" s="1"/>
  <c r="M6382" i="22"/>
  <c r="T6384" i="22" l="1"/>
  <c r="G6385" i="22"/>
  <c r="J6385" i="22" s="1"/>
  <c r="P6383" i="22"/>
  <c r="Q6383" i="22" s="1"/>
  <c r="U6383" i="22" s="1"/>
  <c r="L6384" i="22"/>
  <c r="R6382" i="22"/>
  <c r="K6385" i="22"/>
  <c r="O6385" i="22" s="1"/>
  <c r="N6384" i="22"/>
  <c r="S6382" i="22"/>
  <c r="T6385" i="22" l="1"/>
  <c r="G6386" i="22"/>
  <c r="P6384" i="22"/>
  <c r="Q6384" i="22" s="1"/>
  <c r="U6384" i="22" s="1"/>
  <c r="K6386" i="22"/>
  <c r="O6386" i="22" s="1"/>
  <c r="S6383" i="22"/>
  <c r="N6385" i="22"/>
  <c r="R6383" i="22"/>
  <c r="L6385" i="22"/>
  <c r="M6385" i="22" s="1"/>
  <c r="M6384" i="22"/>
  <c r="T6386" i="22" l="1"/>
  <c r="G6387" i="22"/>
  <c r="K6387" i="22" s="1"/>
  <c r="O6387" i="22" s="1"/>
  <c r="J6386" i="22"/>
  <c r="N6386" i="22" s="1"/>
  <c r="P6385" i="22"/>
  <c r="Q6385" i="22" s="1"/>
  <c r="U6385" i="22" s="1"/>
  <c r="S6384" i="22"/>
  <c r="L6386" i="22"/>
  <c r="R6384" i="22"/>
  <c r="J6387" i="22" l="1"/>
  <c r="T6387" i="22"/>
  <c r="G6388" i="22"/>
  <c r="P6386" i="22"/>
  <c r="Q6386" i="22" s="1"/>
  <c r="U6386" i="22" s="1"/>
  <c r="R6385" i="22"/>
  <c r="L6387" i="22"/>
  <c r="S6385" i="22"/>
  <c r="M6386" i="22"/>
  <c r="N6387" i="22"/>
  <c r="J6388" i="22"/>
  <c r="K6388" i="22"/>
  <c r="O6388" i="22" s="1"/>
  <c r="T6388" i="22" l="1"/>
  <c r="G6389" i="22"/>
  <c r="P6387" i="22"/>
  <c r="Q6387" i="22" s="1"/>
  <c r="U6387" i="22" s="1"/>
  <c r="S6386" i="22"/>
  <c r="J6389" i="22"/>
  <c r="N6388" i="22"/>
  <c r="L6388" i="22"/>
  <c r="M6387" i="22"/>
  <c r="R6386" i="22"/>
  <c r="T6389" i="22" l="1"/>
  <c r="G6390" i="22"/>
  <c r="K6389" i="22"/>
  <c r="O6389" i="22" s="1"/>
  <c r="P6388" i="22"/>
  <c r="Q6388" i="22" s="1"/>
  <c r="U6388" i="22" s="1"/>
  <c r="S6387" i="22"/>
  <c r="R6387" i="22"/>
  <c r="L6389" i="22"/>
  <c r="M6388" i="22"/>
  <c r="J6390" i="22"/>
  <c r="N6389" i="22"/>
  <c r="K6390" i="22" l="1"/>
  <c r="O6390" i="22" s="1"/>
  <c r="T6390" i="22"/>
  <c r="G6391" i="22"/>
  <c r="S6388" i="22"/>
  <c r="P6389" i="22"/>
  <c r="Q6389" i="22" s="1"/>
  <c r="U6389" i="22" s="1"/>
  <c r="R6388" i="22"/>
  <c r="L6390" i="22"/>
  <c r="N6390" i="22"/>
  <c r="J6391" i="22"/>
  <c r="M6389" i="22"/>
  <c r="K6391" i="22" l="1"/>
  <c r="O6391" i="22" s="1"/>
  <c r="M6390" i="22"/>
  <c r="T6391" i="22"/>
  <c r="G6392" i="22"/>
  <c r="S6389" i="22"/>
  <c r="P6390" i="22"/>
  <c r="Q6390" i="22" s="1"/>
  <c r="U6390" i="22" s="1"/>
  <c r="R6389" i="22"/>
  <c r="N6391" i="22"/>
  <c r="L6391" i="22"/>
  <c r="M6391" i="22" s="1"/>
  <c r="K6392" i="22" l="1"/>
  <c r="O6392" i="22" s="1"/>
  <c r="T6392" i="22"/>
  <c r="G6393" i="22"/>
  <c r="J6392" i="22"/>
  <c r="J6393" i="22" s="1"/>
  <c r="S6390" i="22"/>
  <c r="P6391" i="22"/>
  <c r="Q6391" i="22" s="1"/>
  <c r="U6391" i="22" s="1"/>
  <c r="L6392" i="22"/>
  <c r="R6390" i="22"/>
  <c r="K6393" i="22" l="1"/>
  <c r="O6393" i="22" s="1"/>
  <c r="N6392" i="22"/>
  <c r="P6392" i="22" s="1"/>
  <c r="Q6392" i="22" s="1"/>
  <c r="U6392" i="22" s="1"/>
  <c r="T6393" i="22"/>
  <c r="G6394" i="22"/>
  <c r="M6392" i="22"/>
  <c r="S6391" i="22"/>
  <c r="N6393" i="22"/>
  <c r="J6394" i="22"/>
  <c r="L6393" i="22"/>
  <c r="M6393" i="22" s="1"/>
  <c r="R6391" i="22"/>
  <c r="K6394" i="22" l="1"/>
  <c r="O6394" i="22" s="1"/>
  <c r="T6394" i="22"/>
  <c r="G6395" i="22"/>
  <c r="S6392" i="22"/>
  <c r="P6393" i="22"/>
  <c r="Q6393" i="22" s="1"/>
  <c r="U6393" i="22" s="1"/>
  <c r="J6395" i="22"/>
  <c r="N6394" i="22"/>
  <c r="L6394" i="22"/>
  <c r="R6392" i="22"/>
  <c r="K6395" i="22" l="1"/>
  <c r="O6395" i="22" s="1"/>
  <c r="T6395" i="22"/>
  <c r="G6396" i="22"/>
  <c r="S6393" i="22"/>
  <c r="P6394" i="22"/>
  <c r="Q6394" i="22" s="1"/>
  <c r="U6394" i="22" s="1"/>
  <c r="K6396" i="22"/>
  <c r="O6396" i="22" s="1"/>
  <c r="L6395" i="22"/>
  <c r="M6395" i="22" s="1"/>
  <c r="J6396" i="22"/>
  <c r="N6395" i="22"/>
  <c r="M6394" i="22"/>
  <c r="R6393" i="22"/>
  <c r="T6396" i="22" l="1"/>
  <c r="G6397" i="22"/>
  <c r="K6397" i="22" s="1"/>
  <c r="O6397" i="22" s="1"/>
  <c r="S6394" i="22"/>
  <c r="P6395" i="22"/>
  <c r="Q6395" i="22" s="1"/>
  <c r="U6395" i="22" s="1"/>
  <c r="R6394" i="22"/>
  <c r="N6396" i="22"/>
  <c r="L6396" i="22"/>
  <c r="T6397" i="22" l="1"/>
  <c r="G6398" i="22"/>
  <c r="J6397" i="22"/>
  <c r="J6398" i="22" s="1"/>
  <c r="S6395" i="22"/>
  <c r="P6396" i="22"/>
  <c r="Q6396" i="22" s="1"/>
  <c r="U6396" i="22" s="1"/>
  <c r="L6397" i="22"/>
  <c r="R6395" i="22"/>
  <c r="M6396" i="22"/>
  <c r="K6398" i="22"/>
  <c r="O6398" i="22" s="1"/>
  <c r="N6397" i="22" l="1"/>
  <c r="P6397" i="22" s="1"/>
  <c r="Q6397" i="22" s="1"/>
  <c r="U6397" i="22" s="1"/>
  <c r="T6398" i="22"/>
  <c r="G6399" i="22"/>
  <c r="M6397" i="22"/>
  <c r="R6396" i="22"/>
  <c r="S6396" i="22"/>
  <c r="K6399" i="22"/>
  <c r="O6399" i="22" s="1"/>
  <c r="L6398" i="22"/>
  <c r="M6398" i="22" s="1"/>
  <c r="N6398" i="22"/>
  <c r="J6399" i="22"/>
  <c r="T6399" i="22" l="1"/>
  <c r="G6400" i="22"/>
  <c r="K6400" i="22" s="1"/>
  <c r="O6400" i="22" s="1"/>
  <c r="P6398" i="22"/>
  <c r="Q6398" i="22" s="1"/>
  <c r="U6398" i="22" s="1"/>
  <c r="S6397" i="22"/>
  <c r="R6397" i="22"/>
  <c r="N6399" i="22"/>
  <c r="L6399" i="22"/>
  <c r="M6399" i="22" s="1"/>
  <c r="T6400" i="22" l="1"/>
  <c r="G6401" i="22"/>
  <c r="J6400" i="22"/>
  <c r="N6400" i="22" s="1"/>
  <c r="P6399" i="22"/>
  <c r="Q6399" i="22" s="1"/>
  <c r="U6399" i="22" s="1"/>
  <c r="R6398" i="22"/>
  <c r="L6400" i="22"/>
  <c r="K6401" i="22"/>
  <c r="O6401" i="22" s="1"/>
  <c r="S6398" i="22"/>
  <c r="J6401" i="22" l="1"/>
  <c r="T6401" i="22"/>
  <c r="G6402" i="22"/>
  <c r="P6400" i="22"/>
  <c r="Q6400" i="22" s="1"/>
  <c r="U6400" i="22" s="1"/>
  <c r="S6399" i="22"/>
  <c r="J6402" i="22"/>
  <c r="N6401" i="22"/>
  <c r="R6399" i="22"/>
  <c r="K6402" i="22"/>
  <c r="O6402" i="22" s="1"/>
  <c r="L6401" i="22"/>
  <c r="M6400" i="22"/>
  <c r="T6402" i="22" l="1"/>
  <c r="G6403" i="22"/>
  <c r="P6401" i="22"/>
  <c r="Q6401" i="22" s="1"/>
  <c r="U6401" i="22" s="1"/>
  <c r="R6400" i="22"/>
  <c r="L6402" i="22"/>
  <c r="M6402" i="22" s="1"/>
  <c r="N6402" i="22"/>
  <c r="M6401" i="22"/>
  <c r="K6403" i="22"/>
  <c r="O6403" i="22" s="1"/>
  <c r="S6400" i="22"/>
  <c r="T6403" i="22" l="1"/>
  <c r="G6404" i="22"/>
  <c r="K6404" i="22" s="1"/>
  <c r="O6404" i="22" s="1"/>
  <c r="J6403" i="22"/>
  <c r="N6403" i="22" s="1"/>
  <c r="P6402" i="22"/>
  <c r="Q6402" i="22" s="1"/>
  <c r="U6402" i="22" s="1"/>
  <c r="R6401" i="22"/>
  <c r="S6401" i="22"/>
  <c r="L6403" i="22"/>
  <c r="T6404" i="22" l="1"/>
  <c r="G6405" i="22"/>
  <c r="J6404" i="22"/>
  <c r="J6405" i="22" s="1"/>
  <c r="R6402" i="22"/>
  <c r="P6403" i="22"/>
  <c r="Q6403" i="22" s="1"/>
  <c r="U6403" i="22" s="1"/>
  <c r="L6404" i="22"/>
  <c r="S6402" i="22"/>
  <c r="M6403" i="22"/>
  <c r="K6405" i="22"/>
  <c r="O6405" i="22" s="1"/>
  <c r="N6404" i="22" l="1"/>
  <c r="T6405" i="22"/>
  <c r="G6406" i="22"/>
  <c r="M6404" i="22"/>
  <c r="R6403" i="22"/>
  <c r="P6404" i="22"/>
  <c r="Q6404" i="22" s="1"/>
  <c r="U6404" i="22" s="1"/>
  <c r="N6405" i="22"/>
  <c r="J6406" i="22"/>
  <c r="L6405" i="22"/>
  <c r="M6405" i="22" s="1"/>
  <c r="S6403" i="22"/>
  <c r="T6406" i="22" l="1"/>
  <c r="G6407" i="22"/>
  <c r="J6407" i="22" s="1"/>
  <c r="K6406" i="22"/>
  <c r="O6406" i="22" s="1"/>
  <c r="P6405" i="22"/>
  <c r="Q6405" i="22" s="1"/>
  <c r="U6405" i="22" s="1"/>
  <c r="R6404" i="22"/>
  <c r="S6404" i="22"/>
  <c r="N6406" i="22"/>
  <c r="L6406" i="22"/>
  <c r="K6407" i="22" l="1"/>
  <c r="O6407" i="22" s="1"/>
  <c r="T6407" i="22"/>
  <c r="G6408" i="22"/>
  <c r="J6408" i="22" s="1"/>
  <c r="P6406" i="22"/>
  <c r="Q6406" i="22" s="1"/>
  <c r="U6406" i="22" s="1"/>
  <c r="R6405" i="22"/>
  <c r="S6405" i="22"/>
  <c r="L6407" i="22"/>
  <c r="M6407" i="22" s="1"/>
  <c r="N6407" i="22"/>
  <c r="M6406" i="22"/>
  <c r="K6408" i="22"/>
  <c r="O6408" i="22" s="1"/>
  <c r="T6408" i="22" l="1"/>
  <c r="G6409" i="22"/>
  <c r="P6407" i="22"/>
  <c r="Q6407" i="22" s="1"/>
  <c r="U6407" i="22" s="1"/>
  <c r="N6408" i="22"/>
  <c r="J6409" i="22"/>
  <c r="K6409" i="22"/>
  <c r="O6409" i="22" s="1"/>
  <c r="S6406" i="22"/>
  <c r="L6408" i="22"/>
  <c r="R6406" i="22"/>
  <c r="T6409" i="22" l="1"/>
  <c r="G6410" i="22"/>
  <c r="P6408" i="22"/>
  <c r="Q6408" i="22" s="1"/>
  <c r="U6408" i="22" s="1"/>
  <c r="R6407" i="22"/>
  <c r="S6407" i="22"/>
  <c r="L6409" i="22"/>
  <c r="M6409" i="22" s="1"/>
  <c r="M6408" i="22"/>
  <c r="K6410" i="22"/>
  <c r="O6410" i="22" s="1"/>
  <c r="N6409" i="22"/>
  <c r="J6410" i="22"/>
  <c r="T6410" i="22" l="1"/>
  <c r="G6411" i="22"/>
  <c r="P6409" i="22"/>
  <c r="Q6409" i="22" s="1"/>
  <c r="U6409" i="22" s="1"/>
  <c r="S6408" i="22"/>
  <c r="R6408" i="22"/>
  <c r="N6410" i="22"/>
  <c r="L6410" i="22"/>
  <c r="M6410" i="22" s="1"/>
  <c r="K6411" i="22"/>
  <c r="O6411" i="22" s="1"/>
  <c r="T6411" i="22" l="1"/>
  <c r="G6412" i="22"/>
  <c r="K6412" i="22" s="1"/>
  <c r="O6412" i="22" s="1"/>
  <c r="J6411" i="22"/>
  <c r="N6411" i="22" s="1"/>
  <c r="S6409" i="22"/>
  <c r="P6410" i="22"/>
  <c r="Q6410" i="22" s="1"/>
  <c r="U6410" i="22" s="1"/>
  <c r="L6411" i="22"/>
  <c r="R6409" i="22"/>
  <c r="M6411" i="22" l="1"/>
  <c r="J6412" i="22"/>
  <c r="N6412" i="22" s="1"/>
  <c r="T6412" i="22"/>
  <c r="G6413" i="22"/>
  <c r="S6410" i="22"/>
  <c r="P6411" i="22"/>
  <c r="Q6411" i="22" s="1"/>
  <c r="U6411" i="22" s="1"/>
  <c r="R6410" i="22"/>
  <c r="L6412" i="22"/>
  <c r="M6412" i="22" l="1"/>
  <c r="J6413" i="22"/>
  <c r="T6413" i="22"/>
  <c r="G6414" i="22"/>
  <c r="K6413" i="22"/>
  <c r="O6413" i="22" s="1"/>
  <c r="S6411" i="22"/>
  <c r="P6412" i="22"/>
  <c r="Q6412" i="22" s="1"/>
  <c r="U6412" i="22" s="1"/>
  <c r="L6413" i="22"/>
  <c r="R6411" i="22"/>
  <c r="J6414" i="22"/>
  <c r="N6413" i="22"/>
  <c r="K6414" i="22" l="1"/>
  <c r="O6414" i="22" s="1"/>
  <c r="T6414" i="22"/>
  <c r="G6415" i="22"/>
  <c r="M6413" i="22"/>
  <c r="S6412" i="22"/>
  <c r="P6413" i="22"/>
  <c r="Q6413" i="22" s="1"/>
  <c r="U6413" i="22" s="1"/>
  <c r="R6412" i="22"/>
  <c r="L6414" i="22"/>
  <c r="N6414" i="22"/>
  <c r="J6415" i="22"/>
  <c r="M6414" i="22" l="1"/>
  <c r="T6415" i="22"/>
  <c r="G6416" i="22"/>
  <c r="K6415" i="22"/>
  <c r="O6415" i="22" s="1"/>
  <c r="S6413" i="22"/>
  <c r="P6414" i="22"/>
  <c r="Q6414" i="22" s="1"/>
  <c r="U6414" i="22" s="1"/>
  <c r="N6415" i="22"/>
  <c r="R6413" i="22"/>
  <c r="L6415" i="22"/>
  <c r="K6416" i="22" l="1"/>
  <c r="O6416" i="22" s="1"/>
  <c r="T6416" i="22"/>
  <c r="G6417" i="22"/>
  <c r="J6416" i="22"/>
  <c r="J6417" i="22" s="1"/>
  <c r="S6414" i="22"/>
  <c r="P6415" i="22"/>
  <c r="Q6415" i="22" s="1"/>
  <c r="U6415" i="22" s="1"/>
  <c r="R6414" i="22"/>
  <c r="L6416" i="22"/>
  <c r="M6415" i="22"/>
  <c r="K6417" i="22" l="1"/>
  <c r="O6417" i="22" s="1"/>
  <c r="M6416" i="22"/>
  <c r="N6416" i="22"/>
  <c r="P6416" i="22" s="1"/>
  <c r="Q6416" i="22" s="1"/>
  <c r="U6416" i="22" s="1"/>
  <c r="T6417" i="22"/>
  <c r="G6418" i="22"/>
  <c r="J6418" i="22" s="1"/>
  <c r="S6415" i="22"/>
  <c r="N6417" i="22"/>
  <c r="L6417" i="22"/>
  <c r="R6415" i="22"/>
  <c r="K6418" i="22"/>
  <c r="O6418" i="22" s="1"/>
  <c r="M6417" i="22" l="1"/>
  <c r="T6418" i="22"/>
  <c r="G6419" i="22"/>
  <c r="S6416" i="22"/>
  <c r="P6417" i="22"/>
  <c r="Q6417" i="22" s="1"/>
  <c r="U6417" i="22" s="1"/>
  <c r="K6419" i="22"/>
  <c r="O6419" i="22" s="1"/>
  <c r="L6418" i="22"/>
  <c r="J6419" i="22"/>
  <c r="N6418" i="22"/>
  <c r="R6416" i="22"/>
  <c r="T6419" i="22" l="1"/>
  <c r="G6420" i="22"/>
  <c r="S6417" i="22"/>
  <c r="P6418" i="22"/>
  <c r="Q6418" i="22" s="1"/>
  <c r="U6418" i="22" s="1"/>
  <c r="N6419" i="22"/>
  <c r="L6419" i="22"/>
  <c r="K6420" i="22"/>
  <c r="O6420" i="22" s="1"/>
  <c r="R6417" i="22"/>
  <c r="M6418" i="22"/>
  <c r="T6420" i="22" l="1"/>
  <c r="G6421" i="22"/>
  <c r="J6420" i="22"/>
  <c r="N6420" i="22" s="1"/>
  <c r="S6418" i="22"/>
  <c r="P6419" i="22"/>
  <c r="Q6419" i="22" s="1"/>
  <c r="U6419" i="22" s="1"/>
  <c r="L6420" i="22"/>
  <c r="K6421" i="22"/>
  <c r="O6421" i="22" s="1"/>
  <c r="M6419" i="22"/>
  <c r="R6418" i="22"/>
  <c r="J6421" i="22" l="1"/>
  <c r="T6421" i="22"/>
  <c r="G6422" i="22"/>
  <c r="S6419" i="22"/>
  <c r="P6420" i="22"/>
  <c r="Q6420" i="22" s="1"/>
  <c r="U6420" i="22" s="1"/>
  <c r="K6422" i="22"/>
  <c r="O6422" i="22" s="1"/>
  <c r="R6419" i="22"/>
  <c r="L6421" i="22"/>
  <c r="J6422" i="22"/>
  <c r="N6421" i="22"/>
  <c r="M6420" i="22"/>
  <c r="T6422" i="22" l="1"/>
  <c r="G6423" i="22"/>
  <c r="S6420" i="22"/>
  <c r="P6421" i="22"/>
  <c r="Q6421" i="22" s="1"/>
  <c r="U6421" i="22" s="1"/>
  <c r="L6422" i="22"/>
  <c r="M6422" i="22" s="1"/>
  <c r="R6420" i="22"/>
  <c r="N6422" i="22"/>
  <c r="J6423" i="22"/>
  <c r="M6421" i="22"/>
  <c r="T6423" i="22" l="1"/>
  <c r="G6424" i="22"/>
  <c r="J6424" i="22" s="1"/>
  <c r="K6423" i="22"/>
  <c r="O6423" i="22" s="1"/>
  <c r="S6421" i="22"/>
  <c r="P6422" i="22"/>
  <c r="Q6422" i="22" s="1"/>
  <c r="U6422" i="22" s="1"/>
  <c r="N6423" i="22"/>
  <c r="L6423" i="22"/>
  <c r="R6421" i="22"/>
  <c r="K6424" i="22" l="1"/>
  <c r="O6424" i="22" s="1"/>
  <c r="T6424" i="22"/>
  <c r="G6425" i="22"/>
  <c r="S6422" i="22"/>
  <c r="P6423" i="22"/>
  <c r="Q6423" i="22" s="1"/>
  <c r="U6423" i="22" s="1"/>
  <c r="R6422" i="22"/>
  <c r="L6424" i="22"/>
  <c r="M6423" i="22"/>
  <c r="J6425" i="22"/>
  <c r="N6424" i="22"/>
  <c r="K6425" i="22"/>
  <c r="O6425" i="22" s="1"/>
  <c r="M6424" i="22" l="1"/>
  <c r="T6425" i="22"/>
  <c r="G6426" i="22"/>
  <c r="S6423" i="22"/>
  <c r="P6424" i="22"/>
  <c r="Q6424" i="22" s="1"/>
  <c r="U6424" i="22" s="1"/>
  <c r="K6426" i="22"/>
  <c r="O6426" i="22" s="1"/>
  <c r="L6425" i="22"/>
  <c r="M6425" i="22" s="1"/>
  <c r="R6423" i="22"/>
  <c r="J6426" i="22"/>
  <c r="N6425" i="22"/>
  <c r="T6426" i="22" l="1"/>
  <c r="G6427" i="22"/>
  <c r="J6427" i="22" s="1"/>
  <c r="S6424" i="22"/>
  <c r="P6425" i="22"/>
  <c r="Q6425" i="22" s="1"/>
  <c r="U6425" i="22" s="1"/>
  <c r="L6426" i="22"/>
  <c r="M6426" i="22" s="1"/>
  <c r="N6426" i="22"/>
  <c r="R6424" i="22"/>
  <c r="T6427" i="22" l="1"/>
  <c r="G6428" i="22"/>
  <c r="K6427" i="22"/>
  <c r="O6427" i="22" s="1"/>
  <c r="S6425" i="22"/>
  <c r="P6426" i="22"/>
  <c r="Q6426" i="22" s="1"/>
  <c r="U6426" i="22" s="1"/>
  <c r="R6425" i="22"/>
  <c r="L6427" i="22"/>
  <c r="J6428" i="22"/>
  <c r="N6427" i="22"/>
  <c r="M6427" i="22" l="1"/>
  <c r="K6428" i="22"/>
  <c r="O6428" i="22" s="1"/>
  <c r="T6428" i="22"/>
  <c r="G6429" i="22"/>
  <c r="J6429" i="22" s="1"/>
  <c r="S6426" i="22"/>
  <c r="P6427" i="22"/>
  <c r="Q6427" i="22" s="1"/>
  <c r="U6427" i="22" s="1"/>
  <c r="R6426" i="22"/>
  <c r="N6428" i="22"/>
  <c r="L6428" i="22"/>
  <c r="T6429" i="22" l="1"/>
  <c r="G6430" i="22"/>
  <c r="K6429" i="22"/>
  <c r="O6429" i="22" s="1"/>
  <c r="S6427" i="22"/>
  <c r="P6428" i="22"/>
  <c r="Q6428" i="22" s="1"/>
  <c r="U6428" i="22" s="1"/>
  <c r="L6429" i="22"/>
  <c r="R6427" i="22"/>
  <c r="N6429" i="22"/>
  <c r="J6430" i="22"/>
  <c r="M6428" i="22"/>
  <c r="K6430" i="22" l="1"/>
  <c r="O6430" i="22" s="1"/>
  <c r="T6430" i="22"/>
  <c r="G6431" i="22"/>
  <c r="S6428" i="22"/>
  <c r="P6429" i="22"/>
  <c r="Q6429" i="22" s="1"/>
  <c r="U6429" i="22" s="1"/>
  <c r="L6430" i="22"/>
  <c r="N6430" i="22"/>
  <c r="J6431" i="22"/>
  <c r="M6429" i="22"/>
  <c r="R6428" i="22"/>
  <c r="M6430" i="22" l="1"/>
  <c r="T6431" i="22"/>
  <c r="G6432" i="22"/>
  <c r="K6431" i="22"/>
  <c r="O6431" i="22" s="1"/>
  <c r="S6429" i="22"/>
  <c r="P6430" i="22"/>
  <c r="Q6430" i="22" s="1"/>
  <c r="U6430" i="22" s="1"/>
  <c r="R6429" i="22"/>
  <c r="L6431" i="22"/>
  <c r="J6432" i="22"/>
  <c r="N6431" i="22"/>
  <c r="K6432" i="22" l="1"/>
  <c r="O6432" i="22" s="1"/>
  <c r="T6432" i="22"/>
  <c r="G6433" i="22"/>
  <c r="S6430" i="22"/>
  <c r="P6431" i="22"/>
  <c r="Q6431" i="22" s="1"/>
  <c r="U6431" i="22" s="1"/>
  <c r="J6433" i="22"/>
  <c r="N6432" i="22"/>
  <c r="R6430" i="22"/>
  <c r="L6432" i="22"/>
  <c r="M6431" i="22"/>
  <c r="K6433" i="22" l="1"/>
  <c r="O6433" i="22" s="1"/>
  <c r="T6433" i="22"/>
  <c r="G6434" i="22"/>
  <c r="S6431" i="22"/>
  <c r="P6432" i="22"/>
  <c r="Q6432" i="22" s="1"/>
  <c r="U6432" i="22" s="1"/>
  <c r="L6433" i="22"/>
  <c r="M6433" i="22" s="1"/>
  <c r="M6432" i="22"/>
  <c r="R6431" i="22"/>
  <c r="N6433" i="22"/>
  <c r="J6434" i="22"/>
  <c r="K6434" i="22"/>
  <c r="O6434" i="22" s="1"/>
  <c r="T6434" i="22" l="1"/>
  <c r="G6435" i="22"/>
  <c r="S6432" i="22"/>
  <c r="P6433" i="22"/>
  <c r="Q6433" i="22" s="1"/>
  <c r="U6433" i="22" s="1"/>
  <c r="R6432" i="22"/>
  <c r="L6434" i="22"/>
  <c r="M6434" i="22" s="1"/>
  <c r="N6434" i="22"/>
  <c r="J6435" i="22"/>
  <c r="T6435" i="22" l="1"/>
  <c r="G6436" i="22"/>
  <c r="J6436" i="22" s="1"/>
  <c r="K6435" i="22"/>
  <c r="O6435" i="22" s="1"/>
  <c r="P6434" i="22"/>
  <c r="Q6434" i="22" s="1"/>
  <c r="U6434" i="22" s="1"/>
  <c r="S6433" i="22"/>
  <c r="R6433" i="22"/>
  <c r="N6435" i="22"/>
  <c r="L6435" i="22"/>
  <c r="K6436" i="22" l="1"/>
  <c r="O6436" i="22" s="1"/>
  <c r="T6436" i="22"/>
  <c r="G6437" i="22"/>
  <c r="J6437" i="22" s="1"/>
  <c r="P6435" i="22"/>
  <c r="Q6435" i="22" s="1"/>
  <c r="U6435" i="22" s="1"/>
  <c r="L6436" i="22"/>
  <c r="M6436" i="22" s="1"/>
  <c r="N6436" i="22"/>
  <c r="R6434" i="22"/>
  <c r="M6435" i="22"/>
  <c r="S6434" i="22"/>
  <c r="K6437" i="22" l="1"/>
  <c r="O6437" i="22" s="1"/>
  <c r="T6437" i="22"/>
  <c r="G6438" i="22"/>
  <c r="P6436" i="22"/>
  <c r="Q6436" i="22" s="1"/>
  <c r="U6436" i="22" s="1"/>
  <c r="R6435" i="22"/>
  <c r="S6435" i="22"/>
  <c r="J6438" i="22"/>
  <c r="N6437" i="22"/>
  <c r="L6437" i="22"/>
  <c r="M6437" i="22" s="1"/>
  <c r="K6438" i="22" l="1"/>
  <c r="O6438" i="22" s="1"/>
  <c r="T6438" i="22"/>
  <c r="G6439" i="22"/>
  <c r="P6437" i="22"/>
  <c r="Q6437" i="22" s="1"/>
  <c r="U6437" i="22" s="1"/>
  <c r="R6436" i="22"/>
  <c r="S6436" i="22"/>
  <c r="K6439" i="22"/>
  <c r="O6439" i="22" s="1"/>
  <c r="L6438" i="22"/>
  <c r="M6438" i="22" s="1"/>
  <c r="N6438" i="22"/>
  <c r="J6439" i="22"/>
  <c r="T6439" i="22" l="1"/>
  <c r="G6440" i="22"/>
  <c r="P6438" i="22"/>
  <c r="Q6438" i="22" s="1"/>
  <c r="U6438" i="22" s="1"/>
  <c r="R6437" i="22"/>
  <c r="S6437" i="22"/>
  <c r="J6440" i="22"/>
  <c r="N6439" i="22"/>
  <c r="K6440" i="22"/>
  <c r="O6440" i="22" s="1"/>
  <c r="L6439" i="22"/>
  <c r="T6440" i="22" l="1"/>
  <c r="G6441" i="22"/>
  <c r="P6439" i="22"/>
  <c r="Q6439" i="22" s="1"/>
  <c r="U6439" i="22" s="1"/>
  <c r="L6440" i="22"/>
  <c r="M6440" i="22" s="1"/>
  <c r="K6441" i="22"/>
  <c r="O6441" i="22" s="1"/>
  <c r="S6438" i="22"/>
  <c r="M6439" i="22"/>
  <c r="N6440" i="22"/>
  <c r="J6441" i="22"/>
  <c r="R6438" i="22"/>
  <c r="T6441" i="22" l="1"/>
  <c r="G6442" i="22"/>
  <c r="P6440" i="22"/>
  <c r="Q6440" i="22" s="1"/>
  <c r="U6440" i="22" s="1"/>
  <c r="S6439" i="22"/>
  <c r="R6439" i="22"/>
  <c r="K6442" i="22"/>
  <c r="O6442" i="22" s="1"/>
  <c r="L6441" i="22"/>
  <c r="M6441" i="22" s="1"/>
  <c r="N6441" i="22"/>
  <c r="J6442" i="22"/>
  <c r="T6442" i="22" l="1"/>
  <c r="G6443" i="22"/>
  <c r="P6441" i="22"/>
  <c r="Q6441" i="22" s="1"/>
  <c r="U6441" i="22" s="1"/>
  <c r="R6440" i="22"/>
  <c r="L6442" i="22"/>
  <c r="K6443" i="22"/>
  <c r="O6443" i="22" s="1"/>
  <c r="N6442" i="22"/>
  <c r="S6440" i="22"/>
  <c r="T6443" i="22" l="1"/>
  <c r="G6444" i="22"/>
  <c r="K6444" i="22" s="1"/>
  <c r="O6444" i="22" s="1"/>
  <c r="J6443" i="22"/>
  <c r="J6444" i="22" s="1"/>
  <c r="P6442" i="22"/>
  <c r="Q6442" i="22" s="1"/>
  <c r="U6442" i="22" s="1"/>
  <c r="S6441" i="22"/>
  <c r="L6443" i="22"/>
  <c r="M6442" i="22"/>
  <c r="R6441" i="22"/>
  <c r="N6443" i="22" l="1"/>
  <c r="P6443" i="22" s="1"/>
  <c r="Q6443" i="22" s="1"/>
  <c r="U6443" i="22" s="1"/>
  <c r="T6444" i="22"/>
  <c r="G6445" i="22"/>
  <c r="S6442" i="22"/>
  <c r="R6442" i="22"/>
  <c r="N6444" i="22"/>
  <c r="L6444" i="22"/>
  <c r="M6444" i="22" s="1"/>
  <c r="K6445" i="22"/>
  <c r="O6445" i="22" s="1"/>
  <c r="M6443" i="22"/>
  <c r="T6445" i="22" l="1"/>
  <c r="G6446" i="22"/>
  <c r="J6445" i="22"/>
  <c r="N6445" i="22" s="1"/>
  <c r="P6444" i="22"/>
  <c r="Q6444" i="22" s="1"/>
  <c r="U6444" i="22" s="1"/>
  <c r="S6443" i="22"/>
  <c r="R6443" i="22"/>
  <c r="L6445" i="22"/>
  <c r="M6445" i="22" l="1"/>
  <c r="J6446" i="22"/>
  <c r="N6446" i="22" s="1"/>
  <c r="T6446" i="22"/>
  <c r="G6447" i="22"/>
  <c r="K6446" i="22"/>
  <c r="O6446" i="22" s="1"/>
  <c r="P6445" i="22"/>
  <c r="Q6445" i="22" s="1"/>
  <c r="U6445" i="22" s="1"/>
  <c r="S6444" i="22"/>
  <c r="L6446" i="22"/>
  <c r="J6447" i="22"/>
  <c r="R6444" i="22"/>
  <c r="T6447" i="22" l="1"/>
  <c r="G6448" i="22"/>
  <c r="M6446" i="22"/>
  <c r="K6447" i="22"/>
  <c r="O6447" i="22" s="1"/>
  <c r="S6445" i="22"/>
  <c r="P6446" i="22"/>
  <c r="Q6446" i="22" s="1"/>
  <c r="U6446" i="22" s="1"/>
  <c r="N6447" i="22"/>
  <c r="J6448" i="22"/>
  <c r="L6447" i="22"/>
  <c r="R6445" i="22"/>
  <c r="K6448" i="22" l="1"/>
  <c r="O6448" i="22" s="1"/>
  <c r="M6447" i="22"/>
  <c r="T6448" i="22"/>
  <c r="G6449" i="22"/>
  <c r="S6446" i="22"/>
  <c r="P6447" i="22"/>
  <c r="Q6447" i="22" s="1"/>
  <c r="U6447" i="22" s="1"/>
  <c r="N6448" i="22"/>
  <c r="R6446" i="22"/>
  <c r="L6448" i="22"/>
  <c r="K6449" i="22" l="1"/>
  <c r="O6449" i="22" s="1"/>
  <c r="T6449" i="22"/>
  <c r="G6450" i="22"/>
  <c r="J6449" i="22"/>
  <c r="N6449" i="22" s="1"/>
  <c r="S6447" i="22"/>
  <c r="P6448" i="22"/>
  <c r="Q6448" i="22" s="1"/>
  <c r="U6448" i="22" s="1"/>
  <c r="L6449" i="22"/>
  <c r="R6447" i="22"/>
  <c r="M6448" i="22"/>
  <c r="K6450" i="22"/>
  <c r="O6450" i="22" s="1"/>
  <c r="J6450" i="22" l="1"/>
  <c r="T6450" i="22"/>
  <c r="G6451" i="22"/>
  <c r="S6448" i="22"/>
  <c r="P6449" i="22"/>
  <c r="Q6449" i="22" s="1"/>
  <c r="U6449" i="22" s="1"/>
  <c r="R6448" i="22"/>
  <c r="L6450" i="22"/>
  <c r="K6451" i="22"/>
  <c r="O6451" i="22" s="1"/>
  <c r="N6450" i="22"/>
  <c r="J6451" i="22"/>
  <c r="M6449" i="22"/>
  <c r="T6451" i="22" l="1"/>
  <c r="G6452" i="22"/>
  <c r="K6452" i="22" s="1"/>
  <c r="O6452" i="22" s="1"/>
  <c r="S6449" i="22"/>
  <c r="P6450" i="22"/>
  <c r="Q6450" i="22" s="1"/>
  <c r="U6450" i="22" s="1"/>
  <c r="N6451" i="22"/>
  <c r="R6449" i="22"/>
  <c r="L6451" i="22"/>
  <c r="M6451" i="22" s="1"/>
  <c r="M6450" i="22"/>
  <c r="T6452" i="22" l="1"/>
  <c r="G6453" i="22"/>
  <c r="J6452" i="22"/>
  <c r="J6453" i="22" s="1"/>
  <c r="S6450" i="22"/>
  <c r="P6451" i="22"/>
  <c r="Q6451" i="22" s="1"/>
  <c r="U6451" i="22" s="1"/>
  <c r="R6450" i="22"/>
  <c r="L6452" i="22"/>
  <c r="K6453" i="22"/>
  <c r="O6453" i="22" s="1"/>
  <c r="N6452" i="22" l="1"/>
  <c r="T6453" i="22"/>
  <c r="G6454" i="22"/>
  <c r="S6451" i="22"/>
  <c r="P6452" i="22"/>
  <c r="Q6452" i="22" s="1"/>
  <c r="U6452" i="22" s="1"/>
  <c r="L6453" i="22"/>
  <c r="R6451" i="22"/>
  <c r="J6454" i="22"/>
  <c r="N6453" i="22"/>
  <c r="M6452" i="22"/>
  <c r="T6454" i="22" l="1"/>
  <c r="G6455" i="22"/>
  <c r="K6454" i="22"/>
  <c r="O6454" i="22" s="1"/>
  <c r="S6452" i="22"/>
  <c r="P6453" i="22"/>
  <c r="Q6453" i="22" s="1"/>
  <c r="U6453" i="22" s="1"/>
  <c r="L6454" i="22"/>
  <c r="M6453" i="22"/>
  <c r="N6454" i="22"/>
  <c r="J6455" i="22"/>
  <c r="R6452" i="22"/>
  <c r="T6455" i="22" l="1"/>
  <c r="G6456" i="22"/>
  <c r="K6455" i="22"/>
  <c r="O6455" i="22" s="1"/>
  <c r="M6454" i="22"/>
  <c r="S6453" i="22"/>
  <c r="P6454" i="22"/>
  <c r="Q6454" i="22" s="1"/>
  <c r="U6454" i="22" s="1"/>
  <c r="R6453" i="22"/>
  <c r="L6455" i="22"/>
  <c r="J6456" i="22"/>
  <c r="N6455" i="22"/>
  <c r="K6456" i="22" l="1"/>
  <c r="O6456" i="22" s="1"/>
  <c r="T6456" i="22"/>
  <c r="G6457" i="22"/>
  <c r="J6457" i="22" s="1"/>
  <c r="P6455" i="22"/>
  <c r="Q6455" i="22" s="1"/>
  <c r="U6455" i="22" s="1"/>
  <c r="S6454" i="22"/>
  <c r="R6454" i="22"/>
  <c r="L6456" i="22"/>
  <c r="M6455" i="22"/>
  <c r="N6456" i="22"/>
  <c r="T6457" i="22" l="1"/>
  <c r="G6458" i="22"/>
  <c r="K6457" i="22"/>
  <c r="O6457" i="22" s="1"/>
  <c r="P6456" i="22"/>
  <c r="Q6456" i="22" s="1"/>
  <c r="U6456" i="22" s="1"/>
  <c r="J6458" i="22"/>
  <c r="N6457" i="22"/>
  <c r="R6455" i="22"/>
  <c r="L6457" i="22"/>
  <c r="M6456" i="22"/>
  <c r="S6455" i="22"/>
  <c r="T6458" i="22" l="1"/>
  <c r="G6459" i="22"/>
  <c r="J6459" i="22" s="1"/>
  <c r="K6458" i="22"/>
  <c r="O6458" i="22" s="1"/>
  <c r="P6457" i="22"/>
  <c r="Q6457" i="22" s="1"/>
  <c r="U6457" i="22" s="1"/>
  <c r="S6456" i="22"/>
  <c r="L6458" i="22"/>
  <c r="N6458" i="22"/>
  <c r="M6457" i="22"/>
  <c r="R6456" i="22"/>
  <c r="M6458" i="22" l="1"/>
  <c r="K6459" i="22"/>
  <c r="O6459" i="22" s="1"/>
  <c r="T6459" i="22"/>
  <c r="G6460" i="22"/>
  <c r="J6460" i="22" s="1"/>
  <c r="P6458" i="22"/>
  <c r="Q6458" i="22" s="1"/>
  <c r="U6458" i="22" s="1"/>
  <c r="R6457" i="22"/>
  <c r="N6459" i="22"/>
  <c r="L6459" i="22"/>
  <c r="S6457" i="22"/>
  <c r="T6460" i="22" l="1"/>
  <c r="G6461" i="22"/>
  <c r="K6460" i="22"/>
  <c r="O6460" i="22" s="1"/>
  <c r="P6459" i="22"/>
  <c r="Q6459" i="22" s="1"/>
  <c r="U6459" i="22" s="1"/>
  <c r="R6458" i="22"/>
  <c r="L6460" i="22"/>
  <c r="M6460" i="22" s="1"/>
  <c r="N6460" i="22"/>
  <c r="S6458" i="22"/>
  <c r="M6459" i="22"/>
  <c r="K6461" i="22" l="1"/>
  <c r="O6461" i="22" s="1"/>
  <c r="T6461" i="22"/>
  <c r="G6462" i="22"/>
  <c r="J6461" i="22"/>
  <c r="N6461" i="22" s="1"/>
  <c r="R6459" i="22"/>
  <c r="P6460" i="22"/>
  <c r="Q6460" i="22" s="1"/>
  <c r="U6460" i="22" s="1"/>
  <c r="S6459" i="22"/>
  <c r="L6461" i="22"/>
  <c r="K6462" i="22" l="1"/>
  <c r="O6462" i="22" s="1"/>
  <c r="M6461" i="22"/>
  <c r="T6462" i="22"/>
  <c r="G6463" i="22"/>
  <c r="J6462" i="22"/>
  <c r="N6462" i="22" s="1"/>
  <c r="R6460" i="22"/>
  <c r="P6461" i="22"/>
  <c r="Q6461" i="22" s="1"/>
  <c r="U6461" i="22" s="1"/>
  <c r="L6462" i="22"/>
  <c r="S6460" i="22"/>
  <c r="K6463" i="22" l="1"/>
  <c r="O6463" i="22" s="1"/>
  <c r="J6463" i="22"/>
  <c r="N6463" i="22" s="1"/>
  <c r="T6463" i="22"/>
  <c r="G6464" i="22"/>
  <c r="M6462" i="22"/>
  <c r="R6461" i="22"/>
  <c r="P6462" i="22"/>
  <c r="Q6462" i="22" s="1"/>
  <c r="U6462" i="22" s="1"/>
  <c r="S6461" i="22"/>
  <c r="L6463" i="22"/>
  <c r="J6464" i="22" l="1"/>
  <c r="K6464" i="22"/>
  <c r="O6464" i="22" s="1"/>
  <c r="M6463" i="22"/>
  <c r="T6464" i="22"/>
  <c r="G6465" i="22"/>
  <c r="R6462" i="22"/>
  <c r="P6463" i="22"/>
  <c r="Q6463" i="22" s="1"/>
  <c r="U6463" i="22" s="1"/>
  <c r="N6464" i="22"/>
  <c r="S6462" i="22"/>
  <c r="L6464" i="22"/>
  <c r="M6464" i="22" s="1"/>
  <c r="K6465" i="22"/>
  <c r="O6465" i="22" s="1"/>
  <c r="T6465" i="22" l="1"/>
  <c r="G6466" i="22"/>
  <c r="K6466" i="22" s="1"/>
  <c r="O6466" i="22" s="1"/>
  <c r="J6465" i="22"/>
  <c r="N6465" i="22" s="1"/>
  <c r="R6463" i="22"/>
  <c r="P6464" i="22"/>
  <c r="Q6464" i="22" s="1"/>
  <c r="U6464" i="22" s="1"/>
  <c r="S6463" i="22"/>
  <c r="L6465" i="22"/>
  <c r="J6466" i="22" l="1"/>
  <c r="T6466" i="22"/>
  <c r="G6467" i="22"/>
  <c r="R6464" i="22"/>
  <c r="P6465" i="22"/>
  <c r="Q6465" i="22" s="1"/>
  <c r="U6465" i="22" s="1"/>
  <c r="N6466" i="22"/>
  <c r="S6464" i="22"/>
  <c r="L6466" i="22"/>
  <c r="K6467" i="22"/>
  <c r="O6467" i="22" s="1"/>
  <c r="M6465" i="22"/>
  <c r="M6466" i="22" l="1"/>
  <c r="T6467" i="22"/>
  <c r="G6468" i="22"/>
  <c r="J6467" i="22"/>
  <c r="N6467" i="22" s="1"/>
  <c r="R6465" i="22"/>
  <c r="P6466" i="22"/>
  <c r="Q6466" i="22" s="1"/>
  <c r="U6466" i="22" s="1"/>
  <c r="S6465" i="22"/>
  <c r="K6468" i="22"/>
  <c r="O6468" i="22" s="1"/>
  <c r="L6467" i="22"/>
  <c r="J6468" i="22" l="1"/>
  <c r="N6468" i="22" s="1"/>
  <c r="T6468" i="22"/>
  <c r="G6469" i="22"/>
  <c r="R6466" i="22"/>
  <c r="P6467" i="22"/>
  <c r="Q6467" i="22" s="1"/>
  <c r="U6467" i="22" s="1"/>
  <c r="L6468" i="22"/>
  <c r="S6466" i="22"/>
  <c r="K6469" i="22"/>
  <c r="O6469" i="22" s="1"/>
  <c r="M6467" i="22"/>
  <c r="J6469" i="22" l="1"/>
  <c r="T6469" i="22"/>
  <c r="G6470" i="22"/>
  <c r="R6467" i="22"/>
  <c r="P6468" i="22"/>
  <c r="Q6468" i="22" s="1"/>
  <c r="U6468" i="22" s="1"/>
  <c r="K6470" i="22"/>
  <c r="O6470" i="22" s="1"/>
  <c r="L6469" i="22"/>
  <c r="M6469" i="22" s="1"/>
  <c r="M6468" i="22"/>
  <c r="N6469" i="22"/>
  <c r="J6470" i="22"/>
  <c r="S6467" i="22"/>
  <c r="T6470" i="22" l="1"/>
  <c r="G6471" i="22"/>
  <c r="R6468" i="22"/>
  <c r="P6469" i="22"/>
  <c r="Q6469" i="22" s="1"/>
  <c r="U6469" i="22" s="1"/>
  <c r="S6468" i="22"/>
  <c r="N6470" i="22"/>
  <c r="J6471" i="22"/>
  <c r="L6470" i="22"/>
  <c r="M6470" i="22" s="1"/>
  <c r="T6471" i="22" l="1"/>
  <c r="G6472" i="22"/>
  <c r="K6471" i="22"/>
  <c r="O6471" i="22" s="1"/>
  <c r="P6470" i="22"/>
  <c r="Q6470" i="22" s="1"/>
  <c r="U6470" i="22" s="1"/>
  <c r="R6469" i="22"/>
  <c r="S6469" i="22"/>
  <c r="L6471" i="22"/>
  <c r="N6471" i="22"/>
  <c r="J6472" i="22"/>
  <c r="M6471" i="22" l="1"/>
  <c r="T6472" i="22"/>
  <c r="G6473" i="22"/>
  <c r="K6472" i="22"/>
  <c r="O6472" i="22" s="1"/>
  <c r="R6470" i="22"/>
  <c r="P6471" i="22"/>
  <c r="Q6471" i="22" s="1"/>
  <c r="U6471" i="22" s="1"/>
  <c r="S6470" i="22"/>
  <c r="J6473" i="22"/>
  <c r="N6472" i="22"/>
  <c r="L6472" i="22"/>
  <c r="M6472" i="22" l="1"/>
  <c r="T6473" i="22"/>
  <c r="G6474" i="22"/>
  <c r="K6473" i="22"/>
  <c r="O6473" i="22" s="1"/>
  <c r="R6471" i="22"/>
  <c r="P6472" i="22"/>
  <c r="Q6472" i="22" s="1"/>
  <c r="U6472" i="22" s="1"/>
  <c r="S6471" i="22"/>
  <c r="N6473" i="22"/>
  <c r="J6474" i="22"/>
  <c r="L6473" i="22"/>
  <c r="M6473" i="22" l="1"/>
  <c r="K6474" i="22"/>
  <c r="O6474" i="22" s="1"/>
  <c r="T6474" i="22"/>
  <c r="G6475" i="22"/>
  <c r="R6472" i="22"/>
  <c r="P6473" i="22"/>
  <c r="Q6473" i="22" s="1"/>
  <c r="U6473" i="22" s="1"/>
  <c r="N6474" i="22"/>
  <c r="S6472" i="22"/>
  <c r="L6474" i="22"/>
  <c r="K6475" i="22" l="1"/>
  <c r="O6475" i="22" s="1"/>
  <c r="M6474" i="22"/>
  <c r="T6475" i="22"/>
  <c r="G6476" i="22"/>
  <c r="J6475" i="22"/>
  <c r="J6476" i="22" s="1"/>
  <c r="R6473" i="22"/>
  <c r="P6474" i="22"/>
  <c r="Q6474" i="22" s="1"/>
  <c r="U6474" i="22" s="1"/>
  <c r="L6475" i="22"/>
  <c r="S6473" i="22"/>
  <c r="N6475" i="22" l="1"/>
  <c r="T6476" i="22"/>
  <c r="G6477" i="22"/>
  <c r="K6476" i="22"/>
  <c r="O6476" i="22" s="1"/>
  <c r="R6474" i="22"/>
  <c r="P6475" i="22"/>
  <c r="Q6475" i="22" s="1"/>
  <c r="U6475" i="22" s="1"/>
  <c r="S6474" i="22"/>
  <c r="L6476" i="22"/>
  <c r="M6475" i="22"/>
  <c r="N6476" i="22"/>
  <c r="J6477" i="22"/>
  <c r="K6477" i="22" l="1"/>
  <c r="O6477" i="22" s="1"/>
  <c r="T6477" i="22"/>
  <c r="G6478" i="22"/>
  <c r="J6478" i="22" s="1"/>
  <c r="R6475" i="22"/>
  <c r="P6476" i="22"/>
  <c r="Q6476" i="22" s="1"/>
  <c r="U6476" i="22" s="1"/>
  <c r="L6477" i="22"/>
  <c r="N6477" i="22"/>
  <c r="M6476" i="22"/>
  <c r="S6475" i="22"/>
  <c r="K6478" i="22"/>
  <c r="O6478" i="22" s="1"/>
  <c r="T6478" i="22" l="1"/>
  <c r="G6479" i="22"/>
  <c r="R6476" i="22"/>
  <c r="P6477" i="22"/>
  <c r="Q6477" i="22" s="1"/>
  <c r="U6477" i="22" s="1"/>
  <c r="J6479" i="22"/>
  <c r="N6478" i="22"/>
  <c r="S6476" i="22"/>
  <c r="K6479" i="22"/>
  <c r="O6479" i="22" s="1"/>
  <c r="L6478" i="22"/>
  <c r="M6477" i="22"/>
  <c r="T6479" i="22" l="1"/>
  <c r="G6480" i="22"/>
  <c r="R6477" i="22"/>
  <c r="P6478" i="22"/>
  <c r="Q6478" i="22" s="1"/>
  <c r="U6478" i="22" s="1"/>
  <c r="S6477" i="22"/>
  <c r="L6479" i="22"/>
  <c r="M6479" i="22" s="1"/>
  <c r="N6479" i="22"/>
  <c r="J6480" i="22"/>
  <c r="M6478" i="22"/>
  <c r="K6480" i="22"/>
  <c r="O6480" i="22" s="1"/>
  <c r="T6480" i="22" l="1"/>
  <c r="G6481" i="22"/>
  <c r="P6479" i="22"/>
  <c r="Q6479" i="22" s="1"/>
  <c r="U6479" i="22" s="1"/>
  <c r="R6478" i="22"/>
  <c r="S6478" i="22"/>
  <c r="L6480" i="22"/>
  <c r="K6481" i="22"/>
  <c r="O6481" i="22" s="1"/>
  <c r="N6480" i="22"/>
  <c r="J6481" i="22"/>
  <c r="T6481" i="22" l="1"/>
  <c r="G6482" i="22"/>
  <c r="P6480" i="22"/>
  <c r="Q6480" i="22" s="1"/>
  <c r="U6480" i="22" s="1"/>
  <c r="L6481" i="22"/>
  <c r="M6481" i="22" s="1"/>
  <c r="M6480" i="22"/>
  <c r="S6479" i="22"/>
  <c r="N6481" i="22"/>
  <c r="J6482" i="22"/>
  <c r="K6482" i="22"/>
  <c r="O6482" i="22" s="1"/>
  <c r="R6479" i="22"/>
  <c r="T6482" i="22" l="1"/>
  <c r="G6483" i="22"/>
  <c r="K6483" i="22" s="1"/>
  <c r="O6483" i="22" s="1"/>
  <c r="P6481" i="22"/>
  <c r="Q6481" i="22" s="1"/>
  <c r="U6481" i="22" s="1"/>
  <c r="R6480" i="22"/>
  <c r="S6480" i="22"/>
  <c r="N6482" i="22"/>
  <c r="L6482" i="22"/>
  <c r="T6483" i="22" l="1"/>
  <c r="G6484" i="22"/>
  <c r="K6484" i="22" s="1"/>
  <c r="O6484" i="22" s="1"/>
  <c r="J6483" i="22"/>
  <c r="P6482" i="22"/>
  <c r="Q6482" i="22" s="1"/>
  <c r="U6482" i="22" s="1"/>
  <c r="L6483" i="22"/>
  <c r="S6481" i="22"/>
  <c r="M6482" i="22"/>
  <c r="R6481" i="22"/>
  <c r="M6483" i="22" l="1"/>
  <c r="T6484" i="22"/>
  <c r="G6485" i="22"/>
  <c r="N6483" i="22"/>
  <c r="P6483" i="22" s="1"/>
  <c r="Q6483" i="22" s="1"/>
  <c r="U6483" i="22" s="1"/>
  <c r="J6484" i="22"/>
  <c r="N6484" i="22" s="1"/>
  <c r="K6485" i="22"/>
  <c r="O6485" i="22" s="1"/>
  <c r="L6484" i="22"/>
  <c r="R6482" i="22"/>
  <c r="S6482" i="22"/>
  <c r="M6484" i="22" l="1"/>
  <c r="T6485" i="22"/>
  <c r="G6486" i="22"/>
  <c r="J6485" i="22"/>
  <c r="J6486" i="22" s="1"/>
  <c r="P6484" i="22"/>
  <c r="Q6484" i="22" s="1"/>
  <c r="U6484" i="22" s="1"/>
  <c r="S6483" i="22"/>
  <c r="R6483" i="22"/>
  <c r="L6485" i="22"/>
  <c r="N6485" i="22" l="1"/>
  <c r="M6485" i="22"/>
  <c r="T6486" i="22"/>
  <c r="G6487" i="22"/>
  <c r="J6487" i="22" s="1"/>
  <c r="K6486" i="22"/>
  <c r="O6486" i="22" s="1"/>
  <c r="P6485" i="22"/>
  <c r="Q6485" i="22" s="1"/>
  <c r="U6485" i="22" s="1"/>
  <c r="N6486" i="22"/>
  <c r="R6484" i="22"/>
  <c r="L6486" i="22"/>
  <c r="S6484" i="22"/>
  <c r="M6486" i="22" l="1"/>
  <c r="K6487" i="22"/>
  <c r="O6487" i="22" s="1"/>
  <c r="T6487" i="22"/>
  <c r="G6488" i="22"/>
  <c r="P6486" i="22"/>
  <c r="Q6486" i="22" s="1"/>
  <c r="U6486" i="22" s="1"/>
  <c r="R6485" i="22"/>
  <c r="S6485" i="22"/>
  <c r="L6487" i="22"/>
  <c r="N6487" i="22"/>
  <c r="K6488" i="22" l="1"/>
  <c r="O6488" i="22" s="1"/>
  <c r="M6487" i="22"/>
  <c r="T6488" i="22"/>
  <c r="G6489" i="22"/>
  <c r="J6488" i="22"/>
  <c r="N6488" i="22" s="1"/>
  <c r="S6486" i="22"/>
  <c r="P6487" i="22"/>
  <c r="Q6487" i="22" s="1"/>
  <c r="U6487" i="22" s="1"/>
  <c r="L6488" i="22"/>
  <c r="R6486" i="22"/>
  <c r="K6489" i="22" l="1"/>
  <c r="O6489" i="22" s="1"/>
  <c r="M6488" i="22"/>
  <c r="T6489" i="22"/>
  <c r="G6490" i="22"/>
  <c r="J6489" i="22"/>
  <c r="N6489" i="22" s="1"/>
  <c r="S6487" i="22"/>
  <c r="P6488" i="22"/>
  <c r="Q6488" i="22" s="1"/>
  <c r="U6488" i="22" s="1"/>
  <c r="R6487" i="22"/>
  <c r="K6490" i="22"/>
  <c r="O6490" i="22" s="1"/>
  <c r="L6489" i="22"/>
  <c r="M6489" i="22" l="1"/>
  <c r="J6490" i="22"/>
  <c r="N6490" i="22" s="1"/>
  <c r="T6490" i="22"/>
  <c r="G6491" i="22"/>
  <c r="J6491" i="22" s="1"/>
  <c r="P6489" i="22"/>
  <c r="Q6489" i="22" s="1"/>
  <c r="U6489" i="22" s="1"/>
  <c r="S6488" i="22"/>
  <c r="R6488" i="22"/>
  <c r="L6490" i="22"/>
  <c r="K6491" i="22" l="1"/>
  <c r="O6491" i="22" s="1"/>
  <c r="T6491" i="22"/>
  <c r="G6492" i="22"/>
  <c r="J6492" i="22" s="1"/>
  <c r="P6490" i="22"/>
  <c r="Q6490" i="22" s="1"/>
  <c r="U6490" i="22" s="1"/>
  <c r="L6491" i="22"/>
  <c r="N6491" i="22"/>
  <c r="R6489" i="22"/>
  <c r="M6490" i="22"/>
  <c r="K6492" i="22"/>
  <c r="O6492" i="22" s="1"/>
  <c r="S6489" i="22"/>
  <c r="T6492" i="22" l="1"/>
  <c r="G6493" i="22"/>
  <c r="J6493" i="22" s="1"/>
  <c r="P6491" i="22"/>
  <c r="Q6491" i="22" s="1"/>
  <c r="U6491" i="22" s="1"/>
  <c r="R6490" i="22"/>
  <c r="S6490" i="22"/>
  <c r="N6492" i="22"/>
  <c r="L6492" i="22"/>
  <c r="M6492" i="22" s="1"/>
  <c r="K6493" i="22"/>
  <c r="O6493" i="22" s="1"/>
  <c r="M6491" i="22"/>
  <c r="T6493" i="22" l="1"/>
  <c r="G6494" i="22"/>
  <c r="R6491" i="22"/>
  <c r="P6492" i="22"/>
  <c r="Q6492" i="22" s="1"/>
  <c r="U6492" i="22" s="1"/>
  <c r="K6494" i="22"/>
  <c r="O6494" i="22" s="1"/>
  <c r="N6493" i="22"/>
  <c r="J6494" i="22"/>
  <c r="S6491" i="22"/>
  <c r="L6493" i="22"/>
  <c r="T6494" i="22" l="1"/>
  <c r="G6495" i="22"/>
  <c r="P6493" i="22"/>
  <c r="Q6493" i="22" s="1"/>
  <c r="U6493" i="22" s="1"/>
  <c r="R6492" i="22"/>
  <c r="N6494" i="22"/>
  <c r="L6494" i="22"/>
  <c r="M6493" i="22"/>
  <c r="K6495" i="22"/>
  <c r="O6495" i="22" s="1"/>
  <c r="S6492" i="22"/>
  <c r="T6495" i="22" l="1"/>
  <c r="G6496" i="22"/>
  <c r="J6495" i="22"/>
  <c r="J6496" i="22" s="1"/>
  <c r="R6493" i="22"/>
  <c r="P6494" i="22"/>
  <c r="Q6494" i="22" s="1"/>
  <c r="U6494" i="22" s="1"/>
  <c r="S6493" i="22"/>
  <c r="L6495" i="22"/>
  <c r="K6496" i="22"/>
  <c r="O6496" i="22" s="1"/>
  <c r="M6494" i="22"/>
  <c r="N6495" i="22" l="1"/>
  <c r="M6495" i="22"/>
  <c r="T6496" i="22"/>
  <c r="G6497" i="22"/>
  <c r="R6494" i="22"/>
  <c r="P6495" i="22"/>
  <c r="Q6495" i="22" s="1"/>
  <c r="U6495" i="22" s="1"/>
  <c r="L6496" i="22"/>
  <c r="M6496" i="22" s="1"/>
  <c r="S6494" i="22"/>
  <c r="N6496" i="22"/>
  <c r="J6497" i="22"/>
  <c r="K6497" i="22"/>
  <c r="O6497" i="22" s="1"/>
  <c r="T6497" i="22" l="1"/>
  <c r="G6498" i="22"/>
  <c r="R6495" i="22"/>
  <c r="P6496" i="22"/>
  <c r="Q6496" i="22" s="1"/>
  <c r="U6496" i="22" s="1"/>
  <c r="S6495" i="22"/>
  <c r="L6497" i="22"/>
  <c r="K6498" i="22"/>
  <c r="O6498" i="22" s="1"/>
  <c r="N6497" i="22"/>
  <c r="J6498" i="22"/>
  <c r="T6498" i="22" l="1"/>
  <c r="G6499" i="22"/>
  <c r="P6497" i="22"/>
  <c r="Q6497" i="22" s="1"/>
  <c r="U6497" i="22" s="1"/>
  <c r="R6496" i="22"/>
  <c r="N6498" i="22"/>
  <c r="L6498" i="22"/>
  <c r="M6497" i="22"/>
  <c r="S6496" i="22"/>
  <c r="K6499" i="22"/>
  <c r="O6499" i="22" s="1"/>
  <c r="T6499" i="22" l="1"/>
  <c r="G6500" i="22"/>
  <c r="J6499" i="22"/>
  <c r="J6500" i="22" s="1"/>
  <c r="R6497" i="22"/>
  <c r="P6498" i="22"/>
  <c r="Q6498" i="22" s="1"/>
  <c r="U6498" i="22" s="1"/>
  <c r="L6499" i="22"/>
  <c r="K6500" i="22"/>
  <c r="O6500" i="22" s="1"/>
  <c r="M6498" i="22"/>
  <c r="S6497" i="22"/>
  <c r="N6499" i="22" l="1"/>
  <c r="T6500" i="22"/>
  <c r="G6501" i="22"/>
  <c r="M6499" i="22"/>
  <c r="R6498" i="22"/>
  <c r="P6499" i="22"/>
  <c r="Q6499" i="22" s="1"/>
  <c r="U6499" i="22" s="1"/>
  <c r="N6500" i="22"/>
  <c r="K6501" i="22"/>
  <c r="O6501" i="22" s="1"/>
  <c r="S6498" i="22"/>
  <c r="L6500" i="22"/>
  <c r="M6500" i="22" s="1"/>
  <c r="T6501" i="22" l="1"/>
  <c r="G6502" i="22"/>
  <c r="J6501" i="22"/>
  <c r="N6501" i="22" s="1"/>
  <c r="R6499" i="22"/>
  <c r="P6500" i="22"/>
  <c r="Q6500" i="22" s="1"/>
  <c r="U6500" i="22" s="1"/>
  <c r="S6499" i="22"/>
  <c r="L6501" i="22"/>
  <c r="K6502" i="22"/>
  <c r="O6502" i="22" s="1"/>
  <c r="M6501" i="22" l="1"/>
  <c r="J6502" i="22"/>
  <c r="N6502" i="22" s="1"/>
  <c r="T6502" i="22"/>
  <c r="G6503" i="22"/>
  <c r="R6500" i="22"/>
  <c r="P6501" i="22"/>
  <c r="Q6501" i="22" s="1"/>
  <c r="U6501" i="22" s="1"/>
  <c r="S6500" i="22"/>
  <c r="L6502" i="22"/>
  <c r="J6503" i="22" l="1"/>
  <c r="T6503" i="22"/>
  <c r="G6504" i="22"/>
  <c r="K6503" i="22"/>
  <c r="O6503" i="22" s="1"/>
  <c r="R6501" i="22"/>
  <c r="P6502" i="22"/>
  <c r="Q6502" i="22" s="1"/>
  <c r="U6502" i="22" s="1"/>
  <c r="S6501" i="22"/>
  <c r="L6503" i="22"/>
  <c r="M6502" i="22"/>
  <c r="J6504" i="22"/>
  <c r="N6503" i="22"/>
  <c r="K6504" i="22" l="1"/>
  <c r="O6504" i="22" s="1"/>
  <c r="T6504" i="22"/>
  <c r="G6505" i="22"/>
  <c r="R6502" i="22"/>
  <c r="P6503" i="22"/>
  <c r="Q6503" i="22" s="1"/>
  <c r="U6503" i="22" s="1"/>
  <c r="L6504" i="22"/>
  <c r="S6502" i="22"/>
  <c r="J6505" i="22"/>
  <c r="N6504" i="22"/>
  <c r="M6503" i="22"/>
  <c r="K6505" i="22" l="1"/>
  <c r="O6505" i="22" s="1"/>
  <c r="T6505" i="22"/>
  <c r="G6506" i="22"/>
  <c r="J6506" i="22" s="1"/>
  <c r="R6503" i="22"/>
  <c r="P6504" i="22"/>
  <c r="Q6504" i="22" s="1"/>
  <c r="U6504" i="22" s="1"/>
  <c r="S6503" i="22"/>
  <c r="L6505" i="22"/>
  <c r="M6505" i="22" s="1"/>
  <c r="N6505" i="22"/>
  <c r="K6506" i="22"/>
  <c r="O6506" i="22" s="1"/>
  <c r="M6504" i="22"/>
  <c r="T6506" i="22" l="1"/>
  <c r="G6507" i="22"/>
  <c r="K6507" i="22" s="1"/>
  <c r="O6507" i="22" s="1"/>
  <c r="R6504" i="22"/>
  <c r="P6505" i="22"/>
  <c r="Q6505" i="22" s="1"/>
  <c r="U6505" i="22" s="1"/>
  <c r="N6506" i="22"/>
  <c r="S6504" i="22"/>
  <c r="L6506" i="22"/>
  <c r="T6507" i="22" l="1"/>
  <c r="G6508" i="22"/>
  <c r="J6507" i="22"/>
  <c r="N6507" i="22" s="1"/>
  <c r="R6505" i="22"/>
  <c r="P6506" i="22"/>
  <c r="Q6506" i="22" s="1"/>
  <c r="U6506" i="22" s="1"/>
  <c r="L6507" i="22"/>
  <c r="M6506" i="22"/>
  <c r="S6505" i="22"/>
  <c r="J6508" i="22" l="1"/>
  <c r="N6508" i="22" s="1"/>
  <c r="T6508" i="22"/>
  <c r="G6509" i="22"/>
  <c r="K6508" i="22"/>
  <c r="O6508" i="22" s="1"/>
  <c r="R6506" i="22"/>
  <c r="P6507" i="22"/>
  <c r="Q6507" i="22" s="1"/>
  <c r="U6507" i="22" s="1"/>
  <c r="S6506" i="22"/>
  <c r="L6508" i="22"/>
  <c r="M6507" i="22"/>
  <c r="J6509" i="22" l="1"/>
  <c r="K6509" i="22"/>
  <c r="O6509" i="22" s="1"/>
  <c r="T6509" i="22"/>
  <c r="G6510" i="22"/>
  <c r="R6507" i="22"/>
  <c r="P6508" i="22"/>
  <c r="Q6508" i="22" s="1"/>
  <c r="U6508" i="22" s="1"/>
  <c r="S6507" i="22"/>
  <c r="N6509" i="22"/>
  <c r="L6509" i="22"/>
  <c r="M6508" i="22"/>
  <c r="K6510" i="22" l="1"/>
  <c r="O6510" i="22" s="1"/>
  <c r="M6509" i="22"/>
  <c r="T6510" i="22"/>
  <c r="G6511" i="22"/>
  <c r="J6510" i="22"/>
  <c r="J6511" i="22" s="1"/>
  <c r="R6508" i="22"/>
  <c r="P6509" i="22"/>
  <c r="Q6509" i="22" s="1"/>
  <c r="U6509" i="22" s="1"/>
  <c r="S6508" i="22"/>
  <c r="L6510" i="22"/>
  <c r="K6511" i="22"/>
  <c r="O6511" i="22" s="1"/>
  <c r="M6510" i="22" l="1"/>
  <c r="N6510" i="22"/>
  <c r="P6510" i="22" s="1"/>
  <c r="Q6510" i="22" s="1"/>
  <c r="U6510" i="22" s="1"/>
  <c r="T6511" i="22"/>
  <c r="G6512" i="22"/>
  <c r="K6512" i="22" s="1"/>
  <c r="O6512" i="22" s="1"/>
  <c r="R6509" i="22"/>
  <c r="S6509" i="22"/>
  <c r="N6511" i="22"/>
  <c r="L6511" i="22"/>
  <c r="M6511" i="22" s="1"/>
  <c r="T6512" i="22" l="1"/>
  <c r="G6513" i="22"/>
  <c r="J6512" i="22"/>
  <c r="N6512" i="22" s="1"/>
  <c r="P6511" i="22"/>
  <c r="Q6511" i="22" s="1"/>
  <c r="U6511" i="22" s="1"/>
  <c r="K6513" i="22"/>
  <c r="O6513" i="22" s="1"/>
  <c r="S6510" i="22"/>
  <c r="L6512" i="22"/>
  <c r="R6510" i="22"/>
  <c r="P6512" i="22" l="1"/>
  <c r="Q6512" i="22" s="1"/>
  <c r="U6512" i="22" s="1"/>
  <c r="M6512" i="22"/>
  <c r="J6513" i="22"/>
  <c r="N6513" i="22" s="1"/>
  <c r="T6513" i="22"/>
  <c r="G6514" i="22"/>
  <c r="K6514" i="22" s="1"/>
  <c r="O6514" i="22" s="1"/>
  <c r="R6511" i="22"/>
  <c r="S6511" i="22"/>
  <c r="L6513" i="22"/>
  <c r="J6514" i="22" l="1"/>
  <c r="N6514" i="22" s="1"/>
  <c r="T6514" i="22"/>
  <c r="G6515" i="22"/>
  <c r="P6513" i="22"/>
  <c r="Q6513" i="22" s="1"/>
  <c r="U6513" i="22" s="1"/>
  <c r="R6512" i="22"/>
  <c r="S6512" i="22"/>
  <c r="L6514" i="22"/>
  <c r="M6513" i="22"/>
  <c r="K6515" i="22"/>
  <c r="O6515" i="22" s="1"/>
  <c r="J6515" i="22" l="1"/>
  <c r="N6515" i="22" s="1"/>
  <c r="T6515" i="22"/>
  <c r="G6516" i="22"/>
  <c r="J6516" i="22" s="1"/>
  <c r="R6513" i="22"/>
  <c r="P6514" i="22"/>
  <c r="Q6514" i="22" s="1"/>
  <c r="U6514" i="22" s="1"/>
  <c r="L6515" i="22"/>
  <c r="M6515" i="22" s="1"/>
  <c r="M6514" i="22"/>
  <c r="S6513" i="22"/>
  <c r="K6516" i="22"/>
  <c r="O6516" i="22" s="1"/>
  <c r="T6516" i="22" l="1"/>
  <c r="G6517" i="22"/>
  <c r="K6517" i="22" s="1"/>
  <c r="O6517" i="22" s="1"/>
  <c r="R6514" i="22"/>
  <c r="P6515" i="22"/>
  <c r="Q6515" i="22" s="1"/>
  <c r="U6515" i="22" s="1"/>
  <c r="J6517" i="22"/>
  <c r="N6516" i="22"/>
  <c r="S6514" i="22"/>
  <c r="L6516" i="22"/>
  <c r="T6517" i="22" l="1"/>
  <c r="G6518" i="22"/>
  <c r="R6515" i="22"/>
  <c r="P6516" i="22"/>
  <c r="Q6516" i="22" s="1"/>
  <c r="U6516" i="22" s="1"/>
  <c r="K6518" i="22"/>
  <c r="O6518" i="22" s="1"/>
  <c r="N6517" i="22"/>
  <c r="L6517" i="22"/>
  <c r="M6517" i="22" s="1"/>
  <c r="M6516" i="22"/>
  <c r="S6515" i="22"/>
  <c r="T6518" i="22" l="1"/>
  <c r="G6519" i="22"/>
  <c r="J6518" i="22"/>
  <c r="N6518" i="22" s="1"/>
  <c r="R6516" i="22"/>
  <c r="P6517" i="22"/>
  <c r="Q6517" i="22" s="1"/>
  <c r="U6517" i="22" s="1"/>
  <c r="S6516" i="22"/>
  <c r="K6519" i="22"/>
  <c r="O6519" i="22" s="1"/>
  <c r="L6518" i="22"/>
  <c r="M6518" i="22" l="1"/>
  <c r="J6519" i="22"/>
  <c r="T6519" i="22"/>
  <c r="G6520" i="22"/>
  <c r="R6517" i="22"/>
  <c r="P6518" i="22"/>
  <c r="Q6518" i="22" s="1"/>
  <c r="U6518" i="22" s="1"/>
  <c r="L6519" i="22"/>
  <c r="S6517" i="22"/>
  <c r="K6520" i="22"/>
  <c r="O6520" i="22" s="1"/>
  <c r="N6519" i="22"/>
  <c r="J6520" i="22"/>
  <c r="M6519" i="22" l="1"/>
  <c r="T6520" i="22"/>
  <c r="G6521" i="22"/>
  <c r="R6518" i="22"/>
  <c r="P6519" i="22"/>
  <c r="Q6519" i="22" s="1"/>
  <c r="U6519" i="22" s="1"/>
  <c r="S6518" i="22"/>
  <c r="L6520" i="22"/>
  <c r="M6520" i="22" s="1"/>
  <c r="N6520" i="22"/>
  <c r="J6521" i="22"/>
  <c r="K6521" i="22"/>
  <c r="O6521" i="22" s="1"/>
  <c r="T6521" i="22" l="1"/>
  <c r="G6522" i="22"/>
  <c r="R6519" i="22"/>
  <c r="P6520" i="22"/>
  <c r="Q6520" i="22" s="1"/>
  <c r="U6520" i="22" s="1"/>
  <c r="K6522" i="22"/>
  <c r="O6522" i="22" s="1"/>
  <c r="S6519" i="22"/>
  <c r="L6521" i="22"/>
  <c r="M6521" i="22" s="1"/>
  <c r="J6522" i="22"/>
  <c r="N6521" i="22"/>
  <c r="T6522" i="22" l="1"/>
  <c r="G6523" i="22"/>
  <c r="K6523" i="22" s="1"/>
  <c r="O6523" i="22" s="1"/>
  <c r="R6520" i="22"/>
  <c r="P6521" i="22"/>
  <c r="Q6521" i="22" s="1"/>
  <c r="U6521" i="22" s="1"/>
  <c r="N6522" i="22"/>
  <c r="S6520" i="22"/>
  <c r="L6522" i="22"/>
  <c r="T6523" i="22" l="1"/>
  <c r="G6524" i="22"/>
  <c r="J6523" i="22"/>
  <c r="N6523" i="22" s="1"/>
  <c r="R6521" i="22"/>
  <c r="P6522" i="22"/>
  <c r="Q6522" i="22" s="1"/>
  <c r="U6522" i="22" s="1"/>
  <c r="L6523" i="22"/>
  <c r="K6524" i="22"/>
  <c r="O6524" i="22" s="1"/>
  <c r="S6521" i="22"/>
  <c r="M6522" i="22"/>
  <c r="M6523" i="22" l="1"/>
  <c r="J6524" i="22"/>
  <c r="N6524" i="22" s="1"/>
  <c r="T6524" i="22"/>
  <c r="G6525" i="22"/>
  <c r="R6522" i="22"/>
  <c r="P6523" i="22"/>
  <c r="Q6523" i="22" s="1"/>
  <c r="U6523" i="22" s="1"/>
  <c r="L6524" i="22"/>
  <c r="S6522" i="22"/>
  <c r="K6525" i="22"/>
  <c r="O6525" i="22" s="1"/>
  <c r="M6524" i="22" l="1"/>
  <c r="T6525" i="22"/>
  <c r="G6526" i="22"/>
  <c r="J6525" i="22"/>
  <c r="N6525" i="22" s="1"/>
  <c r="R6523" i="22"/>
  <c r="P6524" i="22"/>
  <c r="Q6524" i="22" s="1"/>
  <c r="U6524" i="22" s="1"/>
  <c r="S6523" i="22"/>
  <c r="L6525" i="22"/>
  <c r="M6525" i="22" l="1"/>
  <c r="J6526" i="22"/>
  <c r="T6526" i="22"/>
  <c r="G6527" i="22"/>
  <c r="K6526" i="22"/>
  <c r="O6526" i="22" s="1"/>
  <c r="R6524" i="22"/>
  <c r="P6525" i="22"/>
  <c r="Q6525" i="22" s="1"/>
  <c r="U6525" i="22" s="1"/>
  <c r="S6524" i="22"/>
  <c r="L6526" i="22"/>
  <c r="J6527" i="22"/>
  <c r="N6526" i="22"/>
  <c r="K6527" i="22" l="1"/>
  <c r="O6527" i="22" s="1"/>
  <c r="T6527" i="22"/>
  <c r="G6528" i="22"/>
  <c r="R6525" i="22"/>
  <c r="P6526" i="22"/>
  <c r="Q6526" i="22" s="1"/>
  <c r="U6526" i="22" s="1"/>
  <c r="L6527" i="22"/>
  <c r="S6525" i="22"/>
  <c r="M6526" i="22"/>
  <c r="N6527" i="22"/>
  <c r="J6528" i="22"/>
  <c r="K6528" i="22" l="1"/>
  <c r="O6528" i="22" s="1"/>
  <c r="T6528" i="22"/>
  <c r="G6529" i="22"/>
  <c r="R6526" i="22"/>
  <c r="P6527" i="22"/>
  <c r="Q6527" i="22" s="1"/>
  <c r="U6527" i="22" s="1"/>
  <c r="S6526" i="22"/>
  <c r="N6528" i="22"/>
  <c r="J6529" i="22"/>
  <c r="L6528" i="22"/>
  <c r="M6528" i="22" s="1"/>
  <c r="M6527" i="22"/>
  <c r="K6529" i="22" l="1"/>
  <c r="O6529" i="22" s="1"/>
  <c r="T6529" i="22"/>
  <c r="G6530" i="22"/>
  <c r="J6530" i="22" s="1"/>
  <c r="R6527" i="22"/>
  <c r="P6528" i="22"/>
  <c r="Q6528" i="22" s="1"/>
  <c r="U6528" i="22" s="1"/>
  <c r="N6529" i="22"/>
  <c r="S6527" i="22"/>
  <c r="L6529" i="22"/>
  <c r="M6529" i="22" s="1"/>
  <c r="K6530" i="22"/>
  <c r="O6530" i="22" s="1"/>
  <c r="T6530" i="22" l="1"/>
  <c r="G6531" i="22"/>
  <c r="R6528" i="22"/>
  <c r="P6529" i="22"/>
  <c r="Q6529" i="22" s="1"/>
  <c r="U6529" i="22" s="1"/>
  <c r="S6528" i="22"/>
  <c r="N6530" i="22"/>
  <c r="J6531" i="22"/>
  <c r="K6531" i="22"/>
  <c r="O6531" i="22" s="1"/>
  <c r="L6530" i="22"/>
  <c r="T6531" i="22" l="1"/>
  <c r="G6532" i="22"/>
  <c r="P6530" i="22"/>
  <c r="Q6530" i="22" s="1"/>
  <c r="U6530" i="22" s="1"/>
  <c r="R6529" i="22"/>
  <c r="S6529" i="22"/>
  <c r="L6531" i="22"/>
  <c r="M6530" i="22"/>
  <c r="N6531" i="22"/>
  <c r="J6532" i="22"/>
  <c r="K6532" i="22"/>
  <c r="O6532" i="22" s="1"/>
  <c r="T6532" i="22" l="1"/>
  <c r="G6533" i="22"/>
  <c r="P6531" i="22"/>
  <c r="Q6531" i="22" s="1"/>
  <c r="U6531" i="22" s="1"/>
  <c r="L6532" i="22"/>
  <c r="M6532" i="22" s="1"/>
  <c r="K6533" i="22"/>
  <c r="O6533" i="22" s="1"/>
  <c r="M6531" i="22"/>
  <c r="S6530" i="22"/>
  <c r="N6532" i="22"/>
  <c r="J6533" i="22"/>
  <c r="R6530" i="22"/>
  <c r="T6533" i="22" l="1"/>
  <c r="G6534" i="22"/>
  <c r="P6532" i="22"/>
  <c r="Q6532" i="22" s="1"/>
  <c r="U6532" i="22" s="1"/>
  <c r="S6531" i="22"/>
  <c r="R6531" i="22"/>
  <c r="K6534" i="22"/>
  <c r="O6534" i="22" s="1"/>
  <c r="L6533" i="22"/>
  <c r="J6534" i="22"/>
  <c r="N6533" i="22"/>
  <c r="T6534" i="22" l="1"/>
  <c r="G6535" i="22"/>
  <c r="P6533" i="22"/>
  <c r="Q6533" i="22" s="1"/>
  <c r="U6533" i="22" s="1"/>
  <c r="S6532" i="22"/>
  <c r="R6532" i="22"/>
  <c r="L6534" i="22"/>
  <c r="M6534" i="22" s="1"/>
  <c r="N6534" i="22"/>
  <c r="J6535" i="22"/>
  <c r="M6533" i="22"/>
  <c r="T6535" i="22" l="1"/>
  <c r="G6536" i="22"/>
  <c r="K6535" i="22"/>
  <c r="O6535" i="22" s="1"/>
  <c r="P6534" i="22"/>
  <c r="Q6534" i="22" s="1"/>
  <c r="U6534" i="22" s="1"/>
  <c r="N6535" i="22"/>
  <c r="J6536" i="22"/>
  <c r="R6533" i="22"/>
  <c r="L6535" i="22"/>
  <c r="S6533" i="22"/>
  <c r="K6536" i="22" l="1"/>
  <c r="O6536" i="22" s="1"/>
  <c r="T6536" i="22"/>
  <c r="G6537" i="22"/>
  <c r="J6537" i="22" s="1"/>
  <c r="P6535" i="22"/>
  <c r="Q6535" i="22" s="1"/>
  <c r="U6535" i="22" s="1"/>
  <c r="S6534" i="22"/>
  <c r="K6537" i="22"/>
  <c r="O6537" i="22" s="1"/>
  <c r="R6534" i="22"/>
  <c r="N6536" i="22"/>
  <c r="L6536" i="22"/>
  <c r="M6536" i="22" s="1"/>
  <c r="M6535" i="22"/>
  <c r="T6537" i="22" l="1"/>
  <c r="G6538" i="22"/>
  <c r="K6538" i="22" s="1"/>
  <c r="O6538" i="22" s="1"/>
  <c r="P6536" i="22"/>
  <c r="Q6536" i="22" s="1"/>
  <c r="U6536" i="22" s="1"/>
  <c r="R6535" i="22"/>
  <c r="L6537" i="22"/>
  <c r="M6537" i="22" s="1"/>
  <c r="N6537" i="22"/>
  <c r="S6535" i="22"/>
  <c r="T6538" i="22" l="1"/>
  <c r="G6539" i="22"/>
  <c r="J6538" i="22"/>
  <c r="J6539" i="22" s="1"/>
  <c r="P6537" i="22"/>
  <c r="Q6537" i="22" s="1"/>
  <c r="U6537" i="22" s="1"/>
  <c r="R6536" i="22"/>
  <c r="S6536" i="22"/>
  <c r="L6538" i="22"/>
  <c r="K6539" i="22"/>
  <c r="O6539" i="22" s="1"/>
  <c r="N6538" i="22" l="1"/>
  <c r="T6539" i="22"/>
  <c r="G6540" i="22"/>
  <c r="J6540" i="22" s="1"/>
  <c r="P6538" i="22"/>
  <c r="Q6538" i="22" s="1"/>
  <c r="U6538" i="22" s="1"/>
  <c r="S6537" i="22"/>
  <c r="R6537" i="22"/>
  <c r="N6539" i="22"/>
  <c r="L6539" i="22"/>
  <c r="M6539" i="22" s="1"/>
  <c r="K6540" i="22"/>
  <c r="O6540" i="22" s="1"/>
  <c r="M6538" i="22"/>
  <c r="T6540" i="22" l="1"/>
  <c r="G6541" i="22"/>
  <c r="K6541" i="22" s="1"/>
  <c r="O6541" i="22" s="1"/>
  <c r="P6539" i="22"/>
  <c r="Q6539" i="22" s="1"/>
  <c r="U6539" i="22" s="1"/>
  <c r="N6540" i="22"/>
  <c r="J6541" i="22"/>
  <c r="R6538" i="22"/>
  <c r="L6540" i="22"/>
  <c r="S6538" i="22"/>
  <c r="T6541" i="22" l="1"/>
  <c r="G6542" i="22"/>
  <c r="P6540" i="22"/>
  <c r="Q6540" i="22" s="1"/>
  <c r="U6540" i="22" s="1"/>
  <c r="J6542" i="22"/>
  <c r="N6541" i="22"/>
  <c r="L6541" i="22"/>
  <c r="M6540" i="22"/>
  <c r="S6539" i="22"/>
  <c r="R6539" i="22"/>
  <c r="K6542" i="22"/>
  <c r="O6542" i="22" s="1"/>
  <c r="T6542" i="22" l="1"/>
  <c r="G6543" i="22"/>
  <c r="P6541" i="22"/>
  <c r="Q6541" i="22" s="1"/>
  <c r="U6541" i="22" s="1"/>
  <c r="K6543" i="22"/>
  <c r="O6543" i="22" s="1"/>
  <c r="R6540" i="22"/>
  <c r="L6542" i="22"/>
  <c r="M6542" i="22" s="1"/>
  <c r="M6541" i="22"/>
  <c r="S6540" i="22"/>
  <c r="N6542" i="22"/>
  <c r="J6543" i="22"/>
  <c r="T6543" i="22" l="1"/>
  <c r="G6544" i="22"/>
  <c r="P6542" i="22"/>
  <c r="Q6542" i="22" s="1"/>
  <c r="U6542" i="22" s="1"/>
  <c r="N6543" i="22"/>
  <c r="J6544" i="22"/>
  <c r="R6541" i="22"/>
  <c r="L6543" i="22"/>
  <c r="S6541" i="22"/>
  <c r="T6544" i="22" l="1"/>
  <c r="G6545" i="22"/>
  <c r="K6544" i="22"/>
  <c r="O6544" i="22" s="1"/>
  <c r="P6543" i="22"/>
  <c r="Q6543" i="22" s="1"/>
  <c r="U6543" i="22" s="1"/>
  <c r="R6542" i="22"/>
  <c r="N6544" i="22"/>
  <c r="S6542" i="22"/>
  <c r="L6544" i="22"/>
  <c r="M6543" i="22"/>
  <c r="M6544" i="22" l="1"/>
  <c r="K6545" i="22"/>
  <c r="O6545" i="22" s="1"/>
  <c r="T6545" i="22"/>
  <c r="G6546" i="22"/>
  <c r="J6545" i="22"/>
  <c r="J6546" i="22" s="1"/>
  <c r="P6544" i="22"/>
  <c r="Q6544" i="22" s="1"/>
  <c r="U6544" i="22" s="1"/>
  <c r="S6543" i="22"/>
  <c r="R6543" i="22"/>
  <c r="L6545" i="22"/>
  <c r="K6546" i="22" l="1"/>
  <c r="O6546" i="22" s="1"/>
  <c r="T6546" i="22"/>
  <c r="G6547" i="22"/>
  <c r="N6545" i="22"/>
  <c r="P6545" i="22" s="1"/>
  <c r="L6546" i="22"/>
  <c r="M6546" i="22" s="1"/>
  <c r="M6545" i="22"/>
  <c r="S6544" i="22"/>
  <c r="R6544" i="22"/>
  <c r="N6546" i="22"/>
  <c r="J6547" i="22"/>
  <c r="Q6545" i="22" l="1"/>
  <c r="U6545" i="22" s="1"/>
  <c r="T6547" i="22"/>
  <c r="G6548" i="22"/>
  <c r="K6547" i="22"/>
  <c r="O6547" i="22" s="1"/>
  <c r="P6546" i="22"/>
  <c r="Q6546" i="22" s="1"/>
  <c r="U6546" i="22" s="1"/>
  <c r="L6547" i="22"/>
  <c r="N6547" i="22"/>
  <c r="J6548" i="22"/>
  <c r="S6545" i="22"/>
  <c r="R6545" i="22" l="1"/>
  <c r="K6548" i="22"/>
  <c r="O6548" i="22" s="1"/>
  <c r="T6548" i="22"/>
  <c r="G6549" i="22"/>
  <c r="M6547" i="22"/>
  <c r="P6547" i="22"/>
  <c r="Q6547" i="22" s="1"/>
  <c r="U6547" i="22" s="1"/>
  <c r="L6548" i="22"/>
  <c r="S6546" i="22"/>
  <c r="R6546" i="22"/>
  <c r="N6548" i="22"/>
  <c r="J6549" i="22"/>
  <c r="T6549" i="22" l="1"/>
  <c r="G6550" i="22"/>
  <c r="K6549" i="22"/>
  <c r="O6549" i="22" s="1"/>
  <c r="P6548" i="22"/>
  <c r="Q6548" i="22" s="1"/>
  <c r="U6548" i="22" s="1"/>
  <c r="R6547" i="22"/>
  <c r="N6549" i="22"/>
  <c r="S6547" i="22"/>
  <c r="L6549" i="22"/>
  <c r="M6548" i="22"/>
  <c r="T6550" i="22" l="1"/>
  <c r="G6551" i="22"/>
  <c r="K6550" i="22"/>
  <c r="O6550" i="22" s="1"/>
  <c r="J6550" i="22"/>
  <c r="J6551" i="22" s="1"/>
  <c r="P6549" i="22"/>
  <c r="Q6549" i="22" s="1"/>
  <c r="U6549" i="22" s="1"/>
  <c r="R6548" i="22"/>
  <c r="S6548" i="22"/>
  <c r="L6550" i="22"/>
  <c r="M6549" i="22"/>
  <c r="K6551" i="22" l="1"/>
  <c r="O6551" i="22" s="1"/>
  <c r="N6550" i="22"/>
  <c r="P6550" i="22" s="1"/>
  <c r="Q6550" i="22" s="1"/>
  <c r="U6550" i="22" s="1"/>
  <c r="M6550" i="22"/>
  <c r="T6551" i="22"/>
  <c r="G6552" i="22"/>
  <c r="R6549" i="22"/>
  <c r="N6551" i="22"/>
  <c r="S6549" i="22"/>
  <c r="L6551" i="22"/>
  <c r="M6551" i="22" s="1"/>
  <c r="K6552" i="22"/>
  <c r="O6552" i="22" s="1"/>
  <c r="T6552" i="22" l="1"/>
  <c r="G6553" i="22"/>
  <c r="K6553" i="22" s="1"/>
  <c r="O6553" i="22" s="1"/>
  <c r="J6552" i="22"/>
  <c r="J6553" i="22" s="1"/>
  <c r="R6550" i="22"/>
  <c r="P6551" i="22"/>
  <c r="Q6551" i="22" s="1"/>
  <c r="U6551" i="22" s="1"/>
  <c r="S6550" i="22"/>
  <c r="L6552" i="22"/>
  <c r="N6552" i="22" l="1"/>
  <c r="P6552" i="22" s="1"/>
  <c r="Q6552" i="22" s="1"/>
  <c r="U6552" i="22" s="1"/>
  <c r="T6553" i="22"/>
  <c r="G6554" i="22"/>
  <c r="K6554" i="22" s="1"/>
  <c r="O6554" i="22" s="1"/>
  <c r="R6551" i="22"/>
  <c r="N6553" i="22"/>
  <c r="S6551" i="22"/>
  <c r="L6553" i="22"/>
  <c r="M6552" i="22"/>
  <c r="T6554" i="22" l="1"/>
  <c r="G6555" i="22"/>
  <c r="J6554" i="22"/>
  <c r="N6554" i="22" s="1"/>
  <c r="R6552" i="22"/>
  <c r="P6553" i="22"/>
  <c r="Q6553" i="22" s="1"/>
  <c r="U6553" i="22" s="1"/>
  <c r="L6554" i="22"/>
  <c r="M6553" i="22"/>
  <c r="S6552" i="22"/>
  <c r="J6555" i="22" l="1"/>
  <c r="M6554" i="22"/>
  <c r="T6555" i="22"/>
  <c r="G6556" i="22"/>
  <c r="K6555" i="22"/>
  <c r="O6555" i="22" s="1"/>
  <c r="R6553" i="22"/>
  <c r="P6554" i="22"/>
  <c r="Q6554" i="22" s="1"/>
  <c r="U6554" i="22" s="1"/>
  <c r="S6553" i="22"/>
  <c r="L6555" i="22"/>
  <c r="N6555" i="22"/>
  <c r="J6556" i="22"/>
  <c r="M6555" i="22" l="1"/>
  <c r="K6556" i="22"/>
  <c r="O6556" i="22" s="1"/>
  <c r="T6556" i="22"/>
  <c r="G6557" i="22"/>
  <c r="R6554" i="22"/>
  <c r="P6555" i="22"/>
  <c r="Q6555" i="22" s="1"/>
  <c r="U6555" i="22" s="1"/>
  <c r="N6556" i="22"/>
  <c r="S6554" i="22"/>
  <c r="L6556" i="22"/>
  <c r="K6557" i="22" l="1"/>
  <c r="O6557" i="22" s="1"/>
  <c r="M6556" i="22"/>
  <c r="T6557" i="22"/>
  <c r="G6558" i="22"/>
  <c r="J6557" i="22"/>
  <c r="J6558" i="22" s="1"/>
  <c r="R6555" i="22"/>
  <c r="P6556" i="22"/>
  <c r="Q6556" i="22" s="1"/>
  <c r="U6556" i="22" s="1"/>
  <c r="S6555" i="22"/>
  <c r="L6557" i="22"/>
  <c r="M6557" i="22" l="1"/>
  <c r="T6558" i="22"/>
  <c r="G6559" i="22"/>
  <c r="N6557" i="22"/>
  <c r="P6557" i="22" s="1"/>
  <c r="Q6557" i="22" s="1"/>
  <c r="U6557" i="22" s="1"/>
  <c r="K6558" i="22"/>
  <c r="O6558" i="22" s="1"/>
  <c r="R6556" i="22"/>
  <c r="L6558" i="22"/>
  <c r="S6556" i="22"/>
  <c r="N6558" i="22"/>
  <c r="J6559" i="22"/>
  <c r="T6559" i="22" l="1"/>
  <c r="G6560" i="22"/>
  <c r="K6559" i="22"/>
  <c r="O6559" i="22" s="1"/>
  <c r="M6558" i="22"/>
  <c r="R6557" i="22"/>
  <c r="P6558" i="22"/>
  <c r="Q6558" i="22" s="1"/>
  <c r="U6558" i="22" s="1"/>
  <c r="S6557" i="22"/>
  <c r="N6559" i="22"/>
  <c r="J6560" i="22"/>
  <c r="L6559" i="22"/>
  <c r="K6560" i="22"/>
  <c r="O6560" i="22" s="1"/>
  <c r="M6559" i="22" l="1"/>
  <c r="T6560" i="22"/>
  <c r="G6561" i="22"/>
  <c r="R6558" i="22"/>
  <c r="P6559" i="22"/>
  <c r="Q6559" i="22" s="1"/>
  <c r="U6559" i="22" s="1"/>
  <c r="L6560" i="22"/>
  <c r="M6560" i="22" s="1"/>
  <c r="S6558" i="22"/>
  <c r="N6560" i="22"/>
  <c r="J6561" i="22"/>
  <c r="K6561" i="22"/>
  <c r="O6561" i="22" s="1"/>
  <c r="T6561" i="22" l="1"/>
  <c r="G6562" i="22"/>
  <c r="R6559" i="22"/>
  <c r="P6560" i="22"/>
  <c r="Q6560" i="22" s="1"/>
  <c r="U6560" i="22" s="1"/>
  <c r="S6559" i="22"/>
  <c r="L6561" i="22"/>
  <c r="M6561" i="22" s="1"/>
  <c r="J6562" i="22"/>
  <c r="N6561" i="22"/>
  <c r="K6562" i="22"/>
  <c r="O6562" i="22" s="1"/>
  <c r="T6562" i="22" l="1"/>
  <c r="G6563" i="22"/>
  <c r="R6560" i="22"/>
  <c r="P6561" i="22"/>
  <c r="Q6561" i="22" s="1"/>
  <c r="U6561" i="22" s="1"/>
  <c r="J6563" i="22"/>
  <c r="N6562" i="22"/>
  <c r="L6562" i="22"/>
  <c r="S6560" i="22"/>
  <c r="K6563" i="22"/>
  <c r="O6563" i="22" s="1"/>
  <c r="T6563" i="22" l="1"/>
  <c r="G6564" i="22"/>
  <c r="K6564" i="22" s="1"/>
  <c r="O6564" i="22" s="1"/>
  <c r="R6561" i="22"/>
  <c r="P6562" i="22"/>
  <c r="Q6562" i="22" s="1"/>
  <c r="U6562" i="22" s="1"/>
  <c r="L6563" i="22"/>
  <c r="M6563" i="22" s="1"/>
  <c r="M6562" i="22"/>
  <c r="N6563" i="22"/>
  <c r="J6564" i="22"/>
  <c r="S6561" i="22"/>
  <c r="T6564" i="22" l="1"/>
  <c r="G6565" i="22"/>
  <c r="J6565" i="22" s="1"/>
  <c r="R6562" i="22"/>
  <c r="P6563" i="22"/>
  <c r="Q6563" i="22" s="1"/>
  <c r="U6563" i="22" s="1"/>
  <c r="S6562" i="22"/>
  <c r="N6564" i="22"/>
  <c r="L6564" i="22"/>
  <c r="M6564" i="22" s="1"/>
  <c r="T6565" i="22" l="1"/>
  <c r="G6566" i="22"/>
  <c r="K6565" i="22"/>
  <c r="O6565" i="22" s="1"/>
  <c r="R6563" i="22"/>
  <c r="P6564" i="22"/>
  <c r="Q6564" i="22" s="1"/>
  <c r="U6564" i="22" s="1"/>
  <c r="N6565" i="22"/>
  <c r="L6565" i="22"/>
  <c r="S6563" i="22"/>
  <c r="K6566" i="22" l="1"/>
  <c r="O6566" i="22" s="1"/>
  <c r="T6566" i="22"/>
  <c r="G6567" i="22"/>
  <c r="J6566" i="22"/>
  <c r="N6566" i="22" s="1"/>
  <c r="R6564" i="22"/>
  <c r="P6565" i="22"/>
  <c r="Q6565" i="22" s="1"/>
  <c r="U6565" i="22" s="1"/>
  <c r="L6566" i="22"/>
  <c r="S6564" i="22"/>
  <c r="M6565" i="22"/>
  <c r="J6567" i="22" l="1"/>
  <c r="N6567" i="22" s="1"/>
  <c r="K6567" i="22"/>
  <c r="O6567" i="22" s="1"/>
  <c r="T6567" i="22"/>
  <c r="G6568" i="22"/>
  <c r="K6568" i="22" s="1"/>
  <c r="O6568" i="22" s="1"/>
  <c r="M6566" i="22"/>
  <c r="R6565" i="22"/>
  <c r="P6566" i="22"/>
  <c r="Q6566" i="22" s="1"/>
  <c r="U6566" i="22" s="1"/>
  <c r="S6565" i="22"/>
  <c r="J6568" i="22"/>
  <c r="L6567" i="22"/>
  <c r="T6568" i="22" l="1"/>
  <c r="G6569" i="22"/>
  <c r="R6566" i="22"/>
  <c r="P6567" i="22"/>
  <c r="Q6567" i="22" s="1"/>
  <c r="U6567" i="22" s="1"/>
  <c r="L6568" i="22"/>
  <c r="M6568" i="22" s="1"/>
  <c r="S6566" i="22"/>
  <c r="K6569" i="22"/>
  <c r="O6569" i="22" s="1"/>
  <c r="N6568" i="22"/>
  <c r="J6569" i="22"/>
  <c r="M6567" i="22"/>
  <c r="T6569" i="22" l="1"/>
  <c r="G6570" i="22"/>
  <c r="R6567" i="22"/>
  <c r="P6568" i="22"/>
  <c r="Q6568" i="22" s="1"/>
  <c r="U6568" i="22" s="1"/>
  <c r="L6569" i="22"/>
  <c r="S6567" i="22"/>
  <c r="N6569" i="22"/>
  <c r="J6570" i="22"/>
  <c r="K6570" i="22"/>
  <c r="O6570" i="22" s="1"/>
  <c r="T6570" i="22" l="1"/>
  <c r="G6571" i="22"/>
  <c r="R6568" i="22"/>
  <c r="P6569" i="22"/>
  <c r="Q6569" i="22" s="1"/>
  <c r="U6569" i="22" s="1"/>
  <c r="S6568" i="22"/>
  <c r="L6570" i="22"/>
  <c r="M6569" i="22"/>
  <c r="K6571" i="22"/>
  <c r="O6571" i="22" s="1"/>
  <c r="N6570" i="22"/>
  <c r="J6571" i="22"/>
  <c r="T6571" i="22" l="1"/>
  <c r="G6572" i="22"/>
  <c r="R6569" i="22"/>
  <c r="P6570" i="22"/>
  <c r="Q6570" i="22" s="1"/>
  <c r="U6570" i="22" s="1"/>
  <c r="L6571" i="22"/>
  <c r="M6571" i="22" s="1"/>
  <c r="M6570" i="22"/>
  <c r="J6572" i="22"/>
  <c r="N6571" i="22"/>
  <c r="K6572" i="22"/>
  <c r="O6572" i="22" s="1"/>
  <c r="S6569" i="22"/>
  <c r="T6572" i="22" l="1"/>
  <c r="G6573" i="22"/>
  <c r="R6570" i="22"/>
  <c r="P6571" i="22"/>
  <c r="Q6571" i="22" s="1"/>
  <c r="U6571" i="22" s="1"/>
  <c r="N6572" i="22"/>
  <c r="L6572" i="22"/>
  <c r="S6570" i="22"/>
  <c r="K6573" i="22"/>
  <c r="O6573" i="22" s="1"/>
  <c r="T6573" i="22" l="1"/>
  <c r="G6574" i="22"/>
  <c r="J6573" i="22"/>
  <c r="N6573" i="22" s="1"/>
  <c r="R6571" i="22"/>
  <c r="P6572" i="22"/>
  <c r="Q6572" i="22" s="1"/>
  <c r="U6572" i="22" s="1"/>
  <c r="L6573" i="22"/>
  <c r="K6574" i="22"/>
  <c r="O6574" i="22" s="1"/>
  <c r="M6572" i="22"/>
  <c r="S6571" i="22"/>
  <c r="J6574" i="22" l="1"/>
  <c r="J6575" i="22" s="1"/>
  <c r="T6574" i="22"/>
  <c r="G6575" i="22"/>
  <c r="R6572" i="22"/>
  <c r="P6573" i="22"/>
  <c r="Q6573" i="22" s="1"/>
  <c r="U6573" i="22" s="1"/>
  <c r="S6572" i="22"/>
  <c r="L6574" i="22"/>
  <c r="M6573" i="22"/>
  <c r="N6574" i="22" l="1"/>
  <c r="T6575" i="22"/>
  <c r="G6576" i="22"/>
  <c r="K6575" i="22"/>
  <c r="O6575" i="22" s="1"/>
  <c r="P6574" i="22"/>
  <c r="Q6574" i="22" s="1"/>
  <c r="U6574" i="22" s="1"/>
  <c r="R6573" i="22"/>
  <c r="S6573" i="22"/>
  <c r="L6575" i="22"/>
  <c r="N6575" i="22"/>
  <c r="J6576" i="22"/>
  <c r="M6574" i="22"/>
  <c r="M6575" i="22" l="1"/>
  <c r="T6576" i="22"/>
  <c r="G6577" i="22"/>
  <c r="K6576" i="22"/>
  <c r="O6576" i="22" s="1"/>
  <c r="P6575" i="22"/>
  <c r="Q6575" i="22" s="1"/>
  <c r="U6575" i="22" s="1"/>
  <c r="R6574" i="22"/>
  <c r="S6574" i="22"/>
  <c r="L6576" i="22"/>
  <c r="N6576" i="22"/>
  <c r="J6577" i="22"/>
  <c r="T6577" i="22" l="1"/>
  <c r="G6578" i="22"/>
  <c r="K6577" i="22"/>
  <c r="O6577" i="22" s="1"/>
  <c r="P6576" i="22"/>
  <c r="Q6576" i="22" s="1"/>
  <c r="U6576" i="22" s="1"/>
  <c r="J6578" i="22"/>
  <c r="N6577" i="22"/>
  <c r="L6577" i="22"/>
  <c r="R6575" i="22"/>
  <c r="M6576" i="22"/>
  <c r="S6575" i="22"/>
  <c r="K6578" i="22" l="1"/>
  <c r="O6578" i="22" s="1"/>
  <c r="T6578" i="22"/>
  <c r="G6579" i="22"/>
  <c r="P6577" i="22"/>
  <c r="Q6577" i="22" s="1"/>
  <c r="U6577" i="22" s="1"/>
  <c r="L6578" i="22"/>
  <c r="M6578" i="22" s="1"/>
  <c r="R6576" i="22"/>
  <c r="N6578" i="22"/>
  <c r="S6576" i="22"/>
  <c r="K6579" i="22"/>
  <c r="O6579" i="22" s="1"/>
  <c r="M6577" i="22"/>
  <c r="T6579" i="22" l="1"/>
  <c r="G6580" i="22"/>
  <c r="J6579" i="22"/>
  <c r="J6580" i="22" s="1"/>
  <c r="P6578" i="22"/>
  <c r="Q6578" i="22" s="1"/>
  <c r="U6578" i="22" s="1"/>
  <c r="R6577" i="22"/>
  <c r="K6580" i="22"/>
  <c r="O6580" i="22" s="1"/>
  <c r="S6577" i="22"/>
  <c r="L6579" i="22"/>
  <c r="T6580" i="22" l="1"/>
  <c r="G6581" i="22"/>
  <c r="N6579" i="22"/>
  <c r="P6579" i="22" s="1"/>
  <c r="Q6579" i="22" s="1"/>
  <c r="U6579" i="22" s="1"/>
  <c r="S6578" i="22"/>
  <c r="J6581" i="22"/>
  <c r="N6580" i="22"/>
  <c r="K6581" i="22"/>
  <c r="O6581" i="22" s="1"/>
  <c r="L6580" i="22"/>
  <c r="M6579" i="22"/>
  <c r="R6578" i="22"/>
  <c r="T6581" i="22" l="1"/>
  <c r="G6582" i="22"/>
  <c r="J6582" i="22" s="1"/>
  <c r="P6580" i="22"/>
  <c r="Q6580" i="22" s="1"/>
  <c r="U6580" i="22" s="1"/>
  <c r="R6579" i="22"/>
  <c r="L6581" i="22"/>
  <c r="S6579" i="22"/>
  <c r="N6581" i="22"/>
  <c r="M6580" i="22"/>
  <c r="K6582" i="22"/>
  <c r="O6582" i="22" s="1"/>
  <c r="T6582" i="22" l="1"/>
  <c r="G6583" i="22"/>
  <c r="P6581" i="22"/>
  <c r="Q6581" i="22" s="1"/>
  <c r="U6581" i="22" s="1"/>
  <c r="L6582" i="22"/>
  <c r="M6582" i="22" s="1"/>
  <c r="M6581" i="22"/>
  <c r="K6583" i="22"/>
  <c r="O6583" i="22" s="1"/>
  <c r="S6580" i="22"/>
  <c r="N6582" i="22"/>
  <c r="J6583" i="22"/>
  <c r="R6580" i="22"/>
  <c r="T6583" i="22" l="1"/>
  <c r="G6584" i="22"/>
  <c r="P6582" i="22"/>
  <c r="Q6582" i="22" s="1"/>
  <c r="U6582" i="22" s="1"/>
  <c r="K6584" i="22"/>
  <c r="O6584" i="22" s="1"/>
  <c r="J6584" i="22"/>
  <c r="N6583" i="22"/>
  <c r="R6581" i="22"/>
  <c r="L6583" i="22"/>
  <c r="M6583" i="22" s="1"/>
  <c r="S6581" i="22"/>
  <c r="T6584" i="22" l="1"/>
  <c r="G6585" i="22"/>
  <c r="P6583" i="22"/>
  <c r="Q6583" i="22" s="1"/>
  <c r="U6583" i="22" s="1"/>
  <c r="S6582" i="22"/>
  <c r="L6584" i="22"/>
  <c r="M6584" i="22" s="1"/>
  <c r="K6585" i="22"/>
  <c r="O6585" i="22" s="1"/>
  <c r="R6582" i="22"/>
  <c r="J6585" i="22"/>
  <c r="N6584" i="22"/>
  <c r="T6585" i="22" l="1"/>
  <c r="G6586" i="22"/>
  <c r="P6584" i="22"/>
  <c r="Q6584" i="22" s="1"/>
  <c r="U6584" i="22" s="1"/>
  <c r="K6586" i="22"/>
  <c r="O6586" i="22" s="1"/>
  <c r="N6585" i="22"/>
  <c r="P6585" i="22" s="1"/>
  <c r="M6585" i="22"/>
  <c r="R6583" i="22"/>
  <c r="L6585" i="22"/>
  <c r="S6583" i="22"/>
  <c r="T6586" i="22" l="1"/>
  <c r="G6587" i="22"/>
  <c r="J6586" i="22"/>
  <c r="N6586" i="22" s="1"/>
  <c r="S6584" i="22"/>
  <c r="Q6585" i="22"/>
  <c r="U6585" i="22" s="1"/>
  <c r="L6586" i="22"/>
  <c r="K6587" i="22"/>
  <c r="O6587" i="22" s="1"/>
  <c r="R6584" i="22"/>
  <c r="J6587" i="22" l="1"/>
  <c r="N6587" i="22" s="1"/>
  <c r="T6587" i="22"/>
  <c r="G6588" i="22"/>
  <c r="J6588" i="22" s="1"/>
  <c r="P6586" i="22"/>
  <c r="Q6586" i="22" s="1"/>
  <c r="U6586" i="22" s="1"/>
  <c r="R6585" i="22"/>
  <c r="K6588" i="22"/>
  <c r="O6588" i="22" s="1"/>
  <c r="S6585" i="22"/>
  <c r="L6587" i="22"/>
  <c r="M6586" i="22"/>
  <c r="T6588" i="22" l="1"/>
  <c r="G6589" i="22"/>
  <c r="P6587" i="22"/>
  <c r="Q6587" i="22" s="1"/>
  <c r="U6587" i="22" s="1"/>
  <c r="S6586" i="22"/>
  <c r="J6589" i="22"/>
  <c r="N6588" i="22"/>
  <c r="L6588" i="22"/>
  <c r="M6588" i="22" s="1"/>
  <c r="K6589" i="22"/>
  <c r="O6589" i="22" s="1"/>
  <c r="M6587" i="22"/>
  <c r="R6586" i="22"/>
  <c r="T6589" i="22" l="1"/>
  <c r="G6590" i="22"/>
  <c r="J6590" i="22" s="1"/>
  <c r="S6587" i="22"/>
  <c r="P6588" i="22"/>
  <c r="Q6588" i="22" s="1"/>
  <c r="U6588" i="22" s="1"/>
  <c r="K6590" i="22"/>
  <c r="O6590" i="22" s="1"/>
  <c r="N6589" i="22"/>
  <c r="R6587" i="22"/>
  <c r="L6589" i="22"/>
  <c r="T6590" i="22" l="1"/>
  <c r="G6591" i="22"/>
  <c r="K6591" i="22" s="1"/>
  <c r="O6591" i="22" s="1"/>
  <c r="S6588" i="22"/>
  <c r="P6589" i="22"/>
  <c r="Q6589" i="22" s="1"/>
  <c r="U6589" i="22" s="1"/>
  <c r="J6591" i="22"/>
  <c r="N6590" i="22"/>
  <c r="R6588" i="22"/>
  <c r="L6590" i="22"/>
  <c r="M6589" i="22"/>
  <c r="T6591" i="22" l="1"/>
  <c r="G6592" i="22"/>
  <c r="S6589" i="22"/>
  <c r="P6590" i="22"/>
  <c r="Q6590" i="22" s="1"/>
  <c r="U6590" i="22" s="1"/>
  <c r="N6591" i="22"/>
  <c r="L6591" i="22"/>
  <c r="M6591" i="22" s="1"/>
  <c r="M6590" i="22"/>
  <c r="R6589" i="22"/>
  <c r="K6592" i="22"/>
  <c r="O6592" i="22" s="1"/>
  <c r="T6592" i="22" l="1"/>
  <c r="G6593" i="22"/>
  <c r="J6592" i="22"/>
  <c r="J6593" i="22" s="1"/>
  <c r="S6590" i="22"/>
  <c r="P6591" i="22"/>
  <c r="Q6591" i="22" s="1"/>
  <c r="U6591" i="22" s="1"/>
  <c r="R6590" i="22"/>
  <c r="L6592" i="22"/>
  <c r="N6592" i="22" l="1"/>
  <c r="P6592" i="22" s="1"/>
  <c r="Q6592" i="22" s="1"/>
  <c r="U6592" i="22" s="1"/>
  <c r="T6593" i="22"/>
  <c r="G6594" i="22"/>
  <c r="K6593" i="22"/>
  <c r="O6593" i="22" s="1"/>
  <c r="S6591" i="22"/>
  <c r="N6593" i="22"/>
  <c r="L6593" i="22"/>
  <c r="M6592" i="22"/>
  <c r="R6591" i="22"/>
  <c r="K6594" i="22" l="1"/>
  <c r="O6594" i="22" s="1"/>
  <c r="T6594" i="22"/>
  <c r="G6595" i="22"/>
  <c r="J6594" i="22"/>
  <c r="J6595" i="22" s="1"/>
  <c r="S6592" i="22"/>
  <c r="P6593" i="22"/>
  <c r="Q6593" i="22" s="1"/>
  <c r="U6593" i="22" s="1"/>
  <c r="L6594" i="22"/>
  <c r="M6593" i="22"/>
  <c r="R6592" i="22"/>
  <c r="K6595" i="22"/>
  <c r="O6595" i="22" s="1"/>
  <c r="N6594" i="22" l="1"/>
  <c r="T6595" i="22"/>
  <c r="G6596" i="22"/>
  <c r="M6594" i="22"/>
  <c r="S6593" i="22"/>
  <c r="P6594" i="22"/>
  <c r="Q6594" i="22" s="1"/>
  <c r="U6594" i="22" s="1"/>
  <c r="R6593" i="22"/>
  <c r="K6596" i="22"/>
  <c r="O6596" i="22" s="1"/>
  <c r="L6595" i="22"/>
  <c r="M6595" i="22" s="1"/>
  <c r="N6595" i="22"/>
  <c r="J6596" i="22"/>
  <c r="T6596" i="22" l="1"/>
  <c r="G6597" i="22"/>
  <c r="S6594" i="22"/>
  <c r="P6595" i="22"/>
  <c r="Q6595" i="22" s="1"/>
  <c r="U6595" i="22" s="1"/>
  <c r="K6597" i="22"/>
  <c r="O6597" i="22" s="1"/>
  <c r="R6594" i="22"/>
  <c r="J6597" i="22"/>
  <c r="N6596" i="22"/>
  <c r="L6596" i="22"/>
  <c r="T6597" i="22" l="1"/>
  <c r="G6598" i="22"/>
  <c r="S6595" i="22"/>
  <c r="P6596" i="22"/>
  <c r="Q6596" i="22" s="1"/>
  <c r="U6596" i="22" s="1"/>
  <c r="L6597" i="22"/>
  <c r="M6597" i="22" s="1"/>
  <c r="N6597" i="22"/>
  <c r="J6598" i="22"/>
  <c r="K6598" i="22"/>
  <c r="O6598" i="22" s="1"/>
  <c r="R6595" i="22"/>
  <c r="M6596" i="22"/>
  <c r="T6598" i="22" l="1"/>
  <c r="G6599" i="22"/>
  <c r="S6596" i="22"/>
  <c r="P6597" i="22"/>
  <c r="Q6597" i="22" s="1"/>
  <c r="U6597" i="22" s="1"/>
  <c r="R6596" i="22"/>
  <c r="N6598" i="22"/>
  <c r="J6599" i="22"/>
  <c r="K6599" i="22"/>
  <c r="O6599" i="22" s="1"/>
  <c r="L6598" i="22"/>
  <c r="T6599" i="22" l="1"/>
  <c r="G6600" i="22"/>
  <c r="S6597" i="22"/>
  <c r="P6598" i="22"/>
  <c r="Q6598" i="22" s="1"/>
  <c r="U6598" i="22" s="1"/>
  <c r="L6599" i="22"/>
  <c r="M6599" i="22" s="1"/>
  <c r="M6598" i="22"/>
  <c r="N6599" i="22"/>
  <c r="J6600" i="22"/>
  <c r="R6597" i="22"/>
  <c r="K6600" i="22"/>
  <c r="O6600" i="22" s="1"/>
  <c r="T6600" i="22" l="1"/>
  <c r="G6601" i="22"/>
  <c r="S6598" i="22"/>
  <c r="P6599" i="22"/>
  <c r="Q6599" i="22" s="1"/>
  <c r="U6599" i="22" s="1"/>
  <c r="R6598" i="22"/>
  <c r="L6600" i="22"/>
  <c r="M6600" i="22" s="1"/>
  <c r="N6600" i="22"/>
  <c r="J6601" i="22"/>
  <c r="T6601" i="22" l="1"/>
  <c r="G6602" i="22"/>
  <c r="J6602" i="22" s="1"/>
  <c r="K6601" i="22"/>
  <c r="O6601" i="22" s="1"/>
  <c r="S6599" i="22"/>
  <c r="P6600" i="22"/>
  <c r="Q6600" i="22" s="1"/>
  <c r="U6600" i="22" s="1"/>
  <c r="N6601" i="22"/>
  <c r="R6599" i="22"/>
  <c r="L6601" i="22"/>
  <c r="M6601" i="22" l="1"/>
  <c r="T6602" i="22"/>
  <c r="G6603" i="22"/>
  <c r="J6603" i="22" s="1"/>
  <c r="K6602" i="22"/>
  <c r="O6602" i="22" s="1"/>
  <c r="S6600" i="22"/>
  <c r="P6601" i="22"/>
  <c r="Q6601" i="22" s="1"/>
  <c r="U6601" i="22" s="1"/>
  <c r="N6602" i="22"/>
  <c r="R6600" i="22"/>
  <c r="L6602" i="22"/>
  <c r="K6603" i="22" l="1"/>
  <c r="O6603" i="22" s="1"/>
  <c r="T6603" i="22"/>
  <c r="G6604" i="22"/>
  <c r="S6601" i="22"/>
  <c r="P6602" i="22"/>
  <c r="Q6602" i="22" s="1"/>
  <c r="U6602" i="22" s="1"/>
  <c r="L6603" i="22"/>
  <c r="M6603" i="22" s="1"/>
  <c r="N6603" i="22"/>
  <c r="J6604" i="22"/>
  <c r="M6602" i="22"/>
  <c r="K6604" i="22"/>
  <c r="O6604" i="22" s="1"/>
  <c r="R6601" i="22"/>
  <c r="T6604" i="22" l="1"/>
  <c r="G6605" i="22"/>
  <c r="S6602" i="22"/>
  <c r="P6603" i="22"/>
  <c r="Q6603" i="22" s="1"/>
  <c r="U6603" i="22" s="1"/>
  <c r="R6602" i="22"/>
  <c r="N6604" i="22"/>
  <c r="K6605" i="22"/>
  <c r="O6605" i="22" s="1"/>
  <c r="L6604" i="22"/>
  <c r="T6605" i="22" l="1"/>
  <c r="G6606" i="22"/>
  <c r="J6605" i="22"/>
  <c r="N6605" i="22" s="1"/>
  <c r="P6604" i="22"/>
  <c r="Q6604" i="22" s="1"/>
  <c r="U6604" i="22" s="1"/>
  <c r="S6603" i="22"/>
  <c r="R6603" i="22"/>
  <c r="L6605" i="22"/>
  <c r="M6604" i="22"/>
  <c r="K6606" i="22"/>
  <c r="O6606" i="22" s="1"/>
  <c r="M6605" i="22" l="1"/>
  <c r="J6606" i="22"/>
  <c r="T6606" i="22"/>
  <c r="G6607" i="22"/>
  <c r="K6607" i="22" s="1"/>
  <c r="O6607" i="22" s="1"/>
  <c r="P6605" i="22"/>
  <c r="Q6605" i="22" s="1"/>
  <c r="U6605" i="22" s="1"/>
  <c r="N6606" i="22"/>
  <c r="R6604" i="22"/>
  <c r="L6606" i="22"/>
  <c r="S6604" i="22"/>
  <c r="J6607" i="22" l="1"/>
  <c r="J6608" i="22" s="1"/>
  <c r="T6607" i="22"/>
  <c r="G6608" i="22"/>
  <c r="P6606" i="22"/>
  <c r="Q6606" i="22" s="1"/>
  <c r="U6606" i="22" s="1"/>
  <c r="L6607" i="22"/>
  <c r="M6607" i="22" s="1"/>
  <c r="K6608" i="22"/>
  <c r="O6608" i="22" s="1"/>
  <c r="R6605" i="22"/>
  <c r="S6605" i="22"/>
  <c r="M6606" i="22"/>
  <c r="N6607" i="22" l="1"/>
  <c r="T6608" i="22"/>
  <c r="G6609" i="22"/>
  <c r="P6607" i="22"/>
  <c r="Q6607" i="22" s="1"/>
  <c r="U6607" i="22" s="1"/>
  <c r="R6606" i="22"/>
  <c r="L6608" i="22"/>
  <c r="K6609" i="22"/>
  <c r="O6609" i="22" s="1"/>
  <c r="N6608" i="22"/>
  <c r="S6606" i="22"/>
  <c r="T6609" i="22" l="1"/>
  <c r="G6610" i="22"/>
  <c r="J6609" i="22"/>
  <c r="N6609" i="22" s="1"/>
  <c r="R6607" i="22"/>
  <c r="P6608" i="22"/>
  <c r="Q6608" i="22" s="1"/>
  <c r="U6608" i="22" s="1"/>
  <c r="S6607" i="22"/>
  <c r="L6609" i="22"/>
  <c r="K6610" i="22"/>
  <c r="O6610" i="22" s="1"/>
  <c r="M6608" i="22"/>
  <c r="J6610" i="22" l="1"/>
  <c r="N6610" i="22" s="1"/>
  <c r="M6609" i="22"/>
  <c r="T6610" i="22"/>
  <c r="G6611" i="22"/>
  <c r="R6608" i="22"/>
  <c r="P6609" i="22"/>
  <c r="Q6609" i="22" s="1"/>
  <c r="U6609" i="22" s="1"/>
  <c r="S6608" i="22"/>
  <c r="K6611" i="22"/>
  <c r="O6611" i="22" s="1"/>
  <c r="L6610" i="22"/>
  <c r="M6610" i="22" l="1"/>
  <c r="T6611" i="22"/>
  <c r="G6612" i="22"/>
  <c r="J6611" i="22"/>
  <c r="N6611" i="22" s="1"/>
  <c r="R6609" i="22"/>
  <c r="P6610" i="22"/>
  <c r="Q6610" i="22" s="1"/>
  <c r="U6610" i="22" s="1"/>
  <c r="S6609" i="22"/>
  <c r="L6611" i="22"/>
  <c r="K6612" i="22"/>
  <c r="O6612" i="22" s="1"/>
  <c r="J6612" i="22" l="1"/>
  <c r="N6612" i="22" s="1"/>
  <c r="M6611" i="22"/>
  <c r="T6612" i="22"/>
  <c r="G6613" i="22"/>
  <c r="P6611" i="22"/>
  <c r="Q6611" i="22" s="1"/>
  <c r="U6611" i="22" s="1"/>
  <c r="R6610" i="22"/>
  <c r="S6610" i="22"/>
  <c r="L6612" i="22"/>
  <c r="M6612" i="22" s="1"/>
  <c r="T6613" i="22" l="1"/>
  <c r="G6614" i="22"/>
  <c r="K6613" i="22"/>
  <c r="O6613" i="22" s="1"/>
  <c r="J6613" i="22"/>
  <c r="N6613" i="22" s="1"/>
  <c r="P6612" i="22"/>
  <c r="Q6612" i="22" s="1"/>
  <c r="U6612" i="22" s="1"/>
  <c r="S6611" i="22"/>
  <c r="L6613" i="22"/>
  <c r="R6611" i="22"/>
  <c r="K6614" i="22" l="1"/>
  <c r="O6614" i="22" s="1"/>
  <c r="J6614" i="22"/>
  <c r="J6615" i="22" s="1"/>
  <c r="T6614" i="22"/>
  <c r="G6615" i="22"/>
  <c r="P6613" i="22"/>
  <c r="Q6613" i="22" s="1"/>
  <c r="U6613" i="22" s="1"/>
  <c r="L6614" i="22"/>
  <c r="S6612" i="22"/>
  <c r="R6612" i="22"/>
  <c r="K6615" i="22"/>
  <c r="O6615" i="22" s="1"/>
  <c r="M6613" i="22"/>
  <c r="N6614" i="22" l="1"/>
  <c r="T6615" i="22"/>
  <c r="G6616" i="22"/>
  <c r="P6614" i="22"/>
  <c r="Q6614" i="22" s="1"/>
  <c r="U6614" i="22" s="1"/>
  <c r="K6616" i="22"/>
  <c r="O6616" i="22" s="1"/>
  <c r="L6615" i="22"/>
  <c r="M6615" i="22" s="1"/>
  <c r="M6614" i="22"/>
  <c r="S6613" i="22"/>
  <c r="R6613" i="22"/>
  <c r="N6615" i="22"/>
  <c r="J6616" i="22"/>
  <c r="T6616" i="22" l="1"/>
  <c r="G6617" i="22"/>
  <c r="J6617" i="22" s="1"/>
  <c r="P6615" i="22"/>
  <c r="Q6615" i="22" s="1"/>
  <c r="U6615" i="22" s="1"/>
  <c r="N6616" i="22"/>
  <c r="L6616" i="22"/>
  <c r="M6616" i="22" s="1"/>
  <c r="R6614" i="22"/>
  <c r="S6614" i="22"/>
  <c r="K6617" i="22" l="1"/>
  <c r="O6617" i="22" s="1"/>
  <c r="T6617" i="22"/>
  <c r="G6618" i="22"/>
  <c r="K6618" i="22" s="1"/>
  <c r="O6618" i="22" s="1"/>
  <c r="P6616" i="22"/>
  <c r="Q6616" i="22" s="1"/>
  <c r="U6616" i="22" s="1"/>
  <c r="R6615" i="22"/>
  <c r="S6615" i="22"/>
  <c r="N6617" i="22"/>
  <c r="L6617" i="22"/>
  <c r="T6618" i="22" l="1"/>
  <c r="G6619" i="22"/>
  <c r="K6619" i="22" s="1"/>
  <c r="O6619" i="22" s="1"/>
  <c r="J6618" i="22"/>
  <c r="N6618" i="22" s="1"/>
  <c r="P6617" i="22"/>
  <c r="Q6617" i="22" s="1"/>
  <c r="U6617" i="22" s="1"/>
  <c r="L6618" i="22"/>
  <c r="M6617" i="22"/>
  <c r="S6616" i="22"/>
  <c r="R6616" i="22"/>
  <c r="M6618" i="22" l="1"/>
  <c r="J6619" i="22"/>
  <c r="N6619" i="22" s="1"/>
  <c r="T6619" i="22"/>
  <c r="G6620" i="22"/>
  <c r="K6620" i="22" s="1"/>
  <c r="O6620" i="22" s="1"/>
  <c r="P6618" i="22"/>
  <c r="Q6618" i="22" s="1"/>
  <c r="U6618" i="22" s="1"/>
  <c r="R6617" i="22"/>
  <c r="S6617" i="22"/>
  <c r="L6619" i="22"/>
  <c r="J6620" i="22" l="1"/>
  <c r="N6620" i="22" s="1"/>
  <c r="T6620" i="22"/>
  <c r="G6621" i="22"/>
  <c r="P6619" i="22"/>
  <c r="Q6619" i="22" s="1"/>
  <c r="U6619" i="22" s="1"/>
  <c r="S6618" i="22"/>
  <c r="R6618" i="22"/>
  <c r="L6620" i="22"/>
  <c r="M6619" i="22"/>
  <c r="K6621" i="22"/>
  <c r="O6621" i="22" s="1"/>
  <c r="J6621" i="22" l="1"/>
  <c r="N6621" i="22" s="1"/>
  <c r="T6621" i="22"/>
  <c r="G6622" i="22"/>
  <c r="P6620" i="22"/>
  <c r="Q6620" i="22" s="1"/>
  <c r="U6620" i="22" s="1"/>
  <c r="K6622" i="22"/>
  <c r="O6622" i="22" s="1"/>
  <c r="L6621" i="22"/>
  <c r="R6619" i="22"/>
  <c r="M6620" i="22"/>
  <c r="S6619" i="22"/>
  <c r="J6622" i="22" l="1"/>
  <c r="N6622" i="22" s="1"/>
  <c r="T6622" i="22"/>
  <c r="G6623" i="22"/>
  <c r="P6621" i="22"/>
  <c r="Q6621" i="22" s="1"/>
  <c r="U6621" i="22" s="1"/>
  <c r="R6620" i="22"/>
  <c r="L6622" i="22"/>
  <c r="M6621" i="22"/>
  <c r="S6620" i="22"/>
  <c r="J6623" i="22"/>
  <c r="T6623" i="22" l="1"/>
  <c r="G6624" i="22"/>
  <c r="K6623" i="22"/>
  <c r="O6623" i="22" s="1"/>
  <c r="P6622" i="22"/>
  <c r="Q6622" i="22" s="1"/>
  <c r="U6622" i="22" s="1"/>
  <c r="N6623" i="22"/>
  <c r="J6624" i="22"/>
  <c r="L6623" i="22"/>
  <c r="M6622" i="22"/>
  <c r="S6621" i="22"/>
  <c r="R6621" i="22"/>
  <c r="K6624" i="22" l="1"/>
  <c r="O6624" i="22" s="1"/>
  <c r="T6624" i="22"/>
  <c r="G6625" i="22"/>
  <c r="P6623" i="22"/>
  <c r="Q6623" i="22" s="1"/>
  <c r="U6623" i="22" s="1"/>
  <c r="L6624" i="22"/>
  <c r="K6625" i="22"/>
  <c r="O6625" i="22" s="1"/>
  <c r="R6622" i="22"/>
  <c r="N6624" i="22"/>
  <c r="J6625" i="22"/>
  <c r="S6622" i="22"/>
  <c r="M6623" i="22"/>
  <c r="T6625" i="22" l="1"/>
  <c r="G6626" i="22"/>
  <c r="P6624" i="22"/>
  <c r="Q6624" i="22" s="1"/>
  <c r="U6624" i="22" s="1"/>
  <c r="S6623" i="22"/>
  <c r="R6623" i="22"/>
  <c r="J6626" i="22"/>
  <c r="N6625" i="22"/>
  <c r="L6625" i="22"/>
  <c r="M6625" i="22" s="1"/>
  <c r="K6626" i="22"/>
  <c r="O6626" i="22" s="1"/>
  <c r="M6624" i="22"/>
  <c r="T6626" i="22" l="1"/>
  <c r="G6627" i="22"/>
  <c r="P6625" i="22"/>
  <c r="Q6625" i="22" s="1"/>
  <c r="U6625" i="22" s="1"/>
  <c r="J6627" i="22"/>
  <c r="N6626" i="22"/>
  <c r="K6627" i="22"/>
  <c r="O6627" i="22" s="1"/>
  <c r="R6624" i="22"/>
  <c r="L6626" i="22"/>
  <c r="S6624" i="22"/>
  <c r="T6627" i="22" l="1"/>
  <c r="G6628" i="22"/>
  <c r="P6626" i="22"/>
  <c r="Q6626" i="22" s="1"/>
  <c r="U6626" i="22" s="1"/>
  <c r="R6625" i="22"/>
  <c r="K6628" i="22"/>
  <c r="O6628" i="22" s="1"/>
  <c r="L6627" i="22"/>
  <c r="M6626" i="22"/>
  <c r="S6625" i="22"/>
  <c r="N6627" i="22"/>
  <c r="J6628" i="22"/>
  <c r="T6628" i="22" l="1"/>
  <c r="G6629" i="22"/>
  <c r="P6627" i="22"/>
  <c r="Q6627" i="22" s="1"/>
  <c r="U6627" i="22" s="1"/>
  <c r="J6629" i="22"/>
  <c r="N6628" i="22"/>
  <c r="K6629" i="22"/>
  <c r="O6629" i="22" s="1"/>
  <c r="L6628" i="22"/>
  <c r="M6627" i="22"/>
  <c r="S6626" i="22"/>
  <c r="R6626" i="22"/>
  <c r="T6629" i="22" l="1"/>
  <c r="G6630" i="22"/>
  <c r="P6628" i="22"/>
  <c r="Q6628" i="22" s="1"/>
  <c r="U6628" i="22" s="1"/>
  <c r="K6630" i="22"/>
  <c r="O6630" i="22" s="1"/>
  <c r="L6629" i="22"/>
  <c r="M6629" i="22" s="1"/>
  <c r="M6628" i="22"/>
  <c r="R6627" i="22"/>
  <c r="S6627" i="22"/>
  <c r="N6629" i="22"/>
  <c r="J6630" i="22"/>
  <c r="T6630" i="22" l="1"/>
  <c r="G6631" i="22"/>
  <c r="P6629" i="22"/>
  <c r="Q6629" i="22" s="1"/>
  <c r="U6629" i="22" s="1"/>
  <c r="N6630" i="22"/>
  <c r="J6631" i="22"/>
  <c r="S6628" i="22"/>
  <c r="L6630" i="22"/>
  <c r="M6630" i="22" s="1"/>
  <c r="R6628" i="22"/>
  <c r="T6631" i="22" l="1"/>
  <c r="G6632" i="22"/>
  <c r="K6631" i="22"/>
  <c r="O6631" i="22" s="1"/>
  <c r="P6630" i="22"/>
  <c r="Q6630" i="22" s="1"/>
  <c r="U6630" i="22" s="1"/>
  <c r="N6631" i="22"/>
  <c r="J6632" i="22"/>
  <c r="R6629" i="22"/>
  <c r="S6629" i="22"/>
  <c r="L6631" i="22"/>
  <c r="K6632" i="22" l="1"/>
  <c r="O6632" i="22" s="1"/>
  <c r="T6632" i="22"/>
  <c r="G6633" i="22"/>
  <c r="P6631" i="22"/>
  <c r="Q6631" i="22" s="1"/>
  <c r="U6631" i="22" s="1"/>
  <c r="S6630" i="22"/>
  <c r="K6633" i="22"/>
  <c r="O6633" i="22" s="1"/>
  <c r="J6633" i="22"/>
  <c r="N6632" i="22"/>
  <c r="R6630" i="22"/>
  <c r="L6632" i="22"/>
  <c r="M6632" i="22" s="1"/>
  <c r="M6631" i="22"/>
  <c r="T6633" i="22" l="1"/>
  <c r="G6634" i="22"/>
  <c r="P6632" i="22"/>
  <c r="Q6632" i="22" s="1"/>
  <c r="U6632" i="22" s="1"/>
  <c r="S6631" i="22"/>
  <c r="N6633" i="22"/>
  <c r="J6634" i="22"/>
  <c r="R6631" i="22"/>
  <c r="L6633" i="22"/>
  <c r="M6633" i="22" s="1"/>
  <c r="K6634" i="22"/>
  <c r="O6634" i="22" s="1"/>
  <c r="T6634" i="22" l="1"/>
  <c r="G6635" i="22"/>
  <c r="K6635" i="22" s="1"/>
  <c r="O6635" i="22" s="1"/>
  <c r="S6632" i="22"/>
  <c r="P6633" i="22"/>
  <c r="Q6633" i="22" s="1"/>
  <c r="U6633" i="22" s="1"/>
  <c r="R6632" i="22"/>
  <c r="N6634" i="22"/>
  <c r="L6634" i="22"/>
  <c r="J6635" i="22" l="1"/>
  <c r="T6635" i="22"/>
  <c r="G6636" i="22"/>
  <c r="S6633" i="22"/>
  <c r="P6634" i="22"/>
  <c r="Q6634" i="22" s="1"/>
  <c r="U6634" i="22" s="1"/>
  <c r="L6635" i="22"/>
  <c r="R6633" i="22"/>
  <c r="K6636" i="22"/>
  <c r="O6636" i="22" s="1"/>
  <c r="N6635" i="22"/>
  <c r="J6636" i="22"/>
  <c r="M6634" i="22"/>
  <c r="T6636" i="22" l="1"/>
  <c r="G6637" i="22"/>
  <c r="K6637" i="22" s="1"/>
  <c r="O6637" i="22" s="1"/>
  <c r="S6634" i="22"/>
  <c r="P6635" i="22"/>
  <c r="Q6635" i="22" s="1"/>
  <c r="U6635" i="22" s="1"/>
  <c r="N6636" i="22"/>
  <c r="L6636" i="22"/>
  <c r="M6636" i="22" s="1"/>
  <c r="R6634" i="22"/>
  <c r="M6635" i="22"/>
  <c r="T6637" i="22" l="1"/>
  <c r="G6638" i="22"/>
  <c r="J6637" i="22"/>
  <c r="N6637" i="22" s="1"/>
  <c r="S6635" i="22"/>
  <c r="P6636" i="22"/>
  <c r="Q6636" i="22" s="1"/>
  <c r="U6636" i="22" s="1"/>
  <c r="L6637" i="22"/>
  <c r="R6635" i="22"/>
  <c r="J6638" i="22" l="1"/>
  <c r="T6638" i="22"/>
  <c r="G6639" i="22"/>
  <c r="K6638" i="22"/>
  <c r="O6638" i="22" s="1"/>
  <c r="S6636" i="22"/>
  <c r="P6637" i="22"/>
  <c r="Q6637" i="22" s="1"/>
  <c r="U6637" i="22" s="1"/>
  <c r="L6638" i="22"/>
  <c r="M6637" i="22"/>
  <c r="R6636" i="22"/>
  <c r="N6638" i="22"/>
  <c r="J6639" i="22"/>
  <c r="K6639" i="22" l="1"/>
  <c r="O6639" i="22" s="1"/>
  <c r="T6639" i="22"/>
  <c r="G6640" i="22"/>
  <c r="J6640" i="22" s="1"/>
  <c r="M6638" i="22"/>
  <c r="S6637" i="22"/>
  <c r="P6638" i="22"/>
  <c r="Q6638" i="22" s="1"/>
  <c r="U6638" i="22" s="1"/>
  <c r="N6639" i="22"/>
  <c r="L6639" i="22"/>
  <c r="R6637" i="22"/>
  <c r="M6639" i="22" l="1"/>
  <c r="T6640" i="22"/>
  <c r="G6641" i="22"/>
  <c r="K6640" i="22"/>
  <c r="O6640" i="22" s="1"/>
  <c r="S6638" i="22"/>
  <c r="P6639" i="22"/>
  <c r="Q6639" i="22" s="1"/>
  <c r="U6639" i="22" s="1"/>
  <c r="N6640" i="22"/>
  <c r="J6641" i="22"/>
  <c r="R6638" i="22"/>
  <c r="L6640" i="22"/>
  <c r="K6641" i="22" l="1"/>
  <c r="O6641" i="22" s="1"/>
  <c r="T6641" i="22"/>
  <c r="G6642" i="22"/>
  <c r="S6639" i="22"/>
  <c r="P6640" i="22"/>
  <c r="Q6640" i="22" s="1"/>
  <c r="U6640" i="22" s="1"/>
  <c r="R6639" i="22"/>
  <c r="L6641" i="22"/>
  <c r="M6640" i="22"/>
  <c r="N6641" i="22"/>
  <c r="J6642" i="22"/>
  <c r="K6642" i="22" l="1"/>
  <c r="O6642" i="22" s="1"/>
  <c r="T6642" i="22"/>
  <c r="G6643" i="22"/>
  <c r="S6640" i="22"/>
  <c r="P6641" i="22"/>
  <c r="Q6641" i="22" s="1"/>
  <c r="U6641" i="22" s="1"/>
  <c r="N6642" i="22"/>
  <c r="J6643" i="22"/>
  <c r="L6642" i="22"/>
  <c r="M6641" i="22"/>
  <c r="R6640" i="22"/>
  <c r="K6643" i="22" l="1"/>
  <c r="O6643" i="22" s="1"/>
  <c r="M6642" i="22"/>
  <c r="T6643" i="22"/>
  <c r="G6644" i="22"/>
  <c r="P6642" i="22"/>
  <c r="Q6642" i="22" s="1"/>
  <c r="U6642" i="22" s="1"/>
  <c r="S6641" i="22"/>
  <c r="R6641" i="22"/>
  <c r="L6643" i="22"/>
  <c r="M6643" i="22" s="1"/>
  <c r="N6643" i="22"/>
  <c r="J6644" i="22"/>
  <c r="T6644" i="22" l="1"/>
  <c r="G6645" i="22"/>
  <c r="J6645" i="22" s="1"/>
  <c r="K6644" i="22"/>
  <c r="O6644" i="22" s="1"/>
  <c r="P6643" i="22"/>
  <c r="Q6643" i="22" s="1"/>
  <c r="U6643" i="22" s="1"/>
  <c r="S6642" i="22"/>
  <c r="R6642" i="22"/>
  <c r="N6644" i="22"/>
  <c r="L6644" i="22"/>
  <c r="M6644" i="22" l="1"/>
  <c r="T6645" i="22"/>
  <c r="G6646" i="22"/>
  <c r="K6645" i="22"/>
  <c r="O6645" i="22" s="1"/>
  <c r="P6644" i="22"/>
  <c r="Q6644" i="22" s="1"/>
  <c r="U6644" i="22" s="1"/>
  <c r="R6643" i="22"/>
  <c r="L6645" i="22"/>
  <c r="N6645" i="22"/>
  <c r="J6646" i="22"/>
  <c r="S6643" i="22"/>
  <c r="K6646" i="22" l="1"/>
  <c r="O6646" i="22" s="1"/>
  <c r="T6646" i="22"/>
  <c r="G6647" i="22"/>
  <c r="P6645" i="22"/>
  <c r="Q6645" i="22" s="1"/>
  <c r="U6645" i="22" s="1"/>
  <c r="S6644" i="22"/>
  <c r="N6646" i="22"/>
  <c r="J6647" i="22"/>
  <c r="L6646" i="22"/>
  <c r="R6644" i="22"/>
  <c r="M6645" i="22"/>
  <c r="T6647" i="22" l="1"/>
  <c r="G6648" i="22"/>
  <c r="K6647" i="22"/>
  <c r="O6647" i="22" s="1"/>
  <c r="P6646" i="22"/>
  <c r="Q6646" i="22" s="1"/>
  <c r="U6646" i="22" s="1"/>
  <c r="R6645" i="22"/>
  <c r="N6647" i="22"/>
  <c r="L6647" i="22"/>
  <c r="M6646" i="22"/>
  <c r="S6645" i="22"/>
  <c r="K6648" i="22" l="1"/>
  <c r="O6648" i="22" s="1"/>
  <c r="M6647" i="22"/>
  <c r="T6648" i="22"/>
  <c r="G6649" i="22"/>
  <c r="K6649" i="22" s="1"/>
  <c r="O6649" i="22" s="1"/>
  <c r="J6648" i="22"/>
  <c r="N6648" i="22" s="1"/>
  <c r="P6647" i="22"/>
  <c r="Q6647" i="22" s="1"/>
  <c r="U6647" i="22" s="1"/>
  <c r="R6646" i="22"/>
  <c r="S6646" i="22"/>
  <c r="L6648" i="22"/>
  <c r="M6648" i="22" l="1"/>
  <c r="J6649" i="22"/>
  <c r="N6649" i="22" s="1"/>
  <c r="T6649" i="22"/>
  <c r="G6650" i="22"/>
  <c r="K6650" i="22" s="1"/>
  <c r="O6650" i="22" s="1"/>
  <c r="P6648" i="22"/>
  <c r="Q6648" i="22" s="1"/>
  <c r="U6648" i="22" s="1"/>
  <c r="R6647" i="22"/>
  <c r="S6647" i="22"/>
  <c r="L6649" i="22"/>
  <c r="M6649" i="22" l="1"/>
  <c r="T6650" i="22"/>
  <c r="G6651" i="22"/>
  <c r="J6650" i="22"/>
  <c r="N6650" i="22" s="1"/>
  <c r="P6649" i="22"/>
  <c r="Q6649" i="22" s="1"/>
  <c r="U6649" i="22" s="1"/>
  <c r="K6651" i="22"/>
  <c r="O6651" i="22" s="1"/>
  <c r="L6650" i="22"/>
  <c r="S6648" i="22"/>
  <c r="R6648" i="22"/>
  <c r="J6651" i="22" l="1"/>
  <c r="N6651" i="22" s="1"/>
  <c r="T6651" i="22"/>
  <c r="G6652" i="22"/>
  <c r="K6652" i="22" s="1"/>
  <c r="O6652" i="22" s="1"/>
  <c r="P6650" i="22"/>
  <c r="Q6650" i="22" s="1"/>
  <c r="U6650" i="22" s="1"/>
  <c r="S6649" i="22"/>
  <c r="R6649" i="22"/>
  <c r="L6651" i="22"/>
  <c r="M6650" i="22"/>
  <c r="J6652" i="22" l="1"/>
  <c r="N6652" i="22" s="1"/>
  <c r="T6652" i="22"/>
  <c r="G6653" i="22"/>
  <c r="K6653" i="22" s="1"/>
  <c r="O6653" i="22" s="1"/>
  <c r="P6651" i="22"/>
  <c r="Q6651" i="22" s="1"/>
  <c r="U6651" i="22" s="1"/>
  <c r="L6652" i="22"/>
  <c r="M6652" i="22" s="1"/>
  <c r="R6650" i="22"/>
  <c r="M6651" i="22"/>
  <c r="S6650" i="22"/>
  <c r="J6653" i="22" l="1"/>
  <c r="T6653" i="22"/>
  <c r="G6654" i="22"/>
  <c r="P6652" i="22"/>
  <c r="Q6652" i="22" s="1"/>
  <c r="U6652" i="22" s="1"/>
  <c r="S6651" i="22"/>
  <c r="R6651" i="22"/>
  <c r="K6654" i="22"/>
  <c r="O6654" i="22" s="1"/>
  <c r="L6653" i="22"/>
  <c r="N6653" i="22"/>
  <c r="J6654" i="22"/>
  <c r="T6654" i="22" l="1"/>
  <c r="G6655" i="22"/>
  <c r="P6653" i="22"/>
  <c r="Q6653" i="22" s="1"/>
  <c r="U6653" i="22" s="1"/>
  <c r="S6652" i="22"/>
  <c r="R6652" i="22"/>
  <c r="K6655" i="22"/>
  <c r="O6655" i="22" s="1"/>
  <c r="L6654" i="22"/>
  <c r="J6655" i="22"/>
  <c r="N6654" i="22"/>
  <c r="M6653" i="22"/>
  <c r="T6655" i="22" l="1"/>
  <c r="G6656" i="22"/>
  <c r="P6654" i="22"/>
  <c r="Q6654" i="22" s="1"/>
  <c r="U6654" i="22" s="1"/>
  <c r="L6655" i="22"/>
  <c r="M6655" i="22" s="1"/>
  <c r="R6653" i="22"/>
  <c r="K6656" i="22"/>
  <c r="O6656" i="22" s="1"/>
  <c r="N6655" i="22"/>
  <c r="M6654" i="22"/>
  <c r="S6653" i="22"/>
  <c r="T6656" i="22" l="1"/>
  <c r="G6657" i="22"/>
  <c r="K6657" i="22" s="1"/>
  <c r="O6657" i="22" s="1"/>
  <c r="J6656" i="22"/>
  <c r="N6656" i="22" s="1"/>
  <c r="P6655" i="22"/>
  <c r="Q6655" i="22" s="1"/>
  <c r="U6655" i="22" s="1"/>
  <c r="S6654" i="22"/>
  <c r="R6654" i="22"/>
  <c r="L6656" i="22"/>
  <c r="J6657" i="22" l="1"/>
  <c r="N6657" i="22" s="1"/>
  <c r="M6656" i="22"/>
  <c r="T6657" i="22"/>
  <c r="G6658" i="22"/>
  <c r="K6658" i="22" s="1"/>
  <c r="O6658" i="22" s="1"/>
  <c r="P6656" i="22"/>
  <c r="Q6656" i="22" s="1"/>
  <c r="U6656" i="22" s="1"/>
  <c r="S6655" i="22"/>
  <c r="R6655" i="22"/>
  <c r="L6657" i="22"/>
  <c r="M6657" i="22" s="1"/>
  <c r="T6658" i="22" l="1"/>
  <c r="G6659" i="22"/>
  <c r="K6659" i="22" s="1"/>
  <c r="O6659" i="22" s="1"/>
  <c r="J6658" i="22"/>
  <c r="N6658" i="22" s="1"/>
  <c r="P6657" i="22"/>
  <c r="Q6657" i="22" s="1"/>
  <c r="U6657" i="22" s="1"/>
  <c r="L6658" i="22"/>
  <c r="M6658" i="22" s="1"/>
  <c r="R6656" i="22"/>
  <c r="S6656" i="22"/>
  <c r="T6659" i="22" l="1"/>
  <c r="G6660" i="22"/>
  <c r="J6659" i="22"/>
  <c r="J6660" i="22" s="1"/>
  <c r="P6658" i="22"/>
  <c r="Q6658" i="22" s="1"/>
  <c r="U6658" i="22" s="1"/>
  <c r="S6657" i="22"/>
  <c r="R6657" i="22"/>
  <c r="L6659" i="22"/>
  <c r="N6659" i="22" l="1"/>
  <c r="P6659" i="22" s="1"/>
  <c r="Q6659" i="22" s="1"/>
  <c r="U6659" i="22" s="1"/>
  <c r="T6660" i="22"/>
  <c r="G6661" i="22"/>
  <c r="K6660" i="22"/>
  <c r="O6660" i="22" s="1"/>
  <c r="S6658" i="22"/>
  <c r="R6658" i="22"/>
  <c r="N6660" i="22"/>
  <c r="L6660" i="22"/>
  <c r="M6659" i="22"/>
  <c r="K6661" i="22" l="1"/>
  <c r="O6661" i="22" s="1"/>
  <c r="M6660" i="22"/>
  <c r="T6661" i="22"/>
  <c r="G6662" i="22"/>
  <c r="J6661" i="22"/>
  <c r="N6661" i="22" s="1"/>
  <c r="P6660" i="22"/>
  <c r="Q6660" i="22" s="1"/>
  <c r="U6660" i="22" s="1"/>
  <c r="R6659" i="22"/>
  <c r="L6661" i="22"/>
  <c r="S6659" i="22"/>
  <c r="K6662" i="22" l="1"/>
  <c r="O6662" i="22" s="1"/>
  <c r="P6661" i="22"/>
  <c r="Q6661" i="22" s="1"/>
  <c r="U6661" i="22" s="1"/>
  <c r="M6661" i="22"/>
  <c r="J6662" i="22"/>
  <c r="N6662" i="22" s="1"/>
  <c r="T6662" i="22"/>
  <c r="G6663" i="22"/>
  <c r="K6663" i="22" s="1"/>
  <c r="O6663" i="22" s="1"/>
  <c r="L6662" i="22"/>
  <c r="R6660" i="22"/>
  <c r="S6660" i="22"/>
  <c r="J6663" i="22" l="1"/>
  <c r="M6662" i="22"/>
  <c r="T6663" i="22"/>
  <c r="G6664" i="22"/>
  <c r="K6664" i="22" s="1"/>
  <c r="O6664" i="22" s="1"/>
  <c r="P6662" i="22"/>
  <c r="Q6662" i="22" s="1"/>
  <c r="U6662" i="22" s="1"/>
  <c r="N6663" i="22"/>
  <c r="J6664" i="22"/>
  <c r="R6661" i="22"/>
  <c r="L6663" i="22"/>
  <c r="S6661" i="22"/>
  <c r="T6664" i="22" l="1"/>
  <c r="G6665" i="22"/>
  <c r="P6663" i="22"/>
  <c r="Q6663" i="22" s="1"/>
  <c r="U6663" i="22" s="1"/>
  <c r="S6662" i="22"/>
  <c r="J6665" i="22"/>
  <c r="N6664" i="22"/>
  <c r="L6664" i="22"/>
  <c r="R6662" i="22"/>
  <c r="K6665" i="22"/>
  <c r="O6665" i="22" s="1"/>
  <c r="M6663" i="22"/>
  <c r="T6665" i="22" l="1"/>
  <c r="G6666" i="22"/>
  <c r="S6663" i="22"/>
  <c r="P6664" i="22"/>
  <c r="Q6664" i="22" s="1"/>
  <c r="U6664" i="22" s="1"/>
  <c r="L6665" i="22"/>
  <c r="R6663" i="22"/>
  <c r="K6666" i="22"/>
  <c r="O6666" i="22" s="1"/>
  <c r="N6665" i="22"/>
  <c r="J6666" i="22"/>
  <c r="M6664" i="22"/>
  <c r="T6666" i="22" l="1"/>
  <c r="G6667" i="22"/>
  <c r="S6664" i="22"/>
  <c r="R6664" i="22"/>
  <c r="P6665" i="22"/>
  <c r="Q6665" i="22" s="1"/>
  <c r="U6665" i="22" s="1"/>
  <c r="L6666" i="22"/>
  <c r="M6666" i="22" s="1"/>
  <c r="N6666" i="22"/>
  <c r="J6667" i="22"/>
  <c r="M6665" i="22"/>
  <c r="K6667" i="22"/>
  <c r="O6667" i="22" s="1"/>
  <c r="T6667" i="22" l="1"/>
  <c r="G6668" i="22"/>
  <c r="S6665" i="22"/>
  <c r="P6666" i="22"/>
  <c r="Q6666" i="22" s="1"/>
  <c r="U6666" i="22" s="1"/>
  <c r="R6665" i="22"/>
  <c r="N6667" i="22"/>
  <c r="K6668" i="22"/>
  <c r="O6668" i="22" s="1"/>
  <c r="L6667" i="22"/>
  <c r="T6668" i="22" l="1"/>
  <c r="G6669" i="22"/>
  <c r="J6668" i="22"/>
  <c r="N6668" i="22" s="1"/>
  <c r="S6666" i="22"/>
  <c r="P6667" i="22"/>
  <c r="Q6667" i="22" s="1"/>
  <c r="U6667" i="22" s="1"/>
  <c r="L6668" i="22"/>
  <c r="R6666" i="22"/>
  <c r="M6667" i="22"/>
  <c r="K6669" i="22"/>
  <c r="O6669" i="22" s="1"/>
  <c r="J6669" i="22" l="1"/>
  <c r="J6670" i="22" s="1"/>
  <c r="T6669" i="22"/>
  <c r="G6670" i="22"/>
  <c r="S6667" i="22"/>
  <c r="P6668" i="22"/>
  <c r="Q6668" i="22" s="1"/>
  <c r="U6668" i="22" s="1"/>
  <c r="R6667" i="22"/>
  <c r="L6669" i="22"/>
  <c r="K6670" i="22"/>
  <c r="O6670" i="22" s="1"/>
  <c r="M6668" i="22"/>
  <c r="N6669" i="22" l="1"/>
  <c r="T6670" i="22"/>
  <c r="G6671" i="22"/>
  <c r="S6668" i="22"/>
  <c r="P6669" i="22"/>
  <c r="Q6669" i="22" s="1"/>
  <c r="U6669" i="22" s="1"/>
  <c r="K6671" i="22"/>
  <c r="O6671" i="22" s="1"/>
  <c r="R6668" i="22"/>
  <c r="L6670" i="22"/>
  <c r="M6670" i="22" s="1"/>
  <c r="N6670" i="22"/>
  <c r="J6671" i="22"/>
  <c r="M6669" i="22"/>
  <c r="T6671" i="22" l="1"/>
  <c r="G6672" i="22"/>
  <c r="J6672" i="22" s="1"/>
  <c r="S6669" i="22"/>
  <c r="P6670" i="22"/>
  <c r="Q6670" i="22" s="1"/>
  <c r="U6670" i="22" s="1"/>
  <c r="N6671" i="22"/>
  <c r="R6669" i="22"/>
  <c r="K6672" i="22"/>
  <c r="O6672" i="22" s="1"/>
  <c r="L6671" i="22"/>
  <c r="T6672" i="22" l="1"/>
  <c r="G6673" i="22"/>
  <c r="J6673" i="22" s="1"/>
  <c r="S6670" i="22"/>
  <c r="P6671" i="22"/>
  <c r="Q6671" i="22" s="1"/>
  <c r="U6671" i="22" s="1"/>
  <c r="R6670" i="22"/>
  <c r="N6672" i="22"/>
  <c r="L6672" i="22"/>
  <c r="M6672" i="22" s="1"/>
  <c r="M6671" i="22"/>
  <c r="K6673" i="22"/>
  <c r="O6673" i="22" s="1"/>
  <c r="T6673" i="22" l="1"/>
  <c r="G6674" i="22"/>
  <c r="S6671" i="22"/>
  <c r="P6672" i="22"/>
  <c r="Q6672" i="22" s="1"/>
  <c r="U6672" i="22" s="1"/>
  <c r="K6674" i="22"/>
  <c r="O6674" i="22" s="1"/>
  <c r="R6671" i="22"/>
  <c r="N6673" i="22"/>
  <c r="J6674" i="22"/>
  <c r="L6673" i="22"/>
  <c r="M6673" i="22" s="1"/>
  <c r="T6674" i="22" l="1"/>
  <c r="G6675" i="22"/>
  <c r="S6672" i="22"/>
  <c r="P6673" i="22"/>
  <c r="Q6673" i="22" s="1"/>
  <c r="U6673" i="22" s="1"/>
  <c r="R6672" i="22"/>
  <c r="L6674" i="22"/>
  <c r="M6674" i="22" s="1"/>
  <c r="K6675" i="22"/>
  <c r="O6675" i="22" s="1"/>
  <c r="J6675" i="22"/>
  <c r="N6674" i="22"/>
  <c r="T6675" i="22" l="1"/>
  <c r="G6676" i="22"/>
  <c r="K6676" i="22" s="1"/>
  <c r="O6676" i="22" s="1"/>
  <c r="S6673" i="22"/>
  <c r="P6674" i="22"/>
  <c r="Q6674" i="22" s="1"/>
  <c r="U6674" i="22" s="1"/>
  <c r="R6673" i="22"/>
  <c r="L6675" i="22"/>
  <c r="M6675" i="22" s="1"/>
  <c r="N6675" i="22"/>
  <c r="J6676" i="22"/>
  <c r="T6676" i="22" l="1"/>
  <c r="G6677" i="22"/>
  <c r="J6677" i="22" s="1"/>
  <c r="S6674" i="22"/>
  <c r="P6675" i="22"/>
  <c r="Q6675" i="22" s="1"/>
  <c r="U6675" i="22" s="1"/>
  <c r="N6676" i="22"/>
  <c r="R6674" i="22"/>
  <c r="L6676" i="22"/>
  <c r="K6677" i="22" l="1"/>
  <c r="O6677" i="22" s="1"/>
  <c r="T6677" i="22"/>
  <c r="G6678" i="22"/>
  <c r="S6675" i="22"/>
  <c r="P6676" i="22"/>
  <c r="Q6676" i="22" s="1"/>
  <c r="U6676" i="22" s="1"/>
  <c r="R6675" i="22"/>
  <c r="L6677" i="22"/>
  <c r="M6676" i="22"/>
  <c r="N6677" i="22"/>
  <c r="J6678" i="22"/>
  <c r="K6678" i="22" l="1"/>
  <c r="O6678" i="22" s="1"/>
  <c r="M6677" i="22"/>
  <c r="T6678" i="22"/>
  <c r="G6679" i="22"/>
  <c r="S6676" i="22"/>
  <c r="P6677" i="22"/>
  <c r="Q6677" i="22" s="1"/>
  <c r="U6677" i="22" s="1"/>
  <c r="K6679" i="22"/>
  <c r="O6679" i="22" s="1"/>
  <c r="R6676" i="22"/>
  <c r="L6678" i="22"/>
  <c r="N6678" i="22"/>
  <c r="J6679" i="22"/>
  <c r="T6679" i="22" l="1"/>
  <c r="G6680" i="22"/>
  <c r="S6677" i="22"/>
  <c r="P6678" i="22"/>
  <c r="Q6678" i="22" s="1"/>
  <c r="U6678" i="22" s="1"/>
  <c r="R6677" i="22"/>
  <c r="L6679" i="22"/>
  <c r="N6679" i="22"/>
  <c r="J6680" i="22"/>
  <c r="M6678" i="22"/>
  <c r="T6680" i="22" l="1"/>
  <c r="G6681" i="22"/>
  <c r="K6680" i="22"/>
  <c r="O6680" i="22" s="1"/>
  <c r="S6678" i="22"/>
  <c r="P6679" i="22"/>
  <c r="Q6679" i="22" s="1"/>
  <c r="U6679" i="22" s="1"/>
  <c r="L6680" i="22"/>
  <c r="R6678" i="22"/>
  <c r="J6681" i="22"/>
  <c r="N6680" i="22"/>
  <c r="M6679" i="22"/>
  <c r="K6681" i="22" l="1"/>
  <c r="O6681" i="22" s="1"/>
  <c r="T6681" i="22"/>
  <c r="G6682" i="22"/>
  <c r="M6680" i="22"/>
  <c r="S6679" i="22"/>
  <c r="P6680" i="22"/>
  <c r="Q6680" i="22" s="1"/>
  <c r="U6680" i="22" s="1"/>
  <c r="R6679" i="22"/>
  <c r="L6681" i="22"/>
  <c r="J6682" i="22"/>
  <c r="N6681" i="22"/>
  <c r="M6681" i="22" l="1"/>
  <c r="T6682" i="22"/>
  <c r="G6683" i="22"/>
  <c r="J6683" i="22" s="1"/>
  <c r="K6682" i="22"/>
  <c r="O6682" i="22" s="1"/>
  <c r="P6681" i="22"/>
  <c r="Q6681" i="22" s="1"/>
  <c r="U6681" i="22" s="1"/>
  <c r="S6680" i="22"/>
  <c r="R6680" i="22"/>
  <c r="N6682" i="22"/>
  <c r="L6682" i="22"/>
  <c r="T6683" i="22" l="1"/>
  <c r="G6684" i="22"/>
  <c r="K6683" i="22"/>
  <c r="O6683" i="22" s="1"/>
  <c r="P6682" i="22"/>
  <c r="Q6682" i="22" s="1"/>
  <c r="U6682" i="22" s="1"/>
  <c r="J6684" i="22"/>
  <c r="N6683" i="22"/>
  <c r="R6681" i="22"/>
  <c r="L6683" i="22"/>
  <c r="M6682" i="22"/>
  <c r="S6681" i="22"/>
  <c r="M6683" i="22" l="1"/>
  <c r="T6684" i="22"/>
  <c r="G6685" i="22"/>
  <c r="K6684" i="22"/>
  <c r="O6684" i="22" s="1"/>
  <c r="P6683" i="22"/>
  <c r="Q6683" i="22" s="1"/>
  <c r="U6683" i="22" s="1"/>
  <c r="S6682" i="22"/>
  <c r="L6684" i="22"/>
  <c r="R6682" i="22"/>
  <c r="N6684" i="22"/>
  <c r="J6685" i="22"/>
  <c r="K6685" i="22" l="1"/>
  <c r="O6685" i="22" s="1"/>
  <c r="T6685" i="22"/>
  <c r="G6686" i="22"/>
  <c r="J6686" i="22" s="1"/>
  <c r="P6684" i="22"/>
  <c r="Q6684" i="22" s="1"/>
  <c r="U6684" i="22" s="1"/>
  <c r="S6683" i="22"/>
  <c r="N6685" i="22"/>
  <c r="L6685" i="22"/>
  <c r="M6684" i="22"/>
  <c r="R6683" i="22"/>
  <c r="K6686" i="22" l="1"/>
  <c r="O6686" i="22" s="1"/>
  <c r="T6686" i="22"/>
  <c r="G6687" i="22"/>
  <c r="S6684" i="22"/>
  <c r="P6685" i="22"/>
  <c r="Q6685" i="22" s="1"/>
  <c r="U6685" i="22" s="1"/>
  <c r="L6686" i="22"/>
  <c r="M6686" i="22" s="1"/>
  <c r="M6685" i="22"/>
  <c r="R6684" i="22"/>
  <c r="J6687" i="22"/>
  <c r="N6686" i="22"/>
  <c r="K6687" i="22"/>
  <c r="O6687" i="22" s="1"/>
  <c r="T6687" i="22" l="1"/>
  <c r="G6688" i="22"/>
  <c r="S6685" i="22"/>
  <c r="P6686" i="22"/>
  <c r="Q6686" i="22" s="1"/>
  <c r="U6686" i="22" s="1"/>
  <c r="R6685" i="22"/>
  <c r="L6687" i="22"/>
  <c r="M6687" i="22" s="1"/>
  <c r="J6688" i="22"/>
  <c r="N6687" i="22"/>
  <c r="T6688" i="22" l="1"/>
  <c r="G6689" i="22"/>
  <c r="J6689" i="22" s="1"/>
  <c r="K6688" i="22"/>
  <c r="O6688" i="22" s="1"/>
  <c r="P6687" i="22"/>
  <c r="Q6687" i="22" s="1"/>
  <c r="U6687" i="22" s="1"/>
  <c r="S6686" i="22"/>
  <c r="R6686" i="22"/>
  <c r="N6688" i="22"/>
  <c r="L6688" i="22"/>
  <c r="M6688" i="22" l="1"/>
  <c r="T6689" i="22"/>
  <c r="G6690" i="22"/>
  <c r="K6689" i="22"/>
  <c r="O6689" i="22" s="1"/>
  <c r="P6688" i="22"/>
  <c r="Q6688" i="22" s="1"/>
  <c r="U6688" i="22" s="1"/>
  <c r="N6689" i="22"/>
  <c r="R6687" i="22"/>
  <c r="L6689" i="22"/>
  <c r="S6687" i="22"/>
  <c r="K6690" i="22" l="1"/>
  <c r="O6690" i="22" s="1"/>
  <c r="M6689" i="22"/>
  <c r="T6690" i="22"/>
  <c r="G6691" i="22"/>
  <c r="K6691" i="22" s="1"/>
  <c r="O6691" i="22" s="1"/>
  <c r="J6690" i="22"/>
  <c r="J6691" i="22" s="1"/>
  <c r="P6689" i="22"/>
  <c r="Q6689" i="22" s="1"/>
  <c r="U6689" i="22" s="1"/>
  <c r="R6688" i="22"/>
  <c r="S6688" i="22"/>
  <c r="L6690" i="22"/>
  <c r="T6691" i="22" l="1"/>
  <c r="G6692" i="22"/>
  <c r="N6690" i="22"/>
  <c r="P6690" i="22" s="1"/>
  <c r="Q6690" i="22" s="1"/>
  <c r="U6690" i="22" s="1"/>
  <c r="R6689" i="22"/>
  <c r="L6691" i="22"/>
  <c r="N6691" i="22"/>
  <c r="J6692" i="22"/>
  <c r="S6689" i="22"/>
  <c r="K6692" i="22"/>
  <c r="O6692" i="22" s="1"/>
  <c r="M6690" i="22"/>
  <c r="T6692" i="22" l="1"/>
  <c r="G6693" i="22"/>
  <c r="R6690" i="22"/>
  <c r="P6691" i="22"/>
  <c r="Q6691" i="22" s="1"/>
  <c r="U6691" i="22" s="1"/>
  <c r="J6693" i="22"/>
  <c r="N6692" i="22"/>
  <c r="L6692" i="22"/>
  <c r="M6692" i="22" s="1"/>
  <c r="K6693" i="22"/>
  <c r="O6693" i="22" s="1"/>
  <c r="M6691" i="22"/>
  <c r="S6690" i="22"/>
  <c r="T6693" i="22" l="1"/>
  <c r="G6694" i="22"/>
  <c r="R6691" i="22"/>
  <c r="P6692" i="22"/>
  <c r="Q6692" i="22" s="1"/>
  <c r="U6692" i="22" s="1"/>
  <c r="S6691" i="22"/>
  <c r="N6693" i="22"/>
  <c r="K6694" i="22"/>
  <c r="O6694" i="22" s="1"/>
  <c r="L6693" i="22"/>
  <c r="M6693" i="22" s="1"/>
  <c r="T6694" i="22" l="1"/>
  <c r="G6695" i="22"/>
  <c r="J6694" i="22"/>
  <c r="N6694" i="22" s="1"/>
  <c r="R6692" i="22"/>
  <c r="P6693" i="22"/>
  <c r="Q6693" i="22" s="1"/>
  <c r="U6693" i="22" s="1"/>
  <c r="S6692" i="22"/>
  <c r="L6694" i="22"/>
  <c r="K6695" i="22"/>
  <c r="O6695" i="22" s="1"/>
  <c r="M6694" i="22" l="1"/>
  <c r="J6695" i="22"/>
  <c r="N6695" i="22" s="1"/>
  <c r="T6695" i="22"/>
  <c r="G6696" i="22"/>
  <c r="R6693" i="22"/>
  <c r="P6694" i="22"/>
  <c r="Q6694" i="22" s="1"/>
  <c r="U6694" i="22" s="1"/>
  <c r="S6693" i="22"/>
  <c r="L6695" i="22"/>
  <c r="J6696" i="22" l="1"/>
  <c r="K6696" i="22"/>
  <c r="O6696" i="22" s="1"/>
  <c r="T6696" i="22"/>
  <c r="G6697" i="22"/>
  <c r="R6694" i="22"/>
  <c r="P6695" i="22"/>
  <c r="Q6695" i="22" s="1"/>
  <c r="U6695" i="22" s="1"/>
  <c r="L6696" i="22"/>
  <c r="M6695" i="22"/>
  <c r="S6694" i="22"/>
  <c r="N6696" i="22"/>
  <c r="J6697" i="22"/>
  <c r="K6697" i="22"/>
  <c r="O6697" i="22" s="1"/>
  <c r="T6697" i="22" l="1"/>
  <c r="G6698" i="22"/>
  <c r="R6695" i="22"/>
  <c r="P6696" i="22"/>
  <c r="Q6696" i="22" s="1"/>
  <c r="U6696" i="22" s="1"/>
  <c r="S6695" i="22"/>
  <c r="L6697" i="22"/>
  <c r="K6698" i="22"/>
  <c r="O6698" i="22" s="1"/>
  <c r="J6698" i="22"/>
  <c r="N6697" i="22"/>
  <c r="M6696" i="22"/>
  <c r="T6698" i="22" l="1"/>
  <c r="G6699" i="22"/>
  <c r="K6699" i="22" s="1"/>
  <c r="O6699" i="22" s="1"/>
  <c r="R6696" i="22"/>
  <c r="P6697" i="22"/>
  <c r="Q6697" i="22" s="1"/>
  <c r="U6697" i="22" s="1"/>
  <c r="L6698" i="22"/>
  <c r="M6697" i="22"/>
  <c r="S6696" i="22"/>
  <c r="N6698" i="22"/>
  <c r="J6699" i="22"/>
  <c r="T6699" i="22" l="1"/>
  <c r="G6700" i="22"/>
  <c r="R6697" i="22"/>
  <c r="P6698" i="22"/>
  <c r="Q6698" i="22" s="1"/>
  <c r="U6698" i="22" s="1"/>
  <c r="J6700" i="22"/>
  <c r="N6699" i="22"/>
  <c r="K6700" i="22"/>
  <c r="O6700" i="22" s="1"/>
  <c r="L6699" i="22"/>
  <c r="M6699" i="22" s="1"/>
  <c r="M6698" i="22"/>
  <c r="S6697" i="22"/>
  <c r="T6700" i="22" l="1"/>
  <c r="G6701" i="22"/>
  <c r="K6701" i="22" s="1"/>
  <c r="O6701" i="22" s="1"/>
  <c r="R6698" i="22"/>
  <c r="P6699" i="22"/>
  <c r="Q6699" i="22" s="1"/>
  <c r="U6699" i="22" s="1"/>
  <c r="S6698" i="22"/>
  <c r="N6700" i="22"/>
  <c r="L6700" i="22"/>
  <c r="M6700" i="22" s="1"/>
  <c r="J6701" i="22" l="1"/>
  <c r="N6701" i="22" s="1"/>
  <c r="T6701" i="22"/>
  <c r="G6702" i="22"/>
  <c r="K6702" i="22" s="1"/>
  <c r="O6702" i="22" s="1"/>
  <c r="R6699" i="22"/>
  <c r="P6700" i="22"/>
  <c r="Q6700" i="22" s="1"/>
  <c r="U6700" i="22" s="1"/>
  <c r="S6699" i="22"/>
  <c r="L6701" i="22"/>
  <c r="M6701" i="22" s="1"/>
  <c r="J6702" i="22" l="1"/>
  <c r="N6702" i="22" s="1"/>
  <c r="T6702" i="22"/>
  <c r="G6703" i="22"/>
  <c r="K6703" i="22" s="1"/>
  <c r="O6703" i="22" s="1"/>
  <c r="R6700" i="22"/>
  <c r="P6701" i="22"/>
  <c r="Q6701" i="22" s="1"/>
  <c r="U6701" i="22" s="1"/>
  <c r="S6700" i="22"/>
  <c r="L6702" i="22"/>
  <c r="M6702" i="22" s="1"/>
  <c r="T6703" i="22" l="1"/>
  <c r="G6704" i="22"/>
  <c r="J6703" i="22"/>
  <c r="J6704" i="22" s="1"/>
  <c r="R6701" i="22"/>
  <c r="P6702" i="22"/>
  <c r="Q6702" i="22" s="1"/>
  <c r="U6702" i="22" s="1"/>
  <c r="L6703" i="22"/>
  <c r="S6701" i="22"/>
  <c r="M6703" i="22" l="1"/>
  <c r="N6703" i="22"/>
  <c r="P6703" i="22" s="1"/>
  <c r="Q6703" i="22" s="1"/>
  <c r="U6703" i="22" s="1"/>
  <c r="T6704" i="22"/>
  <c r="G6705" i="22"/>
  <c r="K6704" i="22"/>
  <c r="O6704" i="22" s="1"/>
  <c r="R6702" i="22"/>
  <c r="S6702" i="22"/>
  <c r="J6705" i="22"/>
  <c r="N6704" i="22"/>
  <c r="L6704" i="22"/>
  <c r="K6705" i="22" l="1"/>
  <c r="O6705" i="22" s="1"/>
  <c r="M6704" i="22"/>
  <c r="T6705" i="22"/>
  <c r="G6706" i="22"/>
  <c r="P6704" i="22"/>
  <c r="Q6704" i="22" s="1"/>
  <c r="U6704" i="22" s="1"/>
  <c r="R6703" i="22"/>
  <c r="S6703" i="22"/>
  <c r="N6705" i="22"/>
  <c r="L6705" i="22"/>
  <c r="M6705" i="22" s="1"/>
  <c r="K6706" i="22" l="1"/>
  <c r="O6706" i="22" s="1"/>
  <c r="T6706" i="22"/>
  <c r="G6707" i="22"/>
  <c r="J6706" i="22"/>
  <c r="N6706" i="22" s="1"/>
  <c r="P6705" i="22"/>
  <c r="Q6705" i="22" s="1"/>
  <c r="U6705" i="22" s="1"/>
  <c r="K6707" i="22"/>
  <c r="O6707" i="22" s="1"/>
  <c r="L6706" i="22"/>
  <c r="S6704" i="22"/>
  <c r="R6704" i="22"/>
  <c r="J6707" i="22" l="1"/>
  <c r="N6707" i="22" s="1"/>
  <c r="T6707" i="22"/>
  <c r="G6708" i="22"/>
  <c r="K6708" i="22" s="1"/>
  <c r="O6708" i="22" s="1"/>
  <c r="P6706" i="22"/>
  <c r="Q6706" i="22" s="1"/>
  <c r="U6706" i="22" s="1"/>
  <c r="S6705" i="22"/>
  <c r="R6705" i="22"/>
  <c r="L6707" i="22"/>
  <c r="M6707" i="22" s="1"/>
  <c r="M6706" i="22"/>
  <c r="J6708" i="22" l="1"/>
  <c r="T6708" i="22"/>
  <c r="G6709" i="22"/>
  <c r="P6707" i="22"/>
  <c r="Q6707" i="22" s="1"/>
  <c r="U6707" i="22" s="1"/>
  <c r="N6708" i="22"/>
  <c r="J6709" i="22"/>
  <c r="R6706" i="22"/>
  <c r="L6708" i="22"/>
  <c r="K6709" i="22"/>
  <c r="O6709" i="22" s="1"/>
  <c r="S6706" i="22"/>
  <c r="T6709" i="22" l="1"/>
  <c r="G6710" i="22"/>
  <c r="P6708" i="22"/>
  <c r="Q6708" i="22" s="1"/>
  <c r="U6708" i="22" s="1"/>
  <c r="S6707" i="22"/>
  <c r="J6710" i="22"/>
  <c r="N6709" i="22"/>
  <c r="L6709" i="22"/>
  <c r="M6709" i="22" s="1"/>
  <c r="R6707" i="22"/>
  <c r="K6710" i="22"/>
  <c r="O6710" i="22" s="1"/>
  <c r="M6708" i="22"/>
  <c r="T6710" i="22" l="1"/>
  <c r="G6711" i="22"/>
  <c r="P6709" i="22"/>
  <c r="Q6709" i="22" s="1"/>
  <c r="U6709" i="22" s="1"/>
  <c r="R6708" i="22"/>
  <c r="J6711" i="22"/>
  <c r="N6710" i="22"/>
  <c r="L6710" i="22"/>
  <c r="M6710" i="22" s="1"/>
  <c r="S6708" i="22"/>
  <c r="T6711" i="22" l="1"/>
  <c r="G6712" i="22"/>
  <c r="K6711" i="22"/>
  <c r="O6711" i="22" s="1"/>
  <c r="P6710" i="22"/>
  <c r="Q6710" i="22" s="1"/>
  <c r="U6710" i="22" s="1"/>
  <c r="S6709" i="22"/>
  <c r="R6709" i="22"/>
  <c r="N6711" i="22"/>
  <c r="J6712" i="22"/>
  <c r="L6711" i="22"/>
  <c r="K6712" i="22" l="1"/>
  <c r="O6712" i="22" s="1"/>
  <c r="M6711" i="22"/>
  <c r="T6712" i="22"/>
  <c r="G6713" i="22"/>
  <c r="K6713" i="22" s="1"/>
  <c r="O6713" i="22" s="1"/>
  <c r="P6711" i="22"/>
  <c r="Q6711" i="22" s="1"/>
  <c r="U6711" i="22" s="1"/>
  <c r="N6712" i="22"/>
  <c r="J6713" i="22"/>
  <c r="L6712" i="22"/>
  <c r="M6712" i="22" s="1"/>
  <c r="S6710" i="22"/>
  <c r="R6710" i="22"/>
  <c r="T6713" i="22" l="1"/>
  <c r="G6714" i="22"/>
  <c r="J6714" i="22" s="1"/>
  <c r="P6712" i="22"/>
  <c r="Q6712" i="22" s="1"/>
  <c r="U6712" i="22" s="1"/>
  <c r="K6714" i="22"/>
  <c r="O6714" i="22" s="1"/>
  <c r="S6711" i="22"/>
  <c r="N6713" i="22"/>
  <c r="P6713" i="22" s="1"/>
  <c r="R6711" i="22"/>
  <c r="L6713" i="22"/>
  <c r="M6713" i="22" s="1"/>
  <c r="T6714" i="22" l="1"/>
  <c r="G6715" i="22"/>
  <c r="J6715" i="22"/>
  <c r="N6714" i="22"/>
  <c r="S6712" i="22"/>
  <c r="K6715" i="22"/>
  <c r="O6715" i="22" s="1"/>
  <c r="Q6713" i="22"/>
  <c r="U6713" i="22" s="1"/>
  <c r="L6714" i="22"/>
  <c r="R6712" i="22"/>
  <c r="T6715" i="22" l="1"/>
  <c r="G6716" i="22"/>
  <c r="K6716" i="22" s="1"/>
  <c r="O6716" i="22" s="1"/>
  <c r="P6714" i="22"/>
  <c r="Q6714" i="22" s="1"/>
  <c r="U6714" i="22" s="1"/>
  <c r="R6713" i="22"/>
  <c r="L6715" i="22"/>
  <c r="J6716" i="22"/>
  <c r="N6715" i="22"/>
  <c r="S6713" i="22"/>
  <c r="M6714" i="22"/>
  <c r="T6716" i="22" l="1"/>
  <c r="G6717" i="22"/>
  <c r="P6715" i="22"/>
  <c r="Q6715" i="22" s="1"/>
  <c r="U6715" i="22" s="1"/>
  <c r="L6716" i="22"/>
  <c r="N6716" i="22"/>
  <c r="J6717" i="22"/>
  <c r="M6715" i="22"/>
  <c r="S6714" i="22"/>
  <c r="R6714" i="22"/>
  <c r="T6717" i="22" l="1"/>
  <c r="G6718" i="22"/>
  <c r="K6717" i="22"/>
  <c r="O6717" i="22" s="1"/>
  <c r="P6716" i="22"/>
  <c r="Q6716" i="22" s="1"/>
  <c r="U6716" i="22" s="1"/>
  <c r="N6717" i="22"/>
  <c r="J6718" i="22"/>
  <c r="L6717" i="22"/>
  <c r="R6715" i="22"/>
  <c r="S6715" i="22"/>
  <c r="M6716" i="22"/>
  <c r="K6718" i="22" l="1"/>
  <c r="O6718" i="22" s="1"/>
  <c r="T6718" i="22"/>
  <c r="G6719" i="22"/>
  <c r="P6717" i="22"/>
  <c r="Q6717" i="22" s="1"/>
  <c r="U6717" i="22" s="1"/>
  <c r="N6718" i="22"/>
  <c r="J6719" i="22"/>
  <c r="L6718" i="22"/>
  <c r="S6716" i="22"/>
  <c r="R6716" i="22"/>
  <c r="M6717" i="22"/>
  <c r="T6719" i="22" l="1"/>
  <c r="G6720" i="22"/>
  <c r="K6719" i="22"/>
  <c r="O6719" i="22" s="1"/>
  <c r="P6718" i="22"/>
  <c r="Q6718" i="22" s="1"/>
  <c r="U6718" i="22" s="1"/>
  <c r="R6717" i="22"/>
  <c r="N6719" i="22"/>
  <c r="L6719" i="22"/>
  <c r="S6717" i="22"/>
  <c r="M6718" i="22"/>
  <c r="K6720" i="22" l="1"/>
  <c r="O6720" i="22" s="1"/>
  <c r="M6719" i="22"/>
  <c r="T6720" i="22"/>
  <c r="G6721" i="22"/>
  <c r="J6720" i="22"/>
  <c r="N6720" i="22" s="1"/>
  <c r="P6719" i="22"/>
  <c r="Q6719" i="22" s="1"/>
  <c r="U6719" i="22" s="1"/>
  <c r="S6718" i="22"/>
  <c r="L6720" i="22"/>
  <c r="R6718" i="22"/>
  <c r="K6721" i="22" l="1"/>
  <c r="O6721" i="22" s="1"/>
  <c r="J6721" i="22"/>
  <c r="N6721" i="22" s="1"/>
  <c r="T6721" i="22"/>
  <c r="G6722" i="22"/>
  <c r="P6720" i="22"/>
  <c r="Q6720" i="22" s="1"/>
  <c r="U6720" i="22" s="1"/>
  <c r="K6722" i="22"/>
  <c r="O6722" i="22" s="1"/>
  <c r="L6721" i="22"/>
  <c r="R6719" i="22"/>
  <c r="S6719" i="22"/>
  <c r="M6720" i="22"/>
  <c r="J6722" i="22" l="1"/>
  <c r="T6722" i="22"/>
  <c r="G6723" i="22"/>
  <c r="P6721" i="22"/>
  <c r="Q6721" i="22" s="1"/>
  <c r="U6721" i="22" s="1"/>
  <c r="S6720" i="22"/>
  <c r="N6722" i="22"/>
  <c r="J6723" i="22"/>
  <c r="L6722" i="22"/>
  <c r="K6723" i="22"/>
  <c r="O6723" i="22" s="1"/>
  <c r="R6720" i="22"/>
  <c r="M6721" i="22"/>
  <c r="T6723" i="22" l="1"/>
  <c r="G6724" i="22"/>
  <c r="S6721" i="22"/>
  <c r="P6722" i="22"/>
  <c r="Q6722" i="22" s="1"/>
  <c r="U6722" i="22" s="1"/>
  <c r="R6721" i="22"/>
  <c r="L6723" i="22"/>
  <c r="M6723" i="22" s="1"/>
  <c r="N6723" i="22"/>
  <c r="J6724" i="22"/>
  <c r="M6722" i="22"/>
  <c r="K6724" i="22"/>
  <c r="O6724" i="22" s="1"/>
  <c r="T6724" i="22" l="1"/>
  <c r="G6725" i="22"/>
  <c r="S6722" i="22"/>
  <c r="P6723" i="22"/>
  <c r="Q6723" i="22" s="1"/>
  <c r="U6723" i="22" s="1"/>
  <c r="K6725" i="22"/>
  <c r="O6725" i="22" s="1"/>
  <c r="R6722" i="22"/>
  <c r="L6724" i="22"/>
  <c r="J6725" i="22"/>
  <c r="N6724" i="22"/>
  <c r="T6725" i="22" l="1"/>
  <c r="G6726" i="22"/>
  <c r="S6723" i="22"/>
  <c r="P6724" i="22"/>
  <c r="Q6724" i="22" s="1"/>
  <c r="U6724" i="22" s="1"/>
  <c r="L6725" i="22"/>
  <c r="R6723" i="22"/>
  <c r="K6726" i="22"/>
  <c r="O6726" i="22" s="1"/>
  <c r="N6725" i="22"/>
  <c r="J6726" i="22"/>
  <c r="M6724" i="22"/>
  <c r="T6726" i="22" l="1"/>
  <c r="G6727" i="22"/>
  <c r="S6724" i="22"/>
  <c r="P6725" i="22"/>
  <c r="Q6725" i="22" s="1"/>
  <c r="U6725" i="22" s="1"/>
  <c r="K6727" i="22"/>
  <c r="O6727" i="22" s="1"/>
  <c r="N6726" i="22"/>
  <c r="J6727" i="22"/>
  <c r="L6726" i="22"/>
  <c r="M6726" i="22" s="1"/>
  <c r="R6724" i="22"/>
  <c r="M6725" i="22"/>
  <c r="T6727" i="22" l="1"/>
  <c r="G6728" i="22"/>
  <c r="S6725" i="22"/>
  <c r="P6726" i="22"/>
  <c r="Q6726" i="22" s="1"/>
  <c r="U6726" i="22" s="1"/>
  <c r="K6728" i="22"/>
  <c r="O6728" i="22" s="1"/>
  <c r="N6727" i="22"/>
  <c r="R6725" i="22"/>
  <c r="L6727" i="22"/>
  <c r="M6727" i="22" s="1"/>
  <c r="T6728" i="22" l="1"/>
  <c r="G6729" i="22"/>
  <c r="J6728" i="22"/>
  <c r="N6728" i="22" s="1"/>
  <c r="S6726" i="22"/>
  <c r="P6727" i="22"/>
  <c r="Q6727" i="22" s="1"/>
  <c r="U6727" i="22" s="1"/>
  <c r="R6726" i="22"/>
  <c r="L6728" i="22"/>
  <c r="K6729" i="22"/>
  <c r="O6729" i="22" s="1"/>
  <c r="M6728" i="22" l="1"/>
  <c r="T6729" i="22"/>
  <c r="G6730" i="22"/>
  <c r="J6729" i="22"/>
  <c r="J6730" i="22" s="1"/>
  <c r="S6727" i="22"/>
  <c r="P6728" i="22"/>
  <c r="Q6728" i="22" s="1"/>
  <c r="U6728" i="22" s="1"/>
  <c r="R6727" i="22"/>
  <c r="L6729" i="22"/>
  <c r="N6729" i="22" l="1"/>
  <c r="T6730" i="22"/>
  <c r="G6731" i="22"/>
  <c r="K6730" i="22"/>
  <c r="O6730" i="22" s="1"/>
  <c r="S6728" i="22"/>
  <c r="P6729" i="22"/>
  <c r="Q6729" i="22" s="1"/>
  <c r="U6729" i="22" s="1"/>
  <c r="R6728" i="22"/>
  <c r="L6730" i="22"/>
  <c r="J6731" i="22"/>
  <c r="N6730" i="22"/>
  <c r="M6729" i="22"/>
  <c r="K6731" i="22" l="1"/>
  <c r="O6731" i="22" s="1"/>
  <c r="T6731" i="22"/>
  <c r="G6732" i="22"/>
  <c r="S6729" i="22"/>
  <c r="P6730" i="22"/>
  <c r="Q6730" i="22" s="1"/>
  <c r="U6730" i="22" s="1"/>
  <c r="N6731" i="22"/>
  <c r="R6729" i="22"/>
  <c r="L6731" i="22"/>
  <c r="M6730" i="22"/>
  <c r="K6732" i="22" l="1"/>
  <c r="O6732" i="22" s="1"/>
  <c r="T6732" i="22"/>
  <c r="G6733" i="22"/>
  <c r="J6732" i="22"/>
  <c r="J6733" i="22" s="1"/>
  <c r="S6730" i="22"/>
  <c r="P6731" i="22"/>
  <c r="Q6731" i="22" s="1"/>
  <c r="U6731" i="22" s="1"/>
  <c r="L6732" i="22"/>
  <c r="R6730" i="22"/>
  <c r="M6731" i="22"/>
  <c r="K6733" i="22" l="1"/>
  <c r="O6733" i="22" s="1"/>
  <c r="N6732" i="22"/>
  <c r="P6732" i="22" s="1"/>
  <c r="Q6732" i="22" s="1"/>
  <c r="U6732" i="22" s="1"/>
  <c r="T6733" i="22"/>
  <c r="G6734" i="22"/>
  <c r="M6732" i="22"/>
  <c r="S6731" i="22"/>
  <c r="N6733" i="22"/>
  <c r="L6733" i="22"/>
  <c r="R6731" i="22"/>
  <c r="K6734" i="22" l="1"/>
  <c r="O6734" i="22" s="1"/>
  <c r="T6734" i="22"/>
  <c r="G6735" i="22"/>
  <c r="J6734" i="22"/>
  <c r="J6735" i="22" s="1"/>
  <c r="S6732" i="22"/>
  <c r="P6733" i="22"/>
  <c r="Q6733" i="22" s="1"/>
  <c r="U6733" i="22" s="1"/>
  <c r="L6734" i="22"/>
  <c r="M6733" i="22"/>
  <c r="R6732" i="22"/>
  <c r="K6735" i="22" l="1"/>
  <c r="O6735" i="22" s="1"/>
  <c r="N6734" i="22"/>
  <c r="P6734" i="22" s="1"/>
  <c r="Q6734" i="22" s="1"/>
  <c r="U6734" i="22" s="1"/>
  <c r="T6735" i="22"/>
  <c r="G6736" i="22"/>
  <c r="S6733" i="22"/>
  <c r="R6733" i="22"/>
  <c r="L6735" i="22"/>
  <c r="N6735" i="22"/>
  <c r="J6736" i="22"/>
  <c r="M6734" i="22"/>
  <c r="T6736" i="22" l="1"/>
  <c r="G6737" i="22"/>
  <c r="K6736" i="22"/>
  <c r="O6736" i="22" s="1"/>
  <c r="P6735" i="22"/>
  <c r="Q6735" i="22" s="1"/>
  <c r="U6735" i="22" s="1"/>
  <c r="S6734" i="22"/>
  <c r="R6734" i="22"/>
  <c r="L6736" i="22"/>
  <c r="M6735" i="22"/>
  <c r="N6736" i="22"/>
  <c r="J6737" i="22"/>
  <c r="K6737" i="22" l="1"/>
  <c r="O6737" i="22" s="1"/>
  <c r="T6737" i="22"/>
  <c r="G6738" i="22"/>
  <c r="M6736" i="22"/>
  <c r="P6736" i="22"/>
  <c r="Q6736" i="22" s="1"/>
  <c r="U6736" i="22" s="1"/>
  <c r="R6735" i="22"/>
  <c r="N6737" i="22"/>
  <c r="L6737" i="22"/>
  <c r="S6735" i="22"/>
  <c r="K6738" i="22" l="1"/>
  <c r="O6738" i="22" s="1"/>
  <c r="M6737" i="22"/>
  <c r="T6738" i="22"/>
  <c r="G6739" i="22"/>
  <c r="J6738" i="22"/>
  <c r="N6738" i="22" s="1"/>
  <c r="P6737" i="22"/>
  <c r="Q6737" i="22" s="1"/>
  <c r="U6737" i="22" s="1"/>
  <c r="K6739" i="22"/>
  <c r="O6739" i="22" s="1"/>
  <c r="R6736" i="22"/>
  <c r="S6736" i="22"/>
  <c r="L6738" i="22"/>
  <c r="M6738" i="22" l="1"/>
  <c r="T6739" i="22"/>
  <c r="G6740" i="22"/>
  <c r="J6739" i="22"/>
  <c r="J6740" i="22" s="1"/>
  <c r="P6738" i="22"/>
  <c r="Q6738" i="22" s="1"/>
  <c r="U6738" i="22" s="1"/>
  <c r="L6739" i="22"/>
  <c r="R6737" i="22"/>
  <c r="S6737" i="22"/>
  <c r="N6739" i="22" l="1"/>
  <c r="P6739" i="22" s="1"/>
  <c r="Q6739" i="22" s="1"/>
  <c r="U6739" i="22" s="1"/>
  <c r="M6739" i="22"/>
  <c r="T6740" i="22"/>
  <c r="G6741" i="22"/>
  <c r="K6740" i="22"/>
  <c r="O6740" i="22" s="1"/>
  <c r="S6738" i="22"/>
  <c r="N6740" i="22"/>
  <c r="R6738" i="22"/>
  <c r="L6740" i="22"/>
  <c r="M6740" i="22" l="1"/>
  <c r="K6741" i="22"/>
  <c r="O6741" i="22" s="1"/>
  <c r="T6741" i="22"/>
  <c r="G6742" i="22"/>
  <c r="J6741" i="22"/>
  <c r="N6741" i="22" s="1"/>
  <c r="P6740" i="22"/>
  <c r="Q6740" i="22" s="1"/>
  <c r="U6740" i="22" s="1"/>
  <c r="R6739" i="22"/>
  <c r="L6741" i="22"/>
  <c r="S6739" i="22"/>
  <c r="K6742" i="22"/>
  <c r="O6742" i="22" s="1"/>
  <c r="J6742" i="22" l="1"/>
  <c r="M6741" i="22"/>
  <c r="T6742" i="22"/>
  <c r="G6743" i="22"/>
  <c r="P6741" i="22"/>
  <c r="Q6741" i="22" s="1"/>
  <c r="U6741" i="22" s="1"/>
  <c r="N6742" i="22"/>
  <c r="J6743" i="22"/>
  <c r="R6740" i="22"/>
  <c r="S6740" i="22"/>
  <c r="L6742" i="22"/>
  <c r="M6742" i="22" s="1"/>
  <c r="T6743" i="22" l="1"/>
  <c r="G6744" i="22"/>
  <c r="J6744" i="22" s="1"/>
  <c r="K6743" i="22"/>
  <c r="O6743" i="22" s="1"/>
  <c r="P6742" i="22"/>
  <c r="Q6742" i="22" s="1"/>
  <c r="U6742" i="22" s="1"/>
  <c r="R6741" i="22"/>
  <c r="S6741" i="22"/>
  <c r="N6743" i="22"/>
  <c r="L6743" i="22"/>
  <c r="K6744" i="22" l="1"/>
  <c r="O6744" i="22" s="1"/>
  <c r="M6743" i="22"/>
  <c r="T6744" i="22"/>
  <c r="G6745" i="22"/>
  <c r="J6745" i="22" s="1"/>
  <c r="P6743" i="22"/>
  <c r="Q6743" i="22" s="1"/>
  <c r="U6743" i="22" s="1"/>
  <c r="R6742" i="22"/>
  <c r="N6744" i="22"/>
  <c r="S6742" i="22"/>
  <c r="L6744" i="22"/>
  <c r="M6744" i="22" s="1"/>
  <c r="K6745" i="22" l="1"/>
  <c r="O6745" i="22" s="1"/>
  <c r="T6745" i="22"/>
  <c r="G6746" i="22"/>
  <c r="R6743" i="22"/>
  <c r="P6744" i="22"/>
  <c r="Q6744" i="22" s="1"/>
  <c r="U6744" i="22" s="1"/>
  <c r="L6745" i="22"/>
  <c r="J6746" i="22"/>
  <c r="N6745" i="22"/>
  <c r="S6743" i="22"/>
  <c r="K6746" i="22" l="1"/>
  <c r="O6746" i="22" s="1"/>
  <c r="T6746" i="22"/>
  <c r="G6747" i="22"/>
  <c r="R6744" i="22"/>
  <c r="P6745" i="22"/>
  <c r="Q6745" i="22" s="1"/>
  <c r="U6745" i="22" s="1"/>
  <c r="L6746" i="22"/>
  <c r="S6744" i="22"/>
  <c r="N6746" i="22"/>
  <c r="J6747" i="22"/>
  <c r="M6745" i="22"/>
  <c r="T6747" i="22" l="1"/>
  <c r="G6748" i="22"/>
  <c r="K6747" i="22"/>
  <c r="O6747" i="22" s="1"/>
  <c r="R6745" i="22"/>
  <c r="P6746" i="22"/>
  <c r="Q6746" i="22" s="1"/>
  <c r="U6746" i="22" s="1"/>
  <c r="L6747" i="22"/>
  <c r="S6745" i="22"/>
  <c r="J6748" i="22"/>
  <c r="N6747" i="22"/>
  <c r="M6746" i="22"/>
  <c r="T6748" i="22" l="1"/>
  <c r="G6749" i="22"/>
  <c r="K6748" i="22"/>
  <c r="O6748" i="22" s="1"/>
  <c r="R6746" i="22"/>
  <c r="P6747" i="22"/>
  <c r="Q6747" i="22" s="1"/>
  <c r="U6747" i="22" s="1"/>
  <c r="S6746" i="22"/>
  <c r="L6748" i="22"/>
  <c r="M6747" i="22"/>
  <c r="J6749" i="22"/>
  <c r="N6748" i="22"/>
  <c r="K6749" i="22" l="1"/>
  <c r="O6749" i="22" s="1"/>
  <c r="M6748" i="22"/>
  <c r="T6749" i="22"/>
  <c r="G6750" i="22"/>
  <c r="R6747" i="22"/>
  <c r="P6748" i="22"/>
  <c r="Q6748" i="22" s="1"/>
  <c r="U6748" i="22" s="1"/>
  <c r="S6747" i="22"/>
  <c r="L6749" i="22"/>
  <c r="M6749" i="22" s="1"/>
  <c r="N6749" i="22"/>
  <c r="J6750" i="22"/>
  <c r="T6750" i="22" l="1"/>
  <c r="G6751" i="22"/>
  <c r="J6751" i="22" s="1"/>
  <c r="K6750" i="22"/>
  <c r="O6750" i="22" s="1"/>
  <c r="R6748" i="22"/>
  <c r="P6749" i="22"/>
  <c r="Q6749" i="22" s="1"/>
  <c r="U6749" i="22" s="1"/>
  <c r="S6748" i="22"/>
  <c r="N6750" i="22"/>
  <c r="L6750" i="22"/>
  <c r="M6750" i="22" l="1"/>
  <c r="K6751" i="22"/>
  <c r="O6751" i="22" s="1"/>
  <c r="T6751" i="22"/>
  <c r="G6752" i="22"/>
  <c r="R6749" i="22"/>
  <c r="P6750" i="22"/>
  <c r="Q6750" i="22" s="1"/>
  <c r="U6750" i="22" s="1"/>
  <c r="S6749" i="22"/>
  <c r="L6751" i="22"/>
  <c r="J6752" i="22"/>
  <c r="N6751" i="22"/>
  <c r="M6751" i="22" l="1"/>
  <c r="K6752" i="22"/>
  <c r="O6752" i="22" s="1"/>
  <c r="T6752" i="22"/>
  <c r="G6753" i="22"/>
  <c r="R6750" i="22"/>
  <c r="P6751" i="22"/>
  <c r="Q6751" i="22" s="1"/>
  <c r="U6751" i="22" s="1"/>
  <c r="S6750" i="22"/>
  <c r="N6752" i="22"/>
  <c r="L6752" i="22"/>
  <c r="K6753" i="22" l="1"/>
  <c r="O6753" i="22" s="1"/>
  <c r="T6753" i="22"/>
  <c r="G6754" i="22"/>
  <c r="J6753" i="22"/>
  <c r="N6753" i="22" s="1"/>
  <c r="R6751" i="22"/>
  <c r="P6752" i="22"/>
  <c r="Q6752" i="22" s="1"/>
  <c r="U6752" i="22" s="1"/>
  <c r="L6753" i="22"/>
  <c r="S6751" i="22"/>
  <c r="M6752" i="22"/>
  <c r="K6754" i="22"/>
  <c r="O6754" i="22" s="1"/>
  <c r="J6754" i="22" l="1"/>
  <c r="N6754" i="22" s="1"/>
  <c r="T6754" i="22"/>
  <c r="G6755" i="22"/>
  <c r="J6755" i="22" s="1"/>
  <c r="M6753" i="22"/>
  <c r="R6752" i="22"/>
  <c r="P6753" i="22"/>
  <c r="Q6753" i="22" s="1"/>
  <c r="U6753" i="22" s="1"/>
  <c r="L6754" i="22"/>
  <c r="M6754" i="22" s="1"/>
  <c r="K6755" i="22"/>
  <c r="O6755" i="22" s="1"/>
  <c r="S6752" i="22"/>
  <c r="T6755" i="22" l="1"/>
  <c r="G6756" i="22"/>
  <c r="R6753" i="22"/>
  <c r="P6754" i="22"/>
  <c r="Q6754" i="22" s="1"/>
  <c r="U6754" i="22" s="1"/>
  <c r="N6755" i="22"/>
  <c r="S6753" i="22"/>
  <c r="K6756" i="22"/>
  <c r="O6756" i="22" s="1"/>
  <c r="L6755" i="22"/>
  <c r="M6755" i="22" s="1"/>
  <c r="T6756" i="22" l="1"/>
  <c r="G6757" i="22"/>
  <c r="J6756" i="22"/>
  <c r="N6756" i="22" s="1"/>
  <c r="R6754" i="22"/>
  <c r="P6755" i="22"/>
  <c r="Q6755" i="22" s="1"/>
  <c r="U6755" i="22" s="1"/>
  <c r="S6754" i="22"/>
  <c r="L6756" i="22"/>
  <c r="K6757" i="22"/>
  <c r="O6757" i="22" s="1"/>
  <c r="M6756" i="22" l="1"/>
  <c r="J6757" i="22"/>
  <c r="N6757" i="22" s="1"/>
  <c r="T6757" i="22"/>
  <c r="G6758" i="22"/>
  <c r="K6758" i="22" s="1"/>
  <c r="O6758" i="22" s="1"/>
  <c r="R6755" i="22"/>
  <c r="P6756" i="22"/>
  <c r="Q6756" i="22" s="1"/>
  <c r="U6756" i="22" s="1"/>
  <c r="S6755" i="22"/>
  <c r="L6757" i="22"/>
  <c r="M6757" i="22" s="1"/>
  <c r="J6758" i="22" l="1"/>
  <c r="J6759" i="22" s="1"/>
  <c r="T6758" i="22"/>
  <c r="G6759" i="22"/>
  <c r="R6756" i="22"/>
  <c r="P6757" i="22"/>
  <c r="Q6757" i="22" s="1"/>
  <c r="U6757" i="22" s="1"/>
  <c r="L6758" i="22"/>
  <c r="M6758" i="22" s="1"/>
  <c r="S6756" i="22"/>
  <c r="K6759" i="22"/>
  <c r="O6759" i="22" s="1"/>
  <c r="N6758" i="22" l="1"/>
  <c r="P6758" i="22" s="1"/>
  <c r="Q6758" i="22" s="1"/>
  <c r="U6758" i="22" s="1"/>
  <c r="T6759" i="22"/>
  <c r="G6760" i="22"/>
  <c r="R6757" i="22"/>
  <c r="S6757" i="22"/>
  <c r="N6759" i="22"/>
  <c r="J6760" i="22"/>
  <c r="L6759" i="22"/>
  <c r="M6759" i="22" s="1"/>
  <c r="K6760" i="22"/>
  <c r="O6760" i="22" s="1"/>
  <c r="T6760" i="22" l="1"/>
  <c r="G6761" i="22"/>
  <c r="K6761" i="22" s="1"/>
  <c r="O6761" i="22" s="1"/>
  <c r="P6759" i="22"/>
  <c r="Q6759" i="22" s="1"/>
  <c r="U6759" i="22" s="1"/>
  <c r="R6758" i="22"/>
  <c r="S6758" i="22"/>
  <c r="J6761" i="22"/>
  <c r="N6760" i="22"/>
  <c r="L6760" i="22"/>
  <c r="M6760" i="22" s="1"/>
  <c r="T6761" i="22" l="1"/>
  <c r="G6762" i="22"/>
  <c r="P6760" i="22"/>
  <c r="Q6760" i="22" s="1"/>
  <c r="U6760" i="22" s="1"/>
  <c r="J6762" i="22"/>
  <c r="N6761" i="22"/>
  <c r="S6759" i="22"/>
  <c r="L6761" i="22"/>
  <c r="K6762" i="22"/>
  <c r="O6762" i="22" s="1"/>
  <c r="R6759" i="22"/>
  <c r="T6762" i="22" l="1"/>
  <c r="G6763" i="22"/>
  <c r="J6763" i="22" s="1"/>
  <c r="P6761" i="22"/>
  <c r="Q6761" i="22" s="1"/>
  <c r="U6761" i="22" s="1"/>
  <c r="S6760" i="22"/>
  <c r="K6763" i="22"/>
  <c r="O6763" i="22" s="1"/>
  <c r="N6762" i="22"/>
  <c r="R6760" i="22"/>
  <c r="L6762" i="22"/>
  <c r="M6762" i="22" s="1"/>
  <c r="M6761" i="22"/>
  <c r="T6763" i="22" l="1"/>
  <c r="G6764" i="22"/>
  <c r="P6762" i="22"/>
  <c r="Q6762" i="22" s="1"/>
  <c r="U6762" i="22" s="1"/>
  <c r="J6764" i="22"/>
  <c r="N6763" i="22"/>
  <c r="K6764" i="22"/>
  <c r="O6764" i="22" s="1"/>
  <c r="L6763" i="22"/>
  <c r="R6761" i="22"/>
  <c r="S6761" i="22"/>
  <c r="T6764" i="22" l="1"/>
  <c r="G6765" i="22"/>
  <c r="J6765" i="22" s="1"/>
  <c r="P6763" i="22"/>
  <c r="Q6763" i="22" s="1"/>
  <c r="U6763" i="22" s="1"/>
  <c r="S6762" i="22"/>
  <c r="R6762" i="22"/>
  <c r="K6765" i="22"/>
  <c r="O6765" i="22" s="1"/>
  <c r="N6764" i="22"/>
  <c r="L6764" i="22"/>
  <c r="M6764" i="22" s="1"/>
  <c r="M6763" i="22"/>
  <c r="T6765" i="22" l="1"/>
  <c r="G6766" i="22"/>
  <c r="P6764" i="22"/>
  <c r="Q6764" i="22" s="1"/>
  <c r="U6764" i="22" s="1"/>
  <c r="R6763" i="22"/>
  <c r="K6766" i="22"/>
  <c r="O6766" i="22" s="1"/>
  <c r="L6765" i="22"/>
  <c r="S6763" i="22"/>
  <c r="J6766" i="22"/>
  <c r="N6765" i="22"/>
  <c r="T6766" i="22" l="1"/>
  <c r="G6767" i="22"/>
  <c r="R6764" i="22"/>
  <c r="P6765" i="22"/>
  <c r="Q6765" i="22" s="1"/>
  <c r="U6765" i="22" s="1"/>
  <c r="L6766" i="22"/>
  <c r="M6766" i="22" s="1"/>
  <c r="N6766" i="22"/>
  <c r="K6767" i="22"/>
  <c r="O6767" i="22" s="1"/>
  <c r="M6765" i="22"/>
  <c r="S6764" i="22"/>
  <c r="T6767" i="22" l="1"/>
  <c r="G6768" i="22"/>
  <c r="K6768" i="22" s="1"/>
  <c r="O6768" i="22" s="1"/>
  <c r="J6767" i="22"/>
  <c r="J6768" i="22" s="1"/>
  <c r="R6765" i="22"/>
  <c r="P6766" i="22"/>
  <c r="Q6766" i="22" s="1"/>
  <c r="U6766" i="22" s="1"/>
  <c r="S6765" i="22"/>
  <c r="L6767" i="22"/>
  <c r="M6767" i="22" l="1"/>
  <c r="N6767" i="22"/>
  <c r="P6767" i="22" s="1"/>
  <c r="Q6767" i="22" s="1"/>
  <c r="U6767" i="22" s="1"/>
  <c r="T6768" i="22"/>
  <c r="G6769" i="22"/>
  <c r="K6769" i="22" s="1"/>
  <c r="O6769" i="22" s="1"/>
  <c r="R6766" i="22"/>
  <c r="S6766" i="22"/>
  <c r="N6768" i="22"/>
  <c r="J6769" i="22"/>
  <c r="L6768" i="22"/>
  <c r="T6769" i="22" l="1"/>
  <c r="G6770" i="22"/>
  <c r="J6770" i="22" s="1"/>
  <c r="R6767" i="22"/>
  <c r="P6768" i="22"/>
  <c r="Q6768" i="22" s="1"/>
  <c r="U6768" i="22" s="1"/>
  <c r="S6767" i="22"/>
  <c r="N6769" i="22"/>
  <c r="L6769" i="22"/>
  <c r="M6769" i="22" s="1"/>
  <c r="M6768" i="22"/>
  <c r="K6770" i="22" l="1"/>
  <c r="O6770" i="22" s="1"/>
  <c r="T6770" i="22"/>
  <c r="G6771" i="22"/>
  <c r="P6769" i="22"/>
  <c r="Q6769" i="22" s="1"/>
  <c r="U6769" i="22" s="1"/>
  <c r="R6768" i="22"/>
  <c r="S6768" i="22"/>
  <c r="L6770" i="22"/>
  <c r="N6770" i="22"/>
  <c r="J6771" i="22"/>
  <c r="K6771" i="22"/>
  <c r="O6771" i="22" s="1"/>
  <c r="T6771" i="22" l="1"/>
  <c r="G6772" i="22"/>
  <c r="P6770" i="22"/>
  <c r="Q6770" i="22" s="1"/>
  <c r="U6770" i="22" s="1"/>
  <c r="S6769" i="22"/>
  <c r="L6771" i="22"/>
  <c r="M6771" i="22" s="1"/>
  <c r="K6772" i="22"/>
  <c r="O6772" i="22" s="1"/>
  <c r="N6771" i="22"/>
  <c r="J6772" i="22"/>
  <c r="M6770" i="22"/>
  <c r="R6769" i="22"/>
  <c r="T6772" i="22" l="1"/>
  <c r="G6773" i="22"/>
  <c r="P6771" i="22"/>
  <c r="Q6771" i="22" s="1"/>
  <c r="U6771" i="22" s="1"/>
  <c r="K6773" i="22"/>
  <c r="O6773" i="22" s="1"/>
  <c r="J6773" i="22"/>
  <c r="N6772" i="22"/>
  <c r="S6770" i="22"/>
  <c r="R6770" i="22"/>
  <c r="L6772" i="22"/>
  <c r="P6772" i="22" l="1"/>
  <c r="T6773" i="22"/>
  <c r="G6774" i="22"/>
  <c r="S6771" i="22"/>
  <c r="L6773" i="22"/>
  <c r="M6773" i="22" s="1"/>
  <c r="Q6772" i="22"/>
  <c r="U6772" i="22" s="1"/>
  <c r="K6774" i="22"/>
  <c r="O6774" i="22" s="1"/>
  <c r="M6772" i="22"/>
  <c r="N6773" i="22"/>
  <c r="J6774" i="22"/>
  <c r="R6771" i="22"/>
  <c r="T6774" i="22" l="1"/>
  <c r="G6775" i="22"/>
  <c r="S6772" i="22"/>
  <c r="P6773" i="22"/>
  <c r="Q6773" i="22" s="1"/>
  <c r="U6773" i="22" s="1"/>
  <c r="R6772" i="22"/>
  <c r="L6774" i="22"/>
  <c r="J6775" i="22"/>
  <c r="N6774" i="22"/>
  <c r="T6775" i="22" l="1"/>
  <c r="G6776" i="22"/>
  <c r="K6775" i="22"/>
  <c r="O6775" i="22" s="1"/>
  <c r="P6774" i="22"/>
  <c r="Q6774" i="22" s="1"/>
  <c r="U6774" i="22" s="1"/>
  <c r="S6773" i="22"/>
  <c r="R6773" i="22"/>
  <c r="L6775" i="22"/>
  <c r="N6775" i="22"/>
  <c r="J6776" i="22"/>
  <c r="M6774" i="22"/>
  <c r="T6776" i="22" l="1"/>
  <c r="G6777" i="22"/>
  <c r="K6776" i="22"/>
  <c r="O6776" i="22" s="1"/>
  <c r="P6775" i="22"/>
  <c r="Q6775" i="22" s="1"/>
  <c r="U6775" i="22" s="1"/>
  <c r="L6776" i="22"/>
  <c r="M6775" i="22"/>
  <c r="R6774" i="22"/>
  <c r="J6777" i="22"/>
  <c r="N6776" i="22"/>
  <c r="S6774" i="22"/>
  <c r="M6776" i="22" l="1"/>
  <c r="T6777" i="22"/>
  <c r="G6778" i="22"/>
  <c r="K6777" i="22"/>
  <c r="O6777" i="22" s="1"/>
  <c r="P6776" i="22"/>
  <c r="Q6776" i="22" s="1"/>
  <c r="U6776" i="22" s="1"/>
  <c r="R6775" i="22"/>
  <c r="S6775" i="22"/>
  <c r="L6777" i="22"/>
  <c r="N6777" i="22"/>
  <c r="J6778" i="22"/>
  <c r="T6778" i="22" l="1"/>
  <c r="G6779" i="22"/>
  <c r="K6778" i="22"/>
  <c r="O6778" i="22" s="1"/>
  <c r="P6777" i="22"/>
  <c r="Q6777" i="22" s="1"/>
  <c r="U6777" i="22" s="1"/>
  <c r="R6776" i="22"/>
  <c r="S6776" i="22"/>
  <c r="N6778" i="22"/>
  <c r="L6778" i="22"/>
  <c r="M6777" i="22"/>
  <c r="K6779" i="22" l="1"/>
  <c r="O6779" i="22" s="1"/>
  <c r="M6778" i="22"/>
  <c r="T6779" i="22"/>
  <c r="G6780" i="22"/>
  <c r="K6780" i="22" s="1"/>
  <c r="O6780" i="22" s="1"/>
  <c r="J6779" i="22"/>
  <c r="N6779" i="22" s="1"/>
  <c r="P6778" i="22"/>
  <c r="Q6778" i="22" s="1"/>
  <c r="U6778" i="22" s="1"/>
  <c r="S6777" i="22"/>
  <c r="L6779" i="22"/>
  <c r="R6777" i="22"/>
  <c r="J6780" i="22" l="1"/>
  <c r="M6779" i="22"/>
  <c r="T6780" i="22"/>
  <c r="G6781" i="22"/>
  <c r="P6779" i="22"/>
  <c r="Q6779" i="22" s="1"/>
  <c r="U6779" i="22" s="1"/>
  <c r="S6778" i="22"/>
  <c r="N6780" i="22"/>
  <c r="R6778" i="22"/>
  <c r="L6780" i="22"/>
  <c r="K6781" i="22"/>
  <c r="O6781" i="22" s="1"/>
  <c r="J6781" i="22" l="1"/>
  <c r="M6780" i="22"/>
  <c r="T6781" i="22"/>
  <c r="G6782" i="22"/>
  <c r="P6780" i="22"/>
  <c r="Q6780" i="22" s="1"/>
  <c r="U6780" i="22" s="1"/>
  <c r="R6779" i="22"/>
  <c r="K6782" i="22"/>
  <c r="O6782" i="22" s="1"/>
  <c r="N6781" i="22"/>
  <c r="L6781" i="22"/>
  <c r="M6781" i="22" s="1"/>
  <c r="S6779" i="22"/>
  <c r="T6782" i="22" l="1"/>
  <c r="G6783" i="22"/>
  <c r="J6782" i="22"/>
  <c r="N6782" i="22" s="1"/>
  <c r="P6781" i="22"/>
  <c r="Q6781" i="22" s="1"/>
  <c r="U6781" i="22" s="1"/>
  <c r="S6780" i="22"/>
  <c r="K6783" i="22"/>
  <c r="O6783" i="22" s="1"/>
  <c r="L6782" i="22"/>
  <c r="R6780" i="22"/>
  <c r="M6782" i="22" l="1"/>
  <c r="T6783" i="22"/>
  <c r="G6784" i="22"/>
  <c r="J6783" i="22"/>
  <c r="N6783" i="22" s="1"/>
  <c r="P6782" i="22"/>
  <c r="Q6782" i="22" s="1"/>
  <c r="U6782" i="22" s="1"/>
  <c r="L6783" i="22"/>
  <c r="S6781" i="22"/>
  <c r="R6781" i="22"/>
  <c r="K6784" i="22"/>
  <c r="O6784" i="22" s="1"/>
  <c r="J6784" i="22" l="1"/>
  <c r="T6784" i="22"/>
  <c r="G6785" i="22"/>
  <c r="K6785" i="22" s="1"/>
  <c r="O6785" i="22" s="1"/>
  <c r="P6783" i="22"/>
  <c r="Q6783" i="22" s="1"/>
  <c r="U6783" i="22" s="1"/>
  <c r="S6782" i="22"/>
  <c r="R6782" i="22"/>
  <c r="N6784" i="22"/>
  <c r="L6784" i="22"/>
  <c r="M6784" i="22" s="1"/>
  <c r="M6783" i="22"/>
  <c r="J6785" i="22" l="1"/>
  <c r="N6785" i="22" s="1"/>
  <c r="T6785" i="22"/>
  <c r="G6786" i="22"/>
  <c r="P6784" i="22"/>
  <c r="Q6784" i="22" s="1"/>
  <c r="U6784" i="22" s="1"/>
  <c r="K6786" i="22"/>
  <c r="O6786" i="22" s="1"/>
  <c r="R6783" i="22"/>
  <c r="L6785" i="22"/>
  <c r="S6783" i="22"/>
  <c r="J6786" i="22" l="1"/>
  <c r="T6786" i="22"/>
  <c r="G6787" i="22"/>
  <c r="K6787" i="22" s="1"/>
  <c r="O6787" i="22" s="1"/>
  <c r="P6785" i="22"/>
  <c r="Q6785" i="22" s="1"/>
  <c r="U6785" i="22" s="1"/>
  <c r="L6786" i="22"/>
  <c r="M6786" i="22" s="1"/>
  <c r="S6784" i="22"/>
  <c r="N6786" i="22"/>
  <c r="R6784" i="22"/>
  <c r="M6785" i="22"/>
  <c r="P6786" i="22" l="1"/>
  <c r="Q6786" i="22" s="1"/>
  <c r="U6786" i="22" s="1"/>
  <c r="T6787" i="22"/>
  <c r="G6788" i="22"/>
  <c r="K6788" i="22" s="1"/>
  <c r="O6788" i="22" s="1"/>
  <c r="J6787" i="22"/>
  <c r="N6787" i="22" s="1"/>
  <c r="R6785" i="22"/>
  <c r="S6785" i="22"/>
  <c r="L6787" i="22"/>
  <c r="J6788" i="22" l="1"/>
  <c r="N6788" i="22" s="1"/>
  <c r="M6787" i="22"/>
  <c r="T6788" i="22"/>
  <c r="G6789" i="22"/>
  <c r="K6789" i="22" s="1"/>
  <c r="O6789" i="22" s="1"/>
  <c r="P6787" i="22"/>
  <c r="Q6787" i="22" s="1"/>
  <c r="U6787" i="22" s="1"/>
  <c r="L6788" i="22"/>
  <c r="M6788" i="22" s="1"/>
  <c r="S6786" i="22"/>
  <c r="R6786" i="22"/>
  <c r="J6789" i="22" l="1"/>
  <c r="N6789" i="22" s="1"/>
  <c r="T6789" i="22"/>
  <c r="G6790" i="22"/>
  <c r="P6788" i="22"/>
  <c r="Q6788" i="22" s="1"/>
  <c r="U6788" i="22" s="1"/>
  <c r="R6787" i="22"/>
  <c r="S6787" i="22"/>
  <c r="L6789" i="22"/>
  <c r="J6790" i="22" l="1"/>
  <c r="J6791" i="22" s="1"/>
  <c r="T6790" i="22"/>
  <c r="G6791" i="22"/>
  <c r="K6790" i="22"/>
  <c r="O6790" i="22" s="1"/>
  <c r="R6788" i="22"/>
  <c r="P6789" i="22"/>
  <c r="Q6789" i="22" s="1"/>
  <c r="U6789" i="22" s="1"/>
  <c r="N6790" i="22"/>
  <c r="S6788" i="22"/>
  <c r="L6790" i="22"/>
  <c r="M6789" i="22"/>
  <c r="M6790" i="22" l="1"/>
  <c r="T6791" i="22"/>
  <c r="G6792" i="22"/>
  <c r="K6791" i="22"/>
  <c r="O6791" i="22" s="1"/>
  <c r="P6790" i="22"/>
  <c r="Q6790" i="22" s="1"/>
  <c r="U6790" i="22" s="1"/>
  <c r="R6789" i="22"/>
  <c r="N6791" i="22"/>
  <c r="J6792" i="22"/>
  <c r="L6791" i="22"/>
  <c r="S6789" i="22"/>
  <c r="M6791" i="22" l="1"/>
  <c r="K6792" i="22"/>
  <c r="O6792" i="22" s="1"/>
  <c r="T6792" i="22"/>
  <c r="G6793" i="22"/>
  <c r="R6790" i="22"/>
  <c r="P6791" i="22"/>
  <c r="Q6791" i="22" s="1"/>
  <c r="U6791" i="22" s="1"/>
  <c r="S6790" i="22"/>
  <c r="N6792" i="22"/>
  <c r="J6793" i="22"/>
  <c r="L6792" i="22"/>
  <c r="K6793" i="22" l="1"/>
  <c r="O6793" i="22" s="1"/>
  <c r="T6793" i="22"/>
  <c r="G6794" i="22"/>
  <c r="R6791" i="22"/>
  <c r="P6792" i="22"/>
  <c r="Q6792" i="22" s="1"/>
  <c r="U6792" i="22" s="1"/>
  <c r="S6791" i="22"/>
  <c r="N6793" i="22"/>
  <c r="J6794" i="22"/>
  <c r="L6793" i="22"/>
  <c r="M6792" i="22"/>
  <c r="K6794" i="22"/>
  <c r="O6794" i="22" s="1"/>
  <c r="M6793" i="22" l="1"/>
  <c r="T6794" i="22"/>
  <c r="G6795" i="22"/>
  <c r="J6795" i="22" s="1"/>
  <c r="R6792" i="22"/>
  <c r="P6793" i="22"/>
  <c r="Q6793" i="22" s="1"/>
  <c r="U6793" i="22" s="1"/>
  <c r="S6792" i="22"/>
  <c r="N6794" i="22"/>
  <c r="L6794" i="22"/>
  <c r="M6794" i="22" s="1"/>
  <c r="T6795" i="22" l="1"/>
  <c r="G6796" i="22"/>
  <c r="K6795" i="22"/>
  <c r="O6795" i="22" s="1"/>
  <c r="P6794" i="22"/>
  <c r="Q6794" i="22" s="1"/>
  <c r="U6794" i="22" s="1"/>
  <c r="R6793" i="22"/>
  <c r="S6793" i="22"/>
  <c r="L6795" i="22"/>
  <c r="N6795" i="22"/>
  <c r="J6796" i="22"/>
  <c r="M6795" i="22" l="1"/>
  <c r="T6796" i="22"/>
  <c r="G6797" i="22"/>
  <c r="K6796" i="22"/>
  <c r="O6796" i="22" s="1"/>
  <c r="P6795" i="22"/>
  <c r="Q6795" i="22" s="1"/>
  <c r="U6795" i="22" s="1"/>
  <c r="J6797" i="22"/>
  <c r="N6796" i="22"/>
  <c r="S6794" i="22"/>
  <c r="L6796" i="22"/>
  <c r="R6794" i="22"/>
  <c r="K6797" i="22" l="1"/>
  <c r="O6797" i="22" s="1"/>
  <c r="T6797" i="22"/>
  <c r="G6798" i="22"/>
  <c r="P6796" i="22"/>
  <c r="Q6796" i="22" s="1"/>
  <c r="U6796" i="22" s="1"/>
  <c r="R6795" i="22"/>
  <c r="L6797" i="22"/>
  <c r="M6796" i="22"/>
  <c r="S6795" i="22"/>
  <c r="J6798" i="22"/>
  <c r="N6797" i="22"/>
  <c r="M6797" i="22" l="1"/>
  <c r="T6798" i="22"/>
  <c r="G6799" i="22"/>
  <c r="K6798" i="22"/>
  <c r="O6798" i="22" s="1"/>
  <c r="P6797" i="22"/>
  <c r="Q6797" i="22" s="1"/>
  <c r="U6797" i="22" s="1"/>
  <c r="S6796" i="22"/>
  <c r="L6798" i="22"/>
  <c r="N6798" i="22"/>
  <c r="J6799" i="22"/>
  <c r="R6796" i="22"/>
  <c r="K6799" i="22" l="1"/>
  <c r="O6799" i="22" s="1"/>
  <c r="T6799" i="22"/>
  <c r="G6800" i="22"/>
  <c r="S6797" i="22"/>
  <c r="P6798" i="22"/>
  <c r="Q6798" i="22" s="1"/>
  <c r="U6798" i="22" s="1"/>
  <c r="R6797" i="22"/>
  <c r="L6799" i="22"/>
  <c r="N6799" i="22"/>
  <c r="J6800" i="22"/>
  <c r="M6798" i="22"/>
  <c r="M6799" i="22" l="1"/>
  <c r="T6800" i="22"/>
  <c r="G6801" i="22"/>
  <c r="J6801" i="22" s="1"/>
  <c r="K6800" i="22"/>
  <c r="O6800" i="22" s="1"/>
  <c r="S6798" i="22"/>
  <c r="P6799" i="22"/>
  <c r="Q6799" i="22" s="1"/>
  <c r="U6799" i="22" s="1"/>
  <c r="N6800" i="22"/>
  <c r="R6798" i="22"/>
  <c r="L6800" i="22"/>
  <c r="M6800" i="22" l="1"/>
  <c r="T6801" i="22"/>
  <c r="G6802" i="22"/>
  <c r="K6801" i="22"/>
  <c r="O6801" i="22" s="1"/>
  <c r="S6799" i="22"/>
  <c r="P6800" i="22"/>
  <c r="Q6800" i="22" s="1"/>
  <c r="U6800" i="22" s="1"/>
  <c r="L6801" i="22"/>
  <c r="R6799" i="22"/>
  <c r="N6801" i="22"/>
  <c r="J6802" i="22"/>
  <c r="K6802" i="22" l="1"/>
  <c r="O6802" i="22" s="1"/>
  <c r="T6802" i="22"/>
  <c r="G6803" i="22"/>
  <c r="M6801" i="22"/>
  <c r="S6800" i="22"/>
  <c r="P6801" i="22"/>
  <c r="Q6801" i="22" s="1"/>
  <c r="U6801" i="22" s="1"/>
  <c r="L6802" i="22"/>
  <c r="R6800" i="22"/>
  <c r="J6803" i="22"/>
  <c r="N6802" i="22"/>
  <c r="K6803" i="22" l="1"/>
  <c r="O6803" i="22" s="1"/>
  <c r="T6803" i="22"/>
  <c r="G6804" i="22"/>
  <c r="S6801" i="22"/>
  <c r="P6802" i="22"/>
  <c r="Q6802" i="22" s="1"/>
  <c r="U6802" i="22" s="1"/>
  <c r="L6803" i="22"/>
  <c r="M6803" i="22" s="1"/>
  <c r="M6802" i="22"/>
  <c r="R6801" i="22"/>
  <c r="J6804" i="22"/>
  <c r="N6803" i="22"/>
  <c r="K6804" i="22" l="1"/>
  <c r="O6804" i="22" s="1"/>
  <c r="T6804" i="22"/>
  <c r="G6805" i="22"/>
  <c r="S6802" i="22"/>
  <c r="P6803" i="22"/>
  <c r="Q6803" i="22" s="1"/>
  <c r="U6803" i="22" s="1"/>
  <c r="R6802" i="22"/>
  <c r="L6804" i="22"/>
  <c r="M6804" i="22" s="1"/>
  <c r="N6804" i="22"/>
  <c r="J6805" i="22"/>
  <c r="T6805" i="22" l="1"/>
  <c r="G6806" i="22"/>
  <c r="J6806" i="22" s="1"/>
  <c r="K6805" i="22"/>
  <c r="O6805" i="22" s="1"/>
  <c r="S6803" i="22"/>
  <c r="P6804" i="22"/>
  <c r="Q6804" i="22" s="1"/>
  <c r="U6804" i="22" s="1"/>
  <c r="N6805" i="22"/>
  <c r="R6803" i="22"/>
  <c r="L6805" i="22"/>
  <c r="M6805" i="22" l="1"/>
  <c r="T6806" i="22"/>
  <c r="G6807" i="22"/>
  <c r="K6806" i="22"/>
  <c r="O6806" i="22" s="1"/>
  <c r="S6804" i="22"/>
  <c r="P6805" i="22"/>
  <c r="Q6805" i="22" s="1"/>
  <c r="U6805" i="22" s="1"/>
  <c r="N6806" i="22"/>
  <c r="J6807" i="22"/>
  <c r="L6806" i="22"/>
  <c r="R6804" i="22"/>
  <c r="M6806" i="22" l="1"/>
  <c r="K6807" i="22"/>
  <c r="O6807" i="22" s="1"/>
  <c r="T6807" i="22"/>
  <c r="G6808" i="22"/>
  <c r="J6808" i="22" s="1"/>
  <c r="S6805" i="22"/>
  <c r="P6806" i="22"/>
  <c r="Q6806" i="22" s="1"/>
  <c r="U6806" i="22" s="1"/>
  <c r="R6805" i="22"/>
  <c r="N6807" i="22"/>
  <c r="L6807" i="22"/>
  <c r="M6807" i="22" s="1"/>
  <c r="K6808" i="22" l="1"/>
  <c r="O6808" i="22" s="1"/>
  <c r="T6808" i="22"/>
  <c r="G6809" i="22"/>
  <c r="S6806" i="22"/>
  <c r="P6807" i="22"/>
  <c r="Q6807" i="22" s="1"/>
  <c r="U6807" i="22" s="1"/>
  <c r="N6808" i="22"/>
  <c r="L6808" i="22"/>
  <c r="R6806" i="22"/>
  <c r="K6809" i="22" l="1"/>
  <c r="O6809" i="22" s="1"/>
  <c r="T6809" i="22"/>
  <c r="G6810" i="22"/>
  <c r="J6809" i="22"/>
  <c r="N6809" i="22" s="1"/>
  <c r="S6807" i="22"/>
  <c r="P6808" i="22"/>
  <c r="Q6808" i="22" s="1"/>
  <c r="U6808" i="22" s="1"/>
  <c r="R6807" i="22"/>
  <c r="L6809" i="22"/>
  <c r="M6808" i="22"/>
  <c r="J6810" i="22" l="1"/>
  <c r="K6810" i="22"/>
  <c r="O6810" i="22" s="1"/>
  <c r="T6810" i="22"/>
  <c r="G6811" i="22"/>
  <c r="S6808" i="22"/>
  <c r="P6809" i="22"/>
  <c r="Q6809" i="22" s="1"/>
  <c r="U6809" i="22" s="1"/>
  <c r="N6810" i="22"/>
  <c r="L6810" i="22"/>
  <c r="M6809" i="22"/>
  <c r="R6808" i="22"/>
  <c r="K6811" i="22" l="1"/>
  <c r="O6811" i="22" s="1"/>
  <c r="T6811" i="22"/>
  <c r="G6812" i="22"/>
  <c r="J6811" i="22"/>
  <c r="J6812" i="22" s="1"/>
  <c r="S6809" i="22"/>
  <c r="P6810" i="22"/>
  <c r="Q6810" i="22" s="1"/>
  <c r="U6810" i="22" s="1"/>
  <c r="L6811" i="22"/>
  <c r="M6810" i="22"/>
  <c r="R6809" i="22"/>
  <c r="K6812" i="22"/>
  <c r="O6812" i="22" s="1"/>
  <c r="N6811" i="22" l="1"/>
  <c r="T6812" i="22"/>
  <c r="G6813" i="22"/>
  <c r="S6810" i="22"/>
  <c r="P6811" i="22"/>
  <c r="Q6811" i="22" s="1"/>
  <c r="U6811" i="22" s="1"/>
  <c r="L6812" i="22"/>
  <c r="R6810" i="22"/>
  <c r="K6813" i="22"/>
  <c r="O6813" i="22" s="1"/>
  <c r="N6812" i="22"/>
  <c r="J6813" i="22"/>
  <c r="M6811" i="22"/>
  <c r="T6813" i="22" l="1"/>
  <c r="G6814" i="22"/>
  <c r="S6811" i="22"/>
  <c r="P6812" i="22"/>
  <c r="Q6812" i="22" s="1"/>
  <c r="U6812" i="22" s="1"/>
  <c r="J6814" i="22"/>
  <c r="N6813" i="22"/>
  <c r="L6813" i="22"/>
  <c r="K6814" i="22"/>
  <c r="O6814" i="22" s="1"/>
  <c r="R6811" i="22"/>
  <c r="M6812" i="22"/>
  <c r="T6814" i="22" l="1"/>
  <c r="G6815" i="22"/>
  <c r="J6815" i="22" s="1"/>
  <c r="S6812" i="22"/>
  <c r="P6813" i="22"/>
  <c r="Q6813" i="22" s="1"/>
  <c r="U6813" i="22" s="1"/>
  <c r="L6814" i="22"/>
  <c r="N6814" i="22"/>
  <c r="R6812" i="22"/>
  <c r="M6813" i="22"/>
  <c r="T6815" i="22" l="1"/>
  <c r="G6816" i="22"/>
  <c r="K6815" i="22"/>
  <c r="O6815" i="22" s="1"/>
  <c r="S6813" i="22"/>
  <c r="P6814" i="22"/>
  <c r="Q6814" i="22" s="1"/>
  <c r="U6814" i="22" s="1"/>
  <c r="R6813" i="22"/>
  <c r="L6815" i="22"/>
  <c r="M6814" i="22"/>
  <c r="N6815" i="22"/>
  <c r="J6816" i="22"/>
  <c r="T6816" i="22" l="1"/>
  <c r="G6817" i="22"/>
  <c r="K6816" i="22"/>
  <c r="O6816" i="22" s="1"/>
  <c r="S6814" i="22"/>
  <c r="P6815" i="22"/>
  <c r="Q6815" i="22" s="1"/>
  <c r="U6815" i="22" s="1"/>
  <c r="R6814" i="22"/>
  <c r="L6816" i="22"/>
  <c r="J6817" i="22"/>
  <c r="N6816" i="22"/>
  <c r="M6815" i="22"/>
  <c r="K6817" i="22" l="1"/>
  <c r="O6817" i="22" s="1"/>
  <c r="M6816" i="22"/>
  <c r="T6817" i="22"/>
  <c r="G6818" i="22"/>
  <c r="S6815" i="22"/>
  <c r="P6816" i="22"/>
  <c r="Q6816" i="22" s="1"/>
  <c r="U6816" i="22" s="1"/>
  <c r="L6817" i="22"/>
  <c r="N6817" i="22"/>
  <c r="R6815" i="22"/>
  <c r="K6818" i="22" l="1"/>
  <c r="O6818" i="22" s="1"/>
  <c r="T6818" i="22"/>
  <c r="G6819" i="22"/>
  <c r="J6818" i="22"/>
  <c r="J6819" i="22" s="1"/>
  <c r="S6816" i="22"/>
  <c r="P6817" i="22"/>
  <c r="Q6817" i="22" s="1"/>
  <c r="U6817" i="22" s="1"/>
  <c r="L6818" i="22"/>
  <c r="M6817" i="22"/>
  <c r="R6816" i="22"/>
  <c r="K6819" i="22" l="1"/>
  <c r="O6819" i="22" s="1"/>
  <c r="N6818" i="22"/>
  <c r="T6819" i="22"/>
  <c r="G6820" i="22"/>
  <c r="M6818" i="22"/>
  <c r="P6818" i="22"/>
  <c r="Q6818" i="22" s="1"/>
  <c r="U6818" i="22" s="1"/>
  <c r="S6817" i="22"/>
  <c r="L6819" i="22"/>
  <c r="N6819" i="22"/>
  <c r="J6820" i="22"/>
  <c r="R6817" i="22"/>
  <c r="T6820" i="22" l="1"/>
  <c r="G6821" i="22"/>
  <c r="K6820" i="22"/>
  <c r="O6820" i="22" s="1"/>
  <c r="S6818" i="22"/>
  <c r="P6819" i="22"/>
  <c r="Q6819" i="22" s="1"/>
  <c r="U6819" i="22" s="1"/>
  <c r="L6820" i="22"/>
  <c r="M6819" i="22"/>
  <c r="R6818" i="22"/>
  <c r="J6821" i="22"/>
  <c r="N6820" i="22"/>
  <c r="K6821" i="22" l="1"/>
  <c r="O6821" i="22" s="1"/>
  <c r="T6821" i="22"/>
  <c r="G6822" i="22"/>
  <c r="M6820" i="22"/>
  <c r="S6819" i="22"/>
  <c r="P6820" i="22"/>
  <c r="Q6820" i="22" s="1"/>
  <c r="U6820" i="22" s="1"/>
  <c r="R6819" i="22"/>
  <c r="L6821" i="22"/>
  <c r="N6821" i="22"/>
  <c r="J6822" i="22"/>
  <c r="M6821" i="22" l="1"/>
  <c r="K6822" i="22"/>
  <c r="O6822" i="22" s="1"/>
  <c r="T6822" i="22"/>
  <c r="G6823" i="22"/>
  <c r="J6823" i="22" s="1"/>
  <c r="S6820" i="22"/>
  <c r="P6821" i="22"/>
  <c r="Q6821" i="22" s="1"/>
  <c r="U6821" i="22" s="1"/>
  <c r="N6822" i="22"/>
  <c r="R6820" i="22"/>
  <c r="L6822" i="22"/>
  <c r="K6823" i="22" l="1"/>
  <c r="O6823" i="22" s="1"/>
  <c r="M6822" i="22"/>
  <c r="T6823" i="22"/>
  <c r="G6824" i="22"/>
  <c r="J6824" i="22" s="1"/>
  <c r="S6821" i="22"/>
  <c r="P6822" i="22"/>
  <c r="Q6822" i="22" s="1"/>
  <c r="U6822" i="22" s="1"/>
  <c r="N6823" i="22"/>
  <c r="R6821" i="22"/>
  <c r="L6823" i="22"/>
  <c r="M6823" i="22" s="1"/>
  <c r="K6824" i="22"/>
  <c r="O6824" i="22" s="1"/>
  <c r="T6824" i="22" l="1"/>
  <c r="G6825" i="22"/>
  <c r="S6822" i="22"/>
  <c r="P6823" i="22"/>
  <c r="Q6823" i="22" s="1"/>
  <c r="U6823" i="22" s="1"/>
  <c r="J6825" i="22"/>
  <c r="N6824" i="22"/>
  <c r="K6825" i="22"/>
  <c r="O6825" i="22" s="1"/>
  <c r="R6822" i="22"/>
  <c r="L6824" i="22"/>
  <c r="M6824" i="22" s="1"/>
  <c r="T6825" i="22" l="1"/>
  <c r="G6826" i="22"/>
  <c r="S6823" i="22"/>
  <c r="P6824" i="22"/>
  <c r="Q6824" i="22" s="1"/>
  <c r="U6824" i="22" s="1"/>
  <c r="K6826" i="22"/>
  <c r="O6826" i="22" s="1"/>
  <c r="L6825" i="22"/>
  <c r="N6825" i="22"/>
  <c r="J6826" i="22"/>
  <c r="R6823" i="22"/>
  <c r="T6826" i="22" l="1"/>
  <c r="G6827" i="22"/>
  <c r="P6825" i="22"/>
  <c r="Q6825" i="22" s="1"/>
  <c r="U6825" i="22" s="1"/>
  <c r="S6824" i="22"/>
  <c r="L6826" i="22"/>
  <c r="N6826" i="22"/>
  <c r="M6825" i="22"/>
  <c r="R6824" i="22"/>
  <c r="K6827" i="22"/>
  <c r="O6827" i="22" s="1"/>
  <c r="T6827" i="22" l="1"/>
  <c r="G6828" i="22"/>
  <c r="J6827" i="22"/>
  <c r="N6827" i="22" s="1"/>
  <c r="S6825" i="22"/>
  <c r="P6826" i="22"/>
  <c r="Q6826" i="22" s="1"/>
  <c r="U6826" i="22" s="1"/>
  <c r="L6827" i="22"/>
  <c r="K6828" i="22"/>
  <c r="O6828" i="22" s="1"/>
  <c r="M6826" i="22"/>
  <c r="R6825" i="22"/>
  <c r="M6827" i="22" l="1"/>
  <c r="J6828" i="22"/>
  <c r="N6828" i="22" s="1"/>
  <c r="T6828" i="22"/>
  <c r="G6829" i="22"/>
  <c r="K6829" i="22" s="1"/>
  <c r="O6829" i="22" s="1"/>
  <c r="S6826" i="22"/>
  <c r="P6827" i="22"/>
  <c r="Q6827" i="22" s="1"/>
  <c r="U6827" i="22" s="1"/>
  <c r="R6826" i="22"/>
  <c r="L6828" i="22"/>
  <c r="T6829" i="22" l="1"/>
  <c r="G6830" i="22"/>
  <c r="J6829" i="22"/>
  <c r="N6829" i="22" s="1"/>
  <c r="S6827" i="22"/>
  <c r="P6828" i="22"/>
  <c r="Q6828" i="22" s="1"/>
  <c r="U6828" i="22" s="1"/>
  <c r="R6827" i="22"/>
  <c r="L6829" i="22"/>
  <c r="M6828" i="22"/>
  <c r="K6830" i="22"/>
  <c r="O6830" i="22" s="1"/>
  <c r="M6829" i="22" l="1"/>
  <c r="J6830" i="22"/>
  <c r="N6830" i="22" s="1"/>
  <c r="T6830" i="22"/>
  <c r="G6831" i="22"/>
  <c r="K6831" i="22" s="1"/>
  <c r="O6831" i="22" s="1"/>
  <c r="S6828" i="22"/>
  <c r="P6829" i="22"/>
  <c r="Q6829" i="22" s="1"/>
  <c r="U6829" i="22" s="1"/>
  <c r="R6828" i="22"/>
  <c r="L6830" i="22"/>
  <c r="T6831" i="22" l="1"/>
  <c r="G6832" i="22"/>
  <c r="J6831" i="22"/>
  <c r="N6831" i="22" s="1"/>
  <c r="S6829" i="22"/>
  <c r="P6830" i="22"/>
  <c r="Q6830" i="22" s="1"/>
  <c r="U6830" i="22" s="1"/>
  <c r="R6829" i="22"/>
  <c r="L6831" i="22"/>
  <c r="K6832" i="22"/>
  <c r="O6832" i="22" s="1"/>
  <c r="M6830" i="22"/>
  <c r="J6832" i="22" l="1"/>
  <c r="M6831" i="22"/>
  <c r="T6832" i="22"/>
  <c r="G6833" i="22"/>
  <c r="S6830" i="22"/>
  <c r="P6831" i="22"/>
  <c r="Q6831" i="22" s="1"/>
  <c r="U6831" i="22" s="1"/>
  <c r="N6832" i="22"/>
  <c r="R6830" i="22"/>
  <c r="K6833" i="22"/>
  <c r="O6833" i="22" s="1"/>
  <c r="L6832" i="22"/>
  <c r="T6833" i="22" l="1"/>
  <c r="G6834" i="22"/>
  <c r="J6833" i="22"/>
  <c r="J6834" i="22" s="1"/>
  <c r="S6831" i="22"/>
  <c r="P6832" i="22"/>
  <c r="Q6832" i="22" s="1"/>
  <c r="U6832" i="22" s="1"/>
  <c r="R6831" i="22"/>
  <c r="L6833" i="22"/>
  <c r="M6832" i="22"/>
  <c r="K6834" i="22"/>
  <c r="O6834" i="22" s="1"/>
  <c r="M6833" i="22" l="1"/>
  <c r="N6833" i="22"/>
  <c r="P6833" i="22" s="1"/>
  <c r="Q6833" i="22" s="1"/>
  <c r="U6833" i="22" s="1"/>
  <c r="T6834" i="22"/>
  <c r="G6835" i="22"/>
  <c r="K6835" i="22" s="1"/>
  <c r="O6835" i="22" s="1"/>
  <c r="S6832" i="22"/>
  <c r="N6834" i="22"/>
  <c r="R6832" i="22"/>
  <c r="L6834" i="22"/>
  <c r="J6835" i="22" l="1"/>
  <c r="N6835" i="22" s="1"/>
  <c r="T6835" i="22"/>
  <c r="G6836" i="22"/>
  <c r="P6834" i="22"/>
  <c r="Q6834" i="22" s="1"/>
  <c r="U6834" i="22" s="1"/>
  <c r="S6833" i="22"/>
  <c r="L6835" i="22"/>
  <c r="M6834" i="22"/>
  <c r="K6836" i="22"/>
  <c r="O6836" i="22" s="1"/>
  <c r="R6833" i="22"/>
  <c r="T6836" i="22" l="1"/>
  <c r="G6837" i="22"/>
  <c r="J6836" i="22"/>
  <c r="N6836" i="22" s="1"/>
  <c r="S6834" i="22"/>
  <c r="P6835" i="22"/>
  <c r="Q6835" i="22" s="1"/>
  <c r="U6835" i="22" s="1"/>
  <c r="L6836" i="22"/>
  <c r="K6837" i="22"/>
  <c r="O6837" i="22" s="1"/>
  <c r="M6835" i="22"/>
  <c r="R6834" i="22"/>
  <c r="J6837" i="22" l="1"/>
  <c r="T6837" i="22"/>
  <c r="G6838" i="22"/>
  <c r="S6835" i="22"/>
  <c r="P6836" i="22"/>
  <c r="Q6836" i="22" s="1"/>
  <c r="U6836" i="22" s="1"/>
  <c r="N6837" i="22"/>
  <c r="L6837" i="22"/>
  <c r="M6837" i="22" s="1"/>
  <c r="K6838" i="22"/>
  <c r="O6838" i="22" s="1"/>
  <c r="M6836" i="22"/>
  <c r="R6835" i="22"/>
  <c r="T6838" i="22" l="1"/>
  <c r="G6839" i="22"/>
  <c r="K6839" i="22" s="1"/>
  <c r="O6839" i="22" s="1"/>
  <c r="J6838" i="22"/>
  <c r="N6838" i="22" s="1"/>
  <c r="S6836" i="22"/>
  <c r="P6837" i="22"/>
  <c r="Q6837" i="22" s="1"/>
  <c r="U6837" i="22" s="1"/>
  <c r="R6836" i="22"/>
  <c r="L6838" i="22"/>
  <c r="J6839" i="22" l="1"/>
  <c r="N6839" i="22" s="1"/>
  <c r="T6839" i="22"/>
  <c r="G6840" i="22"/>
  <c r="S6837" i="22"/>
  <c r="P6838" i="22"/>
  <c r="Q6838" i="22" s="1"/>
  <c r="U6838" i="22" s="1"/>
  <c r="L6839" i="22"/>
  <c r="M6838" i="22"/>
  <c r="R6837" i="22"/>
  <c r="J6840" i="22" l="1"/>
  <c r="T6840" i="22"/>
  <c r="G6841" i="22"/>
  <c r="K6840" i="22"/>
  <c r="O6840" i="22" s="1"/>
  <c r="S6838" i="22"/>
  <c r="P6839" i="22"/>
  <c r="Q6839" i="22" s="1"/>
  <c r="U6839" i="22" s="1"/>
  <c r="R6838" i="22"/>
  <c r="L6840" i="22"/>
  <c r="N6840" i="22"/>
  <c r="J6841" i="22"/>
  <c r="M6839" i="22"/>
  <c r="K6841" i="22" l="1"/>
  <c r="O6841" i="22" s="1"/>
  <c r="T6841" i="22"/>
  <c r="G6842" i="22"/>
  <c r="S6839" i="22"/>
  <c r="P6840" i="22"/>
  <c r="Q6840" i="22" s="1"/>
  <c r="U6840" i="22" s="1"/>
  <c r="L6841" i="22"/>
  <c r="R6839" i="22"/>
  <c r="N6841" i="22"/>
  <c r="J6842" i="22"/>
  <c r="M6840" i="22"/>
  <c r="K6842" i="22" l="1"/>
  <c r="O6842" i="22" s="1"/>
  <c r="T6842" i="22"/>
  <c r="G6843" i="22"/>
  <c r="S6840" i="22"/>
  <c r="P6841" i="22"/>
  <c r="Q6841" i="22" s="1"/>
  <c r="U6841" i="22" s="1"/>
  <c r="R6840" i="22"/>
  <c r="N6842" i="22"/>
  <c r="L6842" i="22"/>
  <c r="M6841" i="22"/>
  <c r="M6842" i="22" l="1"/>
  <c r="K6843" i="22"/>
  <c r="O6843" i="22" s="1"/>
  <c r="T6843" i="22"/>
  <c r="G6844" i="22"/>
  <c r="J6843" i="22"/>
  <c r="N6843" i="22" s="1"/>
  <c r="S6841" i="22"/>
  <c r="P6842" i="22"/>
  <c r="Q6842" i="22" s="1"/>
  <c r="U6842" i="22" s="1"/>
  <c r="R6841" i="22"/>
  <c r="L6843" i="22"/>
  <c r="K6844" i="22" l="1"/>
  <c r="O6844" i="22" s="1"/>
  <c r="M6843" i="22"/>
  <c r="T6844" i="22"/>
  <c r="G6845" i="22"/>
  <c r="K6845" i="22" s="1"/>
  <c r="O6845" i="22" s="1"/>
  <c r="J6844" i="22"/>
  <c r="N6844" i="22" s="1"/>
  <c r="S6842" i="22"/>
  <c r="P6843" i="22"/>
  <c r="Q6843" i="22" s="1"/>
  <c r="U6843" i="22" s="1"/>
  <c r="R6842" i="22"/>
  <c r="L6844" i="22"/>
  <c r="M6844" i="22" l="1"/>
  <c r="J6845" i="22"/>
  <c r="N6845" i="22" s="1"/>
  <c r="T6845" i="22"/>
  <c r="G6846" i="22"/>
  <c r="S6843" i="22"/>
  <c r="P6844" i="22"/>
  <c r="Q6844" i="22" s="1"/>
  <c r="U6844" i="22" s="1"/>
  <c r="L6845" i="22"/>
  <c r="R6843" i="22"/>
  <c r="J6846" i="22" l="1"/>
  <c r="N6846" i="22" s="1"/>
  <c r="T6846" i="22"/>
  <c r="G6847" i="22"/>
  <c r="K6846" i="22"/>
  <c r="O6846" i="22" s="1"/>
  <c r="S6844" i="22"/>
  <c r="P6845" i="22"/>
  <c r="Q6845" i="22" s="1"/>
  <c r="U6845" i="22" s="1"/>
  <c r="L6846" i="22"/>
  <c r="M6845" i="22"/>
  <c r="R6844" i="22"/>
  <c r="J6847" i="22" l="1"/>
  <c r="N6847" i="22" s="1"/>
  <c r="K6847" i="22"/>
  <c r="O6847" i="22" s="1"/>
  <c r="T6847" i="22"/>
  <c r="G6848" i="22"/>
  <c r="S6845" i="22"/>
  <c r="R6845" i="22"/>
  <c r="P6846" i="22"/>
  <c r="Q6846" i="22" s="1"/>
  <c r="U6846" i="22" s="1"/>
  <c r="L6847" i="22"/>
  <c r="M6846" i="22"/>
  <c r="J6848" i="22" l="1"/>
  <c r="K6848" i="22"/>
  <c r="O6848" i="22" s="1"/>
  <c r="M6847" i="22"/>
  <c r="T6848" i="22"/>
  <c r="G6849" i="22"/>
  <c r="J6849" i="22" s="1"/>
  <c r="P6847" i="22"/>
  <c r="Q6847" i="22" s="1"/>
  <c r="U6847" i="22" s="1"/>
  <c r="S6846" i="22"/>
  <c r="R6846" i="22"/>
  <c r="N6848" i="22"/>
  <c r="L6848" i="22"/>
  <c r="K6849" i="22" l="1"/>
  <c r="O6849" i="22" s="1"/>
  <c r="T6849" i="22"/>
  <c r="G6850" i="22"/>
  <c r="P6848" i="22"/>
  <c r="Q6848" i="22" s="1"/>
  <c r="U6848" i="22" s="1"/>
  <c r="N6849" i="22"/>
  <c r="J6850" i="22"/>
  <c r="L6849" i="22"/>
  <c r="M6848" i="22"/>
  <c r="R6847" i="22"/>
  <c r="K6850" i="22"/>
  <c r="O6850" i="22" s="1"/>
  <c r="S6847" i="22"/>
  <c r="T6850" i="22" l="1"/>
  <c r="G6851" i="22"/>
  <c r="P6849" i="22"/>
  <c r="Q6849" i="22" s="1"/>
  <c r="U6849" i="22" s="1"/>
  <c r="S6848" i="22"/>
  <c r="L6850" i="22"/>
  <c r="M6850" i="22" s="1"/>
  <c r="M6849" i="22"/>
  <c r="N6850" i="22"/>
  <c r="J6851" i="22"/>
  <c r="R6848" i="22"/>
  <c r="T6851" i="22" l="1"/>
  <c r="G6852" i="22"/>
  <c r="J6852" i="22" s="1"/>
  <c r="K6851" i="22"/>
  <c r="O6851" i="22" s="1"/>
  <c r="S6849" i="22"/>
  <c r="P6850" i="22"/>
  <c r="Q6850" i="22" s="1"/>
  <c r="U6850" i="22" s="1"/>
  <c r="N6851" i="22"/>
  <c r="R6849" i="22"/>
  <c r="L6851" i="22"/>
  <c r="M6851" i="22" l="1"/>
  <c r="T6852" i="22"/>
  <c r="G6853" i="22"/>
  <c r="J6853" i="22" s="1"/>
  <c r="K6852" i="22"/>
  <c r="O6852" i="22" s="1"/>
  <c r="S6850" i="22"/>
  <c r="P6851" i="22"/>
  <c r="Q6851" i="22" s="1"/>
  <c r="U6851" i="22" s="1"/>
  <c r="N6852" i="22"/>
  <c r="L6852" i="22"/>
  <c r="R6850" i="22"/>
  <c r="M6852" i="22" l="1"/>
  <c r="T6853" i="22"/>
  <c r="G6854" i="22"/>
  <c r="K6853" i="22"/>
  <c r="O6853" i="22" s="1"/>
  <c r="S6851" i="22"/>
  <c r="P6852" i="22"/>
  <c r="Q6852" i="22" s="1"/>
  <c r="U6852" i="22" s="1"/>
  <c r="R6851" i="22"/>
  <c r="J6854" i="22"/>
  <c r="N6853" i="22"/>
  <c r="L6853" i="22"/>
  <c r="T6854" i="22" l="1"/>
  <c r="G6855" i="22"/>
  <c r="K6854" i="22"/>
  <c r="O6854" i="22" s="1"/>
  <c r="S6852" i="22"/>
  <c r="P6853" i="22"/>
  <c r="Q6853" i="22" s="1"/>
  <c r="U6853" i="22" s="1"/>
  <c r="N6854" i="22"/>
  <c r="L6854" i="22"/>
  <c r="R6852" i="22"/>
  <c r="M6853" i="22"/>
  <c r="K6855" i="22" l="1"/>
  <c r="O6855" i="22" s="1"/>
  <c r="T6855" i="22"/>
  <c r="G6856" i="22"/>
  <c r="J6855" i="22"/>
  <c r="N6855" i="22" s="1"/>
  <c r="S6853" i="22"/>
  <c r="P6854" i="22"/>
  <c r="Q6854" i="22" s="1"/>
  <c r="U6854" i="22" s="1"/>
  <c r="L6855" i="22"/>
  <c r="M6854" i="22"/>
  <c r="R6853" i="22"/>
  <c r="K6856" i="22" l="1"/>
  <c r="O6856" i="22" s="1"/>
  <c r="J6856" i="22"/>
  <c r="N6856" i="22" s="1"/>
  <c r="T6856" i="22"/>
  <c r="G6857" i="22"/>
  <c r="S6854" i="22"/>
  <c r="P6855" i="22"/>
  <c r="Q6855" i="22" s="1"/>
  <c r="U6855" i="22" s="1"/>
  <c r="R6854" i="22"/>
  <c r="L6856" i="22"/>
  <c r="M6855" i="22"/>
  <c r="M6856" i="22" l="1"/>
  <c r="J6857" i="22"/>
  <c r="T6857" i="22"/>
  <c r="G6858" i="22"/>
  <c r="K6857" i="22"/>
  <c r="O6857" i="22" s="1"/>
  <c r="S6855" i="22"/>
  <c r="P6856" i="22"/>
  <c r="Q6856" i="22" s="1"/>
  <c r="U6856" i="22" s="1"/>
  <c r="R6855" i="22"/>
  <c r="L6857" i="22"/>
  <c r="N6857" i="22"/>
  <c r="J6858" i="22"/>
  <c r="M6857" i="22" l="1"/>
  <c r="K6858" i="22"/>
  <c r="O6858" i="22" s="1"/>
  <c r="T6858" i="22"/>
  <c r="G6859" i="22"/>
  <c r="S6856" i="22"/>
  <c r="P6857" i="22"/>
  <c r="Q6857" i="22" s="1"/>
  <c r="U6857" i="22" s="1"/>
  <c r="N6858" i="22"/>
  <c r="R6856" i="22"/>
  <c r="L6858" i="22"/>
  <c r="M6858" i="22" l="1"/>
  <c r="T6859" i="22"/>
  <c r="G6860" i="22"/>
  <c r="J6859" i="22"/>
  <c r="N6859" i="22" s="1"/>
  <c r="K6859" i="22"/>
  <c r="O6859" i="22" s="1"/>
  <c r="S6857" i="22"/>
  <c r="P6858" i="22"/>
  <c r="Q6858" i="22" s="1"/>
  <c r="U6858" i="22" s="1"/>
  <c r="L6859" i="22"/>
  <c r="R6857" i="22"/>
  <c r="J6860" i="22" l="1"/>
  <c r="N6860" i="22" s="1"/>
  <c r="K6860" i="22"/>
  <c r="O6860" i="22" s="1"/>
  <c r="M6859" i="22"/>
  <c r="T6860" i="22"/>
  <c r="G6861" i="22"/>
  <c r="S6858" i="22"/>
  <c r="P6859" i="22"/>
  <c r="Q6859" i="22" s="1"/>
  <c r="U6859" i="22" s="1"/>
  <c r="R6858" i="22"/>
  <c r="L6860" i="22"/>
  <c r="M6860" i="22" l="1"/>
  <c r="K6861" i="22"/>
  <c r="O6861" i="22" s="1"/>
  <c r="T6861" i="22"/>
  <c r="G6862" i="22"/>
  <c r="J6861" i="22"/>
  <c r="J6862" i="22" s="1"/>
  <c r="S6859" i="22"/>
  <c r="P6860" i="22"/>
  <c r="Q6860" i="22" s="1"/>
  <c r="U6860" i="22" s="1"/>
  <c r="L6861" i="22"/>
  <c r="R6859" i="22"/>
  <c r="N6861" i="22" l="1"/>
  <c r="T6862" i="22"/>
  <c r="G6863" i="22"/>
  <c r="K6862" i="22"/>
  <c r="O6862" i="22" s="1"/>
  <c r="S6860" i="22"/>
  <c r="P6861" i="22"/>
  <c r="Q6861" i="22" s="1"/>
  <c r="U6861" i="22" s="1"/>
  <c r="L6862" i="22"/>
  <c r="M6861" i="22"/>
  <c r="R6860" i="22"/>
  <c r="N6862" i="22"/>
  <c r="J6863" i="22"/>
  <c r="K6863" i="22" l="1"/>
  <c r="O6863" i="22" s="1"/>
  <c r="T6863" i="22"/>
  <c r="G6864" i="22"/>
  <c r="M6862" i="22"/>
  <c r="S6861" i="22"/>
  <c r="P6862" i="22"/>
  <c r="Q6862" i="22" s="1"/>
  <c r="U6862" i="22" s="1"/>
  <c r="R6861" i="22"/>
  <c r="J6864" i="22"/>
  <c r="N6863" i="22"/>
  <c r="L6863" i="22"/>
  <c r="K6864" i="22"/>
  <c r="O6864" i="22" s="1"/>
  <c r="T6864" i="22" l="1"/>
  <c r="G6865" i="22"/>
  <c r="P6863" i="22"/>
  <c r="Q6863" i="22" s="1"/>
  <c r="U6863" i="22" s="1"/>
  <c r="S6862" i="22"/>
  <c r="R6862" i="22"/>
  <c r="J6865" i="22"/>
  <c r="N6864" i="22"/>
  <c r="L6864" i="22"/>
  <c r="M6864" i="22" s="1"/>
  <c r="K6865" i="22"/>
  <c r="O6865" i="22" s="1"/>
  <c r="M6863" i="22"/>
  <c r="T6865" i="22" l="1"/>
  <c r="G6866" i="22"/>
  <c r="P6864" i="22"/>
  <c r="Q6864" i="22" s="1"/>
  <c r="U6864" i="22" s="1"/>
  <c r="K6866" i="22"/>
  <c r="O6866" i="22" s="1"/>
  <c r="J6866" i="22"/>
  <c r="N6865" i="22"/>
  <c r="L6865" i="22"/>
  <c r="M6865" i="22" s="1"/>
  <c r="R6863" i="22"/>
  <c r="S6863" i="22"/>
  <c r="T6866" i="22" l="1"/>
  <c r="G6867" i="22"/>
  <c r="P6865" i="22"/>
  <c r="Q6865" i="22" s="1"/>
  <c r="U6865" i="22" s="1"/>
  <c r="R6864" i="22"/>
  <c r="S6864" i="22"/>
  <c r="K6867" i="22"/>
  <c r="O6867" i="22" s="1"/>
  <c r="N6866" i="22"/>
  <c r="L6866" i="22"/>
  <c r="P6866" i="22" l="1"/>
  <c r="Q6866" i="22" s="1"/>
  <c r="U6866" i="22" s="1"/>
  <c r="T6867" i="22"/>
  <c r="G6868" i="22"/>
  <c r="K6868" i="22" s="1"/>
  <c r="O6868" i="22" s="1"/>
  <c r="J6867" i="22"/>
  <c r="N6867" i="22" s="1"/>
  <c r="L6867" i="22"/>
  <c r="S6865" i="22"/>
  <c r="M6866" i="22"/>
  <c r="R6865" i="22"/>
  <c r="J6868" i="22" l="1"/>
  <c r="T6868" i="22"/>
  <c r="G6869" i="22"/>
  <c r="P6867" i="22"/>
  <c r="Q6867" i="22" s="1"/>
  <c r="U6867" i="22" s="1"/>
  <c r="K6869" i="22"/>
  <c r="O6869" i="22" s="1"/>
  <c r="L6868" i="22"/>
  <c r="N6868" i="22"/>
  <c r="R6866" i="22"/>
  <c r="M6867" i="22"/>
  <c r="S6866" i="22"/>
  <c r="T6869" i="22" l="1"/>
  <c r="G6870" i="22"/>
  <c r="J6869" i="22"/>
  <c r="N6869" i="22" s="1"/>
  <c r="P6868" i="22"/>
  <c r="Q6868" i="22" s="1"/>
  <c r="U6868" i="22" s="1"/>
  <c r="L6869" i="22"/>
  <c r="K6870" i="22"/>
  <c r="O6870" i="22" s="1"/>
  <c r="S6867" i="22"/>
  <c r="R6867" i="22"/>
  <c r="M6868" i="22"/>
  <c r="J6870" i="22" l="1"/>
  <c r="N6870" i="22" s="1"/>
  <c r="T6870" i="22"/>
  <c r="G6871" i="22"/>
  <c r="K6871" i="22" s="1"/>
  <c r="O6871" i="22" s="1"/>
  <c r="P6869" i="22"/>
  <c r="Q6869" i="22" s="1"/>
  <c r="U6869" i="22" s="1"/>
  <c r="S6868" i="22"/>
  <c r="L6870" i="22"/>
  <c r="M6870" i="22" s="1"/>
  <c r="R6868" i="22"/>
  <c r="M6869" i="22"/>
  <c r="T6871" i="22" l="1"/>
  <c r="G6872" i="22"/>
  <c r="J6871" i="22"/>
  <c r="N6871" i="22" s="1"/>
  <c r="P6870" i="22"/>
  <c r="Q6870" i="22" s="1"/>
  <c r="U6870" i="22" s="1"/>
  <c r="K6872" i="22"/>
  <c r="O6872" i="22" s="1"/>
  <c r="R6869" i="22"/>
  <c r="L6871" i="22"/>
  <c r="S6869" i="22"/>
  <c r="J6872" i="22" l="1"/>
  <c r="T6872" i="22"/>
  <c r="G6873" i="22"/>
  <c r="P6871" i="22"/>
  <c r="Q6871" i="22" s="1"/>
  <c r="U6871" i="22" s="1"/>
  <c r="R6870" i="22"/>
  <c r="S6870" i="22"/>
  <c r="K6873" i="22"/>
  <c r="O6873" i="22" s="1"/>
  <c r="L6872" i="22"/>
  <c r="M6872" i="22" s="1"/>
  <c r="M6871" i="22"/>
  <c r="N6872" i="22"/>
  <c r="J6873" i="22"/>
  <c r="T6873" i="22" l="1"/>
  <c r="G6874" i="22"/>
  <c r="J6874" i="22" s="1"/>
  <c r="R6871" i="22"/>
  <c r="P6872" i="22"/>
  <c r="Q6872" i="22" s="1"/>
  <c r="U6872" i="22" s="1"/>
  <c r="N6873" i="22"/>
  <c r="L6873" i="22"/>
  <c r="M6873" i="22" s="1"/>
  <c r="K6874" i="22"/>
  <c r="O6874" i="22" s="1"/>
  <c r="S6871" i="22"/>
  <c r="T6874" i="22" l="1"/>
  <c r="G6875" i="22"/>
  <c r="J6875" i="22" s="1"/>
  <c r="R6872" i="22"/>
  <c r="P6873" i="22"/>
  <c r="Q6873" i="22" s="1"/>
  <c r="U6873" i="22" s="1"/>
  <c r="S6872" i="22"/>
  <c r="N6874" i="22"/>
  <c r="L6874" i="22"/>
  <c r="T6875" i="22" l="1"/>
  <c r="G6876" i="22"/>
  <c r="K6875" i="22"/>
  <c r="O6875" i="22" s="1"/>
  <c r="R6873" i="22"/>
  <c r="P6874" i="22"/>
  <c r="Q6874" i="22" s="1"/>
  <c r="U6874" i="22" s="1"/>
  <c r="L6875" i="22"/>
  <c r="M6874" i="22"/>
  <c r="S6873" i="22"/>
  <c r="J6876" i="22"/>
  <c r="N6875" i="22"/>
  <c r="K6876" i="22" l="1"/>
  <c r="O6876" i="22" s="1"/>
  <c r="T6876" i="22"/>
  <c r="G6877" i="22"/>
  <c r="M6875" i="22"/>
  <c r="R6874" i="22"/>
  <c r="P6875" i="22"/>
  <c r="Q6875" i="22" s="1"/>
  <c r="U6875" i="22" s="1"/>
  <c r="N6876" i="22"/>
  <c r="J6877" i="22"/>
  <c r="S6874" i="22"/>
  <c r="L6876" i="22"/>
  <c r="K6877" i="22" l="1"/>
  <c r="O6877" i="22" s="1"/>
  <c r="T6877" i="22"/>
  <c r="G6878" i="22"/>
  <c r="R6875" i="22"/>
  <c r="P6876" i="22"/>
  <c r="Q6876" i="22" s="1"/>
  <c r="U6876" i="22" s="1"/>
  <c r="L6877" i="22"/>
  <c r="N6877" i="22"/>
  <c r="J6878" i="22"/>
  <c r="S6875" i="22"/>
  <c r="M6876" i="22"/>
  <c r="K6878" i="22" l="1"/>
  <c r="O6878" i="22" s="1"/>
  <c r="T6878" i="22"/>
  <c r="G6879" i="22"/>
  <c r="R6876" i="22"/>
  <c r="P6877" i="22"/>
  <c r="Q6877" i="22" s="1"/>
  <c r="U6877" i="22" s="1"/>
  <c r="K6879" i="22"/>
  <c r="O6879" i="22" s="1"/>
  <c r="L6878" i="22"/>
  <c r="J6879" i="22"/>
  <c r="N6878" i="22"/>
  <c r="M6877" i="22"/>
  <c r="S6876" i="22"/>
  <c r="T6879" i="22" l="1"/>
  <c r="G6880" i="22"/>
  <c r="K6880" i="22" s="1"/>
  <c r="O6880" i="22" s="1"/>
  <c r="R6877" i="22"/>
  <c r="P6878" i="22"/>
  <c r="Q6878" i="22" s="1"/>
  <c r="U6878" i="22" s="1"/>
  <c r="L6879" i="22"/>
  <c r="S6877" i="22"/>
  <c r="N6879" i="22"/>
  <c r="J6880" i="22"/>
  <c r="M6878" i="22"/>
  <c r="T6880" i="22" l="1"/>
  <c r="G6881" i="22"/>
  <c r="R6878" i="22"/>
  <c r="P6879" i="22"/>
  <c r="Q6879" i="22" s="1"/>
  <c r="U6879" i="22" s="1"/>
  <c r="K6881" i="22"/>
  <c r="O6881" i="22" s="1"/>
  <c r="S6878" i="22"/>
  <c r="J6881" i="22"/>
  <c r="N6880" i="22"/>
  <c r="L6880" i="22"/>
  <c r="M6880" i="22" s="1"/>
  <c r="M6879" i="22"/>
  <c r="T6881" i="22" l="1"/>
  <c r="G6882" i="22"/>
  <c r="R6879" i="22"/>
  <c r="P6880" i="22"/>
  <c r="Q6880" i="22" s="1"/>
  <c r="U6880" i="22" s="1"/>
  <c r="S6879" i="22"/>
  <c r="N6881" i="22"/>
  <c r="J6882" i="22"/>
  <c r="L6881" i="22"/>
  <c r="M6881" i="22" s="1"/>
  <c r="T6882" i="22" l="1"/>
  <c r="G6883" i="22"/>
  <c r="K6882" i="22"/>
  <c r="O6882" i="22" s="1"/>
  <c r="R6880" i="22"/>
  <c r="P6881" i="22"/>
  <c r="Q6881" i="22" s="1"/>
  <c r="U6881" i="22" s="1"/>
  <c r="L6882" i="22"/>
  <c r="S6880" i="22"/>
  <c r="J6883" i="22"/>
  <c r="N6882" i="22"/>
  <c r="K6883" i="22" l="1"/>
  <c r="O6883" i="22" s="1"/>
  <c r="T6883" i="22"/>
  <c r="G6884" i="22"/>
  <c r="J6884" i="22" s="1"/>
  <c r="M6882" i="22"/>
  <c r="R6881" i="22"/>
  <c r="P6882" i="22"/>
  <c r="Q6882" i="22" s="1"/>
  <c r="U6882" i="22" s="1"/>
  <c r="N6883" i="22"/>
  <c r="S6881" i="22"/>
  <c r="L6883" i="22"/>
  <c r="M6883" i="22" s="1"/>
  <c r="T6884" i="22" l="1"/>
  <c r="G6885" i="22"/>
  <c r="K6884" i="22"/>
  <c r="O6884" i="22" s="1"/>
  <c r="R6882" i="22"/>
  <c r="P6883" i="22"/>
  <c r="Q6883" i="22" s="1"/>
  <c r="U6883" i="22" s="1"/>
  <c r="N6884" i="22"/>
  <c r="J6885" i="22"/>
  <c r="L6884" i="22"/>
  <c r="S6882" i="22"/>
  <c r="K6885" i="22" l="1"/>
  <c r="O6885" i="22" s="1"/>
  <c r="T6885" i="22"/>
  <c r="G6886" i="22"/>
  <c r="R6883" i="22"/>
  <c r="P6884" i="22"/>
  <c r="Q6884" i="22" s="1"/>
  <c r="U6884" i="22" s="1"/>
  <c r="L6885" i="22"/>
  <c r="M6885" i="22" s="1"/>
  <c r="N6885" i="22"/>
  <c r="J6886" i="22"/>
  <c r="M6884" i="22"/>
  <c r="S6883" i="22"/>
  <c r="K6886" i="22" l="1"/>
  <c r="O6886" i="22" s="1"/>
  <c r="T6886" i="22"/>
  <c r="G6887" i="22"/>
  <c r="R6884" i="22"/>
  <c r="P6885" i="22"/>
  <c r="Q6885" i="22" s="1"/>
  <c r="U6885" i="22" s="1"/>
  <c r="N6886" i="22"/>
  <c r="L6886" i="22"/>
  <c r="M6886" i="22" s="1"/>
  <c r="S6884" i="22"/>
  <c r="K6887" i="22" l="1"/>
  <c r="O6887" i="22" s="1"/>
  <c r="T6887" i="22"/>
  <c r="G6888" i="22"/>
  <c r="J6887" i="22"/>
  <c r="J6888" i="22" s="1"/>
  <c r="R6885" i="22"/>
  <c r="P6886" i="22"/>
  <c r="Q6886" i="22" s="1"/>
  <c r="U6886" i="22" s="1"/>
  <c r="S6885" i="22"/>
  <c r="L6887" i="22"/>
  <c r="M6887" i="22" l="1"/>
  <c r="N6887" i="22"/>
  <c r="P6887" i="22" s="1"/>
  <c r="Q6887" i="22" s="1"/>
  <c r="U6887" i="22" s="1"/>
  <c r="T6888" i="22"/>
  <c r="G6889" i="22"/>
  <c r="K6888" i="22"/>
  <c r="O6888" i="22" s="1"/>
  <c r="R6886" i="22"/>
  <c r="N6888" i="22"/>
  <c r="L6888" i="22"/>
  <c r="S6886" i="22"/>
  <c r="K6889" i="22" l="1"/>
  <c r="O6889" i="22" s="1"/>
  <c r="M6888" i="22"/>
  <c r="T6889" i="22"/>
  <c r="G6890" i="22"/>
  <c r="J6889" i="22"/>
  <c r="N6889" i="22" s="1"/>
  <c r="R6887" i="22"/>
  <c r="P6888" i="22"/>
  <c r="Q6888" i="22" s="1"/>
  <c r="U6888" i="22" s="1"/>
  <c r="S6887" i="22"/>
  <c r="L6889" i="22"/>
  <c r="J6890" i="22" l="1"/>
  <c r="N6890" i="22" s="1"/>
  <c r="T6890" i="22"/>
  <c r="G6891" i="22"/>
  <c r="K6890" i="22"/>
  <c r="O6890" i="22" s="1"/>
  <c r="R6888" i="22"/>
  <c r="P6889" i="22"/>
  <c r="Q6889" i="22" s="1"/>
  <c r="U6889" i="22" s="1"/>
  <c r="L6890" i="22"/>
  <c r="M6889" i="22"/>
  <c r="J6891" i="22"/>
  <c r="S6888" i="22"/>
  <c r="T6891" i="22" l="1"/>
  <c r="G6892" i="22"/>
  <c r="M6890" i="22"/>
  <c r="K6891" i="22"/>
  <c r="O6891" i="22" s="1"/>
  <c r="R6889" i="22"/>
  <c r="P6890" i="22"/>
  <c r="Q6890" i="22" s="1"/>
  <c r="U6890" i="22" s="1"/>
  <c r="S6889" i="22"/>
  <c r="L6891" i="22"/>
  <c r="N6891" i="22"/>
  <c r="J6892" i="22"/>
  <c r="K6892" i="22" l="1"/>
  <c r="O6892" i="22" s="1"/>
  <c r="T6892" i="22"/>
  <c r="G6893" i="22"/>
  <c r="R6890" i="22"/>
  <c r="P6891" i="22"/>
  <c r="Q6891" i="22" s="1"/>
  <c r="U6891" i="22" s="1"/>
  <c r="N6892" i="22"/>
  <c r="S6890" i="22"/>
  <c r="L6892" i="22"/>
  <c r="M6891" i="22"/>
  <c r="M6892" i="22" l="1"/>
  <c r="K6893" i="22"/>
  <c r="O6893" i="22" s="1"/>
  <c r="T6893" i="22"/>
  <c r="G6894" i="22"/>
  <c r="J6893" i="22"/>
  <c r="N6893" i="22" s="1"/>
  <c r="R6891" i="22"/>
  <c r="P6892" i="22"/>
  <c r="Q6892" i="22" s="1"/>
  <c r="U6892" i="22" s="1"/>
  <c r="L6893" i="22"/>
  <c r="S6891" i="22"/>
  <c r="K6894" i="22" l="1"/>
  <c r="O6894" i="22" s="1"/>
  <c r="T6894" i="22"/>
  <c r="G6895" i="22"/>
  <c r="J6894" i="22"/>
  <c r="J6895" i="22" s="1"/>
  <c r="R6892" i="22"/>
  <c r="P6893" i="22"/>
  <c r="Q6893" i="22" s="1"/>
  <c r="U6893" i="22" s="1"/>
  <c r="L6894" i="22"/>
  <c r="S6892" i="22"/>
  <c r="M6893" i="22"/>
  <c r="M6894" i="22" l="1"/>
  <c r="N6894" i="22"/>
  <c r="P6894" i="22" s="1"/>
  <c r="Q6894" i="22" s="1"/>
  <c r="U6894" i="22" s="1"/>
  <c r="T6895" i="22"/>
  <c r="G6896" i="22"/>
  <c r="K6895" i="22"/>
  <c r="O6895" i="22" s="1"/>
  <c r="R6893" i="22"/>
  <c r="N6895" i="22"/>
  <c r="J6896" i="22"/>
  <c r="L6895" i="22"/>
  <c r="S6893" i="22"/>
  <c r="M6895" i="22" l="1"/>
  <c r="K6896" i="22"/>
  <c r="O6896" i="22" s="1"/>
  <c r="T6896" i="22"/>
  <c r="G6897" i="22"/>
  <c r="R6894" i="22"/>
  <c r="P6895" i="22"/>
  <c r="Q6895" i="22" s="1"/>
  <c r="U6895" i="22" s="1"/>
  <c r="N6896" i="22"/>
  <c r="J6897" i="22"/>
  <c r="S6894" i="22"/>
  <c r="L6896" i="22"/>
  <c r="K6897" i="22" l="1"/>
  <c r="O6897" i="22" s="1"/>
  <c r="T6897" i="22"/>
  <c r="G6898" i="22"/>
  <c r="R6895" i="22"/>
  <c r="P6896" i="22"/>
  <c r="Q6896" i="22" s="1"/>
  <c r="U6896" i="22" s="1"/>
  <c r="L6897" i="22"/>
  <c r="M6896" i="22"/>
  <c r="N6897" i="22"/>
  <c r="J6898" i="22"/>
  <c r="S6895" i="22"/>
  <c r="K6898" i="22" l="1"/>
  <c r="O6898" i="22" s="1"/>
  <c r="T6898" i="22"/>
  <c r="G6899" i="22"/>
  <c r="R6896" i="22"/>
  <c r="P6897" i="22"/>
  <c r="Q6897" i="22" s="1"/>
  <c r="U6897" i="22" s="1"/>
  <c r="S6896" i="22"/>
  <c r="L6898" i="22"/>
  <c r="N6898" i="22"/>
  <c r="J6899" i="22"/>
  <c r="M6897" i="22"/>
  <c r="K6899" i="22" l="1"/>
  <c r="O6899" i="22" s="1"/>
  <c r="T6899" i="22"/>
  <c r="G6900" i="22"/>
  <c r="J6900" i="22" s="1"/>
  <c r="P6898" i="22"/>
  <c r="Q6898" i="22" s="1"/>
  <c r="U6898" i="22" s="1"/>
  <c r="R6897" i="22"/>
  <c r="S6897" i="22"/>
  <c r="L6899" i="22"/>
  <c r="N6899" i="22"/>
  <c r="M6898" i="22"/>
  <c r="T6900" i="22" l="1"/>
  <c r="G6901" i="22"/>
  <c r="K6900" i="22"/>
  <c r="O6900" i="22" s="1"/>
  <c r="P6899" i="22"/>
  <c r="Q6899" i="22" s="1"/>
  <c r="U6899" i="22" s="1"/>
  <c r="L6900" i="22"/>
  <c r="M6899" i="22"/>
  <c r="S6898" i="22"/>
  <c r="J6901" i="22"/>
  <c r="N6900" i="22"/>
  <c r="R6898" i="22"/>
  <c r="K6901" i="22" l="1"/>
  <c r="O6901" i="22" s="1"/>
  <c r="T6901" i="22"/>
  <c r="G6902" i="22"/>
  <c r="P6900" i="22"/>
  <c r="Q6900" i="22" s="1"/>
  <c r="U6900" i="22" s="1"/>
  <c r="R6899" i="22"/>
  <c r="S6899" i="22"/>
  <c r="L6901" i="22"/>
  <c r="N6901" i="22"/>
  <c r="J6902" i="22"/>
  <c r="M6900" i="22"/>
  <c r="T6902" i="22" l="1"/>
  <c r="G6903" i="22"/>
  <c r="K6902" i="22"/>
  <c r="O6902" i="22" s="1"/>
  <c r="P6901" i="22"/>
  <c r="Q6901" i="22" s="1"/>
  <c r="U6901" i="22" s="1"/>
  <c r="R6900" i="22"/>
  <c r="S6900" i="22"/>
  <c r="L6902" i="22"/>
  <c r="N6902" i="22"/>
  <c r="J6903" i="22"/>
  <c r="M6901" i="22"/>
  <c r="K6903" i="22" l="1"/>
  <c r="O6903" i="22" s="1"/>
  <c r="T6903" i="22"/>
  <c r="G6904" i="22"/>
  <c r="J6904" i="22" s="1"/>
  <c r="M6902" i="22"/>
  <c r="P6902" i="22"/>
  <c r="Q6902" i="22" s="1"/>
  <c r="U6902" i="22" s="1"/>
  <c r="L6903" i="22"/>
  <c r="M6903" i="22" s="1"/>
  <c r="S6901" i="22"/>
  <c r="N6903" i="22"/>
  <c r="R6901" i="22"/>
  <c r="T6904" i="22" l="1"/>
  <c r="G6905" i="22"/>
  <c r="K6904" i="22"/>
  <c r="O6904" i="22" s="1"/>
  <c r="P6903" i="22"/>
  <c r="Q6903" i="22" s="1"/>
  <c r="U6903" i="22" s="1"/>
  <c r="R6902" i="22"/>
  <c r="S6902" i="22"/>
  <c r="L6904" i="22"/>
  <c r="J6905" i="22"/>
  <c r="N6904" i="22"/>
  <c r="K6905" i="22" l="1"/>
  <c r="O6905" i="22" s="1"/>
  <c r="M6904" i="22"/>
  <c r="T6905" i="22"/>
  <c r="G6906" i="22"/>
  <c r="J6906" i="22" s="1"/>
  <c r="P6904" i="22"/>
  <c r="Q6904" i="22" s="1"/>
  <c r="U6904" i="22" s="1"/>
  <c r="S6903" i="22"/>
  <c r="R6903" i="22"/>
  <c r="N6905" i="22"/>
  <c r="L6905" i="22"/>
  <c r="M6905" i="22" s="1"/>
  <c r="K6906" i="22" l="1"/>
  <c r="O6906" i="22" s="1"/>
  <c r="T6906" i="22"/>
  <c r="G6907" i="22"/>
  <c r="P6905" i="22"/>
  <c r="Q6905" i="22" s="1"/>
  <c r="U6905" i="22" s="1"/>
  <c r="N6906" i="22"/>
  <c r="J6907" i="22"/>
  <c r="R6904" i="22"/>
  <c r="L6906" i="22"/>
  <c r="S6904" i="22"/>
  <c r="M6906" i="22" l="1"/>
  <c r="K6907" i="22"/>
  <c r="O6907" i="22" s="1"/>
  <c r="T6907" i="22"/>
  <c r="G6908" i="22"/>
  <c r="J6908" i="22" s="1"/>
  <c r="P6906" i="22"/>
  <c r="Q6906" i="22" s="1"/>
  <c r="U6906" i="22" s="1"/>
  <c r="S6905" i="22"/>
  <c r="N6907" i="22"/>
  <c r="R6905" i="22"/>
  <c r="L6907" i="22"/>
  <c r="M6907" i="22" s="1"/>
  <c r="K6908" i="22" l="1"/>
  <c r="O6908" i="22" s="1"/>
  <c r="T6908" i="22"/>
  <c r="G6909" i="22"/>
  <c r="P6907" i="22"/>
  <c r="Q6907" i="22" s="1"/>
  <c r="U6907" i="22" s="1"/>
  <c r="N6908" i="22"/>
  <c r="J6909" i="22"/>
  <c r="L6908" i="22"/>
  <c r="R6906" i="22"/>
  <c r="S6906" i="22"/>
  <c r="K6909" i="22" l="1"/>
  <c r="O6909" i="22" s="1"/>
  <c r="M6908" i="22"/>
  <c r="T6909" i="22"/>
  <c r="G6910" i="22"/>
  <c r="P6908" i="22"/>
  <c r="Q6908" i="22" s="1"/>
  <c r="U6908" i="22" s="1"/>
  <c r="S6907" i="22"/>
  <c r="J6910" i="22"/>
  <c r="N6909" i="22"/>
  <c r="R6907" i="22"/>
  <c r="L6909" i="22"/>
  <c r="M6909" i="22" s="1"/>
  <c r="T6910" i="22" l="1"/>
  <c r="G6911" i="22"/>
  <c r="K6910" i="22"/>
  <c r="O6910" i="22" s="1"/>
  <c r="P6909" i="22"/>
  <c r="Q6909" i="22" s="1"/>
  <c r="U6909" i="22" s="1"/>
  <c r="J6911" i="22"/>
  <c r="N6910" i="22"/>
  <c r="L6910" i="22"/>
  <c r="R6908" i="22"/>
  <c r="S6908" i="22"/>
  <c r="K6911" i="22" l="1"/>
  <c r="O6911" i="22" s="1"/>
  <c r="M6910" i="22"/>
  <c r="T6911" i="22"/>
  <c r="G6912" i="22"/>
  <c r="J6912" i="22" s="1"/>
  <c r="P6910" i="22"/>
  <c r="Q6910" i="22" s="1"/>
  <c r="U6910" i="22" s="1"/>
  <c r="S6909" i="22"/>
  <c r="R6909" i="22"/>
  <c r="N6911" i="22"/>
  <c r="L6911" i="22"/>
  <c r="K6912" i="22"/>
  <c r="O6912" i="22" s="1"/>
  <c r="M6911" i="22" l="1"/>
  <c r="T6912" i="22"/>
  <c r="G6913" i="22"/>
  <c r="P6911" i="22"/>
  <c r="Q6911" i="22" s="1"/>
  <c r="U6911" i="22" s="1"/>
  <c r="S6910" i="22"/>
  <c r="R6910" i="22"/>
  <c r="J6913" i="22"/>
  <c r="N6912" i="22"/>
  <c r="K6913" i="22"/>
  <c r="O6913" i="22" s="1"/>
  <c r="L6912" i="22"/>
  <c r="M6912" i="22" s="1"/>
  <c r="T6913" i="22" l="1"/>
  <c r="G6914" i="22"/>
  <c r="P6912" i="22"/>
  <c r="Q6912" i="22" s="1"/>
  <c r="U6912" i="22" s="1"/>
  <c r="S6911" i="22"/>
  <c r="R6911" i="22"/>
  <c r="J6914" i="22"/>
  <c r="N6913" i="22"/>
  <c r="L6913" i="22"/>
  <c r="K6914" i="22"/>
  <c r="O6914" i="22" s="1"/>
  <c r="T6914" i="22" l="1"/>
  <c r="G6915" i="22"/>
  <c r="K6915" i="22" s="1"/>
  <c r="O6915" i="22" s="1"/>
  <c r="P6913" i="22"/>
  <c r="Q6913" i="22" s="1"/>
  <c r="U6913" i="22" s="1"/>
  <c r="N6914" i="22"/>
  <c r="J6915" i="22"/>
  <c r="L6914" i="22"/>
  <c r="M6913" i="22"/>
  <c r="R6912" i="22"/>
  <c r="S6912" i="22"/>
  <c r="T6915" i="22" l="1"/>
  <c r="G6916" i="22"/>
  <c r="J6916" i="22" s="1"/>
  <c r="P6914" i="22"/>
  <c r="Q6914" i="22" s="1"/>
  <c r="U6914" i="22" s="1"/>
  <c r="L6915" i="22"/>
  <c r="M6915" i="22" s="1"/>
  <c r="S6913" i="22"/>
  <c r="R6913" i="22"/>
  <c r="N6915" i="22"/>
  <c r="K6916" i="22"/>
  <c r="O6916" i="22" s="1"/>
  <c r="M6914" i="22"/>
  <c r="T6916" i="22" l="1"/>
  <c r="G6917" i="22"/>
  <c r="J6917" i="22" s="1"/>
  <c r="P6915" i="22"/>
  <c r="Q6915" i="22" s="1"/>
  <c r="U6915" i="22" s="1"/>
  <c r="R6914" i="22"/>
  <c r="K6917" i="22"/>
  <c r="O6917" i="22" s="1"/>
  <c r="S6914" i="22"/>
  <c r="L6916" i="22"/>
  <c r="M6916" i="22" s="1"/>
  <c r="N6916" i="22"/>
  <c r="T6917" i="22" l="1"/>
  <c r="G6918" i="22"/>
  <c r="J6918" i="22" s="1"/>
  <c r="R6915" i="22"/>
  <c r="P6916" i="22"/>
  <c r="Q6916" i="22" s="1"/>
  <c r="U6916" i="22" s="1"/>
  <c r="S6915" i="22"/>
  <c r="N6917" i="22"/>
  <c r="L6917" i="22"/>
  <c r="M6917" i="22" s="1"/>
  <c r="T6918" i="22" l="1"/>
  <c r="G6919" i="22"/>
  <c r="K6918" i="22"/>
  <c r="O6918" i="22" s="1"/>
  <c r="R6916" i="22"/>
  <c r="P6917" i="22"/>
  <c r="Q6917" i="22" s="1"/>
  <c r="U6917" i="22" s="1"/>
  <c r="L6918" i="22"/>
  <c r="S6916" i="22"/>
  <c r="J6919" i="22"/>
  <c r="N6918" i="22"/>
  <c r="K6919" i="22" l="1"/>
  <c r="O6919" i="22" s="1"/>
  <c r="T6919" i="22"/>
  <c r="G6920" i="22"/>
  <c r="M6918" i="22"/>
  <c r="R6917" i="22"/>
  <c r="P6918" i="22"/>
  <c r="Q6918" i="22" s="1"/>
  <c r="U6918" i="22" s="1"/>
  <c r="L6919" i="22"/>
  <c r="J6920" i="22"/>
  <c r="N6919" i="22"/>
  <c r="S6917" i="22"/>
  <c r="K6920" i="22" l="1"/>
  <c r="O6920" i="22" s="1"/>
  <c r="M6919" i="22"/>
  <c r="T6920" i="22"/>
  <c r="G6921" i="22"/>
  <c r="R6918" i="22"/>
  <c r="P6919" i="22"/>
  <c r="Q6919" i="22" s="1"/>
  <c r="U6919" i="22" s="1"/>
  <c r="K6921" i="22"/>
  <c r="O6921" i="22" s="1"/>
  <c r="S6918" i="22"/>
  <c r="L6920" i="22"/>
  <c r="M6920" i="22" s="1"/>
  <c r="N6920" i="22"/>
  <c r="J6921" i="22"/>
  <c r="T6921" i="22" l="1"/>
  <c r="G6922" i="22"/>
  <c r="J6922" i="22" s="1"/>
  <c r="R6919" i="22"/>
  <c r="P6920" i="22"/>
  <c r="Q6920" i="22" s="1"/>
  <c r="U6920" i="22" s="1"/>
  <c r="S6919" i="22"/>
  <c r="N6921" i="22"/>
  <c r="L6921" i="22"/>
  <c r="M6921" i="22" s="1"/>
  <c r="T6922" i="22" l="1"/>
  <c r="G6923" i="22"/>
  <c r="K6922" i="22"/>
  <c r="O6922" i="22" s="1"/>
  <c r="R6920" i="22"/>
  <c r="P6921" i="22"/>
  <c r="Q6921" i="22" s="1"/>
  <c r="U6921" i="22" s="1"/>
  <c r="S6920" i="22"/>
  <c r="L6922" i="22"/>
  <c r="N6922" i="22"/>
  <c r="J6923" i="22"/>
  <c r="M6922" i="22" l="1"/>
  <c r="T6923" i="22"/>
  <c r="G6924" i="22"/>
  <c r="K6923" i="22"/>
  <c r="O6923" i="22" s="1"/>
  <c r="R6921" i="22"/>
  <c r="P6922" i="22"/>
  <c r="Q6922" i="22" s="1"/>
  <c r="U6922" i="22" s="1"/>
  <c r="N6923" i="22"/>
  <c r="S6921" i="22"/>
  <c r="L6923" i="22"/>
  <c r="M6923" i="22" l="1"/>
  <c r="K6924" i="22"/>
  <c r="O6924" i="22" s="1"/>
  <c r="T6924" i="22"/>
  <c r="G6925" i="22"/>
  <c r="J6924" i="22"/>
  <c r="N6924" i="22" s="1"/>
  <c r="R6922" i="22"/>
  <c r="P6923" i="22"/>
  <c r="Q6923" i="22" s="1"/>
  <c r="U6923" i="22" s="1"/>
  <c r="L6924" i="22"/>
  <c r="S6922" i="22"/>
  <c r="J6925" i="22" l="1"/>
  <c r="N6925" i="22" s="1"/>
  <c r="T6925" i="22"/>
  <c r="G6926" i="22"/>
  <c r="K6925" i="22"/>
  <c r="O6925" i="22" s="1"/>
  <c r="R6923" i="22"/>
  <c r="P6924" i="22"/>
  <c r="Q6924" i="22" s="1"/>
  <c r="U6924" i="22" s="1"/>
  <c r="S6923" i="22"/>
  <c r="L6925" i="22"/>
  <c r="M6924" i="22"/>
  <c r="J6926" i="22" l="1"/>
  <c r="K6926" i="22"/>
  <c r="O6926" i="22" s="1"/>
  <c r="T6926" i="22"/>
  <c r="G6927" i="22"/>
  <c r="R6924" i="22"/>
  <c r="P6925" i="22"/>
  <c r="Q6925" i="22" s="1"/>
  <c r="U6925" i="22" s="1"/>
  <c r="L6926" i="22"/>
  <c r="N6926" i="22"/>
  <c r="J6927" i="22"/>
  <c r="M6925" i="22"/>
  <c r="S6924" i="22"/>
  <c r="K6927" i="22" l="1"/>
  <c r="O6927" i="22" s="1"/>
  <c r="M6926" i="22"/>
  <c r="T6927" i="22"/>
  <c r="G6928" i="22"/>
  <c r="R6925" i="22"/>
  <c r="P6926" i="22"/>
  <c r="Q6926" i="22" s="1"/>
  <c r="U6926" i="22" s="1"/>
  <c r="J6928" i="22"/>
  <c r="N6927" i="22"/>
  <c r="L6927" i="22"/>
  <c r="K6928" i="22"/>
  <c r="O6928" i="22" s="1"/>
  <c r="S6925" i="22"/>
  <c r="T6928" i="22" l="1"/>
  <c r="G6929" i="22"/>
  <c r="J6929" i="22" s="1"/>
  <c r="R6926" i="22"/>
  <c r="P6927" i="22"/>
  <c r="Q6927" i="22" s="1"/>
  <c r="U6927" i="22" s="1"/>
  <c r="L6928" i="22"/>
  <c r="M6928" i="22" s="1"/>
  <c r="N6928" i="22"/>
  <c r="S6926" i="22"/>
  <c r="M6927" i="22"/>
  <c r="K6929" i="22"/>
  <c r="O6929" i="22" s="1"/>
  <c r="T6929" i="22" l="1"/>
  <c r="G6930" i="22"/>
  <c r="J6930" i="22" s="1"/>
  <c r="R6927" i="22"/>
  <c r="P6928" i="22"/>
  <c r="Q6928" i="22" s="1"/>
  <c r="U6928" i="22" s="1"/>
  <c r="K6930" i="22"/>
  <c r="O6930" i="22" s="1"/>
  <c r="S6927" i="22"/>
  <c r="N6929" i="22"/>
  <c r="L6929" i="22"/>
  <c r="M6929" i="22" s="1"/>
  <c r="T6930" i="22" l="1"/>
  <c r="G6931" i="22"/>
  <c r="J6931" i="22" s="1"/>
  <c r="R6928" i="22"/>
  <c r="P6929" i="22"/>
  <c r="Q6929" i="22" s="1"/>
  <c r="U6929" i="22" s="1"/>
  <c r="S6928" i="22"/>
  <c r="N6930" i="22"/>
  <c r="L6930" i="22"/>
  <c r="M6930" i="22" s="1"/>
  <c r="K6931" i="22"/>
  <c r="O6931" i="22" s="1"/>
  <c r="T6931" i="22" l="1"/>
  <c r="G6932" i="22"/>
  <c r="K6932" i="22" s="1"/>
  <c r="O6932" i="22" s="1"/>
  <c r="P6930" i="22"/>
  <c r="Q6930" i="22" s="1"/>
  <c r="U6930" i="22" s="1"/>
  <c r="R6929" i="22"/>
  <c r="S6929" i="22"/>
  <c r="J6932" i="22"/>
  <c r="N6931" i="22"/>
  <c r="L6931" i="22"/>
  <c r="M6931" i="22" s="1"/>
  <c r="T6932" i="22" l="1"/>
  <c r="G6933" i="22"/>
  <c r="K6933" i="22" s="1"/>
  <c r="O6933" i="22" s="1"/>
  <c r="P6931" i="22"/>
  <c r="Q6931" i="22" s="1"/>
  <c r="U6931" i="22" s="1"/>
  <c r="L6932" i="22"/>
  <c r="S6930" i="22"/>
  <c r="J6933" i="22"/>
  <c r="N6932" i="22"/>
  <c r="R6930" i="22"/>
  <c r="T6933" i="22" l="1"/>
  <c r="G6934" i="22"/>
  <c r="S6931" i="22"/>
  <c r="R6931" i="22"/>
  <c r="P6932" i="22"/>
  <c r="Q6932" i="22" s="1"/>
  <c r="U6932" i="22" s="1"/>
  <c r="K6934" i="22"/>
  <c r="O6934" i="22" s="1"/>
  <c r="L6933" i="22"/>
  <c r="N6933" i="22"/>
  <c r="J6934" i="22"/>
  <c r="M6932" i="22"/>
  <c r="T6934" i="22" l="1"/>
  <c r="G6935" i="22"/>
  <c r="K6935" i="22" s="1"/>
  <c r="O6935" i="22" s="1"/>
  <c r="P6933" i="22"/>
  <c r="Q6933" i="22" s="1"/>
  <c r="U6933" i="22" s="1"/>
  <c r="S6932" i="22"/>
  <c r="R6932" i="22"/>
  <c r="L6934" i="22"/>
  <c r="M6933" i="22"/>
  <c r="N6934" i="22"/>
  <c r="J6935" i="22"/>
  <c r="T6935" i="22" l="1"/>
  <c r="G6936" i="22"/>
  <c r="K6936" i="22" s="1"/>
  <c r="O6936" i="22" s="1"/>
  <c r="P6934" i="22"/>
  <c r="Q6934" i="22" s="1"/>
  <c r="U6934" i="22" s="1"/>
  <c r="J6936" i="22"/>
  <c r="N6935" i="22"/>
  <c r="L6935" i="22"/>
  <c r="R6933" i="22"/>
  <c r="M6934" i="22"/>
  <c r="S6933" i="22"/>
  <c r="T6936" i="22" l="1"/>
  <c r="G6937" i="22"/>
  <c r="J6937" i="22" s="1"/>
  <c r="P6935" i="22"/>
  <c r="Q6935" i="22" s="1"/>
  <c r="U6935" i="22" s="1"/>
  <c r="R6934" i="22"/>
  <c r="S6934" i="22"/>
  <c r="L6936" i="22"/>
  <c r="M6936" i="22" s="1"/>
  <c r="N6936" i="22"/>
  <c r="M6935" i="22"/>
  <c r="K6937" i="22" l="1"/>
  <c r="O6937" i="22" s="1"/>
  <c r="T6937" i="22"/>
  <c r="G6938" i="22"/>
  <c r="J6938" i="22" s="1"/>
  <c r="R6935" i="22"/>
  <c r="P6936" i="22"/>
  <c r="Q6936" i="22" s="1"/>
  <c r="U6936" i="22" s="1"/>
  <c r="N6937" i="22"/>
  <c r="S6935" i="22"/>
  <c r="L6937" i="22"/>
  <c r="M6937" i="22" s="1"/>
  <c r="K6938" i="22" l="1"/>
  <c r="O6938" i="22" s="1"/>
  <c r="T6938" i="22"/>
  <c r="G6939" i="22"/>
  <c r="J6939" i="22" s="1"/>
  <c r="R6936" i="22"/>
  <c r="P6937" i="22"/>
  <c r="Q6937" i="22" s="1"/>
  <c r="U6937" i="22" s="1"/>
  <c r="N6938" i="22"/>
  <c r="L6938" i="22"/>
  <c r="S6936" i="22"/>
  <c r="M6938" i="22" l="1"/>
  <c r="K6939" i="22"/>
  <c r="O6939" i="22" s="1"/>
  <c r="T6939" i="22"/>
  <c r="G6940" i="22"/>
  <c r="R6937" i="22"/>
  <c r="P6938" i="22"/>
  <c r="Q6938" i="22" s="1"/>
  <c r="U6938" i="22" s="1"/>
  <c r="S6937" i="22"/>
  <c r="N6939" i="22"/>
  <c r="J6940" i="22"/>
  <c r="L6939" i="22"/>
  <c r="K6940" i="22" l="1"/>
  <c r="O6940" i="22" s="1"/>
  <c r="T6940" i="22"/>
  <c r="G6941" i="22"/>
  <c r="R6938" i="22"/>
  <c r="P6939" i="22"/>
  <c r="Q6939" i="22" s="1"/>
  <c r="U6939" i="22" s="1"/>
  <c r="L6940" i="22"/>
  <c r="S6938" i="22"/>
  <c r="N6940" i="22"/>
  <c r="J6941" i="22"/>
  <c r="M6939" i="22"/>
  <c r="K6941" i="22" l="1"/>
  <c r="O6941" i="22" s="1"/>
  <c r="T6941" i="22"/>
  <c r="G6942" i="22"/>
  <c r="J6942" i="22" s="1"/>
  <c r="R6939" i="22"/>
  <c r="P6940" i="22"/>
  <c r="Q6940" i="22" s="1"/>
  <c r="U6940" i="22" s="1"/>
  <c r="K6942" i="22"/>
  <c r="O6942" i="22" s="1"/>
  <c r="L6941" i="22"/>
  <c r="N6941" i="22"/>
  <c r="M6940" i="22"/>
  <c r="S6939" i="22"/>
  <c r="T6942" i="22" l="1"/>
  <c r="G6943" i="22"/>
  <c r="J6943" i="22" s="1"/>
  <c r="R6940" i="22"/>
  <c r="P6941" i="22"/>
  <c r="Q6941" i="22" s="1"/>
  <c r="U6941" i="22" s="1"/>
  <c r="L6942" i="22"/>
  <c r="M6942" i="22" s="1"/>
  <c r="N6942" i="22"/>
  <c r="S6940" i="22"/>
  <c r="M6941" i="22"/>
  <c r="K6943" i="22" l="1"/>
  <c r="O6943" i="22" s="1"/>
  <c r="T6943" i="22"/>
  <c r="G6944" i="22"/>
  <c r="J6944" i="22" s="1"/>
  <c r="R6941" i="22"/>
  <c r="P6942" i="22"/>
  <c r="Q6942" i="22" s="1"/>
  <c r="U6942" i="22" s="1"/>
  <c r="N6943" i="22"/>
  <c r="S6941" i="22"/>
  <c r="L6943" i="22"/>
  <c r="M6943" i="22" l="1"/>
  <c r="K6944" i="22"/>
  <c r="O6944" i="22" s="1"/>
  <c r="T6944" i="22"/>
  <c r="G6945" i="22"/>
  <c r="R6942" i="22"/>
  <c r="P6943" i="22"/>
  <c r="Q6943" i="22" s="1"/>
  <c r="U6943" i="22" s="1"/>
  <c r="L6944" i="22"/>
  <c r="S6942" i="22"/>
  <c r="J6945" i="22"/>
  <c r="N6944" i="22"/>
  <c r="K6945" i="22" l="1"/>
  <c r="O6945" i="22" s="1"/>
  <c r="M6944" i="22"/>
  <c r="T6945" i="22"/>
  <c r="G6946" i="22"/>
  <c r="J6946" i="22" s="1"/>
  <c r="P6944" i="22"/>
  <c r="Q6944" i="22" s="1"/>
  <c r="U6944" i="22" s="1"/>
  <c r="R6943" i="22"/>
  <c r="S6943" i="22"/>
  <c r="N6945" i="22"/>
  <c r="K6946" i="22"/>
  <c r="O6946" i="22" s="1"/>
  <c r="L6945" i="22"/>
  <c r="M6945" i="22" s="1"/>
  <c r="T6946" i="22" l="1"/>
  <c r="G6947" i="22"/>
  <c r="J6947" i="22" s="1"/>
  <c r="R6944" i="22"/>
  <c r="P6945" i="22"/>
  <c r="Q6945" i="22" s="1"/>
  <c r="U6945" i="22" s="1"/>
  <c r="N6946" i="22"/>
  <c r="L6946" i="22"/>
  <c r="S6944" i="22"/>
  <c r="K6947" i="22"/>
  <c r="O6947" i="22" s="1"/>
  <c r="T6947" i="22" l="1"/>
  <c r="G6948" i="22"/>
  <c r="J6948" i="22" s="1"/>
  <c r="R6945" i="22"/>
  <c r="P6946" i="22"/>
  <c r="Q6946" i="22" s="1"/>
  <c r="U6946" i="22" s="1"/>
  <c r="L6947" i="22"/>
  <c r="M6947" i="22" s="1"/>
  <c r="M6946" i="22"/>
  <c r="N6947" i="22"/>
  <c r="S6945" i="22"/>
  <c r="T6948" i="22" l="1"/>
  <c r="G6949" i="22"/>
  <c r="K6948" i="22"/>
  <c r="O6948" i="22" s="1"/>
  <c r="R6946" i="22"/>
  <c r="P6947" i="22"/>
  <c r="Q6947" i="22" s="1"/>
  <c r="U6947" i="22" s="1"/>
  <c r="S6946" i="22"/>
  <c r="L6948" i="22"/>
  <c r="J6949" i="22"/>
  <c r="N6948" i="22"/>
  <c r="K6949" i="22" l="1"/>
  <c r="O6949" i="22" s="1"/>
  <c r="T6949" i="22"/>
  <c r="G6950" i="22"/>
  <c r="P6948" i="22"/>
  <c r="Q6948" i="22" s="1"/>
  <c r="U6948" i="22" s="1"/>
  <c r="R6947" i="22"/>
  <c r="S6947" i="22"/>
  <c r="L6949" i="22"/>
  <c r="M6948" i="22"/>
  <c r="N6949" i="22"/>
  <c r="J6950" i="22"/>
  <c r="K6950" i="22"/>
  <c r="O6950" i="22" s="1"/>
  <c r="T6950" i="22" l="1"/>
  <c r="G6951" i="22"/>
  <c r="P6949" i="22"/>
  <c r="Q6949" i="22" s="1"/>
  <c r="U6949" i="22" s="1"/>
  <c r="K6951" i="22"/>
  <c r="O6951" i="22" s="1"/>
  <c r="L6950" i="22"/>
  <c r="S6948" i="22"/>
  <c r="N6950" i="22"/>
  <c r="J6951" i="22"/>
  <c r="M6949" i="22"/>
  <c r="R6948" i="22"/>
  <c r="T6951" i="22" l="1"/>
  <c r="G6952" i="22"/>
  <c r="P6950" i="22"/>
  <c r="Q6950" i="22" s="1"/>
  <c r="U6950" i="22" s="1"/>
  <c r="S6949" i="22"/>
  <c r="R6949" i="22"/>
  <c r="L6951" i="22"/>
  <c r="K6952" i="22"/>
  <c r="O6952" i="22" s="1"/>
  <c r="N6951" i="22"/>
  <c r="J6952" i="22"/>
  <c r="M6950" i="22"/>
  <c r="T6952" i="22" l="1"/>
  <c r="G6953" i="22"/>
  <c r="S6950" i="22"/>
  <c r="P6951" i="22"/>
  <c r="Q6951" i="22" s="1"/>
  <c r="U6951" i="22" s="1"/>
  <c r="K6953" i="22"/>
  <c r="O6953" i="22" s="1"/>
  <c r="N6952" i="22"/>
  <c r="J6953" i="22"/>
  <c r="R6950" i="22"/>
  <c r="L6952" i="22"/>
  <c r="M6952" i="22" s="1"/>
  <c r="M6951" i="22"/>
  <c r="T6953" i="22" l="1"/>
  <c r="G6954" i="22"/>
  <c r="P6952" i="22"/>
  <c r="Q6952" i="22" s="1"/>
  <c r="U6952" i="22" s="1"/>
  <c r="S6951" i="22"/>
  <c r="J6954" i="22"/>
  <c r="N6953" i="22"/>
  <c r="K6954" i="22"/>
  <c r="O6954" i="22" s="1"/>
  <c r="L6953" i="22"/>
  <c r="R6951" i="22"/>
  <c r="T6954" i="22" l="1"/>
  <c r="G6955" i="22"/>
  <c r="S6952" i="22"/>
  <c r="P6953" i="22"/>
  <c r="Q6953" i="22" s="1"/>
  <c r="U6953" i="22" s="1"/>
  <c r="R6952" i="22"/>
  <c r="L6954" i="22"/>
  <c r="J6955" i="22"/>
  <c r="N6954" i="22"/>
  <c r="M6953" i="22"/>
  <c r="K6955" i="22"/>
  <c r="O6955" i="22" s="1"/>
  <c r="T6955" i="22" l="1"/>
  <c r="G6956" i="22"/>
  <c r="K6956" i="22" s="1"/>
  <c r="O6956" i="22" s="1"/>
  <c r="S6953" i="22"/>
  <c r="P6954" i="22"/>
  <c r="Q6954" i="22" s="1"/>
  <c r="U6954" i="22" s="1"/>
  <c r="N6955" i="22"/>
  <c r="R6953" i="22"/>
  <c r="L6955" i="22"/>
  <c r="M6955" i="22" s="1"/>
  <c r="M6954" i="22"/>
  <c r="T6956" i="22" l="1"/>
  <c r="G6957" i="22"/>
  <c r="J6956" i="22"/>
  <c r="J6957" i="22" s="1"/>
  <c r="S6954" i="22"/>
  <c r="P6955" i="22"/>
  <c r="Q6955" i="22" s="1"/>
  <c r="U6955" i="22" s="1"/>
  <c r="R6954" i="22"/>
  <c r="L6956" i="22"/>
  <c r="K6957" i="22"/>
  <c r="O6957" i="22" s="1"/>
  <c r="M6956" i="22" l="1"/>
  <c r="N6956" i="22"/>
  <c r="P6956" i="22" s="1"/>
  <c r="Q6956" i="22" s="1"/>
  <c r="U6956" i="22" s="1"/>
  <c r="T6957" i="22"/>
  <c r="G6958" i="22"/>
  <c r="K6958" i="22" s="1"/>
  <c r="O6958" i="22" s="1"/>
  <c r="S6955" i="22"/>
  <c r="N6957" i="22"/>
  <c r="R6955" i="22"/>
  <c r="L6957" i="22"/>
  <c r="T6958" i="22" l="1"/>
  <c r="G6959" i="22"/>
  <c r="J6958" i="22"/>
  <c r="N6958" i="22" s="1"/>
  <c r="S6956" i="22"/>
  <c r="P6957" i="22"/>
  <c r="Q6957" i="22" s="1"/>
  <c r="U6957" i="22" s="1"/>
  <c r="L6958" i="22"/>
  <c r="R6956" i="22"/>
  <c r="M6957" i="22"/>
  <c r="K6959" i="22"/>
  <c r="O6959" i="22" s="1"/>
  <c r="J6959" i="22" l="1"/>
  <c r="N6959" i="22" s="1"/>
  <c r="T6959" i="22"/>
  <c r="G6960" i="22"/>
  <c r="M6958" i="22"/>
  <c r="S6957" i="22"/>
  <c r="P6958" i="22"/>
  <c r="Q6958" i="22" s="1"/>
  <c r="U6958" i="22" s="1"/>
  <c r="L6959" i="22"/>
  <c r="M6959" i="22" s="1"/>
  <c r="R6957" i="22"/>
  <c r="J6960" i="22" l="1"/>
  <c r="J6961" i="22" s="1"/>
  <c r="T6960" i="22"/>
  <c r="G6961" i="22"/>
  <c r="K6960" i="22"/>
  <c r="O6960" i="22" s="1"/>
  <c r="S6958" i="22"/>
  <c r="P6959" i="22"/>
  <c r="Q6959" i="22" s="1"/>
  <c r="U6959" i="22" s="1"/>
  <c r="R6958" i="22"/>
  <c r="L6960" i="22"/>
  <c r="N6960" i="22" l="1"/>
  <c r="K6961" i="22"/>
  <c r="O6961" i="22" s="1"/>
  <c r="M6960" i="22"/>
  <c r="T6961" i="22"/>
  <c r="G6962" i="22"/>
  <c r="J6962" i="22" s="1"/>
  <c r="P6960" i="22"/>
  <c r="Q6960" i="22" s="1"/>
  <c r="U6960" i="22" s="1"/>
  <c r="S6959" i="22"/>
  <c r="R6959" i="22"/>
  <c r="K6962" i="22"/>
  <c r="O6962" i="22" s="1"/>
  <c r="N6961" i="22"/>
  <c r="L6961" i="22"/>
  <c r="T6962" i="22" l="1"/>
  <c r="G6963" i="22"/>
  <c r="P6961" i="22"/>
  <c r="Q6961" i="22" s="1"/>
  <c r="U6961" i="22" s="1"/>
  <c r="L6962" i="22"/>
  <c r="M6962" i="22" s="1"/>
  <c r="N6962" i="22"/>
  <c r="J6963" i="22"/>
  <c r="R6960" i="22"/>
  <c r="K6963" i="22"/>
  <c r="O6963" i="22" s="1"/>
  <c r="M6961" i="22"/>
  <c r="S6960" i="22"/>
  <c r="T6963" i="22" l="1"/>
  <c r="G6964" i="22"/>
  <c r="P6962" i="22"/>
  <c r="Q6962" i="22" s="1"/>
  <c r="U6962" i="22" s="1"/>
  <c r="S6961" i="22"/>
  <c r="K6964" i="22"/>
  <c r="O6964" i="22" s="1"/>
  <c r="N6963" i="22"/>
  <c r="L6963" i="22"/>
  <c r="M6963" i="22" s="1"/>
  <c r="R6961" i="22"/>
  <c r="T6964" i="22" l="1"/>
  <c r="G6965" i="22"/>
  <c r="K6965" i="22" s="1"/>
  <c r="O6965" i="22" s="1"/>
  <c r="J6964" i="22"/>
  <c r="N6964" i="22" s="1"/>
  <c r="P6963" i="22"/>
  <c r="Q6963" i="22" s="1"/>
  <c r="U6963" i="22" s="1"/>
  <c r="R6962" i="22"/>
  <c r="L6964" i="22"/>
  <c r="S6962" i="22"/>
  <c r="J6965" i="22" l="1"/>
  <c r="T6965" i="22"/>
  <c r="G6966" i="22"/>
  <c r="P6964" i="22"/>
  <c r="Q6964" i="22" s="1"/>
  <c r="U6964" i="22" s="1"/>
  <c r="S6963" i="22"/>
  <c r="K6966" i="22"/>
  <c r="O6966" i="22" s="1"/>
  <c r="N6965" i="22"/>
  <c r="L6965" i="22"/>
  <c r="M6964" i="22"/>
  <c r="R6963" i="22"/>
  <c r="M6965" i="22" l="1"/>
  <c r="T6966" i="22"/>
  <c r="G6967" i="22"/>
  <c r="J6966" i="22"/>
  <c r="J6967" i="22" s="1"/>
  <c r="P6965" i="22"/>
  <c r="Q6965" i="22" s="1"/>
  <c r="U6965" i="22" s="1"/>
  <c r="R6964" i="22"/>
  <c r="K6967" i="22"/>
  <c r="O6967" i="22" s="1"/>
  <c r="L6966" i="22"/>
  <c r="S6964" i="22"/>
  <c r="M6966" i="22" l="1"/>
  <c r="N6966" i="22"/>
  <c r="T6967" i="22"/>
  <c r="G6968" i="22"/>
  <c r="J6968" i="22" s="1"/>
  <c r="P6966" i="22"/>
  <c r="Q6966" i="22" s="1"/>
  <c r="U6966" i="22" s="1"/>
  <c r="S6965" i="22"/>
  <c r="L6967" i="22"/>
  <c r="M6967" i="22" s="1"/>
  <c r="N6967" i="22"/>
  <c r="R6965" i="22"/>
  <c r="K6968" i="22" l="1"/>
  <c r="O6968" i="22" s="1"/>
  <c r="T6968" i="22"/>
  <c r="G6969" i="22"/>
  <c r="P6967" i="22"/>
  <c r="Q6967" i="22" s="1"/>
  <c r="U6967" i="22" s="1"/>
  <c r="R6966" i="22"/>
  <c r="S6966" i="22"/>
  <c r="L6968" i="22"/>
  <c r="N6968" i="22"/>
  <c r="T6969" i="22" l="1"/>
  <c r="G6970" i="22"/>
  <c r="K6969" i="22"/>
  <c r="O6969" i="22" s="1"/>
  <c r="J6969" i="22"/>
  <c r="N6969" i="22" s="1"/>
  <c r="P6968" i="22"/>
  <c r="Q6968" i="22" s="1"/>
  <c r="U6968" i="22" s="1"/>
  <c r="L6969" i="22"/>
  <c r="M6968" i="22"/>
  <c r="R6967" i="22"/>
  <c r="S6967" i="22"/>
  <c r="K6970" i="22" l="1"/>
  <c r="O6970" i="22" s="1"/>
  <c r="M6969" i="22"/>
  <c r="T6970" i="22"/>
  <c r="G6971" i="22"/>
  <c r="J6970" i="22"/>
  <c r="P6969" i="22"/>
  <c r="Q6969" i="22" s="1"/>
  <c r="U6969" i="22" s="1"/>
  <c r="L6970" i="22"/>
  <c r="S6968" i="22"/>
  <c r="R6968" i="22"/>
  <c r="K6971" i="22" l="1"/>
  <c r="O6971" i="22" s="1"/>
  <c r="M6970" i="22"/>
  <c r="N6970" i="22"/>
  <c r="P6970" i="22" s="1"/>
  <c r="Q6970" i="22" s="1"/>
  <c r="U6970" i="22" s="1"/>
  <c r="T6971" i="22"/>
  <c r="G6972" i="22"/>
  <c r="J6971" i="22"/>
  <c r="N6971" i="22" s="1"/>
  <c r="S6969" i="22"/>
  <c r="L6971" i="22"/>
  <c r="R6969" i="22"/>
  <c r="K6972" i="22" l="1"/>
  <c r="O6972" i="22" s="1"/>
  <c r="J6972" i="22"/>
  <c r="T6972" i="22"/>
  <c r="G6973" i="22"/>
  <c r="M6971" i="22"/>
  <c r="P6971" i="22"/>
  <c r="Q6971" i="22" s="1"/>
  <c r="U6971" i="22" s="1"/>
  <c r="K6973" i="22"/>
  <c r="O6973" i="22" s="1"/>
  <c r="L6972" i="22"/>
  <c r="R6970" i="22"/>
  <c r="S6970" i="22"/>
  <c r="N6972" i="22"/>
  <c r="J6973" i="22"/>
  <c r="T6973" i="22" l="1"/>
  <c r="G6974" i="22"/>
  <c r="K6974" i="22" s="1"/>
  <c r="O6974" i="22" s="1"/>
  <c r="P6972" i="22"/>
  <c r="Q6972" i="22" s="1"/>
  <c r="U6972" i="22" s="1"/>
  <c r="N6973" i="22"/>
  <c r="J6974" i="22"/>
  <c r="S6971" i="22"/>
  <c r="R6971" i="22"/>
  <c r="L6973" i="22"/>
  <c r="M6972" i="22"/>
  <c r="T6974" i="22" l="1"/>
  <c r="G6975" i="22"/>
  <c r="P6973" i="22"/>
  <c r="Q6973" i="22" s="1"/>
  <c r="U6973" i="22" s="1"/>
  <c r="J6975" i="22"/>
  <c r="N6974" i="22"/>
  <c r="L6974" i="22"/>
  <c r="R6972" i="22"/>
  <c r="S6972" i="22"/>
  <c r="K6975" i="22"/>
  <c r="O6975" i="22" s="1"/>
  <c r="M6973" i="22"/>
  <c r="T6975" i="22" l="1"/>
  <c r="G6976" i="22"/>
  <c r="J6976" i="22" s="1"/>
  <c r="P6974" i="22"/>
  <c r="Q6974" i="22" s="1"/>
  <c r="U6974" i="22" s="1"/>
  <c r="L6975" i="22"/>
  <c r="M6975" i="22" s="1"/>
  <c r="R6973" i="22"/>
  <c r="K6976" i="22"/>
  <c r="O6976" i="22" s="1"/>
  <c r="N6975" i="22"/>
  <c r="S6973" i="22"/>
  <c r="M6974" i="22"/>
  <c r="T6976" i="22" l="1"/>
  <c r="G6977" i="22"/>
  <c r="P6975" i="22"/>
  <c r="Q6975" i="22" s="1"/>
  <c r="U6975" i="22" s="1"/>
  <c r="K6977" i="22"/>
  <c r="O6977" i="22" s="1"/>
  <c r="R6974" i="22"/>
  <c r="N6976" i="22"/>
  <c r="S6974" i="22"/>
  <c r="L6976" i="22"/>
  <c r="M6976" i="22" s="1"/>
  <c r="T6977" i="22" l="1"/>
  <c r="G6978" i="22"/>
  <c r="J6977" i="22"/>
  <c r="J6978" i="22" s="1"/>
  <c r="P6976" i="22"/>
  <c r="Q6976" i="22" s="1"/>
  <c r="U6976" i="22" s="1"/>
  <c r="R6975" i="22"/>
  <c r="K6978" i="22"/>
  <c r="O6978" i="22" s="1"/>
  <c r="L6977" i="22"/>
  <c r="S6975" i="22"/>
  <c r="T6978" i="22" l="1"/>
  <c r="G6979" i="22"/>
  <c r="N6977" i="22"/>
  <c r="P6977" i="22" s="1"/>
  <c r="M6977" i="22"/>
  <c r="K6979" i="22"/>
  <c r="O6979" i="22" s="1"/>
  <c r="R6976" i="22"/>
  <c r="L6978" i="22"/>
  <c r="J6979" i="22"/>
  <c r="N6978" i="22"/>
  <c r="S6976" i="22"/>
  <c r="Q6977" i="22" l="1"/>
  <c r="U6977" i="22" s="1"/>
  <c r="T6979" i="22"/>
  <c r="G6980" i="22"/>
  <c r="P6978" i="22"/>
  <c r="Q6978" i="22" s="1"/>
  <c r="U6978" i="22" s="1"/>
  <c r="N6979" i="22"/>
  <c r="L6979" i="22"/>
  <c r="M6979" i="22" s="1"/>
  <c r="K6980" i="22"/>
  <c r="O6980" i="22" s="1"/>
  <c r="M6978" i="22"/>
  <c r="S6977" i="22" l="1"/>
  <c r="R6977" i="22"/>
  <c r="R6978" i="22" s="1"/>
  <c r="P6979" i="22"/>
  <c r="Q6979" i="22" s="1"/>
  <c r="U6979" i="22" s="1"/>
  <c r="T6980" i="22"/>
  <c r="G6981" i="22"/>
  <c r="J6980" i="22"/>
  <c r="N6980" i="22" s="1"/>
  <c r="K6981" i="22"/>
  <c r="O6981" i="22" s="1"/>
  <c r="L6980" i="22"/>
  <c r="S6978" i="22"/>
  <c r="J6981" i="22" l="1"/>
  <c r="M6980" i="22"/>
  <c r="T6981" i="22"/>
  <c r="G6982" i="22"/>
  <c r="J6982" i="22" s="1"/>
  <c r="P6980" i="22"/>
  <c r="Q6980" i="22" s="1"/>
  <c r="U6980" i="22" s="1"/>
  <c r="K6982" i="22"/>
  <c r="O6982" i="22" s="1"/>
  <c r="S6979" i="22"/>
  <c r="N6981" i="22"/>
  <c r="L6981" i="22"/>
  <c r="M6981" i="22" s="1"/>
  <c r="R6979" i="22"/>
  <c r="T6982" i="22" l="1"/>
  <c r="G6983" i="22"/>
  <c r="P6981" i="22"/>
  <c r="Q6981" i="22" s="1"/>
  <c r="U6981" i="22" s="1"/>
  <c r="N6982" i="22"/>
  <c r="J6983" i="22"/>
  <c r="S6980" i="22"/>
  <c r="R6980" i="22"/>
  <c r="L6982" i="22"/>
  <c r="M6982" i="22" s="1"/>
  <c r="K6983" i="22"/>
  <c r="O6983" i="22" s="1"/>
  <c r="T6983" i="22" l="1"/>
  <c r="G6984" i="22"/>
  <c r="P6982" i="22"/>
  <c r="Q6982" i="22" s="1"/>
  <c r="U6982" i="22" s="1"/>
  <c r="R6981" i="22"/>
  <c r="J6984" i="22"/>
  <c r="N6983" i="22"/>
  <c r="S6981" i="22"/>
  <c r="L6983" i="22"/>
  <c r="M6983" i="22" s="1"/>
  <c r="T6984" i="22" l="1"/>
  <c r="G6985" i="22"/>
  <c r="J6985" i="22" s="1"/>
  <c r="K6984" i="22"/>
  <c r="O6984" i="22" s="1"/>
  <c r="R6982" i="22"/>
  <c r="P6983" i="22"/>
  <c r="Q6983" i="22" s="1"/>
  <c r="U6983" i="22" s="1"/>
  <c r="L6984" i="22"/>
  <c r="N6984" i="22"/>
  <c r="S6982" i="22"/>
  <c r="T6985" i="22" l="1"/>
  <c r="G6986" i="22"/>
  <c r="K6985" i="22"/>
  <c r="O6985" i="22" s="1"/>
  <c r="R6983" i="22"/>
  <c r="P6984" i="22"/>
  <c r="Q6984" i="22" s="1"/>
  <c r="U6984" i="22" s="1"/>
  <c r="S6983" i="22"/>
  <c r="N6985" i="22"/>
  <c r="J6986" i="22"/>
  <c r="L6985" i="22"/>
  <c r="M6984" i="22"/>
  <c r="K6986" i="22" l="1"/>
  <c r="O6986" i="22" s="1"/>
  <c r="M6985" i="22"/>
  <c r="T6986" i="22"/>
  <c r="G6987" i="22"/>
  <c r="J6987" i="22" s="1"/>
  <c r="R6984" i="22"/>
  <c r="P6985" i="22"/>
  <c r="Q6985" i="22" s="1"/>
  <c r="U6985" i="22" s="1"/>
  <c r="N6986" i="22"/>
  <c r="S6984" i="22"/>
  <c r="L6986" i="22"/>
  <c r="K6987" i="22" l="1"/>
  <c r="O6987" i="22" s="1"/>
  <c r="T6987" i="22"/>
  <c r="G6988" i="22"/>
  <c r="R6985" i="22"/>
  <c r="P6986" i="22"/>
  <c r="Q6986" i="22" s="1"/>
  <c r="U6986" i="22" s="1"/>
  <c r="L6987" i="22"/>
  <c r="M6986" i="22"/>
  <c r="N6987" i="22"/>
  <c r="J6988" i="22"/>
  <c r="S6985" i="22"/>
  <c r="K6988" i="22" l="1"/>
  <c r="O6988" i="22" s="1"/>
  <c r="T6988" i="22"/>
  <c r="G6989" i="22"/>
  <c r="R6986" i="22"/>
  <c r="P6987" i="22"/>
  <c r="Q6987" i="22" s="1"/>
  <c r="U6987" i="22" s="1"/>
  <c r="S6986" i="22"/>
  <c r="L6988" i="22"/>
  <c r="N6988" i="22"/>
  <c r="J6989" i="22"/>
  <c r="M6987" i="22"/>
  <c r="K6989" i="22" l="1"/>
  <c r="O6989" i="22" s="1"/>
  <c r="M6988" i="22"/>
  <c r="T6989" i="22"/>
  <c r="G6990" i="22"/>
  <c r="P6988" i="22"/>
  <c r="Q6988" i="22" s="1"/>
  <c r="U6988" i="22" s="1"/>
  <c r="R6987" i="22"/>
  <c r="S6987" i="22"/>
  <c r="J6990" i="22"/>
  <c r="N6989" i="22"/>
  <c r="K6990" i="22"/>
  <c r="O6990" i="22" s="1"/>
  <c r="L6989" i="22"/>
  <c r="M6989" i="22" s="1"/>
  <c r="T6990" i="22" l="1"/>
  <c r="G6991" i="22"/>
  <c r="P6989" i="22"/>
  <c r="Q6989" i="22" s="1"/>
  <c r="U6989" i="22" s="1"/>
  <c r="J6991" i="22"/>
  <c r="N6990" i="22"/>
  <c r="S6988" i="22"/>
  <c r="L6990" i="22"/>
  <c r="M6990" i="22" s="1"/>
  <c r="K6991" i="22"/>
  <c r="O6991" i="22" s="1"/>
  <c r="R6988" i="22"/>
  <c r="T6991" i="22" l="1"/>
  <c r="G6992" i="22"/>
  <c r="K6992" i="22" s="1"/>
  <c r="O6992" i="22" s="1"/>
  <c r="P6990" i="22"/>
  <c r="Q6990" i="22" s="1"/>
  <c r="U6990" i="22" s="1"/>
  <c r="S6989" i="22"/>
  <c r="N6991" i="22"/>
  <c r="J6992" i="22"/>
  <c r="R6989" i="22"/>
  <c r="L6991" i="22"/>
  <c r="T6992" i="22" l="1"/>
  <c r="G6993" i="22"/>
  <c r="J6993" i="22" s="1"/>
  <c r="P6991" i="22"/>
  <c r="Q6991" i="22" s="1"/>
  <c r="U6991" i="22" s="1"/>
  <c r="R6990" i="22"/>
  <c r="L6992" i="22"/>
  <c r="M6992" i="22" s="1"/>
  <c r="K6993" i="22"/>
  <c r="O6993" i="22" s="1"/>
  <c r="N6992" i="22"/>
  <c r="M6991" i="22"/>
  <c r="S6990" i="22"/>
  <c r="T6993" i="22" l="1"/>
  <c r="G6994" i="22"/>
  <c r="K6994" i="22" s="1"/>
  <c r="O6994" i="22" s="1"/>
  <c r="P6992" i="22"/>
  <c r="Q6992" i="22" s="1"/>
  <c r="U6992" i="22" s="1"/>
  <c r="R6991" i="22"/>
  <c r="S6991" i="22"/>
  <c r="L6993" i="22"/>
  <c r="M6993" i="22" s="1"/>
  <c r="N6993" i="22"/>
  <c r="J6994" i="22"/>
  <c r="T6994" i="22" l="1"/>
  <c r="G6995" i="22"/>
  <c r="R6992" i="22"/>
  <c r="P6993" i="22"/>
  <c r="Q6993" i="22" s="1"/>
  <c r="U6993" i="22" s="1"/>
  <c r="K6995" i="22"/>
  <c r="O6995" i="22" s="1"/>
  <c r="N6994" i="22"/>
  <c r="J6995" i="22"/>
  <c r="S6992" i="22"/>
  <c r="L6994" i="22"/>
  <c r="M6994" i="22" s="1"/>
  <c r="T6995" i="22" l="1"/>
  <c r="G6996" i="22"/>
  <c r="K6996" i="22" s="1"/>
  <c r="O6996" i="22" s="1"/>
  <c r="R6993" i="22"/>
  <c r="P6994" i="22"/>
  <c r="Q6994" i="22" s="1"/>
  <c r="U6994" i="22" s="1"/>
  <c r="N6995" i="22"/>
  <c r="L6995" i="22"/>
  <c r="M6995" i="22" s="1"/>
  <c r="S6993" i="22"/>
  <c r="T6996" i="22" l="1"/>
  <c r="G6997" i="22"/>
  <c r="K6997" i="22" s="1"/>
  <c r="O6997" i="22" s="1"/>
  <c r="J6996" i="22"/>
  <c r="N6996" i="22" s="1"/>
  <c r="R6994" i="22"/>
  <c r="P6995" i="22"/>
  <c r="Q6995" i="22" s="1"/>
  <c r="U6995" i="22" s="1"/>
  <c r="S6994" i="22"/>
  <c r="L6996" i="22"/>
  <c r="M6996" i="22" l="1"/>
  <c r="J6997" i="22"/>
  <c r="T6997" i="22"/>
  <c r="G6998" i="22"/>
  <c r="R6995" i="22"/>
  <c r="P6996" i="22"/>
  <c r="Q6996" i="22" s="1"/>
  <c r="U6996" i="22" s="1"/>
  <c r="L6997" i="22"/>
  <c r="S6995" i="22"/>
  <c r="K6998" i="22"/>
  <c r="O6998" i="22" s="1"/>
  <c r="J6998" i="22"/>
  <c r="N6997" i="22"/>
  <c r="M6997" i="22" l="1"/>
  <c r="T6998" i="22"/>
  <c r="G6999" i="22"/>
  <c r="R6996" i="22"/>
  <c r="P6997" i="22"/>
  <c r="Q6997" i="22" s="1"/>
  <c r="U6997" i="22" s="1"/>
  <c r="K6999" i="22"/>
  <c r="O6999" i="22" s="1"/>
  <c r="L6998" i="22"/>
  <c r="S6996" i="22"/>
  <c r="N6998" i="22"/>
  <c r="J6999" i="22"/>
  <c r="T6999" i="22" l="1"/>
  <c r="G7000" i="22"/>
  <c r="J7000" i="22" s="1"/>
  <c r="R6997" i="22"/>
  <c r="P6998" i="22"/>
  <c r="Q6998" i="22" s="1"/>
  <c r="U6998" i="22" s="1"/>
  <c r="L6999" i="22"/>
  <c r="M6999" i="22" s="1"/>
  <c r="N6999" i="22"/>
  <c r="M6998" i="22"/>
  <c r="S6997" i="22"/>
  <c r="T7000" i="22" l="1"/>
  <c r="G7001" i="22"/>
  <c r="K7000" i="22"/>
  <c r="O7000" i="22" s="1"/>
  <c r="R6998" i="22"/>
  <c r="P6999" i="22"/>
  <c r="Q6999" i="22" s="1"/>
  <c r="U6999" i="22" s="1"/>
  <c r="S6998" i="22"/>
  <c r="L7000" i="22"/>
  <c r="N7000" i="22"/>
  <c r="J7001" i="22"/>
  <c r="M7000" i="22" l="1"/>
  <c r="K7001" i="22"/>
  <c r="O7001" i="22" s="1"/>
  <c r="T7001" i="22"/>
  <c r="G7002" i="22"/>
  <c r="J7002" i="22" s="1"/>
  <c r="P7000" i="22"/>
  <c r="Q7000" i="22" s="1"/>
  <c r="U7000" i="22" s="1"/>
  <c r="R6999" i="22"/>
  <c r="S6999" i="22"/>
  <c r="N7001" i="22"/>
  <c r="L7001" i="22"/>
  <c r="M7001" i="22" l="1"/>
  <c r="K7002" i="22"/>
  <c r="O7002" i="22" s="1"/>
  <c r="T7002" i="22"/>
  <c r="G7003" i="22"/>
  <c r="P7001" i="22"/>
  <c r="Q7001" i="22" s="1"/>
  <c r="U7001" i="22" s="1"/>
  <c r="L7002" i="22"/>
  <c r="S7000" i="22"/>
  <c r="N7002" i="22"/>
  <c r="J7003" i="22"/>
  <c r="R7000" i="22"/>
  <c r="K7003" i="22" l="1"/>
  <c r="O7003" i="22" s="1"/>
  <c r="T7003" i="22"/>
  <c r="G7004" i="22"/>
  <c r="P7002" i="22"/>
  <c r="Q7002" i="22" s="1"/>
  <c r="U7002" i="22" s="1"/>
  <c r="S7001" i="22"/>
  <c r="K7004" i="22"/>
  <c r="O7004" i="22" s="1"/>
  <c r="L7003" i="22"/>
  <c r="R7001" i="22"/>
  <c r="J7004" i="22"/>
  <c r="N7003" i="22"/>
  <c r="M7002" i="22"/>
  <c r="T7004" i="22" l="1"/>
  <c r="G7005" i="22"/>
  <c r="K7005" i="22" s="1"/>
  <c r="O7005" i="22" s="1"/>
  <c r="P7003" i="22"/>
  <c r="Q7003" i="22" s="1"/>
  <c r="U7003" i="22" s="1"/>
  <c r="R7002" i="22"/>
  <c r="L7004" i="22"/>
  <c r="M7004" i="22" s="1"/>
  <c r="N7004" i="22"/>
  <c r="M7003" i="22"/>
  <c r="S7002" i="22"/>
  <c r="T7005" i="22" l="1"/>
  <c r="G7006" i="22"/>
  <c r="J7005" i="22"/>
  <c r="N7005" i="22" s="1"/>
  <c r="P7004" i="22"/>
  <c r="Q7004" i="22" s="1"/>
  <c r="U7004" i="22" s="1"/>
  <c r="R7003" i="22"/>
  <c r="S7003" i="22"/>
  <c r="L7005" i="22"/>
  <c r="K7006" i="22"/>
  <c r="O7006" i="22" s="1"/>
  <c r="J7006" i="22" l="1"/>
  <c r="N7006" i="22" s="1"/>
  <c r="T7006" i="22"/>
  <c r="G7007" i="22"/>
  <c r="R7004" i="22"/>
  <c r="P7005" i="22"/>
  <c r="Q7005" i="22" s="1"/>
  <c r="U7005" i="22" s="1"/>
  <c r="L7006" i="22"/>
  <c r="M7005" i="22"/>
  <c r="S7004" i="22"/>
  <c r="K7007" i="22"/>
  <c r="O7007" i="22" s="1"/>
  <c r="T7007" i="22" l="1"/>
  <c r="G7008" i="22"/>
  <c r="J7007" i="22"/>
  <c r="J7008" i="22" s="1"/>
  <c r="R7005" i="22"/>
  <c r="P7006" i="22"/>
  <c r="Q7006" i="22" s="1"/>
  <c r="U7006" i="22" s="1"/>
  <c r="L7007" i="22"/>
  <c r="S7005" i="22"/>
  <c r="M7006" i="22"/>
  <c r="K7008" i="22"/>
  <c r="O7008" i="22" s="1"/>
  <c r="N7007" i="22" l="1"/>
  <c r="T7008" i="22"/>
  <c r="G7009" i="22"/>
  <c r="M7007" i="22"/>
  <c r="R7006" i="22"/>
  <c r="P7007" i="22"/>
  <c r="Q7007" i="22" s="1"/>
  <c r="U7007" i="22" s="1"/>
  <c r="N7008" i="22"/>
  <c r="K7009" i="22"/>
  <c r="O7009" i="22" s="1"/>
  <c r="L7008" i="22"/>
  <c r="M7008" i="22" s="1"/>
  <c r="S7006" i="22"/>
  <c r="T7009" i="22" l="1"/>
  <c r="G7010" i="22"/>
  <c r="K7010" i="22" s="1"/>
  <c r="O7010" i="22" s="1"/>
  <c r="J7009" i="22"/>
  <c r="J7010" i="22" s="1"/>
  <c r="R7007" i="22"/>
  <c r="P7008" i="22"/>
  <c r="Q7008" i="22" s="1"/>
  <c r="U7008" i="22" s="1"/>
  <c r="S7007" i="22"/>
  <c r="L7009" i="22"/>
  <c r="N7009" i="22" l="1"/>
  <c r="T7010" i="22"/>
  <c r="G7011" i="22"/>
  <c r="J7011" i="22" s="1"/>
  <c r="P7009" i="22"/>
  <c r="Q7009" i="22" s="1"/>
  <c r="U7009" i="22" s="1"/>
  <c r="R7008" i="22"/>
  <c r="S7008" i="22"/>
  <c r="L7010" i="22"/>
  <c r="M7010" i="22" s="1"/>
  <c r="N7010" i="22"/>
  <c r="M7009" i="22"/>
  <c r="T7011" i="22" l="1"/>
  <c r="G7012" i="22"/>
  <c r="J7012" i="22" s="1"/>
  <c r="K7011" i="22"/>
  <c r="O7011" i="22" s="1"/>
  <c r="P7010" i="22"/>
  <c r="Q7010" i="22" s="1"/>
  <c r="U7010" i="22" s="1"/>
  <c r="N7011" i="22"/>
  <c r="S7009" i="22"/>
  <c r="L7011" i="22"/>
  <c r="R7009" i="22"/>
  <c r="P7011" i="22" l="1"/>
  <c r="Q7011" i="22" s="1"/>
  <c r="U7011" i="22" s="1"/>
  <c r="K7012" i="22"/>
  <c r="O7012" i="22" s="1"/>
  <c r="T7012" i="22"/>
  <c r="G7013" i="22"/>
  <c r="M7011" i="22"/>
  <c r="R7010" i="22"/>
  <c r="L7012" i="22"/>
  <c r="N7012" i="22"/>
  <c r="J7013" i="22"/>
  <c r="S7010" i="22"/>
  <c r="M7012" i="22" l="1"/>
  <c r="K7013" i="22"/>
  <c r="O7013" i="22" s="1"/>
  <c r="T7013" i="22"/>
  <c r="G7014" i="22"/>
  <c r="P7012" i="22"/>
  <c r="Q7012" i="22" s="1"/>
  <c r="U7012" i="22" s="1"/>
  <c r="S7011" i="22"/>
  <c r="R7011" i="22"/>
  <c r="L7013" i="22"/>
  <c r="J7014" i="22"/>
  <c r="N7013" i="22"/>
  <c r="K7014" i="22" l="1"/>
  <c r="O7014" i="22" s="1"/>
  <c r="T7014" i="22"/>
  <c r="G7015" i="22"/>
  <c r="P7013" i="22"/>
  <c r="Q7013" i="22" s="1"/>
  <c r="U7013" i="22" s="1"/>
  <c r="R7012" i="22"/>
  <c r="S7012" i="22"/>
  <c r="L7014" i="22"/>
  <c r="J7015" i="22"/>
  <c r="N7014" i="22"/>
  <c r="M7013" i="22"/>
  <c r="K7015" i="22" l="1"/>
  <c r="O7015" i="22" s="1"/>
  <c r="M7014" i="22"/>
  <c r="T7015" i="22"/>
  <c r="G7016" i="22"/>
  <c r="P7014" i="22"/>
  <c r="Q7014" i="22" s="1"/>
  <c r="U7014" i="22" s="1"/>
  <c r="R7013" i="22"/>
  <c r="S7013" i="22"/>
  <c r="K7016" i="22"/>
  <c r="O7016" i="22" s="1"/>
  <c r="N7015" i="22"/>
  <c r="L7015" i="22"/>
  <c r="T7016" i="22" l="1"/>
  <c r="G7017" i="22"/>
  <c r="J7016" i="22"/>
  <c r="N7016" i="22" s="1"/>
  <c r="P7015" i="22"/>
  <c r="Q7015" i="22" s="1"/>
  <c r="U7015" i="22" s="1"/>
  <c r="J7017" i="22"/>
  <c r="S7014" i="22"/>
  <c r="L7016" i="22"/>
  <c r="M7015" i="22"/>
  <c r="R7014" i="22"/>
  <c r="M7016" i="22" l="1"/>
  <c r="T7017" i="22"/>
  <c r="G7018" i="22"/>
  <c r="K7017" i="22"/>
  <c r="O7017" i="22" s="1"/>
  <c r="P7016" i="22"/>
  <c r="Q7016" i="22" s="1"/>
  <c r="U7016" i="22" s="1"/>
  <c r="R7015" i="22"/>
  <c r="N7017" i="22"/>
  <c r="L7017" i="22"/>
  <c r="S7015" i="22"/>
  <c r="K7018" i="22" l="1"/>
  <c r="O7018" i="22" s="1"/>
  <c r="M7017" i="22"/>
  <c r="T7018" i="22"/>
  <c r="G7019" i="22"/>
  <c r="J7018" i="22"/>
  <c r="J7019" i="22" s="1"/>
  <c r="P7017" i="22"/>
  <c r="Q7017" i="22" s="1"/>
  <c r="U7017" i="22" s="1"/>
  <c r="L7018" i="22"/>
  <c r="S7016" i="22"/>
  <c r="R7016" i="22"/>
  <c r="M7018" i="22" l="1"/>
  <c r="N7018" i="22"/>
  <c r="P7018" i="22" s="1"/>
  <c r="Q7018" i="22" s="1"/>
  <c r="U7018" i="22" s="1"/>
  <c r="T7019" i="22"/>
  <c r="G7020" i="22"/>
  <c r="K7019" i="22"/>
  <c r="O7019" i="22" s="1"/>
  <c r="R7017" i="22"/>
  <c r="S7017" i="22"/>
  <c r="L7019" i="22"/>
  <c r="J7020" i="22"/>
  <c r="N7019" i="22"/>
  <c r="K7020" i="22" l="1"/>
  <c r="O7020" i="22" s="1"/>
  <c r="T7020" i="22"/>
  <c r="G7021" i="22"/>
  <c r="R7018" i="22"/>
  <c r="P7019" i="22"/>
  <c r="Q7019" i="22" s="1"/>
  <c r="U7019" i="22" s="1"/>
  <c r="L7020" i="22"/>
  <c r="S7018" i="22"/>
  <c r="M7019" i="22"/>
  <c r="N7020" i="22"/>
  <c r="J7021" i="22"/>
  <c r="K7021" i="22" l="1"/>
  <c r="O7021" i="22" s="1"/>
  <c r="T7021" i="22"/>
  <c r="G7022" i="22"/>
  <c r="J7022" i="22" s="1"/>
  <c r="R7019" i="22"/>
  <c r="P7020" i="22"/>
  <c r="Q7020" i="22" s="1"/>
  <c r="U7020" i="22" s="1"/>
  <c r="S7019" i="22"/>
  <c r="N7021" i="22"/>
  <c r="L7021" i="22"/>
  <c r="M7020" i="22"/>
  <c r="M7021" i="22" l="1"/>
  <c r="K7022" i="22"/>
  <c r="O7022" i="22" s="1"/>
  <c r="T7022" i="22"/>
  <c r="G7023" i="22"/>
  <c r="J7023" i="22" s="1"/>
  <c r="R7020" i="22"/>
  <c r="P7021" i="22"/>
  <c r="Q7021" i="22" s="1"/>
  <c r="U7021" i="22" s="1"/>
  <c r="L7022" i="22"/>
  <c r="N7022" i="22"/>
  <c r="S7020" i="22"/>
  <c r="K7023" i="22" l="1"/>
  <c r="O7023" i="22" s="1"/>
  <c r="M7022" i="22"/>
  <c r="T7023" i="22"/>
  <c r="G7024" i="22"/>
  <c r="R7021" i="22"/>
  <c r="P7022" i="22"/>
  <c r="Q7022" i="22" s="1"/>
  <c r="U7022" i="22" s="1"/>
  <c r="K7024" i="22"/>
  <c r="O7024" i="22" s="1"/>
  <c r="L7023" i="22"/>
  <c r="N7023" i="22"/>
  <c r="J7024" i="22"/>
  <c r="S7021" i="22"/>
  <c r="T7024" i="22" l="1"/>
  <c r="G7025" i="22"/>
  <c r="T7025" i="22" s="1"/>
  <c r="R7022" i="22"/>
  <c r="P7023" i="22"/>
  <c r="Q7023" i="22" s="1"/>
  <c r="U7023" i="22" s="1"/>
  <c r="S7022" i="22"/>
  <c r="L7024" i="22"/>
  <c r="M7024" i="22" s="1"/>
  <c r="J7025" i="22"/>
  <c r="N7024" i="22"/>
  <c r="K7025" i="22"/>
  <c r="O7025" i="22" s="1"/>
  <c r="M7023" i="22"/>
  <c r="R7023" i="22" l="1"/>
  <c r="P7024" i="22"/>
  <c r="Q7024" i="22" s="1"/>
  <c r="U7024" i="22" s="1"/>
  <c r="L7025" i="22"/>
  <c r="M7025" i="22" s="1"/>
  <c r="S7023" i="22"/>
  <c r="N7025" i="22"/>
  <c r="R7024" i="22" l="1"/>
  <c r="P7025" i="22"/>
  <c r="Q7025" i="22" s="1"/>
  <c r="U7025" i="22" s="1"/>
  <c r="S7024" i="22"/>
  <c r="R7025" i="22" l="1"/>
  <c r="A14" i="22"/>
  <c r="S7025" i="22"/>
</calcChain>
</file>

<file path=xl/sharedStrings.xml><?xml version="1.0" encoding="utf-8"?>
<sst xmlns="http://schemas.openxmlformats.org/spreadsheetml/2006/main" count="1360" uniqueCount="740">
  <si>
    <t>Radiator Type</t>
  </si>
  <si>
    <t>Column Radiators</t>
  </si>
  <si>
    <t>Sq Ft Radiation Per Section</t>
  </si>
  <si>
    <t>Rad Type</t>
  </si>
  <si>
    <t>Column</t>
  </si>
  <si>
    <t>Tube</t>
  </si>
  <si>
    <t>Cast Rad/Conv</t>
  </si>
  <si>
    <t>Cabinet Depth</t>
  </si>
  <si>
    <t>Cabinet Length</t>
  </si>
  <si>
    <t>20-1/2"</t>
  </si>
  <si>
    <t>24-1/2"</t>
  </si>
  <si>
    <t>28-1/2"</t>
  </si>
  <si>
    <t>32-1/2"</t>
  </si>
  <si>
    <t>4-1/2"</t>
  </si>
  <si>
    <t>36-1/2"</t>
  </si>
  <si>
    <t>40-1/2"</t>
  </si>
  <si>
    <t>44-1/2"</t>
  </si>
  <si>
    <t>48-1/2"</t>
  </si>
  <si>
    <t>56-1/2"</t>
  </si>
  <si>
    <t>64-1/2"</t>
  </si>
  <si>
    <t>6-1/2"</t>
  </si>
  <si>
    <t>8-1/2"</t>
  </si>
  <si>
    <t>10-1/2"</t>
  </si>
  <si>
    <t>Copper Cabinet</t>
  </si>
  <si>
    <t>Rad Types</t>
  </si>
  <si>
    <t>Columns</t>
  </si>
  <si>
    <t>Tubes</t>
  </si>
  <si>
    <t>Width</t>
  </si>
  <si>
    <t>Height</t>
  </si>
  <si>
    <t>Height(In)</t>
  </si>
  <si>
    <t>-</t>
  </si>
  <si>
    <t>Total BTUs Radiation</t>
  </si>
  <si>
    <t>Gauge Pressure</t>
  </si>
  <si>
    <t>(psig)</t>
  </si>
  <si>
    <t>Temperature</t>
  </si>
  <si>
    <r>
      <t>(</t>
    </r>
    <r>
      <rPr>
        <b/>
        <i/>
        <vertAlign val="superscript"/>
        <sz val="11"/>
        <color theme="1"/>
        <rFont val="Aptos Narrow"/>
        <family val="2"/>
        <scheme val="minor"/>
      </rPr>
      <t>o</t>
    </r>
    <r>
      <rPr>
        <b/>
        <i/>
        <sz val="11"/>
        <color theme="1"/>
        <rFont val="Aptos Narrow"/>
        <family val="2"/>
        <scheme val="minor"/>
      </rPr>
      <t>F)</t>
    </r>
  </si>
  <si>
    <t>Specific Volume Saturated Vapor</t>
  </si>
  <si>
    <r>
      <t>(ft</t>
    </r>
    <r>
      <rPr>
        <b/>
        <i/>
        <vertAlign val="superscript"/>
        <sz val="11"/>
        <color theme="1"/>
        <rFont val="Aptos Narrow"/>
        <family val="2"/>
        <scheme val="minor"/>
      </rPr>
      <t>3</t>
    </r>
    <r>
      <rPr>
        <b/>
        <i/>
        <sz val="11"/>
        <color theme="1"/>
        <rFont val="Aptos Narrow"/>
        <family val="2"/>
        <scheme val="minor"/>
      </rPr>
      <t>/lb)</t>
    </r>
  </si>
  <si>
    <t>Enthalpy</t>
  </si>
  <si>
    <t>Saturated Liquid</t>
  </si>
  <si>
    <t>(Btu/lb)</t>
  </si>
  <si>
    <t>Evaporated</t>
  </si>
  <si>
    <t>Saturated Vapor</t>
  </si>
  <si>
    <t>PSI</t>
  </si>
  <si>
    <t>F</t>
  </si>
  <si>
    <t>ft3/lb</t>
  </si>
  <si>
    <t>MAIN VENTS</t>
  </si>
  <si>
    <t>1 OZ. CFM</t>
  </si>
  <si>
    <t>2 OZ. CFM</t>
  </si>
  <si>
    <t>3 OZ. CFM</t>
  </si>
  <si>
    <t>Open 1/8" Steel Pipe</t>
  </si>
  <si>
    <t>Open 1/2" Steel Pipe</t>
  </si>
  <si>
    <t>Open 3/4" Steel Pipe</t>
  </si>
  <si>
    <t>Note 1</t>
  </si>
  <si>
    <t>Open 1" Steel Pipe</t>
  </si>
  <si>
    <t>American Radiator Co. Ideal Vac-Vent #822 - (obsolete)</t>
  </si>
  <si>
    <t>Barnes &amp; Jones QV 1 (obsolete)</t>
  </si>
  <si>
    <t>Barnes &amp; Jones Ventrite #75-- (obsolete)</t>
  </si>
  <si>
    <t>Detroit Controls #841 Quick Vent (obsolete)</t>
  </si>
  <si>
    <t>Dole #5 Quick Vent</t>
  </si>
  <si>
    <t>Gorton #1</t>
  </si>
  <si>
    <t>Gorton #2</t>
  </si>
  <si>
    <t>Hoffman #4</t>
  </si>
  <si>
    <t>Hoffman #4A</t>
  </si>
  <si>
    <t>Hoffman #6 Vacuum Valve (obsolete)</t>
  </si>
  <si>
    <t>Hoffman #10 Vapor Vent - (obsolete)</t>
  </si>
  <si>
    <t>Hoffman #11 Vapor Vacuum Vent (obsolete)</t>
  </si>
  <si>
    <t>Hoffman #15 Vacuum Vent (obsolete) Differential Loop</t>
  </si>
  <si>
    <t>Hoffman #16 Vacuum Valve (obsolete)</t>
  </si>
  <si>
    <t>Hoffman #16A Vacuum Valve (obsolete)</t>
  </si>
  <si>
    <t>Hoffman #75</t>
  </si>
  <si>
    <t>Hoffman #76 Vacuum Valve</t>
  </si>
  <si>
    <t>Ideal Htg. Co. "Wafer Style" - - (obsolete)</t>
  </si>
  <si>
    <t>Maid-O-Mist #1 Straight Pattern</t>
  </si>
  <si>
    <t>Marsh #55</t>
  </si>
  <si>
    <t>Mouat Cast Iron 'Bullet' Style (obsolete)</t>
  </si>
  <si>
    <t>Mouat Tri Tube (obsolete)</t>
  </si>
  <si>
    <t>Squires Co. Mouat Series Cast Iron Bullet Style (obsolete)</t>
  </si>
  <si>
    <t>Trane Cast Iron Bullet Style (obsolete)</t>
  </si>
  <si>
    <t>Vent Rite #35</t>
  </si>
  <si>
    <t>Vent Rite #75 (Barnes &amp; Jones Issue) (obsolete)</t>
  </si>
  <si>
    <t>Vent Rite #77</t>
  </si>
  <si>
    <t>Watts SVS-3</t>
  </si>
  <si>
    <t>Warco #3(obsolete)</t>
  </si>
  <si>
    <t>Warco #87 (obsolete)</t>
  </si>
  <si>
    <t>Warren Webster #40-15 Vent Trap (obsolete)</t>
  </si>
  <si>
    <t>Radiator Vents</t>
  </si>
  <si>
    <t>#1 (obsolete) Airmatic</t>
  </si>
  <si>
    <t>American Radiator Co. Detroit Controls #500 Airid (obsolete)</t>
  </si>
  <si>
    <t>ARCO Detroit Controls Multiport Setting 1-- (obsolete)</t>
  </si>
  <si>
    <t>Note 3</t>
  </si>
  <si>
    <t>ARCO Detroit Controls Multiport Setting 2 (obsolete)</t>
  </si>
  <si>
    <t>ARCO Detroit Controls Multiport Setting 3- (obsolete)</t>
  </si>
  <si>
    <t>Detroit Controls Multiport Setting 4 (obsolete) ARCO</t>
  </si>
  <si>
    <t>ARCO Detroit Controls Multiport Setting 5 (obsolete)</t>
  </si>
  <si>
    <t>ARCO Detroit Controls Multiport Setting 6 (obsolete)</t>
  </si>
  <si>
    <t>ARCO Detroit Controls Multiport Setting 7-- (obsolete)</t>
  </si>
  <si>
    <t>Detroit Controls Multiport Setting 8 (obsolete) ARCO</t>
  </si>
  <si>
    <t>ARCO Detroit Controls Multiport Setting 9 (obsolete)</t>
  </si>
  <si>
    <t>ARCO Detroit Controls Multiport Setting 10- (obsolete)</t>
  </si>
  <si>
    <t>Detroit Controls #5000 Airid Variport (obsolete) Low setting</t>
  </si>
  <si>
    <t>NONE</t>
  </si>
  <si>
    <t>Detroit Controls #5000 Airid Variport (obsolete) Med setting</t>
  </si>
  <si>
    <t>Detroit Controls #5000 Airid Variport (obsolete) High setting</t>
  </si>
  <si>
    <t>Dole 1933</t>
  </si>
  <si>
    <t>Dole 1A Setting 1</t>
  </si>
  <si>
    <t>Dole 1A Setting 2</t>
  </si>
  <si>
    <t>Dole 1A Setting 3</t>
  </si>
  <si>
    <t>Dole 1A Setting 4</t>
  </si>
  <si>
    <t>Dole 1A Setting 5</t>
  </si>
  <si>
    <t>Dole 1A Setting 6</t>
  </si>
  <si>
    <t>Dole 1A Setting 1 Modern Version W/Plastic Tongue *Note 4</t>
  </si>
  <si>
    <t>Dole 1A Setting 2 Modern Version W/Plastic Tongue *Note 4</t>
  </si>
  <si>
    <t>Dole 1A Setting 3 Modern Version W/Plastic Tongue *Note 4</t>
  </si>
  <si>
    <t>Dole 1A Setting 4 Modern Version W/Plastic Tongue *Note 4</t>
  </si>
  <si>
    <t>Dole 1A Setting 5 Modern Version W/Plastic Tongue *Note 4</t>
  </si>
  <si>
    <t>Dole 1A Setting 6 Modern Version W/Plastic Tongue *Note 4</t>
  </si>
  <si>
    <t>Dole 1A Setting 7 Modern Version W/Plastic Tongue *Note 4</t>
  </si>
  <si>
    <t>Dole 1A Setting 8 Modern Version W/Plastic Tongue *Note 4</t>
  </si>
  <si>
    <t>Dole 1A Setting 9 Modern Version W/Plastic Tongue *Note 4</t>
  </si>
  <si>
    <t>Dole 1A Setting 10 Modern Version W/Plastic Tongue *Note 4</t>
  </si>
  <si>
    <t>Dole 1A Cap Removed Modern Version W/Plastic Tongue</t>
  </si>
  <si>
    <t>Flair #51 - - (obsolete)</t>
  </si>
  <si>
    <t>Gorton 4</t>
  </si>
  <si>
    <t>Gorton 5</t>
  </si>
  <si>
    <t>Gorton 6</t>
  </si>
  <si>
    <t>Gorton C</t>
  </si>
  <si>
    <t>Gorton D</t>
  </si>
  <si>
    <t>Heat Timer Varivalve Min Setting Angle Pattern</t>
  </si>
  <si>
    <t>Heat Timer Varivalve 50% Setting Angle Pattern</t>
  </si>
  <si>
    <t>Heat Timer Varivalve Max Setting Angle Pattern</t>
  </si>
  <si>
    <t>Heat Timer Varivalve Min Setting Straight Pattern</t>
  </si>
  <si>
    <t>Heat Timer Varivalve 50% Setting Straight Pattern</t>
  </si>
  <si>
    <t>Heat Timer Varivalve Max Setting Straight Pattern</t>
  </si>
  <si>
    <t>Hoffman #1 - - (obsolete)</t>
  </si>
  <si>
    <t>Hoffman 1A Setting 1</t>
  </si>
  <si>
    <t>Hoffman 1A Setting 2</t>
  </si>
  <si>
    <t>Hoffman 1A Setting 3</t>
  </si>
  <si>
    <t>Hoffman 1A Setting 4</t>
  </si>
  <si>
    <t>Hoffman 1A Setting 5</t>
  </si>
  <si>
    <t>Hoffman 1A Setting 6</t>
  </si>
  <si>
    <t>Hoffman #2 Vacuum Vent Non Adjustable - - (obsolete)</t>
  </si>
  <si>
    <t>Hoffman #2 Vacuum Vent Setting 1 - - (obsolete)</t>
  </si>
  <si>
    <t>Hoffman #2 Vacuum Vent Setting 2 - - (obsolete)</t>
  </si>
  <si>
    <t>Hoffman #2 Vacuum Vent Setting 3 - - (obsolete)</t>
  </si>
  <si>
    <t>Hoffman #2 Vacuum Vent Setting 4 - - (obsolete)</t>
  </si>
  <si>
    <t>Hoffman #2 Vacuum Vent Setting 5 - - (obsolete)</t>
  </si>
  <si>
    <t>Hoffman #2 Vacuum Vent Setting 6 - - (obsolete)</t>
  </si>
  <si>
    <t>Hoffman #2A Vacuum Vent Setting 1 - - (obsolete)</t>
  </si>
  <si>
    <t>Hoffman #2A Vacuum Vent Setting 2 - - (obsolete)</t>
  </si>
  <si>
    <t>Hoffman #2A Vacuum Vent Setting 3 - - (obsolete)</t>
  </si>
  <si>
    <t>Hoffman #2A Vacuum Vent Setting 4 - - (obsolete)</t>
  </si>
  <si>
    <t>Hoffman #2A Vacuum Vent Setting 5 - - (obsolete)</t>
  </si>
  <si>
    <t>Hoffman #2A Vacuum Vent Setting 6 - - (obsolete)</t>
  </si>
  <si>
    <t>Hoffman #3 (Paul Vent)</t>
  </si>
  <si>
    <t>Hoffman 40</t>
  </si>
  <si>
    <t>Hoffman 41</t>
  </si>
  <si>
    <t>Hoffman #70 Airport Non Adjustable - - (obsolete)</t>
  </si>
  <si>
    <t>Hoffman #70 Airport Setting #1 - - (obsolete)</t>
  </si>
  <si>
    <t>Hoffman #70 Airport Setting #2 - - (obsolete)</t>
  </si>
  <si>
    <t>Hoffman #70 Airport Setting #3 - - (obsolete)</t>
  </si>
  <si>
    <t>Hoffman #70 Airport Setting #4 - - (obsolete)</t>
  </si>
  <si>
    <t>Hoffman #70 Airport Setting #5 - - (obsolete)</t>
  </si>
  <si>
    <t>Hoffman #70 Airport Setting #6 - - (obsolete)</t>
  </si>
  <si>
    <t>Hoffman #74 Unit Heater Vent</t>
  </si>
  <si>
    <t>Hoffman #500</t>
  </si>
  <si>
    <t>Homart #775.8812</t>
  </si>
  <si>
    <t>Marsh Paul Vent (circa 1901) - - (obsolete)</t>
  </si>
  <si>
    <t>Marsh #3 (Paul Vent) - - (obsolete)</t>
  </si>
  <si>
    <t>Maid-O-Mist 4</t>
  </si>
  <si>
    <t>Maid-O-Mist 5</t>
  </si>
  <si>
    <t>Maid-O-Mist 6</t>
  </si>
  <si>
    <t>Maid-O-Mist C</t>
  </si>
  <si>
    <t>Maid-O-Mist D</t>
  </si>
  <si>
    <t>M.S. Little Co. #L-15 - - (obsolete)</t>
  </si>
  <si>
    <t>National Steam Specialty Co. Paul Vent - - (obsolete)</t>
  </si>
  <si>
    <t>U.S. Radiator #3 Triton - - (obsolete)</t>
  </si>
  <si>
    <t>Ventrite #1 Setting 1</t>
  </si>
  <si>
    <t>Off</t>
  </si>
  <si>
    <t>Ventrite #1 Setting 2</t>
  </si>
  <si>
    <t>Ventrite #1 Setting 3</t>
  </si>
  <si>
    <t>Ventrite #1 Setting 4</t>
  </si>
  <si>
    <t>Ventrite #1 Setting 5</t>
  </si>
  <si>
    <t>Ventrite #1 Setting 6</t>
  </si>
  <si>
    <t>Ventrite #1 Setting 7</t>
  </si>
  <si>
    <t>Ventrite #1 Setting 8</t>
  </si>
  <si>
    <t>Ventrite #2 IVS (obsolete Anderson Manufacturing)</t>
  </si>
  <si>
    <t>Ventrite #11</t>
  </si>
  <si>
    <t>Watts SV</t>
  </si>
  <si>
    <t>Watts SVA setting 1/8</t>
  </si>
  <si>
    <t>Watts SVA setting 1/4</t>
  </si>
  <si>
    <t>Watts SVA setting 1/2 **</t>
  </si>
  <si>
    <t>Watts SVA setting 3/4 **</t>
  </si>
  <si>
    <t>Watts SVA setting 7/8 **</t>
  </si>
  <si>
    <t>Watts SVA setting Full **</t>
  </si>
  <si>
    <t>Barnes &amp; Jones 1/2" #122</t>
  </si>
  <si>
    <t>Dunham #1 1/2" - - (obsolete)</t>
  </si>
  <si>
    <t>Dunham #1 W/B&amp;J Cage Unit</t>
  </si>
  <si>
    <t>Dunham - Bush #1E - - (obsolete)</t>
  </si>
  <si>
    <t>Dunham - Bush #1E W/B&amp;J Cage Unit</t>
  </si>
  <si>
    <t>Hoffman 17C 1/2" W/Dura-Stat Capsule</t>
  </si>
  <si>
    <t>Hoffman 17C W/B&amp;J Cage Unit</t>
  </si>
  <si>
    <t>Hoffman 17D 1/2" Model 1939 - - (obsolete)</t>
  </si>
  <si>
    <t>Ideal Heating Co. Thermostatic 1/2" - - (obsolete)</t>
  </si>
  <si>
    <t>Ideal W/B&amp;J Cage Unit Installed</t>
  </si>
  <si>
    <t>Illinois 1/2" #1G</t>
  </si>
  <si>
    <t>Marsh #1 Reflux - - (obsolete)</t>
  </si>
  <si>
    <t>Marsh #1 Reflux W/B&amp;J Cage Unit</t>
  </si>
  <si>
    <t>Marsh 1N 1/2"</t>
  </si>
  <si>
    <t>Mepco 1/2" #1E</t>
  </si>
  <si>
    <t>Mepco 1/2" #1R</t>
  </si>
  <si>
    <t>Milvaco Model #0 - - (obsolete)</t>
  </si>
  <si>
    <t>Milvaco Model #0 W/B&amp;J Cage Unit</t>
  </si>
  <si>
    <t>Monash #30 1/2"</t>
  </si>
  <si>
    <t>Monash #34 1/2"</t>
  </si>
  <si>
    <t>Monash #38 1/2"</t>
  </si>
  <si>
    <t>Mouat Model 1924 Thermostatic 1/2" - - (obsolete)</t>
  </si>
  <si>
    <t>Mouat 1924 W/B&amp;J Cage Unit Installed</t>
  </si>
  <si>
    <t>Mouat #35 1/2" - - (Obsolete)</t>
  </si>
  <si>
    <t>Mouat #35 1/2" W/B&amp;J Cage Unit Installed</t>
  </si>
  <si>
    <t>Mouat #36 1/2" - - (Obsolete)</t>
  </si>
  <si>
    <t>Mouat #36 1/2" W/B&amp;J Cage Unit Installed</t>
  </si>
  <si>
    <t>Mouat Water Seal Trap 1/2" Oval - - (obsolete)</t>
  </si>
  <si>
    <t>Mouat Water Seal Trap 1/2" Round - - (obsolete)</t>
  </si>
  <si>
    <t>Nicholson #N125</t>
  </si>
  <si>
    <t>Sarco A125 1/2"</t>
  </si>
  <si>
    <t>Sterling 7-50-A-1/2"</t>
  </si>
  <si>
    <t>Trane B1 W/Original Bellows - - (obsolete)</t>
  </si>
  <si>
    <t>Trane B1 W/Modern Trane Element</t>
  </si>
  <si>
    <t>Trane B1 W/B&amp;J Cage Unit</t>
  </si>
  <si>
    <t>Trane 1/2" (no number) - - (obsolete)</t>
  </si>
  <si>
    <t>Warren Webster 02H 1/2" W/B&amp;J Cage Unit</t>
  </si>
  <si>
    <t>Warren Webster 02H 1/2" W/Tunstall Capsule</t>
  </si>
  <si>
    <t>Warren Webster 512H 1/2" W/512A seat (5/16") - - (obsolete)</t>
  </si>
  <si>
    <t>Warren Webster 512H 1/2" W/512S seat (1/4") - - (obsolete)</t>
  </si>
  <si>
    <t>Warren Webster 512H 1/2" W/B&amp;J Cage Unit</t>
  </si>
  <si>
    <t>Warren Webster 712HB 1/2" W/H57 Seat (.368") - - (obsolete)</t>
  </si>
  <si>
    <t>Warren Webster 712 HB 1/2" W/522S Seat (.332") - - (obsolete)</t>
  </si>
  <si>
    <t>Warren Webster 712 HB 1/2" W/B&amp;J Cage Unit</t>
  </si>
  <si>
    <t>Barnes &amp; Jones 3/4" #134A</t>
  </si>
  <si>
    <t>Hoffman 8C 3/4"</t>
  </si>
  <si>
    <t>Mepco 3/4" 2E</t>
  </si>
  <si>
    <t>Monash #48 3/4"</t>
  </si>
  <si>
    <t>Sterling 3/4" #753A</t>
  </si>
  <si>
    <t>Spirax Sarco F&amp;T Traps (FT-15, FT-30, etc.)</t>
  </si>
  <si>
    <t>Hoffman F&amp;T Traps (FT015H, FT015C, etc.)</t>
  </si>
  <si>
    <t>Sterling F&amp;T Traps (vac. to 15 lb.)</t>
  </si>
  <si>
    <t>Barnes &amp; Jones F&amp;T Traps (vac. to 15 lb.)</t>
  </si>
  <si>
    <t>Vent Capacity(3oz)</t>
  </si>
  <si>
    <t>Vent Lines</t>
  </si>
  <si>
    <t>A</t>
  </si>
  <si>
    <t>B</t>
  </si>
  <si>
    <t>C</t>
  </si>
  <si>
    <t>D</t>
  </si>
  <si>
    <t>E</t>
  </si>
  <si>
    <t>G</t>
  </si>
  <si>
    <t>Single Pipe</t>
  </si>
  <si>
    <t>Vent/Trap Type</t>
  </si>
  <si>
    <t>STEAM TRAPS</t>
  </si>
  <si>
    <t>EDR Sqft</t>
  </si>
  <si>
    <t>Steam Density(lb/ft3)</t>
  </si>
  <si>
    <t>ft3/edr</t>
  </si>
  <si>
    <t>,</t>
  </si>
  <si>
    <t>Btu/hr</t>
  </si>
  <si>
    <t>Total EDR</t>
  </si>
  <si>
    <t>Sections list</t>
  </si>
  <si>
    <t>H</t>
  </si>
  <si>
    <t>I</t>
  </si>
  <si>
    <t>J</t>
  </si>
  <si>
    <t>K</t>
  </si>
  <si>
    <t>L</t>
  </si>
  <si>
    <t>M</t>
  </si>
  <si>
    <t>N</t>
  </si>
  <si>
    <t>O</t>
  </si>
  <si>
    <t>Condensate(lb/hr)</t>
  </si>
  <si>
    <t>100°F</t>
  </si>
  <si>
    <t>120°F</t>
  </si>
  <si>
    <t>150°F</t>
  </si>
  <si>
    <t>180°F</t>
  </si>
  <si>
    <t>210°F</t>
  </si>
  <si>
    <t>240°F</t>
  </si>
  <si>
    <t>1/2</t>
  </si>
  <si>
    <t>3/4</t>
  </si>
  <si>
    <t>1 1/4</t>
  </si>
  <si>
    <t>1 1/2</t>
  </si>
  <si>
    <t>2 1/2</t>
  </si>
  <si>
    <t>3 1/2</t>
  </si>
  <si>
    <t>BTU/linear ft</t>
  </si>
  <si>
    <t>in3/ft</t>
  </si>
  <si>
    <t>Pipe Size</t>
  </si>
  <si>
    <t>Branch Supply List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</si>
  <si>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</si>
  <si>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</si>
  <si>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</si>
  <si>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</si>
  <si>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</si>
  <si>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</si>
  <si>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</si>
  <si>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</si>
  <si>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</si>
  <si>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</si>
  <si>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</si>
  <si>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</si>
  <si>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Supply Line List</t>
  </si>
  <si>
    <t>Pressur Drop</t>
  </si>
  <si>
    <t>ID(in)</t>
  </si>
  <si>
    <t>Radiator Pressure(PSI)</t>
  </si>
  <si>
    <t>Pipe Radiation(BTU/hr)</t>
  </si>
  <si>
    <t>Pipe Volume(ft3)</t>
  </si>
  <si>
    <t>Total Vol(ft3)</t>
  </si>
  <si>
    <t>Min PSI</t>
  </si>
  <si>
    <t>Boiler Manufacturer</t>
  </si>
  <si>
    <t>Boiler Model</t>
  </si>
  <si>
    <t>Water @ Waterline(gal)</t>
  </si>
  <si>
    <t>BOILER CALCULATIONS</t>
  </si>
  <si>
    <t>STEAM MAINS CALCULATIONS</t>
  </si>
  <si>
    <t>Riser Size(Schd40)</t>
  </si>
  <si>
    <t>4</t>
  </si>
  <si>
    <t>Water@Waterline(gal)</t>
  </si>
  <si>
    <t>Riser Count</t>
  </si>
  <si>
    <t>Operating Pressure(PSIG)</t>
  </si>
  <si>
    <t>Main Diameter(Schd40)</t>
  </si>
  <si>
    <t>6</t>
  </si>
  <si>
    <t>Enthalpy(BTU/LB)</t>
  </si>
  <si>
    <t>Main Length(ft)</t>
  </si>
  <si>
    <t>Riser Velocity(fps)</t>
  </si>
  <si>
    <t>Steam Rate(Lb/HR)</t>
  </si>
  <si>
    <t>Main Velocity</t>
  </si>
  <si>
    <t>Time to Steam(min)</t>
  </si>
  <si>
    <t>Schd 40 Pipe stats</t>
  </si>
  <si>
    <t>Area(ft2)</t>
  </si>
  <si>
    <t>List generator</t>
  </si>
  <si>
    <t>1</t>
  </si>
  <si>
    <t>2</t>
  </si>
  <si>
    <t>3</t>
  </si>
  <si>
    <t>5</t>
  </si>
  <si>
    <t>BTU/ft @ 210°F</t>
  </si>
  <si>
    <t>Main end pressure(psig)</t>
  </si>
  <si>
    <t>Supply Pipe Size</t>
  </si>
  <si>
    <t>Heat Load(%)</t>
  </si>
  <si>
    <t>Boiler Duty Cycle</t>
  </si>
  <si>
    <t>VENT CALCULATIONS</t>
  </si>
  <si>
    <t>Main Vol(ft3)</t>
  </si>
  <si>
    <t>Radiator Vol(ft3)</t>
  </si>
  <si>
    <t>linear ft3/ft</t>
  </si>
  <si>
    <t>Upfeed Vol(ft3)</t>
  </si>
  <si>
    <t>Total Rad Vent(cfm)</t>
  </si>
  <si>
    <t>Main Vent</t>
  </si>
  <si>
    <t>Main Vent Count</t>
  </si>
  <si>
    <t>Main Vent Cap(cfm)</t>
  </si>
  <si>
    <t>Time to Vent(min)</t>
  </si>
  <si>
    <t>Relavent Calculations</t>
  </si>
  <si>
    <t>Time to Steam(minutes)</t>
  </si>
  <si>
    <t>Time to Vent(minutes)</t>
  </si>
  <si>
    <t>RADIATION CALCULATIONS</t>
  </si>
  <si>
    <t>Radiators(BTU/HR)</t>
  </si>
  <si>
    <t>Radiator Condensate(lbs/hr)</t>
  </si>
  <si>
    <t>Upfeed(BTU/HR)</t>
  </si>
  <si>
    <t>Upfeed Condensate(lb/hr)</t>
  </si>
  <si>
    <t>Pipe Condensate(lb/hr)</t>
  </si>
  <si>
    <t>Main Condensate(lb/hr)</t>
  </si>
  <si>
    <t>Total Radiation(BTU/HR)</t>
  </si>
  <si>
    <t>Total condensate(lb/hr)</t>
  </si>
  <si>
    <t>Main Radiation(BTU/HR)</t>
  </si>
  <si>
    <t>Min Radiator Pressure(psig)</t>
  </si>
  <si>
    <t>Upfeed Length(ft)</t>
  </si>
  <si>
    <t>Section Weight(lbs)</t>
  </si>
  <si>
    <t>Boiler Information</t>
  </si>
  <si>
    <t>Dimensions</t>
  </si>
  <si>
    <t>Sections</t>
  </si>
  <si>
    <t>10-1/2 X 20-1/2</t>
  </si>
  <si>
    <t>Cols/Tubes/(WxL)</t>
  </si>
  <si>
    <t>Tube Radiators</t>
  </si>
  <si>
    <t>Convectors</t>
  </si>
  <si>
    <t>Copper Cabinets</t>
  </si>
  <si>
    <t>Gross Power Output(BTU/HR)</t>
  </si>
  <si>
    <t>Rated Power Input(BTU/HR)</t>
  </si>
  <si>
    <t>Address:</t>
  </si>
  <si>
    <t>Input</t>
  </si>
  <si>
    <t>Output</t>
  </si>
  <si>
    <t>Gross BTU/HR</t>
  </si>
  <si>
    <t>Radiator Output(EDR)</t>
  </si>
  <si>
    <t>TOTAL RADIATION (BTU/HR)</t>
  </si>
  <si>
    <t>Steam Main Output(EDR)</t>
  </si>
  <si>
    <t>Steam Upfeed Output(EDR)</t>
  </si>
  <si>
    <t>NOTES</t>
  </si>
  <si>
    <t>Input MBH (Note 2)</t>
  </si>
  <si>
    <t>Gross Output MBH (Note 2)</t>
  </si>
  <si>
    <t>Sq. Ft. Steam</t>
  </si>
  <si>
    <t>Boiler Water Content Gallons (Steam to Waterline)</t>
  </si>
  <si>
    <t>Approx. Shipping Weight (lbs.)</t>
  </si>
  <si>
    <t>LGB-4</t>
  </si>
  <si>
    <t>LGB-5</t>
  </si>
  <si>
    <t>LGB-6</t>
  </si>
  <si>
    <t>LGB-7</t>
  </si>
  <si>
    <t>LGB-8</t>
  </si>
  <si>
    <t>LGB-9</t>
  </si>
  <si>
    <t>LGB-10</t>
  </si>
  <si>
    <t>LGB-11</t>
  </si>
  <si>
    <t>LGB-12</t>
  </si>
  <si>
    <t>LGB-13</t>
  </si>
  <si>
    <t>LGB-14</t>
  </si>
  <si>
    <t>LGB-15</t>
  </si>
  <si>
    <t>LGB-16</t>
  </si>
  <si>
    <t>LGB-17</t>
  </si>
  <si>
    <t>LGB-18</t>
  </si>
  <si>
    <t>LGB-19</t>
  </si>
  <si>
    <t>LGB-20</t>
  </si>
  <si>
    <t>LGB-21</t>
  </si>
  <si>
    <t>LGB-22</t>
  </si>
  <si>
    <t>LGB-23</t>
  </si>
  <si>
    <t>Manufacturer</t>
  </si>
  <si>
    <t>Weil-Mclain</t>
  </si>
  <si>
    <t>Series 80 - 380</t>
  </si>
  <si>
    <t>Series 80 - 480</t>
  </si>
  <si>
    <t>Series 80 - 580</t>
  </si>
  <si>
    <t>Series 80 - 680</t>
  </si>
  <si>
    <t>Series 80 - 780</t>
  </si>
  <si>
    <t>Series 80 - 880</t>
  </si>
  <si>
    <t>Series 80 - 980</t>
  </si>
  <si>
    <t>Series 80 - 1080</t>
  </si>
  <si>
    <t>Series 80 - 1180</t>
  </si>
  <si>
    <t>Series 80 - 1280</t>
  </si>
  <si>
    <t>Series 88 - 488R</t>
  </si>
  <si>
    <t>Series 88 - 488</t>
  </si>
  <si>
    <t>Series 88 - 588</t>
  </si>
  <si>
    <t>Series 88 - 688</t>
  </si>
  <si>
    <t>Series 88 - 788</t>
  </si>
  <si>
    <t>Series 88 - 788R</t>
  </si>
  <si>
    <t>Series 88 - 888</t>
  </si>
  <si>
    <t>Series 88 - 988R</t>
  </si>
  <si>
    <t>Series 88 - 988</t>
  </si>
  <si>
    <t>Series 88 - 1088R</t>
  </si>
  <si>
    <t>Series 88 - 1088</t>
  </si>
  <si>
    <t>Series 88 - 1188</t>
  </si>
  <si>
    <t>Series 88 - 1288</t>
  </si>
  <si>
    <t>Series 88 - 1388</t>
  </si>
  <si>
    <t>Series 88 - 1488</t>
  </si>
  <si>
    <t>Series 88 - 1588</t>
  </si>
  <si>
    <t>Series 88 - 1688R</t>
  </si>
  <si>
    <t>Series 88 - 1688</t>
  </si>
  <si>
    <t>Series 88 - 1788</t>
  </si>
  <si>
    <t>Series 88 - 1888</t>
  </si>
  <si>
    <t>Series 94 - H-1094</t>
  </si>
  <si>
    <t>Series 94 - H-1194</t>
  </si>
  <si>
    <t>Series 94 - H-1294</t>
  </si>
  <si>
    <t>Series 94 - H-1394</t>
  </si>
  <si>
    <t>Series 94 - H-1494</t>
  </si>
  <si>
    <t>Series 94 - H-1594</t>
  </si>
  <si>
    <t>Series 94 - H-1694</t>
  </si>
  <si>
    <t>Series 94 - H-1794</t>
  </si>
  <si>
    <t>Series 94 - H-1894</t>
  </si>
  <si>
    <t>Series 94 - H-1994</t>
  </si>
  <si>
    <t>Series 94 - H-2094</t>
  </si>
  <si>
    <t>Series 94 - H-2194</t>
  </si>
  <si>
    <t>Series 94 - H-2294</t>
  </si>
  <si>
    <t>Series 94 - H-2394</t>
  </si>
  <si>
    <t>Series 94 - H-2494</t>
  </si>
  <si>
    <t>Series 94 - H-2594</t>
  </si>
  <si>
    <t>Series 94 - H-894</t>
  </si>
  <si>
    <t>Series 94 - H-994</t>
  </si>
  <si>
    <t>*EG-30-</t>
  </si>
  <si>
    <t>*EG-35-</t>
  </si>
  <si>
    <t>*EG-40-</t>
  </si>
  <si>
    <t>*EG-45-</t>
  </si>
  <si>
    <t>*EG-50-</t>
  </si>
  <si>
    <t>*EG-55-</t>
  </si>
  <si>
    <t>*EG-65-</t>
  </si>
  <si>
    <t>EG-75-</t>
  </si>
  <si>
    <t>EGH-85-S</t>
  </si>
  <si>
    <t>EGH-95-S</t>
  </si>
  <si>
    <t>EGH-105-S</t>
  </si>
  <si>
    <t>EGH-115-S</t>
  </si>
  <si>
    <t>EGH-125-S</t>
  </si>
  <si>
    <t>Boiler Selection</t>
  </si>
  <si>
    <t>System Status</t>
  </si>
  <si>
    <t>Trap Operating %</t>
  </si>
  <si>
    <t>V1104H</t>
  </si>
  <si>
    <t>V1105H</t>
  </si>
  <si>
    <t>V1106H</t>
  </si>
  <si>
    <t>V1107H</t>
  </si>
  <si>
    <t>V1108H</t>
  </si>
  <si>
    <t>V1109H</t>
  </si>
  <si>
    <t>V1110H</t>
  </si>
  <si>
    <t>V1111H</t>
  </si>
  <si>
    <t>V1112H</t>
  </si>
  <si>
    <t>V1113H</t>
  </si>
  <si>
    <t>V1114H</t>
  </si>
  <si>
    <t>V1115H</t>
  </si>
  <si>
    <t>V1116H</t>
  </si>
  <si>
    <t>V1117H</t>
  </si>
  <si>
    <t>V1118H</t>
  </si>
  <si>
    <t>V1119H</t>
  </si>
  <si>
    <t>V1120H</t>
  </si>
  <si>
    <t>V1121H</t>
  </si>
  <si>
    <t>V1122H</t>
  </si>
  <si>
    <t>V1123H</t>
  </si>
  <si>
    <t>Burnham</t>
  </si>
  <si>
    <t>V903A</t>
  </si>
  <si>
    <t>V904A</t>
  </si>
  <si>
    <t>V905A</t>
  </si>
  <si>
    <t>V906A</t>
  </si>
  <si>
    <t>V907A</t>
  </si>
  <si>
    <t>V908A</t>
  </si>
  <si>
    <t>V909A</t>
  </si>
  <si>
    <t>V910A</t>
  </si>
  <si>
    <t>V911A</t>
  </si>
  <si>
    <t>V912A</t>
  </si>
  <si>
    <t>STMX075</t>
  </si>
  <si>
    <t>STMX100</t>
  </si>
  <si>
    <t>STMX125</t>
  </si>
  <si>
    <t>STMX150</t>
  </si>
  <si>
    <t>STMX175</t>
  </si>
  <si>
    <t>STMX200</t>
  </si>
  <si>
    <t>STMX250</t>
  </si>
  <si>
    <t>STMX299</t>
  </si>
  <si>
    <t>STMX350</t>
  </si>
  <si>
    <t>STMX399</t>
  </si>
  <si>
    <t>STMX450</t>
  </si>
  <si>
    <t>STMX500</t>
  </si>
  <si>
    <t>STMX550</t>
  </si>
  <si>
    <t>Independence4</t>
  </si>
  <si>
    <t>Independence5</t>
  </si>
  <si>
    <t>Independence6</t>
  </si>
  <si>
    <t>Independence7</t>
  </si>
  <si>
    <t>Independence8</t>
  </si>
  <si>
    <t>Independence9</t>
  </si>
  <si>
    <t>Independence3</t>
  </si>
  <si>
    <t>63-03L</t>
  </si>
  <si>
    <t>63-03</t>
  </si>
  <si>
    <t>63-04L</t>
  </si>
  <si>
    <t>63-04</t>
  </si>
  <si>
    <t>63-05L</t>
  </si>
  <si>
    <t>63-05</t>
  </si>
  <si>
    <t>63-06</t>
  </si>
  <si>
    <t>Peerless</t>
  </si>
  <si>
    <t>SC(T)-05</t>
  </si>
  <si>
    <t>SC(T)-06</t>
  </si>
  <si>
    <t>SC(T)-07</t>
  </si>
  <si>
    <t>SC(T)-08</t>
  </si>
  <si>
    <t>SC(T)-09</t>
  </si>
  <si>
    <t>SC(T)-10</t>
  </si>
  <si>
    <t>64-07</t>
  </si>
  <si>
    <t>64-08</t>
  </si>
  <si>
    <t>64-09</t>
  </si>
  <si>
    <t>64-10</t>
  </si>
  <si>
    <t>64-11</t>
  </si>
  <si>
    <t>64-12</t>
  </si>
  <si>
    <t>TCII-04</t>
  </si>
  <si>
    <t>TCII-05</t>
  </si>
  <si>
    <t>TCII-06</t>
  </si>
  <si>
    <t>TCII-07</t>
  </si>
  <si>
    <t>TCII-08</t>
  </si>
  <si>
    <t>TCII-09</t>
  </si>
  <si>
    <t>TCII-10</t>
  </si>
  <si>
    <t>TCII-11</t>
  </si>
  <si>
    <t>TCII-12</t>
  </si>
  <si>
    <t>TCII-13</t>
  </si>
  <si>
    <t>TCII-14</t>
  </si>
  <si>
    <t>TCII-15</t>
  </si>
  <si>
    <t>TCII-16</t>
  </si>
  <si>
    <t>TCII-17</t>
  </si>
  <si>
    <t>TCII-18</t>
  </si>
  <si>
    <t>LC-04</t>
  </si>
  <si>
    <t>LC-05R</t>
  </si>
  <si>
    <t>LC-05</t>
  </si>
  <si>
    <t>LC-06</t>
  </si>
  <si>
    <t>LC-07</t>
  </si>
  <si>
    <t>LC-08</t>
  </si>
  <si>
    <t>LC-09</t>
  </si>
  <si>
    <t>LC-10</t>
  </si>
  <si>
    <t>LC-11</t>
  </si>
  <si>
    <t>LC-12</t>
  </si>
  <si>
    <t>LCE-13</t>
  </si>
  <si>
    <t>LCE-14</t>
  </si>
  <si>
    <t>LCE-15</t>
  </si>
  <si>
    <t>LCE-16</t>
  </si>
  <si>
    <t>LCE-17</t>
  </si>
  <si>
    <t>LCE-18</t>
  </si>
  <si>
    <t>LCE-19</t>
  </si>
  <si>
    <t>LCE-20</t>
  </si>
  <si>
    <t>LCE-21</t>
  </si>
  <si>
    <t>LCE-22</t>
  </si>
  <si>
    <t>LCE-23</t>
  </si>
  <si>
    <t>LCE-24</t>
  </si>
  <si>
    <t>CC-03</t>
  </si>
  <si>
    <t>CC-04</t>
  </si>
  <si>
    <t>CC-05</t>
  </si>
  <si>
    <t>CC-06</t>
  </si>
  <si>
    <t>CC-07</t>
  </si>
  <si>
    <t>CC-08</t>
  </si>
  <si>
    <t>CC-09</t>
  </si>
  <si>
    <t>CC-10</t>
  </si>
  <si>
    <t>CC-11</t>
  </si>
  <si>
    <t>CC-12</t>
  </si>
  <si>
    <t>211A-05</t>
  </si>
  <si>
    <t>211A-06</t>
  </si>
  <si>
    <t>211A-07</t>
  </si>
  <si>
    <t>211A-08</t>
  </si>
  <si>
    <t>211A-09</t>
  </si>
  <si>
    <t>211A-10</t>
  </si>
  <si>
    <t>211A-11</t>
  </si>
  <si>
    <t>211A-12</t>
  </si>
  <si>
    <t>211A-04</t>
  </si>
  <si>
    <t>211A-13</t>
  </si>
  <si>
    <t>211A-14</t>
  </si>
  <si>
    <t>211A-15</t>
  </si>
  <si>
    <t>211A-16</t>
  </si>
  <si>
    <t>211A-17</t>
  </si>
  <si>
    <t>211A-18</t>
  </si>
  <si>
    <t>211A-19</t>
  </si>
  <si>
    <t>211A-20</t>
  </si>
  <si>
    <t>211A-21</t>
  </si>
  <si>
    <t>211A-22</t>
  </si>
  <si>
    <t>211A-23</t>
  </si>
  <si>
    <t>211A-24</t>
  </si>
  <si>
    <t>211A-25</t>
  </si>
  <si>
    <t>211A-26</t>
  </si>
  <si>
    <t>211A-27</t>
  </si>
  <si>
    <t>211A-28</t>
  </si>
  <si>
    <t>211A-29</t>
  </si>
  <si>
    <t>211A-30</t>
  </si>
  <si>
    <t>211A-31</t>
  </si>
  <si>
    <t>211A-32</t>
  </si>
  <si>
    <t>211A-33</t>
  </si>
  <si>
    <t>211A-34</t>
  </si>
  <si>
    <t>211A-35</t>
  </si>
  <si>
    <t>211A-36</t>
  </si>
  <si>
    <t>211A-37</t>
  </si>
  <si>
    <t>EC(T)-e-03</t>
  </si>
  <si>
    <t>EC(T)-e-04</t>
  </si>
  <si>
    <t>EC(T)-e-05</t>
  </si>
  <si>
    <t>WBV-e-03-085-S</t>
  </si>
  <si>
    <t>WBV-e-03-105-S</t>
  </si>
  <si>
    <t>WBV-e-04-125-S</t>
  </si>
  <si>
    <t>WBV-e-04-150-S</t>
  </si>
  <si>
    <t>63-x-03</t>
  </si>
  <si>
    <t>63-x-04</t>
  </si>
  <si>
    <t>63-x-05</t>
  </si>
  <si>
    <t>63-x-06</t>
  </si>
  <si>
    <t>EC(T)-05†</t>
  </si>
  <si>
    <t>EC(T)-e-06†</t>
  </si>
  <si>
    <t>EC(T)-06†</t>
  </si>
  <si>
    <t>GMGS-75</t>
  </si>
  <si>
    <t>GMGS-112</t>
  </si>
  <si>
    <t>GMGS-150</t>
  </si>
  <si>
    <t>GMGS-187</t>
  </si>
  <si>
    <t>GMGS-225</t>
  </si>
  <si>
    <t>GMGS-262</t>
  </si>
  <si>
    <t>GMGS-299</t>
  </si>
  <si>
    <t>Green Mountain</t>
  </si>
  <si>
    <t>Radiator Weight(lbs)</t>
  </si>
  <si>
    <t>Pipe weight(lbs)</t>
  </si>
  <si>
    <t>Lb/ft</t>
  </si>
  <si>
    <t>Init BTU to Heat Pipes(BTU)</t>
  </si>
  <si>
    <t>Init BTU to Heat Radiators(BTU)</t>
  </si>
  <si>
    <t>Init Time to heat Metal(min)</t>
  </si>
  <si>
    <t>Time to Steady State(min)</t>
  </si>
  <si>
    <t>Manufactuer List</t>
  </si>
  <si>
    <t>Manufacturer Selection</t>
  </si>
  <si>
    <t>Time</t>
  </si>
  <si>
    <t>BTU Output</t>
  </si>
  <si>
    <t>Radiator Heating</t>
  </si>
  <si>
    <t>Time(min)</t>
  </si>
  <si>
    <t>Main Heating</t>
  </si>
  <si>
    <t>Volf(ft3)</t>
  </si>
  <si>
    <t>Main</t>
  </si>
  <si>
    <t>Supplies</t>
  </si>
  <si>
    <t>Radiators</t>
  </si>
  <si>
    <t>BTU Heat</t>
  </si>
  <si>
    <t>Start Temp(f)</t>
  </si>
  <si>
    <t>TTV(min)</t>
  </si>
  <si>
    <t>Radiation(btu/hr)</t>
  </si>
  <si>
    <t>TTH(min)</t>
  </si>
  <si>
    <t>ft3/hr gen</t>
  </si>
  <si>
    <t>Timestep(min)</t>
  </si>
  <si>
    <t>Main Venting(%)</t>
  </si>
  <si>
    <t>Supply Venting(%)</t>
  </si>
  <si>
    <t>Radiator Venting(%)</t>
  </si>
  <si>
    <t>Total Venting</t>
  </si>
  <si>
    <t>Supply Heating</t>
  </si>
  <si>
    <t>Total Radiation(BTU/hr)</t>
  </si>
  <si>
    <t>Condensate Gen(lb/hr)</t>
  </si>
  <si>
    <t>Energy(BTUs)</t>
  </si>
  <si>
    <t>Time to Hourly Output</t>
  </si>
  <si>
    <t>% Load</t>
  </si>
  <si>
    <t>Trap Status</t>
  </si>
  <si>
    <t>Failed-Closed</t>
  </si>
  <si>
    <t>Failed-Open</t>
  </si>
  <si>
    <t>Operational</t>
  </si>
  <si>
    <t>Supply BTU Horizontal Runout</t>
  </si>
  <si>
    <t>Return BTU Return Riser</t>
  </si>
  <si>
    <t>Dry Return BTU</t>
  </si>
  <si>
    <t>Return Size</t>
  </si>
  <si>
    <t>Return Length</t>
  </si>
  <si>
    <t>Equivalent Orifice ID (in)</t>
  </si>
  <si>
    <t>Equivalent Orifice (in)</t>
  </si>
  <si>
    <t>Failed Open Trap Steam Flow(lb/hr)</t>
  </si>
  <si>
    <t>Total Steam Pass Through(lb/hr)</t>
  </si>
  <si>
    <t>FAILED TRAP CALCULATIONS</t>
  </si>
  <si>
    <t>Steam Pass thru(Lb/Hr)</t>
  </si>
  <si>
    <t>BTU/Hr to Condense</t>
  </si>
  <si>
    <t>Lost Steam(Lb/Hr)</t>
  </si>
  <si>
    <t>Lost Heat(BTU/HR)</t>
  </si>
  <si>
    <t>Return Max Radiation(BTU/HR)</t>
  </si>
  <si>
    <t>EDR Ideal</t>
  </si>
  <si>
    <t>Steam Loss(BTU/Hr)</t>
  </si>
  <si>
    <t>Additional Power Input(BTU/HR)</t>
  </si>
  <si>
    <t>Radiator Efficiency %</t>
  </si>
  <si>
    <t>Failed Traps</t>
  </si>
  <si>
    <t>TOTAL RADIATION (EDR)</t>
  </si>
  <si>
    <t>Based on IFGC 2021</t>
  </si>
  <si>
    <t/>
  </si>
  <si>
    <t>Mechanical room volume(ft3)</t>
  </si>
  <si>
    <t>Raw(in2)</t>
  </si>
  <si>
    <t>Adj for mech rm vol(in2)</t>
  </si>
  <si>
    <t>Louver Type</t>
  </si>
  <si>
    <t>Metal</t>
  </si>
  <si>
    <t>Wood</t>
  </si>
  <si>
    <t>Free Area ratio</t>
  </si>
  <si>
    <t>Square  size(in)</t>
  </si>
  <si>
    <t>Adj square size(in)</t>
  </si>
  <si>
    <t>1 Permanent Opening</t>
  </si>
  <si>
    <t>2 Permanent Opening</t>
  </si>
  <si>
    <t>Openining Setup</t>
  </si>
  <si>
    <t>Opening Setup</t>
  </si>
  <si>
    <t>Horizontal</t>
  </si>
  <si>
    <t>Vertical</t>
  </si>
  <si>
    <t>in/btu</t>
  </si>
  <si>
    <t>CFM Required</t>
  </si>
  <si>
    <t>Required Volume(ft3)</t>
  </si>
  <si>
    <t>Mechanical Air Intake</t>
  </si>
  <si>
    <t>1/2"</t>
  </si>
  <si>
    <t>1"</t>
  </si>
  <si>
    <t>1-1/2"</t>
  </si>
  <si>
    <t>2"</t>
  </si>
  <si>
    <t>Main Instulation</t>
  </si>
  <si>
    <t>None</t>
  </si>
  <si>
    <t>Upfeed Insulation</t>
  </si>
  <si>
    <t>Radiator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</si>
</sst>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.0000000"/>
    <numFmt numFmtId="168" formatCode="0.0%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family val="2"/>
      <scheme val="minor"/>
    </font>
    <font>
      <b/>
      <i/>
      <vertAlign val="superscript"/>
      <sz val="11"/>
      <color theme="1"/>
      <name val="Aptos Narrow"/>
      <family val="2"/>
      <scheme val="minor"/>
    </font>
    <font>
      <sz val="9"/>
      <color rgb="FF595959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141412"/>
      <name val="Aptos Narrow"/>
      <scheme val="minor"/>
    </font>
    <font>
      <sz val="11"/>
      <color rgb="FF333D42"/>
      <name val="Consolas"/>
      <family val="3"/>
    </font>
    <font>
      <b/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365F91"/>
        <bgColor rgb="FF365F91"/>
      </patternFill>
    </fill>
    <fill>
      <patternFill patternType="solid">
        <fgColor rgb="FFF2F5F8"/>
        <bgColor rgb="FFF2F5F8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/>
      <bottom/>
      <diagonal/>
    </border>
    <border>
      <left style="medium">
        <color rgb="FFDCDCDC"/>
      </left>
      <right/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EDEDED"/>
      </bottom>
      <diagonal/>
    </border>
    <border>
      <left style="medium">
        <color rgb="FFDCDCDC"/>
      </left>
      <right/>
      <top/>
      <bottom/>
      <diagonal/>
    </border>
    <border>
      <left style="medium">
        <color rgb="FFDCDCDC"/>
      </left>
      <right/>
      <top style="medium">
        <color rgb="FFDCDCDC"/>
      </top>
      <bottom style="medium">
        <color rgb="FFEDEDED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50">
    <xf numFmtId="0" fontId="0" fillId="0" borderId="0" xfId="0"/>
    <xf numFmtId="9" fontId="0" fillId="0" borderId="0" xfId="1" applyFont="1"/>
    <xf numFmtId="1" fontId="0" fillId="0" borderId="0" xfId="0" applyNumberFormat="1"/>
    <xf numFmtId="0" fontId="0" fillId="2" borderId="0" xfId="0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165" fontId="9" fillId="5" borderId="1" xfId="0" applyNumberFormat="1" applyFont="1" applyFill="1" applyBorder="1" applyAlignment="1">
      <alignment horizontal="right"/>
    </xf>
    <xf numFmtId="0" fontId="9" fillId="6" borderId="1" xfId="0" applyFont="1" applyFill="1" applyBorder="1" applyAlignment="1">
      <alignment horizontal="left"/>
    </xf>
    <xf numFmtId="165" fontId="9" fillId="6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left" vertical="center"/>
    </xf>
    <xf numFmtId="0" fontId="0" fillId="3" borderId="4" xfId="0" applyFill="1" applyBorder="1"/>
    <xf numFmtId="0" fontId="0" fillId="0" borderId="5" xfId="0" applyBorder="1"/>
    <xf numFmtId="0" fontId="0" fillId="0" borderId="6" xfId="0" applyBorder="1"/>
    <xf numFmtId="0" fontId="0" fillId="3" borderId="3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 applyBorder="1"/>
    <xf numFmtId="166" fontId="0" fillId="0" borderId="5" xfId="0" applyNumberFormat="1" applyBorder="1"/>
    <xf numFmtId="0" fontId="13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49" fontId="13" fillId="0" borderId="10" xfId="0" applyNumberFormat="1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0" fillId="7" borderId="2" xfId="0" applyFill="1" applyBorder="1"/>
    <xf numFmtId="49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2" borderId="0" xfId="0" applyFont="1" applyFill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6" xfId="0" applyNumberFormat="1" applyBorder="1"/>
    <xf numFmtId="0" fontId="0" fillId="0" borderId="15" xfId="0" applyFill="1" applyBorder="1"/>
    <xf numFmtId="164" fontId="0" fillId="0" borderId="0" xfId="0" applyNumberFormat="1" applyBorder="1"/>
    <xf numFmtId="0" fontId="0" fillId="0" borderId="17" xfId="0" applyFill="1" applyBorder="1"/>
    <xf numFmtId="164" fontId="0" fillId="0" borderId="16" xfId="0" applyNumberFormat="1" applyBorder="1"/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Alignment="1"/>
    <xf numFmtId="0" fontId="16" fillId="0" borderId="25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2" fontId="3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2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 wrapText="1"/>
    </xf>
    <xf numFmtId="2" fontId="3" fillId="0" borderId="1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25" xfId="0" applyNumberFormat="1" applyFont="1" applyFill="1" applyBorder="1" applyAlignment="1">
      <alignment vertical="center" wrapText="1"/>
    </xf>
    <xf numFmtId="2" fontId="3" fillId="0" borderId="28" xfId="0" applyNumberFormat="1" applyFont="1" applyFill="1" applyBorder="1" applyAlignment="1">
      <alignment vertical="center" wrapText="1"/>
    </xf>
    <xf numFmtId="2" fontId="3" fillId="0" borderId="26" xfId="0" applyNumberFormat="1" applyFont="1" applyFill="1" applyBorder="1" applyAlignment="1">
      <alignment vertical="center" wrapText="1"/>
    </xf>
    <xf numFmtId="2" fontId="3" fillId="0" borderId="29" xfId="0" applyNumberFormat="1" applyFont="1" applyFill="1" applyBorder="1" applyAlignment="1">
      <alignment vertical="center" wrapText="1"/>
    </xf>
    <xf numFmtId="2" fontId="3" fillId="0" borderId="26" xfId="0" applyNumberFormat="1" applyFont="1" applyFill="1" applyBorder="1" applyAlignment="1">
      <alignment vertic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2" fontId="3" fillId="0" borderId="25" xfId="0" applyNumberFormat="1" applyFont="1" applyFill="1" applyBorder="1" applyAlignment="1">
      <alignment vertical="center"/>
    </xf>
    <xf numFmtId="2" fontId="16" fillId="0" borderId="25" xfId="0" applyNumberFormat="1" applyFont="1" applyFill="1" applyBorder="1" applyAlignment="1">
      <alignment vertical="center" wrapText="1"/>
    </xf>
    <xf numFmtId="2" fontId="16" fillId="0" borderId="28" xfId="0" applyNumberFormat="1" applyFont="1" applyFill="1" applyBorder="1" applyAlignment="1">
      <alignment vertical="center" wrapText="1"/>
    </xf>
    <xf numFmtId="2" fontId="16" fillId="0" borderId="26" xfId="0" applyNumberFormat="1" applyFont="1" applyFill="1" applyBorder="1" applyAlignment="1">
      <alignment vertical="center" wrapText="1"/>
    </xf>
    <xf numFmtId="2" fontId="16" fillId="0" borderId="0" xfId="0" applyNumberFormat="1" applyFont="1" applyFill="1" applyBorder="1" applyAlignment="1">
      <alignment vertical="center" wrapText="1"/>
    </xf>
    <xf numFmtId="0" fontId="16" fillId="0" borderId="25" xfId="0" applyFont="1" applyFill="1" applyBorder="1" applyAlignment="1">
      <alignment vertical="center" wrapText="1"/>
    </xf>
    <xf numFmtId="0" fontId="16" fillId="0" borderId="26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  <xf numFmtId="1" fontId="0" fillId="0" borderId="6" xfId="0" applyNumberFormat="1" applyBorder="1"/>
    <xf numFmtId="0" fontId="17" fillId="0" borderId="0" xfId="0" applyFont="1"/>
    <xf numFmtId="0" fontId="0" fillId="0" borderId="0" xfId="0" quotePrefix="1"/>
    <xf numFmtId="0" fontId="0" fillId="0" borderId="0" xfId="1" applyNumberFormat="1" applyFont="1"/>
    <xf numFmtId="0" fontId="0" fillId="8" borderId="0" xfId="0" applyFill="1"/>
    <xf numFmtId="0" fontId="0" fillId="8" borderId="15" xfId="0" applyFill="1" applyBorder="1"/>
    <xf numFmtId="1" fontId="0" fillId="0" borderId="0" xfId="0" applyNumberFormat="1" applyBorder="1"/>
    <xf numFmtId="0" fontId="0" fillId="8" borderId="17" xfId="0" applyFill="1" applyBorder="1"/>
    <xf numFmtId="1" fontId="0" fillId="0" borderId="5" xfId="0" applyNumberFormat="1" applyBorder="1"/>
    <xf numFmtId="1" fontId="0" fillId="0" borderId="15" xfId="0" applyNumberFormat="1" applyBorder="1"/>
    <xf numFmtId="164" fontId="0" fillId="0" borderId="15" xfId="0" applyNumberFormat="1" applyBorder="1"/>
    <xf numFmtId="1" fontId="0" fillId="0" borderId="17" xfId="0" applyNumberFormat="1" applyBorder="1"/>
    <xf numFmtId="2" fontId="0" fillId="3" borderId="8" xfId="0" applyNumberFormat="1" applyFill="1" applyBorder="1"/>
    <xf numFmtId="2" fontId="0" fillId="0" borderId="8" xfId="0" applyNumberFormat="1" applyBorder="1"/>
    <xf numFmtId="167" fontId="0" fillId="0" borderId="5" xfId="0" applyNumberFormat="1" applyBorder="1"/>
    <xf numFmtId="9" fontId="0" fillId="0" borderId="16" xfId="1" applyFont="1" applyBorder="1"/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0" fillId="2" borderId="15" xfId="0" applyFill="1" applyBorder="1"/>
    <xf numFmtId="165" fontId="0" fillId="0" borderId="16" xfId="0" applyNumberFormat="1" applyBorder="1"/>
    <xf numFmtId="164" fontId="0" fillId="0" borderId="16" xfId="0" applyNumberFormat="1" applyFont="1" applyBorder="1"/>
    <xf numFmtId="9" fontId="0" fillId="0" borderId="6" xfId="1" applyFont="1" applyBorder="1"/>
    <xf numFmtId="0" fontId="0" fillId="0" borderId="16" xfId="0" applyBorder="1" applyAlignment="1">
      <alignment horizontal="right"/>
    </xf>
    <xf numFmtId="1" fontId="0" fillId="0" borderId="16" xfId="0" applyNumberFormat="1" applyBorder="1" applyAlignment="1">
      <alignment horizontal="right"/>
    </xf>
    <xf numFmtId="0" fontId="0" fillId="0" borderId="16" xfId="0" applyNumberFormat="1" applyBorder="1"/>
    <xf numFmtId="0" fontId="0" fillId="2" borderId="17" xfId="0" applyFill="1" applyBorder="1"/>
    <xf numFmtId="0" fontId="4" fillId="3" borderId="15" xfId="0" applyFont="1" applyFill="1" applyBorder="1"/>
    <xf numFmtId="1" fontId="4" fillId="0" borderId="16" xfId="0" applyNumberFormat="1" applyFont="1" applyBorder="1"/>
    <xf numFmtId="2" fontId="0" fillId="0" borderId="16" xfId="0" applyNumberFormat="1" applyBorder="1"/>
    <xf numFmtId="0" fontId="15" fillId="3" borderId="15" xfId="2" applyFont="1" applyFill="1" applyBorder="1"/>
    <xf numFmtId="168" fontId="0" fillId="0" borderId="0" xfId="1" applyNumberFormat="1" applyFont="1"/>
    <xf numFmtId="0" fontId="0" fillId="0" borderId="35" xfId="0" applyBorder="1"/>
    <xf numFmtId="9" fontId="0" fillId="0" borderId="36" xfId="1" applyFont="1" applyBorder="1"/>
    <xf numFmtId="1" fontId="0" fillId="0" borderId="6" xfId="1" applyNumberFormat="1" applyFont="1" applyBorder="1"/>
    <xf numFmtId="1" fontId="0" fillId="0" borderId="36" xfId="0" applyNumberFormat="1" applyBorder="1"/>
    <xf numFmtId="0" fontId="18" fillId="0" borderId="0" xfId="0" applyFont="1" applyAlignment="1">
      <alignment horizontal="right"/>
    </xf>
    <xf numFmtId="0" fontId="0" fillId="3" borderId="37" xfId="0" applyFill="1" applyBorder="1"/>
    <xf numFmtId="0" fontId="0" fillId="0" borderId="38" xfId="0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0" xfId="0" applyNumberFormat="1"/>
    <xf numFmtId="0" fontId="0" fillId="0" borderId="0" xfId="0" applyFill="1" applyBorder="1"/>
    <xf numFmtId="0" fontId="0" fillId="2" borderId="35" xfId="0" applyFill="1" applyBorder="1"/>
    <xf numFmtId="2" fontId="0" fillId="0" borderId="36" xfId="0" applyNumberFormat="1" applyBorder="1" applyAlignment="1">
      <alignment horizontal="right"/>
    </xf>
  </cellXfs>
  <cellStyles count="3">
    <cellStyle name="Hyperlink" xfId="2" builtinId="8"/>
    <cellStyle name="Normal" xfId="0" builtinId="0"/>
    <cellStyle name="Percent" xfId="1" builtinId="5"/>
  </cellStyles>
  <dxfs count="1">
    <dxf>
      <fill>
        <gradientFill degree="45"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9"/>
          <c:order val="0"/>
          <c:tx>
            <c:strRef>
              <c:f>TimeAnalysis!$U$1</c:f>
              <c:strCache>
                <c:ptCount val="1"/>
                <c:pt idx="0">
                  <c:v>% Load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TimeAnalysis!$G$2:$G$7025</c:f>
              <c:numCache>
                <c:formatCode>General</c:formatCode>
                <c:ptCount val="702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  <c:pt idx="403">
                  <c:v>4.0299999999999585</c:v>
                </c:pt>
                <c:pt idx="404">
                  <c:v>4.0399999999999583</c:v>
                </c:pt>
                <c:pt idx="405">
                  <c:v>4.0499999999999581</c:v>
                </c:pt>
                <c:pt idx="406">
                  <c:v>4.0599999999999579</c:v>
                </c:pt>
                <c:pt idx="407">
                  <c:v>4.0699999999999577</c:v>
                </c:pt>
                <c:pt idx="408">
                  <c:v>4.0799999999999574</c:v>
                </c:pt>
                <c:pt idx="409">
                  <c:v>4.0899999999999572</c:v>
                </c:pt>
                <c:pt idx="410">
                  <c:v>4.099999999999957</c:v>
                </c:pt>
                <c:pt idx="411">
                  <c:v>4.1099999999999568</c:v>
                </c:pt>
                <c:pt idx="412">
                  <c:v>4.1199999999999566</c:v>
                </c:pt>
                <c:pt idx="413">
                  <c:v>4.1299999999999564</c:v>
                </c:pt>
                <c:pt idx="414">
                  <c:v>4.1399999999999562</c:v>
                </c:pt>
                <c:pt idx="415">
                  <c:v>4.1499999999999559</c:v>
                </c:pt>
                <c:pt idx="416">
                  <c:v>4.1599999999999557</c:v>
                </c:pt>
                <c:pt idx="417">
                  <c:v>4.1699999999999555</c:v>
                </c:pt>
                <c:pt idx="418">
                  <c:v>4.1799999999999553</c:v>
                </c:pt>
                <c:pt idx="419">
                  <c:v>4.1899999999999551</c:v>
                </c:pt>
                <c:pt idx="420">
                  <c:v>4.1999999999999549</c:v>
                </c:pt>
                <c:pt idx="421">
                  <c:v>4.2099999999999547</c:v>
                </c:pt>
                <c:pt idx="422">
                  <c:v>4.2199999999999545</c:v>
                </c:pt>
                <c:pt idx="423">
                  <c:v>4.2299999999999542</c:v>
                </c:pt>
                <c:pt idx="424">
                  <c:v>4.239999999999954</c:v>
                </c:pt>
                <c:pt idx="425">
                  <c:v>4.2499999999999538</c:v>
                </c:pt>
                <c:pt idx="426">
                  <c:v>4.2599999999999536</c:v>
                </c:pt>
                <c:pt idx="427">
                  <c:v>4.2699999999999534</c:v>
                </c:pt>
                <c:pt idx="428">
                  <c:v>4.2799999999999532</c:v>
                </c:pt>
                <c:pt idx="429">
                  <c:v>4.289999999999953</c:v>
                </c:pt>
                <c:pt idx="430">
                  <c:v>4.2999999999999527</c:v>
                </c:pt>
                <c:pt idx="431">
                  <c:v>4.3099999999999525</c:v>
                </c:pt>
                <c:pt idx="432">
                  <c:v>4.3199999999999523</c:v>
                </c:pt>
                <c:pt idx="433">
                  <c:v>4.3299999999999521</c:v>
                </c:pt>
                <c:pt idx="434">
                  <c:v>4.3399999999999519</c:v>
                </c:pt>
                <c:pt idx="435">
                  <c:v>4.3499999999999517</c:v>
                </c:pt>
                <c:pt idx="436">
                  <c:v>4.3599999999999515</c:v>
                </c:pt>
                <c:pt idx="437">
                  <c:v>4.3699999999999513</c:v>
                </c:pt>
                <c:pt idx="438">
                  <c:v>4.379999999999951</c:v>
                </c:pt>
                <c:pt idx="439">
                  <c:v>4.3899999999999508</c:v>
                </c:pt>
                <c:pt idx="440">
                  <c:v>4.3999999999999506</c:v>
                </c:pt>
                <c:pt idx="441">
                  <c:v>4.4099999999999504</c:v>
                </c:pt>
                <c:pt idx="442">
                  <c:v>4.4199999999999502</c:v>
                </c:pt>
                <c:pt idx="443">
                  <c:v>4.42999999999995</c:v>
                </c:pt>
                <c:pt idx="444">
                  <c:v>4.4399999999999498</c:v>
                </c:pt>
                <c:pt idx="445">
                  <c:v>4.4499999999999496</c:v>
                </c:pt>
                <c:pt idx="446">
                  <c:v>4.4599999999999493</c:v>
                </c:pt>
                <c:pt idx="447">
                  <c:v>4.4699999999999491</c:v>
                </c:pt>
                <c:pt idx="448">
                  <c:v>4.4799999999999489</c:v>
                </c:pt>
                <c:pt idx="449">
                  <c:v>4.4899999999999487</c:v>
                </c:pt>
                <c:pt idx="450">
                  <c:v>4.4999999999999485</c:v>
                </c:pt>
                <c:pt idx="451">
                  <c:v>4.5099999999999483</c:v>
                </c:pt>
                <c:pt idx="452">
                  <c:v>4.5199999999999481</c:v>
                </c:pt>
                <c:pt idx="453">
                  <c:v>4.5299999999999478</c:v>
                </c:pt>
                <c:pt idx="454">
                  <c:v>4.5399999999999476</c:v>
                </c:pt>
                <c:pt idx="455">
                  <c:v>4.5499999999999474</c:v>
                </c:pt>
                <c:pt idx="456">
                  <c:v>4.5599999999999472</c:v>
                </c:pt>
                <c:pt idx="457">
                  <c:v>4.569999999999947</c:v>
                </c:pt>
                <c:pt idx="458">
                  <c:v>4.5799999999999468</c:v>
                </c:pt>
                <c:pt idx="459">
                  <c:v>4.5899999999999466</c:v>
                </c:pt>
                <c:pt idx="460">
                  <c:v>4.5999999999999464</c:v>
                </c:pt>
                <c:pt idx="461">
                  <c:v>4.6099999999999461</c:v>
                </c:pt>
                <c:pt idx="462">
                  <c:v>4.6199999999999459</c:v>
                </c:pt>
                <c:pt idx="463">
                  <c:v>4.6299999999999457</c:v>
                </c:pt>
                <c:pt idx="464">
                  <c:v>4.6399999999999455</c:v>
                </c:pt>
                <c:pt idx="465">
                  <c:v>4.6499999999999453</c:v>
                </c:pt>
                <c:pt idx="466">
                  <c:v>4.6599999999999451</c:v>
                </c:pt>
                <c:pt idx="467">
                  <c:v>4.6699999999999449</c:v>
                </c:pt>
                <c:pt idx="468">
                  <c:v>4.6799999999999446</c:v>
                </c:pt>
                <c:pt idx="469">
                  <c:v>4.6899999999999444</c:v>
                </c:pt>
                <c:pt idx="470">
                  <c:v>4.6999999999999442</c:v>
                </c:pt>
                <c:pt idx="471">
                  <c:v>4.709999999999944</c:v>
                </c:pt>
                <c:pt idx="472">
                  <c:v>4.7199999999999438</c:v>
                </c:pt>
                <c:pt idx="473">
                  <c:v>4.7299999999999436</c:v>
                </c:pt>
                <c:pt idx="474">
                  <c:v>4.7399999999999434</c:v>
                </c:pt>
                <c:pt idx="475">
                  <c:v>4.7499999999999432</c:v>
                </c:pt>
                <c:pt idx="476">
                  <c:v>4.7599999999999429</c:v>
                </c:pt>
                <c:pt idx="477">
                  <c:v>4.7699999999999427</c:v>
                </c:pt>
                <c:pt idx="478">
                  <c:v>4.7799999999999425</c:v>
                </c:pt>
                <c:pt idx="479">
                  <c:v>4.7899999999999423</c:v>
                </c:pt>
                <c:pt idx="480">
                  <c:v>4.7999999999999421</c:v>
                </c:pt>
                <c:pt idx="481">
                  <c:v>4.8099999999999419</c:v>
                </c:pt>
                <c:pt idx="482">
                  <c:v>4.8199999999999417</c:v>
                </c:pt>
                <c:pt idx="483">
                  <c:v>4.8299999999999415</c:v>
                </c:pt>
                <c:pt idx="484">
                  <c:v>4.8399999999999412</c:v>
                </c:pt>
                <c:pt idx="485">
                  <c:v>4.849999999999941</c:v>
                </c:pt>
                <c:pt idx="486">
                  <c:v>4.8599999999999408</c:v>
                </c:pt>
                <c:pt idx="487">
                  <c:v>4.8699999999999406</c:v>
                </c:pt>
                <c:pt idx="488">
                  <c:v>4.8799999999999404</c:v>
                </c:pt>
                <c:pt idx="489">
                  <c:v>4.8899999999999402</c:v>
                </c:pt>
                <c:pt idx="490">
                  <c:v>4.89999999999994</c:v>
                </c:pt>
                <c:pt idx="491">
                  <c:v>4.9099999999999397</c:v>
                </c:pt>
                <c:pt idx="492">
                  <c:v>4.9199999999999395</c:v>
                </c:pt>
                <c:pt idx="493">
                  <c:v>4.9299999999999393</c:v>
                </c:pt>
                <c:pt idx="494">
                  <c:v>4.9399999999999391</c:v>
                </c:pt>
                <c:pt idx="495">
                  <c:v>4.9499999999999389</c:v>
                </c:pt>
                <c:pt idx="496">
                  <c:v>4.9599999999999387</c:v>
                </c:pt>
                <c:pt idx="497">
                  <c:v>4.9699999999999385</c:v>
                </c:pt>
                <c:pt idx="498">
                  <c:v>4.9799999999999383</c:v>
                </c:pt>
                <c:pt idx="499">
                  <c:v>4.989999999999938</c:v>
                </c:pt>
                <c:pt idx="500">
                  <c:v>4.9999999999999378</c:v>
                </c:pt>
                <c:pt idx="501">
                  <c:v>5.0099999999999376</c:v>
                </c:pt>
                <c:pt idx="502">
                  <c:v>5.0199999999999374</c:v>
                </c:pt>
                <c:pt idx="503">
                  <c:v>5.0299999999999372</c:v>
                </c:pt>
                <c:pt idx="504">
                  <c:v>5.039999999999937</c:v>
                </c:pt>
                <c:pt idx="505">
                  <c:v>5.0499999999999368</c:v>
                </c:pt>
                <c:pt idx="506">
                  <c:v>5.0599999999999365</c:v>
                </c:pt>
                <c:pt idx="507">
                  <c:v>5.0699999999999363</c:v>
                </c:pt>
                <c:pt idx="508">
                  <c:v>5.0799999999999361</c:v>
                </c:pt>
                <c:pt idx="509">
                  <c:v>5.0899999999999359</c:v>
                </c:pt>
                <c:pt idx="510">
                  <c:v>5.0999999999999357</c:v>
                </c:pt>
                <c:pt idx="511">
                  <c:v>5.1099999999999355</c:v>
                </c:pt>
                <c:pt idx="512">
                  <c:v>5.1199999999999353</c:v>
                </c:pt>
                <c:pt idx="513">
                  <c:v>5.1299999999999351</c:v>
                </c:pt>
                <c:pt idx="514">
                  <c:v>5.1399999999999348</c:v>
                </c:pt>
                <c:pt idx="515">
                  <c:v>5.1499999999999346</c:v>
                </c:pt>
                <c:pt idx="516">
                  <c:v>5.1599999999999344</c:v>
                </c:pt>
                <c:pt idx="517">
                  <c:v>5.1699999999999342</c:v>
                </c:pt>
                <c:pt idx="518">
                  <c:v>5.179999999999934</c:v>
                </c:pt>
                <c:pt idx="519">
                  <c:v>5.1899999999999338</c:v>
                </c:pt>
                <c:pt idx="520">
                  <c:v>5.1999999999999336</c:v>
                </c:pt>
                <c:pt idx="521">
                  <c:v>5.2099999999999334</c:v>
                </c:pt>
                <c:pt idx="522">
                  <c:v>5.2199999999999331</c:v>
                </c:pt>
                <c:pt idx="523">
                  <c:v>5.2299999999999329</c:v>
                </c:pt>
                <c:pt idx="524">
                  <c:v>5.2399999999999327</c:v>
                </c:pt>
                <c:pt idx="525">
                  <c:v>5.2499999999999325</c:v>
                </c:pt>
                <c:pt idx="526">
                  <c:v>5.2599999999999323</c:v>
                </c:pt>
                <c:pt idx="527">
                  <c:v>5.2699999999999321</c:v>
                </c:pt>
                <c:pt idx="528">
                  <c:v>5.2799999999999319</c:v>
                </c:pt>
                <c:pt idx="529">
                  <c:v>5.2899999999999316</c:v>
                </c:pt>
                <c:pt idx="530">
                  <c:v>5.2999999999999314</c:v>
                </c:pt>
                <c:pt idx="531">
                  <c:v>5.3099999999999312</c:v>
                </c:pt>
                <c:pt idx="532">
                  <c:v>5.319999999999931</c:v>
                </c:pt>
                <c:pt idx="533">
                  <c:v>5.3299999999999308</c:v>
                </c:pt>
                <c:pt idx="534">
                  <c:v>5.3399999999999306</c:v>
                </c:pt>
                <c:pt idx="535">
                  <c:v>5.3499999999999304</c:v>
                </c:pt>
                <c:pt idx="536">
                  <c:v>5.3599999999999302</c:v>
                </c:pt>
                <c:pt idx="537">
                  <c:v>5.3699999999999299</c:v>
                </c:pt>
                <c:pt idx="538">
                  <c:v>5.3799999999999297</c:v>
                </c:pt>
                <c:pt idx="539">
                  <c:v>5.3899999999999295</c:v>
                </c:pt>
                <c:pt idx="540">
                  <c:v>5.3999999999999293</c:v>
                </c:pt>
                <c:pt idx="541">
                  <c:v>5.4099999999999291</c:v>
                </c:pt>
                <c:pt idx="542">
                  <c:v>5.4199999999999289</c:v>
                </c:pt>
                <c:pt idx="543">
                  <c:v>5.4299999999999287</c:v>
                </c:pt>
                <c:pt idx="544">
                  <c:v>5.4399999999999284</c:v>
                </c:pt>
                <c:pt idx="545">
                  <c:v>5.4499999999999282</c:v>
                </c:pt>
                <c:pt idx="546">
                  <c:v>5.459999999999928</c:v>
                </c:pt>
                <c:pt idx="547">
                  <c:v>5.4699999999999278</c:v>
                </c:pt>
                <c:pt idx="548">
                  <c:v>5.4799999999999276</c:v>
                </c:pt>
                <c:pt idx="549">
                  <c:v>5.4899999999999274</c:v>
                </c:pt>
                <c:pt idx="550">
                  <c:v>5.4999999999999272</c:v>
                </c:pt>
                <c:pt idx="551">
                  <c:v>5.509999999999927</c:v>
                </c:pt>
                <c:pt idx="552">
                  <c:v>5.5199999999999267</c:v>
                </c:pt>
                <c:pt idx="553">
                  <c:v>5.5299999999999265</c:v>
                </c:pt>
                <c:pt idx="554">
                  <c:v>5.5399999999999263</c:v>
                </c:pt>
                <c:pt idx="555">
                  <c:v>5.5499999999999261</c:v>
                </c:pt>
                <c:pt idx="556">
                  <c:v>5.5599999999999259</c:v>
                </c:pt>
                <c:pt idx="557">
                  <c:v>5.5699999999999257</c:v>
                </c:pt>
                <c:pt idx="558">
                  <c:v>5.5799999999999255</c:v>
                </c:pt>
                <c:pt idx="559">
                  <c:v>5.5899999999999253</c:v>
                </c:pt>
                <c:pt idx="560">
                  <c:v>5.599999999999925</c:v>
                </c:pt>
                <c:pt idx="561">
                  <c:v>5.6099999999999248</c:v>
                </c:pt>
                <c:pt idx="562">
                  <c:v>5.6199999999999246</c:v>
                </c:pt>
                <c:pt idx="563">
                  <c:v>5.6299999999999244</c:v>
                </c:pt>
                <c:pt idx="564">
                  <c:v>5.6399999999999242</c:v>
                </c:pt>
                <c:pt idx="565">
                  <c:v>5.649999999999924</c:v>
                </c:pt>
                <c:pt idx="566">
                  <c:v>5.6599999999999238</c:v>
                </c:pt>
                <c:pt idx="567">
                  <c:v>5.6699999999999235</c:v>
                </c:pt>
                <c:pt idx="568">
                  <c:v>5.6799999999999233</c:v>
                </c:pt>
                <c:pt idx="569">
                  <c:v>5.6899999999999231</c:v>
                </c:pt>
                <c:pt idx="570">
                  <c:v>5.6999999999999229</c:v>
                </c:pt>
                <c:pt idx="571">
                  <c:v>5.7099999999999227</c:v>
                </c:pt>
                <c:pt idx="572">
                  <c:v>5.7199999999999225</c:v>
                </c:pt>
                <c:pt idx="573">
                  <c:v>5.7299999999999223</c:v>
                </c:pt>
                <c:pt idx="574">
                  <c:v>5.7399999999999221</c:v>
                </c:pt>
                <c:pt idx="575">
                  <c:v>5.7499999999999218</c:v>
                </c:pt>
                <c:pt idx="576">
                  <c:v>5.7599999999999216</c:v>
                </c:pt>
                <c:pt idx="577">
                  <c:v>5.7699999999999214</c:v>
                </c:pt>
                <c:pt idx="578">
                  <c:v>5.7799999999999212</c:v>
                </c:pt>
                <c:pt idx="579">
                  <c:v>5.789999999999921</c:v>
                </c:pt>
                <c:pt idx="580">
                  <c:v>5.7999999999999208</c:v>
                </c:pt>
                <c:pt idx="581">
                  <c:v>5.8099999999999206</c:v>
                </c:pt>
                <c:pt idx="582">
                  <c:v>5.8199999999999203</c:v>
                </c:pt>
                <c:pt idx="583">
                  <c:v>5.8299999999999201</c:v>
                </c:pt>
                <c:pt idx="584">
                  <c:v>5.8399999999999199</c:v>
                </c:pt>
                <c:pt idx="585">
                  <c:v>5.8499999999999197</c:v>
                </c:pt>
                <c:pt idx="586">
                  <c:v>5.8599999999999195</c:v>
                </c:pt>
                <c:pt idx="587">
                  <c:v>5.8699999999999193</c:v>
                </c:pt>
                <c:pt idx="588">
                  <c:v>5.8799999999999191</c:v>
                </c:pt>
                <c:pt idx="589">
                  <c:v>5.8899999999999189</c:v>
                </c:pt>
                <c:pt idx="590">
                  <c:v>5.8999999999999186</c:v>
                </c:pt>
                <c:pt idx="591">
                  <c:v>5.9099999999999184</c:v>
                </c:pt>
                <c:pt idx="592">
                  <c:v>5.9199999999999182</c:v>
                </c:pt>
                <c:pt idx="593">
                  <c:v>5.929999999999918</c:v>
                </c:pt>
                <c:pt idx="594">
                  <c:v>5.9399999999999178</c:v>
                </c:pt>
                <c:pt idx="595">
                  <c:v>5.9499999999999176</c:v>
                </c:pt>
                <c:pt idx="596">
                  <c:v>5.9599999999999174</c:v>
                </c:pt>
                <c:pt idx="597">
                  <c:v>5.9699999999999172</c:v>
                </c:pt>
                <c:pt idx="598">
                  <c:v>5.9799999999999169</c:v>
                </c:pt>
                <c:pt idx="599">
                  <c:v>5.9899999999999167</c:v>
                </c:pt>
                <c:pt idx="600">
                  <c:v>5.9999999999999165</c:v>
                </c:pt>
                <c:pt idx="601">
                  <c:v>6.0099999999999163</c:v>
                </c:pt>
                <c:pt idx="602">
                  <c:v>6.0199999999999161</c:v>
                </c:pt>
                <c:pt idx="603">
                  <c:v>6.0299999999999159</c:v>
                </c:pt>
                <c:pt idx="604">
                  <c:v>6.0399999999999157</c:v>
                </c:pt>
                <c:pt idx="605">
                  <c:v>6.0499999999999154</c:v>
                </c:pt>
                <c:pt idx="606">
                  <c:v>6.0599999999999152</c:v>
                </c:pt>
                <c:pt idx="607">
                  <c:v>6.069999999999915</c:v>
                </c:pt>
                <c:pt idx="608">
                  <c:v>6.0799999999999148</c:v>
                </c:pt>
                <c:pt idx="609">
                  <c:v>6.0899999999999146</c:v>
                </c:pt>
                <c:pt idx="610">
                  <c:v>6.0999999999999144</c:v>
                </c:pt>
                <c:pt idx="611">
                  <c:v>6.1099999999999142</c:v>
                </c:pt>
                <c:pt idx="612">
                  <c:v>6.119999999999914</c:v>
                </c:pt>
                <c:pt idx="613">
                  <c:v>6.1299999999999137</c:v>
                </c:pt>
                <c:pt idx="614">
                  <c:v>6.1399999999999135</c:v>
                </c:pt>
                <c:pt idx="615">
                  <c:v>6.1499999999999133</c:v>
                </c:pt>
                <c:pt idx="616">
                  <c:v>6.1599999999999131</c:v>
                </c:pt>
                <c:pt idx="617">
                  <c:v>6.1699999999999129</c:v>
                </c:pt>
                <c:pt idx="618">
                  <c:v>6.1799999999999127</c:v>
                </c:pt>
                <c:pt idx="619">
                  <c:v>6.1899999999999125</c:v>
                </c:pt>
                <c:pt idx="620">
                  <c:v>6.1999999999999122</c:v>
                </c:pt>
                <c:pt idx="621">
                  <c:v>6.209999999999912</c:v>
                </c:pt>
                <c:pt idx="622">
                  <c:v>6.2199999999999118</c:v>
                </c:pt>
                <c:pt idx="623">
                  <c:v>6.2299999999999116</c:v>
                </c:pt>
                <c:pt idx="624">
                  <c:v>6.2399999999999114</c:v>
                </c:pt>
                <c:pt idx="625">
                  <c:v>6.2499999999999112</c:v>
                </c:pt>
                <c:pt idx="626">
                  <c:v>6.259999999999911</c:v>
                </c:pt>
                <c:pt idx="627">
                  <c:v>6.2699999999999108</c:v>
                </c:pt>
                <c:pt idx="628">
                  <c:v>6.2799999999999105</c:v>
                </c:pt>
                <c:pt idx="629">
                  <c:v>6.2899999999999103</c:v>
                </c:pt>
                <c:pt idx="630">
                  <c:v>6.2999999999999101</c:v>
                </c:pt>
                <c:pt idx="631">
                  <c:v>6.3099999999999099</c:v>
                </c:pt>
                <c:pt idx="632">
                  <c:v>6.3199999999999097</c:v>
                </c:pt>
                <c:pt idx="633">
                  <c:v>6.3299999999999095</c:v>
                </c:pt>
                <c:pt idx="634">
                  <c:v>6.3399999999999093</c:v>
                </c:pt>
                <c:pt idx="635">
                  <c:v>6.3499999999999091</c:v>
                </c:pt>
                <c:pt idx="636">
                  <c:v>6.3599999999999088</c:v>
                </c:pt>
                <c:pt idx="637">
                  <c:v>6.3699999999999086</c:v>
                </c:pt>
                <c:pt idx="638">
                  <c:v>6.3799999999999084</c:v>
                </c:pt>
                <c:pt idx="639">
                  <c:v>6.3899999999999082</c:v>
                </c:pt>
                <c:pt idx="640">
                  <c:v>6.399999999999908</c:v>
                </c:pt>
                <c:pt idx="641">
                  <c:v>6.4099999999999078</c:v>
                </c:pt>
                <c:pt idx="642">
                  <c:v>6.4199999999999076</c:v>
                </c:pt>
                <c:pt idx="643">
                  <c:v>6.4299999999999073</c:v>
                </c:pt>
                <c:pt idx="644">
                  <c:v>6.4399999999999071</c:v>
                </c:pt>
                <c:pt idx="645">
                  <c:v>6.4499999999999069</c:v>
                </c:pt>
                <c:pt idx="646">
                  <c:v>6.4599999999999067</c:v>
                </c:pt>
                <c:pt idx="647">
                  <c:v>6.4699999999999065</c:v>
                </c:pt>
                <c:pt idx="648">
                  <c:v>6.4799999999999063</c:v>
                </c:pt>
                <c:pt idx="649">
                  <c:v>6.4899999999999061</c:v>
                </c:pt>
                <c:pt idx="650">
                  <c:v>6.4999999999999059</c:v>
                </c:pt>
                <c:pt idx="651">
                  <c:v>6.5099999999999056</c:v>
                </c:pt>
                <c:pt idx="652">
                  <c:v>6.5199999999999054</c:v>
                </c:pt>
                <c:pt idx="653">
                  <c:v>6.5299999999999052</c:v>
                </c:pt>
                <c:pt idx="654">
                  <c:v>6.539999999999905</c:v>
                </c:pt>
                <c:pt idx="655">
                  <c:v>6.5499999999999048</c:v>
                </c:pt>
                <c:pt idx="656">
                  <c:v>6.5599999999999046</c:v>
                </c:pt>
                <c:pt idx="657">
                  <c:v>6.5699999999999044</c:v>
                </c:pt>
                <c:pt idx="658">
                  <c:v>6.5799999999999041</c:v>
                </c:pt>
                <c:pt idx="659">
                  <c:v>6.5899999999999039</c:v>
                </c:pt>
                <c:pt idx="660">
                  <c:v>6.5999999999999037</c:v>
                </c:pt>
                <c:pt idx="661">
                  <c:v>6.6099999999999035</c:v>
                </c:pt>
                <c:pt idx="662">
                  <c:v>6.6199999999999033</c:v>
                </c:pt>
                <c:pt idx="663">
                  <c:v>6.6299999999999031</c:v>
                </c:pt>
                <c:pt idx="664">
                  <c:v>6.6399999999999029</c:v>
                </c:pt>
                <c:pt idx="665">
                  <c:v>6.6499999999999027</c:v>
                </c:pt>
                <c:pt idx="666">
                  <c:v>6.6599999999999024</c:v>
                </c:pt>
                <c:pt idx="667">
                  <c:v>6.6699999999999022</c:v>
                </c:pt>
                <c:pt idx="668">
                  <c:v>6.679999999999902</c:v>
                </c:pt>
                <c:pt idx="669">
                  <c:v>6.6899999999999018</c:v>
                </c:pt>
                <c:pt idx="670">
                  <c:v>6.6999999999999016</c:v>
                </c:pt>
                <c:pt idx="671">
                  <c:v>6.7099999999999014</c:v>
                </c:pt>
                <c:pt idx="672">
                  <c:v>6.7199999999999012</c:v>
                </c:pt>
                <c:pt idx="673">
                  <c:v>6.729999999999901</c:v>
                </c:pt>
                <c:pt idx="674">
                  <c:v>6.7399999999999007</c:v>
                </c:pt>
                <c:pt idx="675">
                  <c:v>6.7499999999999005</c:v>
                </c:pt>
                <c:pt idx="676">
                  <c:v>6.7599999999999003</c:v>
                </c:pt>
                <c:pt idx="677">
                  <c:v>6.7699999999999001</c:v>
                </c:pt>
                <c:pt idx="678">
                  <c:v>6.7799999999998999</c:v>
                </c:pt>
                <c:pt idx="679">
                  <c:v>6.7899999999998997</c:v>
                </c:pt>
                <c:pt idx="680">
                  <c:v>6.7999999999998995</c:v>
                </c:pt>
                <c:pt idx="681">
                  <c:v>6.8099999999998992</c:v>
                </c:pt>
                <c:pt idx="682">
                  <c:v>6.819999999999899</c:v>
                </c:pt>
                <c:pt idx="683">
                  <c:v>6.8299999999998988</c:v>
                </c:pt>
                <c:pt idx="684">
                  <c:v>6.8399999999998986</c:v>
                </c:pt>
                <c:pt idx="685">
                  <c:v>6.8499999999998984</c:v>
                </c:pt>
                <c:pt idx="686">
                  <c:v>6.8599999999998982</c:v>
                </c:pt>
                <c:pt idx="687">
                  <c:v>6.869999999999898</c:v>
                </c:pt>
                <c:pt idx="688">
                  <c:v>6.8799999999998978</c:v>
                </c:pt>
                <c:pt idx="689">
                  <c:v>6.8899999999998975</c:v>
                </c:pt>
                <c:pt idx="690">
                  <c:v>6.8999999999998973</c:v>
                </c:pt>
                <c:pt idx="691">
                  <c:v>6.9099999999998971</c:v>
                </c:pt>
                <c:pt idx="692">
                  <c:v>6.9199999999998969</c:v>
                </c:pt>
                <c:pt idx="693">
                  <c:v>6.9299999999998967</c:v>
                </c:pt>
                <c:pt idx="694">
                  <c:v>6.9399999999998965</c:v>
                </c:pt>
                <c:pt idx="695">
                  <c:v>6.9499999999998963</c:v>
                </c:pt>
                <c:pt idx="696">
                  <c:v>6.959999999999896</c:v>
                </c:pt>
                <c:pt idx="697">
                  <c:v>6.9699999999998958</c:v>
                </c:pt>
                <c:pt idx="698">
                  <c:v>6.9799999999998956</c:v>
                </c:pt>
                <c:pt idx="699">
                  <c:v>6.9899999999998954</c:v>
                </c:pt>
                <c:pt idx="700">
                  <c:v>6.9999999999998952</c:v>
                </c:pt>
                <c:pt idx="701">
                  <c:v>7.009999999999895</c:v>
                </c:pt>
                <c:pt idx="702">
                  <c:v>7.0199999999998948</c:v>
                </c:pt>
                <c:pt idx="703">
                  <c:v>7.0299999999998946</c:v>
                </c:pt>
                <c:pt idx="704">
                  <c:v>7.0399999999998943</c:v>
                </c:pt>
                <c:pt idx="705">
                  <c:v>7.0499999999998941</c:v>
                </c:pt>
                <c:pt idx="706">
                  <c:v>7.0599999999998939</c:v>
                </c:pt>
                <c:pt idx="707">
                  <c:v>7.0699999999998937</c:v>
                </c:pt>
                <c:pt idx="708">
                  <c:v>7.0799999999998935</c:v>
                </c:pt>
                <c:pt idx="709">
                  <c:v>7.0899999999998933</c:v>
                </c:pt>
                <c:pt idx="710">
                  <c:v>7.0999999999998931</c:v>
                </c:pt>
                <c:pt idx="711">
                  <c:v>7.1099999999998929</c:v>
                </c:pt>
                <c:pt idx="712">
                  <c:v>7.1199999999998926</c:v>
                </c:pt>
                <c:pt idx="713">
                  <c:v>7.1299999999998924</c:v>
                </c:pt>
                <c:pt idx="714">
                  <c:v>7.1399999999998922</c:v>
                </c:pt>
                <c:pt idx="715">
                  <c:v>7.149999999999892</c:v>
                </c:pt>
                <c:pt idx="716">
                  <c:v>7.1599999999998918</c:v>
                </c:pt>
                <c:pt idx="717">
                  <c:v>7.1699999999998916</c:v>
                </c:pt>
                <c:pt idx="718">
                  <c:v>7.1799999999998914</c:v>
                </c:pt>
                <c:pt idx="719">
                  <c:v>7.1899999999998911</c:v>
                </c:pt>
                <c:pt idx="720">
                  <c:v>7.1999999999998909</c:v>
                </c:pt>
                <c:pt idx="721">
                  <c:v>7.2099999999998907</c:v>
                </c:pt>
                <c:pt idx="722">
                  <c:v>7.2199999999998905</c:v>
                </c:pt>
                <c:pt idx="723">
                  <c:v>7.2299999999998903</c:v>
                </c:pt>
                <c:pt idx="724">
                  <c:v>7.2399999999998901</c:v>
                </c:pt>
                <c:pt idx="725">
                  <c:v>7.2499999999998899</c:v>
                </c:pt>
                <c:pt idx="726">
                  <c:v>7.2599999999998897</c:v>
                </c:pt>
                <c:pt idx="727">
                  <c:v>7.2699999999998894</c:v>
                </c:pt>
                <c:pt idx="728">
                  <c:v>7.2799999999998892</c:v>
                </c:pt>
                <c:pt idx="729">
                  <c:v>7.289999999999889</c:v>
                </c:pt>
                <c:pt idx="730">
                  <c:v>7.2999999999998888</c:v>
                </c:pt>
                <c:pt idx="731">
                  <c:v>7.3099999999998886</c:v>
                </c:pt>
                <c:pt idx="732">
                  <c:v>7.3199999999998884</c:v>
                </c:pt>
                <c:pt idx="733">
                  <c:v>7.3299999999998882</c:v>
                </c:pt>
                <c:pt idx="734">
                  <c:v>7.3399999999998879</c:v>
                </c:pt>
                <c:pt idx="735">
                  <c:v>7.3499999999998877</c:v>
                </c:pt>
                <c:pt idx="736">
                  <c:v>7.3599999999998875</c:v>
                </c:pt>
                <c:pt idx="737">
                  <c:v>7.3699999999998873</c:v>
                </c:pt>
                <c:pt idx="738">
                  <c:v>7.3799999999998871</c:v>
                </c:pt>
                <c:pt idx="739">
                  <c:v>7.3899999999998869</c:v>
                </c:pt>
                <c:pt idx="740">
                  <c:v>7.3999999999998867</c:v>
                </c:pt>
                <c:pt idx="741">
                  <c:v>7.4099999999998865</c:v>
                </c:pt>
                <c:pt idx="742">
                  <c:v>7.4199999999998862</c:v>
                </c:pt>
                <c:pt idx="743">
                  <c:v>7.429999999999886</c:v>
                </c:pt>
                <c:pt idx="744">
                  <c:v>7.4399999999998858</c:v>
                </c:pt>
                <c:pt idx="745">
                  <c:v>7.4499999999998856</c:v>
                </c:pt>
                <c:pt idx="746">
                  <c:v>7.4599999999998854</c:v>
                </c:pt>
                <c:pt idx="747">
                  <c:v>7.4699999999998852</c:v>
                </c:pt>
                <c:pt idx="748">
                  <c:v>7.479999999999885</c:v>
                </c:pt>
                <c:pt idx="749">
                  <c:v>7.4899999999998847</c:v>
                </c:pt>
                <c:pt idx="750">
                  <c:v>7.4999999999998845</c:v>
                </c:pt>
                <c:pt idx="751">
                  <c:v>7.5099999999998843</c:v>
                </c:pt>
                <c:pt idx="752">
                  <c:v>7.5199999999998841</c:v>
                </c:pt>
                <c:pt idx="753">
                  <c:v>7.5299999999998839</c:v>
                </c:pt>
                <c:pt idx="754">
                  <c:v>7.5399999999998837</c:v>
                </c:pt>
                <c:pt idx="755">
                  <c:v>7.5499999999998835</c:v>
                </c:pt>
                <c:pt idx="756">
                  <c:v>7.5599999999998833</c:v>
                </c:pt>
                <c:pt idx="757">
                  <c:v>7.569999999999883</c:v>
                </c:pt>
                <c:pt idx="758">
                  <c:v>7.5799999999998828</c:v>
                </c:pt>
                <c:pt idx="759">
                  <c:v>7.5899999999998826</c:v>
                </c:pt>
                <c:pt idx="760">
                  <c:v>7.5999999999998824</c:v>
                </c:pt>
                <c:pt idx="761">
                  <c:v>7.6099999999998822</c:v>
                </c:pt>
                <c:pt idx="762">
                  <c:v>7.619999999999882</c:v>
                </c:pt>
                <c:pt idx="763">
                  <c:v>7.6299999999998818</c:v>
                </c:pt>
                <c:pt idx="764">
                  <c:v>7.6399999999998816</c:v>
                </c:pt>
                <c:pt idx="765">
                  <c:v>7.6499999999998813</c:v>
                </c:pt>
                <c:pt idx="766">
                  <c:v>7.6599999999998811</c:v>
                </c:pt>
                <c:pt idx="767">
                  <c:v>7.6699999999998809</c:v>
                </c:pt>
                <c:pt idx="768">
                  <c:v>7.6799999999998807</c:v>
                </c:pt>
                <c:pt idx="769">
                  <c:v>7.6899999999998805</c:v>
                </c:pt>
                <c:pt idx="770">
                  <c:v>7.6999999999998803</c:v>
                </c:pt>
                <c:pt idx="771">
                  <c:v>7.7099999999998801</c:v>
                </c:pt>
                <c:pt idx="772">
                  <c:v>7.7199999999998798</c:v>
                </c:pt>
                <c:pt idx="773">
                  <c:v>7.7299999999998796</c:v>
                </c:pt>
                <c:pt idx="774">
                  <c:v>7.7399999999998794</c:v>
                </c:pt>
                <c:pt idx="775">
                  <c:v>7.7499999999998792</c:v>
                </c:pt>
                <c:pt idx="776">
                  <c:v>7.759999999999879</c:v>
                </c:pt>
                <c:pt idx="777">
                  <c:v>7.7699999999998788</c:v>
                </c:pt>
                <c:pt idx="778">
                  <c:v>7.7799999999998786</c:v>
                </c:pt>
                <c:pt idx="779">
                  <c:v>7.7899999999998784</c:v>
                </c:pt>
                <c:pt idx="780">
                  <c:v>7.7999999999998781</c:v>
                </c:pt>
                <c:pt idx="781">
                  <c:v>7.8099999999998779</c:v>
                </c:pt>
                <c:pt idx="782">
                  <c:v>7.8199999999998777</c:v>
                </c:pt>
                <c:pt idx="783">
                  <c:v>7.8299999999998775</c:v>
                </c:pt>
                <c:pt idx="784">
                  <c:v>7.8399999999998773</c:v>
                </c:pt>
                <c:pt idx="785">
                  <c:v>7.8499999999998771</c:v>
                </c:pt>
                <c:pt idx="786">
                  <c:v>7.8599999999998769</c:v>
                </c:pt>
                <c:pt idx="787">
                  <c:v>7.8699999999998766</c:v>
                </c:pt>
                <c:pt idx="788">
                  <c:v>7.8799999999998764</c:v>
                </c:pt>
                <c:pt idx="789">
                  <c:v>7.8899999999998762</c:v>
                </c:pt>
                <c:pt idx="790">
                  <c:v>7.899999999999876</c:v>
                </c:pt>
                <c:pt idx="791">
                  <c:v>7.9099999999998758</c:v>
                </c:pt>
                <c:pt idx="792">
                  <c:v>7.9199999999998756</c:v>
                </c:pt>
                <c:pt idx="793">
                  <c:v>7.9299999999998754</c:v>
                </c:pt>
                <c:pt idx="794">
                  <c:v>7.9399999999998752</c:v>
                </c:pt>
                <c:pt idx="795">
                  <c:v>7.9499999999998749</c:v>
                </c:pt>
                <c:pt idx="796">
                  <c:v>7.9599999999998747</c:v>
                </c:pt>
                <c:pt idx="797">
                  <c:v>7.9699999999998745</c:v>
                </c:pt>
                <c:pt idx="798">
                  <c:v>7.9799999999998743</c:v>
                </c:pt>
                <c:pt idx="799">
                  <c:v>7.9899999999998741</c:v>
                </c:pt>
                <c:pt idx="800">
                  <c:v>7.9999999999998739</c:v>
                </c:pt>
                <c:pt idx="801">
                  <c:v>8.0099999999998737</c:v>
                </c:pt>
                <c:pt idx="802">
                  <c:v>8.0199999999998735</c:v>
                </c:pt>
                <c:pt idx="803">
                  <c:v>8.0299999999998732</c:v>
                </c:pt>
                <c:pt idx="804">
                  <c:v>8.039999999999873</c:v>
                </c:pt>
                <c:pt idx="805">
                  <c:v>8.0499999999998728</c:v>
                </c:pt>
                <c:pt idx="806">
                  <c:v>8.0599999999998726</c:v>
                </c:pt>
                <c:pt idx="807">
                  <c:v>8.0699999999998724</c:v>
                </c:pt>
                <c:pt idx="808">
                  <c:v>8.0799999999998722</c:v>
                </c:pt>
                <c:pt idx="809">
                  <c:v>8.089999999999872</c:v>
                </c:pt>
                <c:pt idx="810">
                  <c:v>8.0999999999998717</c:v>
                </c:pt>
                <c:pt idx="811">
                  <c:v>8.1099999999998715</c:v>
                </c:pt>
                <c:pt idx="812">
                  <c:v>8.1199999999998713</c:v>
                </c:pt>
                <c:pt idx="813">
                  <c:v>8.1299999999998711</c:v>
                </c:pt>
                <c:pt idx="814">
                  <c:v>8.1399999999998709</c:v>
                </c:pt>
                <c:pt idx="815">
                  <c:v>8.1499999999998707</c:v>
                </c:pt>
                <c:pt idx="816">
                  <c:v>8.1599999999998705</c:v>
                </c:pt>
                <c:pt idx="817">
                  <c:v>8.1699999999998703</c:v>
                </c:pt>
                <c:pt idx="818">
                  <c:v>8.17999999999987</c:v>
                </c:pt>
                <c:pt idx="819">
                  <c:v>8.1899999999998698</c:v>
                </c:pt>
                <c:pt idx="820">
                  <c:v>8.1999999999998696</c:v>
                </c:pt>
                <c:pt idx="821">
                  <c:v>8.2099999999998694</c:v>
                </c:pt>
                <c:pt idx="822">
                  <c:v>8.2199999999998692</c:v>
                </c:pt>
                <c:pt idx="823">
                  <c:v>8.229999999999869</c:v>
                </c:pt>
                <c:pt idx="824">
                  <c:v>8.2399999999998688</c:v>
                </c:pt>
                <c:pt idx="825">
                  <c:v>8.2499999999998685</c:v>
                </c:pt>
                <c:pt idx="826">
                  <c:v>8.2599999999998683</c:v>
                </c:pt>
                <c:pt idx="827">
                  <c:v>8.2699999999998681</c:v>
                </c:pt>
                <c:pt idx="828">
                  <c:v>8.2799999999998679</c:v>
                </c:pt>
                <c:pt idx="829">
                  <c:v>8.2899999999998677</c:v>
                </c:pt>
                <c:pt idx="830">
                  <c:v>8.2999999999998675</c:v>
                </c:pt>
                <c:pt idx="831">
                  <c:v>8.3099999999998673</c:v>
                </c:pt>
                <c:pt idx="832">
                  <c:v>8.3199999999998671</c:v>
                </c:pt>
                <c:pt idx="833">
                  <c:v>8.3299999999998668</c:v>
                </c:pt>
                <c:pt idx="834">
                  <c:v>8.3399999999998666</c:v>
                </c:pt>
                <c:pt idx="835">
                  <c:v>8.3499999999998664</c:v>
                </c:pt>
                <c:pt idx="836">
                  <c:v>8.3599999999998662</c:v>
                </c:pt>
                <c:pt idx="837">
                  <c:v>8.369999999999866</c:v>
                </c:pt>
                <c:pt idx="838">
                  <c:v>8.3799999999998658</c:v>
                </c:pt>
                <c:pt idx="839">
                  <c:v>8.3899999999998656</c:v>
                </c:pt>
                <c:pt idx="840">
                  <c:v>8.3999999999998654</c:v>
                </c:pt>
                <c:pt idx="841">
                  <c:v>8.4099999999998651</c:v>
                </c:pt>
                <c:pt idx="842">
                  <c:v>8.4199999999998649</c:v>
                </c:pt>
                <c:pt idx="843">
                  <c:v>8.4299999999998647</c:v>
                </c:pt>
                <c:pt idx="844">
                  <c:v>8.4399999999998645</c:v>
                </c:pt>
                <c:pt idx="845">
                  <c:v>8.4499999999998643</c:v>
                </c:pt>
                <c:pt idx="846">
                  <c:v>8.4599999999998641</c:v>
                </c:pt>
                <c:pt idx="847">
                  <c:v>8.4699999999998639</c:v>
                </c:pt>
                <c:pt idx="848">
                  <c:v>8.4799999999998636</c:v>
                </c:pt>
                <c:pt idx="849">
                  <c:v>8.4899999999998634</c:v>
                </c:pt>
                <c:pt idx="850">
                  <c:v>8.4999999999998632</c:v>
                </c:pt>
                <c:pt idx="851">
                  <c:v>8.509999999999863</c:v>
                </c:pt>
                <c:pt idx="852">
                  <c:v>8.5199999999998628</c:v>
                </c:pt>
                <c:pt idx="853">
                  <c:v>8.5299999999998626</c:v>
                </c:pt>
                <c:pt idx="854">
                  <c:v>8.5399999999998624</c:v>
                </c:pt>
                <c:pt idx="855">
                  <c:v>8.5499999999998622</c:v>
                </c:pt>
                <c:pt idx="856">
                  <c:v>8.5599999999998619</c:v>
                </c:pt>
                <c:pt idx="857">
                  <c:v>8.5699999999998617</c:v>
                </c:pt>
                <c:pt idx="858">
                  <c:v>8.5799999999998615</c:v>
                </c:pt>
                <c:pt idx="859">
                  <c:v>8.5899999999998613</c:v>
                </c:pt>
                <c:pt idx="860">
                  <c:v>8.5999999999998611</c:v>
                </c:pt>
                <c:pt idx="861">
                  <c:v>8.6099999999998609</c:v>
                </c:pt>
                <c:pt idx="862">
                  <c:v>8.6199999999998607</c:v>
                </c:pt>
                <c:pt idx="863">
                  <c:v>8.6299999999998604</c:v>
                </c:pt>
                <c:pt idx="864">
                  <c:v>8.6399999999998602</c:v>
                </c:pt>
                <c:pt idx="865">
                  <c:v>8.64999999999986</c:v>
                </c:pt>
                <c:pt idx="866">
                  <c:v>8.6599999999998598</c:v>
                </c:pt>
                <c:pt idx="867">
                  <c:v>8.6699999999998596</c:v>
                </c:pt>
                <c:pt idx="868">
                  <c:v>8.6799999999998594</c:v>
                </c:pt>
                <c:pt idx="869">
                  <c:v>8.6899999999998592</c:v>
                </c:pt>
                <c:pt idx="870">
                  <c:v>8.699999999999859</c:v>
                </c:pt>
                <c:pt idx="871">
                  <c:v>8.7099999999998587</c:v>
                </c:pt>
                <c:pt idx="872">
                  <c:v>8.7199999999998585</c:v>
                </c:pt>
                <c:pt idx="873">
                  <c:v>8.7299999999998583</c:v>
                </c:pt>
                <c:pt idx="874">
                  <c:v>8.7399999999998581</c:v>
                </c:pt>
                <c:pt idx="875">
                  <c:v>8.7499999999998579</c:v>
                </c:pt>
                <c:pt idx="876">
                  <c:v>8.7599999999998577</c:v>
                </c:pt>
                <c:pt idx="877">
                  <c:v>8.7699999999998575</c:v>
                </c:pt>
                <c:pt idx="878">
                  <c:v>8.7799999999998573</c:v>
                </c:pt>
                <c:pt idx="879">
                  <c:v>8.789999999999857</c:v>
                </c:pt>
                <c:pt idx="880">
                  <c:v>8.7999999999998568</c:v>
                </c:pt>
                <c:pt idx="881">
                  <c:v>8.8099999999998566</c:v>
                </c:pt>
                <c:pt idx="882">
                  <c:v>8.8199999999998564</c:v>
                </c:pt>
                <c:pt idx="883">
                  <c:v>8.8299999999998562</c:v>
                </c:pt>
                <c:pt idx="884">
                  <c:v>8.839999999999856</c:v>
                </c:pt>
                <c:pt idx="885">
                  <c:v>8.8499999999998558</c:v>
                </c:pt>
                <c:pt idx="886">
                  <c:v>8.8599999999998555</c:v>
                </c:pt>
                <c:pt idx="887">
                  <c:v>8.8699999999998553</c:v>
                </c:pt>
                <c:pt idx="888">
                  <c:v>8.8799999999998551</c:v>
                </c:pt>
                <c:pt idx="889">
                  <c:v>8.8899999999998549</c:v>
                </c:pt>
                <c:pt idx="890">
                  <c:v>8.8999999999998547</c:v>
                </c:pt>
                <c:pt idx="891">
                  <c:v>8.9099999999998545</c:v>
                </c:pt>
                <c:pt idx="892">
                  <c:v>8.9199999999998543</c:v>
                </c:pt>
                <c:pt idx="893">
                  <c:v>8.9299999999998541</c:v>
                </c:pt>
                <c:pt idx="894">
                  <c:v>8.9399999999998538</c:v>
                </c:pt>
                <c:pt idx="895">
                  <c:v>8.9499999999998536</c:v>
                </c:pt>
                <c:pt idx="896">
                  <c:v>8.9599999999998534</c:v>
                </c:pt>
                <c:pt idx="897">
                  <c:v>8.9699999999998532</c:v>
                </c:pt>
                <c:pt idx="898">
                  <c:v>8.979999999999853</c:v>
                </c:pt>
                <c:pt idx="899">
                  <c:v>8.9899999999998528</c:v>
                </c:pt>
                <c:pt idx="900">
                  <c:v>8.9999999999998526</c:v>
                </c:pt>
                <c:pt idx="901">
                  <c:v>9.0099999999998523</c:v>
                </c:pt>
                <c:pt idx="902">
                  <c:v>9.0199999999998521</c:v>
                </c:pt>
                <c:pt idx="903">
                  <c:v>9.0299999999998519</c:v>
                </c:pt>
                <c:pt idx="904">
                  <c:v>9.0399999999998517</c:v>
                </c:pt>
                <c:pt idx="905">
                  <c:v>9.0499999999998515</c:v>
                </c:pt>
                <c:pt idx="906">
                  <c:v>9.0599999999998513</c:v>
                </c:pt>
                <c:pt idx="907">
                  <c:v>9.0699999999998511</c:v>
                </c:pt>
                <c:pt idx="908">
                  <c:v>9.0799999999998509</c:v>
                </c:pt>
                <c:pt idx="909">
                  <c:v>9.0899999999998506</c:v>
                </c:pt>
                <c:pt idx="910">
                  <c:v>9.0999999999998504</c:v>
                </c:pt>
                <c:pt idx="911">
                  <c:v>9.1099999999998502</c:v>
                </c:pt>
                <c:pt idx="912">
                  <c:v>9.11999999999985</c:v>
                </c:pt>
                <c:pt idx="913">
                  <c:v>9.1299999999998498</c:v>
                </c:pt>
                <c:pt idx="914">
                  <c:v>9.1399999999998496</c:v>
                </c:pt>
                <c:pt idx="915">
                  <c:v>9.1499999999998494</c:v>
                </c:pt>
                <c:pt idx="916">
                  <c:v>9.1599999999998492</c:v>
                </c:pt>
                <c:pt idx="917">
                  <c:v>9.1699999999998489</c:v>
                </c:pt>
                <c:pt idx="918">
                  <c:v>9.1799999999998487</c:v>
                </c:pt>
                <c:pt idx="919">
                  <c:v>9.1899999999998485</c:v>
                </c:pt>
                <c:pt idx="920">
                  <c:v>9.1999999999998483</c:v>
                </c:pt>
                <c:pt idx="921">
                  <c:v>9.2099999999998481</c:v>
                </c:pt>
                <c:pt idx="922">
                  <c:v>9.2199999999998479</c:v>
                </c:pt>
                <c:pt idx="923">
                  <c:v>9.2299999999998477</c:v>
                </c:pt>
                <c:pt idx="924">
                  <c:v>9.2399999999998474</c:v>
                </c:pt>
                <c:pt idx="925">
                  <c:v>9.2499999999998472</c:v>
                </c:pt>
                <c:pt idx="926">
                  <c:v>9.259999999999847</c:v>
                </c:pt>
                <c:pt idx="927">
                  <c:v>9.2699999999998468</c:v>
                </c:pt>
                <c:pt idx="928">
                  <c:v>9.2799999999998466</c:v>
                </c:pt>
                <c:pt idx="929">
                  <c:v>9.2899999999998464</c:v>
                </c:pt>
                <c:pt idx="930">
                  <c:v>9.2999999999998462</c:v>
                </c:pt>
                <c:pt idx="931">
                  <c:v>9.309999999999846</c:v>
                </c:pt>
                <c:pt idx="932">
                  <c:v>9.3199999999998457</c:v>
                </c:pt>
                <c:pt idx="933">
                  <c:v>9.3299999999998455</c:v>
                </c:pt>
                <c:pt idx="934">
                  <c:v>9.3399999999998453</c:v>
                </c:pt>
                <c:pt idx="935">
                  <c:v>9.3499999999998451</c:v>
                </c:pt>
                <c:pt idx="936">
                  <c:v>9.3599999999998449</c:v>
                </c:pt>
                <c:pt idx="937">
                  <c:v>9.3699999999998447</c:v>
                </c:pt>
                <c:pt idx="938">
                  <c:v>9.3799999999998445</c:v>
                </c:pt>
                <c:pt idx="939">
                  <c:v>9.3899999999998442</c:v>
                </c:pt>
                <c:pt idx="940">
                  <c:v>9.399999999999844</c:v>
                </c:pt>
                <c:pt idx="941">
                  <c:v>9.4099999999998438</c:v>
                </c:pt>
                <c:pt idx="942">
                  <c:v>9.4199999999998436</c:v>
                </c:pt>
                <c:pt idx="943">
                  <c:v>9.4299999999998434</c:v>
                </c:pt>
                <c:pt idx="944">
                  <c:v>9.4399999999998432</c:v>
                </c:pt>
                <c:pt idx="945">
                  <c:v>9.449999999999843</c:v>
                </c:pt>
                <c:pt idx="946">
                  <c:v>9.4599999999998428</c:v>
                </c:pt>
                <c:pt idx="947">
                  <c:v>9.4699999999998425</c:v>
                </c:pt>
                <c:pt idx="948">
                  <c:v>9.4799999999998423</c:v>
                </c:pt>
                <c:pt idx="949">
                  <c:v>9.4899999999998421</c:v>
                </c:pt>
                <c:pt idx="950">
                  <c:v>9.4999999999998419</c:v>
                </c:pt>
                <c:pt idx="951">
                  <c:v>9.5099999999998417</c:v>
                </c:pt>
                <c:pt idx="952">
                  <c:v>9.5199999999998415</c:v>
                </c:pt>
                <c:pt idx="953">
                  <c:v>9.5299999999998413</c:v>
                </c:pt>
                <c:pt idx="954">
                  <c:v>9.5399999999998411</c:v>
                </c:pt>
                <c:pt idx="955">
                  <c:v>9.5499999999998408</c:v>
                </c:pt>
                <c:pt idx="956">
                  <c:v>9.5599999999998406</c:v>
                </c:pt>
                <c:pt idx="957">
                  <c:v>9.5699999999998404</c:v>
                </c:pt>
                <c:pt idx="958">
                  <c:v>9.5799999999998402</c:v>
                </c:pt>
                <c:pt idx="959">
                  <c:v>9.58999999999984</c:v>
                </c:pt>
                <c:pt idx="960">
                  <c:v>9.5999999999998398</c:v>
                </c:pt>
                <c:pt idx="961">
                  <c:v>9.6099999999998396</c:v>
                </c:pt>
                <c:pt idx="962">
                  <c:v>9.6199999999998393</c:v>
                </c:pt>
                <c:pt idx="963">
                  <c:v>9.6299999999998391</c:v>
                </c:pt>
                <c:pt idx="964">
                  <c:v>9.6399999999998389</c:v>
                </c:pt>
                <c:pt idx="965">
                  <c:v>9.6499999999998387</c:v>
                </c:pt>
                <c:pt idx="966">
                  <c:v>9.6599999999998385</c:v>
                </c:pt>
                <c:pt idx="967">
                  <c:v>9.6699999999998383</c:v>
                </c:pt>
                <c:pt idx="968">
                  <c:v>9.6799999999998381</c:v>
                </c:pt>
                <c:pt idx="969">
                  <c:v>9.6899999999998379</c:v>
                </c:pt>
                <c:pt idx="970">
                  <c:v>9.6999999999998376</c:v>
                </c:pt>
                <c:pt idx="971">
                  <c:v>9.7099999999998374</c:v>
                </c:pt>
                <c:pt idx="972">
                  <c:v>9.7199999999998372</c:v>
                </c:pt>
                <c:pt idx="973">
                  <c:v>9.729999999999837</c:v>
                </c:pt>
                <c:pt idx="974">
                  <c:v>9.7399999999998368</c:v>
                </c:pt>
                <c:pt idx="975">
                  <c:v>9.7499999999998366</c:v>
                </c:pt>
                <c:pt idx="976">
                  <c:v>9.7599999999998364</c:v>
                </c:pt>
                <c:pt idx="977">
                  <c:v>9.7699999999998361</c:v>
                </c:pt>
                <c:pt idx="978">
                  <c:v>9.7799999999998359</c:v>
                </c:pt>
                <c:pt idx="979">
                  <c:v>9.7899999999998357</c:v>
                </c:pt>
                <c:pt idx="980">
                  <c:v>9.7999999999998355</c:v>
                </c:pt>
                <c:pt idx="981">
                  <c:v>9.8099999999998353</c:v>
                </c:pt>
                <c:pt idx="982">
                  <c:v>9.8199999999998351</c:v>
                </c:pt>
                <c:pt idx="983">
                  <c:v>9.8299999999998349</c:v>
                </c:pt>
                <c:pt idx="984">
                  <c:v>9.8399999999998347</c:v>
                </c:pt>
                <c:pt idx="985">
                  <c:v>9.8499999999998344</c:v>
                </c:pt>
                <c:pt idx="986">
                  <c:v>9.8599999999998342</c:v>
                </c:pt>
                <c:pt idx="987">
                  <c:v>9.869999999999834</c:v>
                </c:pt>
                <c:pt idx="988">
                  <c:v>9.8799999999998338</c:v>
                </c:pt>
                <c:pt idx="989">
                  <c:v>9.8899999999998336</c:v>
                </c:pt>
                <c:pt idx="990">
                  <c:v>9.8999999999998334</c:v>
                </c:pt>
                <c:pt idx="991">
                  <c:v>9.9099999999998332</c:v>
                </c:pt>
                <c:pt idx="992">
                  <c:v>9.919999999999833</c:v>
                </c:pt>
                <c:pt idx="993">
                  <c:v>9.9299999999998327</c:v>
                </c:pt>
                <c:pt idx="994">
                  <c:v>9.9399999999998325</c:v>
                </c:pt>
                <c:pt idx="995">
                  <c:v>9.9499999999998323</c:v>
                </c:pt>
                <c:pt idx="996">
                  <c:v>9.9599999999998321</c:v>
                </c:pt>
                <c:pt idx="997">
                  <c:v>9.9699999999998319</c:v>
                </c:pt>
                <c:pt idx="998">
                  <c:v>9.9799999999998317</c:v>
                </c:pt>
                <c:pt idx="999">
                  <c:v>9.9899999999998315</c:v>
                </c:pt>
                <c:pt idx="1000">
                  <c:v>9.9999999999998312</c:v>
                </c:pt>
                <c:pt idx="1001">
                  <c:v>10.009999999999831</c:v>
                </c:pt>
                <c:pt idx="1002">
                  <c:v>10.019999999999831</c:v>
                </c:pt>
                <c:pt idx="1003">
                  <c:v>10.029999999999831</c:v>
                </c:pt>
                <c:pt idx="1004">
                  <c:v>10.03999999999983</c:v>
                </c:pt>
                <c:pt idx="1005">
                  <c:v>10.04999999999983</c:v>
                </c:pt>
                <c:pt idx="1006">
                  <c:v>10.05999999999983</c:v>
                </c:pt>
                <c:pt idx="1007">
                  <c:v>10.06999999999983</c:v>
                </c:pt>
                <c:pt idx="1008">
                  <c:v>10.07999999999983</c:v>
                </c:pt>
                <c:pt idx="1009">
                  <c:v>10.089999999999829</c:v>
                </c:pt>
                <c:pt idx="1010">
                  <c:v>10.099999999999829</c:v>
                </c:pt>
                <c:pt idx="1011">
                  <c:v>10.109999999999829</c:v>
                </c:pt>
                <c:pt idx="1012">
                  <c:v>10.119999999999829</c:v>
                </c:pt>
                <c:pt idx="1013">
                  <c:v>10.129999999999828</c:v>
                </c:pt>
                <c:pt idx="1014">
                  <c:v>10.139999999999828</c:v>
                </c:pt>
                <c:pt idx="1015">
                  <c:v>10.149999999999828</c:v>
                </c:pt>
                <c:pt idx="1016">
                  <c:v>10.159999999999828</c:v>
                </c:pt>
                <c:pt idx="1017">
                  <c:v>10.169999999999828</c:v>
                </c:pt>
                <c:pt idx="1018">
                  <c:v>10.179999999999827</c:v>
                </c:pt>
                <c:pt idx="1019">
                  <c:v>10.189999999999827</c:v>
                </c:pt>
                <c:pt idx="1020">
                  <c:v>10.199999999999827</c:v>
                </c:pt>
                <c:pt idx="1021">
                  <c:v>10.209999999999827</c:v>
                </c:pt>
                <c:pt idx="1022">
                  <c:v>10.219999999999827</c:v>
                </c:pt>
                <c:pt idx="1023">
                  <c:v>10.229999999999826</c:v>
                </c:pt>
                <c:pt idx="1024">
                  <c:v>10.239999999999826</c:v>
                </c:pt>
                <c:pt idx="1025">
                  <c:v>10.249999999999826</c:v>
                </c:pt>
                <c:pt idx="1026">
                  <c:v>10.259999999999826</c:v>
                </c:pt>
                <c:pt idx="1027">
                  <c:v>10.269999999999825</c:v>
                </c:pt>
                <c:pt idx="1028">
                  <c:v>10.279999999999825</c:v>
                </c:pt>
                <c:pt idx="1029">
                  <c:v>10.289999999999825</c:v>
                </c:pt>
                <c:pt idx="1030">
                  <c:v>10.299999999999825</c:v>
                </c:pt>
                <c:pt idx="1031">
                  <c:v>10.309999999999825</c:v>
                </c:pt>
                <c:pt idx="1032">
                  <c:v>10.319999999999824</c:v>
                </c:pt>
                <c:pt idx="1033">
                  <c:v>10.329999999999824</c:v>
                </c:pt>
                <c:pt idx="1034">
                  <c:v>10.339999999999824</c:v>
                </c:pt>
                <c:pt idx="1035">
                  <c:v>10.349999999999824</c:v>
                </c:pt>
                <c:pt idx="1036">
                  <c:v>10.359999999999824</c:v>
                </c:pt>
                <c:pt idx="1037">
                  <c:v>10.369999999999823</c:v>
                </c:pt>
                <c:pt idx="1038">
                  <c:v>10.379999999999823</c:v>
                </c:pt>
                <c:pt idx="1039">
                  <c:v>10.389999999999823</c:v>
                </c:pt>
                <c:pt idx="1040">
                  <c:v>10.399999999999823</c:v>
                </c:pt>
                <c:pt idx="1041">
                  <c:v>10.409999999999823</c:v>
                </c:pt>
                <c:pt idx="1042">
                  <c:v>10.419999999999822</c:v>
                </c:pt>
                <c:pt idx="1043">
                  <c:v>10.429999999999822</c:v>
                </c:pt>
                <c:pt idx="1044">
                  <c:v>10.439999999999822</c:v>
                </c:pt>
                <c:pt idx="1045">
                  <c:v>10.449999999999822</c:v>
                </c:pt>
                <c:pt idx="1046">
                  <c:v>10.459999999999821</c:v>
                </c:pt>
                <c:pt idx="1047">
                  <c:v>10.469999999999821</c:v>
                </c:pt>
                <c:pt idx="1048">
                  <c:v>10.479999999999821</c:v>
                </c:pt>
                <c:pt idx="1049">
                  <c:v>10.489999999999821</c:v>
                </c:pt>
                <c:pt idx="1050">
                  <c:v>10.499999999999821</c:v>
                </c:pt>
                <c:pt idx="1051">
                  <c:v>10.50999999999982</c:v>
                </c:pt>
                <c:pt idx="1052">
                  <c:v>10.51999999999982</c:v>
                </c:pt>
                <c:pt idx="1053">
                  <c:v>10.52999999999982</c:v>
                </c:pt>
                <c:pt idx="1054">
                  <c:v>10.53999999999982</c:v>
                </c:pt>
                <c:pt idx="1055">
                  <c:v>10.54999999999982</c:v>
                </c:pt>
                <c:pt idx="1056">
                  <c:v>10.559999999999819</c:v>
                </c:pt>
                <c:pt idx="1057">
                  <c:v>10.569999999999819</c:v>
                </c:pt>
                <c:pt idx="1058">
                  <c:v>10.579999999999819</c:v>
                </c:pt>
                <c:pt idx="1059">
                  <c:v>10.589999999999819</c:v>
                </c:pt>
                <c:pt idx="1060">
                  <c:v>10.599999999999818</c:v>
                </c:pt>
                <c:pt idx="1061">
                  <c:v>10.609999999999818</c:v>
                </c:pt>
                <c:pt idx="1062">
                  <c:v>10.619999999999818</c:v>
                </c:pt>
                <c:pt idx="1063">
                  <c:v>10.629999999999818</c:v>
                </c:pt>
                <c:pt idx="1064">
                  <c:v>10.639999999999818</c:v>
                </c:pt>
                <c:pt idx="1065">
                  <c:v>10.649999999999817</c:v>
                </c:pt>
                <c:pt idx="1066">
                  <c:v>10.659999999999817</c:v>
                </c:pt>
                <c:pt idx="1067">
                  <c:v>10.669999999999817</c:v>
                </c:pt>
                <c:pt idx="1068">
                  <c:v>10.679999999999817</c:v>
                </c:pt>
                <c:pt idx="1069">
                  <c:v>10.689999999999817</c:v>
                </c:pt>
                <c:pt idx="1070">
                  <c:v>10.699999999999816</c:v>
                </c:pt>
                <c:pt idx="1071">
                  <c:v>10.709999999999816</c:v>
                </c:pt>
                <c:pt idx="1072">
                  <c:v>10.719999999999816</c:v>
                </c:pt>
                <c:pt idx="1073">
                  <c:v>10.729999999999816</c:v>
                </c:pt>
                <c:pt idx="1074">
                  <c:v>10.739999999999815</c:v>
                </c:pt>
                <c:pt idx="1075">
                  <c:v>10.749999999999815</c:v>
                </c:pt>
                <c:pt idx="1076">
                  <c:v>10.759999999999815</c:v>
                </c:pt>
                <c:pt idx="1077">
                  <c:v>10.769999999999815</c:v>
                </c:pt>
                <c:pt idx="1078">
                  <c:v>10.779999999999815</c:v>
                </c:pt>
                <c:pt idx="1079">
                  <c:v>10.789999999999814</c:v>
                </c:pt>
                <c:pt idx="1080">
                  <c:v>10.799999999999814</c:v>
                </c:pt>
                <c:pt idx="1081">
                  <c:v>10.809999999999814</c:v>
                </c:pt>
                <c:pt idx="1082">
                  <c:v>10.819999999999814</c:v>
                </c:pt>
                <c:pt idx="1083">
                  <c:v>10.829999999999814</c:v>
                </c:pt>
                <c:pt idx="1084">
                  <c:v>10.839999999999813</c:v>
                </c:pt>
                <c:pt idx="1085">
                  <c:v>10.849999999999813</c:v>
                </c:pt>
                <c:pt idx="1086">
                  <c:v>10.859999999999813</c:v>
                </c:pt>
                <c:pt idx="1087">
                  <c:v>10.869999999999813</c:v>
                </c:pt>
                <c:pt idx="1088">
                  <c:v>10.879999999999812</c:v>
                </c:pt>
                <c:pt idx="1089">
                  <c:v>10.889999999999812</c:v>
                </c:pt>
                <c:pt idx="1090">
                  <c:v>10.899999999999812</c:v>
                </c:pt>
                <c:pt idx="1091">
                  <c:v>10.909999999999812</c:v>
                </c:pt>
                <c:pt idx="1092">
                  <c:v>10.919999999999812</c:v>
                </c:pt>
                <c:pt idx="1093">
                  <c:v>10.929999999999811</c:v>
                </c:pt>
                <c:pt idx="1094">
                  <c:v>10.939999999999811</c:v>
                </c:pt>
                <c:pt idx="1095">
                  <c:v>10.949999999999811</c:v>
                </c:pt>
                <c:pt idx="1096">
                  <c:v>10.959999999999811</c:v>
                </c:pt>
                <c:pt idx="1097">
                  <c:v>10.969999999999811</c:v>
                </c:pt>
                <c:pt idx="1098">
                  <c:v>10.97999999999981</c:v>
                </c:pt>
                <c:pt idx="1099">
                  <c:v>10.98999999999981</c:v>
                </c:pt>
                <c:pt idx="1100">
                  <c:v>10.99999999999981</c:v>
                </c:pt>
                <c:pt idx="1101">
                  <c:v>11.00999999999981</c:v>
                </c:pt>
                <c:pt idx="1102">
                  <c:v>11.01999999999981</c:v>
                </c:pt>
                <c:pt idx="1103">
                  <c:v>11.029999999999809</c:v>
                </c:pt>
                <c:pt idx="1104">
                  <c:v>11.039999999999809</c:v>
                </c:pt>
                <c:pt idx="1105">
                  <c:v>11.049999999999809</c:v>
                </c:pt>
                <c:pt idx="1106">
                  <c:v>11.059999999999809</c:v>
                </c:pt>
                <c:pt idx="1107">
                  <c:v>11.069999999999808</c:v>
                </c:pt>
                <c:pt idx="1108">
                  <c:v>11.079999999999808</c:v>
                </c:pt>
                <c:pt idx="1109">
                  <c:v>11.089999999999808</c:v>
                </c:pt>
                <c:pt idx="1110">
                  <c:v>11.099999999999808</c:v>
                </c:pt>
                <c:pt idx="1111">
                  <c:v>11.109999999999808</c:v>
                </c:pt>
                <c:pt idx="1112">
                  <c:v>11.119999999999807</c:v>
                </c:pt>
                <c:pt idx="1113">
                  <c:v>11.129999999999807</c:v>
                </c:pt>
                <c:pt idx="1114">
                  <c:v>11.139999999999807</c:v>
                </c:pt>
                <c:pt idx="1115">
                  <c:v>11.149999999999807</c:v>
                </c:pt>
                <c:pt idx="1116">
                  <c:v>11.159999999999807</c:v>
                </c:pt>
                <c:pt idx="1117">
                  <c:v>11.169999999999806</c:v>
                </c:pt>
                <c:pt idx="1118">
                  <c:v>11.179999999999806</c:v>
                </c:pt>
                <c:pt idx="1119">
                  <c:v>11.189999999999806</c:v>
                </c:pt>
                <c:pt idx="1120">
                  <c:v>11.199999999999806</c:v>
                </c:pt>
                <c:pt idx="1121">
                  <c:v>11.209999999999805</c:v>
                </c:pt>
                <c:pt idx="1122">
                  <c:v>11.219999999999805</c:v>
                </c:pt>
                <c:pt idx="1123">
                  <c:v>11.229999999999805</c:v>
                </c:pt>
                <c:pt idx="1124">
                  <c:v>11.239999999999805</c:v>
                </c:pt>
                <c:pt idx="1125">
                  <c:v>11.249999999999805</c:v>
                </c:pt>
                <c:pt idx="1126">
                  <c:v>11.259999999999804</c:v>
                </c:pt>
                <c:pt idx="1127">
                  <c:v>11.269999999999804</c:v>
                </c:pt>
                <c:pt idx="1128">
                  <c:v>11.279999999999804</c:v>
                </c:pt>
                <c:pt idx="1129">
                  <c:v>11.289999999999804</c:v>
                </c:pt>
                <c:pt idx="1130">
                  <c:v>11.299999999999804</c:v>
                </c:pt>
                <c:pt idx="1131">
                  <c:v>11.309999999999803</c:v>
                </c:pt>
                <c:pt idx="1132">
                  <c:v>11.319999999999803</c:v>
                </c:pt>
                <c:pt idx="1133">
                  <c:v>11.329999999999803</c:v>
                </c:pt>
                <c:pt idx="1134">
                  <c:v>11.339999999999803</c:v>
                </c:pt>
                <c:pt idx="1135">
                  <c:v>11.349999999999802</c:v>
                </c:pt>
                <c:pt idx="1136">
                  <c:v>11.359999999999802</c:v>
                </c:pt>
                <c:pt idx="1137">
                  <c:v>11.369999999999802</c:v>
                </c:pt>
                <c:pt idx="1138">
                  <c:v>11.379999999999802</c:v>
                </c:pt>
                <c:pt idx="1139">
                  <c:v>11.389999999999802</c:v>
                </c:pt>
                <c:pt idx="1140">
                  <c:v>11.399999999999801</c:v>
                </c:pt>
                <c:pt idx="1141">
                  <c:v>11.409999999999801</c:v>
                </c:pt>
                <c:pt idx="1142">
                  <c:v>11.419999999999801</c:v>
                </c:pt>
                <c:pt idx="1143">
                  <c:v>11.429999999999801</c:v>
                </c:pt>
                <c:pt idx="1144">
                  <c:v>11.439999999999801</c:v>
                </c:pt>
                <c:pt idx="1145">
                  <c:v>11.4499999999998</c:v>
                </c:pt>
                <c:pt idx="1146">
                  <c:v>11.4599999999998</c:v>
                </c:pt>
                <c:pt idx="1147">
                  <c:v>11.4699999999998</c:v>
                </c:pt>
                <c:pt idx="1148">
                  <c:v>11.4799999999998</c:v>
                </c:pt>
                <c:pt idx="1149">
                  <c:v>11.489999999999799</c:v>
                </c:pt>
                <c:pt idx="1150">
                  <c:v>11.499999999999799</c:v>
                </c:pt>
                <c:pt idx="1151">
                  <c:v>11.509999999999799</c:v>
                </c:pt>
                <c:pt idx="1152">
                  <c:v>11.519999999999799</c:v>
                </c:pt>
                <c:pt idx="1153">
                  <c:v>11.529999999999799</c:v>
                </c:pt>
                <c:pt idx="1154">
                  <c:v>11.539999999999798</c:v>
                </c:pt>
                <c:pt idx="1155">
                  <c:v>11.549999999999798</c:v>
                </c:pt>
                <c:pt idx="1156">
                  <c:v>11.559999999999798</c:v>
                </c:pt>
                <c:pt idx="1157">
                  <c:v>11.569999999999798</c:v>
                </c:pt>
                <c:pt idx="1158">
                  <c:v>11.579999999999798</c:v>
                </c:pt>
                <c:pt idx="1159">
                  <c:v>11.589999999999797</c:v>
                </c:pt>
                <c:pt idx="1160">
                  <c:v>11.599999999999797</c:v>
                </c:pt>
                <c:pt idx="1161">
                  <c:v>11.609999999999797</c:v>
                </c:pt>
                <c:pt idx="1162">
                  <c:v>11.619999999999797</c:v>
                </c:pt>
                <c:pt idx="1163">
                  <c:v>11.629999999999797</c:v>
                </c:pt>
                <c:pt idx="1164">
                  <c:v>11.639999999999796</c:v>
                </c:pt>
                <c:pt idx="1165">
                  <c:v>11.649999999999796</c:v>
                </c:pt>
                <c:pt idx="1166">
                  <c:v>11.659999999999796</c:v>
                </c:pt>
                <c:pt idx="1167">
                  <c:v>11.669999999999796</c:v>
                </c:pt>
                <c:pt idx="1168">
                  <c:v>11.679999999999795</c:v>
                </c:pt>
                <c:pt idx="1169">
                  <c:v>11.689999999999795</c:v>
                </c:pt>
                <c:pt idx="1170">
                  <c:v>11.699999999999795</c:v>
                </c:pt>
                <c:pt idx="1171">
                  <c:v>11.709999999999795</c:v>
                </c:pt>
                <c:pt idx="1172">
                  <c:v>11.719999999999795</c:v>
                </c:pt>
                <c:pt idx="1173">
                  <c:v>11.729999999999794</c:v>
                </c:pt>
                <c:pt idx="1174">
                  <c:v>11.739999999999794</c:v>
                </c:pt>
                <c:pt idx="1175">
                  <c:v>11.749999999999794</c:v>
                </c:pt>
                <c:pt idx="1176">
                  <c:v>11.759999999999794</c:v>
                </c:pt>
                <c:pt idx="1177">
                  <c:v>11.769999999999794</c:v>
                </c:pt>
                <c:pt idx="1178">
                  <c:v>11.779999999999793</c:v>
                </c:pt>
                <c:pt idx="1179">
                  <c:v>11.789999999999793</c:v>
                </c:pt>
                <c:pt idx="1180">
                  <c:v>11.799999999999793</c:v>
                </c:pt>
                <c:pt idx="1181">
                  <c:v>11.809999999999793</c:v>
                </c:pt>
                <c:pt idx="1182">
                  <c:v>11.819999999999792</c:v>
                </c:pt>
                <c:pt idx="1183">
                  <c:v>11.829999999999792</c:v>
                </c:pt>
                <c:pt idx="1184">
                  <c:v>11.839999999999792</c:v>
                </c:pt>
                <c:pt idx="1185">
                  <c:v>11.849999999999792</c:v>
                </c:pt>
                <c:pt idx="1186">
                  <c:v>11.859999999999792</c:v>
                </c:pt>
                <c:pt idx="1187">
                  <c:v>11.869999999999791</c:v>
                </c:pt>
                <c:pt idx="1188">
                  <c:v>11.879999999999791</c:v>
                </c:pt>
                <c:pt idx="1189">
                  <c:v>11.889999999999791</c:v>
                </c:pt>
                <c:pt idx="1190">
                  <c:v>11.899999999999791</c:v>
                </c:pt>
                <c:pt idx="1191">
                  <c:v>11.909999999999791</c:v>
                </c:pt>
                <c:pt idx="1192">
                  <c:v>11.91999999999979</c:v>
                </c:pt>
                <c:pt idx="1193">
                  <c:v>11.92999999999979</c:v>
                </c:pt>
                <c:pt idx="1194">
                  <c:v>11.93999999999979</c:v>
                </c:pt>
                <c:pt idx="1195">
                  <c:v>11.94999999999979</c:v>
                </c:pt>
                <c:pt idx="1196">
                  <c:v>11.959999999999789</c:v>
                </c:pt>
                <c:pt idx="1197">
                  <c:v>11.969999999999789</c:v>
                </c:pt>
                <c:pt idx="1198">
                  <c:v>11.979999999999789</c:v>
                </c:pt>
                <c:pt idx="1199">
                  <c:v>11.989999999999789</c:v>
                </c:pt>
                <c:pt idx="1200">
                  <c:v>11.999999999999789</c:v>
                </c:pt>
                <c:pt idx="1201">
                  <c:v>12.009999999999788</c:v>
                </c:pt>
                <c:pt idx="1202">
                  <c:v>12.019999999999788</c:v>
                </c:pt>
                <c:pt idx="1203">
                  <c:v>12.029999999999788</c:v>
                </c:pt>
                <c:pt idx="1204">
                  <c:v>12.039999999999788</c:v>
                </c:pt>
                <c:pt idx="1205">
                  <c:v>12.049999999999788</c:v>
                </c:pt>
                <c:pt idx="1206">
                  <c:v>12.059999999999787</c:v>
                </c:pt>
                <c:pt idx="1207">
                  <c:v>12.069999999999787</c:v>
                </c:pt>
                <c:pt idx="1208">
                  <c:v>12.079999999999787</c:v>
                </c:pt>
                <c:pt idx="1209">
                  <c:v>12.089999999999787</c:v>
                </c:pt>
                <c:pt idx="1210">
                  <c:v>12.099999999999786</c:v>
                </c:pt>
                <c:pt idx="1211">
                  <c:v>12.109999999999786</c:v>
                </c:pt>
                <c:pt idx="1212">
                  <c:v>12.119999999999786</c:v>
                </c:pt>
                <c:pt idx="1213">
                  <c:v>12.129999999999786</c:v>
                </c:pt>
                <c:pt idx="1214">
                  <c:v>12.139999999999786</c:v>
                </c:pt>
                <c:pt idx="1215">
                  <c:v>12.149999999999785</c:v>
                </c:pt>
                <c:pt idx="1216">
                  <c:v>12.159999999999785</c:v>
                </c:pt>
                <c:pt idx="1217">
                  <c:v>12.169999999999785</c:v>
                </c:pt>
                <c:pt idx="1218">
                  <c:v>12.179999999999785</c:v>
                </c:pt>
                <c:pt idx="1219">
                  <c:v>12.189999999999785</c:v>
                </c:pt>
                <c:pt idx="1220">
                  <c:v>12.199999999999784</c:v>
                </c:pt>
                <c:pt idx="1221">
                  <c:v>12.209999999999784</c:v>
                </c:pt>
                <c:pt idx="1222">
                  <c:v>12.219999999999784</c:v>
                </c:pt>
                <c:pt idx="1223">
                  <c:v>12.229999999999784</c:v>
                </c:pt>
                <c:pt idx="1224">
                  <c:v>12.239999999999783</c:v>
                </c:pt>
                <c:pt idx="1225">
                  <c:v>12.249999999999783</c:v>
                </c:pt>
                <c:pt idx="1226">
                  <c:v>12.259999999999783</c:v>
                </c:pt>
                <c:pt idx="1227">
                  <c:v>12.269999999999783</c:v>
                </c:pt>
                <c:pt idx="1228">
                  <c:v>12.279999999999783</c:v>
                </c:pt>
                <c:pt idx="1229">
                  <c:v>12.289999999999782</c:v>
                </c:pt>
                <c:pt idx="1230">
                  <c:v>12.299999999999782</c:v>
                </c:pt>
                <c:pt idx="1231">
                  <c:v>12.309999999999782</c:v>
                </c:pt>
                <c:pt idx="1232">
                  <c:v>12.319999999999782</c:v>
                </c:pt>
                <c:pt idx="1233">
                  <c:v>12.329999999999782</c:v>
                </c:pt>
                <c:pt idx="1234">
                  <c:v>12.339999999999781</c:v>
                </c:pt>
                <c:pt idx="1235">
                  <c:v>12.349999999999781</c:v>
                </c:pt>
                <c:pt idx="1236">
                  <c:v>12.359999999999781</c:v>
                </c:pt>
                <c:pt idx="1237">
                  <c:v>12.369999999999781</c:v>
                </c:pt>
                <c:pt idx="1238">
                  <c:v>12.379999999999781</c:v>
                </c:pt>
                <c:pt idx="1239">
                  <c:v>12.38999999999978</c:v>
                </c:pt>
                <c:pt idx="1240">
                  <c:v>12.39999999999978</c:v>
                </c:pt>
                <c:pt idx="1241">
                  <c:v>12.40999999999978</c:v>
                </c:pt>
                <c:pt idx="1242">
                  <c:v>12.41999999999978</c:v>
                </c:pt>
                <c:pt idx="1243">
                  <c:v>12.429999999999779</c:v>
                </c:pt>
                <c:pt idx="1244">
                  <c:v>12.439999999999779</c:v>
                </c:pt>
                <c:pt idx="1245">
                  <c:v>12.449999999999779</c:v>
                </c:pt>
                <c:pt idx="1246">
                  <c:v>12.459999999999779</c:v>
                </c:pt>
                <c:pt idx="1247">
                  <c:v>12.469999999999779</c:v>
                </c:pt>
                <c:pt idx="1248">
                  <c:v>12.479999999999778</c:v>
                </c:pt>
                <c:pt idx="1249">
                  <c:v>12.489999999999778</c:v>
                </c:pt>
                <c:pt idx="1250">
                  <c:v>12.499999999999778</c:v>
                </c:pt>
                <c:pt idx="1251">
                  <c:v>12.509999999999778</c:v>
                </c:pt>
                <c:pt idx="1252">
                  <c:v>12.519999999999778</c:v>
                </c:pt>
                <c:pt idx="1253">
                  <c:v>12.529999999999777</c:v>
                </c:pt>
                <c:pt idx="1254">
                  <c:v>12.539999999999777</c:v>
                </c:pt>
                <c:pt idx="1255">
                  <c:v>12.549999999999777</c:v>
                </c:pt>
                <c:pt idx="1256">
                  <c:v>12.559999999999777</c:v>
                </c:pt>
                <c:pt idx="1257">
                  <c:v>12.569999999999776</c:v>
                </c:pt>
                <c:pt idx="1258">
                  <c:v>12.579999999999776</c:v>
                </c:pt>
                <c:pt idx="1259">
                  <c:v>12.589999999999776</c:v>
                </c:pt>
                <c:pt idx="1260">
                  <c:v>12.599999999999776</c:v>
                </c:pt>
                <c:pt idx="1261">
                  <c:v>12.609999999999776</c:v>
                </c:pt>
                <c:pt idx="1262">
                  <c:v>12.619999999999775</c:v>
                </c:pt>
                <c:pt idx="1263">
                  <c:v>12.629999999999775</c:v>
                </c:pt>
                <c:pt idx="1264">
                  <c:v>12.639999999999775</c:v>
                </c:pt>
                <c:pt idx="1265">
                  <c:v>12.649999999999775</c:v>
                </c:pt>
                <c:pt idx="1266">
                  <c:v>12.659999999999775</c:v>
                </c:pt>
                <c:pt idx="1267">
                  <c:v>12.669999999999774</c:v>
                </c:pt>
                <c:pt idx="1268">
                  <c:v>12.679999999999774</c:v>
                </c:pt>
                <c:pt idx="1269">
                  <c:v>12.689999999999774</c:v>
                </c:pt>
                <c:pt idx="1270">
                  <c:v>12.699999999999774</c:v>
                </c:pt>
                <c:pt idx="1271">
                  <c:v>12.709999999999773</c:v>
                </c:pt>
                <c:pt idx="1272">
                  <c:v>12.719999999999773</c:v>
                </c:pt>
                <c:pt idx="1273">
                  <c:v>12.729999999999773</c:v>
                </c:pt>
                <c:pt idx="1274">
                  <c:v>12.739999999999773</c:v>
                </c:pt>
                <c:pt idx="1275">
                  <c:v>12.749999999999773</c:v>
                </c:pt>
                <c:pt idx="1276">
                  <c:v>12.759999999999772</c:v>
                </c:pt>
                <c:pt idx="1277">
                  <c:v>12.769999999999772</c:v>
                </c:pt>
                <c:pt idx="1278">
                  <c:v>12.779999999999772</c:v>
                </c:pt>
                <c:pt idx="1279">
                  <c:v>12.789999999999772</c:v>
                </c:pt>
                <c:pt idx="1280">
                  <c:v>12.799999999999772</c:v>
                </c:pt>
                <c:pt idx="1281">
                  <c:v>12.809999999999771</c:v>
                </c:pt>
                <c:pt idx="1282">
                  <c:v>12.819999999999771</c:v>
                </c:pt>
                <c:pt idx="1283">
                  <c:v>12.829999999999771</c:v>
                </c:pt>
                <c:pt idx="1284">
                  <c:v>12.839999999999771</c:v>
                </c:pt>
                <c:pt idx="1285">
                  <c:v>12.84999999999977</c:v>
                </c:pt>
                <c:pt idx="1286">
                  <c:v>12.85999999999977</c:v>
                </c:pt>
                <c:pt idx="1287">
                  <c:v>12.86999999999977</c:v>
                </c:pt>
                <c:pt idx="1288">
                  <c:v>12.87999999999977</c:v>
                </c:pt>
                <c:pt idx="1289">
                  <c:v>12.88999999999977</c:v>
                </c:pt>
                <c:pt idx="1290">
                  <c:v>12.899999999999769</c:v>
                </c:pt>
                <c:pt idx="1291">
                  <c:v>12.909999999999769</c:v>
                </c:pt>
                <c:pt idx="1292">
                  <c:v>12.919999999999769</c:v>
                </c:pt>
                <c:pt idx="1293">
                  <c:v>12.929999999999769</c:v>
                </c:pt>
                <c:pt idx="1294">
                  <c:v>12.939999999999769</c:v>
                </c:pt>
                <c:pt idx="1295">
                  <c:v>12.949999999999768</c:v>
                </c:pt>
                <c:pt idx="1296">
                  <c:v>12.959999999999768</c:v>
                </c:pt>
                <c:pt idx="1297">
                  <c:v>12.969999999999768</c:v>
                </c:pt>
                <c:pt idx="1298">
                  <c:v>12.979999999999768</c:v>
                </c:pt>
                <c:pt idx="1299">
                  <c:v>12.989999999999768</c:v>
                </c:pt>
                <c:pt idx="1300">
                  <c:v>12.999999999999767</c:v>
                </c:pt>
                <c:pt idx="1301">
                  <c:v>13.009999999999767</c:v>
                </c:pt>
                <c:pt idx="1302">
                  <c:v>13.019999999999767</c:v>
                </c:pt>
                <c:pt idx="1303">
                  <c:v>13.029999999999767</c:v>
                </c:pt>
                <c:pt idx="1304">
                  <c:v>13.039999999999766</c:v>
                </c:pt>
                <c:pt idx="1305">
                  <c:v>13.049999999999766</c:v>
                </c:pt>
                <c:pt idx="1306">
                  <c:v>13.059999999999766</c:v>
                </c:pt>
                <c:pt idx="1307">
                  <c:v>13.069999999999766</c:v>
                </c:pt>
                <c:pt idx="1308">
                  <c:v>13.079999999999766</c:v>
                </c:pt>
                <c:pt idx="1309">
                  <c:v>13.089999999999765</c:v>
                </c:pt>
                <c:pt idx="1310">
                  <c:v>13.099999999999765</c:v>
                </c:pt>
                <c:pt idx="1311">
                  <c:v>13.109999999999765</c:v>
                </c:pt>
                <c:pt idx="1312">
                  <c:v>13.119999999999765</c:v>
                </c:pt>
                <c:pt idx="1313">
                  <c:v>13.129999999999765</c:v>
                </c:pt>
                <c:pt idx="1314">
                  <c:v>13.139999999999764</c:v>
                </c:pt>
                <c:pt idx="1315">
                  <c:v>13.149999999999764</c:v>
                </c:pt>
                <c:pt idx="1316">
                  <c:v>13.159999999999764</c:v>
                </c:pt>
                <c:pt idx="1317">
                  <c:v>13.169999999999764</c:v>
                </c:pt>
                <c:pt idx="1318">
                  <c:v>13.179999999999763</c:v>
                </c:pt>
                <c:pt idx="1319">
                  <c:v>13.189999999999763</c:v>
                </c:pt>
                <c:pt idx="1320">
                  <c:v>13.199999999999763</c:v>
                </c:pt>
                <c:pt idx="1321">
                  <c:v>13.209999999999763</c:v>
                </c:pt>
                <c:pt idx="1322">
                  <c:v>13.219999999999763</c:v>
                </c:pt>
                <c:pt idx="1323">
                  <c:v>13.229999999999762</c:v>
                </c:pt>
                <c:pt idx="1324">
                  <c:v>13.239999999999762</c:v>
                </c:pt>
                <c:pt idx="1325">
                  <c:v>13.249999999999762</c:v>
                </c:pt>
                <c:pt idx="1326">
                  <c:v>13.259999999999762</c:v>
                </c:pt>
                <c:pt idx="1327">
                  <c:v>13.269999999999762</c:v>
                </c:pt>
                <c:pt idx="1328">
                  <c:v>13.279999999999761</c:v>
                </c:pt>
                <c:pt idx="1329">
                  <c:v>13.289999999999761</c:v>
                </c:pt>
                <c:pt idx="1330">
                  <c:v>13.299999999999761</c:v>
                </c:pt>
                <c:pt idx="1331">
                  <c:v>13.309999999999761</c:v>
                </c:pt>
                <c:pt idx="1332">
                  <c:v>13.31999999999976</c:v>
                </c:pt>
                <c:pt idx="1333">
                  <c:v>13.32999999999976</c:v>
                </c:pt>
                <c:pt idx="1334">
                  <c:v>13.33999999999976</c:v>
                </c:pt>
                <c:pt idx="1335">
                  <c:v>13.34999999999976</c:v>
                </c:pt>
                <c:pt idx="1336">
                  <c:v>13.35999999999976</c:v>
                </c:pt>
                <c:pt idx="1337">
                  <c:v>13.369999999999759</c:v>
                </c:pt>
                <c:pt idx="1338">
                  <c:v>13.379999999999759</c:v>
                </c:pt>
                <c:pt idx="1339">
                  <c:v>13.389999999999759</c:v>
                </c:pt>
                <c:pt idx="1340">
                  <c:v>13.399999999999759</c:v>
                </c:pt>
                <c:pt idx="1341">
                  <c:v>13.409999999999759</c:v>
                </c:pt>
                <c:pt idx="1342">
                  <c:v>13.419999999999758</c:v>
                </c:pt>
                <c:pt idx="1343">
                  <c:v>13.429999999999758</c:v>
                </c:pt>
                <c:pt idx="1344">
                  <c:v>13.439999999999758</c:v>
                </c:pt>
                <c:pt idx="1345">
                  <c:v>13.449999999999758</c:v>
                </c:pt>
                <c:pt idx="1346">
                  <c:v>13.459999999999757</c:v>
                </c:pt>
                <c:pt idx="1347">
                  <c:v>13.469999999999757</c:v>
                </c:pt>
                <c:pt idx="1348">
                  <c:v>13.479999999999757</c:v>
                </c:pt>
                <c:pt idx="1349">
                  <c:v>13.489999999999757</c:v>
                </c:pt>
                <c:pt idx="1350">
                  <c:v>13.499999999999757</c:v>
                </c:pt>
                <c:pt idx="1351">
                  <c:v>13.509999999999756</c:v>
                </c:pt>
                <c:pt idx="1352">
                  <c:v>13.519999999999756</c:v>
                </c:pt>
                <c:pt idx="1353">
                  <c:v>13.529999999999756</c:v>
                </c:pt>
                <c:pt idx="1354">
                  <c:v>13.539999999999756</c:v>
                </c:pt>
                <c:pt idx="1355">
                  <c:v>13.549999999999756</c:v>
                </c:pt>
                <c:pt idx="1356">
                  <c:v>13.559999999999755</c:v>
                </c:pt>
                <c:pt idx="1357">
                  <c:v>13.569999999999755</c:v>
                </c:pt>
                <c:pt idx="1358">
                  <c:v>13.579999999999755</c:v>
                </c:pt>
                <c:pt idx="1359">
                  <c:v>13.589999999999755</c:v>
                </c:pt>
                <c:pt idx="1360">
                  <c:v>13.599999999999755</c:v>
                </c:pt>
                <c:pt idx="1361">
                  <c:v>13.609999999999754</c:v>
                </c:pt>
                <c:pt idx="1362">
                  <c:v>13.619999999999754</c:v>
                </c:pt>
                <c:pt idx="1363">
                  <c:v>13.629999999999754</c:v>
                </c:pt>
                <c:pt idx="1364">
                  <c:v>13.639999999999754</c:v>
                </c:pt>
                <c:pt idx="1365">
                  <c:v>13.649999999999753</c:v>
                </c:pt>
                <c:pt idx="1366">
                  <c:v>13.659999999999753</c:v>
                </c:pt>
                <c:pt idx="1367">
                  <c:v>13.669999999999753</c:v>
                </c:pt>
                <c:pt idx="1368">
                  <c:v>13.679999999999753</c:v>
                </c:pt>
                <c:pt idx="1369">
                  <c:v>13.689999999999753</c:v>
                </c:pt>
                <c:pt idx="1370">
                  <c:v>13.699999999999752</c:v>
                </c:pt>
                <c:pt idx="1371">
                  <c:v>13.709999999999752</c:v>
                </c:pt>
                <c:pt idx="1372">
                  <c:v>13.719999999999752</c:v>
                </c:pt>
                <c:pt idx="1373">
                  <c:v>13.729999999999752</c:v>
                </c:pt>
                <c:pt idx="1374">
                  <c:v>13.739999999999752</c:v>
                </c:pt>
                <c:pt idx="1375">
                  <c:v>13.749999999999751</c:v>
                </c:pt>
                <c:pt idx="1376">
                  <c:v>13.759999999999751</c:v>
                </c:pt>
                <c:pt idx="1377">
                  <c:v>13.769999999999751</c:v>
                </c:pt>
                <c:pt idx="1378">
                  <c:v>13.779999999999751</c:v>
                </c:pt>
                <c:pt idx="1379">
                  <c:v>13.78999999999975</c:v>
                </c:pt>
                <c:pt idx="1380">
                  <c:v>13.79999999999975</c:v>
                </c:pt>
                <c:pt idx="1381">
                  <c:v>13.80999999999975</c:v>
                </c:pt>
                <c:pt idx="1382">
                  <c:v>13.81999999999975</c:v>
                </c:pt>
                <c:pt idx="1383">
                  <c:v>13.82999999999975</c:v>
                </c:pt>
                <c:pt idx="1384">
                  <c:v>13.839999999999749</c:v>
                </c:pt>
                <c:pt idx="1385">
                  <c:v>13.849999999999749</c:v>
                </c:pt>
                <c:pt idx="1386">
                  <c:v>13.859999999999749</c:v>
                </c:pt>
                <c:pt idx="1387">
                  <c:v>13.869999999999749</c:v>
                </c:pt>
                <c:pt idx="1388">
                  <c:v>13.879999999999749</c:v>
                </c:pt>
                <c:pt idx="1389">
                  <c:v>13.889999999999748</c:v>
                </c:pt>
                <c:pt idx="1390">
                  <c:v>13.899999999999748</c:v>
                </c:pt>
                <c:pt idx="1391">
                  <c:v>13.909999999999748</c:v>
                </c:pt>
                <c:pt idx="1392">
                  <c:v>13.919999999999748</c:v>
                </c:pt>
                <c:pt idx="1393">
                  <c:v>13.929999999999747</c:v>
                </c:pt>
                <c:pt idx="1394">
                  <c:v>13.939999999999747</c:v>
                </c:pt>
                <c:pt idx="1395">
                  <c:v>13.949999999999747</c:v>
                </c:pt>
                <c:pt idx="1396">
                  <c:v>13.959999999999747</c:v>
                </c:pt>
                <c:pt idx="1397">
                  <c:v>13.969999999999747</c:v>
                </c:pt>
                <c:pt idx="1398">
                  <c:v>13.979999999999746</c:v>
                </c:pt>
                <c:pt idx="1399">
                  <c:v>13.989999999999746</c:v>
                </c:pt>
                <c:pt idx="1400">
                  <c:v>13.999999999999746</c:v>
                </c:pt>
                <c:pt idx="1401">
                  <c:v>14.009999999999746</c:v>
                </c:pt>
                <c:pt idx="1402">
                  <c:v>14.019999999999746</c:v>
                </c:pt>
                <c:pt idx="1403">
                  <c:v>14.029999999999745</c:v>
                </c:pt>
                <c:pt idx="1404">
                  <c:v>14.039999999999745</c:v>
                </c:pt>
                <c:pt idx="1405">
                  <c:v>14.049999999999745</c:v>
                </c:pt>
                <c:pt idx="1406">
                  <c:v>14.059999999999745</c:v>
                </c:pt>
                <c:pt idx="1407">
                  <c:v>14.069999999999744</c:v>
                </c:pt>
                <c:pt idx="1408">
                  <c:v>14.079999999999744</c:v>
                </c:pt>
                <c:pt idx="1409">
                  <c:v>14.089999999999744</c:v>
                </c:pt>
                <c:pt idx="1410">
                  <c:v>14.099999999999744</c:v>
                </c:pt>
                <c:pt idx="1411">
                  <c:v>14.109999999999744</c:v>
                </c:pt>
                <c:pt idx="1412">
                  <c:v>14.119999999999743</c:v>
                </c:pt>
                <c:pt idx="1413">
                  <c:v>14.129999999999743</c:v>
                </c:pt>
                <c:pt idx="1414">
                  <c:v>14.139999999999743</c:v>
                </c:pt>
                <c:pt idx="1415">
                  <c:v>14.149999999999743</c:v>
                </c:pt>
                <c:pt idx="1416">
                  <c:v>14.159999999999743</c:v>
                </c:pt>
                <c:pt idx="1417">
                  <c:v>14.169999999999742</c:v>
                </c:pt>
                <c:pt idx="1418">
                  <c:v>14.179999999999742</c:v>
                </c:pt>
                <c:pt idx="1419">
                  <c:v>14.189999999999742</c:v>
                </c:pt>
                <c:pt idx="1420">
                  <c:v>14.199999999999742</c:v>
                </c:pt>
                <c:pt idx="1421">
                  <c:v>14.209999999999742</c:v>
                </c:pt>
                <c:pt idx="1422">
                  <c:v>14.219999999999741</c:v>
                </c:pt>
                <c:pt idx="1423">
                  <c:v>14.229999999999741</c:v>
                </c:pt>
                <c:pt idx="1424">
                  <c:v>14.239999999999741</c:v>
                </c:pt>
                <c:pt idx="1425">
                  <c:v>14.249999999999741</c:v>
                </c:pt>
                <c:pt idx="1426">
                  <c:v>14.25999999999974</c:v>
                </c:pt>
                <c:pt idx="1427">
                  <c:v>14.26999999999974</c:v>
                </c:pt>
                <c:pt idx="1428">
                  <c:v>14.27999999999974</c:v>
                </c:pt>
                <c:pt idx="1429">
                  <c:v>14.28999999999974</c:v>
                </c:pt>
                <c:pt idx="1430">
                  <c:v>14.29999999999974</c:v>
                </c:pt>
                <c:pt idx="1431">
                  <c:v>14.309999999999739</c:v>
                </c:pt>
                <c:pt idx="1432">
                  <c:v>14.319999999999739</c:v>
                </c:pt>
                <c:pt idx="1433">
                  <c:v>14.329999999999739</c:v>
                </c:pt>
                <c:pt idx="1434">
                  <c:v>14.339999999999739</c:v>
                </c:pt>
                <c:pt idx="1435">
                  <c:v>14.349999999999739</c:v>
                </c:pt>
                <c:pt idx="1436">
                  <c:v>14.359999999999738</c:v>
                </c:pt>
                <c:pt idx="1437">
                  <c:v>14.369999999999738</c:v>
                </c:pt>
                <c:pt idx="1438">
                  <c:v>14.379999999999738</c:v>
                </c:pt>
                <c:pt idx="1439">
                  <c:v>14.389999999999738</c:v>
                </c:pt>
                <c:pt idx="1440">
                  <c:v>14.399999999999737</c:v>
                </c:pt>
                <c:pt idx="1441">
                  <c:v>14.409999999999737</c:v>
                </c:pt>
                <c:pt idx="1442">
                  <c:v>14.419999999999737</c:v>
                </c:pt>
                <c:pt idx="1443">
                  <c:v>14.429999999999737</c:v>
                </c:pt>
                <c:pt idx="1444">
                  <c:v>14.439999999999737</c:v>
                </c:pt>
                <c:pt idx="1445">
                  <c:v>14.449999999999736</c:v>
                </c:pt>
                <c:pt idx="1446">
                  <c:v>14.459999999999736</c:v>
                </c:pt>
                <c:pt idx="1447">
                  <c:v>14.469999999999736</c:v>
                </c:pt>
                <c:pt idx="1448">
                  <c:v>14.479999999999736</c:v>
                </c:pt>
                <c:pt idx="1449">
                  <c:v>14.489999999999736</c:v>
                </c:pt>
                <c:pt idx="1450">
                  <c:v>14.499999999999735</c:v>
                </c:pt>
                <c:pt idx="1451">
                  <c:v>14.509999999999735</c:v>
                </c:pt>
                <c:pt idx="1452">
                  <c:v>14.519999999999735</c:v>
                </c:pt>
                <c:pt idx="1453">
                  <c:v>14.529999999999735</c:v>
                </c:pt>
                <c:pt idx="1454">
                  <c:v>14.539999999999734</c:v>
                </c:pt>
                <c:pt idx="1455">
                  <c:v>14.549999999999734</c:v>
                </c:pt>
                <c:pt idx="1456">
                  <c:v>14.559999999999734</c:v>
                </c:pt>
                <c:pt idx="1457">
                  <c:v>14.569999999999734</c:v>
                </c:pt>
                <c:pt idx="1458">
                  <c:v>14.579999999999734</c:v>
                </c:pt>
                <c:pt idx="1459">
                  <c:v>14.589999999999733</c:v>
                </c:pt>
                <c:pt idx="1460">
                  <c:v>14.599999999999733</c:v>
                </c:pt>
                <c:pt idx="1461">
                  <c:v>14.609999999999733</c:v>
                </c:pt>
                <c:pt idx="1462">
                  <c:v>14.619999999999733</c:v>
                </c:pt>
                <c:pt idx="1463">
                  <c:v>14.629999999999733</c:v>
                </c:pt>
                <c:pt idx="1464">
                  <c:v>14.639999999999732</c:v>
                </c:pt>
                <c:pt idx="1465">
                  <c:v>14.649999999999732</c:v>
                </c:pt>
                <c:pt idx="1466">
                  <c:v>14.659999999999732</c:v>
                </c:pt>
                <c:pt idx="1467">
                  <c:v>14.669999999999732</c:v>
                </c:pt>
                <c:pt idx="1468">
                  <c:v>14.679999999999731</c:v>
                </c:pt>
                <c:pt idx="1469">
                  <c:v>14.689999999999731</c:v>
                </c:pt>
                <c:pt idx="1470">
                  <c:v>14.699999999999731</c:v>
                </c:pt>
                <c:pt idx="1471">
                  <c:v>14.709999999999731</c:v>
                </c:pt>
                <c:pt idx="1472">
                  <c:v>14.719999999999731</c:v>
                </c:pt>
                <c:pt idx="1473">
                  <c:v>14.72999999999973</c:v>
                </c:pt>
                <c:pt idx="1474">
                  <c:v>14.73999999999973</c:v>
                </c:pt>
                <c:pt idx="1475">
                  <c:v>14.74999999999973</c:v>
                </c:pt>
                <c:pt idx="1476">
                  <c:v>14.75999999999973</c:v>
                </c:pt>
                <c:pt idx="1477">
                  <c:v>14.76999999999973</c:v>
                </c:pt>
                <c:pt idx="1478">
                  <c:v>14.779999999999729</c:v>
                </c:pt>
                <c:pt idx="1479">
                  <c:v>14.789999999999729</c:v>
                </c:pt>
                <c:pt idx="1480">
                  <c:v>14.799999999999729</c:v>
                </c:pt>
                <c:pt idx="1481">
                  <c:v>14.809999999999729</c:v>
                </c:pt>
                <c:pt idx="1482">
                  <c:v>14.819999999999729</c:v>
                </c:pt>
                <c:pt idx="1483">
                  <c:v>14.829999999999728</c:v>
                </c:pt>
                <c:pt idx="1484">
                  <c:v>14.839999999999728</c:v>
                </c:pt>
                <c:pt idx="1485">
                  <c:v>14.849999999999728</c:v>
                </c:pt>
                <c:pt idx="1486">
                  <c:v>14.859999999999728</c:v>
                </c:pt>
                <c:pt idx="1487">
                  <c:v>14.869999999999727</c:v>
                </c:pt>
                <c:pt idx="1488">
                  <c:v>14.879999999999727</c:v>
                </c:pt>
                <c:pt idx="1489">
                  <c:v>14.889999999999727</c:v>
                </c:pt>
                <c:pt idx="1490">
                  <c:v>14.899999999999727</c:v>
                </c:pt>
                <c:pt idx="1491">
                  <c:v>14.909999999999727</c:v>
                </c:pt>
                <c:pt idx="1492">
                  <c:v>14.919999999999726</c:v>
                </c:pt>
                <c:pt idx="1493">
                  <c:v>14.929999999999726</c:v>
                </c:pt>
                <c:pt idx="1494">
                  <c:v>14.939999999999726</c:v>
                </c:pt>
                <c:pt idx="1495">
                  <c:v>14.949999999999726</c:v>
                </c:pt>
                <c:pt idx="1496">
                  <c:v>14.959999999999726</c:v>
                </c:pt>
                <c:pt idx="1497">
                  <c:v>14.969999999999725</c:v>
                </c:pt>
                <c:pt idx="1498">
                  <c:v>14.979999999999725</c:v>
                </c:pt>
                <c:pt idx="1499">
                  <c:v>14.989999999999725</c:v>
                </c:pt>
                <c:pt idx="1500">
                  <c:v>14.999999999999725</c:v>
                </c:pt>
                <c:pt idx="1501">
                  <c:v>15.009999999999724</c:v>
                </c:pt>
                <c:pt idx="1502">
                  <c:v>15.019999999999724</c:v>
                </c:pt>
                <c:pt idx="1503">
                  <c:v>15.029999999999724</c:v>
                </c:pt>
                <c:pt idx="1504">
                  <c:v>15.039999999999724</c:v>
                </c:pt>
                <c:pt idx="1505">
                  <c:v>15.049999999999724</c:v>
                </c:pt>
                <c:pt idx="1506">
                  <c:v>15.059999999999723</c:v>
                </c:pt>
                <c:pt idx="1507">
                  <c:v>15.069999999999723</c:v>
                </c:pt>
                <c:pt idx="1508">
                  <c:v>15.079999999999723</c:v>
                </c:pt>
                <c:pt idx="1509">
                  <c:v>15.089999999999723</c:v>
                </c:pt>
                <c:pt idx="1510">
                  <c:v>15.099999999999723</c:v>
                </c:pt>
                <c:pt idx="1511">
                  <c:v>15.109999999999722</c:v>
                </c:pt>
                <c:pt idx="1512">
                  <c:v>15.119999999999722</c:v>
                </c:pt>
                <c:pt idx="1513">
                  <c:v>15.129999999999722</c:v>
                </c:pt>
                <c:pt idx="1514">
                  <c:v>15.139999999999722</c:v>
                </c:pt>
                <c:pt idx="1515">
                  <c:v>15.149999999999721</c:v>
                </c:pt>
                <c:pt idx="1516">
                  <c:v>15.159999999999721</c:v>
                </c:pt>
                <c:pt idx="1517">
                  <c:v>15.169999999999721</c:v>
                </c:pt>
                <c:pt idx="1518">
                  <c:v>15.179999999999721</c:v>
                </c:pt>
                <c:pt idx="1519">
                  <c:v>15.189999999999721</c:v>
                </c:pt>
                <c:pt idx="1520">
                  <c:v>15.19999999999972</c:v>
                </c:pt>
                <c:pt idx="1521">
                  <c:v>15.20999999999972</c:v>
                </c:pt>
                <c:pt idx="1522">
                  <c:v>15.21999999999972</c:v>
                </c:pt>
                <c:pt idx="1523">
                  <c:v>15.22999999999972</c:v>
                </c:pt>
                <c:pt idx="1524">
                  <c:v>15.23999999999972</c:v>
                </c:pt>
                <c:pt idx="1525">
                  <c:v>15.249999999999719</c:v>
                </c:pt>
                <c:pt idx="1526">
                  <c:v>15.259999999999719</c:v>
                </c:pt>
                <c:pt idx="1527">
                  <c:v>15.269999999999719</c:v>
                </c:pt>
                <c:pt idx="1528">
                  <c:v>15.279999999999719</c:v>
                </c:pt>
                <c:pt idx="1529">
                  <c:v>15.289999999999718</c:v>
                </c:pt>
                <c:pt idx="1530">
                  <c:v>15.299999999999718</c:v>
                </c:pt>
                <c:pt idx="1531">
                  <c:v>15.309999999999718</c:v>
                </c:pt>
                <c:pt idx="1532">
                  <c:v>15.319999999999718</c:v>
                </c:pt>
                <c:pt idx="1533">
                  <c:v>15.329999999999718</c:v>
                </c:pt>
                <c:pt idx="1534">
                  <c:v>15.339999999999717</c:v>
                </c:pt>
                <c:pt idx="1535">
                  <c:v>15.349999999999717</c:v>
                </c:pt>
                <c:pt idx="1536">
                  <c:v>15.359999999999717</c:v>
                </c:pt>
                <c:pt idx="1537">
                  <c:v>15.369999999999717</c:v>
                </c:pt>
                <c:pt idx="1538">
                  <c:v>15.379999999999717</c:v>
                </c:pt>
                <c:pt idx="1539">
                  <c:v>15.389999999999716</c:v>
                </c:pt>
                <c:pt idx="1540">
                  <c:v>15.399999999999716</c:v>
                </c:pt>
                <c:pt idx="1541">
                  <c:v>15.409999999999716</c:v>
                </c:pt>
                <c:pt idx="1542">
                  <c:v>15.419999999999716</c:v>
                </c:pt>
                <c:pt idx="1543">
                  <c:v>15.429999999999715</c:v>
                </c:pt>
                <c:pt idx="1544">
                  <c:v>15.439999999999715</c:v>
                </c:pt>
                <c:pt idx="1545">
                  <c:v>15.449999999999715</c:v>
                </c:pt>
                <c:pt idx="1546">
                  <c:v>15.459999999999715</c:v>
                </c:pt>
                <c:pt idx="1547">
                  <c:v>15.469999999999715</c:v>
                </c:pt>
                <c:pt idx="1548">
                  <c:v>15.479999999999714</c:v>
                </c:pt>
                <c:pt idx="1549">
                  <c:v>15.489999999999714</c:v>
                </c:pt>
                <c:pt idx="1550">
                  <c:v>15.499999999999714</c:v>
                </c:pt>
                <c:pt idx="1551">
                  <c:v>15.509999999999714</c:v>
                </c:pt>
                <c:pt idx="1552">
                  <c:v>15.519999999999714</c:v>
                </c:pt>
                <c:pt idx="1553">
                  <c:v>15.529999999999713</c:v>
                </c:pt>
                <c:pt idx="1554">
                  <c:v>15.539999999999713</c:v>
                </c:pt>
                <c:pt idx="1555">
                  <c:v>15.549999999999713</c:v>
                </c:pt>
                <c:pt idx="1556">
                  <c:v>15.559999999999713</c:v>
                </c:pt>
                <c:pt idx="1557">
                  <c:v>15.569999999999713</c:v>
                </c:pt>
                <c:pt idx="1558">
                  <c:v>15.579999999999712</c:v>
                </c:pt>
                <c:pt idx="1559">
                  <c:v>15.589999999999712</c:v>
                </c:pt>
                <c:pt idx="1560">
                  <c:v>15.599999999999712</c:v>
                </c:pt>
                <c:pt idx="1561">
                  <c:v>15.609999999999712</c:v>
                </c:pt>
                <c:pt idx="1562">
                  <c:v>15.619999999999711</c:v>
                </c:pt>
                <c:pt idx="1563">
                  <c:v>15.629999999999711</c:v>
                </c:pt>
                <c:pt idx="1564">
                  <c:v>15.639999999999711</c:v>
                </c:pt>
                <c:pt idx="1565">
                  <c:v>15.649999999999711</c:v>
                </c:pt>
                <c:pt idx="1566">
                  <c:v>15.659999999999711</c:v>
                </c:pt>
                <c:pt idx="1567">
                  <c:v>15.66999999999971</c:v>
                </c:pt>
                <c:pt idx="1568">
                  <c:v>15.67999999999971</c:v>
                </c:pt>
                <c:pt idx="1569">
                  <c:v>15.68999999999971</c:v>
                </c:pt>
                <c:pt idx="1570">
                  <c:v>15.69999999999971</c:v>
                </c:pt>
                <c:pt idx="1571">
                  <c:v>15.70999999999971</c:v>
                </c:pt>
                <c:pt idx="1572">
                  <c:v>15.719999999999709</c:v>
                </c:pt>
                <c:pt idx="1573">
                  <c:v>15.729999999999709</c:v>
                </c:pt>
                <c:pt idx="1574">
                  <c:v>15.739999999999709</c:v>
                </c:pt>
                <c:pt idx="1575">
                  <c:v>15.749999999999709</c:v>
                </c:pt>
                <c:pt idx="1576">
                  <c:v>15.759999999999708</c:v>
                </c:pt>
                <c:pt idx="1577">
                  <c:v>15.769999999999708</c:v>
                </c:pt>
                <c:pt idx="1578">
                  <c:v>15.779999999999708</c:v>
                </c:pt>
                <c:pt idx="1579">
                  <c:v>15.789999999999708</c:v>
                </c:pt>
                <c:pt idx="1580">
                  <c:v>15.799999999999708</c:v>
                </c:pt>
                <c:pt idx="1581">
                  <c:v>15.809999999999707</c:v>
                </c:pt>
                <c:pt idx="1582">
                  <c:v>15.819999999999707</c:v>
                </c:pt>
                <c:pt idx="1583">
                  <c:v>15.829999999999707</c:v>
                </c:pt>
                <c:pt idx="1584">
                  <c:v>15.839999999999707</c:v>
                </c:pt>
                <c:pt idx="1585">
                  <c:v>15.849999999999707</c:v>
                </c:pt>
                <c:pt idx="1586">
                  <c:v>15.859999999999706</c:v>
                </c:pt>
                <c:pt idx="1587">
                  <c:v>15.869999999999706</c:v>
                </c:pt>
                <c:pt idx="1588">
                  <c:v>15.879999999999706</c:v>
                </c:pt>
                <c:pt idx="1589">
                  <c:v>15.889999999999706</c:v>
                </c:pt>
                <c:pt idx="1590">
                  <c:v>15.899999999999705</c:v>
                </c:pt>
                <c:pt idx="1591">
                  <c:v>15.909999999999705</c:v>
                </c:pt>
                <c:pt idx="1592">
                  <c:v>15.919999999999705</c:v>
                </c:pt>
                <c:pt idx="1593">
                  <c:v>15.929999999999705</c:v>
                </c:pt>
                <c:pt idx="1594">
                  <c:v>15.939999999999705</c:v>
                </c:pt>
                <c:pt idx="1595">
                  <c:v>15.949999999999704</c:v>
                </c:pt>
                <c:pt idx="1596">
                  <c:v>15.959999999999704</c:v>
                </c:pt>
                <c:pt idx="1597">
                  <c:v>15.969999999999704</c:v>
                </c:pt>
                <c:pt idx="1598">
                  <c:v>15.979999999999704</c:v>
                </c:pt>
                <c:pt idx="1599">
                  <c:v>15.989999999999704</c:v>
                </c:pt>
                <c:pt idx="1600">
                  <c:v>15.999999999999703</c:v>
                </c:pt>
                <c:pt idx="1601">
                  <c:v>16.009999999999703</c:v>
                </c:pt>
                <c:pt idx="1602">
                  <c:v>16.019999999999705</c:v>
                </c:pt>
                <c:pt idx="1603">
                  <c:v>16.029999999999706</c:v>
                </c:pt>
                <c:pt idx="1604">
                  <c:v>16.039999999999708</c:v>
                </c:pt>
                <c:pt idx="1605">
                  <c:v>16.049999999999709</c:v>
                </c:pt>
                <c:pt idx="1606">
                  <c:v>16.059999999999711</c:v>
                </c:pt>
                <c:pt idx="1607">
                  <c:v>16.069999999999713</c:v>
                </c:pt>
                <c:pt idx="1608">
                  <c:v>16.079999999999714</c:v>
                </c:pt>
                <c:pt idx="1609">
                  <c:v>16.089999999999716</c:v>
                </c:pt>
                <c:pt idx="1610">
                  <c:v>16.099999999999717</c:v>
                </c:pt>
                <c:pt idx="1611">
                  <c:v>16.109999999999719</c:v>
                </c:pt>
                <c:pt idx="1612">
                  <c:v>16.11999999999972</c:v>
                </c:pt>
                <c:pt idx="1613">
                  <c:v>16.129999999999722</c:v>
                </c:pt>
                <c:pt idx="1614">
                  <c:v>16.139999999999723</c:v>
                </c:pt>
                <c:pt idx="1615">
                  <c:v>16.149999999999725</c:v>
                </c:pt>
                <c:pt idx="1616">
                  <c:v>16.159999999999727</c:v>
                </c:pt>
                <c:pt idx="1617">
                  <c:v>16.169999999999728</c:v>
                </c:pt>
                <c:pt idx="1618">
                  <c:v>16.17999999999973</c:v>
                </c:pt>
                <c:pt idx="1619">
                  <c:v>16.189999999999731</c:v>
                </c:pt>
                <c:pt idx="1620">
                  <c:v>16.199999999999733</c:v>
                </c:pt>
                <c:pt idx="1621">
                  <c:v>16.209999999999734</c:v>
                </c:pt>
                <c:pt idx="1622">
                  <c:v>16.219999999999736</c:v>
                </c:pt>
                <c:pt idx="1623">
                  <c:v>16.229999999999738</c:v>
                </c:pt>
                <c:pt idx="1624">
                  <c:v>16.239999999999739</c:v>
                </c:pt>
                <c:pt idx="1625">
                  <c:v>16.249999999999741</c:v>
                </c:pt>
                <c:pt idx="1626">
                  <c:v>16.259999999999742</c:v>
                </c:pt>
                <c:pt idx="1627">
                  <c:v>16.269999999999744</c:v>
                </c:pt>
                <c:pt idx="1628">
                  <c:v>16.279999999999745</c:v>
                </c:pt>
                <c:pt idx="1629">
                  <c:v>16.289999999999747</c:v>
                </c:pt>
                <c:pt idx="1630">
                  <c:v>16.299999999999748</c:v>
                </c:pt>
                <c:pt idx="1631">
                  <c:v>16.30999999999975</c:v>
                </c:pt>
                <c:pt idx="1632">
                  <c:v>16.319999999999752</c:v>
                </c:pt>
                <c:pt idx="1633">
                  <c:v>16.329999999999753</c:v>
                </c:pt>
                <c:pt idx="1634">
                  <c:v>16.339999999999755</c:v>
                </c:pt>
                <c:pt idx="1635">
                  <c:v>16.349999999999756</c:v>
                </c:pt>
                <c:pt idx="1636">
                  <c:v>16.359999999999758</c:v>
                </c:pt>
                <c:pt idx="1637">
                  <c:v>16.369999999999759</c:v>
                </c:pt>
                <c:pt idx="1638">
                  <c:v>16.379999999999761</c:v>
                </c:pt>
                <c:pt idx="1639">
                  <c:v>16.389999999999763</c:v>
                </c:pt>
                <c:pt idx="1640">
                  <c:v>16.399999999999764</c:v>
                </c:pt>
                <c:pt idx="1641">
                  <c:v>16.409999999999766</c:v>
                </c:pt>
                <c:pt idx="1642">
                  <c:v>16.419999999999767</c:v>
                </c:pt>
                <c:pt idx="1643">
                  <c:v>16.429999999999769</c:v>
                </c:pt>
                <c:pt idx="1644">
                  <c:v>16.43999999999977</c:v>
                </c:pt>
                <c:pt idx="1645">
                  <c:v>16.449999999999772</c:v>
                </c:pt>
                <c:pt idx="1646">
                  <c:v>16.459999999999773</c:v>
                </c:pt>
                <c:pt idx="1647">
                  <c:v>16.469999999999775</c:v>
                </c:pt>
                <c:pt idx="1648">
                  <c:v>16.479999999999777</c:v>
                </c:pt>
                <c:pt idx="1649">
                  <c:v>16.489999999999778</c:v>
                </c:pt>
                <c:pt idx="1650">
                  <c:v>16.49999999999978</c:v>
                </c:pt>
                <c:pt idx="1651">
                  <c:v>16.509999999999781</c:v>
                </c:pt>
                <c:pt idx="1652">
                  <c:v>16.519999999999783</c:v>
                </c:pt>
                <c:pt idx="1653">
                  <c:v>16.529999999999784</c:v>
                </c:pt>
                <c:pt idx="1654">
                  <c:v>16.539999999999786</c:v>
                </c:pt>
                <c:pt idx="1655">
                  <c:v>16.549999999999788</c:v>
                </c:pt>
                <c:pt idx="1656">
                  <c:v>16.559999999999789</c:v>
                </c:pt>
                <c:pt idx="1657">
                  <c:v>16.569999999999791</c:v>
                </c:pt>
                <c:pt idx="1658">
                  <c:v>16.579999999999792</c:v>
                </c:pt>
                <c:pt idx="1659">
                  <c:v>16.589999999999794</c:v>
                </c:pt>
                <c:pt idx="1660">
                  <c:v>16.599999999999795</c:v>
                </c:pt>
                <c:pt idx="1661">
                  <c:v>16.609999999999797</c:v>
                </c:pt>
                <c:pt idx="1662">
                  <c:v>16.619999999999798</c:v>
                </c:pt>
                <c:pt idx="1663">
                  <c:v>16.6299999999998</c:v>
                </c:pt>
                <c:pt idx="1664">
                  <c:v>16.639999999999802</c:v>
                </c:pt>
                <c:pt idx="1665">
                  <c:v>16.649999999999803</c:v>
                </c:pt>
                <c:pt idx="1666">
                  <c:v>16.659999999999805</c:v>
                </c:pt>
                <c:pt idx="1667">
                  <c:v>16.669999999999806</c:v>
                </c:pt>
                <c:pt idx="1668">
                  <c:v>16.679999999999808</c:v>
                </c:pt>
                <c:pt idx="1669">
                  <c:v>16.689999999999809</c:v>
                </c:pt>
                <c:pt idx="1670">
                  <c:v>16.699999999999811</c:v>
                </c:pt>
                <c:pt idx="1671">
                  <c:v>16.709999999999813</c:v>
                </c:pt>
                <c:pt idx="1672">
                  <c:v>16.719999999999814</c:v>
                </c:pt>
                <c:pt idx="1673">
                  <c:v>16.729999999999816</c:v>
                </c:pt>
                <c:pt idx="1674">
                  <c:v>16.739999999999817</c:v>
                </c:pt>
                <c:pt idx="1675">
                  <c:v>16.749999999999819</c:v>
                </c:pt>
                <c:pt idx="1676">
                  <c:v>16.75999999999982</c:v>
                </c:pt>
                <c:pt idx="1677">
                  <c:v>16.769999999999822</c:v>
                </c:pt>
                <c:pt idx="1678">
                  <c:v>16.779999999999824</c:v>
                </c:pt>
                <c:pt idx="1679">
                  <c:v>16.789999999999825</c:v>
                </c:pt>
                <c:pt idx="1680">
                  <c:v>16.799999999999827</c:v>
                </c:pt>
                <c:pt idx="1681">
                  <c:v>16.809999999999828</c:v>
                </c:pt>
                <c:pt idx="1682">
                  <c:v>16.81999999999983</c:v>
                </c:pt>
                <c:pt idx="1683">
                  <c:v>16.829999999999831</c:v>
                </c:pt>
                <c:pt idx="1684">
                  <c:v>16.839999999999833</c:v>
                </c:pt>
                <c:pt idx="1685">
                  <c:v>16.849999999999834</c:v>
                </c:pt>
                <c:pt idx="1686">
                  <c:v>16.859999999999836</c:v>
                </c:pt>
                <c:pt idx="1687">
                  <c:v>16.869999999999838</c:v>
                </c:pt>
                <c:pt idx="1688">
                  <c:v>16.879999999999839</c:v>
                </c:pt>
                <c:pt idx="1689">
                  <c:v>16.889999999999841</c:v>
                </c:pt>
                <c:pt idx="1690">
                  <c:v>16.899999999999842</c:v>
                </c:pt>
                <c:pt idx="1691">
                  <c:v>16.909999999999844</c:v>
                </c:pt>
                <c:pt idx="1692">
                  <c:v>16.919999999999845</c:v>
                </c:pt>
                <c:pt idx="1693">
                  <c:v>16.929999999999847</c:v>
                </c:pt>
                <c:pt idx="1694">
                  <c:v>16.939999999999849</c:v>
                </c:pt>
                <c:pt idx="1695">
                  <c:v>16.94999999999985</c:v>
                </c:pt>
                <c:pt idx="1696">
                  <c:v>16.959999999999852</c:v>
                </c:pt>
                <c:pt idx="1697">
                  <c:v>16.969999999999853</c:v>
                </c:pt>
                <c:pt idx="1698">
                  <c:v>16.979999999999855</c:v>
                </c:pt>
                <c:pt idx="1699">
                  <c:v>16.989999999999856</c:v>
                </c:pt>
                <c:pt idx="1700">
                  <c:v>16.999999999999858</c:v>
                </c:pt>
                <c:pt idx="1701">
                  <c:v>17.009999999999859</c:v>
                </c:pt>
                <c:pt idx="1702">
                  <c:v>17.019999999999861</c:v>
                </c:pt>
                <c:pt idx="1703">
                  <c:v>17.029999999999863</c:v>
                </c:pt>
                <c:pt idx="1704">
                  <c:v>17.039999999999864</c:v>
                </c:pt>
                <c:pt idx="1705">
                  <c:v>17.049999999999866</c:v>
                </c:pt>
                <c:pt idx="1706">
                  <c:v>17.059999999999867</c:v>
                </c:pt>
                <c:pt idx="1707">
                  <c:v>17.069999999999869</c:v>
                </c:pt>
                <c:pt idx="1708">
                  <c:v>17.07999999999987</c:v>
                </c:pt>
                <c:pt idx="1709">
                  <c:v>17.089999999999872</c:v>
                </c:pt>
                <c:pt idx="1710">
                  <c:v>17.099999999999874</c:v>
                </c:pt>
                <c:pt idx="1711">
                  <c:v>17.109999999999875</c:v>
                </c:pt>
                <c:pt idx="1712">
                  <c:v>17.119999999999877</c:v>
                </c:pt>
                <c:pt idx="1713">
                  <c:v>17.129999999999878</c:v>
                </c:pt>
                <c:pt idx="1714">
                  <c:v>17.13999999999988</c:v>
                </c:pt>
                <c:pt idx="1715">
                  <c:v>17.149999999999881</c:v>
                </c:pt>
                <c:pt idx="1716">
                  <c:v>17.159999999999883</c:v>
                </c:pt>
                <c:pt idx="1717">
                  <c:v>17.169999999999884</c:v>
                </c:pt>
                <c:pt idx="1718">
                  <c:v>17.179999999999886</c:v>
                </c:pt>
                <c:pt idx="1719">
                  <c:v>17.189999999999888</c:v>
                </c:pt>
                <c:pt idx="1720">
                  <c:v>17.199999999999889</c:v>
                </c:pt>
                <c:pt idx="1721">
                  <c:v>17.209999999999891</c:v>
                </c:pt>
                <c:pt idx="1722">
                  <c:v>17.219999999999892</c:v>
                </c:pt>
                <c:pt idx="1723">
                  <c:v>17.229999999999894</c:v>
                </c:pt>
                <c:pt idx="1724">
                  <c:v>17.239999999999895</c:v>
                </c:pt>
                <c:pt idx="1725">
                  <c:v>17.249999999999897</c:v>
                </c:pt>
                <c:pt idx="1726">
                  <c:v>17.259999999999899</c:v>
                </c:pt>
                <c:pt idx="1727">
                  <c:v>17.2699999999999</c:v>
                </c:pt>
                <c:pt idx="1728">
                  <c:v>17.279999999999902</c:v>
                </c:pt>
                <c:pt idx="1729">
                  <c:v>17.289999999999903</c:v>
                </c:pt>
                <c:pt idx="1730">
                  <c:v>17.299999999999905</c:v>
                </c:pt>
                <c:pt idx="1731">
                  <c:v>17.309999999999906</c:v>
                </c:pt>
                <c:pt idx="1732">
                  <c:v>17.319999999999908</c:v>
                </c:pt>
                <c:pt idx="1733">
                  <c:v>17.329999999999909</c:v>
                </c:pt>
                <c:pt idx="1734">
                  <c:v>17.339999999999911</c:v>
                </c:pt>
                <c:pt idx="1735">
                  <c:v>17.349999999999913</c:v>
                </c:pt>
                <c:pt idx="1736">
                  <c:v>17.359999999999914</c:v>
                </c:pt>
                <c:pt idx="1737">
                  <c:v>17.369999999999916</c:v>
                </c:pt>
                <c:pt idx="1738">
                  <c:v>17.379999999999917</c:v>
                </c:pt>
                <c:pt idx="1739">
                  <c:v>17.389999999999919</c:v>
                </c:pt>
                <c:pt idx="1740">
                  <c:v>17.39999999999992</c:v>
                </c:pt>
                <c:pt idx="1741">
                  <c:v>17.409999999999922</c:v>
                </c:pt>
                <c:pt idx="1742">
                  <c:v>17.419999999999924</c:v>
                </c:pt>
                <c:pt idx="1743">
                  <c:v>17.429999999999925</c:v>
                </c:pt>
                <c:pt idx="1744">
                  <c:v>17.439999999999927</c:v>
                </c:pt>
                <c:pt idx="1745">
                  <c:v>17.449999999999928</c:v>
                </c:pt>
                <c:pt idx="1746">
                  <c:v>17.45999999999993</c:v>
                </c:pt>
                <c:pt idx="1747">
                  <c:v>17.469999999999931</c:v>
                </c:pt>
                <c:pt idx="1748">
                  <c:v>17.479999999999933</c:v>
                </c:pt>
                <c:pt idx="1749">
                  <c:v>17.489999999999934</c:v>
                </c:pt>
                <c:pt idx="1750">
                  <c:v>17.499999999999936</c:v>
                </c:pt>
                <c:pt idx="1751">
                  <c:v>17.509999999999938</c:v>
                </c:pt>
                <c:pt idx="1752">
                  <c:v>17.519999999999939</c:v>
                </c:pt>
                <c:pt idx="1753">
                  <c:v>17.529999999999941</c:v>
                </c:pt>
                <c:pt idx="1754">
                  <c:v>17.539999999999942</c:v>
                </c:pt>
                <c:pt idx="1755">
                  <c:v>17.549999999999944</c:v>
                </c:pt>
                <c:pt idx="1756">
                  <c:v>17.559999999999945</c:v>
                </c:pt>
                <c:pt idx="1757">
                  <c:v>17.569999999999947</c:v>
                </c:pt>
                <c:pt idx="1758">
                  <c:v>17.579999999999949</c:v>
                </c:pt>
                <c:pt idx="1759">
                  <c:v>17.58999999999995</c:v>
                </c:pt>
                <c:pt idx="1760">
                  <c:v>17.599999999999952</c:v>
                </c:pt>
                <c:pt idx="1761">
                  <c:v>17.609999999999953</c:v>
                </c:pt>
                <c:pt idx="1762">
                  <c:v>17.619999999999955</c:v>
                </c:pt>
                <c:pt idx="1763">
                  <c:v>17.629999999999956</c:v>
                </c:pt>
                <c:pt idx="1764">
                  <c:v>17.639999999999958</c:v>
                </c:pt>
                <c:pt idx="1765">
                  <c:v>17.649999999999959</c:v>
                </c:pt>
                <c:pt idx="1766">
                  <c:v>17.659999999999961</c:v>
                </c:pt>
                <c:pt idx="1767">
                  <c:v>17.669999999999963</c:v>
                </c:pt>
                <c:pt idx="1768">
                  <c:v>17.679999999999964</c:v>
                </c:pt>
                <c:pt idx="1769">
                  <c:v>17.689999999999966</c:v>
                </c:pt>
                <c:pt idx="1770">
                  <c:v>17.699999999999967</c:v>
                </c:pt>
                <c:pt idx="1771">
                  <c:v>17.709999999999969</c:v>
                </c:pt>
                <c:pt idx="1772">
                  <c:v>17.71999999999997</c:v>
                </c:pt>
                <c:pt idx="1773">
                  <c:v>17.729999999999972</c:v>
                </c:pt>
                <c:pt idx="1774">
                  <c:v>17.739999999999974</c:v>
                </c:pt>
                <c:pt idx="1775">
                  <c:v>17.749999999999975</c:v>
                </c:pt>
                <c:pt idx="1776">
                  <c:v>17.759999999999977</c:v>
                </c:pt>
                <c:pt idx="1777">
                  <c:v>17.769999999999978</c:v>
                </c:pt>
                <c:pt idx="1778">
                  <c:v>17.77999999999998</c:v>
                </c:pt>
                <c:pt idx="1779">
                  <c:v>17.789999999999981</c:v>
                </c:pt>
                <c:pt idx="1780">
                  <c:v>17.799999999999983</c:v>
                </c:pt>
                <c:pt idx="1781">
                  <c:v>17.809999999999985</c:v>
                </c:pt>
                <c:pt idx="1782">
                  <c:v>17.819999999999986</c:v>
                </c:pt>
                <c:pt idx="1783">
                  <c:v>17.829999999999988</c:v>
                </c:pt>
                <c:pt idx="1784">
                  <c:v>17.839999999999989</c:v>
                </c:pt>
                <c:pt idx="1785">
                  <c:v>17.849999999999991</c:v>
                </c:pt>
                <c:pt idx="1786">
                  <c:v>17.859999999999992</c:v>
                </c:pt>
                <c:pt idx="1787">
                  <c:v>17.869999999999994</c:v>
                </c:pt>
                <c:pt idx="1788">
                  <c:v>17.879999999999995</c:v>
                </c:pt>
                <c:pt idx="1789">
                  <c:v>17.889999999999997</c:v>
                </c:pt>
                <c:pt idx="1790">
                  <c:v>17.899999999999999</c:v>
                </c:pt>
                <c:pt idx="1791">
                  <c:v>17.91</c:v>
                </c:pt>
                <c:pt idx="1792">
                  <c:v>17.920000000000002</c:v>
                </c:pt>
                <c:pt idx="1793">
                  <c:v>17.930000000000003</c:v>
                </c:pt>
                <c:pt idx="1794">
                  <c:v>17.940000000000005</c:v>
                </c:pt>
                <c:pt idx="1795">
                  <c:v>17.950000000000006</c:v>
                </c:pt>
                <c:pt idx="1796">
                  <c:v>17.960000000000008</c:v>
                </c:pt>
                <c:pt idx="1797">
                  <c:v>17.97000000000001</c:v>
                </c:pt>
                <c:pt idx="1798">
                  <c:v>17.980000000000011</c:v>
                </c:pt>
                <c:pt idx="1799">
                  <c:v>17.990000000000013</c:v>
                </c:pt>
                <c:pt idx="1800">
                  <c:v>18.000000000000014</c:v>
                </c:pt>
                <c:pt idx="1801">
                  <c:v>18.010000000000016</c:v>
                </c:pt>
                <c:pt idx="1802">
                  <c:v>18.020000000000017</c:v>
                </c:pt>
                <c:pt idx="1803">
                  <c:v>18.030000000000019</c:v>
                </c:pt>
                <c:pt idx="1804">
                  <c:v>18.04000000000002</c:v>
                </c:pt>
                <c:pt idx="1805">
                  <c:v>18.050000000000022</c:v>
                </c:pt>
                <c:pt idx="1806">
                  <c:v>18.060000000000024</c:v>
                </c:pt>
                <c:pt idx="1807">
                  <c:v>18.070000000000025</c:v>
                </c:pt>
                <c:pt idx="1808">
                  <c:v>18.080000000000027</c:v>
                </c:pt>
                <c:pt idx="1809">
                  <c:v>18.090000000000028</c:v>
                </c:pt>
                <c:pt idx="1810">
                  <c:v>18.10000000000003</c:v>
                </c:pt>
                <c:pt idx="1811">
                  <c:v>18.110000000000031</c:v>
                </c:pt>
                <c:pt idx="1812">
                  <c:v>18.120000000000033</c:v>
                </c:pt>
                <c:pt idx="1813">
                  <c:v>18.130000000000035</c:v>
                </c:pt>
                <c:pt idx="1814">
                  <c:v>18.140000000000036</c:v>
                </c:pt>
                <c:pt idx="1815">
                  <c:v>18.150000000000038</c:v>
                </c:pt>
                <c:pt idx="1816">
                  <c:v>18.160000000000039</c:v>
                </c:pt>
                <c:pt idx="1817">
                  <c:v>18.170000000000041</c:v>
                </c:pt>
                <c:pt idx="1818">
                  <c:v>18.180000000000042</c:v>
                </c:pt>
                <c:pt idx="1819">
                  <c:v>18.190000000000044</c:v>
                </c:pt>
                <c:pt idx="1820">
                  <c:v>18.200000000000045</c:v>
                </c:pt>
                <c:pt idx="1821">
                  <c:v>18.210000000000047</c:v>
                </c:pt>
                <c:pt idx="1822">
                  <c:v>18.220000000000049</c:v>
                </c:pt>
                <c:pt idx="1823">
                  <c:v>18.23000000000005</c:v>
                </c:pt>
                <c:pt idx="1824">
                  <c:v>18.240000000000052</c:v>
                </c:pt>
                <c:pt idx="1825">
                  <c:v>18.250000000000053</c:v>
                </c:pt>
                <c:pt idx="1826">
                  <c:v>18.260000000000055</c:v>
                </c:pt>
                <c:pt idx="1827">
                  <c:v>18.270000000000056</c:v>
                </c:pt>
                <c:pt idx="1828">
                  <c:v>18.280000000000058</c:v>
                </c:pt>
                <c:pt idx="1829">
                  <c:v>18.29000000000006</c:v>
                </c:pt>
                <c:pt idx="1830">
                  <c:v>18.300000000000061</c:v>
                </c:pt>
                <c:pt idx="1831">
                  <c:v>18.310000000000063</c:v>
                </c:pt>
                <c:pt idx="1832">
                  <c:v>18.320000000000064</c:v>
                </c:pt>
                <c:pt idx="1833">
                  <c:v>18.330000000000066</c:v>
                </c:pt>
                <c:pt idx="1834">
                  <c:v>18.340000000000067</c:v>
                </c:pt>
                <c:pt idx="1835">
                  <c:v>18.350000000000069</c:v>
                </c:pt>
                <c:pt idx="1836">
                  <c:v>18.36000000000007</c:v>
                </c:pt>
                <c:pt idx="1837">
                  <c:v>18.370000000000072</c:v>
                </c:pt>
                <c:pt idx="1838">
                  <c:v>18.380000000000074</c:v>
                </c:pt>
                <c:pt idx="1839">
                  <c:v>18.390000000000075</c:v>
                </c:pt>
                <c:pt idx="1840">
                  <c:v>18.400000000000077</c:v>
                </c:pt>
                <c:pt idx="1841">
                  <c:v>18.410000000000078</c:v>
                </c:pt>
                <c:pt idx="1842">
                  <c:v>18.42000000000008</c:v>
                </c:pt>
                <c:pt idx="1843">
                  <c:v>18.430000000000081</c:v>
                </c:pt>
                <c:pt idx="1844">
                  <c:v>18.440000000000083</c:v>
                </c:pt>
                <c:pt idx="1845">
                  <c:v>18.450000000000085</c:v>
                </c:pt>
                <c:pt idx="1846">
                  <c:v>18.460000000000086</c:v>
                </c:pt>
                <c:pt idx="1847">
                  <c:v>18.470000000000088</c:v>
                </c:pt>
                <c:pt idx="1848">
                  <c:v>18.480000000000089</c:v>
                </c:pt>
                <c:pt idx="1849">
                  <c:v>18.490000000000091</c:v>
                </c:pt>
                <c:pt idx="1850">
                  <c:v>18.500000000000092</c:v>
                </c:pt>
                <c:pt idx="1851">
                  <c:v>18.510000000000094</c:v>
                </c:pt>
                <c:pt idx="1852">
                  <c:v>18.520000000000095</c:v>
                </c:pt>
                <c:pt idx="1853">
                  <c:v>18.530000000000097</c:v>
                </c:pt>
                <c:pt idx="1854">
                  <c:v>18.540000000000099</c:v>
                </c:pt>
                <c:pt idx="1855">
                  <c:v>18.5500000000001</c:v>
                </c:pt>
                <c:pt idx="1856">
                  <c:v>18.560000000000102</c:v>
                </c:pt>
                <c:pt idx="1857">
                  <c:v>18.570000000000103</c:v>
                </c:pt>
                <c:pt idx="1858">
                  <c:v>18.580000000000105</c:v>
                </c:pt>
                <c:pt idx="1859">
                  <c:v>18.590000000000106</c:v>
                </c:pt>
                <c:pt idx="1860">
                  <c:v>18.600000000000108</c:v>
                </c:pt>
                <c:pt idx="1861">
                  <c:v>18.61000000000011</c:v>
                </c:pt>
                <c:pt idx="1862">
                  <c:v>18.620000000000111</c:v>
                </c:pt>
                <c:pt idx="1863">
                  <c:v>18.630000000000113</c:v>
                </c:pt>
                <c:pt idx="1864">
                  <c:v>18.640000000000114</c:v>
                </c:pt>
                <c:pt idx="1865">
                  <c:v>18.650000000000116</c:v>
                </c:pt>
                <c:pt idx="1866">
                  <c:v>18.660000000000117</c:v>
                </c:pt>
                <c:pt idx="1867">
                  <c:v>18.670000000000119</c:v>
                </c:pt>
                <c:pt idx="1868">
                  <c:v>18.680000000000121</c:v>
                </c:pt>
                <c:pt idx="1869">
                  <c:v>18.690000000000122</c:v>
                </c:pt>
                <c:pt idx="1870">
                  <c:v>18.700000000000124</c:v>
                </c:pt>
                <c:pt idx="1871">
                  <c:v>18.710000000000125</c:v>
                </c:pt>
                <c:pt idx="1872">
                  <c:v>18.720000000000127</c:v>
                </c:pt>
                <c:pt idx="1873">
                  <c:v>18.730000000000128</c:v>
                </c:pt>
                <c:pt idx="1874">
                  <c:v>18.74000000000013</c:v>
                </c:pt>
                <c:pt idx="1875">
                  <c:v>18.750000000000131</c:v>
                </c:pt>
                <c:pt idx="1876">
                  <c:v>18.760000000000133</c:v>
                </c:pt>
                <c:pt idx="1877">
                  <c:v>18.770000000000135</c:v>
                </c:pt>
                <c:pt idx="1878">
                  <c:v>18.780000000000136</c:v>
                </c:pt>
                <c:pt idx="1879">
                  <c:v>18.790000000000138</c:v>
                </c:pt>
                <c:pt idx="1880">
                  <c:v>18.800000000000139</c:v>
                </c:pt>
                <c:pt idx="1881">
                  <c:v>18.810000000000141</c:v>
                </c:pt>
                <c:pt idx="1882">
                  <c:v>18.820000000000142</c:v>
                </c:pt>
                <c:pt idx="1883">
                  <c:v>18.830000000000144</c:v>
                </c:pt>
                <c:pt idx="1884">
                  <c:v>18.840000000000146</c:v>
                </c:pt>
                <c:pt idx="1885">
                  <c:v>18.850000000000147</c:v>
                </c:pt>
                <c:pt idx="1886">
                  <c:v>18.860000000000149</c:v>
                </c:pt>
                <c:pt idx="1887">
                  <c:v>18.87000000000015</c:v>
                </c:pt>
                <c:pt idx="1888">
                  <c:v>18.880000000000152</c:v>
                </c:pt>
                <c:pt idx="1889">
                  <c:v>18.890000000000153</c:v>
                </c:pt>
                <c:pt idx="1890">
                  <c:v>18.900000000000155</c:v>
                </c:pt>
                <c:pt idx="1891">
                  <c:v>18.910000000000156</c:v>
                </c:pt>
                <c:pt idx="1892">
                  <c:v>18.920000000000158</c:v>
                </c:pt>
                <c:pt idx="1893">
                  <c:v>18.93000000000016</c:v>
                </c:pt>
                <c:pt idx="1894">
                  <c:v>18.940000000000161</c:v>
                </c:pt>
                <c:pt idx="1895">
                  <c:v>18.950000000000163</c:v>
                </c:pt>
                <c:pt idx="1896">
                  <c:v>18.960000000000164</c:v>
                </c:pt>
                <c:pt idx="1897">
                  <c:v>18.970000000000166</c:v>
                </c:pt>
                <c:pt idx="1898">
                  <c:v>18.980000000000167</c:v>
                </c:pt>
                <c:pt idx="1899">
                  <c:v>18.990000000000169</c:v>
                </c:pt>
                <c:pt idx="1900">
                  <c:v>19.000000000000171</c:v>
                </c:pt>
                <c:pt idx="1901">
                  <c:v>19.010000000000172</c:v>
                </c:pt>
                <c:pt idx="1902">
                  <c:v>19.020000000000174</c:v>
                </c:pt>
                <c:pt idx="1903">
                  <c:v>19.030000000000175</c:v>
                </c:pt>
                <c:pt idx="1904">
                  <c:v>19.040000000000177</c:v>
                </c:pt>
                <c:pt idx="1905">
                  <c:v>19.050000000000178</c:v>
                </c:pt>
                <c:pt idx="1906">
                  <c:v>19.06000000000018</c:v>
                </c:pt>
                <c:pt idx="1907">
                  <c:v>19.070000000000181</c:v>
                </c:pt>
                <c:pt idx="1908">
                  <c:v>19.080000000000183</c:v>
                </c:pt>
                <c:pt idx="1909">
                  <c:v>19.090000000000185</c:v>
                </c:pt>
                <c:pt idx="1910">
                  <c:v>19.100000000000186</c:v>
                </c:pt>
                <c:pt idx="1911">
                  <c:v>19.110000000000188</c:v>
                </c:pt>
                <c:pt idx="1912">
                  <c:v>19.120000000000189</c:v>
                </c:pt>
                <c:pt idx="1913">
                  <c:v>19.130000000000191</c:v>
                </c:pt>
                <c:pt idx="1914">
                  <c:v>19.140000000000192</c:v>
                </c:pt>
                <c:pt idx="1915">
                  <c:v>19.150000000000194</c:v>
                </c:pt>
                <c:pt idx="1916">
                  <c:v>19.160000000000196</c:v>
                </c:pt>
                <c:pt idx="1917">
                  <c:v>19.170000000000197</c:v>
                </c:pt>
                <c:pt idx="1918">
                  <c:v>19.180000000000199</c:v>
                </c:pt>
                <c:pt idx="1919">
                  <c:v>19.1900000000002</c:v>
                </c:pt>
                <c:pt idx="1920">
                  <c:v>19.200000000000202</c:v>
                </c:pt>
                <c:pt idx="1921">
                  <c:v>19.210000000000203</c:v>
                </c:pt>
                <c:pt idx="1922">
                  <c:v>19.220000000000205</c:v>
                </c:pt>
                <c:pt idx="1923">
                  <c:v>19.230000000000206</c:v>
                </c:pt>
                <c:pt idx="1924">
                  <c:v>19.240000000000208</c:v>
                </c:pt>
                <c:pt idx="1925">
                  <c:v>19.25000000000021</c:v>
                </c:pt>
                <c:pt idx="1926">
                  <c:v>19.260000000000211</c:v>
                </c:pt>
                <c:pt idx="1927">
                  <c:v>19.270000000000213</c:v>
                </c:pt>
                <c:pt idx="1928">
                  <c:v>19.280000000000214</c:v>
                </c:pt>
                <c:pt idx="1929">
                  <c:v>19.290000000000216</c:v>
                </c:pt>
                <c:pt idx="1930">
                  <c:v>19.300000000000217</c:v>
                </c:pt>
                <c:pt idx="1931">
                  <c:v>19.310000000000219</c:v>
                </c:pt>
                <c:pt idx="1932">
                  <c:v>19.320000000000221</c:v>
                </c:pt>
                <c:pt idx="1933">
                  <c:v>19.330000000000222</c:v>
                </c:pt>
                <c:pt idx="1934">
                  <c:v>19.340000000000224</c:v>
                </c:pt>
                <c:pt idx="1935">
                  <c:v>19.350000000000225</c:v>
                </c:pt>
                <c:pt idx="1936">
                  <c:v>19.360000000000227</c:v>
                </c:pt>
                <c:pt idx="1937">
                  <c:v>19.370000000000228</c:v>
                </c:pt>
                <c:pt idx="1938">
                  <c:v>19.38000000000023</c:v>
                </c:pt>
                <c:pt idx="1939">
                  <c:v>19.390000000000231</c:v>
                </c:pt>
                <c:pt idx="1940">
                  <c:v>19.400000000000233</c:v>
                </c:pt>
                <c:pt idx="1941">
                  <c:v>19.410000000000235</c:v>
                </c:pt>
                <c:pt idx="1942">
                  <c:v>19.420000000000236</c:v>
                </c:pt>
                <c:pt idx="1943">
                  <c:v>19.430000000000238</c:v>
                </c:pt>
                <c:pt idx="1944">
                  <c:v>19.440000000000239</c:v>
                </c:pt>
                <c:pt idx="1945">
                  <c:v>19.450000000000241</c:v>
                </c:pt>
                <c:pt idx="1946">
                  <c:v>19.460000000000242</c:v>
                </c:pt>
                <c:pt idx="1947">
                  <c:v>19.470000000000244</c:v>
                </c:pt>
                <c:pt idx="1948">
                  <c:v>19.480000000000246</c:v>
                </c:pt>
                <c:pt idx="1949">
                  <c:v>19.490000000000247</c:v>
                </c:pt>
                <c:pt idx="1950">
                  <c:v>19.500000000000249</c:v>
                </c:pt>
                <c:pt idx="1951">
                  <c:v>19.51000000000025</c:v>
                </c:pt>
                <c:pt idx="1952">
                  <c:v>19.520000000000252</c:v>
                </c:pt>
                <c:pt idx="1953">
                  <c:v>19.530000000000253</c:v>
                </c:pt>
                <c:pt idx="1954">
                  <c:v>19.540000000000255</c:v>
                </c:pt>
                <c:pt idx="1955">
                  <c:v>19.550000000000257</c:v>
                </c:pt>
                <c:pt idx="1956">
                  <c:v>19.560000000000258</c:v>
                </c:pt>
                <c:pt idx="1957">
                  <c:v>19.57000000000026</c:v>
                </c:pt>
                <c:pt idx="1958">
                  <c:v>19.580000000000261</c:v>
                </c:pt>
                <c:pt idx="1959">
                  <c:v>19.590000000000263</c:v>
                </c:pt>
                <c:pt idx="1960">
                  <c:v>19.600000000000264</c:v>
                </c:pt>
                <c:pt idx="1961">
                  <c:v>19.610000000000266</c:v>
                </c:pt>
                <c:pt idx="1962">
                  <c:v>19.620000000000267</c:v>
                </c:pt>
                <c:pt idx="1963">
                  <c:v>19.630000000000269</c:v>
                </c:pt>
                <c:pt idx="1964">
                  <c:v>19.640000000000271</c:v>
                </c:pt>
                <c:pt idx="1965">
                  <c:v>19.650000000000272</c:v>
                </c:pt>
                <c:pt idx="1966">
                  <c:v>19.660000000000274</c:v>
                </c:pt>
                <c:pt idx="1967">
                  <c:v>19.670000000000275</c:v>
                </c:pt>
                <c:pt idx="1968">
                  <c:v>19.680000000000277</c:v>
                </c:pt>
                <c:pt idx="1969">
                  <c:v>19.690000000000278</c:v>
                </c:pt>
                <c:pt idx="1970">
                  <c:v>19.70000000000028</c:v>
                </c:pt>
                <c:pt idx="1971">
                  <c:v>19.710000000000282</c:v>
                </c:pt>
                <c:pt idx="1972">
                  <c:v>19.720000000000283</c:v>
                </c:pt>
                <c:pt idx="1973">
                  <c:v>19.730000000000285</c:v>
                </c:pt>
                <c:pt idx="1974">
                  <c:v>19.740000000000286</c:v>
                </c:pt>
                <c:pt idx="1975">
                  <c:v>19.750000000000288</c:v>
                </c:pt>
                <c:pt idx="1976">
                  <c:v>19.760000000000289</c:v>
                </c:pt>
                <c:pt idx="1977">
                  <c:v>19.770000000000291</c:v>
                </c:pt>
                <c:pt idx="1978">
                  <c:v>19.780000000000292</c:v>
                </c:pt>
                <c:pt idx="1979">
                  <c:v>19.790000000000294</c:v>
                </c:pt>
                <c:pt idx="1980">
                  <c:v>19.800000000000296</c:v>
                </c:pt>
                <c:pt idx="1981">
                  <c:v>19.810000000000297</c:v>
                </c:pt>
                <c:pt idx="1982">
                  <c:v>19.820000000000299</c:v>
                </c:pt>
                <c:pt idx="1983">
                  <c:v>19.8300000000003</c:v>
                </c:pt>
                <c:pt idx="1984">
                  <c:v>19.840000000000302</c:v>
                </c:pt>
                <c:pt idx="1985">
                  <c:v>19.850000000000303</c:v>
                </c:pt>
                <c:pt idx="1986">
                  <c:v>19.860000000000305</c:v>
                </c:pt>
                <c:pt idx="1987">
                  <c:v>19.870000000000307</c:v>
                </c:pt>
                <c:pt idx="1988">
                  <c:v>19.880000000000308</c:v>
                </c:pt>
                <c:pt idx="1989">
                  <c:v>19.89000000000031</c:v>
                </c:pt>
                <c:pt idx="1990">
                  <c:v>19.900000000000311</c:v>
                </c:pt>
                <c:pt idx="1991">
                  <c:v>19.910000000000313</c:v>
                </c:pt>
                <c:pt idx="1992">
                  <c:v>19.920000000000314</c:v>
                </c:pt>
                <c:pt idx="1993">
                  <c:v>19.930000000000316</c:v>
                </c:pt>
                <c:pt idx="1994">
                  <c:v>19.940000000000317</c:v>
                </c:pt>
                <c:pt idx="1995">
                  <c:v>19.950000000000319</c:v>
                </c:pt>
                <c:pt idx="1996">
                  <c:v>19.960000000000321</c:v>
                </c:pt>
                <c:pt idx="1997">
                  <c:v>19.970000000000322</c:v>
                </c:pt>
                <c:pt idx="1998">
                  <c:v>19.980000000000324</c:v>
                </c:pt>
                <c:pt idx="1999">
                  <c:v>19.990000000000325</c:v>
                </c:pt>
                <c:pt idx="2000">
                  <c:v>20.000000000000327</c:v>
                </c:pt>
                <c:pt idx="2001">
                  <c:v>20.010000000000328</c:v>
                </c:pt>
                <c:pt idx="2002">
                  <c:v>20.02000000000033</c:v>
                </c:pt>
                <c:pt idx="2003">
                  <c:v>20.030000000000332</c:v>
                </c:pt>
                <c:pt idx="2004">
                  <c:v>20.040000000000333</c:v>
                </c:pt>
                <c:pt idx="2005">
                  <c:v>20.050000000000335</c:v>
                </c:pt>
                <c:pt idx="2006">
                  <c:v>20.060000000000336</c:v>
                </c:pt>
                <c:pt idx="2007">
                  <c:v>20.070000000000338</c:v>
                </c:pt>
                <c:pt idx="2008">
                  <c:v>20.080000000000339</c:v>
                </c:pt>
                <c:pt idx="2009">
                  <c:v>20.090000000000341</c:v>
                </c:pt>
                <c:pt idx="2010">
                  <c:v>20.100000000000342</c:v>
                </c:pt>
                <c:pt idx="2011">
                  <c:v>20.110000000000344</c:v>
                </c:pt>
                <c:pt idx="2012">
                  <c:v>20.120000000000346</c:v>
                </c:pt>
                <c:pt idx="2013">
                  <c:v>20.130000000000347</c:v>
                </c:pt>
                <c:pt idx="2014">
                  <c:v>20.140000000000349</c:v>
                </c:pt>
                <c:pt idx="2015">
                  <c:v>20.15000000000035</c:v>
                </c:pt>
                <c:pt idx="2016">
                  <c:v>20.160000000000352</c:v>
                </c:pt>
                <c:pt idx="2017">
                  <c:v>20.170000000000353</c:v>
                </c:pt>
                <c:pt idx="2018">
                  <c:v>20.180000000000355</c:v>
                </c:pt>
                <c:pt idx="2019">
                  <c:v>20.190000000000357</c:v>
                </c:pt>
                <c:pt idx="2020">
                  <c:v>20.200000000000358</c:v>
                </c:pt>
                <c:pt idx="2021">
                  <c:v>20.21000000000036</c:v>
                </c:pt>
                <c:pt idx="2022">
                  <c:v>20.220000000000361</c:v>
                </c:pt>
                <c:pt idx="2023">
                  <c:v>20.230000000000363</c:v>
                </c:pt>
                <c:pt idx="2024">
                  <c:v>20.240000000000364</c:v>
                </c:pt>
                <c:pt idx="2025">
                  <c:v>20.250000000000366</c:v>
                </c:pt>
                <c:pt idx="2026">
                  <c:v>20.260000000000367</c:v>
                </c:pt>
                <c:pt idx="2027">
                  <c:v>20.270000000000369</c:v>
                </c:pt>
                <c:pt idx="2028">
                  <c:v>20.280000000000371</c:v>
                </c:pt>
                <c:pt idx="2029">
                  <c:v>20.290000000000372</c:v>
                </c:pt>
                <c:pt idx="2030">
                  <c:v>20.300000000000374</c:v>
                </c:pt>
                <c:pt idx="2031">
                  <c:v>20.310000000000375</c:v>
                </c:pt>
                <c:pt idx="2032">
                  <c:v>20.320000000000377</c:v>
                </c:pt>
                <c:pt idx="2033">
                  <c:v>20.330000000000378</c:v>
                </c:pt>
                <c:pt idx="2034">
                  <c:v>20.34000000000038</c:v>
                </c:pt>
                <c:pt idx="2035">
                  <c:v>20.350000000000382</c:v>
                </c:pt>
                <c:pt idx="2036">
                  <c:v>20.360000000000383</c:v>
                </c:pt>
                <c:pt idx="2037">
                  <c:v>20.370000000000385</c:v>
                </c:pt>
                <c:pt idx="2038">
                  <c:v>20.380000000000386</c:v>
                </c:pt>
                <c:pt idx="2039">
                  <c:v>20.390000000000388</c:v>
                </c:pt>
                <c:pt idx="2040">
                  <c:v>20.400000000000389</c:v>
                </c:pt>
                <c:pt idx="2041">
                  <c:v>20.410000000000391</c:v>
                </c:pt>
                <c:pt idx="2042">
                  <c:v>20.420000000000393</c:v>
                </c:pt>
                <c:pt idx="2043">
                  <c:v>20.430000000000394</c:v>
                </c:pt>
                <c:pt idx="2044">
                  <c:v>20.440000000000396</c:v>
                </c:pt>
                <c:pt idx="2045">
                  <c:v>20.450000000000397</c:v>
                </c:pt>
                <c:pt idx="2046">
                  <c:v>20.460000000000399</c:v>
                </c:pt>
                <c:pt idx="2047">
                  <c:v>20.4700000000004</c:v>
                </c:pt>
                <c:pt idx="2048">
                  <c:v>20.480000000000402</c:v>
                </c:pt>
                <c:pt idx="2049">
                  <c:v>20.490000000000403</c:v>
                </c:pt>
                <c:pt idx="2050">
                  <c:v>20.500000000000405</c:v>
                </c:pt>
                <c:pt idx="2051">
                  <c:v>20.510000000000407</c:v>
                </c:pt>
                <c:pt idx="2052">
                  <c:v>20.520000000000408</c:v>
                </c:pt>
                <c:pt idx="2053">
                  <c:v>20.53000000000041</c:v>
                </c:pt>
                <c:pt idx="2054">
                  <c:v>20.540000000000411</c:v>
                </c:pt>
                <c:pt idx="2055">
                  <c:v>20.550000000000413</c:v>
                </c:pt>
                <c:pt idx="2056">
                  <c:v>20.560000000000414</c:v>
                </c:pt>
                <c:pt idx="2057">
                  <c:v>20.570000000000416</c:v>
                </c:pt>
                <c:pt idx="2058">
                  <c:v>20.580000000000418</c:v>
                </c:pt>
                <c:pt idx="2059">
                  <c:v>20.590000000000419</c:v>
                </c:pt>
                <c:pt idx="2060">
                  <c:v>20.600000000000421</c:v>
                </c:pt>
                <c:pt idx="2061">
                  <c:v>20.610000000000422</c:v>
                </c:pt>
                <c:pt idx="2062">
                  <c:v>20.620000000000424</c:v>
                </c:pt>
                <c:pt idx="2063">
                  <c:v>20.630000000000425</c:v>
                </c:pt>
                <c:pt idx="2064">
                  <c:v>20.640000000000427</c:v>
                </c:pt>
                <c:pt idx="2065">
                  <c:v>20.650000000000428</c:v>
                </c:pt>
                <c:pt idx="2066">
                  <c:v>20.66000000000043</c:v>
                </c:pt>
                <c:pt idx="2067">
                  <c:v>20.670000000000432</c:v>
                </c:pt>
                <c:pt idx="2068">
                  <c:v>20.680000000000433</c:v>
                </c:pt>
                <c:pt idx="2069">
                  <c:v>20.690000000000435</c:v>
                </c:pt>
                <c:pt idx="2070">
                  <c:v>20.700000000000436</c:v>
                </c:pt>
                <c:pt idx="2071">
                  <c:v>20.710000000000438</c:v>
                </c:pt>
                <c:pt idx="2072">
                  <c:v>20.720000000000439</c:v>
                </c:pt>
                <c:pt idx="2073">
                  <c:v>20.730000000000441</c:v>
                </c:pt>
                <c:pt idx="2074">
                  <c:v>20.740000000000443</c:v>
                </c:pt>
                <c:pt idx="2075">
                  <c:v>20.750000000000444</c:v>
                </c:pt>
                <c:pt idx="2076">
                  <c:v>20.760000000000446</c:v>
                </c:pt>
                <c:pt idx="2077">
                  <c:v>20.770000000000447</c:v>
                </c:pt>
                <c:pt idx="2078">
                  <c:v>20.780000000000449</c:v>
                </c:pt>
                <c:pt idx="2079">
                  <c:v>20.79000000000045</c:v>
                </c:pt>
                <c:pt idx="2080">
                  <c:v>20.800000000000452</c:v>
                </c:pt>
                <c:pt idx="2081">
                  <c:v>20.810000000000453</c:v>
                </c:pt>
                <c:pt idx="2082">
                  <c:v>20.820000000000455</c:v>
                </c:pt>
                <c:pt idx="2083">
                  <c:v>20.830000000000457</c:v>
                </c:pt>
                <c:pt idx="2084">
                  <c:v>20.840000000000458</c:v>
                </c:pt>
                <c:pt idx="2085">
                  <c:v>20.85000000000046</c:v>
                </c:pt>
                <c:pt idx="2086">
                  <c:v>20.860000000000461</c:v>
                </c:pt>
                <c:pt idx="2087">
                  <c:v>20.870000000000463</c:v>
                </c:pt>
                <c:pt idx="2088">
                  <c:v>20.880000000000464</c:v>
                </c:pt>
                <c:pt idx="2089">
                  <c:v>20.890000000000466</c:v>
                </c:pt>
                <c:pt idx="2090">
                  <c:v>20.900000000000468</c:v>
                </c:pt>
                <c:pt idx="2091">
                  <c:v>20.910000000000469</c:v>
                </c:pt>
                <c:pt idx="2092">
                  <c:v>20.920000000000471</c:v>
                </c:pt>
                <c:pt idx="2093">
                  <c:v>20.930000000000472</c:v>
                </c:pt>
                <c:pt idx="2094">
                  <c:v>20.940000000000474</c:v>
                </c:pt>
                <c:pt idx="2095">
                  <c:v>20.950000000000475</c:v>
                </c:pt>
                <c:pt idx="2096">
                  <c:v>20.960000000000477</c:v>
                </c:pt>
                <c:pt idx="2097">
                  <c:v>20.970000000000478</c:v>
                </c:pt>
                <c:pt idx="2098">
                  <c:v>20.98000000000048</c:v>
                </c:pt>
                <c:pt idx="2099">
                  <c:v>20.990000000000482</c:v>
                </c:pt>
                <c:pt idx="2100">
                  <c:v>21.000000000000483</c:v>
                </c:pt>
                <c:pt idx="2101">
                  <c:v>21.010000000000485</c:v>
                </c:pt>
                <c:pt idx="2102">
                  <c:v>21.020000000000486</c:v>
                </c:pt>
                <c:pt idx="2103">
                  <c:v>21.030000000000488</c:v>
                </c:pt>
                <c:pt idx="2104">
                  <c:v>21.040000000000489</c:v>
                </c:pt>
                <c:pt idx="2105">
                  <c:v>21.050000000000491</c:v>
                </c:pt>
                <c:pt idx="2106">
                  <c:v>21.060000000000493</c:v>
                </c:pt>
                <c:pt idx="2107">
                  <c:v>21.070000000000494</c:v>
                </c:pt>
                <c:pt idx="2108">
                  <c:v>21.080000000000496</c:v>
                </c:pt>
                <c:pt idx="2109">
                  <c:v>21.090000000000497</c:v>
                </c:pt>
                <c:pt idx="2110">
                  <c:v>21.100000000000499</c:v>
                </c:pt>
                <c:pt idx="2111">
                  <c:v>21.1100000000005</c:v>
                </c:pt>
                <c:pt idx="2112">
                  <c:v>21.120000000000502</c:v>
                </c:pt>
                <c:pt idx="2113">
                  <c:v>21.130000000000503</c:v>
                </c:pt>
                <c:pt idx="2114">
                  <c:v>21.140000000000505</c:v>
                </c:pt>
                <c:pt idx="2115">
                  <c:v>21.150000000000507</c:v>
                </c:pt>
                <c:pt idx="2116">
                  <c:v>21.160000000000508</c:v>
                </c:pt>
                <c:pt idx="2117">
                  <c:v>21.17000000000051</c:v>
                </c:pt>
                <c:pt idx="2118">
                  <c:v>21.180000000000511</c:v>
                </c:pt>
                <c:pt idx="2119">
                  <c:v>21.190000000000513</c:v>
                </c:pt>
                <c:pt idx="2120">
                  <c:v>21.200000000000514</c:v>
                </c:pt>
                <c:pt idx="2121">
                  <c:v>21.210000000000516</c:v>
                </c:pt>
                <c:pt idx="2122">
                  <c:v>21.220000000000518</c:v>
                </c:pt>
                <c:pt idx="2123">
                  <c:v>21.230000000000519</c:v>
                </c:pt>
                <c:pt idx="2124">
                  <c:v>21.240000000000521</c:v>
                </c:pt>
                <c:pt idx="2125">
                  <c:v>21.250000000000522</c:v>
                </c:pt>
                <c:pt idx="2126">
                  <c:v>21.260000000000524</c:v>
                </c:pt>
                <c:pt idx="2127">
                  <c:v>21.270000000000525</c:v>
                </c:pt>
                <c:pt idx="2128">
                  <c:v>21.280000000000527</c:v>
                </c:pt>
                <c:pt idx="2129">
                  <c:v>21.290000000000529</c:v>
                </c:pt>
                <c:pt idx="2130">
                  <c:v>21.30000000000053</c:v>
                </c:pt>
                <c:pt idx="2131">
                  <c:v>21.310000000000532</c:v>
                </c:pt>
                <c:pt idx="2132">
                  <c:v>21.320000000000533</c:v>
                </c:pt>
                <c:pt idx="2133">
                  <c:v>21.330000000000535</c:v>
                </c:pt>
                <c:pt idx="2134">
                  <c:v>21.340000000000536</c:v>
                </c:pt>
                <c:pt idx="2135">
                  <c:v>21.350000000000538</c:v>
                </c:pt>
                <c:pt idx="2136">
                  <c:v>21.360000000000539</c:v>
                </c:pt>
                <c:pt idx="2137">
                  <c:v>21.370000000000541</c:v>
                </c:pt>
                <c:pt idx="2138">
                  <c:v>21.380000000000543</c:v>
                </c:pt>
                <c:pt idx="2139">
                  <c:v>21.390000000000544</c:v>
                </c:pt>
                <c:pt idx="2140">
                  <c:v>21.400000000000546</c:v>
                </c:pt>
                <c:pt idx="2141">
                  <c:v>21.410000000000547</c:v>
                </c:pt>
                <c:pt idx="2142">
                  <c:v>21.420000000000549</c:v>
                </c:pt>
                <c:pt idx="2143">
                  <c:v>21.43000000000055</c:v>
                </c:pt>
                <c:pt idx="2144">
                  <c:v>21.440000000000552</c:v>
                </c:pt>
                <c:pt idx="2145">
                  <c:v>21.450000000000554</c:v>
                </c:pt>
                <c:pt idx="2146">
                  <c:v>21.460000000000555</c:v>
                </c:pt>
                <c:pt idx="2147">
                  <c:v>21.470000000000557</c:v>
                </c:pt>
                <c:pt idx="2148">
                  <c:v>21.480000000000558</c:v>
                </c:pt>
                <c:pt idx="2149">
                  <c:v>21.49000000000056</c:v>
                </c:pt>
                <c:pt idx="2150">
                  <c:v>21.500000000000561</c:v>
                </c:pt>
                <c:pt idx="2151">
                  <c:v>21.510000000000563</c:v>
                </c:pt>
                <c:pt idx="2152">
                  <c:v>21.520000000000564</c:v>
                </c:pt>
                <c:pt idx="2153">
                  <c:v>21.530000000000566</c:v>
                </c:pt>
                <c:pt idx="2154">
                  <c:v>21.540000000000568</c:v>
                </c:pt>
                <c:pt idx="2155">
                  <c:v>21.550000000000569</c:v>
                </c:pt>
                <c:pt idx="2156">
                  <c:v>21.560000000000571</c:v>
                </c:pt>
                <c:pt idx="2157">
                  <c:v>21.570000000000572</c:v>
                </c:pt>
                <c:pt idx="2158">
                  <c:v>21.580000000000574</c:v>
                </c:pt>
                <c:pt idx="2159">
                  <c:v>21.590000000000575</c:v>
                </c:pt>
                <c:pt idx="2160">
                  <c:v>21.600000000000577</c:v>
                </c:pt>
                <c:pt idx="2161">
                  <c:v>21.610000000000579</c:v>
                </c:pt>
                <c:pt idx="2162">
                  <c:v>21.62000000000058</c:v>
                </c:pt>
                <c:pt idx="2163">
                  <c:v>21.630000000000582</c:v>
                </c:pt>
                <c:pt idx="2164">
                  <c:v>21.640000000000583</c:v>
                </c:pt>
                <c:pt idx="2165">
                  <c:v>21.650000000000585</c:v>
                </c:pt>
                <c:pt idx="2166">
                  <c:v>21.660000000000586</c:v>
                </c:pt>
                <c:pt idx="2167">
                  <c:v>21.670000000000588</c:v>
                </c:pt>
                <c:pt idx="2168">
                  <c:v>21.680000000000589</c:v>
                </c:pt>
                <c:pt idx="2169">
                  <c:v>21.690000000000591</c:v>
                </c:pt>
                <c:pt idx="2170">
                  <c:v>21.700000000000593</c:v>
                </c:pt>
                <c:pt idx="2171">
                  <c:v>21.710000000000594</c:v>
                </c:pt>
                <c:pt idx="2172">
                  <c:v>21.720000000000596</c:v>
                </c:pt>
                <c:pt idx="2173">
                  <c:v>21.730000000000597</c:v>
                </c:pt>
                <c:pt idx="2174">
                  <c:v>21.740000000000599</c:v>
                </c:pt>
                <c:pt idx="2175">
                  <c:v>21.7500000000006</c:v>
                </c:pt>
                <c:pt idx="2176">
                  <c:v>21.760000000000602</c:v>
                </c:pt>
                <c:pt idx="2177">
                  <c:v>21.770000000000604</c:v>
                </c:pt>
                <c:pt idx="2178">
                  <c:v>21.780000000000605</c:v>
                </c:pt>
                <c:pt idx="2179">
                  <c:v>21.790000000000607</c:v>
                </c:pt>
                <c:pt idx="2180">
                  <c:v>21.800000000000608</c:v>
                </c:pt>
                <c:pt idx="2181">
                  <c:v>21.81000000000061</c:v>
                </c:pt>
                <c:pt idx="2182">
                  <c:v>21.820000000000611</c:v>
                </c:pt>
                <c:pt idx="2183">
                  <c:v>21.830000000000613</c:v>
                </c:pt>
                <c:pt idx="2184">
                  <c:v>21.840000000000614</c:v>
                </c:pt>
                <c:pt idx="2185">
                  <c:v>21.850000000000616</c:v>
                </c:pt>
                <c:pt idx="2186">
                  <c:v>21.860000000000618</c:v>
                </c:pt>
                <c:pt idx="2187">
                  <c:v>21.870000000000619</c:v>
                </c:pt>
                <c:pt idx="2188">
                  <c:v>21.880000000000621</c:v>
                </c:pt>
                <c:pt idx="2189">
                  <c:v>21.890000000000622</c:v>
                </c:pt>
                <c:pt idx="2190">
                  <c:v>21.900000000000624</c:v>
                </c:pt>
                <c:pt idx="2191">
                  <c:v>21.910000000000625</c:v>
                </c:pt>
                <c:pt idx="2192">
                  <c:v>21.920000000000627</c:v>
                </c:pt>
                <c:pt idx="2193">
                  <c:v>21.930000000000629</c:v>
                </c:pt>
                <c:pt idx="2194">
                  <c:v>21.94000000000063</c:v>
                </c:pt>
                <c:pt idx="2195">
                  <c:v>21.950000000000632</c:v>
                </c:pt>
                <c:pt idx="2196">
                  <c:v>21.960000000000633</c:v>
                </c:pt>
                <c:pt idx="2197">
                  <c:v>21.970000000000635</c:v>
                </c:pt>
                <c:pt idx="2198">
                  <c:v>21.980000000000636</c:v>
                </c:pt>
                <c:pt idx="2199">
                  <c:v>21.990000000000638</c:v>
                </c:pt>
                <c:pt idx="2200">
                  <c:v>22.000000000000639</c:v>
                </c:pt>
                <c:pt idx="2201">
                  <c:v>22.010000000000641</c:v>
                </c:pt>
                <c:pt idx="2202">
                  <c:v>22.020000000000643</c:v>
                </c:pt>
                <c:pt idx="2203">
                  <c:v>22.030000000000644</c:v>
                </c:pt>
                <c:pt idx="2204">
                  <c:v>22.040000000000646</c:v>
                </c:pt>
                <c:pt idx="2205">
                  <c:v>22.050000000000647</c:v>
                </c:pt>
                <c:pt idx="2206">
                  <c:v>22.060000000000649</c:v>
                </c:pt>
                <c:pt idx="2207">
                  <c:v>22.07000000000065</c:v>
                </c:pt>
                <c:pt idx="2208">
                  <c:v>22.080000000000652</c:v>
                </c:pt>
                <c:pt idx="2209">
                  <c:v>22.090000000000654</c:v>
                </c:pt>
                <c:pt idx="2210">
                  <c:v>22.100000000000655</c:v>
                </c:pt>
                <c:pt idx="2211">
                  <c:v>22.110000000000657</c:v>
                </c:pt>
                <c:pt idx="2212">
                  <c:v>22.120000000000658</c:v>
                </c:pt>
                <c:pt idx="2213">
                  <c:v>22.13000000000066</c:v>
                </c:pt>
                <c:pt idx="2214">
                  <c:v>22.140000000000661</c:v>
                </c:pt>
                <c:pt idx="2215">
                  <c:v>22.150000000000663</c:v>
                </c:pt>
                <c:pt idx="2216">
                  <c:v>22.160000000000664</c:v>
                </c:pt>
                <c:pt idx="2217">
                  <c:v>22.170000000000666</c:v>
                </c:pt>
                <c:pt idx="2218">
                  <c:v>22.180000000000668</c:v>
                </c:pt>
                <c:pt idx="2219">
                  <c:v>22.190000000000669</c:v>
                </c:pt>
                <c:pt idx="2220">
                  <c:v>22.200000000000671</c:v>
                </c:pt>
                <c:pt idx="2221">
                  <c:v>22.210000000000672</c:v>
                </c:pt>
                <c:pt idx="2222">
                  <c:v>22.220000000000674</c:v>
                </c:pt>
                <c:pt idx="2223">
                  <c:v>22.230000000000675</c:v>
                </c:pt>
                <c:pt idx="2224">
                  <c:v>22.240000000000677</c:v>
                </c:pt>
                <c:pt idx="2225">
                  <c:v>22.250000000000679</c:v>
                </c:pt>
                <c:pt idx="2226">
                  <c:v>22.26000000000068</c:v>
                </c:pt>
                <c:pt idx="2227">
                  <c:v>22.270000000000682</c:v>
                </c:pt>
                <c:pt idx="2228">
                  <c:v>22.280000000000683</c:v>
                </c:pt>
                <c:pt idx="2229">
                  <c:v>22.290000000000685</c:v>
                </c:pt>
                <c:pt idx="2230">
                  <c:v>22.300000000000686</c:v>
                </c:pt>
                <c:pt idx="2231">
                  <c:v>22.310000000000688</c:v>
                </c:pt>
                <c:pt idx="2232">
                  <c:v>22.32000000000069</c:v>
                </c:pt>
                <c:pt idx="2233">
                  <c:v>22.330000000000691</c:v>
                </c:pt>
                <c:pt idx="2234">
                  <c:v>22.340000000000693</c:v>
                </c:pt>
                <c:pt idx="2235">
                  <c:v>22.350000000000694</c:v>
                </c:pt>
                <c:pt idx="2236">
                  <c:v>22.360000000000696</c:v>
                </c:pt>
                <c:pt idx="2237">
                  <c:v>22.370000000000697</c:v>
                </c:pt>
                <c:pt idx="2238">
                  <c:v>22.380000000000699</c:v>
                </c:pt>
                <c:pt idx="2239">
                  <c:v>22.3900000000007</c:v>
                </c:pt>
                <c:pt idx="2240">
                  <c:v>22.400000000000702</c:v>
                </c:pt>
                <c:pt idx="2241">
                  <c:v>22.410000000000704</c:v>
                </c:pt>
                <c:pt idx="2242">
                  <c:v>22.420000000000705</c:v>
                </c:pt>
                <c:pt idx="2243">
                  <c:v>22.430000000000707</c:v>
                </c:pt>
                <c:pt idx="2244">
                  <c:v>22.440000000000708</c:v>
                </c:pt>
                <c:pt idx="2245">
                  <c:v>22.45000000000071</c:v>
                </c:pt>
                <c:pt idx="2246">
                  <c:v>22.460000000000711</c:v>
                </c:pt>
                <c:pt idx="2247">
                  <c:v>22.470000000000713</c:v>
                </c:pt>
                <c:pt idx="2248">
                  <c:v>22.480000000000715</c:v>
                </c:pt>
                <c:pt idx="2249">
                  <c:v>22.490000000000716</c:v>
                </c:pt>
                <c:pt idx="2250">
                  <c:v>22.500000000000718</c:v>
                </c:pt>
                <c:pt idx="2251">
                  <c:v>22.510000000000719</c:v>
                </c:pt>
                <c:pt idx="2252">
                  <c:v>22.520000000000721</c:v>
                </c:pt>
                <c:pt idx="2253">
                  <c:v>22.530000000000722</c:v>
                </c:pt>
                <c:pt idx="2254">
                  <c:v>22.540000000000724</c:v>
                </c:pt>
                <c:pt idx="2255">
                  <c:v>22.550000000000725</c:v>
                </c:pt>
                <c:pt idx="2256">
                  <c:v>22.560000000000727</c:v>
                </c:pt>
                <c:pt idx="2257">
                  <c:v>22.570000000000729</c:v>
                </c:pt>
                <c:pt idx="2258">
                  <c:v>22.58000000000073</c:v>
                </c:pt>
                <c:pt idx="2259">
                  <c:v>22.590000000000732</c:v>
                </c:pt>
                <c:pt idx="2260">
                  <c:v>22.600000000000733</c:v>
                </c:pt>
                <c:pt idx="2261">
                  <c:v>22.610000000000735</c:v>
                </c:pt>
                <c:pt idx="2262">
                  <c:v>22.620000000000736</c:v>
                </c:pt>
                <c:pt idx="2263">
                  <c:v>22.630000000000738</c:v>
                </c:pt>
                <c:pt idx="2264">
                  <c:v>22.64000000000074</c:v>
                </c:pt>
                <c:pt idx="2265">
                  <c:v>22.650000000000741</c:v>
                </c:pt>
                <c:pt idx="2266">
                  <c:v>22.660000000000743</c:v>
                </c:pt>
                <c:pt idx="2267">
                  <c:v>22.670000000000744</c:v>
                </c:pt>
                <c:pt idx="2268">
                  <c:v>22.680000000000746</c:v>
                </c:pt>
                <c:pt idx="2269">
                  <c:v>22.690000000000747</c:v>
                </c:pt>
                <c:pt idx="2270">
                  <c:v>22.700000000000749</c:v>
                </c:pt>
                <c:pt idx="2271">
                  <c:v>22.71000000000075</c:v>
                </c:pt>
                <c:pt idx="2272">
                  <c:v>22.720000000000752</c:v>
                </c:pt>
                <c:pt idx="2273">
                  <c:v>22.730000000000754</c:v>
                </c:pt>
                <c:pt idx="2274">
                  <c:v>22.740000000000755</c:v>
                </c:pt>
                <c:pt idx="2275">
                  <c:v>22.750000000000757</c:v>
                </c:pt>
                <c:pt idx="2276">
                  <c:v>22.760000000000758</c:v>
                </c:pt>
                <c:pt idx="2277">
                  <c:v>22.77000000000076</c:v>
                </c:pt>
                <c:pt idx="2278">
                  <c:v>22.780000000000761</c:v>
                </c:pt>
                <c:pt idx="2279">
                  <c:v>22.790000000000763</c:v>
                </c:pt>
                <c:pt idx="2280">
                  <c:v>22.800000000000765</c:v>
                </c:pt>
                <c:pt idx="2281">
                  <c:v>22.810000000000766</c:v>
                </c:pt>
                <c:pt idx="2282">
                  <c:v>22.820000000000768</c:v>
                </c:pt>
                <c:pt idx="2283">
                  <c:v>22.830000000000769</c:v>
                </c:pt>
                <c:pt idx="2284">
                  <c:v>22.840000000000771</c:v>
                </c:pt>
                <c:pt idx="2285">
                  <c:v>22.850000000000772</c:v>
                </c:pt>
                <c:pt idx="2286">
                  <c:v>22.860000000000774</c:v>
                </c:pt>
                <c:pt idx="2287">
                  <c:v>22.870000000000775</c:v>
                </c:pt>
                <c:pt idx="2288">
                  <c:v>22.880000000000777</c:v>
                </c:pt>
                <c:pt idx="2289">
                  <c:v>22.890000000000779</c:v>
                </c:pt>
                <c:pt idx="2290">
                  <c:v>22.90000000000078</c:v>
                </c:pt>
                <c:pt idx="2291">
                  <c:v>22.910000000000782</c:v>
                </c:pt>
                <c:pt idx="2292">
                  <c:v>22.920000000000783</c:v>
                </c:pt>
                <c:pt idx="2293">
                  <c:v>22.930000000000785</c:v>
                </c:pt>
                <c:pt idx="2294">
                  <c:v>22.940000000000786</c:v>
                </c:pt>
                <c:pt idx="2295">
                  <c:v>22.950000000000788</c:v>
                </c:pt>
                <c:pt idx="2296">
                  <c:v>22.96000000000079</c:v>
                </c:pt>
                <c:pt idx="2297">
                  <c:v>22.970000000000791</c:v>
                </c:pt>
                <c:pt idx="2298">
                  <c:v>22.980000000000793</c:v>
                </c:pt>
                <c:pt idx="2299">
                  <c:v>22.990000000000794</c:v>
                </c:pt>
                <c:pt idx="2300">
                  <c:v>23.000000000000796</c:v>
                </c:pt>
                <c:pt idx="2301">
                  <c:v>23.010000000000797</c:v>
                </c:pt>
                <c:pt idx="2302">
                  <c:v>23.020000000000799</c:v>
                </c:pt>
                <c:pt idx="2303">
                  <c:v>23.0300000000008</c:v>
                </c:pt>
                <c:pt idx="2304">
                  <c:v>23.040000000000802</c:v>
                </c:pt>
                <c:pt idx="2305">
                  <c:v>23.050000000000804</c:v>
                </c:pt>
                <c:pt idx="2306">
                  <c:v>23.060000000000805</c:v>
                </c:pt>
                <c:pt idx="2307">
                  <c:v>23.070000000000807</c:v>
                </c:pt>
                <c:pt idx="2308">
                  <c:v>23.080000000000808</c:v>
                </c:pt>
                <c:pt idx="2309">
                  <c:v>23.09000000000081</c:v>
                </c:pt>
                <c:pt idx="2310">
                  <c:v>23.100000000000811</c:v>
                </c:pt>
                <c:pt idx="2311">
                  <c:v>23.110000000000813</c:v>
                </c:pt>
                <c:pt idx="2312">
                  <c:v>23.120000000000815</c:v>
                </c:pt>
                <c:pt idx="2313">
                  <c:v>23.130000000000816</c:v>
                </c:pt>
                <c:pt idx="2314">
                  <c:v>23.140000000000818</c:v>
                </c:pt>
                <c:pt idx="2315">
                  <c:v>23.150000000000819</c:v>
                </c:pt>
                <c:pt idx="2316">
                  <c:v>23.160000000000821</c:v>
                </c:pt>
                <c:pt idx="2317">
                  <c:v>23.170000000000822</c:v>
                </c:pt>
                <c:pt idx="2318">
                  <c:v>23.180000000000824</c:v>
                </c:pt>
                <c:pt idx="2319">
                  <c:v>23.190000000000826</c:v>
                </c:pt>
                <c:pt idx="2320">
                  <c:v>23.200000000000827</c:v>
                </c:pt>
                <c:pt idx="2321">
                  <c:v>23.210000000000829</c:v>
                </c:pt>
                <c:pt idx="2322">
                  <c:v>23.22000000000083</c:v>
                </c:pt>
                <c:pt idx="2323">
                  <c:v>23.230000000000832</c:v>
                </c:pt>
                <c:pt idx="2324">
                  <c:v>23.240000000000833</c:v>
                </c:pt>
                <c:pt idx="2325">
                  <c:v>23.250000000000835</c:v>
                </c:pt>
                <c:pt idx="2326">
                  <c:v>23.260000000000836</c:v>
                </c:pt>
                <c:pt idx="2327">
                  <c:v>23.270000000000838</c:v>
                </c:pt>
                <c:pt idx="2328">
                  <c:v>23.28000000000084</c:v>
                </c:pt>
                <c:pt idx="2329">
                  <c:v>23.290000000000841</c:v>
                </c:pt>
                <c:pt idx="2330">
                  <c:v>23.300000000000843</c:v>
                </c:pt>
                <c:pt idx="2331">
                  <c:v>23.310000000000844</c:v>
                </c:pt>
                <c:pt idx="2332">
                  <c:v>23.320000000000846</c:v>
                </c:pt>
                <c:pt idx="2333">
                  <c:v>23.330000000000847</c:v>
                </c:pt>
                <c:pt idx="2334">
                  <c:v>23.340000000000849</c:v>
                </c:pt>
                <c:pt idx="2335">
                  <c:v>23.350000000000851</c:v>
                </c:pt>
                <c:pt idx="2336">
                  <c:v>23.360000000000852</c:v>
                </c:pt>
                <c:pt idx="2337">
                  <c:v>23.370000000000854</c:v>
                </c:pt>
                <c:pt idx="2338">
                  <c:v>23.380000000000855</c:v>
                </c:pt>
                <c:pt idx="2339">
                  <c:v>23.390000000000857</c:v>
                </c:pt>
                <c:pt idx="2340">
                  <c:v>23.400000000000858</c:v>
                </c:pt>
                <c:pt idx="2341">
                  <c:v>23.41000000000086</c:v>
                </c:pt>
                <c:pt idx="2342">
                  <c:v>23.420000000000861</c:v>
                </c:pt>
                <c:pt idx="2343">
                  <c:v>23.430000000000863</c:v>
                </c:pt>
                <c:pt idx="2344">
                  <c:v>23.440000000000865</c:v>
                </c:pt>
                <c:pt idx="2345">
                  <c:v>23.450000000000866</c:v>
                </c:pt>
                <c:pt idx="2346">
                  <c:v>23.460000000000868</c:v>
                </c:pt>
                <c:pt idx="2347">
                  <c:v>23.470000000000869</c:v>
                </c:pt>
                <c:pt idx="2348">
                  <c:v>23.480000000000871</c:v>
                </c:pt>
                <c:pt idx="2349">
                  <c:v>23.490000000000872</c:v>
                </c:pt>
                <c:pt idx="2350">
                  <c:v>23.500000000000874</c:v>
                </c:pt>
                <c:pt idx="2351">
                  <c:v>23.510000000000876</c:v>
                </c:pt>
                <c:pt idx="2352">
                  <c:v>23.520000000000877</c:v>
                </c:pt>
                <c:pt idx="2353">
                  <c:v>23.530000000000879</c:v>
                </c:pt>
                <c:pt idx="2354">
                  <c:v>23.54000000000088</c:v>
                </c:pt>
                <c:pt idx="2355">
                  <c:v>23.550000000000882</c:v>
                </c:pt>
                <c:pt idx="2356">
                  <c:v>23.560000000000883</c:v>
                </c:pt>
                <c:pt idx="2357">
                  <c:v>23.570000000000885</c:v>
                </c:pt>
                <c:pt idx="2358">
                  <c:v>23.580000000000886</c:v>
                </c:pt>
                <c:pt idx="2359">
                  <c:v>23.590000000000888</c:v>
                </c:pt>
                <c:pt idx="2360">
                  <c:v>23.60000000000089</c:v>
                </c:pt>
                <c:pt idx="2361">
                  <c:v>23.610000000000891</c:v>
                </c:pt>
                <c:pt idx="2362">
                  <c:v>23.620000000000893</c:v>
                </c:pt>
                <c:pt idx="2363">
                  <c:v>23.630000000000894</c:v>
                </c:pt>
                <c:pt idx="2364">
                  <c:v>23.640000000000896</c:v>
                </c:pt>
                <c:pt idx="2365">
                  <c:v>23.650000000000897</c:v>
                </c:pt>
                <c:pt idx="2366">
                  <c:v>23.660000000000899</c:v>
                </c:pt>
                <c:pt idx="2367">
                  <c:v>23.670000000000901</c:v>
                </c:pt>
                <c:pt idx="2368">
                  <c:v>23.680000000000902</c:v>
                </c:pt>
                <c:pt idx="2369">
                  <c:v>23.690000000000904</c:v>
                </c:pt>
                <c:pt idx="2370">
                  <c:v>23.700000000000905</c:v>
                </c:pt>
                <c:pt idx="2371">
                  <c:v>23.710000000000907</c:v>
                </c:pt>
                <c:pt idx="2372">
                  <c:v>23.720000000000908</c:v>
                </c:pt>
                <c:pt idx="2373">
                  <c:v>23.73000000000091</c:v>
                </c:pt>
                <c:pt idx="2374">
                  <c:v>23.740000000000911</c:v>
                </c:pt>
                <c:pt idx="2375">
                  <c:v>23.750000000000913</c:v>
                </c:pt>
                <c:pt idx="2376">
                  <c:v>23.760000000000915</c:v>
                </c:pt>
                <c:pt idx="2377">
                  <c:v>23.770000000000916</c:v>
                </c:pt>
                <c:pt idx="2378">
                  <c:v>23.780000000000918</c:v>
                </c:pt>
                <c:pt idx="2379">
                  <c:v>23.790000000000919</c:v>
                </c:pt>
                <c:pt idx="2380">
                  <c:v>23.800000000000921</c:v>
                </c:pt>
                <c:pt idx="2381">
                  <c:v>23.810000000000922</c:v>
                </c:pt>
                <c:pt idx="2382">
                  <c:v>23.820000000000924</c:v>
                </c:pt>
                <c:pt idx="2383">
                  <c:v>23.830000000000926</c:v>
                </c:pt>
                <c:pt idx="2384">
                  <c:v>23.840000000000927</c:v>
                </c:pt>
                <c:pt idx="2385">
                  <c:v>23.850000000000929</c:v>
                </c:pt>
                <c:pt idx="2386">
                  <c:v>23.86000000000093</c:v>
                </c:pt>
                <c:pt idx="2387">
                  <c:v>23.870000000000932</c:v>
                </c:pt>
                <c:pt idx="2388">
                  <c:v>23.880000000000933</c:v>
                </c:pt>
                <c:pt idx="2389">
                  <c:v>23.890000000000935</c:v>
                </c:pt>
                <c:pt idx="2390">
                  <c:v>23.900000000000936</c:v>
                </c:pt>
                <c:pt idx="2391">
                  <c:v>23.910000000000938</c:v>
                </c:pt>
                <c:pt idx="2392">
                  <c:v>23.92000000000094</c:v>
                </c:pt>
                <c:pt idx="2393">
                  <c:v>23.930000000000941</c:v>
                </c:pt>
                <c:pt idx="2394">
                  <c:v>23.940000000000943</c:v>
                </c:pt>
                <c:pt idx="2395">
                  <c:v>23.950000000000944</c:v>
                </c:pt>
                <c:pt idx="2396">
                  <c:v>23.960000000000946</c:v>
                </c:pt>
                <c:pt idx="2397">
                  <c:v>23.970000000000947</c:v>
                </c:pt>
                <c:pt idx="2398">
                  <c:v>23.980000000000949</c:v>
                </c:pt>
                <c:pt idx="2399">
                  <c:v>23.990000000000951</c:v>
                </c:pt>
                <c:pt idx="2400">
                  <c:v>24.000000000000952</c:v>
                </c:pt>
                <c:pt idx="2401">
                  <c:v>24.010000000000954</c:v>
                </c:pt>
                <c:pt idx="2402">
                  <c:v>24.020000000000955</c:v>
                </c:pt>
                <c:pt idx="2403">
                  <c:v>24.030000000000957</c:v>
                </c:pt>
                <c:pt idx="2404">
                  <c:v>24.040000000000958</c:v>
                </c:pt>
                <c:pt idx="2405">
                  <c:v>24.05000000000096</c:v>
                </c:pt>
                <c:pt idx="2406">
                  <c:v>24.060000000000962</c:v>
                </c:pt>
                <c:pt idx="2407">
                  <c:v>24.070000000000963</c:v>
                </c:pt>
                <c:pt idx="2408">
                  <c:v>24.080000000000965</c:v>
                </c:pt>
                <c:pt idx="2409">
                  <c:v>24.090000000000966</c:v>
                </c:pt>
                <c:pt idx="2410">
                  <c:v>24.100000000000968</c:v>
                </c:pt>
                <c:pt idx="2411">
                  <c:v>24.110000000000969</c:v>
                </c:pt>
                <c:pt idx="2412">
                  <c:v>24.120000000000971</c:v>
                </c:pt>
                <c:pt idx="2413">
                  <c:v>24.130000000000972</c:v>
                </c:pt>
                <c:pt idx="2414">
                  <c:v>24.140000000000974</c:v>
                </c:pt>
                <c:pt idx="2415">
                  <c:v>24.150000000000976</c:v>
                </c:pt>
                <c:pt idx="2416">
                  <c:v>24.160000000000977</c:v>
                </c:pt>
                <c:pt idx="2417">
                  <c:v>24.170000000000979</c:v>
                </c:pt>
                <c:pt idx="2418">
                  <c:v>24.18000000000098</c:v>
                </c:pt>
                <c:pt idx="2419">
                  <c:v>24.190000000000982</c:v>
                </c:pt>
                <c:pt idx="2420">
                  <c:v>24.200000000000983</c:v>
                </c:pt>
                <c:pt idx="2421">
                  <c:v>24.210000000000985</c:v>
                </c:pt>
                <c:pt idx="2422">
                  <c:v>24.220000000000987</c:v>
                </c:pt>
                <c:pt idx="2423">
                  <c:v>24.230000000000988</c:v>
                </c:pt>
                <c:pt idx="2424">
                  <c:v>24.24000000000099</c:v>
                </c:pt>
                <c:pt idx="2425">
                  <c:v>24.250000000000991</c:v>
                </c:pt>
                <c:pt idx="2426">
                  <c:v>24.260000000000993</c:v>
                </c:pt>
                <c:pt idx="2427">
                  <c:v>24.270000000000994</c:v>
                </c:pt>
                <c:pt idx="2428">
                  <c:v>24.280000000000996</c:v>
                </c:pt>
                <c:pt idx="2429">
                  <c:v>24.290000000000997</c:v>
                </c:pt>
                <c:pt idx="2430">
                  <c:v>24.300000000000999</c:v>
                </c:pt>
                <c:pt idx="2431">
                  <c:v>24.310000000001001</c:v>
                </c:pt>
                <c:pt idx="2432">
                  <c:v>24.320000000001002</c:v>
                </c:pt>
                <c:pt idx="2433">
                  <c:v>24.330000000001004</c:v>
                </c:pt>
                <c:pt idx="2434">
                  <c:v>24.340000000001005</c:v>
                </c:pt>
                <c:pt idx="2435">
                  <c:v>24.350000000001007</c:v>
                </c:pt>
                <c:pt idx="2436">
                  <c:v>24.360000000001008</c:v>
                </c:pt>
                <c:pt idx="2437">
                  <c:v>24.37000000000101</c:v>
                </c:pt>
                <c:pt idx="2438">
                  <c:v>24.380000000001012</c:v>
                </c:pt>
                <c:pt idx="2439">
                  <c:v>24.390000000001013</c:v>
                </c:pt>
                <c:pt idx="2440">
                  <c:v>24.400000000001015</c:v>
                </c:pt>
                <c:pt idx="2441">
                  <c:v>24.410000000001016</c:v>
                </c:pt>
                <c:pt idx="2442">
                  <c:v>24.420000000001018</c:v>
                </c:pt>
                <c:pt idx="2443">
                  <c:v>24.430000000001019</c:v>
                </c:pt>
                <c:pt idx="2444">
                  <c:v>24.440000000001021</c:v>
                </c:pt>
                <c:pt idx="2445">
                  <c:v>24.450000000001022</c:v>
                </c:pt>
                <c:pt idx="2446">
                  <c:v>24.460000000001024</c:v>
                </c:pt>
                <c:pt idx="2447">
                  <c:v>24.470000000001026</c:v>
                </c:pt>
                <c:pt idx="2448">
                  <c:v>24.480000000001027</c:v>
                </c:pt>
                <c:pt idx="2449">
                  <c:v>24.490000000001029</c:v>
                </c:pt>
                <c:pt idx="2450">
                  <c:v>24.50000000000103</c:v>
                </c:pt>
                <c:pt idx="2451">
                  <c:v>24.510000000001032</c:v>
                </c:pt>
                <c:pt idx="2452">
                  <c:v>24.520000000001033</c:v>
                </c:pt>
                <c:pt idx="2453">
                  <c:v>24.530000000001035</c:v>
                </c:pt>
                <c:pt idx="2454">
                  <c:v>24.540000000001037</c:v>
                </c:pt>
                <c:pt idx="2455">
                  <c:v>24.550000000001038</c:v>
                </c:pt>
                <c:pt idx="2456">
                  <c:v>24.56000000000104</c:v>
                </c:pt>
                <c:pt idx="2457">
                  <c:v>24.570000000001041</c:v>
                </c:pt>
                <c:pt idx="2458">
                  <c:v>24.580000000001043</c:v>
                </c:pt>
                <c:pt idx="2459">
                  <c:v>24.590000000001044</c:v>
                </c:pt>
                <c:pt idx="2460">
                  <c:v>24.600000000001046</c:v>
                </c:pt>
                <c:pt idx="2461">
                  <c:v>24.610000000001047</c:v>
                </c:pt>
                <c:pt idx="2462">
                  <c:v>24.620000000001049</c:v>
                </c:pt>
                <c:pt idx="2463">
                  <c:v>24.630000000001051</c:v>
                </c:pt>
                <c:pt idx="2464">
                  <c:v>24.640000000001052</c:v>
                </c:pt>
                <c:pt idx="2465">
                  <c:v>24.650000000001054</c:v>
                </c:pt>
                <c:pt idx="2466">
                  <c:v>24.660000000001055</c:v>
                </c:pt>
                <c:pt idx="2467">
                  <c:v>24.670000000001057</c:v>
                </c:pt>
                <c:pt idx="2468">
                  <c:v>24.680000000001058</c:v>
                </c:pt>
                <c:pt idx="2469">
                  <c:v>24.69000000000106</c:v>
                </c:pt>
                <c:pt idx="2470">
                  <c:v>24.700000000001062</c:v>
                </c:pt>
                <c:pt idx="2471">
                  <c:v>24.710000000001063</c:v>
                </c:pt>
                <c:pt idx="2472">
                  <c:v>24.720000000001065</c:v>
                </c:pt>
                <c:pt idx="2473">
                  <c:v>24.730000000001066</c:v>
                </c:pt>
                <c:pt idx="2474">
                  <c:v>24.740000000001068</c:v>
                </c:pt>
                <c:pt idx="2475">
                  <c:v>24.750000000001069</c:v>
                </c:pt>
                <c:pt idx="2476">
                  <c:v>24.760000000001071</c:v>
                </c:pt>
                <c:pt idx="2477">
                  <c:v>24.770000000001072</c:v>
                </c:pt>
                <c:pt idx="2478">
                  <c:v>24.780000000001074</c:v>
                </c:pt>
                <c:pt idx="2479">
                  <c:v>24.790000000001076</c:v>
                </c:pt>
                <c:pt idx="2480">
                  <c:v>24.800000000001077</c:v>
                </c:pt>
                <c:pt idx="2481">
                  <c:v>24.810000000001079</c:v>
                </c:pt>
                <c:pt idx="2482">
                  <c:v>24.82000000000108</c:v>
                </c:pt>
                <c:pt idx="2483">
                  <c:v>24.830000000001082</c:v>
                </c:pt>
                <c:pt idx="2484">
                  <c:v>24.840000000001083</c:v>
                </c:pt>
                <c:pt idx="2485">
                  <c:v>24.850000000001085</c:v>
                </c:pt>
                <c:pt idx="2486">
                  <c:v>24.860000000001087</c:v>
                </c:pt>
                <c:pt idx="2487">
                  <c:v>24.870000000001088</c:v>
                </c:pt>
                <c:pt idx="2488">
                  <c:v>24.88000000000109</c:v>
                </c:pt>
                <c:pt idx="2489">
                  <c:v>24.890000000001091</c:v>
                </c:pt>
                <c:pt idx="2490">
                  <c:v>24.900000000001093</c:v>
                </c:pt>
                <c:pt idx="2491">
                  <c:v>24.910000000001094</c:v>
                </c:pt>
                <c:pt idx="2492">
                  <c:v>24.920000000001096</c:v>
                </c:pt>
                <c:pt idx="2493">
                  <c:v>24.930000000001098</c:v>
                </c:pt>
                <c:pt idx="2494">
                  <c:v>24.940000000001099</c:v>
                </c:pt>
                <c:pt idx="2495">
                  <c:v>24.950000000001101</c:v>
                </c:pt>
                <c:pt idx="2496">
                  <c:v>24.960000000001102</c:v>
                </c:pt>
                <c:pt idx="2497">
                  <c:v>24.970000000001104</c:v>
                </c:pt>
                <c:pt idx="2498">
                  <c:v>24.980000000001105</c:v>
                </c:pt>
                <c:pt idx="2499">
                  <c:v>24.990000000001107</c:v>
                </c:pt>
                <c:pt idx="2500">
                  <c:v>25.000000000001108</c:v>
                </c:pt>
                <c:pt idx="2501">
                  <c:v>25.01000000000111</c:v>
                </c:pt>
                <c:pt idx="2502">
                  <c:v>25.020000000001112</c:v>
                </c:pt>
                <c:pt idx="2503">
                  <c:v>25.030000000001113</c:v>
                </c:pt>
                <c:pt idx="2504">
                  <c:v>25.040000000001115</c:v>
                </c:pt>
                <c:pt idx="2505">
                  <c:v>25.050000000001116</c:v>
                </c:pt>
                <c:pt idx="2506">
                  <c:v>25.060000000001118</c:v>
                </c:pt>
                <c:pt idx="2507">
                  <c:v>25.070000000001119</c:v>
                </c:pt>
                <c:pt idx="2508">
                  <c:v>25.080000000001121</c:v>
                </c:pt>
                <c:pt idx="2509">
                  <c:v>25.090000000001123</c:v>
                </c:pt>
                <c:pt idx="2510">
                  <c:v>25.100000000001124</c:v>
                </c:pt>
                <c:pt idx="2511">
                  <c:v>25.110000000001126</c:v>
                </c:pt>
                <c:pt idx="2512">
                  <c:v>25.120000000001127</c:v>
                </c:pt>
                <c:pt idx="2513">
                  <c:v>25.130000000001129</c:v>
                </c:pt>
                <c:pt idx="2514">
                  <c:v>25.14000000000113</c:v>
                </c:pt>
                <c:pt idx="2515">
                  <c:v>25.150000000001132</c:v>
                </c:pt>
                <c:pt idx="2516">
                  <c:v>25.160000000001133</c:v>
                </c:pt>
                <c:pt idx="2517">
                  <c:v>25.170000000001135</c:v>
                </c:pt>
                <c:pt idx="2518">
                  <c:v>25.180000000001137</c:v>
                </c:pt>
                <c:pt idx="2519">
                  <c:v>25.190000000001138</c:v>
                </c:pt>
                <c:pt idx="2520">
                  <c:v>25.20000000000114</c:v>
                </c:pt>
                <c:pt idx="2521">
                  <c:v>25.210000000001141</c:v>
                </c:pt>
                <c:pt idx="2522">
                  <c:v>25.220000000001143</c:v>
                </c:pt>
                <c:pt idx="2523">
                  <c:v>25.230000000001144</c:v>
                </c:pt>
                <c:pt idx="2524">
                  <c:v>25.240000000001146</c:v>
                </c:pt>
                <c:pt idx="2525">
                  <c:v>25.250000000001148</c:v>
                </c:pt>
                <c:pt idx="2526">
                  <c:v>25.260000000001149</c:v>
                </c:pt>
                <c:pt idx="2527">
                  <c:v>25.270000000001151</c:v>
                </c:pt>
                <c:pt idx="2528">
                  <c:v>25.280000000001152</c:v>
                </c:pt>
                <c:pt idx="2529">
                  <c:v>25.290000000001154</c:v>
                </c:pt>
                <c:pt idx="2530">
                  <c:v>25.300000000001155</c:v>
                </c:pt>
                <c:pt idx="2531">
                  <c:v>25.310000000001157</c:v>
                </c:pt>
                <c:pt idx="2532">
                  <c:v>25.320000000001158</c:v>
                </c:pt>
                <c:pt idx="2533">
                  <c:v>25.33000000000116</c:v>
                </c:pt>
                <c:pt idx="2534">
                  <c:v>25.340000000001162</c:v>
                </c:pt>
                <c:pt idx="2535">
                  <c:v>25.350000000001163</c:v>
                </c:pt>
                <c:pt idx="2536">
                  <c:v>25.360000000001165</c:v>
                </c:pt>
                <c:pt idx="2537">
                  <c:v>25.370000000001166</c:v>
                </c:pt>
                <c:pt idx="2538">
                  <c:v>25.380000000001168</c:v>
                </c:pt>
                <c:pt idx="2539">
                  <c:v>25.390000000001169</c:v>
                </c:pt>
                <c:pt idx="2540">
                  <c:v>25.400000000001171</c:v>
                </c:pt>
                <c:pt idx="2541">
                  <c:v>25.410000000001173</c:v>
                </c:pt>
                <c:pt idx="2542">
                  <c:v>25.420000000001174</c:v>
                </c:pt>
                <c:pt idx="2543">
                  <c:v>25.430000000001176</c:v>
                </c:pt>
                <c:pt idx="2544">
                  <c:v>25.440000000001177</c:v>
                </c:pt>
                <c:pt idx="2545">
                  <c:v>25.450000000001179</c:v>
                </c:pt>
                <c:pt idx="2546">
                  <c:v>25.46000000000118</c:v>
                </c:pt>
                <c:pt idx="2547">
                  <c:v>25.470000000001182</c:v>
                </c:pt>
                <c:pt idx="2548">
                  <c:v>25.480000000001183</c:v>
                </c:pt>
                <c:pt idx="2549">
                  <c:v>25.490000000001185</c:v>
                </c:pt>
                <c:pt idx="2550">
                  <c:v>25.500000000001187</c:v>
                </c:pt>
                <c:pt idx="2551">
                  <c:v>25.510000000001188</c:v>
                </c:pt>
                <c:pt idx="2552">
                  <c:v>25.52000000000119</c:v>
                </c:pt>
                <c:pt idx="2553">
                  <c:v>25.530000000001191</c:v>
                </c:pt>
                <c:pt idx="2554">
                  <c:v>25.540000000001193</c:v>
                </c:pt>
                <c:pt idx="2555">
                  <c:v>25.550000000001194</c:v>
                </c:pt>
                <c:pt idx="2556">
                  <c:v>25.560000000001196</c:v>
                </c:pt>
                <c:pt idx="2557">
                  <c:v>25.570000000001198</c:v>
                </c:pt>
                <c:pt idx="2558">
                  <c:v>25.580000000001199</c:v>
                </c:pt>
                <c:pt idx="2559">
                  <c:v>25.590000000001201</c:v>
                </c:pt>
                <c:pt idx="2560">
                  <c:v>25.600000000001202</c:v>
                </c:pt>
                <c:pt idx="2561">
                  <c:v>25.610000000001204</c:v>
                </c:pt>
                <c:pt idx="2562">
                  <c:v>25.620000000001205</c:v>
                </c:pt>
                <c:pt idx="2563">
                  <c:v>25.630000000001207</c:v>
                </c:pt>
                <c:pt idx="2564">
                  <c:v>25.640000000001208</c:v>
                </c:pt>
                <c:pt idx="2565">
                  <c:v>25.65000000000121</c:v>
                </c:pt>
                <c:pt idx="2566">
                  <c:v>25.660000000001212</c:v>
                </c:pt>
                <c:pt idx="2567">
                  <c:v>25.670000000001213</c:v>
                </c:pt>
                <c:pt idx="2568">
                  <c:v>25.680000000001215</c:v>
                </c:pt>
                <c:pt idx="2569">
                  <c:v>25.690000000001216</c:v>
                </c:pt>
                <c:pt idx="2570">
                  <c:v>25.700000000001218</c:v>
                </c:pt>
                <c:pt idx="2571">
                  <c:v>25.710000000001219</c:v>
                </c:pt>
                <c:pt idx="2572">
                  <c:v>25.720000000001221</c:v>
                </c:pt>
                <c:pt idx="2573">
                  <c:v>25.730000000001223</c:v>
                </c:pt>
                <c:pt idx="2574">
                  <c:v>25.740000000001224</c:v>
                </c:pt>
                <c:pt idx="2575">
                  <c:v>25.750000000001226</c:v>
                </c:pt>
                <c:pt idx="2576">
                  <c:v>25.760000000001227</c:v>
                </c:pt>
                <c:pt idx="2577">
                  <c:v>25.770000000001229</c:v>
                </c:pt>
                <c:pt idx="2578">
                  <c:v>25.78000000000123</c:v>
                </c:pt>
                <c:pt idx="2579">
                  <c:v>25.790000000001232</c:v>
                </c:pt>
                <c:pt idx="2580">
                  <c:v>25.800000000001234</c:v>
                </c:pt>
                <c:pt idx="2581">
                  <c:v>25.810000000001235</c:v>
                </c:pt>
                <c:pt idx="2582">
                  <c:v>25.820000000001237</c:v>
                </c:pt>
                <c:pt idx="2583">
                  <c:v>25.830000000001238</c:v>
                </c:pt>
                <c:pt idx="2584">
                  <c:v>25.84000000000124</c:v>
                </c:pt>
                <c:pt idx="2585">
                  <c:v>25.850000000001241</c:v>
                </c:pt>
                <c:pt idx="2586">
                  <c:v>25.860000000001243</c:v>
                </c:pt>
                <c:pt idx="2587">
                  <c:v>25.870000000001244</c:v>
                </c:pt>
                <c:pt idx="2588">
                  <c:v>25.880000000001246</c:v>
                </c:pt>
                <c:pt idx="2589">
                  <c:v>25.890000000001248</c:v>
                </c:pt>
                <c:pt idx="2590">
                  <c:v>25.900000000001249</c:v>
                </c:pt>
                <c:pt idx="2591">
                  <c:v>25.910000000001251</c:v>
                </c:pt>
                <c:pt idx="2592">
                  <c:v>25.920000000001252</c:v>
                </c:pt>
                <c:pt idx="2593">
                  <c:v>25.930000000001254</c:v>
                </c:pt>
                <c:pt idx="2594">
                  <c:v>25.940000000001255</c:v>
                </c:pt>
                <c:pt idx="2595">
                  <c:v>25.950000000001257</c:v>
                </c:pt>
                <c:pt idx="2596">
                  <c:v>25.960000000001259</c:v>
                </c:pt>
                <c:pt idx="2597">
                  <c:v>25.97000000000126</c:v>
                </c:pt>
                <c:pt idx="2598">
                  <c:v>25.980000000001262</c:v>
                </c:pt>
                <c:pt idx="2599">
                  <c:v>25.990000000001263</c:v>
                </c:pt>
                <c:pt idx="2600">
                  <c:v>26.000000000001265</c:v>
                </c:pt>
                <c:pt idx="2601">
                  <c:v>26.010000000001266</c:v>
                </c:pt>
                <c:pt idx="2602">
                  <c:v>26.020000000001268</c:v>
                </c:pt>
                <c:pt idx="2603">
                  <c:v>26.030000000001269</c:v>
                </c:pt>
                <c:pt idx="2604">
                  <c:v>26.040000000001271</c:v>
                </c:pt>
                <c:pt idx="2605">
                  <c:v>26.050000000001273</c:v>
                </c:pt>
                <c:pt idx="2606">
                  <c:v>26.060000000001274</c:v>
                </c:pt>
                <c:pt idx="2607">
                  <c:v>26.070000000001276</c:v>
                </c:pt>
                <c:pt idx="2608">
                  <c:v>26.080000000001277</c:v>
                </c:pt>
                <c:pt idx="2609">
                  <c:v>26.090000000001279</c:v>
                </c:pt>
                <c:pt idx="2610">
                  <c:v>26.10000000000128</c:v>
                </c:pt>
                <c:pt idx="2611">
                  <c:v>26.110000000001282</c:v>
                </c:pt>
                <c:pt idx="2612">
                  <c:v>26.120000000001284</c:v>
                </c:pt>
                <c:pt idx="2613">
                  <c:v>26.130000000001285</c:v>
                </c:pt>
                <c:pt idx="2614">
                  <c:v>26.140000000001287</c:v>
                </c:pt>
                <c:pt idx="2615">
                  <c:v>26.150000000001288</c:v>
                </c:pt>
                <c:pt idx="2616">
                  <c:v>26.16000000000129</c:v>
                </c:pt>
                <c:pt idx="2617">
                  <c:v>26.170000000001291</c:v>
                </c:pt>
                <c:pt idx="2618">
                  <c:v>26.180000000001293</c:v>
                </c:pt>
                <c:pt idx="2619">
                  <c:v>26.190000000001294</c:v>
                </c:pt>
                <c:pt idx="2620">
                  <c:v>26.200000000001296</c:v>
                </c:pt>
                <c:pt idx="2621">
                  <c:v>26.210000000001298</c:v>
                </c:pt>
                <c:pt idx="2622">
                  <c:v>26.220000000001299</c:v>
                </c:pt>
                <c:pt idx="2623">
                  <c:v>26.230000000001301</c:v>
                </c:pt>
                <c:pt idx="2624">
                  <c:v>26.240000000001302</c:v>
                </c:pt>
                <c:pt idx="2625">
                  <c:v>26.250000000001304</c:v>
                </c:pt>
                <c:pt idx="2626">
                  <c:v>26.260000000001305</c:v>
                </c:pt>
                <c:pt idx="2627">
                  <c:v>26.270000000001307</c:v>
                </c:pt>
                <c:pt idx="2628">
                  <c:v>26.280000000001309</c:v>
                </c:pt>
                <c:pt idx="2629">
                  <c:v>26.29000000000131</c:v>
                </c:pt>
                <c:pt idx="2630">
                  <c:v>26.300000000001312</c:v>
                </c:pt>
                <c:pt idx="2631">
                  <c:v>26.310000000001313</c:v>
                </c:pt>
                <c:pt idx="2632">
                  <c:v>26.320000000001315</c:v>
                </c:pt>
                <c:pt idx="2633">
                  <c:v>26.330000000001316</c:v>
                </c:pt>
                <c:pt idx="2634">
                  <c:v>26.340000000001318</c:v>
                </c:pt>
                <c:pt idx="2635">
                  <c:v>26.350000000001319</c:v>
                </c:pt>
                <c:pt idx="2636">
                  <c:v>26.360000000001321</c:v>
                </c:pt>
                <c:pt idx="2637">
                  <c:v>26.370000000001323</c:v>
                </c:pt>
                <c:pt idx="2638">
                  <c:v>26.380000000001324</c:v>
                </c:pt>
                <c:pt idx="2639">
                  <c:v>26.390000000001326</c:v>
                </c:pt>
                <c:pt idx="2640">
                  <c:v>26.400000000001327</c:v>
                </c:pt>
                <c:pt idx="2641">
                  <c:v>26.410000000001329</c:v>
                </c:pt>
                <c:pt idx="2642">
                  <c:v>26.42000000000133</c:v>
                </c:pt>
                <c:pt idx="2643">
                  <c:v>26.430000000001332</c:v>
                </c:pt>
                <c:pt idx="2644">
                  <c:v>26.440000000001334</c:v>
                </c:pt>
                <c:pt idx="2645">
                  <c:v>26.450000000001335</c:v>
                </c:pt>
                <c:pt idx="2646">
                  <c:v>26.460000000001337</c:v>
                </c:pt>
                <c:pt idx="2647">
                  <c:v>26.470000000001338</c:v>
                </c:pt>
                <c:pt idx="2648">
                  <c:v>26.48000000000134</c:v>
                </c:pt>
                <c:pt idx="2649">
                  <c:v>26.490000000001341</c:v>
                </c:pt>
                <c:pt idx="2650">
                  <c:v>26.500000000001343</c:v>
                </c:pt>
                <c:pt idx="2651">
                  <c:v>26.510000000001344</c:v>
                </c:pt>
                <c:pt idx="2652">
                  <c:v>26.520000000001346</c:v>
                </c:pt>
                <c:pt idx="2653">
                  <c:v>26.530000000001348</c:v>
                </c:pt>
                <c:pt idx="2654">
                  <c:v>26.540000000001349</c:v>
                </c:pt>
                <c:pt idx="2655">
                  <c:v>26.550000000001351</c:v>
                </c:pt>
                <c:pt idx="2656">
                  <c:v>26.560000000001352</c:v>
                </c:pt>
                <c:pt idx="2657">
                  <c:v>26.570000000001354</c:v>
                </c:pt>
                <c:pt idx="2658">
                  <c:v>26.580000000001355</c:v>
                </c:pt>
                <c:pt idx="2659">
                  <c:v>26.590000000001357</c:v>
                </c:pt>
                <c:pt idx="2660">
                  <c:v>26.600000000001359</c:v>
                </c:pt>
                <c:pt idx="2661">
                  <c:v>26.61000000000136</c:v>
                </c:pt>
                <c:pt idx="2662">
                  <c:v>26.620000000001362</c:v>
                </c:pt>
                <c:pt idx="2663">
                  <c:v>26.630000000001363</c:v>
                </c:pt>
                <c:pt idx="2664">
                  <c:v>26.640000000001365</c:v>
                </c:pt>
                <c:pt idx="2665">
                  <c:v>26.650000000001366</c:v>
                </c:pt>
                <c:pt idx="2666">
                  <c:v>26.660000000001368</c:v>
                </c:pt>
                <c:pt idx="2667">
                  <c:v>26.67000000000137</c:v>
                </c:pt>
                <c:pt idx="2668">
                  <c:v>26.680000000001371</c:v>
                </c:pt>
                <c:pt idx="2669">
                  <c:v>26.690000000001373</c:v>
                </c:pt>
                <c:pt idx="2670">
                  <c:v>26.700000000001374</c:v>
                </c:pt>
                <c:pt idx="2671">
                  <c:v>26.710000000001376</c:v>
                </c:pt>
                <c:pt idx="2672">
                  <c:v>26.720000000001377</c:v>
                </c:pt>
                <c:pt idx="2673">
                  <c:v>26.730000000001379</c:v>
                </c:pt>
                <c:pt idx="2674">
                  <c:v>26.74000000000138</c:v>
                </c:pt>
                <c:pt idx="2675">
                  <c:v>26.750000000001382</c:v>
                </c:pt>
                <c:pt idx="2676">
                  <c:v>26.760000000001384</c:v>
                </c:pt>
                <c:pt idx="2677">
                  <c:v>26.770000000001385</c:v>
                </c:pt>
                <c:pt idx="2678">
                  <c:v>26.780000000001387</c:v>
                </c:pt>
                <c:pt idx="2679">
                  <c:v>26.790000000001388</c:v>
                </c:pt>
                <c:pt idx="2680">
                  <c:v>26.80000000000139</c:v>
                </c:pt>
                <c:pt idx="2681">
                  <c:v>26.810000000001391</c:v>
                </c:pt>
                <c:pt idx="2682">
                  <c:v>26.820000000001393</c:v>
                </c:pt>
                <c:pt idx="2683">
                  <c:v>26.830000000001395</c:v>
                </c:pt>
                <c:pt idx="2684">
                  <c:v>26.840000000001396</c:v>
                </c:pt>
                <c:pt idx="2685">
                  <c:v>26.850000000001398</c:v>
                </c:pt>
                <c:pt idx="2686">
                  <c:v>26.860000000001399</c:v>
                </c:pt>
                <c:pt idx="2687">
                  <c:v>26.870000000001401</c:v>
                </c:pt>
                <c:pt idx="2688">
                  <c:v>26.880000000001402</c:v>
                </c:pt>
                <c:pt idx="2689">
                  <c:v>26.890000000001404</c:v>
                </c:pt>
                <c:pt idx="2690">
                  <c:v>26.900000000001405</c:v>
                </c:pt>
                <c:pt idx="2691">
                  <c:v>26.910000000001407</c:v>
                </c:pt>
                <c:pt idx="2692">
                  <c:v>26.920000000001409</c:v>
                </c:pt>
                <c:pt idx="2693">
                  <c:v>26.93000000000141</c:v>
                </c:pt>
                <c:pt idx="2694">
                  <c:v>26.940000000001412</c:v>
                </c:pt>
                <c:pt idx="2695">
                  <c:v>26.950000000001413</c:v>
                </c:pt>
                <c:pt idx="2696">
                  <c:v>26.960000000001415</c:v>
                </c:pt>
                <c:pt idx="2697">
                  <c:v>26.970000000001416</c:v>
                </c:pt>
                <c:pt idx="2698">
                  <c:v>26.980000000001418</c:v>
                </c:pt>
                <c:pt idx="2699">
                  <c:v>26.99000000000142</c:v>
                </c:pt>
                <c:pt idx="2700">
                  <c:v>27.000000000001421</c:v>
                </c:pt>
                <c:pt idx="2701">
                  <c:v>27.010000000001423</c:v>
                </c:pt>
                <c:pt idx="2702">
                  <c:v>27.020000000001424</c:v>
                </c:pt>
                <c:pt idx="2703">
                  <c:v>27.030000000001426</c:v>
                </c:pt>
                <c:pt idx="2704">
                  <c:v>27.040000000001427</c:v>
                </c:pt>
                <c:pt idx="2705">
                  <c:v>27.050000000001429</c:v>
                </c:pt>
                <c:pt idx="2706">
                  <c:v>27.06000000000143</c:v>
                </c:pt>
                <c:pt idx="2707">
                  <c:v>27.070000000001432</c:v>
                </c:pt>
                <c:pt idx="2708">
                  <c:v>27.080000000001434</c:v>
                </c:pt>
                <c:pt idx="2709">
                  <c:v>27.090000000001435</c:v>
                </c:pt>
                <c:pt idx="2710">
                  <c:v>27.100000000001437</c:v>
                </c:pt>
                <c:pt idx="2711">
                  <c:v>27.110000000001438</c:v>
                </c:pt>
                <c:pt idx="2712">
                  <c:v>27.12000000000144</c:v>
                </c:pt>
                <c:pt idx="2713">
                  <c:v>27.130000000001441</c:v>
                </c:pt>
                <c:pt idx="2714">
                  <c:v>27.140000000001443</c:v>
                </c:pt>
                <c:pt idx="2715">
                  <c:v>27.150000000001445</c:v>
                </c:pt>
                <c:pt idx="2716">
                  <c:v>27.160000000001446</c:v>
                </c:pt>
                <c:pt idx="2717">
                  <c:v>27.170000000001448</c:v>
                </c:pt>
                <c:pt idx="2718">
                  <c:v>27.180000000001449</c:v>
                </c:pt>
                <c:pt idx="2719">
                  <c:v>27.190000000001451</c:v>
                </c:pt>
                <c:pt idx="2720">
                  <c:v>27.200000000001452</c:v>
                </c:pt>
                <c:pt idx="2721">
                  <c:v>27.210000000001454</c:v>
                </c:pt>
                <c:pt idx="2722">
                  <c:v>27.220000000001455</c:v>
                </c:pt>
                <c:pt idx="2723">
                  <c:v>27.230000000001457</c:v>
                </c:pt>
                <c:pt idx="2724">
                  <c:v>27.240000000001459</c:v>
                </c:pt>
                <c:pt idx="2725">
                  <c:v>27.25000000000146</c:v>
                </c:pt>
                <c:pt idx="2726">
                  <c:v>27.260000000001462</c:v>
                </c:pt>
                <c:pt idx="2727">
                  <c:v>27.270000000001463</c:v>
                </c:pt>
                <c:pt idx="2728">
                  <c:v>27.280000000001465</c:v>
                </c:pt>
                <c:pt idx="2729">
                  <c:v>27.290000000001466</c:v>
                </c:pt>
                <c:pt idx="2730">
                  <c:v>27.300000000001468</c:v>
                </c:pt>
                <c:pt idx="2731">
                  <c:v>27.31000000000147</c:v>
                </c:pt>
                <c:pt idx="2732">
                  <c:v>27.320000000001471</c:v>
                </c:pt>
                <c:pt idx="2733">
                  <c:v>27.330000000001473</c:v>
                </c:pt>
                <c:pt idx="2734">
                  <c:v>27.340000000001474</c:v>
                </c:pt>
                <c:pt idx="2735">
                  <c:v>27.350000000001476</c:v>
                </c:pt>
                <c:pt idx="2736">
                  <c:v>27.360000000001477</c:v>
                </c:pt>
                <c:pt idx="2737">
                  <c:v>27.370000000001479</c:v>
                </c:pt>
                <c:pt idx="2738">
                  <c:v>27.38000000000148</c:v>
                </c:pt>
                <c:pt idx="2739">
                  <c:v>27.390000000001482</c:v>
                </c:pt>
                <c:pt idx="2740">
                  <c:v>27.400000000001484</c:v>
                </c:pt>
                <c:pt idx="2741">
                  <c:v>27.410000000001485</c:v>
                </c:pt>
                <c:pt idx="2742">
                  <c:v>27.420000000001487</c:v>
                </c:pt>
                <c:pt idx="2743">
                  <c:v>27.430000000001488</c:v>
                </c:pt>
                <c:pt idx="2744">
                  <c:v>27.44000000000149</c:v>
                </c:pt>
                <c:pt idx="2745">
                  <c:v>27.450000000001491</c:v>
                </c:pt>
                <c:pt idx="2746">
                  <c:v>27.460000000001493</c:v>
                </c:pt>
                <c:pt idx="2747">
                  <c:v>27.470000000001495</c:v>
                </c:pt>
                <c:pt idx="2748">
                  <c:v>27.480000000001496</c:v>
                </c:pt>
                <c:pt idx="2749">
                  <c:v>27.490000000001498</c:v>
                </c:pt>
                <c:pt idx="2750">
                  <c:v>27.500000000001499</c:v>
                </c:pt>
                <c:pt idx="2751">
                  <c:v>27.510000000001501</c:v>
                </c:pt>
                <c:pt idx="2752">
                  <c:v>27.520000000001502</c:v>
                </c:pt>
                <c:pt idx="2753">
                  <c:v>27.530000000001504</c:v>
                </c:pt>
                <c:pt idx="2754">
                  <c:v>27.540000000001505</c:v>
                </c:pt>
                <c:pt idx="2755">
                  <c:v>27.550000000001507</c:v>
                </c:pt>
                <c:pt idx="2756">
                  <c:v>27.560000000001509</c:v>
                </c:pt>
                <c:pt idx="2757">
                  <c:v>27.57000000000151</c:v>
                </c:pt>
                <c:pt idx="2758">
                  <c:v>27.580000000001512</c:v>
                </c:pt>
                <c:pt idx="2759">
                  <c:v>27.590000000001513</c:v>
                </c:pt>
                <c:pt idx="2760">
                  <c:v>27.600000000001515</c:v>
                </c:pt>
                <c:pt idx="2761">
                  <c:v>27.610000000001516</c:v>
                </c:pt>
                <c:pt idx="2762">
                  <c:v>27.620000000001518</c:v>
                </c:pt>
                <c:pt idx="2763">
                  <c:v>27.63000000000152</c:v>
                </c:pt>
                <c:pt idx="2764">
                  <c:v>27.640000000001521</c:v>
                </c:pt>
                <c:pt idx="2765">
                  <c:v>27.650000000001523</c:v>
                </c:pt>
                <c:pt idx="2766">
                  <c:v>27.660000000001524</c:v>
                </c:pt>
                <c:pt idx="2767">
                  <c:v>27.670000000001526</c:v>
                </c:pt>
                <c:pt idx="2768">
                  <c:v>27.680000000001527</c:v>
                </c:pt>
                <c:pt idx="2769">
                  <c:v>27.690000000001529</c:v>
                </c:pt>
                <c:pt idx="2770">
                  <c:v>27.700000000001531</c:v>
                </c:pt>
                <c:pt idx="2771">
                  <c:v>27.710000000001532</c:v>
                </c:pt>
                <c:pt idx="2772">
                  <c:v>27.720000000001534</c:v>
                </c:pt>
                <c:pt idx="2773">
                  <c:v>27.730000000001535</c:v>
                </c:pt>
                <c:pt idx="2774">
                  <c:v>27.740000000001537</c:v>
                </c:pt>
                <c:pt idx="2775">
                  <c:v>27.750000000001538</c:v>
                </c:pt>
                <c:pt idx="2776">
                  <c:v>27.76000000000154</c:v>
                </c:pt>
                <c:pt idx="2777">
                  <c:v>27.770000000001541</c:v>
                </c:pt>
                <c:pt idx="2778">
                  <c:v>27.780000000001543</c:v>
                </c:pt>
                <c:pt idx="2779">
                  <c:v>27.790000000001545</c:v>
                </c:pt>
                <c:pt idx="2780">
                  <c:v>27.800000000001546</c:v>
                </c:pt>
                <c:pt idx="2781">
                  <c:v>27.810000000001548</c:v>
                </c:pt>
                <c:pt idx="2782">
                  <c:v>27.820000000001549</c:v>
                </c:pt>
                <c:pt idx="2783">
                  <c:v>27.830000000001551</c:v>
                </c:pt>
                <c:pt idx="2784">
                  <c:v>27.840000000001552</c:v>
                </c:pt>
                <c:pt idx="2785">
                  <c:v>27.850000000001554</c:v>
                </c:pt>
                <c:pt idx="2786">
                  <c:v>27.860000000001556</c:v>
                </c:pt>
                <c:pt idx="2787">
                  <c:v>27.870000000001557</c:v>
                </c:pt>
                <c:pt idx="2788">
                  <c:v>27.880000000001559</c:v>
                </c:pt>
                <c:pt idx="2789">
                  <c:v>27.89000000000156</c:v>
                </c:pt>
                <c:pt idx="2790">
                  <c:v>27.900000000001562</c:v>
                </c:pt>
                <c:pt idx="2791">
                  <c:v>27.910000000001563</c:v>
                </c:pt>
                <c:pt idx="2792">
                  <c:v>27.920000000001565</c:v>
                </c:pt>
                <c:pt idx="2793">
                  <c:v>27.930000000001566</c:v>
                </c:pt>
                <c:pt idx="2794">
                  <c:v>27.940000000001568</c:v>
                </c:pt>
                <c:pt idx="2795">
                  <c:v>27.95000000000157</c:v>
                </c:pt>
                <c:pt idx="2796">
                  <c:v>27.960000000001571</c:v>
                </c:pt>
                <c:pt idx="2797">
                  <c:v>27.970000000001573</c:v>
                </c:pt>
                <c:pt idx="2798">
                  <c:v>27.980000000001574</c:v>
                </c:pt>
                <c:pt idx="2799">
                  <c:v>27.990000000001576</c:v>
                </c:pt>
                <c:pt idx="2800">
                  <c:v>28.000000000001577</c:v>
                </c:pt>
                <c:pt idx="2801">
                  <c:v>28.010000000001579</c:v>
                </c:pt>
                <c:pt idx="2802">
                  <c:v>28.020000000001581</c:v>
                </c:pt>
                <c:pt idx="2803">
                  <c:v>28.030000000001582</c:v>
                </c:pt>
                <c:pt idx="2804">
                  <c:v>28.040000000001584</c:v>
                </c:pt>
                <c:pt idx="2805">
                  <c:v>28.050000000001585</c:v>
                </c:pt>
                <c:pt idx="2806">
                  <c:v>28.060000000001587</c:v>
                </c:pt>
                <c:pt idx="2807">
                  <c:v>28.070000000001588</c:v>
                </c:pt>
                <c:pt idx="2808">
                  <c:v>28.08000000000159</c:v>
                </c:pt>
                <c:pt idx="2809">
                  <c:v>28.090000000001591</c:v>
                </c:pt>
                <c:pt idx="2810">
                  <c:v>28.100000000001593</c:v>
                </c:pt>
                <c:pt idx="2811">
                  <c:v>28.110000000001595</c:v>
                </c:pt>
                <c:pt idx="2812">
                  <c:v>28.120000000001596</c:v>
                </c:pt>
                <c:pt idx="2813">
                  <c:v>28.130000000001598</c:v>
                </c:pt>
                <c:pt idx="2814">
                  <c:v>28.140000000001599</c:v>
                </c:pt>
                <c:pt idx="2815">
                  <c:v>28.150000000001601</c:v>
                </c:pt>
                <c:pt idx="2816">
                  <c:v>28.160000000001602</c:v>
                </c:pt>
                <c:pt idx="2817">
                  <c:v>28.170000000001604</c:v>
                </c:pt>
                <c:pt idx="2818">
                  <c:v>28.180000000001606</c:v>
                </c:pt>
                <c:pt idx="2819">
                  <c:v>28.190000000001607</c:v>
                </c:pt>
                <c:pt idx="2820">
                  <c:v>28.200000000001609</c:v>
                </c:pt>
                <c:pt idx="2821">
                  <c:v>28.21000000000161</c:v>
                </c:pt>
                <c:pt idx="2822">
                  <c:v>28.220000000001612</c:v>
                </c:pt>
                <c:pt idx="2823">
                  <c:v>28.230000000001613</c:v>
                </c:pt>
                <c:pt idx="2824">
                  <c:v>28.240000000001615</c:v>
                </c:pt>
                <c:pt idx="2825">
                  <c:v>28.250000000001616</c:v>
                </c:pt>
                <c:pt idx="2826">
                  <c:v>28.260000000001618</c:v>
                </c:pt>
                <c:pt idx="2827">
                  <c:v>28.27000000000162</c:v>
                </c:pt>
                <c:pt idx="2828">
                  <c:v>28.280000000001621</c:v>
                </c:pt>
                <c:pt idx="2829">
                  <c:v>28.290000000001623</c:v>
                </c:pt>
                <c:pt idx="2830">
                  <c:v>28.300000000001624</c:v>
                </c:pt>
                <c:pt idx="2831">
                  <c:v>28.310000000001626</c:v>
                </c:pt>
                <c:pt idx="2832">
                  <c:v>28.320000000001627</c:v>
                </c:pt>
                <c:pt idx="2833">
                  <c:v>28.330000000001629</c:v>
                </c:pt>
                <c:pt idx="2834">
                  <c:v>28.340000000001631</c:v>
                </c:pt>
                <c:pt idx="2835">
                  <c:v>28.350000000001632</c:v>
                </c:pt>
                <c:pt idx="2836">
                  <c:v>28.360000000001634</c:v>
                </c:pt>
                <c:pt idx="2837">
                  <c:v>28.370000000001635</c:v>
                </c:pt>
                <c:pt idx="2838">
                  <c:v>28.380000000001637</c:v>
                </c:pt>
                <c:pt idx="2839">
                  <c:v>28.390000000001638</c:v>
                </c:pt>
                <c:pt idx="2840">
                  <c:v>28.40000000000164</c:v>
                </c:pt>
                <c:pt idx="2841">
                  <c:v>28.410000000001641</c:v>
                </c:pt>
                <c:pt idx="2842">
                  <c:v>28.420000000001643</c:v>
                </c:pt>
                <c:pt idx="2843">
                  <c:v>28.430000000001645</c:v>
                </c:pt>
                <c:pt idx="2844">
                  <c:v>28.440000000001646</c:v>
                </c:pt>
                <c:pt idx="2845">
                  <c:v>28.450000000001648</c:v>
                </c:pt>
                <c:pt idx="2846">
                  <c:v>28.460000000001649</c:v>
                </c:pt>
                <c:pt idx="2847">
                  <c:v>28.470000000001651</c:v>
                </c:pt>
                <c:pt idx="2848">
                  <c:v>28.480000000001652</c:v>
                </c:pt>
                <c:pt idx="2849">
                  <c:v>28.490000000001654</c:v>
                </c:pt>
                <c:pt idx="2850">
                  <c:v>28.500000000001656</c:v>
                </c:pt>
                <c:pt idx="2851">
                  <c:v>28.510000000001657</c:v>
                </c:pt>
                <c:pt idx="2852">
                  <c:v>28.520000000001659</c:v>
                </c:pt>
                <c:pt idx="2853">
                  <c:v>28.53000000000166</c:v>
                </c:pt>
                <c:pt idx="2854">
                  <c:v>28.540000000001662</c:v>
                </c:pt>
                <c:pt idx="2855">
                  <c:v>28.550000000001663</c:v>
                </c:pt>
                <c:pt idx="2856">
                  <c:v>28.560000000001665</c:v>
                </c:pt>
                <c:pt idx="2857">
                  <c:v>28.570000000001667</c:v>
                </c:pt>
                <c:pt idx="2858">
                  <c:v>28.580000000001668</c:v>
                </c:pt>
                <c:pt idx="2859">
                  <c:v>28.59000000000167</c:v>
                </c:pt>
                <c:pt idx="2860">
                  <c:v>28.600000000001671</c:v>
                </c:pt>
                <c:pt idx="2861">
                  <c:v>28.610000000001673</c:v>
                </c:pt>
                <c:pt idx="2862">
                  <c:v>28.620000000001674</c:v>
                </c:pt>
                <c:pt idx="2863">
                  <c:v>28.630000000001676</c:v>
                </c:pt>
                <c:pt idx="2864">
                  <c:v>28.640000000001677</c:v>
                </c:pt>
                <c:pt idx="2865">
                  <c:v>28.650000000001679</c:v>
                </c:pt>
                <c:pt idx="2866">
                  <c:v>28.660000000001681</c:v>
                </c:pt>
                <c:pt idx="2867">
                  <c:v>28.670000000001682</c:v>
                </c:pt>
                <c:pt idx="2868">
                  <c:v>28.680000000001684</c:v>
                </c:pt>
                <c:pt idx="2869">
                  <c:v>28.690000000001685</c:v>
                </c:pt>
                <c:pt idx="2870">
                  <c:v>28.700000000001687</c:v>
                </c:pt>
                <c:pt idx="2871">
                  <c:v>28.710000000001688</c:v>
                </c:pt>
                <c:pt idx="2872">
                  <c:v>28.72000000000169</c:v>
                </c:pt>
                <c:pt idx="2873">
                  <c:v>28.730000000001692</c:v>
                </c:pt>
                <c:pt idx="2874">
                  <c:v>28.740000000001693</c:v>
                </c:pt>
                <c:pt idx="2875">
                  <c:v>28.750000000001695</c:v>
                </c:pt>
                <c:pt idx="2876">
                  <c:v>28.760000000001696</c:v>
                </c:pt>
                <c:pt idx="2877">
                  <c:v>28.770000000001698</c:v>
                </c:pt>
                <c:pt idx="2878">
                  <c:v>28.780000000001699</c:v>
                </c:pt>
                <c:pt idx="2879">
                  <c:v>28.790000000001701</c:v>
                </c:pt>
                <c:pt idx="2880">
                  <c:v>28.800000000001702</c:v>
                </c:pt>
                <c:pt idx="2881">
                  <c:v>28.810000000001704</c:v>
                </c:pt>
                <c:pt idx="2882">
                  <c:v>28.820000000001706</c:v>
                </c:pt>
                <c:pt idx="2883">
                  <c:v>28.830000000001707</c:v>
                </c:pt>
                <c:pt idx="2884">
                  <c:v>28.840000000001709</c:v>
                </c:pt>
                <c:pt idx="2885">
                  <c:v>28.85000000000171</c:v>
                </c:pt>
                <c:pt idx="2886">
                  <c:v>28.860000000001712</c:v>
                </c:pt>
                <c:pt idx="2887">
                  <c:v>28.870000000001713</c:v>
                </c:pt>
                <c:pt idx="2888">
                  <c:v>28.880000000001715</c:v>
                </c:pt>
                <c:pt idx="2889">
                  <c:v>28.890000000001717</c:v>
                </c:pt>
                <c:pt idx="2890">
                  <c:v>28.900000000001718</c:v>
                </c:pt>
                <c:pt idx="2891">
                  <c:v>28.91000000000172</c:v>
                </c:pt>
                <c:pt idx="2892">
                  <c:v>28.920000000001721</c:v>
                </c:pt>
                <c:pt idx="2893">
                  <c:v>28.930000000001723</c:v>
                </c:pt>
                <c:pt idx="2894">
                  <c:v>28.940000000001724</c:v>
                </c:pt>
                <c:pt idx="2895">
                  <c:v>28.950000000001726</c:v>
                </c:pt>
                <c:pt idx="2896">
                  <c:v>28.960000000001727</c:v>
                </c:pt>
                <c:pt idx="2897">
                  <c:v>28.970000000001729</c:v>
                </c:pt>
                <c:pt idx="2898">
                  <c:v>28.980000000001731</c:v>
                </c:pt>
                <c:pt idx="2899">
                  <c:v>28.990000000001732</c:v>
                </c:pt>
                <c:pt idx="2900">
                  <c:v>29.000000000001734</c:v>
                </c:pt>
                <c:pt idx="2901">
                  <c:v>29.010000000001735</c:v>
                </c:pt>
                <c:pt idx="2902">
                  <c:v>29.020000000001737</c:v>
                </c:pt>
                <c:pt idx="2903">
                  <c:v>29.030000000001738</c:v>
                </c:pt>
                <c:pt idx="2904">
                  <c:v>29.04000000000174</c:v>
                </c:pt>
                <c:pt idx="2905">
                  <c:v>29.050000000001742</c:v>
                </c:pt>
                <c:pt idx="2906">
                  <c:v>29.060000000001743</c:v>
                </c:pt>
                <c:pt idx="2907">
                  <c:v>29.070000000001745</c:v>
                </c:pt>
                <c:pt idx="2908">
                  <c:v>29.080000000001746</c:v>
                </c:pt>
                <c:pt idx="2909">
                  <c:v>29.090000000001748</c:v>
                </c:pt>
                <c:pt idx="2910">
                  <c:v>29.100000000001749</c:v>
                </c:pt>
                <c:pt idx="2911">
                  <c:v>29.110000000001751</c:v>
                </c:pt>
                <c:pt idx="2912">
                  <c:v>29.120000000001752</c:v>
                </c:pt>
                <c:pt idx="2913">
                  <c:v>29.130000000001754</c:v>
                </c:pt>
                <c:pt idx="2914">
                  <c:v>29.140000000001756</c:v>
                </c:pt>
                <c:pt idx="2915">
                  <c:v>29.150000000001757</c:v>
                </c:pt>
                <c:pt idx="2916">
                  <c:v>29.160000000001759</c:v>
                </c:pt>
                <c:pt idx="2917">
                  <c:v>29.17000000000176</c:v>
                </c:pt>
                <c:pt idx="2918">
                  <c:v>29.180000000001762</c:v>
                </c:pt>
                <c:pt idx="2919">
                  <c:v>29.190000000001763</c:v>
                </c:pt>
                <c:pt idx="2920">
                  <c:v>29.200000000001765</c:v>
                </c:pt>
                <c:pt idx="2921">
                  <c:v>29.210000000001767</c:v>
                </c:pt>
                <c:pt idx="2922">
                  <c:v>29.220000000001768</c:v>
                </c:pt>
                <c:pt idx="2923">
                  <c:v>29.23000000000177</c:v>
                </c:pt>
                <c:pt idx="2924">
                  <c:v>29.240000000001771</c:v>
                </c:pt>
                <c:pt idx="2925">
                  <c:v>29.250000000001773</c:v>
                </c:pt>
                <c:pt idx="2926">
                  <c:v>29.260000000001774</c:v>
                </c:pt>
                <c:pt idx="2927">
                  <c:v>29.270000000001776</c:v>
                </c:pt>
                <c:pt idx="2928">
                  <c:v>29.280000000001777</c:v>
                </c:pt>
                <c:pt idx="2929">
                  <c:v>29.290000000001779</c:v>
                </c:pt>
                <c:pt idx="2930">
                  <c:v>29.300000000001781</c:v>
                </c:pt>
                <c:pt idx="2931">
                  <c:v>29.310000000001782</c:v>
                </c:pt>
                <c:pt idx="2932">
                  <c:v>29.320000000001784</c:v>
                </c:pt>
                <c:pt idx="2933">
                  <c:v>29.330000000001785</c:v>
                </c:pt>
                <c:pt idx="2934">
                  <c:v>29.340000000001787</c:v>
                </c:pt>
                <c:pt idx="2935">
                  <c:v>29.350000000001788</c:v>
                </c:pt>
                <c:pt idx="2936">
                  <c:v>29.36000000000179</c:v>
                </c:pt>
                <c:pt idx="2937">
                  <c:v>29.370000000001792</c:v>
                </c:pt>
                <c:pt idx="2938">
                  <c:v>29.380000000001793</c:v>
                </c:pt>
                <c:pt idx="2939">
                  <c:v>29.390000000001795</c:v>
                </c:pt>
                <c:pt idx="2940">
                  <c:v>29.400000000001796</c:v>
                </c:pt>
                <c:pt idx="2941">
                  <c:v>29.410000000001798</c:v>
                </c:pt>
                <c:pt idx="2942">
                  <c:v>29.420000000001799</c:v>
                </c:pt>
                <c:pt idx="2943">
                  <c:v>29.430000000001801</c:v>
                </c:pt>
                <c:pt idx="2944">
                  <c:v>29.440000000001803</c:v>
                </c:pt>
                <c:pt idx="2945">
                  <c:v>29.450000000001804</c:v>
                </c:pt>
                <c:pt idx="2946">
                  <c:v>29.460000000001806</c:v>
                </c:pt>
                <c:pt idx="2947">
                  <c:v>29.470000000001807</c:v>
                </c:pt>
                <c:pt idx="2948">
                  <c:v>29.480000000001809</c:v>
                </c:pt>
                <c:pt idx="2949">
                  <c:v>29.49000000000181</c:v>
                </c:pt>
                <c:pt idx="2950">
                  <c:v>29.500000000001812</c:v>
                </c:pt>
                <c:pt idx="2951">
                  <c:v>29.510000000001813</c:v>
                </c:pt>
                <c:pt idx="2952">
                  <c:v>29.520000000001815</c:v>
                </c:pt>
                <c:pt idx="2953">
                  <c:v>29.530000000001817</c:v>
                </c:pt>
                <c:pt idx="2954">
                  <c:v>29.540000000001818</c:v>
                </c:pt>
                <c:pt idx="2955">
                  <c:v>29.55000000000182</c:v>
                </c:pt>
                <c:pt idx="2956">
                  <c:v>29.560000000001821</c:v>
                </c:pt>
                <c:pt idx="2957">
                  <c:v>29.570000000001823</c:v>
                </c:pt>
                <c:pt idx="2958">
                  <c:v>29.580000000001824</c:v>
                </c:pt>
                <c:pt idx="2959">
                  <c:v>29.590000000001826</c:v>
                </c:pt>
                <c:pt idx="2960">
                  <c:v>29.600000000001828</c:v>
                </c:pt>
                <c:pt idx="2961">
                  <c:v>29.610000000001829</c:v>
                </c:pt>
                <c:pt idx="2962">
                  <c:v>29.620000000001831</c:v>
                </c:pt>
                <c:pt idx="2963">
                  <c:v>29.630000000001832</c:v>
                </c:pt>
                <c:pt idx="2964">
                  <c:v>29.640000000001834</c:v>
                </c:pt>
                <c:pt idx="2965">
                  <c:v>29.650000000001835</c:v>
                </c:pt>
                <c:pt idx="2966">
                  <c:v>29.660000000001837</c:v>
                </c:pt>
                <c:pt idx="2967">
                  <c:v>29.670000000001838</c:v>
                </c:pt>
                <c:pt idx="2968">
                  <c:v>29.68000000000184</c:v>
                </c:pt>
                <c:pt idx="2969">
                  <c:v>29.690000000001842</c:v>
                </c:pt>
                <c:pt idx="2970">
                  <c:v>29.700000000001843</c:v>
                </c:pt>
                <c:pt idx="2971">
                  <c:v>29.710000000001845</c:v>
                </c:pt>
                <c:pt idx="2972">
                  <c:v>29.720000000001846</c:v>
                </c:pt>
                <c:pt idx="2973">
                  <c:v>29.730000000001848</c:v>
                </c:pt>
                <c:pt idx="2974">
                  <c:v>29.740000000001849</c:v>
                </c:pt>
                <c:pt idx="2975">
                  <c:v>29.750000000001851</c:v>
                </c:pt>
                <c:pt idx="2976">
                  <c:v>29.760000000001853</c:v>
                </c:pt>
                <c:pt idx="2977">
                  <c:v>29.770000000001854</c:v>
                </c:pt>
                <c:pt idx="2978">
                  <c:v>29.780000000001856</c:v>
                </c:pt>
                <c:pt idx="2979">
                  <c:v>29.790000000001857</c:v>
                </c:pt>
                <c:pt idx="2980">
                  <c:v>29.800000000001859</c:v>
                </c:pt>
                <c:pt idx="2981">
                  <c:v>29.81000000000186</c:v>
                </c:pt>
                <c:pt idx="2982">
                  <c:v>29.820000000001862</c:v>
                </c:pt>
                <c:pt idx="2983">
                  <c:v>29.830000000001863</c:v>
                </c:pt>
                <c:pt idx="2984">
                  <c:v>29.840000000001865</c:v>
                </c:pt>
                <c:pt idx="2985">
                  <c:v>29.850000000001867</c:v>
                </c:pt>
                <c:pt idx="2986">
                  <c:v>29.860000000001868</c:v>
                </c:pt>
                <c:pt idx="2987">
                  <c:v>29.87000000000187</c:v>
                </c:pt>
                <c:pt idx="2988">
                  <c:v>29.880000000001871</c:v>
                </c:pt>
                <c:pt idx="2989">
                  <c:v>29.890000000001873</c:v>
                </c:pt>
                <c:pt idx="2990">
                  <c:v>29.900000000001874</c:v>
                </c:pt>
                <c:pt idx="2991">
                  <c:v>29.910000000001876</c:v>
                </c:pt>
                <c:pt idx="2992">
                  <c:v>29.920000000001878</c:v>
                </c:pt>
                <c:pt idx="2993">
                  <c:v>29.930000000001879</c:v>
                </c:pt>
                <c:pt idx="2994">
                  <c:v>29.940000000001881</c:v>
                </c:pt>
                <c:pt idx="2995">
                  <c:v>29.950000000001882</c:v>
                </c:pt>
                <c:pt idx="2996">
                  <c:v>29.960000000001884</c:v>
                </c:pt>
                <c:pt idx="2997">
                  <c:v>29.970000000001885</c:v>
                </c:pt>
                <c:pt idx="2998">
                  <c:v>29.980000000001887</c:v>
                </c:pt>
                <c:pt idx="2999">
                  <c:v>29.990000000001888</c:v>
                </c:pt>
                <c:pt idx="3000">
                  <c:v>30.00000000000189</c:v>
                </c:pt>
                <c:pt idx="3001">
                  <c:v>30.010000000001892</c:v>
                </c:pt>
                <c:pt idx="3002">
                  <c:v>30.020000000001893</c:v>
                </c:pt>
                <c:pt idx="3003">
                  <c:v>30.030000000001895</c:v>
                </c:pt>
                <c:pt idx="3004">
                  <c:v>30.040000000001896</c:v>
                </c:pt>
                <c:pt idx="3005">
                  <c:v>30.050000000001898</c:v>
                </c:pt>
                <c:pt idx="3006">
                  <c:v>30.060000000001899</c:v>
                </c:pt>
                <c:pt idx="3007">
                  <c:v>30.070000000001901</c:v>
                </c:pt>
                <c:pt idx="3008">
                  <c:v>30.080000000001903</c:v>
                </c:pt>
                <c:pt idx="3009">
                  <c:v>30.090000000001904</c:v>
                </c:pt>
                <c:pt idx="3010">
                  <c:v>30.100000000001906</c:v>
                </c:pt>
                <c:pt idx="3011">
                  <c:v>30.110000000001907</c:v>
                </c:pt>
                <c:pt idx="3012">
                  <c:v>30.120000000001909</c:v>
                </c:pt>
                <c:pt idx="3013">
                  <c:v>30.13000000000191</c:v>
                </c:pt>
                <c:pt idx="3014">
                  <c:v>30.140000000001912</c:v>
                </c:pt>
                <c:pt idx="3015">
                  <c:v>30.150000000001913</c:v>
                </c:pt>
                <c:pt idx="3016">
                  <c:v>30.160000000001915</c:v>
                </c:pt>
                <c:pt idx="3017">
                  <c:v>30.170000000001917</c:v>
                </c:pt>
                <c:pt idx="3018">
                  <c:v>30.180000000001918</c:v>
                </c:pt>
                <c:pt idx="3019">
                  <c:v>30.19000000000192</c:v>
                </c:pt>
                <c:pt idx="3020">
                  <c:v>30.200000000001921</c:v>
                </c:pt>
                <c:pt idx="3021">
                  <c:v>30.210000000001923</c:v>
                </c:pt>
                <c:pt idx="3022">
                  <c:v>30.220000000001924</c:v>
                </c:pt>
                <c:pt idx="3023">
                  <c:v>30.230000000001926</c:v>
                </c:pt>
                <c:pt idx="3024">
                  <c:v>30.240000000001928</c:v>
                </c:pt>
                <c:pt idx="3025">
                  <c:v>30.250000000001929</c:v>
                </c:pt>
                <c:pt idx="3026">
                  <c:v>30.260000000001931</c:v>
                </c:pt>
                <c:pt idx="3027">
                  <c:v>30.270000000001932</c:v>
                </c:pt>
                <c:pt idx="3028">
                  <c:v>30.280000000001934</c:v>
                </c:pt>
                <c:pt idx="3029">
                  <c:v>30.290000000001935</c:v>
                </c:pt>
                <c:pt idx="3030">
                  <c:v>30.300000000001937</c:v>
                </c:pt>
                <c:pt idx="3031">
                  <c:v>30.310000000001939</c:v>
                </c:pt>
                <c:pt idx="3032">
                  <c:v>30.32000000000194</c:v>
                </c:pt>
                <c:pt idx="3033">
                  <c:v>30.330000000001942</c:v>
                </c:pt>
                <c:pt idx="3034">
                  <c:v>30.340000000001943</c:v>
                </c:pt>
                <c:pt idx="3035">
                  <c:v>30.350000000001945</c:v>
                </c:pt>
                <c:pt idx="3036">
                  <c:v>30.360000000001946</c:v>
                </c:pt>
                <c:pt idx="3037">
                  <c:v>30.370000000001948</c:v>
                </c:pt>
                <c:pt idx="3038">
                  <c:v>30.380000000001949</c:v>
                </c:pt>
                <c:pt idx="3039">
                  <c:v>30.390000000001951</c:v>
                </c:pt>
                <c:pt idx="3040">
                  <c:v>30.400000000001953</c:v>
                </c:pt>
                <c:pt idx="3041">
                  <c:v>30.410000000001954</c:v>
                </c:pt>
                <c:pt idx="3042">
                  <c:v>30.420000000001956</c:v>
                </c:pt>
                <c:pt idx="3043">
                  <c:v>30.430000000001957</c:v>
                </c:pt>
                <c:pt idx="3044">
                  <c:v>30.440000000001959</c:v>
                </c:pt>
                <c:pt idx="3045">
                  <c:v>30.45000000000196</c:v>
                </c:pt>
                <c:pt idx="3046">
                  <c:v>30.460000000001962</c:v>
                </c:pt>
                <c:pt idx="3047">
                  <c:v>30.470000000001964</c:v>
                </c:pt>
                <c:pt idx="3048">
                  <c:v>30.480000000001965</c:v>
                </c:pt>
                <c:pt idx="3049">
                  <c:v>30.490000000001967</c:v>
                </c:pt>
                <c:pt idx="3050">
                  <c:v>30.500000000001968</c:v>
                </c:pt>
                <c:pt idx="3051">
                  <c:v>30.51000000000197</c:v>
                </c:pt>
                <c:pt idx="3052">
                  <c:v>30.520000000001971</c:v>
                </c:pt>
                <c:pt idx="3053">
                  <c:v>30.530000000001973</c:v>
                </c:pt>
                <c:pt idx="3054">
                  <c:v>30.540000000001974</c:v>
                </c:pt>
                <c:pt idx="3055">
                  <c:v>30.550000000001976</c:v>
                </c:pt>
                <c:pt idx="3056">
                  <c:v>30.560000000001978</c:v>
                </c:pt>
                <c:pt idx="3057">
                  <c:v>30.570000000001979</c:v>
                </c:pt>
                <c:pt idx="3058">
                  <c:v>30.580000000001981</c:v>
                </c:pt>
                <c:pt idx="3059">
                  <c:v>30.590000000001982</c:v>
                </c:pt>
                <c:pt idx="3060">
                  <c:v>30.600000000001984</c:v>
                </c:pt>
                <c:pt idx="3061">
                  <c:v>30.610000000001985</c:v>
                </c:pt>
                <c:pt idx="3062">
                  <c:v>30.620000000001987</c:v>
                </c:pt>
                <c:pt idx="3063">
                  <c:v>30.630000000001989</c:v>
                </c:pt>
                <c:pt idx="3064">
                  <c:v>30.64000000000199</c:v>
                </c:pt>
                <c:pt idx="3065">
                  <c:v>30.650000000001992</c:v>
                </c:pt>
                <c:pt idx="3066">
                  <c:v>30.660000000001993</c:v>
                </c:pt>
                <c:pt idx="3067">
                  <c:v>30.670000000001995</c:v>
                </c:pt>
                <c:pt idx="3068">
                  <c:v>30.680000000001996</c:v>
                </c:pt>
                <c:pt idx="3069">
                  <c:v>30.690000000001998</c:v>
                </c:pt>
                <c:pt idx="3070">
                  <c:v>30.700000000001999</c:v>
                </c:pt>
                <c:pt idx="3071">
                  <c:v>30.710000000002001</c:v>
                </c:pt>
                <c:pt idx="3072">
                  <c:v>30.720000000002003</c:v>
                </c:pt>
                <c:pt idx="3073">
                  <c:v>30.730000000002004</c:v>
                </c:pt>
                <c:pt idx="3074">
                  <c:v>30.740000000002006</c:v>
                </c:pt>
                <c:pt idx="3075">
                  <c:v>30.750000000002007</c:v>
                </c:pt>
                <c:pt idx="3076">
                  <c:v>30.760000000002009</c:v>
                </c:pt>
                <c:pt idx="3077">
                  <c:v>30.77000000000201</c:v>
                </c:pt>
                <c:pt idx="3078">
                  <c:v>30.780000000002012</c:v>
                </c:pt>
                <c:pt idx="3079">
                  <c:v>30.790000000002014</c:v>
                </c:pt>
                <c:pt idx="3080">
                  <c:v>30.800000000002015</c:v>
                </c:pt>
                <c:pt idx="3081">
                  <c:v>30.810000000002017</c:v>
                </c:pt>
                <c:pt idx="3082">
                  <c:v>30.820000000002018</c:v>
                </c:pt>
                <c:pt idx="3083">
                  <c:v>30.83000000000202</c:v>
                </c:pt>
                <c:pt idx="3084">
                  <c:v>30.840000000002021</c:v>
                </c:pt>
                <c:pt idx="3085">
                  <c:v>30.850000000002023</c:v>
                </c:pt>
                <c:pt idx="3086">
                  <c:v>30.860000000002024</c:v>
                </c:pt>
                <c:pt idx="3087">
                  <c:v>30.870000000002026</c:v>
                </c:pt>
                <c:pt idx="3088">
                  <c:v>30.880000000002028</c:v>
                </c:pt>
                <c:pt idx="3089">
                  <c:v>30.890000000002029</c:v>
                </c:pt>
                <c:pt idx="3090">
                  <c:v>30.900000000002031</c:v>
                </c:pt>
                <c:pt idx="3091">
                  <c:v>30.910000000002032</c:v>
                </c:pt>
                <c:pt idx="3092">
                  <c:v>30.920000000002034</c:v>
                </c:pt>
                <c:pt idx="3093">
                  <c:v>30.930000000002035</c:v>
                </c:pt>
                <c:pt idx="3094">
                  <c:v>30.940000000002037</c:v>
                </c:pt>
                <c:pt idx="3095">
                  <c:v>30.950000000002039</c:v>
                </c:pt>
                <c:pt idx="3096">
                  <c:v>30.96000000000204</c:v>
                </c:pt>
                <c:pt idx="3097">
                  <c:v>30.970000000002042</c:v>
                </c:pt>
                <c:pt idx="3098">
                  <c:v>30.980000000002043</c:v>
                </c:pt>
                <c:pt idx="3099">
                  <c:v>30.990000000002045</c:v>
                </c:pt>
                <c:pt idx="3100">
                  <c:v>31.000000000002046</c:v>
                </c:pt>
                <c:pt idx="3101">
                  <c:v>31.010000000002048</c:v>
                </c:pt>
                <c:pt idx="3102">
                  <c:v>31.020000000002049</c:v>
                </c:pt>
                <c:pt idx="3103">
                  <c:v>31.030000000002051</c:v>
                </c:pt>
                <c:pt idx="3104">
                  <c:v>31.040000000002053</c:v>
                </c:pt>
                <c:pt idx="3105">
                  <c:v>31.050000000002054</c:v>
                </c:pt>
                <c:pt idx="3106">
                  <c:v>31.060000000002056</c:v>
                </c:pt>
                <c:pt idx="3107">
                  <c:v>31.070000000002057</c:v>
                </c:pt>
                <c:pt idx="3108">
                  <c:v>31.080000000002059</c:v>
                </c:pt>
                <c:pt idx="3109">
                  <c:v>31.09000000000206</c:v>
                </c:pt>
                <c:pt idx="3110">
                  <c:v>31.100000000002062</c:v>
                </c:pt>
                <c:pt idx="3111">
                  <c:v>31.110000000002064</c:v>
                </c:pt>
                <c:pt idx="3112">
                  <c:v>31.120000000002065</c:v>
                </c:pt>
                <c:pt idx="3113">
                  <c:v>31.130000000002067</c:v>
                </c:pt>
                <c:pt idx="3114">
                  <c:v>31.140000000002068</c:v>
                </c:pt>
                <c:pt idx="3115">
                  <c:v>31.15000000000207</c:v>
                </c:pt>
                <c:pt idx="3116">
                  <c:v>31.160000000002071</c:v>
                </c:pt>
                <c:pt idx="3117">
                  <c:v>31.170000000002073</c:v>
                </c:pt>
                <c:pt idx="3118">
                  <c:v>31.180000000002075</c:v>
                </c:pt>
                <c:pt idx="3119">
                  <c:v>31.190000000002076</c:v>
                </c:pt>
                <c:pt idx="3120">
                  <c:v>31.200000000002078</c:v>
                </c:pt>
                <c:pt idx="3121">
                  <c:v>31.210000000002079</c:v>
                </c:pt>
                <c:pt idx="3122">
                  <c:v>31.220000000002081</c:v>
                </c:pt>
                <c:pt idx="3123">
                  <c:v>31.230000000002082</c:v>
                </c:pt>
                <c:pt idx="3124">
                  <c:v>31.240000000002084</c:v>
                </c:pt>
                <c:pt idx="3125">
                  <c:v>31.250000000002085</c:v>
                </c:pt>
                <c:pt idx="3126">
                  <c:v>31.260000000002087</c:v>
                </c:pt>
                <c:pt idx="3127">
                  <c:v>31.270000000002089</c:v>
                </c:pt>
                <c:pt idx="3128">
                  <c:v>31.28000000000209</c:v>
                </c:pt>
                <c:pt idx="3129">
                  <c:v>31.290000000002092</c:v>
                </c:pt>
                <c:pt idx="3130">
                  <c:v>31.300000000002093</c:v>
                </c:pt>
                <c:pt idx="3131">
                  <c:v>31.310000000002095</c:v>
                </c:pt>
                <c:pt idx="3132">
                  <c:v>31.320000000002096</c:v>
                </c:pt>
                <c:pt idx="3133">
                  <c:v>31.330000000002098</c:v>
                </c:pt>
                <c:pt idx="3134">
                  <c:v>31.3400000000021</c:v>
                </c:pt>
                <c:pt idx="3135">
                  <c:v>31.350000000002101</c:v>
                </c:pt>
                <c:pt idx="3136">
                  <c:v>31.360000000002103</c:v>
                </c:pt>
                <c:pt idx="3137">
                  <c:v>31.370000000002104</c:v>
                </c:pt>
                <c:pt idx="3138">
                  <c:v>31.380000000002106</c:v>
                </c:pt>
                <c:pt idx="3139">
                  <c:v>31.390000000002107</c:v>
                </c:pt>
                <c:pt idx="3140">
                  <c:v>31.400000000002109</c:v>
                </c:pt>
                <c:pt idx="3141">
                  <c:v>31.41000000000211</c:v>
                </c:pt>
                <c:pt idx="3142">
                  <c:v>31.420000000002112</c:v>
                </c:pt>
                <c:pt idx="3143">
                  <c:v>31.430000000002114</c:v>
                </c:pt>
                <c:pt idx="3144">
                  <c:v>31.440000000002115</c:v>
                </c:pt>
                <c:pt idx="3145">
                  <c:v>31.450000000002117</c:v>
                </c:pt>
                <c:pt idx="3146">
                  <c:v>31.460000000002118</c:v>
                </c:pt>
                <c:pt idx="3147">
                  <c:v>31.47000000000212</c:v>
                </c:pt>
                <c:pt idx="3148">
                  <c:v>31.480000000002121</c:v>
                </c:pt>
                <c:pt idx="3149">
                  <c:v>31.490000000002123</c:v>
                </c:pt>
                <c:pt idx="3150">
                  <c:v>31.500000000002125</c:v>
                </c:pt>
                <c:pt idx="3151">
                  <c:v>31.510000000002126</c:v>
                </c:pt>
                <c:pt idx="3152">
                  <c:v>31.520000000002128</c:v>
                </c:pt>
                <c:pt idx="3153">
                  <c:v>31.530000000002129</c:v>
                </c:pt>
                <c:pt idx="3154">
                  <c:v>31.540000000002131</c:v>
                </c:pt>
                <c:pt idx="3155">
                  <c:v>31.550000000002132</c:v>
                </c:pt>
                <c:pt idx="3156">
                  <c:v>31.560000000002134</c:v>
                </c:pt>
                <c:pt idx="3157">
                  <c:v>31.570000000002135</c:v>
                </c:pt>
                <c:pt idx="3158">
                  <c:v>31.580000000002137</c:v>
                </c:pt>
                <c:pt idx="3159">
                  <c:v>31.590000000002139</c:v>
                </c:pt>
                <c:pt idx="3160">
                  <c:v>31.60000000000214</c:v>
                </c:pt>
                <c:pt idx="3161">
                  <c:v>31.610000000002142</c:v>
                </c:pt>
                <c:pt idx="3162">
                  <c:v>31.620000000002143</c:v>
                </c:pt>
                <c:pt idx="3163">
                  <c:v>31.630000000002145</c:v>
                </c:pt>
                <c:pt idx="3164">
                  <c:v>31.640000000002146</c:v>
                </c:pt>
                <c:pt idx="3165">
                  <c:v>31.650000000002148</c:v>
                </c:pt>
                <c:pt idx="3166">
                  <c:v>31.66000000000215</c:v>
                </c:pt>
                <c:pt idx="3167">
                  <c:v>31.670000000002151</c:v>
                </c:pt>
                <c:pt idx="3168">
                  <c:v>31.680000000002153</c:v>
                </c:pt>
                <c:pt idx="3169">
                  <c:v>31.690000000002154</c:v>
                </c:pt>
                <c:pt idx="3170">
                  <c:v>31.700000000002156</c:v>
                </c:pt>
                <c:pt idx="3171">
                  <c:v>31.710000000002157</c:v>
                </c:pt>
                <c:pt idx="3172">
                  <c:v>31.720000000002159</c:v>
                </c:pt>
                <c:pt idx="3173">
                  <c:v>31.73000000000216</c:v>
                </c:pt>
                <c:pt idx="3174">
                  <c:v>31.740000000002162</c:v>
                </c:pt>
                <c:pt idx="3175">
                  <c:v>31.750000000002164</c:v>
                </c:pt>
                <c:pt idx="3176">
                  <c:v>31.760000000002165</c:v>
                </c:pt>
                <c:pt idx="3177">
                  <c:v>31.770000000002167</c:v>
                </c:pt>
                <c:pt idx="3178">
                  <c:v>31.780000000002168</c:v>
                </c:pt>
                <c:pt idx="3179">
                  <c:v>31.79000000000217</c:v>
                </c:pt>
                <c:pt idx="3180">
                  <c:v>31.800000000002171</c:v>
                </c:pt>
                <c:pt idx="3181">
                  <c:v>31.810000000002173</c:v>
                </c:pt>
                <c:pt idx="3182">
                  <c:v>31.820000000002175</c:v>
                </c:pt>
                <c:pt idx="3183">
                  <c:v>31.830000000002176</c:v>
                </c:pt>
                <c:pt idx="3184">
                  <c:v>31.840000000002178</c:v>
                </c:pt>
                <c:pt idx="3185">
                  <c:v>31.850000000002179</c:v>
                </c:pt>
                <c:pt idx="3186">
                  <c:v>31.860000000002181</c:v>
                </c:pt>
                <c:pt idx="3187">
                  <c:v>31.870000000002182</c:v>
                </c:pt>
                <c:pt idx="3188">
                  <c:v>31.880000000002184</c:v>
                </c:pt>
                <c:pt idx="3189">
                  <c:v>31.890000000002185</c:v>
                </c:pt>
                <c:pt idx="3190">
                  <c:v>31.900000000002187</c:v>
                </c:pt>
                <c:pt idx="3191">
                  <c:v>31.910000000002189</c:v>
                </c:pt>
                <c:pt idx="3192">
                  <c:v>31.92000000000219</c:v>
                </c:pt>
                <c:pt idx="3193">
                  <c:v>31.930000000002192</c:v>
                </c:pt>
                <c:pt idx="3194">
                  <c:v>31.940000000002193</c:v>
                </c:pt>
                <c:pt idx="3195">
                  <c:v>31.950000000002195</c:v>
                </c:pt>
                <c:pt idx="3196">
                  <c:v>31.960000000002196</c:v>
                </c:pt>
                <c:pt idx="3197">
                  <c:v>31.970000000002198</c:v>
                </c:pt>
                <c:pt idx="3198">
                  <c:v>31.9800000000022</c:v>
                </c:pt>
                <c:pt idx="3199">
                  <c:v>31.990000000002201</c:v>
                </c:pt>
                <c:pt idx="3200">
                  <c:v>32.000000000002203</c:v>
                </c:pt>
                <c:pt idx="3201">
                  <c:v>32.010000000002201</c:v>
                </c:pt>
                <c:pt idx="3202">
                  <c:v>32.020000000002199</c:v>
                </c:pt>
                <c:pt idx="3203">
                  <c:v>32.030000000002197</c:v>
                </c:pt>
                <c:pt idx="3204">
                  <c:v>32.040000000002195</c:v>
                </c:pt>
                <c:pt idx="3205">
                  <c:v>32.050000000002193</c:v>
                </c:pt>
                <c:pt idx="3206">
                  <c:v>32.060000000002191</c:v>
                </c:pt>
                <c:pt idx="3207">
                  <c:v>32.070000000002189</c:v>
                </c:pt>
                <c:pt idx="3208">
                  <c:v>32.080000000002187</c:v>
                </c:pt>
                <c:pt idx="3209">
                  <c:v>32.090000000002185</c:v>
                </c:pt>
                <c:pt idx="3210">
                  <c:v>32.100000000002183</c:v>
                </c:pt>
                <c:pt idx="3211">
                  <c:v>32.110000000002181</c:v>
                </c:pt>
                <c:pt idx="3212">
                  <c:v>32.120000000002179</c:v>
                </c:pt>
                <c:pt idx="3213">
                  <c:v>32.130000000002177</c:v>
                </c:pt>
                <c:pt idx="3214">
                  <c:v>32.140000000002175</c:v>
                </c:pt>
                <c:pt idx="3215">
                  <c:v>32.150000000002173</c:v>
                </c:pt>
                <c:pt idx="3216">
                  <c:v>32.160000000002171</c:v>
                </c:pt>
                <c:pt idx="3217">
                  <c:v>32.170000000002169</c:v>
                </c:pt>
                <c:pt idx="3218">
                  <c:v>32.180000000002167</c:v>
                </c:pt>
                <c:pt idx="3219">
                  <c:v>32.190000000002165</c:v>
                </c:pt>
                <c:pt idx="3220">
                  <c:v>32.200000000002163</c:v>
                </c:pt>
                <c:pt idx="3221">
                  <c:v>32.210000000002161</c:v>
                </c:pt>
                <c:pt idx="3222">
                  <c:v>32.220000000002159</c:v>
                </c:pt>
                <c:pt idx="3223">
                  <c:v>32.230000000002157</c:v>
                </c:pt>
                <c:pt idx="3224">
                  <c:v>32.240000000002155</c:v>
                </c:pt>
                <c:pt idx="3225">
                  <c:v>32.250000000002153</c:v>
                </c:pt>
                <c:pt idx="3226">
                  <c:v>32.260000000002151</c:v>
                </c:pt>
                <c:pt idx="3227">
                  <c:v>32.270000000002149</c:v>
                </c:pt>
                <c:pt idx="3228">
                  <c:v>32.280000000002147</c:v>
                </c:pt>
                <c:pt idx="3229">
                  <c:v>32.290000000002145</c:v>
                </c:pt>
                <c:pt idx="3230">
                  <c:v>32.300000000002143</c:v>
                </c:pt>
                <c:pt idx="3231">
                  <c:v>32.310000000002141</c:v>
                </c:pt>
                <c:pt idx="3232">
                  <c:v>32.320000000002139</c:v>
                </c:pt>
                <c:pt idx="3233">
                  <c:v>32.330000000002137</c:v>
                </c:pt>
                <c:pt idx="3234">
                  <c:v>32.340000000002135</c:v>
                </c:pt>
                <c:pt idx="3235">
                  <c:v>32.350000000002133</c:v>
                </c:pt>
                <c:pt idx="3236">
                  <c:v>32.360000000002131</c:v>
                </c:pt>
                <c:pt idx="3237">
                  <c:v>32.370000000002129</c:v>
                </c:pt>
                <c:pt idx="3238">
                  <c:v>32.380000000002127</c:v>
                </c:pt>
                <c:pt idx="3239">
                  <c:v>32.390000000002125</c:v>
                </c:pt>
                <c:pt idx="3240">
                  <c:v>32.400000000002123</c:v>
                </c:pt>
                <c:pt idx="3241">
                  <c:v>32.410000000002121</c:v>
                </c:pt>
                <c:pt idx="3242">
                  <c:v>32.420000000002119</c:v>
                </c:pt>
                <c:pt idx="3243">
                  <c:v>32.430000000002117</c:v>
                </c:pt>
                <c:pt idx="3244">
                  <c:v>32.440000000002115</c:v>
                </c:pt>
                <c:pt idx="3245">
                  <c:v>32.450000000002113</c:v>
                </c:pt>
                <c:pt idx="3246">
                  <c:v>32.460000000002111</c:v>
                </c:pt>
                <c:pt idx="3247">
                  <c:v>32.470000000002109</c:v>
                </c:pt>
                <c:pt idx="3248">
                  <c:v>32.480000000002107</c:v>
                </c:pt>
                <c:pt idx="3249">
                  <c:v>32.490000000002105</c:v>
                </c:pt>
                <c:pt idx="3250">
                  <c:v>32.500000000002103</c:v>
                </c:pt>
                <c:pt idx="3251">
                  <c:v>32.510000000002101</c:v>
                </c:pt>
                <c:pt idx="3252">
                  <c:v>32.520000000002099</c:v>
                </c:pt>
                <c:pt idx="3253">
                  <c:v>32.530000000002097</c:v>
                </c:pt>
                <c:pt idx="3254">
                  <c:v>32.540000000002095</c:v>
                </c:pt>
                <c:pt idx="3255">
                  <c:v>32.550000000002093</c:v>
                </c:pt>
                <c:pt idx="3256">
                  <c:v>32.560000000002091</c:v>
                </c:pt>
                <c:pt idx="3257">
                  <c:v>32.570000000002089</c:v>
                </c:pt>
                <c:pt idx="3258">
                  <c:v>32.580000000002087</c:v>
                </c:pt>
                <c:pt idx="3259">
                  <c:v>32.590000000002085</c:v>
                </c:pt>
                <c:pt idx="3260">
                  <c:v>32.600000000002083</c:v>
                </c:pt>
                <c:pt idx="3261">
                  <c:v>32.610000000002081</c:v>
                </c:pt>
                <c:pt idx="3262">
                  <c:v>32.620000000002079</c:v>
                </c:pt>
                <c:pt idx="3263">
                  <c:v>32.630000000002077</c:v>
                </c:pt>
                <c:pt idx="3264">
                  <c:v>32.640000000002075</c:v>
                </c:pt>
                <c:pt idx="3265">
                  <c:v>32.650000000002073</c:v>
                </c:pt>
                <c:pt idx="3266">
                  <c:v>32.660000000002071</c:v>
                </c:pt>
                <c:pt idx="3267">
                  <c:v>32.670000000002069</c:v>
                </c:pt>
                <c:pt idx="3268">
                  <c:v>32.680000000002067</c:v>
                </c:pt>
                <c:pt idx="3269">
                  <c:v>32.690000000002065</c:v>
                </c:pt>
                <c:pt idx="3270">
                  <c:v>32.700000000002063</c:v>
                </c:pt>
                <c:pt idx="3271">
                  <c:v>32.710000000002061</c:v>
                </c:pt>
                <c:pt idx="3272">
                  <c:v>32.720000000002059</c:v>
                </c:pt>
                <c:pt idx="3273">
                  <c:v>32.730000000002057</c:v>
                </c:pt>
                <c:pt idx="3274">
                  <c:v>32.740000000002055</c:v>
                </c:pt>
                <c:pt idx="3275">
                  <c:v>32.750000000002053</c:v>
                </c:pt>
                <c:pt idx="3276">
                  <c:v>32.760000000002051</c:v>
                </c:pt>
                <c:pt idx="3277">
                  <c:v>32.770000000002049</c:v>
                </c:pt>
                <c:pt idx="3278">
                  <c:v>32.780000000002047</c:v>
                </c:pt>
                <c:pt idx="3279">
                  <c:v>32.790000000002046</c:v>
                </c:pt>
                <c:pt idx="3280">
                  <c:v>32.800000000002044</c:v>
                </c:pt>
                <c:pt idx="3281">
                  <c:v>32.810000000002042</c:v>
                </c:pt>
                <c:pt idx="3282">
                  <c:v>32.82000000000204</c:v>
                </c:pt>
                <c:pt idx="3283">
                  <c:v>32.830000000002038</c:v>
                </c:pt>
                <c:pt idx="3284">
                  <c:v>32.840000000002036</c:v>
                </c:pt>
                <c:pt idx="3285">
                  <c:v>32.850000000002034</c:v>
                </c:pt>
                <c:pt idx="3286">
                  <c:v>32.860000000002032</c:v>
                </c:pt>
                <c:pt idx="3287">
                  <c:v>32.87000000000203</c:v>
                </c:pt>
                <c:pt idx="3288">
                  <c:v>32.880000000002028</c:v>
                </c:pt>
                <c:pt idx="3289">
                  <c:v>32.890000000002026</c:v>
                </c:pt>
                <c:pt idx="3290">
                  <c:v>32.900000000002024</c:v>
                </c:pt>
                <c:pt idx="3291">
                  <c:v>32.910000000002022</c:v>
                </c:pt>
                <c:pt idx="3292">
                  <c:v>32.92000000000202</c:v>
                </c:pt>
                <c:pt idx="3293">
                  <c:v>32.930000000002018</c:v>
                </c:pt>
                <c:pt idx="3294">
                  <c:v>32.940000000002016</c:v>
                </c:pt>
                <c:pt idx="3295">
                  <c:v>32.950000000002014</c:v>
                </c:pt>
                <c:pt idx="3296">
                  <c:v>32.960000000002012</c:v>
                </c:pt>
                <c:pt idx="3297">
                  <c:v>32.97000000000201</c:v>
                </c:pt>
                <c:pt idx="3298">
                  <c:v>32.980000000002008</c:v>
                </c:pt>
                <c:pt idx="3299">
                  <c:v>32.990000000002006</c:v>
                </c:pt>
                <c:pt idx="3300">
                  <c:v>33.000000000002004</c:v>
                </c:pt>
                <c:pt idx="3301">
                  <c:v>33.010000000002002</c:v>
                </c:pt>
                <c:pt idx="3302">
                  <c:v>33.020000000002</c:v>
                </c:pt>
                <c:pt idx="3303">
                  <c:v>33.030000000001998</c:v>
                </c:pt>
                <c:pt idx="3304">
                  <c:v>33.040000000001996</c:v>
                </c:pt>
                <c:pt idx="3305">
                  <c:v>33.050000000001994</c:v>
                </c:pt>
                <c:pt idx="3306">
                  <c:v>33.060000000001992</c:v>
                </c:pt>
                <c:pt idx="3307">
                  <c:v>33.07000000000199</c:v>
                </c:pt>
                <c:pt idx="3308">
                  <c:v>33.080000000001988</c:v>
                </c:pt>
                <c:pt idx="3309">
                  <c:v>33.090000000001986</c:v>
                </c:pt>
                <c:pt idx="3310">
                  <c:v>33.100000000001984</c:v>
                </c:pt>
                <c:pt idx="3311">
                  <c:v>33.110000000001982</c:v>
                </c:pt>
                <c:pt idx="3312">
                  <c:v>33.12000000000198</c:v>
                </c:pt>
                <c:pt idx="3313">
                  <c:v>33.130000000001978</c:v>
                </c:pt>
                <c:pt idx="3314">
                  <c:v>33.140000000001976</c:v>
                </c:pt>
                <c:pt idx="3315">
                  <c:v>33.150000000001974</c:v>
                </c:pt>
                <c:pt idx="3316">
                  <c:v>33.160000000001972</c:v>
                </c:pt>
                <c:pt idx="3317">
                  <c:v>33.17000000000197</c:v>
                </c:pt>
                <c:pt idx="3318">
                  <c:v>33.180000000001968</c:v>
                </c:pt>
                <c:pt idx="3319">
                  <c:v>33.190000000001966</c:v>
                </c:pt>
                <c:pt idx="3320">
                  <c:v>33.200000000001964</c:v>
                </c:pt>
                <c:pt idx="3321">
                  <c:v>33.210000000001962</c:v>
                </c:pt>
                <c:pt idx="3322">
                  <c:v>33.22000000000196</c:v>
                </c:pt>
                <c:pt idx="3323">
                  <c:v>33.230000000001958</c:v>
                </c:pt>
                <c:pt idx="3324">
                  <c:v>33.240000000001956</c:v>
                </c:pt>
                <c:pt idx="3325">
                  <c:v>33.250000000001954</c:v>
                </c:pt>
                <c:pt idx="3326">
                  <c:v>33.260000000001952</c:v>
                </c:pt>
                <c:pt idx="3327">
                  <c:v>33.27000000000195</c:v>
                </c:pt>
                <c:pt idx="3328">
                  <c:v>33.280000000001948</c:v>
                </c:pt>
                <c:pt idx="3329">
                  <c:v>33.290000000001946</c:v>
                </c:pt>
                <c:pt idx="3330">
                  <c:v>33.300000000001944</c:v>
                </c:pt>
                <c:pt idx="3331">
                  <c:v>33.310000000001942</c:v>
                </c:pt>
                <c:pt idx="3332">
                  <c:v>33.32000000000194</c:v>
                </c:pt>
                <c:pt idx="3333">
                  <c:v>33.330000000001938</c:v>
                </c:pt>
                <c:pt idx="3334">
                  <c:v>33.340000000001936</c:v>
                </c:pt>
                <c:pt idx="3335">
                  <c:v>33.350000000001934</c:v>
                </c:pt>
                <c:pt idx="3336">
                  <c:v>33.360000000001932</c:v>
                </c:pt>
                <c:pt idx="3337">
                  <c:v>33.37000000000193</c:v>
                </c:pt>
                <c:pt idx="3338">
                  <c:v>33.380000000001928</c:v>
                </c:pt>
                <c:pt idx="3339">
                  <c:v>33.390000000001926</c:v>
                </c:pt>
                <c:pt idx="3340">
                  <c:v>33.400000000001924</c:v>
                </c:pt>
                <c:pt idx="3341">
                  <c:v>33.410000000001922</c:v>
                </c:pt>
                <c:pt idx="3342">
                  <c:v>33.42000000000192</c:v>
                </c:pt>
                <c:pt idx="3343">
                  <c:v>33.430000000001918</c:v>
                </c:pt>
                <c:pt idx="3344">
                  <c:v>33.440000000001916</c:v>
                </c:pt>
                <c:pt idx="3345">
                  <c:v>33.450000000001914</c:v>
                </c:pt>
                <c:pt idx="3346">
                  <c:v>33.460000000001912</c:v>
                </c:pt>
                <c:pt idx="3347">
                  <c:v>33.47000000000191</c:v>
                </c:pt>
                <c:pt idx="3348">
                  <c:v>33.480000000001908</c:v>
                </c:pt>
                <c:pt idx="3349">
                  <c:v>33.490000000001906</c:v>
                </c:pt>
                <c:pt idx="3350">
                  <c:v>33.500000000001904</c:v>
                </c:pt>
                <c:pt idx="3351">
                  <c:v>33.510000000001902</c:v>
                </c:pt>
                <c:pt idx="3352">
                  <c:v>33.5200000000019</c:v>
                </c:pt>
                <c:pt idx="3353">
                  <c:v>33.530000000001898</c:v>
                </c:pt>
                <c:pt idx="3354">
                  <c:v>33.540000000001896</c:v>
                </c:pt>
                <c:pt idx="3355">
                  <c:v>33.550000000001894</c:v>
                </c:pt>
                <c:pt idx="3356">
                  <c:v>33.560000000001892</c:v>
                </c:pt>
                <c:pt idx="3357">
                  <c:v>33.57000000000189</c:v>
                </c:pt>
                <c:pt idx="3358">
                  <c:v>33.580000000001888</c:v>
                </c:pt>
                <c:pt idx="3359">
                  <c:v>33.590000000001886</c:v>
                </c:pt>
                <c:pt idx="3360">
                  <c:v>33.600000000001884</c:v>
                </c:pt>
                <c:pt idx="3361">
                  <c:v>33.610000000001882</c:v>
                </c:pt>
                <c:pt idx="3362">
                  <c:v>33.62000000000188</c:v>
                </c:pt>
                <c:pt idx="3363">
                  <c:v>33.630000000001878</c:v>
                </c:pt>
                <c:pt idx="3364">
                  <c:v>33.640000000001876</c:v>
                </c:pt>
                <c:pt idx="3365">
                  <c:v>33.650000000001874</c:v>
                </c:pt>
                <c:pt idx="3366">
                  <c:v>33.660000000001872</c:v>
                </c:pt>
                <c:pt idx="3367">
                  <c:v>33.67000000000187</c:v>
                </c:pt>
                <c:pt idx="3368">
                  <c:v>33.680000000001868</c:v>
                </c:pt>
                <c:pt idx="3369">
                  <c:v>33.690000000001866</c:v>
                </c:pt>
                <c:pt idx="3370">
                  <c:v>33.700000000001864</c:v>
                </c:pt>
                <c:pt idx="3371">
                  <c:v>33.710000000001862</c:v>
                </c:pt>
                <c:pt idx="3372">
                  <c:v>33.72000000000186</c:v>
                </c:pt>
                <c:pt idx="3373">
                  <c:v>33.730000000001858</c:v>
                </c:pt>
                <c:pt idx="3374">
                  <c:v>33.740000000001857</c:v>
                </c:pt>
                <c:pt idx="3375">
                  <c:v>33.750000000001855</c:v>
                </c:pt>
                <c:pt idx="3376">
                  <c:v>33.760000000001853</c:v>
                </c:pt>
                <c:pt idx="3377">
                  <c:v>33.770000000001851</c:v>
                </c:pt>
                <c:pt idx="3378">
                  <c:v>33.780000000001849</c:v>
                </c:pt>
                <c:pt idx="3379">
                  <c:v>33.790000000001847</c:v>
                </c:pt>
                <c:pt idx="3380">
                  <c:v>33.800000000001845</c:v>
                </c:pt>
                <c:pt idx="3381">
                  <c:v>33.810000000001843</c:v>
                </c:pt>
                <c:pt idx="3382">
                  <c:v>33.820000000001841</c:v>
                </c:pt>
                <c:pt idx="3383">
                  <c:v>33.830000000001839</c:v>
                </c:pt>
                <c:pt idx="3384">
                  <c:v>33.840000000001837</c:v>
                </c:pt>
                <c:pt idx="3385">
                  <c:v>33.850000000001835</c:v>
                </c:pt>
                <c:pt idx="3386">
                  <c:v>33.860000000001833</c:v>
                </c:pt>
                <c:pt idx="3387">
                  <c:v>33.870000000001831</c:v>
                </c:pt>
                <c:pt idx="3388">
                  <c:v>33.880000000001829</c:v>
                </c:pt>
                <c:pt idx="3389">
                  <c:v>33.890000000001827</c:v>
                </c:pt>
                <c:pt idx="3390">
                  <c:v>33.900000000001825</c:v>
                </c:pt>
                <c:pt idx="3391">
                  <c:v>33.910000000001823</c:v>
                </c:pt>
                <c:pt idx="3392">
                  <c:v>33.920000000001821</c:v>
                </c:pt>
                <c:pt idx="3393">
                  <c:v>33.930000000001819</c:v>
                </c:pt>
                <c:pt idx="3394">
                  <c:v>33.940000000001817</c:v>
                </c:pt>
                <c:pt idx="3395">
                  <c:v>33.950000000001815</c:v>
                </c:pt>
                <c:pt idx="3396">
                  <c:v>33.960000000001813</c:v>
                </c:pt>
                <c:pt idx="3397">
                  <c:v>33.970000000001811</c:v>
                </c:pt>
                <c:pt idx="3398">
                  <c:v>33.980000000001809</c:v>
                </c:pt>
                <c:pt idx="3399">
                  <c:v>33.990000000001807</c:v>
                </c:pt>
                <c:pt idx="3400">
                  <c:v>34.000000000001805</c:v>
                </c:pt>
                <c:pt idx="3401">
                  <c:v>34.010000000001803</c:v>
                </c:pt>
                <c:pt idx="3402">
                  <c:v>34.020000000001801</c:v>
                </c:pt>
                <c:pt idx="3403">
                  <c:v>34.030000000001799</c:v>
                </c:pt>
                <c:pt idx="3404">
                  <c:v>34.040000000001797</c:v>
                </c:pt>
                <c:pt idx="3405">
                  <c:v>34.050000000001795</c:v>
                </c:pt>
                <c:pt idx="3406">
                  <c:v>34.060000000001793</c:v>
                </c:pt>
                <c:pt idx="3407">
                  <c:v>34.070000000001791</c:v>
                </c:pt>
                <c:pt idx="3408">
                  <c:v>34.080000000001789</c:v>
                </c:pt>
                <c:pt idx="3409">
                  <c:v>34.090000000001787</c:v>
                </c:pt>
                <c:pt idx="3410">
                  <c:v>34.100000000001785</c:v>
                </c:pt>
                <c:pt idx="3411">
                  <c:v>34.110000000001783</c:v>
                </c:pt>
                <c:pt idx="3412">
                  <c:v>34.120000000001781</c:v>
                </c:pt>
                <c:pt idx="3413">
                  <c:v>34.130000000001779</c:v>
                </c:pt>
                <c:pt idx="3414">
                  <c:v>34.140000000001777</c:v>
                </c:pt>
                <c:pt idx="3415">
                  <c:v>34.150000000001775</c:v>
                </c:pt>
                <c:pt idx="3416">
                  <c:v>34.160000000001773</c:v>
                </c:pt>
                <c:pt idx="3417">
                  <c:v>34.170000000001771</c:v>
                </c:pt>
                <c:pt idx="3418">
                  <c:v>34.180000000001769</c:v>
                </c:pt>
                <c:pt idx="3419">
                  <c:v>34.190000000001767</c:v>
                </c:pt>
                <c:pt idx="3420">
                  <c:v>34.200000000001765</c:v>
                </c:pt>
                <c:pt idx="3421">
                  <c:v>34.210000000001763</c:v>
                </c:pt>
                <c:pt idx="3422">
                  <c:v>34.220000000001761</c:v>
                </c:pt>
                <c:pt idx="3423">
                  <c:v>34.230000000001759</c:v>
                </c:pt>
                <c:pt idx="3424">
                  <c:v>34.240000000001757</c:v>
                </c:pt>
                <c:pt idx="3425">
                  <c:v>34.250000000001755</c:v>
                </c:pt>
                <c:pt idx="3426">
                  <c:v>34.260000000001753</c:v>
                </c:pt>
                <c:pt idx="3427">
                  <c:v>34.270000000001751</c:v>
                </c:pt>
                <c:pt idx="3428">
                  <c:v>34.280000000001749</c:v>
                </c:pt>
                <c:pt idx="3429">
                  <c:v>34.290000000001747</c:v>
                </c:pt>
                <c:pt idx="3430">
                  <c:v>34.300000000001745</c:v>
                </c:pt>
                <c:pt idx="3431">
                  <c:v>34.310000000001743</c:v>
                </c:pt>
                <c:pt idx="3432">
                  <c:v>34.320000000001741</c:v>
                </c:pt>
                <c:pt idx="3433">
                  <c:v>34.330000000001739</c:v>
                </c:pt>
                <c:pt idx="3434">
                  <c:v>34.340000000001737</c:v>
                </c:pt>
                <c:pt idx="3435">
                  <c:v>34.350000000001735</c:v>
                </c:pt>
                <c:pt idx="3436">
                  <c:v>34.360000000001733</c:v>
                </c:pt>
                <c:pt idx="3437">
                  <c:v>34.370000000001731</c:v>
                </c:pt>
                <c:pt idx="3438">
                  <c:v>34.380000000001729</c:v>
                </c:pt>
                <c:pt idx="3439">
                  <c:v>34.390000000001727</c:v>
                </c:pt>
                <c:pt idx="3440">
                  <c:v>34.400000000001725</c:v>
                </c:pt>
                <c:pt idx="3441">
                  <c:v>34.410000000001723</c:v>
                </c:pt>
                <c:pt idx="3442">
                  <c:v>34.420000000001721</c:v>
                </c:pt>
                <c:pt idx="3443">
                  <c:v>34.430000000001719</c:v>
                </c:pt>
                <c:pt idx="3444">
                  <c:v>34.440000000001717</c:v>
                </c:pt>
                <c:pt idx="3445">
                  <c:v>34.450000000001715</c:v>
                </c:pt>
                <c:pt idx="3446">
                  <c:v>34.460000000001713</c:v>
                </c:pt>
                <c:pt idx="3447">
                  <c:v>34.470000000001711</c:v>
                </c:pt>
                <c:pt idx="3448">
                  <c:v>34.480000000001709</c:v>
                </c:pt>
                <c:pt idx="3449">
                  <c:v>34.490000000001707</c:v>
                </c:pt>
                <c:pt idx="3450">
                  <c:v>34.500000000001705</c:v>
                </c:pt>
                <c:pt idx="3451">
                  <c:v>34.510000000001703</c:v>
                </c:pt>
                <c:pt idx="3452">
                  <c:v>34.520000000001701</c:v>
                </c:pt>
                <c:pt idx="3453">
                  <c:v>34.530000000001699</c:v>
                </c:pt>
                <c:pt idx="3454">
                  <c:v>34.540000000001697</c:v>
                </c:pt>
                <c:pt idx="3455">
                  <c:v>34.550000000001695</c:v>
                </c:pt>
                <c:pt idx="3456">
                  <c:v>34.560000000001693</c:v>
                </c:pt>
                <c:pt idx="3457">
                  <c:v>34.570000000001691</c:v>
                </c:pt>
                <c:pt idx="3458">
                  <c:v>34.580000000001689</c:v>
                </c:pt>
                <c:pt idx="3459">
                  <c:v>34.590000000001687</c:v>
                </c:pt>
                <c:pt idx="3460">
                  <c:v>34.600000000001685</c:v>
                </c:pt>
                <c:pt idx="3461">
                  <c:v>34.610000000001683</c:v>
                </c:pt>
                <c:pt idx="3462">
                  <c:v>34.620000000001681</c:v>
                </c:pt>
                <c:pt idx="3463">
                  <c:v>34.630000000001679</c:v>
                </c:pt>
                <c:pt idx="3464">
                  <c:v>34.640000000001677</c:v>
                </c:pt>
                <c:pt idx="3465">
                  <c:v>34.650000000001675</c:v>
                </c:pt>
                <c:pt idx="3466">
                  <c:v>34.660000000001673</c:v>
                </c:pt>
                <c:pt idx="3467">
                  <c:v>34.670000000001671</c:v>
                </c:pt>
                <c:pt idx="3468">
                  <c:v>34.680000000001669</c:v>
                </c:pt>
                <c:pt idx="3469">
                  <c:v>34.690000000001668</c:v>
                </c:pt>
                <c:pt idx="3470">
                  <c:v>34.700000000001666</c:v>
                </c:pt>
                <c:pt idx="3471">
                  <c:v>34.710000000001664</c:v>
                </c:pt>
                <c:pt idx="3472">
                  <c:v>34.720000000001662</c:v>
                </c:pt>
                <c:pt idx="3473">
                  <c:v>34.73000000000166</c:v>
                </c:pt>
                <c:pt idx="3474">
                  <c:v>34.740000000001658</c:v>
                </c:pt>
                <c:pt idx="3475">
                  <c:v>34.750000000001656</c:v>
                </c:pt>
                <c:pt idx="3476">
                  <c:v>34.760000000001654</c:v>
                </c:pt>
                <c:pt idx="3477">
                  <c:v>34.770000000001652</c:v>
                </c:pt>
                <c:pt idx="3478">
                  <c:v>34.78000000000165</c:v>
                </c:pt>
                <c:pt idx="3479">
                  <c:v>34.790000000001648</c:v>
                </c:pt>
                <c:pt idx="3480">
                  <c:v>34.800000000001646</c:v>
                </c:pt>
                <c:pt idx="3481">
                  <c:v>34.810000000001644</c:v>
                </c:pt>
                <c:pt idx="3482">
                  <c:v>34.820000000001642</c:v>
                </c:pt>
                <c:pt idx="3483">
                  <c:v>34.83000000000164</c:v>
                </c:pt>
                <c:pt idx="3484">
                  <c:v>34.840000000001638</c:v>
                </c:pt>
                <c:pt idx="3485">
                  <c:v>34.850000000001636</c:v>
                </c:pt>
                <c:pt idx="3486">
                  <c:v>34.860000000001634</c:v>
                </c:pt>
                <c:pt idx="3487">
                  <c:v>34.870000000001632</c:v>
                </c:pt>
                <c:pt idx="3488">
                  <c:v>34.88000000000163</c:v>
                </c:pt>
                <c:pt idx="3489">
                  <c:v>34.890000000001628</c:v>
                </c:pt>
                <c:pt idx="3490">
                  <c:v>34.900000000001626</c:v>
                </c:pt>
                <c:pt idx="3491">
                  <c:v>34.910000000001624</c:v>
                </c:pt>
                <c:pt idx="3492">
                  <c:v>34.920000000001622</c:v>
                </c:pt>
                <c:pt idx="3493">
                  <c:v>34.93000000000162</c:v>
                </c:pt>
                <c:pt idx="3494">
                  <c:v>34.940000000001618</c:v>
                </c:pt>
                <c:pt idx="3495">
                  <c:v>34.950000000001616</c:v>
                </c:pt>
                <c:pt idx="3496">
                  <c:v>34.960000000001614</c:v>
                </c:pt>
                <c:pt idx="3497">
                  <c:v>34.970000000001612</c:v>
                </c:pt>
                <c:pt idx="3498">
                  <c:v>34.98000000000161</c:v>
                </c:pt>
                <c:pt idx="3499">
                  <c:v>34.990000000001608</c:v>
                </c:pt>
                <c:pt idx="3500">
                  <c:v>35.000000000001606</c:v>
                </c:pt>
                <c:pt idx="3501">
                  <c:v>35.010000000001604</c:v>
                </c:pt>
                <c:pt idx="3502">
                  <c:v>35.020000000001602</c:v>
                </c:pt>
                <c:pt idx="3503">
                  <c:v>35.0300000000016</c:v>
                </c:pt>
                <c:pt idx="3504">
                  <c:v>35.040000000001598</c:v>
                </c:pt>
                <c:pt idx="3505">
                  <c:v>35.050000000001596</c:v>
                </c:pt>
                <c:pt idx="3506">
                  <c:v>35.060000000001594</c:v>
                </c:pt>
                <c:pt idx="3507">
                  <c:v>35.070000000001592</c:v>
                </c:pt>
                <c:pt idx="3508">
                  <c:v>35.08000000000159</c:v>
                </c:pt>
                <c:pt idx="3509">
                  <c:v>35.090000000001588</c:v>
                </c:pt>
                <c:pt idx="3510">
                  <c:v>35.100000000001586</c:v>
                </c:pt>
                <c:pt idx="3511">
                  <c:v>35.110000000001584</c:v>
                </c:pt>
                <c:pt idx="3512">
                  <c:v>35.120000000001582</c:v>
                </c:pt>
                <c:pt idx="3513">
                  <c:v>35.13000000000158</c:v>
                </c:pt>
                <c:pt idx="3514">
                  <c:v>35.140000000001578</c:v>
                </c:pt>
                <c:pt idx="3515">
                  <c:v>35.150000000001576</c:v>
                </c:pt>
                <c:pt idx="3516">
                  <c:v>35.160000000001574</c:v>
                </c:pt>
                <c:pt idx="3517">
                  <c:v>35.170000000001572</c:v>
                </c:pt>
                <c:pt idx="3518">
                  <c:v>35.18000000000157</c:v>
                </c:pt>
                <c:pt idx="3519">
                  <c:v>35.190000000001568</c:v>
                </c:pt>
                <c:pt idx="3520">
                  <c:v>35.200000000001566</c:v>
                </c:pt>
                <c:pt idx="3521">
                  <c:v>35.210000000001564</c:v>
                </c:pt>
                <c:pt idx="3522">
                  <c:v>35.220000000001562</c:v>
                </c:pt>
                <c:pt idx="3523">
                  <c:v>35.23000000000156</c:v>
                </c:pt>
                <c:pt idx="3524">
                  <c:v>35.240000000001558</c:v>
                </c:pt>
                <c:pt idx="3525">
                  <c:v>35.250000000001556</c:v>
                </c:pt>
                <c:pt idx="3526">
                  <c:v>35.260000000001554</c:v>
                </c:pt>
                <c:pt idx="3527">
                  <c:v>35.270000000001552</c:v>
                </c:pt>
                <c:pt idx="3528">
                  <c:v>35.28000000000155</c:v>
                </c:pt>
                <c:pt idx="3529">
                  <c:v>35.290000000001548</c:v>
                </c:pt>
                <c:pt idx="3530">
                  <c:v>35.300000000001546</c:v>
                </c:pt>
                <c:pt idx="3531">
                  <c:v>35.310000000001544</c:v>
                </c:pt>
                <c:pt idx="3532">
                  <c:v>35.320000000001542</c:v>
                </c:pt>
                <c:pt idx="3533">
                  <c:v>35.33000000000154</c:v>
                </c:pt>
                <c:pt idx="3534">
                  <c:v>35.340000000001538</c:v>
                </c:pt>
                <c:pt idx="3535">
                  <c:v>35.350000000001536</c:v>
                </c:pt>
                <c:pt idx="3536">
                  <c:v>35.360000000001534</c:v>
                </c:pt>
                <c:pt idx="3537">
                  <c:v>35.370000000001532</c:v>
                </c:pt>
                <c:pt idx="3538">
                  <c:v>35.38000000000153</c:v>
                </c:pt>
                <c:pt idx="3539">
                  <c:v>35.390000000001528</c:v>
                </c:pt>
                <c:pt idx="3540">
                  <c:v>35.400000000001526</c:v>
                </c:pt>
                <c:pt idx="3541">
                  <c:v>35.410000000001524</c:v>
                </c:pt>
                <c:pt idx="3542">
                  <c:v>35.420000000001522</c:v>
                </c:pt>
                <c:pt idx="3543">
                  <c:v>35.43000000000152</c:v>
                </c:pt>
                <c:pt idx="3544">
                  <c:v>35.440000000001518</c:v>
                </c:pt>
                <c:pt idx="3545">
                  <c:v>35.450000000001516</c:v>
                </c:pt>
                <c:pt idx="3546">
                  <c:v>35.460000000001514</c:v>
                </c:pt>
                <c:pt idx="3547">
                  <c:v>35.470000000001512</c:v>
                </c:pt>
                <c:pt idx="3548">
                  <c:v>35.48000000000151</c:v>
                </c:pt>
                <c:pt idx="3549">
                  <c:v>35.490000000001508</c:v>
                </c:pt>
                <c:pt idx="3550">
                  <c:v>35.500000000001506</c:v>
                </c:pt>
                <c:pt idx="3551">
                  <c:v>35.510000000001504</c:v>
                </c:pt>
                <c:pt idx="3552">
                  <c:v>35.520000000001502</c:v>
                </c:pt>
                <c:pt idx="3553">
                  <c:v>35.5300000000015</c:v>
                </c:pt>
                <c:pt idx="3554">
                  <c:v>35.540000000001498</c:v>
                </c:pt>
                <c:pt idx="3555">
                  <c:v>35.550000000001496</c:v>
                </c:pt>
                <c:pt idx="3556">
                  <c:v>35.560000000001494</c:v>
                </c:pt>
                <c:pt idx="3557">
                  <c:v>35.570000000001492</c:v>
                </c:pt>
                <c:pt idx="3558">
                  <c:v>35.58000000000149</c:v>
                </c:pt>
                <c:pt idx="3559">
                  <c:v>35.590000000001488</c:v>
                </c:pt>
                <c:pt idx="3560">
                  <c:v>35.600000000001486</c:v>
                </c:pt>
                <c:pt idx="3561">
                  <c:v>35.610000000001484</c:v>
                </c:pt>
                <c:pt idx="3562">
                  <c:v>35.620000000001482</c:v>
                </c:pt>
                <c:pt idx="3563">
                  <c:v>35.63000000000148</c:v>
                </c:pt>
                <c:pt idx="3564">
                  <c:v>35.640000000001478</c:v>
                </c:pt>
                <c:pt idx="3565">
                  <c:v>35.650000000001477</c:v>
                </c:pt>
                <c:pt idx="3566">
                  <c:v>35.660000000001475</c:v>
                </c:pt>
                <c:pt idx="3567">
                  <c:v>35.670000000001473</c:v>
                </c:pt>
                <c:pt idx="3568">
                  <c:v>35.680000000001471</c:v>
                </c:pt>
                <c:pt idx="3569">
                  <c:v>35.690000000001469</c:v>
                </c:pt>
                <c:pt idx="3570">
                  <c:v>35.700000000001467</c:v>
                </c:pt>
                <c:pt idx="3571">
                  <c:v>35.710000000001465</c:v>
                </c:pt>
                <c:pt idx="3572">
                  <c:v>35.720000000001463</c:v>
                </c:pt>
                <c:pt idx="3573">
                  <c:v>35.730000000001461</c:v>
                </c:pt>
                <c:pt idx="3574">
                  <c:v>35.740000000001459</c:v>
                </c:pt>
                <c:pt idx="3575">
                  <c:v>35.750000000001457</c:v>
                </c:pt>
                <c:pt idx="3576">
                  <c:v>35.760000000001455</c:v>
                </c:pt>
                <c:pt idx="3577">
                  <c:v>35.770000000001453</c:v>
                </c:pt>
                <c:pt idx="3578">
                  <c:v>35.780000000001451</c:v>
                </c:pt>
                <c:pt idx="3579">
                  <c:v>35.790000000001449</c:v>
                </c:pt>
                <c:pt idx="3580">
                  <c:v>35.800000000001447</c:v>
                </c:pt>
                <c:pt idx="3581">
                  <c:v>35.810000000001445</c:v>
                </c:pt>
                <c:pt idx="3582">
                  <c:v>35.820000000001443</c:v>
                </c:pt>
                <c:pt idx="3583">
                  <c:v>35.830000000001441</c:v>
                </c:pt>
                <c:pt idx="3584">
                  <c:v>35.840000000001439</c:v>
                </c:pt>
                <c:pt idx="3585">
                  <c:v>35.850000000001437</c:v>
                </c:pt>
                <c:pt idx="3586">
                  <c:v>35.860000000001435</c:v>
                </c:pt>
                <c:pt idx="3587">
                  <c:v>35.870000000001433</c:v>
                </c:pt>
                <c:pt idx="3588">
                  <c:v>35.880000000001431</c:v>
                </c:pt>
                <c:pt idx="3589">
                  <c:v>35.890000000001429</c:v>
                </c:pt>
                <c:pt idx="3590">
                  <c:v>35.900000000001427</c:v>
                </c:pt>
                <c:pt idx="3591">
                  <c:v>35.910000000001425</c:v>
                </c:pt>
                <c:pt idx="3592">
                  <c:v>35.920000000001423</c:v>
                </c:pt>
                <c:pt idx="3593">
                  <c:v>35.930000000001421</c:v>
                </c:pt>
                <c:pt idx="3594">
                  <c:v>35.940000000001419</c:v>
                </c:pt>
                <c:pt idx="3595">
                  <c:v>35.950000000001417</c:v>
                </c:pt>
                <c:pt idx="3596">
                  <c:v>35.960000000001415</c:v>
                </c:pt>
                <c:pt idx="3597">
                  <c:v>35.970000000001413</c:v>
                </c:pt>
                <c:pt idx="3598">
                  <c:v>35.980000000001411</c:v>
                </c:pt>
                <c:pt idx="3599">
                  <c:v>35.990000000001409</c:v>
                </c:pt>
                <c:pt idx="3600">
                  <c:v>36.000000000001407</c:v>
                </c:pt>
                <c:pt idx="3601">
                  <c:v>36.010000000001405</c:v>
                </c:pt>
                <c:pt idx="3602">
                  <c:v>36.020000000001403</c:v>
                </c:pt>
                <c:pt idx="3603">
                  <c:v>36.030000000001401</c:v>
                </c:pt>
                <c:pt idx="3604">
                  <c:v>36.040000000001399</c:v>
                </c:pt>
                <c:pt idx="3605">
                  <c:v>36.050000000001397</c:v>
                </c:pt>
                <c:pt idx="3606">
                  <c:v>36.060000000001395</c:v>
                </c:pt>
                <c:pt idx="3607">
                  <c:v>36.070000000001393</c:v>
                </c:pt>
                <c:pt idx="3608">
                  <c:v>36.080000000001391</c:v>
                </c:pt>
                <c:pt idx="3609">
                  <c:v>36.090000000001389</c:v>
                </c:pt>
                <c:pt idx="3610">
                  <c:v>36.100000000001387</c:v>
                </c:pt>
                <c:pt idx="3611">
                  <c:v>36.110000000001385</c:v>
                </c:pt>
                <c:pt idx="3612">
                  <c:v>36.120000000001383</c:v>
                </c:pt>
                <c:pt idx="3613">
                  <c:v>36.130000000001381</c:v>
                </c:pt>
                <c:pt idx="3614">
                  <c:v>36.140000000001379</c:v>
                </c:pt>
                <c:pt idx="3615">
                  <c:v>36.150000000001377</c:v>
                </c:pt>
                <c:pt idx="3616">
                  <c:v>36.160000000001375</c:v>
                </c:pt>
                <c:pt idx="3617">
                  <c:v>36.170000000001373</c:v>
                </c:pt>
                <c:pt idx="3618">
                  <c:v>36.180000000001371</c:v>
                </c:pt>
                <c:pt idx="3619">
                  <c:v>36.190000000001369</c:v>
                </c:pt>
                <c:pt idx="3620">
                  <c:v>36.200000000001367</c:v>
                </c:pt>
                <c:pt idx="3621">
                  <c:v>36.210000000001365</c:v>
                </c:pt>
                <c:pt idx="3622">
                  <c:v>36.220000000001363</c:v>
                </c:pt>
                <c:pt idx="3623">
                  <c:v>36.230000000001361</c:v>
                </c:pt>
                <c:pt idx="3624">
                  <c:v>36.240000000001359</c:v>
                </c:pt>
                <c:pt idx="3625">
                  <c:v>36.250000000001357</c:v>
                </c:pt>
                <c:pt idx="3626">
                  <c:v>36.260000000001355</c:v>
                </c:pt>
                <c:pt idx="3627">
                  <c:v>36.270000000001353</c:v>
                </c:pt>
                <c:pt idx="3628">
                  <c:v>36.280000000001351</c:v>
                </c:pt>
                <c:pt idx="3629">
                  <c:v>36.290000000001349</c:v>
                </c:pt>
                <c:pt idx="3630">
                  <c:v>36.300000000001347</c:v>
                </c:pt>
                <c:pt idx="3631">
                  <c:v>36.310000000001345</c:v>
                </c:pt>
                <c:pt idx="3632">
                  <c:v>36.320000000001343</c:v>
                </c:pt>
                <c:pt idx="3633">
                  <c:v>36.330000000001341</c:v>
                </c:pt>
                <c:pt idx="3634">
                  <c:v>36.340000000001339</c:v>
                </c:pt>
                <c:pt idx="3635">
                  <c:v>36.350000000001337</c:v>
                </c:pt>
                <c:pt idx="3636">
                  <c:v>36.360000000001335</c:v>
                </c:pt>
                <c:pt idx="3637">
                  <c:v>36.370000000001333</c:v>
                </c:pt>
                <c:pt idx="3638">
                  <c:v>36.380000000001331</c:v>
                </c:pt>
                <c:pt idx="3639">
                  <c:v>36.390000000001329</c:v>
                </c:pt>
                <c:pt idx="3640">
                  <c:v>36.400000000001327</c:v>
                </c:pt>
                <c:pt idx="3641">
                  <c:v>36.410000000001325</c:v>
                </c:pt>
                <c:pt idx="3642">
                  <c:v>36.420000000001323</c:v>
                </c:pt>
                <c:pt idx="3643">
                  <c:v>36.430000000001321</c:v>
                </c:pt>
                <c:pt idx="3644">
                  <c:v>36.440000000001319</c:v>
                </c:pt>
                <c:pt idx="3645">
                  <c:v>36.450000000001317</c:v>
                </c:pt>
                <c:pt idx="3646">
                  <c:v>36.460000000001315</c:v>
                </c:pt>
                <c:pt idx="3647">
                  <c:v>36.470000000001313</c:v>
                </c:pt>
                <c:pt idx="3648">
                  <c:v>36.480000000001311</c:v>
                </c:pt>
                <c:pt idx="3649">
                  <c:v>36.490000000001309</c:v>
                </c:pt>
                <c:pt idx="3650">
                  <c:v>36.500000000001307</c:v>
                </c:pt>
                <c:pt idx="3651">
                  <c:v>36.510000000001305</c:v>
                </c:pt>
                <c:pt idx="3652">
                  <c:v>36.520000000001303</c:v>
                </c:pt>
                <c:pt idx="3653">
                  <c:v>36.530000000001301</c:v>
                </c:pt>
                <c:pt idx="3654">
                  <c:v>36.540000000001299</c:v>
                </c:pt>
                <c:pt idx="3655">
                  <c:v>36.550000000001297</c:v>
                </c:pt>
                <c:pt idx="3656">
                  <c:v>36.560000000001295</c:v>
                </c:pt>
                <c:pt idx="3657">
                  <c:v>36.570000000001293</c:v>
                </c:pt>
                <c:pt idx="3658">
                  <c:v>36.580000000001291</c:v>
                </c:pt>
                <c:pt idx="3659">
                  <c:v>36.590000000001289</c:v>
                </c:pt>
                <c:pt idx="3660">
                  <c:v>36.600000000001288</c:v>
                </c:pt>
                <c:pt idx="3661">
                  <c:v>36.610000000001286</c:v>
                </c:pt>
                <c:pt idx="3662">
                  <c:v>36.620000000001284</c:v>
                </c:pt>
                <c:pt idx="3663">
                  <c:v>36.630000000001282</c:v>
                </c:pt>
                <c:pt idx="3664">
                  <c:v>36.64000000000128</c:v>
                </c:pt>
                <c:pt idx="3665">
                  <c:v>36.650000000001278</c:v>
                </c:pt>
                <c:pt idx="3666">
                  <c:v>36.660000000001276</c:v>
                </c:pt>
                <c:pt idx="3667">
                  <c:v>36.670000000001274</c:v>
                </c:pt>
                <c:pt idx="3668">
                  <c:v>36.680000000001272</c:v>
                </c:pt>
                <c:pt idx="3669">
                  <c:v>36.69000000000127</c:v>
                </c:pt>
                <c:pt idx="3670">
                  <c:v>36.700000000001268</c:v>
                </c:pt>
                <c:pt idx="3671">
                  <c:v>36.710000000001266</c:v>
                </c:pt>
                <c:pt idx="3672">
                  <c:v>36.720000000001264</c:v>
                </c:pt>
                <c:pt idx="3673">
                  <c:v>36.730000000001262</c:v>
                </c:pt>
                <c:pt idx="3674">
                  <c:v>36.74000000000126</c:v>
                </c:pt>
                <c:pt idx="3675">
                  <c:v>36.750000000001258</c:v>
                </c:pt>
                <c:pt idx="3676">
                  <c:v>36.760000000001256</c:v>
                </c:pt>
                <c:pt idx="3677">
                  <c:v>36.770000000001254</c:v>
                </c:pt>
                <c:pt idx="3678">
                  <c:v>36.780000000001252</c:v>
                </c:pt>
                <c:pt idx="3679">
                  <c:v>36.79000000000125</c:v>
                </c:pt>
                <c:pt idx="3680">
                  <c:v>36.800000000001248</c:v>
                </c:pt>
                <c:pt idx="3681">
                  <c:v>36.810000000001246</c:v>
                </c:pt>
                <c:pt idx="3682">
                  <c:v>36.820000000001244</c:v>
                </c:pt>
                <c:pt idx="3683">
                  <c:v>36.830000000001242</c:v>
                </c:pt>
                <c:pt idx="3684">
                  <c:v>36.84000000000124</c:v>
                </c:pt>
                <c:pt idx="3685">
                  <c:v>36.850000000001238</c:v>
                </c:pt>
                <c:pt idx="3686">
                  <c:v>36.860000000001236</c:v>
                </c:pt>
                <c:pt idx="3687">
                  <c:v>36.870000000001234</c:v>
                </c:pt>
                <c:pt idx="3688">
                  <c:v>36.880000000001232</c:v>
                </c:pt>
                <c:pt idx="3689">
                  <c:v>36.89000000000123</c:v>
                </c:pt>
                <c:pt idx="3690">
                  <c:v>36.900000000001228</c:v>
                </c:pt>
                <c:pt idx="3691">
                  <c:v>36.910000000001226</c:v>
                </c:pt>
                <c:pt idx="3692">
                  <c:v>36.920000000001224</c:v>
                </c:pt>
                <c:pt idx="3693">
                  <c:v>36.930000000001222</c:v>
                </c:pt>
                <c:pt idx="3694">
                  <c:v>36.94000000000122</c:v>
                </c:pt>
                <c:pt idx="3695">
                  <c:v>36.950000000001218</c:v>
                </c:pt>
                <c:pt idx="3696">
                  <c:v>36.960000000001216</c:v>
                </c:pt>
                <c:pt idx="3697">
                  <c:v>36.970000000001214</c:v>
                </c:pt>
                <c:pt idx="3698">
                  <c:v>36.980000000001212</c:v>
                </c:pt>
                <c:pt idx="3699">
                  <c:v>36.99000000000121</c:v>
                </c:pt>
                <c:pt idx="3700">
                  <c:v>37.000000000001208</c:v>
                </c:pt>
                <c:pt idx="3701">
                  <c:v>37.010000000001206</c:v>
                </c:pt>
                <c:pt idx="3702">
                  <c:v>37.020000000001204</c:v>
                </c:pt>
                <c:pt idx="3703">
                  <c:v>37.030000000001202</c:v>
                </c:pt>
                <c:pt idx="3704">
                  <c:v>37.0400000000012</c:v>
                </c:pt>
                <c:pt idx="3705">
                  <c:v>37.050000000001198</c:v>
                </c:pt>
                <c:pt idx="3706">
                  <c:v>37.060000000001196</c:v>
                </c:pt>
                <c:pt idx="3707">
                  <c:v>37.070000000001194</c:v>
                </c:pt>
                <c:pt idx="3708">
                  <c:v>37.080000000001192</c:v>
                </c:pt>
                <c:pt idx="3709">
                  <c:v>37.09000000000119</c:v>
                </c:pt>
                <c:pt idx="3710">
                  <c:v>37.100000000001188</c:v>
                </c:pt>
                <c:pt idx="3711">
                  <c:v>37.110000000001186</c:v>
                </c:pt>
                <c:pt idx="3712">
                  <c:v>37.120000000001184</c:v>
                </c:pt>
                <c:pt idx="3713">
                  <c:v>37.130000000001182</c:v>
                </c:pt>
                <c:pt idx="3714">
                  <c:v>37.14000000000118</c:v>
                </c:pt>
                <c:pt idx="3715">
                  <c:v>37.150000000001178</c:v>
                </c:pt>
                <c:pt idx="3716">
                  <c:v>37.160000000001176</c:v>
                </c:pt>
                <c:pt idx="3717">
                  <c:v>37.170000000001174</c:v>
                </c:pt>
                <c:pt idx="3718">
                  <c:v>37.180000000001172</c:v>
                </c:pt>
                <c:pt idx="3719">
                  <c:v>37.19000000000117</c:v>
                </c:pt>
                <c:pt idx="3720">
                  <c:v>37.200000000001168</c:v>
                </c:pt>
                <c:pt idx="3721">
                  <c:v>37.210000000001166</c:v>
                </c:pt>
                <c:pt idx="3722">
                  <c:v>37.220000000001164</c:v>
                </c:pt>
                <c:pt idx="3723">
                  <c:v>37.230000000001162</c:v>
                </c:pt>
                <c:pt idx="3724">
                  <c:v>37.24000000000116</c:v>
                </c:pt>
                <c:pt idx="3725">
                  <c:v>37.250000000001158</c:v>
                </c:pt>
                <c:pt idx="3726">
                  <c:v>37.260000000001156</c:v>
                </c:pt>
                <c:pt idx="3727">
                  <c:v>37.270000000001154</c:v>
                </c:pt>
                <c:pt idx="3728">
                  <c:v>37.280000000001152</c:v>
                </c:pt>
                <c:pt idx="3729">
                  <c:v>37.29000000000115</c:v>
                </c:pt>
                <c:pt idx="3730">
                  <c:v>37.300000000001148</c:v>
                </c:pt>
                <c:pt idx="3731">
                  <c:v>37.310000000001146</c:v>
                </c:pt>
                <c:pt idx="3732">
                  <c:v>37.320000000001144</c:v>
                </c:pt>
                <c:pt idx="3733">
                  <c:v>37.330000000001142</c:v>
                </c:pt>
                <c:pt idx="3734">
                  <c:v>37.34000000000114</c:v>
                </c:pt>
                <c:pt idx="3735">
                  <c:v>37.350000000001138</c:v>
                </c:pt>
                <c:pt idx="3736">
                  <c:v>37.360000000001136</c:v>
                </c:pt>
                <c:pt idx="3737">
                  <c:v>37.370000000001134</c:v>
                </c:pt>
                <c:pt idx="3738">
                  <c:v>37.380000000001132</c:v>
                </c:pt>
                <c:pt idx="3739">
                  <c:v>37.39000000000113</c:v>
                </c:pt>
                <c:pt idx="3740">
                  <c:v>37.400000000001128</c:v>
                </c:pt>
                <c:pt idx="3741">
                  <c:v>37.410000000001126</c:v>
                </c:pt>
                <c:pt idx="3742">
                  <c:v>37.420000000001124</c:v>
                </c:pt>
                <c:pt idx="3743">
                  <c:v>37.430000000001122</c:v>
                </c:pt>
                <c:pt idx="3744">
                  <c:v>37.44000000000112</c:v>
                </c:pt>
                <c:pt idx="3745">
                  <c:v>37.450000000001118</c:v>
                </c:pt>
                <c:pt idx="3746">
                  <c:v>37.460000000001116</c:v>
                </c:pt>
                <c:pt idx="3747">
                  <c:v>37.470000000001114</c:v>
                </c:pt>
                <c:pt idx="3748">
                  <c:v>37.480000000001112</c:v>
                </c:pt>
                <c:pt idx="3749">
                  <c:v>37.49000000000111</c:v>
                </c:pt>
                <c:pt idx="3750">
                  <c:v>37.500000000001108</c:v>
                </c:pt>
                <c:pt idx="3751">
                  <c:v>37.510000000001106</c:v>
                </c:pt>
                <c:pt idx="3752">
                  <c:v>37.520000000001104</c:v>
                </c:pt>
                <c:pt idx="3753">
                  <c:v>37.530000000001102</c:v>
                </c:pt>
                <c:pt idx="3754">
                  <c:v>37.5400000000011</c:v>
                </c:pt>
                <c:pt idx="3755">
                  <c:v>37.550000000001098</c:v>
                </c:pt>
                <c:pt idx="3756">
                  <c:v>37.560000000001097</c:v>
                </c:pt>
                <c:pt idx="3757">
                  <c:v>37.570000000001095</c:v>
                </c:pt>
                <c:pt idx="3758">
                  <c:v>37.580000000001093</c:v>
                </c:pt>
                <c:pt idx="3759">
                  <c:v>37.590000000001091</c:v>
                </c:pt>
                <c:pt idx="3760">
                  <c:v>37.600000000001089</c:v>
                </c:pt>
                <c:pt idx="3761">
                  <c:v>37.610000000001087</c:v>
                </c:pt>
                <c:pt idx="3762">
                  <c:v>37.620000000001085</c:v>
                </c:pt>
                <c:pt idx="3763">
                  <c:v>37.630000000001083</c:v>
                </c:pt>
                <c:pt idx="3764">
                  <c:v>37.640000000001081</c:v>
                </c:pt>
                <c:pt idx="3765">
                  <c:v>37.650000000001079</c:v>
                </c:pt>
                <c:pt idx="3766">
                  <c:v>37.660000000001077</c:v>
                </c:pt>
                <c:pt idx="3767">
                  <c:v>37.670000000001075</c:v>
                </c:pt>
                <c:pt idx="3768">
                  <c:v>37.680000000001073</c:v>
                </c:pt>
                <c:pt idx="3769">
                  <c:v>37.690000000001071</c:v>
                </c:pt>
                <c:pt idx="3770">
                  <c:v>37.700000000001069</c:v>
                </c:pt>
                <c:pt idx="3771">
                  <c:v>37.710000000001067</c:v>
                </c:pt>
                <c:pt idx="3772">
                  <c:v>37.720000000001065</c:v>
                </c:pt>
                <c:pt idx="3773">
                  <c:v>37.730000000001063</c:v>
                </c:pt>
                <c:pt idx="3774">
                  <c:v>37.740000000001061</c:v>
                </c:pt>
                <c:pt idx="3775">
                  <c:v>37.750000000001059</c:v>
                </c:pt>
                <c:pt idx="3776">
                  <c:v>37.760000000001057</c:v>
                </c:pt>
                <c:pt idx="3777">
                  <c:v>37.770000000001055</c:v>
                </c:pt>
                <c:pt idx="3778">
                  <c:v>37.780000000001053</c:v>
                </c:pt>
                <c:pt idx="3779">
                  <c:v>37.790000000001051</c:v>
                </c:pt>
                <c:pt idx="3780">
                  <c:v>37.800000000001049</c:v>
                </c:pt>
                <c:pt idx="3781">
                  <c:v>37.810000000001047</c:v>
                </c:pt>
                <c:pt idx="3782">
                  <c:v>37.820000000001045</c:v>
                </c:pt>
                <c:pt idx="3783">
                  <c:v>37.830000000001043</c:v>
                </c:pt>
                <c:pt idx="3784">
                  <c:v>37.840000000001041</c:v>
                </c:pt>
                <c:pt idx="3785">
                  <c:v>37.850000000001039</c:v>
                </c:pt>
                <c:pt idx="3786">
                  <c:v>37.860000000001037</c:v>
                </c:pt>
                <c:pt idx="3787">
                  <c:v>37.870000000001035</c:v>
                </c:pt>
                <c:pt idx="3788">
                  <c:v>37.880000000001033</c:v>
                </c:pt>
                <c:pt idx="3789">
                  <c:v>37.890000000001031</c:v>
                </c:pt>
                <c:pt idx="3790">
                  <c:v>37.900000000001029</c:v>
                </c:pt>
                <c:pt idx="3791">
                  <c:v>37.910000000001027</c:v>
                </c:pt>
                <c:pt idx="3792">
                  <c:v>37.920000000001025</c:v>
                </c:pt>
                <c:pt idx="3793">
                  <c:v>37.930000000001023</c:v>
                </c:pt>
                <c:pt idx="3794">
                  <c:v>37.940000000001021</c:v>
                </c:pt>
                <c:pt idx="3795">
                  <c:v>37.950000000001019</c:v>
                </c:pt>
                <c:pt idx="3796">
                  <c:v>37.960000000001017</c:v>
                </c:pt>
                <c:pt idx="3797">
                  <c:v>37.970000000001015</c:v>
                </c:pt>
                <c:pt idx="3798">
                  <c:v>37.980000000001013</c:v>
                </c:pt>
                <c:pt idx="3799">
                  <c:v>37.990000000001011</c:v>
                </c:pt>
                <c:pt idx="3800">
                  <c:v>38.000000000001009</c:v>
                </c:pt>
                <c:pt idx="3801">
                  <c:v>38.010000000001007</c:v>
                </c:pt>
                <c:pt idx="3802">
                  <c:v>38.020000000001005</c:v>
                </c:pt>
                <c:pt idx="3803">
                  <c:v>38.030000000001003</c:v>
                </c:pt>
                <c:pt idx="3804">
                  <c:v>38.040000000001001</c:v>
                </c:pt>
                <c:pt idx="3805">
                  <c:v>38.050000000000999</c:v>
                </c:pt>
                <c:pt idx="3806">
                  <c:v>38.060000000000997</c:v>
                </c:pt>
                <c:pt idx="3807">
                  <c:v>38.070000000000995</c:v>
                </c:pt>
                <c:pt idx="3808">
                  <c:v>38.080000000000993</c:v>
                </c:pt>
                <c:pt idx="3809">
                  <c:v>38.090000000000991</c:v>
                </c:pt>
                <c:pt idx="3810">
                  <c:v>38.100000000000989</c:v>
                </c:pt>
                <c:pt idx="3811">
                  <c:v>38.110000000000987</c:v>
                </c:pt>
                <c:pt idx="3812">
                  <c:v>38.120000000000985</c:v>
                </c:pt>
                <c:pt idx="3813">
                  <c:v>38.130000000000983</c:v>
                </c:pt>
                <c:pt idx="3814">
                  <c:v>38.140000000000981</c:v>
                </c:pt>
                <c:pt idx="3815">
                  <c:v>38.150000000000979</c:v>
                </c:pt>
                <c:pt idx="3816">
                  <c:v>38.160000000000977</c:v>
                </c:pt>
                <c:pt idx="3817">
                  <c:v>38.170000000000975</c:v>
                </c:pt>
                <c:pt idx="3818">
                  <c:v>38.180000000000973</c:v>
                </c:pt>
                <c:pt idx="3819">
                  <c:v>38.190000000000971</c:v>
                </c:pt>
                <c:pt idx="3820">
                  <c:v>38.200000000000969</c:v>
                </c:pt>
                <c:pt idx="3821">
                  <c:v>38.210000000000967</c:v>
                </c:pt>
                <c:pt idx="3822">
                  <c:v>38.220000000000965</c:v>
                </c:pt>
                <c:pt idx="3823">
                  <c:v>38.230000000000963</c:v>
                </c:pt>
                <c:pt idx="3824">
                  <c:v>38.240000000000961</c:v>
                </c:pt>
                <c:pt idx="3825">
                  <c:v>38.250000000000959</c:v>
                </c:pt>
                <c:pt idx="3826">
                  <c:v>38.260000000000957</c:v>
                </c:pt>
                <c:pt idx="3827">
                  <c:v>38.270000000000955</c:v>
                </c:pt>
                <c:pt idx="3828">
                  <c:v>38.280000000000953</c:v>
                </c:pt>
                <c:pt idx="3829">
                  <c:v>38.290000000000951</c:v>
                </c:pt>
                <c:pt idx="3830">
                  <c:v>38.300000000000949</c:v>
                </c:pt>
                <c:pt idx="3831">
                  <c:v>38.310000000000947</c:v>
                </c:pt>
                <c:pt idx="3832">
                  <c:v>38.320000000000945</c:v>
                </c:pt>
                <c:pt idx="3833">
                  <c:v>38.330000000000943</c:v>
                </c:pt>
                <c:pt idx="3834">
                  <c:v>38.340000000000941</c:v>
                </c:pt>
                <c:pt idx="3835">
                  <c:v>38.350000000000939</c:v>
                </c:pt>
                <c:pt idx="3836">
                  <c:v>38.360000000000937</c:v>
                </c:pt>
                <c:pt idx="3837">
                  <c:v>38.370000000000935</c:v>
                </c:pt>
                <c:pt idx="3838">
                  <c:v>38.380000000000933</c:v>
                </c:pt>
                <c:pt idx="3839">
                  <c:v>38.390000000000931</c:v>
                </c:pt>
                <c:pt idx="3840">
                  <c:v>38.400000000000929</c:v>
                </c:pt>
                <c:pt idx="3841">
                  <c:v>38.410000000000927</c:v>
                </c:pt>
                <c:pt idx="3842">
                  <c:v>38.420000000000925</c:v>
                </c:pt>
                <c:pt idx="3843">
                  <c:v>38.430000000000923</c:v>
                </c:pt>
                <c:pt idx="3844">
                  <c:v>38.440000000000921</c:v>
                </c:pt>
                <c:pt idx="3845">
                  <c:v>38.450000000000919</c:v>
                </c:pt>
                <c:pt idx="3846">
                  <c:v>38.460000000000917</c:v>
                </c:pt>
                <c:pt idx="3847">
                  <c:v>38.470000000000915</c:v>
                </c:pt>
                <c:pt idx="3848">
                  <c:v>38.480000000000913</c:v>
                </c:pt>
                <c:pt idx="3849">
                  <c:v>38.490000000000911</c:v>
                </c:pt>
                <c:pt idx="3850">
                  <c:v>38.500000000000909</c:v>
                </c:pt>
                <c:pt idx="3851">
                  <c:v>38.510000000000908</c:v>
                </c:pt>
                <c:pt idx="3852">
                  <c:v>38.520000000000906</c:v>
                </c:pt>
                <c:pt idx="3853">
                  <c:v>38.530000000000904</c:v>
                </c:pt>
                <c:pt idx="3854">
                  <c:v>38.540000000000902</c:v>
                </c:pt>
                <c:pt idx="3855">
                  <c:v>38.5500000000009</c:v>
                </c:pt>
                <c:pt idx="3856">
                  <c:v>38.560000000000898</c:v>
                </c:pt>
                <c:pt idx="3857">
                  <c:v>38.570000000000896</c:v>
                </c:pt>
                <c:pt idx="3858">
                  <c:v>38.580000000000894</c:v>
                </c:pt>
                <c:pt idx="3859">
                  <c:v>38.590000000000892</c:v>
                </c:pt>
                <c:pt idx="3860">
                  <c:v>38.60000000000089</c:v>
                </c:pt>
                <c:pt idx="3861">
                  <c:v>38.610000000000888</c:v>
                </c:pt>
                <c:pt idx="3862">
                  <c:v>38.620000000000886</c:v>
                </c:pt>
                <c:pt idx="3863">
                  <c:v>38.630000000000884</c:v>
                </c:pt>
                <c:pt idx="3864">
                  <c:v>38.640000000000882</c:v>
                </c:pt>
                <c:pt idx="3865">
                  <c:v>38.65000000000088</c:v>
                </c:pt>
                <c:pt idx="3866">
                  <c:v>38.660000000000878</c:v>
                </c:pt>
                <c:pt idx="3867">
                  <c:v>38.670000000000876</c:v>
                </c:pt>
                <c:pt idx="3868">
                  <c:v>38.680000000000874</c:v>
                </c:pt>
                <c:pt idx="3869">
                  <c:v>38.690000000000872</c:v>
                </c:pt>
                <c:pt idx="3870">
                  <c:v>38.70000000000087</c:v>
                </c:pt>
                <c:pt idx="3871">
                  <c:v>38.710000000000868</c:v>
                </c:pt>
                <c:pt idx="3872">
                  <c:v>38.720000000000866</c:v>
                </c:pt>
                <c:pt idx="3873">
                  <c:v>38.730000000000864</c:v>
                </c:pt>
                <c:pt idx="3874">
                  <c:v>38.740000000000862</c:v>
                </c:pt>
                <c:pt idx="3875">
                  <c:v>38.75000000000086</c:v>
                </c:pt>
                <c:pt idx="3876">
                  <c:v>38.760000000000858</c:v>
                </c:pt>
                <c:pt idx="3877">
                  <c:v>38.770000000000856</c:v>
                </c:pt>
                <c:pt idx="3878">
                  <c:v>38.780000000000854</c:v>
                </c:pt>
                <c:pt idx="3879">
                  <c:v>38.790000000000852</c:v>
                </c:pt>
                <c:pt idx="3880">
                  <c:v>38.80000000000085</c:v>
                </c:pt>
                <c:pt idx="3881">
                  <c:v>38.810000000000848</c:v>
                </c:pt>
                <c:pt idx="3882">
                  <c:v>38.820000000000846</c:v>
                </c:pt>
                <c:pt idx="3883">
                  <c:v>38.830000000000844</c:v>
                </c:pt>
                <c:pt idx="3884">
                  <c:v>38.840000000000842</c:v>
                </c:pt>
                <c:pt idx="3885">
                  <c:v>38.85000000000084</c:v>
                </c:pt>
                <c:pt idx="3886">
                  <c:v>38.860000000000838</c:v>
                </c:pt>
                <c:pt idx="3887">
                  <c:v>38.870000000000836</c:v>
                </c:pt>
                <c:pt idx="3888">
                  <c:v>38.880000000000834</c:v>
                </c:pt>
                <c:pt idx="3889">
                  <c:v>38.890000000000832</c:v>
                </c:pt>
                <c:pt idx="3890">
                  <c:v>38.90000000000083</c:v>
                </c:pt>
                <c:pt idx="3891">
                  <c:v>38.910000000000828</c:v>
                </c:pt>
                <c:pt idx="3892">
                  <c:v>38.920000000000826</c:v>
                </c:pt>
                <c:pt idx="3893">
                  <c:v>38.930000000000824</c:v>
                </c:pt>
                <c:pt idx="3894">
                  <c:v>38.940000000000822</c:v>
                </c:pt>
                <c:pt idx="3895">
                  <c:v>38.95000000000082</c:v>
                </c:pt>
                <c:pt idx="3896">
                  <c:v>38.960000000000818</c:v>
                </c:pt>
                <c:pt idx="3897">
                  <c:v>38.970000000000816</c:v>
                </c:pt>
                <c:pt idx="3898">
                  <c:v>38.980000000000814</c:v>
                </c:pt>
                <c:pt idx="3899">
                  <c:v>38.990000000000812</c:v>
                </c:pt>
                <c:pt idx="3900">
                  <c:v>39.00000000000081</c:v>
                </c:pt>
                <c:pt idx="3901">
                  <c:v>39.010000000000808</c:v>
                </c:pt>
                <c:pt idx="3902">
                  <c:v>39.020000000000806</c:v>
                </c:pt>
                <c:pt idx="3903">
                  <c:v>39.030000000000804</c:v>
                </c:pt>
                <c:pt idx="3904">
                  <c:v>39.040000000000802</c:v>
                </c:pt>
                <c:pt idx="3905">
                  <c:v>39.0500000000008</c:v>
                </c:pt>
                <c:pt idx="3906">
                  <c:v>39.060000000000798</c:v>
                </c:pt>
                <c:pt idx="3907">
                  <c:v>39.070000000000796</c:v>
                </c:pt>
                <c:pt idx="3908">
                  <c:v>39.080000000000794</c:v>
                </c:pt>
                <c:pt idx="3909">
                  <c:v>39.090000000000792</c:v>
                </c:pt>
                <c:pt idx="3910">
                  <c:v>39.10000000000079</c:v>
                </c:pt>
                <c:pt idx="3911">
                  <c:v>39.110000000000788</c:v>
                </c:pt>
                <c:pt idx="3912">
                  <c:v>39.120000000000786</c:v>
                </c:pt>
                <c:pt idx="3913">
                  <c:v>39.130000000000784</c:v>
                </c:pt>
                <c:pt idx="3914">
                  <c:v>39.140000000000782</c:v>
                </c:pt>
                <c:pt idx="3915">
                  <c:v>39.15000000000078</c:v>
                </c:pt>
                <c:pt idx="3916">
                  <c:v>39.160000000000778</c:v>
                </c:pt>
                <c:pt idx="3917">
                  <c:v>39.170000000000776</c:v>
                </c:pt>
                <c:pt idx="3918">
                  <c:v>39.180000000000774</c:v>
                </c:pt>
                <c:pt idx="3919">
                  <c:v>39.190000000000772</c:v>
                </c:pt>
                <c:pt idx="3920">
                  <c:v>39.20000000000077</c:v>
                </c:pt>
                <c:pt idx="3921">
                  <c:v>39.210000000000768</c:v>
                </c:pt>
                <c:pt idx="3922">
                  <c:v>39.220000000000766</c:v>
                </c:pt>
                <c:pt idx="3923">
                  <c:v>39.230000000000764</c:v>
                </c:pt>
                <c:pt idx="3924">
                  <c:v>39.240000000000762</c:v>
                </c:pt>
                <c:pt idx="3925">
                  <c:v>39.25000000000076</c:v>
                </c:pt>
                <c:pt idx="3926">
                  <c:v>39.260000000000758</c:v>
                </c:pt>
                <c:pt idx="3927">
                  <c:v>39.270000000000756</c:v>
                </c:pt>
                <c:pt idx="3928">
                  <c:v>39.280000000000754</c:v>
                </c:pt>
                <c:pt idx="3929">
                  <c:v>39.290000000000752</c:v>
                </c:pt>
                <c:pt idx="3930">
                  <c:v>39.30000000000075</c:v>
                </c:pt>
                <c:pt idx="3931">
                  <c:v>39.310000000000748</c:v>
                </c:pt>
                <c:pt idx="3932">
                  <c:v>39.320000000000746</c:v>
                </c:pt>
                <c:pt idx="3933">
                  <c:v>39.330000000000744</c:v>
                </c:pt>
                <c:pt idx="3934">
                  <c:v>39.340000000000742</c:v>
                </c:pt>
                <c:pt idx="3935">
                  <c:v>39.35000000000074</c:v>
                </c:pt>
                <c:pt idx="3936">
                  <c:v>39.360000000000738</c:v>
                </c:pt>
                <c:pt idx="3937">
                  <c:v>39.370000000000736</c:v>
                </c:pt>
                <c:pt idx="3938">
                  <c:v>39.380000000000734</c:v>
                </c:pt>
                <c:pt idx="3939">
                  <c:v>39.390000000000732</c:v>
                </c:pt>
                <c:pt idx="3940">
                  <c:v>39.40000000000073</c:v>
                </c:pt>
                <c:pt idx="3941">
                  <c:v>39.410000000000728</c:v>
                </c:pt>
                <c:pt idx="3942">
                  <c:v>39.420000000000726</c:v>
                </c:pt>
                <c:pt idx="3943">
                  <c:v>39.430000000000724</c:v>
                </c:pt>
                <c:pt idx="3944">
                  <c:v>39.440000000000722</c:v>
                </c:pt>
                <c:pt idx="3945">
                  <c:v>39.45000000000072</c:v>
                </c:pt>
                <c:pt idx="3946">
                  <c:v>39.460000000000719</c:v>
                </c:pt>
                <c:pt idx="3947">
                  <c:v>39.470000000000717</c:v>
                </c:pt>
                <c:pt idx="3948">
                  <c:v>39.480000000000715</c:v>
                </c:pt>
                <c:pt idx="3949">
                  <c:v>39.490000000000713</c:v>
                </c:pt>
                <c:pt idx="3950">
                  <c:v>39.500000000000711</c:v>
                </c:pt>
                <c:pt idx="3951">
                  <c:v>39.510000000000709</c:v>
                </c:pt>
                <c:pt idx="3952">
                  <c:v>39.520000000000707</c:v>
                </c:pt>
                <c:pt idx="3953">
                  <c:v>39.530000000000705</c:v>
                </c:pt>
                <c:pt idx="3954">
                  <c:v>39.540000000000703</c:v>
                </c:pt>
                <c:pt idx="3955">
                  <c:v>39.550000000000701</c:v>
                </c:pt>
                <c:pt idx="3956">
                  <c:v>39.560000000000699</c:v>
                </c:pt>
                <c:pt idx="3957">
                  <c:v>39.570000000000697</c:v>
                </c:pt>
                <c:pt idx="3958">
                  <c:v>39.580000000000695</c:v>
                </c:pt>
                <c:pt idx="3959">
                  <c:v>39.590000000000693</c:v>
                </c:pt>
                <c:pt idx="3960">
                  <c:v>39.600000000000691</c:v>
                </c:pt>
                <c:pt idx="3961">
                  <c:v>39.610000000000689</c:v>
                </c:pt>
                <c:pt idx="3962">
                  <c:v>39.620000000000687</c:v>
                </c:pt>
                <c:pt idx="3963">
                  <c:v>39.630000000000685</c:v>
                </c:pt>
                <c:pt idx="3964">
                  <c:v>39.640000000000683</c:v>
                </c:pt>
                <c:pt idx="3965">
                  <c:v>39.650000000000681</c:v>
                </c:pt>
                <c:pt idx="3966">
                  <c:v>39.660000000000679</c:v>
                </c:pt>
                <c:pt idx="3967">
                  <c:v>39.670000000000677</c:v>
                </c:pt>
                <c:pt idx="3968">
                  <c:v>39.680000000000675</c:v>
                </c:pt>
                <c:pt idx="3969">
                  <c:v>39.690000000000673</c:v>
                </c:pt>
                <c:pt idx="3970">
                  <c:v>39.700000000000671</c:v>
                </c:pt>
                <c:pt idx="3971">
                  <c:v>39.710000000000669</c:v>
                </c:pt>
                <c:pt idx="3972">
                  <c:v>39.720000000000667</c:v>
                </c:pt>
                <c:pt idx="3973">
                  <c:v>39.730000000000665</c:v>
                </c:pt>
                <c:pt idx="3974">
                  <c:v>39.740000000000663</c:v>
                </c:pt>
                <c:pt idx="3975">
                  <c:v>39.750000000000661</c:v>
                </c:pt>
                <c:pt idx="3976">
                  <c:v>39.760000000000659</c:v>
                </c:pt>
                <c:pt idx="3977">
                  <c:v>39.770000000000657</c:v>
                </c:pt>
                <c:pt idx="3978">
                  <c:v>39.780000000000655</c:v>
                </c:pt>
                <c:pt idx="3979">
                  <c:v>39.790000000000653</c:v>
                </c:pt>
                <c:pt idx="3980">
                  <c:v>39.800000000000651</c:v>
                </c:pt>
                <c:pt idx="3981">
                  <c:v>39.810000000000649</c:v>
                </c:pt>
                <c:pt idx="3982">
                  <c:v>39.820000000000647</c:v>
                </c:pt>
                <c:pt idx="3983">
                  <c:v>39.830000000000645</c:v>
                </c:pt>
                <c:pt idx="3984">
                  <c:v>39.840000000000643</c:v>
                </c:pt>
                <c:pt idx="3985">
                  <c:v>39.850000000000641</c:v>
                </c:pt>
                <c:pt idx="3986">
                  <c:v>39.860000000000639</c:v>
                </c:pt>
                <c:pt idx="3987">
                  <c:v>39.870000000000637</c:v>
                </c:pt>
                <c:pt idx="3988">
                  <c:v>39.880000000000635</c:v>
                </c:pt>
                <c:pt idx="3989">
                  <c:v>39.890000000000633</c:v>
                </c:pt>
                <c:pt idx="3990">
                  <c:v>39.900000000000631</c:v>
                </c:pt>
                <c:pt idx="3991">
                  <c:v>39.910000000000629</c:v>
                </c:pt>
                <c:pt idx="3992">
                  <c:v>39.920000000000627</c:v>
                </c:pt>
                <c:pt idx="3993">
                  <c:v>39.930000000000625</c:v>
                </c:pt>
                <c:pt idx="3994">
                  <c:v>39.940000000000623</c:v>
                </c:pt>
                <c:pt idx="3995">
                  <c:v>39.950000000000621</c:v>
                </c:pt>
                <c:pt idx="3996">
                  <c:v>39.960000000000619</c:v>
                </c:pt>
                <c:pt idx="3997">
                  <c:v>39.970000000000617</c:v>
                </c:pt>
                <c:pt idx="3998">
                  <c:v>39.980000000000615</c:v>
                </c:pt>
                <c:pt idx="3999">
                  <c:v>39.990000000000613</c:v>
                </c:pt>
                <c:pt idx="4000">
                  <c:v>40.000000000000611</c:v>
                </c:pt>
                <c:pt idx="4001">
                  <c:v>40.010000000000609</c:v>
                </c:pt>
                <c:pt idx="4002">
                  <c:v>40.020000000000607</c:v>
                </c:pt>
                <c:pt idx="4003">
                  <c:v>40.030000000000605</c:v>
                </c:pt>
                <c:pt idx="4004">
                  <c:v>40.040000000000603</c:v>
                </c:pt>
                <c:pt idx="4005">
                  <c:v>40.050000000000601</c:v>
                </c:pt>
                <c:pt idx="4006">
                  <c:v>40.060000000000599</c:v>
                </c:pt>
                <c:pt idx="4007">
                  <c:v>40.070000000000597</c:v>
                </c:pt>
                <c:pt idx="4008">
                  <c:v>40.080000000000595</c:v>
                </c:pt>
                <c:pt idx="4009">
                  <c:v>40.090000000000593</c:v>
                </c:pt>
                <c:pt idx="4010">
                  <c:v>40.100000000000591</c:v>
                </c:pt>
                <c:pt idx="4011">
                  <c:v>40.110000000000589</c:v>
                </c:pt>
                <c:pt idx="4012">
                  <c:v>40.120000000000587</c:v>
                </c:pt>
                <c:pt idx="4013">
                  <c:v>40.130000000000585</c:v>
                </c:pt>
                <c:pt idx="4014">
                  <c:v>40.140000000000583</c:v>
                </c:pt>
                <c:pt idx="4015">
                  <c:v>40.150000000000581</c:v>
                </c:pt>
                <c:pt idx="4016">
                  <c:v>40.160000000000579</c:v>
                </c:pt>
                <c:pt idx="4017">
                  <c:v>40.170000000000577</c:v>
                </c:pt>
                <c:pt idx="4018">
                  <c:v>40.180000000000575</c:v>
                </c:pt>
                <c:pt idx="4019">
                  <c:v>40.190000000000573</c:v>
                </c:pt>
                <c:pt idx="4020">
                  <c:v>40.200000000000571</c:v>
                </c:pt>
                <c:pt idx="4021">
                  <c:v>40.210000000000569</c:v>
                </c:pt>
                <c:pt idx="4022">
                  <c:v>40.220000000000567</c:v>
                </c:pt>
                <c:pt idx="4023">
                  <c:v>40.230000000000565</c:v>
                </c:pt>
                <c:pt idx="4024">
                  <c:v>40.240000000000563</c:v>
                </c:pt>
                <c:pt idx="4025">
                  <c:v>40.250000000000561</c:v>
                </c:pt>
                <c:pt idx="4026">
                  <c:v>40.260000000000559</c:v>
                </c:pt>
                <c:pt idx="4027">
                  <c:v>40.270000000000557</c:v>
                </c:pt>
                <c:pt idx="4028">
                  <c:v>40.280000000000555</c:v>
                </c:pt>
                <c:pt idx="4029">
                  <c:v>40.290000000000553</c:v>
                </c:pt>
                <c:pt idx="4030">
                  <c:v>40.300000000000551</c:v>
                </c:pt>
                <c:pt idx="4031">
                  <c:v>40.310000000000549</c:v>
                </c:pt>
                <c:pt idx="4032">
                  <c:v>40.320000000000547</c:v>
                </c:pt>
                <c:pt idx="4033">
                  <c:v>40.330000000000545</c:v>
                </c:pt>
                <c:pt idx="4034">
                  <c:v>40.340000000000543</c:v>
                </c:pt>
                <c:pt idx="4035">
                  <c:v>40.350000000000541</c:v>
                </c:pt>
                <c:pt idx="4036">
                  <c:v>40.360000000000539</c:v>
                </c:pt>
                <c:pt idx="4037">
                  <c:v>40.370000000000537</c:v>
                </c:pt>
                <c:pt idx="4038">
                  <c:v>40.380000000000535</c:v>
                </c:pt>
                <c:pt idx="4039">
                  <c:v>40.390000000000533</c:v>
                </c:pt>
                <c:pt idx="4040">
                  <c:v>40.400000000000531</c:v>
                </c:pt>
                <c:pt idx="4041">
                  <c:v>40.410000000000529</c:v>
                </c:pt>
                <c:pt idx="4042">
                  <c:v>40.420000000000528</c:v>
                </c:pt>
                <c:pt idx="4043">
                  <c:v>40.430000000000526</c:v>
                </c:pt>
                <c:pt idx="4044">
                  <c:v>40.440000000000524</c:v>
                </c:pt>
                <c:pt idx="4045">
                  <c:v>40.450000000000522</c:v>
                </c:pt>
                <c:pt idx="4046">
                  <c:v>40.46000000000052</c:v>
                </c:pt>
                <c:pt idx="4047">
                  <c:v>40.470000000000518</c:v>
                </c:pt>
                <c:pt idx="4048">
                  <c:v>40.480000000000516</c:v>
                </c:pt>
                <c:pt idx="4049">
                  <c:v>40.490000000000514</c:v>
                </c:pt>
                <c:pt idx="4050">
                  <c:v>40.500000000000512</c:v>
                </c:pt>
                <c:pt idx="4051">
                  <c:v>40.51000000000051</c:v>
                </c:pt>
                <c:pt idx="4052">
                  <c:v>40.520000000000508</c:v>
                </c:pt>
                <c:pt idx="4053">
                  <c:v>40.530000000000506</c:v>
                </c:pt>
                <c:pt idx="4054">
                  <c:v>40.540000000000504</c:v>
                </c:pt>
                <c:pt idx="4055">
                  <c:v>40.550000000000502</c:v>
                </c:pt>
                <c:pt idx="4056">
                  <c:v>40.5600000000005</c:v>
                </c:pt>
                <c:pt idx="4057">
                  <c:v>40.570000000000498</c:v>
                </c:pt>
                <c:pt idx="4058">
                  <c:v>40.580000000000496</c:v>
                </c:pt>
                <c:pt idx="4059">
                  <c:v>40.590000000000494</c:v>
                </c:pt>
                <c:pt idx="4060">
                  <c:v>40.600000000000492</c:v>
                </c:pt>
                <c:pt idx="4061">
                  <c:v>40.61000000000049</c:v>
                </c:pt>
                <c:pt idx="4062">
                  <c:v>40.620000000000488</c:v>
                </c:pt>
                <c:pt idx="4063">
                  <c:v>40.630000000000486</c:v>
                </c:pt>
                <c:pt idx="4064">
                  <c:v>40.640000000000484</c:v>
                </c:pt>
                <c:pt idx="4065">
                  <c:v>40.650000000000482</c:v>
                </c:pt>
                <c:pt idx="4066">
                  <c:v>40.66000000000048</c:v>
                </c:pt>
                <c:pt idx="4067">
                  <c:v>40.670000000000478</c:v>
                </c:pt>
                <c:pt idx="4068">
                  <c:v>40.680000000000476</c:v>
                </c:pt>
                <c:pt idx="4069">
                  <c:v>40.690000000000474</c:v>
                </c:pt>
                <c:pt idx="4070">
                  <c:v>40.700000000000472</c:v>
                </c:pt>
                <c:pt idx="4071">
                  <c:v>40.71000000000047</c:v>
                </c:pt>
                <c:pt idx="4072">
                  <c:v>40.720000000000468</c:v>
                </c:pt>
                <c:pt idx="4073">
                  <c:v>40.730000000000466</c:v>
                </c:pt>
                <c:pt idx="4074">
                  <c:v>40.740000000000464</c:v>
                </c:pt>
                <c:pt idx="4075">
                  <c:v>40.750000000000462</c:v>
                </c:pt>
                <c:pt idx="4076">
                  <c:v>40.76000000000046</c:v>
                </c:pt>
                <c:pt idx="4077">
                  <c:v>40.770000000000458</c:v>
                </c:pt>
                <c:pt idx="4078">
                  <c:v>40.780000000000456</c:v>
                </c:pt>
                <c:pt idx="4079">
                  <c:v>40.790000000000454</c:v>
                </c:pt>
                <c:pt idx="4080">
                  <c:v>40.800000000000452</c:v>
                </c:pt>
                <c:pt idx="4081">
                  <c:v>40.81000000000045</c:v>
                </c:pt>
                <c:pt idx="4082">
                  <c:v>40.820000000000448</c:v>
                </c:pt>
                <c:pt idx="4083">
                  <c:v>40.830000000000446</c:v>
                </c:pt>
                <c:pt idx="4084">
                  <c:v>40.840000000000444</c:v>
                </c:pt>
                <c:pt idx="4085">
                  <c:v>40.850000000000442</c:v>
                </c:pt>
                <c:pt idx="4086">
                  <c:v>40.86000000000044</c:v>
                </c:pt>
                <c:pt idx="4087">
                  <c:v>40.870000000000438</c:v>
                </c:pt>
                <c:pt idx="4088">
                  <c:v>40.880000000000436</c:v>
                </c:pt>
                <c:pt idx="4089">
                  <c:v>40.890000000000434</c:v>
                </c:pt>
                <c:pt idx="4090">
                  <c:v>40.900000000000432</c:v>
                </c:pt>
                <c:pt idx="4091">
                  <c:v>40.91000000000043</c:v>
                </c:pt>
                <c:pt idx="4092">
                  <c:v>40.920000000000428</c:v>
                </c:pt>
                <c:pt idx="4093">
                  <c:v>40.930000000000426</c:v>
                </c:pt>
                <c:pt idx="4094">
                  <c:v>40.940000000000424</c:v>
                </c:pt>
                <c:pt idx="4095">
                  <c:v>40.950000000000422</c:v>
                </c:pt>
                <c:pt idx="4096">
                  <c:v>40.96000000000042</c:v>
                </c:pt>
                <c:pt idx="4097">
                  <c:v>40.970000000000418</c:v>
                </c:pt>
                <c:pt idx="4098">
                  <c:v>40.980000000000416</c:v>
                </c:pt>
                <c:pt idx="4099">
                  <c:v>40.990000000000414</c:v>
                </c:pt>
                <c:pt idx="4100">
                  <c:v>41.000000000000412</c:v>
                </c:pt>
                <c:pt idx="4101">
                  <c:v>41.01000000000041</c:v>
                </c:pt>
                <c:pt idx="4102">
                  <c:v>41.020000000000408</c:v>
                </c:pt>
                <c:pt idx="4103">
                  <c:v>41.030000000000406</c:v>
                </c:pt>
                <c:pt idx="4104">
                  <c:v>41.040000000000404</c:v>
                </c:pt>
                <c:pt idx="4105">
                  <c:v>41.050000000000402</c:v>
                </c:pt>
                <c:pt idx="4106">
                  <c:v>41.0600000000004</c:v>
                </c:pt>
                <c:pt idx="4107">
                  <c:v>41.070000000000398</c:v>
                </c:pt>
                <c:pt idx="4108">
                  <c:v>41.080000000000396</c:v>
                </c:pt>
                <c:pt idx="4109">
                  <c:v>41.090000000000394</c:v>
                </c:pt>
                <c:pt idx="4110">
                  <c:v>41.100000000000392</c:v>
                </c:pt>
                <c:pt idx="4111">
                  <c:v>41.11000000000039</c:v>
                </c:pt>
                <c:pt idx="4112">
                  <c:v>41.120000000000388</c:v>
                </c:pt>
                <c:pt idx="4113">
                  <c:v>41.130000000000386</c:v>
                </c:pt>
                <c:pt idx="4114">
                  <c:v>41.140000000000384</c:v>
                </c:pt>
                <c:pt idx="4115">
                  <c:v>41.150000000000382</c:v>
                </c:pt>
                <c:pt idx="4116">
                  <c:v>41.16000000000038</c:v>
                </c:pt>
                <c:pt idx="4117">
                  <c:v>41.170000000000378</c:v>
                </c:pt>
                <c:pt idx="4118">
                  <c:v>41.180000000000376</c:v>
                </c:pt>
                <c:pt idx="4119">
                  <c:v>41.190000000000374</c:v>
                </c:pt>
                <c:pt idx="4120">
                  <c:v>41.200000000000372</c:v>
                </c:pt>
                <c:pt idx="4121">
                  <c:v>41.21000000000037</c:v>
                </c:pt>
                <c:pt idx="4122">
                  <c:v>41.220000000000368</c:v>
                </c:pt>
                <c:pt idx="4123">
                  <c:v>41.230000000000366</c:v>
                </c:pt>
                <c:pt idx="4124">
                  <c:v>41.240000000000364</c:v>
                </c:pt>
                <c:pt idx="4125">
                  <c:v>41.250000000000362</c:v>
                </c:pt>
                <c:pt idx="4126">
                  <c:v>41.26000000000036</c:v>
                </c:pt>
                <c:pt idx="4127">
                  <c:v>41.270000000000358</c:v>
                </c:pt>
                <c:pt idx="4128">
                  <c:v>41.280000000000356</c:v>
                </c:pt>
                <c:pt idx="4129">
                  <c:v>41.290000000000354</c:v>
                </c:pt>
                <c:pt idx="4130">
                  <c:v>41.300000000000352</c:v>
                </c:pt>
                <c:pt idx="4131">
                  <c:v>41.31000000000035</c:v>
                </c:pt>
                <c:pt idx="4132">
                  <c:v>41.320000000000348</c:v>
                </c:pt>
                <c:pt idx="4133">
                  <c:v>41.330000000000346</c:v>
                </c:pt>
                <c:pt idx="4134">
                  <c:v>41.340000000000344</c:v>
                </c:pt>
                <c:pt idx="4135">
                  <c:v>41.350000000000342</c:v>
                </c:pt>
                <c:pt idx="4136">
                  <c:v>41.36000000000034</c:v>
                </c:pt>
                <c:pt idx="4137">
                  <c:v>41.370000000000339</c:v>
                </c:pt>
                <c:pt idx="4138">
                  <c:v>41.380000000000337</c:v>
                </c:pt>
                <c:pt idx="4139">
                  <c:v>41.390000000000335</c:v>
                </c:pt>
                <c:pt idx="4140">
                  <c:v>41.400000000000333</c:v>
                </c:pt>
                <c:pt idx="4141">
                  <c:v>41.410000000000331</c:v>
                </c:pt>
                <c:pt idx="4142">
                  <c:v>41.420000000000329</c:v>
                </c:pt>
                <c:pt idx="4143">
                  <c:v>41.430000000000327</c:v>
                </c:pt>
                <c:pt idx="4144">
                  <c:v>41.440000000000325</c:v>
                </c:pt>
                <c:pt idx="4145">
                  <c:v>41.450000000000323</c:v>
                </c:pt>
                <c:pt idx="4146">
                  <c:v>41.460000000000321</c:v>
                </c:pt>
                <c:pt idx="4147">
                  <c:v>41.470000000000319</c:v>
                </c:pt>
                <c:pt idx="4148">
                  <c:v>41.480000000000317</c:v>
                </c:pt>
                <c:pt idx="4149">
                  <c:v>41.490000000000315</c:v>
                </c:pt>
                <c:pt idx="4150">
                  <c:v>41.500000000000313</c:v>
                </c:pt>
                <c:pt idx="4151">
                  <c:v>41.510000000000311</c:v>
                </c:pt>
                <c:pt idx="4152">
                  <c:v>41.520000000000309</c:v>
                </c:pt>
                <c:pt idx="4153">
                  <c:v>41.530000000000307</c:v>
                </c:pt>
                <c:pt idx="4154">
                  <c:v>41.540000000000305</c:v>
                </c:pt>
                <c:pt idx="4155">
                  <c:v>41.550000000000303</c:v>
                </c:pt>
                <c:pt idx="4156">
                  <c:v>41.560000000000301</c:v>
                </c:pt>
                <c:pt idx="4157">
                  <c:v>41.570000000000299</c:v>
                </c:pt>
                <c:pt idx="4158">
                  <c:v>41.580000000000297</c:v>
                </c:pt>
                <c:pt idx="4159">
                  <c:v>41.590000000000295</c:v>
                </c:pt>
                <c:pt idx="4160">
                  <c:v>41.600000000000293</c:v>
                </c:pt>
                <c:pt idx="4161">
                  <c:v>41.610000000000291</c:v>
                </c:pt>
                <c:pt idx="4162">
                  <c:v>41.620000000000289</c:v>
                </c:pt>
                <c:pt idx="4163">
                  <c:v>41.630000000000287</c:v>
                </c:pt>
                <c:pt idx="4164">
                  <c:v>41.640000000000285</c:v>
                </c:pt>
                <c:pt idx="4165">
                  <c:v>41.650000000000283</c:v>
                </c:pt>
                <c:pt idx="4166">
                  <c:v>41.660000000000281</c:v>
                </c:pt>
                <c:pt idx="4167">
                  <c:v>41.670000000000279</c:v>
                </c:pt>
                <c:pt idx="4168">
                  <c:v>41.680000000000277</c:v>
                </c:pt>
                <c:pt idx="4169">
                  <c:v>41.690000000000275</c:v>
                </c:pt>
                <c:pt idx="4170">
                  <c:v>41.700000000000273</c:v>
                </c:pt>
                <c:pt idx="4171">
                  <c:v>41.710000000000271</c:v>
                </c:pt>
                <c:pt idx="4172">
                  <c:v>41.720000000000269</c:v>
                </c:pt>
                <c:pt idx="4173">
                  <c:v>41.730000000000267</c:v>
                </c:pt>
                <c:pt idx="4174">
                  <c:v>41.740000000000265</c:v>
                </c:pt>
                <c:pt idx="4175">
                  <c:v>41.750000000000263</c:v>
                </c:pt>
                <c:pt idx="4176">
                  <c:v>41.760000000000261</c:v>
                </c:pt>
                <c:pt idx="4177">
                  <c:v>41.770000000000259</c:v>
                </c:pt>
                <c:pt idx="4178">
                  <c:v>41.780000000000257</c:v>
                </c:pt>
                <c:pt idx="4179">
                  <c:v>41.790000000000255</c:v>
                </c:pt>
                <c:pt idx="4180">
                  <c:v>41.800000000000253</c:v>
                </c:pt>
                <c:pt idx="4181">
                  <c:v>41.810000000000251</c:v>
                </c:pt>
                <c:pt idx="4182">
                  <c:v>41.820000000000249</c:v>
                </c:pt>
                <c:pt idx="4183">
                  <c:v>41.830000000000247</c:v>
                </c:pt>
                <c:pt idx="4184">
                  <c:v>41.840000000000245</c:v>
                </c:pt>
                <c:pt idx="4185">
                  <c:v>41.850000000000243</c:v>
                </c:pt>
                <c:pt idx="4186">
                  <c:v>41.860000000000241</c:v>
                </c:pt>
                <c:pt idx="4187">
                  <c:v>41.870000000000239</c:v>
                </c:pt>
                <c:pt idx="4188">
                  <c:v>41.880000000000237</c:v>
                </c:pt>
                <c:pt idx="4189">
                  <c:v>41.890000000000235</c:v>
                </c:pt>
                <c:pt idx="4190">
                  <c:v>41.900000000000233</c:v>
                </c:pt>
                <c:pt idx="4191">
                  <c:v>41.910000000000231</c:v>
                </c:pt>
                <c:pt idx="4192">
                  <c:v>41.920000000000229</c:v>
                </c:pt>
                <c:pt idx="4193">
                  <c:v>41.930000000000227</c:v>
                </c:pt>
                <c:pt idx="4194">
                  <c:v>41.940000000000225</c:v>
                </c:pt>
                <c:pt idx="4195">
                  <c:v>41.950000000000223</c:v>
                </c:pt>
                <c:pt idx="4196">
                  <c:v>41.960000000000221</c:v>
                </c:pt>
                <c:pt idx="4197">
                  <c:v>41.970000000000219</c:v>
                </c:pt>
                <c:pt idx="4198">
                  <c:v>41.980000000000217</c:v>
                </c:pt>
                <c:pt idx="4199">
                  <c:v>41.990000000000215</c:v>
                </c:pt>
                <c:pt idx="4200">
                  <c:v>42.000000000000213</c:v>
                </c:pt>
                <c:pt idx="4201">
                  <c:v>42.010000000000211</c:v>
                </c:pt>
                <c:pt idx="4202">
                  <c:v>42.020000000000209</c:v>
                </c:pt>
                <c:pt idx="4203">
                  <c:v>42.030000000000207</c:v>
                </c:pt>
                <c:pt idx="4204">
                  <c:v>42.040000000000205</c:v>
                </c:pt>
                <c:pt idx="4205">
                  <c:v>42.050000000000203</c:v>
                </c:pt>
                <c:pt idx="4206">
                  <c:v>42.060000000000201</c:v>
                </c:pt>
                <c:pt idx="4207">
                  <c:v>42.070000000000199</c:v>
                </c:pt>
                <c:pt idx="4208">
                  <c:v>42.080000000000197</c:v>
                </c:pt>
                <c:pt idx="4209">
                  <c:v>42.090000000000195</c:v>
                </c:pt>
                <c:pt idx="4210">
                  <c:v>42.100000000000193</c:v>
                </c:pt>
                <c:pt idx="4211">
                  <c:v>42.110000000000191</c:v>
                </c:pt>
                <c:pt idx="4212">
                  <c:v>42.120000000000189</c:v>
                </c:pt>
                <c:pt idx="4213">
                  <c:v>42.130000000000187</c:v>
                </c:pt>
                <c:pt idx="4214">
                  <c:v>42.140000000000185</c:v>
                </c:pt>
                <c:pt idx="4215">
                  <c:v>42.150000000000183</c:v>
                </c:pt>
                <c:pt idx="4216">
                  <c:v>42.160000000000181</c:v>
                </c:pt>
                <c:pt idx="4217">
                  <c:v>42.170000000000179</c:v>
                </c:pt>
                <c:pt idx="4218">
                  <c:v>42.180000000000177</c:v>
                </c:pt>
                <c:pt idx="4219">
                  <c:v>42.190000000000175</c:v>
                </c:pt>
                <c:pt idx="4220">
                  <c:v>42.200000000000173</c:v>
                </c:pt>
                <c:pt idx="4221">
                  <c:v>42.210000000000171</c:v>
                </c:pt>
                <c:pt idx="4222">
                  <c:v>42.220000000000169</c:v>
                </c:pt>
                <c:pt idx="4223">
                  <c:v>42.230000000000167</c:v>
                </c:pt>
                <c:pt idx="4224">
                  <c:v>42.240000000000165</c:v>
                </c:pt>
                <c:pt idx="4225">
                  <c:v>42.250000000000163</c:v>
                </c:pt>
                <c:pt idx="4226">
                  <c:v>42.260000000000161</c:v>
                </c:pt>
                <c:pt idx="4227">
                  <c:v>42.270000000000159</c:v>
                </c:pt>
                <c:pt idx="4228">
                  <c:v>42.280000000000157</c:v>
                </c:pt>
                <c:pt idx="4229">
                  <c:v>42.290000000000155</c:v>
                </c:pt>
                <c:pt idx="4230">
                  <c:v>42.300000000000153</c:v>
                </c:pt>
                <c:pt idx="4231">
                  <c:v>42.310000000000151</c:v>
                </c:pt>
                <c:pt idx="4232">
                  <c:v>42.320000000000149</c:v>
                </c:pt>
                <c:pt idx="4233">
                  <c:v>42.330000000000148</c:v>
                </c:pt>
                <c:pt idx="4234">
                  <c:v>42.340000000000146</c:v>
                </c:pt>
                <c:pt idx="4235">
                  <c:v>42.350000000000144</c:v>
                </c:pt>
                <c:pt idx="4236">
                  <c:v>42.360000000000142</c:v>
                </c:pt>
                <c:pt idx="4237">
                  <c:v>42.37000000000014</c:v>
                </c:pt>
                <c:pt idx="4238">
                  <c:v>42.380000000000138</c:v>
                </c:pt>
                <c:pt idx="4239">
                  <c:v>42.390000000000136</c:v>
                </c:pt>
                <c:pt idx="4240">
                  <c:v>42.400000000000134</c:v>
                </c:pt>
                <c:pt idx="4241">
                  <c:v>42.410000000000132</c:v>
                </c:pt>
                <c:pt idx="4242">
                  <c:v>42.42000000000013</c:v>
                </c:pt>
                <c:pt idx="4243">
                  <c:v>42.430000000000128</c:v>
                </c:pt>
                <c:pt idx="4244">
                  <c:v>42.440000000000126</c:v>
                </c:pt>
                <c:pt idx="4245">
                  <c:v>42.450000000000124</c:v>
                </c:pt>
                <c:pt idx="4246">
                  <c:v>42.460000000000122</c:v>
                </c:pt>
                <c:pt idx="4247">
                  <c:v>42.47000000000012</c:v>
                </c:pt>
                <c:pt idx="4248">
                  <c:v>42.480000000000118</c:v>
                </c:pt>
                <c:pt idx="4249">
                  <c:v>42.490000000000116</c:v>
                </c:pt>
                <c:pt idx="4250">
                  <c:v>42.500000000000114</c:v>
                </c:pt>
                <c:pt idx="4251">
                  <c:v>42.510000000000112</c:v>
                </c:pt>
                <c:pt idx="4252">
                  <c:v>42.52000000000011</c:v>
                </c:pt>
                <c:pt idx="4253">
                  <c:v>42.530000000000108</c:v>
                </c:pt>
                <c:pt idx="4254">
                  <c:v>42.540000000000106</c:v>
                </c:pt>
                <c:pt idx="4255">
                  <c:v>42.550000000000104</c:v>
                </c:pt>
                <c:pt idx="4256">
                  <c:v>42.560000000000102</c:v>
                </c:pt>
                <c:pt idx="4257">
                  <c:v>42.5700000000001</c:v>
                </c:pt>
                <c:pt idx="4258">
                  <c:v>42.580000000000098</c:v>
                </c:pt>
                <c:pt idx="4259">
                  <c:v>42.590000000000096</c:v>
                </c:pt>
                <c:pt idx="4260">
                  <c:v>42.600000000000094</c:v>
                </c:pt>
                <c:pt idx="4261">
                  <c:v>42.610000000000092</c:v>
                </c:pt>
                <c:pt idx="4262">
                  <c:v>42.62000000000009</c:v>
                </c:pt>
                <c:pt idx="4263">
                  <c:v>42.630000000000088</c:v>
                </c:pt>
                <c:pt idx="4264">
                  <c:v>42.640000000000086</c:v>
                </c:pt>
                <c:pt idx="4265">
                  <c:v>42.650000000000084</c:v>
                </c:pt>
                <c:pt idx="4266">
                  <c:v>42.660000000000082</c:v>
                </c:pt>
                <c:pt idx="4267">
                  <c:v>42.67000000000008</c:v>
                </c:pt>
                <c:pt idx="4268">
                  <c:v>42.680000000000078</c:v>
                </c:pt>
                <c:pt idx="4269">
                  <c:v>42.690000000000076</c:v>
                </c:pt>
                <c:pt idx="4270">
                  <c:v>42.700000000000074</c:v>
                </c:pt>
                <c:pt idx="4271">
                  <c:v>42.710000000000072</c:v>
                </c:pt>
                <c:pt idx="4272">
                  <c:v>42.72000000000007</c:v>
                </c:pt>
                <c:pt idx="4273">
                  <c:v>42.730000000000068</c:v>
                </c:pt>
                <c:pt idx="4274">
                  <c:v>42.740000000000066</c:v>
                </c:pt>
                <c:pt idx="4275">
                  <c:v>42.750000000000064</c:v>
                </c:pt>
                <c:pt idx="4276">
                  <c:v>42.760000000000062</c:v>
                </c:pt>
                <c:pt idx="4277">
                  <c:v>42.77000000000006</c:v>
                </c:pt>
                <c:pt idx="4278">
                  <c:v>42.780000000000058</c:v>
                </c:pt>
                <c:pt idx="4279">
                  <c:v>42.790000000000056</c:v>
                </c:pt>
                <c:pt idx="4280">
                  <c:v>42.800000000000054</c:v>
                </c:pt>
                <c:pt idx="4281">
                  <c:v>42.810000000000052</c:v>
                </c:pt>
                <c:pt idx="4282">
                  <c:v>42.82000000000005</c:v>
                </c:pt>
                <c:pt idx="4283">
                  <c:v>42.830000000000048</c:v>
                </c:pt>
                <c:pt idx="4284">
                  <c:v>42.840000000000046</c:v>
                </c:pt>
                <c:pt idx="4285">
                  <c:v>42.850000000000044</c:v>
                </c:pt>
                <c:pt idx="4286">
                  <c:v>42.860000000000042</c:v>
                </c:pt>
                <c:pt idx="4287">
                  <c:v>42.87000000000004</c:v>
                </c:pt>
                <c:pt idx="4288">
                  <c:v>42.880000000000038</c:v>
                </c:pt>
                <c:pt idx="4289">
                  <c:v>42.890000000000036</c:v>
                </c:pt>
                <c:pt idx="4290">
                  <c:v>42.900000000000034</c:v>
                </c:pt>
                <c:pt idx="4291">
                  <c:v>42.910000000000032</c:v>
                </c:pt>
                <c:pt idx="4292">
                  <c:v>42.92000000000003</c:v>
                </c:pt>
                <c:pt idx="4293">
                  <c:v>42.930000000000028</c:v>
                </c:pt>
                <c:pt idx="4294">
                  <c:v>42.940000000000026</c:v>
                </c:pt>
                <c:pt idx="4295">
                  <c:v>42.950000000000024</c:v>
                </c:pt>
                <c:pt idx="4296">
                  <c:v>42.960000000000022</c:v>
                </c:pt>
                <c:pt idx="4297">
                  <c:v>42.97000000000002</c:v>
                </c:pt>
                <c:pt idx="4298">
                  <c:v>42.980000000000018</c:v>
                </c:pt>
                <c:pt idx="4299">
                  <c:v>42.990000000000016</c:v>
                </c:pt>
                <c:pt idx="4300">
                  <c:v>43.000000000000014</c:v>
                </c:pt>
                <c:pt idx="4301">
                  <c:v>43.010000000000012</c:v>
                </c:pt>
                <c:pt idx="4302">
                  <c:v>43.02000000000001</c:v>
                </c:pt>
                <c:pt idx="4303">
                  <c:v>43.030000000000008</c:v>
                </c:pt>
                <c:pt idx="4304">
                  <c:v>43.040000000000006</c:v>
                </c:pt>
                <c:pt idx="4305">
                  <c:v>43.050000000000004</c:v>
                </c:pt>
                <c:pt idx="4306">
                  <c:v>43.06</c:v>
                </c:pt>
                <c:pt idx="4307">
                  <c:v>43.07</c:v>
                </c:pt>
                <c:pt idx="4308">
                  <c:v>43.08</c:v>
                </c:pt>
                <c:pt idx="4309">
                  <c:v>43.089999999999996</c:v>
                </c:pt>
                <c:pt idx="4310">
                  <c:v>43.099999999999994</c:v>
                </c:pt>
                <c:pt idx="4311">
                  <c:v>43.109999999999992</c:v>
                </c:pt>
                <c:pt idx="4312">
                  <c:v>43.11999999999999</c:v>
                </c:pt>
                <c:pt idx="4313">
                  <c:v>43.129999999999988</c:v>
                </c:pt>
                <c:pt idx="4314">
                  <c:v>43.139999999999986</c:v>
                </c:pt>
                <c:pt idx="4315">
                  <c:v>43.149999999999984</c:v>
                </c:pt>
                <c:pt idx="4316">
                  <c:v>43.159999999999982</c:v>
                </c:pt>
                <c:pt idx="4317">
                  <c:v>43.16999999999998</c:v>
                </c:pt>
                <c:pt idx="4318">
                  <c:v>43.179999999999978</c:v>
                </c:pt>
                <c:pt idx="4319">
                  <c:v>43.189999999999976</c:v>
                </c:pt>
                <c:pt idx="4320">
                  <c:v>43.199999999999974</c:v>
                </c:pt>
                <c:pt idx="4321">
                  <c:v>43.209999999999972</c:v>
                </c:pt>
                <c:pt idx="4322">
                  <c:v>43.21999999999997</c:v>
                </c:pt>
                <c:pt idx="4323">
                  <c:v>43.229999999999968</c:v>
                </c:pt>
                <c:pt idx="4324">
                  <c:v>43.239999999999966</c:v>
                </c:pt>
                <c:pt idx="4325">
                  <c:v>43.249999999999964</c:v>
                </c:pt>
                <c:pt idx="4326">
                  <c:v>43.259999999999962</c:v>
                </c:pt>
                <c:pt idx="4327">
                  <c:v>43.26999999999996</c:v>
                </c:pt>
                <c:pt idx="4328">
                  <c:v>43.279999999999959</c:v>
                </c:pt>
                <c:pt idx="4329">
                  <c:v>43.289999999999957</c:v>
                </c:pt>
                <c:pt idx="4330">
                  <c:v>43.299999999999955</c:v>
                </c:pt>
                <c:pt idx="4331">
                  <c:v>43.309999999999953</c:v>
                </c:pt>
                <c:pt idx="4332">
                  <c:v>43.319999999999951</c:v>
                </c:pt>
                <c:pt idx="4333">
                  <c:v>43.329999999999949</c:v>
                </c:pt>
                <c:pt idx="4334">
                  <c:v>43.339999999999947</c:v>
                </c:pt>
                <c:pt idx="4335">
                  <c:v>43.349999999999945</c:v>
                </c:pt>
                <c:pt idx="4336">
                  <c:v>43.359999999999943</c:v>
                </c:pt>
                <c:pt idx="4337">
                  <c:v>43.369999999999941</c:v>
                </c:pt>
                <c:pt idx="4338">
                  <c:v>43.379999999999939</c:v>
                </c:pt>
                <c:pt idx="4339">
                  <c:v>43.389999999999937</c:v>
                </c:pt>
                <c:pt idx="4340">
                  <c:v>43.399999999999935</c:v>
                </c:pt>
                <c:pt idx="4341">
                  <c:v>43.409999999999933</c:v>
                </c:pt>
                <c:pt idx="4342">
                  <c:v>43.419999999999931</c:v>
                </c:pt>
                <c:pt idx="4343">
                  <c:v>43.429999999999929</c:v>
                </c:pt>
                <c:pt idx="4344">
                  <c:v>43.439999999999927</c:v>
                </c:pt>
                <c:pt idx="4345">
                  <c:v>43.449999999999925</c:v>
                </c:pt>
                <c:pt idx="4346">
                  <c:v>43.459999999999923</c:v>
                </c:pt>
                <c:pt idx="4347">
                  <c:v>43.469999999999921</c:v>
                </c:pt>
                <c:pt idx="4348">
                  <c:v>43.479999999999919</c:v>
                </c:pt>
                <c:pt idx="4349">
                  <c:v>43.489999999999917</c:v>
                </c:pt>
                <c:pt idx="4350">
                  <c:v>43.499999999999915</c:v>
                </c:pt>
                <c:pt idx="4351">
                  <c:v>43.509999999999913</c:v>
                </c:pt>
                <c:pt idx="4352">
                  <c:v>43.519999999999911</c:v>
                </c:pt>
                <c:pt idx="4353">
                  <c:v>43.529999999999909</c:v>
                </c:pt>
                <c:pt idx="4354">
                  <c:v>43.539999999999907</c:v>
                </c:pt>
                <c:pt idx="4355">
                  <c:v>43.549999999999905</c:v>
                </c:pt>
                <c:pt idx="4356">
                  <c:v>43.559999999999903</c:v>
                </c:pt>
                <c:pt idx="4357">
                  <c:v>43.569999999999901</c:v>
                </c:pt>
                <c:pt idx="4358">
                  <c:v>43.579999999999899</c:v>
                </c:pt>
                <c:pt idx="4359">
                  <c:v>43.589999999999897</c:v>
                </c:pt>
                <c:pt idx="4360">
                  <c:v>43.599999999999895</c:v>
                </c:pt>
                <c:pt idx="4361">
                  <c:v>43.609999999999893</c:v>
                </c:pt>
                <c:pt idx="4362">
                  <c:v>43.619999999999891</c:v>
                </c:pt>
                <c:pt idx="4363">
                  <c:v>43.629999999999889</c:v>
                </c:pt>
                <c:pt idx="4364">
                  <c:v>43.639999999999887</c:v>
                </c:pt>
                <c:pt idx="4365">
                  <c:v>43.649999999999885</c:v>
                </c:pt>
                <c:pt idx="4366">
                  <c:v>43.659999999999883</c:v>
                </c:pt>
                <c:pt idx="4367">
                  <c:v>43.669999999999881</c:v>
                </c:pt>
                <c:pt idx="4368">
                  <c:v>43.679999999999879</c:v>
                </c:pt>
                <c:pt idx="4369">
                  <c:v>43.689999999999877</c:v>
                </c:pt>
                <c:pt idx="4370">
                  <c:v>43.699999999999875</c:v>
                </c:pt>
                <c:pt idx="4371">
                  <c:v>43.709999999999873</c:v>
                </c:pt>
                <c:pt idx="4372">
                  <c:v>43.719999999999871</c:v>
                </c:pt>
                <c:pt idx="4373">
                  <c:v>43.729999999999869</c:v>
                </c:pt>
                <c:pt idx="4374">
                  <c:v>43.739999999999867</c:v>
                </c:pt>
                <c:pt idx="4375">
                  <c:v>43.749999999999865</c:v>
                </c:pt>
                <c:pt idx="4376">
                  <c:v>43.759999999999863</c:v>
                </c:pt>
                <c:pt idx="4377">
                  <c:v>43.769999999999861</c:v>
                </c:pt>
                <c:pt idx="4378">
                  <c:v>43.779999999999859</c:v>
                </c:pt>
                <c:pt idx="4379">
                  <c:v>43.789999999999857</c:v>
                </c:pt>
                <c:pt idx="4380">
                  <c:v>43.799999999999855</c:v>
                </c:pt>
                <c:pt idx="4381">
                  <c:v>43.809999999999853</c:v>
                </c:pt>
                <c:pt idx="4382">
                  <c:v>43.819999999999851</c:v>
                </c:pt>
                <c:pt idx="4383">
                  <c:v>43.829999999999849</c:v>
                </c:pt>
                <c:pt idx="4384">
                  <c:v>43.839999999999847</c:v>
                </c:pt>
                <c:pt idx="4385">
                  <c:v>43.849999999999845</c:v>
                </c:pt>
                <c:pt idx="4386">
                  <c:v>43.859999999999843</c:v>
                </c:pt>
                <c:pt idx="4387">
                  <c:v>43.869999999999841</c:v>
                </c:pt>
                <c:pt idx="4388">
                  <c:v>43.879999999999839</c:v>
                </c:pt>
                <c:pt idx="4389">
                  <c:v>43.889999999999837</c:v>
                </c:pt>
                <c:pt idx="4390">
                  <c:v>43.899999999999835</c:v>
                </c:pt>
                <c:pt idx="4391">
                  <c:v>43.909999999999833</c:v>
                </c:pt>
                <c:pt idx="4392">
                  <c:v>43.919999999999831</c:v>
                </c:pt>
                <c:pt idx="4393">
                  <c:v>43.929999999999829</c:v>
                </c:pt>
                <c:pt idx="4394">
                  <c:v>43.939999999999827</c:v>
                </c:pt>
                <c:pt idx="4395">
                  <c:v>43.949999999999825</c:v>
                </c:pt>
                <c:pt idx="4396">
                  <c:v>43.959999999999823</c:v>
                </c:pt>
                <c:pt idx="4397">
                  <c:v>43.969999999999821</c:v>
                </c:pt>
                <c:pt idx="4398">
                  <c:v>43.979999999999819</c:v>
                </c:pt>
                <c:pt idx="4399">
                  <c:v>43.989999999999817</c:v>
                </c:pt>
                <c:pt idx="4400">
                  <c:v>43.999999999999815</c:v>
                </c:pt>
                <c:pt idx="4401">
                  <c:v>44.009999999999813</c:v>
                </c:pt>
                <c:pt idx="4402">
                  <c:v>44.019999999999811</c:v>
                </c:pt>
                <c:pt idx="4403">
                  <c:v>44.029999999999809</c:v>
                </c:pt>
                <c:pt idx="4404">
                  <c:v>44.039999999999807</c:v>
                </c:pt>
                <c:pt idx="4405">
                  <c:v>44.049999999999805</c:v>
                </c:pt>
                <c:pt idx="4406">
                  <c:v>44.059999999999803</c:v>
                </c:pt>
                <c:pt idx="4407">
                  <c:v>44.069999999999801</c:v>
                </c:pt>
                <c:pt idx="4408">
                  <c:v>44.079999999999799</c:v>
                </c:pt>
                <c:pt idx="4409">
                  <c:v>44.089999999999797</c:v>
                </c:pt>
                <c:pt idx="4410">
                  <c:v>44.099999999999795</c:v>
                </c:pt>
                <c:pt idx="4411">
                  <c:v>44.109999999999793</c:v>
                </c:pt>
                <c:pt idx="4412">
                  <c:v>44.119999999999791</c:v>
                </c:pt>
                <c:pt idx="4413">
                  <c:v>44.129999999999789</c:v>
                </c:pt>
                <c:pt idx="4414">
                  <c:v>44.139999999999787</c:v>
                </c:pt>
                <c:pt idx="4415">
                  <c:v>44.149999999999785</c:v>
                </c:pt>
                <c:pt idx="4416">
                  <c:v>44.159999999999783</c:v>
                </c:pt>
                <c:pt idx="4417">
                  <c:v>44.169999999999781</c:v>
                </c:pt>
                <c:pt idx="4418">
                  <c:v>44.179999999999779</c:v>
                </c:pt>
                <c:pt idx="4419">
                  <c:v>44.189999999999777</c:v>
                </c:pt>
                <c:pt idx="4420">
                  <c:v>44.199999999999775</c:v>
                </c:pt>
                <c:pt idx="4421">
                  <c:v>44.209999999999773</c:v>
                </c:pt>
                <c:pt idx="4422">
                  <c:v>44.219999999999771</c:v>
                </c:pt>
                <c:pt idx="4423">
                  <c:v>44.229999999999769</c:v>
                </c:pt>
                <c:pt idx="4424">
                  <c:v>44.239999999999768</c:v>
                </c:pt>
                <c:pt idx="4425">
                  <c:v>44.249999999999766</c:v>
                </c:pt>
                <c:pt idx="4426">
                  <c:v>44.259999999999764</c:v>
                </c:pt>
                <c:pt idx="4427">
                  <c:v>44.269999999999762</c:v>
                </c:pt>
                <c:pt idx="4428">
                  <c:v>44.27999999999976</c:v>
                </c:pt>
                <c:pt idx="4429">
                  <c:v>44.289999999999758</c:v>
                </c:pt>
                <c:pt idx="4430">
                  <c:v>44.299999999999756</c:v>
                </c:pt>
                <c:pt idx="4431">
                  <c:v>44.309999999999754</c:v>
                </c:pt>
                <c:pt idx="4432">
                  <c:v>44.319999999999752</c:v>
                </c:pt>
                <c:pt idx="4433">
                  <c:v>44.32999999999975</c:v>
                </c:pt>
                <c:pt idx="4434">
                  <c:v>44.339999999999748</c:v>
                </c:pt>
                <c:pt idx="4435">
                  <c:v>44.349999999999746</c:v>
                </c:pt>
                <c:pt idx="4436">
                  <c:v>44.359999999999744</c:v>
                </c:pt>
                <c:pt idx="4437">
                  <c:v>44.369999999999742</c:v>
                </c:pt>
                <c:pt idx="4438">
                  <c:v>44.37999999999974</c:v>
                </c:pt>
                <c:pt idx="4439">
                  <c:v>44.389999999999738</c:v>
                </c:pt>
                <c:pt idx="4440">
                  <c:v>44.399999999999736</c:v>
                </c:pt>
                <c:pt idx="4441">
                  <c:v>44.409999999999734</c:v>
                </c:pt>
                <c:pt idx="4442">
                  <c:v>44.419999999999732</c:v>
                </c:pt>
                <c:pt idx="4443">
                  <c:v>44.42999999999973</c:v>
                </c:pt>
                <c:pt idx="4444">
                  <c:v>44.439999999999728</c:v>
                </c:pt>
                <c:pt idx="4445">
                  <c:v>44.449999999999726</c:v>
                </c:pt>
                <c:pt idx="4446">
                  <c:v>44.459999999999724</c:v>
                </c:pt>
                <c:pt idx="4447">
                  <c:v>44.469999999999722</c:v>
                </c:pt>
                <c:pt idx="4448">
                  <c:v>44.47999999999972</c:v>
                </c:pt>
                <c:pt idx="4449">
                  <c:v>44.489999999999718</c:v>
                </c:pt>
                <c:pt idx="4450">
                  <c:v>44.499999999999716</c:v>
                </c:pt>
                <c:pt idx="4451">
                  <c:v>44.509999999999714</c:v>
                </c:pt>
                <c:pt idx="4452">
                  <c:v>44.519999999999712</c:v>
                </c:pt>
                <c:pt idx="4453">
                  <c:v>44.52999999999971</c:v>
                </c:pt>
                <c:pt idx="4454">
                  <c:v>44.539999999999708</c:v>
                </c:pt>
                <c:pt idx="4455">
                  <c:v>44.549999999999706</c:v>
                </c:pt>
                <c:pt idx="4456">
                  <c:v>44.559999999999704</c:v>
                </c:pt>
                <c:pt idx="4457">
                  <c:v>44.569999999999702</c:v>
                </c:pt>
                <c:pt idx="4458">
                  <c:v>44.5799999999997</c:v>
                </c:pt>
                <c:pt idx="4459">
                  <c:v>44.589999999999698</c:v>
                </c:pt>
                <c:pt idx="4460">
                  <c:v>44.599999999999696</c:v>
                </c:pt>
                <c:pt idx="4461">
                  <c:v>44.609999999999694</c:v>
                </c:pt>
                <c:pt idx="4462">
                  <c:v>44.619999999999692</c:v>
                </c:pt>
                <c:pt idx="4463">
                  <c:v>44.62999999999969</c:v>
                </c:pt>
                <c:pt idx="4464">
                  <c:v>44.639999999999688</c:v>
                </c:pt>
                <c:pt idx="4465">
                  <c:v>44.649999999999686</c:v>
                </c:pt>
                <c:pt idx="4466">
                  <c:v>44.659999999999684</c:v>
                </c:pt>
                <c:pt idx="4467">
                  <c:v>44.669999999999682</c:v>
                </c:pt>
                <c:pt idx="4468">
                  <c:v>44.67999999999968</c:v>
                </c:pt>
                <c:pt idx="4469">
                  <c:v>44.689999999999678</c:v>
                </c:pt>
                <c:pt idx="4470">
                  <c:v>44.699999999999676</c:v>
                </c:pt>
                <c:pt idx="4471">
                  <c:v>44.709999999999674</c:v>
                </c:pt>
                <c:pt idx="4472">
                  <c:v>44.719999999999672</c:v>
                </c:pt>
                <c:pt idx="4473">
                  <c:v>44.72999999999967</c:v>
                </c:pt>
                <c:pt idx="4474">
                  <c:v>44.739999999999668</c:v>
                </c:pt>
                <c:pt idx="4475">
                  <c:v>44.749999999999666</c:v>
                </c:pt>
                <c:pt idx="4476">
                  <c:v>44.759999999999664</c:v>
                </c:pt>
                <c:pt idx="4477">
                  <c:v>44.769999999999662</c:v>
                </c:pt>
                <c:pt idx="4478">
                  <c:v>44.77999999999966</c:v>
                </c:pt>
                <c:pt idx="4479">
                  <c:v>44.789999999999658</c:v>
                </c:pt>
                <c:pt idx="4480">
                  <c:v>44.799999999999656</c:v>
                </c:pt>
                <c:pt idx="4481">
                  <c:v>44.809999999999654</c:v>
                </c:pt>
                <c:pt idx="4482">
                  <c:v>44.819999999999652</c:v>
                </c:pt>
                <c:pt idx="4483">
                  <c:v>44.82999999999965</c:v>
                </c:pt>
                <c:pt idx="4484">
                  <c:v>44.839999999999648</c:v>
                </c:pt>
                <c:pt idx="4485">
                  <c:v>44.849999999999646</c:v>
                </c:pt>
                <c:pt idx="4486">
                  <c:v>44.859999999999644</c:v>
                </c:pt>
                <c:pt idx="4487">
                  <c:v>44.869999999999642</c:v>
                </c:pt>
                <c:pt idx="4488">
                  <c:v>44.87999999999964</c:v>
                </c:pt>
                <c:pt idx="4489">
                  <c:v>44.889999999999638</c:v>
                </c:pt>
                <c:pt idx="4490">
                  <c:v>44.899999999999636</c:v>
                </c:pt>
                <c:pt idx="4491">
                  <c:v>44.909999999999634</c:v>
                </c:pt>
                <c:pt idx="4492">
                  <c:v>44.919999999999632</c:v>
                </c:pt>
                <c:pt idx="4493">
                  <c:v>44.92999999999963</c:v>
                </c:pt>
                <c:pt idx="4494">
                  <c:v>44.939999999999628</c:v>
                </c:pt>
                <c:pt idx="4495">
                  <c:v>44.949999999999626</c:v>
                </c:pt>
                <c:pt idx="4496">
                  <c:v>44.959999999999624</c:v>
                </c:pt>
                <c:pt idx="4497">
                  <c:v>44.969999999999622</c:v>
                </c:pt>
                <c:pt idx="4498">
                  <c:v>44.97999999999962</c:v>
                </c:pt>
                <c:pt idx="4499">
                  <c:v>44.989999999999618</c:v>
                </c:pt>
                <c:pt idx="4500">
                  <c:v>44.999999999999616</c:v>
                </c:pt>
                <c:pt idx="4501">
                  <c:v>45.009999999999614</c:v>
                </c:pt>
                <c:pt idx="4502">
                  <c:v>45.019999999999612</c:v>
                </c:pt>
                <c:pt idx="4503">
                  <c:v>45.02999999999961</c:v>
                </c:pt>
                <c:pt idx="4504">
                  <c:v>45.039999999999608</c:v>
                </c:pt>
                <c:pt idx="4505">
                  <c:v>45.049999999999606</c:v>
                </c:pt>
                <c:pt idx="4506">
                  <c:v>45.059999999999604</c:v>
                </c:pt>
                <c:pt idx="4507">
                  <c:v>45.069999999999602</c:v>
                </c:pt>
                <c:pt idx="4508">
                  <c:v>45.0799999999996</c:v>
                </c:pt>
                <c:pt idx="4509">
                  <c:v>45.089999999999598</c:v>
                </c:pt>
                <c:pt idx="4510">
                  <c:v>45.099999999999596</c:v>
                </c:pt>
                <c:pt idx="4511">
                  <c:v>45.109999999999594</c:v>
                </c:pt>
                <c:pt idx="4512">
                  <c:v>45.119999999999592</c:v>
                </c:pt>
                <c:pt idx="4513">
                  <c:v>45.12999999999959</c:v>
                </c:pt>
                <c:pt idx="4514">
                  <c:v>45.139999999999588</c:v>
                </c:pt>
                <c:pt idx="4515">
                  <c:v>45.149999999999586</c:v>
                </c:pt>
                <c:pt idx="4516">
                  <c:v>45.159999999999584</c:v>
                </c:pt>
                <c:pt idx="4517">
                  <c:v>45.169999999999582</c:v>
                </c:pt>
                <c:pt idx="4518">
                  <c:v>45.17999999999958</c:v>
                </c:pt>
                <c:pt idx="4519">
                  <c:v>45.189999999999579</c:v>
                </c:pt>
                <c:pt idx="4520">
                  <c:v>45.199999999999577</c:v>
                </c:pt>
                <c:pt idx="4521">
                  <c:v>45.209999999999575</c:v>
                </c:pt>
                <c:pt idx="4522">
                  <c:v>45.219999999999573</c:v>
                </c:pt>
                <c:pt idx="4523">
                  <c:v>45.229999999999571</c:v>
                </c:pt>
                <c:pt idx="4524">
                  <c:v>45.239999999999569</c:v>
                </c:pt>
                <c:pt idx="4525">
                  <c:v>45.249999999999567</c:v>
                </c:pt>
                <c:pt idx="4526">
                  <c:v>45.259999999999565</c:v>
                </c:pt>
                <c:pt idx="4527">
                  <c:v>45.269999999999563</c:v>
                </c:pt>
                <c:pt idx="4528">
                  <c:v>45.279999999999561</c:v>
                </c:pt>
                <c:pt idx="4529">
                  <c:v>45.289999999999559</c:v>
                </c:pt>
                <c:pt idx="4530">
                  <c:v>45.299999999999557</c:v>
                </c:pt>
                <c:pt idx="4531">
                  <c:v>45.309999999999555</c:v>
                </c:pt>
                <c:pt idx="4532">
                  <c:v>45.319999999999553</c:v>
                </c:pt>
                <c:pt idx="4533">
                  <c:v>45.329999999999551</c:v>
                </c:pt>
                <c:pt idx="4534">
                  <c:v>45.339999999999549</c:v>
                </c:pt>
                <c:pt idx="4535">
                  <c:v>45.349999999999547</c:v>
                </c:pt>
                <c:pt idx="4536">
                  <c:v>45.359999999999545</c:v>
                </c:pt>
                <c:pt idx="4537">
                  <c:v>45.369999999999543</c:v>
                </c:pt>
                <c:pt idx="4538">
                  <c:v>45.379999999999541</c:v>
                </c:pt>
                <c:pt idx="4539">
                  <c:v>45.389999999999539</c:v>
                </c:pt>
                <c:pt idx="4540">
                  <c:v>45.399999999999537</c:v>
                </c:pt>
                <c:pt idx="4541">
                  <c:v>45.409999999999535</c:v>
                </c:pt>
                <c:pt idx="4542">
                  <c:v>45.419999999999533</c:v>
                </c:pt>
                <c:pt idx="4543">
                  <c:v>45.429999999999531</c:v>
                </c:pt>
                <c:pt idx="4544">
                  <c:v>45.439999999999529</c:v>
                </c:pt>
                <c:pt idx="4545">
                  <c:v>45.449999999999527</c:v>
                </c:pt>
                <c:pt idx="4546">
                  <c:v>45.459999999999525</c:v>
                </c:pt>
                <c:pt idx="4547">
                  <c:v>45.469999999999523</c:v>
                </c:pt>
                <c:pt idx="4548">
                  <c:v>45.479999999999521</c:v>
                </c:pt>
                <c:pt idx="4549">
                  <c:v>45.489999999999519</c:v>
                </c:pt>
                <c:pt idx="4550">
                  <c:v>45.499999999999517</c:v>
                </c:pt>
                <c:pt idx="4551">
                  <c:v>45.509999999999515</c:v>
                </c:pt>
                <c:pt idx="4552">
                  <c:v>45.519999999999513</c:v>
                </c:pt>
                <c:pt idx="4553">
                  <c:v>45.529999999999511</c:v>
                </c:pt>
                <c:pt idx="4554">
                  <c:v>45.539999999999509</c:v>
                </c:pt>
                <c:pt idx="4555">
                  <c:v>45.549999999999507</c:v>
                </c:pt>
                <c:pt idx="4556">
                  <c:v>45.559999999999505</c:v>
                </c:pt>
                <c:pt idx="4557">
                  <c:v>45.569999999999503</c:v>
                </c:pt>
                <c:pt idx="4558">
                  <c:v>45.579999999999501</c:v>
                </c:pt>
                <c:pt idx="4559">
                  <c:v>45.589999999999499</c:v>
                </c:pt>
                <c:pt idx="4560">
                  <c:v>45.599999999999497</c:v>
                </c:pt>
                <c:pt idx="4561">
                  <c:v>45.609999999999495</c:v>
                </c:pt>
                <c:pt idx="4562">
                  <c:v>45.619999999999493</c:v>
                </c:pt>
                <c:pt idx="4563">
                  <c:v>45.629999999999491</c:v>
                </c:pt>
                <c:pt idx="4564">
                  <c:v>45.639999999999489</c:v>
                </c:pt>
                <c:pt idx="4565">
                  <c:v>45.649999999999487</c:v>
                </c:pt>
                <c:pt idx="4566">
                  <c:v>45.659999999999485</c:v>
                </c:pt>
                <c:pt idx="4567">
                  <c:v>45.669999999999483</c:v>
                </c:pt>
                <c:pt idx="4568">
                  <c:v>45.679999999999481</c:v>
                </c:pt>
                <c:pt idx="4569">
                  <c:v>45.689999999999479</c:v>
                </c:pt>
                <c:pt idx="4570">
                  <c:v>45.699999999999477</c:v>
                </c:pt>
                <c:pt idx="4571">
                  <c:v>45.709999999999475</c:v>
                </c:pt>
                <c:pt idx="4572">
                  <c:v>45.719999999999473</c:v>
                </c:pt>
                <c:pt idx="4573">
                  <c:v>45.729999999999471</c:v>
                </c:pt>
                <c:pt idx="4574">
                  <c:v>45.739999999999469</c:v>
                </c:pt>
                <c:pt idx="4575">
                  <c:v>45.749999999999467</c:v>
                </c:pt>
                <c:pt idx="4576">
                  <c:v>45.759999999999465</c:v>
                </c:pt>
                <c:pt idx="4577">
                  <c:v>45.769999999999463</c:v>
                </c:pt>
                <c:pt idx="4578">
                  <c:v>45.779999999999461</c:v>
                </c:pt>
                <c:pt idx="4579">
                  <c:v>45.789999999999459</c:v>
                </c:pt>
                <c:pt idx="4580">
                  <c:v>45.799999999999457</c:v>
                </c:pt>
                <c:pt idx="4581">
                  <c:v>45.809999999999455</c:v>
                </c:pt>
                <c:pt idx="4582">
                  <c:v>45.819999999999453</c:v>
                </c:pt>
                <c:pt idx="4583">
                  <c:v>45.829999999999451</c:v>
                </c:pt>
                <c:pt idx="4584">
                  <c:v>45.839999999999449</c:v>
                </c:pt>
                <c:pt idx="4585">
                  <c:v>45.849999999999447</c:v>
                </c:pt>
                <c:pt idx="4586">
                  <c:v>45.859999999999445</c:v>
                </c:pt>
                <c:pt idx="4587">
                  <c:v>45.869999999999443</c:v>
                </c:pt>
                <c:pt idx="4588">
                  <c:v>45.879999999999441</c:v>
                </c:pt>
                <c:pt idx="4589">
                  <c:v>45.889999999999439</c:v>
                </c:pt>
                <c:pt idx="4590">
                  <c:v>45.899999999999437</c:v>
                </c:pt>
                <c:pt idx="4591">
                  <c:v>45.909999999999435</c:v>
                </c:pt>
                <c:pt idx="4592">
                  <c:v>45.919999999999433</c:v>
                </c:pt>
                <c:pt idx="4593">
                  <c:v>45.929999999999431</c:v>
                </c:pt>
                <c:pt idx="4594">
                  <c:v>45.939999999999429</c:v>
                </c:pt>
                <c:pt idx="4595">
                  <c:v>45.949999999999427</c:v>
                </c:pt>
                <c:pt idx="4596">
                  <c:v>45.959999999999425</c:v>
                </c:pt>
                <c:pt idx="4597">
                  <c:v>45.969999999999423</c:v>
                </c:pt>
                <c:pt idx="4598">
                  <c:v>45.979999999999421</c:v>
                </c:pt>
                <c:pt idx="4599">
                  <c:v>45.989999999999419</c:v>
                </c:pt>
                <c:pt idx="4600">
                  <c:v>45.999999999999417</c:v>
                </c:pt>
                <c:pt idx="4601">
                  <c:v>46.009999999999415</c:v>
                </c:pt>
                <c:pt idx="4602">
                  <c:v>46.019999999999413</c:v>
                </c:pt>
                <c:pt idx="4603">
                  <c:v>46.029999999999411</c:v>
                </c:pt>
                <c:pt idx="4604">
                  <c:v>46.039999999999409</c:v>
                </c:pt>
                <c:pt idx="4605">
                  <c:v>46.049999999999407</c:v>
                </c:pt>
                <c:pt idx="4606">
                  <c:v>46.059999999999405</c:v>
                </c:pt>
                <c:pt idx="4607">
                  <c:v>46.069999999999403</c:v>
                </c:pt>
                <c:pt idx="4608">
                  <c:v>46.079999999999401</c:v>
                </c:pt>
                <c:pt idx="4609">
                  <c:v>46.089999999999399</c:v>
                </c:pt>
                <c:pt idx="4610">
                  <c:v>46.099999999999397</c:v>
                </c:pt>
                <c:pt idx="4611">
                  <c:v>46.109999999999395</c:v>
                </c:pt>
                <c:pt idx="4612">
                  <c:v>46.119999999999393</c:v>
                </c:pt>
                <c:pt idx="4613">
                  <c:v>46.129999999999391</c:v>
                </c:pt>
                <c:pt idx="4614">
                  <c:v>46.13999999999939</c:v>
                </c:pt>
                <c:pt idx="4615">
                  <c:v>46.149999999999388</c:v>
                </c:pt>
                <c:pt idx="4616">
                  <c:v>46.159999999999386</c:v>
                </c:pt>
                <c:pt idx="4617">
                  <c:v>46.169999999999384</c:v>
                </c:pt>
                <c:pt idx="4618">
                  <c:v>46.179999999999382</c:v>
                </c:pt>
                <c:pt idx="4619">
                  <c:v>46.18999999999938</c:v>
                </c:pt>
                <c:pt idx="4620">
                  <c:v>46.199999999999378</c:v>
                </c:pt>
                <c:pt idx="4621">
                  <c:v>46.209999999999376</c:v>
                </c:pt>
                <c:pt idx="4622">
                  <c:v>46.219999999999374</c:v>
                </c:pt>
                <c:pt idx="4623">
                  <c:v>46.229999999999372</c:v>
                </c:pt>
                <c:pt idx="4624">
                  <c:v>46.23999999999937</c:v>
                </c:pt>
                <c:pt idx="4625">
                  <c:v>46.249999999999368</c:v>
                </c:pt>
                <c:pt idx="4626">
                  <c:v>46.259999999999366</c:v>
                </c:pt>
                <c:pt idx="4627">
                  <c:v>46.269999999999364</c:v>
                </c:pt>
                <c:pt idx="4628">
                  <c:v>46.279999999999362</c:v>
                </c:pt>
                <c:pt idx="4629">
                  <c:v>46.28999999999936</c:v>
                </c:pt>
                <c:pt idx="4630">
                  <c:v>46.299999999999358</c:v>
                </c:pt>
                <c:pt idx="4631">
                  <c:v>46.309999999999356</c:v>
                </c:pt>
                <c:pt idx="4632">
                  <c:v>46.319999999999354</c:v>
                </c:pt>
                <c:pt idx="4633">
                  <c:v>46.329999999999352</c:v>
                </c:pt>
                <c:pt idx="4634">
                  <c:v>46.33999999999935</c:v>
                </c:pt>
                <c:pt idx="4635">
                  <c:v>46.349999999999348</c:v>
                </c:pt>
                <c:pt idx="4636">
                  <c:v>46.359999999999346</c:v>
                </c:pt>
                <c:pt idx="4637">
                  <c:v>46.369999999999344</c:v>
                </c:pt>
                <c:pt idx="4638">
                  <c:v>46.379999999999342</c:v>
                </c:pt>
                <c:pt idx="4639">
                  <c:v>46.38999999999934</c:v>
                </c:pt>
                <c:pt idx="4640">
                  <c:v>46.399999999999338</c:v>
                </c:pt>
                <c:pt idx="4641">
                  <c:v>46.409999999999336</c:v>
                </c:pt>
                <c:pt idx="4642">
                  <c:v>46.419999999999334</c:v>
                </c:pt>
                <c:pt idx="4643">
                  <c:v>46.429999999999332</c:v>
                </c:pt>
                <c:pt idx="4644">
                  <c:v>46.43999999999933</c:v>
                </c:pt>
                <c:pt idx="4645">
                  <c:v>46.449999999999328</c:v>
                </c:pt>
                <c:pt idx="4646">
                  <c:v>46.459999999999326</c:v>
                </c:pt>
                <c:pt idx="4647">
                  <c:v>46.469999999999324</c:v>
                </c:pt>
                <c:pt idx="4648">
                  <c:v>46.479999999999322</c:v>
                </c:pt>
                <c:pt idx="4649">
                  <c:v>46.48999999999932</c:v>
                </c:pt>
                <c:pt idx="4650">
                  <c:v>46.499999999999318</c:v>
                </c:pt>
                <c:pt idx="4651">
                  <c:v>46.509999999999316</c:v>
                </c:pt>
                <c:pt idx="4652">
                  <c:v>46.519999999999314</c:v>
                </c:pt>
                <c:pt idx="4653">
                  <c:v>46.529999999999312</c:v>
                </c:pt>
                <c:pt idx="4654">
                  <c:v>46.53999999999931</c:v>
                </c:pt>
                <c:pt idx="4655">
                  <c:v>46.549999999999308</c:v>
                </c:pt>
                <c:pt idx="4656">
                  <c:v>46.559999999999306</c:v>
                </c:pt>
                <c:pt idx="4657">
                  <c:v>46.569999999999304</c:v>
                </c:pt>
                <c:pt idx="4658">
                  <c:v>46.579999999999302</c:v>
                </c:pt>
                <c:pt idx="4659">
                  <c:v>46.5899999999993</c:v>
                </c:pt>
                <c:pt idx="4660">
                  <c:v>46.599999999999298</c:v>
                </c:pt>
                <c:pt idx="4661">
                  <c:v>46.609999999999296</c:v>
                </c:pt>
                <c:pt idx="4662">
                  <c:v>46.619999999999294</c:v>
                </c:pt>
                <c:pt idx="4663">
                  <c:v>46.629999999999292</c:v>
                </c:pt>
                <c:pt idx="4664">
                  <c:v>46.63999999999929</c:v>
                </c:pt>
                <c:pt idx="4665">
                  <c:v>46.649999999999288</c:v>
                </c:pt>
                <c:pt idx="4666">
                  <c:v>46.659999999999286</c:v>
                </c:pt>
                <c:pt idx="4667">
                  <c:v>46.669999999999284</c:v>
                </c:pt>
                <c:pt idx="4668">
                  <c:v>46.679999999999282</c:v>
                </c:pt>
                <c:pt idx="4669">
                  <c:v>46.68999999999928</c:v>
                </c:pt>
                <c:pt idx="4670">
                  <c:v>46.699999999999278</c:v>
                </c:pt>
                <c:pt idx="4671">
                  <c:v>46.709999999999276</c:v>
                </c:pt>
                <c:pt idx="4672">
                  <c:v>46.719999999999274</c:v>
                </c:pt>
                <c:pt idx="4673">
                  <c:v>46.729999999999272</c:v>
                </c:pt>
                <c:pt idx="4674">
                  <c:v>46.73999999999927</c:v>
                </c:pt>
                <c:pt idx="4675">
                  <c:v>46.749999999999268</c:v>
                </c:pt>
                <c:pt idx="4676">
                  <c:v>46.759999999999266</c:v>
                </c:pt>
                <c:pt idx="4677">
                  <c:v>46.769999999999264</c:v>
                </c:pt>
                <c:pt idx="4678">
                  <c:v>46.779999999999262</c:v>
                </c:pt>
                <c:pt idx="4679">
                  <c:v>46.78999999999926</c:v>
                </c:pt>
                <c:pt idx="4680">
                  <c:v>46.799999999999258</c:v>
                </c:pt>
                <c:pt idx="4681">
                  <c:v>46.809999999999256</c:v>
                </c:pt>
                <c:pt idx="4682">
                  <c:v>46.819999999999254</c:v>
                </c:pt>
                <c:pt idx="4683">
                  <c:v>46.829999999999252</c:v>
                </c:pt>
                <c:pt idx="4684">
                  <c:v>46.83999999999925</c:v>
                </c:pt>
                <c:pt idx="4685">
                  <c:v>46.849999999999248</c:v>
                </c:pt>
                <c:pt idx="4686">
                  <c:v>46.859999999999246</c:v>
                </c:pt>
                <c:pt idx="4687">
                  <c:v>46.869999999999244</c:v>
                </c:pt>
                <c:pt idx="4688">
                  <c:v>46.879999999999242</c:v>
                </c:pt>
                <c:pt idx="4689">
                  <c:v>46.88999999999924</c:v>
                </c:pt>
                <c:pt idx="4690">
                  <c:v>46.899999999999238</c:v>
                </c:pt>
                <c:pt idx="4691">
                  <c:v>46.909999999999236</c:v>
                </c:pt>
                <c:pt idx="4692">
                  <c:v>46.919999999999234</c:v>
                </c:pt>
                <c:pt idx="4693">
                  <c:v>46.929999999999232</c:v>
                </c:pt>
                <c:pt idx="4694">
                  <c:v>46.93999999999923</c:v>
                </c:pt>
                <c:pt idx="4695">
                  <c:v>46.949999999999228</c:v>
                </c:pt>
                <c:pt idx="4696">
                  <c:v>46.959999999999226</c:v>
                </c:pt>
                <c:pt idx="4697">
                  <c:v>46.969999999999224</c:v>
                </c:pt>
                <c:pt idx="4698">
                  <c:v>46.979999999999222</c:v>
                </c:pt>
                <c:pt idx="4699">
                  <c:v>46.98999999999922</c:v>
                </c:pt>
                <c:pt idx="4700">
                  <c:v>46.999999999999218</c:v>
                </c:pt>
                <c:pt idx="4701">
                  <c:v>47.009999999999216</c:v>
                </c:pt>
                <c:pt idx="4702">
                  <c:v>47.019999999999214</c:v>
                </c:pt>
                <c:pt idx="4703">
                  <c:v>47.029999999999212</c:v>
                </c:pt>
                <c:pt idx="4704">
                  <c:v>47.03999999999921</c:v>
                </c:pt>
                <c:pt idx="4705">
                  <c:v>47.049999999999208</c:v>
                </c:pt>
                <c:pt idx="4706">
                  <c:v>47.059999999999206</c:v>
                </c:pt>
                <c:pt idx="4707">
                  <c:v>47.069999999999204</c:v>
                </c:pt>
                <c:pt idx="4708">
                  <c:v>47.079999999999202</c:v>
                </c:pt>
                <c:pt idx="4709">
                  <c:v>47.0899999999992</c:v>
                </c:pt>
                <c:pt idx="4710">
                  <c:v>47.099999999999199</c:v>
                </c:pt>
                <c:pt idx="4711">
                  <c:v>47.109999999999197</c:v>
                </c:pt>
                <c:pt idx="4712">
                  <c:v>47.119999999999195</c:v>
                </c:pt>
                <c:pt idx="4713">
                  <c:v>47.129999999999193</c:v>
                </c:pt>
                <c:pt idx="4714">
                  <c:v>47.139999999999191</c:v>
                </c:pt>
                <c:pt idx="4715">
                  <c:v>47.149999999999189</c:v>
                </c:pt>
                <c:pt idx="4716">
                  <c:v>47.159999999999187</c:v>
                </c:pt>
                <c:pt idx="4717">
                  <c:v>47.169999999999185</c:v>
                </c:pt>
                <c:pt idx="4718">
                  <c:v>47.179999999999183</c:v>
                </c:pt>
                <c:pt idx="4719">
                  <c:v>47.189999999999181</c:v>
                </c:pt>
                <c:pt idx="4720">
                  <c:v>47.199999999999179</c:v>
                </c:pt>
                <c:pt idx="4721">
                  <c:v>47.209999999999177</c:v>
                </c:pt>
                <c:pt idx="4722">
                  <c:v>47.219999999999175</c:v>
                </c:pt>
                <c:pt idx="4723">
                  <c:v>47.229999999999173</c:v>
                </c:pt>
                <c:pt idx="4724">
                  <c:v>47.239999999999171</c:v>
                </c:pt>
                <c:pt idx="4725">
                  <c:v>47.249999999999169</c:v>
                </c:pt>
                <c:pt idx="4726">
                  <c:v>47.259999999999167</c:v>
                </c:pt>
                <c:pt idx="4727">
                  <c:v>47.269999999999165</c:v>
                </c:pt>
                <c:pt idx="4728">
                  <c:v>47.279999999999163</c:v>
                </c:pt>
                <c:pt idx="4729">
                  <c:v>47.289999999999161</c:v>
                </c:pt>
                <c:pt idx="4730">
                  <c:v>47.299999999999159</c:v>
                </c:pt>
                <c:pt idx="4731">
                  <c:v>47.309999999999157</c:v>
                </c:pt>
                <c:pt idx="4732">
                  <c:v>47.319999999999155</c:v>
                </c:pt>
                <c:pt idx="4733">
                  <c:v>47.329999999999153</c:v>
                </c:pt>
                <c:pt idx="4734">
                  <c:v>47.339999999999151</c:v>
                </c:pt>
                <c:pt idx="4735">
                  <c:v>47.349999999999149</c:v>
                </c:pt>
                <c:pt idx="4736">
                  <c:v>47.359999999999147</c:v>
                </c:pt>
                <c:pt idx="4737">
                  <c:v>47.369999999999145</c:v>
                </c:pt>
                <c:pt idx="4738">
                  <c:v>47.379999999999143</c:v>
                </c:pt>
                <c:pt idx="4739">
                  <c:v>47.389999999999141</c:v>
                </c:pt>
                <c:pt idx="4740">
                  <c:v>47.399999999999139</c:v>
                </c:pt>
                <c:pt idx="4741">
                  <c:v>47.409999999999137</c:v>
                </c:pt>
                <c:pt idx="4742">
                  <c:v>47.419999999999135</c:v>
                </c:pt>
                <c:pt idx="4743">
                  <c:v>47.429999999999133</c:v>
                </c:pt>
                <c:pt idx="4744">
                  <c:v>47.439999999999131</c:v>
                </c:pt>
                <c:pt idx="4745">
                  <c:v>47.449999999999129</c:v>
                </c:pt>
                <c:pt idx="4746">
                  <c:v>47.459999999999127</c:v>
                </c:pt>
                <c:pt idx="4747">
                  <c:v>47.469999999999125</c:v>
                </c:pt>
                <c:pt idx="4748">
                  <c:v>47.479999999999123</c:v>
                </c:pt>
                <c:pt idx="4749">
                  <c:v>47.489999999999121</c:v>
                </c:pt>
                <c:pt idx="4750">
                  <c:v>47.499999999999119</c:v>
                </c:pt>
                <c:pt idx="4751">
                  <c:v>47.509999999999117</c:v>
                </c:pt>
                <c:pt idx="4752">
                  <c:v>47.519999999999115</c:v>
                </c:pt>
                <c:pt idx="4753">
                  <c:v>47.529999999999113</c:v>
                </c:pt>
                <c:pt idx="4754">
                  <c:v>47.539999999999111</c:v>
                </c:pt>
                <c:pt idx="4755">
                  <c:v>47.549999999999109</c:v>
                </c:pt>
                <c:pt idx="4756">
                  <c:v>47.559999999999107</c:v>
                </c:pt>
                <c:pt idx="4757">
                  <c:v>47.569999999999105</c:v>
                </c:pt>
                <c:pt idx="4758">
                  <c:v>47.579999999999103</c:v>
                </c:pt>
                <c:pt idx="4759">
                  <c:v>47.589999999999101</c:v>
                </c:pt>
                <c:pt idx="4760">
                  <c:v>47.599999999999099</c:v>
                </c:pt>
                <c:pt idx="4761">
                  <c:v>47.609999999999097</c:v>
                </c:pt>
                <c:pt idx="4762">
                  <c:v>47.619999999999095</c:v>
                </c:pt>
                <c:pt idx="4763">
                  <c:v>47.629999999999093</c:v>
                </c:pt>
                <c:pt idx="4764">
                  <c:v>47.639999999999091</c:v>
                </c:pt>
                <c:pt idx="4765">
                  <c:v>47.649999999999089</c:v>
                </c:pt>
                <c:pt idx="4766">
                  <c:v>47.659999999999087</c:v>
                </c:pt>
                <c:pt idx="4767">
                  <c:v>47.669999999999085</c:v>
                </c:pt>
                <c:pt idx="4768">
                  <c:v>47.679999999999083</c:v>
                </c:pt>
                <c:pt idx="4769">
                  <c:v>47.689999999999081</c:v>
                </c:pt>
                <c:pt idx="4770">
                  <c:v>47.699999999999079</c:v>
                </c:pt>
                <c:pt idx="4771">
                  <c:v>47.709999999999077</c:v>
                </c:pt>
                <c:pt idx="4772">
                  <c:v>47.719999999999075</c:v>
                </c:pt>
                <c:pt idx="4773">
                  <c:v>47.729999999999073</c:v>
                </c:pt>
                <c:pt idx="4774">
                  <c:v>47.739999999999071</c:v>
                </c:pt>
                <c:pt idx="4775">
                  <c:v>47.749999999999069</c:v>
                </c:pt>
                <c:pt idx="4776">
                  <c:v>47.759999999999067</c:v>
                </c:pt>
                <c:pt idx="4777">
                  <c:v>47.769999999999065</c:v>
                </c:pt>
                <c:pt idx="4778">
                  <c:v>47.779999999999063</c:v>
                </c:pt>
                <c:pt idx="4779">
                  <c:v>47.789999999999061</c:v>
                </c:pt>
                <c:pt idx="4780">
                  <c:v>47.799999999999059</c:v>
                </c:pt>
                <c:pt idx="4781">
                  <c:v>47.809999999999057</c:v>
                </c:pt>
                <c:pt idx="4782">
                  <c:v>47.819999999999055</c:v>
                </c:pt>
                <c:pt idx="4783">
                  <c:v>47.829999999999053</c:v>
                </c:pt>
                <c:pt idx="4784">
                  <c:v>47.839999999999051</c:v>
                </c:pt>
                <c:pt idx="4785">
                  <c:v>47.849999999999049</c:v>
                </c:pt>
                <c:pt idx="4786">
                  <c:v>47.859999999999047</c:v>
                </c:pt>
                <c:pt idx="4787">
                  <c:v>47.869999999999045</c:v>
                </c:pt>
                <c:pt idx="4788">
                  <c:v>47.879999999999043</c:v>
                </c:pt>
                <c:pt idx="4789">
                  <c:v>47.889999999999041</c:v>
                </c:pt>
                <c:pt idx="4790">
                  <c:v>47.899999999999039</c:v>
                </c:pt>
                <c:pt idx="4791">
                  <c:v>47.909999999999037</c:v>
                </c:pt>
                <c:pt idx="4792">
                  <c:v>47.919999999999035</c:v>
                </c:pt>
                <c:pt idx="4793">
                  <c:v>47.929999999999033</c:v>
                </c:pt>
                <c:pt idx="4794">
                  <c:v>47.939999999999031</c:v>
                </c:pt>
                <c:pt idx="4795">
                  <c:v>47.949999999999029</c:v>
                </c:pt>
                <c:pt idx="4796">
                  <c:v>47.959999999999027</c:v>
                </c:pt>
                <c:pt idx="4797">
                  <c:v>47.969999999999025</c:v>
                </c:pt>
                <c:pt idx="4798">
                  <c:v>47.979999999999023</c:v>
                </c:pt>
                <c:pt idx="4799">
                  <c:v>47.989999999999021</c:v>
                </c:pt>
                <c:pt idx="4800">
                  <c:v>47.999999999999019</c:v>
                </c:pt>
                <c:pt idx="4801">
                  <c:v>48.009999999999017</c:v>
                </c:pt>
                <c:pt idx="4802">
                  <c:v>48.019999999999015</c:v>
                </c:pt>
                <c:pt idx="4803">
                  <c:v>48.029999999999013</c:v>
                </c:pt>
                <c:pt idx="4804">
                  <c:v>48.039999999999011</c:v>
                </c:pt>
                <c:pt idx="4805">
                  <c:v>48.04999999999901</c:v>
                </c:pt>
                <c:pt idx="4806">
                  <c:v>48.059999999999008</c:v>
                </c:pt>
                <c:pt idx="4807">
                  <c:v>48.069999999999006</c:v>
                </c:pt>
                <c:pt idx="4808">
                  <c:v>48.079999999999004</c:v>
                </c:pt>
                <c:pt idx="4809">
                  <c:v>48.089999999999002</c:v>
                </c:pt>
                <c:pt idx="4810">
                  <c:v>48.099999999999</c:v>
                </c:pt>
                <c:pt idx="4811">
                  <c:v>48.109999999998998</c:v>
                </c:pt>
                <c:pt idx="4812">
                  <c:v>48.119999999998996</c:v>
                </c:pt>
                <c:pt idx="4813">
                  <c:v>48.129999999998994</c:v>
                </c:pt>
                <c:pt idx="4814">
                  <c:v>48.139999999998992</c:v>
                </c:pt>
                <c:pt idx="4815">
                  <c:v>48.14999999999899</c:v>
                </c:pt>
                <c:pt idx="4816">
                  <c:v>48.159999999998988</c:v>
                </c:pt>
                <c:pt idx="4817">
                  <c:v>48.169999999998986</c:v>
                </c:pt>
                <c:pt idx="4818">
                  <c:v>48.179999999998984</c:v>
                </c:pt>
                <c:pt idx="4819">
                  <c:v>48.189999999998982</c:v>
                </c:pt>
                <c:pt idx="4820">
                  <c:v>48.19999999999898</c:v>
                </c:pt>
                <c:pt idx="4821">
                  <c:v>48.209999999998978</c:v>
                </c:pt>
                <c:pt idx="4822">
                  <c:v>48.219999999998976</c:v>
                </c:pt>
                <c:pt idx="4823">
                  <c:v>48.229999999998974</c:v>
                </c:pt>
                <c:pt idx="4824">
                  <c:v>48.239999999998972</c:v>
                </c:pt>
                <c:pt idx="4825">
                  <c:v>48.24999999999897</c:v>
                </c:pt>
                <c:pt idx="4826">
                  <c:v>48.259999999998968</c:v>
                </c:pt>
                <c:pt idx="4827">
                  <c:v>48.269999999998966</c:v>
                </c:pt>
                <c:pt idx="4828">
                  <c:v>48.279999999998964</c:v>
                </c:pt>
                <c:pt idx="4829">
                  <c:v>48.289999999998962</c:v>
                </c:pt>
                <c:pt idx="4830">
                  <c:v>48.29999999999896</c:v>
                </c:pt>
                <c:pt idx="4831">
                  <c:v>48.309999999998958</c:v>
                </c:pt>
                <c:pt idx="4832">
                  <c:v>48.319999999998956</c:v>
                </c:pt>
                <c:pt idx="4833">
                  <c:v>48.329999999998954</c:v>
                </c:pt>
                <c:pt idx="4834">
                  <c:v>48.339999999998952</c:v>
                </c:pt>
                <c:pt idx="4835">
                  <c:v>48.34999999999895</c:v>
                </c:pt>
                <c:pt idx="4836">
                  <c:v>48.359999999998948</c:v>
                </c:pt>
                <c:pt idx="4837">
                  <c:v>48.369999999998946</c:v>
                </c:pt>
                <c:pt idx="4838">
                  <c:v>48.379999999998944</c:v>
                </c:pt>
                <c:pt idx="4839">
                  <c:v>48.389999999998942</c:v>
                </c:pt>
                <c:pt idx="4840">
                  <c:v>48.39999999999894</c:v>
                </c:pt>
                <c:pt idx="4841">
                  <c:v>48.409999999998938</c:v>
                </c:pt>
                <c:pt idx="4842">
                  <c:v>48.419999999998936</c:v>
                </c:pt>
                <c:pt idx="4843">
                  <c:v>48.429999999998934</c:v>
                </c:pt>
                <c:pt idx="4844">
                  <c:v>48.439999999998932</c:v>
                </c:pt>
                <c:pt idx="4845">
                  <c:v>48.44999999999893</c:v>
                </c:pt>
                <c:pt idx="4846">
                  <c:v>48.459999999998928</c:v>
                </c:pt>
                <c:pt idx="4847">
                  <c:v>48.469999999998926</c:v>
                </c:pt>
                <c:pt idx="4848">
                  <c:v>48.479999999998924</c:v>
                </c:pt>
                <c:pt idx="4849">
                  <c:v>48.489999999998922</c:v>
                </c:pt>
                <c:pt idx="4850">
                  <c:v>48.49999999999892</c:v>
                </c:pt>
                <c:pt idx="4851">
                  <c:v>48.509999999998918</c:v>
                </c:pt>
                <c:pt idx="4852">
                  <c:v>48.519999999998916</c:v>
                </c:pt>
                <c:pt idx="4853">
                  <c:v>48.529999999998914</c:v>
                </c:pt>
                <c:pt idx="4854">
                  <c:v>48.539999999998912</c:v>
                </c:pt>
                <c:pt idx="4855">
                  <c:v>48.54999999999891</c:v>
                </c:pt>
                <c:pt idx="4856">
                  <c:v>48.559999999998908</c:v>
                </c:pt>
                <c:pt idx="4857">
                  <c:v>48.569999999998906</c:v>
                </c:pt>
                <c:pt idx="4858">
                  <c:v>48.579999999998904</c:v>
                </c:pt>
                <c:pt idx="4859">
                  <c:v>48.589999999998902</c:v>
                </c:pt>
                <c:pt idx="4860">
                  <c:v>48.5999999999989</c:v>
                </c:pt>
                <c:pt idx="4861">
                  <c:v>48.609999999998898</c:v>
                </c:pt>
                <c:pt idx="4862">
                  <c:v>48.619999999998896</c:v>
                </c:pt>
                <c:pt idx="4863">
                  <c:v>48.629999999998894</c:v>
                </c:pt>
                <c:pt idx="4864">
                  <c:v>48.639999999998892</c:v>
                </c:pt>
                <c:pt idx="4865">
                  <c:v>48.64999999999889</c:v>
                </c:pt>
                <c:pt idx="4866">
                  <c:v>48.659999999998888</c:v>
                </c:pt>
                <c:pt idx="4867">
                  <c:v>48.669999999998886</c:v>
                </c:pt>
                <c:pt idx="4868">
                  <c:v>48.679999999998884</c:v>
                </c:pt>
                <c:pt idx="4869">
                  <c:v>48.689999999998882</c:v>
                </c:pt>
                <c:pt idx="4870">
                  <c:v>48.69999999999888</c:v>
                </c:pt>
                <c:pt idx="4871">
                  <c:v>48.709999999998878</c:v>
                </c:pt>
                <c:pt idx="4872">
                  <c:v>48.719999999998876</c:v>
                </c:pt>
                <c:pt idx="4873">
                  <c:v>48.729999999998874</c:v>
                </c:pt>
                <c:pt idx="4874">
                  <c:v>48.739999999998872</c:v>
                </c:pt>
                <c:pt idx="4875">
                  <c:v>48.74999999999887</c:v>
                </c:pt>
                <c:pt idx="4876">
                  <c:v>48.759999999998868</c:v>
                </c:pt>
                <c:pt idx="4877">
                  <c:v>48.769999999998866</c:v>
                </c:pt>
                <c:pt idx="4878">
                  <c:v>48.779999999998864</c:v>
                </c:pt>
                <c:pt idx="4879">
                  <c:v>48.789999999998862</c:v>
                </c:pt>
                <c:pt idx="4880">
                  <c:v>48.79999999999886</c:v>
                </c:pt>
                <c:pt idx="4881">
                  <c:v>48.809999999998858</c:v>
                </c:pt>
                <c:pt idx="4882">
                  <c:v>48.819999999998856</c:v>
                </c:pt>
                <c:pt idx="4883">
                  <c:v>48.829999999998854</c:v>
                </c:pt>
                <c:pt idx="4884">
                  <c:v>48.839999999998852</c:v>
                </c:pt>
                <c:pt idx="4885">
                  <c:v>48.84999999999885</c:v>
                </c:pt>
                <c:pt idx="4886">
                  <c:v>48.859999999998848</c:v>
                </c:pt>
                <c:pt idx="4887">
                  <c:v>48.869999999998846</c:v>
                </c:pt>
                <c:pt idx="4888">
                  <c:v>48.879999999998844</c:v>
                </c:pt>
                <c:pt idx="4889">
                  <c:v>48.889999999998842</c:v>
                </c:pt>
                <c:pt idx="4890">
                  <c:v>48.89999999999884</c:v>
                </c:pt>
                <c:pt idx="4891">
                  <c:v>48.909999999998838</c:v>
                </c:pt>
                <c:pt idx="4892">
                  <c:v>48.919999999998836</c:v>
                </c:pt>
                <c:pt idx="4893">
                  <c:v>48.929999999998834</c:v>
                </c:pt>
                <c:pt idx="4894">
                  <c:v>48.939999999998832</c:v>
                </c:pt>
                <c:pt idx="4895">
                  <c:v>48.94999999999883</c:v>
                </c:pt>
                <c:pt idx="4896">
                  <c:v>48.959999999998828</c:v>
                </c:pt>
                <c:pt idx="4897">
                  <c:v>48.969999999998826</c:v>
                </c:pt>
                <c:pt idx="4898">
                  <c:v>48.979999999998824</c:v>
                </c:pt>
                <c:pt idx="4899">
                  <c:v>48.989999999998822</c:v>
                </c:pt>
                <c:pt idx="4900">
                  <c:v>48.99999999999882</c:v>
                </c:pt>
                <c:pt idx="4901">
                  <c:v>49.009999999998819</c:v>
                </c:pt>
                <c:pt idx="4902">
                  <c:v>49.019999999998817</c:v>
                </c:pt>
                <c:pt idx="4903">
                  <c:v>49.029999999998815</c:v>
                </c:pt>
                <c:pt idx="4904">
                  <c:v>49.039999999998813</c:v>
                </c:pt>
                <c:pt idx="4905">
                  <c:v>49.049999999998811</c:v>
                </c:pt>
                <c:pt idx="4906">
                  <c:v>49.059999999998809</c:v>
                </c:pt>
                <c:pt idx="4907">
                  <c:v>49.069999999998807</c:v>
                </c:pt>
                <c:pt idx="4908">
                  <c:v>49.079999999998805</c:v>
                </c:pt>
                <c:pt idx="4909">
                  <c:v>49.089999999998803</c:v>
                </c:pt>
                <c:pt idx="4910">
                  <c:v>49.099999999998801</c:v>
                </c:pt>
                <c:pt idx="4911">
                  <c:v>49.109999999998799</c:v>
                </c:pt>
                <c:pt idx="4912">
                  <c:v>49.119999999998797</c:v>
                </c:pt>
                <c:pt idx="4913">
                  <c:v>49.129999999998795</c:v>
                </c:pt>
                <c:pt idx="4914">
                  <c:v>49.139999999998793</c:v>
                </c:pt>
                <c:pt idx="4915">
                  <c:v>49.149999999998791</c:v>
                </c:pt>
                <c:pt idx="4916">
                  <c:v>49.159999999998789</c:v>
                </c:pt>
                <c:pt idx="4917">
                  <c:v>49.169999999998787</c:v>
                </c:pt>
                <c:pt idx="4918">
                  <c:v>49.179999999998785</c:v>
                </c:pt>
                <c:pt idx="4919">
                  <c:v>49.189999999998783</c:v>
                </c:pt>
                <c:pt idx="4920">
                  <c:v>49.199999999998781</c:v>
                </c:pt>
                <c:pt idx="4921">
                  <c:v>49.209999999998779</c:v>
                </c:pt>
                <c:pt idx="4922">
                  <c:v>49.219999999998777</c:v>
                </c:pt>
                <c:pt idx="4923">
                  <c:v>49.229999999998775</c:v>
                </c:pt>
                <c:pt idx="4924">
                  <c:v>49.239999999998773</c:v>
                </c:pt>
                <c:pt idx="4925">
                  <c:v>49.249999999998771</c:v>
                </c:pt>
                <c:pt idx="4926">
                  <c:v>49.259999999998769</c:v>
                </c:pt>
                <c:pt idx="4927">
                  <c:v>49.269999999998767</c:v>
                </c:pt>
                <c:pt idx="4928">
                  <c:v>49.279999999998765</c:v>
                </c:pt>
                <c:pt idx="4929">
                  <c:v>49.289999999998763</c:v>
                </c:pt>
                <c:pt idx="4930">
                  <c:v>49.299999999998761</c:v>
                </c:pt>
                <c:pt idx="4931">
                  <c:v>49.309999999998759</c:v>
                </c:pt>
                <c:pt idx="4932">
                  <c:v>49.319999999998757</c:v>
                </c:pt>
                <c:pt idx="4933">
                  <c:v>49.329999999998755</c:v>
                </c:pt>
                <c:pt idx="4934">
                  <c:v>49.339999999998753</c:v>
                </c:pt>
                <c:pt idx="4935">
                  <c:v>49.349999999998751</c:v>
                </c:pt>
                <c:pt idx="4936">
                  <c:v>49.359999999998749</c:v>
                </c:pt>
                <c:pt idx="4937">
                  <c:v>49.369999999998747</c:v>
                </c:pt>
                <c:pt idx="4938">
                  <c:v>49.379999999998745</c:v>
                </c:pt>
                <c:pt idx="4939">
                  <c:v>49.389999999998743</c:v>
                </c:pt>
                <c:pt idx="4940">
                  <c:v>49.399999999998741</c:v>
                </c:pt>
                <c:pt idx="4941">
                  <c:v>49.409999999998739</c:v>
                </c:pt>
                <c:pt idx="4942">
                  <c:v>49.419999999998737</c:v>
                </c:pt>
                <c:pt idx="4943">
                  <c:v>49.429999999998735</c:v>
                </c:pt>
                <c:pt idx="4944">
                  <c:v>49.439999999998733</c:v>
                </c:pt>
                <c:pt idx="4945">
                  <c:v>49.449999999998731</c:v>
                </c:pt>
                <c:pt idx="4946">
                  <c:v>49.459999999998729</c:v>
                </c:pt>
                <c:pt idx="4947">
                  <c:v>49.469999999998727</c:v>
                </c:pt>
                <c:pt idx="4948">
                  <c:v>49.479999999998725</c:v>
                </c:pt>
                <c:pt idx="4949">
                  <c:v>49.489999999998723</c:v>
                </c:pt>
                <c:pt idx="4950">
                  <c:v>49.499999999998721</c:v>
                </c:pt>
                <c:pt idx="4951">
                  <c:v>49.509999999998719</c:v>
                </c:pt>
                <c:pt idx="4952">
                  <c:v>49.519999999998717</c:v>
                </c:pt>
                <c:pt idx="4953">
                  <c:v>49.529999999998715</c:v>
                </c:pt>
                <c:pt idx="4954">
                  <c:v>49.539999999998713</c:v>
                </c:pt>
                <c:pt idx="4955">
                  <c:v>49.549999999998711</c:v>
                </c:pt>
                <c:pt idx="4956">
                  <c:v>49.559999999998709</c:v>
                </c:pt>
                <c:pt idx="4957">
                  <c:v>49.569999999998707</c:v>
                </c:pt>
                <c:pt idx="4958">
                  <c:v>49.579999999998705</c:v>
                </c:pt>
                <c:pt idx="4959">
                  <c:v>49.589999999998703</c:v>
                </c:pt>
                <c:pt idx="4960">
                  <c:v>49.599999999998701</c:v>
                </c:pt>
                <c:pt idx="4961">
                  <c:v>49.609999999998699</c:v>
                </c:pt>
                <c:pt idx="4962">
                  <c:v>49.619999999998697</c:v>
                </c:pt>
                <c:pt idx="4963">
                  <c:v>49.629999999998695</c:v>
                </c:pt>
                <c:pt idx="4964">
                  <c:v>49.639999999998693</c:v>
                </c:pt>
                <c:pt idx="4965">
                  <c:v>49.649999999998691</c:v>
                </c:pt>
                <c:pt idx="4966">
                  <c:v>49.659999999998689</c:v>
                </c:pt>
                <c:pt idx="4967">
                  <c:v>49.669999999998687</c:v>
                </c:pt>
                <c:pt idx="4968">
                  <c:v>49.679999999998685</c:v>
                </c:pt>
                <c:pt idx="4969">
                  <c:v>49.689999999998683</c:v>
                </c:pt>
                <c:pt idx="4970">
                  <c:v>49.699999999998681</c:v>
                </c:pt>
                <c:pt idx="4971">
                  <c:v>49.709999999998679</c:v>
                </c:pt>
                <c:pt idx="4972">
                  <c:v>49.719999999998677</c:v>
                </c:pt>
                <c:pt idx="4973">
                  <c:v>49.729999999998675</c:v>
                </c:pt>
                <c:pt idx="4974">
                  <c:v>49.739999999998673</c:v>
                </c:pt>
                <c:pt idx="4975">
                  <c:v>49.749999999998671</c:v>
                </c:pt>
                <c:pt idx="4976">
                  <c:v>49.759999999998669</c:v>
                </c:pt>
                <c:pt idx="4977">
                  <c:v>49.769999999998667</c:v>
                </c:pt>
                <c:pt idx="4978">
                  <c:v>49.779999999998665</c:v>
                </c:pt>
                <c:pt idx="4979">
                  <c:v>49.789999999998663</c:v>
                </c:pt>
                <c:pt idx="4980">
                  <c:v>49.799999999998661</c:v>
                </c:pt>
                <c:pt idx="4981">
                  <c:v>49.809999999998659</c:v>
                </c:pt>
                <c:pt idx="4982">
                  <c:v>49.819999999998657</c:v>
                </c:pt>
                <c:pt idx="4983">
                  <c:v>49.829999999998655</c:v>
                </c:pt>
                <c:pt idx="4984">
                  <c:v>49.839999999998653</c:v>
                </c:pt>
                <c:pt idx="4985">
                  <c:v>49.849999999998651</c:v>
                </c:pt>
                <c:pt idx="4986">
                  <c:v>49.859999999998649</c:v>
                </c:pt>
                <c:pt idx="4987">
                  <c:v>49.869999999998647</c:v>
                </c:pt>
                <c:pt idx="4988">
                  <c:v>49.879999999998645</c:v>
                </c:pt>
                <c:pt idx="4989">
                  <c:v>49.889999999998643</c:v>
                </c:pt>
                <c:pt idx="4990">
                  <c:v>49.899999999998641</c:v>
                </c:pt>
                <c:pt idx="4991">
                  <c:v>49.909999999998639</c:v>
                </c:pt>
                <c:pt idx="4992">
                  <c:v>49.919999999998637</c:v>
                </c:pt>
                <c:pt idx="4993">
                  <c:v>49.929999999998635</c:v>
                </c:pt>
                <c:pt idx="4994">
                  <c:v>49.939999999998633</c:v>
                </c:pt>
                <c:pt idx="4995">
                  <c:v>49.949999999998631</c:v>
                </c:pt>
                <c:pt idx="4996">
                  <c:v>49.95999999999863</c:v>
                </c:pt>
                <c:pt idx="4997">
                  <c:v>49.969999999998628</c:v>
                </c:pt>
                <c:pt idx="4998">
                  <c:v>49.979999999998626</c:v>
                </c:pt>
                <c:pt idx="4999">
                  <c:v>49.989999999998624</c:v>
                </c:pt>
                <c:pt idx="5000">
                  <c:v>49.999999999998622</c:v>
                </c:pt>
                <c:pt idx="5001">
                  <c:v>50.00999999999862</c:v>
                </c:pt>
                <c:pt idx="5002">
                  <c:v>50.019999999998618</c:v>
                </c:pt>
                <c:pt idx="5003">
                  <c:v>50.029999999998616</c:v>
                </c:pt>
                <c:pt idx="5004">
                  <c:v>50.039999999998614</c:v>
                </c:pt>
                <c:pt idx="5005">
                  <c:v>50.049999999998612</c:v>
                </c:pt>
                <c:pt idx="5006">
                  <c:v>50.05999999999861</c:v>
                </c:pt>
                <c:pt idx="5007">
                  <c:v>50.069999999998608</c:v>
                </c:pt>
                <c:pt idx="5008">
                  <c:v>50.079999999998606</c:v>
                </c:pt>
                <c:pt idx="5009">
                  <c:v>50.089999999998604</c:v>
                </c:pt>
                <c:pt idx="5010">
                  <c:v>50.099999999998602</c:v>
                </c:pt>
                <c:pt idx="5011">
                  <c:v>50.1099999999986</c:v>
                </c:pt>
                <c:pt idx="5012">
                  <c:v>50.119999999998598</c:v>
                </c:pt>
                <c:pt idx="5013">
                  <c:v>50.129999999998596</c:v>
                </c:pt>
                <c:pt idx="5014">
                  <c:v>50.139999999998594</c:v>
                </c:pt>
                <c:pt idx="5015">
                  <c:v>50.149999999998592</c:v>
                </c:pt>
                <c:pt idx="5016">
                  <c:v>50.15999999999859</c:v>
                </c:pt>
                <c:pt idx="5017">
                  <c:v>50.169999999998588</c:v>
                </c:pt>
                <c:pt idx="5018">
                  <c:v>50.179999999998586</c:v>
                </c:pt>
                <c:pt idx="5019">
                  <c:v>50.189999999998584</c:v>
                </c:pt>
                <c:pt idx="5020">
                  <c:v>50.199999999998582</c:v>
                </c:pt>
                <c:pt idx="5021">
                  <c:v>50.20999999999858</c:v>
                </c:pt>
                <c:pt idx="5022">
                  <c:v>50.219999999998578</c:v>
                </c:pt>
                <c:pt idx="5023">
                  <c:v>50.229999999998576</c:v>
                </c:pt>
                <c:pt idx="5024">
                  <c:v>50.239999999998574</c:v>
                </c:pt>
                <c:pt idx="5025">
                  <c:v>50.249999999998572</c:v>
                </c:pt>
                <c:pt idx="5026">
                  <c:v>50.25999999999857</c:v>
                </c:pt>
                <c:pt idx="5027">
                  <c:v>50.269999999998568</c:v>
                </c:pt>
                <c:pt idx="5028">
                  <c:v>50.279999999998566</c:v>
                </c:pt>
                <c:pt idx="5029">
                  <c:v>50.289999999998564</c:v>
                </c:pt>
                <c:pt idx="5030">
                  <c:v>50.299999999998562</c:v>
                </c:pt>
                <c:pt idx="5031">
                  <c:v>50.30999999999856</c:v>
                </c:pt>
                <c:pt idx="5032">
                  <c:v>50.319999999998558</c:v>
                </c:pt>
                <c:pt idx="5033">
                  <c:v>50.329999999998556</c:v>
                </c:pt>
                <c:pt idx="5034">
                  <c:v>50.339999999998554</c:v>
                </c:pt>
                <c:pt idx="5035">
                  <c:v>50.349999999998552</c:v>
                </c:pt>
                <c:pt idx="5036">
                  <c:v>50.35999999999855</c:v>
                </c:pt>
                <c:pt idx="5037">
                  <c:v>50.369999999998548</c:v>
                </c:pt>
                <c:pt idx="5038">
                  <c:v>50.379999999998546</c:v>
                </c:pt>
                <c:pt idx="5039">
                  <c:v>50.389999999998544</c:v>
                </c:pt>
                <c:pt idx="5040">
                  <c:v>50.399999999998542</c:v>
                </c:pt>
                <c:pt idx="5041">
                  <c:v>50.40999999999854</c:v>
                </c:pt>
                <c:pt idx="5042">
                  <c:v>50.419999999998538</c:v>
                </c:pt>
                <c:pt idx="5043">
                  <c:v>50.429999999998536</c:v>
                </c:pt>
                <c:pt idx="5044">
                  <c:v>50.439999999998534</c:v>
                </c:pt>
                <c:pt idx="5045">
                  <c:v>50.449999999998532</c:v>
                </c:pt>
                <c:pt idx="5046">
                  <c:v>50.45999999999853</c:v>
                </c:pt>
                <c:pt idx="5047">
                  <c:v>50.469999999998528</c:v>
                </c:pt>
                <c:pt idx="5048">
                  <c:v>50.479999999998526</c:v>
                </c:pt>
                <c:pt idx="5049">
                  <c:v>50.489999999998524</c:v>
                </c:pt>
                <c:pt idx="5050">
                  <c:v>50.499999999998522</c:v>
                </c:pt>
                <c:pt idx="5051">
                  <c:v>50.50999999999852</c:v>
                </c:pt>
                <c:pt idx="5052">
                  <c:v>50.519999999998518</c:v>
                </c:pt>
                <c:pt idx="5053">
                  <c:v>50.529999999998516</c:v>
                </c:pt>
                <c:pt idx="5054">
                  <c:v>50.539999999998514</c:v>
                </c:pt>
                <c:pt idx="5055">
                  <c:v>50.549999999998512</c:v>
                </c:pt>
                <c:pt idx="5056">
                  <c:v>50.55999999999851</c:v>
                </c:pt>
                <c:pt idx="5057">
                  <c:v>50.569999999998508</c:v>
                </c:pt>
                <c:pt idx="5058">
                  <c:v>50.579999999998506</c:v>
                </c:pt>
                <c:pt idx="5059">
                  <c:v>50.589999999998504</c:v>
                </c:pt>
                <c:pt idx="5060">
                  <c:v>50.599999999998502</c:v>
                </c:pt>
                <c:pt idx="5061">
                  <c:v>50.6099999999985</c:v>
                </c:pt>
                <c:pt idx="5062">
                  <c:v>50.619999999998498</c:v>
                </c:pt>
                <c:pt idx="5063">
                  <c:v>50.629999999998496</c:v>
                </c:pt>
                <c:pt idx="5064">
                  <c:v>50.639999999998494</c:v>
                </c:pt>
                <c:pt idx="5065">
                  <c:v>50.649999999998492</c:v>
                </c:pt>
                <c:pt idx="5066">
                  <c:v>50.65999999999849</c:v>
                </c:pt>
                <c:pt idx="5067">
                  <c:v>50.669999999998488</c:v>
                </c:pt>
                <c:pt idx="5068">
                  <c:v>50.679999999998486</c:v>
                </c:pt>
                <c:pt idx="5069">
                  <c:v>50.689999999998484</c:v>
                </c:pt>
                <c:pt idx="5070">
                  <c:v>50.699999999998482</c:v>
                </c:pt>
                <c:pt idx="5071">
                  <c:v>50.70999999999848</c:v>
                </c:pt>
                <c:pt idx="5072">
                  <c:v>50.719999999998478</c:v>
                </c:pt>
                <c:pt idx="5073">
                  <c:v>50.729999999998476</c:v>
                </c:pt>
                <c:pt idx="5074">
                  <c:v>50.739999999998474</c:v>
                </c:pt>
                <c:pt idx="5075">
                  <c:v>50.749999999998472</c:v>
                </c:pt>
                <c:pt idx="5076">
                  <c:v>50.75999999999847</c:v>
                </c:pt>
                <c:pt idx="5077">
                  <c:v>50.769999999998468</c:v>
                </c:pt>
                <c:pt idx="5078">
                  <c:v>50.779999999998466</c:v>
                </c:pt>
                <c:pt idx="5079">
                  <c:v>50.789999999998464</c:v>
                </c:pt>
                <c:pt idx="5080">
                  <c:v>50.799999999998462</c:v>
                </c:pt>
                <c:pt idx="5081">
                  <c:v>50.80999999999846</c:v>
                </c:pt>
                <c:pt idx="5082">
                  <c:v>50.819999999998458</c:v>
                </c:pt>
                <c:pt idx="5083">
                  <c:v>50.829999999998456</c:v>
                </c:pt>
                <c:pt idx="5084">
                  <c:v>50.839999999998454</c:v>
                </c:pt>
                <c:pt idx="5085">
                  <c:v>50.849999999998452</c:v>
                </c:pt>
                <c:pt idx="5086">
                  <c:v>50.85999999999845</c:v>
                </c:pt>
                <c:pt idx="5087">
                  <c:v>50.869999999998448</c:v>
                </c:pt>
                <c:pt idx="5088">
                  <c:v>50.879999999998446</c:v>
                </c:pt>
                <c:pt idx="5089">
                  <c:v>50.889999999998444</c:v>
                </c:pt>
                <c:pt idx="5090">
                  <c:v>50.899999999998442</c:v>
                </c:pt>
                <c:pt idx="5091">
                  <c:v>50.909999999998441</c:v>
                </c:pt>
                <c:pt idx="5092">
                  <c:v>50.919999999998439</c:v>
                </c:pt>
                <c:pt idx="5093">
                  <c:v>50.929999999998437</c:v>
                </c:pt>
                <c:pt idx="5094">
                  <c:v>50.939999999998435</c:v>
                </c:pt>
                <c:pt idx="5095">
                  <c:v>50.949999999998433</c:v>
                </c:pt>
                <c:pt idx="5096">
                  <c:v>50.959999999998431</c:v>
                </c:pt>
                <c:pt idx="5097">
                  <c:v>50.969999999998429</c:v>
                </c:pt>
                <c:pt idx="5098">
                  <c:v>50.979999999998427</c:v>
                </c:pt>
                <c:pt idx="5099">
                  <c:v>50.989999999998425</c:v>
                </c:pt>
                <c:pt idx="5100">
                  <c:v>50.999999999998423</c:v>
                </c:pt>
                <c:pt idx="5101">
                  <c:v>51.009999999998421</c:v>
                </c:pt>
                <c:pt idx="5102">
                  <c:v>51.019999999998419</c:v>
                </c:pt>
                <c:pt idx="5103">
                  <c:v>51.029999999998417</c:v>
                </c:pt>
                <c:pt idx="5104">
                  <c:v>51.039999999998415</c:v>
                </c:pt>
                <c:pt idx="5105">
                  <c:v>51.049999999998413</c:v>
                </c:pt>
                <c:pt idx="5106">
                  <c:v>51.059999999998411</c:v>
                </c:pt>
                <c:pt idx="5107">
                  <c:v>51.069999999998409</c:v>
                </c:pt>
                <c:pt idx="5108">
                  <c:v>51.079999999998407</c:v>
                </c:pt>
                <c:pt idx="5109">
                  <c:v>51.089999999998405</c:v>
                </c:pt>
                <c:pt idx="5110">
                  <c:v>51.099999999998403</c:v>
                </c:pt>
                <c:pt idx="5111">
                  <c:v>51.109999999998401</c:v>
                </c:pt>
                <c:pt idx="5112">
                  <c:v>51.119999999998399</c:v>
                </c:pt>
                <c:pt idx="5113">
                  <c:v>51.129999999998397</c:v>
                </c:pt>
                <c:pt idx="5114">
                  <c:v>51.139999999998395</c:v>
                </c:pt>
                <c:pt idx="5115">
                  <c:v>51.149999999998393</c:v>
                </c:pt>
                <c:pt idx="5116">
                  <c:v>51.159999999998391</c:v>
                </c:pt>
                <c:pt idx="5117">
                  <c:v>51.169999999998389</c:v>
                </c:pt>
                <c:pt idx="5118">
                  <c:v>51.179999999998387</c:v>
                </c:pt>
                <c:pt idx="5119">
                  <c:v>51.189999999998385</c:v>
                </c:pt>
                <c:pt idx="5120">
                  <c:v>51.199999999998383</c:v>
                </c:pt>
                <c:pt idx="5121">
                  <c:v>51.209999999998381</c:v>
                </c:pt>
                <c:pt idx="5122">
                  <c:v>51.219999999998379</c:v>
                </c:pt>
                <c:pt idx="5123">
                  <c:v>51.229999999998377</c:v>
                </c:pt>
                <c:pt idx="5124">
                  <c:v>51.239999999998375</c:v>
                </c:pt>
                <c:pt idx="5125">
                  <c:v>51.249999999998373</c:v>
                </c:pt>
                <c:pt idx="5126">
                  <c:v>51.259999999998371</c:v>
                </c:pt>
                <c:pt idx="5127">
                  <c:v>51.269999999998369</c:v>
                </c:pt>
                <c:pt idx="5128">
                  <c:v>51.279999999998367</c:v>
                </c:pt>
                <c:pt idx="5129">
                  <c:v>51.289999999998365</c:v>
                </c:pt>
                <c:pt idx="5130">
                  <c:v>51.299999999998363</c:v>
                </c:pt>
                <c:pt idx="5131">
                  <c:v>51.309999999998361</c:v>
                </c:pt>
                <c:pt idx="5132">
                  <c:v>51.319999999998359</c:v>
                </c:pt>
                <c:pt idx="5133">
                  <c:v>51.329999999998357</c:v>
                </c:pt>
                <c:pt idx="5134">
                  <c:v>51.339999999998355</c:v>
                </c:pt>
                <c:pt idx="5135">
                  <c:v>51.349999999998353</c:v>
                </c:pt>
                <c:pt idx="5136">
                  <c:v>51.359999999998351</c:v>
                </c:pt>
                <c:pt idx="5137">
                  <c:v>51.369999999998349</c:v>
                </c:pt>
                <c:pt idx="5138">
                  <c:v>51.379999999998347</c:v>
                </c:pt>
                <c:pt idx="5139">
                  <c:v>51.389999999998345</c:v>
                </c:pt>
                <c:pt idx="5140">
                  <c:v>51.399999999998343</c:v>
                </c:pt>
                <c:pt idx="5141">
                  <c:v>51.409999999998341</c:v>
                </c:pt>
                <c:pt idx="5142">
                  <c:v>51.419999999998339</c:v>
                </c:pt>
                <c:pt idx="5143">
                  <c:v>51.429999999998337</c:v>
                </c:pt>
                <c:pt idx="5144">
                  <c:v>51.439999999998335</c:v>
                </c:pt>
                <c:pt idx="5145">
                  <c:v>51.449999999998333</c:v>
                </c:pt>
                <c:pt idx="5146">
                  <c:v>51.459999999998331</c:v>
                </c:pt>
                <c:pt idx="5147">
                  <c:v>51.469999999998329</c:v>
                </c:pt>
                <c:pt idx="5148">
                  <c:v>51.479999999998327</c:v>
                </c:pt>
                <c:pt idx="5149">
                  <c:v>51.489999999998325</c:v>
                </c:pt>
                <c:pt idx="5150">
                  <c:v>51.499999999998323</c:v>
                </c:pt>
                <c:pt idx="5151">
                  <c:v>51.509999999998321</c:v>
                </c:pt>
                <c:pt idx="5152">
                  <c:v>51.519999999998319</c:v>
                </c:pt>
                <c:pt idx="5153">
                  <c:v>51.529999999998317</c:v>
                </c:pt>
                <c:pt idx="5154">
                  <c:v>51.539999999998315</c:v>
                </c:pt>
                <c:pt idx="5155">
                  <c:v>51.549999999998313</c:v>
                </c:pt>
                <c:pt idx="5156">
                  <c:v>51.559999999998311</c:v>
                </c:pt>
                <c:pt idx="5157">
                  <c:v>51.569999999998309</c:v>
                </c:pt>
                <c:pt idx="5158">
                  <c:v>51.579999999998307</c:v>
                </c:pt>
                <c:pt idx="5159">
                  <c:v>51.589999999998305</c:v>
                </c:pt>
                <c:pt idx="5160">
                  <c:v>51.599999999998303</c:v>
                </c:pt>
                <c:pt idx="5161">
                  <c:v>51.609999999998301</c:v>
                </c:pt>
                <c:pt idx="5162">
                  <c:v>51.619999999998299</c:v>
                </c:pt>
                <c:pt idx="5163">
                  <c:v>51.629999999998297</c:v>
                </c:pt>
                <c:pt idx="5164">
                  <c:v>51.639999999998295</c:v>
                </c:pt>
                <c:pt idx="5165">
                  <c:v>51.649999999998293</c:v>
                </c:pt>
                <c:pt idx="5166">
                  <c:v>51.659999999998291</c:v>
                </c:pt>
                <c:pt idx="5167">
                  <c:v>51.669999999998289</c:v>
                </c:pt>
                <c:pt idx="5168">
                  <c:v>51.679999999998287</c:v>
                </c:pt>
                <c:pt idx="5169">
                  <c:v>51.689999999998285</c:v>
                </c:pt>
                <c:pt idx="5170">
                  <c:v>51.699999999998283</c:v>
                </c:pt>
                <c:pt idx="5171">
                  <c:v>51.709999999998281</c:v>
                </c:pt>
                <c:pt idx="5172">
                  <c:v>51.719999999998279</c:v>
                </c:pt>
                <c:pt idx="5173">
                  <c:v>51.729999999998277</c:v>
                </c:pt>
                <c:pt idx="5174">
                  <c:v>51.739999999998275</c:v>
                </c:pt>
                <c:pt idx="5175">
                  <c:v>51.749999999998273</c:v>
                </c:pt>
                <c:pt idx="5176">
                  <c:v>51.759999999998271</c:v>
                </c:pt>
                <c:pt idx="5177">
                  <c:v>51.769999999998269</c:v>
                </c:pt>
                <c:pt idx="5178">
                  <c:v>51.779999999998267</c:v>
                </c:pt>
                <c:pt idx="5179">
                  <c:v>51.789999999998265</c:v>
                </c:pt>
                <c:pt idx="5180">
                  <c:v>51.799999999998263</c:v>
                </c:pt>
                <c:pt idx="5181">
                  <c:v>51.809999999998261</c:v>
                </c:pt>
                <c:pt idx="5182">
                  <c:v>51.819999999998259</c:v>
                </c:pt>
                <c:pt idx="5183">
                  <c:v>51.829999999998257</c:v>
                </c:pt>
                <c:pt idx="5184">
                  <c:v>51.839999999998255</c:v>
                </c:pt>
                <c:pt idx="5185">
                  <c:v>51.849999999998253</c:v>
                </c:pt>
                <c:pt idx="5186">
                  <c:v>51.859999999998251</c:v>
                </c:pt>
                <c:pt idx="5187">
                  <c:v>51.86999999999825</c:v>
                </c:pt>
                <c:pt idx="5188">
                  <c:v>51.879999999998248</c:v>
                </c:pt>
                <c:pt idx="5189">
                  <c:v>51.889999999998246</c:v>
                </c:pt>
                <c:pt idx="5190">
                  <c:v>51.899999999998244</c:v>
                </c:pt>
                <c:pt idx="5191">
                  <c:v>51.909999999998242</c:v>
                </c:pt>
                <c:pt idx="5192">
                  <c:v>51.91999999999824</c:v>
                </c:pt>
                <c:pt idx="5193">
                  <c:v>51.929999999998238</c:v>
                </c:pt>
                <c:pt idx="5194">
                  <c:v>51.939999999998236</c:v>
                </c:pt>
                <c:pt idx="5195">
                  <c:v>51.949999999998234</c:v>
                </c:pt>
                <c:pt idx="5196">
                  <c:v>51.959999999998232</c:v>
                </c:pt>
                <c:pt idx="5197">
                  <c:v>51.96999999999823</c:v>
                </c:pt>
                <c:pt idx="5198">
                  <c:v>51.979999999998228</c:v>
                </c:pt>
                <c:pt idx="5199">
                  <c:v>51.989999999998226</c:v>
                </c:pt>
                <c:pt idx="5200">
                  <c:v>51.999999999998224</c:v>
                </c:pt>
                <c:pt idx="5201">
                  <c:v>52.009999999998222</c:v>
                </c:pt>
                <c:pt idx="5202">
                  <c:v>52.01999999999822</c:v>
                </c:pt>
                <c:pt idx="5203">
                  <c:v>52.029999999998218</c:v>
                </c:pt>
                <c:pt idx="5204">
                  <c:v>52.039999999998216</c:v>
                </c:pt>
                <c:pt idx="5205">
                  <c:v>52.049999999998214</c:v>
                </c:pt>
                <c:pt idx="5206">
                  <c:v>52.059999999998212</c:v>
                </c:pt>
                <c:pt idx="5207">
                  <c:v>52.06999999999821</c:v>
                </c:pt>
                <c:pt idx="5208">
                  <c:v>52.079999999998208</c:v>
                </c:pt>
                <c:pt idx="5209">
                  <c:v>52.089999999998206</c:v>
                </c:pt>
                <c:pt idx="5210">
                  <c:v>52.099999999998204</c:v>
                </c:pt>
                <c:pt idx="5211">
                  <c:v>52.109999999998202</c:v>
                </c:pt>
                <c:pt idx="5212">
                  <c:v>52.1199999999982</c:v>
                </c:pt>
                <c:pt idx="5213">
                  <c:v>52.129999999998198</c:v>
                </c:pt>
                <c:pt idx="5214">
                  <c:v>52.139999999998196</c:v>
                </c:pt>
                <c:pt idx="5215">
                  <c:v>52.149999999998194</c:v>
                </c:pt>
                <c:pt idx="5216">
                  <c:v>52.159999999998192</c:v>
                </c:pt>
                <c:pt idx="5217">
                  <c:v>52.16999999999819</c:v>
                </c:pt>
                <c:pt idx="5218">
                  <c:v>52.179999999998188</c:v>
                </c:pt>
                <c:pt idx="5219">
                  <c:v>52.189999999998186</c:v>
                </c:pt>
                <c:pt idx="5220">
                  <c:v>52.199999999998184</c:v>
                </c:pt>
                <c:pt idx="5221">
                  <c:v>52.209999999998182</c:v>
                </c:pt>
                <c:pt idx="5222">
                  <c:v>52.21999999999818</c:v>
                </c:pt>
                <c:pt idx="5223">
                  <c:v>52.229999999998178</c:v>
                </c:pt>
                <c:pt idx="5224">
                  <c:v>52.239999999998176</c:v>
                </c:pt>
                <c:pt idx="5225">
                  <c:v>52.249999999998174</c:v>
                </c:pt>
                <c:pt idx="5226">
                  <c:v>52.259999999998172</c:v>
                </c:pt>
                <c:pt idx="5227">
                  <c:v>52.26999999999817</c:v>
                </c:pt>
                <c:pt idx="5228">
                  <c:v>52.279999999998168</c:v>
                </c:pt>
                <c:pt idx="5229">
                  <c:v>52.289999999998166</c:v>
                </c:pt>
                <c:pt idx="5230">
                  <c:v>52.299999999998164</c:v>
                </c:pt>
                <c:pt idx="5231">
                  <c:v>52.309999999998162</c:v>
                </c:pt>
                <c:pt idx="5232">
                  <c:v>52.31999999999816</c:v>
                </c:pt>
                <c:pt idx="5233">
                  <c:v>52.329999999998158</c:v>
                </c:pt>
                <c:pt idx="5234">
                  <c:v>52.339999999998156</c:v>
                </c:pt>
                <c:pt idx="5235">
                  <c:v>52.349999999998154</c:v>
                </c:pt>
                <c:pt idx="5236">
                  <c:v>52.359999999998152</c:v>
                </c:pt>
                <c:pt idx="5237">
                  <c:v>52.36999999999815</c:v>
                </c:pt>
                <c:pt idx="5238">
                  <c:v>52.379999999998148</c:v>
                </c:pt>
                <c:pt idx="5239">
                  <c:v>52.389999999998146</c:v>
                </c:pt>
                <c:pt idx="5240">
                  <c:v>52.399999999998144</c:v>
                </c:pt>
                <c:pt idx="5241">
                  <c:v>52.409999999998142</c:v>
                </c:pt>
                <c:pt idx="5242">
                  <c:v>52.41999999999814</c:v>
                </c:pt>
                <c:pt idx="5243">
                  <c:v>52.429999999998138</c:v>
                </c:pt>
                <c:pt idx="5244">
                  <c:v>52.439999999998136</c:v>
                </c:pt>
                <c:pt idx="5245">
                  <c:v>52.449999999998134</c:v>
                </c:pt>
                <c:pt idx="5246">
                  <c:v>52.459999999998132</c:v>
                </c:pt>
                <c:pt idx="5247">
                  <c:v>52.46999999999813</c:v>
                </c:pt>
                <c:pt idx="5248">
                  <c:v>52.479999999998128</c:v>
                </c:pt>
                <c:pt idx="5249">
                  <c:v>52.489999999998126</c:v>
                </c:pt>
                <c:pt idx="5250">
                  <c:v>52.499999999998124</c:v>
                </c:pt>
                <c:pt idx="5251">
                  <c:v>52.509999999998122</c:v>
                </c:pt>
                <c:pt idx="5252">
                  <c:v>52.51999999999812</c:v>
                </c:pt>
                <c:pt idx="5253">
                  <c:v>52.529999999998118</c:v>
                </c:pt>
                <c:pt idx="5254">
                  <c:v>52.539999999998116</c:v>
                </c:pt>
                <c:pt idx="5255">
                  <c:v>52.549999999998114</c:v>
                </c:pt>
                <c:pt idx="5256">
                  <c:v>52.559999999998112</c:v>
                </c:pt>
                <c:pt idx="5257">
                  <c:v>52.56999999999811</c:v>
                </c:pt>
                <c:pt idx="5258">
                  <c:v>52.579999999998108</c:v>
                </c:pt>
                <c:pt idx="5259">
                  <c:v>52.589999999998106</c:v>
                </c:pt>
                <c:pt idx="5260">
                  <c:v>52.599999999998104</c:v>
                </c:pt>
                <c:pt idx="5261">
                  <c:v>52.609999999998102</c:v>
                </c:pt>
                <c:pt idx="5262">
                  <c:v>52.6199999999981</c:v>
                </c:pt>
                <c:pt idx="5263">
                  <c:v>52.629999999998098</c:v>
                </c:pt>
                <c:pt idx="5264">
                  <c:v>52.639999999998096</c:v>
                </c:pt>
                <c:pt idx="5265">
                  <c:v>52.649999999998094</c:v>
                </c:pt>
                <c:pt idx="5266">
                  <c:v>52.659999999998092</c:v>
                </c:pt>
                <c:pt idx="5267">
                  <c:v>52.66999999999809</c:v>
                </c:pt>
                <c:pt idx="5268">
                  <c:v>52.679999999998088</c:v>
                </c:pt>
                <c:pt idx="5269">
                  <c:v>52.689999999998086</c:v>
                </c:pt>
                <c:pt idx="5270">
                  <c:v>52.699999999998084</c:v>
                </c:pt>
                <c:pt idx="5271">
                  <c:v>52.709999999998082</c:v>
                </c:pt>
                <c:pt idx="5272">
                  <c:v>52.71999999999808</c:v>
                </c:pt>
                <c:pt idx="5273">
                  <c:v>52.729999999998078</c:v>
                </c:pt>
                <c:pt idx="5274">
                  <c:v>52.739999999998076</c:v>
                </c:pt>
                <c:pt idx="5275">
                  <c:v>52.749999999998074</c:v>
                </c:pt>
                <c:pt idx="5276">
                  <c:v>52.759999999998072</c:v>
                </c:pt>
                <c:pt idx="5277">
                  <c:v>52.76999999999807</c:v>
                </c:pt>
                <c:pt idx="5278">
                  <c:v>52.779999999998068</c:v>
                </c:pt>
                <c:pt idx="5279">
                  <c:v>52.789999999998066</c:v>
                </c:pt>
                <c:pt idx="5280">
                  <c:v>52.799999999998064</c:v>
                </c:pt>
                <c:pt idx="5281">
                  <c:v>52.809999999998062</c:v>
                </c:pt>
                <c:pt idx="5282">
                  <c:v>52.819999999998061</c:v>
                </c:pt>
                <c:pt idx="5283">
                  <c:v>52.829999999998059</c:v>
                </c:pt>
                <c:pt idx="5284">
                  <c:v>52.839999999998057</c:v>
                </c:pt>
                <c:pt idx="5285">
                  <c:v>52.849999999998055</c:v>
                </c:pt>
                <c:pt idx="5286">
                  <c:v>52.859999999998053</c:v>
                </c:pt>
                <c:pt idx="5287">
                  <c:v>52.869999999998051</c:v>
                </c:pt>
                <c:pt idx="5288">
                  <c:v>52.879999999998049</c:v>
                </c:pt>
                <c:pt idx="5289">
                  <c:v>52.889999999998047</c:v>
                </c:pt>
                <c:pt idx="5290">
                  <c:v>52.899999999998045</c:v>
                </c:pt>
                <c:pt idx="5291">
                  <c:v>52.909999999998043</c:v>
                </c:pt>
                <c:pt idx="5292">
                  <c:v>52.919999999998041</c:v>
                </c:pt>
                <c:pt idx="5293">
                  <c:v>52.929999999998039</c:v>
                </c:pt>
                <c:pt idx="5294">
                  <c:v>52.939999999998037</c:v>
                </c:pt>
                <c:pt idx="5295">
                  <c:v>52.949999999998035</c:v>
                </c:pt>
                <c:pt idx="5296">
                  <c:v>52.959999999998033</c:v>
                </c:pt>
                <c:pt idx="5297">
                  <c:v>52.969999999998031</c:v>
                </c:pt>
                <c:pt idx="5298">
                  <c:v>52.979999999998029</c:v>
                </c:pt>
                <c:pt idx="5299">
                  <c:v>52.989999999998027</c:v>
                </c:pt>
                <c:pt idx="5300">
                  <c:v>52.999999999998025</c:v>
                </c:pt>
                <c:pt idx="5301">
                  <c:v>53.009999999998023</c:v>
                </c:pt>
                <c:pt idx="5302">
                  <c:v>53.019999999998021</c:v>
                </c:pt>
                <c:pt idx="5303">
                  <c:v>53.029999999998019</c:v>
                </c:pt>
                <c:pt idx="5304">
                  <c:v>53.039999999998017</c:v>
                </c:pt>
                <c:pt idx="5305">
                  <c:v>53.049999999998015</c:v>
                </c:pt>
                <c:pt idx="5306">
                  <c:v>53.059999999998013</c:v>
                </c:pt>
                <c:pt idx="5307">
                  <c:v>53.069999999998011</c:v>
                </c:pt>
                <c:pt idx="5308">
                  <c:v>53.079999999998009</c:v>
                </c:pt>
                <c:pt idx="5309">
                  <c:v>53.089999999998007</c:v>
                </c:pt>
                <c:pt idx="5310">
                  <c:v>53.099999999998005</c:v>
                </c:pt>
                <c:pt idx="5311">
                  <c:v>53.109999999998003</c:v>
                </c:pt>
                <c:pt idx="5312">
                  <c:v>53.119999999998001</c:v>
                </c:pt>
                <c:pt idx="5313">
                  <c:v>53.129999999997999</c:v>
                </c:pt>
                <c:pt idx="5314">
                  <c:v>53.139999999997997</c:v>
                </c:pt>
                <c:pt idx="5315">
                  <c:v>53.149999999997995</c:v>
                </c:pt>
                <c:pt idx="5316">
                  <c:v>53.159999999997993</c:v>
                </c:pt>
                <c:pt idx="5317">
                  <c:v>53.169999999997991</c:v>
                </c:pt>
                <c:pt idx="5318">
                  <c:v>53.179999999997989</c:v>
                </c:pt>
                <c:pt idx="5319">
                  <c:v>53.189999999997987</c:v>
                </c:pt>
                <c:pt idx="5320">
                  <c:v>53.199999999997985</c:v>
                </c:pt>
                <c:pt idx="5321">
                  <c:v>53.209999999997983</c:v>
                </c:pt>
                <c:pt idx="5322">
                  <c:v>53.219999999997981</c:v>
                </c:pt>
                <c:pt idx="5323">
                  <c:v>53.229999999997979</c:v>
                </c:pt>
                <c:pt idx="5324">
                  <c:v>53.239999999997977</c:v>
                </c:pt>
                <c:pt idx="5325">
                  <c:v>53.249999999997975</c:v>
                </c:pt>
                <c:pt idx="5326">
                  <c:v>53.259999999997973</c:v>
                </c:pt>
                <c:pt idx="5327">
                  <c:v>53.269999999997971</c:v>
                </c:pt>
                <c:pt idx="5328">
                  <c:v>53.279999999997969</c:v>
                </c:pt>
                <c:pt idx="5329">
                  <c:v>53.289999999997967</c:v>
                </c:pt>
                <c:pt idx="5330">
                  <c:v>53.299999999997965</c:v>
                </c:pt>
                <c:pt idx="5331">
                  <c:v>53.309999999997963</c:v>
                </c:pt>
                <c:pt idx="5332">
                  <c:v>53.319999999997961</c:v>
                </c:pt>
                <c:pt idx="5333">
                  <c:v>53.329999999997959</c:v>
                </c:pt>
                <c:pt idx="5334">
                  <c:v>53.339999999997957</c:v>
                </c:pt>
                <c:pt idx="5335">
                  <c:v>53.349999999997955</c:v>
                </c:pt>
                <c:pt idx="5336">
                  <c:v>53.359999999997953</c:v>
                </c:pt>
                <c:pt idx="5337">
                  <c:v>53.369999999997951</c:v>
                </c:pt>
                <c:pt idx="5338">
                  <c:v>53.379999999997949</c:v>
                </c:pt>
                <c:pt idx="5339">
                  <c:v>53.389999999997947</c:v>
                </c:pt>
                <c:pt idx="5340">
                  <c:v>53.399999999997945</c:v>
                </c:pt>
                <c:pt idx="5341">
                  <c:v>53.409999999997943</c:v>
                </c:pt>
                <c:pt idx="5342">
                  <c:v>53.419999999997941</c:v>
                </c:pt>
                <c:pt idx="5343">
                  <c:v>53.429999999997939</c:v>
                </c:pt>
                <c:pt idx="5344">
                  <c:v>53.439999999997937</c:v>
                </c:pt>
                <c:pt idx="5345">
                  <c:v>53.449999999997935</c:v>
                </c:pt>
                <c:pt idx="5346">
                  <c:v>53.459999999997933</c:v>
                </c:pt>
                <c:pt idx="5347">
                  <c:v>53.469999999997931</c:v>
                </c:pt>
                <c:pt idx="5348">
                  <c:v>53.479999999997929</c:v>
                </c:pt>
                <c:pt idx="5349">
                  <c:v>53.489999999997927</c:v>
                </c:pt>
                <c:pt idx="5350">
                  <c:v>53.499999999997925</c:v>
                </c:pt>
                <c:pt idx="5351">
                  <c:v>53.509999999997923</c:v>
                </c:pt>
                <c:pt idx="5352">
                  <c:v>53.519999999997921</c:v>
                </c:pt>
                <c:pt idx="5353">
                  <c:v>53.529999999997919</c:v>
                </c:pt>
                <c:pt idx="5354">
                  <c:v>53.539999999997917</c:v>
                </c:pt>
                <c:pt idx="5355">
                  <c:v>53.549999999997915</c:v>
                </c:pt>
                <c:pt idx="5356">
                  <c:v>53.559999999997913</c:v>
                </c:pt>
                <c:pt idx="5357">
                  <c:v>53.569999999997911</c:v>
                </c:pt>
                <c:pt idx="5358">
                  <c:v>53.579999999997909</c:v>
                </c:pt>
                <c:pt idx="5359">
                  <c:v>53.589999999997907</c:v>
                </c:pt>
                <c:pt idx="5360">
                  <c:v>53.599999999997905</c:v>
                </c:pt>
                <c:pt idx="5361">
                  <c:v>53.609999999997903</c:v>
                </c:pt>
                <c:pt idx="5362">
                  <c:v>53.619999999997901</c:v>
                </c:pt>
                <c:pt idx="5363">
                  <c:v>53.629999999997899</c:v>
                </c:pt>
                <c:pt idx="5364">
                  <c:v>53.639999999997897</c:v>
                </c:pt>
                <c:pt idx="5365">
                  <c:v>53.649999999997895</c:v>
                </c:pt>
                <c:pt idx="5366">
                  <c:v>53.659999999997893</c:v>
                </c:pt>
                <c:pt idx="5367">
                  <c:v>53.669999999997891</c:v>
                </c:pt>
                <c:pt idx="5368">
                  <c:v>53.679999999997889</c:v>
                </c:pt>
                <c:pt idx="5369">
                  <c:v>53.689999999997887</c:v>
                </c:pt>
                <c:pt idx="5370">
                  <c:v>53.699999999997885</c:v>
                </c:pt>
                <c:pt idx="5371">
                  <c:v>53.709999999997883</c:v>
                </c:pt>
                <c:pt idx="5372">
                  <c:v>53.719999999997881</c:v>
                </c:pt>
                <c:pt idx="5373">
                  <c:v>53.729999999997879</c:v>
                </c:pt>
                <c:pt idx="5374">
                  <c:v>53.739999999997877</c:v>
                </c:pt>
                <c:pt idx="5375">
                  <c:v>53.749999999997875</c:v>
                </c:pt>
                <c:pt idx="5376">
                  <c:v>53.759999999997873</c:v>
                </c:pt>
                <c:pt idx="5377">
                  <c:v>53.769999999997871</c:v>
                </c:pt>
                <c:pt idx="5378">
                  <c:v>53.77999999999787</c:v>
                </c:pt>
                <c:pt idx="5379">
                  <c:v>53.789999999997868</c:v>
                </c:pt>
                <c:pt idx="5380">
                  <c:v>53.799999999997866</c:v>
                </c:pt>
                <c:pt idx="5381">
                  <c:v>53.809999999997864</c:v>
                </c:pt>
                <c:pt idx="5382">
                  <c:v>53.819999999997862</c:v>
                </c:pt>
                <c:pt idx="5383">
                  <c:v>53.82999999999786</c:v>
                </c:pt>
                <c:pt idx="5384">
                  <c:v>53.839999999997858</c:v>
                </c:pt>
                <c:pt idx="5385">
                  <c:v>53.849999999997856</c:v>
                </c:pt>
                <c:pt idx="5386">
                  <c:v>53.859999999997854</c:v>
                </c:pt>
                <c:pt idx="5387">
                  <c:v>53.869999999997852</c:v>
                </c:pt>
                <c:pt idx="5388">
                  <c:v>53.87999999999785</c:v>
                </c:pt>
                <c:pt idx="5389">
                  <c:v>53.889999999997848</c:v>
                </c:pt>
                <c:pt idx="5390">
                  <c:v>53.899999999997846</c:v>
                </c:pt>
                <c:pt idx="5391">
                  <c:v>53.909999999997844</c:v>
                </c:pt>
                <c:pt idx="5392">
                  <c:v>53.919999999997842</c:v>
                </c:pt>
                <c:pt idx="5393">
                  <c:v>53.92999999999784</c:v>
                </c:pt>
                <c:pt idx="5394">
                  <c:v>53.939999999997838</c:v>
                </c:pt>
                <c:pt idx="5395">
                  <c:v>53.949999999997836</c:v>
                </c:pt>
                <c:pt idx="5396">
                  <c:v>53.959999999997834</c:v>
                </c:pt>
                <c:pt idx="5397">
                  <c:v>53.969999999997832</c:v>
                </c:pt>
                <c:pt idx="5398">
                  <c:v>53.97999999999783</c:v>
                </c:pt>
                <c:pt idx="5399">
                  <c:v>53.989999999997828</c:v>
                </c:pt>
                <c:pt idx="5400">
                  <c:v>53.999999999997826</c:v>
                </c:pt>
                <c:pt idx="5401">
                  <c:v>54.009999999997824</c:v>
                </c:pt>
                <c:pt idx="5402">
                  <c:v>54.019999999997822</c:v>
                </c:pt>
                <c:pt idx="5403">
                  <c:v>54.02999999999782</c:v>
                </c:pt>
                <c:pt idx="5404">
                  <c:v>54.039999999997818</c:v>
                </c:pt>
                <c:pt idx="5405">
                  <c:v>54.049999999997816</c:v>
                </c:pt>
                <c:pt idx="5406">
                  <c:v>54.059999999997814</c:v>
                </c:pt>
                <c:pt idx="5407">
                  <c:v>54.069999999997812</c:v>
                </c:pt>
                <c:pt idx="5408">
                  <c:v>54.07999999999781</c:v>
                </c:pt>
                <c:pt idx="5409">
                  <c:v>54.089999999997808</c:v>
                </c:pt>
                <c:pt idx="5410">
                  <c:v>54.099999999997806</c:v>
                </c:pt>
                <c:pt idx="5411">
                  <c:v>54.109999999997804</c:v>
                </c:pt>
                <c:pt idx="5412">
                  <c:v>54.119999999997802</c:v>
                </c:pt>
                <c:pt idx="5413">
                  <c:v>54.1299999999978</c:v>
                </c:pt>
                <c:pt idx="5414">
                  <c:v>54.139999999997798</c:v>
                </c:pt>
                <c:pt idx="5415">
                  <c:v>54.149999999997796</c:v>
                </c:pt>
                <c:pt idx="5416">
                  <c:v>54.159999999997794</c:v>
                </c:pt>
                <c:pt idx="5417">
                  <c:v>54.169999999997792</c:v>
                </c:pt>
                <c:pt idx="5418">
                  <c:v>54.17999999999779</c:v>
                </c:pt>
                <c:pt idx="5419">
                  <c:v>54.189999999997788</c:v>
                </c:pt>
                <c:pt idx="5420">
                  <c:v>54.199999999997786</c:v>
                </c:pt>
                <c:pt idx="5421">
                  <c:v>54.209999999997784</c:v>
                </c:pt>
                <c:pt idx="5422">
                  <c:v>54.219999999997782</c:v>
                </c:pt>
                <c:pt idx="5423">
                  <c:v>54.22999999999778</c:v>
                </c:pt>
                <c:pt idx="5424">
                  <c:v>54.239999999997778</c:v>
                </c:pt>
                <c:pt idx="5425">
                  <c:v>54.249999999997776</c:v>
                </c:pt>
                <c:pt idx="5426">
                  <c:v>54.259999999997774</c:v>
                </c:pt>
                <c:pt idx="5427">
                  <c:v>54.269999999997772</c:v>
                </c:pt>
                <c:pt idx="5428">
                  <c:v>54.27999999999777</c:v>
                </c:pt>
                <c:pt idx="5429">
                  <c:v>54.289999999997768</c:v>
                </c:pt>
                <c:pt idx="5430">
                  <c:v>54.299999999997766</c:v>
                </c:pt>
                <c:pt idx="5431">
                  <c:v>54.309999999997764</c:v>
                </c:pt>
                <c:pt idx="5432">
                  <c:v>54.319999999997762</c:v>
                </c:pt>
                <c:pt idx="5433">
                  <c:v>54.32999999999776</c:v>
                </c:pt>
                <c:pt idx="5434">
                  <c:v>54.339999999997758</c:v>
                </c:pt>
                <c:pt idx="5435">
                  <c:v>54.349999999997756</c:v>
                </c:pt>
                <c:pt idx="5436">
                  <c:v>54.359999999997754</c:v>
                </c:pt>
                <c:pt idx="5437">
                  <c:v>54.369999999997752</c:v>
                </c:pt>
                <c:pt idx="5438">
                  <c:v>54.37999999999775</c:v>
                </c:pt>
                <c:pt idx="5439">
                  <c:v>54.389999999997748</c:v>
                </c:pt>
                <c:pt idx="5440">
                  <c:v>54.399999999997746</c:v>
                </c:pt>
                <c:pt idx="5441">
                  <c:v>54.409999999997744</c:v>
                </c:pt>
                <c:pt idx="5442">
                  <c:v>54.419999999997742</c:v>
                </c:pt>
                <c:pt idx="5443">
                  <c:v>54.42999999999774</c:v>
                </c:pt>
                <c:pt idx="5444">
                  <c:v>54.439999999997738</c:v>
                </c:pt>
                <c:pt idx="5445">
                  <c:v>54.449999999997736</c:v>
                </c:pt>
                <c:pt idx="5446">
                  <c:v>54.459999999997734</c:v>
                </c:pt>
                <c:pt idx="5447">
                  <c:v>54.469999999997732</c:v>
                </c:pt>
                <c:pt idx="5448">
                  <c:v>54.47999999999773</c:v>
                </c:pt>
                <c:pt idx="5449">
                  <c:v>54.489999999997728</c:v>
                </c:pt>
                <c:pt idx="5450">
                  <c:v>54.499999999997726</c:v>
                </c:pt>
                <c:pt idx="5451">
                  <c:v>54.509999999997724</c:v>
                </c:pt>
                <c:pt idx="5452">
                  <c:v>54.519999999997722</c:v>
                </c:pt>
                <c:pt idx="5453">
                  <c:v>54.52999999999772</c:v>
                </c:pt>
                <c:pt idx="5454">
                  <c:v>54.539999999997718</c:v>
                </c:pt>
                <c:pt idx="5455">
                  <c:v>54.549999999997716</c:v>
                </c:pt>
                <c:pt idx="5456">
                  <c:v>54.559999999997714</c:v>
                </c:pt>
                <c:pt idx="5457">
                  <c:v>54.569999999997712</c:v>
                </c:pt>
                <c:pt idx="5458">
                  <c:v>54.57999999999771</c:v>
                </c:pt>
                <c:pt idx="5459">
                  <c:v>54.589999999997708</c:v>
                </c:pt>
                <c:pt idx="5460">
                  <c:v>54.599999999997706</c:v>
                </c:pt>
                <c:pt idx="5461">
                  <c:v>54.609999999997704</c:v>
                </c:pt>
                <c:pt idx="5462">
                  <c:v>54.619999999997702</c:v>
                </c:pt>
                <c:pt idx="5463">
                  <c:v>54.6299999999977</c:v>
                </c:pt>
                <c:pt idx="5464">
                  <c:v>54.639999999997698</c:v>
                </c:pt>
                <c:pt idx="5465">
                  <c:v>54.649999999997696</c:v>
                </c:pt>
                <c:pt idx="5466">
                  <c:v>54.659999999997694</c:v>
                </c:pt>
                <c:pt idx="5467">
                  <c:v>54.669999999997692</c:v>
                </c:pt>
                <c:pt idx="5468">
                  <c:v>54.67999999999769</c:v>
                </c:pt>
                <c:pt idx="5469">
                  <c:v>54.689999999997688</c:v>
                </c:pt>
                <c:pt idx="5470">
                  <c:v>54.699999999997686</c:v>
                </c:pt>
                <c:pt idx="5471">
                  <c:v>54.709999999997684</c:v>
                </c:pt>
                <c:pt idx="5472">
                  <c:v>54.719999999997682</c:v>
                </c:pt>
                <c:pt idx="5473">
                  <c:v>54.729999999997681</c:v>
                </c:pt>
                <c:pt idx="5474">
                  <c:v>54.739999999997679</c:v>
                </c:pt>
                <c:pt idx="5475">
                  <c:v>54.749999999997677</c:v>
                </c:pt>
                <c:pt idx="5476">
                  <c:v>54.759999999997675</c:v>
                </c:pt>
                <c:pt idx="5477">
                  <c:v>54.769999999997673</c:v>
                </c:pt>
                <c:pt idx="5478">
                  <c:v>54.779999999997671</c:v>
                </c:pt>
                <c:pt idx="5479">
                  <c:v>54.789999999997669</c:v>
                </c:pt>
                <c:pt idx="5480">
                  <c:v>54.799999999997667</c:v>
                </c:pt>
                <c:pt idx="5481">
                  <c:v>54.809999999997665</c:v>
                </c:pt>
                <c:pt idx="5482">
                  <c:v>54.819999999997663</c:v>
                </c:pt>
                <c:pt idx="5483">
                  <c:v>54.829999999997661</c:v>
                </c:pt>
                <c:pt idx="5484">
                  <c:v>54.839999999997659</c:v>
                </c:pt>
                <c:pt idx="5485">
                  <c:v>54.849999999997657</c:v>
                </c:pt>
                <c:pt idx="5486">
                  <c:v>54.859999999997655</c:v>
                </c:pt>
                <c:pt idx="5487">
                  <c:v>54.869999999997653</c:v>
                </c:pt>
                <c:pt idx="5488">
                  <c:v>54.879999999997651</c:v>
                </c:pt>
                <c:pt idx="5489">
                  <c:v>54.889999999997649</c:v>
                </c:pt>
                <c:pt idx="5490">
                  <c:v>54.899999999997647</c:v>
                </c:pt>
                <c:pt idx="5491">
                  <c:v>54.909999999997645</c:v>
                </c:pt>
                <c:pt idx="5492">
                  <c:v>54.919999999997643</c:v>
                </c:pt>
                <c:pt idx="5493">
                  <c:v>54.929999999997641</c:v>
                </c:pt>
                <c:pt idx="5494">
                  <c:v>54.939999999997639</c:v>
                </c:pt>
                <c:pt idx="5495">
                  <c:v>54.949999999997637</c:v>
                </c:pt>
                <c:pt idx="5496">
                  <c:v>54.959999999997635</c:v>
                </c:pt>
                <c:pt idx="5497">
                  <c:v>54.969999999997633</c:v>
                </c:pt>
                <c:pt idx="5498">
                  <c:v>54.979999999997631</c:v>
                </c:pt>
                <c:pt idx="5499">
                  <c:v>54.989999999997629</c:v>
                </c:pt>
                <c:pt idx="5500">
                  <c:v>54.999999999997627</c:v>
                </c:pt>
                <c:pt idx="5501">
                  <c:v>55.009999999997625</c:v>
                </c:pt>
                <c:pt idx="5502">
                  <c:v>55.019999999997623</c:v>
                </c:pt>
                <c:pt idx="5503">
                  <c:v>55.029999999997621</c:v>
                </c:pt>
                <c:pt idx="5504">
                  <c:v>55.039999999997619</c:v>
                </c:pt>
                <c:pt idx="5505">
                  <c:v>55.049999999997617</c:v>
                </c:pt>
                <c:pt idx="5506">
                  <c:v>55.059999999997615</c:v>
                </c:pt>
                <c:pt idx="5507">
                  <c:v>55.069999999997613</c:v>
                </c:pt>
                <c:pt idx="5508">
                  <c:v>55.079999999997611</c:v>
                </c:pt>
                <c:pt idx="5509">
                  <c:v>55.089999999997609</c:v>
                </c:pt>
                <c:pt idx="5510">
                  <c:v>55.099999999997607</c:v>
                </c:pt>
                <c:pt idx="5511">
                  <c:v>55.109999999997605</c:v>
                </c:pt>
                <c:pt idx="5512">
                  <c:v>55.119999999997603</c:v>
                </c:pt>
                <c:pt idx="5513">
                  <c:v>55.129999999997601</c:v>
                </c:pt>
                <c:pt idx="5514">
                  <c:v>55.139999999997599</c:v>
                </c:pt>
                <c:pt idx="5515">
                  <c:v>55.149999999997597</c:v>
                </c:pt>
                <c:pt idx="5516">
                  <c:v>55.159999999997595</c:v>
                </c:pt>
                <c:pt idx="5517">
                  <c:v>55.169999999997593</c:v>
                </c:pt>
                <c:pt idx="5518">
                  <c:v>55.179999999997591</c:v>
                </c:pt>
                <c:pt idx="5519">
                  <c:v>55.189999999997589</c:v>
                </c:pt>
                <c:pt idx="5520">
                  <c:v>55.199999999997587</c:v>
                </c:pt>
                <c:pt idx="5521">
                  <c:v>55.209999999997585</c:v>
                </c:pt>
                <c:pt idx="5522">
                  <c:v>55.219999999997583</c:v>
                </c:pt>
                <c:pt idx="5523">
                  <c:v>55.229999999997581</c:v>
                </c:pt>
                <c:pt idx="5524">
                  <c:v>55.239999999997579</c:v>
                </c:pt>
                <c:pt idx="5525">
                  <c:v>55.249999999997577</c:v>
                </c:pt>
                <c:pt idx="5526">
                  <c:v>55.259999999997575</c:v>
                </c:pt>
                <c:pt idx="5527">
                  <c:v>55.269999999997573</c:v>
                </c:pt>
                <c:pt idx="5528">
                  <c:v>55.279999999997571</c:v>
                </c:pt>
                <c:pt idx="5529">
                  <c:v>55.289999999997569</c:v>
                </c:pt>
                <c:pt idx="5530">
                  <c:v>55.299999999997567</c:v>
                </c:pt>
                <c:pt idx="5531">
                  <c:v>55.309999999997565</c:v>
                </c:pt>
                <c:pt idx="5532">
                  <c:v>55.319999999997563</c:v>
                </c:pt>
                <c:pt idx="5533">
                  <c:v>55.329999999997561</c:v>
                </c:pt>
                <c:pt idx="5534">
                  <c:v>55.339999999997559</c:v>
                </c:pt>
                <c:pt idx="5535">
                  <c:v>55.349999999997557</c:v>
                </c:pt>
                <c:pt idx="5536">
                  <c:v>55.359999999997555</c:v>
                </c:pt>
                <c:pt idx="5537">
                  <c:v>55.369999999997553</c:v>
                </c:pt>
                <c:pt idx="5538">
                  <c:v>55.379999999997551</c:v>
                </c:pt>
                <c:pt idx="5539">
                  <c:v>55.389999999997549</c:v>
                </c:pt>
                <c:pt idx="5540">
                  <c:v>55.399999999997547</c:v>
                </c:pt>
                <c:pt idx="5541">
                  <c:v>55.409999999997545</c:v>
                </c:pt>
                <c:pt idx="5542">
                  <c:v>55.419999999997543</c:v>
                </c:pt>
                <c:pt idx="5543">
                  <c:v>55.429999999997541</c:v>
                </c:pt>
                <c:pt idx="5544">
                  <c:v>55.439999999997539</c:v>
                </c:pt>
                <c:pt idx="5545">
                  <c:v>55.449999999997537</c:v>
                </c:pt>
                <c:pt idx="5546">
                  <c:v>55.459999999997535</c:v>
                </c:pt>
                <c:pt idx="5547">
                  <c:v>55.469999999997533</c:v>
                </c:pt>
                <c:pt idx="5548">
                  <c:v>55.479999999997531</c:v>
                </c:pt>
                <c:pt idx="5549">
                  <c:v>55.489999999997529</c:v>
                </c:pt>
                <c:pt idx="5550">
                  <c:v>55.499999999997527</c:v>
                </c:pt>
                <c:pt idx="5551">
                  <c:v>55.509999999997525</c:v>
                </c:pt>
                <c:pt idx="5552">
                  <c:v>55.519999999997523</c:v>
                </c:pt>
                <c:pt idx="5553">
                  <c:v>55.529999999997521</c:v>
                </c:pt>
                <c:pt idx="5554">
                  <c:v>55.539999999997519</c:v>
                </c:pt>
                <c:pt idx="5555">
                  <c:v>55.549999999997517</c:v>
                </c:pt>
                <c:pt idx="5556">
                  <c:v>55.559999999997515</c:v>
                </c:pt>
                <c:pt idx="5557">
                  <c:v>55.569999999997513</c:v>
                </c:pt>
                <c:pt idx="5558">
                  <c:v>55.579999999997511</c:v>
                </c:pt>
                <c:pt idx="5559">
                  <c:v>55.589999999997509</c:v>
                </c:pt>
                <c:pt idx="5560">
                  <c:v>55.599999999997507</c:v>
                </c:pt>
                <c:pt idx="5561">
                  <c:v>55.609999999997505</c:v>
                </c:pt>
                <c:pt idx="5562">
                  <c:v>55.619999999997503</c:v>
                </c:pt>
                <c:pt idx="5563">
                  <c:v>55.629999999997501</c:v>
                </c:pt>
                <c:pt idx="5564">
                  <c:v>55.639999999997499</c:v>
                </c:pt>
                <c:pt idx="5565">
                  <c:v>55.649999999997497</c:v>
                </c:pt>
                <c:pt idx="5566">
                  <c:v>55.659999999997495</c:v>
                </c:pt>
                <c:pt idx="5567">
                  <c:v>55.669999999997493</c:v>
                </c:pt>
                <c:pt idx="5568">
                  <c:v>55.679999999997491</c:v>
                </c:pt>
                <c:pt idx="5569">
                  <c:v>55.68999999999749</c:v>
                </c:pt>
                <c:pt idx="5570">
                  <c:v>55.699999999997488</c:v>
                </c:pt>
                <c:pt idx="5571">
                  <c:v>55.709999999997486</c:v>
                </c:pt>
                <c:pt idx="5572">
                  <c:v>55.719999999997484</c:v>
                </c:pt>
                <c:pt idx="5573">
                  <c:v>55.729999999997482</c:v>
                </c:pt>
                <c:pt idx="5574">
                  <c:v>55.73999999999748</c:v>
                </c:pt>
                <c:pt idx="5575">
                  <c:v>55.749999999997478</c:v>
                </c:pt>
                <c:pt idx="5576">
                  <c:v>55.759999999997476</c:v>
                </c:pt>
                <c:pt idx="5577">
                  <c:v>55.769999999997474</c:v>
                </c:pt>
                <c:pt idx="5578">
                  <c:v>55.779999999997472</c:v>
                </c:pt>
                <c:pt idx="5579">
                  <c:v>55.78999999999747</c:v>
                </c:pt>
                <c:pt idx="5580">
                  <c:v>55.799999999997468</c:v>
                </c:pt>
                <c:pt idx="5581">
                  <c:v>55.809999999997466</c:v>
                </c:pt>
                <c:pt idx="5582">
                  <c:v>55.819999999997464</c:v>
                </c:pt>
                <c:pt idx="5583">
                  <c:v>55.829999999997462</c:v>
                </c:pt>
                <c:pt idx="5584">
                  <c:v>55.83999999999746</c:v>
                </c:pt>
                <c:pt idx="5585">
                  <c:v>55.849999999997458</c:v>
                </c:pt>
                <c:pt idx="5586">
                  <c:v>55.859999999997456</c:v>
                </c:pt>
                <c:pt idx="5587">
                  <c:v>55.869999999997454</c:v>
                </c:pt>
                <c:pt idx="5588">
                  <c:v>55.879999999997452</c:v>
                </c:pt>
                <c:pt idx="5589">
                  <c:v>55.88999999999745</c:v>
                </c:pt>
                <c:pt idx="5590">
                  <c:v>55.899999999997448</c:v>
                </c:pt>
                <c:pt idx="5591">
                  <c:v>55.909999999997446</c:v>
                </c:pt>
                <c:pt idx="5592">
                  <c:v>55.919999999997444</c:v>
                </c:pt>
                <c:pt idx="5593">
                  <c:v>55.929999999997442</c:v>
                </c:pt>
                <c:pt idx="5594">
                  <c:v>55.93999999999744</c:v>
                </c:pt>
                <c:pt idx="5595">
                  <c:v>55.949999999997438</c:v>
                </c:pt>
                <c:pt idx="5596">
                  <c:v>55.959999999997436</c:v>
                </c:pt>
                <c:pt idx="5597">
                  <c:v>55.969999999997434</c:v>
                </c:pt>
                <c:pt idx="5598">
                  <c:v>55.979999999997432</c:v>
                </c:pt>
                <c:pt idx="5599">
                  <c:v>55.98999999999743</c:v>
                </c:pt>
                <c:pt idx="5600">
                  <c:v>55.999999999997428</c:v>
                </c:pt>
                <c:pt idx="5601">
                  <c:v>56.009999999997426</c:v>
                </c:pt>
                <c:pt idx="5602">
                  <c:v>56.019999999997424</c:v>
                </c:pt>
                <c:pt idx="5603">
                  <c:v>56.029999999997422</c:v>
                </c:pt>
                <c:pt idx="5604">
                  <c:v>56.03999999999742</c:v>
                </c:pt>
                <c:pt idx="5605">
                  <c:v>56.049999999997418</c:v>
                </c:pt>
                <c:pt idx="5606">
                  <c:v>56.059999999997416</c:v>
                </c:pt>
                <c:pt idx="5607">
                  <c:v>56.069999999997414</c:v>
                </c:pt>
                <c:pt idx="5608">
                  <c:v>56.079999999997412</c:v>
                </c:pt>
                <c:pt idx="5609">
                  <c:v>56.08999999999741</c:v>
                </c:pt>
                <c:pt idx="5610">
                  <c:v>56.099999999997408</c:v>
                </c:pt>
                <c:pt idx="5611">
                  <c:v>56.109999999997406</c:v>
                </c:pt>
                <c:pt idx="5612">
                  <c:v>56.119999999997404</c:v>
                </c:pt>
                <c:pt idx="5613">
                  <c:v>56.129999999997402</c:v>
                </c:pt>
                <c:pt idx="5614">
                  <c:v>56.1399999999974</c:v>
                </c:pt>
                <c:pt idx="5615">
                  <c:v>56.149999999997398</c:v>
                </c:pt>
                <c:pt idx="5616">
                  <c:v>56.159999999997396</c:v>
                </c:pt>
                <c:pt idx="5617">
                  <c:v>56.169999999997394</c:v>
                </c:pt>
                <c:pt idx="5618">
                  <c:v>56.179999999997392</c:v>
                </c:pt>
                <c:pt idx="5619">
                  <c:v>56.18999999999739</c:v>
                </c:pt>
                <c:pt idx="5620">
                  <c:v>56.199999999997388</c:v>
                </c:pt>
                <c:pt idx="5621">
                  <c:v>56.209999999997386</c:v>
                </c:pt>
                <c:pt idx="5622">
                  <c:v>56.219999999997384</c:v>
                </c:pt>
                <c:pt idx="5623">
                  <c:v>56.229999999997382</c:v>
                </c:pt>
                <c:pt idx="5624">
                  <c:v>56.23999999999738</c:v>
                </c:pt>
                <c:pt idx="5625">
                  <c:v>56.249999999997378</c:v>
                </c:pt>
                <c:pt idx="5626">
                  <c:v>56.259999999997376</c:v>
                </c:pt>
                <c:pt idx="5627">
                  <c:v>56.269999999997374</c:v>
                </c:pt>
                <c:pt idx="5628">
                  <c:v>56.279999999997372</c:v>
                </c:pt>
                <c:pt idx="5629">
                  <c:v>56.28999999999737</c:v>
                </c:pt>
                <c:pt idx="5630">
                  <c:v>56.299999999997368</c:v>
                </c:pt>
                <c:pt idx="5631">
                  <c:v>56.309999999997366</c:v>
                </c:pt>
                <c:pt idx="5632">
                  <c:v>56.319999999997364</c:v>
                </c:pt>
                <c:pt idx="5633">
                  <c:v>56.329999999997362</c:v>
                </c:pt>
                <c:pt idx="5634">
                  <c:v>56.33999999999736</c:v>
                </c:pt>
                <c:pt idx="5635">
                  <c:v>56.349999999997358</c:v>
                </c:pt>
                <c:pt idx="5636">
                  <c:v>56.359999999997356</c:v>
                </c:pt>
                <c:pt idx="5637">
                  <c:v>56.369999999997354</c:v>
                </c:pt>
                <c:pt idx="5638">
                  <c:v>56.379999999997352</c:v>
                </c:pt>
                <c:pt idx="5639">
                  <c:v>56.38999999999735</c:v>
                </c:pt>
                <c:pt idx="5640">
                  <c:v>56.399999999997348</c:v>
                </c:pt>
                <c:pt idx="5641">
                  <c:v>56.409999999997346</c:v>
                </c:pt>
                <c:pt idx="5642">
                  <c:v>56.419999999997344</c:v>
                </c:pt>
                <c:pt idx="5643">
                  <c:v>56.429999999997342</c:v>
                </c:pt>
                <c:pt idx="5644">
                  <c:v>56.43999999999734</c:v>
                </c:pt>
                <c:pt idx="5645">
                  <c:v>56.449999999997338</c:v>
                </c:pt>
                <c:pt idx="5646">
                  <c:v>56.459999999997336</c:v>
                </c:pt>
                <c:pt idx="5647">
                  <c:v>56.469999999997334</c:v>
                </c:pt>
                <c:pt idx="5648">
                  <c:v>56.479999999997332</c:v>
                </c:pt>
                <c:pt idx="5649">
                  <c:v>56.48999999999733</c:v>
                </c:pt>
                <c:pt idx="5650">
                  <c:v>56.499999999997328</c:v>
                </c:pt>
                <c:pt idx="5651">
                  <c:v>56.509999999997326</c:v>
                </c:pt>
                <c:pt idx="5652">
                  <c:v>56.519999999997324</c:v>
                </c:pt>
                <c:pt idx="5653">
                  <c:v>56.529999999997322</c:v>
                </c:pt>
                <c:pt idx="5654">
                  <c:v>56.53999999999732</c:v>
                </c:pt>
                <c:pt idx="5655">
                  <c:v>56.549999999997318</c:v>
                </c:pt>
                <c:pt idx="5656">
                  <c:v>56.559999999997316</c:v>
                </c:pt>
                <c:pt idx="5657">
                  <c:v>56.569999999997314</c:v>
                </c:pt>
                <c:pt idx="5658">
                  <c:v>56.579999999997312</c:v>
                </c:pt>
                <c:pt idx="5659">
                  <c:v>56.58999999999731</c:v>
                </c:pt>
                <c:pt idx="5660">
                  <c:v>56.599999999997308</c:v>
                </c:pt>
                <c:pt idx="5661">
                  <c:v>56.609999999997306</c:v>
                </c:pt>
                <c:pt idx="5662">
                  <c:v>56.619999999997304</c:v>
                </c:pt>
                <c:pt idx="5663">
                  <c:v>56.629999999997302</c:v>
                </c:pt>
                <c:pt idx="5664">
                  <c:v>56.639999999997301</c:v>
                </c:pt>
                <c:pt idx="5665">
                  <c:v>56.649999999997299</c:v>
                </c:pt>
                <c:pt idx="5666">
                  <c:v>56.659999999997297</c:v>
                </c:pt>
                <c:pt idx="5667">
                  <c:v>56.669999999997295</c:v>
                </c:pt>
                <c:pt idx="5668">
                  <c:v>56.679999999997293</c:v>
                </c:pt>
                <c:pt idx="5669">
                  <c:v>56.689999999997291</c:v>
                </c:pt>
                <c:pt idx="5670">
                  <c:v>56.699999999997289</c:v>
                </c:pt>
                <c:pt idx="5671">
                  <c:v>56.709999999997287</c:v>
                </c:pt>
                <c:pt idx="5672">
                  <c:v>56.719999999997285</c:v>
                </c:pt>
                <c:pt idx="5673">
                  <c:v>56.729999999997283</c:v>
                </c:pt>
                <c:pt idx="5674">
                  <c:v>56.739999999997281</c:v>
                </c:pt>
                <c:pt idx="5675">
                  <c:v>56.749999999997279</c:v>
                </c:pt>
                <c:pt idx="5676">
                  <c:v>56.759999999997277</c:v>
                </c:pt>
                <c:pt idx="5677">
                  <c:v>56.769999999997275</c:v>
                </c:pt>
                <c:pt idx="5678">
                  <c:v>56.779999999997273</c:v>
                </c:pt>
                <c:pt idx="5679">
                  <c:v>56.789999999997271</c:v>
                </c:pt>
                <c:pt idx="5680">
                  <c:v>56.799999999997269</c:v>
                </c:pt>
                <c:pt idx="5681">
                  <c:v>56.809999999997267</c:v>
                </c:pt>
                <c:pt idx="5682">
                  <c:v>56.819999999997265</c:v>
                </c:pt>
                <c:pt idx="5683">
                  <c:v>56.829999999997263</c:v>
                </c:pt>
                <c:pt idx="5684">
                  <c:v>56.839999999997261</c:v>
                </c:pt>
                <c:pt idx="5685">
                  <c:v>56.849999999997259</c:v>
                </c:pt>
                <c:pt idx="5686">
                  <c:v>56.859999999997257</c:v>
                </c:pt>
                <c:pt idx="5687">
                  <c:v>56.869999999997255</c:v>
                </c:pt>
                <c:pt idx="5688">
                  <c:v>56.879999999997253</c:v>
                </c:pt>
                <c:pt idx="5689">
                  <c:v>56.889999999997251</c:v>
                </c:pt>
                <c:pt idx="5690">
                  <c:v>56.899999999997249</c:v>
                </c:pt>
                <c:pt idx="5691">
                  <c:v>56.909999999997247</c:v>
                </c:pt>
                <c:pt idx="5692">
                  <c:v>56.919999999997245</c:v>
                </c:pt>
                <c:pt idx="5693">
                  <c:v>56.929999999997243</c:v>
                </c:pt>
                <c:pt idx="5694">
                  <c:v>56.939999999997241</c:v>
                </c:pt>
                <c:pt idx="5695">
                  <c:v>56.949999999997239</c:v>
                </c:pt>
                <c:pt idx="5696">
                  <c:v>56.959999999997237</c:v>
                </c:pt>
                <c:pt idx="5697">
                  <c:v>56.969999999997235</c:v>
                </c:pt>
                <c:pt idx="5698">
                  <c:v>56.979999999997233</c:v>
                </c:pt>
                <c:pt idx="5699">
                  <c:v>56.989999999997231</c:v>
                </c:pt>
                <c:pt idx="5700">
                  <c:v>56.999999999997229</c:v>
                </c:pt>
                <c:pt idx="5701">
                  <c:v>57.009999999997227</c:v>
                </c:pt>
                <c:pt idx="5702">
                  <c:v>57.019999999997225</c:v>
                </c:pt>
                <c:pt idx="5703">
                  <c:v>57.029999999997223</c:v>
                </c:pt>
                <c:pt idx="5704">
                  <c:v>57.039999999997221</c:v>
                </c:pt>
                <c:pt idx="5705">
                  <c:v>57.049999999997219</c:v>
                </c:pt>
                <c:pt idx="5706">
                  <c:v>57.059999999997217</c:v>
                </c:pt>
                <c:pt idx="5707">
                  <c:v>57.069999999997215</c:v>
                </c:pt>
                <c:pt idx="5708">
                  <c:v>57.079999999997213</c:v>
                </c:pt>
                <c:pt idx="5709">
                  <c:v>57.089999999997211</c:v>
                </c:pt>
                <c:pt idx="5710">
                  <c:v>57.099999999997209</c:v>
                </c:pt>
                <c:pt idx="5711">
                  <c:v>57.109999999997207</c:v>
                </c:pt>
                <c:pt idx="5712">
                  <c:v>57.119999999997205</c:v>
                </c:pt>
                <c:pt idx="5713">
                  <c:v>57.129999999997203</c:v>
                </c:pt>
                <c:pt idx="5714">
                  <c:v>57.139999999997201</c:v>
                </c:pt>
                <c:pt idx="5715">
                  <c:v>57.149999999997199</c:v>
                </c:pt>
                <c:pt idx="5716">
                  <c:v>57.159999999997197</c:v>
                </c:pt>
                <c:pt idx="5717">
                  <c:v>57.169999999997195</c:v>
                </c:pt>
                <c:pt idx="5718">
                  <c:v>57.179999999997193</c:v>
                </c:pt>
                <c:pt idx="5719">
                  <c:v>57.189999999997191</c:v>
                </c:pt>
                <c:pt idx="5720">
                  <c:v>57.199999999997189</c:v>
                </c:pt>
                <c:pt idx="5721">
                  <c:v>57.209999999997187</c:v>
                </c:pt>
                <c:pt idx="5722">
                  <c:v>57.219999999997185</c:v>
                </c:pt>
                <c:pt idx="5723">
                  <c:v>57.229999999997183</c:v>
                </c:pt>
                <c:pt idx="5724">
                  <c:v>57.239999999997181</c:v>
                </c:pt>
                <c:pt idx="5725">
                  <c:v>57.249999999997179</c:v>
                </c:pt>
                <c:pt idx="5726">
                  <c:v>57.259999999997177</c:v>
                </c:pt>
                <c:pt idx="5727">
                  <c:v>57.269999999997175</c:v>
                </c:pt>
                <c:pt idx="5728">
                  <c:v>57.279999999997173</c:v>
                </c:pt>
                <c:pt idx="5729">
                  <c:v>57.289999999997171</c:v>
                </c:pt>
                <c:pt idx="5730">
                  <c:v>57.299999999997169</c:v>
                </c:pt>
                <c:pt idx="5731">
                  <c:v>57.309999999997167</c:v>
                </c:pt>
                <c:pt idx="5732">
                  <c:v>57.319999999997165</c:v>
                </c:pt>
                <c:pt idx="5733">
                  <c:v>57.329999999997163</c:v>
                </c:pt>
                <c:pt idx="5734">
                  <c:v>57.339999999997161</c:v>
                </c:pt>
                <c:pt idx="5735">
                  <c:v>57.349999999997159</c:v>
                </c:pt>
                <c:pt idx="5736">
                  <c:v>57.359999999997157</c:v>
                </c:pt>
                <c:pt idx="5737">
                  <c:v>57.369999999997155</c:v>
                </c:pt>
                <c:pt idx="5738">
                  <c:v>57.379999999997153</c:v>
                </c:pt>
                <c:pt idx="5739">
                  <c:v>57.389999999997151</c:v>
                </c:pt>
                <c:pt idx="5740">
                  <c:v>57.399999999997149</c:v>
                </c:pt>
                <c:pt idx="5741">
                  <c:v>57.409999999997147</c:v>
                </c:pt>
                <c:pt idx="5742">
                  <c:v>57.419999999997145</c:v>
                </c:pt>
                <c:pt idx="5743">
                  <c:v>57.429999999997143</c:v>
                </c:pt>
                <c:pt idx="5744">
                  <c:v>57.439999999997141</c:v>
                </c:pt>
                <c:pt idx="5745">
                  <c:v>57.449999999997139</c:v>
                </c:pt>
                <c:pt idx="5746">
                  <c:v>57.459999999997137</c:v>
                </c:pt>
                <c:pt idx="5747">
                  <c:v>57.469999999997135</c:v>
                </c:pt>
                <c:pt idx="5748">
                  <c:v>57.479999999997133</c:v>
                </c:pt>
                <c:pt idx="5749">
                  <c:v>57.489999999997131</c:v>
                </c:pt>
                <c:pt idx="5750">
                  <c:v>57.499999999997129</c:v>
                </c:pt>
                <c:pt idx="5751">
                  <c:v>57.509999999997127</c:v>
                </c:pt>
                <c:pt idx="5752">
                  <c:v>57.519999999997125</c:v>
                </c:pt>
                <c:pt idx="5753">
                  <c:v>57.529999999997123</c:v>
                </c:pt>
                <c:pt idx="5754">
                  <c:v>57.539999999997121</c:v>
                </c:pt>
                <c:pt idx="5755">
                  <c:v>57.549999999997119</c:v>
                </c:pt>
                <c:pt idx="5756">
                  <c:v>57.559999999997117</c:v>
                </c:pt>
                <c:pt idx="5757">
                  <c:v>57.569999999997115</c:v>
                </c:pt>
                <c:pt idx="5758">
                  <c:v>57.579999999997113</c:v>
                </c:pt>
                <c:pt idx="5759">
                  <c:v>57.589999999997112</c:v>
                </c:pt>
                <c:pt idx="5760">
                  <c:v>57.59999999999711</c:v>
                </c:pt>
                <c:pt idx="5761">
                  <c:v>57.609999999997108</c:v>
                </c:pt>
                <c:pt idx="5762">
                  <c:v>57.619999999997106</c:v>
                </c:pt>
                <c:pt idx="5763">
                  <c:v>57.629999999997104</c:v>
                </c:pt>
                <c:pt idx="5764">
                  <c:v>57.639999999997102</c:v>
                </c:pt>
                <c:pt idx="5765">
                  <c:v>57.6499999999971</c:v>
                </c:pt>
                <c:pt idx="5766">
                  <c:v>57.659999999997098</c:v>
                </c:pt>
                <c:pt idx="5767">
                  <c:v>57.669999999997096</c:v>
                </c:pt>
                <c:pt idx="5768">
                  <c:v>57.679999999997094</c:v>
                </c:pt>
                <c:pt idx="5769">
                  <c:v>57.689999999997092</c:v>
                </c:pt>
                <c:pt idx="5770">
                  <c:v>57.69999999999709</c:v>
                </c:pt>
                <c:pt idx="5771">
                  <c:v>57.709999999997088</c:v>
                </c:pt>
                <c:pt idx="5772">
                  <c:v>57.719999999997086</c:v>
                </c:pt>
                <c:pt idx="5773">
                  <c:v>57.729999999997084</c:v>
                </c:pt>
                <c:pt idx="5774">
                  <c:v>57.739999999997082</c:v>
                </c:pt>
                <c:pt idx="5775">
                  <c:v>57.74999999999708</c:v>
                </c:pt>
                <c:pt idx="5776">
                  <c:v>57.759999999997078</c:v>
                </c:pt>
                <c:pt idx="5777">
                  <c:v>57.769999999997076</c:v>
                </c:pt>
                <c:pt idx="5778">
                  <c:v>57.779999999997074</c:v>
                </c:pt>
                <c:pt idx="5779">
                  <c:v>57.789999999997072</c:v>
                </c:pt>
                <c:pt idx="5780">
                  <c:v>57.79999999999707</c:v>
                </c:pt>
                <c:pt idx="5781">
                  <c:v>57.809999999997068</c:v>
                </c:pt>
                <c:pt idx="5782">
                  <c:v>57.819999999997066</c:v>
                </c:pt>
                <c:pt idx="5783">
                  <c:v>57.829999999997064</c:v>
                </c:pt>
                <c:pt idx="5784">
                  <c:v>57.839999999997062</c:v>
                </c:pt>
                <c:pt idx="5785">
                  <c:v>57.84999999999706</c:v>
                </c:pt>
                <c:pt idx="5786">
                  <c:v>57.859999999997058</c:v>
                </c:pt>
                <c:pt idx="5787">
                  <c:v>57.869999999997056</c:v>
                </c:pt>
                <c:pt idx="5788">
                  <c:v>57.879999999997054</c:v>
                </c:pt>
                <c:pt idx="5789">
                  <c:v>57.889999999997052</c:v>
                </c:pt>
                <c:pt idx="5790">
                  <c:v>57.89999999999705</c:v>
                </c:pt>
                <c:pt idx="5791">
                  <c:v>57.909999999997048</c:v>
                </c:pt>
                <c:pt idx="5792">
                  <c:v>57.919999999997046</c:v>
                </c:pt>
                <c:pt idx="5793">
                  <c:v>57.929999999997044</c:v>
                </c:pt>
                <c:pt idx="5794">
                  <c:v>57.939999999997042</c:v>
                </c:pt>
                <c:pt idx="5795">
                  <c:v>57.94999999999704</c:v>
                </c:pt>
                <c:pt idx="5796">
                  <c:v>57.959999999997038</c:v>
                </c:pt>
                <c:pt idx="5797">
                  <c:v>57.969999999997036</c:v>
                </c:pt>
                <c:pt idx="5798">
                  <c:v>57.979999999997034</c:v>
                </c:pt>
                <c:pt idx="5799">
                  <c:v>57.989999999997032</c:v>
                </c:pt>
                <c:pt idx="5800">
                  <c:v>57.99999999999703</c:v>
                </c:pt>
                <c:pt idx="5801">
                  <c:v>58.009999999997028</c:v>
                </c:pt>
                <c:pt idx="5802">
                  <c:v>58.019999999997026</c:v>
                </c:pt>
                <c:pt idx="5803">
                  <c:v>58.029999999997024</c:v>
                </c:pt>
                <c:pt idx="5804">
                  <c:v>58.039999999997022</c:v>
                </c:pt>
                <c:pt idx="5805">
                  <c:v>58.04999999999702</c:v>
                </c:pt>
                <c:pt idx="5806">
                  <c:v>58.059999999997018</c:v>
                </c:pt>
                <c:pt idx="5807">
                  <c:v>58.069999999997016</c:v>
                </c:pt>
                <c:pt idx="5808">
                  <c:v>58.079999999997014</c:v>
                </c:pt>
                <c:pt idx="5809">
                  <c:v>58.089999999997012</c:v>
                </c:pt>
                <c:pt idx="5810">
                  <c:v>58.09999999999701</c:v>
                </c:pt>
                <c:pt idx="5811">
                  <c:v>58.109999999997008</c:v>
                </c:pt>
                <c:pt idx="5812">
                  <c:v>58.119999999997006</c:v>
                </c:pt>
                <c:pt idx="5813">
                  <c:v>58.129999999997004</c:v>
                </c:pt>
                <c:pt idx="5814">
                  <c:v>58.139999999997002</c:v>
                </c:pt>
                <c:pt idx="5815">
                  <c:v>58.149999999997</c:v>
                </c:pt>
                <c:pt idx="5816">
                  <c:v>58.159999999996998</c:v>
                </c:pt>
                <c:pt idx="5817">
                  <c:v>58.169999999996996</c:v>
                </c:pt>
                <c:pt idx="5818">
                  <c:v>58.179999999996994</c:v>
                </c:pt>
                <c:pt idx="5819">
                  <c:v>58.189999999996992</c:v>
                </c:pt>
                <c:pt idx="5820">
                  <c:v>58.19999999999699</c:v>
                </c:pt>
                <c:pt idx="5821">
                  <c:v>58.209999999996988</c:v>
                </c:pt>
                <c:pt idx="5822">
                  <c:v>58.219999999996986</c:v>
                </c:pt>
                <c:pt idx="5823">
                  <c:v>58.229999999996984</c:v>
                </c:pt>
                <c:pt idx="5824">
                  <c:v>58.239999999996982</c:v>
                </c:pt>
                <c:pt idx="5825">
                  <c:v>58.24999999999698</c:v>
                </c:pt>
                <c:pt idx="5826">
                  <c:v>58.259999999996978</c:v>
                </c:pt>
                <c:pt idx="5827">
                  <c:v>58.269999999996976</c:v>
                </c:pt>
                <c:pt idx="5828">
                  <c:v>58.279999999996974</c:v>
                </c:pt>
                <c:pt idx="5829">
                  <c:v>58.289999999996972</c:v>
                </c:pt>
                <c:pt idx="5830">
                  <c:v>58.29999999999697</c:v>
                </c:pt>
                <c:pt idx="5831">
                  <c:v>58.309999999996968</c:v>
                </c:pt>
                <c:pt idx="5832">
                  <c:v>58.319999999996966</c:v>
                </c:pt>
                <c:pt idx="5833">
                  <c:v>58.329999999996964</c:v>
                </c:pt>
                <c:pt idx="5834">
                  <c:v>58.339999999996962</c:v>
                </c:pt>
                <c:pt idx="5835">
                  <c:v>58.34999999999696</c:v>
                </c:pt>
                <c:pt idx="5836">
                  <c:v>58.359999999996958</c:v>
                </c:pt>
                <c:pt idx="5837">
                  <c:v>58.369999999996956</c:v>
                </c:pt>
                <c:pt idx="5838">
                  <c:v>58.379999999996954</c:v>
                </c:pt>
                <c:pt idx="5839">
                  <c:v>58.389999999996952</c:v>
                </c:pt>
                <c:pt idx="5840">
                  <c:v>58.39999999999695</c:v>
                </c:pt>
                <c:pt idx="5841">
                  <c:v>58.409999999996948</c:v>
                </c:pt>
                <c:pt idx="5842">
                  <c:v>58.419999999996946</c:v>
                </c:pt>
                <c:pt idx="5843">
                  <c:v>58.429999999996944</c:v>
                </c:pt>
                <c:pt idx="5844">
                  <c:v>58.439999999996942</c:v>
                </c:pt>
                <c:pt idx="5845">
                  <c:v>58.44999999999694</c:v>
                </c:pt>
                <c:pt idx="5846">
                  <c:v>58.459999999996938</c:v>
                </c:pt>
                <c:pt idx="5847">
                  <c:v>58.469999999996936</c:v>
                </c:pt>
                <c:pt idx="5848">
                  <c:v>58.479999999996934</c:v>
                </c:pt>
                <c:pt idx="5849">
                  <c:v>58.489999999996932</c:v>
                </c:pt>
                <c:pt idx="5850">
                  <c:v>58.49999999999693</c:v>
                </c:pt>
                <c:pt idx="5851">
                  <c:v>58.509999999996928</c:v>
                </c:pt>
                <c:pt idx="5852">
                  <c:v>58.519999999996926</c:v>
                </c:pt>
                <c:pt idx="5853">
                  <c:v>58.529999999996924</c:v>
                </c:pt>
                <c:pt idx="5854">
                  <c:v>58.539999999996922</c:v>
                </c:pt>
                <c:pt idx="5855">
                  <c:v>58.549999999996921</c:v>
                </c:pt>
                <c:pt idx="5856">
                  <c:v>58.559999999996919</c:v>
                </c:pt>
                <c:pt idx="5857">
                  <c:v>58.569999999996917</c:v>
                </c:pt>
                <c:pt idx="5858">
                  <c:v>58.579999999996915</c:v>
                </c:pt>
                <c:pt idx="5859">
                  <c:v>58.589999999996913</c:v>
                </c:pt>
                <c:pt idx="5860">
                  <c:v>58.599999999996911</c:v>
                </c:pt>
                <c:pt idx="5861">
                  <c:v>58.609999999996909</c:v>
                </c:pt>
                <c:pt idx="5862">
                  <c:v>58.619999999996907</c:v>
                </c:pt>
                <c:pt idx="5863">
                  <c:v>58.629999999996905</c:v>
                </c:pt>
                <c:pt idx="5864">
                  <c:v>58.639999999996903</c:v>
                </c:pt>
                <c:pt idx="5865">
                  <c:v>58.649999999996901</c:v>
                </c:pt>
                <c:pt idx="5866">
                  <c:v>58.659999999996899</c:v>
                </c:pt>
                <c:pt idx="5867">
                  <c:v>58.669999999996897</c:v>
                </c:pt>
                <c:pt idx="5868">
                  <c:v>58.679999999996895</c:v>
                </c:pt>
                <c:pt idx="5869">
                  <c:v>58.689999999996893</c:v>
                </c:pt>
                <c:pt idx="5870">
                  <c:v>58.699999999996891</c:v>
                </c:pt>
                <c:pt idx="5871">
                  <c:v>58.709999999996889</c:v>
                </c:pt>
                <c:pt idx="5872">
                  <c:v>58.719999999996887</c:v>
                </c:pt>
                <c:pt idx="5873">
                  <c:v>58.729999999996885</c:v>
                </c:pt>
                <c:pt idx="5874">
                  <c:v>58.739999999996883</c:v>
                </c:pt>
                <c:pt idx="5875">
                  <c:v>58.749999999996881</c:v>
                </c:pt>
                <c:pt idx="5876">
                  <c:v>58.759999999996879</c:v>
                </c:pt>
                <c:pt idx="5877">
                  <c:v>58.769999999996877</c:v>
                </c:pt>
                <c:pt idx="5878">
                  <c:v>58.779999999996875</c:v>
                </c:pt>
                <c:pt idx="5879">
                  <c:v>58.789999999996873</c:v>
                </c:pt>
                <c:pt idx="5880">
                  <c:v>58.799999999996871</c:v>
                </c:pt>
                <c:pt idx="5881">
                  <c:v>58.809999999996869</c:v>
                </c:pt>
                <c:pt idx="5882">
                  <c:v>58.819999999996867</c:v>
                </c:pt>
                <c:pt idx="5883">
                  <c:v>58.829999999996865</c:v>
                </c:pt>
                <c:pt idx="5884">
                  <c:v>58.839999999996863</c:v>
                </c:pt>
                <c:pt idx="5885">
                  <c:v>58.849999999996861</c:v>
                </c:pt>
                <c:pt idx="5886">
                  <c:v>58.859999999996859</c:v>
                </c:pt>
                <c:pt idx="5887">
                  <c:v>58.869999999996857</c:v>
                </c:pt>
                <c:pt idx="5888">
                  <c:v>58.879999999996855</c:v>
                </c:pt>
                <c:pt idx="5889">
                  <c:v>58.889999999996853</c:v>
                </c:pt>
                <c:pt idx="5890">
                  <c:v>58.899999999996851</c:v>
                </c:pt>
                <c:pt idx="5891">
                  <c:v>58.909999999996849</c:v>
                </c:pt>
                <c:pt idx="5892">
                  <c:v>58.919999999996847</c:v>
                </c:pt>
                <c:pt idx="5893">
                  <c:v>58.929999999996845</c:v>
                </c:pt>
                <c:pt idx="5894">
                  <c:v>58.939999999996843</c:v>
                </c:pt>
                <c:pt idx="5895">
                  <c:v>58.949999999996841</c:v>
                </c:pt>
                <c:pt idx="5896">
                  <c:v>58.959999999996839</c:v>
                </c:pt>
                <c:pt idx="5897">
                  <c:v>58.969999999996837</c:v>
                </c:pt>
                <c:pt idx="5898">
                  <c:v>58.979999999996835</c:v>
                </c:pt>
                <c:pt idx="5899">
                  <c:v>58.989999999996833</c:v>
                </c:pt>
                <c:pt idx="5900">
                  <c:v>58.999999999996831</c:v>
                </c:pt>
                <c:pt idx="5901">
                  <c:v>59.009999999996829</c:v>
                </c:pt>
                <c:pt idx="5902">
                  <c:v>59.019999999996827</c:v>
                </c:pt>
                <c:pt idx="5903">
                  <c:v>59.029999999996825</c:v>
                </c:pt>
                <c:pt idx="5904">
                  <c:v>59.039999999996823</c:v>
                </c:pt>
                <c:pt idx="5905">
                  <c:v>59.049999999996821</c:v>
                </c:pt>
                <c:pt idx="5906">
                  <c:v>59.059999999996819</c:v>
                </c:pt>
                <c:pt idx="5907">
                  <c:v>59.069999999996817</c:v>
                </c:pt>
                <c:pt idx="5908">
                  <c:v>59.079999999996815</c:v>
                </c:pt>
                <c:pt idx="5909">
                  <c:v>59.089999999996813</c:v>
                </c:pt>
                <c:pt idx="5910">
                  <c:v>59.099999999996811</c:v>
                </c:pt>
                <c:pt idx="5911">
                  <c:v>59.109999999996809</c:v>
                </c:pt>
                <c:pt idx="5912">
                  <c:v>59.119999999996807</c:v>
                </c:pt>
                <c:pt idx="5913">
                  <c:v>59.129999999996805</c:v>
                </c:pt>
                <c:pt idx="5914">
                  <c:v>59.139999999996803</c:v>
                </c:pt>
                <c:pt idx="5915">
                  <c:v>59.149999999996801</c:v>
                </c:pt>
                <c:pt idx="5916">
                  <c:v>59.159999999996799</c:v>
                </c:pt>
                <c:pt idx="5917">
                  <c:v>59.169999999996797</c:v>
                </c:pt>
                <c:pt idx="5918">
                  <c:v>59.179999999996795</c:v>
                </c:pt>
                <c:pt idx="5919">
                  <c:v>59.189999999996793</c:v>
                </c:pt>
                <c:pt idx="5920">
                  <c:v>59.199999999996791</c:v>
                </c:pt>
                <c:pt idx="5921">
                  <c:v>59.209999999996789</c:v>
                </c:pt>
                <c:pt idx="5922">
                  <c:v>59.219999999996787</c:v>
                </c:pt>
                <c:pt idx="5923">
                  <c:v>59.229999999996785</c:v>
                </c:pt>
                <c:pt idx="5924">
                  <c:v>59.239999999996783</c:v>
                </c:pt>
                <c:pt idx="5925">
                  <c:v>59.249999999996781</c:v>
                </c:pt>
                <c:pt idx="5926">
                  <c:v>59.259999999996779</c:v>
                </c:pt>
                <c:pt idx="5927">
                  <c:v>59.269999999996777</c:v>
                </c:pt>
                <c:pt idx="5928">
                  <c:v>59.279999999996775</c:v>
                </c:pt>
                <c:pt idx="5929">
                  <c:v>59.289999999996773</c:v>
                </c:pt>
                <c:pt idx="5930">
                  <c:v>59.299999999996771</c:v>
                </c:pt>
                <c:pt idx="5931">
                  <c:v>59.309999999996769</c:v>
                </c:pt>
                <c:pt idx="5932">
                  <c:v>59.319999999996767</c:v>
                </c:pt>
                <c:pt idx="5933">
                  <c:v>59.329999999996765</c:v>
                </c:pt>
                <c:pt idx="5934">
                  <c:v>59.339999999996763</c:v>
                </c:pt>
                <c:pt idx="5935">
                  <c:v>59.349999999996761</c:v>
                </c:pt>
                <c:pt idx="5936">
                  <c:v>59.359999999996759</c:v>
                </c:pt>
                <c:pt idx="5937">
                  <c:v>59.369999999996757</c:v>
                </c:pt>
                <c:pt idx="5938">
                  <c:v>59.379999999996755</c:v>
                </c:pt>
                <c:pt idx="5939">
                  <c:v>59.389999999996753</c:v>
                </c:pt>
                <c:pt idx="5940">
                  <c:v>59.399999999996751</c:v>
                </c:pt>
                <c:pt idx="5941">
                  <c:v>59.409999999996749</c:v>
                </c:pt>
                <c:pt idx="5942">
                  <c:v>59.419999999996747</c:v>
                </c:pt>
                <c:pt idx="5943">
                  <c:v>59.429999999996745</c:v>
                </c:pt>
                <c:pt idx="5944">
                  <c:v>59.439999999996743</c:v>
                </c:pt>
                <c:pt idx="5945">
                  <c:v>59.449999999996741</c:v>
                </c:pt>
                <c:pt idx="5946">
                  <c:v>59.459999999996739</c:v>
                </c:pt>
                <c:pt idx="5947">
                  <c:v>59.469999999996737</c:v>
                </c:pt>
                <c:pt idx="5948">
                  <c:v>59.479999999996735</c:v>
                </c:pt>
                <c:pt idx="5949">
                  <c:v>59.489999999996733</c:v>
                </c:pt>
                <c:pt idx="5950">
                  <c:v>59.499999999996732</c:v>
                </c:pt>
                <c:pt idx="5951">
                  <c:v>59.50999999999673</c:v>
                </c:pt>
                <c:pt idx="5952">
                  <c:v>59.519999999996728</c:v>
                </c:pt>
                <c:pt idx="5953">
                  <c:v>59.529999999996726</c:v>
                </c:pt>
                <c:pt idx="5954">
                  <c:v>59.539999999996724</c:v>
                </c:pt>
                <c:pt idx="5955">
                  <c:v>59.549999999996722</c:v>
                </c:pt>
                <c:pt idx="5956">
                  <c:v>59.55999999999672</c:v>
                </c:pt>
                <c:pt idx="5957">
                  <c:v>59.569999999996718</c:v>
                </c:pt>
                <c:pt idx="5958">
                  <c:v>59.579999999996716</c:v>
                </c:pt>
                <c:pt idx="5959">
                  <c:v>59.589999999996714</c:v>
                </c:pt>
                <c:pt idx="5960">
                  <c:v>59.599999999996712</c:v>
                </c:pt>
                <c:pt idx="5961">
                  <c:v>59.60999999999671</c:v>
                </c:pt>
                <c:pt idx="5962">
                  <c:v>59.619999999996708</c:v>
                </c:pt>
                <c:pt idx="5963">
                  <c:v>59.629999999996706</c:v>
                </c:pt>
                <c:pt idx="5964">
                  <c:v>59.639999999996704</c:v>
                </c:pt>
                <c:pt idx="5965">
                  <c:v>59.649999999996702</c:v>
                </c:pt>
                <c:pt idx="5966">
                  <c:v>59.6599999999967</c:v>
                </c:pt>
                <c:pt idx="5967">
                  <c:v>59.669999999996698</c:v>
                </c:pt>
                <c:pt idx="5968">
                  <c:v>59.679999999996696</c:v>
                </c:pt>
                <c:pt idx="5969">
                  <c:v>59.689999999996694</c:v>
                </c:pt>
                <c:pt idx="5970">
                  <c:v>59.699999999996692</c:v>
                </c:pt>
                <c:pt idx="5971">
                  <c:v>59.70999999999669</c:v>
                </c:pt>
                <c:pt idx="5972">
                  <c:v>59.719999999996688</c:v>
                </c:pt>
                <c:pt idx="5973">
                  <c:v>59.729999999996686</c:v>
                </c:pt>
                <c:pt idx="5974">
                  <c:v>59.739999999996684</c:v>
                </c:pt>
                <c:pt idx="5975">
                  <c:v>59.749999999996682</c:v>
                </c:pt>
                <c:pt idx="5976">
                  <c:v>59.75999999999668</c:v>
                </c:pt>
                <c:pt idx="5977">
                  <c:v>59.769999999996678</c:v>
                </c:pt>
                <c:pt idx="5978">
                  <c:v>59.779999999996676</c:v>
                </c:pt>
                <c:pt idx="5979">
                  <c:v>59.789999999996674</c:v>
                </c:pt>
                <c:pt idx="5980">
                  <c:v>59.799999999996672</c:v>
                </c:pt>
                <c:pt idx="5981">
                  <c:v>59.80999999999667</c:v>
                </c:pt>
                <c:pt idx="5982">
                  <c:v>59.819999999996668</c:v>
                </c:pt>
                <c:pt idx="5983">
                  <c:v>59.829999999996666</c:v>
                </c:pt>
                <c:pt idx="5984">
                  <c:v>59.839999999996664</c:v>
                </c:pt>
                <c:pt idx="5985">
                  <c:v>59.849999999996662</c:v>
                </c:pt>
                <c:pt idx="5986">
                  <c:v>59.85999999999666</c:v>
                </c:pt>
                <c:pt idx="5987">
                  <c:v>59.869999999996658</c:v>
                </c:pt>
                <c:pt idx="5988">
                  <c:v>59.879999999996656</c:v>
                </c:pt>
                <c:pt idx="5989">
                  <c:v>59.889999999996654</c:v>
                </c:pt>
                <c:pt idx="5990">
                  <c:v>59.899999999996652</c:v>
                </c:pt>
                <c:pt idx="5991">
                  <c:v>59.90999999999665</c:v>
                </c:pt>
                <c:pt idx="5992">
                  <c:v>59.919999999996648</c:v>
                </c:pt>
                <c:pt idx="5993">
                  <c:v>59.929999999996646</c:v>
                </c:pt>
                <c:pt idx="5994">
                  <c:v>59.939999999996644</c:v>
                </c:pt>
                <c:pt idx="5995">
                  <c:v>59.949999999996642</c:v>
                </c:pt>
                <c:pt idx="5996">
                  <c:v>59.95999999999664</c:v>
                </c:pt>
                <c:pt idx="5997">
                  <c:v>59.969999999996638</c:v>
                </c:pt>
                <c:pt idx="5998">
                  <c:v>59.979999999996636</c:v>
                </c:pt>
                <c:pt idx="5999">
                  <c:v>59.989999999996634</c:v>
                </c:pt>
                <c:pt idx="6000">
                  <c:v>59.999999999996632</c:v>
                </c:pt>
                <c:pt idx="6001">
                  <c:v>60.00999999999663</c:v>
                </c:pt>
                <c:pt idx="6002">
                  <c:v>60.019999999996628</c:v>
                </c:pt>
                <c:pt idx="6003">
                  <c:v>60.029999999996626</c:v>
                </c:pt>
                <c:pt idx="6004">
                  <c:v>60.039999999996624</c:v>
                </c:pt>
                <c:pt idx="6005">
                  <c:v>60.049999999996622</c:v>
                </c:pt>
                <c:pt idx="6006">
                  <c:v>60.05999999999662</c:v>
                </c:pt>
                <c:pt idx="6007">
                  <c:v>60.069999999996618</c:v>
                </c:pt>
                <c:pt idx="6008">
                  <c:v>60.079999999996616</c:v>
                </c:pt>
                <c:pt idx="6009">
                  <c:v>60.089999999996614</c:v>
                </c:pt>
                <c:pt idx="6010">
                  <c:v>60.099999999996612</c:v>
                </c:pt>
                <c:pt idx="6011">
                  <c:v>60.10999999999661</c:v>
                </c:pt>
                <c:pt idx="6012">
                  <c:v>60.119999999996608</c:v>
                </c:pt>
                <c:pt idx="6013">
                  <c:v>60.129999999996606</c:v>
                </c:pt>
                <c:pt idx="6014">
                  <c:v>60.139999999996604</c:v>
                </c:pt>
                <c:pt idx="6015">
                  <c:v>60.149999999996602</c:v>
                </c:pt>
                <c:pt idx="6016">
                  <c:v>60.1599999999966</c:v>
                </c:pt>
                <c:pt idx="6017">
                  <c:v>60.169999999996598</c:v>
                </c:pt>
                <c:pt idx="6018">
                  <c:v>60.179999999996596</c:v>
                </c:pt>
                <c:pt idx="6019">
                  <c:v>60.189999999996594</c:v>
                </c:pt>
                <c:pt idx="6020">
                  <c:v>60.199999999996592</c:v>
                </c:pt>
                <c:pt idx="6021">
                  <c:v>60.20999999999659</c:v>
                </c:pt>
                <c:pt idx="6022">
                  <c:v>60.219999999996588</c:v>
                </c:pt>
                <c:pt idx="6023">
                  <c:v>60.229999999996586</c:v>
                </c:pt>
                <c:pt idx="6024">
                  <c:v>60.239999999996584</c:v>
                </c:pt>
                <c:pt idx="6025">
                  <c:v>60.249999999996582</c:v>
                </c:pt>
                <c:pt idx="6026">
                  <c:v>60.25999999999658</c:v>
                </c:pt>
                <c:pt idx="6027">
                  <c:v>60.269999999996578</c:v>
                </c:pt>
                <c:pt idx="6028">
                  <c:v>60.279999999996576</c:v>
                </c:pt>
                <c:pt idx="6029">
                  <c:v>60.289999999996574</c:v>
                </c:pt>
                <c:pt idx="6030">
                  <c:v>60.299999999996572</c:v>
                </c:pt>
                <c:pt idx="6031">
                  <c:v>60.30999999999657</c:v>
                </c:pt>
                <c:pt idx="6032">
                  <c:v>60.319999999996568</c:v>
                </c:pt>
                <c:pt idx="6033">
                  <c:v>60.329999999996566</c:v>
                </c:pt>
                <c:pt idx="6034">
                  <c:v>60.339999999996564</c:v>
                </c:pt>
                <c:pt idx="6035">
                  <c:v>60.349999999996562</c:v>
                </c:pt>
                <c:pt idx="6036">
                  <c:v>60.35999999999656</c:v>
                </c:pt>
                <c:pt idx="6037">
                  <c:v>60.369999999996558</c:v>
                </c:pt>
                <c:pt idx="6038">
                  <c:v>60.379999999996556</c:v>
                </c:pt>
                <c:pt idx="6039">
                  <c:v>60.389999999996554</c:v>
                </c:pt>
                <c:pt idx="6040">
                  <c:v>60.399999999996552</c:v>
                </c:pt>
                <c:pt idx="6041">
                  <c:v>60.40999999999655</c:v>
                </c:pt>
                <c:pt idx="6042">
                  <c:v>60.419999999996548</c:v>
                </c:pt>
                <c:pt idx="6043">
                  <c:v>60.429999999996546</c:v>
                </c:pt>
                <c:pt idx="6044">
                  <c:v>60.439999999996544</c:v>
                </c:pt>
                <c:pt idx="6045">
                  <c:v>60.449999999996542</c:v>
                </c:pt>
                <c:pt idx="6046">
                  <c:v>60.459999999996541</c:v>
                </c:pt>
                <c:pt idx="6047">
                  <c:v>60.469999999996539</c:v>
                </c:pt>
                <c:pt idx="6048">
                  <c:v>60.479999999996537</c:v>
                </c:pt>
                <c:pt idx="6049">
                  <c:v>60.489999999996535</c:v>
                </c:pt>
                <c:pt idx="6050">
                  <c:v>60.499999999996533</c:v>
                </c:pt>
                <c:pt idx="6051">
                  <c:v>60.509999999996531</c:v>
                </c:pt>
                <c:pt idx="6052">
                  <c:v>60.519999999996529</c:v>
                </c:pt>
                <c:pt idx="6053">
                  <c:v>60.529999999996527</c:v>
                </c:pt>
                <c:pt idx="6054">
                  <c:v>60.539999999996525</c:v>
                </c:pt>
                <c:pt idx="6055">
                  <c:v>60.549999999996523</c:v>
                </c:pt>
                <c:pt idx="6056">
                  <c:v>60.559999999996521</c:v>
                </c:pt>
                <c:pt idx="6057">
                  <c:v>60.569999999996519</c:v>
                </c:pt>
                <c:pt idx="6058">
                  <c:v>60.579999999996517</c:v>
                </c:pt>
                <c:pt idx="6059">
                  <c:v>60.589999999996515</c:v>
                </c:pt>
                <c:pt idx="6060">
                  <c:v>60.599999999996513</c:v>
                </c:pt>
                <c:pt idx="6061">
                  <c:v>60.609999999996511</c:v>
                </c:pt>
                <c:pt idx="6062">
                  <c:v>60.619999999996509</c:v>
                </c:pt>
                <c:pt idx="6063">
                  <c:v>60.629999999996507</c:v>
                </c:pt>
                <c:pt idx="6064">
                  <c:v>60.639999999996505</c:v>
                </c:pt>
                <c:pt idx="6065">
                  <c:v>60.649999999996503</c:v>
                </c:pt>
                <c:pt idx="6066">
                  <c:v>60.659999999996501</c:v>
                </c:pt>
                <c:pt idx="6067">
                  <c:v>60.669999999996499</c:v>
                </c:pt>
                <c:pt idx="6068">
                  <c:v>60.679999999996497</c:v>
                </c:pt>
                <c:pt idx="6069">
                  <c:v>60.689999999996495</c:v>
                </c:pt>
                <c:pt idx="6070">
                  <c:v>60.699999999996493</c:v>
                </c:pt>
                <c:pt idx="6071">
                  <c:v>60.709999999996491</c:v>
                </c:pt>
                <c:pt idx="6072">
                  <c:v>60.719999999996489</c:v>
                </c:pt>
                <c:pt idx="6073">
                  <c:v>60.729999999996487</c:v>
                </c:pt>
                <c:pt idx="6074">
                  <c:v>60.739999999996485</c:v>
                </c:pt>
                <c:pt idx="6075">
                  <c:v>60.749999999996483</c:v>
                </c:pt>
                <c:pt idx="6076">
                  <c:v>60.759999999996481</c:v>
                </c:pt>
                <c:pt idx="6077">
                  <c:v>60.769999999996479</c:v>
                </c:pt>
                <c:pt idx="6078">
                  <c:v>60.779999999996477</c:v>
                </c:pt>
                <c:pt idx="6079">
                  <c:v>60.789999999996475</c:v>
                </c:pt>
                <c:pt idx="6080">
                  <c:v>60.799999999996473</c:v>
                </c:pt>
                <c:pt idx="6081">
                  <c:v>60.809999999996471</c:v>
                </c:pt>
                <c:pt idx="6082">
                  <c:v>60.819999999996469</c:v>
                </c:pt>
                <c:pt idx="6083">
                  <c:v>60.829999999996467</c:v>
                </c:pt>
                <c:pt idx="6084">
                  <c:v>60.839999999996465</c:v>
                </c:pt>
                <c:pt idx="6085">
                  <c:v>60.849999999996463</c:v>
                </c:pt>
                <c:pt idx="6086">
                  <c:v>60.859999999996461</c:v>
                </c:pt>
                <c:pt idx="6087">
                  <c:v>60.869999999996459</c:v>
                </c:pt>
                <c:pt idx="6088">
                  <c:v>60.879999999996457</c:v>
                </c:pt>
                <c:pt idx="6089">
                  <c:v>60.889999999996455</c:v>
                </c:pt>
                <c:pt idx="6090">
                  <c:v>60.899999999996453</c:v>
                </c:pt>
                <c:pt idx="6091">
                  <c:v>60.909999999996451</c:v>
                </c:pt>
                <c:pt idx="6092">
                  <c:v>60.919999999996449</c:v>
                </c:pt>
                <c:pt idx="6093">
                  <c:v>60.929999999996447</c:v>
                </c:pt>
                <c:pt idx="6094">
                  <c:v>60.939999999996445</c:v>
                </c:pt>
                <c:pt idx="6095">
                  <c:v>60.949999999996443</c:v>
                </c:pt>
                <c:pt idx="6096">
                  <c:v>60.959999999996441</c:v>
                </c:pt>
                <c:pt idx="6097">
                  <c:v>60.969999999996439</c:v>
                </c:pt>
                <c:pt idx="6098">
                  <c:v>60.979999999996437</c:v>
                </c:pt>
                <c:pt idx="6099">
                  <c:v>60.989999999996435</c:v>
                </c:pt>
                <c:pt idx="6100">
                  <c:v>60.999999999996433</c:v>
                </c:pt>
                <c:pt idx="6101">
                  <c:v>61.009999999996431</c:v>
                </c:pt>
                <c:pt idx="6102">
                  <c:v>61.019999999996429</c:v>
                </c:pt>
                <c:pt idx="6103">
                  <c:v>61.029999999996427</c:v>
                </c:pt>
                <c:pt idx="6104">
                  <c:v>61.039999999996425</c:v>
                </c:pt>
                <c:pt idx="6105">
                  <c:v>61.049999999996423</c:v>
                </c:pt>
                <c:pt idx="6106">
                  <c:v>61.059999999996421</c:v>
                </c:pt>
                <c:pt idx="6107">
                  <c:v>61.069999999996419</c:v>
                </c:pt>
                <c:pt idx="6108">
                  <c:v>61.079999999996417</c:v>
                </c:pt>
                <c:pt idx="6109">
                  <c:v>61.089999999996415</c:v>
                </c:pt>
                <c:pt idx="6110">
                  <c:v>61.099999999996413</c:v>
                </c:pt>
                <c:pt idx="6111">
                  <c:v>61.109999999996411</c:v>
                </c:pt>
                <c:pt idx="6112">
                  <c:v>61.119999999996409</c:v>
                </c:pt>
                <c:pt idx="6113">
                  <c:v>61.129999999996407</c:v>
                </c:pt>
                <c:pt idx="6114">
                  <c:v>61.139999999996405</c:v>
                </c:pt>
                <c:pt idx="6115">
                  <c:v>61.149999999996403</c:v>
                </c:pt>
                <c:pt idx="6116">
                  <c:v>61.159999999996401</c:v>
                </c:pt>
                <c:pt idx="6117">
                  <c:v>61.169999999996399</c:v>
                </c:pt>
                <c:pt idx="6118">
                  <c:v>61.179999999996397</c:v>
                </c:pt>
                <c:pt idx="6119">
                  <c:v>61.189999999996395</c:v>
                </c:pt>
                <c:pt idx="6120">
                  <c:v>61.199999999996393</c:v>
                </c:pt>
                <c:pt idx="6121">
                  <c:v>61.209999999996391</c:v>
                </c:pt>
                <c:pt idx="6122">
                  <c:v>61.219999999996389</c:v>
                </c:pt>
                <c:pt idx="6123">
                  <c:v>61.229999999996387</c:v>
                </c:pt>
                <c:pt idx="6124">
                  <c:v>61.239999999996385</c:v>
                </c:pt>
                <c:pt idx="6125">
                  <c:v>61.249999999996383</c:v>
                </c:pt>
                <c:pt idx="6126">
                  <c:v>61.259999999996381</c:v>
                </c:pt>
                <c:pt idx="6127">
                  <c:v>61.269999999996379</c:v>
                </c:pt>
                <c:pt idx="6128">
                  <c:v>61.279999999996377</c:v>
                </c:pt>
                <c:pt idx="6129">
                  <c:v>61.289999999996375</c:v>
                </c:pt>
                <c:pt idx="6130">
                  <c:v>61.299999999996373</c:v>
                </c:pt>
                <c:pt idx="6131">
                  <c:v>61.309999999996371</c:v>
                </c:pt>
                <c:pt idx="6132">
                  <c:v>61.319999999996369</c:v>
                </c:pt>
                <c:pt idx="6133">
                  <c:v>61.329999999996367</c:v>
                </c:pt>
                <c:pt idx="6134">
                  <c:v>61.339999999996365</c:v>
                </c:pt>
                <c:pt idx="6135">
                  <c:v>61.349999999996363</c:v>
                </c:pt>
                <c:pt idx="6136">
                  <c:v>61.359999999996361</c:v>
                </c:pt>
                <c:pt idx="6137">
                  <c:v>61.369999999996359</c:v>
                </c:pt>
                <c:pt idx="6138">
                  <c:v>61.379999999996357</c:v>
                </c:pt>
                <c:pt idx="6139">
                  <c:v>61.389999999996355</c:v>
                </c:pt>
                <c:pt idx="6140">
                  <c:v>61.399999999996353</c:v>
                </c:pt>
                <c:pt idx="6141">
                  <c:v>61.409999999996352</c:v>
                </c:pt>
                <c:pt idx="6142">
                  <c:v>61.41999999999635</c:v>
                </c:pt>
                <c:pt idx="6143">
                  <c:v>61.429999999996348</c:v>
                </c:pt>
                <c:pt idx="6144">
                  <c:v>61.439999999996346</c:v>
                </c:pt>
                <c:pt idx="6145">
                  <c:v>61.449999999996344</c:v>
                </c:pt>
                <c:pt idx="6146">
                  <c:v>61.459999999996342</c:v>
                </c:pt>
                <c:pt idx="6147">
                  <c:v>61.46999999999634</c:v>
                </c:pt>
                <c:pt idx="6148">
                  <c:v>61.479999999996338</c:v>
                </c:pt>
                <c:pt idx="6149">
                  <c:v>61.489999999996336</c:v>
                </c:pt>
                <c:pt idx="6150">
                  <c:v>61.499999999996334</c:v>
                </c:pt>
                <c:pt idx="6151">
                  <c:v>61.509999999996332</c:v>
                </c:pt>
                <c:pt idx="6152">
                  <c:v>61.51999999999633</c:v>
                </c:pt>
                <c:pt idx="6153">
                  <c:v>61.529999999996328</c:v>
                </c:pt>
                <c:pt idx="6154">
                  <c:v>61.539999999996326</c:v>
                </c:pt>
                <c:pt idx="6155">
                  <c:v>61.549999999996324</c:v>
                </c:pt>
                <c:pt idx="6156">
                  <c:v>61.559999999996322</c:v>
                </c:pt>
                <c:pt idx="6157">
                  <c:v>61.56999999999632</c:v>
                </c:pt>
                <c:pt idx="6158">
                  <c:v>61.579999999996318</c:v>
                </c:pt>
                <c:pt idx="6159">
                  <c:v>61.589999999996316</c:v>
                </c:pt>
                <c:pt idx="6160">
                  <c:v>61.599999999996314</c:v>
                </c:pt>
                <c:pt idx="6161">
                  <c:v>61.609999999996312</c:v>
                </c:pt>
                <c:pt idx="6162">
                  <c:v>61.61999999999631</c:v>
                </c:pt>
                <c:pt idx="6163">
                  <c:v>61.629999999996308</c:v>
                </c:pt>
                <c:pt idx="6164">
                  <c:v>61.639999999996306</c:v>
                </c:pt>
                <c:pt idx="6165">
                  <c:v>61.649999999996304</c:v>
                </c:pt>
                <c:pt idx="6166">
                  <c:v>61.659999999996302</c:v>
                </c:pt>
                <c:pt idx="6167">
                  <c:v>61.6699999999963</c:v>
                </c:pt>
                <c:pt idx="6168">
                  <c:v>61.679999999996298</c:v>
                </c:pt>
                <c:pt idx="6169">
                  <c:v>61.689999999996296</c:v>
                </c:pt>
                <c:pt idx="6170">
                  <c:v>61.699999999996294</c:v>
                </c:pt>
                <c:pt idx="6171">
                  <c:v>61.709999999996292</c:v>
                </c:pt>
                <c:pt idx="6172">
                  <c:v>61.71999999999629</c:v>
                </c:pt>
                <c:pt idx="6173">
                  <c:v>61.729999999996288</c:v>
                </c:pt>
                <c:pt idx="6174">
                  <c:v>61.739999999996286</c:v>
                </c:pt>
                <c:pt idx="6175">
                  <c:v>61.749999999996284</c:v>
                </c:pt>
                <c:pt idx="6176">
                  <c:v>61.759999999996282</c:v>
                </c:pt>
                <c:pt idx="6177">
                  <c:v>61.76999999999628</c:v>
                </c:pt>
                <c:pt idx="6178">
                  <c:v>61.779999999996278</c:v>
                </c:pt>
                <c:pt idx="6179">
                  <c:v>61.789999999996276</c:v>
                </c:pt>
                <c:pt idx="6180">
                  <c:v>61.799999999996274</c:v>
                </c:pt>
                <c:pt idx="6181">
                  <c:v>61.809999999996272</c:v>
                </c:pt>
                <c:pt idx="6182">
                  <c:v>61.81999999999627</c:v>
                </c:pt>
                <c:pt idx="6183">
                  <c:v>61.829999999996268</c:v>
                </c:pt>
                <c:pt idx="6184">
                  <c:v>61.839999999996266</c:v>
                </c:pt>
                <c:pt idx="6185">
                  <c:v>61.849999999996264</c:v>
                </c:pt>
                <c:pt idx="6186">
                  <c:v>61.859999999996262</c:v>
                </c:pt>
                <c:pt idx="6187">
                  <c:v>61.86999999999626</c:v>
                </c:pt>
                <c:pt idx="6188">
                  <c:v>61.879999999996258</c:v>
                </c:pt>
                <c:pt idx="6189">
                  <c:v>61.889999999996256</c:v>
                </c:pt>
                <c:pt idx="6190">
                  <c:v>61.899999999996254</c:v>
                </c:pt>
                <c:pt idx="6191">
                  <c:v>61.909999999996252</c:v>
                </c:pt>
                <c:pt idx="6192">
                  <c:v>61.91999999999625</c:v>
                </c:pt>
                <c:pt idx="6193">
                  <c:v>61.929999999996248</c:v>
                </c:pt>
                <c:pt idx="6194">
                  <c:v>61.939999999996246</c:v>
                </c:pt>
                <c:pt idx="6195">
                  <c:v>61.949999999996244</c:v>
                </c:pt>
                <c:pt idx="6196">
                  <c:v>61.959999999996242</c:v>
                </c:pt>
                <c:pt idx="6197">
                  <c:v>61.96999999999624</c:v>
                </c:pt>
                <c:pt idx="6198">
                  <c:v>61.979999999996238</c:v>
                </c:pt>
                <c:pt idx="6199">
                  <c:v>61.989999999996236</c:v>
                </c:pt>
                <c:pt idx="6200">
                  <c:v>61.999999999996234</c:v>
                </c:pt>
                <c:pt idx="6201">
                  <c:v>62.009999999996232</c:v>
                </c:pt>
                <c:pt idx="6202">
                  <c:v>62.01999999999623</c:v>
                </c:pt>
                <c:pt idx="6203">
                  <c:v>62.029999999996228</c:v>
                </c:pt>
                <c:pt idx="6204">
                  <c:v>62.039999999996226</c:v>
                </c:pt>
                <c:pt idx="6205">
                  <c:v>62.049999999996224</c:v>
                </c:pt>
                <c:pt idx="6206">
                  <c:v>62.059999999996222</c:v>
                </c:pt>
                <c:pt idx="6207">
                  <c:v>62.06999999999622</c:v>
                </c:pt>
                <c:pt idx="6208">
                  <c:v>62.079999999996218</c:v>
                </c:pt>
                <c:pt idx="6209">
                  <c:v>62.089999999996216</c:v>
                </c:pt>
                <c:pt idx="6210">
                  <c:v>62.099999999996214</c:v>
                </c:pt>
                <c:pt idx="6211">
                  <c:v>62.109999999996212</c:v>
                </c:pt>
                <c:pt idx="6212">
                  <c:v>62.11999999999621</c:v>
                </c:pt>
                <c:pt idx="6213">
                  <c:v>62.129999999996208</c:v>
                </c:pt>
                <c:pt idx="6214">
                  <c:v>62.139999999996206</c:v>
                </c:pt>
                <c:pt idx="6215">
                  <c:v>62.149999999996204</c:v>
                </c:pt>
                <c:pt idx="6216">
                  <c:v>62.159999999996202</c:v>
                </c:pt>
                <c:pt idx="6217">
                  <c:v>62.1699999999962</c:v>
                </c:pt>
                <c:pt idx="6218">
                  <c:v>62.179999999996198</c:v>
                </c:pt>
                <c:pt idx="6219">
                  <c:v>62.189999999996196</c:v>
                </c:pt>
                <c:pt idx="6220">
                  <c:v>62.199999999996194</c:v>
                </c:pt>
                <c:pt idx="6221">
                  <c:v>62.209999999996192</c:v>
                </c:pt>
                <c:pt idx="6222">
                  <c:v>62.21999999999619</c:v>
                </c:pt>
                <c:pt idx="6223">
                  <c:v>62.229999999996188</c:v>
                </c:pt>
                <c:pt idx="6224">
                  <c:v>62.239999999996186</c:v>
                </c:pt>
                <c:pt idx="6225">
                  <c:v>62.249999999996184</c:v>
                </c:pt>
                <c:pt idx="6226">
                  <c:v>62.259999999996182</c:v>
                </c:pt>
                <c:pt idx="6227">
                  <c:v>62.26999999999618</c:v>
                </c:pt>
                <c:pt idx="6228">
                  <c:v>62.279999999996178</c:v>
                </c:pt>
                <c:pt idx="6229">
                  <c:v>62.289999999996176</c:v>
                </c:pt>
                <c:pt idx="6230">
                  <c:v>62.299999999996174</c:v>
                </c:pt>
                <c:pt idx="6231">
                  <c:v>62.309999999996172</c:v>
                </c:pt>
                <c:pt idx="6232">
                  <c:v>62.31999999999617</c:v>
                </c:pt>
                <c:pt idx="6233">
                  <c:v>62.329999999996168</c:v>
                </c:pt>
                <c:pt idx="6234">
                  <c:v>62.339999999996166</c:v>
                </c:pt>
                <c:pt idx="6235">
                  <c:v>62.349999999996164</c:v>
                </c:pt>
                <c:pt idx="6236">
                  <c:v>62.359999999996163</c:v>
                </c:pt>
                <c:pt idx="6237">
                  <c:v>62.369999999996161</c:v>
                </c:pt>
                <c:pt idx="6238">
                  <c:v>62.379999999996159</c:v>
                </c:pt>
                <c:pt idx="6239">
                  <c:v>62.389999999996157</c:v>
                </c:pt>
                <c:pt idx="6240">
                  <c:v>62.399999999996155</c:v>
                </c:pt>
                <c:pt idx="6241">
                  <c:v>62.409999999996153</c:v>
                </c:pt>
                <c:pt idx="6242">
                  <c:v>62.419999999996151</c:v>
                </c:pt>
                <c:pt idx="6243">
                  <c:v>62.429999999996149</c:v>
                </c:pt>
                <c:pt idx="6244">
                  <c:v>62.439999999996147</c:v>
                </c:pt>
                <c:pt idx="6245">
                  <c:v>62.449999999996145</c:v>
                </c:pt>
                <c:pt idx="6246">
                  <c:v>62.459999999996143</c:v>
                </c:pt>
                <c:pt idx="6247">
                  <c:v>62.469999999996141</c:v>
                </c:pt>
                <c:pt idx="6248">
                  <c:v>62.479999999996139</c:v>
                </c:pt>
                <c:pt idx="6249">
                  <c:v>62.489999999996137</c:v>
                </c:pt>
                <c:pt idx="6250">
                  <c:v>62.499999999996135</c:v>
                </c:pt>
                <c:pt idx="6251">
                  <c:v>62.509999999996133</c:v>
                </c:pt>
                <c:pt idx="6252">
                  <c:v>62.519999999996131</c:v>
                </c:pt>
                <c:pt idx="6253">
                  <c:v>62.529999999996129</c:v>
                </c:pt>
                <c:pt idx="6254">
                  <c:v>62.539999999996127</c:v>
                </c:pt>
                <c:pt idx="6255">
                  <c:v>62.549999999996125</c:v>
                </c:pt>
                <c:pt idx="6256">
                  <c:v>62.559999999996123</c:v>
                </c:pt>
                <c:pt idx="6257">
                  <c:v>62.569999999996121</c:v>
                </c:pt>
                <c:pt idx="6258">
                  <c:v>62.579999999996119</c:v>
                </c:pt>
                <c:pt idx="6259">
                  <c:v>62.589999999996117</c:v>
                </c:pt>
                <c:pt idx="6260">
                  <c:v>62.599999999996115</c:v>
                </c:pt>
                <c:pt idx="6261">
                  <c:v>62.609999999996113</c:v>
                </c:pt>
                <c:pt idx="6262">
                  <c:v>62.619999999996111</c:v>
                </c:pt>
                <c:pt idx="6263">
                  <c:v>62.629999999996109</c:v>
                </c:pt>
                <c:pt idx="6264">
                  <c:v>62.639999999996107</c:v>
                </c:pt>
                <c:pt idx="6265">
                  <c:v>62.649999999996105</c:v>
                </c:pt>
                <c:pt idx="6266">
                  <c:v>62.659999999996103</c:v>
                </c:pt>
                <c:pt idx="6267">
                  <c:v>62.669999999996101</c:v>
                </c:pt>
                <c:pt idx="6268">
                  <c:v>62.679999999996099</c:v>
                </c:pt>
                <c:pt idx="6269">
                  <c:v>62.689999999996097</c:v>
                </c:pt>
                <c:pt idx="6270">
                  <c:v>62.699999999996095</c:v>
                </c:pt>
                <c:pt idx="6271">
                  <c:v>62.709999999996093</c:v>
                </c:pt>
                <c:pt idx="6272">
                  <c:v>62.719999999996091</c:v>
                </c:pt>
                <c:pt idx="6273">
                  <c:v>62.729999999996089</c:v>
                </c:pt>
                <c:pt idx="6274">
                  <c:v>62.739999999996087</c:v>
                </c:pt>
                <c:pt idx="6275">
                  <c:v>62.749999999996085</c:v>
                </c:pt>
                <c:pt idx="6276">
                  <c:v>62.759999999996083</c:v>
                </c:pt>
                <c:pt idx="6277">
                  <c:v>62.769999999996081</c:v>
                </c:pt>
                <c:pt idx="6278">
                  <c:v>62.779999999996079</c:v>
                </c:pt>
                <c:pt idx="6279">
                  <c:v>62.789999999996077</c:v>
                </c:pt>
                <c:pt idx="6280">
                  <c:v>62.799999999996075</c:v>
                </c:pt>
                <c:pt idx="6281">
                  <c:v>62.809999999996073</c:v>
                </c:pt>
                <c:pt idx="6282">
                  <c:v>62.819999999996071</c:v>
                </c:pt>
                <c:pt idx="6283">
                  <c:v>62.829999999996069</c:v>
                </c:pt>
                <c:pt idx="6284">
                  <c:v>62.839999999996067</c:v>
                </c:pt>
                <c:pt idx="6285">
                  <c:v>62.849999999996065</c:v>
                </c:pt>
                <c:pt idx="6286">
                  <c:v>62.859999999996063</c:v>
                </c:pt>
                <c:pt idx="6287">
                  <c:v>62.869999999996061</c:v>
                </c:pt>
                <c:pt idx="6288">
                  <c:v>62.879999999996059</c:v>
                </c:pt>
                <c:pt idx="6289">
                  <c:v>62.889999999996057</c:v>
                </c:pt>
                <c:pt idx="6290">
                  <c:v>62.899999999996055</c:v>
                </c:pt>
                <c:pt idx="6291">
                  <c:v>62.909999999996053</c:v>
                </c:pt>
                <c:pt idx="6292">
                  <c:v>62.919999999996051</c:v>
                </c:pt>
                <c:pt idx="6293">
                  <c:v>62.929999999996049</c:v>
                </c:pt>
                <c:pt idx="6294">
                  <c:v>62.939999999996047</c:v>
                </c:pt>
                <c:pt idx="6295">
                  <c:v>62.949999999996045</c:v>
                </c:pt>
                <c:pt idx="6296">
                  <c:v>62.959999999996043</c:v>
                </c:pt>
                <c:pt idx="6297">
                  <c:v>62.969999999996041</c:v>
                </c:pt>
                <c:pt idx="6298">
                  <c:v>62.979999999996039</c:v>
                </c:pt>
                <c:pt idx="6299">
                  <c:v>62.989999999996037</c:v>
                </c:pt>
                <c:pt idx="6300">
                  <c:v>62.999999999996035</c:v>
                </c:pt>
                <c:pt idx="6301">
                  <c:v>63.009999999996033</c:v>
                </c:pt>
                <c:pt idx="6302">
                  <c:v>63.019999999996031</c:v>
                </c:pt>
                <c:pt idx="6303">
                  <c:v>63.029999999996029</c:v>
                </c:pt>
                <c:pt idx="6304">
                  <c:v>63.039999999996027</c:v>
                </c:pt>
                <c:pt idx="6305">
                  <c:v>63.049999999996025</c:v>
                </c:pt>
                <c:pt idx="6306">
                  <c:v>63.059999999996023</c:v>
                </c:pt>
                <c:pt idx="6307">
                  <c:v>63.069999999996021</c:v>
                </c:pt>
                <c:pt idx="6308">
                  <c:v>63.079999999996019</c:v>
                </c:pt>
                <c:pt idx="6309">
                  <c:v>63.089999999996017</c:v>
                </c:pt>
                <c:pt idx="6310">
                  <c:v>63.099999999996015</c:v>
                </c:pt>
                <c:pt idx="6311">
                  <c:v>63.109999999996013</c:v>
                </c:pt>
                <c:pt idx="6312">
                  <c:v>63.119999999996011</c:v>
                </c:pt>
                <c:pt idx="6313">
                  <c:v>63.129999999996009</c:v>
                </c:pt>
                <c:pt idx="6314">
                  <c:v>63.139999999996007</c:v>
                </c:pt>
                <c:pt idx="6315">
                  <c:v>63.149999999996005</c:v>
                </c:pt>
                <c:pt idx="6316">
                  <c:v>63.159999999996003</c:v>
                </c:pt>
                <c:pt idx="6317">
                  <c:v>63.169999999996001</c:v>
                </c:pt>
                <c:pt idx="6318">
                  <c:v>63.179999999995999</c:v>
                </c:pt>
                <c:pt idx="6319">
                  <c:v>63.189999999995997</c:v>
                </c:pt>
                <c:pt idx="6320">
                  <c:v>63.199999999995995</c:v>
                </c:pt>
                <c:pt idx="6321">
                  <c:v>63.209999999995993</c:v>
                </c:pt>
                <c:pt idx="6322">
                  <c:v>63.219999999995991</c:v>
                </c:pt>
                <c:pt idx="6323">
                  <c:v>63.229999999995989</c:v>
                </c:pt>
                <c:pt idx="6324">
                  <c:v>63.239999999995987</c:v>
                </c:pt>
                <c:pt idx="6325">
                  <c:v>63.249999999995985</c:v>
                </c:pt>
                <c:pt idx="6326">
                  <c:v>63.259999999995983</c:v>
                </c:pt>
                <c:pt idx="6327">
                  <c:v>63.269999999995981</c:v>
                </c:pt>
                <c:pt idx="6328">
                  <c:v>63.279999999995979</c:v>
                </c:pt>
                <c:pt idx="6329">
                  <c:v>63.289999999995977</c:v>
                </c:pt>
                <c:pt idx="6330">
                  <c:v>63.299999999995975</c:v>
                </c:pt>
                <c:pt idx="6331">
                  <c:v>63.309999999995973</c:v>
                </c:pt>
                <c:pt idx="6332">
                  <c:v>63.319999999995972</c:v>
                </c:pt>
                <c:pt idx="6333">
                  <c:v>63.32999999999597</c:v>
                </c:pt>
                <c:pt idx="6334">
                  <c:v>63.339999999995968</c:v>
                </c:pt>
                <c:pt idx="6335">
                  <c:v>63.349999999995966</c:v>
                </c:pt>
                <c:pt idx="6336">
                  <c:v>63.359999999995964</c:v>
                </c:pt>
                <c:pt idx="6337">
                  <c:v>63.369999999995962</c:v>
                </c:pt>
                <c:pt idx="6338">
                  <c:v>63.37999999999596</c:v>
                </c:pt>
                <c:pt idx="6339">
                  <c:v>63.389999999995958</c:v>
                </c:pt>
                <c:pt idx="6340">
                  <c:v>63.399999999995956</c:v>
                </c:pt>
                <c:pt idx="6341">
                  <c:v>63.409999999995954</c:v>
                </c:pt>
                <c:pt idx="6342">
                  <c:v>63.419999999995952</c:v>
                </c:pt>
                <c:pt idx="6343">
                  <c:v>63.42999999999595</c:v>
                </c:pt>
                <c:pt idx="6344">
                  <c:v>63.439999999995948</c:v>
                </c:pt>
                <c:pt idx="6345">
                  <c:v>63.449999999995946</c:v>
                </c:pt>
                <c:pt idx="6346">
                  <c:v>63.459999999995944</c:v>
                </c:pt>
                <c:pt idx="6347">
                  <c:v>63.469999999995942</c:v>
                </c:pt>
                <c:pt idx="6348">
                  <c:v>63.47999999999594</c:v>
                </c:pt>
                <c:pt idx="6349">
                  <c:v>63.489999999995938</c:v>
                </c:pt>
                <c:pt idx="6350">
                  <c:v>63.499999999995936</c:v>
                </c:pt>
                <c:pt idx="6351">
                  <c:v>63.509999999995934</c:v>
                </c:pt>
                <c:pt idx="6352">
                  <c:v>63.519999999995932</c:v>
                </c:pt>
                <c:pt idx="6353">
                  <c:v>63.52999999999593</c:v>
                </c:pt>
                <c:pt idx="6354">
                  <c:v>63.539999999995928</c:v>
                </c:pt>
                <c:pt idx="6355">
                  <c:v>63.549999999995926</c:v>
                </c:pt>
                <c:pt idx="6356">
                  <c:v>63.559999999995924</c:v>
                </c:pt>
                <c:pt idx="6357">
                  <c:v>63.569999999995922</c:v>
                </c:pt>
                <c:pt idx="6358">
                  <c:v>63.57999999999592</c:v>
                </c:pt>
                <c:pt idx="6359">
                  <c:v>63.589999999995918</c:v>
                </c:pt>
                <c:pt idx="6360">
                  <c:v>63.599999999995916</c:v>
                </c:pt>
                <c:pt idx="6361">
                  <c:v>63.609999999995914</c:v>
                </c:pt>
                <c:pt idx="6362">
                  <c:v>63.619999999995912</c:v>
                </c:pt>
                <c:pt idx="6363">
                  <c:v>63.62999999999591</c:v>
                </c:pt>
                <c:pt idx="6364">
                  <c:v>63.639999999995908</c:v>
                </c:pt>
                <c:pt idx="6365">
                  <c:v>63.649999999995906</c:v>
                </c:pt>
                <c:pt idx="6366">
                  <c:v>63.659999999995904</c:v>
                </c:pt>
                <c:pt idx="6367">
                  <c:v>63.669999999995902</c:v>
                </c:pt>
                <c:pt idx="6368">
                  <c:v>63.6799999999959</c:v>
                </c:pt>
                <c:pt idx="6369">
                  <c:v>63.689999999995898</c:v>
                </c:pt>
                <c:pt idx="6370">
                  <c:v>63.699999999995896</c:v>
                </c:pt>
                <c:pt idx="6371">
                  <c:v>63.709999999995894</c:v>
                </c:pt>
                <c:pt idx="6372">
                  <c:v>63.719999999995892</c:v>
                </c:pt>
                <c:pt idx="6373">
                  <c:v>63.72999999999589</c:v>
                </c:pt>
                <c:pt idx="6374">
                  <c:v>63.739999999995888</c:v>
                </c:pt>
                <c:pt idx="6375">
                  <c:v>63.749999999995886</c:v>
                </c:pt>
                <c:pt idx="6376">
                  <c:v>63.759999999995884</c:v>
                </c:pt>
                <c:pt idx="6377">
                  <c:v>63.769999999995882</c:v>
                </c:pt>
                <c:pt idx="6378">
                  <c:v>63.77999999999588</c:v>
                </c:pt>
                <c:pt idx="6379">
                  <c:v>63.789999999995878</c:v>
                </c:pt>
                <c:pt idx="6380">
                  <c:v>63.799999999995876</c:v>
                </c:pt>
                <c:pt idx="6381">
                  <c:v>63.809999999995874</c:v>
                </c:pt>
                <c:pt idx="6382">
                  <c:v>63.819999999995872</c:v>
                </c:pt>
                <c:pt idx="6383">
                  <c:v>63.82999999999587</c:v>
                </c:pt>
                <c:pt idx="6384">
                  <c:v>63.839999999995868</c:v>
                </c:pt>
                <c:pt idx="6385">
                  <c:v>63.849999999995866</c:v>
                </c:pt>
                <c:pt idx="6386">
                  <c:v>63.859999999995864</c:v>
                </c:pt>
                <c:pt idx="6387">
                  <c:v>63.869999999995862</c:v>
                </c:pt>
                <c:pt idx="6388">
                  <c:v>63.87999999999586</c:v>
                </c:pt>
                <c:pt idx="6389">
                  <c:v>63.889999999995858</c:v>
                </c:pt>
                <c:pt idx="6390">
                  <c:v>63.899999999995856</c:v>
                </c:pt>
                <c:pt idx="6391">
                  <c:v>63.909999999995854</c:v>
                </c:pt>
                <c:pt idx="6392">
                  <c:v>63.919999999995852</c:v>
                </c:pt>
                <c:pt idx="6393">
                  <c:v>63.92999999999585</c:v>
                </c:pt>
                <c:pt idx="6394">
                  <c:v>63.939999999995848</c:v>
                </c:pt>
                <c:pt idx="6395">
                  <c:v>63.949999999995846</c:v>
                </c:pt>
                <c:pt idx="6396">
                  <c:v>63.959999999995844</c:v>
                </c:pt>
                <c:pt idx="6397">
                  <c:v>63.969999999995842</c:v>
                </c:pt>
                <c:pt idx="6398">
                  <c:v>63.97999999999584</c:v>
                </c:pt>
                <c:pt idx="6399">
                  <c:v>63.989999999995838</c:v>
                </c:pt>
                <c:pt idx="6400">
                  <c:v>63.999999999995836</c:v>
                </c:pt>
                <c:pt idx="6401">
                  <c:v>64.009999999995841</c:v>
                </c:pt>
                <c:pt idx="6402">
                  <c:v>64.019999999995846</c:v>
                </c:pt>
                <c:pt idx="6403">
                  <c:v>64.029999999995852</c:v>
                </c:pt>
                <c:pt idx="6404">
                  <c:v>64.039999999995857</c:v>
                </c:pt>
                <c:pt idx="6405">
                  <c:v>64.049999999995862</c:v>
                </c:pt>
                <c:pt idx="6406">
                  <c:v>64.059999999995867</c:v>
                </c:pt>
                <c:pt idx="6407">
                  <c:v>64.069999999995872</c:v>
                </c:pt>
                <c:pt idx="6408">
                  <c:v>64.079999999995877</c:v>
                </c:pt>
                <c:pt idx="6409">
                  <c:v>64.089999999995882</c:v>
                </c:pt>
                <c:pt idx="6410">
                  <c:v>64.099999999995887</c:v>
                </c:pt>
                <c:pt idx="6411">
                  <c:v>64.109999999995892</c:v>
                </c:pt>
                <c:pt idx="6412">
                  <c:v>64.119999999995898</c:v>
                </c:pt>
                <c:pt idx="6413">
                  <c:v>64.129999999995903</c:v>
                </c:pt>
                <c:pt idx="6414">
                  <c:v>64.139999999995908</c:v>
                </c:pt>
                <c:pt idx="6415">
                  <c:v>64.149999999995913</c:v>
                </c:pt>
                <c:pt idx="6416">
                  <c:v>64.159999999995918</c:v>
                </c:pt>
                <c:pt idx="6417">
                  <c:v>64.169999999995923</c:v>
                </c:pt>
                <c:pt idx="6418">
                  <c:v>64.179999999995928</c:v>
                </c:pt>
                <c:pt idx="6419">
                  <c:v>64.189999999995933</c:v>
                </c:pt>
                <c:pt idx="6420">
                  <c:v>64.199999999995939</c:v>
                </c:pt>
                <c:pt idx="6421">
                  <c:v>64.209999999995944</c:v>
                </c:pt>
                <c:pt idx="6422">
                  <c:v>64.219999999995949</c:v>
                </c:pt>
                <c:pt idx="6423">
                  <c:v>64.229999999995954</c:v>
                </c:pt>
                <c:pt idx="6424">
                  <c:v>64.239999999995959</c:v>
                </c:pt>
                <c:pt idx="6425">
                  <c:v>64.249999999995964</c:v>
                </c:pt>
                <c:pt idx="6426">
                  <c:v>64.259999999995969</c:v>
                </c:pt>
                <c:pt idx="6427">
                  <c:v>64.269999999995974</c:v>
                </c:pt>
                <c:pt idx="6428">
                  <c:v>64.279999999995979</c:v>
                </c:pt>
                <c:pt idx="6429">
                  <c:v>64.289999999995985</c:v>
                </c:pt>
                <c:pt idx="6430">
                  <c:v>64.29999999999599</c:v>
                </c:pt>
                <c:pt idx="6431">
                  <c:v>64.309999999995995</c:v>
                </c:pt>
                <c:pt idx="6432">
                  <c:v>64.319999999996</c:v>
                </c:pt>
                <c:pt idx="6433">
                  <c:v>64.329999999996005</c:v>
                </c:pt>
                <c:pt idx="6434">
                  <c:v>64.33999999999601</c:v>
                </c:pt>
                <c:pt idx="6435">
                  <c:v>64.349999999996015</c:v>
                </c:pt>
                <c:pt idx="6436">
                  <c:v>64.35999999999602</c:v>
                </c:pt>
                <c:pt idx="6437">
                  <c:v>64.369999999996026</c:v>
                </c:pt>
                <c:pt idx="6438">
                  <c:v>64.379999999996031</c:v>
                </c:pt>
                <c:pt idx="6439">
                  <c:v>64.389999999996036</c:v>
                </c:pt>
                <c:pt idx="6440">
                  <c:v>64.399999999996041</c:v>
                </c:pt>
                <c:pt idx="6441">
                  <c:v>64.409999999996046</c:v>
                </c:pt>
                <c:pt idx="6442">
                  <c:v>64.419999999996051</c:v>
                </c:pt>
                <c:pt idx="6443">
                  <c:v>64.429999999996056</c:v>
                </c:pt>
                <c:pt idx="6444">
                  <c:v>64.439999999996061</c:v>
                </c:pt>
                <c:pt idx="6445">
                  <c:v>64.449999999996066</c:v>
                </c:pt>
                <c:pt idx="6446">
                  <c:v>64.459999999996072</c:v>
                </c:pt>
                <c:pt idx="6447">
                  <c:v>64.469999999996077</c:v>
                </c:pt>
                <c:pt idx="6448">
                  <c:v>64.479999999996082</c:v>
                </c:pt>
                <c:pt idx="6449">
                  <c:v>64.489999999996087</c:v>
                </c:pt>
                <c:pt idx="6450">
                  <c:v>64.499999999996092</c:v>
                </c:pt>
                <c:pt idx="6451">
                  <c:v>64.509999999996097</c:v>
                </c:pt>
                <c:pt idx="6452">
                  <c:v>64.519999999996102</c:v>
                </c:pt>
                <c:pt idx="6453">
                  <c:v>64.529999999996107</c:v>
                </c:pt>
                <c:pt idx="6454">
                  <c:v>64.539999999996112</c:v>
                </c:pt>
                <c:pt idx="6455">
                  <c:v>64.549999999996118</c:v>
                </c:pt>
                <c:pt idx="6456">
                  <c:v>64.559999999996123</c:v>
                </c:pt>
                <c:pt idx="6457">
                  <c:v>64.569999999996128</c:v>
                </c:pt>
                <c:pt idx="6458">
                  <c:v>64.579999999996133</c:v>
                </c:pt>
                <c:pt idx="6459">
                  <c:v>64.589999999996138</c:v>
                </c:pt>
                <c:pt idx="6460">
                  <c:v>64.599999999996143</c:v>
                </c:pt>
                <c:pt idx="6461">
                  <c:v>64.609999999996148</c:v>
                </c:pt>
                <c:pt idx="6462">
                  <c:v>64.619999999996153</c:v>
                </c:pt>
                <c:pt idx="6463">
                  <c:v>64.629999999996159</c:v>
                </c:pt>
                <c:pt idx="6464">
                  <c:v>64.639999999996164</c:v>
                </c:pt>
                <c:pt idx="6465">
                  <c:v>64.649999999996169</c:v>
                </c:pt>
                <c:pt idx="6466">
                  <c:v>64.659999999996174</c:v>
                </c:pt>
                <c:pt idx="6467">
                  <c:v>64.669999999996179</c:v>
                </c:pt>
                <c:pt idx="6468">
                  <c:v>64.679999999996184</c:v>
                </c:pt>
                <c:pt idx="6469">
                  <c:v>64.689999999996189</c:v>
                </c:pt>
                <c:pt idx="6470">
                  <c:v>64.699999999996194</c:v>
                </c:pt>
                <c:pt idx="6471">
                  <c:v>64.709999999996199</c:v>
                </c:pt>
                <c:pt idx="6472">
                  <c:v>64.719999999996205</c:v>
                </c:pt>
                <c:pt idx="6473">
                  <c:v>64.72999999999621</c:v>
                </c:pt>
                <c:pt idx="6474">
                  <c:v>64.739999999996215</c:v>
                </c:pt>
                <c:pt idx="6475">
                  <c:v>64.74999999999622</c:v>
                </c:pt>
                <c:pt idx="6476">
                  <c:v>64.759999999996225</c:v>
                </c:pt>
                <c:pt idx="6477">
                  <c:v>64.76999999999623</c:v>
                </c:pt>
                <c:pt idx="6478">
                  <c:v>64.779999999996235</c:v>
                </c:pt>
                <c:pt idx="6479">
                  <c:v>64.78999999999624</c:v>
                </c:pt>
                <c:pt idx="6480">
                  <c:v>64.799999999996245</c:v>
                </c:pt>
                <c:pt idx="6481">
                  <c:v>64.809999999996251</c:v>
                </c:pt>
                <c:pt idx="6482">
                  <c:v>64.819999999996256</c:v>
                </c:pt>
                <c:pt idx="6483">
                  <c:v>64.829999999996261</c:v>
                </c:pt>
                <c:pt idx="6484">
                  <c:v>64.839999999996266</c:v>
                </c:pt>
                <c:pt idx="6485">
                  <c:v>64.849999999996271</c:v>
                </c:pt>
                <c:pt idx="6486">
                  <c:v>64.859999999996276</c:v>
                </c:pt>
                <c:pt idx="6487">
                  <c:v>64.869999999996281</c:v>
                </c:pt>
                <c:pt idx="6488">
                  <c:v>64.879999999996286</c:v>
                </c:pt>
                <c:pt idx="6489">
                  <c:v>64.889999999996292</c:v>
                </c:pt>
                <c:pt idx="6490">
                  <c:v>64.899999999996297</c:v>
                </c:pt>
                <c:pt idx="6491">
                  <c:v>64.909999999996302</c:v>
                </c:pt>
                <c:pt idx="6492">
                  <c:v>64.919999999996307</c:v>
                </c:pt>
                <c:pt idx="6493">
                  <c:v>64.929999999996312</c:v>
                </c:pt>
                <c:pt idx="6494">
                  <c:v>64.939999999996317</c:v>
                </c:pt>
                <c:pt idx="6495">
                  <c:v>64.949999999996322</c:v>
                </c:pt>
                <c:pt idx="6496">
                  <c:v>64.959999999996327</c:v>
                </c:pt>
                <c:pt idx="6497">
                  <c:v>64.969999999996332</c:v>
                </c:pt>
                <c:pt idx="6498">
                  <c:v>64.979999999996338</c:v>
                </c:pt>
                <c:pt idx="6499">
                  <c:v>64.989999999996343</c:v>
                </c:pt>
                <c:pt idx="6500">
                  <c:v>64.999999999996348</c:v>
                </c:pt>
                <c:pt idx="6501">
                  <c:v>65.009999999996353</c:v>
                </c:pt>
                <c:pt idx="6502">
                  <c:v>65.019999999996358</c:v>
                </c:pt>
                <c:pt idx="6503">
                  <c:v>65.029999999996363</c:v>
                </c:pt>
                <c:pt idx="6504">
                  <c:v>65.039999999996368</c:v>
                </c:pt>
                <c:pt idx="6505">
                  <c:v>65.049999999996373</c:v>
                </c:pt>
                <c:pt idx="6506">
                  <c:v>65.059999999996379</c:v>
                </c:pt>
                <c:pt idx="6507">
                  <c:v>65.069999999996384</c:v>
                </c:pt>
                <c:pt idx="6508">
                  <c:v>65.079999999996389</c:v>
                </c:pt>
                <c:pt idx="6509">
                  <c:v>65.089999999996394</c:v>
                </c:pt>
                <c:pt idx="6510">
                  <c:v>65.099999999996399</c:v>
                </c:pt>
                <c:pt idx="6511">
                  <c:v>65.109999999996404</c:v>
                </c:pt>
                <c:pt idx="6512">
                  <c:v>65.119999999996409</c:v>
                </c:pt>
                <c:pt idx="6513">
                  <c:v>65.129999999996414</c:v>
                </c:pt>
                <c:pt idx="6514">
                  <c:v>65.139999999996419</c:v>
                </c:pt>
                <c:pt idx="6515">
                  <c:v>65.149999999996425</c:v>
                </c:pt>
                <c:pt idx="6516">
                  <c:v>65.15999999999643</c:v>
                </c:pt>
                <c:pt idx="6517">
                  <c:v>65.169999999996435</c:v>
                </c:pt>
                <c:pt idx="6518">
                  <c:v>65.17999999999644</c:v>
                </c:pt>
                <c:pt idx="6519">
                  <c:v>65.189999999996445</c:v>
                </c:pt>
                <c:pt idx="6520">
                  <c:v>65.19999999999645</c:v>
                </c:pt>
                <c:pt idx="6521">
                  <c:v>65.209999999996455</c:v>
                </c:pt>
                <c:pt idx="6522">
                  <c:v>65.21999999999646</c:v>
                </c:pt>
                <c:pt idx="6523">
                  <c:v>65.229999999996465</c:v>
                </c:pt>
                <c:pt idx="6524">
                  <c:v>65.239999999996471</c:v>
                </c:pt>
                <c:pt idx="6525">
                  <c:v>65.249999999996476</c:v>
                </c:pt>
                <c:pt idx="6526">
                  <c:v>65.259999999996481</c:v>
                </c:pt>
                <c:pt idx="6527">
                  <c:v>65.269999999996486</c:v>
                </c:pt>
                <c:pt idx="6528">
                  <c:v>65.279999999996491</c:v>
                </c:pt>
                <c:pt idx="6529">
                  <c:v>65.289999999996496</c:v>
                </c:pt>
                <c:pt idx="6530">
                  <c:v>65.299999999996501</c:v>
                </c:pt>
                <c:pt idx="6531">
                  <c:v>65.309999999996506</c:v>
                </c:pt>
                <c:pt idx="6532">
                  <c:v>65.319999999996512</c:v>
                </c:pt>
                <c:pt idx="6533">
                  <c:v>65.329999999996517</c:v>
                </c:pt>
                <c:pt idx="6534">
                  <c:v>65.339999999996522</c:v>
                </c:pt>
                <c:pt idx="6535">
                  <c:v>65.349999999996527</c:v>
                </c:pt>
                <c:pt idx="6536">
                  <c:v>65.359999999996532</c:v>
                </c:pt>
                <c:pt idx="6537">
                  <c:v>65.369999999996537</c:v>
                </c:pt>
                <c:pt idx="6538">
                  <c:v>65.379999999996542</c:v>
                </c:pt>
                <c:pt idx="6539">
                  <c:v>65.389999999996547</c:v>
                </c:pt>
                <c:pt idx="6540">
                  <c:v>65.399999999996552</c:v>
                </c:pt>
                <c:pt idx="6541">
                  <c:v>65.409999999996558</c:v>
                </c:pt>
                <c:pt idx="6542">
                  <c:v>65.419999999996563</c:v>
                </c:pt>
                <c:pt idx="6543">
                  <c:v>65.429999999996568</c:v>
                </c:pt>
                <c:pt idx="6544">
                  <c:v>65.439999999996573</c:v>
                </c:pt>
                <c:pt idx="6545">
                  <c:v>65.449999999996578</c:v>
                </c:pt>
                <c:pt idx="6546">
                  <c:v>65.459999999996583</c:v>
                </c:pt>
                <c:pt idx="6547">
                  <c:v>65.469999999996588</c:v>
                </c:pt>
                <c:pt idx="6548">
                  <c:v>65.479999999996593</c:v>
                </c:pt>
                <c:pt idx="6549">
                  <c:v>65.489999999996598</c:v>
                </c:pt>
                <c:pt idx="6550">
                  <c:v>65.499999999996604</c:v>
                </c:pt>
                <c:pt idx="6551">
                  <c:v>65.509999999996609</c:v>
                </c:pt>
                <c:pt idx="6552">
                  <c:v>65.519999999996614</c:v>
                </c:pt>
                <c:pt idx="6553">
                  <c:v>65.529999999996619</c:v>
                </c:pt>
                <c:pt idx="6554">
                  <c:v>65.539999999996624</c:v>
                </c:pt>
                <c:pt idx="6555">
                  <c:v>65.549999999996629</c:v>
                </c:pt>
                <c:pt idx="6556">
                  <c:v>65.559999999996634</c:v>
                </c:pt>
                <c:pt idx="6557">
                  <c:v>65.569999999996639</c:v>
                </c:pt>
                <c:pt idx="6558">
                  <c:v>65.579999999996645</c:v>
                </c:pt>
                <c:pt idx="6559">
                  <c:v>65.58999999999665</c:v>
                </c:pt>
                <c:pt idx="6560">
                  <c:v>65.599999999996655</c:v>
                </c:pt>
                <c:pt idx="6561">
                  <c:v>65.60999999999666</c:v>
                </c:pt>
                <c:pt idx="6562">
                  <c:v>65.619999999996665</c:v>
                </c:pt>
                <c:pt idx="6563">
                  <c:v>65.62999999999667</c:v>
                </c:pt>
                <c:pt idx="6564">
                  <c:v>65.639999999996675</c:v>
                </c:pt>
                <c:pt idx="6565">
                  <c:v>65.64999999999668</c:v>
                </c:pt>
                <c:pt idx="6566">
                  <c:v>65.659999999996685</c:v>
                </c:pt>
                <c:pt idx="6567">
                  <c:v>65.669999999996691</c:v>
                </c:pt>
                <c:pt idx="6568">
                  <c:v>65.679999999996696</c:v>
                </c:pt>
                <c:pt idx="6569">
                  <c:v>65.689999999996701</c:v>
                </c:pt>
                <c:pt idx="6570">
                  <c:v>65.699999999996706</c:v>
                </c:pt>
                <c:pt idx="6571">
                  <c:v>65.709999999996711</c:v>
                </c:pt>
                <c:pt idx="6572">
                  <c:v>65.719999999996716</c:v>
                </c:pt>
                <c:pt idx="6573">
                  <c:v>65.729999999996721</c:v>
                </c:pt>
                <c:pt idx="6574">
                  <c:v>65.739999999996726</c:v>
                </c:pt>
                <c:pt idx="6575">
                  <c:v>65.749999999996732</c:v>
                </c:pt>
                <c:pt idx="6576">
                  <c:v>65.759999999996737</c:v>
                </c:pt>
                <c:pt idx="6577">
                  <c:v>65.769999999996742</c:v>
                </c:pt>
                <c:pt idx="6578">
                  <c:v>65.779999999996747</c:v>
                </c:pt>
                <c:pt idx="6579">
                  <c:v>65.789999999996752</c:v>
                </c:pt>
                <c:pt idx="6580">
                  <c:v>65.799999999996757</c:v>
                </c:pt>
                <c:pt idx="6581">
                  <c:v>65.809999999996762</c:v>
                </c:pt>
                <c:pt idx="6582">
                  <c:v>65.819999999996767</c:v>
                </c:pt>
                <c:pt idx="6583">
                  <c:v>65.829999999996772</c:v>
                </c:pt>
                <c:pt idx="6584">
                  <c:v>65.839999999996778</c:v>
                </c:pt>
                <c:pt idx="6585">
                  <c:v>65.849999999996783</c:v>
                </c:pt>
                <c:pt idx="6586">
                  <c:v>65.859999999996788</c:v>
                </c:pt>
                <c:pt idx="6587">
                  <c:v>65.869999999996793</c:v>
                </c:pt>
                <c:pt idx="6588">
                  <c:v>65.879999999996798</c:v>
                </c:pt>
                <c:pt idx="6589">
                  <c:v>65.889999999996803</c:v>
                </c:pt>
                <c:pt idx="6590">
                  <c:v>65.899999999996808</c:v>
                </c:pt>
                <c:pt idx="6591">
                  <c:v>65.909999999996813</c:v>
                </c:pt>
                <c:pt idx="6592">
                  <c:v>65.919999999996818</c:v>
                </c:pt>
                <c:pt idx="6593">
                  <c:v>65.929999999996824</c:v>
                </c:pt>
                <c:pt idx="6594">
                  <c:v>65.939999999996829</c:v>
                </c:pt>
                <c:pt idx="6595">
                  <c:v>65.949999999996834</c:v>
                </c:pt>
                <c:pt idx="6596">
                  <c:v>65.959999999996839</c:v>
                </c:pt>
                <c:pt idx="6597">
                  <c:v>65.969999999996844</c:v>
                </c:pt>
                <c:pt idx="6598">
                  <c:v>65.979999999996849</c:v>
                </c:pt>
                <c:pt idx="6599">
                  <c:v>65.989999999996854</c:v>
                </c:pt>
                <c:pt idx="6600">
                  <c:v>65.999999999996859</c:v>
                </c:pt>
                <c:pt idx="6601">
                  <c:v>66.009999999996865</c:v>
                </c:pt>
                <c:pt idx="6602">
                  <c:v>66.01999999999687</c:v>
                </c:pt>
                <c:pt idx="6603">
                  <c:v>66.029999999996875</c:v>
                </c:pt>
                <c:pt idx="6604">
                  <c:v>66.03999999999688</c:v>
                </c:pt>
                <c:pt idx="6605">
                  <c:v>66.049999999996885</c:v>
                </c:pt>
                <c:pt idx="6606">
                  <c:v>66.05999999999689</c:v>
                </c:pt>
                <c:pt idx="6607">
                  <c:v>66.069999999996895</c:v>
                </c:pt>
                <c:pt idx="6608">
                  <c:v>66.0799999999969</c:v>
                </c:pt>
                <c:pt idx="6609">
                  <c:v>66.089999999996905</c:v>
                </c:pt>
                <c:pt idx="6610">
                  <c:v>66.099999999996911</c:v>
                </c:pt>
                <c:pt idx="6611">
                  <c:v>66.109999999996916</c:v>
                </c:pt>
                <c:pt idx="6612">
                  <c:v>66.119999999996921</c:v>
                </c:pt>
                <c:pt idx="6613">
                  <c:v>66.129999999996926</c:v>
                </c:pt>
                <c:pt idx="6614">
                  <c:v>66.139999999996931</c:v>
                </c:pt>
                <c:pt idx="6615">
                  <c:v>66.149999999996936</c:v>
                </c:pt>
                <c:pt idx="6616">
                  <c:v>66.159999999996941</c:v>
                </c:pt>
                <c:pt idx="6617">
                  <c:v>66.169999999996946</c:v>
                </c:pt>
                <c:pt idx="6618">
                  <c:v>66.179999999996951</c:v>
                </c:pt>
                <c:pt idx="6619">
                  <c:v>66.189999999996957</c:v>
                </c:pt>
                <c:pt idx="6620">
                  <c:v>66.199999999996962</c:v>
                </c:pt>
                <c:pt idx="6621">
                  <c:v>66.209999999996967</c:v>
                </c:pt>
                <c:pt idx="6622">
                  <c:v>66.219999999996972</c:v>
                </c:pt>
                <c:pt idx="6623">
                  <c:v>66.229999999996977</c:v>
                </c:pt>
                <c:pt idx="6624">
                  <c:v>66.239999999996982</c:v>
                </c:pt>
                <c:pt idx="6625">
                  <c:v>66.249999999996987</c:v>
                </c:pt>
                <c:pt idx="6626">
                  <c:v>66.259999999996992</c:v>
                </c:pt>
                <c:pt idx="6627">
                  <c:v>66.269999999996998</c:v>
                </c:pt>
                <c:pt idx="6628">
                  <c:v>66.279999999997003</c:v>
                </c:pt>
                <c:pt idx="6629">
                  <c:v>66.289999999997008</c:v>
                </c:pt>
                <c:pt idx="6630">
                  <c:v>66.299999999997013</c:v>
                </c:pt>
                <c:pt idx="6631">
                  <c:v>66.309999999997018</c:v>
                </c:pt>
                <c:pt idx="6632">
                  <c:v>66.319999999997023</c:v>
                </c:pt>
                <c:pt idx="6633">
                  <c:v>66.329999999997028</c:v>
                </c:pt>
                <c:pt idx="6634">
                  <c:v>66.339999999997033</c:v>
                </c:pt>
                <c:pt idx="6635">
                  <c:v>66.349999999997038</c:v>
                </c:pt>
                <c:pt idx="6636">
                  <c:v>66.359999999997044</c:v>
                </c:pt>
                <c:pt idx="6637">
                  <c:v>66.369999999997049</c:v>
                </c:pt>
                <c:pt idx="6638">
                  <c:v>66.379999999997054</c:v>
                </c:pt>
                <c:pt idx="6639">
                  <c:v>66.389999999997059</c:v>
                </c:pt>
                <c:pt idx="6640">
                  <c:v>66.399999999997064</c:v>
                </c:pt>
                <c:pt idx="6641">
                  <c:v>66.409999999997069</c:v>
                </c:pt>
                <c:pt idx="6642">
                  <c:v>66.419999999997074</c:v>
                </c:pt>
                <c:pt idx="6643">
                  <c:v>66.429999999997079</c:v>
                </c:pt>
                <c:pt idx="6644">
                  <c:v>66.439999999997085</c:v>
                </c:pt>
                <c:pt idx="6645">
                  <c:v>66.44999999999709</c:v>
                </c:pt>
                <c:pt idx="6646">
                  <c:v>66.459999999997095</c:v>
                </c:pt>
                <c:pt idx="6647">
                  <c:v>66.4699999999971</c:v>
                </c:pt>
                <c:pt idx="6648">
                  <c:v>66.479999999997105</c:v>
                </c:pt>
                <c:pt idx="6649">
                  <c:v>66.48999999999711</c:v>
                </c:pt>
                <c:pt idx="6650">
                  <c:v>66.499999999997115</c:v>
                </c:pt>
                <c:pt idx="6651">
                  <c:v>66.50999999999712</c:v>
                </c:pt>
                <c:pt idx="6652">
                  <c:v>66.519999999997125</c:v>
                </c:pt>
                <c:pt idx="6653">
                  <c:v>66.529999999997131</c:v>
                </c:pt>
                <c:pt idx="6654">
                  <c:v>66.539999999997136</c:v>
                </c:pt>
                <c:pt idx="6655">
                  <c:v>66.549999999997141</c:v>
                </c:pt>
                <c:pt idx="6656">
                  <c:v>66.559999999997146</c:v>
                </c:pt>
                <c:pt idx="6657">
                  <c:v>66.569999999997151</c:v>
                </c:pt>
                <c:pt idx="6658">
                  <c:v>66.579999999997156</c:v>
                </c:pt>
                <c:pt idx="6659">
                  <c:v>66.589999999997161</c:v>
                </c:pt>
                <c:pt idx="6660">
                  <c:v>66.599999999997166</c:v>
                </c:pt>
                <c:pt idx="6661">
                  <c:v>66.609999999997171</c:v>
                </c:pt>
                <c:pt idx="6662">
                  <c:v>66.619999999997177</c:v>
                </c:pt>
                <c:pt idx="6663">
                  <c:v>66.629999999997182</c:v>
                </c:pt>
                <c:pt idx="6664">
                  <c:v>66.639999999997187</c:v>
                </c:pt>
                <c:pt idx="6665">
                  <c:v>66.649999999997192</c:v>
                </c:pt>
                <c:pt idx="6666">
                  <c:v>66.659999999997197</c:v>
                </c:pt>
                <c:pt idx="6667">
                  <c:v>66.669999999997202</c:v>
                </c:pt>
                <c:pt idx="6668">
                  <c:v>66.679999999997207</c:v>
                </c:pt>
                <c:pt idx="6669">
                  <c:v>66.689999999997212</c:v>
                </c:pt>
                <c:pt idx="6670">
                  <c:v>66.699999999997218</c:v>
                </c:pt>
                <c:pt idx="6671">
                  <c:v>66.709999999997223</c:v>
                </c:pt>
                <c:pt idx="6672">
                  <c:v>66.719999999997228</c:v>
                </c:pt>
                <c:pt idx="6673">
                  <c:v>66.729999999997233</c:v>
                </c:pt>
                <c:pt idx="6674">
                  <c:v>66.739999999997238</c:v>
                </c:pt>
                <c:pt idx="6675">
                  <c:v>66.749999999997243</c:v>
                </c:pt>
                <c:pt idx="6676">
                  <c:v>66.759999999997248</c:v>
                </c:pt>
                <c:pt idx="6677">
                  <c:v>66.769999999997253</c:v>
                </c:pt>
                <c:pt idx="6678">
                  <c:v>66.779999999997258</c:v>
                </c:pt>
                <c:pt idx="6679">
                  <c:v>66.789999999997264</c:v>
                </c:pt>
                <c:pt idx="6680">
                  <c:v>66.799999999997269</c:v>
                </c:pt>
                <c:pt idx="6681">
                  <c:v>66.809999999997274</c:v>
                </c:pt>
                <c:pt idx="6682">
                  <c:v>66.819999999997279</c:v>
                </c:pt>
                <c:pt idx="6683">
                  <c:v>66.829999999997284</c:v>
                </c:pt>
                <c:pt idx="6684">
                  <c:v>66.839999999997289</c:v>
                </c:pt>
                <c:pt idx="6685">
                  <c:v>66.849999999997294</c:v>
                </c:pt>
                <c:pt idx="6686">
                  <c:v>66.859999999997299</c:v>
                </c:pt>
                <c:pt idx="6687">
                  <c:v>66.869999999997304</c:v>
                </c:pt>
                <c:pt idx="6688">
                  <c:v>66.87999999999731</c:v>
                </c:pt>
                <c:pt idx="6689">
                  <c:v>66.889999999997315</c:v>
                </c:pt>
                <c:pt idx="6690">
                  <c:v>66.89999999999732</c:v>
                </c:pt>
                <c:pt idx="6691">
                  <c:v>66.909999999997325</c:v>
                </c:pt>
                <c:pt idx="6692">
                  <c:v>66.91999999999733</c:v>
                </c:pt>
                <c:pt idx="6693">
                  <c:v>66.929999999997335</c:v>
                </c:pt>
                <c:pt idx="6694">
                  <c:v>66.93999999999734</c:v>
                </c:pt>
                <c:pt idx="6695">
                  <c:v>66.949999999997345</c:v>
                </c:pt>
                <c:pt idx="6696">
                  <c:v>66.959999999997351</c:v>
                </c:pt>
                <c:pt idx="6697">
                  <c:v>66.969999999997356</c:v>
                </c:pt>
                <c:pt idx="6698">
                  <c:v>66.979999999997361</c:v>
                </c:pt>
                <c:pt idx="6699">
                  <c:v>66.989999999997366</c:v>
                </c:pt>
                <c:pt idx="6700">
                  <c:v>66.999999999997371</c:v>
                </c:pt>
                <c:pt idx="6701">
                  <c:v>67.009999999997376</c:v>
                </c:pt>
                <c:pt idx="6702">
                  <c:v>67.019999999997381</c:v>
                </c:pt>
                <c:pt idx="6703">
                  <c:v>67.029999999997386</c:v>
                </c:pt>
                <c:pt idx="6704">
                  <c:v>67.039999999997391</c:v>
                </c:pt>
                <c:pt idx="6705">
                  <c:v>67.049999999997397</c:v>
                </c:pt>
                <c:pt idx="6706">
                  <c:v>67.059999999997402</c:v>
                </c:pt>
                <c:pt idx="6707">
                  <c:v>67.069999999997407</c:v>
                </c:pt>
                <c:pt idx="6708">
                  <c:v>67.079999999997412</c:v>
                </c:pt>
                <c:pt idx="6709">
                  <c:v>67.089999999997417</c:v>
                </c:pt>
                <c:pt idx="6710">
                  <c:v>67.099999999997422</c:v>
                </c:pt>
                <c:pt idx="6711">
                  <c:v>67.109999999997427</c:v>
                </c:pt>
                <c:pt idx="6712">
                  <c:v>67.119999999997432</c:v>
                </c:pt>
                <c:pt idx="6713">
                  <c:v>67.129999999997437</c:v>
                </c:pt>
                <c:pt idx="6714">
                  <c:v>67.139999999997443</c:v>
                </c:pt>
                <c:pt idx="6715">
                  <c:v>67.149999999997448</c:v>
                </c:pt>
                <c:pt idx="6716">
                  <c:v>67.159999999997453</c:v>
                </c:pt>
                <c:pt idx="6717">
                  <c:v>67.169999999997458</c:v>
                </c:pt>
                <c:pt idx="6718">
                  <c:v>67.179999999997463</c:v>
                </c:pt>
                <c:pt idx="6719">
                  <c:v>67.189999999997468</c:v>
                </c:pt>
                <c:pt idx="6720">
                  <c:v>67.199999999997473</c:v>
                </c:pt>
                <c:pt idx="6721">
                  <c:v>67.209999999997478</c:v>
                </c:pt>
                <c:pt idx="6722">
                  <c:v>67.219999999997484</c:v>
                </c:pt>
                <c:pt idx="6723">
                  <c:v>67.229999999997489</c:v>
                </c:pt>
                <c:pt idx="6724">
                  <c:v>67.239999999997494</c:v>
                </c:pt>
                <c:pt idx="6725">
                  <c:v>67.249999999997499</c:v>
                </c:pt>
                <c:pt idx="6726">
                  <c:v>67.259999999997504</c:v>
                </c:pt>
                <c:pt idx="6727">
                  <c:v>67.269999999997509</c:v>
                </c:pt>
                <c:pt idx="6728">
                  <c:v>67.279999999997514</c:v>
                </c:pt>
                <c:pt idx="6729">
                  <c:v>67.289999999997519</c:v>
                </c:pt>
                <c:pt idx="6730">
                  <c:v>67.299999999997524</c:v>
                </c:pt>
                <c:pt idx="6731">
                  <c:v>67.30999999999753</c:v>
                </c:pt>
                <c:pt idx="6732">
                  <c:v>67.319999999997535</c:v>
                </c:pt>
                <c:pt idx="6733">
                  <c:v>67.32999999999754</c:v>
                </c:pt>
                <c:pt idx="6734">
                  <c:v>67.339999999997545</c:v>
                </c:pt>
                <c:pt idx="6735">
                  <c:v>67.34999999999755</c:v>
                </c:pt>
                <c:pt idx="6736">
                  <c:v>67.359999999997555</c:v>
                </c:pt>
                <c:pt idx="6737">
                  <c:v>67.36999999999756</c:v>
                </c:pt>
                <c:pt idx="6738">
                  <c:v>67.379999999997565</c:v>
                </c:pt>
                <c:pt idx="6739">
                  <c:v>67.389999999997571</c:v>
                </c:pt>
                <c:pt idx="6740">
                  <c:v>67.399999999997576</c:v>
                </c:pt>
                <c:pt idx="6741">
                  <c:v>67.409999999997581</c:v>
                </c:pt>
                <c:pt idx="6742">
                  <c:v>67.419999999997586</c:v>
                </c:pt>
                <c:pt idx="6743">
                  <c:v>67.429999999997591</c:v>
                </c:pt>
                <c:pt idx="6744">
                  <c:v>67.439999999997596</c:v>
                </c:pt>
                <c:pt idx="6745">
                  <c:v>67.449999999997601</c:v>
                </c:pt>
                <c:pt idx="6746">
                  <c:v>67.459999999997606</c:v>
                </c:pt>
                <c:pt idx="6747">
                  <c:v>67.469999999997611</c:v>
                </c:pt>
                <c:pt idx="6748">
                  <c:v>67.479999999997617</c:v>
                </c:pt>
                <c:pt idx="6749">
                  <c:v>67.489999999997622</c:v>
                </c:pt>
                <c:pt idx="6750">
                  <c:v>67.499999999997627</c:v>
                </c:pt>
                <c:pt idx="6751">
                  <c:v>67.509999999997632</c:v>
                </c:pt>
                <c:pt idx="6752">
                  <c:v>67.519999999997637</c:v>
                </c:pt>
                <c:pt idx="6753">
                  <c:v>67.529999999997642</c:v>
                </c:pt>
                <c:pt idx="6754">
                  <c:v>67.539999999997647</c:v>
                </c:pt>
                <c:pt idx="6755">
                  <c:v>67.549999999997652</c:v>
                </c:pt>
                <c:pt idx="6756">
                  <c:v>67.559999999997657</c:v>
                </c:pt>
                <c:pt idx="6757">
                  <c:v>67.569999999997663</c:v>
                </c:pt>
                <c:pt idx="6758">
                  <c:v>67.579999999997668</c:v>
                </c:pt>
                <c:pt idx="6759">
                  <c:v>67.589999999997673</c:v>
                </c:pt>
                <c:pt idx="6760">
                  <c:v>67.599999999997678</c:v>
                </c:pt>
                <c:pt idx="6761">
                  <c:v>67.609999999997683</c:v>
                </c:pt>
                <c:pt idx="6762">
                  <c:v>67.619999999997688</c:v>
                </c:pt>
                <c:pt idx="6763">
                  <c:v>67.629999999997693</c:v>
                </c:pt>
                <c:pt idx="6764">
                  <c:v>67.639999999997698</c:v>
                </c:pt>
                <c:pt idx="6765">
                  <c:v>67.649999999997704</c:v>
                </c:pt>
                <c:pt idx="6766">
                  <c:v>67.659999999997709</c:v>
                </c:pt>
                <c:pt idx="6767">
                  <c:v>67.669999999997714</c:v>
                </c:pt>
                <c:pt idx="6768">
                  <c:v>67.679999999997719</c:v>
                </c:pt>
                <c:pt idx="6769">
                  <c:v>67.689999999997724</c:v>
                </c:pt>
                <c:pt idx="6770">
                  <c:v>67.699999999997729</c:v>
                </c:pt>
                <c:pt idx="6771">
                  <c:v>67.709999999997734</c:v>
                </c:pt>
                <c:pt idx="6772">
                  <c:v>67.719999999997739</c:v>
                </c:pt>
                <c:pt idx="6773">
                  <c:v>67.729999999997744</c:v>
                </c:pt>
                <c:pt idx="6774">
                  <c:v>67.73999999999775</c:v>
                </c:pt>
                <c:pt idx="6775">
                  <c:v>67.749999999997755</c:v>
                </c:pt>
                <c:pt idx="6776">
                  <c:v>67.75999999999776</c:v>
                </c:pt>
                <c:pt idx="6777">
                  <c:v>67.769999999997765</c:v>
                </c:pt>
                <c:pt idx="6778">
                  <c:v>67.77999999999777</c:v>
                </c:pt>
                <c:pt idx="6779">
                  <c:v>67.789999999997775</c:v>
                </c:pt>
                <c:pt idx="6780">
                  <c:v>67.79999999999778</c:v>
                </c:pt>
                <c:pt idx="6781">
                  <c:v>67.809999999997785</c:v>
                </c:pt>
                <c:pt idx="6782">
                  <c:v>67.81999999999779</c:v>
                </c:pt>
                <c:pt idx="6783">
                  <c:v>67.829999999997796</c:v>
                </c:pt>
                <c:pt idx="6784">
                  <c:v>67.839999999997801</c:v>
                </c:pt>
                <c:pt idx="6785">
                  <c:v>67.849999999997806</c:v>
                </c:pt>
                <c:pt idx="6786">
                  <c:v>67.859999999997811</c:v>
                </c:pt>
                <c:pt idx="6787">
                  <c:v>67.869999999997816</c:v>
                </c:pt>
                <c:pt idx="6788">
                  <c:v>67.879999999997821</c:v>
                </c:pt>
                <c:pt idx="6789">
                  <c:v>67.889999999997826</c:v>
                </c:pt>
                <c:pt idx="6790">
                  <c:v>67.899999999997831</c:v>
                </c:pt>
                <c:pt idx="6791">
                  <c:v>67.909999999997837</c:v>
                </c:pt>
                <c:pt idx="6792">
                  <c:v>67.919999999997842</c:v>
                </c:pt>
                <c:pt idx="6793">
                  <c:v>67.929999999997847</c:v>
                </c:pt>
                <c:pt idx="6794">
                  <c:v>67.939999999997852</c:v>
                </c:pt>
                <c:pt idx="6795">
                  <c:v>67.949999999997857</c:v>
                </c:pt>
                <c:pt idx="6796">
                  <c:v>67.959999999997862</c:v>
                </c:pt>
                <c:pt idx="6797">
                  <c:v>67.969999999997867</c:v>
                </c:pt>
                <c:pt idx="6798">
                  <c:v>67.979999999997872</c:v>
                </c:pt>
                <c:pt idx="6799">
                  <c:v>67.989999999997877</c:v>
                </c:pt>
                <c:pt idx="6800">
                  <c:v>67.999999999997883</c:v>
                </c:pt>
                <c:pt idx="6801">
                  <c:v>68.009999999997888</c:v>
                </c:pt>
                <c:pt idx="6802">
                  <c:v>68.019999999997893</c:v>
                </c:pt>
                <c:pt idx="6803">
                  <c:v>68.029999999997898</c:v>
                </c:pt>
                <c:pt idx="6804">
                  <c:v>68.039999999997903</c:v>
                </c:pt>
                <c:pt idx="6805">
                  <c:v>68.049999999997908</c:v>
                </c:pt>
                <c:pt idx="6806">
                  <c:v>68.059999999997913</c:v>
                </c:pt>
                <c:pt idx="6807">
                  <c:v>68.069999999997918</c:v>
                </c:pt>
                <c:pt idx="6808">
                  <c:v>68.079999999997924</c:v>
                </c:pt>
                <c:pt idx="6809">
                  <c:v>68.089999999997929</c:v>
                </c:pt>
                <c:pt idx="6810">
                  <c:v>68.099999999997934</c:v>
                </c:pt>
                <c:pt idx="6811">
                  <c:v>68.109999999997939</c:v>
                </c:pt>
                <c:pt idx="6812">
                  <c:v>68.119999999997944</c:v>
                </c:pt>
                <c:pt idx="6813">
                  <c:v>68.129999999997949</c:v>
                </c:pt>
                <c:pt idx="6814">
                  <c:v>68.139999999997954</c:v>
                </c:pt>
                <c:pt idx="6815">
                  <c:v>68.149999999997959</c:v>
                </c:pt>
                <c:pt idx="6816">
                  <c:v>68.159999999997964</c:v>
                </c:pt>
                <c:pt idx="6817">
                  <c:v>68.16999999999797</c:v>
                </c:pt>
                <c:pt idx="6818">
                  <c:v>68.179999999997975</c:v>
                </c:pt>
                <c:pt idx="6819">
                  <c:v>68.18999999999798</c:v>
                </c:pt>
                <c:pt idx="6820">
                  <c:v>68.199999999997985</c:v>
                </c:pt>
                <c:pt idx="6821">
                  <c:v>68.20999999999799</c:v>
                </c:pt>
                <c:pt idx="6822">
                  <c:v>68.219999999997995</c:v>
                </c:pt>
                <c:pt idx="6823">
                  <c:v>68.229999999998</c:v>
                </c:pt>
                <c:pt idx="6824">
                  <c:v>68.239999999998005</c:v>
                </c:pt>
                <c:pt idx="6825">
                  <c:v>68.24999999999801</c:v>
                </c:pt>
                <c:pt idx="6826">
                  <c:v>68.259999999998016</c:v>
                </c:pt>
                <c:pt idx="6827">
                  <c:v>68.269999999998021</c:v>
                </c:pt>
                <c:pt idx="6828">
                  <c:v>68.279999999998026</c:v>
                </c:pt>
                <c:pt idx="6829">
                  <c:v>68.289999999998031</c:v>
                </c:pt>
                <c:pt idx="6830">
                  <c:v>68.299999999998036</c:v>
                </c:pt>
                <c:pt idx="6831">
                  <c:v>68.309999999998041</c:v>
                </c:pt>
                <c:pt idx="6832">
                  <c:v>68.319999999998046</c:v>
                </c:pt>
                <c:pt idx="6833">
                  <c:v>68.329999999998051</c:v>
                </c:pt>
                <c:pt idx="6834">
                  <c:v>68.339999999998057</c:v>
                </c:pt>
                <c:pt idx="6835">
                  <c:v>68.349999999998062</c:v>
                </c:pt>
                <c:pt idx="6836">
                  <c:v>68.359999999998067</c:v>
                </c:pt>
                <c:pt idx="6837">
                  <c:v>68.369999999998072</c:v>
                </c:pt>
                <c:pt idx="6838">
                  <c:v>68.379999999998077</c:v>
                </c:pt>
                <c:pt idx="6839">
                  <c:v>68.389999999998082</c:v>
                </c:pt>
                <c:pt idx="6840">
                  <c:v>68.399999999998087</c:v>
                </c:pt>
                <c:pt idx="6841">
                  <c:v>68.409999999998092</c:v>
                </c:pt>
                <c:pt idx="6842">
                  <c:v>68.419999999998097</c:v>
                </c:pt>
                <c:pt idx="6843">
                  <c:v>68.429999999998103</c:v>
                </c:pt>
                <c:pt idx="6844">
                  <c:v>68.439999999998108</c:v>
                </c:pt>
                <c:pt idx="6845">
                  <c:v>68.449999999998113</c:v>
                </c:pt>
                <c:pt idx="6846">
                  <c:v>68.459999999998118</c:v>
                </c:pt>
                <c:pt idx="6847">
                  <c:v>68.469999999998123</c:v>
                </c:pt>
                <c:pt idx="6848">
                  <c:v>68.479999999998128</c:v>
                </c:pt>
                <c:pt idx="6849">
                  <c:v>68.489999999998133</c:v>
                </c:pt>
                <c:pt idx="6850">
                  <c:v>68.499999999998138</c:v>
                </c:pt>
                <c:pt idx="6851">
                  <c:v>68.509999999998143</c:v>
                </c:pt>
                <c:pt idx="6852">
                  <c:v>68.519999999998149</c:v>
                </c:pt>
                <c:pt idx="6853">
                  <c:v>68.529999999998154</c:v>
                </c:pt>
                <c:pt idx="6854">
                  <c:v>68.539999999998159</c:v>
                </c:pt>
                <c:pt idx="6855">
                  <c:v>68.549999999998164</c:v>
                </c:pt>
                <c:pt idx="6856">
                  <c:v>68.559999999998169</c:v>
                </c:pt>
                <c:pt idx="6857">
                  <c:v>68.569999999998174</c:v>
                </c:pt>
                <c:pt idx="6858">
                  <c:v>68.579999999998179</c:v>
                </c:pt>
                <c:pt idx="6859">
                  <c:v>68.589999999998184</c:v>
                </c:pt>
                <c:pt idx="6860">
                  <c:v>68.59999999999819</c:v>
                </c:pt>
                <c:pt idx="6861">
                  <c:v>68.609999999998195</c:v>
                </c:pt>
                <c:pt idx="6862">
                  <c:v>68.6199999999982</c:v>
                </c:pt>
                <c:pt idx="6863">
                  <c:v>68.629999999998205</c:v>
                </c:pt>
                <c:pt idx="6864">
                  <c:v>68.63999999999821</c:v>
                </c:pt>
                <c:pt idx="6865">
                  <c:v>68.649999999998215</c:v>
                </c:pt>
                <c:pt idx="6866">
                  <c:v>68.65999999999822</c:v>
                </c:pt>
                <c:pt idx="6867">
                  <c:v>68.669999999998225</c:v>
                </c:pt>
                <c:pt idx="6868">
                  <c:v>68.67999999999823</c:v>
                </c:pt>
                <c:pt idx="6869">
                  <c:v>68.689999999998236</c:v>
                </c:pt>
                <c:pt idx="6870">
                  <c:v>68.699999999998241</c:v>
                </c:pt>
                <c:pt idx="6871">
                  <c:v>68.709999999998246</c:v>
                </c:pt>
                <c:pt idx="6872">
                  <c:v>68.719999999998251</c:v>
                </c:pt>
                <c:pt idx="6873">
                  <c:v>68.729999999998256</c:v>
                </c:pt>
                <c:pt idx="6874">
                  <c:v>68.739999999998261</c:v>
                </c:pt>
                <c:pt idx="6875">
                  <c:v>68.749999999998266</c:v>
                </c:pt>
                <c:pt idx="6876">
                  <c:v>68.759999999998271</c:v>
                </c:pt>
                <c:pt idx="6877">
                  <c:v>68.769999999998277</c:v>
                </c:pt>
                <c:pt idx="6878">
                  <c:v>68.779999999998282</c:v>
                </c:pt>
                <c:pt idx="6879">
                  <c:v>68.789999999998287</c:v>
                </c:pt>
                <c:pt idx="6880">
                  <c:v>68.799999999998292</c:v>
                </c:pt>
                <c:pt idx="6881">
                  <c:v>68.809999999998297</c:v>
                </c:pt>
                <c:pt idx="6882">
                  <c:v>68.819999999998302</c:v>
                </c:pt>
                <c:pt idx="6883">
                  <c:v>68.829999999998307</c:v>
                </c:pt>
                <c:pt idx="6884">
                  <c:v>68.839999999998312</c:v>
                </c:pt>
                <c:pt idx="6885">
                  <c:v>68.849999999998317</c:v>
                </c:pt>
                <c:pt idx="6886">
                  <c:v>68.859999999998323</c:v>
                </c:pt>
                <c:pt idx="6887">
                  <c:v>68.869999999998328</c:v>
                </c:pt>
                <c:pt idx="6888">
                  <c:v>68.879999999998333</c:v>
                </c:pt>
                <c:pt idx="6889">
                  <c:v>68.889999999998338</c:v>
                </c:pt>
                <c:pt idx="6890">
                  <c:v>68.899999999998343</c:v>
                </c:pt>
                <c:pt idx="6891">
                  <c:v>68.909999999998348</c:v>
                </c:pt>
                <c:pt idx="6892">
                  <c:v>68.919999999998353</c:v>
                </c:pt>
                <c:pt idx="6893">
                  <c:v>68.929999999998358</c:v>
                </c:pt>
                <c:pt idx="6894">
                  <c:v>68.939999999998363</c:v>
                </c:pt>
                <c:pt idx="6895">
                  <c:v>68.949999999998369</c:v>
                </c:pt>
                <c:pt idx="6896">
                  <c:v>68.959999999998374</c:v>
                </c:pt>
                <c:pt idx="6897">
                  <c:v>68.969999999998379</c:v>
                </c:pt>
                <c:pt idx="6898">
                  <c:v>68.979999999998384</c:v>
                </c:pt>
                <c:pt idx="6899">
                  <c:v>68.989999999998389</c:v>
                </c:pt>
                <c:pt idx="6900">
                  <c:v>68.999999999998394</c:v>
                </c:pt>
                <c:pt idx="6901">
                  <c:v>69.009999999998399</c:v>
                </c:pt>
                <c:pt idx="6902">
                  <c:v>69.019999999998404</c:v>
                </c:pt>
                <c:pt idx="6903">
                  <c:v>69.02999999999841</c:v>
                </c:pt>
                <c:pt idx="6904">
                  <c:v>69.039999999998415</c:v>
                </c:pt>
                <c:pt idx="6905">
                  <c:v>69.04999999999842</c:v>
                </c:pt>
                <c:pt idx="6906">
                  <c:v>69.059999999998425</c:v>
                </c:pt>
                <c:pt idx="6907">
                  <c:v>69.06999999999843</c:v>
                </c:pt>
                <c:pt idx="6908">
                  <c:v>69.079999999998435</c:v>
                </c:pt>
                <c:pt idx="6909">
                  <c:v>69.08999999999844</c:v>
                </c:pt>
                <c:pt idx="6910">
                  <c:v>69.099999999998445</c:v>
                </c:pt>
                <c:pt idx="6911">
                  <c:v>69.10999999999845</c:v>
                </c:pt>
                <c:pt idx="6912">
                  <c:v>69.119999999998456</c:v>
                </c:pt>
                <c:pt idx="6913">
                  <c:v>69.129999999998461</c:v>
                </c:pt>
                <c:pt idx="6914">
                  <c:v>69.139999999998466</c:v>
                </c:pt>
                <c:pt idx="6915">
                  <c:v>69.149999999998471</c:v>
                </c:pt>
                <c:pt idx="6916">
                  <c:v>69.159999999998476</c:v>
                </c:pt>
                <c:pt idx="6917">
                  <c:v>69.169999999998481</c:v>
                </c:pt>
                <c:pt idx="6918">
                  <c:v>69.179999999998486</c:v>
                </c:pt>
                <c:pt idx="6919">
                  <c:v>69.189999999998491</c:v>
                </c:pt>
                <c:pt idx="6920">
                  <c:v>69.199999999998496</c:v>
                </c:pt>
                <c:pt idx="6921">
                  <c:v>69.209999999998502</c:v>
                </c:pt>
                <c:pt idx="6922">
                  <c:v>69.219999999998507</c:v>
                </c:pt>
                <c:pt idx="6923">
                  <c:v>69.229999999998512</c:v>
                </c:pt>
                <c:pt idx="6924">
                  <c:v>69.239999999998517</c:v>
                </c:pt>
                <c:pt idx="6925">
                  <c:v>69.249999999998522</c:v>
                </c:pt>
                <c:pt idx="6926">
                  <c:v>69.259999999998527</c:v>
                </c:pt>
                <c:pt idx="6927">
                  <c:v>69.269999999998532</c:v>
                </c:pt>
                <c:pt idx="6928">
                  <c:v>69.279999999998537</c:v>
                </c:pt>
                <c:pt idx="6929">
                  <c:v>69.289999999998543</c:v>
                </c:pt>
                <c:pt idx="6930">
                  <c:v>69.299999999998548</c:v>
                </c:pt>
                <c:pt idx="6931">
                  <c:v>69.309999999998553</c:v>
                </c:pt>
                <c:pt idx="6932">
                  <c:v>69.319999999998558</c:v>
                </c:pt>
                <c:pt idx="6933">
                  <c:v>69.329999999998563</c:v>
                </c:pt>
                <c:pt idx="6934">
                  <c:v>69.339999999998568</c:v>
                </c:pt>
                <c:pt idx="6935">
                  <c:v>69.349999999998573</c:v>
                </c:pt>
                <c:pt idx="6936">
                  <c:v>69.359999999998578</c:v>
                </c:pt>
                <c:pt idx="6937">
                  <c:v>69.369999999998583</c:v>
                </c:pt>
                <c:pt idx="6938">
                  <c:v>69.379999999998589</c:v>
                </c:pt>
                <c:pt idx="6939">
                  <c:v>69.389999999998594</c:v>
                </c:pt>
                <c:pt idx="6940">
                  <c:v>69.399999999998599</c:v>
                </c:pt>
                <c:pt idx="6941">
                  <c:v>69.409999999998604</c:v>
                </c:pt>
                <c:pt idx="6942">
                  <c:v>69.419999999998609</c:v>
                </c:pt>
                <c:pt idx="6943">
                  <c:v>69.429999999998614</c:v>
                </c:pt>
                <c:pt idx="6944">
                  <c:v>69.439999999998619</c:v>
                </c:pt>
                <c:pt idx="6945">
                  <c:v>69.449999999998624</c:v>
                </c:pt>
                <c:pt idx="6946">
                  <c:v>69.45999999999863</c:v>
                </c:pt>
                <c:pt idx="6947">
                  <c:v>69.469999999998635</c:v>
                </c:pt>
                <c:pt idx="6948">
                  <c:v>69.47999999999864</c:v>
                </c:pt>
                <c:pt idx="6949">
                  <c:v>69.489999999998645</c:v>
                </c:pt>
                <c:pt idx="6950">
                  <c:v>69.49999999999865</c:v>
                </c:pt>
                <c:pt idx="6951">
                  <c:v>69.509999999998655</c:v>
                </c:pt>
                <c:pt idx="6952">
                  <c:v>69.51999999999866</c:v>
                </c:pt>
                <c:pt idx="6953">
                  <c:v>69.529999999998665</c:v>
                </c:pt>
                <c:pt idx="6954">
                  <c:v>69.53999999999867</c:v>
                </c:pt>
                <c:pt idx="6955">
                  <c:v>69.549999999998676</c:v>
                </c:pt>
                <c:pt idx="6956">
                  <c:v>69.559999999998681</c:v>
                </c:pt>
                <c:pt idx="6957">
                  <c:v>69.569999999998686</c:v>
                </c:pt>
                <c:pt idx="6958">
                  <c:v>69.579999999998691</c:v>
                </c:pt>
                <c:pt idx="6959">
                  <c:v>69.589999999998696</c:v>
                </c:pt>
                <c:pt idx="6960">
                  <c:v>69.599999999998701</c:v>
                </c:pt>
                <c:pt idx="6961">
                  <c:v>69.609999999998706</c:v>
                </c:pt>
                <c:pt idx="6962">
                  <c:v>69.619999999998711</c:v>
                </c:pt>
                <c:pt idx="6963">
                  <c:v>69.629999999998716</c:v>
                </c:pt>
                <c:pt idx="6964">
                  <c:v>69.639999999998722</c:v>
                </c:pt>
                <c:pt idx="6965">
                  <c:v>69.649999999998727</c:v>
                </c:pt>
                <c:pt idx="6966">
                  <c:v>69.659999999998732</c:v>
                </c:pt>
                <c:pt idx="6967">
                  <c:v>69.669999999998737</c:v>
                </c:pt>
                <c:pt idx="6968">
                  <c:v>69.679999999998742</c:v>
                </c:pt>
                <c:pt idx="6969">
                  <c:v>69.689999999998747</c:v>
                </c:pt>
                <c:pt idx="6970">
                  <c:v>69.699999999998752</c:v>
                </c:pt>
                <c:pt idx="6971">
                  <c:v>69.709999999998757</c:v>
                </c:pt>
                <c:pt idx="6972">
                  <c:v>69.719999999998763</c:v>
                </c:pt>
                <c:pt idx="6973">
                  <c:v>69.729999999998768</c:v>
                </c:pt>
                <c:pt idx="6974">
                  <c:v>69.739999999998773</c:v>
                </c:pt>
                <c:pt idx="6975">
                  <c:v>69.749999999998778</c:v>
                </c:pt>
                <c:pt idx="6976">
                  <c:v>69.759999999998783</c:v>
                </c:pt>
                <c:pt idx="6977">
                  <c:v>69.769999999998788</c:v>
                </c:pt>
                <c:pt idx="6978">
                  <c:v>69.779999999998793</c:v>
                </c:pt>
                <c:pt idx="6979">
                  <c:v>69.789999999998798</c:v>
                </c:pt>
                <c:pt idx="6980">
                  <c:v>69.799999999998803</c:v>
                </c:pt>
                <c:pt idx="6981">
                  <c:v>69.809999999998809</c:v>
                </c:pt>
                <c:pt idx="6982">
                  <c:v>69.819999999998814</c:v>
                </c:pt>
                <c:pt idx="6983">
                  <c:v>69.829999999998819</c:v>
                </c:pt>
                <c:pt idx="6984">
                  <c:v>69.839999999998824</c:v>
                </c:pt>
                <c:pt idx="6985">
                  <c:v>69.849999999998829</c:v>
                </c:pt>
                <c:pt idx="6986">
                  <c:v>69.859999999998834</c:v>
                </c:pt>
                <c:pt idx="6987">
                  <c:v>69.869999999998839</c:v>
                </c:pt>
                <c:pt idx="6988">
                  <c:v>69.879999999998844</c:v>
                </c:pt>
                <c:pt idx="6989">
                  <c:v>69.889999999998849</c:v>
                </c:pt>
                <c:pt idx="6990">
                  <c:v>69.899999999998855</c:v>
                </c:pt>
                <c:pt idx="6991">
                  <c:v>69.90999999999886</c:v>
                </c:pt>
                <c:pt idx="6992">
                  <c:v>69.919999999998865</c:v>
                </c:pt>
                <c:pt idx="6993">
                  <c:v>69.92999999999887</c:v>
                </c:pt>
                <c:pt idx="6994">
                  <c:v>69.939999999998875</c:v>
                </c:pt>
                <c:pt idx="6995">
                  <c:v>69.94999999999888</c:v>
                </c:pt>
                <c:pt idx="6996">
                  <c:v>69.959999999998885</c:v>
                </c:pt>
                <c:pt idx="6997">
                  <c:v>69.96999999999889</c:v>
                </c:pt>
                <c:pt idx="6998">
                  <c:v>69.979999999998896</c:v>
                </c:pt>
                <c:pt idx="6999">
                  <c:v>69.989999999998901</c:v>
                </c:pt>
                <c:pt idx="7000">
                  <c:v>69.999999999998906</c:v>
                </c:pt>
                <c:pt idx="7001">
                  <c:v>70.009999999998911</c:v>
                </c:pt>
                <c:pt idx="7002">
                  <c:v>70.019999999998916</c:v>
                </c:pt>
                <c:pt idx="7003">
                  <c:v>70.029999999998921</c:v>
                </c:pt>
                <c:pt idx="7004">
                  <c:v>70.039999999998926</c:v>
                </c:pt>
                <c:pt idx="7005">
                  <c:v>70.049999999998931</c:v>
                </c:pt>
                <c:pt idx="7006">
                  <c:v>70.059999999998936</c:v>
                </c:pt>
                <c:pt idx="7007">
                  <c:v>70.069999999998942</c:v>
                </c:pt>
                <c:pt idx="7008">
                  <c:v>70.079999999998947</c:v>
                </c:pt>
                <c:pt idx="7009">
                  <c:v>70.089999999998952</c:v>
                </c:pt>
                <c:pt idx="7010">
                  <c:v>70.099999999998957</c:v>
                </c:pt>
                <c:pt idx="7011">
                  <c:v>70.109999999998962</c:v>
                </c:pt>
                <c:pt idx="7012">
                  <c:v>70.119999999998967</c:v>
                </c:pt>
                <c:pt idx="7013">
                  <c:v>70.129999999998972</c:v>
                </c:pt>
                <c:pt idx="7014">
                  <c:v>70.139999999998977</c:v>
                </c:pt>
                <c:pt idx="7015">
                  <c:v>70.149999999998983</c:v>
                </c:pt>
                <c:pt idx="7016">
                  <c:v>70.159999999998988</c:v>
                </c:pt>
                <c:pt idx="7017">
                  <c:v>70.169999999998993</c:v>
                </c:pt>
                <c:pt idx="7018">
                  <c:v>70.179999999998998</c:v>
                </c:pt>
                <c:pt idx="7019">
                  <c:v>70.189999999999003</c:v>
                </c:pt>
                <c:pt idx="7020">
                  <c:v>70.199999999999008</c:v>
                </c:pt>
                <c:pt idx="7021">
                  <c:v>70.209999999999013</c:v>
                </c:pt>
                <c:pt idx="7022">
                  <c:v>70.219999999999018</c:v>
                </c:pt>
                <c:pt idx="7023">
                  <c:v>70.229999999999023</c:v>
                </c:pt>
              </c:numCache>
            </c:numRef>
          </c:xVal>
          <c:yVal>
            <c:numRef>
              <c:f>TimeAnalysis!$U$2:$U$7025</c:f>
              <c:numCache>
                <c:formatCode>0%</c:formatCode>
                <c:ptCount val="70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6.3286378258278778E-2</c:v>
                </c:pt>
                <c:pt idx="887">
                  <c:v>6.2276069379504397E-2</c:v>
                </c:pt>
                <c:pt idx="888">
                  <c:v>6.1265760500730029E-2</c:v>
                </c:pt>
                <c:pt idx="889">
                  <c:v>6.0255451621955669E-2</c:v>
                </c:pt>
                <c:pt idx="890">
                  <c:v>5.9245142743181302E-2</c:v>
                </c:pt>
                <c:pt idx="891">
                  <c:v>5.8234833864406949E-2</c:v>
                </c:pt>
                <c:pt idx="892">
                  <c:v>5.7224524985632581E-2</c:v>
                </c:pt>
                <c:pt idx="893">
                  <c:v>5.6214216106858207E-2</c:v>
                </c:pt>
                <c:pt idx="894">
                  <c:v>5.5203907228083854E-2</c:v>
                </c:pt>
                <c:pt idx="895">
                  <c:v>5.419359834930948E-2</c:v>
                </c:pt>
                <c:pt idx="896">
                  <c:v>5.3183289470535133E-2</c:v>
                </c:pt>
                <c:pt idx="897">
                  <c:v>5.2172980591760766E-2</c:v>
                </c:pt>
                <c:pt idx="898">
                  <c:v>5.1162671712986392E-2</c:v>
                </c:pt>
                <c:pt idx="899">
                  <c:v>5.0152362834212032E-2</c:v>
                </c:pt>
                <c:pt idx="900">
                  <c:v>4.9142053955437665E-2</c:v>
                </c:pt>
                <c:pt idx="901">
                  <c:v>4.8131745076663297E-2</c:v>
                </c:pt>
                <c:pt idx="902">
                  <c:v>4.7121436197888937E-2</c:v>
                </c:pt>
                <c:pt idx="903">
                  <c:v>4.611112731911457E-2</c:v>
                </c:pt>
                <c:pt idx="904">
                  <c:v>4.5100818440340217E-2</c:v>
                </c:pt>
                <c:pt idx="905">
                  <c:v>4.4090509561565849E-2</c:v>
                </c:pt>
                <c:pt idx="906">
                  <c:v>4.3080200682791482E-2</c:v>
                </c:pt>
                <c:pt idx="907">
                  <c:v>4.2069891804017122E-2</c:v>
                </c:pt>
                <c:pt idx="908">
                  <c:v>4.1059582925242755E-2</c:v>
                </c:pt>
                <c:pt idx="909">
                  <c:v>4.0049274046468387E-2</c:v>
                </c:pt>
                <c:pt idx="910">
                  <c:v>3.9038965167694027E-2</c:v>
                </c:pt>
                <c:pt idx="911">
                  <c:v>3.802865628891966E-2</c:v>
                </c:pt>
                <c:pt idx="912">
                  <c:v>3.70183474101453E-2</c:v>
                </c:pt>
                <c:pt idx="913">
                  <c:v>3.6008038531370933E-2</c:v>
                </c:pt>
                <c:pt idx="914">
                  <c:v>3.4997729652596565E-2</c:v>
                </c:pt>
                <c:pt idx="915">
                  <c:v>3.3987420773822205E-2</c:v>
                </c:pt>
                <c:pt idx="916">
                  <c:v>3.2977111895047838E-2</c:v>
                </c:pt>
                <c:pt idx="917">
                  <c:v>3.1966803016273478E-2</c:v>
                </c:pt>
                <c:pt idx="918">
                  <c:v>3.0956494137499114E-2</c:v>
                </c:pt>
                <c:pt idx="919">
                  <c:v>2.9946185258724754E-2</c:v>
                </c:pt>
                <c:pt idx="920">
                  <c:v>2.8935876379950386E-2</c:v>
                </c:pt>
                <c:pt idx="921">
                  <c:v>2.7925567501176023E-2</c:v>
                </c:pt>
                <c:pt idx="922">
                  <c:v>2.6915258622401659E-2</c:v>
                </c:pt>
                <c:pt idx="923">
                  <c:v>2.5904949743627292E-2</c:v>
                </c:pt>
                <c:pt idx="924">
                  <c:v>2.4894640864852928E-2</c:v>
                </c:pt>
                <c:pt idx="925">
                  <c:v>2.3884331986078557E-2</c:v>
                </c:pt>
                <c:pt idx="926">
                  <c:v>2.2874023107304194E-2</c:v>
                </c:pt>
                <c:pt idx="927">
                  <c:v>2.1863714228529833E-2</c:v>
                </c:pt>
                <c:pt idx="928">
                  <c:v>2.085340534975547E-2</c:v>
                </c:pt>
                <c:pt idx="929">
                  <c:v>1.9843096470981109E-2</c:v>
                </c:pt>
                <c:pt idx="930">
                  <c:v>4.1335918814678289E-2</c:v>
                </c:pt>
                <c:pt idx="931">
                  <c:v>3.9187903402567448E-2</c:v>
                </c:pt>
                <c:pt idx="932">
                  <c:v>3.6955090078922927E-2</c:v>
                </c:pt>
                <c:pt idx="933">
                  <c:v>3.4722276755278406E-2</c:v>
                </c:pt>
                <c:pt idx="934">
                  <c:v>3.2489463431633878E-2</c:v>
                </c:pt>
                <c:pt idx="935">
                  <c:v>3.0256650107989357E-2</c:v>
                </c:pt>
                <c:pt idx="936">
                  <c:v>2.8023836784344835E-2</c:v>
                </c:pt>
                <c:pt idx="937">
                  <c:v>2.5791023460700314E-2</c:v>
                </c:pt>
                <c:pt idx="938">
                  <c:v>0.55755629292574205</c:v>
                </c:pt>
                <c:pt idx="939">
                  <c:v>0.56031638171921549</c:v>
                </c:pt>
                <c:pt idx="940">
                  <c:v>0.56274998358673278</c:v>
                </c:pt>
                <c:pt idx="941">
                  <c:v>0.56518358545425007</c:v>
                </c:pt>
                <c:pt idx="942">
                  <c:v>0.56761718732176736</c:v>
                </c:pt>
                <c:pt idx="943">
                  <c:v>0.57005078918928476</c:v>
                </c:pt>
                <c:pt idx="944">
                  <c:v>0.57248439105680193</c:v>
                </c:pt>
                <c:pt idx="945">
                  <c:v>0.57491799292431933</c:v>
                </c:pt>
                <c:pt idx="946">
                  <c:v>0.57735159479183662</c:v>
                </c:pt>
                <c:pt idx="947">
                  <c:v>0.57978519665935402</c:v>
                </c:pt>
                <c:pt idx="948">
                  <c:v>0.58221879852687131</c:v>
                </c:pt>
                <c:pt idx="949">
                  <c:v>0.58465240039438859</c:v>
                </c:pt>
                <c:pt idx="950">
                  <c:v>0.58708600226190588</c:v>
                </c:pt>
                <c:pt idx="951">
                  <c:v>0.58951960412942317</c:v>
                </c:pt>
                <c:pt idx="952">
                  <c:v>0.59195320599694046</c:v>
                </c:pt>
                <c:pt idx="953">
                  <c:v>0.59438680786445774</c:v>
                </c:pt>
                <c:pt idx="954">
                  <c:v>0.59682040973197503</c:v>
                </c:pt>
                <c:pt idx="955">
                  <c:v>0.59925401159949232</c:v>
                </c:pt>
                <c:pt idx="956">
                  <c:v>0.60168761346700961</c:v>
                </c:pt>
                <c:pt idx="957">
                  <c:v>0.6041212153345269</c:v>
                </c:pt>
                <c:pt idx="958">
                  <c:v>0.60655481720204418</c:v>
                </c:pt>
                <c:pt idx="959">
                  <c:v>0.60898841906956147</c:v>
                </c:pt>
                <c:pt idx="960">
                  <c:v>0.61142202093707876</c:v>
                </c:pt>
                <c:pt idx="961">
                  <c:v>0.61385562280459605</c:v>
                </c:pt>
                <c:pt idx="962">
                  <c:v>0.61628922467211333</c:v>
                </c:pt>
                <c:pt idx="963">
                  <c:v>0.61872282653963073</c:v>
                </c:pt>
                <c:pt idx="964">
                  <c:v>0.62115642840714813</c:v>
                </c:pt>
                <c:pt idx="965">
                  <c:v>0.62359003027466542</c:v>
                </c:pt>
                <c:pt idx="966">
                  <c:v>0.6260236321421826</c:v>
                </c:pt>
                <c:pt idx="967">
                  <c:v>0.62845723400969999</c:v>
                </c:pt>
                <c:pt idx="968">
                  <c:v>0.63089083587721728</c:v>
                </c:pt>
                <c:pt idx="969">
                  <c:v>0.63332443774473457</c:v>
                </c:pt>
                <c:pt idx="970">
                  <c:v>0.63575803961225186</c:v>
                </c:pt>
                <c:pt idx="971">
                  <c:v>0.63819164147976915</c:v>
                </c:pt>
                <c:pt idx="972">
                  <c:v>0.64062524334728643</c:v>
                </c:pt>
                <c:pt idx="973">
                  <c:v>0.64305884521480372</c:v>
                </c:pt>
                <c:pt idx="974">
                  <c:v>0.64549244708232101</c:v>
                </c:pt>
                <c:pt idx="975">
                  <c:v>0.6479260489498383</c:v>
                </c:pt>
                <c:pt idx="976">
                  <c:v>0.65035965081735558</c:v>
                </c:pt>
                <c:pt idx="977">
                  <c:v>0.65279325268487287</c:v>
                </c:pt>
                <c:pt idx="978">
                  <c:v>0.65522685455239027</c:v>
                </c:pt>
                <c:pt idx="979">
                  <c:v>0.65766045641990745</c:v>
                </c:pt>
                <c:pt idx="980">
                  <c:v>0.66009405828742473</c:v>
                </c:pt>
                <c:pt idx="981">
                  <c:v>0.66252766015494213</c:v>
                </c:pt>
                <c:pt idx="982">
                  <c:v>0.66496126202245942</c:v>
                </c:pt>
                <c:pt idx="983">
                  <c:v>0.66739486388997682</c:v>
                </c:pt>
                <c:pt idx="984">
                  <c:v>0.669828465757494</c:v>
                </c:pt>
                <c:pt idx="985">
                  <c:v>0.67226206762501139</c:v>
                </c:pt>
                <c:pt idx="986">
                  <c:v>0.67469566949252857</c:v>
                </c:pt>
                <c:pt idx="987">
                  <c:v>0.67712927136004597</c:v>
                </c:pt>
                <c:pt idx="988">
                  <c:v>0.67956287322756326</c:v>
                </c:pt>
                <c:pt idx="989">
                  <c:v>0.68199647509508066</c:v>
                </c:pt>
                <c:pt idx="990">
                  <c:v>0.68443007696259794</c:v>
                </c:pt>
                <c:pt idx="991">
                  <c:v>0.68686367883011523</c:v>
                </c:pt>
                <c:pt idx="992">
                  <c:v>0.68929728069763252</c:v>
                </c:pt>
                <c:pt idx="993">
                  <c:v>0.69173088256514981</c:v>
                </c:pt>
                <c:pt idx="994">
                  <c:v>0.69416448443266709</c:v>
                </c:pt>
                <c:pt idx="995">
                  <c:v>0.69659808630018438</c:v>
                </c:pt>
                <c:pt idx="996">
                  <c:v>0.69903168816770167</c:v>
                </c:pt>
                <c:pt idx="997">
                  <c:v>0.70146529003521896</c:v>
                </c:pt>
                <c:pt idx="998">
                  <c:v>0.70389889190273636</c:v>
                </c:pt>
                <c:pt idx="999">
                  <c:v>0.70633249377025364</c:v>
                </c:pt>
                <c:pt idx="1000">
                  <c:v>0.70876609563777082</c:v>
                </c:pt>
                <c:pt idx="1001">
                  <c:v>0.71119969750528822</c:v>
                </c:pt>
                <c:pt idx="1002">
                  <c:v>0.71363329937280551</c:v>
                </c:pt>
                <c:pt idx="1003">
                  <c:v>0.7160669012403228</c:v>
                </c:pt>
                <c:pt idx="1004">
                  <c:v>0.71850050310784008</c:v>
                </c:pt>
                <c:pt idx="1005">
                  <c:v>0.72093410497535737</c:v>
                </c:pt>
                <c:pt idx="1006">
                  <c:v>0.72336770684287466</c:v>
                </c:pt>
                <c:pt idx="1007">
                  <c:v>0.72580130871039195</c:v>
                </c:pt>
                <c:pt idx="1008">
                  <c:v>0.72823491057790923</c:v>
                </c:pt>
                <c:pt idx="1009">
                  <c:v>0.73066851244542663</c:v>
                </c:pt>
                <c:pt idx="1010">
                  <c:v>0.73310211431294392</c:v>
                </c:pt>
                <c:pt idx="1011">
                  <c:v>0.73553571618046121</c:v>
                </c:pt>
                <c:pt idx="1012">
                  <c:v>0.7379693180479785</c:v>
                </c:pt>
                <c:pt idx="1013">
                  <c:v>0.74040291991549578</c:v>
                </c:pt>
                <c:pt idx="1014">
                  <c:v>0.74283652178301307</c:v>
                </c:pt>
                <c:pt idx="1015">
                  <c:v>0.74527012365053036</c:v>
                </c:pt>
                <c:pt idx="1016">
                  <c:v>0.74770372551804765</c:v>
                </c:pt>
                <c:pt idx="1017">
                  <c:v>0.75013732738556493</c:v>
                </c:pt>
                <c:pt idx="1018">
                  <c:v>0.75257092925308233</c:v>
                </c:pt>
                <c:pt idx="1019">
                  <c:v>0.75500453112059962</c:v>
                </c:pt>
                <c:pt idx="1020">
                  <c:v>0.7574381329881168</c:v>
                </c:pt>
                <c:pt idx="1021">
                  <c:v>0.75987173485563408</c:v>
                </c:pt>
                <c:pt idx="1022">
                  <c:v>0.76230533672315148</c:v>
                </c:pt>
                <c:pt idx="1023">
                  <c:v>0.76473893859066866</c:v>
                </c:pt>
                <c:pt idx="1024">
                  <c:v>0.76717254045818606</c:v>
                </c:pt>
                <c:pt idx="1025">
                  <c:v>0.76960614232570335</c:v>
                </c:pt>
                <c:pt idx="1026">
                  <c:v>0.77203974419322063</c:v>
                </c:pt>
                <c:pt idx="1027">
                  <c:v>0.77447334606073792</c:v>
                </c:pt>
                <c:pt idx="1028">
                  <c:v>0.77690694792825532</c:v>
                </c:pt>
                <c:pt idx="1029">
                  <c:v>0.77934054979577261</c:v>
                </c:pt>
                <c:pt idx="1030">
                  <c:v>0.7817741516632899</c:v>
                </c:pt>
                <c:pt idx="1031">
                  <c:v>0.78420775353080718</c:v>
                </c:pt>
                <c:pt idx="1032">
                  <c:v>0.78664135539832447</c:v>
                </c:pt>
                <c:pt idx="1033">
                  <c:v>0.78907495726584176</c:v>
                </c:pt>
                <c:pt idx="1034">
                  <c:v>0.79150855913335905</c:v>
                </c:pt>
                <c:pt idx="1035">
                  <c:v>0.79394216100087633</c:v>
                </c:pt>
                <c:pt idx="1036">
                  <c:v>0.79637576286839362</c:v>
                </c:pt>
                <c:pt idx="1037">
                  <c:v>0.79880936473591091</c:v>
                </c:pt>
                <c:pt idx="1038">
                  <c:v>0.80124296660342831</c:v>
                </c:pt>
                <c:pt idx="1039">
                  <c:v>0.8036765684709456</c:v>
                </c:pt>
                <c:pt idx="1040">
                  <c:v>0.80611017033846288</c:v>
                </c:pt>
                <c:pt idx="1041">
                  <c:v>0.80854377220598017</c:v>
                </c:pt>
                <c:pt idx="1042">
                  <c:v>0.81097737407349746</c:v>
                </c:pt>
                <c:pt idx="1043">
                  <c:v>0.81341097594101475</c:v>
                </c:pt>
                <c:pt idx="1044">
                  <c:v>0.81584457780853203</c:v>
                </c:pt>
                <c:pt idx="1045">
                  <c:v>0.81827817967604932</c:v>
                </c:pt>
                <c:pt idx="1046">
                  <c:v>0.82071178154356661</c:v>
                </c:pt>
                <c:pt idx="1047">
                  <c:v>0.8231453834110839</c:v>
                </c:pt>
                <c:pt idx="1048">
                  <c:v>0.8255789852786013</c:v>
                </c:pt>
                <c:pt idx="1049">
                  <c:v>0.82801258714611858</c:v>
                </c:pt>
                <c:pt idx="1050">
                  <c:v>0.83044618901363587</c:v>
                </c:pt>
                <c:pt idx="1051">
                  <c:v>0.83287979088115327</c:v>
                </c:pt>
                <c:pt idx="1052">
                  <c:v>0.83531339274867045</c:v>
                </c:pt>
                <c:pt idx="1053">
                  <c:v>0.83774699461618785</c:v>
                </c:pt>
                <c:pt idx="1054">
                  <c:v>0.84018059648370502</c:v>
                </c:pt>
                <c:pt idx="1055">
                  <c:v>0.84261419835122231</c:v>
                </c:pt>
                <c:pt idx="1056">
                  <c:v>0.84504780021873971</c:v>
                </c:pt>
                <c:pt idx="1057">
                  <c:v>0.84748140208625689</c:v>
                </c:pt>
                <c:pt idx="1058">
                  <c:v>0.84991500395377428</c:v>
                </c:pt>
                <c:pt idx="1059">
                  <c:v>0.85234860582129157</c:v>
                </c:pt>
                <c:pt idx="1060">
                  <c:v>0.85478220768880886</c:v>
                </c:pt>
                <c:pt idx="1061">
                  <c:v>0.85721580955632615</c:v>
                </c:pt>
                <c:pt idx="1062">
                  <c:v>0.85964941142384332</c:v>
                </c:pt>
                <c:pt idx="1063">
                  <c:v>0.86208301329136072</c:v>
                </c:pt>
                <c:pt idx="1064">
                  <c:v>0.86451661515887801</c:v>
                </c:pt>
                <c:pt idx="1065">
                  <c:v>0.86695021702639552</c:v>
                </c:pt>
                <c:pt idx="1066">
                  <c:v>0.86938381889391281</c:v>
                </c:pt>
                <c:pt idx="1067">
                  <c:v>0.87181742076142987</c:v>
                </c:pt>
                <c:pt idx="1068">
                  <c:v>0.87425102262894727</c:v>
                </c:pt>
                <c:pt idx="1069">
                  <c:v>0.87668462449646456</c:v>
                </c:pt>
                <c:pt idx="1070">
                  <c:v>0.87911822636398185</c:v>
                </c:pt>
                <c:pt idx="1071">
                  <c:v>0.88155182823149913</c:v>
                </c:pt>
                <c:pt idx="1072">
                  <c:v>0.88398543009901642</c:v>
                </c:pt>
                <c:pt idx="1073">
                  <c:v>0.88641903196653371</c:v>
                </c:pt>
                <c:pt idx="1074">
                  <c:v>0.888852633834051</c:v>
                </c:pt>
                <c:pt idx="1075">
                  <c:v>0.89128623570156829</c:v>
                </c:pt>
                <c:pt idx="1076">
                  <c:v>0.89371983756908568</c:v>
                </c:pt>
                <c:pt idx="1077">
                  <c:v>0.89615343943660297</c:v>
                </c:pt>
                <c:pt idx="1078">
                  <c:v>0.89858704130412026</c:v>
                </c:pt>
                <c:pt idx="1079">
                  <c:v>0.90102064317163755</c:v>
                </c:pt>
                <c:pt idx="1080">
                  <c:v>0.90345424503915484</c:v>
                </c:pt>
                <c:pt idx="1081">
                  <c:v>0.90588784690667212</c:v>
                </c:pt>
                <c:pt idx="1082">
                  <c:v>0.90832144877418941</c:v>
                </c:pt>
                <c:pt idx="1083">
                  <c:v>0.91075505064170692</c:v>
                </c:pt>
                <c:pt idx="1084">
                  <c:v>0.91318865250922399</c:v>
                </c:pt>
                <c:pt idx="1085">
                  <c:v>0.91562225437674127</c:v>
                </c:pt>
                <c:pt idx="1086">
                  <c:v>0.91805585624425856</c:v>
                </c:pt>
                <c:pt idx="1087">
                  <c:v>0.92048945811177585</c:v>
                </c:pt>
                <c:pt idx="1088">
                  <c:v>0.92292305997929336</c:v>
                </c:pt>
                <c:pt idx="1089">
                  <c:v>0.92535666184681065</c:v>
                </c:pt>
                <c:pt idx="1090">
                  <c:v>0.92779026371432793</c:v>
                </c:pt>
                <c:pt idx="1091">
                  <c:v>0.93022386558184522</c:v>
                </c:pt>
                <c:pt idx="1092">
                  <c:v>0.93265746744936251</c:v>
                </c:pt>
                <c:pt idx="1093">
                  <c:v>0.9350910693168798</c:v>
                </c:pt>
                <c:pt idx="1094">
                  <c:v>0.93752467118439697</c:v>
                </c:pt>
                <c:pt idx="1095">
                  <c:v>0.93995827305191437</c:v>
                </c:pt>
                <c:pt idx="1096">
                  <c:v>0.94239187491943155</c:v>
                </c:pt>
                <c:pt idx="1097">
                  <c:v>0.94482547678694884</c:v>
                </c:pt>
                <c:pt idx="1098">
                  <c:v>0.94725907865446646</c:v>
                </c:pt>
                <c:pt idx="1099">
                  <c:v>0.94969268052198352</c:v>
                </c:pt>
                <c:pt idx="1100">
                  <c:v>0.95212628238950081</c:v>
                </c:pt>
                <c:pt idx="1101">
                  <c:v>0.9545598842570181</c:v>
                </c:pt>
                <c:pt idx="1102">
                  <c:v>0.95699348612453539</c:v>
                </c:pt>
                <c:pt idx="1103">
                  <c:v>0.95942708799205267</c:v>
                </c:pt>
                <c:pt idx="1104">
                  <c:v>0.96186068985956996</c:v>
                </c:pt>
                <c:pt idx="1105">
                  <c:v>0.96429429172708747</c:v>
                </c:pt>
                <c:pt idx="1106">
                  <c:v>0.96672789359460476</c:v>
                </c:pt>
                <c:pt idx="1107">
                  <c:v>0.96916149546212194</c:v>
                </c:pt>
                <c:pt idx="1108">
                  <c:v>0.97159509732963922</c:v>
                </c:pt>
                <c:pt idx="1109">
                  <c:v>0.97402869919715651</c:v>
                </c:pt>
                <c:pt idx="1110">
                  <c:v>0.9764623010646738</c:v>
                </c:pt>
                <c:pt idx="1111">
                  <c:v>0.97889590293219109</c:v>
                </c:pt>
                <c:pt idx="1112">
                  <c:v>0.98132950479970837</c:v>
                </c:pt>
                <c:pt idx="1113">
                  <c:v>0.98376310666722577</c:v>
                </c:pt>
                <c:pt idx="1114">
                  <c:v>0.98619670853474295</c:v>
                </c:pt>
                <c:pt idx="1115">
                  <c:v>0.98863031040226035</c:v>
                </c:pt>
                <c:pt idx="1116">
                  <c:v>0.99106391226977764</c:v>
                </c:pt>
                <c:pt idx="1117">
                  <c:v>0.99349751413729481</c:v>
                </c:pt>
                <c:pt idx="1118">
                  <c:v>0.99593111600481221</c:v>
                </c:pt>
                <c:pt idx="1119">
                  <c:v>0.9983647178723295</c:v>
                </c:pt>
                <c:pt idx="1120">
                  <c:v>1.0007983197398469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</c:v>
                </c:pt>
                <c:pt idx="1154">
                  <c:v>1</c:v>
                </c:pt>
                <c:pt idx="1155">
                  <c:v>1</c:v>
                </c:pt>
                <c:pt idx="1156">
                  <c:v>1</c:v>
                </c:pt>
                <c:pt idx="1157">
                  <c:v>1</c:v>
                </c:pt>
                <c:pt idx="1158">
                  <c:v>1</c:v>
                </c:pt>
                <c:pt idx="1159">
                  <c:v>1</c:v>
                </c:pt>
                <c:pt idx="1160">
                  <c:v>1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1</c:v>
                </c:pt>
                <c:pt idx="1172">
                  <c:v>1</c:v>
                </c:pt>
                <c:pt idx="1173">
                  <c:v>1</c:v>
                </c:pt>
                <c:pt idx="1174">
                  <c:v>1</c:v>
                </c:pt>
                <c:pt idx="1175">
                  <c:v>1</c:v>
                </c:pt>
                <c:pt idx="1176">
                  <c:v>1</c:v>
                </c:pt>
                <c:pt idx="1177">
                  <c:v>1</c:v>
                </c:pt>
                <c:pt idx="1178">
                  <c:v>1</c:v>
                </c:pt>
                <c:pt idx="1179">
                  <c:v>1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1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</c:v>
                </c:pt>
                <c:pt idx="1203">
                  <c:v>1</c:v>
                </c:pt>
                <c:pt idx="1204">
                  <c:v>1</c:v>
                </c:pt>
                <c:pt idx="1205">
                  <c:v>1</c:v>
                </c:pt>
                <c:pt idx="1206">
                  <c:v>1</c:v>
                </c:pt>
                <c:pt idx="1207">
                  <c:v>1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</c:v>
                </c:pt>
                <c:pt idx="1218">
                  <c:v>1</c:v>
                </c:pt>
                <c:pt idx="1219">
                  <c:v>1</c:v>
                </c:pt>
                <c:pt idx="1220">
                  <c:v>1</c:v>
                </c:pt>
                <c:pt idx="1221">
                  <c:v>1</c:v>
                </c:pt>
                <c:pt idx="1222">
                  <c:v>1</c:v>
                </c:pt>
                <c:pt idx="1223">
                  <c:v>1</c:v>
                </c:pt>
                <c:pt idx="1224">
                  <c:v>1</c:v>
                </c:pt>
                <c:pt idx="1225">
                  <c:v>1</c:v>
                </c:pt>
                <c:pt idx="1226">
                  <c:v>1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1</c:v>
                </c:pt>
                <c:pt idx="1237">
                  <c:v>1</c:v>
                </c:pt>
                <c:pt idx="1238">
                  <c:v>1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1</c:v>
                </c:pt>
                <c:pt idx="1243">
                  <c:v>1</c:v>
                </c:pt>
                <c:pt idx="1244">
                  <c:v>1</c:v>
                </c:pt>
                <c:pt idx="1245">
                  <c:v>1</c:v>
                </c:pt>
                <c:pt idx="1246">
                  <c:v>1</c:v>
                </c:pt>
                <c:pt idx="1247">
                  <c:v>1</c:v>
                </c:pt>
                <c:pt idx="1248">
                  <c:v>1</c:v>
                </c:pt>
                <c:pt idx="1249">
                  <c:v>1</c:v>
                </c:pt>
                <c:pt idx="1250">
                  <c:v>1</c:v>
                </c:pt>
                <c:pt idx="1251">
                  <c:v>1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</c:v>
                </c:pt>
                <c:pt idx="1258">
                  <c:v>1</c:v>
                </c:pt>
                <c:pt idx="1259">
                  <c:v>1</c:v>
                </c:pt>
                <c:pt idx="1260">
                  <c:v>1</c:v>
                </c:pt>
                <c:pt idx="1261">
                  <c:v>1</c:v>
                </c:pt>
                <c:pt idx="1262">
                  <c:v>1</c:v>
                </c:pt>
                <c:pt idx="1263">
                  <c:v>1</c:v>
                </c:pt>
                <c:pt idx="1264">
                  <c:v>1</c:v>
                </c:pt>
                <c:pt idx="1265">
                  <c:v>1</c:v>
                </c:pt>
                <c:pt idx="1266">
                  <c:v>1</c:v>
                </c:pt>
                <c:pt idx="1267">
                  <c:v>1</c:v>
                </c:pt>
                <c:pt idx="1268">
                  <c:v>1</c:v>
                </c:pt>
                <c:pt idx="1269">
                  <c:v>1</c:v>
                </c:pt>
                <c:pt idx="1270">
                  <c:v>1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</c:v>
                </c:pt>
                <c:pt idx="1275">
                  <c:v>1</c:v>
                </c:pt>
                <c:pt idx="1276">
                  <c:v>1</c:v>
                </c:pt>
                <c:pt idx="1277">
                  <c:v>1</c:v>
                </c:pt>
                <c:pt idx="1278">
                  <c:v>1</c:v>
                </c:pt>
                <c:pt idx="1279">
                  <c:v>1</c:v>
                </c:pt>
                <c:pt idx="1280">
                  <c:v>1</c:v>
                </c:pt>
                <c:pt idx="1281">
                  <c:v>1</c:v>
                </c:pt>
                <c:pt idx="1282">
                  <c:v>1</c:v>
                </c:pt>
                <c:pt idx="1283">
                  <c:v>1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1</c:v>
                </c:pt>
                <c:pt idx="1290">
                  <c:v>1</c:v>
                </c:pt>
                <c:pt idx="1291">
                  <c:v>1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1</c:v>
                </c:pt>
                <c:pt idx="1297">
                  <c:v>1</c:v>
                </c:pt>
                <c:pt idx="1298">
                  <c:v>1</c:v>
                </c:pt>
                <c:pt idx="1299">
                  <c:v>1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</c:v>
                </c:pt>
                <c:pt idx="1304">
                  <c:v>1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1</c:v>
                </c:pt>
                <c:pt idx="1311">
                  <c:v>1</c:v>
                </c:pt>
                <c:pt idx="1312">
                  <c:v>1</c:v>
                </c:pt>
                <c:pt idx="1313">
                  <c:v>1</c:v>
                </c:pt>
                <c:pt idx="1314">
                  <c:v>1</c:v>
                </c:pt>
                <c:pt idx="1315">
                  <c:v>1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1</c:v>
                </c:pt>
                <c:pt idx="1380">
                  <c:v>1</c:v>
                </c:pt>
                <c:pt idx="1381">
                  <c:v>1</c:v>
                </c:pt>
                <c:pt idx="1382">
                  <c:v>1</c:v>
                </c:pt>
                <c:pt idx="1383">
                  <c:v>1</c:v>
                </c:pt>
                <c:pt idx="1384">
                  <c:v>1</c:v>
                </c:pt>
                <c:pt idx="1385">
                  <c:v>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1</c:v>
                </c:pt>
                <c:pt idx="1411">
                  <c:v>1</c:v>
                </c:pt>
                <c:pt idx="1412">
                  <c:v>1</c:v>
                </c:pt>
                <c:pt idx="1413">
                  <c:v>1</c:v>
                </c:pt>
                <c:pt idx="1414">
                  <c:v>1</c:v>
                </c:pt>
                <c:pt idx="1415">
                  <c:v>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1</c:v>
                </c:pt>
                <c:pt idx="1427">
                  <c:v>1</c:v>
                </c:pt>
                <c:pt idx="1428">
                  <c:v>1</c:v>
                </c:pt>
                <c:pt idx="1429">
                  <c:v>1</c:v>
                </c:pt>
                <c:pt idx="1430">
                  <c:v>1</c:v>
                </c:pt>
                <c:pt idx="1431">
                  <c:v>1</c:v>
                </c:pt>
                <c:pt idx="1432">
                  <c:v>1</c:v>
                </c:pt>
                <c:pt idx="1433">
                  <c:v>1</c:v>
                </c:pt>
                <c:pt idx="1434">
                  <c:v>1</c:v>
                </c:pt>
                <c:pt idx="1435">
                  <c:v>1</c:v>
                </c:pt>
                <c:pt idx="1436">
                  <c:v>1</c:v>
                </c:pt>
                <c:pt idx="1437">
                  <c:v>1</c:v>
                </c:pt>
                <c:pt idx="1438">
                  <c:v>1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1</c:v>
                </c:pt>
                <c:pt idx="1444">
                  <c:v>1</c:v>
                </c:pt>
                <c:pt idx="1445">
                  <c:v>1</c:v>
                </c:pt>
                <c:pt idx="1446">
                  <c:v>1</c:v>
                </c:pt>
                <c:pt idx="1447">
                  <c:v>1</c:v>
                </c:pt>
                <c:pt idx="1448">
                  <c:v>1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1</c:v>
                </c:pt>
                <c:pt idx="1462">
                  <c:v>1</c:v>
                </c:pt>
                <c:pt idx="1463">
                  <c:v>1</c:v>
                </c:pt>
                <c:pt idx="1464">
                  <c:v>1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1</c:v>
                </c:pt>
                <c:pt idx="1470">
                  <c:v>1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</c:v>
                </c:pt>
                <c:pt idx="1480">
                  <c:v>1</c:v>
                </c:pt>
                <c:pt idx="1481">
                  <c:v>1</c:v>
                </c:pt>
                <c:pt idx="1482">
                  <c:v>1</c:v>
                </c:pt>
                <c:pt idx="1483">
                  <c:v>1</c:v>
                </c:pt>
                <c:pt idx="1484">
                  <c:v>1</c:v>
                </c:pt>
                <c:pt idx="1485">
                  <c:v>1</c:v>
                </c:pt>
                <c:pt idx="1486">
                  <c:v>1</c:v>
                </c:pt>
                <c:pt idx="1487">
                  <c:v>1</c:v>
                </c:pt>
                <c:pt idx="1488">
                  <c:v>1</c:v>
                </c:pt>
                <c:pt idx="1489">
                  <c:v>1</c:v>
                </c:pt>
                <c:pt idx="1490">
                  <c:v>1</c:v>
                </c:pt>
                <c:pt idx="1491">
                  <c:v>1</c:v>
                </c:pt>
                <c:pt idx="1492">
                  <c:v>1</c:v>
                </c:pt>
                <c:pt idx="1493">
                  <c:v>1</c:v>
                </c:pt>
                <c:pt idx="1494">
                  <c:v>1</c:v>
                </c:pt>
                <c:pt idx="1495">
                  <c:v>1</c:v>
                </c:pt>
                <c:pt idx="1496">
                  <c:v>1</c:v>
                </c:pt>
                <c:pt idx="1497">
                  <c:v>1</c:v>
                </c:pt>
                <c:pt idx="1498">
                  <c:v>1</c:v>
                </c:pt>
                <c:pt idx="1499">
                  <c:v>1</c:v>
                </c:pt>
                <c:pt idx="1500">
                  <c:v>1</c:v>
                </c:pt>
                <c:pt idx="1501">
                  <c:v>1</c:v>
                </c:pt>
                <c:pt idx="1502">
                  <c:v>1</c:v>
                </c:pt>
                <c:pt idx="1503">
                  <c:v>1</c:v>
                </c:pt>
                <c:pt idx="1504">
                  <c:v>1</c:v>
                </c:pt>
                <c:pt idx="1505">
                  <c:v>1</c:v>
                </c:pt>
                <c:pt idx="1506">
                  <c:v>1</c:v>
                </c:pt>
                <c:pt idx="1507">
                  <c:v>1</c:v>
                </c:pt>
                <c:pt idx="1508">
                  <c:v>1</c:v>
                </c:pt>
                <c:pt idx="1509">
                  <c:v>1</c:v>
                </c:pt>
                <c:pt idx="1510">
                  <c:v>1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1</c:v>
                </c:pt>
                <c:pt idx="1515">
                  <c:v>1</c:v>
                </c:pt>
                <c:pt idx="1516">
                  <c:v>1</c:v>
                </c:pt>
                <c:pt idx="1517">
                  <c:v>1</c:v>
                </c:pt>
                <c:pt idx="1518">
                  <c:v>1</c:v>
                </c:pt>
                <c:pt idx="1519">
                  <c:v>1</c:v>
                </c:pt>
                <c:pt idx="1520">
                  <c:v>1</c:v>
                </c:pt>
                <c:pt idx="1521">
                  <c:v>1</c:v>
                </c:pt>
                <c:pt idx="1522">
                  <c:v>1</c:v>
                </c:pt>
                <c:pt idx="1523">
                  <c:v>1</c:v>
                </c:pt>
                <c:pt idx="1524">
                  <c:v>1</c:v>
                </c:pt>
                <c:pt idx="1525">
                  <c:v>1</c:v>
                </c:pt>
                <c:pt idx="1526">
                  <c:v>1</c:v>
                </c:pt>
                <c:pt idx="1527">
                  <c:v>1</c:v>
                </c:pt>
                <c:pt idx="1528">
                  <c:v>1</c:v>
                </c:pt>
                <c:pt idx="1529">
                  <c:v>1</c:v>
                </c:pt>
                <c:pt idx="1530">
                  <c:v>1</c:v>
                </c:pt>
                <c:pt idx="1531">
                  <c:v>1</c:v>
                </c:pt>
                <c:pt idx="1532">
                  <c:v>1</c:v>
                </c:pt>
                <c:pt idx="1533">
                  <c:v>1</c:v>
                </c:pt>
                <c:pt idx="1534">
                  <c:v>1</c:v>
                </c:pt>
                <c:pt idx="1535">
                  <c:v>1</c:v>
                </c:pt>
                <c:pt idx="1536">
                  <c:v>1</c:v>
                </c:pt>
                <c:pt idx="1537">
                  <c:v>1</c:v>
                </c:pt>
                <c:pt idx="1538">
                  <c:v>1</c:v>
                </c:pt>
                <c:pt idx="1539">
                  <c:v>1</c:v>
                </c:pt>
                <c:pt idx="1540">
                  <c:v>1</c:v>
                </c:pt>
                <c:pt idx="1541">
                  <c:v>1</c:v>
                </c:pt>
                <c:pt idx="1542">
                  <c:v>1</c:v>
                </c:pt>
                <c:pt idx="1543">
                  <c:v>1</c:v>
                </c:pt>
                <c:pt idx="1544">
                  <c:v>1</c:v>
                </c:pt>
                <c:pt idx="1545">
                  <c:v>1</c:v>
                </c:pt>
                <c:pt idx="1546">
                  <c:v>1</c:v>
                </c:pt>
                <c:pt idx="1547">
                  <c:v>1</c:v>
                </c:pt>
                <c:pt idx="1548">
                  <c:v>1</c:v>
                </c:pt>
                <c:pt idx="1549">
                  <c:v>1</c:v>
                </c:pt>
                <c:pt idx="1550">
                  <c:v>1</c:v>
                </c:pt>
                <c:pt idx="1551">
                  <c:v>1</c:v>
                </c:pt>
                <c:pt idx="1552">
                  <c:v>1</c:v>
                </c:pt>
                <c:pt idx="1553">
                  <c:v>1</c:v>
                </c:pt>
                <c:pt idx="1554">
                  <c:v>1</c:v>
                </c:pt>
                <c:pt idx="1555">
                  <c:v>1</c:v>
                </c:pt>
                <c:pt idx="1556">
                  <c:v>1</c:v>
                </c:pt>
                <c:pt idx="1557">
                  <c:v>1</c:v>
                </c:pt>
                <c:pt idx="1558">
                  <c:v>1</c:v>
                </c:pt>
                <c:pt idx="1559">
                  <c:v>1</c:v>
                </c:pt>
                <c:pt idx="1560">
                  <c:v>1</c:v>
                </c:pt>
                <c:pt idx="1561">
                  <c:v>1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1</c:v>
                </c:pt>
                <c:pt idx="1567">
                  <c:v>1</c:v>
                </c:pt>
                <c:pt idx="1568">
                  <c:v>1</c:v>
                </c:pt>
                <c:pt idx="1569">
                  <c:v>1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1</c:v>
                </c:pt>
                <c:pt idx="1621">
                  <c:v>1</c:v>
                </c:pt>
                <c:pt idx="1622">
                  <c:v>1</c:v>
                </c:pt>
                <c:pt idx="1623">
                  <c:v>1</c:v>
                </c:pt>
                <c:pt idx="1624">
                  <c:v>1</c:v>
                </c:pt>
                <c:pt idx="1625">
                  <c:v>1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1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1</c:v>
                </c:pt>
                <c:pt idx="1635">
                  <c:v>1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1</c:v>
                </c:pt>
                <c:pt idx="1640">
                  <c:v>1</c:v>
                </c:pt>
                <c:pt idx="1641">
                  <c:v>1</c:v>
                </c:pt>
                <c:pt idx="1642">
                  <c:v>1</c:v>
                </c:pt>
                <c:pt idx="1643">
                  <c:v>1</c:v>
                </c:pt>
                <c:pt idx="1644">
                  <c:v>1</c:v>
                </c:pt>
                <c:pt idx="1645">
                  <c:v>1</c:v>
                </c:pt>
                <c:pt idx="1646">
                  <c:v>1</c:v>
                </c:pt>
                <c:pt idx="1647">
                  <c:v>1</c:v>
                </c:pt>
                <c:pt idx="1648">
                  <c:v>1</c:v>
                </c:pt>
                <c:pt idx="1649">
                  <c:v>1</c:v>
                </c:pt>
                <c:pt idx="1650">
                  <c:v>1</c:v>
                </c:pt>
                <c:pt idx="1651">
                  <c:v>1</c:v>
                </c:pt>
                <c:pt idx="1652">
                  <c:v>1</c:v>
                </c:pt>
                <c:pt idx="1653">
                  <c:v>1</c:v>
                </c:pt>
                <c:pt idx="1654">
                  <c:v>1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1</c:v>
                </c:pt>
                <c:pt idx="1659">
                  <c:v>1</c:v>
                </c:pt>
                <c:pt idx="1660">
                  <c:v>1</c:v>
                </c:pt>
                <c:pt idx="1661">
                  <c:v>1</c:v>
                </c:pt>
                <c:pt idx="1662">
                  <c:v>1</c:v>
                </c:pt>
                <c:pt idx="1663">
                  <c:v>1</c:v>
                </c:pt>
                <c:pt idx="1664">
                  <c:v>1</c:v>
                </c:pt>
                <c:pt idx="1665">
                  <c:v>1</c:v>
                </c:pt>
                <c:pt idx="1666">
                  <c:v>1</c:v>
                </c:pt>
                <c:pt idx="1667">
                  <c:v>1</c:v>
                </c:pt>
                <c:pt idx="1668">
                  <c:v>1</c:v>
                </c:pt>
                <c:pt idx="1669">
                  <c:v>1</c:v>
                </c:pt>
                <c:pt idx="1670">
                  <c:v>1</c:v>
                </c:pt>
                <c:pt idx="1671">
                  <c:v>1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</c:v>
                </c:pt>
                <c:pt idx="1677">
                  <c:v>1</c:v>
                </c:pt>
                <c:pt idx="1678">
                  <c:v>1</c:v>
                </c:pt>
                <c:pt idx="1679">
                  <c:v>1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</c:v>
                </c:pt>
                <c:pt idx="1741">
                  <c:v>1</c:v>
                </c:pt>
                <c:pt idx="1742">
                  <c:v>1</c:v>
                </c:pt>
                <c:pt idx="1743">
                  <c:v>1</c:v>
                </c:pt>
                <c:pt idx="1744">
                  <c:v>1</c:v>
                </c:pt>
                <c:pt idx="1745">
                  <c:v>1</c:v>
                </c:pt>
                <c:pt idx="1746">
                  <c:v>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1</c:v>
                </c:pt>
                <c:pt idx="1752">
                  <c:v>1</c:v>
                </c:pt>
                <c:pt idx="1753">
                  <c:v>1</c:v>
                </c:pt>
                <c:pt idx="1754">
                  <c:v>1</c:v>
                </c:pt>
                <c:pt idx="1755">
                  <c:v>1</c:v>
                </c:pt>
                <c:pt idx="1756">
                  <c:v>1</c:v>
                </c:pt>
                <c:pt idx="1757">
                  <c:v>1</c:v>
                </c:pt>
                <c:pt idx="1758">
                  <c:v>1</c:v>
                </c:pt>
                <c:pt idx="1759">
                  <c:v>1</c:v>
                </c:pt>
                <c:pt idx="1760">
                  <c:v>1</c:v>
                </c:pt>
                <c:pt idx="1761">
                  <c:v>1</c:v>
                </c:pt>
                <c:pt idx="1762">
                  <c:v>1</c:v>
                </c:pt>
                <c:pt idx="1763">
                  <c:v>1</c:v>
                </c:pt>
                <c:pt idx="1764">
                  <c:v>1</c:v>
                </c:pt>
                <c:pt idx="1765">
                  <c:v>1</c:v>
                </c:pt>
                <c:pt idx="1766">
                  <c:v>1</c:v>
                </c:pt>
                <c:pt idx="1767">
                  <c:v>1</c:v>
                </c:pt>
                <c:pt idx="1768">
                  <c:v>1</c:v>
                </c:pt>
                <c:pt idx="1769">
                  <c:v>1</c:v>
                </c:pt>
                <c:pt idx="1770">
                  <c:v>1</c:v>
                </c:pt>
                <c:pt idx="1771">
                  <c:v>1</c:v>
                </c:pt>
                <c:pt idx="1772">
                  <c:v>1</c:v>
                </c:pt>
                <c:pt idx="1773">
                  <c:v>1</c:v>
                </c:pt>
                <c:pt idx="1774">
                  <c:v>1</c:v>
                </c:pt>
                <c:pt idx="1775">
                  <c:v>1</c:v>
                </c:pt>
                <c:pt idx="1776">
                  <c:v>1</c:v>
                </c:pt>
                <c:pt idx="1777">
                  <c:v>1</c:v>
                </c:pt>
                <c:pt idx="1778">
                  <c:v>1</c:v>
                </c:pt>
                <c:pt idx="1779">
                  <c:v>1</c:v>
                </c:pt>
                <c:pt idx="1780">
                  <c:v>1</c:v>
                </c:pt>
                <c:pt idx="1781">
                  <c:v>1</c:v>
                </c:pt>
                <c:pt idx="1782">
                  <c:v>1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1</c:v>
                </c:pt>
                <c:pt idx="1787">
                  <c:v>1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1</c:v>
                </c:pt>
                <c:pt idx="1793">
                  <c:v>1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1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2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1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  <c:pt idx="1999">
                  <c:v>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1</c:v>
                </c:pt>
                <c:pt idx="2038">
                  <c:v>1</c:v>
                </c:pt>
                <c:pt idx="2039">
                  <c:v>1</c:v>
                </c:pt>
                <c:pt idx="2040">
                  <c:v>1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1</c:v>
                </c:pt>
                <c:pt idx="2045">
                  <c:v>1</c:v>
                </c:pt>
                <c:pt idx="2046">
                  <c:v>1</c:v>
                </c:pt>
                <c:pt idx="2047">
                  <c:v>1</c:v>
                </c:pt>
                <c:pt idx="2048">
                  <c:v>1</c:v>
                </c:pt>
                <c:pt idx="2049">
                  <c:v>1</c:v>
                </c:pt>
                <c:pt idx="2050">
                  <c:v>1</c:v>
                </c:pt>
                <c:pt idx="2051">
                  <c:v>1</c:v>
                </c:pt>
                <c:pt idx="2052">
                  <c:v>1</c:v>
                </c:pt>
                <c:pt idx="2053">
                  <c:v>1</c:v>
                </c:pt>
                <c:pt idx="2054">
                  <c:v>1</c:v>
                </c:pt>
                <c:pt idx="2055">
                  <c:v>1</c:v>
                </c:pt>
                <c:pt idx="2056">
                  <c:v>1</c:v>
                </c:pt>
                <c:pt idx="2057">
                  <c:v>1</c:v>
                </c:pt>
                <c:pt idx="2058">
                  <c:v>1</c:v>
                </c:pt>
                <c:pt idx="2059">
                  <c:v>1</c:v>
                </c:pt>
                <c:pt idx="2060">
                  <c:v>1</c:v>
                </c:pt>
                <c:pt idx="2061">
                  <c:v>1</c:v>
                </c:pt>
                <c:pt idx="2062">
                  <c:v>1</c:v>
                </c:pt>
                <c:pt idx="2063">
                  <c:v>1</c:v>
                </c:pt>
                <c:pt idx="2064">
                  <c:v>1</c:v>
                </c:pt>
                <c:pt idx="2065">
                  <c:v>1</c:v>
                </c:pt>
                <c:pt idx="2066">
                  <c:v>1</c:v>
                </c:pt>
                <c:pt idx="2067">
                  <c:v>1</c:v>
                </c:pt>
                <c:pt idx="2068">
                  <c:v>1</c:v>
                </c:pt>
                <c:pt idx="2069">
                  <c:v>1</c:v>
                </c:pt>
                <c:pt idx="2070">
                  <c:v>1</c:v>
                </c:pt>
                <c:pt idx="2071">
                  <c:v>1</c:v>
                </c:pt>
                <c:pt idx="2072">
                  <c:v>1</c:v>
                </c:pt>
                <c:pt idx="2073">
                  <c:v>1</c:v>
                </c:pt>
                <c:pt idx="2074">
                  <c:v>1</c:v>
                </c:pt>
                <c:pt idx="2075">
                  <c:v>1</c:v>
                </c:pt>
                <c:pt idx="2076">
                  <c:v>1</c:v>
                </c:pt>
                <c:pt idx="2077">
                  <c:v>1</c:v>
                </c:pt>
                <c:pt idx="2078">
                  <c:v>1</c:v>
                </c:pt>
                <c:pt idx="2079">
                  <c:v>1</c:v>
                </c:pt>
                <c:pt idx="2080">
                  <c:v>1</c:v>
                </c:pt>
                <c:pt idx="2081">
                  <c:v>1</c:v>
                </c:pt>
                <c:pt idx="2082">
                  <c:v>1</c:v>
                </c:pt>
                <c:pt idx="2083">
                  <c:v>1</c:v>
                </c:pt>
                <c:pt idx="2084">
                  <c:v>1</c:v>
                </c:pt>
                <c:pt idx="2085">
                  <c:v>1</c:v>
                </c:pt>
                <c:pt idx="2086">
                  <c:v>1</c:v>
                </c:pt>
                <c:pt idx="2087">
                  <c:v>1</c:v>
                </c:pt>
                <c:pt idx="2088">
                  <c:v>1</c:v>
                </c:pt>
                <c:pt idx="2089">
                  <c:v>1</c:v>
                </c:pt>
                <c:pt idx="2090">
                  <c:v>1</c:v>
                </c:pt>
                <c:pt idx="2091">
                  <c:v>1</c:v>
                </c:pt>
                <c:pt idx="2092">
                  <c:v>1</c:v>
                </c:pt>
                <c:pt idx="2093">
                  <c:v>1</c:v>
                </c:pt>
                <c:pt idx="2094">
                  <c:v>1</c:v>
                </c:pt>
                <c:pt idx="2095">
                  <c:v>1</c:v>
                </c:pt>
                <c:pt idx="2096">
                  <c:v>1</c:v>
                </c:pt>
                <c:pt idx="2097">
                  <c:v>1</c:v>
                </c:pt>
                <c:pt idx="2098">
                  <c:v>1</c:v>
                </c:pt>
                <c:pt idx="2099">
                  <c:v>1</c:v>
                </c:pt>
                <c:pt idx="2100">
                  <c:v>1</c:v>
                </c:pt>
                <c:pt idx="2101">
                  <c:v>1</c:v>
                </c:pt>
                <c:pt idx="2102">
                  <c:v>1</c:v>
                </c:pt>
                <c:pt idx="2103">
                  <c:v>1</c:v>
                </c:pt>
                <c:pt idx="2104">
                  <c:v>1</c:v>
                </c:pt>
                <c:pt idx="2105">
                  <c:v>1</c:v>
                </c:pt>
                <c:pt idx="2106">
                  <c:v>1</c:v>
                </c:pt>
                <c:pt idx="2107">
                  <c:v>1</c:v>
                </c:pt>
                <c:pt idx="2108">
                  <c:v>1</c:v>
                </c:pt>
                <c:pt idx="2109">
                  <c:v>1</c:v>
                </c:pt>
                <c:pt idx="2110">
                  <c:v>1</c:v>
                </c:pt>
                <c:pt idx="2111">
                  <c:v>1</c:v>
                </c:pt>
                <c:pt idx="2112">
                  <c:v>1</c:v>
                </c:pt>
                <c:pt idx="2113">
                  <c:v>1</c:v>
                </c:pt>
                <c:pt idx="2114">
                  <c:v>1</c:v>
                </c:pt>
                <c:pt idx="2115">
                  <c:v>1</c:v>
                </c:pt>
                <c:pt idx="2116">
                  <c:v>1</c:v>
                </c:pt>
                <c:pt idx="2117">
                  <c:v>1</c:v>
                </c:pt>
                <c:pt idx="2118">
                  <c:v>1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1</c:v>
                </c:pt>
                <c:pt idx="2128">
                  <c:v>1</c:v>
                </c:pt>
                <c:pt idx="2129">
                  <c:v>1</c:v>
                </c:pt>
                <c:pt idx="2130">
                  <c:v>1</c:v>
                </c:pt>
                <c:pt idx="2131">
                  <c:v>1</c:v>
                </c:pt>
                <c:pt idx="2132">
                  <c:v>1</c:v>
                </c:pt>
                <c:pt idx="2133">
                  <c:v>1</c:v>
                </c:pt>
                <c:pt idx="2134">
                  <c:v>1</c:v>
                </c:pt>
                <c:pt idx="2135">
                  <c:v>1</c:v>
                </c:pt>
                <c:pt idx="2136">
                  <c:v>1</c:v>
                </c:pt>
                <c:pt idx="2137">
                  <c:v>1</c:v>
                </c:pt>
                <c:pt idx="2138">
                  <c:v>1</c:v>
                </c:pt>
                <c:pt idx="2139">
                  <c:v>1</c:v>
                </c:pt>
                <c:pt idx="2140">
                  <c:v>1</c:v>
                </c:pt>
                <c:pt idx="2141">
                  <c:v>1</c:v>
                </c:pt>
                <c:pt idx="2142">
                  <c:v>1</c:v>
                </c:pt>
                <c:pt idx="2143">
                  <c:v>1</c:v>
                </c:pt>
                <c:pt idx="2144">
                  <c:v>1</c:v>
                </c:pt>
                <c:pt idx="2145">
                  <c:v>1</c:v>
                </c:pt>
                <c:pt idx="2146">
                  <c:v>1</c:v>
                </c:pt>
                <c:pt idx="2147">
                  <c:v>1</c:v>
                </c:pt>
                <c:pt idx="2148">
                  <c:v>1</c:v>
                </c:pt>
                <c:pt idx="2149">
                  <c:v>1</c:v>
                </c:pt>
                <c:pt idx="2150">
                  <c:v>1</c:v>
                </c:pt>
                <c:pt idx="2151">
                  <c:v>1</c:v>
                </c:pt>
                <c:pt idx="2152">
                  <c:v>1</c:v>
                </c:pt>
                <c:pt idx="2153">
                  <c:v>1</c:v>
                </c:pt>
                <c:pt idx="2154">
                  <c:v>1</c:v>
                </c:pt>
                <c:pt idx="2155">
                  <c:v>1</c:v>
                </c:pt>
                <c:pt idx="2156">
                  <c:v>1</c:v>
                </c:pt>
                <c:pt idx="2157">
                  <c:v>1</c:v>
                </c:pt>
                <c:pt idx="2158">
                  <c:v>1</c:v>
                </c:pt>
                <c:pt idx="2159">
                  <c:v>1</c:v>
                </c:pt>
                <c:pt idx="2160">
                  <c:v>1</c:v>
                </c:pt>
                <c:pt idx="2161">
                  <c:v>1</c:v>
                </c:pt>
                <c:pt idx="2162">
                  <c:v>1</c:v>
                </c:pt>
                <c:pt idx="2163">
                  <c:v>1</c:v>
                </c:pt>
                <c:pt idx="2164">
                  <c:v>1</c:v>
                </c:pt>
                <c:pt idx="2165">
                  <c:v>1</c:v>
                </c:pt>
                <c:pt idx="2166">
                  <c:v>1</c:v>
                </c:pt>
                <c:pt idx="2167">
                  <c:v>1</c:v>
                </c:pt>
                <c:pt idx="2168">
                  <c:v>1</c:v>
                </c:pt>
                <c:pt idx="2169">
                  <c:v>1</c:v>
                </c:pt>
                <c:pt idx="2170">
                  <c:v>1</c:v>
                </c:pt>
                <c:pt idx="2171">
                  <c:v>1</c:v>
                </c:pt>
                <c:pt idx="2172">
                  <c:v>1</c:v>
                </c:pt>
                <c:pt idx="2173">
                  <c:v>1</c:v>
                </c:pt>
                <c:pt idx="2174">
                  <c:v>1</c:v>
                </c:pt>
                <c:pt idx="2175">
                  <c:v>1</c:v>
                </c:pt>
                <c:pt idx="2176">
                  <c:v>1</c:v>
                </c:pt>
                <c:pt idx="2177">
                  <c:v>1</c:v>
                </c:pt>
                <c:pt idx="2178">
                  <c:v>1</c:v>
                </c:pt>
                <c:pt idx="2179">
                  <c:v>1</c:v>
                </c:pt>
                <c:pt idx="2180">
                  <c:v>1</c:v>
                </c:pt>
                <c:pt idx="2181">
                  <c:v>1</c:v>
                </c:pt>
                <c:pt idx="2182">
                  <c:v>1</c:v>
                </c:pt>
                <c:pt idx="2183">
                  <c:v>1</c:v>
                </c:pt>
                <c:pt idx="2184">
                  <c:v>1</c:v>
                </c:pt>
                <c:pt idx="2185">
                  <c:v>1</c:v>
                </c:pt>
                <c:pt idx="2186">
                  <c:v>1</c:v>
                </c:pt>
                <c:pt idx="2187">
                  <c:v>1</c:v>
                </c:pt>
                <c:pt idx="2188">
                  <c:v>1</c:v>
                </c:pt>
                <c:pt idx="2189">
                  <c:v>1</c:v>
                </c:pt>
                <c:pt idx="2190">
                  <c:v>1</c:v>
                </c:pt>
                <c:pt idx="2191">
                  <c:v>1</c:v>
                </c:pt>
                <c:pt idx="2192">
                  <c:v>1</c:v>
                </c:pt>
                <c:pt idx="2193">
                  <c:v>1</c:v>
                </c:pt>
                <c:pt idx="2194">
                  <c:v>1</c:v>
                </c:pt>
                <c:pt idx="2195">
                  <c:v>1</c:v>
                </c:pt>
                <c:pt idx="2196">
                  <c:v>1</c:v>
                </c:pt>
                <c:pt idx="2197">
                  <c:v>1</c:v>
                </c:pt>
                <c:pt idx="2198">
                  <c:v>1</c:v>
                </c:pt>
                <c:pt idx="2199">
                  <c:v>1</c:v>
                </c:pt>
                <c:pt idx="2200">
                  <c:v>1</c:v>
                </c:pt>
                <c:pt idx="2201">
                  <c:v>1</c:v>
                </c:pt>
                <c:pt idx="2202">
                  <c:v>1</c:v>
                </c:pt>
                <c:pt idx="2203">
                  <c:v>1</c:v>
                </c:pt>
                <c:pt idx="2204">
                  <c:v>1</c:v>
                </c:pt>
                <c:pt idx="2205">
                  <c:v>1</c:v>
                </c:pt>
                <c:pt idx="2206">
                  <c:v>1</c:v>
                </c:pt>
                <c:pt idx="2207">
                  <c:v>1</c:v>
                </c:pt>
                <c:pt idx="2208">
                  <c:v>1</c:v>
                </c:pt>
                <c:pt idx="2209">
                  <c:v>1</c:v>
                </c:pt>
                <c:pt idx="2210">
                  <c:v>1</c:v>
                </c:pt>
                <c:pt idx="2211">
                  <c:v>1</c:v>
                </c:pt>
                <c:pt idx="2212">
                  <c:v>1</c:v>
                </c:pt>
                <c:pt idx="2213">
                  <c:v>1</c:v>
                </c:pt>
                <c:pt idx="2214">
                  <c:v>1</c:v>
                </c:pt>
                <c:pt idx="2215">
                  <c:v>1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1</c:v>
                </c:pt>
                <c:pt idx="2223">
                  <c:v>1</c:v>
                </c:pt>
                <c:pt idx="2224">
                  <c:v>1</c:v>
                </c:pt>
                <c:pt idx="2225">
                  <c:v>1</c:v>
                </c:pt>
                <c:pt idx="2226">
                  <c:v>1</c:v>
                </c:pt>
                <c:pt idx="2227">
                  <c:v>1</c:v>
                </c:pt>
                <c:pt idx="2228">
                  <c:v>1</c:v>
                </c:pt>
                <c:pt idx="2229">
                  <c:v>1</c:v>
                </c:pt>
                <c:pt idx="2230">
                  <c:v>1</c:v>
                </c:pt>
                <c:pt idx="2231">
                  <c:v>1</c:v>
                </c:pt>
                <c:pt idx="2232">
                  <c:v>1</c:v>
                </c:pt>
                <c:pt idx="2233">
                  <c:v>1</c:v>
                </c:pt>
                <c:pt idx="2234">
                  <c:v>1</c:v>
                </c:pt>
                <c:pt idx="2235">
                  <c:v>1</c:v>
                </c:pt>
                <c:pt idx="2236">
                  <c:v>1</c:v>
                </c:pt>
                <c:pt idx="2237">
                  <c:v>1</c:v>
                </c:pt>
                <c:pt idx="2238">
                  <c:v>1</c:v>
                </c:pt>
                <c:pt idx="2239">
                  <c:v>1</c:v>
                </c:pt>
                <c:pt idx="2240">
                  <c:v>1</c:v>
                </c:pt>
                <c:pt idx="2241">
                  <c:v>1</c:v>
                </c:pt>
                <c:pt idx="2242">
                  <c:v>1</c:v>
                </c:pt>
                <c:pt idx="2243">
                  <c:v>1</c:v>
                </c:pt>
                <c:pt idx="2244">
                  <c:v>1</c:v>
                </c:pt>
                <c:pt idx="2245">
                  <c:v>1</c:v>
                </c:pt>
                <c:pt idx="2246">
                  <c:v>1</c:v>
                </c:pt>
                <c:pt idx="2247">
                  <c:v>1</c:v>
                </c:pt>
                <c:pt idx="2248">
                  <c:v>1</c:v>
                </c:pt>
                <c:pt idx="2249">
                  <c:v>1</c:v>
                </c:pt>
                <c:pt idx="2250">
                  <c:v>1</c:v>
                </c:pt>
                <c:pt idx="2251">
                  <c:v>1</c:v>
                </c:pt>
                <c:pt idx="2252">
                  <c:v>1</c:v>
                </c:pt>
                <c:pt idx="2253">
                  <c:v>1</c:v>
                </c:pt>
                <c:pt idx="2254">
                  <c:v>1</c:v>
                </c:pt>
                <c:pt idx="2255">
                  <c:v>1</c:v>
                </c:pt>
                <c:pt idx="2256">
                  <c:v>1</c:v>
                </c:pt>
                <c:pt idx="2257">
                  <c:v>1</c:v>
                </c:pt>
                <c:pt idx="2258">
                  <c:v>1</c:v>
                </c:pt>
                <c:pt idx="2259">
                  <c:v>1</c:v>
                </c:pt>
                <c:pt idx="2260">
                  <c:v>1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</c:v>
                </c:pt>
                <c:pt idx="2267">
                  <c:v>1</c:v>
                </c:pt>
                <c:pt idx="2268">
                  <c:v>1</c:v>
                </c:pt>
                <c:pt idx="2269">
                  <c:v>1</c:v>
                </c:pt>
                <c:pt idx="2270">
                  <c:v>1</c:v>
                </c:pt>
                <c:pt idx="2271">
                  <c:v>1</c:v>
                </c:pt>
                <c:pt idx="2272">
                  <c:v>1</c:v>
                </c:pt>
                <c:pt idx="2273">
                  <c:v>1</c:v>
                </c:pt>
                <c:pt idx="2274">
                  <c:v>1</c:v>
                </c:pt>
                <c:pt idx="2275">
                  <c:v>1</c:v>
                </c:pt>
                <c:pt idx="2276">
                  <c:v>1</c:v>
                </c:pt>
                <c:pt idx="2277">
                  <c:v>1</c:v>
                </c:pt>
                <c:pt idx="2278">
                  <c:v>1</c:v>
                </c:pt>
                <c:pt idx="2279">
                  <c:v>1</c:v>
                </c:pt>
                <c:pt idx="2280">
                  <c:v>1</c:v>
                </c:pt>
                <c:pt idx="2281">
                  <c:v>1</c:v>
                </c:pt>
                <c:pt idx="2282">
                  <c:v>1</c:v>
                </c:pt>
                <c:pt idx="2283">
                  <c:v>1</c:v>
                </c:pt>
                <c:pt idx="2284">
                  <c:v>1</c:v>
                </c:pt>
                <c:pt idx="2285">
                  <c:v>1</c:v>
                </c:pt>
                <c:pt idx="2286">
                  <c:v>1</c:v>
                </c:pt>
                <c:pt idx="2287">
                  <c:v>1</c:v>
                </c:pt>
                <c:pt idx="2288">
                  <c:v>1</c:v>
                </c:pt>
                <c:pt idx="2289">
                  <c:v>1</c:v>
                </c:pt>
                <c:pt idx="2290">
                  <c:v>1</c:v>
                </c:pt>
                <c:pt idx="2291">
                  <c:v>1</c:v>
                </c:pt>
                <c:pt idx="2292">
                  <c:v>1</c:v>
                </c:pt>
                <c:pt idx="2293">
                  <c:v>1</c:v>
                </c:pt>
                <c:pt idx="2294">
                  <c:v>1</c:v>
                </c:pt>
                <c:pt idx="2295">
                  <c:v>1</c:v>
                </c:pt>
                <c:pt idx="2296">
                  <c:v>1</c:v>
                </c:pt>
                <c:pt idx="2297">
                  <c:v>1</c:v>
                </c:pt>
                <c:pt idx="2298">
                  <c:v>1</c:v>
                </c:pt>
                <c:pt idx="2299">
                  <c:v>1</c:v>
                </c:pt>
                <c:pt idx="2300">
                  <c:v>1</c:v>
                </c:pt>
                <c:pt idx="2301">
                  <c:v>1</c:v>
                </c:pt>
                <c:pt idx="2302">
                  <c:v>1</c:v>
                </c:pt>
                <c:pt idx="2303">
                  <c:v>1</c:v>
                </c:pt>
                <c:pt idx="2304">
                  <c:v>1</c:v>
                </c:pt>
                <c:pt idx="2305">
                  <c:v>1</c:v>
                </c:pt>
                <c:pt idx="2306">
                  <c:v>1</c:v>
                </c:pt>
                <c:pt idx="2307">
                  <c:v>1</c:v>
                </c:pt>
                <c:pt idx="2308">
                  <c:v>1</c:v>
                </c:pt>
                <c:pt idx="2309">
                  <c:v>1</c:v>
                </c:pt>
                <c:pt idx="2310">
                  <c:v>1</c:v>
                </c:pt>
                <c:pt idx="2311">
                  <c:v>1</c:v>
                </c:pt>
                <c:pt idx="2312">
                  <c:v>1</c:v>
                </c:pt>
                <c:pt idx="2313">
                  <c:v>1</c:v>
                </c:pt>
                <c:pt idx="2314">
                  <c:v>1</c:v>
                </c:pt>
                <c:pt idx="2315">
                  <c:v>1</c:v>
                </c:pt>
                <c:pt idx="2316">
                  <c:v>1</c:v>
                </c:pt>
                <c:pt idx="2317">
                  <c:v>1</c:v>
                </c:pt>
                <c:pt idx="2318">
                  <c:v>1</c:v>
                </c:pt>
                <c:pt idx="2319">
                  <c:v>1</c:v>
                </c:pt>
                <c:pt idx="2320">
                  <c:v>1</c:v>
                </c:pt>
                <c:pt idx="2321">
                  <c:v>1</c:v>
                </c:pt>
                <c:pt idx="2322">
                  <c:v>1</c:v>
                </c:pt>
                <c:pt idx="2323">
                  <c:v>1</c:v>
                </c:pt>
                <c:pt idx="2324">
                  <c:v>1</c:v>
                </c:pt>
                <c:pt idx="2325">
                  <c:v>1</c:v>
                </c:pt>
                <c:pt idx="2326">
                  <c:v>1</c:v>
                </c:pt>
                <c:pt idx="2327">
                  <c:v>1</c:v>
                </c:pt>
                <c:pt idx="2328">
                  <c:v>1</c:v>
                </c:pt>
                <c:pt idx="2329">
                  <c:v>1</c:v>
                </c:pt>
                <c:pt idx="2330">
                  <c:v>1</c:v>
                </c:pt>
                <c:pt idx="2331">
                  <c:v>1</c:v>
                </c:pt>
                <c:pt idx="2332">
                  <c:v>1</c:v>
                </c:pt>
                <c:pt idx="2333">
                  <c:v>1</c:v>
                </c:pt>
                <c:pt idx="2334">
                  <c:v>1</c:v>
                </c:pt>
                <c:pt idx="2335">
                  <c:v>1</c:v>
                </c:pt>
                <c:pt idx="2336">
                  <c:v>1</c:v>
                </c:pt>
                <c:pt idx="2337">
                  <c:v>1</c:v>
                </c:pt>
                <c:pt idx="2338">
                  <c:v>1</c:v>
                </c:pt>
                <c:pt idx="2339">
                  <c:v>1</c:v>
                </c:pt>
                <c:pt idx="2340">
                  <c:v>1</c:v>
                </c:pt>
                <c:pt idx="2341">
                  <c:v>1</c:v>
                </c:pt>
                <c:pt idx="2342">
                  <c:v>1</c:v>
                </c:pt>
                <c:pt idx="2343">
                  <c:v>1</c:v>
                </c:pt>
                <c:pt idx="2344">
                  <c:v>1</c:v>
                </c:pt>
                <c:pt idx="2345">
                  <c:v>1</c:v>
                </c:pt>
                <c:pt idx="2346">
                  <c:v>1</c:v>
                </c:pt>
                <c:pt idx="2347">
                  <c:v>1</c:v>
                </c:pt>
                <c:pt idx="2348">
                  <c:v>1</c:v>
                </c:pt>
                <c:pt idx="2349">
                  <c:v>1</c:v>
                </c:pt>
                <c:pt idx="2350">
                  <c:v>1</c:v>
                </c:pt>
                <c:pt idx="2351">
                  <c:v>1</c:v>
                </c:pt>
                <c:pt idx="2352">
                  <c:v>1</c:v>
                </c:pt>
                <c:pt idx="2353">
                  <c:v>1</c:v>
                </c:pt>
                <c:pt idx="2354">
                  <c:v>1</c:v>
                </c:pt>
                <c:pt idx="2355">
                  <c:v>1</c:v>
                </c:pt>
                <c:pt idx="2356">
                  <c:v>1</c:v>
                </c:pt>
                <c:pt idx="2357">
                  <c:v>1</c:v>
                </c:pt>
                <c:pt idx="2358">
                  <c:v>1</c:v>
                </c:pt>
                <c:pt idx="2359">
                  <c:v>1</c:v>
                </c:pt>
                <c:pt idx="2360">
                  <c:v>1</c:v>
                </c:pt>
                <c:pt idx="2361">
                  <c:v>1</c:v>
                </c:pt>
                <c:pt idx="2362">
                  <c:v>1</c:v>
                </c:pt>
                <c:pt idx="2363">
                  <c:v>1</c:v>
                </c:pt>
                <c:pt idx="2364">
                  <c:v>1</c:v>
                </c:pt>
                <c:pt idx="2365">
                  <c:v>1</c:v>
                </c:pt>
                <c:pt idx="2366">
                  <c:v>1</c:v>
                </c:pt>
                <c:pt idx="2367">
                  <c:v>1</c:v>
                </c:pt>
                <c:pt idx="2368">
                  <c:v>1</c:v>
                </c:pt>
                <c:pt idx="2369">
                  <c:v>1</c:v>
                </c:pt>
                <c:pt idx="2370">
                  <c:v>1</c:v>
                </c:pt>
                <c:pt idx="2371">
                  <c:v>1</c:v>
                </c:pt>
                <c:pt idx="2372">
                  <c:v>1</c:v>
                </c:pt>
                <c:pt idx="2373">
                  <c:v>1</c:v>
                </c:pt>
                <c:pt idx="2374">
                  <c:v>1</c:v>
                </c:pt>
                <c:pt idx="2375">
                  <c:v>1</c:v>
                </c:pt>
                <c:pt idx="2376">
                  <c:v>1</c:v>
                </c:pt>
                <c:pt idx="2377">
                  <c:v>1</c:v>
                </c:pt>
                <c:pt idx="2378">
                  <c:v>1</c:v>
                </c:pt>
                <c:pt idx="2379">
                  <c:v>1</c:v>
                </c:pt>
                <c:pt idx="2380">
                  <c:v>1</c:v>
                </c:pt>
                <c:pt idx="2381">
                  <c:v>1</c:v>
                </c:pt>
                <c:pt idx="2382">
                  <c:v>1</c:v>
                </c:pt>
                <c:pt idx="2383">
                  <c:v>1</c:v>
                </c:pt>
                <c:pt idx="2384">
                  <c:v>1</c:v>
                </c:pt>
                <c:pt idx="2385">
                  <c:v>1</c:v>
                </c:pt>
                <c:pt idx="2386">
                  <c:v>1</c:v>
                </c:pt>
                <c:pt idx="2387">
                  <c:v>1</c:v>
                </c:pt>
                <c:pt idx="2388">
                  <c:v>1</c:v>
                </c:pt>
                <c:pt idx="2389">
                  <c:v>1</c:v>
                </c:pt>
                <c:pt idx="2390">
                  <c:v>1</c:v>
                </c:pt>
                <c:pt idx="2391">
                  <c:v>1</c:v>
                </c:pt>
                <c:pt idx="2392">
                  <c:v>1</c:v>
                </c:pt>
                <c:pt idx="2393">
                  <c:v>1</c:v>
                </c:pt>
                <c:pt idx="2394">
                  <c:v>1</c:v>
                </c:pt>
                <c:pt idx="2395">
                  <c:v>1</c:v>
                </c:pt>
                <c:pt idx="2396">
                  <c:v>1</c:v>
                </c:pt>
                <c:pt idx="2397">
                  <c:v>1</c:v>
                </c:pt>
                <c:pt idx="2398">
                  <c:v>1</c:v>
                </c:pt>
                <c:pt idx="2399">
                  <c:v>1</c:v>
                </c:pt>
                <c:pt idx="2400">
                  <c:v>1</c:v>
                </c:pt>
                <c:pt idx="2401">
                  <c:v>1</c:v>
                </c:pt>
                <c:pt idx="2402">
                  <c:v>1</c:v>
                </c:pt>
                <c:pt idx="2403">
                  <c:v>1</c:v>
                </c:pt>
                <c:pt idx="2404">
                  <c:v>1</c:v>
                </c:pt>
                <c:pt idx="2405">
                  <c:v>1</c:v>
                </c:pt>
                <c:pt idx="2406">
                  <c:v>1</c:v>
                </c:pt>
                <c:pt idx="2407">
                  <c:v>1</c:v>
                </c:pt>
                <c:pt idx="2408">
                  <c:v>1</c:v>
                </c:pt>
                <c:pt idx="2409">
                  <c:v>1</c:v>
                </c:pt>
                <c:pt idx="2410">
                  <c:v>1</c:v>
                </c:pt>
                <c:pt idx="2411">
                  <c:v>1</c:v>
                </c:pt>
                <c:pt idx="2412">
                  <c:v>1</c:v>
                </c:pt>
                <c:pt idx="2413">
                  <c:v>1</c:v>
                </c:pt>
                <c:pt idx="2414">
                  <c:v>1</c:v>
                </c:pt>
                <c:pt idx="2415">
                  <c:v>1</c:v>
                </c:pt>
                <c:pt idx="2416">
                  <c:v>1</c:v>
                </c:pt>
                <c:pt idx="2417">
                  <c:v>1</c:v>
                </c:pt>
                <c:pt idx="2418">
                  <c:v>1</c:v>
                </c:pt>
                <c:pt idx="2419">
                  <c:v>1</c:v>
                </c:pt>
                <c:pt idx="2420">
                  <c:v>1</c:v>
                </c:pt>
                <c:pt idx="2421">
                  <c:v>1</c:v>
                </c:pt>
                <c:pt idx="2422">
                  <c:v>1</c:v>
                </c:pt>
                <c:pt idx="2423">
                  <c:v>1</c:v>
                </c:pt>
                <c:pt idx="2424">
                  <c:v>1</c:v>
                </c:pt>
                <c:pt idx="2425">
                  <c:v>1</c:v>
                </c:pt>
                <c:pt idx="2426">
                  <c:v>1</c:v>
                </c:pt>
                <c:pt idx="2427">
                  <c:v>1</c:v>
                </c:pt>
                <c:pt idx="2428">
                  <c:v>1</c:v>
                </c:pt>
                <c:pt idx="2429">
                  <c:v>1</c:v>
                </c:pt>
                <c:pt idx="2430">
                  <c:v>1</c:v>
                </c:pt>
                <c:pt idx="2431">
                  <c:v>1</c:v>
                </c:pt>
                <c:pt idx="2432">
                  <c:v>1</c:v>
                </c:pt>
                <c:pt idx="2433">
                  <c:v>1</c:v>
                </c:pt>
                <c:pt idx="2434">
                  <c:v>1</c:v>
                </c:pt>
                <c:pt idx="2435">
                  <c:v>1</c:v>
                </c:pt>
                <c:pt idx="2436">
                  <c:v>1</c:v>
                </c:pt>
                <c:pt idx="2437">
                  <c:v>1</c:v>
                </c:pt>
                <c:pt idx="2438">
                  <c:v>1</c:v>
                </c:pt>
                <c:pt idx="2439">
                  <c:v>1</c:v>
                </c:pt>
                <c:pt idx="2440">
                  <c:v>1</c:v>
                </c:pt>
                <c:pt idx="2441">
                  <c:v>1</c:v>
                </c:pt>
                <c:pt idx="2442">
                  <c:v>1</c:v>
                </c:pt>
                <c:pt idx="2443">
                  <c:v>1</c:v>
                </c:pt>
                <c:pt idx="2444">
                  <c:v>1</c:v>
                </c:pt>
                <c:pt idx="2445">
                  <c:v>1</c:v>
                </c:pt>
                <c:pt idx="2446">
                  <c:v>1</c:v>
                </c:pt>
                <c:pt idx="2447">
                  <c:v>1</c:v>
                </c:pt>
                <c:pt idx="2448">
                  <c:v>1</c:v>
                </c:pt>
                <c:pt idx="2449">
                  <c:v>1</c:v>
                </c:pt>
                <c:pt idx="2450">
                  <c:v>1</c:v>
                </c:pt>
                <c:pt idx="2451">
                  <c:v>1</c:v>
                </c:pt>
                <c:pt idx="2452">
                  <c:v>1</c:v>
                </c:pt>
                <c:pt idx="2453">
                  <c:v>1</c:v>
                </c:pt>
                <c:pt idx="2454">
                  <c:v>1</c:v>
                </c:pt>
                <c:pt idx="2455">
                  <c:v>1</c:v>
                </c:pt>
                <c:pt idx="2456">
                  <c:v>1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1</c:v>
                </c:pt>
                <c:pt idx="2463">
                  <c:v>1</c:v>
                </c:pt>
                <c:pt idx="2464">
                  <c:v>1</c:v>
                </c:pt>
                <c:pt idx="2465">
                  <c:v>1</c:v>
                </c:pt>
                <c:pt idx="2466">
                  <c:v>1</c:v>
                </c:pt>
                <c:pt idx="2467">
                  <c:v>1</c:v>
                </c:pt>
                <c:pt idx="2468">
                  <c:v>1</c:v>
                </c:pt>
                <c:pt idx="2469">
                  <c:v>1</c:v>
                </c:pt>
                <c:pt idx="2470">
                  <c:v>1</c:v>
                </c:pt>
                <c:pt idx="2471">
                  <c:v>1</c:v>
                </c:pt>
                <c:pt idx="2472">
                  <c:v>1</c:v>
                </c:pt>
                <c:pt idx="2473">
                  <c:v>1</c:v>
                </c:pt>
                <c:pt idx="2474">
                  <c:v>1</c:v>
                </c:pt>
                <c:pt idx="2475">
                  <c:v>1</c:v>
                </c:pt>
                <c:pt idx="2476">
                  <c:v>1</c:v>
                </c:pt>
                <c:pt idx="2477">
                  <c:v>1</c:v>
                </c:pt>
                <c:pt idx="2478">
                  <c:v>1</c:v>
                </c:pt>
                <c:pt idx="2479">
                  <c:v>1</c:v>
                </c:pt>
                <c:pt idx="2480">
                  <c:v>1</c:v>
                </c:pt>
                <c:pt idx="2481">
                  <c:v>1</c:v>
                </c:pt>
                <c:pt idx="2482">
                  <c:v>1</c:v>
                </c:pt>
                <c:pt idx="2483">
                  <c:v>1</c:v>
                </c:pt>
                <c:pt idx="2484">
                  <c:v>1</c:v>
                </c:pt>
                <c:pt idx="2485">
                  <c:v>1</c:v>
                </c:pt>
                <c:pt idx="2486">
                  <c:v>1</c:v>
                </c:pt>
                <c:pt idx="2487">
                  <c:v>1</c:v>
                </c:pt>
                <c:pt idx="2488">
                  <c:v>1</c:v>
                </c:pt>
                <c:pt idx="2489">
                  <c:v>1</c:v>
                </c:pt>
                <c:pt idx="2490">
                  <c:v>1</c:v>
                </c:pt>
                <c:pt idx="2491">
                  <c:v>1</c:v>
                </c:pt>
                <c:pt idx="2492">
                  <c:v>1</c:v>
                </c:pt>
                <c:pt idx="2493">
                  <c:v>1</c:v>
                </c:pt>
                <c:pt idx="2494">
                  <c:v>1</c:v>
                </c:pt>
                <c:pt idx="2495">
                  <c:v>1</c:v>
                </c:pt>
                <c:pt idx="2496">
                  <c:v>1</c:v>
                </c:pt>
                <c:pt idx="2497">
                  <c:v>1</c:v>
                </c:pt>
                <c:pt idx="2498">
                  <c:v>1</c:v>
                </c:pt>
                <c:pt idx="2499">
                  <c:v>1</c:v>
                </c:pt>
                <c:pt idx="2500">
                  <c:v>1</c:v>
                </c:pt>
                <c:pt idx="2501">
                  <c:v>1</c:v>
                </c:pt>
                <c:pt idx="2502">
                  <c:v>1</c:v>
                </c:pt>
                <c:pt idx="2503">
                  <c:v>1</c:v>
                </c:pt>
                <c:pt idx="2504">
                  <c:v>1</c:v>
                </c:pt>
                <c:pt idx="2505">
                  <c:v>1</c:v>
                </c:pt>
                <c:pt idx="2506">
                  <c:v>1</c:v>
                </c:pt>
                <c:pt idx="2507">
                  <c:v>1</c:v>
                </c:pt>
                <c:pt idx="2508">
                  <c:v>1</c:v>
                </c:pt>
                <c:pt idx="2509">
                  <c:v>1</c:v>
                </c:pt>
                <c:pt idx="2510">
                  <c:v>1</c:v>
                </c:pt>
                <c:pt idx="2511">
                  <c:v>1</c:v>
                </c:pt>
                <c:pt idx="2512">
                  <c:v>1</c:v>
                </c:pt>
                <c:pt idx="2513">
                  <c:v>1</c:v>
                </c:pt>
                <c:pt idx="2514">
                  <c:v>1</c:v>
                </c:pt>
                <c:pt idx="2515">
                  <c:v>1</c:v>
                </c:pt>
                <c:pt idx="2516">
                  <c:v>1</c:v>
                </c:pt>
                <c:pt idx="2517">
                  <c:v>1</c:v>
                </c:pt>
                <c:pt idx="2518">
                  <c:v>1</c:v>
                </c:pt>
                <c:pt idx="2519">
                  <c:v>1</c:v>
                </c:pt>
                <c:pt idx="2520">
                  <c:v>1</c:v>
                </c:pt>
                <c:pt idx="2521">
                  <c:v>1</c:v>
                </c:pt>
                <c:pt idx="2522">
                  <c:v>1</c:v>
                </c:pt>
                <c:pt idx="2523">
                  <c:v>1</c:v>
                </c:pt>
                <c:pt idx="2524">
                  <c:v>1</c:v>
                </c:pt>
                <c:pt idx="2525">
                  <c:v>1</c:v>
                </c:pt>
                <c:pt idx="2526">
                  <c:v>1</c:v>
                </c:pt>
                <c:pt idx="2527">
                  <c:v>1</c:v>
                </c:pt>
                <c:pt idx="2528">
                  <c:v>1</c:v>
                </c:pt>
                <c:pt idx="2529">
                  <c:v>1</c:v>
                </c:pt>
                <c:pt idx="2530">
                  <c:v>1</c:v>
                </c:pt>
                <c:pt idx="2531">
                  <c:v>1</c:v>
                </c:pt>
                <c:pt idx="2532">
                  <c:v>1</c:v>
                </c:pt>
                <c:pt idx="2533">
                  <c:v>1</c:v>
                </c:pt>
                <c:pt idx="2534">
                  <c:v>1</c:v>
                </c:pt>
                <c:pt idx="2535">
                  <c:v>1</c:v>
                </c:pt>
                <c:pt idx="2536">
                  <c:v>1</c:v>
                </c:pt>
                <c:pt idx="2537">
                  <c:v>1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1</c:v>
                </c:pt>
                <c:pt idx="2542">
                  <c:v>1</c:v>
                </c:pt>
                <c:pt idx="2543">
                  <c:v>1</c:v>
                </c:pt>
                <c:pt idx="2544">
                  <c:v>1</c:v>
                </c:pt>
                <c:pt idx="2545">
                  <c:v>1</c:v>
                </c:pt>
                <c:pt idx="2546">
                  <c:v>1</c:v>
                </c:pt>
                <c:pt idx="2547">
                  <c:v>1</c:v>
                </c:pt>
                <c:pt idx="2548">
                  <c:v>1</c:v>
                </c:pt>
                <c:pt idx="2549">
                  <c:v>1</c:v>
                </c:pt>
                <c:pt idx="2550">
                  <c:v>1</c:v>
                </c:pt>
                <c:pt idx="2551">
                  <c:v>1</c:v>
                </c:pt>
                <c:pt idx="2552">
                  <c:v>1</c:v>
                </c:pt>
                <c:pt idx="2553">
                  <c:v>1</c:v>
                </c:pt>
                <c:pt idx="2554">
                  <c:v>1</c:v>
                </c:pt>
                <c:pt idx="2555">
                  <c:v>1</c:v>
                </c:pt>
                <c:pt idx="2556">
                  <c:v>1</c:v>
                </c:pt>
                <c:pt idx="2557">
                  <c:v>1</c:v>
                </c:pt>
                <c:pt idx="2558">
                  <c:v>1</c:v>
                </c:pt>
                <c:pt idx="2559">
                  <c:v>1</c:v>
                </c:pt>
                <c:pt idx="2560">
                  <c:v>1</c:v>
                </c:pt>
                <c:pt idx="2561">
                  <c:v>1</c:v>
                </c:pt>
                <c:pt idx="2562">
                  <c:v>1</c:v>
                </c:pt>
                <c:pt idx="2563">
                  <c:v>1</c:v>
                </c:pt>
                <c:pt idx="2564">
                  <c:v>1</c:v>
                </c:pt>
                <c:pt idx="2565">
                  <c:v>1</c:v>
                </c:pt>
                <c:pt idx="2566">
                  <c:v>1</c:v>
                </c:pt>
                <c:pt idx="2567">
                  <c:v>1</c:v>
                </c:pt>
                <c:pt idx="2568">
                  <c:v>1</c:v>
                </c:pt>
                <c:pt idx="2569">
                  <c:v>1</c:v>
                </c:pt>
                <c:pt idx="2570">
                  <c:v>1</c:v>
                </c:pt>
                <c:pt idx="2571">
                  <c:v>1</c:v>
                </c:pt>
                <c:pt idx="2572">
                  <c:v>1</c:v>
                </c:pt>
                <c:pt idx="2573">
                  <c:v>1</c:v>
                </c:pt>
                <c:pt idx="2574">
                  <c:v>1</c:v>
                </c:pt>
                <c:pt idx="2575">
                  <c:v>1</c:v>
                </c:pt>
                <c:pt idx="2576">
                  <c:v>1</c:v>
                </c:pt>
                <c:pt idx="2577">
                  <c:v>1</c:v>
                </c:pt>
                <c:pt idx="2578">
                  <c:v>1</c:v>
                </c:pt>
                <c:pt idx="2579">
                  <c:v>1</c:v>
                </c:pt>
                <c:pt idx="2580">
                  <c:v>1</c:v>
                </c:pt>
                <c:pt idx="2581">
                  <c:v>1</c:v>
                </c:pt>
                <c:pt idx="2582">
                  <c:v>1</c:v>
                </c:pt>
                <c:pt idx="2583">
                  <c:v>1</c:v>
                </c:pt>
                <c:pt idx="2584">
                  <c:v>1</c:v>
                </c:pt>
                <c:pt idx="2585">
                  <c:v>1</c:v>
                </c:pt>
                <c:pt idx="2586">
                  <c:v>1</c:v>
                </c:pt>
                <c:pt idx="2587">
                  <c:v>1</c:v>
                </c:pt>
                <c:pt idx="2588">
                  <c:v>1</c:v>
                </c:pt>
                <c:pt idx="2589">
                  <c:v>1</c:v>
                </c:pt>
                <c:pt idx="2590">
                  <c:v>1</c:v>
                </c:pt>
                <c:pt idx="2591">
                  <c:v>1</c:v>
                </c:pt>
                <c:pt idx="2592">
                  <c:v>1</c:v>
                </c:pt>
                <c:pt idx="2593">
                  <c:v>1</c:v>
                </c:pt>
                <c:pt idx="2594">
                  <c:v>1</c:v>
                </c:pt>
                <c:pt idx="2595">
                  <c:v>1</c:v>
                </c:pt>
                <c:pt idx="2596">
                  <c:v>1</c:v>
                </c:pt>
                <c:pt idx="2597">
                  <c:v>1</c:v>
                </c:pt>
                <c:pt idx="2598">
                  <c:v>1</c:v>
                </c:pt>
                <c:pt idx="2599">
                  <c:v>1</c:v>
                </c:pt>
                <c:pt idx="2600">
                  <c:v>1</c:v>
                </c:pt>
                <c:pt idx="2601">
                  <c:v>1</c:v>
                </c:pt>
                <c:pt idx="2602">
                  <c:v>1</c:v>
                </c:pt>
                <c:pt idx="2603">
                  <c:v>1</c:v>
                </c:pt>
                <c:pt idx="2604">
                  <c:v>1</c:v>
                </c:pt>
                <c:pt idx="2605">
                  <c:v>1</c:v>
                </c:pt>
                <c:pt idx="2606">
                  <c:v>1</c:v>
                </c:pt>
                <c:pt idx="2607">
                  <c:v>1</c:v>
                </c:pt>
                <c:pt idx="2608">
                  <c:v>1</c:v>
                </c:pt>
                <c:pt idx="2609">
                  <c:v>1</c:v>
                </c:pt>
                <c:pt idx="2610">
                  <c:v>1</c:v>
                </c:pt>
                <c:pt idx="2611">
                  <c:v>1</c:v>
                </c:pt>
                <c:pt idx="2612">
                  <c:v>1</c:v>
                </c:pt>
                <c:pt idx="2613">
                  <c:v>1</c:v>
                </c:pt>
                <c:pt idx="2614">
                  <c:v>1</c:v>
                </c:pt>
                <c:pt idx="2615">
                  <c:v>1</c:v>
                </c:pt>
                <c:pt idx="2616">
                  <c:v>1</c:v>
                </c:pt>
                <c:pt idx="2617">
                  <c:v>1</c:v>
                </c:pt>
                <c:pt idx="2618">
                  <c:v>1</c:v>
                </c:pt>
                <c:pt idx="2619">
                  <c:v>1</c:v>
                </c:pt>
                <c:pt idx="2620">
                  <c:v>1</c:v>
                </c:pt>
                <c:pt idx="2621">
                  <c:v>1</c:v>
                </c:pt>
                <c:pt idx="2622">
                  <c:v>1</c:v>
                </c:pt>
                <c:pt idx="2623">
                  <c:v>1</c:v>
                </c:pt>
                <c:pt idx="2624">
                  <c:v>1</c:v>
                </c:pt>
                <c:pt idx="2625">
                  <c:v>1</c:v>
                </c:pt>
                <c:pt idx="2626">
                  <c:v>1</c:v>
                </c:pt>
                <c:pt idx="2627">
                  <c:v>1</c:v>
                </c:pt>
                <c:pt idx="2628">
                  <c:v>1</c:v>
                </c:pt>
                <c:pt idx="2629">
                  <c:v>1</c:v>
                </c:pt>
                <c:pt idx="2630">
                  <c:v>1</c:v>
                </c:pt>
                <c:pt idx="2631">
                  <c:v>1</c:v>
                </c:pt>
                <c:pt idx="2632">
                  <c:v>1</c:v>
                </c:pt>
                <c:pt idx="2633">
                  <c:v>1</c:v>
                </c:pt>
                <c:pt idx="2634">
                  <c:v>1</c:v>
                </c:pt>
                <c:pt idx="2635">
                  <c:v>1</c:v>
                </c:pt>
                <c:pt idx="2636">
                  <c:v>1</c:v>
                </c:pt>
                <c:pt idx="2637">
                  <c:v>1</c:v>
                </c:pt>
                <c:pt idx="2638">
                  <c:v>1</c:v>
                </c:pt>
                <c:pt idx="2639">
                  <c:v>1</c:v>
                </c:pt>
                <c:pt idx="2640">
                  <c:v>1</c:v>
                </c:pt>
                <c:pt idx="2641">
                  <c:v>1</c:v>
                </c:pt>
                <c:pt idx="2642">
                  <c:v>1</c:v>
                </c:pt>
                <c:pt idx="2643">
                  <c:v>1</c:v>
                </c:pt>
                <c:pt idx="2644">
                  <c:v>1</c:v>
                </c:pt>
                <c:pt idx="2645">
                  <c:v>1</c:v>
                </c:pt>
                <c:pt idx="2646">
                  <c:v>1</c:v>
                </c:pt>
                <c:pt idx="2647">
                  <c:v>1</c:v>
                </c:pt>
                <c:pt idx="2648">
                  <c:v>1</c:v>
                </c:pt>
                <c:pt idx="2649">
                  <c:v>1</c:v>
                </c:pt>
                <c:pt idx="2650">
                  <c:v>1</c:v>
                </c:pt>
                <c:pt idx="2651">
                  <c:v>1</c:v>
                </c:pt>
                <c:pt idx="2652">
                  <c:v>1</c:v>
                </c:pt>
                <c:pt idx="2653">
                  <c:v>1</c:v>
                </c:pt>
                <c:pt idx="2654">
                  <c:v>1</c:v>
                </c:pt>
                <c:pt idx="2655">
                  <c:v>1</c:v>
                </c:pt>
                <c:pt idx="2656">
                  <c:v>1</c:v>
                </c:pt>
                <c:pt idx="2657">
                  <c:v>1</c:v>
                </c:pt>
                <c:pt idx="2658">
                  <c:v>1</c:v>
                </c:pt>
                <c:pt idx="2659">
                  <c:v>1</c:v>
                </c:pt>
                <c:pt idx="2660">
                  <c:v>1</c:v>
                </c:pt>
                <c:pt idx="2661">
                  <c:v>1</c:v>
                </c:pt>
                <c:pt idx="2662">
                  <c:v>1</c:v>
                </c:pt>
                <c:pt idx="2663">
                  <c:v>1</c:v>
                </c:pt>
                <c:pt idx="2664">
                  <c:v>1</c:v>
                </c:pt>
                <c:pt idx="2665">
                  <c:v>1</c:v>
                </c:pt>
                <c:pt idx="2666">
                  <c:v>1</c:v>
                </c:pt>
                <c:pt idx="2667">
                  <c:v>1</c:v>
                </c:pt>
                <c:pt idx="2668">
                  <c:v>1</c:v>
                </c:pt>
                <c:pt idx="2669">
                  <c:v>1</c:v>
                </c:pt>
                <c:pt idx="2670">
                  <c:v>1</c:v>
                </c:pt>
                <c:pt idx="2671">
                  <c:v>1</c:v>
                </c:pt>
                <c:pt idx="2672">
                  <c:v>1</c:v>
                </c:pt>
                <c:pt idx="2673">
                  <c:v>1</c:v>
                </c:pt>
                <c:pt idx="2674">
                  <c:v>1</c:v>
                </c:pt>
                <c:pt idx="2675">
                  <c:v>1</c:v>
                </c:pt>
                <c:pt idx="2676">
                  <c:v>1</c:v>
                </c:pt>
                <c:pt idx="2677">
                  <c:v>1</c:v>
                </c:pt>
                <c:pt idx="2678">
                  <c:v>1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1</c:v>
                </c:pt>
                <c:pt idx="2683">
                  <c:v>1</c:v>
                </c:pt>
                <c:pt idx="2684">
                  <c:v>1</c:v>
                </c:pt>
                <c:pt idx="2685">
                  <c:v>1</c:v>
                </c:pt>
                <c:pt idx="2686">
                  <c:v>1</c:v>
                </c:pt>
                <c:pt idx="2687">
                  <c:v>1</c:v>
                </c:pt>
                <c:pt idx="2688">
                  <c:v>1</c:v>
                </c:pt>
                <c:pt idx="2689">
                  <c:v>1</c:v>
                </c:pt>
                <c:pt idx="2690">
                  <c:v>1</c:v>
                </c:pt>
                <c:pt idx="2691">
                  <c:v>1</c:v>
                </c:pt>
                <c:pt idx="2692">
                  <c:v>1</c:v>
                </c:pt>
                <c:pt idx="2693">
                  <c:v>1</c:v>
                </c:pt>
                <c:pt idx="2694">
                  <c:v>1</c:v>
                </c:pt>
                <c:pt idx="2695">
                  <c:v>1</c:v>
                </c:pt>
                <c:pt idx="2696">
                  <c:v>1</c:v>
                </c:pt>
                <c:pt idx="2697">
                  <c:v>1</c:v>
                </c:pt>
                <c:pt idx="2698">
                  <c:v>1</c:v>
                </c:pt>
                <c:pt idx="2699">
                  <c:v>1</c:v>
                </c:pt>
                <c:pt idx="2700">
                  <c:v>1</c:v>
                </c:pt>
                <c:pt idx="2701">
                  <c:v>1</c:v>
                </c:pt>
                <c:pt idx="2702">
                  <c:v>1</c:v>
                </c:pt>
                <c:pt idx="2703">
                  <c:v>1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1</c:v>
                </c:pt>
                <c:pt idx="2710">
                  <c:v>1</c:v>
                </c:pt>
                <c:pt idx="2711">
                  <c:v>1</c:v>
                </c:pt>
                <c:pt idx="2712">
                  <c:v>1</c:v>
                </c:pt>
                <c:pt idx="2713">
                  <c:v>1</c:v>
                </c:pt>
                <c:pt idx="2714">
                  <c:v>1</c:v>
                </c:pt>
                <c:pt idx="2715">
                  <c:v>1</c:v>
                </c:pt>
                <c:pt idx="2716">
                  <c:v>1</c:v>
                </c:pt>
                <c:pt idx="2717">
                  <c:v>1</c:v>
                </c:pt>
                <c:pt idx="2718">
                  <c:v>1</c:v>
                </c:pt>
                <c:pt idx="2719">
                  <c:v>1</c:v>
                </c:pt>
                <c:pt idx="2720">
                  <c:v>1</c:v>
                </c:pt>
                <c:pt idx="2721">
                  <c:v>1</c:v>
                </c:pt>
                <c:pt idx="2722">
                  <c:v>1</c:v>
                </c:pt>
                <c:pt idx="2723">
                  <c:v>1</c:v>
                </c:pt>
                <c:pt idx="2724">
                  <c:v>1</c:v>
                </c:pt>
                <c:pt idx="2725">
                  <c:v>1</c:v>
                </c:pt>
                <c:pt idx="2726">
                  <c:v>1</c:v>
                </c:pt>
                <c:pt idx="2727">
                  <c:v>1</c:v>
                </c:pt>
                <c:pt idx="2728">
                  <c:v>1</c:v>
                </c:pt>
                <c:pt idx="2729">
                  <c:v>1</c:v>
                </c:pt>
                <c:pt idx="2730">
                  <c:v>1</c:v>
                </c:pt>
                <c:pt idx="2731">
                  <c:v>1</c:v>
                </c:pt>
                <c:pt idx="2732">
                  <c:v>1</c:v>
                </c:pt>
                <c:pt idx="2733">
                  <c:v>1</c:v>
                </c:pt>
                <c:pt idx="2734">
                  <c:v>1</c:v>
                </c:pt>
                <c:pt idx="2735">
                  <c:v>1</c:v>
                </c:pt>
                <c:pt idx="2736">
                  <c:v>1</c:v>
                </c:pt>
                <c:pt idx="2737">
                  <c:v>1</c:v>
                </c:pt>
                <c:pt idx="2738">
                  <c:v>1</c:v>
                </c:pt>
                <c:pt idx="2739">
                  <c:v>1</c:v>
                </c:pt>
                <c:pt idx="2740">
                  <c:v>1</c:v>
                </c:pt>
                <c:pt idx="2741">
                  <c:v>1</c:v>
                </c:pt>
                <c:pt idx="2742">
                  <c:v>1</c:v>
                </c:pt>
                <c:pt idx="2743">
                  <c:v>1</c:v>
                </c:pt>
                <c:pt idx="2744">
                  <c:v>1</c:v>
                </c:pt>
                <c:pt idx="2745">
                  <c:v>1</c:v>
                </c:pt>
                <c:pt idx="2746">
                  <c:v>1</c:v>
                </c:pt>
                <c:pt idx="2747">
                  <c:v>1</c:v>
                </c:pt>
                <c:pt idx="2748">
                  <c:v>1</c:v>
                </c:pt>
                <c:pt idx="2749">
                  <c:v>1</c:v>
                </c:pt>
                <c:pt idx="2750">
                  <c:v>1</c:v>
                </c:pt>
                <c:pt idx="2751">
                  <c:v>1</c:v>
                </c:pt>
                <c:pt idx="2752">
                  <c:v>1</c:v>
                </c:pt>
                <c:pt idx="2753">
                  <c:v>1</c:v>
                </c:pt>
                <c:pt idx="2754">
                  <c:v>1</c:v>
                </c:pt>
                <c:pt idx="2755">
                  <c:v>1</c:v>
                </c:pt>
                <c:pt idx="2756">
                  <c:v>1</c:v>
                </c:pt>
                <c:pt idx="2757">
                  <c:v>1</c:v>
                </c:pt>
                <c:pt idx="2758">
                  <c:v>1</c:v>
                </c:pt>
                <c:pt idx="2759">
                  <c:v>1</c:v>
                </c:pt>
                <c:pt idx="2760">
                  <c:v>1</c:v>
                </c:pt>
                <c:pt idx="2761">
                  <c:v>1</c:v>
                </c:pt>
                <c:pt idx="2762">
                  <c:v>1</c:v>
                </c:pt>
                <c:pt idx="2763">
                  <c:v>1</c:v>
                </c:pt>
                <c:pt idx="2764">
                  <c:v>1</c:v>
                </c:pt>
                <c:pt idx="2765">
                  <c:v>1</c:v>
                </c:pt>
                <c:pt idx="2766">
                  <c:v>1</c:v>
                </c:pt>
                <c:pt idx="2767">
                  <c:v>1</c:v>
                </c:pt>
                <c:pt idx="2768">
                  <c:v>1</c:v>
                </c:pt>
                <c:pt idx="2769">
                  <c:v>1</c:v>
                </c:pt>
                <c:pt idx="2770">
                  <c:v>1</c:v>
                </c:pt>
                <c:pt idx="2771">
                  <c:v>1</c:v>
                </c:pt>
                <c:pt idx="2772">
                  <c:v>1</c:v>
                </c:pt>
                <c:pt idx="2773">
                  <c:v>1</c:v>
                </c:pt>
                <c:pt idx="2774">
                  <c:v>1</c:v>
                </c:pt>
                <c:pt idx="2775">
                  <c:v>1</c:v>
                </c:pt>
                <c:pt idx="2776">
                  <c:v>1</c:v>
                </c:pt>
                <c:pt idx="2777">
                  <c:v>1</c:v>
                </c:pt>
                <c:pt idx="2778">
                  <c:v>1</c:v>
                </c:pt>
                <c:pt idx="2779">
                  <c:v>1</c:v>
                </c:pt>
                <c:pt idx="2780">
                  <c:v>1</c:v>
                </c:pt>
                <c:pt idx="2781">
                  <c:v>1</c:v>
                </c:pt>
                <c:pt idx="2782">
                  <c:v>1</c:v>
                </c:pt>
                <c:pt idx="2783">
                  <c:v>1</c:v>
                </c:pt>
                <c:pt idx="2784">
                  <c:v>1</c:v>
                </c:pt>
                <c:pt idx="2785">
                  <c:v>1</c:v>
                </c:pt>
                <c:pt idx="2786">
                  <c:v>1</c:v>
                </c:pt>
                <c:pt idx="2787">
                  <c:v>1</c:v>
                </c:pt>
                <c:pt idx="2788">
                  <c:v>1</c:v>
                </c:pt>
                <c:pt idx="2789">
                  <c:v>1</c:v>
                </c:pt>
                <c:pt idx="2790">
                  <c:v>1</c:v>
                </c:pt>
                <c:pt idx="2791">
                  <c:v>1</c:v>
                </c:pt>
                <c:pt idx="2792">
                  <c:v>1</c:v>
                </c:pt>
                <c:pt idx="2793">
                  <c:v>1</c:v>
                </c:pt>
                <c:pt idx="2794">
                  <c:v>1</c:v>
                </c:pt>
                <c:pt idx="2795">
                  <c:v>1</c:v>
                </c:pt>
                <c:pt idx="2796">
                  <c:v>1</c:v>
                </c:pt>
                <c:pt idx="2797">
                  <c:v>1</c:v>
                </c:pt>
                <c:pt idx="2798">
                  <c:v>1</c:v>
                </c:pt>
                <c:pt idx="2799">
                  <c:v>1</c:v>
                </c:pt>
                <c:pt idx="2800">
                  <c:v>1</c:v>
                </c:pt>
                <c:pt idx="2801">
                  <c:v>1</c:v>
                </c:pt>
                <c:pt idx="2802">
                  <c:v>1</c:v>
                </c:pt>
                <c:pt idx="2803">
                  <c:v>1</c:v>
                </c:pt>
                <c:pt idx="2804">
                  <c:v>1</c:v>
                </c:pt>
                <c:pt idx="2805">
                  <c:v>1</c:v>
                </c:pt>
                <c:pt idx="2806">
                  <c:v>1</c:v>
                </c:pt>
                <c:pt idx="2807">
                  <c:v>1</c:v>
                </c:pt>
                <c:pt idx="2808">
                  <c:v>1</c:v>
                </c:pt>
                <c:pt idx="2809">
                  <c:v>1</c:v>
                </c:pt>
                <c:pt idx="2810">
                  <c:v>1</c:v>
                </c:pt>
                <c:pt idx="2811">
                  <c:v>1</c:v>
                </c:pt>
                <c:pt idx="2812">
                  <c:v>1</c:v>
                </c:pt>
                <c:pt idx="2813">
                  <c:v>1</c:v>
                </c:pt>
                <c:pt idx="2814">
                  <c:v>1</c:v>
                </c:pt>
                <c:pt idx="2815">
                  <c:v>1</c:v>
                </c:pt>
                <c:pt idx="2816">
                  <c:v>1</c:v>
                </c:pt>
                <c:pt idx="2817">
                  <c:v>1</c:v>
                </c:pt>
                <c:pt idx="2818">
                  <c:v>1</c:v>
                </c:pt>
                <c:pt idx="2819">
                  <c:v>1</c:v>
                </c:pt>
                <c:pt idx="2820">
                  <c:v>1</c:v>
                </c:pt>
                <c:pt idx="2821">
                  <c:v>1</c:v>
                </c:pt>
                <c:pt idx="2822">
                  <c:v>1</c:v>
                </c:pt>
                <c:pt idx="2823">
                  <c:v>1</c:v>
                </c:pt>
                <c:pt idx="2824">
                  <c:v>1</c:v>
                </c:pt>
                <c:pt idx="2825">
                  <c:v>1</c:v>
                </c:pt>
                <c:pt idx="2826">
                  <c:v>1</c:v>
                </c:pt>
                <c:pt idx="2827">
                  <c:v>1</c:v>
                </c:pt>
                <c:pt idx="2828">
                  <c:v>1</c:v>
                </c:pt>
                <c:pt idx="2829">
                  <c:v>1</c:v>
                </c:pt>
                <c:pt idx="2830">
                  <c:v>1</c:v>
                </c:pt>
                <c:pt idx="2831">
                  <c:v>1</c:v>
                </c:pt>
                <c:pt idx="2832">
                  <c:v>1</c:v>
                </c:pt>
                <c:pt idx="2833">
                  <c:v>1</c:v>
                </c:pt>
                <c:pt idx="2834">
                  <c:v>1</c:v>
                </c:pt>
                <c:pt idx="2835">
                  <c:v>1</c:v>
                </c:pt>
                <c:pt idx="2836">
                  <c:v>1</c:v>
                </c:pt>
                <c:pt idx="2837">
                  <c:v>1</c:v>
                </c:pt>
                <c:pt idx="2838">
                  <c:v>1</c:v>
                </c:pt>
                <c:pt idx="2839">
                  <c:v>1</c:v>
                </c:pt>
                <c:pt idx="2840">
                  <c:v>1</c:v>
                </c:pt>
                <c:pt idx="2841">
                  <c:v>1</c:v>
                </c:pt>
                <c:pt idx="2842">
                  <c:v>1</c:v>
                </c:pt>
                <c:pt idx="2843">
                  <c:v>1</c:v>
                </c:pt>
                <c:pt idx="2844">
                  <c:v>1</c:v>
                </c:pt>
                <c:pt idx="2845">
                  <c:v>1</c:v>
                </c:pt>
                <c:pt idx="2846">
                  <c:v>1</c:v>
                </c:pt>
                <c:pt idx="2847">
                  <c:v>1</c:v>
                </c:pt>
                <c:pt idx="2848">
                  <c:v>1</c:v>
                </c:pt>
                <c:pt idx="2849">
                  <c:v>1</c:v>
                </c:pt>
                <c:pt idx="2850">
                  <c:v>1</c:v>
                </c:pt>
                <c:pt idx="2851">
                  <c:v>1</c:v>
                </c:pt>
                <c:pt idx="2852">
                  <c:v>1</c:v>
                </c:pt>
                <c:pt idx="2853">
                  <c:v>1</c:v>
                </c:pt>
                <c:pt idx="2854">
                  <c:v>1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1</c:v>
                </c:pt>
                <c:pt idx="2859">
                  <c:v>1</c:v>
                </c:pt>
                <c:pt idx="2860">
                  <c:v>1</c:v>
                </c:pt>
                <c:pt idx="2861">
                  <c:v>1</c:v>
                </c:pt>
                <c:pt idx="2862">
                  <c:v>1</c:v>
                </c:pt>
                <c:pt idx="2863">
                  <c:v>1</c:v>
                </c:pt>
                <c:pt idx="2864">
                  <c:v>1</c:v>
                </c:pt>
                <c:pt idx="2865">
                  <c:v>1</c:v>
                </c:pt>
                <c:pt idx="2866">
                  <c:v>1</c:v>
                </c:pt>
                <c:pt idx="2867">
                  <c:v>1</c:v>
                </c:pt>
                <c:pt idx="2868">
                  <c:v>1</c:v>
                </c:pt>
                <c:pt idx="2869">
                  <c:v>1</c:v>
                </c:pt>
                <c:pt idx="2870">
                  <c:v>1</c:v>
                </c:pt>
                <c:pt idx="2871">
                  <c:v>1</c:v>
                </c:pt>
                <c:pt idx="2872">
                  <c:v>1</c:v>
                </c:pt>
                <c:pt idx="2873">
                  <c:v>1</c:v>
                </c:pt>
                <c:pt idx="2874">
                  <c:v>1</c:v>
                </c:pt>
                <c:pt idx="2875">
                  <c:v>1</c:v>
                </c:pt>
                <c:pt idx="2876">
                  <c:v>1</c:v>
                </c:pt>
                <c:pt idx="2877">
                  <c:v>1</c:v>
                </c:pt>
                <c:pt idx="2878">
                  <c:v>1</c:v>
                </c:pt>
                <c:pt idx="2879">
                  <c:v>1</c:v>
                </c:pt>
                <c:pt idx="2880">
                  <c:v>1</c:v>
                </c:pt>
                <c:pt idx="2881">
                  <c:v>1</c:v>
                </c:pt>
                <c:pt idx="2882">
                  <c:v>1</c:v>
                </c:pt>
                <c:pt idx="2883">
                  <c:v>1</c:v>
                </c:pt>
                <c:pt idx="2884">
                  <c:v>1</c:v>
                </c:pt>
                <c:pt idx="2885">
                  <c:v>1</c:v>
                </c:pt>
                <c:pt idx="2886">
                  <c:v>1</c:v>
                </c:pt>
                <c:pt idx="2887">
                  <c:v>1</c:v>
                </c:pt>
                <c:pt idx="2888">
                  <c:v>1</c:v>
                </c:pt>
                <c:pt idx="2889">
                  <c:v>1</c:v>
                </c:pt>
                <c:pt idx="2890">
                  <c:v>1</c:v>
                </c:pt>
                <c:pt idx="2891">
                  <c:v>1</c:v>
                </c:pt>
                <c:pt idx="2892">
                  <c:v>1</c:v>
                </c:pt>
                <c:pt idx="2893">
                  <c:v>1</c:v>
                </c:pt>
                <c:pt idx="2894">
                  <c:v>1</c:v>
                </c:pt>
                <c:pt idx="2895">
                  <c:v>1</c:v>
                </c:pt>
                <c:pt idx="2896">
                  <c:v>1</c:v>
                </c:pt>
                <c:pt idx="2897">
                  <c:v>1</c:v>
                </c:pt>
                <c:pt idx="2898">
                  <c:v>1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</c:v>
                </c:pt>
                <c:pt idx="2903">
                  <c:v>1</c:v>
                </c:pt>
                <c:pt idx="2904">
                  <c:v>1</c:v>
                </c:pt>
                <c:pt idx="2905">
                  <c:v>1</c:v>
                </c:pt>
                <c:pt idx="2906">
                  <c:v>1</c:v>
                </c:pt>
                <c:pt idx="2907">
                  <c:v>1</c:v>
                </c:pt>
                <c:pt idx="2908">
                  <c:v>1</c:v>
                </c:pt>
                <c:pt idx="2909">
                  <c:v>1</c:v>
                </c:pt>
                <c:pt idx="2910">
                  <c:v>1</c:v>
                </c:pt>
                <c:pt idx="2911">
                  <c:v>1</c:v>
                </c:pt>
                <c:pt idx="2912">
                  <c:v>1</c:v>
                </c:pt>
                <c:pt idx="2913">
                  <c:v>1</c:v>
                </c:pt>
                <c:pt idx="2914">
                  <c:v>1</c:v>
                </c:pt>
                <c:pt idx="2915">
                  <c:v>1</c:v>
                </c:pt>
                <c:pt idx="2916">
                  <c:v>1</c:v>
                </c:pt>
                <c:pt idx="2917">
                  <c:v>1</c:v>
                </c:pt>
                <c:pt idx="2918">
                  <c:v>1</c:v>
                </c:pt>
                <c:pt idx="2919">
                  <c:v>1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</c:v>
                </c:pt>
                <c:pt idx="2925">
                  <c:v>1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</c:v>
                </c:pt>
                <c:pt idx="2930">
                  <c:v>1</c:v>
                </c:pt>
                <c:pt idx="2931">
                  <c:v>1</c:v>
                </c:pt>
                <c:pt idx="2932">
                  <c:v>1</c:v>
                </c:pt>
                <c:pt idx="2933">
                  <c:v>1</c:v>
                </c:pt>
                <c:pt idx="2934">
                  <c:v>1</c:v>
                </c:pt>
                <c:pt idx="2935">
                  <c:v>1</c:v>
                </c:pt>
                <c:pt idx="2936">
                  <c:v>1</c:v>
                </c:pt>
                <c:pt idx="2937">
                  <c:v>1</c:v>
                </c:pt>
                <c:pt idx="2938">
                  <c:v>1</c:v>
                </c:pt>
                <c:pt idx="2939">
                  <c:v>1</c:v>
                </c:pt>
                <c:pt idx="2940">
                  <c:v>1</c:v>
                </c:pt>
                <c:pt idx="2941">
                  <c:v>1</c:v>
                </c:pt>
                <c:pt idx="2942">
                  <c:v>1</c:v>
                </c:pt>
                <c:pt idx="2943">
                  <c:v>1</c:v>
                </c:pt>
                <c:pt idx="2944">
                  <c:v>1</c:v>
                </c:pt>
                <c:pt idx="2945">
                  <c:v>1</c:v>
                </c:pt>
                <c:pt idx="2946">
                  <c:v>1</c:v>
                </c:pt>
                <c:pt idx="2947">
                  <c:v>1</c:v>
                </c:pt>
                <c:pt idx="2948">
                  <c:v>1</c:v>
                </c:pt>
                <c:pt idx="2949">
                  <c:v>1</c:v>
                </c:pt>
                <c:pt idx="2950">
                  <c:v>1</c:v>
                </c:pt>
                <c:pt idx="2951">
                  <c:v>1</c:v>
                </c:pt>
                <c:pt idx="2952">
                  <c:v>1</c:v>
                </c:pt>
                <c:pt idx="2953">
                  <c:v>1</c:v>
                </c:pt>
                <c:pt idx="2954">
                  <c:v>1</c:v>
                </c:pt>
                <c:pt idx="2955">
                  <c:v>1</c:v>
                </c:pt>
                <c:pt idx="2956">
                  <c:v>1</c:v>
                </c:pt>
                <c:pt idx="2957">
                  <c:v>1</c:v>
                </c:pt>
                <c:pt idx="2958">
                  <c:v>1</c:v>
                </c:pt>
                <c:pt idx="2959">
                  <c:v>1</c:v>
                </c:pt>
                <c:pt idx="2960">
                  <c:v>1</c:v>
                </c:pt>
                <c:pt idx="2961">
                  <c:v>1</c:v>
                </c:pt>
                <c:pt idx="2962">
                  <c:v>1</c:v>
                </c:pt>
                <c:pt idx="2963">
                  <c:v>1</c:v>
                </c:pt>
                <c:pt idx="2964">
                  <c:v>1</c:v>
                </c:pt>
                <c:pt idx="2965">
                  <c:v>1</c:v>
                </c:pt>
                <c:pt idx="2966">
                  <c:v>1</c:v>
                </c:pt>
                <c:pt idx="2967">
                  <c:v>1</c:v>
                </c:pt>
                <c:pt idx="2968">
                  <c:v>1</c:v>
                </c:pt>
                <c:pt idx="2969">
                  <c:v>1</c:v>
                </c:pt>
                <c:pt idx="2970">
                  <c:v>1</c:v>
                </c:pt>
                <c:pt idx="2971">
                  <c:v>1</c:v>
                </c:pt>
                <c:pt idx="2972">
                  <c:v>1</c:v>
                </c:pt>
                <c:pt idx="2973">
                  <c:v>1</c:v>
                </c:pt>
                <c:pt idx="2974">
                  <c:v>1</c:v>
                </c:pt>
                <c:pt idx="2975">
                  <c:v>1</c:v>
                </c:pt>
                <c:pt idx="2976">
                  <c:v>1</c:v>
                </c:pt>
                <c:pt idx="2977">
                  <c:v>1</c:v>
                </c:pt>
                <c:pt idx="2978">
                  <c:v>1</c:v>
                </c:pt>
                <c:pt idx="2979">
                  <c:v>1</c:v>
                </c:pt>
                <c:pt idx="2980">
                  <c:v>1</c:v>
                </c:pt>
                <c:pt idx="2981">
                  <c:v>1</c:v>
                </c:pt>
                <c:pt idx="2982">
                  <c:v>1</c:v>
                </c:pt>
                <c:pt idx="2983">
                  <c:v>1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1</c:v>
                </c:pt>
                <c:pt idx="2988">
                  <c:v>1</c:v>
                </c:pt>
                <c:pt idx="2989">
                  <c:v>1</c:v>
                </c:pt>
                <c:pt idx="2990">
                  <c:v>1</c:v>
                </c:pt>
                <c:pt idx="2991">
                  <c:v>1</c:v>
                </c:pt>
                <c:pt idx="2992">
                  <c:v>1</c:v>
                </c:pt>
                <c:pt idx="2993">
                  <c:v>1</c:v>
                </c:pt>
                <c:pt idx="2994">
                  <c:v>1</c:v>
                </c:pt>
                <c:pt idx="2995">
                  <c:v>1</c:v>
                </c:pt>
                <c:pt idx="2996">
                  <c:v>1</c:v>
                </c:pt>
                <c:pt idx="2997">
                  <c:v>1</c:v>
                </c:pt>
                <c:pt idx="2998">
                  <c:v>1</c:v>
                </c:pt>
                <c:pt idx="2999">
                  <c:v>1</c:v>
                </c:pt>
                <c:pt idx="3000">
                  <c:v>1</c:v>
                </c:pt>
                <c:pt idx="3001">
                  <c:v>1</c:v>
                </c:pt>
                <c:pt idx="3002">
                  <c:v>1</c:v>
                </c:pt>
                <c:pt idx="3003">
                  <c:v>1</c:v>
                </c:pt>
                <c:pt idx="3004">
                  <c:v>1</c:v>
                </c:pt>
                <c:pt idx="3005">
                  <c:v>1</c:v>
                </c:pt>
                <c:pt idx="3006">
                  <c:v>1</c:v>
                </c:pt>
                <c:pt idx="3007">
                  <c:v>1</c:v>
                </c:pt>
                <c:pt idx="3008">
                  <c:v>1</c:v>
                </c:pt>
                <c:pt idx="3009">
                  <c:v>1</c:v>
                </c:pt>
                <c:pt idx="3010">
                  <c:v>1</c:v>
                </c:pt>
                <c:pt idx="3011">
                  <c:v>1</c:v>
                </c:pt>
                <c:pt idx="3012">
                  <c:v>1</c:v>
                </c:pt>
                <c:pt idx="3013">
                  <c:v>1</c:v>
                </c:pt>
                <c:pt idx="3014">
                  <c:v>1</c:v>
                </c:pt>
                <c:pt idx="3015">
                  <c:v>1</c:v>
                </c:pt>
                <c:pt idx="3016">
                  <c:v>1</c:v>
                </c:pt>
                <c:pt idx="3017">
                  <c:v>1</c:v>
                </c:pt>
                <c:pt idx="3018">
                  <c:v>1</c:v>
                </c:pt>
                <c:pt idx="3019">
                  <c:v>1</c:v>
                </c:pt>
                <c:pt idx="3020">
                  <c:v>1</c:v>
                </c:pt>
                <c:pt idx="3021">
                  <c:v>1</c:v>
                </c:pt>
                <c:pt idx="3022">
                  <c:v>1</c:v>
                </c:pt>
                <c:pt idx="3023">
                  <c:v>1</c:v>
                </c:pt>
                <c:pt idx="3024">
                  <c:v>1</c:v>
                </c:pt>
                <c:pt idx="3025">
                  <c:v>1</c:v>
                </c:pt>
                <c:pt idx="3026">
                  <c:v>1</c:v>
                </c:pt>
                <c:pt idx="3027">
                  <c:v>1</c:v>
                </c:pt>
                <c:pt idx="3028">
                  <c:v>1</c:v>
                </c:pt>
                <c:pt idx="3029">
                  <c:v>1</c:v>
                </c:pt>
                <c:pt idx="3030">
                  <c:v>1</c:v>
                </c:pt>
                <c:pt idx="3031">
                  <c:v>1</c:v>
                </c:pt>
                <c:pt idx="3032">
                  <c:v>1</c:v>
                </c:pt>
                <c:pt idx="3033">
                  <c:v>1</c:v>
                </c:pt>
                <c:pt idx="3034">
                  <c:v>1</c:v>
                </c:pt>
                <c:pt idx="3035">
                  <c:v>1</c:v>
                </c:pt>
                <c:pt idx="3036">
                  <c:v>1</c:v>
                </c:pt>
                <c:pt idx="3037">
                  <c:v>1</c:v>
                </c:pt>
                <c:pt idx="3038">
                  <c:v>1</c:v>
                </c:pt>
                <c:pt idx="3039">
                  <c:v>1</c:v>
                </c:pt>
                <c:pt idx="3040">
                  <c:v>1</c:v>
                </c:pt>
                <c:pt idx="3041">
                  <c:v>1</c:v>
                </c:pt>
                <c:pt idx="3042">
                  <c:v>1</c:v>
                </c:pt>
                <c:pt idx="3043">
                  <c:v>1</c:v>
                </c:pt>
                <c:pt idx="3044">
                  <c:v>1</c:v>
                </c:pt>
                <c:pt idx="3045">
                  <c:v>1</c:v>
                </c:pt>
                <c:pt idx="3046">
                  <c:v>1</c:v>
                </c:pt>
                <c:pt idx="3047">
                  <c:v>1</c:v>
                </c:pt>
                <c:pt idx="3048">
                  <c:v>1</c:v>
                </c:pt>
                <c:pt idx="3049">
                  <c:v>1</c:v>
                </c:pt>
                <c:pt idx="3050">
                  <c:v>1</c:v>
                </c:pt>
                <c:pt idx="3051">
                  <c:v>1</c:v>
                </c:pt>
                <c:pt idx="3052">
                  <c:v>1</c:v>
                </c:pt>
                <c:pt idx="3053">
                  <c:v>1</c:v>
                </c:pt>
                <c:pt idx="3054">
                  <c:v>1</c:v>
                </c:pt>
                <c:pt idx="3055">
                  <c:v>1</c:v>
                </c:pt>
                <c:pt idx="3056">
                  <c:v>1</c:v>
                </c:pt>
                <c:pt idx="3057">
                  <c:v>1</c:v>
                </c:pt>
                <c:pt idx="3058">
                  <c:v>1</c:v>
                </c:pt>
                <c:pt idx="3059">
                  <c:v>1</c:v>
                </c:pt>
                <c:pt idx="3060">
                  <c:v>1</c:v>
                </c:pt>
                <c:pt idx="3061">
                  <c:v>1</c:v>
                </c:pt>
                <c:pt idx="3062">
                  <c:v>1</c:v>
                </c:pt>
                <c:pt idx="3063">
                  <c:v>1</c:v>
                </c:pt>
                <c:pt idx="3064">
                  <c:v>1</c:v>
                </c:pt>
                <c:pt idx="3065">
                  <c:v>1</c:v>
                </c:pt>
                <c:pt idx="3066">
                  <c:v>1</c:v>
                </c:pt>
                <c:pt idx="3067">
                  <c:v>1</c:v>
                </c:pt>
                <c:pt idx="3068">
                  <c:v>1</c:v>
                </c:pt>
                <c:pt idx="3069">
                  <c:v>1</c:v>
                </c:pt>
                <c:pt idx="3070">
                  <c:v>1</c:v>
                </c:pt>
                <c:pt idx="3071">
                  <c:v>1</c:v>
                </c:pt>
                <c:pt idx="3072">
                  <c:v>1</c:v>
                </c:pt>
                <c:pt idx="3073">
                  <c:v>1</c:v>
                </c:pt>
                <c:pt idx="3074">
                  <c:v>1</c:v>
                </c:pt>
                <c:pt idx="3075">
                  <c:v>1</c:v>
                </c:pt>
                <c:pt idx="3076">
                  <c:v>1</c:v>
                </c:pt>
                <c:pt idx="3077">
                  <c:v>1</c:v>
                </c:pt>
                <c:pt idx="3078">
                  <c:v>1</c:v>
                </c:pt>
                <c:pt idx="3079">
                  <c:v>1</c:v>
                </c:pt>
                <c:pt idx="3080">
                  <c:v>1</c:v>
                </c:pt>
                <c:pt idx="3081">
                  <c:v>1</c:v>
                </c:pt>
                <c:pt idx="3082">
                  <c:v>1</c:v>
                </c:pt>
                <c:pt idx="3083">
                  <c:v>1</c:v>
                </c:pt>
                <c:pt idx="3084">
                  <c:v>1</c:v>
                </c:pt>
                <c:pt idx="3085">
                  <c:v>1</c:v>
                </c:pt>
                <c:pt idx="3086">
                  <c:v>1</c:v>
                </c:pt>
                <c:pt idx="3087">
                  <c:v>1</c:v>
                </c:pt>
                <c:pt idx="3088">
                  <c:v>1</c:v>
                </c:pt>
                <c:pt idx="3089">
                  <c:v>1</c:v>
                </c:pt>
                <c:pt idx="3090">
                  <c:v>1</c:v>
                </c:pt>
                <c:pt idx="3091">
                  <c:v>1</c:v>
                </c:pt>
                <c:pt idx="3092">
                  <c:v>1</c:v>
                </c:pt>
                <c:pt idx="3093">
                  <c:v>1</c:v>
                </c:pt>
                <c:pt idx="3094">
                  <c:v>1</c:v>
                </c:pt>
                <c:pt idx="3095">
                  <c:v>1</c:v>
                </c:pt>
                <c:pt idx="3096">
                  <c:v>1</c:v>
                </c:pt>
                <c:pt idx="3097">
                  <c:v>1</c:v>
                </c:pt>
                <c:pt idx="3098">
                  <c:v>1</c:v>
                </c:pt>
                <c:pt idx="3099">
                  <c:v>1</c:v>
                </c:pt>
                <c:pt idx="3100">
                  <c:v>1</c:v>
                </c:pt>
                <c:pt idx="3101">
                  <c:v>1</c:v>
                </c:pt>
                <c:pt idx="3102">
                  <c:v>1</c:v>
                </c:pt>
                <c:pt idx="3103">
                  <c:v>1</c:v>
                </c:pt>
                <c:pt idx="3104">
                  <c:v>1</c:v>
                </c:pt>
                <c:pt idx="3105">
                  <c:v>1</c:v>
                </c:pt>
                <c:pt idx="3106">
                  <c:v>1</c:v>
                </c:pt>
                <c:pt idx="3107">
                  <c:v>1</c:v>
                </c:pt>
                <c:pt idx="3108">
                  <c:v>1</c:v>
                </c:pt>
                <c:pt idx="3109">
                  <c:v>1</c:v>
                </c:pt>
                <c:pt idx="3110">
                  <c:v>1</c:v>
                </c:pt>
                <c:pt idx="3111">
                  <c:v>1</c:v>
                </c:pt>
                <c:pt idx="3112">
                  <c:v>1</c:v>
                </c:pt>
                <c:pt idx="3113">
                  <c:v>1</c:v>
                </c:pt>
                <c:pt idx="3114">
                  <c:v>1</c:v>
                </c:pt>
                <c:pt idx="3115">
                  <c:v>1</c:v>
                </c:pt>
                <c:pt idx="3116">
                  <c:v>1</c:v>
                </c:pt>
                <c:pt idx="3117">
                  <c:v>1</c:v>
                </c:pt>
                <c:pt idx="3118">
                  <c:v>1</c:v>
                </c:pt>
                <c:pt idx="3119">
                  <c:v>1</c:v>
                </c:pt>
                <c:pt idx="3120">
                  <c:v>1</c:v>
                </c:pt>
                <c:pt idx="3121">
                  <c:v>1</c:v>
                </c:pt>
                <c:pt idx="3122">
                  <c:v>1</c:v>
                </c:pt>
                <c:pt idx="3123">
                  <c:v>1</c:v>
                </c:pt>
                <c:pt idx="3124">
                  <c:v>1</c:v>
                </c:pt>
                <c:pt idx="3125">
                  <c:v>1</c:v>
                </c:pt>
                <c:pt idx="3126">
                  <c:v>1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</c:v>
                </c:pt>
                <c:pt idx="3132">
                  <c:v>1</c:v>
                </c:pt>
                <c:pt idx="3133">
                  <c:v>1</c:v>
                </c:pt>
                <c:pt idx="3134">
                  <c:v>1</c:v>
                </c:pt>
                <c:pt idx="3135">
                  <c:v>1</c:v>
                </c:pt>
                <c:pt idx="3136">
                  <c:v>1</c:v>
                </c:pt>
                <c:pt idx="3137">
                  <c:v>1</c:v>
                </c:pt>
                <c:pt idx="3138">
                  <c:v>1</c:v>
                </c:pt>
                <c:pt idx="3139">
                  <c:v>1</c:v>
                </c:pt>
                <c:pt idx="3140">
                  <c:v>1</c:v>
                </c:pt>
                <c:pt idx="3141">
                  <c:v>1</c:v>
                </c:pt>
                <c:pt idx="3142">
                  <c:v>1</c:v>
                </c:pt>
                <c:pt idx="3143">
                  <c:v>1</c:v>
                </c:pt>
                <c:pt idx="3144">
                  <c:v>1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</c:v>
                </c:pt>
                <c:pt idx="3152">
                  <c:v>1</c:v>
                </c:pt>
                <c:pt idx="3153">
                  <c:v>1</c:v>
                </c:pt>
                <c:pt idx="3154">
                  <c:v>1</c:v>
                </c:pt>
                <c:pt idx="3155">
                  <c:v>1</c:v>
                </c:pt>
                <c:pt idx="3156">
                  <c:v>1</c:v>
                </c:pt>
                <c:pt idx="3157">
                  <c:v>1</c:v>
                </c:pt>
                <c:pt idx="3158">
                  <c:v>1</c:v>
                </c:pt>
                <c:pt idx="3159">
                  <c:v>1</c:v>
                </c:pt>
                <c:pt idx="3160">
                  <c:v>1</c:v>
                </c:pt>
                <c:pt idx="3161">
                  <c:v>1</c:v>
                </c:pt>
                <c:pt idx="3162">
                  <c:v>1</c:v>
                </c:pt>
                <c:pt idx="3163">
                  <c:v>1</c:v>
                </c:pt>
                <c:pt idx="3164">
                  <c:v>1</c:v>
                </c:pt>
                <c:pt idx="3165">
                  <c:v>1</c:v>
                </c:pt>
                <c:pt idx="3166">
                  <c:v>1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1</c:v>
                </c:pt>
                <c:pt idx="3172">
                  <c:v>1</c:v>
                </c:pt>
                <c:pt idx="3173">
                  <c:v>1</c:v>
                </c:pt>
                <c:pt idx="3174">
                  <c:v>1</c:v>
                </c:pt>
                <c:pt idx="3175">
                  <c:v>1</c:v>
                </c:pt>
                <c:pt idx="3176">
                  <c:v>1</c:v>
                </c:pt>
                <c:pt idx="3177">
                  <c:v>1</c:v>
                </c:pt>
                <c:pt idx="3178">
                  <c:v>1</c:v>
                </c:pt>
                <c:pt idx="3179">
                  <c:v>1</c:v>
                </c:pt>
                <c:pt idx="3180">
                  <c:v>1</c:v>
                </c:pt>
                <c:pt idx="3181">
                  <c:v>1</c:v>
                </c:pt>
                <c:pt idx="3182">
                  <c:v>1</c:v>
                </c:pt>
                <c:pt idx="3183">
                  <c:v>1</c:v>
                </c:pt>
                <c:pt idx="3184">
                  <c:v>1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1</c:v>
                </c:pt>
                <c:pt idx="3191">
                  <c:v>1</c:v>
                </c:pt>
                <c:pt idx="3192">
                  <c:v>1</c:v>
                </c:pt>
                <c:pt idx="3193">
                  <c:v>1</c:v>
                </c:pt>
                <c:pt idx="3194">
                  <c:v>1</c:v>
                </c:pt>
                <c:pt idx="3195">
                  <c:v>1</c:v>
                </c:pt>
                <c:pt idx="3196">
                  <c:v>1</c:v>
                </c:pt>
                <c:pt idx="3197">
                  <c:v>1</c:v>
                </c:pt>
                <c:pt idx="3198">
                  <c:v>1</c:v>
                </c:pt>
                <c:pt idx="3199">
                  <c:v>1</c:v>
                </c:pt>
                <c:pt idx="3200">
                  <c:v>1</c:v>
                </c:pt>
                <c:pt idx="3201">
                  <c:v>1</c:v>
                </c:pt>
                <c:pt idx="3202">
                  <c:v>1</c:v>
                </c:pt>
                <c:pt idx="3203">
                  <c:v>1</c:v>
                </c:pt>
                <c:pt idx="3204">
                  <c:v>1</c:v>
                </c:pt>
                <c:pt idx="3205">
                  <c:v>1</c:v>
                </c:pt>
                <c:pt idx="3206">
                  <c:v>1</c:v>
                </c:pt>
                <c:pt idx="3207">
                  <c:v>1</c:v>
                </c:pt>
                <c:pt idx="3208">
                  <c:v>1</c:v>
                </c:pt>
                <c:pt idx="3209">
                  <c:v>1</c:v>
                </c:pt>
                <c:pt idx="3210">
                  <c:v>1</c:v>
                </c:pt>
                <c:pt idx="3211">
                  <c:v>1</c:v>
                </c:pt>
                <c:pt idx="3212">
                  <c:v>1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1</c:v>
                </c:pt>
                <c:pt idx="3219">
                  <c:v>1</c:v>
                </c:pt>
                <c:pt idx="3220">
                  <c:v>1</c:v>
                </c:pt>
                <c:pt idx="3221">
                  <c:v>1</c:v>
                </c:pt>
                <c:pt idx="3222">
                  <c:v>1</c:v>
                </c:pt>
                <c:pt idx="3223">
                  <c:v>1</c:v>
                </c:pt>
                <c:pt idx="3224">
                  <c:v>1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1</c:v>
                </c:pt>
                <c:pt idx="3230">
                  <c:v>1</c:v>
                </c:pt>
                <c:pt idx="3231">
                  <c:v>1</c:v>
                </c:pt>
                <c:pt idx="3232">
                  <c:v>1</c:v>
                </c:pt>
                <c:pt idx="3233">
                  <c:v>1</c:v>
                </c:pt>
                <c:pt idx="3234">
                  <c:v>1</c:v>
                </c:pt>
                <c:pt idx="3235">
                  <c:v>1</c:v>
                </c:pt>
                <c:pt idx="3236">
                  <c:v>1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</c:v>
                </c:pt>
                <c:pt idx="3241">
                  <c:v>1</c:v>
                </c:pt>
                <c:pt idx="3242">
                  <c:v>1</c:v>
                </c:pt>
                <c:pt idx="3243">
                  <c:v>1</c:v>
                </c:pt>
                <c:pt idx="3244">
                  <c:v>1</c:v>
                </c:pt>
                <c:pt idx="3245">
                  <c:v>1</c:v>
                </c:pt>
                <c:pt idx="3246">
                  <c:v>1</c:v>
                </c:pt>
                <c:pt idx="3247">
                  <c:v>1</c:v>
                </c:pt>
                <c:pt idx="3248">
                  <c:v>1</c:v>
                </c:pt>
                <c:pt idx="3249">
                  <c:v>1</c:v>
                </c:pt>
                <c:pt idx="3250">
                  <c:v>1</c:v>
                </c:pt>
                <c:pt idx="3251">
                  <c:v>1</c:v>
                </c:pt>
                <c:pt idx="3252">
                  <c:v>1</c:v>
                </c:pt>
                <c:pt idx="3253">
                  <c:v>1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1</c:v>
                </c:pt>
                <c:pt idx="3258">
                  <c:v>1</c:v>
                </c:pt>
                <c:pt idx="3259">
                  <c:v>1</c:v>
                </c:pt>
                <c:pt idx="3260">
                  <c:v>1</c:v>
                </c:pt>
                <c:pt idx="3261">
                  <c:v>1</c:v>
                </c:pt>
                <c:pt idx="3262">
                  <c:v>1</c:v>
                </c:pt>
                <c:pt idx="3263">
                  <c:v>1</c:v>
                </c:pt>
                <c:pt idx="3264">
                  <c:v>1</c:v>
                </c:pt>
                <c:pt idx="3265">
                  <c:v>1</c:v>
                </c:pt>
                <c:pt idx="3266">
                  <c:v>1</c:v>
                </c:pt>
                <c:pt idx="3267">
                  <c:v>1</c:v>
                </c:pt>
                <c:pt idx="3268">
                  <c:v>1</c:v>
                </c:pt>
                <c:pt idx="3269">
                  <c:v>1</c:v>
                </c:pt>
                <c:pt idx="3270">
                  <c:v>1</c:v>
                </c:pt>
                <c:pt idx="3271">
                  <c:v>1</c:v>
                </c:pt>
                <c:pt idx="3272">
                  <c:v>1</c:v>
                </c:pt>
                <c:pt idx="3273">
                  <c:v>1</c:v>
                </c:pt>
                <c:pt idx="3274">
                  <c:v>1</c:v>
                </c:pt>
                <c:pt idx="3275">
                  <c:v>1</c:v>
                </c:pt>
                <c:pt idx="3276">
                  <c:v>1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1</c:v>
                </c:pt>
                <c:pt idx="3281">
                  <c:v>1</c:v>
                </c:pt>
                <c:pt idx="3282">
                  <c:v>1</c:v>
                </c:pt>
                <c:pt idx="3283">
                  <c:v>1</c:v>
                </c:pt>
                <c:pt idx="3284">
                  <c:v>1</c:v>
                </c:pt>
                <c:pt idx="3285">
                  <c:v>1</c:v>
                </c:pt>
                <c:pt idx="3286">
                  <c:v>1</c:v>
                </c:pt>
                <c:pt idx="3287">
                  <c:v>1</c:v>
                </c:pt>
                <c:pt idx="3288">
                  <c:v>1</c:v>
                </c:pt>
                <c:pt idx="3289">
                  <c:v>1</c:v>
                </c:pt>
                <c:pt idx="3290">
                  <c:v>1</c:v>
                </c:pt>
                <c:pt idx="3291">
                  <c:v>1</c:v>
                </c:pt>
                <c:pt idx="3292">
                  <c:v>1</c:v>
                </c:pt>
                <c:pt idx="3293">
                  <c:v>1</c:v>
                </c:pt>
                <c:pt idx="3294">
                  <c:v>1</c:v>
                </c:pt>
                <c:pt idx="3295">
                  <c:v>1</c:v>
                </c:pt>
                <c:pt idx="3296">
                  <c:v>1</c:v>
                </c:pt>
                <c:pt idx="3297">
                  <c:v>1</c:v>
                </c:pt>
                <c:pt idx="3298">
                  <c:v>1</c:v>
                </c:pt>
                <c:pt idx="3299">
                  <c:v>1</c:v>
                </c:pt>
                <c:pt idx="3300">
                  <c:v>1</c:v>
                </c:pt>
                <c:pt idx="3301">
                  <c:v>1</c:v>
                </c:pt>
                <c:pt idx="3302">
                  <c:v>1</c:v>
                </c:pt>
                <c:pt idx="3303">
                  <c:v>1</c:v>
                </c:pt>
                <c:pt idx="3304">
                  <c:v>1</c:v>
                </c:pt>
                <c:pt idx="3305">
                  <c:v>1</c:v>
                </c:pt>
                <c:pt idx="3306">
                  <c:v>1</c:v>
                </c:pt>
                <c:pt idx="3307">
                  <c:v>1</c:v>
                </c:pt>
                <c:pt idx="3308">
                  <c:v>1</c:v>
                </c:pt>
                <c:pt idx="3309">
                  <c:v>1</c:v>
                </c:pt>
                <c:pt idx="3310">
                  <c:v>1</c:v>
                </c:pt>
                <c:pt idx="3311">
                  <c:v>1</c:v>
                </c:pt>
                <c:pt idx="3312">
                  <c:v>1</c:v>
                </c:pt>
                <c:pt idx="3313">
                  <c:v>1</c:v>
                </c:pt>
                <c:pt idx="3314">
                  <c:v>1</c:v>
                </c:pt>
                <c:pt idx="3315">
                  <c:v>1</c:v>
                </c:pt>
                <c:pt idx="3316">
                  <c:v>1</c:v>
                </c:pt>
                <c:pt idx="3317">
                  <c:v>1</c:v>
                </c:pt>
                <c:pt idx="3318">
                  <c:v>1</c:v>
                </c:pt>
                <c:pt idx="3319">
                  <c:v>1</c:v>
                </c:pt>
                <c:pt idx="3320">
                  <c:v>1</c:v>
                </c:pt>
                <c:pt idx="3321">
                  <c:v>1</c:v>
                </c:pt>
                <c:pt idx="3322">
                  <c:v>1</c:v>
                </c:pt>
                <c:pt idx="3323">
                  <c:v>1</c:v>
                </c:pt>
                <c:pt idx="3324">
                  <c:v>1</c:v>
                </c:pt>
                <c:pt idx="3325">
                  <c:v>1</c:v>
                </c:pt>
                <c:pt idx="3326">
                  <c:v>1</c:v>
                </c:pt>
                <c:pt idx="3327">
                  <c:v>1</c:v>
                </c:pt>
                <c:pt idx="3328">
                  <c:v>1</c:v>
                </c:pt>
                <c:pt idx="3329">
                  <c:v>1</c:v>
                </c:pt>
                <c:pt idx="3330">
                  <c:v>1</c:v>
                </c:pt>
                <c:pt idx="3331">
                  <c:v>1</c:v>
                </c:pt>
                <c:pt idx="3332">
                  <c:v>1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</c:v>
                </c:pt>
                <c:pt idx="3337">
                  <c:v>1</c:v>
                </c:pt>
                <c:pt idx="3338">
                  <c:v>1</c:v>
                </c:pt>
                <c:pt idx="3339">
                  <c:v>1</c:v>
                </c:pt>
                <c:pt idx="3340">
                  <c:v>1</c:v>
                </c:pt>
                <c:pt idx="3341">
                  <c:v>1</c:v>
                </c:pt>
                <c:pt idx="3342">
                  <c:v>1</c:v>
                </c:pt>
                <c:pt idx="3343">
                  <c:v>1</c:v>
                </c:pt>
                <c:pt idx="3344">
                  <c:v>1</c:v>
                </c:pt>
                <c:pt idx="3345">
                  <c:v>1</c:v>
                </c:pt>
                <c:pt idx="3346">
                  <c:v>1</c:v>
                </c:pt>
                <c:pt idx="3347">
                  <c:v>1</c:v>
                </c:pt>
                <c:pt idx="3348">
                  <c:v>1</c:v>
                </c:pt>
                <c:pt idx="3349">
                  <c:v>1</c:v>
                </c:pt>
                <c:pt idx="3350">
                  <c:v>1</c:v>
                </c:pt>
                <c:pt idx="3351">
                  <c:v>1</c:v>
                </c:pt>
                <c:pt idx="3352">
                  <c:v>1</c:v>
                </c:pt>
                <c:pt idx="3353">
                  <c:v>1</c:v>
                </c:pt>
                <c:pt idx="3354">
                  <c:v>1</c:v>
                </c:pt>
                <c:pt idx="3355">
                  <c:v>1</c:v>
                </c:pt>
                <c:pt idx="3356">
                  <c:v>1</c:v>
                </c:pt>
                <c:pt idx="3357">
                  <c:v>1</c:v>
                </c:pt>
                <c:pt idx="3358">
                  <c:v>1</c:v>
                </c:pt>
                <c:pt idx="3359">
                  <c:v>1</c:v>
                </c:pt>
                <c:pt idx="3360">
                  <c:v>1</c:v>
                </c:pt>
                <c:pt idx="3361">
                  <c:v>1</c:v>
                </c:pt>
                <c:pt idx="3362">
                  <c:v>1</c:v>
                </c:pt>
                <c:pt idx="3363">
                  <c:v>1</c:v>
                </c:pt>
                <c:pt idx="3364">
                  <c:v>1</c:v>
                </c:pt>
                <c:pt idx="3365">
                  <c:v>1</c:v>
                </c:pt>
                <c:pt idx="3366">
                  <c:v>1</c:v>
                </c:pt>
                <c:pt idx="3367">
                  <c:v>1</c:v>
                </c:pt>
                <c:pt idx="3368">
                  <c:v>1</c:v>
                </c:pt>
                <c:pt idx="3369">
                  <c:v>1</c:v>
                </c:pt>
                <c:pt idx="3370">
                  <c:v>1</c:v>
                </c:pt>
                <c:pt idx="3371">
                  <c:v>1</c:v>
                </c:pt>
                <c:pt idx="3372">
                  <c:v>1</c:v>
                </c:pt>
                <c:pt idx="3373">
                  <c:v>1</c:v>
                </c:pt>
                <c:pt idx="3374">
                  <c:v>1</c:v>
                </c:pt>
                <c:pt idx="3375">
                  <c:v>1</c:v>
                </c:pt>
                <c:pt idx="3376">
                  <c:v>1</c:v>
                </c:pt>
                <c:pt idx="3377">
                  <c:v>1</c:v>
                </c:pt>
                <c:pt idx="3378">
                  <c:v>1</c:v>
                </c:pt>
                <c:pt idx="3379">
                  <c:v>1</c:v>
                </c:pt>
                <c:pt idx="3380">
                  <c:v>1</c:v>
                </c:pt>
                <c:pt idx="3381">
                  <c:v>1</c:v>
                </c:pt>
                <c:pt idx="3382">
                  <c:v>1</c:v>
                </c:pt>
                <c:pt idx="3383">
                  <c:v>1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1</c:v>
                </c:pt>
                <c:pt idx="3388">
                  <c:v>1</c:v>
                </c:pt>
                <c:pt idx="3389">
                  <c:v>1</c:v>
                </c:pt>
                <c:pt idx="3390">
                  <c:v>1</c:v>
                </c:pt>
                <c:pt idx="3391">
                  <c:v>1</c:v>
                </c:pt>
                <c:pt idx="3392">
                  <c:v>1</c:v>
                </c:pt>
                <c:pt idx="3393">
                  <c:v>1</c:v>
                </c:pt>
                <c:pt idx="3394">
                  <c:v>1</c:v>
                </c:pt>
                <c:pt idx="3395">
                  <c:v>1</c:v>
                </c:pt>
                <c:pt idx="3396">
                  <c:v>1</c:v>
                </c:pt>
                <c:pt idx="3397">
                  <c:v>1</c:v>
                </c:pt>
                <c:pt idx="3398">
                  <c:v>1</c:v>
                </c:pt>
                <c:pt idx="3399">
                  <c:v>1</c:v>
                </c:pt>
                <c:pt idx="3400">
                  <c:v>1</c:v>
                </c:pt>
                <c:pt idx="3401">
                  <c:v>1</c:v>
                </c:pt>
                <c:pt idx="3402">
                  <c:v>1</c:v>
                </c:pt>
                <c:pt idx="3403">
                  <c:v>1</c:v>
                </c:pt>
                <c:pt idx="3404">
                  <c:v>1</c:v>
                </c:pt>
                <c:pt idx="3405">
                  <c:v>1</c:v>
                </c:pt>
                <c:pt idx="3406">
                  <c:v>1</c:v>
                </c:pt>
                <c:pt idx="3407">
                  <c:v>1</c:v>
                </c:pt>
                <c:pt idx="3408">
                  <c:v>1</c:v>
                </c:pt>
                <c:pt idx="3409">
                  <c:v>1</c:v>
                </c:pt>
                <c:pt idx="3410">
                  <c:v>1</c:v>
                </c:pt>
                <c:pt idx="3411">
                  <c:v>1</c:v>
                </c:pt>
                <c:pt idx="3412">
                  <c:v>1</c:v>
                </c:pt>
                <c:pt idx="3413">
                  <c:v>1</c:v>
                </c:pt>
                <c:pt idx="3414">
                  <c:v>1</c:v>
                </c:pt>
                <c:pt idx="3415">
                  <c:v>1</c:v>
                </c:pt>
                <c:pt idx="3416">
                  <c:v>1</c:v>
                </c:pt>
                <c:pt idx="3417">
                  <c:v>1</c:v>
                </c:pt>
                <c:pt idx="3418">
                  <c:v>1</c:v>
                </c:pt>
                <c:pt idx="3419">
                  <c:v>1</c:v>
                </c:pt>
                <c:pt idx="3420">
                  <c:v>1</c:v>
                </c:pt>
                <c:pt idx="3421">
                  <c:v>1</c:v>
                </c:pt>
                <c:pt idx="3422">
                  <c:v>1</c:v>
                </c:pt>
                <c:pt idx="3423">
                  <c:v>1</c:v>
                </c:pt>
                <c:pt idx="3424">
                  <c:v>1</c:v>
                </c:pt>
                <c:pt idx="3425">
                  <c:v>1</c:v>
                </c:pt>
                <c:pt idx="3426">
                  <c:v>1</c:v>
                </c:pt>
                <c:pt idx="3427">
                  <c:v>1</c:v>
                </c:pt>
                <c:pt idx="3428">
                  <c:v>1</c:v>
                </c:pt>
                <c:pt idx="3429">
                  <c:v>1</c:v>
                </c:pt>
                <c:pt idx="3430">
                  <c:v>1</c:v>
                </c:pt>
                <c:pt idx="3431">
                  <c:v>1</c:v>
                </c:pt>
                <c:pt idx="3432">
                  <c:v>1</c:v>
                </c:pt>
                <c:pt idx="3433">
                  <c:v>1</c:v>
                </c:pt>
                <c:pt idx="3434">
                  <c:v>1</c:v>
                </c:pt>
                <c:pt idx="3435">
                  <c:v>1</c:v>
                </c:pt>
                <c:pt idx="3436">
                  <c:v>1</c:v>
                </c:pt>
                <c:pt idx="3437">
                  <c:v>1</c:v>
                </c:pt>
                <c:pt idx="3438">
                  <c:v>1</c:v>
                </c:pt>
                <c:pt idx="3439">
                  <c:v>1</c:v>
                </c:pt>
                <c:pt idx="3440">
                  <c:v>1</c:v>
                </c:pt>
                <c:pt idx="3441">
                  <c:v>1</c:v>
                </c:pt>
                <c:pt idx="3442">
                  <c:v>1</c:v>
                </c:pt>
                <c:pt idx="3443">
                  <c:v>1</c:v>
                </c:pt>
                <c:pt idx="3444">
                  <c:v>1</c:v>
                </c:pt>
                <c:pt idx="3445">
                  <c:v>1</c:v>
                </c:pt>
                <c:pt idx="3446">
                  <c:v>1</c:v>
                </c:pt>
                <c:pt idx="3447">
                  <c:v>1</c:v>
                </c:pt>
                <c:pt idx="3448">
                  <c:v>1</c:v>
                </c:pt>
                <c:pt idx="3449">
                  <c:v>1</c:v>
                </c:pt>
                <c:pt idx="3450">
                  <c:v>1</c:v>
                </c:pt>
                <c:pt idx="3451">
                  <c:v>1</c:v>
                </c:pt>
                <c:pt idx="3452">
                  <c:v>1</c:v>
                </c:pt>
                <c:pt idx="3453">
                  <c:v>1</c:v>
                </c:pt>
                <c:pt idx="3454">
                  <c:v>1</c:v>
                </c:pt>
                <c:pt idx="3455">
                  <c:v>1</c:v>
                </c:pt>
                <c:pt idx="3456">
                  <c:v>1</c:v>
                </c:pt>
                <c:pt idx="3457">
                  <c:v>1</c:v>
                </c:pt>
                <c:pt idx="3458">
                  <c:v>1</c:v>
                </c:pt>
                <c:pt idx="3459">
                  <c:v>1</c:v>
                </c:pt>
                <c:pt idx="3460">
                  <c:v>1</c:v>
                </c:pt>
                <c:pt idx="3461">
                  <c:v>1</c:v>
                </c:pt>
                <c:pt idx="3462">
                  <c:v>1</c:v>
                </c:pt>
                <c:pt idx="3463">
                  <c:v>1</c:v>
                </c:pt>
                <c:pt idx="3464">
                  <c:v>1</c:v>
                </c:pt>
                <c:pt idx="3465">
                  <c:v>1</c:v>
                </c:pt>
                <c:pt idx="3466">
                  <c:v>1</c:v>
                </c:pt>
                <c:pt idx="3467">
                  <c:v>1</c:v>
                </c:pt>
                <c:pt idx="3468">
                  <c:v>1</c:v>
                </c:pt>
                <c:pt idx="3469">
                  <c:v>1</c:v>
                </c:pt>
                <c:pt idx="3470">
                  <c:v>1</c:v>
                </c:pt>
                <c:pt idx="3471">
                  <c:v>1</c:v>
                </c:pt>
                <c:pt idx="3472">
                  <c:v>1</c:v>
                </c:pt>
                <c:pt idx="3473">
                  <c:v>1</c:v>
                </c:pt>
                <c:pt idx="3474">
                  <c:v>1</c:v>
                </c:pt>
                <c:pt idx="3475">
                  <c:v>1</c:v>
                </c:pt>
                <c:pt idx="3476">
                  <c:v>1</c:v>
                </c:pt>
                <c:pt idx="3477">
                  <c:v>1</c:v>
                </c:pt>
                <c:pt idx="3478">
                  <c:v>1</c:v>
                </c:pt>
                <c:pt idx="3479">
                  <c:v>1</c:v>
                </c:pt>
                <c:pt idx="3480">
                  <c:v>1</c:v>
                </c:pt>
                <c:pt idx="3481">
                  <c:v>1</c:v>
                </c:pt>
                <c:pt idx="3482">
                  <c:v>1</c:v>
                </c:pt>
                <c:pt idx="3483">
                  <c:v>1</c:v>
                </c:pt>
                <c:pt idx="3484">
                  <c:v>1</c:v>
                </c:pt>
                <c:pt idx="3485">
                  <c:v>1</c:v>
                </c:pt>
                <c:pt idx="3486">
                  <c:v>1</c:v>
                </c:pt>
                <c:pt idx="3487">
                  <c:v>1</c:v>
                </c:pt>
                <c:pt idx="3488">
                  <c:v>1</c:v>
                </c:pt>
                <c:pt idx="3489">
                  <c:v>1</c:v>
                </c:pt>
                <c:pt idx="3490">
                  <c:v>1</c:v>
                </c:pt>
                <c:pt idx="3491">
                  <c:v>1</c:v>
                </c:pt>
                <c:pt idx="3492">
                  <c:v>1</c:v>
                </c:pt>
                <c:pt idx="3493">
                  <c:v>1</c:v>
                </c:pt>
                <c:pt idx="3494">
                  <c:v>1</c:v>
                </c:pt>
                <c:pt idx="3495">
                  <c:v>1</c:v>
                </c:pt>
                <c:pt idx="3496">
                  <c:v>1</c:v>
                </c:pt>
                <c:pt idx="3497">
                  <c:v>1</c:v>
                </c:pt>
                <c:pt idx="3498">
                  <c:v>1</c:v>
                </c:pt>
                <c:pt idx="3499">
                  <c:v>1</c:v>
                </c:pt>
                <c:pt idx="3500">
                  <c:v>1</c:v>
                </c:pt>
                <c:pt idx="3501">
                  <c:v>1</c:v>
                </c:pt>
                <c:pt idx="3502">
                  <c:v>1</c:v>
                </c:pt>
                <c:pt idx="3503">
                  <c:v>1</c:v>
                </c:pt>
                <c:pt idx="3504">
                  <c:v>1</c:v>
                </c:pt>
                <c:pt idx="3505">
                  <c:v>1</c:v>
                </c:pt>
                <c:pt idx="3506">
                  <c:v>1</c:v>
                </c:pt>
                <c:pt idx="3507">
                  <c:v>1</c:v>
                </c:pt>
                <c:pt idx="3508">
                  <c:v>1</c:v>
                </c:pt>
                <c:pt idx="3509">
                  <c:v>1</c:v>
                </c:pt>
                <c:pt idx="3510">
                  <c:v>1</c:v>
                </c:pt>
                <c:pt idx="3511">
                  <c:v>1</c:v>
                </c:pt>
                <c:pt idx="3512">
                  <c:v>1</c:v>
                </c:pt>
                <c:pt idx="3513">
                  <c:v>1</c:v>
                </c:pt>
                <c:pt idx="3514">
                  <c:v>1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1</c:v>
                </c:pt>
                <c:pt idx="3521">
                  <c:v>1</c:v>
                </c:pt>
                <c:pt idx="3522">
                  <c:v>1</c:v>
                </c:pt>
                <c:pt idx="3523">
                  <c:v>1</c:v>
                </c:pt>
                <c:pt idx="3524">
                  <c:v>1</c:v>
                </c:pt>
                <c:pt idx="3525">
                  <c:v>1</c:v>
                </c:pt>
                <c:pt idx="3526">
                  <c:v>1</c:v>
                </c:pt>
                <c:pt idx="3527">
                  <c:v>1</c:v>
                </c:pt>
                <c:pt idx="3528">
                  <c:v>1</c:v>
                </c:pt>
                <c:pt idx="3529">
                  <c:v>1</c:v>
                </c:pt>
                <c:pt idx="3530">
                  <c:v>1</c:v>
                </c:pt>
                <c:pt idx="3531">
                  <c:v>1</c:v>
                </c:pt>
                <c:pt idx="3532">
                  <c:v>1</c:v>
                </c:pt>
                <c:pt idx="3533">
                  <c:v>1</c:v>
                </c:pt>
                <c:pt idx="3534">
                  <c:v>1</c:v>
                </c:pt>
                <c:pt idx="3535">
                  <c:v>1</c:v>
                </c:pt>
                <c:pt idx="3536">
                  <c:v>1</c:v>
                </c:pt>
                <c:pt idx="3537">
                  <c:v>1</c:v>
                </c:pt>
                <c:pt idx="3538">
                  <c:v>1</c:v>
                </c:pt>
                <c:pt idx="3539">
                  <c:v>1</c:v>
                </c:pt>
                <c:pt idx="3540">
                  <c:v>1</c:v>
                </c:pt>
                <c:pt idx="3541">
                  <c:v>1</c:v>
                </c:pt>
                <c:pt idx="3542">
                  <c:v>1</c:v>
                </c:pt>
                <c:pt idx="3543">
                  <c:v>1</c:v>
                </c:pt>
                <c:pt idx="3544">
                  <c:v>1</c:v>
                </c:pt>
                <c:pt idx="3545">
                  <c:v>1</c:v>
                </c:pt>
                <c:pt idx="3546">
                  <c:v>1</c:v>
                </c:pt>
                <c:pt idx="3547">
                  <c:v>1</c:v>
                </c:pt>
                <c:pt idx="3548">
                  <c:v>1</c:v>
                </c:pt>
                <c:pt idx="3549">
                  <c:v>1</c:v>
                </c:pt>
                <c:pt idx="3550">
                  <c:v>1</c:v>
                </c:pt>
                <c:pt idx="3551">
                  <c:v>1</c:v>
                </c:pt>
                <c:pt idx="3552">
                  <c:v>1</c:v>
                </c:pt>
                <c:pt idx="3553">
                  <c:v>1</c:v>
                </c:pt>
                <c:pt idx="3554">
                  <c:v>1</c:v>
                </c:pt>
                <c:pt idx="3555">
                  <c:v>1</c:v>
                </c:pt>
                <c:pt idx="3556">
                  <c:v>1</c:v>
                </c:pt>
                <c:pt idx="3557">
                  <c:v>1</c:v>
                </c:pt>
                <c:pt idx="3558">
                  <c:v>1</c:v>
                </c:pt>
                <c:pt idx="3559">
                  <c:v>1</c:v>
                </c:pt>
                <c:pt idx="3560">
                  <c:v>1</c:v>
                </c:pt>
                <c:pt idx="3561">
                  <c:v>1</c:v>
                </c:pt>
                <c:pt idx="3562">
                  <c:v>1</c:v>
                </c:pt>
                <c:pt idx="3563">
                  <c:v>1</c:v>
                </c:pt>
                <c:pt idx="3564">
                  <c:v>1</c:v>
                </c:pt>
                <c:pt idx="3565">
                  <c:v>1</c:v>
                </c:pt>
                <c:pt idx="3566">
                  <c:v>1</c:v>
                </c:pt>
                <c:pt idx="3567">
                  <c:v>1</c:v>
                </c:pt>
                <c:pt idx="3568">
                  <c:v>1</c:v>
                </c:pt>
                <c:pt idx="3569">
                  <c:v>1</c:v>
                </c:pt>
                <c:pt idx="3570">
                  <c:v>1</c:v>
                </c:pt>
                <c:pt idx="3571">
                  <c:v>1</c:v>
                </c:pt>
                <c:pt idx="3572">
                  <c:v>1</c:v>
                </c:pt>
                <c:pt idx="3573">
                  <c:v>1</c:v>
                </c:pt>
                <c:pt idx="3574">
                  <c:v>1</c:v>
                </c:pt>
                <c:pt idx="3575">
                  <c:v>1</c:v>
                </c:pt>
                <c:pt idx="3576">
                  <c:v>1</c:v>
                </c:pt>
                <c:pt idx="3577">
                  <c:v>1</c:v>
                </c:pt>
                <c:pt idx="3578">
                  <c:v>1</c:v>
                </c:pt>
                <c:pt idx="3579">
                  <c:v>1</c:v>
                </c:pt>
                <c:pt idx="3580">
                  <c:v>1</c:v>
                </c:pt>
                <c:pt idx="3581">
                  <c:v>1</c:v>
                </c:pt>
                <c:pt idx="3582">
                  <c:v>1</c:v>
                </c:pt>
                <c:pt idx="3583">
                  <c:v>1</c:v>
                </c:pt>
                <c:pt idx="3584">
                  <c:v>1</c:v>
                </c:pt>
                <c:pt idx="3585">
                  <c:v>1</c:v>
                </c:pt>
                <c:pt idx="3586">
                  <c:v>1</c:v>
                </c:pt>
                <c:pt idx="3587">
                  <c:v>1</c:v>
                </c:pt>
                <c:pt idx="3588">
                  <c:v>1</c:v>
                </c:pt>
                <c:pt idx="3589">
                  <c:v>1</c:v>
                </c:pt>
                <c:pt idx="3590">
                  <c:v>1</c:v>
                </c:pt>
                <c:pt idx="3591">
                  <c:v>1</c:v>
                </c:pt>
                <c:pt idx="3592">
                  <c:v>1</c:v>
                </c:pt>
                <c:pt idx="3593">
                  <c:v>1</c:v>
                </c:pt>
                <c:pt idx="3594">
                  <c:v>1</c:v>
                </c:pt>
                <c:pt idx="3595">
                  <c:v>1</c:v>
                </c:pt>
                <c:pt idx="3596">
                  <c:v>1</c:v>
                </c:pt>
                <c:pt idx="3597">
                  <c:v>1</c:v>
                </c:pt>
                <c:pt idx="3598">
                  <c:v>1</c:v>
                </c:pt>
                <c:pt idx="3599">
                  <c:v>1</c:v>
                </c:pt>
                <c:pt idx="3600">
                  <c:v>1</c:v>
                </c:pt>
                <c:pt idx="3601">
                  <c:v>1</c:v>
                </c:pt>
                <c:pt idx="3602">
                  <c:v>1</c:v>
                </c:pt>
                <c:pt idx="3603">
                  <c:v>1</c:v>
                </c:pt>
                <c:pt idx="3604">
                  <c:v>1</c:v>
                </c:pt>
                <c:pt idx="3605">
                  <c:v>1</c:v>
                </c:pt>
                <c:pt idx="3606">
                  <c:v>1</c:v>
                </c:pt>
                <c:pt idx="3607">
                  <c:v>1</c:v>
                </c:pt>
                <c:pt idx="3608">
                  <c:v>1</c:v>
                </c:pt>
                <c:pt idx="3609">
                  <c:v>1</c:v>
                </c:pt>
                <c:pt idx="3610">
                  <c:v>1</c:v>
                </c:pt>
                <c:pt idx="3611">
                  <c:v>1</c:v>
                </c:pt>
                <c:pt idx="3612">
                  <c:v>1</c:v>
                </c:pt>
                <c:pt idx="3613">
                  <c:v>1</c:v>
                </c:pt>
                <c:pt idx="3614">
                  <c:v>1</c:v>
                </c:pt>
                <c:pt idx="3615">
                  <c:v>1</c:v>
                </c:pt>
                <c:pt idx="3616">
                  <c:v>1</c:v>
                </c:pt>
                <c:pt idx="3617">
                  <c:v>1</c:v>
                </c:pt>
                <c:pt idx="3618">
                  <c:v>1</c:v>
                </c:pt>
                <c:pt idx="3619">
                  <c:v>1</c:v>
                </c:pt>
                <c:pt idx="3620">
                  <c:v>1</c:v>
                </c:pt>
                <c:pt idx="3621">
                  <c:v>1</c:v>
                </c:pt>
                <c:pt idx="3622">
                  <c:v>1</c:v>
                </c:pt>
                <c:pt idx="3623">
                  <c:v>1</c:v>
                </c:pt>
                <c:pt idx="3624">
                  <c:v>1</c:v>
                </c:pt>
                <c:pt idx="3625">
                  <c:v>1</c:v>
                </c:pt>
                <c:pt idx="3626">
                  <c:v>1</c:v>
                </c:pt>
                <c:pt idx="3627">
                  <c:v>1</c:v>
                </c:pt>
                <c:pt idx="3628">
                  <c:v>1</c:v>
                </c:pt>
                <c:pt idx="3629">
                  <c:v>1</c:v>
                </c:pt>
                <c:pt idx="3630">
                  <c:v>1</c:v>
                </c:pt>
                <c:pt idx="3631">
                  <c:v>1</c:v>
                </c:pt>
                <c:pt idx="3632">
                  <c:v>1</c:v>
                </c:pt>
                <c:pt idx="3633">
                  <c:v>1</c:v>
                </c:pt>
                <c:pt idx="3634">
                  <c:v>1</c:v>
                </c:pt>
                <c:pt idx="3635">
                  <c:v>1</c:v>
                </c:pt>
                <c:pt idx="3636">
                  <c:v>1</c:v>
                </c:pt>
                <c:pt idx="3637">
                  <c:v>1</c:v>
                </c:pt>
                <c:pt idx="3638">
                  <c:v>1</c:v>
                </c:pt>
                <c:pt idx="3639">
                  <c:v>1</c:v>
                </c:pt>
                <c:pt idx="3640">
                  <c:v>1</c:v>
                </c:pt>
                <c:pt idx="3641">
                  <c:v>1</c:v>
                </c:pt>
                <c:pt idx="3642">
                  <c:v>1</c:v>
                </c:pt>
                <c:pt idx="3643">
                  <c:v>1</c:v>
                </c:pt>
                <c:pt idx="3644">
                  <c:v>1</c:v>
                </c:pt>
                <c:pt idx="3645">
                  <c:v>1</c:v>
                </c:pt>
                <c:pt idx="3646">
                  <c:v>1</c:v>
                </c:pt>
                <c:pt idx="3647">
                  <c:v>1</c:v>
                </c:pt>
                <c:pt idx="3648">
                  <c:v>1</c:v>
                </c:pt>
                <c:pt idx="3649">
                  <c:v>1</c:v>
                </c:pt>
                <c:pt idx="3650">
                  <c:v>1</c:v>
                </c:pt>
                <c:pt idx="3651">
                  <c:v>1</c:v>
                </c:pt>
                <c:pt idx="3652">
                  <c:v>1</c:v>
                </c:pt>
                <c:pt idx="3653">
                  <c:v>1</c:v>
                </c:pt>
                <c:pt idx="3654">
                  <c:v>1</c:v>
                </c:pt>
                <c:pt idx="3655">
                  <c:v>1</c:v>
                </c:pt>
                <c:pt idx="3656">
                  <c:v>1</c:v>
                </c:pt>
                <c:pt idx="3657">
                  <c:v>1</c:v>
                </c:pt>
                <c:pt idx="3658">
                  <c:v>1</c:v>
                </c:pt>
                <c:pt idx="3659">
                  <c:v>1</c:v>
                </c:pt>
                <c:pt idx="3660">
                  <c:v>1</c:v>
                </c:pt>
                <c:pt idx="3661">
                  <c:v>1</c:v>
                </c:pt>
                <c:pt idx="3662">
                  <c:v>1</c:v>
                </c:pt>
                <c:pt idx="3663">
                  <c:v>1</c:v>
                </c:pt>
                <c:pt idx="3664">
                  <c:v>1</c:v>
                </c:pt>
                <c:pt idx="3665">
                  <c:v>1</c:v>
                </c:pt>
                <c:pt idx="3666">
                  <c:v>1</c:v>
                </c:pt>
                <c:pt idx="3667">
                  <c:v>1</c:v>
                </c:pt>
                <c:pt idx="3668">
                  <c:v>1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1</c:v>
                </c:pt>
                <c:pt idx="3679">
                  <c:v>1</c:v>
                </c:pt>
                <c:pt idx="3680">
                  <c:v>1</c:v>
                </c:pt>
                <c:pt idx="3681">
                  <c:v>1</c:v>
                </c:pt>
                <c:pt idx="3682">
                  <c:v>1</c:v>
                </c:pt>
                <c:pt idx="3683">
                  <c:v>1</c:v>
                </c:pt>
                <c:pt idx="3684">
                  <c:v>1</c:v>
                </c:pt>
                <c:pt idx="3685">
                  <c:v>1</c:v>
                </c:pt>
                <c:pt idx="3686">
                  <c:v>1</c:v>
                </c:pt>
                <c:pt idx="3687">
                  <c:v>1</c:v>
                </c:pt>
                <c:pt idx="3688">
                  <c:v>1</c:v>
                </c:pt>
                <c:pt idx="3689">
                  <c:v>1</c:v>
                </c:pt>
                <c:pt idx="3690">
                  <c:v>1</c:v>
                </c:pt>
                <c:pt idx="3691">
                  <c:v>1</c:v>
                </c:pt>
                <c:pt idx="3692">
                  <c:v>1</c:v>
                </c:pt>
                <c:pt idx="3693">
                  <c:v>1</c:v>
                </c:pt>
                <c:pt idx="3694">
                  <c:v>1</c:v>
                </c:pt>
                <c:pt idx="3695">
                  <c:v>1</c:v>
                </c:pt>
                <c:pt idx="3696">
                  <c:v>1</c:v>
                </c:pt>
                <c:pt idx="3697">
                  <c:v>1</c:v>
                </c:pt>
                <c:pt idx="3698">
                  <c:v>1</c:v>
                </c:pt>
                <c:pt idx="3699">
                  <c:v>1</c:v>
                </c:pt>
                <c:pt idx="3700">
                  <c:v>1</c:v>
                </c:pt>
                <c:pt idx="3701">
                  <c:v>1</c:v>
                </c:pt>
                <c:pt idx="3702">
                  <c:v>1</c:v>
                </c:pt>
                <c:pt idx="3703">
                  <c:v>1</c:v>
                </c:pt>
                <c:pt idx="3704">
                  <c:v>1</c:v>
                </c:pt>
                <c:pt idx="3705">
                  <c:v>1</c:v>
                </c:pt>
                <c:pt idx="3706">
                  <c:v>1</c:v>
                </c:pt>
                <c:pt idx="3707">
                  <c:v>1</c:v>
                </c:pt>
                <c:pt idx="3708">
                  <c:v>1</c:v>
                </c:pt>
                <c:pt idx="3709">
                  <c:v>1</c:v>
                </c:pt>
                <c:pt idx="3710">
                  <c:v>1</c:v>
                </c:pt>
                <c:pt idx="3711">
                  <c:v>1</c:v>
                </c:pt>
                <c:pt idx="3712">
                  <c:v>1</c:v>
                </c:pt>
                <c:pt idx="3713">
                  <c:v>1</c:v>
                </c:pt>
                <c:pt idx="3714">
                  <c:v>1</c:v>
                </c:pt>
                <c:pt idx="3715">
                  <c:v>1</c:v>
                </c:pt>
                <c:pt idx="3716">
                  <c:v>1</c:v>
                </c:pt>
                <c:pt idx="3717">
                  <c:v>1</c:v>
                </c:pt>
                <c:pt idx="3718">
                  <c:v>1</c:v>
                </c:pt>
                <c:pt idx="3719">
                  <c:v>1</c:v>
                </c:pt>
                <c:pt idx="3720">
                  <c:v>1</c:v>
                </c:pt>
                <c:pt idx="3721">
                  <c:v>1</c:v>
                </c:pt>
                <c:pt idx="3722">
                  <c:v>1</c:v>
                </c:pt>
                <c:pt idx="3723">
                  <c:v>1</c:v>
                </c:pt>
                <c:pt idx="3724">
                  <c:v>1</c:v>
                </c:pt>
                <c:pt idx="3725">
                  <c:v>1</c:v>
                </c:pt>
                <c:pt idx="3726">
                  <c:v>1</c:v>
                </c:pt>
                <c:pt idx="3727">
                  <c:v>1</c:v>
                </c:pt>
                <c:pt idx="3728">
                  <c:v>1</c:v>
                </c:pt>
                <c:pt idx="3729">
                  <c:v>1</c:v>
                </c:pt>
                <c:pt idx="3730">
                  <c:v>1</c:v>
                </c:pt>
                <c:pt idx="3731">
                  <c:v>1</c:v>
                </c:pt>
                <c:pt idx="3732">
                  <c:v>1</c:v>
                </c:pt>
                <c:pt idx="3733">
                  <c:v>1</c:v>
                </c:pt>
                <c:pt idx="3734">
                  <c:v>1</c:v>
                </c:pt>
                <c:pt idx="3735">
                  <c:v>1</c:v>
                </c:pt>
                <c:pt idx="3736">
                  <c:v>1</c:v>
                </c:pt>
                <c:pt idx="3737">
                  <c:v>1</c:v>
                </c:pt>
                <c:pt idx="3738">
                  <c:v>1</c:v>
                </c:pt>
                <c:pt idx="3739">
                  <c:v>1</c:v>
                </c:pt>
                <c:pt idx="3740">
                  <c:v>1</c:v>
                </c:pt>
                <c:pt idx="3741">
                  <c:v>1</c:v>
                </c:pt>
                <c:pt idx="3742">
                  <c:v>1</c:v>
                </c:pt>
                <c:pt idx="3743">
                  <c:v>1</c:v>
                </c:pt>
                <c:pt idx="3744">
                  <c:v>1</c:v>
                </c:pt>
                <c:pt idx="3745">
                  <c:v>1</c:v>
                </c:pt>
                <c:pt idx="3746">
                  <c:v>1</c:v>
                </c:pt>
                <c:pt idx="3747">
                  <c:v>1</c:v>
                </c:pt>
                <c:pt idx="3748">
                  <c:v>1</c:v>
                </c:pt>
                <c:pt idx="3749">
                  <c:v>1</c:v>
                </c:pt>
                <c:pt idx="3750">
                  <c:v>1</c:v>
                </c:pt>
                <c:pt idx="3751">
                  <c:v>1</c:v>
                </c:pt>
                <c:pt idx="3752">
                  <c:v>1</c:v>
                </c:pt>
                <c:pt idx="3753">
                  <c:v>1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1</c:v>
                </c:pt>
                <c:pt idx="3761">
                  <c:v>1</c:v>
                </c:pt>
                <c:pt idx="3762">
                  <c:v>1</c:v>
                </c:pt>
                <c:pt idx="3763">
                  <c:v>1</c:v>
                </c:pt>
                <c:pt idx="3764">
                  <c:v>1</c:v>
                </c:pt>
                <c:pt idx="3765">
                  <c:v>1</c:v>
                </c:pt>
                <c:pt idx="3766">
                  <c:v>1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</c:v>
                </c:pt>
                <c:pt idx="3771">
                  <c:v>1</c:v>
                </c:pt>
                <c:pt idx="3772">
                  <c:v>1</c:v>
                </c:pt>
                <c:pt idx="3773">
                  <c:v>1</c:v>
                </c:pt>
                <c:pt idx="3774">
                  <c:v>1</c:v>
                </c:pt>
                <c:pt idx="3775">
                  <c:v>1</c:v>
                </c:pt>
                <c:pt idx="3776">
                  <c:v>1</c:v>
                </c:pt>
                <c:pt idx="3777">
                  <c:v>1</c:v>
                </c:pt>
                <c:pt idx="3778">
                  <c:v>1</c:v>
                </c:pt>
                <c:pt idx="3779">
                  <c:v>1</c:v>
                </c:pt>
                <c:pt idx="3780">
                  <c:v>1</c:v>
                </c:pt>
                <c:pt idx="3781">
                  <c:v>1</c:v>
                </c:pt>
                <c:pt idx="3782">
                  <c:v>1</c:v>
                </c:pt>
                <c:pt idx="3783">
                  <c:v>1</c:v>
                </c:pt>
                <c:pt idx="3784">
                  <c:v>1</c:v>
                </c:pt>
                <c:pt idx="3785">
                  <c:v>1</c:v>
                </c:pt>
                <c:pt idx="3786">
                  <c:v>1</c:v>
                </c:pt>
                <c:pt idx="3787">
                  <c:v>1</c:v>
                </c:pt>
                <c:pt idx="3788">
                  <c:v>1</c:v>
                </c:pt>
                <c:pt idx="3789">
                  <c:v>1</c:v>
                </c:pt>
                <c:pt idx="3790">
                  <c:v>1</c:v>
                </c:pt>
                <c:pt idx="3791">
                  <c:v>1</c:v>
                </c:pt>
                <c:pt idx="3792">
                  <c:v>1</c:v>
                </c:pt>
                <c:pt idx="3793">
                  <c:v>1</c:v>
                </c:pt>
                <c:pt idx="3794">
                  <c:v>1</c:v>
                </c:pt>
                <c:pt idx="3795">
                  <c:v>1</c:v>
                </c:pt>
                <c:pt idx="3796">
                  <c:v>1</c:v>
                </c:pt>
                <c:pt idx="3797">
                  <c:v>1</c:v>
                </c:pt>
                <c:pt idx="3798">
                  <c:v>1</c:v>
                </c:pt>
                <c:pt idx="3799">
                  <c:v>1</c:v>
                </c:pt>
                <c:pt idx="3800">
                  <c:v>1</c:v>
                </c:pt>
                <c:pt idx="3801">
                  <c:v>1</c:v>
                </c:pt>
                <c:pt idx="3802">
                  <c:v>1</c:v>
                </c:pt>
                <c:pt idx="3803">
                  <c:v>1</c:v>
                </c:pt>
                <c:pt idx="3804">
                  <c:v>1</c:v>
                </c:pt>
                <c:pt idx="3805">
                  <c:v>1</c:v>
                </c:pt>
                <c:pt idx="3806">
                  <c:v>1</c:v>
                </c:pt>
                <c:pt idx="3807">
                  <c:v>1</c:v>
                </c:pt>
                <c:pt idx="3808">
                  <c:v>1</c:v>
                </c:pt>
                <c:pt idx="3809">
                  <c:v>1</c:v>
                </c:pt>
                <c:pt idx="3810">
                  <c:v>1</c:v>
                </c:pt>
                <c:pt idx="3811">
                  <c:v>1</c:v>
                </c:pt>
                <c:pt idx="3812">
                  <c:v>1</c:v>
                </c:pt>
                <c:pt idx="3813">
                  <c:v>1</c:v>
                </c:pt>
                <c:pt idx="3814">
                  <c:v>1</c:v>
                </c:pt>
                <c:pt idx="3815">
                  <c:v>1</c:v>
                </c:pt>
                <c:pt idx="3816">
                  <c:v>1</c:v>
                </c:pt>
                <c:pt idx="3817">
                  <c:v>1</c:v>
                </c:pt>
                <c:pt idx="3818">
                  <c:v>1</c:v>
                </c:pt>
                <c:pt idx="3819">
                  <c:v>1</c:v>
                </c:pt>
                <c:pt idx="3820">
                  <c:v>1</c:v>
                </c:pt>
                <c:pt idx="3821">
                  <c:v>1</c:v>
                </c:pt>
                <c:pt idx="3822">
                  <c:v>1</c:v>
                </c:pt>
                <c:pt idx="3823">
                  <c:v>1</c:v>
                </c:pt>
                <c:pt idx="3824">
                  <c:v>1</c:v>
                </c:pt>
                <c:pt idx="3825">
                  <c:v>1</c:v>
                </c:pt>
                <c:pt idx="3826">
                  <c:v>1</c:v>
                </c:pt>
                <c:pt idx="3827">
                  <c:v>1</c:v>
                </c:pt>
                <c:pt idx="3828">
                  <c:v>1</c:v>
                </c:pt>
                <c:pt idx="3829">
                  <c:v>1</c:v>
                </c:pt>
                <c:pt idx="3830">
                  <c:v>1</c:v>
                </c:pt>
                <c:pt idx="3831">
                  <c:v>1</c:v>
                </c:pt>
                <c:pt idx="3832">
                  <c:v>1</c:v>
                </c:pt>
                <c:pt idx="3833">
                  <c:v>1</c:v>
                </c:pt>
                <c:pt idx="3834">
                  <c:v>1</c:v>
                </c:pt>
                <c:pt idx="3835">
                  <c:v>1</c:v>
                </c:pt>
                <c:pt idx="3836">
                  <c:v>1</c:v>
                </c:pt>
                <c:pt idx="3837">
                  <c:v>1</c:v>
                </c:pt>
                <c:pt idx="3838">
                  <c:v>1</c:v>
                </c:pt>
                <c:pt idx="3839">
                  <c:v>1</c:v>
                </c:pt>
                <c:pt idx="3840">
                  <c:v>1</c:v>
                </c:pt>
                <c:pt idx="3841">
                  <c:v>1</c:v>
                </c:pt>
                <c:pt idx="3842">
                  <c:v>1</c:v>
                </c:pt>
                <c:pt idx="3843">
                  <c:v>1</c:v>
                </c:pt>
                <c:pt idx="3844">
                  <c:v>1</c:v>
                </c:pt>
                <c:pt idx="3845">
                  <c:v>1</c:v>
                </c:pt>
                <c:pt idx="3846">
                  <c:v>1</c:v>
                </c:pt>
                <c:pt idx="3847">
                  <c:v>1</c:v>
                </c:pt>
                <c:pt idx="3848">
                  <c:v>1</c:v>
                </c:pt>
                <c:pt idx="3849">
                  <c:v>1</c:v>
                </c:pt>
                <c:pt idx="3850">
                  <c:v>1</c:v>
                </c:pt>
                <c:pt idx="3851">
                  <c:v>1</c:v>
                </c:pt>
                <c:pt idx="3852">
                  <c:v>1</c:v>
                </c:pt>
                <c:pt idx="3853">
                  <c:v>1</c:v>
                </c:pt>
                <c:pt idx="3854">
                  <c:v>1</c:v>
                </c:pt>
                <c:pt idx="3855">
                  <c:v>1</c:v>
                </c:pt>
                <c:pt idx="3856">
                  <c:v>1</c:v>
                </c:pt>
                <c:pt idx="3857">
                  <c:v>1</c:v>
                </c:pt>
                <c:pt idx="3858">
                  <c:v>1</c:v>
                </c:pt>
                <c:pt idx="3859">
                  <c:v>1</c:v>
                </c:pt>
                <c:pt idx="3860">
                  <c:v>1</c:v>
                </c:pt>
                <c:pt idx="3861">
                  <c:v>1</c:v>
                </c:pt>
                <c:pt idx="3862">
                  <c:v>1</c:v>
                </c:pt>
                <c:pt idx="3863">
                  <c:v>1</c:v>
                </c:pt>
                <c:pt idx="3864">
                  <c:v>1</c:v>
                </c:pt>
                <c:pt idx="3865">
                  <c:v>1</c:v>
                </c:pt>
                <c:pt idx="3866">
                  <c:v>1</c:v>
                </c:pt>
                <c:pt idx="3867">
                  <c:v>1</c:v>
                </c:pt>
                <c:pt idx="3868">
                  <c:v>1</c:v>
                </c:pt>
                <c:pt idx="3869">
                  <c:v>1</c:v>
                </c:pt>
                <c:pt idx="3870">
                  <c:v>1</c:v>
                </c:pt>
                <c:pt idx="3871">
                  <c:v>1</c:v>
                </c:pt>
                <c:pt idx="3872">
                  <c:v>1</c:v>
                </c:pt>
                <c:pt idx="3873">
                  <c:v>1</c:v>
                </c:pt>
                <c:pt idx="3874">
                  <c:v>1</c:v>
                </c:pt>
                <c:pt idx="3875">
                  <c:v>1</c:v>
                </c:pt>
                <c:pt idx="3876">
                  <c:v>1</c:v>
                </c:pt>
                <c:pt idx="3877">
                  <c:v>1</c:v>
                </c:pt>
                <c:pt idx="3878">
                  <c:v>1</c:v>
                </c:pt>
                <c:pt idx="3879">
                  <c:v>1</c:v>
                </c:pt>
                <c:pt idx="3880">
                  <c:v>1</c:v>
                </c:pt>
                <c:pt idx="3881">
                  <c:v>1</c:v>
                </c:pt>
                <c:pt idx="3882">
                  <c:v>1</c:v>
                </c:pt>
                <c:pt idx="3883">
                  <c:v>1</c:v>
                </c:pt>
                <c:pt idx="3884">
                  <c:v>1</c:v>
                </c:pt>
                <c:pt idx="3885">
                  <c:v>1</c:v>
                </c:pt>
                <c:pt idx="3886">
                  <c:v>1</c:v>
                </c:pt>
                <c:pt idx="3887">
                  <c:v>1</c:v>
                </c:pt>
                <c:pt idx="3888">
                  <c:v>1</c:v>
                </c:pt>
                <c:pt idx="3889">
                  <c:v>1</c:v>
                </c:pt>
                <c:pt idx="3890">
                  <c:v>1</c:v>
                </c:pt>
                <c:pt idx="3891">
                  <c:v>1</c:v>
                </c:pt>
                <c:pt idx="3892">
                  <c:v>1</c:v>
                </c:pt>
                <c:pt idx="3893">
                  <c:v>1</c:v>
                </c:pt>
                <c:pt idx="3894">
                  <c:v>1</c:v>
                </c:pt>
                <c:pt idx="3895">
                  <c:v>1</c:v>
                </c:pt>
                <c:pt idx="3896">
                  <c:v>1</c:v>
                </c:pt>
                <c:pt idx="3897">
                  <c:v>1</c:v>
                </c:pt>
                <c:pt idx="3898">
                  <c:v>1</c:v>
                </c:pt>
                <c:pt idx="3899">
                  <c:v>1</c:v>
                </c:pt>
                <c:pt idx="3900">
                  <c:v>1</c:v>
                </c:pt>
                <c:pt idx="3901">
                  <c:v>1</c:v>
                </c:pt>
                <c:pt idx="3902">
                  <c:v>1</c:v>
                </c:pt>
                <c:pt idx="3903">
                  <c:v>1</c:v>
                </c:pt>
                <c:pt idx="3904">
                  <c:v>1</c:v>
                </c:pt>
                <c:pt idx="3905">
                  <c:v>1</c:v>
                </c:pt>
                <c:pt idx="3906">
                  <c:v>1</c:v>
                </c:pt>
                <c:pt idx="3907">
                  <c:v>1</c:v>
                </c:pt>
                <c:pt idx="3908">
                  <c:v>1</c:v>
                </c:pt>
                <c:pt idx="3909">
                  <c:v>1</c:v>
                </c:pt>
                <c:pt idx="3910">
                  <c:v>1</c:v>
                </c:pt>
                <c:pt idx="3911">
                  <c:v>1</c:v>
                </c:pt>
                <c:pt idx="3912">
                  <c:v>1</c:v>
                </c:pt>
                <c:pt idx="3913">
                  <c:v>1</c:v>
                </c:pt>
                <c:pt idx="3914">
                  <c:v>1</c:v>
                </c:pt>
                <c:pt idx="3915">
                  <c:v>1</c:v>
                </c:pt>
                <c:pt idx="3916">
                  <c:v>1</c:v>
                </c:pt>
                <c:pt idx="3917">
                  <c:v>1</c:v>
                </c:pt>
                <c:pt idx="3918">
                  <c:v>1</c:v>
                </c:pt>
                <c:pt idx="3919">
                  <c:v>1</c:v>
                </c:pt>
                <c:pt idx="3920">
                  <c:v>1</c:v>
                </c:pt>
                <c:pt idx="3921">
                  <c:v>1</c:v>
                </c:pt>
                <c:pt idx="3922">
                  <c:v>1</c:v>
                </c:pt>
                <c:pt idx="3923">
                  <c:v>1</c:v>
                </c:pt>
                <c:pt idx="3924">
                  <c:v>1</c:v>
                </c:pt>
                <c:pt idx="3925">
                  <c:v>1</c:v>
                </c:pt>
                <c:pt idx="3926">
                  <c:v>1</c:v>
                </c:pt>
                <c:pt idx="3927">
                  <c:v>1</c:v>
                </c:pt>
                <c:pt idx="3928">
                  <c:v>1</c:v>
                </c:pt>
                <c:pt idx="3929">
                  <c:v>1</c:v>
                </c:pt>
                <c:pt idx="3930">
                  <c:v>1</c:v>
                </c:pt>
                <c:pt idx="3931">
                  <c:v>1</c:v>
                </c:pt>
                <c:pt idx="3932">
                  <c:v>1</c:v>
                </c:pt>
                <c:pt idx="3933">
                  <c:v>1</c:v>
                </c:pt>
                <c:pt idx="3934">
                  <c:v>1</c:v>
                </c:pt>
                <c:pt idx="3935">
                  <c:v>1</c:v>
                </c:pt>
                <c:pt idx="3936">
                  <c:v>1</c:v>
                </c:pt>
                <c:pt idx="3937">
                  <c:v>1</c:v>
                </c:pt>
                <c:pt idx="3938">
                  <c:v>1</c:v>
                </c:pt>
                <c:pt idx="3939">
                  <c:v>1</c:v>
                </c:pt>
                <c:pt idx="3940">
                  <c:v>1</c:v>
                </c:pt>
                <c:pt idx="3941">
                  <c:v>1</c:v>
                </c:pt>
                <c:pt idx="3942">
                  <c:v>1</c:v>
                </c:pt>
                <c:pt idx="3943">
                  <c:v>1</c:v>
                </c:pt>
                <c:pt idx="3944">
                  <c:v>1</c:v>
                </c:pt>
                <c:pt idx="3945">
                  <c:v>1</c:v>
                </c:pt>
                <c:pt idx="3946">
                  <c:v>1</c:v>
                </c:pt>
                <c:pt idx="3947">
                  <c:v>1</c:v>
                </c:pt>
                <c:pt idx="3948">
                  <c:v>1</c:v>
                </c:pt>
                <c:pt idx="3949">
                  <c:v>1</c:v>
                </c:pt>
                <c:pt idx="3950">
                  <c:v>1</c:v>
                </c:pt>
                <c:pt idx="3951">
                  <c:v>1</c:v>
                </c:pt>
                <c:pt idx="3952">
                  <c:v>1</c:v>
                </c:pt>
                <c:pt idx="3953">
                  <c:v>1</c:v>
                </c:pt>
                <c:pt idx="3954">
                  <c:v>1</c:v>
                </c:pt>
                <c:pt idx="3955">
                  <c:v>1</c:v>
                </c:pt>
                <c:pt idx="3956">
                  <c:v>1</c:v>
                </c:pt>
                <c:pt idx="3957">
                  <c:v>1</c:v>
                </c:pt>
                <c:pt idx="3958">
                  <c:v>1</c:v>
                </c:pt>
                <c:pt idx="3959">
                  <c:v>1</c:v>
                </c:pt>
                <c:pt idx="3960">
                  <c:v>1</c:v>
                </c:pt>
                <c:pt idx="3961">
                  <c:v>1</c:v>
                </c:pt>
                <c:pt idx="3962">
                  <c:v>1</c:v>
                </c:pt>
                <c:pt idx="3963">
                  <c:v>1</c:v>
                </c:pt>
                <c:pt idx="3964">
                  <c:v>1</c:v>
                </c:pt>
                <c:pt idx="3965">
                  <c:v>1</c:v>
                </c:pt>
                <c:pt idx="3966">
                  <c:v>1</c:v>
                </c:pt>
                <c:pt idx="3967">
                  <c:v>1</c:v>
                </c:pt>
                <c:pt idx="3968">
                  <c:v>1</c:v>
                </c:pt>
                <c:pt idx="3969">
                  <c:v>1</c:v>
                </c:pt>
                <c:pt idx="3970">
                  <c:v>1</c:v>
                </c:pt>
                <c:pt idx="3971">
                  <c:v>1</c:v>
                </c:pt>
                <c:pt idx="3972">
                  <c:v>1</c:v>
                </c:pt>
                <c:pt idx="3973">
                  <c:v>1</c:v>
                </c:pt>
                <c:pt idx="3974">
                  <c:v>1</c:v>
                </c:pt>
                <c:pt idx="3975">
                  <c:v>1</c:v>
                </c:pt>
                <c:pt idx="3976">
                  <c:v>1</c:v>
                </c:pt>
                <c:pt idx="3977">
                  <c:v>1</c:v>
                </c:pt>
                <c:pt idx="3978">
                  <c:v>1</c:v>
                </c:pt>
                <c:pt idx="3979">
                  <c:v>1</c:v>
                </c:pt>
                <c:pt idx="3980">
                  <c:v>1</c:v>
                </c:pt>
                <c:pt idx="3981">
                  <c:v>1</c:v>
                </c:pt>
                <c:pt idx="3982">
                  <c:v>1</c:v>
                </c:pt>
                <c:pt idx="3983">
                  <c:v>1</c:v>
                </c:pt>
                <c:pt idx="3984">
                  <c:v>1</c:v>
                </c:pt>
                <c:pt idx="3985">
                  <c:v>1</c:v>
                </c:pt>
                <c:pt idx="3986">
                  <c:v>1</c:v>
                </c:pt>
                <c:pt idx="3987">
                  <c:v>1</c:v>
                </c:pt>
                <c:pt idx="3988">
                  <c:v>1</c:v>
                </c:pt>
                <c:pt idx="3989">
                  <c:v>1</c:v>
                </c:pt>
                <c:pt idx="3990">
                  <c:v>1</c:v>
                </c:pt>
                <c:pt idx="3991">
                  <c:v>1</c:v>
                </c:pt>
                <c:pt idx="3992">
                  <c:v>1</c:v>
                </c:pt>
                <c:pt idx="3993">
                  <c:v>1</c:v>
                </c:pt>
                <c:pt idx="3994">
                  <c:v>1</c:v>
                </c:pt>
                <c:pt idx="3995">
                  <c:v>1</c:v>
                </c:pt>
                <c:pt idx="3996">
                  <c:v>1</c:v>
                </c:pt>
                <c:pt idx="3997">
                  <c:v>1</c:v>
                </c:pt>
                <c:pt idx="3998">
                  <c:v>1</c:v>
                </c:pt>
                <c:pt idx="3999">
                  <c:v>1</c:v>
                </c:pt>
                <c:pt idx="4000">
                  <c:v>1</c:v>
                </c:pt>
                <c:pt idx="4001">
                  <c:v>1</c:v>
                </c:pt>
                <c:pt idx="4002">
                  <c:v>1</c:v>
                </c:pt>
                <c:pt idx="4003">
                  <c:v>1</c:v>
                </c:pt>
                <c:pt idx="4004">
                  <c:v>1</c:v>
                </c:pt>
                <c:pt idx="4005">
                  <c:v>1</c:v>
                </c:pt>
                <c:pt idx="4006">
                  <c:v>1</c:v>
                </c:pt>
                <c:pt idx="4007">
                  <c:v>1</c:v>
                </c:pt>
                <c:pt idx="4008">
                  <c:v>1</c:v>
                </c:pt>
                <c:pt idx="4009">
                  <c:v>1</c:v>
                </c:pt>
                <c:pt idx="4010">
                  <c:v>1</c:v>
                </c:pt>
                <c:pt idx="4011">
                  <c:v>1</c:v>
                </c:pt>
                <c:pt idx="4012">
                  <c:v>1</c:v>
                </c:pt>
                <c:pt idx="4013">
                  <c:v>1</c:v>
                </c:pt>
                <c:pt idx="4014">
                  <c:v>1</c:v>
                </c:pt>
                <c:pt idx="4015">
                  <c:v>1</c:v>
                </c:pt>
                <c:pt idx="4016">
                  <c:v>1</c:v>
                </c:pt>
                <c:pt idx="4017">
                  <c:v>1</c:v>
                </c:pt>
                <c:pt idx="4018">
                  <c:v>1</c:v>
                </c:pt>
                <c:pt idx="4019">
                  <c:v>1</c:v>
                </c:pt>
                <c:pt idx="4020">
                  <c:v>1</c:v>
                </c:pt>
                <c:pt idx="4021">
                  <c:v>1</c:v>
                </c:pt>
                <c:pt idx="4022">
                  <c:v>1</c:v>
                </c:pt>
                <c:pt idx="4023">
                  <c:v>1</c:v>
                </c:pt>
                <c:pt idx="4024">
                  <c:v>1</c:v>
                </c:pt>
                <c:pt idx="4025">
                  <c:v>1</c:v>
                </c:pt>
                <c:pt idx="4026">
                  <c:v>1</c:v>
                </c:pt>
                <c:pt idx="4027">
                  <c:v>1</c:v>
                </c:pt>
                <c:pt idx="4028">
                  <c:v>1</c:v>
                </c:pt>
                <c:pt idx="4029">
                  <c:v>1</c:v>
                </c:pt>
                <c:pt idx="4030">
                  <c:v>1</c:v>
                </c:pt>
                <c:pt idx="4031">
                  <c:v>1</c:v>
                </c:pt>
                <c:pt idx="4032">
                  <c:v>1</c:v>
                </c:pt>
                <c:pt idx="4033">
                  <c:v>1</c:v>
                </c:pt>
                <c:pt idx="4034">
                  <c:v>1</c:v>
                </c:pt>
                <c:pt idx="4035">
                  <c:v>1</c:v>
                </c:pt>
                <c:pt idx="4036">
                  <c:v>1</c:v>
                </c:pt>
                <c:pt idx="4037">
                  <c:v>1</c:v>
                </c:pt>
                <c:pt idx="4038">
                  <c:v>1</c:v>
                </c:pt>
                <c:pt idx="4039">
                  <c:v>1</c:v>
                </c:pt>
                <c:pt idx="4040">
                  <c:v>1</c:v>
                </c:pt>
                <c:pt idx="4041">
                  <c:v>1</c:v>
                </c:pt>
                <c:pt idx="4042">
                  <c:v>1</c:v>
                </c:pt>
                <c:pt idx="4043">
                  <c:v>1</c:v>
                </c:pt>
                <c:pt idx="4044">
                  <c:v>1</c:v>
                </c:pt>
                <c:pt idx="4045">
                  <c:v>1</c:v>
                </c:pt>
                <c:pt idx="4046">
                  <c:v>1</c:v>
                </c:pt>
                <c:pt idx="4047">
                  <c:v>1</c:v>
                </c:pt>
                <c:pt idx="4048">
                  <c:v>1</c:v>
                </c:pt>
                <c:pt idx="4049">
                  <c:v>1</c:v>
                </c:pt>
                <c:pt idx="4050">
                  <c:v>1</c:v>
                </c:pt>
                <c:pt idx="4051">
                  <c:v>1</c:v>
                </c:pt>
                <c:pt idx="4052">
                  <c:v>1</c:v>
                </c:pt>
                <c:pt idx="4053">
                  <c:v>1</c:v>
                </c:pt>
                <c:pt idx="4054">
                  <c:v>1</c:v>
                </c:pt>
                <c:pt idx="4055">
                  <c:v>1</c:v>
                </c:pt>
                <c:pt idx="4056">
                  <c:v>1</c:v>
                </c:pt>
                <c:pt idx="4057">
                  <c:v>1</c:v>
                </c:pt>
                <c:pt idx="4058">
                  <c:v>1</c:v>
                </c:pt>
                <c:pt idx="4059">
                  <c:v>1</c:v>
                </c:pt>
                <c:pt idx="4060">
                  <c:v>1</c:v>
                </c:pt>
                <c:pt idx="4061">
                  <c:v>1</c:v>
                </c:pt>
                <c:pt idx="4062">
                  <c:v>1</c:v>
                </c:pt>
                <c:pt idx="4063">
                  <c:v>1</c:v>
                </c:pt>
                <c:pt idx="4064">
                  <c:v>1</c:v>
                </c:pt>
                <c:pt idx="4065">
                  <c:v>1</c:v>
                </c:pt>
                <c:pt idx="4066">
                  <c:v>1</c:v>
                </c:pt>
                <c:pt idx="4067">
                  <c:v>1</c:v>
                </c:pt>
                <c:pt idx="4068">
                  <c:v>1</c:v>
                </c:pt>
                <c:pt idx="4069">
                  <c:v>1</c:v>
                </c:pt>
                <c:pt idx="4070">
                  <c:v>1</c:v>
                </c:pt>
                <c:pt idx="4071">
                  <c:v>1</c:v>
                </c:pt>
                <c:pt idx="4072">
                  <c:v>1</c:v>
                </c:pt>
                <c:pt idx="4073">
                  <c:v>1</c:v>
                </c:pt>
                <c:pt idx="4074">
                  <c:v>1</c:v>
                </c:pt>
                <c:pt idx="4075">
                  <c:v>1</c:v>
                </c:pt>
                <c:pt idx="4076">
                  <c:v>1</c:v>
                </c:pt>
                <c:pt idx="4077">
                  <c:v>1</c:v>
                </c:pt>
                <c:pt idx="4078">
                  <c:v>1</c:v>
                </c:pt>
                <c:pt idx="4079">
                  <c:v>1</c:v>
                </c:pt>
                <c:pt idx="4080">
                  <c:v>1</c:v>
                </c:pt>
                <c:pt idx="4081">
                  <c:v>1</c:v>
                </c:pt>
                <c:pt idx="4082">
                  <c:v>1</c:v>
                </c:pt>
                <c:pt idx="4083">
                  <c:v>1</c:v>
                </c:pt>
                <c:pt idx="4084">
                  <c:v>1</c:v>
                </c:pt>
                <c:pt idx="4085">
                  <c:v>1</c:v>
                </c:pt>
                <c:pt idx="4086">
                  <c:v>1</c:v>
                </c:pt>
                <c:pt idx="4087">
                  <c:v>1</c:v>
                </c:pt>
                <c:pt idx="4088">
                  <c:v>1</c:v>
                </c:pt>
                <c:pt idx="4089">
                  <c:v>1</c:v>
                </c:pt>
                <c:pt idx="4090">
                  <c:v>1</c:v>
                </c:pt>
                <c:pt idx="4091">
                  <c:v>1</c:v>
                </c:pt>
                <c:pt idx="4092">
                  <c:v>1</c:v>
                </c:pt>
                <c:pt idx="4093">
                  <c:v>1</c:v>
                </c:pt>
                <c:pt idx="4094">
                  <c:v>1</c:v>
                </c:pt>
                <c:pt idx="4095">
                  <c:v>1</c:v>
                </c:pt>
                <c:pt idx="4096">
                  <c:v>1</c:v>
                </c:pt>
                <c:pt idx="4097">
                  <c:v>1</c:v>
                </c:pt>
                <c:pt idx="4098">
                  <c:v>1</c:v>
                </c:pt>
                <c:pt idx="4099">
                  <c:v>1</c:v>
                </c:pt>
                <c:pt idx="4100">
                  <c:v>1</c:v>
                </c:pt>
                <c:pt idx="4101">
                  <c:v>1</c:v>
                </c:pt>
                <c:pt idx="4102">
                  <c:v>1</c:v>
                </c:pt>
                <c:pt idx="4103">
                  <c:v>1</c:v>
                </c:pt>
                <c:pt idx="4104">
                  <c:v>1</c:v>
                </c:pt>
                <c:pt idx="4105">
                  <c:v>1</c:v>
                </c:pt>
                <c:pt idx="4106">
                  <c:v>1</c:v>
                </c:pt>
                <c:pt idx="4107">
                  <c:v>1</c:v>
                </c:pt>
                <c:pt idx="4108">
                  <c:v>1</c:v>
                </c:pt>
                <c:pt idx="4109">
                  <c:v>1</c:v>
                </c:pt>
                <c:pt idx="4110">
                  <c:v>1</c:v>
                </c:pt>
                <c:pt idx="4111">
                  <c:v>1</c:v>
                </c:pt>
                <c:pt idx="4112">
                  <c:v>1</c:v>
                </c:pt>
                <c:pt idx="4113">
                  <c:v>1</c:v>
                </c:pt>
                <c:pt idx="4114">
                  <c:v>1</c:v>
                </c:pt>
                <c:pt idx="4115">
                  <c:v>1</c:v>
                </c:pt>
                <c:pt idx="4116">
                  <c:v>1</c:v>
                </c:pt>
                <c:pt idx="4117">
                  <c:v>1</c:v>
                </c:pt>
                <c:pt idx="4118">
                  <c:v>1</c:v>
                </c:pt>
                <c:pt idx="4119">
                  <c:v>1</c:v>
                </c:pt>
                <c:pt idx="4120">
                  <c:v>1</c:v>
                </c:pt>
                <c:pt idx="4121">
                  <c:v>1</c:v>
                </c:pt>
                <c:pt idx="4122">
                  <c:v>1</c:v>
                </c:pt>
                <c:pt idx="4123">
                  <c:v>1</c:v>
                </c:pt>
                <c:pt idx="4124">
                  <c:v>1</c:v>
                </c:pt>
                <c:pt idx="4125">
                  <c:v>1</c:v>
                </c:pt>
                <c:pt idx="4126">
                  <c:v>1</c:v>
                </c:pt>
                <c:pt idx="4127">
                  <c:v>1</c:v>
                </c:pt>
                <c:pt idx="4128">
                  <c:v>1</c:v>
                </c:pt>
                <c:pt idx="4129">
                  <c:v>1</c:v>
                </c:pt>
                <c:pt idx="4130">
                  <c:v>1</c:v>
                </c:pt>
                <c:pt idx="4131">
                  <c:v>1</c:v>
                </c:pt>
                <c:pt idx="4132">
                  <c:v>1</c:v>
                </c:pt>
                <c:pt idx="4133">
                  <c:v>1</c:v>
                </c:pt>
                <c:pt idx="4134">
                  <c:v>1</c:v>
                </c:pt>
                <c:pt idx="4135">
                  <c:v>1</c:v>
                </c:pt>
                <c:pt idx="4136">
                  <c:v>1</c:v>
                </c:pt>
                <c:pt idx="4137">
                  <c:v>1</c:v>
                </c:pt>
                <c:pt idx="4138">
                  <c:v>1</c:v>
                </c:pt>
                <c:pt idx="4139">
                  <c:v>1</c:v>
                </c:pt>
                <c:pt idx="4140">
                  <c:v>1</c:v>
                </c:pt>
                <c:pt idx="4141">
                  <c:v>1</c:v>
                </c:pt>
                <c:pt idx="4142">
                  <c:v>1</c:v>
                </c:pt>
                <c:pt idx="4143">
                  <c:v>1</c:v>
                </c:pt>
                <c:pt idx="4144">
                  <c:v>1</c:v>
                </c:pt>
                <c:pt idx="4145">
                  <c:v>1</c:v>
                </c:pt>
                <c:pt idx="4146">
                  <c:v>1</c:v>
                </c:pt>
                <c:pt idx="4147">
                  <c:v>1</c:v>
                </c:pt>
                <c:pt idx="4148">
                  <c:v>1</c:v>
                </c:pt>
                <c:pt idx="4149">
                  <c:v>1</c:v>
                </c:pt>
                <c:pt idx="4150">
                  <c:v>1</c:v>
                </c:pt>
                <c:pt idx="4151">
                  <c:v>1</c:v>
                </c:pt>
                <c:pt idx="4152">
                  <c:v>1</c:v>
                </c:pt>
                <c:pt idx="4153">
                  <c:v>1</c:v>
                </c:pt>
                <c:pt idx="4154">
                  <c:v>1</c:v>
                </c:pt>
                <c:pt idx="4155">
                  <c:v>1</c:v>
                </c:pt>
                <c:pt idx="4156">
                  <c:v>1</c:v>
                </c:pt>
                <c:pt idx="4157">
                  <c:v>1</c:v>
                </c:pt>
                <c:pt idx="4158">
                  <c:v>1</c:v>
                </c:pt>
                <c:pt idx="4159">
                  <c:v>1</c:v>
                </c:pt>
                <c:pt idx="4160">
                  <c:v>1</c:v>
                </c:pt>
                <c:pt idx="4161">
                  <c:v>1</c:v>
                </c:pt>
                <c:pt idx="4162">
                  <c:v>1</c:v>
                </c:pt>
                <c:pt idx="4163">
                  <c:v>1</c:v>
                </c:pt>
                <c:pt idx="4164">
                  <c:v>1</c:v>
                </c:pt>
                <c:pt idx="4165">
                  <c:v>1</c:v>
                </c:pt>
                <c:pt idx="4166">
                  <c:v>1</c:v>
                </c:pt>
                <c:pt idx="4167">
                  <c:v>1</c:v>
                </c:pt>
                <c:pt idx="4168">
                  <c:v>1</c:v>
                </c:pt>
                <c:pt idx="4169">
                  <c:v>1</c:v>
                </c:pt>
                <c:pt idx="4170">
                  <c:v>1</c:v>
                </c:pt>
                <c:pt idx="4171">
                  <c:v>1</c:v>
                </c:pt>
                <c:pt idx="4172">
                  <c:v>1</c:v>
                </c:pt>
                <c:pt idx="4173">
                  <c:v>1</c:v>
                </c:pt>
                <c:pt idx="4174">
                  <c:v>1</c:v>
                </c:pt>
                <c:pt idx="4175">
                  <c:v>1</c:v>
                </c:pt>
                <c:pt idx="4176">
                  <c:v>1</c:v>
                </c:pt>
                <c:pt idx="4177">
                  <c:v>1</c:v>
                </c:pt>
                <c:pt idx="4178">
                  <c:v>1</c:v>
                </c:pt>
                <c:pt idx="4179">
                  <c:v>1</c:v>
                </c:pt>
                <c:pt idx="4180">
                  <c:v>1</c:v>
                </c:pt>
                <c:pt idx="4181">
                  <c:v>1</c:v>
                </c:pt>
                <c:pt idx="4182">
                  <c:v>1</c:v>
                </c:pt>
                <c:pt idx="4183">
                  <c:v>1</c:v>
                </c:pt>
                <c:pt idx="4184">
                  <c:v>1</c:v>
                </c:pt>
                <c:pt idx="4185">
                  <c:v>1</c:v>
                </c:pt>
                <c:pt idx="4186">
                  <c:v>1</c:v>
                </c:pt>
                <c:pt idx="4187">
                  <c:v>1</c:v>
                </c:pt>
                <c:pt idx="4188">
                  <c:v>1</c:v>
                </c:pt>
                <c:pt idx="4189">
                  <c:v>1</c:v>
                </c:pt>
                <c:pt idx="4190">
                  <c:v>1</c:v>
                </c:pt>
                <c:pt idx="4191">
                  <c:v>1</c:v>
                </c:pt>
                <c:pt idx="4192">
                  <c:v>1</c:v>
                </c:pt>
                <c:pt idx="4193">
                  <c:v>1</c:v>
                </c:pt>
                <c:pt idx="4194">
                  <c:v>1</c:v>
                </c:pt>
                <c:pt idx="4195">
                  <c:v>1</c:v>
                </c:pt>
                <c:pt idx="4196">
                  <c:v>1</c:v>
                </c:pt>
                <c:pt idx="4197">
                  <c:v>1</c:v>
                </c:pt>
                <c:pt idx="4198">
                  <c:v>1</c:v>
                </c:pt>
                <c:pt idx="4199">
                  <c:v>1</c:v>
                </c:pt>
                <c:pt idx="4200">
                  <c:v>1</c:v>
                </c:pt>
                <c:pt idx="4201">
                  <c:v>1</c:v>
                </c:pt>
                <c:pt idx="4202">
                  <c:v>1</c:v>
                </c:pt>
                <c:pt idx="4203">
                  <c:v>1</c:v>
                </c:pt>
                <c:pt idx="4204">
                  <c:v>1</c:v>
                </c:pt>
                <c:pt idx="4205">
                  <c:v>1</c:v>
                </c:pt>
                <c:pt idx="4206">
                  <c:v>1</c:v>
                </c:pt>
                <c:pt idx="4207">
                  <c:v>1</c:v>
                </c:pt>
                <c:pt idx="4208">
                  <c:v>1</c:v>
                </c:pt>
                <c:pt idx="4209">
                  <c:v>1</c:v>
                </c:pt>
                <c:pt idx="4210">
                  <c:v>1</c:v>
                </c:pt>
                <c:pt idx="4211">
                  <c:v>1</c:v>
                </c:pt>
                <c:pt idx="4212">
                  <c:v>1</c:v>
                </c:pt>
                <c:pt idx="4213">
                  <c:v>1</c:v>
                </c:pt>
                <c:pt idx="4214">
                  <c:v>1</c:v>
                </c:pt>
                <c:pt idx="4215">
                  <c:v>1</c:v>
                </c:pt>
                <c:pt idx="4216">
                  <c:v>1</c:v>
                </c:pt>
                <c:pt idx="4217">
                  <c:v>1</c:v>
                </c:pt>
                <c:pt idx="4218">
                  <c:v>1</c:v>
                </c:pt>
                <c:pt idx="4219">
                  <c:v>1</c:v>
                </c:pt>
                <c:pt idx="4220">
                  <c:v>1</c:v>
                </c:pt>
                <c:pt idx="4221">
                  <c:v>1</c:v>
                </c:pt>
                <c:pt idx="4222">
                  <c:v>1</c:v>
                </c:pt>
                <c:pt idx="4223">
                  <c:v>1</c:v>
                </c:pt>
                <c:pt idx="4224">
                  <c:v>1</c:v>
                </c:pt>
                <c:pt idx="4225">
                  <c:v>1</c:v>
                </c:pt>
                <c:pt idx="4226">
                  <c:v>1</c:v>
                </c:pt>
                <c:pt idx="4227">
                  <c:v>1</c:v>
                </c:pt>
                <c:pt idx="4228">
                  <c:v>1</c:v>
                </c:pt>
                <c:pt idx="4229">
                  <c:v>1</c:v>
                </c:pt>
                <c:pt idx="4230">
                  <c:v>1</c:v>
                </c:pt>
                <c:pt idx="4231">
                  <c:v>1</c:v>
                </c:pt>
                <c:pt idx="4232">
                  <c:v>1</c:v>
                </c:pt>
                <c:pt idx="4233">
                  <c:v>1</c:v>
                </c:pt>
                <c:pt idx="4234">
                  <c:v>1</c:v>
                </c:pt>
                <c:pt idx="4235">
                  <c:v>1</c:v>
                </c:pt>
                <c:pt idx="4236">
                  <c:v>1</c:v>
                </c:pt>
                <c:pt idx="4237">
                  <c:v>1</c:v>
                </c:pt>
                <c:pt idx="4238">
                  <c:v>1</c:v>
                </c:pt>
                <c:pt idx="4239">
                  <c:v>1</c:v>
                </c:pt>
                <c:pt idx="4240">
                  <c:v>1</c:v>
                </c:pt>
                <c:pt idx="4241">
                  <c:v>1</c:v>
                </c:pt>
                <c:pt idx="4242">
                  <c:v>1</c:v>
                </c:pt>
                <c:pt idx="4243">
                  <c:v>1</c:v>
                </c:pt>
                <c:pt idx="4244">
                  <c:v>1</c:v>
                </c:pt>
                <c:pt idx="4245">
                  <c:v>1</c:v>
                </c:pt>
                <c:pt idx="4246">
                  <c:v>1</c:v>
                </c:pt>
                <c:pt idx="4247">
                  <c:v>1</c:v>
                </c:pt>
                <c:pt idx="4248">
                  <c:v>1</c:v>
                </c:pt>
                <c:pt idx="4249">
                  <c:v>1</c:v>
                </c:pt>
                <c:pt idx="4250">
                  <c:v>1</c:v>
                </c:pt>
                <c:pt idx="4251">
                  <c:v>1</c:v>
                </c:pt>
                <c:pt idx="4252">
                  <c:v>1</c:v>
                </c:pt>
                <c:pt idx="4253">
                  <c:v>1</c:v>
                </c:pt>
                <c:pt idx="4254">
                  <c:v>1</c:v>
                </c:pt>
                <c:pt idx="4255">
                  <c:v>1</c:v>
                </c:pt>
                <c:pt idx="4256">
                  <c:v>1</c:v>
                </c:pt>
                <c:pt idx="4257">
                  <c:v>1</c:v>
                </c:pt>
                <c:pt idx="4258">
                  <c:v>1</c:v>
                </c:pt>
                <c:pt idx="4259">
                  <c:v>1</c:v>
                </c:pt>
                <c:pt idx="4260">
                  <c:v>1</c:v>
                </c:pt>
                <c:pt idx="4261">
                  <c:v>1</c:v>
                </c:pt>
                <c:pt idx="4262">
                  <c:v>1</c:v>
                </c:pt>
                <c:pt idx="4263">
                  <c:v>1</c:v>
                </c:pt>
                <c:pt idx="4264">
                  <c:v>1</c:v>
                </c:pt>
                <c:pt idx="4265">
                  <c:v>1</c:v>
                </c:pt>
                <c:pt idx="4266">
                  <c:v>1</c:v>
                </c:pt>
                <c:pt idx="4267">
                  <c:v>1</c:v>
                </c:pt>
                <c:pt idx="4268">
                  <c:v>1</c:v>
                </c:pt>
                <c:pt idx="4269">
                  <c:v>1</c:v>
                </c:pt>
                <c:pt idx="4270">
                  <c:v>1</c:v>
                </c:pt>
                <c:pt idx="4271">
                  <c:v>1</c:v>
                </c:pt>
                <c:pt idx="4272">
                  <c:v>1</c:v>
                </c:pt>
                <c:pt idx="4273">
                  <c:v>1</c:v>
                </c:pt>
                <c:pt idx="4274">
                  <c:v>1</c:v>
                </c:pt>
                <c:pt idx="4275">
                  <c:v>1</c:v>
                </c:pt>
                <c:pt idx="4276">
                  <c:v>1</c:v>
                </c:pt>
                <c:pt idx="4277">
                  <c:v>1</c:v>
                </c:pt>
                <c:pt idx="4278">
                  <c:v>1</c:v>
                </c:pt>
                <c:pt idx="4279">
                  <c:v>1</c:v>
                </c:pt>
                <c:pt idx="4280">
                  <c:v>1</c:v>
                </c:pt>
                <c:pt idx="4281">
                  <c:v>1</c:v>
                </c:pt>
                <c:pt idx="4282">
                  <c:v>1</c:v>
                </c:pt>
                <c:pt idx="4283">
                  <c:v>1</c:v>
                </c:pt>
                <c:pt idx="4284">
                  <c:v>1</c:v>
                </c:pt>
                <c:pt idx="4285">
                  <c:v>1</c:v>
                </c:pt>
                <c:pt idx="4286">
                  <c:v>1</c:v>
                </c:pt>
                <c:pt idx="4287">
                  <c:v>1</c:v>
                </c:pt>
                <c:pt idx="4288">
                  <c:v>1</c:v>
                </c:pt>
                <c:pt idx="4289">
                  <c:v>1</c:v>
                </c:pt>
                <c:pt idx="4290">
                  <c:v>1</c:v>
                </c:pt>
                <c:pt idx="4291">
                  <c:v>1</c:v>
                </c:pt>
                <c:pt idx="4292">
                  <c:v>1</c:v>
                </c:pt>
                <c:pt idx="4293">
                  <c:v>1</c:v>
                </c:pt>
                <c:pt idx="4294">
                  <c:v>1</c:v>
                </c:pt>
                <c:pt idx="4295">
                  <c:v>1</c:v>
                </c:pt>
                <c:pt idx="4296">
                  <c:v>1</c:v>
                </c:pt>
                <c:pt idx="4297">
                  <c:v>1</c:v>
                </c:pt>
                <c:pt idx="4298">
                  <c:v>1</c:v>
                </c:pt>
                <c:pt idx="4299">
                  <c:v>1</c:v>
                </c:pt>
                <c:pt idx="4300">
                  <c:v>1</c:v>
                </c:pt>
                <c:pt idx="4301">
                  <c:v>1</c:v>
                </c:pt>
                <c:pt idx="4302">
                  <c:v>1</c:v>
                </c:pt>
                <c:pt idx="4303">
                  <c:v>1</c:v>
                </c:pt>
                <c:pt idx="4304">
                  <c:v>1</c:v>
                </c:pt>
                <c:pt idx="4305">
                  <c:v>1</c:v>
                </c:pt>
                <c:pt idx="4306">
                  <c:v>1</c:v>
                </c:pt>
                <c:pt idx="4307">
                  <c:v>1</c:v>
                </c:pt>
                <c:pt idx="4308">
                  <c:v>1</c:v>
                </c:pt>
                <c:pt idx="4309">
                  <c:v>1</c:v>
                </c:pt>
                <c:pt idx="4310">
                  <c:v>1</c:v>
                </c:pt>
                <c:pt idx="4311">
                  <c:v>1</c:v>
                </c:pt>
                <c:pt idx="4312">
                  <c:v>1</c:v>
                </c:pt>
                <c:pt idx="4313">
                  <c:v>1</c:v>
                </c:pt>
                <c:pt idx="4314">
                  <c:v>1</c:v>
                </c:pt>
                <c:pt idx="4315">
                  <c:v>1</c:v>
                </c:pt>
                <c:pt idx="4316">
                  <c:v>1</c:v>
                </c:pt>
                <c:pt idx="4317">
                  <c:v>1</c:v>
                </c:pt>
                <c:pt idx="4318">
                  <c:v>1</c:v>
                </c:pt>
                <c:pt idx="4319">
                  <c:v>1</c:v>
                </c:pt>
                <c:pt idx="4320">
                  <c:v>1</c:v>
                </c:pt>
                <c:pt idx="4321">
                  <c:v>1</c:v>
                </c:pt>
                <c:pt idx="4322">
                  <c:v>1</c:v>
                </c:pt>
                <c:pt idx="4323">
                  <c:v>1</c:v>
                </c:pt>
                <c:pt idx="4324">
                  <c:v>1</c:v>
                </c:pt>
                <c:pt idx="4325">
                  <c:v>1</c:v>
                </c:pt>
                <c:pt idx="4326">
                  <c:v>1</c:v>
                </c:pt>
                <c:pt idx="4327">
                  <c:v>1</c:v>
                </c:pt>
                <c:pt idx="4328">
                  <c:v>1</c:v>
                </c:pt>
                <c:pt idx="4329">
                  <c:v>1</c:v>
                </c:pt>
                <c:pt idx="4330">
                  <c:v>1</c:v>
                </c:pt>
                <c:pt idx="4331">
                  <c:v>1</c:v>
                </c:pt>
                <c:pt idx="4332">
                  <c:v>1</c:v>
                </c:pt>
                <c:pt idx="4333">
                  <c:v>1</c:v>
                </c:pt>
                <c:pt idx="4334">
                  <c:v>1</c:v>
                </c:pt>
                <c:pt idx="4335">
                  <c:v>1</c:v>
                </c:pt>
                <c:pt idx="4336">
                  <c:v>1</c:v>
                </c:pt>
                <c:pt idx="4337">
                  <c:v>1</c:v>
                </c:pt>
                <c:pt idx="4338">
                  <c:v>1</c:v>
                </c:pt>
                <c:pt idx="4339">
                  <c:v>1</c:v>
                </c:pt>
                <c:pt idx="4340">
                  <c:v>1</c:v>
                </c:pt>
                <c:pt idx="4341">
                  <c:v>1</c:v>
                </c:pt>
                <c:pt idx="4342">
                  <c:v>1</c:v>
                </c:pt>
                <c:pt idx="4343">
                  <c:v>1</c:v>
                </c:pt>
                <c:pt idx="4344">
                  <c:v>1</c:v>
                </c:pt>
                <c:pt idx="4345">
                  <c:v>1</c:v>
                </c:pt>
                <c:pt idx="4346">
                  <c:v>1</c:v>
                </c:pt>
                <c:pt idx="4347">
                  <c:v>1</c:v>
                </c:pt>
                <c:pt idx="4348">
                  <c:v>1</c:v>
                </c:pt>
                <c:pt idx="4349">
                  <c:v>1</c:v>
                </c:pt>
                <c:pt idx="4350">
                  <c:v>1</c:v>
                </c:pt>
                <c:pt idx="4351">
                  <c:v>1</c:v>
                </c:pt>
                <c:pt idx="4352">
                  <c:v>1</c:v>
                </c:pt>
                <c:pt idx="4353">
                  <c:v>1</c:v>
                </c:pt>
                <c:pt idx="4354">
                  <c:v>1</c:v>
                </c:pt>
                <c:pt idx="4355">
                  <c:v>1</c:v>
                </c:pt>
                <c:pt idx="4356">
                  <c:v>1</c:v>
                </c:pt>
                <c:pt idx="4357">
                  <c:v>1</c:v>
                </c:pt>
                <c:pt idx="4358">
                  <c:v>1</c:v>
                </c:pt>
                <c:pt idx="4359">
                  <c:v>1</c:v>
                </c:pt>
                <c:pt idx="4360">
                  <c:v>1</c:v>
                </c:pt>
                <c:pt idx="4361">
                  <c:v>1</c:v>
                </c:pt>
                <c:pt idx="4362">
                  <c:v>1</c:v>
                </c:pt>
                <c:pt idx="4363">
                  <c:v>1</c:v>
                </c:pt>
                <c:pt idx="4364">
                  <c:v>1</c:v>
                </c:pt>
                <c:pt idx="4365">
                  <c:v>1</c:v>
                </c:pt>
                <c:pt idx="4366">
                  <c:v>1</c:v>
                </c:pt>
                <c:pt idx="4367">
                  <c:v>1</c:v>
                </c:pt>
                <c:pt idx="4368">
                  <c:v>1</c:v>
                </c:pt>
                <c:pt idx="4369">
                  <c:v>1</c:v>
                </c:pt>
                <c:pt idx="4370">
                  <c:v>1</c:v>
                </c:pt>
                <c:pt idx="4371">
                  <c:v>1</c:v>
                </c:pt>
                <c:pt idx="4372">
                  <c:v>1</c:v>
                </c:pt>
                <c:pt idx="4373">
                  <c:v>1</c:v>
                </c:pt>
                <c:pt idx="4374">
                  <c:v>1</c:v>
                </c:pt>
                <c:pt idx="4375">
                  <c:v>1</c:v>
                </c:pt>
                <c:pt idx="4376">
                  <c:v>1</c:v>
                </c:pt>
                <c:pt idx="4377">
                  <c:v>1</c:v>
                </c:pt>
                <c:pt idx="4378">
                  <c:v>1</c:v>
                </c:pt>
                <c:pt idx="4379">
                  <c:v>1</c:v>
                </c:pt>
                <c:pt idx="4380">
                  <c:v>1</c:v>
                </c:pt>
                <c:pt idx="4381">
                  <c:v>1</c:v>
                </c:pt>
                <c:pt idx="4382">
                  <c:v>1</c:v>
                </c:pt>
                <c:pt idx="4383">
                  <c:v>1</c:v>
                </c:pt>
                <c:pt idx="4384">
                  <c:v>1</c:v>
                </c:pt>
                <c:pt idx="4385">
                  <c:v>1</c:v>
                </c:pt>
                <c:pt idx="4386">
                  <c:v>1</c:v>
                </c:pt>
                <c:pt idx="4387">
                  <c:v>1</c:v>
                </c:pt>
                <c:pt idx="4388">
                  <c:v>1</c:v>
                </c:pt>
                <c:pt idx="4389">
                  <c:v>1</c:v>
                </c:pt>
                <c:pt idx="4390">
                  <c:v>1</c:v>
                </c:pt>
                <c:pt idx="4391">
                  <c:v>1</c:v>
                </c:pt>
                <c:pt idx="4392">
                  <c:v>1</c:v>
                </c:pt>
                <c:pt idx="4393">
                  <c:v>1</c:v>
                </c:pt>
                <c:pt idx="4394">
                  <c:v>1</c:v>
                </c:pt>
                <c:pt idx="4395">
                  <c:v>1</c:v>
                </c:pt>
                <c:pt idx="4396">
                  <c:v>1</c:v>
                </c:pt>
                <c:pt idx="4397">
                  <c:v>1</c:v>
                </c:pt>
                <c:pt idx="4398">
                  <c:v>1</c:v>
                </c:pt>
                <c:pt idx="4399">
                  <c:v>1</c:v>
                </c:pt>
                <c:pt idx="4400">
                  <c:v>1</c:v>
                </c:pt>
                <c:pt idx="4401">
                  <c:v>1</c:v>
                </c:pt>
                <c:pt idx="4402">
                  <c:v>1</c:v>
                </c:pt>
                <c:pt idx="4403">
                  <c:v>1</c:v>
                </c:pt>
                <c:pt idx="4404">
                  <c:v>1</c:v>
                </c:pt>
                <c:pt idx="4405">
                  <c:v>1</c:v>
                </c:pt>
                <c:pt idx="4406">
                  <c:v>1</c:v>
                </c:pt>
                <c:pt idx="4407">
                  <c:v>1</c:v>
                </c:pt>
                <c:pt idx="4408">
                  <c:v>1</c:v>
                </c:pt>
                <c:pt idx="4409">
                  <c:v>1</c:v>
                </c:pt>
                <c:pt idx="4410">
                  <c:v>1</c:v>
                </c:pt>
                <c:pt idx="4411">
                  <c:v>1</c:v>
                </c:pt>
                <c:pt idx="4412">
                  <c:v>1</c:v>
                </c:pt>
                <c:pt idx="4413">
                  <c:v>1</c:v>
                </c:pt>
                <c:pt idx="4414">
                  <c:v>1</c:v>
                </c:pt>
                <c:pt idx="4415">
                  <c:v>1</c:v>
                </c:pt>
                <c:pt idx="4416">
                  <c:v>1</c:v>
                </c:pt>
                <c:pt idx="4417">
                  <c:v>1</c:v>
                </c:pt>
                <c:pt idx="4418">
                  <c:v>1</c:v>
                </c:pt>
                <c:pt idx="4419">
                  <c:v>1</c:v>
                </c:pt>
                <c:pt idx="4420">
                  <c:v>1</c:v>
                </c:pt>
                <c:pt idx="4421">
                  <c:v>1</c:v>
                </c:pt>
                <c:pt idx="4422">
                  <c:v>1</c:v>
                </c:pt>
                <c:pt idx="4423">
                  <c:v>1</c:v>
                </c:pt>
                <c:pt idx="4424">
                  <c:v>1</c:v>
                </c:pt>
                <c:pt idx="4425">
                  <c:v>1</c:v>
                </c:pt>
                <c:pt idx="4426">
                  <c:v>1</c:v>
                </c:pt>
                <c:pt idx="4427">
                  <c:v>1</c:v>
                </c:pt>
                <c:pt idx="4428">
                  <c:v>1</c:v>
                </c:pt>
                <c:pt idx="4429">
                  <c:v>1</c:v>
                </c:pt>
                <c:pt idx="4430">
                  <c:v>1</c:v>
                </c:pt>
                <c:pt idx="4431">
                  <c:v>1</c:v>
                </c:pt>
                <c:pt idx="4432">
                  <c:v>1</c:v>
                </c:pt>
                <c:pt idx="4433">
                  <c:v>1</c:v>
                </c:pt>
                <c:pt idx="4434">
                  <c:v>1</c:v>
                </c:pt>
                <c:pt idx="4435">
                  <c:v>1</c:v>
                </c:pt>
                <c:pt idx="4436">
                  <c:v>1</c:v>
                </c:pt>
                <c:pt idx="4437">
                  <c:v>1</c:v>
                </c:pt>
                <c:pt idx="4438">
                  <c:v>1</c:v>
                </c:pt>
                <c:pt idx="4439">
                  <c:v>1</c:v>
                </c:pt>
                <c:pt idx="4440">
                  <c:v>1</c:v>
                </c:pt>
                <c:pt idx="4441">
                  <c:v>1</c:v>
                </c:pt>
                <c:pt idx="4442">
                  <c:v>1</c:v>
                </c:pt>
                <c:pt idx="4443">
                  <c:v>1</c:v>
                </c:pt>
                <c:pt idx="4444">
                  <c:v>1</c:v>
                </c:pt>
                <c:pt idx="4445">
                  <c:v>1</c:v>
                </c:pt>
                <c:pt idx="4446">
                  <c:v>1</c:v>
                </c:pt>
                <c:pt idx="4447">
                  <c:v>1</c:v>
                </c:pt>
                <c:pt idx="4448">
                  <c:v>1</c:v>
                </c:pt>
                <c:pt idx="4449">
                  <c:v>1</c:v>
                </c:pt>
                <c:pt idx="4450">
                  <c:v>1</c:v>
                </c:pt>
                <c:pt idx="4451">
                  <c:v>1</c:v>
                </c:pt>
                <c:pt idx="4452">
                  <c:v>1</c:v>
                </c:pt>
                <c:pt idx="4453">
                  <c:v>1</c:v>
                </c:pt>
                <c:pt idx="4454">
                  <c:v>1</c:v>
                </c:pt>
                <c:pt idx="4455">
                  <c:v>1</c:v>
                </c:pt>
                <c:pt idx="4456">
                  <c:v>1</c:v>
                </c:pt>
                <c:pt idx="4457">
                  <c:v>1</c:v>
                </c:pt>
                <c:pt idx="4458">
                  <c:v>1</c:v>
                </c:pt>
                <c:pt idx="4459">
                  <c:v>1</c:v>
                </c:pt>
                <c:pt idx="4460">
                  <c:v>1</c:v>
                </c:pt>
                <c:pt idx="4461">
                  <c:v>1</c:v>
                </c:pt>
                <c:pt idx="4462">
                  <c:v>1</c:v>
                </c:pt>
                <c:pt idx="4463">
                  <c:v>1</c:v>
                </c:pt>
                <c:pt idx="4464">
                  <c:v>1</c:v>
                </c:pt>
                <c:pt idx="4465">
                  <c:v>1</c:v>
                </c:pt>
                <c:pt idx="4466">
                  <c:v>1</c:v>
                </c:pt>
                <c:pt idx="4467">
                  <c:v>1</c:v>
                </c:pt>
                <c:pt idx="4468">
                  <c:v>1</c:v>
                </c:pt>
                <c:pt idx="4469">
                  <c:v>1</c:v>
                </c:pt>
                <c:pt idx="4470">
                  <c:v>1</c:v>
                </c:pt>
                <c:pt idx="4471">
                  <c:v>1</c:v>
                </c:pt>
                <c:pt idx="4472">
                  <c:v>1</c:v>
                </c:pt>
                <c:pt idx="4473">
                  <c:v>1</c:v>
                </c:pt>
                <c:pt idx="4474">
                  <c:v>1</c:v>
                </c:pt>
                <c:pt idx="4475">
                  <c:v>1</c:v>
                </c:pt>
                <c:pt idx="4476">
                  <c:v>1</c:v>
                </c:pt>
                <c:pt idx="4477">
                  <c:v>1</c:v>
                </c:pt>
                <c:pt idx="4478">
                  <c:v>1</c:v>
                </c:pt>
                <c:pt idx="4479">
                  <c:v>1</c:v>
                </c:pt>
                <c:pt idx="4480">
                  <c:v>1</c:v>
                </c:pt>
                <c:pt idx="4481">
                  <c:v>1</c:v>
                </c:pt>
                <c:pt idx="4482">
                  <c:v>1</c:v>
                </c:pt>
                <c:pt idx="4483">
                  <c:v>1</c:v>
                </c:pt>
                <c:pt idx="4484">
                  <c:v>1</c:v>
                </c:pt>
                <c:pt idx="4485">
                  <c:v>1</c:v>
                </c:pt>
                <c:pt idx="4486">
                  <c:v>1</c:v>
                </c:pt>
                <c:pt idx="4487">
                  <c:v>1</c:v>
                </c:pt>
                <c:pt idx="4488">
                  <c:v>1</c:v>
                </c:pt>
                <c:pt idx="4489">
                  <c:v>1</c:v>
                </c:pt>
                <c:pt idx="4490">
                  <c:v>1</c:v>
                </c:pt>
                <c:pt idx="4491">
                  <c:v>1</c:v>
                </c:pt>
                <c:pt idx="4492">
                  <c:v>1</c:v>
                </c:pt>
                <c:pt idx="4493">
                  <c:v>1</c:v>
                </c:pt>
                <c:pt idx="4494">
                  <c:v>1</c:v>
                </c:pt>
                <c:pt idx="4495">
                  <c:v>1</c:v>
                </c:pt>
                <c:pt idx="4496">
                  <c:v>1</c:v>
                </c:pt>
                <c:pt idx="4497">
                  <c:v>1</c:v>
                </c:pt>
                <c:pt idx="4498">
                  <c:v>1</c:v>
                </c:pt>
                <c:pt idx="4499">
                  <c:v>1</c:v>
                </c:pt>
                <c:pt idx="4500">
                  <c:v>1</c:v>
                </c:pt>
                <c:pt idx="4501">
                  <c:v>1</c:v>
                </c:pt>
                <c:pt idx="4502">
                  <c:v>1</c:v>
                </c:pt>
                <c:pt idx="4503">
                  <c:v>1</c:v>
                </c:pt>
                <c:pt idx="4504">
                  <c:v>1</c:v>
                </c:pt>
                <c:pt idx="4505">
                  <c:v>1</c:v>
                </c:pt>
                <c:pt idx="4506">
                  <c:v>1</c:v>
                </c:pt>
                <c:pt idx="4507">
                  <c:v>1</c:v>
                </c:pt>
                <c:pt idx="4508">
                  <c:v>1</c:v>
                </c:pt>
                <c:pt idx="4509">
                  <c:v>1</c:v>
                </c:pt>
                <c:pt idx="4510">
                  <c:v>1</c:v>
                </c:pt>
                <c:pt idx="4511">
                  <c:v>1</c:v>
                </c:pt>
                <c:pt idx="4512">
                  <c:v>1</c:v>
                </c:pt>
                <c:pt idx="4513">
                  <c:v>1</c:v>
                </c:pt>
                <c:pt idx="4514">
                  <c:v>1</c:v>
                </c:pt>
                <c:pt idx="4515">
                  <c:v>1</c:v>
                </c:pt>
                <c:pt idx="4516">
                  <c:v>1</c:v>
                </c:pt>
                <c:pt idx="4517">
                  <c:v>1</c:v>
                </c:pt>
                <c:pt idx="4518">
                  <c:v>1</c:v>
                </c:pt>
                <c:pt idx="4519">
                  <c:v>1</c:v>
                </c:pt>
                <c:pt idx="4520">
                  <c:v>1</c:v>
                </c:pt>
                <c:pt idx="4521">
                  <c:v>1</c:v>
                </c:pt>
                <c:pt idx="4522">
                  <c:v>1</c:v>
                </c:pt>
                <c:pt idx="4523">
                  <c:v>1</c:v>
                </c:pt>
                <c:pt idx="4524">
                  <c:v>1</c:v>
                </c:pt>
                <c:pt idx="4525">
                  <c:v>1</c:v>
                </c:pt>
                <c:pt idx="4526">
                  <c:v>1</c:v>
                </c:pt>
                <c:pt idx="4527">
                  <c:v>1</c:v>
                </c:pt>
                <c:pt idx="4528">
                  <c:v>1</c:v>
                </c:pt>
                <c:pt idx="4529">
                  <c:v>1</c:v>
                </c:pt>
                <c:pt idx="4530">
                  <c:v>1</c:v>
                </c:pt>
                <c:pt idx="4531">
                  <c:v>1</c:v>
                </c:pt>
                <c:pt idx="4532">
                  <c:v>1</c:v>
                </c:pt>
                <c:pt idx="4533">
                  <c:v>1</c:v>
                </c:pt>
                <c:pt idx="4534">
                  <c:v>1</c:v>
                </c:pt>
                <c:pt idx="4535">
                  <c:v>1</c:v>
                </c:pt>
                <c:pt idx="4536">
                  <c:v>1</c:v>
                </c:pt>
                <c:pt idx="4537">
                  <c:v>1</c:v>
                </c:pt>
                <c:pt idx="4538">
                  <c:v>1</c:v>
                </c:pt>
                <c:pt idx="4539">
                  <c:v>1</c:v>
                </c:pt>
                <c:pt idx="4540">
                  <c:v>1</c:v>
                </c:pt>
                <c:pt idx="4541">
                  <c:v>1</c:v>
                </c:pt>
                <c:pt idx="4542">
                  <c:v>1</c:v>
                </c:pt>
                <c:pt idx="4543">
                  <c:v>1</c:v>
                </c:pt>
                <c:pt idx="4544">
                  <c:v>1</c:v>
                </c:pt>
                <c:pt idx="4545">
                  <c:v>1</c:v>
                </c:pt>
                <c:pt idx="4546">
                  <c:v>1</c:v>
                </c:pt>
                <c:pt idx="4547">
                  <c:v>1</c:v>
                </c:pt>
                <c:pt idx="4548">
                  <c:v>1</c:v>
                </c:pt>
                <c:pt idx="4549">
                  <c:v>1</c:v>
                </c:pt>
                <c:pt idx="4550">
                  <c:v>1</c:v>
                </c:pt>
                <c:pt idx="4551">
                  <c:v>1</c:v>
                </c:pt>
                <c:pt idx="4552">
                  <c:v>1</c:v>
                </c:pt>
                <c:pt idx="4553">
                  <c:v>1</c:v>
                </c:pt>
                <c:pt idx="4554">
                  <c:v>1</c:v>
                </c:pt>
                <c:pt idx="4555">
                  <c:v>1</c:v>
                </c:pt>
                <c:pt idx="4556">
                  <c:v>1</c:v>
                </c:pt>
                <c:pt idx="4557">
                  <c:v>1</c:v>
                </c:pt>
                <c:pt idx="4558">
                  <c:v>1</c:v>
                </c:pt>
                <c:pt idx="4559">
                  <c:v>1</c:v>
                </c:pt>
                <c:pt idx="4560">
                  <c:v>1</c:v>
                </c:pt>
                <c:pt idx="4561">
                  <c:v>1</c:v>
                </c:pt>
                <c:pt idx="4562">
                  <c:v>1</c:v>
                </c:pt>
                <c:pt idx="4563">
                  <c:v>1</c:v>
                </c:pt>
                <c:pt idx="4564">
                  <c:v>1</c:v>
                </c:pt>
                <c:pt idx="4565">
                  <c:v>1</c:v>
                </c:pt>
                <c:pt idx="4566">
                  <c:v>1</c:v>
                </c:pt>
                <c:pt idx="4567">
                  <c:v>1</c:v>
                </c:pt>
                <c:pt idx="4568">
                  <c:v>1</c:v>
                </c:pt>
                <c:pt idx="4569">
                  <c:v>1</c:v>
                </c:pt>
                <c:pt idx="4570">
                  <c:v>1</c:v>
                </c:pt>
                <c:pt idx="4571">
                  <c:v>1</c:v>
                </c:pt>
                <c:pt idx="4572">
                  <c:v>1</c:v>
                </c:pt>
                <c:pt idx="4573">
                  <c:v>1</c:v>
                </c:pt>
                <c:pt idx="4574">
                  <c:v>1</c:v>
                </c:pt>
                <c:pt idx="4575">
                  <c:v>1</c:v>
                </c:pt>
                <c:pt idx="4576">
                  <c:v>1</c:v>
                </c:pt>
                <c:pt idx="4577">
                  <c:v>1</c:v>
                </c:pt>
                <c:pt idx="4578">
                  <c:v>1</c:v>
                </c:pt>
                <c:pt idx="4579">
                  <c:v>1</c:v>
                </c:pt>
                <c:pt idx="4580">
                  <c:v>1</c:v>
                </c:pt>
                <c:pt idx="4581">
                  <c:v>1</c:v>
                </c:pt>
                <c:pt idx="4582">
                  <c:v>1</c:v>
                </c:pt>
                <c:pt idx="4583">
                  <c:v>1</c:v>
                </c:pt>
                <c:pt idx="4584">
                  <c:v>1</c:v>
                </c:pt>
                <c:pt idx="4585">
                  <c:v>1</c:v>
                </c:pt>
                <c:pt idx="4586">
                  <c:v>1</c:v>
                </c:pt>
                <c:pt idx="4587">
                  <c:v>1</c:v>
                </c:pt>
                <c:pt idx="4588">
                  <c:v>1</c:v>
                </c:pt>
                <c:pt idx="4589">
                  <c:v>1</c:v>
                </c:pt>
                <c:pt idx="4590">
                  <c:v>1</c:v>
                </c:pt>
                <c:pt idx="4591">
                  <c:v>1</c:v>
                </c:pt>
                <c:pt idx="4592">
                  <c:v>1</c:v>
                </c:pt>
                <c:pt idx="4593">
                  <c:v>1</c:v>
                </c:pt>
                <c:pt idx="4594">
                  <c:v>1</c:v>
                </c:pt>
                <c:pt idx="4595">
                  <c:v>1</c:v>
                </c:pt>
                <c:pt idx="4596">
                  <c:v>1</c:v>
                </c:pt>
                <c:pt idx="4597">
                  <c:v>1</c:v>
                </c:pt>
                <c:pt idx="4598">
                  <c:v>1</c:v>
                </c:pt>
                <c:pt idx="4599">
                  <c:v>1</c:v>
                </c:pt>
                <c:pt idx="4600">
                  <c:v>1</c:v>
                </c:pt>
                <c:pt idx="4601">
                  <c:v>1</c:v>
                </c:pt>
                <c:pt idx="4602">
                  <c:v>1</c:v>
                </c:pt>
                <c:pt idx="4603">
                  <c:v>1</c:v>
                </c:pt>
                <c:pt idx="4604">
                  <c:v>1</c:v>
                </c:pt>
                <c:pt idx="4605">
                  <c:v>1</c:v>
                </c:pt>
                <c:pt idx="4606">
                  <c:v>1</c:v>
                </c:pt>
                <c:pt idx="4607">
                  <c:v>1</c:v>
                </c:pt>
                <c:pt idx="4608">
                  <c:v>1</c:v>
                </c:pt>
                <c:pt idx="4609">
                  <c:v>1</c:v>
                </c:pt>
                <c:pt idx="4610">
                  <c:v>1</c:v>
                </c:pt>
                <c:pt idx="4611">
                  <c:v>1</c:v>
                </c:pt>
                <c:pt idx="4612">
                  <c:v>1</c:v>
                </c:pt>
                <c:pt idx="4613">
                  <c:v>1</c:v>
                </c:pt>
                <c:pt idx="4614">
                  <c:v>1</c:v>
                </c:pt>
                <c:pt idx="4615">
                  <c:v>1</c:v>
                </c:pt>
                <c:pt idx="4616">
                  <c:v>1</c:v>
                </c:pt>
                <c:pt idx="4617">
                  <c:v>1</c:v>
                </c:pt>
                <c:pt idx="4618">
                  <c:v>1</c:v>
                </c:pt>
                <c:pt idx="4619">
                  <c:v>1</c:v>
                </c:pt>
                <c:pt idx="4620">
                  <c:v>1</c:v>
                </c:pt>
                <c:pt idx="4621">
                  <c:v>1</c:v>
                </c:pt>
                <c:pt idx="4622">
                  <c:v>1</c:v>
                </c:pt>
                <c:pt idx="4623">
                  <c:v>1</c:v>
                </c:pt>
                <c:pt idx="4624">
                  <c:v>1</c:v>
                </c:pt>
                <c:pt idx="4625">
                  <c:v>1</c:v>
                </c:pt>
                <c:pt idx="4626">
                  <c:v>1</c:v>
                </c:pt>
                <c:pt idx="4627">
                  <c:v>1</c:v>
                </c:pt>
                <c:pt idx="4628">
                  <c:v>1</c:v>
                </c:pt>
                <c:pt idx="4629">
                  <c:v>1</c:v>
                </c:pt>
                <c:pt idx="4630">
                  <c:v>1</c:v>
                </c:pt>
                <c:pt idx="4631">
                  <c:v>1</c:v>
                </c:pt>
                <c:pt idx="4632">
                  <c:v>1</c:v>
                </c:pt>
                <c:pt idx="4633">
                  <c:v>1</c:v>
                </c:pt>
                <c:pt idx="4634">
                  <c:v>1</c:v>
                </c:pt>
                <c:pt idx="4635">
                  <c:v>1</c:v>
                </c:pt>
                <c:pt idx="4636">
                  <c:v>1</c:v>
                </c:pt>
                <c:pt idx="4637">
                  <c:v>1</c:v>
                </c:pt>
                <c:pt idx="4638">
                  <c:v>1</c:v>
                </c:pt>
                <c:pt idx="4639">
                  <c:v>1</c:v>
                </c:pt>
                <c:pt idx="4640">
                  <c:v>1</c:v>
                </c:pt>
                <c:pt idx="4641">
                  <c:v>1</c:v>
                </c:pt>
                <c:pt idx="4642">
                  <c:v>1</c:v>
                </c:pt>
                <c:pt idx="4643">
                  <c:v>1</c:v>
                </c:pt>
                <c:pt idx="4644">
                  <c:v>1</c:v>
                </c:pt>
                <c:pt idx="4645">
                  <c:v>1</c:v>
                </c:pt>
                <c:pt idx="4646">
                  <c:v>1</c:v>
                </c:pt>
                <c:pt idx="4647">
                  <c:v>1</c:v>
                </c:pt>
                <c:pt idx="4648">
                  <c:v>1</c:v>
                </c:pt>
                <c:pt idx="4649">
                  <c:v>1</c:v>
                </c:pt>
                <c:pt idx="4650">
                  <c:v>1</c:v>
                </c:pt>
                <c:pt idx="4651">
                  <c:v>1</c:v>
                </c:pt>
                <c:pt idx="4652">
                  <c:v>1</c:v>
                </c:pt>
                <c:pt idx="4653">
                  <c:v>1</c:v>
                </c:pt>
                <c:pt idx="4654">
                  <c:v>1</c:v>
                </c:pt>
                <c:pt idx="4655">
                  <c:v>1</c:v>
                </c:pt>
                <c:pt idx="4656">
                  <c:v>1</c:v>
                </c:pt>
                <c:pt idx="4657">
                  <c:v>1</c:v>
                </c:pt>
                <c:pt idx="4658">
                  <c:v>1</c:v>
                </c:pt>
                <c:pt idx="4659">
                  <c:v>1</c:v>
                </c:pt>
                <c:pt idx="4660">
                  <c:v>1</c:v>
                </c:pt>
                <c:pt idx="4661">
                  <c:v>1</c:v>
                </c:pt>
                <c:pt idx="4662">
                  <c:v>1</c:v>
                </c:pt>
                <c:pt idx="4663">
                  <c:v>1</c:v>
                </c:pt>
                <c:pt idx="4664">
                  <c:v>1</c:v>
                </c:pt>
                <c:pt idx="4665">
                  <c:v>1</c:v>
                </c:pt>
                <c:pt idx="4666">
                  <c:v>1</c:v>
                </c:pt>
                <c:pt idx="4667">
                  <c:v>1</c:v>
                </c:pt>
                <c:pt idx="4668">
                  <c:v>1</c:v>
                </c:pt>
                <c:pt idx="4669">
                  <c:v>1</c:v>
                </c:pt>
                <c:pt idx="4670">
                  <c:v>1</c:v>
                </c:pt>
                <c:pt idx="4671">
                  <c:v>1</c:v>
                </c:pt>
                <c:pt idx="4672">
                  <c:v>1</c:v>
                </c:pt>
                <c:pt idx="4673">
                  <c:v>1</c:v>
                </c:pt>
                <c:pt idx="4674">
                  <c:v>1</c:v>
                </c:pt>
                <c:pt idx="4675">
                  <c:v>1</c:v>
                </c:pt>
                <c:pt idx="4676">
                  <c:v>1</c:v>
                </c:pt>
                <c:pt idx="4677">
                  <c:v>1</c:v>
                </c:pt>
                <c:pt idx="4678">
                  <c:v>1</c:v>
                </c:pt>
                <c:pt idx="4679">
                  <c:v>1</c:v>
                </c:pt>
                <c:pt idx="4680">
                  <c:v>1</c:v>
                </c:pt>
                <c:pt idx="4681">
                  <c:v>1</c:v>
                </c:pt>
                <c:pt idx="4682">
                  <c:v>1</c:v>
                </c:pt>
                <c:pt idx="4683">
                  <c:v>1</c:v>
                </c:pt>
                <c:pt idx="4684">
                  <c:v>1</c:v>
                </c:pt>
                <c:pt idx="4685">
                  <c:v>1</c:v>
                </c:pt>
                <c:pt idx="4686">
                  <c:v>1</c:v>
                </c:pt>
                <c:pt idx="4687">
                  <c:v>1</c:v>
                </c:pt>
                <c:pt idx="4688">
                  <c:v>1</c:v>
                </c:pt>
                <c:pt idx="4689">
                  <c:v>1</c:v>
                </c:pt>
                <c:pt idx="4690">
                  <c:v>1</c:v>
                </c:pt>
                <c:pt idx="4691">
                  <c:v>1</c:v>
                </c:pt>
                <c:pt idx="4692">
                  <c:v>1</c:v>
                </c:pt>
                <c:pt idx="4693">
                  <c:v>1</c:v>
                </c:pt>
                <c:pt idx="4694">
                  <c:v>1</c:v>
                </c:pt>
                <c:pt idx="4695">
                  <c:v>1</c:v>
                </c:pt>
                <c:pt idx="4696">
                  <c:v>1</c:v>
                </c:pt>
                <c:pt idx="4697">
                  <c:v>1</c:v>
                </c:pt>
                <c:pt idx="4698">
                  <c:v>1</c:v>
                </c:pt>
                <c:pt idx="4699">
                  <c:v>1</c:v>
                </c:pt>
                <c:pt idx="4700">
                  <c:v>1</c:v>
                </c:pt>
                <c:pt idx="4701">
                  <c:v>1</c:v>
                </c:pt>
                <c:pt idx="4702">
                  <c:v>1</c:v>
                </c:pt>
                <c:pt idx="4703">
                  <c:v>1</c:v>
                </c:pt>
                <c:pt idx="4704">
                  <c:v>1</c:v>
                </c:pt>
                <c:pt idx="4705">
                  <c:v>1</c:v>
                </c:pt>
                <c:pt idx="4706">
                  <c:v>1</c:v>
                </c:pt>
                <c:pt idx="4707">
                  <c:v>1</c:v>
                </c:pt>
                <c:pt idx="4708">
                  <c:v>1</c:v>
                </c:pt>
                <c:pt idx="4709">
                  <c:v>1</c:v>
                </c:pt>
                <c:pt idx="4710">
                  <c:v>1</c:v>
                </c:pt>
                <c:pt idx="4711">
                  <c:v>1</c:v>
                </c:pt>
                <c:pt idx="4712">
                  <c:v>1</c:v>
                </c:pt>
                <c:pt idx="4713">
                  <c:v>1</c:v>
                </c:pt>
                <c:pt idx="4714">
                  <c:v>1</c:v>
                </c:pt>
                <c:pt idx="4715">
                  <c:v>1</c:v>
                </c:pt>
                <c:pt idx="4716">
                  <c:v>1</c:v>
                </c:pt>
                <c:pt idx="4717">
                  <c:v>1</c:v>
                </c:pt>
                <c:pt idx="4718">
                  <c:v>1</c:v>
                </c:pt>
                <c:pt idx="4719">
                  <c:v>1</c:v>
                </c:pt>
                <c:pt idx="4720">
                  <c:v>1</c:v>
                </c:pt>
                <c:pt idx="4721">
                  <c:v>1</c:v>
                </c:pt>
                <c:pt idx="4722">
                  <c:v>1</c:v>
                </c:pt>
                <c:pt idx="4723">
                  <c:v>1</c:v>
                </c:pt>
                <c:pt idx="4724">
                  <c:v>1</c:v>
                </c:pt>
                <c:pt idx="4725">
                  <c:v>1</c:v>
                </c:pt>
                <c:pt idx="4726">
                  <c:v>1</c:v>
                </c:pt>
                <c:pt idx="4727">
                  <c:v>1</c:v>
                </c:pt>
                <c:pt idx="4728">
                  <c:v>1</c:v>
                </c:pt>
                <c:pt idx="4729">
                  <c:v>1</c:v>
                </c:pt>
                <c:pt idx="4730">
                  <c:v>1</c:v>
                </c:pt>
                <c:pt idx="4731">
                  <c:v>1</c:v>
                </c:pt>
                <c:pt idx="4732">
                  <c:v>1</c:v>
                </c:pt>
                <c:pt idx="4733">
                  <c:v>1</c:v>
                </c:pt>
                <c:pt idx="4734">
                  <c:v>1</c:v>
                </c:pt>
                <c:pt idx="4735">
                  <c:v>1</c:v>
                </c:pt>
                <c:pt idx="4736">
                  <c:v>1</c:v>
                </c:pt>
                <c:pt idx="4737">
                  <c:v>1</c:v>
                </c:pt>
                <c:pt idx="4738">
                  <c:v>1</c:v>
                </c:pt>
                <c:pt idx="4739">
                  <c:v>1</c:v>
                </c:pt>
                <c:pt idx="4740">
                  <c:v>1</c:v>
                </c:pt>
                <c:pt idx="4741">
                  <c:v>1</c:v>
                </c:pt>
                <c:pt idx="4742">
                  <c:v>1</c:v>
                </c:pt>
                <c:pt idx="4743">
                  <c:v>1</c:v>
                </c:pt>
                <c:pt idx="4744">
                  <c:v>1</c:v>
                </c:pt>
                <c:pt idx="4745">
                  <c:v>1</c:v>
                </c:pt>
                <c:pt idx="4746">
                  <c:v>1</c:v>
                </c:pt>
                <c:pt idx="4747">
                  <c:v>1</c:v>
                </c:pt>
                <c:pt idx="4748">
                  <c:v>1</c:v>
                </c:pt>
                <c:pt idx="4749">
                  <c:v>1</c:v>
                </c:pt>
                <c:pt idx="4750">
                  <c:v>1</c:v>
                </c:pt>
                <c:pt idx="4751">
                  <c:v>1</c:v>
                </c:pt>
                <c:pt idx="4752">
                  <c:v>1</c:v>
                </c:pt>
                <c:pt idx="4753">
                  <c:v>1</c:v>
                </c:pt>
                <c:pt idx="4754">
                  <c:v>1</c:v>
                </c:pt>
                <c:pt idx="4755">
                  <c:v>1</c:v>
                </c:pt>
                <c:pt idx="4756">
                  <c:v>1</c:v>
                </c:pt>
                <c:pt idx="4757">
                  <c:v>1</c:v>
                </c:pt>
                <c:pt idx="4758">
                  <c:v>1</c:v>
                </c:pt>
                <c:pt idx="4759">
                  <c:v>1</c:v>
                </c:pt>
                <c:pt idx="4760">
                  <c:v>1</c:v>
                </c:pt>
                <c:pt idx="4761">
                  <c:v>1</c:v>
                </c:pt>
                <c:pt idx="4762">
                  <c:v>1</c:v>
                </c:pt>
                <c:pt idx="4763">
                  <c:v>1</c:v>
                </c:pt>
                <c:pt idx="4764">
                  <c:v>1</c:v>
                </c:pt>
                <c:pt idx="4765">
                  <c:v>1</c:v>
                </c:pt>
                <c:pt idx="4766">
                  <c:v>1</c:v>
                </c:pt>
                <c:pt idx="4767">
                  <c:v>1</c:v>
                </c:pt>
                <c:pt idx="4768">
                  <c:v>1</c:v>
                </c:pt>
                <c:pt idx="4769">
                  <c:v>1</c:v>
                </c:pt>
                <c:pt idx="4770">
                  <c:v>1</c:v>
                </c:pt>
                <c:pt idx="4771">
                  <c:v>1</c:v>
                </c:pt>
                <c:pt idx="4772">
                  <c:v>1</c:v>
                </c:pt>
                <c:pt idx="4773">
                  <c:v>1</c:v>
                </c:pt>
                <c:pt idx="4774">
                  <c:v>1</c:v>
                </c:pt>
                <c:pt idx="4775">
                  <c:v>1</c:v>
                </c:pt>
                <c:pt idx="4776">
                  <c:v>1</c:v>
                </c:pt>
                <c:pt idx="4777">
                  <c:v>1</c:v>
                </c:pt>
                <c:pt idx="4778">
                  <c:v>1</c:v>
                </c:pt>
                <c:pt idx="4779">
                  <c:v>1</c:v>
                </c:pt>
                <c:pt idx="4780">
                  <c:v>1</c:v>
                </c:pt>
                <c:pt idx="4781">
                  <c:v>1</c:v>
                </c:pt>
                <c:pt idx="4782">
                  <c:v>1</c:v>
                </c:pt>
                <c:pt idx="4783">
                  <c:v>1</c:v>
                </c:pt>
                <c:pt idx="4784">
                  <c:v>1</c:v>
                </c:pt>
                <c:pt idx="4785">
                  <c:v>1</c:v>
                </c:pt>
                <c:pt idx="4786">
                  <c:v>1</c:v>
                </c:pt>
                <c:pt idx="4787">
                  <c:v>1</c:v>
                </c:pt>
                <c:pt idx="4788">
                  <c:v>1</c:v>
                </c:pt>
                <c:pt idx="4789">
                  <c:v>1</c:v>
                </c:pt>
                <c:pt idx="4790">
                  <c:v>1</c:v>
                </c:pt>
                <c:pt idx="4791">
                  <c:v>1</c:v>
                </c:pt>
                <c:pt idx="4792">
                  <c:v>1</c:v>
                </c:pt>
                <c:pt idx="4793">
                  <c:v>1</c:v>
                </c:pt>
                <c:pt idx="4794">
                  <c:v>1</c:v>
                </c:pt>
                <c:pt idx="4795">
                  <c:v>1</c:v>
                </c:pt>
                <c:pt idx="4796">
                  <c:v>1</c:v>
                </c:pt>
                <c:pt idx="4797">
                  <c:v>1</c:v>
                </c:pt>
                <c:pt idx="4798">
                  <c:v>1</c:v>
                </c:pt>
                <c:pt idx="4799">
                  <c:v>1</c:v>
                </c:pt>
                <c:pt idx="4800">
                  <c:v>1</c:v>
                </c:pt>
                <c:pt idx="4801">
                  <c:v>1</c:v>
                </c:pt>
                <c:pt idx="4802">
                  <c:v>1</c:v>
                </c:pt>
                <c:pt idx="4803">
                  <c:v>1</c:v>
                </c:pt>
                <c:pt idx="4804">
                  <c:v>1</c:v>
                </c:pt>
                <c:pt idx="4805">
                  <c:v>1</c:v>
                </c:pt>
                <c:pt idx="4806">
                  <c:v>1</c:v>
                </c:pt>
                <c:pt idx="4807">
                  <c:v>1</c:v>
                </c:pt>
                <c:pt idx="4808">
                  <c:v>1</c:v>
                </c:pt>
                <c:pt idx="4809">
                  <c:v>1</c:v>
                </c:pt>
                <c:pt idx="4810">
                  <c:v>1</c:v>
                </c:pt>
                <c:pt idx="4811">
                  <c:v>1</c:v>
                </c:pt>
                <c:pt idx="4812">
                  <c:v>1</c:v>
                </c:pt>
                <c:pt idx="4813">
                  <c:v>1</c:v>
                </c:pt>
                <c:pt idx="4814">
                  <c:v>1</c:v>
                </c:pt>
                <c:pt idx="4815">
                  <c:v>1</c:v>
                </c:pt>
                <c:pt idx="4816">
                  <c:v>1</c:v>
                </c:pt>
                <c:pt idx="4817">
                  <c:v>1</c:v>
                </c:pt>
                <c:pt idx="4818">
                  <c:v>1</c:v>
                </c:pt>
                <c:pt idx="4819">
                  <c:v>1</c:v>
                </c:pt>
                <c:pt idx="4820">
                  <c:v>1</c:v>
                </c:pt>
                <c:pt idx="4821">
                  <c:v>1</c:v>
                </c:pt>
                <c:pt idx="4822">
                  <c:v>1</c:v>
                </c:pt>
                <c:pt idx="4823">
                  <c:v>1</c:v>
                </c:pt>
                <c:pt idx="4824">
                  <c:v>1</c:v>
                </c:pt>
                <c:pt idx="4825">
                  <c:v>1</c:v>
                </c:pt>
                <c:pt idx="4826">
                  <c:v>1</c:v>
                </c:pt>
                <c:pt idx="4827">
                  <c:v>1</c:v>
                </c:pt>
                <c:pt idx="4828">
                  <c:v>1</c:v>
                </c:pt>
                <c:pt idx="4829">
                  <c:v>1</c:v>
                </c:pt>
                <c:pt idx="4830">
                  <c:v>1</c:v>
                </c:pt>
                <c:pt idx="4831">
                  <c:v>1</c:v>
                </c:pt>
                <c:pt idx="4832">
                  <c:v>1</c:v>
                </c:pt>
                <c:pt idx="4833">
                  <c:v>1</c:v>
                </c:pt>
                <c:pt idx="4834">
                  <c:v>1</c:v>
                </c:pt>
                <c:pt idx="4835">
                  <c:v>1</c:v>
                </c:pt>
                <c:pt idx="4836">
                  <c:v>1</c:v>
                </c:pt>
                <c:pt idx="4837">
                  <c:v>1</c:v>
                </c:pt>
                <c:pt idx="4838">
                  <c:v>1</c:v>
                </c:pt>
                <c:pt idx="4839">
                  <c:v>1</c:v>
                </c:pt>
                <c:pt idx="4840">
                  <c:v>1</c:v>
                </c:pt>
                <c:pt idx="4841">
                  <c:v>1</c:v>
                </c:pt>
                <c:pt idx="4842">
                  <c:v>1</c:v>
                </c:pt>
                <c:pt idx="4843">
                  <c:v>1</c:v>
                </c:pt>
                <c:pt idx="4844">
                  <c:v>1</c:v>
                </c:pt>
                <c:pt idx="4845">
                  <c:v>1</c:v>
                </c:pt>
                <c:pt idx="4846">
                  <c:v>1</c:v>
                </c:pt>
                <c:pt idx="4847">
                  <c:v>1</c:v>
                </c:pt>
                <c:pt idx="4848">
                  <c:v>1</c:v>
                </c:pt>
                <c:pt idx="4849">
                  <c:v>1</c:v>
                </c:pt>
                <c:pt idx="4850">
                  <c:v>1</c:v>
                </c:pt>
                <c:pt idx="4851">
                  <c:v>1</c:v>
                </c:pt>
                <c:pt idx="4852">
                  <c:v>1</c:v>
                </c:pt>
                <c:pt idx="4853">
                  <c:v>1</c:v>
                </c:pt>
                <c:pt idx="4854">
                  <c:v>1</c:v>
                </c:pt>
                <c:pt idx="4855">
                  <c:v>1</c:v>
                </c:pt>
                <c:pt idx="4856">
                  <c:v>1</c:v>
                </c:pt>
                <c:pt idx="4857">
                  <c:v>1</c:v>
                </c:pt>
                <c:pt idx="4858">
                  <c:v>1</c:v>
                </c:pt>
                <c:pt idx="4859">
                  <c:v>1</c:v>
                </c:pt>
                <c:pt idx="4860">
                  <c:v>1</c:v>
                </c:pt>
                <c:pt idx="4861">
                  <c:v>1</c:v>
                </c:pt>
                <c:pt idx="4862">
                  <c:v>1</c:v>
                </c:pt>
                <c:pt idx="4863">
                  <c:v>1</c:v>
                </c:pt>
                <c:pt idx="4864">
                  <c:v>1</c:v>
                </c:pt>
                <c:pt idx="4865">
                  <c:v>1</c:v>
                </c:pt>
                <c:pt idx="4866">
                  <c:v>1</c:v>
                </c:pt>
                <c:pt idx="4867">
                  <c:v>1</c:v>
                </c:pt>
                <c:pt idx="4868">
                  <c:v>1</c:v>
                </c:pt>
                <c:pt idx="4869">
                  <c:v>1</c:v>
                </c:pt>
                <c:pt idx="4870">
                  <c:v>1</c:v>
                </c:pt>
                <c:pt idx="4871">
                  <c:v>1</c:v>
                </c:pt>
                <c:pt idx="4872">
                  <c:v>1</c:v>
                </c:pt>
                <c:pt idx="4873">
                  <c:v>1</c:v>
                </c:pt>
                <c:pt idx="4874">
                  <c:v>1</c:v>
                </c:pt>
                <c:pt idx="4875">
                  <c:v>1</c:v>
                </c:pt>
                <c:pt idx="4876">
                  <c:v>1</c:v>
                </c:pt>
                <c:pt idx="4877">
                  <c:v>1</c:v>
                </c:pt>
                <c:pt idx="4878">
                  <c:v>1</c:v>
                </c:pt>
                <c:pt idx="4879">
                  <c:v>1</c:v>
                </c:pt>
                <c:pt idx="4880">
                  <c:v>1</c:v>
                </c:pt>
                <c:pt idx="4881">
                  <c:v>1</c:v>
                </c:pt>
                <c:pt idx="4882">
                  <c:v>1</c:v>
                </c:pt>
                <c:pt idx="4883">
                  <c:v>1</c:v>
                </c:pt>
                <c:pt idx="4884">
                  <c:v>1</c:v>
                </c:pt>
                <c:pt idx="4885">
                  <c:v>1</c:v>
                </c:pt>
                <c:pt idx="4886">
                  <c:v>1</c:v>
                </c:pt>
                <c:pt idx="4887">
                  <c:v>1</c:v>
                </c:pt>
                <c:pt idx="4888">
                  <c:v>1</c:v>
                </c:pt>
                <c:pt idx="4889">
                  <c:v>1</c:v>
                </c:pt>
                <c:pt idx="4890">
                  <c:v>1</c:v>
                </c:pt>
                <c:pt idx="4891">
                  <c:v>1</c:v>
                </c:pt>
                <c:pt idx="4892">
                  <c:v>1</c:v>
                </c:pt>
                <c:pt idx="4893">
                  <c:v>1</c:v>
                </c:pt>
                <c:pt idx="4894">
                  <c:v>1</c:v>
                </c:pt>
                <c:pt idx="4895">
                  <c:v>1</c:v>
                </c:pt>
                <c:pt idx="4896">
                  <c:v>1</c:v>
                </c:pt>
                <c:pt idx="4897">
                  <c:v>1</c:v>
                </c:pt>
                <c:pt idx="4898">
                  <c:v>1</c:v>
                </c:pt>
                <c:pt idx="4899">
                  <c:v>1</c:v>
                </c:pt>
                <c:pt idx="4900">
                  <c:v>1</c:v>
                </c:pt>
                <c:pt idx="4901">
                  <c:v>1</c:v>
                </c:pt>
                <c:pt idx="4902">
                  <c:v>1</c:v>
                </c:pt>
                <c:pt idx="4903">
                  <c:v>1</c:v>
                </c:pt>
                <c:pt idx="4904">
                  <c:v>1</c:v>
                </c:pt>
                <c:pt idx="4905">
                  <c:v>1</c:v>
                </c:pt>
                <c:pt idx="4906">
                  <c:v>1</c:v>
                </c:pt>
                <c:pt idx="4907">
                  <c:v>1</c:v>
                </c:pt>
                <c:pt idx="4908">
                  <c:v>1</c:v>
                </c:pt>
                <c:pt idx="4909">
                  <c:v>1</c:v>
                </c:pt>
                <c:pt idx="4910">
                  <c:v>1</c:v>
                </c:pt>
                <c:pt idx="4911">
                  <c:v>1</c:v>
                </c:pt>
                <c:pt idx="4912">
                  <c:v>1</c:v>
                </c:pt>
                <c:pt idx="4913">
                  <c:v>1</c:v>
                </c:pt>
                <c:pt idx="4914">
                  <c:v>1</c:v>
                </c:pt>
                <c:pt idx="4915">
                  <c:v>1</c:v>
                </c:pt>
                <c:pt idx="4916">
                  <c:v>1</c:v>
                </c:pt>
                <c:pt idx="4917">
                  <c:v>1</c:v>
                </c:pt>
                <c:pt idx="4918">
                  <c:v>1</c:v>
                </c:pt>
                <c:pt idx="4919">
                  <c:v>1</c:v>
                </c:pt>
                <c:pt idx="4920">
                  <c:v>1</c:v>
                </c:pt>
                <c:pt idx="4921">
                  <c:v>1</c:v>
                </c:pt>
                <c:pt idx="4922">
                  <c:v>1</c:v>
                </c:pt>
                <c:pt idx="4923">
                  <c:v>1</c:v>
                </c:pt>
                <c:pt idx="4924">
                  <c:v>1</c:v>
                </c:pt>
                <c:pt idx="4925">
                  <c:v>1</c:v>
                </c:pt>
                <c:pt idx="4926">
                  <c:v>1</c:v>
                </c:pt>
                <c:pt idx="4927">
                  <c:v>1</c:v>
                </c:pt>
                <c:pt idx="4928">
                  <c:v>1</c:v>
                </c:pt>
                <c:pt idx="4929">
                  <c:v>1</c:v>
                </c:pt>
                <c:pt idx="4930">
                  <c:v>1</c:v>
                </c:pt>
                <c:pt idx="4931">
                  <c:v>1</c:v>
                </c:pt>
                <c:pt idx="4932">
                  <c:v>1</c:v>
                </c:pt>
                <c:pt idx="4933">
                  <c:v>1</c:v>
                </c:pt>
                <c:pt idx="4934">
                  <c:v>1</c:v>
                </c:pt>
                <c:pt idx="4935">
                  <c:v>1</c:v>
                </c:pt>
                <c:pt idx="4936">
                  <c:v>1</c:v>
                </c:pt>
                <c:pt idx="4937">
                  <c:v>1</c:v>
                </c:pt>
                <c:pt idx="4938">
                  <c:v>1</c:v>
                </c:pt>
                <c:pt idx="4939">
                  <c:v>1</c:v>
                </c:pt>
                <c:pt idx="4940">
                  <c:v>1</c:v>
                </c:pt>
                <c:pt idx="4941">
                  <c:v>1</c:v>
                </c:pt>
                <c:pt idx="4942">
                  <c:v>1</c:v>
                </c:pt>
                <c:pt idx="4943">
                  <c:v>1</c:v>
                </c:pt>
                <c:pt idx="4944">
                  <c:v>1</c:v>
                </c:pt>
                <c:pt idx="4945">
                  <c:v>1</c:v>
                </c:pt>
                <c:pt idx="4946">
                  <c:v>1</c:v>
                </c:pt>
                <c:pt idx="4947">
                  <c:v>1</c:v>
                </c:pt>
                <c:pt idx="4948">
                  <c:v>1</c:v>
                </c:pt>
                <c:pt idx="4949">
                  <c:v>1</c:v>
                </c:pt>
                <c:pt idx="4950">
                  <c:v>1</c:v>
                </c:pt>
                <c:pt idx="4951">
                  <c:v>1</c:v>
                </c:pt>
                <c:pt idx="4952">
                  <c:v>1</c:v>
                </c:pt>
                <c:pt idx="4953">
                  <c:v>1</c:v>
                </c:pt>
                <c:pt idx="4954">
                  <c:v>1</c:v>
                </c:pt>
                <c:pt idx="4955">
                  <c:v>1</c:v>
                </c:pt>
                <c:pt idx="4956">
                  <c:v>1</c:v>
                </c:pt>
                <c:pt idx="4957">
                  <c:v>1</c:v>
                </c:pt>
                <c:pt idx="4958">
                  <c:v>1</c:v>
                </c:pt>
                <c:pt idx="4959">
                  <c:v>1</c:v>
                </c:pt>
                <c:pt idx="4960">
                  <c:v>1</c:v>
                </c:pt>
                <c:pt idx="4961">
                  <c:v>1</c:v>
                </c:pt>
                <c:pt idx="4962">
                  <c:v>1</c:v>
                </c:pt>
                <c:pt idx="4963">
                  <c:v>1</c:v>
                </c:pt>
                <c:pt idx="4964">
                  <c:v>1</c:v>
                </c:pt>
                <c:pt idx="4965">
                  <c:v>1</c:v>
                </c:pt>
                <c:pt idx="4966">
                  <c:v>1</c:v>
                </c:pt>
                <c:pt idx="4967">
                  <c:v>1</c:v>
                </c:pt>
                <c:pt idx="4968">
                  <c:v>1</c:v>
                </c:pt>
                <c:pt idx="4969">
                  <c:v>1</c:v>
                </c:pt>
                <c:pt idx="4970">
                  <c:v>1</c:v>
                </c:pt>
                <c:pt idx="4971">
                  <c:v>1</c:v>
                </c:pt>
                <c:pt idx="4972">
                  <c:v>1</c:v>
                </c:pt>
                <c:pt idx="4973">
                  <c:v>1</c:v>
                </c:pt>
                <c:pt idx="4974">
                  <c:v>1</c:v>
                </c:pt>
                <c:pt idx="4975">
                  <c:v>1</c:v>
                </c:pt>
                <c:pt idx="4976">
                  <c:v>1</c:v>
                </c:pt>
                <c:pt idx="4977">
                  <c:v>1</c:v>
                </c:pt>
                <c:pt idx="4978">
                  <c:v>1</c:v>
                </c:pt>
                <c:pt idx="4979">
                  <c:v>1</c:v>
                </c:pt>
                <c:pt idx="4980">
                  <c:v>1</c:v>
                </c:pt>
                <c:pt idx="4981">
                  <c:v>1</c:v>
                </c:pt>
                <c:pt idx="4982">
                  <c:v>1</c:v>
                </c:pt>
                <c:pt idx="4983">
                  <c:v>1</c:v>
                </c:pt>
                <c:pt idx="4984">
                  <c:v>1</c:v>
                </c:pt>
                <c:pt idx="4985">
                  <c:v>1</c:v>
                </c:pt>
                <c:pt idx="4986">
                  <c:v>1</c:v>
                </c:pt>
                <c:pt idx="4987">
                  <c:v>1</c:v>
                </c:pt>
                <c:pt idx="4988">
                  <c:v>1</c:v>
                </c:pt>
                <c:pt idx="4989">
                  <c:v>1</c:v>
                </c:pt>
                <c:pt idx="4990">
                  <c:v>1</c:v>
                </c:pt>
                <c:pt idx="4991">
                  <c:v>1</c:v>
                </c:pt>
                <c:pt idx="4992">
                  <c:v>1</c:v>
                </c:pt>
                <c:pt idx="4993">
                  <c:v>1</c:v>
                </c:pt>
                <c:pt idx="4994">
                  <c:v>1</c:v>
                </c:pt>
                <c:pt idx="4995">
                  <c:v>1</c:v>
                </c:pt>
                <c:pt idx="4996">
                  <c:v>1</c:v>
                </c:pt>
                <c:pt idx="4997">
                  <c:v>1</c:v>
                </c:pt>
                <c:pt idx="4998">
                  <c:v>1</c:v>
                </c:pt>
                <c:pt idx="4999">
                  <c:v>1</c:v>
                </c:pt>
                <c:pt idx="5000">
                  <c:v>1</c:v>
                </c:pt>
                <c:pt idx="5001">
                  <c:v>1</c:v>
                </c:pt>
                <c:pt idx="5002">
                  <c:v>1</c:v>
                </c:pt>
                <c:pt idx="5003">
                  <c:v>1</c:v>
                </c:pt>
                <c:pt idx="5004">
                  <c:v>1</c:v>
                </c:pt>
                <c:pt idx="5005">
                  <c:v>1</c:v>
                </c:pt>
                <c:pt idx="5006">
                  <c:v>1</c:v>
                </c:pt>
                <c:pt idx="5007">
                  <c:v>1</c:v>
                </c:pt>
                <c:pt idx="5008">
                  <c:v>1</c:v>
                </c:pt>
                <c:pt idx="5009">
                  <c:v>1</c:v>
                </c:pt>
                <c:pt idx="5010">
                  <c:v>1</c:v>
                </c:pt>
                <c:pt idx="5011">
                  <c:v>1</c:v>
                </c:pt>
                <c:pt idx="5012">
                  <c:v>1</c:v>
                </c:pt>
                <c:pt idx="5013">
                  <c:v>1</c:v>
                </c:pt>
                <c:pt idx="5014">
                  <c:v>1</c:v>
                </c:pt>
                <c:pt idx="5015">
                  <c:v>1</c:v>
                </c:pt>
                <c:pt idx="5016">
                  <c:v>1</c:v>
                </c:pt>
                <c:pt idx="5017">
                  <c:v>1</c:v>
                </c:pt>
                <c:pt idx="5018">
                  <c:v>1</c:v>
                </c:pt>
                <c:pt idx="5019">
                  <c:v>1</c:v>
                </c:pt>
                <c:pt idx="5020">
                  <c:v>1</c:v>
                </c:pt>
                <c:pt idx="5021">
                  <c:v>1</c:v>
                </c:pt>
                <c:pt idx="5022">
                  <c:v>1</c:v>
                </c:pt>
                <c:pt idx="5023">
                  <c:v>1</c:v>
                </c:pt>
                <c:pt idx="5024">
                  <c:v>1</c:v>
                </c:pt>
                <c:pt idx="5025">
                  <c:v>1</c:v>
                </c:pt>
                <c:pt idx="5026">
                  <c:v>1</c:v>
                </c:pt>
                <c:pt idx="5027">
                  <c:v>1</c:v>
                </c:pt>
                <c:pt idx="5028">
                  <c:v>1</c:v>
                </c:pt>
                <c:pt idx="5029">
                  <c:v>1</c:v>
                </c:pt>
                <c:pt idx="5030">
                  <c:v>1</c:v>
                </c:pt>
                <c:pt idx="5031">
                  <c:v>1</c:v>
                </c:pt>
                <c:pt idx="5032">
                  <c:v>1</c:v>
                </c:pt>
                <c:pt idx="5033">
                  <c:v>1</c:v>
                </c:pt>
                <c:pt idx="5034">
                  <c:v>1</c:v>
                </c:pt>
                <c:pt idx="5035">
                  <c:v>1</c:v>
                </c:pt>
                <c:pt idx="5036">
                  <c:v>1</c:v>
                </c:pt>
                <c:pt idx="5037">
                  <c:v>1</c:v>
                </c:pt>
                <c:pt idx="5038">
                  <c:v>1</c:v>
                </c:pt>
                <c:pt idx="5039">
                  <c:v>1</c:v>
                </c:pt>
                <c:pt idx="5040">
                  <c:v>1</c:v>
                </c:pt>
                <c:pt idx="5041">
                  <c:v>1</c:v>
                </c:pt>
                <c:pt idx="5042">
                  <c:v>1</c:v>
                </c:pt>
                <c:pt idx="5043">
                  <c:v>1</c:v>
                </c:pt>
                <c:pt idx="5044">
                  <c:v>1</c:v>
                </c:pt>
                <c:pt idx="5045">
                  <c:v>1</c:v>
                </c:pt>
                <c:pt idx="5046">
                  <c:v>1</c:v>
                </c:pt>
                <c:pt idx="5047">
                  <c:v>1</c:v>
                </c:pt>
                <c:pt idx="5048">
                  <c:v>1</c:v>
                </c:pt>
                <c:pt idx="5049">
                  <c:v>1</c:v>
                </c:pt>
                <c:pt idx="5050">
                  <c:v>1</c:v>
                </c:pt>
                <c:pt idx="5051">
                  <c:v>1</c:v>
                </c:pt>
                <c:pt idx="5052">
                  <c:v>1</c:v>
                </c:pt>
                <c:pt idx="5053">
                  <c:v>1</c:v>
                </c:pt>
                <c:pt idx="5054">
                  <c:v>1</c:v>
                </c:pt>
                <c:pt idx="5055">
                  <c:v>1</c:v>
                </c:pt>
                <c:pt idx="5056">
                  <c:v>1</c:v>
                </c:pt>
                <c:pt idx="5057">
                  <c:v>1</c:v>
                </c:pt>
                <c:pt idx="5058">
                  <c:v>1</c:v>
                </c:pt>
                <c:pt idx="5059">
                  <c:v>1</c:v>
                </c:pt>
                <c:pt idx="5060">
                  <c:v>1</c:v>
                </c:pt>
                <c:pt idx="5061">
                  <c:v>1</c:v>
                </c:pt>
                <c:pt idx="5062">
                  <c:v>1</c:v>
                </c:pt>
                <c:pt idx="5063">
                  <c:v>1</c:v>
                </c:pt>
                <c:pt idx="5064">
                  <c:v>1</c:v>
                </c:pt>
                <c:pt idx="5065">
                  <c:v>1</c:v>
                </c:pt>
                <c:pt idx="5066">
                  <c:v>1</c:v>
                </c:pt>
                <c:pt idx="5067">
                  <c:v>1</c:v>
                </c:pt>
                <c:pt idx="5068">
                  <c:v>1</c:v>
                </c:pt>
                <c:pt idx="5069">
                  <c:v>1</c:v>
                </c:pt>
                <c:pt idx="5070">
                  <c:v>1</c:v>
                </c:pt>
                <c:pt idx="5071">
                  <c:v>1</c:v>
                </c:pt>
                <c:pt idx="5072">
                  <c:v>1</c:v>
                </c:pt>
                <c:pt idx="5073">
                  <c:v>1</c:v>
                </c:pt>
                <c:pt idx="5074">
                  <c:v>1</c:v>
                </c:pt>
                <c:pt idx="5075">
                  <c:v>1</c:v>
                </c:pt>
                <c:pt idx="5076">
                  <c:v>1</c:v>
                </c:pt>
                <c:pt idx="5077">
                  <c:v>1</c:v>
                </c:pt>
                <c:pt idx="5078">
                  <c:v>1</c:v>
                </c:pt>
                <c:pt idx="5079">
                  <c:v>1</c:v>
                </c:pt>
                <c:pt idx="5080">
                  <c:v>1</c:v>
                </c:pt>
                <c:pt idx="5081">
                  <c:v>1</c:v>
                </c:pt>
                <c:pt idx="5082">
                  <c:v>1</c:v>
                </c:pt>
                <c:pt idx="5083">
                  <c:v>1</c:v>
                </c:pt>
                <c:pt idx="5084">
                  <c:v>1</c:v>
                </c:pt>
                <c:pt idx="5085">
                  <c:v>1</c:v>
                </c:pt>
                <c:pt idx="5086">
                  <c:v>1</c:v>
                </c:pt>
                <c:pt idx="5087">
                  <c:v>1</c:v>
                </c:pt>
                <c:pt idx="5088">
                  <c:v>1</c:v>
                </c:pt>
                <c:pt idx="5089">
                  <c:v>1</c:v>
                </c:pt>
                <c:pt idx="5090">
                  <c:v>1</c:v>
                </c:pt>
                <c:pt idx="5091">
                  <c:v>1</c:v>
                </c:pt>
                <c:pt idx="5092">
                  <c:v>1</c:v>
                </c:pt>
                <c:pt idx="5093">
                  <c:v>1</c:v>
                </c:pt>
                <c:pt idx="5094">
                  <c:v>1</c:v>
                </c:pt>
                <c:pt idx="5095">
                  <c:v>1</c:v>
                </c:pt>
                <c:pt idx="5096">
                  <c:v>1</c:v>
                </c:pt>
                <c:pt idx="5097">
                  <c:v>1</c:v>
                </c:pt>
                <c:pt idx="5098">
                  <c:v>1</c:v>
                </c:pt>
                <c:pt idx="5099">
                  <c:v>1</c:v>
                </c:pt>
                <c:pt idx="5100">
                  <c:v>1</c:v>
                </c:pt>
                <c:pt idx="5101">
                  <c:v>1</c:v>
                </c:pt>
                <c:pt idx="5102">
                  <c:v>1</c:v>
                </c:pt>
                <c:pt idx="5103">
                  <c:v>1</c:v>
                </c:pt>
                <c:pt idx="5104">
                  <c:v>1</c:v>
                </c:pt>
                <c:pt idx="5105">
                  <c:v>1</c:v>
                </c:pt>
                <c:pt idx="5106">
                  <c:v>1</c:v>
                </c:pt>
                <c:pt idx="5107">
                  <c:v>1</c:v>
                </c:pt>
                <c:pt idx="5108">
                  <c:v>1</c:v>
                </c:pt>
                <c:pt idx="5109">
                  <c:v>1</c:v>
                </c:pt>
                <c:pt idx="5110">
                  <c:v>1</c:v>
                </c:pt>
                <c:pt idx="5111">
                  <c:v>1</c:v>
                </c:pt>
                <c:pt idx="5112">
                  <c:v>1</c:v>
                </c:pt>
                <c:pt idx="5113">
                  <c:v>1</c:v>
                </c:pt>
                <c:pt idx="5114">
                  <c:v>1</c:v>
                </c:pt>
                <c:pt idx="5115">
                  <c:v>1</c:v>
                </c:pt>
                <c:pt idx="5116">
                  <c:v>1</c:v>
                </c:pt>
                <c:pt idx="5117">
                  <c:v>1</c:v>
                </c:pt>
                <c:pt idx="5118">
                  <c:v>1</c:v>
                </c:pt>
                <c:pt idx="5119">
                  <c:v>1</c:v>
                </c:pt>
                <c:pt idx="5120">
                  <c:v>1</c:v>
                </c:pt>
                <c:pt idx="5121">
                  <c:v>1</c:v>
                </c:pt>
                <c:pt idx="5122">
                  <c:v>1</c:v>
                </c:pt>
                <c:pt idx="5123">
                  <c:v>1</c:v>
                </c:pt>
                <c:pt idx="5124">
                  <c:v>1</c:v>
                </c:pt>
                <c:pt idx="5125">
                  <c:v>1</c:v>
                </c:pt>
                <c:pt idx="5126">
                  <c:v>1</c:v>
                </c:pt>
                <c:pt idx="5127">
                  <c:v>1</c:v>
                </c:pt>
                <c:pt idx="5128">
                  <c:v>1</c:v>
                </c:pt>
                <c:pt idx="5129">
                  <c:v>1</c:v>
                </c:pt>
                <c:pt idx="5130">
                  <c:v>1</c:v>
                </c:pt>
                <c:pt idx="5131">
                  <c:v>1</c:v>
                </c:pt>
                <c:pt idx="5132">
                  <c:v>1</c:v>
                </c:pt>
                <c:pt idx="5133">
                  <c:v>1</c:v>
                </c:pt>
                <c:pt idx="5134">
                  <c:v>1</c:v>
                </c:pt>
                <c:pt idx="5135">
                  <c:v>1</c:v>
                </c:pt>
                <c:pt idx="5136">
                  <c:v>1</c:v>
                </c:pt>
                <c:pt idx="5137">
                  <c:v>1</c:v>
                </c:pt>
                <c:pt idx="5138">
                  <c:v>1</c:v>
                </c:pt>
                <c:pt idx="5139">
                  <c:v>1</c:v>
                </c:pt>
                <c:pt idx="5140">
                  <c:v>1</c:v>
                </c:pt>
                <c:pt idx="5141">
                  <c:v>1</c:v>
                </c:pt>
                <c:pt idx="5142">
                  <c:v>1</c:v>
                </c:pt>
                <c:pt idx="5143">
                  <c:v>1</c:v>
                </c:pt>
                <c:pt idx="5144">
                  <c:v>1</c:v>
                </c:pt>
                <c:pt idx="5145">
                  <c:v>1</c:v>
                </c:pt>
                <c:pt idx="5146">
                  <c:v>1</c:v>
                </c:pt>
                <c:pt idx="5147">
                  <c:v>1</c:v>
                </c:pt>
                <c:pt idx="5148">
                  <c:v>1</c:v>
                </c:pt>
                <c:pt idx="5149">
                  <c:v>1</c:v>
                </c:pt>
                <c:pt idx="5150">
                  <c:v>1</c:v>
                </c:pt>
                <c:pt idx="5151">
                  <c:v>1</c:v>
                </c:pt>
                <c:pt idx="5152">
                  <c:v>1</c:v>
                </c:pt>
                <c:pt idx="5153">
                  <c:v>1</c:v>
                </c:pt>
                <c:pt idx="5154">
                  <c:v>1</c:v>
                </c:pt>
                <c:pt idx="5155">
                  <c:v>1</c:v>
                </c:pt>
                <c:pt idx="5156">
                  <c:v>1</c:v>
                </c:pt>
                <c:pt idx="5157">
                  <c:v>1</c:v>
                </c:pt>
                <c:pt idx="5158">
                  <c:v>1</c:v>
                </c:pt>
                <c:pt idx="5159">
                  <c:v>1</c:v>
                </c:pt>
                <c:pt idx="5160">
                  <c:v>1</c:v>
                </c:pt>
                <c:pt idx="5161">
                  <c:v>1</c:v>
                </c:pt>
                <c:pt idx="5162">
                  <c:v>1</c:v>
                </c:pt>
                <c:pt idx="5163">
                  <c:v>1</c:v>
                </c:pt>
                <c:pt idx="5164">
                  <c:v>1</c:v>
                </c:pt>
                <c:pt idx="5165">
                  <c:v>1</c:v>
                </c:pt>
                <c:pt idx="5166">
                  <c:v>1</c:v>
                </c:pt>
                <c:pt idx="5167">
                  <c:v>1</c:v>
                </c:pt>
                <c:pt idx="5168">
                  <c:v>1</c:v>
                </c:pt>
                <c:pt idx="5169">
                  <c:v>1</c:v>
                </c:pt>
                <c:pt idx="5170">
                  <c:v>1</c:v>
                </c:pt>
                <c:pt idx="5171">
                  <c:v>1</c:v>
                </c:pt>
                <c:pt idx="5172">
                  <c:v>1</c:v>
                </c:pt>
                <c:pt idx="5173">
                  <c:v>1</c:v>
                </c:pt>
                <c:pt idx="5174">
                  <c:v>1</c:v>
                </c:pt>
                <c:pt idx="5175">
                  <c:v>1</c:v>
                </c:pt>
                <c:pt idx="5176">
                  <c:v>1</c:v>
                </c:pt>
                <c:pt idx="5177">
                  <c:v>1</c:v>
                </c:pt>
                <c:pt idx="5178">
                  <c:v>1</c:v>
                </c:pt>
                <c:pt idx="5179">
                  <c:v>1</c:v>
                </c:pt>
                <c:pt idx="5180">
                  <c:v>1</c:v>
                </c:pt>
                <c:pt idx="5181">
                  <c:v>1</c:v>
                </c:pt>
                <c:pt idx="5182">
                  <c:v>1</c:v>
                </c:pt>
                <c:pt idx="5183">
                  <c:v>1</c:v>
                </c:pt>
                <c:pt idx="5184">
                  <c:v>1</c:v>
                </c:pt>
                <c:pt idx="5185">
                  <c:v>1</c:v>
                </c:pt>
                <c:pt idx="5186">
                  <c:v>1</c:v>
                </c:pt>
                <c:pt idx="5187">
                  <c:v>1</c:v>
                </c:pt>
                <c:pt idx="5188">
                  <c:v>1</c:v>
                </c:pt>
                <c:pt idx="5189">
                  <c:v>1</c:v>
                </c:pt>
                <c:pt idx="5190">
                  <c:v>1</c:v>
                </c:pt>
                <c:pt idx="5191">
                  <c:v>1</c:v>
                </c:pt>
                <c:pt idx="5192">
                  <c:v>1</c:v>
                </c:pt>
                <c:pt idx="5193">
                  <c:v>1</c:v>
                </c:pt>
                <c:pt idx="5194">
                  <c:v>1</c:v>
                </c:pt>
                <c:pt idx="5195">
                  <c:v>1</c:v>
                </c:pt>
                <c:pt idx="5196">
                  <c:v>1</c:v>
                </c:pt>
                <c:pt idx="5197">
                  <c:v>1</c:v>
                </c:pt>
                <c:pt idx="5198">
                  <c:v>1</c:v>
                </c:pt>
                <c:pt idx="5199">
                  <c:v>1</c:v>
                </c:pt>
                <c:pt idx="5200">
                  <c:v>1</c:v>
                </c:pt>
                <c:pt idx="5201">
                  <c:v>1</c:v>
                </c:pt>
                <c:pt idx="5202">
                  <c:v>1</c:v>
                </c:pt>
                <c:pt idx="5203">
                  <c:v>1</c:v>
                </c:pt>
                <c:pt idx="5204">
                  <c:v>1</c:v>
                </c:pt>
                <c:pt idx="5205">
                  <c:v>1</c:v>
                </c:pt>
                <c:pt idx="5206">
                  <c:v>1</c:v>
                </c:pt>
                <c:pt idx="5207">
                  <c:v>1</c:v>
                </c:pt>
                <c:pt idx="5208">
                  <c:v>1</c:v>
                </c:pt>
                <c:pt idx="5209">
                  <c:v>1</c:v>
                </c:pt>
                <c:pt idx="5210">
                  <c:v>1</c:v>
                </c:pt>
                <c:pt idx="5211">
                  <c:v>1</c:v>
                </c:pt>
                <c:pt idx="5212">
                  <c:v>1</c:v>
                </c:pt>
                <c:pt idx="5213">
                  <c:v>1</c:v>
                </c:pt>
                <c:pt idx="5214">
                  <c:v>1</c:v>
                </c:pt>
                <c:pt idx="5215">
                  <c:v>1</c:v>
                </c:pt>
                <c:pt idx="5216">
                  <c:v>1</c:v>
                </c:pt>
                <c:pt idx="5217">
                  <c:v>1</c:v>
                </c:pt>
                <c:pt idx="5218">
                  <c:v>1</c:v>
                </c:pt>
                <c:pt idx="5219">
                  <c:v>1</c:v>
                </c:pt>
                <c:pt idx="5220">
                  <c:v>1</c:v>
                </c:pt>
                <c:pt idx="5221">
                  <c:v>1</c:v>
                </c:pt>
                <c:pt idx="5222">
                  <c:v>1</c:v>
                </c:pt>
                <c:pt idx="5223">
                  <c:v>1</c:v>
                </c:pt>
                <c:pt idx="5224">
                  <c:v>1</c:v>
                </c:pt>
                <c:pt idx="5225">
                  <c:v>1</c:v>
                </c:pt>
                <c:pt idx="5226">
                  <c:v>1</c:v>
                </c:pt>
                <c:pt idx="5227">
                  <c:v>1</c:v>
                </c:pt>
                <c:pt idx="5228">
                  <c:v>1</c:v>
                </c:pt>
                <c:pt idx="5229">
                  <c:v>1</c:v>
                </c:pt>
                <c:pt idx="5230">
                  <c:v>1</c:v>
                </c:pt>
                <c:pt idx="5231">
                  <c:v>1</c:v>
                </c:pt>
                <c:pt idx="5232">
                  <c:v>1</c:v>
                </c:pt>
                <c:pt idx="5233">
                  <c:v>1</c:v>
                </c:pt>
                <c:pt idx="5234">
                  <c:v>1</c:v>
                </c:pt>
                <c:pt idx="5235">
                  <c:v>1</c:v>
                </c:pt>
                <c:pt idx="5236">
                  <c:v>1</c:v>
                </c:pt>
                <c:pt idx="5237">
                  <c:v>1</c:v>
                </c:pt>
                <c:pt idx="5238">
                  <c:v>1</c:v>
                </c:pt>
                <c:pt idx="5239">
                  <c:v>1</c:v>
                </c:pt>
                <c:pt idx="5240">
                  <c:v>1</c:v>
                </c:pt>
                <c:pt idx="5241">
                  <c:v>1</c:v>
                </c:pt>
                <c:pt idx="5242">
                  <c:v>1</c:v>
                </c:pt>
                <c:pt idx="5243">
                  <c:v>1</c:v>
                </c:pt>
                <c:pt idx="5244">
                  <c:v>1</c:v>
                </c:pt>
                <c:pt idx="5245">
                  <c:v>1</c:v>
                </c:pt>
                <c:pt idx="5246">
                  <c:v>1</c:v>
                </c:pt>
                <c:pt idx="5247">
                  <c:v>1</c:v>
                </c:pt>
                <c:pt idx="5248">
                  <c:v>1</c:v>
                </c:pt>
                <c:pt idx="5249">
                  <c:v>1</c:v>
                </c:pt>
                <c:pt idx="5250">
                  <c:v>1</c:v>
                </c:pt>
                <c:pt idx="5251">
                  <c:v>1</c:v>
                </c:pt>
                <c:pt idx="5252">
                  <c:v>1</c:v>
                </c:pt>
                <c:pt idx="5253">
                  <c:v>1</c:v>
                </c:pt>
                <c:pt idx="5254">
                  <c:v>1</c:v>
                </c:pt>
                <c:pt idx="5255">
                  <c:v>1</c:v>
                </c:pt>
                <c:pt idx="5256">
                  <c:v>1</c:v>
                </c:pt>
                <c:pt idx="5257">
                  <c:v>1</c:v>
                </c:pt>
                <c:pt idx="5258">
                  <c:v>1</c:v>
                </c:pt>
                <c:pt idx="5259">
                  <c:v>1</c:v>
                </c:pt>
                <c:pt idx="5260">
                  <c:v>1</c:v>
                </c:pt>
                <c:pt idx="5261">
                  <c:v>1</c:v>
                </c:pt>
                <c:pt idx="5262">
                  <c:v>1</c:v>
                </c:pt>
                <c:pt idx="5263">
                  <c:v>1</c:v>
                </c:pt>
                <c:pt idx="5264">
                  <c:v>1</c:v>
                </c:pt>
                <c:pt idx="5265">
                  <c:v>1</c:v>
                </c:pt>
                <c:pt idx="5266">
                  <c:v>1</c:v>
                </c:pt>
                <c:pt idx="5267">
                  <c:v>1</c:v>
                </c:pt>
                <c:pt idx="5268">
                  <c:v>1</c:v>
                </c:pt>
                <c:pt idx="5269">
                  <c:v>1</c:v>
                </c:pt>
                <c:pt idx="5270">
                  <c:v>1</c:v>
                </c:pt>
                <c:pt idx="5271">
                  <c:v>1</c:v>
                </c:pt>
                <c:pt idx="5272">
                  <c:v>1</c:v>
                </c:pt>
                <c:pt idx="5273">
                  <c:v>1</c:v>
                </c:pt>
                <c:pt idx="5274">
                  <c:v>1</c:v>
                </c:pt>
                <c:pt idx="5275">
                  <c:v>1</c:v>
                </c:pt>
                <c:pt idx="5276">
                  <c:v>1</c:v>
                </c:pt>
                <c:pt idx="5277">
                  <c:v>1</c:v>
                </c:pt>
                <c:pt idx="5278">
                  <c:v>1</c:v>
                </c:pt>
                <c:pt idx="5279">
                  <c:v>1</c:v>
                </c:pt>
                <c:pt idx="5280">
                  <c:v>1</c:v>
                </c:pt>
                <c:pt idx="5281">
                  <c:v>1</c:v>
                </c:pt>
                <c:pt idx="5282">
                  <c:v>1</c:v>
                </c:pt>
                <c:pt idx="5283">
                  <c:v>1</c:v>
                </c:pt>
                <c:pt idx="5284">
                  <c:v>1</c:v>
                </c:pt>
                <c:pt idx="5285">
                  <c:v>1</c:v>
                </c:pt>
                <c:pt idx="5286">
                  <c:v>1</c:v>
                </c:pt>
                <c:pt idx="5287">
                  <c:v>1</c:v>
                </c:pt>
                <c:pt idx="5288">
                  <c:v>1</c:v>
                </c:pt>
                <c:pt idx="5289">
                  <c:v>1</c:v>
                </c:pt>
                <c:pt idx="5290">
                  <c:v>1</c:v>
                </c:pt>
                <c:pt idx="5291">
                  <c:v>1</c:v>
                </c:pt>
                <c:pt idx="5292">
                  <c:v>1</c:v>
                </c:pt>
                <c:pt idx="5293">
                  <c:v>1</c:v>
                </c:pt>
                <c:pt idx="5294">
                  <c:v>1</c:v>
                </c:pt>
                <c:pt idx="5295">
                  <c:v>1</c:v>
                </c:pt>
                <c:pt idx="5296">
                  <c:v>1</c:v>
                </c:pt>
                <c:pt idx="5297">
                  <c:v>1</c:v>
                </c:pt>
                <c:pt idx="5298">
                  <c:v>1</c:v>
                </c:pt>
                <c:pt idx="5299">
                  <c:v>1</c:v>
                </c:pt>
                <c:pt idx="5300">
                  <c:v>1</c:v>
                </c:pt>
                <c:pt idx="5301">
                  <c:v>1</c:v>
                </c:pt>
                <c:pt idx="5302">
                  <c:v>1</c:v>
                </c:pt>
                <c:pt idx="5303">
                  <c:v>1</c:v>
                </c:pt>
                <c:pt idx="5304">
                  <c:v>1</c:v>
                </c:pt>
                <c:pt idx="5305">
                  <c:v>1</c:v>
                </c:pt>
                <c:pt idx="5306">
                  <c:v>1</c:v>
                </c:pt>
                <c:pt idx="5307">
                  <c:v>1</c:v>
                </c:pt>
                <c:pt idx="5308">
                  <c:v>1</c:v>
                </c:pt>
                <c:pt idx="5309">
                  <c:v>1</c:v>
                </c:pt>
                <c:pt idx="5310">
                  <c:v>1</c:v>
                </c:pt>
                <c:pt idx="5311">
                  <c:v>1</c:v>
                </c:pt>
                <c:pt idx="5312">
                  <c:v>1</c:v>
                </c:pt>
                <c:pt idx="5313">
                  <c:v>1</c:v>
                </c:pt>
                <c:pt idx="5314">
                  <c:v>1</c:v>
                </c:pt>
                <c:pt idx="5315">
                  <c:v>1</c:v>
                </c:pt>
                <c:pt idx="5316">
                  <c:v>1</c:v>
                </c:pt>
                <c:pt idx="5317">
                  <c:v>1</c:v>
                </c:pt>
                <c:pt idx="5318">
                  <c:v>1</c:v>
                </c:pt>
                <c:pt idx="5319">
                  <c:v>1</c:v>
                </c:pt>
                <c:pt idx="5320">
                  <c:v>1</c:v>
                </c:pt>
                <c:pt idx="5321">
                  <c:v>1</c:v>
                </c:pt>
                <c:pt idx="5322">
                  <c:v>1</c:v>
                </c:pt>
                <c:pt idx="5323">
                  <c:v>1</c:v>
                </c:pt>
                <c:pt idx="5324">
                  <c:v>1</c:v>
                </c:pt>
                <c:pt idx="5325">
                  <c:v>1</c:v>
                </c:pt>
                <c:pt idx="5326">
                  <c:v>1</c:v>
                </c:pt>
                <c:pt idx="5327">
                  <c:v>1</c:v>
                </c:pt>
                <c:pt idx="5328">
                  <c:v>1</c:v>
                </c:pt>
                <c:pt idx="5329">
                  <c:v>1</c:v>
                </c:pt>
                <c:pt idx="5330">
                  <c:v>1</c:v>
                </c:pt>
                <c:pt idx="5331">
                  <c:v>1</c:v>
                </c:pt>
                <c:pt idx="5332">
                  <c:v>1</c:v>
                </c:pt>
                <c:pt idx="5333">
                  <c:v>1</c:v>
                </c:pt>
                <c:pt idx="5334">
                  <c:v>1</c:v>
                </c:pt>
                <c:pt idx="5335">
                  <c:v>1</c:v>
                </c:pt>
                <c:pt idx="5336">
                  <c:v>1</c:v>
                </c:pt>
                <c:pt idx="5337">
                  <c:v>1</c:v>
                </c:pt>
                <c:pt idx="5338">
                  <c:v>1</c:v>
                </c:pt>
                <c:pt idx="5339">
                  <c:v>1</c:v>
                </c:pt>
                <c:pt idx="5340">
                  <c:v>1</c:v>
                </c:pt>
                <c:pt idx="5341">
                  <c:v>1</c:v>
                </c:pt>
                <c:pt idx="5342">
                  <c:v>1</c:v>
                </c:pt>
                <c:pt idx="5343">
                  <c:v>1</c:v>
                </c:pt>
                <c:pt idx="5344">
                  <c:v>1</c:v>
                </c:pt>
                <c:pt idx="5345">
                  <c:v>1</c:v>
                </c:pt>
                <c:pt idx="5346">
                  <c:v>1</c:v>
                </c:pt>
                <c:pt idx="5347">
                  <c:v>1</c:v>
                </c:pt>
                <c:pt idx="5348">
                  <c:v>1</c:v>
                </c:pt>
                <c:pt idx="5349">
                  <c:v>1</c:v>
                </c:pt>
                <c:pt idx="5350">
                  <c:v>1</c:v>
                </c:pt>
                <c:pt idx="5351">
                  <c:v>1</c:v>
                </c:pt>
                <c:pt idx="5352">
                  <c:v>1</c:v>
                </c:pt>
                <c:pt idx="5353">
                  <c:v>1</c:v>
                </c:pt>
                <c:pt idx="5354">
                  <c:v>1</c:v>
                </c:pt>
                <c:pt idx="5355">
                  <c:v>1</c:v>
                </c:pt>
                <c:pt idx="5356">
                  <c:v>1</c:v>
                </c:pt>
                <c:pt idx="5357">
                  <c:v>1</c:v>
                </c:pt>
                <c:pt idx="5358">
                  <c:v>1</c:v>
                </c:pt>
                <c:pt idx="5359">
                  <c:v>1</c:v>
                </c:pt>
                <c:pt idx="5360">
                  <c:v>1</c:v>
                </c:pt>
                <c:pt idx="5361">
                  <c:v>1</c:v>
                </c:pt>
                <c:pt idx="5362">
                  <c:v>1</c:v>
                </c:pt>
                <c:pt idx="5363">
                  <c:v>1</c:v>
                </c:pt>
                <c:pt idx="5364">
                  <c:v>1</c:v>
                </c:pt>
                <c:pt idx="5365">
                  <c:v>1</c:v>
                </c:pt>
                <c:pt idx="5366">
                  <c:v>1</c:v>
                </c:pt>
                <c:pt idx="5367">
                  <c:v>1</c:v>
                </c:pt>
                <c:pt idx="5368">
                  <c:v>1</c:v>
                </c:pt>
                <c:pt idx="5369">
                  <c:v>1</c:v>
                </c:pt>
                <c:pt idx="5370">
                  <c:v>1</c:v>
                </c:pt>
                <c:pt idx="5371">
                  <c:v>1</c:v>
                </c:pt>
                <c:pt idx="5372">
                  <c:v>1</c:v>
                </c:pt>
                <c:pt idx="5373">
                  <c:v>1</c:v>
                </c:pt>
                <c:pt idx="5374">
                  <c:v>1</c:v>
                </c:pt>
                <c:pt idx="5375">
                  <c:v>1</c:v>
                </c:pt>
                <c:pt idx="5376">
                  <c:v>1</c:v>
                </c:pt>
                <c:pt idx="5377">
                  <c:v>1</c:v>
                </c:pt>
                <c:pt idx="5378">
                  <c:v>1</c:v>
                </c:pt>
                <c:pt idx="5379">
                  <c:v>1</c:v>
                </c:pt>
                <c:pt idx="5380">
                  <c:v>1</c:v>
                </c:pt>
                <c:pt idx="5381">
                  <c:v>1</c:v>
                </c:pt>
                <c:pt idx="5382">
                  <c:v>1</c:v>
                </c:pt>
                <c:pt idx="5383">
                  <c:v>1</c:v>
                </c:pt>
                <c:pt idx="5384">
                  <c:v>1</c:v>
                </c:pt>
                <c:pt idx="5385">
                  <c:v>1</c:v>
                </c:pt>
                <c:pt idx="5386">
                  <c:v>1</c:v>
                </c:pt>
                <c:pt idx="5387">
                  <c:v>1</c:v>
                </c:pt>
                <c:pt idx="5388">
                  <c:v>1</c:v>
                </c:pt>
                <c:pt idx="5389">
                  <c:v>1</c:v>
                </c:pt>
                <c:pt idx="5390">
                  <c:v>1</c:v>
                </c:pt>
                <c:pt idx="5391">
                  <c:v>1</c:v>
                </c:pt>
                <c:pt idx="5392">
                  <c:v>1</c:v>
                </c:pt>
                <c:pt idx="5393">
                  <c:v>1</c:v>
                </c:pt>
                <c:pt idx="5394">
                  <c:v>1</c:v>
                </c:pt>
                <c:pt idx="5395">
                  <c:v>1</c:v>
                </c:pt>
                <c:pt idx="5396">
                  <c:v>1</c:v>
                </c:pt>
                <c:pt idx="5397">
                  <c:v>1</c:v>
                </c:pt>
                <c:pt idx="5398">
                  <c:v>1</c:v>
                </c:pt>
                <c:pt idx="5399">
                  <c:v>1</c:v>
                </c:pt>
                <c:pt idx="5400">
                  <c:v>1</c:v>
                </c:pt>
                <c:pt idx="5401">
                  <c:v>1</c:v>
                </c:pt>
                <c:pt idx="5402">
                  <c:v>1</c:v>
                </c:pt>
                <c:pt idx="5403">
                  <c:v>1</c:v>
                </c:pt>
                <c:pt idx="5404">
                  <c:v>1</c:v>
                </c:pt>
                <c:pt idx="5405">
                  <c:v>1</c:v>
                </c:pt>
                <c:pt idx="5406">
                  <c:v>1</c:v>
                </c:pt>
                <c:pt idx="5407">
                  <c:v>1</c:v>
                </c:pt>
                <c:pt idx="5408">
                  <c:v>1</c:v>
                </c:pt>
                <c:pt idx="5409">
                  <c:v>1</c:v>
                </c:pt>
                <c:pt idx="5410">
                  <c:v>1</c:v>
                </c:pt>
                <c:pt idx="5411">
                  <c:v>1</c:v>
                </c:pt>
                <c:pt idx="5412">
                  <c:v>1</c:v>
                </c:pt>
                <c:pt idx="5413">
                  <c:v>1</c:v>
                </c:pt>
                <c:pt idx="5414">
                  <c:v>1</c:v>
                </c:pt>
                <c:pt idx="5415">
                  <c:v>1</c:v>
                </c:pt>
                <c:pt idx="5416">
                  <c:v>1</c:v>
                </c:pt>
                <c:pt idx="5417">
                  <c:v>1</c:v>
                </c:pt>
                <c:pt idx="5418">
                  <c:v>1</c:v>
                </c:pt>
                <c:pt idx="5419">
                  <c:v>1</c:v>
                </c:pt>
                <c:pt idx="5420">
                  <c:v>1</c:v>
                </c:pt>
                <c:pt idx="5421">
                  <c:v>1</c:v>
                </c:pt>
                <c:pt idx="5422">
                  <c:v>1</c:v>
                </c:pt>
                <c:pt idx="5423">
                  <c:v>1</c:v>
                </c:pt>
                <c:pt idx="5424">
                  <c:v>1</c:v>
                </c:pt>
                <c:pt idx="5425">
                  <c:v>1</c:v>
                </c:pt>
                <c:pt idx="5426">
                  <c:v>1</c:v>
                </c:pt>
                <c:pt idx="5427">
                  <c:v>1</c:v>
                </c:pt>
                <c:pt idx="5428">
                  <c:v>1</c:v>
                </c:pt>
                <c:pt idx="5429">
                  <c:v>1</c:v>
                </c:pt>
                <c:pt idx="5430">
                  <c:v>1</c:v>
                </c:pt>
                <c:pt idx="5431">
                  <c:v>1</c:v>
                </c:pt>
                <c:pt idx="5432">
                  <c:v>1</c:v>
                </c:pt>
                <c:pt idx="5433">
                  <c:v>1</c:v>
                </c:pt>
                <c:pt idx="5434">
                  <c:v>1</c:v>
                </c:pt>
                <c:pt idx="5435">
                  <c:v>1</c:v>
                </c:pt>
                <c:pt idx="5436">
                  <c:v>1</c:v>
                </c:pt>
                <c:pt idx="5437">
                  <c:v>1</c:v>
                </c:pt>
                <c:pt idx="5438">
                  <c:v>1</c:v>
                </c:pt>
                <c:pt idx="5439">
                  <c:v>1</c:v>
                </c:pt>
                <c:pt idx="5440">
                  <c:v>1</c:v>
                </c:pt>
                <c:pt idx="5441">
                  <c:v>1</c:v>
                </c:pt>
                <c:pt idx="5442">
                  <c:v>1</c:v>
                </c:pt>
                <c:pt idx="5443">
                  <c:v>1</c:v>
                </c:pt>
                <c:pt idx="5444">
                  <c:v>1</c:v>
                </c:pt>
                <c:pt idx="5445">
                  <c:v>1</c:v>
                </c:pt>
                <c:pt idx="5446">
                  <c:v>1</c:v>
                </c:pt>
                <c:pt idx="5447">
                  <c:v>1</c:v>
                </c:pt>
                <c:pt idx="5448">
                  <c:v>1</c:v>
                </c:pt>
                <c:pt idx="5449">
                  <c:v>1</c:v>
                </c:pt>
                <c:pt idx="5450">
                  <c:v>1</c:v>
                </c:pt>
                <c:pt idx="5451">
                  <c:v>1</c:v>
                </c:pt>
                <c:pt idx="5452">
                  <c:v>1</c:v>
                </c:pt>
                <c:pt idx="5453">
                  <c:v>1</c:v>
                </c:pt>
                <c:pt idx="5454">
                  <c:v>1</c:v>
                </c:pt>
                <c:pt idx="5455">
                  <c:v>1</c:v>
                </c:pt>
                <c:pt idx="5456">
                  <c:v>1</c:v>
                </c:pt>
                <c:pt idx="5457">
                  <c:v>1</c:v>
                </c:pt>
                <c:pt idx="5458">
                  <c:v>1</c:v>
                </c:pt>
                <c:pt idx="5459">
                  <c:v>1</c:v>
                </c:pt>
                <c:pt idx="5460">
                  <c:v>1</c:v>
                </c:pt>
                <c:pt idx="5461">
                  <c:v>1</c:v>
                </c:pt>
                <c:pt idx="5462">
                  <c:v>1</c:v>
                </c:pt>
                <c:pt idx="5463">
                  <c:v>1</c:v>
                </c:pt>
                <c:pt idx="5464">
                  <c:v>1</c:v>
                </c:pt>
                <c:pt idx="5465">
                  <c:v>1</c:v>
                </c:pt>
                <c:pt idx="5466">
                  <c:v>1</c:v>
                </c:pt>
                <c:pt idx="5467">
                  <c:v>1</c:v>
                </c:pt>
                <c:pt idx="5468">
                  <c:v>1</c:v>
                </c:pt>
                <c:pt idx="5469">
                  <c:v>1</c:v>
                </c:pt>
                <c:pt idx="5470">
                  <c:v>1</c:v>
                </c:pt>
                <c:pt idx="5471">
                  <c:v>1</c:v>
                </c:pt>
                <c:pt idx="5472">
                  <c:v>1</c:v>
                </c:pt>
                <c:pt idx="5473">
                  <c:v>1</c:v>
                </c:pt>
                <c:pt idx="5474">
                  <c:v>1</c:v>
                </c:pt>
                <c:pt idx="5475">
                  <c:v>1</c:v>
                </c:pt>
                <c:pt idx="5476">
                  <c:v>1</c:v>
                </c:pt>
                <c:pt idx="5477">
                  <c:v>1</c:v>
                </c:pt>
                <c:pt idx="5478">
                  <c:v>1</c:v>
                </c:pt>
                <c:pt idx="5479">
                  <c:v>1</c:v>
                </c:pt>
                <c:pt idx="5480">
                  <c:v>1</c:v>
                </c:pt>
                <c:pt idx="5481">
                  <c:v>1</c:v>
                </c:pt>
                <c:pt idx="5482">
                  <c:v>1</c:v>
                </c:pt>
                <c:pt idx="5483">
                  <c:v>1</c:v>
                </c:pt>
                <c:pt idx="5484">
                  <c:v>1</c:v>
                </c:pt>
                <c:pt idx="5485">
                  <c:v>1</c:v>
                </c:pt>
                <c:pt idx="5486">
                  <c:v>1</c:v>
                </c:pt>
                <c:pt idx="5487">
                  <c:v>1</c:v>
                </c:pt>
                <c:pt idx="5488">
                  <c:v>1</c:v>
                </c:pt>
                <c:pt idx="5489">
                  <c:v>1</c:v>
                </c:pt>
                <c:pt idx="5490">
                  <c:v>1</c:v>
                </c:pt>
                <c:pt idx="5491">
                  <c:v>1</c:v>
                </c:pt>
                <c:pt idx="5492">
                  <c:v>1</c:v>
                </c:pt>
                <c:pt idx="5493">
                  <c:v>1</c:v>
                </c:pt>
                <c:pt idx="5494">
                  <c:v>1</c:v>
                </c:pt>
                <c:pt idx="5495">
                  <c:v>1</c:v>
                </c:pt>
                <c:pt idx="5496">
                  <c:v>1</c:v>
                </c:pt>
                <c:pt idx="5497">
                  <c:v>1</c:v>
                </c:pt>
                <c:pt idx="5498">
                  <c:v>1</c:v>
                </c:pt>
                <c:pt idx="5499">
                  <c:v>1</c:v>
                </c:pt>
                <c:pt idx="5500">
                  <c:v>1</c:v>
                </c:pt>
                <c:pt idx="5501">
                  <c:v>1</c:v>
                </c:pt>
                <c:pt idx="5502">
                  <c:v>1</c:v>
                </c:pt>
                <c:pt idx="5503">
                  <c:v>1</c:v>
                </c:pt>
                <c:pt idx="5504">
                  <c:v>1</c:v>
                </c:pt>
                <c:pt idx="5505">
                  <c:v>1</c:v>
                </c:pt>
                <c:pt idx="5506">
                  <c:v>1</c:v>
                </c:pt>
                <c:pt idx="5507">
                  <c:v>1</c:v>
                </c:pt>
                <c:pt idx="5508">
                  <c:v>1</c:v>
                </c:pt>
                <c:pt idx="5509">
                  <c:v>1</c:v>
                </c:pt>
                <c:pt idx="5510">
                  <c:v>1</c:v>
                </c:pt>
                <c:pt idx="5511">
                  <c:v>1</c:v>
                </c:pt>
                <c:pt idx="5512">
                  <c:v>1</c:v>
                </c:pt>
                <c:pt idx="5513">
                  <c:v>1</c:v>
                </c:pt>
                <c:pt idx="5514">
                  <c:v>1</c:v>
                </c:pt>
                <c:pt idx="5515">
                  <c:v>1</c:v>
                </c:pt>
                <c:pt idx="5516">
                  <c:v>1</c:v>
                </c:pt>
                <c:pt idx="5517">
                  <c:v>1</c:v>
                </c:pt>
                <c:pt idx="5518">
                  <c:v>1</c:v>
                </c:pt>
                <c:pt idx="5519">
                  <c:v>1</c:v>
                </c:pt>
                <c:pt idx="5520">
                  <c:v>1</c:v>
                </c:pt>
                <c:pt idx="5521">
                  <c:v>1</c:v>
                </c:pt>
                <c:pt idx="5522">
                  <c:v>1</c:v>
                </c:pt>
                <c:pt idx="5523">
                  <c:v>1</c:v>
                </c:pt>
                <c:pt idx="5524">
                  <c:v>1</c:v>
                </c:pt>
                <c:pt idx="5525">
                  <c:v>1</c:v>
                </c:pt>
                <c:pt idx="5526">
                  <c:v>1</c:v>
                </c:pt>
                <c:pt idx="5527">
                  <c:v>1</c:v>
                </c:pt>
                <c:pt idx="5528">
                  <c:v>1</c:v>
                </c:pt>
                <c:pt idx="5529">
                  <c:v>1</c:v>
                </c:pt>
                <c:pt idx="5530">
                  <c:v>1</c:v>
                </c:pt>
                <c:pt idx="5531">
                  <c:v>1</c:v>
                </c:pt>
                <c:pt idx="5532">
                  <c:v>1</c:v>
                </c:pt>
                <c:pt idx="5533">
                  <c:v>1</c:v>
                </c:pt>
                <c:pt idx="5534">
                  <c:v>1</c:v>
                </c:pt>
                <c:pt idx="5535">
                  <c:v>1</c:v>
                </c:pt>
                <c:pt idx="5536">
                  <c:v>1</c:v>
                </c:pt>
                <c:pt idx="5537">
                  <c:v>1</c:v>
                </c:pt>
                <c:pt idx="5538">
                  <c:v>1</c:v>
                </c:pt>
                <c:pt idx="5539">
                  <c:v>1</c:v>
                </c:pt>
                <c:pt idx="5540">
                  <c:v>1</c:v>
                </c:pt>
                <c:pt idx="5541">
                  <c:v>1</c:v>
                </c:pt>
                <c:pt idx="5542">
                  <c:v>1</c:v>
                </c:pt>
                <c:pt idx="5543">
                  <c:v>1</c:v>
                </c:pt>
                <c:pt idx="5544">
                  <c:v>1</c:v>
                </c:pt>
                <c:pt idx="5545">
                  <c:v>1</c:v>
                </c:pt>
                <c:pt idx="5546">
                  <c:v>1</c:v>
                </c:pt>
                <c:pt idx="5547">
                  <c:v>1</c:v>
                </c:pt>
                <c:pt idx="5548">
                  <c:v>1</c:v>
                </c:pt>
                <c:pt idx="5549">
                  <c:v>1</c:v>
                </c:pt>
                <c:pt idx="5550">
                  <c:v>1</c:v>
                </c:pt>
                <c:pt idx="5551">
                  <c:v>1</c:v>
                </c:pt>
                <c:pt idx="5552">
                  <c:v>1</c:v>
                </c:pt>
                <c:pt idx="5553">
                  <c:v>1</c:v>
                </c:pt>
                <c:pt idx="5554">
                  <c:v>1</c:v>
                </c:pt>
                <c:pt idx="5555">
                  <c:v>1</c:v>
                </c:pt>
                <c:pt idx="5556">
                  <c:v>1</c:v>
                </c:pt>
                <c:pt idx="5557">
                  <c:v>1</c:v>
                </c:pt>
                <c:pt idx="5558">
                  <c:v>1</c:v>
                </c:pt>
                <c:pt idx="5559">
                  <c:v>1</c:v>
                </c:pt>
                <c:pt idx="5560">
                  <c:v>1</c:v>
                </c:pt>
                <c:pt idx="5561">
                  <c:v>1</c:v>
                </c:pt>
                <c:pt idx="5562">
                  <c:v>1</c:v>
                </c:pt>
                <c:pt idx="5563">
                  <c:v>1</c:v>
                </c:pt>
                <c:pt idx="5564">
                  <c:v>1</c:v>
                </c:pt>
                <c:pt idx="5565">
                  <c:v>1</c:v>
                </c:pt>
                <c:pt idx="5566">
                  <c:v>1</c:v>
                </c:pt>
                <c:pt idx="5567">
                  <c:v>1</c:v>
                </c:pt>
                <c:pt idx="5568">
                  <c:v>1</c:v>
                </c:pt>
                <c:pt idx="5569">
                  <c:v>1</c:v>
                </c:pt>
                <c:pt idx="5570">
                  <c:v>1</c:v>
                </c:pt>
                <c:pt idx="5571">
                  <c:v>1</c:v>
                </c:pt>
                <c:pt idx="5572">
                  <c:v>1</c:v>
                </c:pt>
                <c:pt idx="5573">
                  <c:v>1</c:v>
                </c:pt>
                <c:pt idx="5574">
                  <c:v>1</c:v>
                </c:pt>
                <c:pt idx="5575">
                  <c:v>1</c:v>
                </c:pt>
                <c:pt idx="5576">
                  <c:v>1</c:v>
                </c:pt>
                <c:pt idx="5577">
                  <c:v>1</c:v>
                </c:pt>
                <c:pt idx="5578">
                  <c:v>1</c:v>
                </c:pt>
                <c:pt idx="5579">
                  <c:v>1</c:v>
                </c:pt>
                <c:pt idx="5580">
                  <c:v>1</c:v>
                </c:pt>
                <c:pt idx="5581">
                  <c:v>1</c:v>
                </c:pt>
                <c:pt idx="5582">
                  <c:v>1</c:v>
                </c:pt>
                <c:pt idx="5583">
                  <c:v>1</c:v>
                </c:pt>
                <c:pt idx="5584">
                  <c:v>1</c:v>
                </c:pt>
                <c:pt idx="5585">
                  <c:v>1</c:v>
                </c:pt>
                <c:pt idx="5586">
                  <c:v>1</c:v>
                </c:pt>
                <c:pt idx="5587">
                  <c:v>1</c:v>
                </c:pt>
                <c:pt idx="5588">
                  <c:v>1</c:v>
                </c:pt>
                <c:pt idx="5589">
                  <c:v>1</c:v>
                </c:pt>
                <c:pt idx="5590">
                  <c:v>1</c:v>
                </c:pt>
                <c:pt idx="5591">
                  <c:v>1</c:v>
                </c:pt>
                <c:pt idx="5592">
                  <c:v>1</c:v>
                </c:pt>
                <c:pt idx="5593">
                  <c:v>1</c:v>
                </c:pt>
                <c:pt idx="5594">
                  <c:v>1</c:v>
                </c:pt>
                <c:pt idx="5595">
                  <c:v>1</c:v>
                </c:pt>
                <c:pt idx="5596">
                  <c:v>1</c:v>
                </c:pt>
                <c:pt idx="5597">
                  <c:v>1</c:v>
                </c:pt>
                <c:pt idx="5598">
                  <c:v>1</c:v>
                </c:pt>
                <c:pt idx="5599">
                  <c:v>1</c:v>
                </c:pt>
                <c:pt idx="5600">
                  <c:v>1</c:v>
                </c:pt>
                <c:pt idx="5601">
                  <c:v>1</c:v>
                </c:pt>
                <c:pt idx="5602">
                  <c:v>1</c:v>
                </c:pt>
                <c:pt idx="5603">
                  <c:v>1</c:v>
                </c:pt>
                <c:pt idx="5604">
                  <c:v>1</c:v>
                </c:pt>
                <c:pt idx="5605">
                  <c:v>1</c:v>
                </c:pt>
                <c:pt idx="5606">
                  <c:v>1</c:v>
                </c:pt>
                <c:pt idx="5607">
                  <c:v>1</c:v>
                </c:pt>
                <c:pt idx="5608">
                  <c:v>1</c:v>
                </c:pt>
                <c:pt idx="5609">
                  <c:v>1</c:v>
                </c:pt>
                <c:pt idx="5610">
                  <c:v>1</c:v>
                </c:pt>
                <c:pt idx="5611">
                  <c:v>1</c:v>
                </c:pt>
                <c:pt idx="5612">
                  <c:v>1</c:v>
                </c:pt>
                <c:pt idx="5613">
                  <c:v>1</c:v>
                </c:pt>
                <c:pt idx="5614">
                  <c:v>1</c:v>
                </c:pt>
                <c:pt idx="5615">
                  <c:v>1</c:v>
                </c:pt>
                <c:pt idx="5616">
                  <c:v>1</c:v>
                </c:pt>
                <c:pt idx="5617">
                  <c:v>1</c:v>
                </c:pt>
                <c:pt idx="5618">
                  <c:v>1</c:v>
                </c:pt>
                <c:pt idx="5619">
                  <c:v>1</c:v>
                </c:pt>
                <c:pt idx="5620">
                  <c:v>1</c:v>
                </c:pt>
                <c:pt idx="5621">
                  <c:v>1</c:v>
                </c:pt>
                <c:pt idx="5622">
                  <c:v>1</c:v>
                </c:pt>
                <c:pt idx="5623">
                  <c:v>1</c:v>
                </c:pt>
                <c:pt idx="5624">
                  <c:v>1</c:v>
                </c:pt>
                <c:pt idx="5625">
                  <c:v>1</c:v>
                </c:pt>
                <c:pt idx="5626">
                  <c:v>1</c:v>
                </c:pt>
                <c:pt idx="5627">
                  <c:v>1</c:v>
                </c:pt>
                <c:pt idx="5628">
                  <c:v>1</c:v>
                </c:pt>
                <c:pt idx="5629">
                  <c:v>1</c:v>
                </c:pt>
                <c:pt idx="5630">
                  <c:v>1</c:v>
                </c:pt>
                <c:pt idx="5631">
                  <c:v>1</c:v>
                </c:pt>
                <c:pt idx="5632">
                  <c:v>1</c:v>
                </c:pt>
                <c:pt idx="5633">
                  <c:v>1</c:v>
                </c:pt>
                <c:pt idx="5634">
                  <c:v>1</c:v>
                </c:pt>
                <c:pt idx="5635">
                  <c:v>1</c:v>
                </c:pt>
                <c:pt idx="5636">
                  <c:v>1</c:v>
                </c:pt>
                <c:pt idx="5637">
                  <c:v>1</c:v>
                </c:pt>
                <c:pt idx="5638">
                  <c:v>1</c:v>
                </c:pt>
                <c:pt idx="5639">
                  <c:v>1</c:v>
                </c:pt>
                <c:pt idx="5640">
                  <c:v>1</c:v>
                </c:pt>
                <c:pt idx="5641">
                  <c:v>1</c:v>
                </c:pt>
                <c:pt idx="5642">
                  <c:v>1</c:v>
                </c:pt>
                <c:pt idx="5643">
                  <c:v>1</c:v>
                </c:pt>
                <c:pt idx="5644">
                  <c:v>1</c:v>
                </c:pt>
                <c:pt idx="5645">
                  <c:v>1</c:v>
                </c:pt>
                <c:pt idx="5646">
                  <c:v>1</c:v>
                </c:pt>
                <c:pt idx="5647">
                  <c:v>1</c:v>
                </c:pt>
                <c:pt idx="5648">
                  <c:v>1</c:v>
                </c:pt>
                <c:pt idx="5649">
                  <c:v>1</c:v>
                </c:pt>
                <c:pt idx="5650">
                  <c:v>1</c:v>
                </c:pt>
                <c:pt idx="5651">
                  <c:v>1</c:v>
                </c:pt>
                <c:pt idx="5652">
                  <c:v>1</c:v>
                </c:pt>
                <c:pt idx="5653">
                  <c:v>1</c:v>
                </c:pt>
                <c:pt idx="5654">
                  <c:v>1</c:v>
                </c:pt>
                <c:pt idx="5655">
                  <c:v>1</c:v>
                </c:pt>
                <c:pt idx="5656">
                  <c:v>1</c:v>
                </c:pt>
                <c:pt idx="5657">
                  <c:v>1</c:v>
                </c:pt>
                <c:pt idx="5658">
                  <c:v>1</c:v>
                </c:pt>
                <c:pt idx="5659">
                  <c:v>1</c:v>
                </c:pt>
                <c:pt idx="5660">
                  <c:v>1</c:v>
                </c:pt>
                <c:pt idx="5661">
                  <c:v>1</c:v>
                </c:pt>
                <c:pt idx="5662">
                  <c:v>1</c:v>
                </c:pt>
                <c:pt idx="5663">
                  <c:v>1</c:v>
                </c:pt>
                <c:pt idx="5664">
                  <c:v>1</c:v>
                </c:pt>
                <c:pt idx="5665">
                  <c:v>1</c:v>
                </c:pt>
                <c:pt idx="5666">
                  <c:v>1</c:v>
                </c:pt>
                <c:pt idx="5667">
                  <c:v>1</c:v>
                </c:pt>
                <c:pt idx="5668">
                  <c:v>1</c:v>
                </c:pt>
                <c:pt idx="5669">
                  <c:v>1</c:v>
                </c:pt>
                <c:pt idx="5670">
                  <c:v>1</c:v>
                </c:pt>
                <c:pt idx="5671">
                  <c:v>1</c:v>
                </c:pt>
                <c:pt idx="5672">
                  <c:v>1</c:v>
                </c:pt>
                <c:pt idx="5673">
                  <c:v>1</c:v>
                </c:pt>
                <c:pt idx="5674">
                  <c:v>1</c:v>
                </c:pt>
                <c:pt idx="5675">
                  <c:v>1</c:v>
                </c:pt>
                <c:pt idx="5676">
                  <c:v>1</c:v>
                </c:pt>
                <c:pt idx="5677">
                  <c:v>1</c:v>
                </c:pt>
                <c:pt idx="5678">
                  <c:v>1</c:v>
                </c:pt>
                <c:pt idx="5679">
                  <c:v>1</c:v>
                </c:pt>
                <c:pt idx="5680">
                  <c:v>1</c:v>
                </c:pt>
                <c:pt idx="5681">
                  <c:v>1</c:v>
                </c:pt>
                <c:pt idx="5682">
                  <c:v>1</c:v>
                </c:pt>
                <c:pt idx="5683">
                  <c:v>1</c:v>
                </c:pt>
                <c:pt idx="5684">
                  <c:v>1</c:v>
                </c:pt>
                <c:pt idx="5685">
                  <c:v>1</c:v>
                </c:pt>
                <c:pt idx="5686">
                  <c:v>1</c:v>
                </c:pt>
                <c:pt idx="5687">
                  <c:v>1</c:v>
                </c:pt>
                <c:pt idx="5688">
                  <c:v>1</c:v>
                </c:pt>
                <c:pt idx="5689">
                  <c:v>1</c:v>
                </c:pt>
                <c:pt idx="5690">
                  <c:v>1</c:v>
                </c:pt>
                <c:pt idx="5691">
                  <c:v>1</c:v>
                </c:pt>
                <c:pt idx="5692">
                  <c:v>1</c:v>
                </c:pt>
                <c:pt idx="5693">
                  <c:v>1</c:v>
                </c:pt>
                <c:pt idx="5694">
                  <c:v>1</c:v>
                </c:pt>
                <c:pt idx="5695">
                  <c:v>1</c:v>
                </c:pt>
                <c:pt idx="5696">
                  <c:v>1</c:v>
                </c:pt>
                <c:pt idx="5697">
                  <c:v>1</c:v>
                </c:pt>
                <c:pt idx="5698">
                  <c:v>1</c:v>
                </c:pt>
                <c:pt idx="5699">
                  <c:v>1</c:v>
                </c:pt>
                <c:pt idx="5700">
                  <c:v>1</c:v>
                </c:pt>
                <c:pt idx="5701">
                  <c:v>1</c:v>
                </c:pt>
                <c:pt idx="5702">
                  <c:v>1</c:v>
                </c:pt>
                <c:pt idx="5703">
                  <c:v>1</c:v>
                </c:pt>
                <c:pt idx="5704">
                  <c:v>1</c:v>
                </c:pt>
                <c:pt idx="5705">
                  <c:v>1</c:v>
                </c:pt>
                <c:pt idx="5706">
                  <c:v>1</c:v>
                </c:pt>
                <c:pt idx="5707">
                  <c:v>1</c:v>
                </c:pt>
                <c:pt idx="5708">
                  <c:v>1</c:v>
                </c:pt>
                <c:pt idx="5709">
                  <c:v>1</c:v>
                </c:pt>
                <c:pt idx="5710">
                  <c:v>1</c:v>
                </c:pt>
                <c:pt idx="5711">
                  <c:v>1</c:v>
                </c:pt>
                <c:pt idx="5712">
                  <c:v>1</c:v>
                </c:pt>
                <c:pt idx="5713">
                  <c:v>1</c:v>
                </c:pt>
                <c:pt idx="5714">
                  <c:v>1</c:v>
                </c:pt>
                <c:pt idx="5715">
                  <c:v>1</c:v>
                </c:pt>
                <c:pt idx="5716">
                  <c:v>1</c:v>
                </c:pt>
                <c:pt idx="5717">
                  <c:v>1</c:v>
                </c:pt>
                <c:pt idx="5718">
                  <c:v>1</c:v>
                </c:pt>
                <c:pt idx="5719">
                  <c:v>1</c:v>
                </c:pt>
                <c:pt idx="5720">
                  <c:v>1</c:v>
                </c:pt>
                <c:pt idx="5721">
                  <c:v>1</c:v>
                </c:pt>
                <c:pt idx="5722">
                  <c:v>1</c:v>
                </c:pt>
                <c:pt idx="5723">
                  <c:v>1</c:v>
                </c:pt>
                <c:pt idx="5724">
                  <c:v>1</c:v>
                </c:pt>
                <c:pt idx="5725">
                  <c:v>1</c:v>
                </c:pt>
                <c:pt idx="5726">
                  <c:v>1</c:v>
                </c:pt>
                <c:pt idx="5727">
                  <c:v>1</c:v>
                </c:pt>
                <c:pt idx="5728">
                  <c:v>1</c:v>
                </c:pt>
                <c:pt idx="5729">
                  <c:v>1</c:v>
                </c:pt>
                <c:pt idx="5730">
                  <c:v>1</c:v>
                </c:pt>
                <c:pt idx="5731">
                  <c:v>1</c:v>
                </c:pt>
                <c:pt idx="5732">
                  <c:v>1</c:v>
                </c:pt>
                <c:pt idx="5733">
                  <c:v>1</c:v>
                </c:pt>
                <c:pt idx="5734">
                  <c:v>1</c:v>
                </c:pt>
                <c:pt idx="5735">
                  <c:v>1</c:v>
                </c:pt>
                <c:pt idx="5736">
                  <c:v>1</c:v>
                </c:pt>
                <c:pt idx="5737">
                  <c:v>1</c:v>
                </c:pt>
                <c:pt idx="5738">
                  <c:v>1</c:v>
                </c:pt>
                <c:pt idx="5739">
                  <c:v>1</c:v>
                </c:pt>
                <c:pt idx="5740">
                  <c:v>1</c:v>
                </c:pt>
                <c:pt idx="5741">
                  <c:v>1</c:v>
                </c:pt>
                <c:pt idx="5742">
                  <c:v>1</c:v>
                </c:pt>
                <c:pt idx="5743">
                  <c:v>1</c:v>
                </c:pt>
                <c:pt idx="5744">
                  <c:v>1</c:v>
                </c:pt>
                <c:pt idx="5745">
                  <c:v>1</c:v>
                </c:pt>
                <c:pt idx="5746">
                  <c:v>1</c:v>
                </c:pt>
                <c:pt idx="5747">
                  <c:v>1</c:v>
                </c:pt>
                <c:pt idx="5748">
                  <c:v>1</c:v>
                </c:pt>
                <c:pt idx="5749">
                  <c:v>1</c:v>
                </c:pt>
                <c:pt idx="5750">
                  <c:v>1</c:v>
                </c:pt>
                <c:pt idx="5751">
                  <c:v>1</c:v>
                </c:pt>
                <c:pt idx="5752">
                  <c:v>1</c:v>
                </c:pt>
                <c:pt idx="5753">
                  <c:v>1</c:v>
                </c:pt>
                <c:pt idx="5754">
                  <c:v>1</c:v>
                </c:pt>
                <c:pt idx="5755">
                  <c:v>1</c:v>
                </c:pt>
                <c:pt idx="5756">
                  <c:v>1</c:v>
                </c:pt>
                <c:pt idx="5757">
                  <c:v>1</c:v>
                </c:pt>
                <c:pt idx="5758">
                  <c:v>1</c:v>
                </c:pt>
                <c:pt idx="5759">
                  <c:v>1</c:v>
                </c:pt>
                <c:pt idx="5760">
                  <c:v>1</c:v>
                </c:pt>
                <c:pt idx="5761">
                  <c:v>1</c:v>
                </c:pt>
                <c:pt idx="5762">
                  <c:v>1</c:v>
                </c:pt>
                <c:pt idx="5763">
                  <c:v>1</c:v>
                </c:pt>
                <c:pt idx="5764">
                  <c:v>1</c:v>
                </c:pt>
                <c:pt idx="5765">
                  <c:v>1</c:v>
                </c:pt>
                <c:pt idx="5766">
                  <c:v>1</c:v>
                </c:pt>
                <c:pt idx="5767">
                  <c:v>1</c:v>
                </c:pt>
                <c:pt idx="5768">
                  <c:v>1</c:v>
                </c:pt>
                <c:pt idx="5769">
                  <c:v>1</c:v>
                </c:pt>
                <c:pt idx="5770">
                  <c:v>1</c:v>
                </c:pt>
                <c:pt idx="5771">
                  <c:v>1</c:v>
                </c:pt>
                <c:pt idx="5772">
                  <c:v>1</c:v>
                </c:pt>
                <c:pt idx="5773">
                  <c:v>1</c:v>
                </c:pt>
                <c:pt idx="5774">
                  <c:v>1</c:v>
                </c:pt>
                <c:pt idx="5775">
                  <c:v>1</c:v>
                </c:pt>
                <c:pt idx="5776">
                  <c:v>1</c:v>
                </c:pt>
                <c:pt idx="5777">
                  <c:v>1</c:v>
                </c:pt>
                <c:pt idx="5778">
                  <c:v>1</c:v>
                </c:pt>
                <c:pt idx="5779">
                  <c:v>1</c:v>
                </c:pt>
                <c:pt idx="5780">
                  <c:v>1</c:v>
                </c:pt>
                <c:pt idx="5781">
                  <c:v>1</c:v>
                </c:pt>
                <c:pt idx="5782">
                  <c:v>1</c:v>
                </c:pt>
                <c:pt idx="5783">
                  <c:v>1</c:v>
                </c:pt>
                <c:pt idx="5784">
                  <c:v>1</c:v>
                </c:pt>
                <c:pt idx="5785">
                  <c:v>1</c:v>
                </c:pt>
                <c:pt idx="5786">
                  <c:v>1</c:v>
                </c:pt>
                <c:pt idx="5787">
                  <c:v>1</c:v>
                </c:pt>
                <c:pt idx="5788">
                  <c:v>1</c:v>
                </c:pt>
                <c:pt idx="5789">
                  <c:v>1</c:v>
                </c:pt>
                <c:pt idx="5790">
                  <c:v>1</c:v>
                </c:pt>
                <c:pt idx="5791">
                  <c:v>1</c:v>
                </c:pt>
                <c:pt idx="5792">
                  <c:v>1</c:v>
                </c:pt>
                <c:pt idx="5793">
                  <c:v>1</c:v>
                </c:pt>
                <c:pt idx="5794">
                  <c:v>1</c:v>
                </c:pt>
                <c:pt idx="5795">
                  <c:v>1</c:v>
                </c:pt>
                <c:pt idx="5796">
                  <c:v>1</c:v>
                </c:pt>
                <c:pt idx="5797">
                  <c:v>1</c:v>
                </c:pt>
                <c:pt idx="5798">
                  <c:v>1</c:v>
                </c:pt>
                <c:pt idx="5799">
                  <c:v>1</c:v>
                </c:pt>
                <c:pt idx="5800">
                  <c:v>1</c:v>
                </c:pt>
                <c:pt idx="5801">
                  <c:v>1</c:v>
                </c:pt>
                <c:pt idx="5802">
                  <c:v>1</c:v>
                </c:pt>
                <c:pt idx="5803">
                  <c:v>1</c:v>
                </c:pt>
                <c:pt idx="5804">
                  <c:v>1</c:v>
                </c:pt>
                <c:pt idx="5805">
                  <c:v>1</c:v>
                </c:pt>
                <c:pt idx="5806">
                  <c:v>1</c:v>
                </c:pt>
                <c:pt idx="5807">
                  <c:v>1</c:v>
                </c:pt>
                <c:pt idx="5808">
                  <c:v>1</c:v>
                </c:pt>
                <c:pt idx="5809">
                  <c:v>1</c:v>
                </c:pt>
                <c:pt idx="5810">
                  <c:v>1</c:v>
                </c:pt>
                <c:pt idx="5811">
                  <c:v>1</c:v>
                </c:pt>
                <c:pt idx="5812">
                  <c:v>1</c:v>
                </c:pt>
                <c:pt idx="5813">
                  <c:v>1</c:v>
                </c:pt>
                <c:pt idx="5814">
                  <c:v>1</c:v>
                </c:pt>
                <c:pt idx="5815">
                  <c:v>1</c:v>
                </c:pt>
                <c:pt idx="5816">
                  <c:v>1</c:v>
                </c:pt>
                <c:pt idx="5817">
                  <c:v>1</c:v>
                </c:pt>
                <c:pt idx="5818">
                  <c:v>1</c:v>
                </c:pt>
                <c:pt idx="5819">
                  <c:v>1</c:v>
                </c:pt>
                <c:pt idx="5820">
                  <c:v>1</c:v>
                </c:pt>
                <c:pt idx="5821">
                  <c:v>1</c:v>
                </c:pt>
                <c:pt idx="5822">
                  <c:v>1</c:v>
                </c:pt>
                <c:pt idx="5823">
                  <c:v>1</c:v>
                </c:pt>
                <c:pt idx="5824">
                  <c:v>1</c:v>
                </c:pt>
                <c:pt idx="5825">
                  <c:v>1</c:v>
                </c:pt>
                <c:pt idx="5826">
                  <c:v>1</c:v>
                </c:pt>
                <c:pt idx="5827">
                  <c:v>1</c:v>
                </c:pt>
                <c:pt idx="5828">
                  <c:v>1</c:v>
                </c:pt>
                <c:pt idx="5829">
                  <c:v>1</c:v>
                </c:pt>
                <c:pt idx="5830">
                  <c:v>1</c:v>
                </c:pt>
                <c:pt idx="5831">
                  <c:v>1</c:v>
                </c:pt>
                <c:pt idx="5832">
                  <c:v>1</c:v>
                </c:pt>
                <c:pt idx="5833">
                  <c:v>1</c:v>
                </c:pt>
                <c:pt idx="5834">
                  <c:v>1</c:v>
                </c:pt>
                <c:pt idx="5835">
                  <c:v>1</c:v>
                </c:pt>
                <c:pt idx="5836">
                  <c:v>1</c:v>
                </c:pt>
                <c:pt idx="5837">
                  <c:v>1</c:v>
                </c:pt>
                <c:pt idx="5838">
                  <c:v>1</c:v>
                </c:pt>
                <c:pt idx="5839">
                  <c:v>1</c:v>
                </c:pt>
                <c:pt idx="5840">
                  <c:v>1</c:v>
                </c:pt>
                <c:pt idx="5841">
                  <c:v>1</c:v>
                </c:pt>
                <c:pt idx="5842">
                  <c:v>1</c:v>
                </c:pt>
                <c:pt idx="5843">
                  <c:v>1</c:v>
                </c:pt>
                <c:pt idx="5844">
                  <c:v>1</c:v>
                </c:pt>
                <c:pt idx="5845">
                  <c:v>1</c:v>
                </c:pt>
                <c:pt idx="5846">
                  <c:v>1</c:v>
                </c:pt>
                <c:pt idx="5847">
                  <c:v>1</c:v>
                </c:pt>
                <c:pt idx="5848">
                  <c:v>1</c:v>
                </c:pt>
                <c:pt idx="5849">
                  <c:v>1</c:v>
                </c:pt>
                <c:pt idx="5850">
                  <c:v>1</c:v>
                </c:pt>
                <c:pt idx="5851">
                  <c:v>1</c:v>
                </c:pt>
                <c:pt idx="5852">
                  <c:v>1</c:v>
                </c:pt>
                <c:pt idx="5853">
                  <c:v>1</c:v>
                </c:pt>
                <c:pt idx="5854">
                  <c:v>1</c:v>
                </c:pt>
                <c:pt idx="5855">
                  <c:v>1</c:v>
                </c:pt>
                <c:pt idx="5856">
                  <c:v>1</c:v>
                </c:pt>
                <c:pt idx="5857">
                  <c:v>1</c:v>
                </c:pt>
                <c:pt idx="5858">
                  <c:v>1</c:v>
                </c:pt>
                <c:pt idx="5859">
                  <c:v>1</c:v>
                </c:pt>
                <c:pt idx="5860">
                  <c:v>1</c:v>
                </c:pt>
                <c:pt idx="5861">
                  <c:v>1</c:v>
                </c:pt>
                <c:pt idx="5862">
                  <c:v>1</c:v>
                </c:pt>
                <c:pt idx="5863">
                  <c:v>1</c:v>
                </c:pt>
                <c:pt idx="5864">
                  <c:v>1</c:v>
                </c:pt>
                <c:pt idx="5865">
                  <c:v>1</c:v>
                </c:pt>
                <c:pt idx="5866">
                  <c:v>1</c:v>
                </c:pt>
                <c:pt idx="5867">
                  <c:v>1</c:v>
                </c:pt>
                <c:pt idx="5868">
                  <c:v>1</c:v>
                </c:pt>
                <c:pt idx="5869">
                  <c:v>1</c:v>
                </c:pt>
                <c:pt idx="5870">
                  <c:v>1</c:v>
                </c:pt>
                <c:pt idx="5871">
                  <c:v>1</c:v>
                </c:pt>
                <c:pt idx="5872">
                  <c:v>1</c:v>
                </c:pt>
                <c:pt idx="5873">
                  <c:v>1</c:v>
                </c:pt>
                <c:pt idx="5874">
                  <c:v>1</c:v>
                </c:pt>
                <c:pt idx="5875">
                  <c:v>1</c:v>
                </c:pt>
                <c:pt idx="5876">
                  <c:v>1</c:v>
                </c:pt>
                <c:pt idx="5877">
                  <c:v>1</c:v>
                </c:pt>
                <c:pt idx="5878">
                  <c:v>1</c:v>
                </c:pt>
                <c:pt idx="5879">
                  <c:v>1</c:v>
                </c:pt>
                <c:pt idx="5880">
                  <c:v>1</c:v>
                </c:pt>
                <c:pt idx="5881">
                  <c:v>1</c:v>
                </c:pt>
                <c:pt idx="5882">
                  <c:v>1</c:v>
                </c:pt>
                <c:pt idx="5883">
                  <c:v>1</c:v>
                </c:pt>
                <c:pt idx="5884">
                  <c:v>1</c:v>
                </c:pt>
                <c:pt idx="5885">
                  <c:v>1</c:v>
                </c:pt>
                <c:pt idx="5886">
                  <c:v>1</c:v>
                </c:pt>
                <c:pt idx="5887">
                  <c:v>1</c:v>
                </c:pt>
                <c:pt idx="5888">
                  <c:v>1</c:v>
                </c:pt>
                <c:pt idx="5889">
                  <c:v>1</c:v>
                </c:pt>
                <c:pt idx="5890">
                  <c:v>1</c:v>
                </c:pt>
                <c:pt idx="5891">
                  <c:v>1</c:v>
                </c:pt>
                <c:pt idx="5892">
                  <c:v>1</c:v>
                </c:pt>
                <c:pt idx="5893">
                  <c:v>1</c:v>
                </c:pt>
                <c:pt idx="5894">
                  <c:v>1</c:v>
                </c:pt>
                <c:pt idx="5895">
                  <c:v>1</c:v>
                </c:pt>
                <c:pt idx="5896">
                  <c:v>1</c:v>
                </c:pt>
                <c:pt idx="5897">
                  <c:v>1</c:v>
                </c:pt>
                <c:pt idx="5898">
                  <c:v>1</c:v>
                </c:pt>
                <c:pt idx="5899">
                  <c:v>1</c:v>
                </c:pt>
                <c:pt idx="5900">
                  <c:v>1</c:v>
                </c:pt>
                <c:pt idx="5901">
                  <c:v>1</c:v>
                </c:pt>
                <c:pt idx="5902">
                  <c:v>1</c:v>
                </c:pt>
                <c:pt idx="5903">
                  <c:v>1</c:v>
                </c:pt>
                <c:pt idx="5904">
                  <c:v>1</c:v>
                </c:pt>
                <c:pt idx="5905">
                  <c:v>1</c:v>
                </c:pt>
                <c:pt idx="5906">
                  <c:v>1</c:v>
                </c:pt>
                <c:pt idx="5907">
                  <c:v>1</c:v>
                </c:pt>
                <c:pt idx="5908">
                  <c:v>1</c:v>
                </c:pt>
                <c:pt idx="5909">
                  <c:v>1</c:v>
                </c:pt>
                <c:pt idx="5910">
                  <c:v>1</c:v>
                </c:pt>
                <c:pt idx="5911">
                  <c:v>1</c:v>
                </c:pt>
                <c:pt idx="5912">
                  <c:v>1</c:v>
                </c:pt>
                <c:pt idx="5913">
                  <c:v>1</c:v>
                </c:pt>
                <c:pt idx="5914">
                  <c:v>1</c:v>
                </c:pt>
                <c:pt idx="5915">
                  <c:v>1</c:v>
                </c:pt>
                <c:pt idx="5916">
                  <c:v>1</c:v>
                </c:pt>
                <c:pt idx="5917">
                  <c:v>1</c:v>
                </c:pt>
                <c:pt idx="5918">
                  <c:v>1</c:v>
                </c:pt>
                <c:pt idx="5919">
                  <c:v>1</c:v>
                </c:pt>
                <c:pt idx="5920">
                  <c:v>1</c:v>
                </c:pt>
                <c:pt idx="5921">
                  <c:v>1</c:v>
                </c:pt>
                <c:pt idx="5922">
                  <c:v>1</c:v>
                </c:pt>
                <c:pt idx="5923">
                  <c:v>1</c:v>
                </c:pt>
                <c:pt idx="5924">
                  <c:v>1</c:v>
                </c:pt>
                <c:pt idx="5925">
                  <c:v>1</c:v>
                </c:pt>
                <c:pt idx="5926">
                  <c:v>1</c:v>
                </c:pt>
                <c:pt idx="5927">
                  <c:v>1</c:v>
                </c:pt>
                <c:pt idx="5928">
                  <c:v>1</c:v>
                </c:pt>
                <c:pt idx="5929">
                  <c:v>1</c:v>
                </c:pt>
                <c:pt idx="5930">
                  <c:v>1</c:v>
                </c:pt>
                <c:pt idx="5931">
                  <c:v>1</c:v>
                </c:pt>
                <c:pt idx="5932">
                  <c:v>1</c:v>
                </c:pt>
                <c:pt idx="5933">
                  <c:v>1</c:v>
                </c:pt>
                <c:pt idx="5934">
                  <c:v>1</c:v>
                </c:pt>
                <c:pt idx="5935">
                  <c:v>1</c:v>
                </c:pt>
                <c:pt idx="5936">
                  <c:v>1</c:v>
                </c:pt>
                <c:pt idx="5937">
                  <c:v>1</c:v>
                </c:pt>
                <c:pt idx="5938">
                  <c:v>1</c:v>
                </c:pt>
                <c:pt idx="5939">
                  <c:v>1</c:v>
                </c:pt>
                <c:pt idx="5940">
                  <c:v>1</c:v>
                </c:pt>
                <c:pt idx="5941">
                  <c:v>1</c:v>
                </c:pt>
                <c:pt idx="5942">
                  <c:v>1</c:v>
                </c:pt>
                <c:pt idx="5943">
                  <c:v>1</c:v>
                </c:pt>
                <c:pt idx="5944">
                  <c:v>1</c:v>
                </c:pt>
                <c:pt idx="5945">
                  <c:v>1</c:v>
                </c:pt>
                <c:pt idx="5946">
                  <c:v>1</c:v>
                </c:pt>
                <c:pt idx="5947">
                  <c:v>1</c:v>
                </c:pt>
                <c:pt idx="5948">
                  <c:v>1</c:v>
                </c:pt>
                <c:pt idx="5949">
                  <c:v>1</c:v>
                </c:pt>
                <c:pt idx="5950">
                  <c:v>1</c:v>
                </c:pt>
                <c:pt idx="5951">
                  <c:v>1</c:v>
                </c:pt>
                <c:pt idx="5952">
                  <c:v>1</c:v>
                </c:pt>
                <c:pt idx="5953">
                  <c:v>1</c:v>
                </c:pt>
                <c:pt idx="5954">
                  <c:v>1</c:v>
                </c:pt>
                <c:pt idx="5955">
                  <c:v>1</c:v>
                </c:pt>
                <c:pt idx="5956">
                  <c:v>1</c:v>
                </c:pt>
                <c:pt idx="5957">
                  <c:v>1</c:v>
                </c:pt>
                <c:pt idx="5958">
                  <c:v>1</c:v>
                </c:pt>
                <c:pt idx="5959">
                  <c:v>1</c:v>
                </c:pt>
                <c:pt idx="5960">
                  <c:v>1</c:v>
                </c:pt>
                <c:pt idx="5961">
                  <c:v>1</c:v>
                </c:pt>
                <c:pt idx="5962">
                  <c:v>1</c:v>
                </c:pt>
                <c:pt idx="5963">
                  <c:v>1</c:v>
                </c:pt>
                <c:pt idx="5964">
                  <c:v>1</c:v>
                </c:pt>
                <c:pt idx="5965">
                  <c:v>1</c:v>
                </c:pt>
                <c:pt idx="5966">
                  <c:v>1</c:v>
                </c:pt>
                <c:pt idx="5967">
                  <c:v>1</c:v>
                </c:pt>
                <c:pt idx="5968">
                  <c:v>1</c:v>
                </c:pt>
                <c:pt idx="5969">
                  <c:v>1</c:v>
                </c:pt>
                <c:pt idx="5970">
                  <c:v>1</c:v>
                </c:pt>
                <c:pt idx="5971">
                  <c:v>1</c:v>
                </c:pt>
                <c:pt idx="5972">
                  <c:v>1</c:v>
                </c:pt>
                <c:pt idx="5973">
                  <c:v>1</c:v>
                </c:pt>
                <c:pt idx="5974">
                  <c:v>1</c:v>
                </c:pt>
                <c:pt idx="5975">
                  <c:v>1</c:v>
                </c:pt>
                <c:pt idx="5976">
                  <c:v>1</c:v>
                </c:pt>
                <c:pt idx="5977">
                  <c:v>1</c:v>
                </c:pt>
                <c:pt idx="5978">
                  <c:v>1</c:v>
                </c:pt>
                <c:pt idx="5979">
                  <c:v>1</c:v>
                </c:pt>
                <c:pt idx="5980">
                  <c:v>1</c:v>
                </c:pt>
                <c:pt idx="5981">
                  <c:v>1</c:v>
                </c:pt>
                <c:pt idx="5982">
                  <c:v>1</c:v>
                </c:pt>
                <c:pt idx="5983">
                  <c:v>1</c:v>
                </c:pt>
                <c:pt idx="5984">
                  <c:v>1</c:v>
                </c:pt>
                <c:pt idx="5985">
                  <c:v>1</c:v>
                </c:pt>
                <c:pt idx="5986">
                  <c:v>1</c:v>
                </c:pt>
                <c:pt idx="5987">
                  <c:v>1</c:v>
                </c:pt>
                <c:pt idx="5988">
                  <c:v>1</c:v>
                </c:pt>
                <c:pt idx="5989">
                  <c:v>1</c:v>
                </c:pt>
                <c:pt idx="5990">
                  <c:v>1</c:v>
                </c:pt>
                <c:pt idx="5991">
                  <c:v>1</c:v>
                </c:pt>
                <c:pt idx="5992">
                  <c:v>1</c:v>
                </c:pt>
                <c:pt idx="5993">
                  <c:v>1</c:v>
                </c:pt>
                <c:pt idx="5994">
                  <c:v>1</c:v>
                </c:pt>
                <c:pt idx="5995">
                  <c:v>1</c:v>
                </c:pt>
                <c:pt idx="5996">
                  <c:v>1</c:v>
                </c:pt>
                <c:pt idx="5997">
                  <c:v>1</c:v>
                </c:pt>
                <c:pt idx="5998">
                  <c:v>1</c:v>
                </c:pt>
                <c:pt idx="5999">
                  <c:v>1</c:v>
                </c:pt>
                <c:pt idx="6000">
                  <c:v>1</c:v>
                </c:pt>
                <c:pt idx="6001">
                  <c:v>1</c:v>
                </c:pt>
                <c:pt idx="6002">
                  <c:v>1</c:v>
                </c:pt>
                <c:pt idx="6003">
                  <c:v>1</c:v>
                </c:pt>
                <c:pt idx="6004">
                  <c:v>1</c:v>
                </c:pt>
                <c:pt idx="6005">
                  <c:v>1</c:v>
                </c:pt>
                <c:pt idx="6006">
                  <c:v>1</c:v>
                </c:pt>
                <c:pt idx="6007">
                  <c:v>1</c:v>
                </c:pt>
                <c:pt idx="6008">
                  <c:v>1</c:v>
                </c:pt>
                <c:pt idx="6009">
                  <c:v>1</c:v>
                </c:pt>
                <c:pt idx="6010">
                  <c:v>1</c:v>
                </c:pt>
                <c:pt idx="6011">
                  <c:v>1</c:v>
                </c:pt>
                <c:pt idx="6012">
                  <c:v>1</c:v>
                </c:pt>
                <c:pt idx="6013">
                  <c:v>1</c:v>
                </c:pt>
                <c:pt idx="6014">
                  <c:v>1</c:v>
                </c:pt>
                <c:pt idx="6015">
                  <c:v>1</c:v>
                </c:pt>
                <c:pt idx="6016">
                  <c:v>1</c:v>
                </c:pt>
                <c:pt idx="6017">
                  <c:v>1</c:v>
                </c:pt>
                <c:pt idx="6018">
                  <c:v>1</c:v>
                </c:pt>
                <c:pt idx="6019">
                  <c:v>1</c:v>
                </c:pt>
                <c:pt idx="6020">
                  <c:v>1</c:v>
                </c:pt>
                <c:pt idx="6021">
                  <c:v>1</c:v>
                </c:pt>
                <c:pt idx="6022">
                  <c:v>1</c:v>
                </c:pt>
                <c:pt idx="6023">
                  <c:v>1</c:v>
                </c:pt>
                <c:pt idx="6024">
                  <c:v>1</c:v>
                </c:pt>
                <c:pt idx="6025">
                  <c:v>1</c:v>
                </c:pt>
                <c:pt idx="6026">
                  <c:v>1</c:v>
                </c:pt>
                <c:pt idx="6027">
                  <c:v>1</c:v>
                </c:pt>
                <c:pt idx="6028">
                  <c:v>1</c:v>
                </c:pt>
                <c:pt idx="6029">
                  <c:v>1</c:v>
                </c:pt>
                <c:pt idx="6030">
                  <c:v>1</c:v>
                </c:pt>
                <c:pt idx="6031">
                  <c:v>1</c:v>
                </c:pt>
                <c:pt idx="6032">
                  <c:v>1</c:v>
                </c:pt>
                <c:pt idx="6033">
                  <c:v>1</c:v>
                </c:pt>
                <c:pt idx="6034">
                  <c:v>1</c:v>
                </c:pt>
                <c:pt idx="6035">
                  <c:v>1</c:v>
                </c:pt>
                <c:pt idx="6036">
                  <c:v>1</c:v>
                </c:pt>
                <c:pt idx="6037">
                  <c:v>1</c:v>
                </c:pt>
                <c:pt idx="6038">
                  <c:v>1</c:v>
                </c:pt>
                <c:pt idx="6039">
                  <c:v>1</c:v>
                </c:pt>
                <c:pt idx="6040">
                  <c:v>1</c:v>
                </c:pt>
                <c:pt idx="6041">
                  <c:v>1</c:v>
                </c:pt>
                <c:pt idx="6042">
                  <c:v>1</c:v>
                </c:pt>
                <c:pt idx="6043">
                  <c:v>1</c:v>
                </c:pt>
                <c:pt idx="6044">
                  <c:v>1</c:v>
                </c:pt>
                <c:pt idx="6045">
                  <c:v>1</c:v>
                </c:pt>
                <c:pt idx="6046">
                  <c:v>1</c:v>
                </c:pt>
                <c:pt idx="6047">
                  <c:v>1</c:v>
                </c:pt>
                <c:pt idx="6048">
                  <c:v>1</c:v>
                </c:pt>
                <c:pt idx="6049">
                  <c:v>1</c:v>
                </c:pt>
                <c:pt idx="6050">
                  <c:v>1</c:v>
                </c:pt>
                <c:pt idx="6051">
                  <c:v>1</c:v>
                </c:pt>
                <c:pt idx="6052">
                  <c:v>1</c:v>
                </c:pt>
                <c:pt idx="6053">
                  <c:v>1</c:v>
                </c:pt>
                <c:pt idx="6054">
                  <c:v>1</c:v>
                </c:pt>
                <c:pt idx="6055">
                  <c:v>1</c:v>
                </c:pt>
                <c:pt idx="6056">
                  <c:v>1</c:v>
                </c:pt>
                <c:pt idx="6057">
                  <c:v>1</c:v>
                </c:pt>
                <c:pt idx="6058">
                  <c:v>1</c:v>
                </c:pt>
                <c:pt idx="6059">
                  <c:v>1</c:v>
                </c:pt>
                <c:pt idx="6060">
                  <c:v>1</c:v>
                </c:pt>
                <c:pt idx="6061">
                  <c:v>1</c:v>
                </c:pt>
                <c:pt idx="6062">
                  <c:v>1</c:v>
                </c:pt>
                <c:pt idx="6063">
                  <c:v>1</c:v>
                </c:pt>
                <c:pt idx="6064">
                  <c:v>1</c:v>
                </c:pt>
                <c:pt idx="6065">
                  <c:v>1</c:v>
                </c:pt>
                <c:pt idx="6066">
                  <c:v>1</c:v>
                </c:pt>
                <c:pt idx="6067">
                  <c:v>1</c:v>
                </c:pt>
                <c:pt idx="6068">
                  <c:v>1</c:v>
                </c:pt>
                <c:pt idx="6069">
                  <c:v>1</c:v>
                </c:pt>
                <c:pt idx="6070">
                  <c:v>1</c:v>
                </c:pt>
                <c:pt idx="6071">
                  <c:v>1</c:v>
                </c:pt>
                <c:pt idx="6072">
                  <c:v>1</c:v>
                </c:pt>
                <c:pt idx="6073">
                  <c:v>1</c:v>
                </c:pt>
                <c:pt idx="6074">
                  <c:v>1</c:v>
                </c:pt>
                <c:pt idx="6075">
                  <c:v>1</c:v>
                </c:pt>
                <c:pt idx="6076">
                  <c:v>1</c:v>
                </c:pt>
                <c:pt idx="6077">
                  <c:v>1</c:v>
                </c:pt>
                <c:pt idx="6078">
                  <c:v>1</c:v>
                </c:pt>
                <c:pt idx="6079">
                  <c:v>1</c:v>
                </c:pt>
                <c:pt idx="6080">
                  <c:v>1</c:v>
                </c:pt>
                <c:pt idx="6081">
                  <c:v>1</c:v>
                </c:pt>
                <c:pt idx="6082">
                  <c:v>1</c:v>
                </c:pt>
                <c:pt idx="6083">
                  <c:v>1</c:v>
                </c:pt>
                <c:pt idx="6084">
                  <c:v>1</c:v>
                </c:pt>
                <c:pt idx="6085">
                  <c:v>1</c:v>
                </c:pt>
                <c:pt idx="6086">
                  <c:v>1</c:v>
                </c:pt>
                <c:pt idx="6087">
                  <c:v>1</c:v>
                </c:pt>
                <c:pt idx="6088">
                  <c:v>1</c:v>
                </c:pt>
                <c:pt idx="6089">
                  <c:v>1</c:v>
                </c:pt>
                <c:pt idx="6090">
                  <c:v>1</c:v>
                </c:pt>
                <c:pt idx="6091">
                  <c:v>1</c:v>
                </c:pt>
                <c:pt idx="6092">
                  <c:v>1</c:v>
                </c:pt>
                <c:pt idx="6093">
                  <c:v>1</c:v>
                </c:pt>
                <c:pt idx="6094">
                  <c:v>1</c:v>
                </c:pt>
                <c:pt idx="6095">
                  <c:v>1</c:v>
                </c:pt>
                <c:pt idx="6096">
                  <c:v>1</c:v>
                </c:pt>
                <c:pt idx="6097">
                  <c:v>1</c:v>
                </c:pt>
                <c:pt idx="6098">
                  <c:v>1</c:v>
                </c:pt>
                <c:pt idx="6099">
                  <c:v>1</c:v>
                </c:pt>
                <c:pt idx="6100">
                  <c:v>1</c:v>
                </c:pt>
                <c:pt idx="6101">
                  <c:v>1</c:v>
                </c:pt>
                <c:pt idx="6102">
                  <c:v>1</c:v>
                </c:pt>
                <c:pt idx="6103">
                  <c:v>1</c:v>
                </c:pt>
                <c:pt idx="6104">
                  <c:v>1</c:v>
                </c:pt>
                <c:pt idx="6105">
                  <c:v>1</c:v>
                </c:pt>
                <c:pt idx="6106">
                  <c:v>1</c:v>
                </c:pt>
                <c:pt idx="6107">
                  <c:v>1</c:v>
                </c:pt>
                <c:pt idx="6108">
                  <c:v>1</c:v>
                </c:pt>
                <c:pt idx="6109">
                  <c:v>1</c:v>
                </c:pt>
                <c:pt idx="6110">
                  <c:v>1</c:v>
                </c:pt>
                <c:pt idx="6111">
                  <c:v>1</c:v>
                </c:pt>
                <c:pt idx="6112">
                  <c:v>1</c:v>
                </c:pt>
                <c:pt idx="6113">
                  <c:v>1</c:v>
                </c:pt>
                <c:pt idx="6114">
                  <c:v>1</c:v>
                </c:pt>
                <c:pt idx="6115">
                  <c:v>1</c:v>
                </c:pt>
                <c:pt idx="6116">
                  <c:v>1</c:v>
                </c:pt>
                <c:pt idx="6117">
                  <c:v>1</c:v>
                </c:pt>
                <c:pt idx="6118">
                  <c:v>1</c:v>
                </c:pt>
                <c:pt idx="6119">
                  <c:v>1</c:v>
                </c:pt>
                <c:pt idx="6120">
                  <c:v>1</c:v>
                </c:pt>
                <c:pt idx="6121">
                  <c:v>1</c:v>
                </c:pt>
                <c:pt idx="6122">
                  <c:v>1</c:v>
                </c:pt>
                <c:pt idx="6123">
                  <c:v>1</c:v>
                </c:pt>
                <c:pt idx="6124">
                  <c:v>1</c:v>
                </c:pt>
                <c:pt idx="6125">
                  <c:v>1</c:v>
                </c:pt>
                <c:pt idx="6126">
                  <c:v>1</c:v>
                </c:pt>
                <c:pt idx="6127">
                  <c:v>1</c:v>
                </c:pt>
                <c:pt idx="6128">
                  <c:v>1</c:v>
                </c:pt>
                <c:pt idx="6129">
                  <c:v>1</c:v>
                </c:pt>
                <c:pt idx="6130">
                  <c:v>1</c:v>
                </c:pt>
                <c:pt idx="6131">
                  <c:v>1</c:v>
                </c:pt>
                <c:pt idx="6132">
                  <c:v>1</c:v>
                </c:pt>
                <c:pt idx="6133">
                  <c:v>1</c:v>
                </c:pt>
                <c:pt idx="6134">
                  <c:v>1</c:v>
                </c:pt>
                <c:pt idx="6135">
                  <c:v>1</c:v>
                </c:pt>
                <c:pt idx="6136">
                  <c:v>1</c:v>
                </c:pt>
                <c:pt idx="6137">
                  <c:v>1</c:v>
                </c:pt>
                <c:pt idx="6138">
                  <c:v>1</c:v>
                </c:pt>
                <c:pt idx="6139">
                  <c:v>1</c:v>
                </c:pt>
                <c:pt idx="6140">
                  <c:v>1</c:v>
                </c:pt>
                <c:pt idx="6141">
                  <c:v>1</c:v>
                </c:pt>
                <c:pt idx="6142">
                  <c:v>1</c:v>
                </c:pt>
                <c:pt idx="6143">
                  <c:v>1</c:v>
                </c:pt>
                <c:pt idx="6144">
                  <c:v>1</c:v>
                </c:pt>
                <c:pt idx="6145">
                  <c:v>1</c:v>
                </c:pt>
                <c:pt idx="6146">
                  <c:v>1</c:v>
                </c:pt>
                <c:pt idx="6147">
                  <c:v>1</c:v>
                </c:pt>
                <c:pt idx="6148">
                  <c:v>1</c:v>
                </c:pt>
                <c:pt idx="6149">
                  <c:v>1</c:v>
                </c:pt>
                <c:pt idx="6150">
                  <c:v>1</c:v>
                </c:pt>
                <c:pt idx="6151">
                  <c:v>1</c:v>
                </c:pt>
                <c:pt idx="6152">
                  <c:v>1</c:v>
                </c:pt>
                <c:pt idx="6153">
                  <c:v>1</c:v>
                </c:pt>
                <c:pt idx="6154">
                  <c:v>1</c:v>
                </c:pt>
                <c:pt idx="6155">
                  <c:v>1</c:v>
                </c:pt>
                <c:pt idx="6156">
                  <c:v>1</c:v>
                </c:pt>
                <c:pt idx="6157">
                  <c:v>1</c:v>
                </c:pt>
                <c:pt idx="6158">
                  <c:v>1</c:v>
                </c:pt>
                <c:pt idx="6159">
                  <c:v>1</c:v>
                </c:pt>
                <c:pt idx="6160">
                  <c:v>1</c:v>
                </c:pt>
                <c:pt idx="6161">
                  <c:v>1</c:v>
                </c:pt>
                <c:pt idx="6162">
                  <c:v>1</c:v>
                </c:pt>
                <c:pt idx="6163">
                  <c:v>1</c:v>
                </c:pt>
                <c:pt idx="6164">
                  <c:v>1</c:v>
                </c:pt>
                <c:pt idx="6165">
                  <c:v>1</c:v>
                </c:pt>
                <c:pt idx="6166">
                  <c:v>1</c:v>
                </c:pt>
                <c:pt idx="6167">
                  <c:v>1</c:v>
                </c:pt>
                <c:pt idx="6168">
                  <c:v>1</c:v>
                </c:pt>
                <c:pt idx="6169">
                  <c:v>1</c:v>
                </c:pt>
                <c:pt idx="6170">
                  <c:v>1</c:v>
                </c:pt>
                <c:pt idx="6171">
                  <c:v>1</c:v>
                </c:pt>
                <c:pt idx="6172">
                  <c:v>1</c:v>
                </c:pt>
                <c:pt idx="6173">
                  <c:v>1</c:v>
                </c:pt>
                <c:pt idx="6174">
                  <c:v>1</c:v>
                </c:pt>
                <c:pt idx="6175">
                  <c:v>1</c:v>
                </c:pt>
                <c:pt idx="6176">
                  <c:v>1</c:v>
                </c:pt>
                <c:pt idx="6177">
                  <c:v>1</c:v>
                </c:pt>
                <c:pt idx="6178">
                  <c:v>1</c:v>
                </c:pt>
                <c:pt idx="6179">
                  <c:v>1</c:v>
                </c:pt>
                <c:pt idx="6180">
                  <c:v>1</c:v>
                </c:pt>
                <c:pt idx="6181">
                  <c:v>1</c:v>
                </c:pt>
                <c:pt idx="6182">
                  <c:v>1</c:v>
                </c:pt>
                <c:pt idx="6183">
                  <c:v>1</c:v>
                </c:pt>
                <c:pt idx="6184">
                  <c:v>1</c:v>
                </c:pt>
                <c:pt idx="6185">
                  <c:v>1</c:v>
                </c:pt>
                <c:pt idx="6186">
                  <c:v>1</c:v>
                </c:pt>
                <c:pt idx="6187">
                  <c:v>1</c:v>
                </c:pt>
                <c:pt idx="6188">
                  <c:v>1</c:v>
                </c:pt>
                <c:pt idx="6189">
                  <c:v>1</c:v>
                </c:pt>
                <c:pt idx="6190">
                  <c:v>1</c:v>
                </c:pt>
                <c:pt idx="6191">
                  <c:v>1</c:v>
                </c:pt>
                <c:pt idx="6192">
                  <c:v>1</c:v>
                </c:pt>
                <c:pt idx="6193">
                  <c:v>1</c:v>
                </c:pt>
                <c:pt idx="6194">
                  <c:v>1</c:v>
                </c:pt>
                <c:pt idx="6195">
                  <c:v>1</c:v>
                </c:pt>
                <c:pt idx="6196">
                  <c:v>1</c:v>
                </c:pt>
                <c:pt idx="6197">
                  <c:v>1</c:v>
                </c:pt>
                <c:pt idx="6198">
                  <c:v>1</c:v>
                </c:pt>
                <c:pt idx="6199">
                  <c:v>1</c:v>
                </c:pt>
                <c:pt idx="6200">
                  <c:v>1</c:v>
                </c:pt>
                <c:pt idx="6201">
                  <c:v>1</c:v>
                </c:pt>
                <c:pt idx="6202">
                  <c:v>1</c:v>
                </c:pt>
                <c:pt idx="6203">
                  <c:v>1</c:v>
                </c:pt>
                <c:pt idx="6204">
                  <c:v>1</c:v>
                </c:pt>
                <c:pt idx="6205">
                  <c:v>1</c:v>
                </c:pt>
                <c:pt idx="6206">
                  <c:v>1</c:v>
                </c:pt>
                <c:pt idx="6207">
                  <c:v>1</c:v>
                </c:pt>
                <c:pt idx="6208">
                  <c:v>1</c:v>
                </c:pt>
                <c:pt idx="6209">
                  <c:v>1</c:v>
                </c:pt>
                <c:pt idx="6210">
                  <c:v>1</c:v>
                </c:pt>
                <c:pt idx="6211">
                  <c:v>1</c:v>
                </c:pt>
                <c:pt idx="6212">
                  <c:v>1</c:v>
                </c:pt>
                <c:pt idx="6213">
                  <c:v>1</c:v>
                </c:pt>
                <c:pt idx="6214">
                  <c:v>1</c:v>
                </c:pt>
                <c:pt idx="6215">
                  <c:v>1</c:v>
                </c:pt>
                <c:pt idx="6216">
                  <c:v>1</c:v>
                </c:pt>
                <c:pt idx="6217">
                  <c:v>1</c:v>
                </c:pt>
                <c:pt idx="6218">
                  <c:v>1</c:v>
                </c:pt>
                <c:pt idx="6219">
                  <c:v>1</c:v>
                </c:pt>
                <c:pt idx="6220">
                  <c:v>1</c:v>
                </c:pt>
                <c:pt idx="6221">
                  <c:v>1</c:v>
                </c:pt>
                <c:pt idx="6222">
                  <c:v>1</c:v>
                </c:pt>
                <c:pt idx="6223">
                  <c:v>1</c:v>
                </c:pt>
                <c:pt idx="6224">
                  <c:v>1</c:v>
                </c:pt>
                <c:pt idx="6225">
                  <c:v>1</c:v>
                </c:pt>
                <c:pt idx="6226">
                  <c:v>1</c:v>
                </c:pt>
                <c:pt idx="6227">
                  <c:v>1</c:v>
                </c:pt>
                <c:pt idx="6228">
                  <c:v>1</c:v>
                </c:pt>
                <c:pt idx="6229">
                  <c:v>1</c:v>
                </c:pt>
                <c:pt idx="6230">
                  <c:v>1</c:v>
                </c:pt>
                <c:pt idx="6231">
                  <c:v>1</c:v>
                </c:pt>
                <c:pt idx="6232">
                  <c:v>1</c:v>
                </c:pt>
                <c:pt idx="6233">
                  <c:v>1</c:v>
                </c:pt>
                <c:pt idx="6234">
                  <c:v>1</c:v>
                </c:pt>
                <c:pt idx="6235">
                  <c:v>1</c:v>
                </c:pt>
                <c:pt idx="6236">
                  <c:v>1</c:v>
                </c:pt>
                <c:pt idx="6237">
                  <c:v>1</c:v>
                </c:pt>
                <c:pt idx="6238">
                  <c:v>1</c:v>
                </c:pt>
                <c:pt idx="6239">
                  <c:v>1</c:v>
                </c:pt>
                <c:pt idx="6240">
                  <c:v>1</c:v>
                </c:pt>
                <c:pt idx="6241">
                  <c:v>1</c:v>
                </c:pt>
                <c:pt idx="6242">
                  <c:v>1</c:v>
                </c:pt>
                <c:pt idx="6243">
                  <c:v>1</c:v>
                </c:pt>
                <c:pt idx="6244">
                  <c:v>1</c:v>
                </c:pt>
                <c:pt idx="6245">
                  <c:v>1</c:v>
                </c:pt>
                <c:pt idx="6246">
                  <c:v>1</c:v>
                </c:pt>
                <c:pt idx="6247">
                  <c:v>1</c:v>
                </c:pt>
                <c:pt idx="6248">
                  <c:v>1</c:v>
                </c:pt>
                <c:pt idx="6249">
                  <c:v>1</c:v>
                </c:pt>
                <c:pt idx="6250">
                  <c:v>1</c:v>
                </c:pt>
                <c:pt idx="6251">
                  <c:v>1</c:v>
                </c:pt>
                <c:pt idx="6252">
                  <c:v>1</c:v>
                </c:pt>
                <c:pt idx="6253">
                  <c:v>1</c:v>
                </c:pt>
                <c:pt idx="6254">
                  <c:v>1</c:v>
                </c:pt>
                <c:pt idx="6255">
                  <c:v>1</c:v>
                </c:pt>
                <c:pt idx="6256">
                  <c:v>1</c:v>
                </c:pt>
                <c:pt idx="6257">
                  <c:v>1</c:v>
                </c:pt>
                <c:pt idx="6258">
                  <c:v>1</c:v>
                </c:pt>
                <c:pt idx="6259">
                  <c:v>1</c:v>
                </c:pt>
                <c:pt idx="6260">
                  <c:v>1</c:v>
                </c:pt>
                <c:pt idx="6261">
                  <c:v>1</c:v>
                </c:pt>
                <c:pt idx="6262">
                  <c:v>1</c:v>
                </c:pt>
                <c:pt idx="6263">
                  <c:v>1</c:v>
                </c:pt>
                <c:pt idx="6264">
                  <c:v>1</c:v>
                </c:pt>
                <c:pt idx="6265">
                  <c:v>1</c:v>
                </c:pt>
                <c:pt idx="6266">
                  <c:v>1</c:v>
                </c:pt>
                <c:pt idx="6267">
                  <c:v>1</c:v>
                </c:pt>
                <c:pt idx="6268">
                  <c:v>1</c:v>
                </c:pt>
                <c:pt idx="6269">
                  <c:v>1</c:v>
                </c:pt>
                <c:pt idx="6270">
                  <c:v>1</c:v>
                </c:pt>
                <c:pt idx="6271">
                  <c:v>1</c:v>
                </c:pt>
                <c:pt idx="6272">
                  <c:v>1</c:v>
                </c:pt>
                <c:pt idx="6273">
                  <c:v>1</c:v>
                </c:pt>
                <c:pt idx="6274">
                  <c:v>1</c:v>
                </c:pt>
                <c:pt idx="6275">
                  <c:v>1</c:v>
                </c:pt>
                <c:pt idx="6276">
                  <c:v>1</c:v>
                </c:pt>
                <c:pt idx="6277">
                  <c:v>1</c:v>
                </c:pt>
                <c:pt idx="6278">
                  <c:v>1</c:v>
                </c:pt>
                <c:pt idx="6279">
                  <c:v>1</c:v>
                </c:pt>
                <c:pt idx="6280">
                  <c:v>1</c:v>
                </c:pt>
                <c:pt idx="6281">
                  <c:v>1</c:v>
                </c:pt>
                <c:pt idx="6282">
                  <c:v>1</c:v>
                </c:pt>
                <c:pt idx="6283">
                  <c:v>1</c:v>
                </c:pt>
                <c:pt idx="6284">
                  <c:v>1</c:v>
                </c:pt>
                <c:pt idx="6285">
                  <c:v>1</c:v>
                </c:pt>
                <c:pt idx="6286">
                  <c:v>1</c:v>
                </c:pt>
                <c:pt idx="6287">
                  <c:v>1</c:v>
                </c:pt>
                <c:pt idx="6288">
                  <c:v>1</c:v>
                </c:pt>
                <c:pt idx="6289">
                  <c:v>1</c:v>
                </c:pt>
                <c:pt idx="6290">
                  <c:v>1</c:v>
                </c:pt>
                <c:pt idx="6291">
                  <c:v>1</c:v>
                </c:pt>
                <c:pt idx="6292">
                  <c:v>1</c:v>
                </c:pt>
                <c:pt idx="6293">
                  <c:v>1</c:v>
                </c:pt>
                <c:pt idx="6294">
                  <c:v>1</c:v>
                </c:pt>
                <c:pt idx="6295">
                  <c:v>1</c:v>
                </c:pt>
                <c:pt idx="6296">
                  <c:v>1</c:v>
                </c:pt>
                <c:pt idx="6297">
                  <c:v>1</c:v>
                </c:pt>
                <c:pt idx="6298">
                  <c:v>1</c:v>
                </c:pt>
                <c:pt idx="6299">
                  <c:v>1</c:v>
                </c:pt>
                <c:pt idx="6300">
                  <c:v>1</c:v>
                </c:pt>
                <c:pt idx="6301">
                  <c:v>1</c:v>
                </c:pt>
                <c:pt idx="6302">
                  <c:v>1</c:v>
                </c:pt>
                <c:pt idx="6303">
                  <c:v>1</c:v>
                </c:pt>
                <c:pt idx="6304">
                  <c:v>1</c:v>
                </c:pt>
                <c:pt idx="6305">
                  <c:v>1</c:v>
                </c:pt>
                <c:pt idx="6306">
                  <c:v>1</c:v>
                </c:pt>
                <c:pt idx="6307">
                  <c:v>1</c:v>
                </c:pt>
                <c:pt idx="6308">
                  <c:v>1</c:v>
                </c:pt>
                <c:pt idx="6309">
                  <c:v>1</c:v>
                </c:pt>
                <c:pt idx="6310">
                  <c:v>1</c:v>
                </c:pt>
                <c:pt idx="6311">
                  <c:v>1</c:v>
                </c:pt>
                <c:pt idx="6312">
                  <c:v>1</c:v>
                </c:pt>
                <c:pt idx="6313">
                  <c:v>1</c:v>
                </c:pt>
                <c:pt idx="6314">
                  <c:v>1</c:v>
                </c:pt>
                <c:pt idx="6315">
                  <c:v>1</c:v>
                </c:pt>
                <c:pt idx="6316">
                  <c:v>1</c:v>
                </c:pt>
                <c:pt idx="6317">
                  <c:v>1</c:v>
                </c:pt>
                <c:pt idx="6318">
                  <c:v>1</c:v>
                </c:pt>
                <c:pt idx="6319">
                  <c:v>1</c:v>
                </c:pt>
                <c:pt idx="6320">
                  <c:v>1</c:v>
                </c:pt>
                <c:pt idx="6321">
                  <c:v>1</c:v>
                </c:pt>
                <c:pt idx="6322">
                  <c:v>1</c:v>
                </c:pt>
                <c:pt idx="6323">
                  <c:v>1</c:v>
                </c:pt>
                <c:pt idx="6324">
                  <c:v>1</c:v>
                </c:pt>
                <c:pt idx="6325">
                  <c:v>1</c:v>
                </c:pt>
                <c:pt idx="6326">
                  <c:v>1</c:v>
                </c:pt>
                <c:pt idx="6327">
                  <c:v>1</c:v>
                </c:pt>
                <c:pt idx="6328">
                  <c:v>1</c:v>
                </c:pt>
                <c:pt idx="6329">
                  <c:v>1</c:v>
                </c:pt>
                <c:pt idx="6330">
                  <c:v>1</c:v>
                </c:pt>
                <c:pt idx="6331">
                  <c:v>1</c:v>
                </c:pt>
                <c:pt idx="6332">
                  <c:v>1</c:v>
                </c:pt>
                <c:pt idx="6333">
                  <c:v>1</c:v>
                </c:pt>
                <c:pt idx="6334">
                  <c:v>1</c:v>
                </c:pt>
                <c:pt idx="6335">
                  <c:v>1</c:v>
                </c:pt>
                <c:pt idx="6336">
                  <c:v>1</c:v>
                </c:pt>
                <c:pt idx="6337">
                  <c:v>1</c:v>
                </c:pt>
                <c:pt idx="6338">
                  <c:v>1</c:v>
                </c:pt>
                <c:pt idx="6339">
                  <c:v>1</c:v>
                </c:pt>
                <c:pt idx="6340">
                  <c:v>1</c:v>
                </c:pt>
                <c:pt idx="6341">
                  <c:v>1</c:v>
                </c:pt>
                <c:pt idx="6342">
                  <c:v>1</c:v>
                </c:pt>
                <c:pt idx="6343">
                  <c:v>1</c:v>
                </c:pt>
                <c:pt idx="6344">
                  <c:v>1</c:v>
                </c:pt>
                <c:pt idx="6345">
                  <c:v>1</c:v>
                </c:pt>
                <c:pt idx="6346">
                  <c:v>1</c:v>
                </c:pt>
                <c:pt idx="6347">
                  <c:v>1</c:v>
                </c:pt>
                <c:pt idx="6348">
                  <c:v>1</c:v>
                </c:pt>
                <c:pt idx="6349">
                  <c:v>1</c:v>
                </c:pt>
                <c:pt idx="6350">
                  <c:v>1</c:v>
                </c:pt>
                <c:pt idx="6351">
                  <c:v>1</c:v>
                </c:pt>
                <c:pt idx="6352">
                  <c:v>1</c:v>
                </c:pt>
                <c:pt idx="6353">
                  <c:v>1</c:v>
                </c:pt>
                <c:pt idx="6354">
                  <c:v>1</c:v>
                </c:pt>
                <c:pt idx="6355">
                  <c:v>1</c:v>
                </c:pt>
                <c:pt idx="6356">
                  <c:v>1</c:v>
                </c:pt>
                <c:pt idx="6357">
                  <c:v>1</c:v>
                </c:pt>
                <c:pt idx="6358">
                  <c:v>1</c:v>
                </c:pt>
                <c:pt idx="6359">
                  <c:v>1</c:v>
                </c:pt>
                <c:pt idx="6360">
                  <c:v>1</c:v>
                </c:pt>
                <c:pt idx="6361">
                  <c:v>1</c:v>
                </c:pt>
                <c:pt idx="6362">
                  <c:v>1</c:v>
                </c:pt>
                <c:pt idx="6363">
                  <c:v>1</c:v>
                </c:pt>
                <c:pt idx="6364">
                  <c:v>1</c:v>
                </c:pt>
                <c:pt idx="6365">
                  <c:v>1</c:v>
                </c:pt>
                <c:pt idx="6366">
                  <c:v>1</c:v>
                </c:pt>
                <c:pt idx="6367">
                  <c:v>1</c:v>
                </c:pt>
                <c:pt idx="6368">
                  <c:v>1</c:v>
                </c:pt>
                <c:pt idx="6369">
                  <c:v>1</c:v>
                </c:pt>
                <c:pt idx="6370">
                  <c:v>1</c:v>
                </c:pt>
                <c:pt idx="6371">
                  <c:v>1</c:v>
                </c:pt>
                <c:pt idx="6372">
                  <c:v>1</c:v>
                </c:pt>
                <c:pt idx="6373">
                  <c:v>1</c:v>
                </c:pt>
                <c:pt idx="6374">
                  <c:v>1</c:v>
                </c:pt>
                <c:pt idx="6375">
                  <c:v>1</c:v>
                </c:pt>
                <c:pt idx="6376">
                  <c:v>1</c:v>
                </c:pt>
                <c:pt idx="6377">
                  <c:v>1</c:v>
                </c:pt>
                <c:pt idx="6378">
                  <c:v>1</c:v>
                </c:pt>
                <c:pt idx="6379">
                  <c:v>1</c:v>
                </c:pt>
                <c:pt idx="6380">
                  <c:v>1</c:v>
                </c:pt>
                <c:pt idx="6381">
                  <c:v>1</c:v>
                </c:pt>
                <c:pt idx="6382">
                  <c:v>1</c:v>
                </c:pt>
                <c:pt idx="6383">
                  <c:v>1</c:v>
                </c:pt>
                <c:pt idx="6384">
                  <c:v>1</c:v>
                </c:pt>
                <c:pt idx="6385">
                  <c:v>1</c:v>
                </c:pt>
                <c:pt idx="6386">
                  <c:v>1</c:v>
                </c:pt>
                <c:pt idx="6387">
                  <c:v>1</c:v>
                </c:pt>
                <c:pt idx="6388">
                  <c:v>1</c:v>
                </c:pt>
                <c:pt idx="6389">
                  <c:v>1</c:v>
                </c:pt>
                <c:pt idx="6390">
                  <c:v>1</c:v>
                </c:pt>
                <c:pt idx="6391">
                  <c:v>1</c:v>
                </c:pt>
                <c:pt idx="6392">
                  <c:v>1</c:v>
                </c:pt>
                <c:pt idx="6393">
                  <c:v>1</c:v>
                </c:pt>
                <c:pt idx="6394">
                  <c:v>1</c:v>
                </c:pt>
                <c:pt idx="6395">
                  <c:v>1</c:v>
                </c:pt>
                <c:pt idx="6396">
                  <c:v>1</c:v>
                </c:pt>
                <c:pt idx="6397">
                  <c:v>1</c:v>
                </c:pt>
                <c:pt idx="6398">
                  <c:v>1</c:v>
                </c:pt>
                <c:pt idx="6399">
                  <c:v>1</c:v>
                </c:pt>
                <c:pt idx="6400">
                  <c:v>1</c:v>
                </c:pt>
                <c:pt idx="6401">
                  <c:v>1</c:v>
                </c:pt>
                <c:pt idx="6402">
                  <c:v>1</c:v>
                </c:pt>
                <c:pt idx="6403">
                  <c:v>1</c:v>
                </c:pt>
                <c:pt idx="6404">
                  <c:v>1</c:v>
                </c:pt>
                <c:pt idx="6405">
                  <c:v>1</c:v>
                </c:pt>
                <c:pt idx="6406">
                  <c:v>1</c:v>
                </c:pt>
                <c:pt idx="6407">
                  <c:v>1</c:v>
                </c:pt>
                <c:pt idx="6408">
                  <c:v>1</c:v>
                </c:pt>
                <c:pt idx="6409">
                  <c:v>1</c:v>
                </c:pt>
                <c:pt idx="6410">
                  <c:v>1</c:v>
                </c:pt>
                <c:pt idx="6411">
                  <c:v>1</c:v>
                </c:pt>
                <c:pt idx="6412">
                  <c:v>1</c:v>
                </c:pt>
                <c:pt idx="6413">
                  <c:v>1</c:v>
                </c:pt>
                <c:pt idx="6414">
                  <c:v>1</c:v>
                </c:pt>
                <c:pt idx="6415">
                  <c:v>1</c:v>
                </c:pt>
                <c:pt idx="6416">
                  <c:v>1</c:v>
                </c:pt>
                <c:pt idx="6417">
                  <c:v>1</c:v>
                </c:pt>
                <c:pt idx="6418">
                  <c:v>1</c:v>
                </c:pt>
                <c:pt idx="6419">
                  <c:v>1</c:v>
                </c:pt>
                <c:pt idx="6420">
                  <c:v>1</c:v>
                </c:pt>
                <c:pt idx="6421">
                  <c:v>1</c:v>
                </c:pt>
                <c:pt idx="6422">
                  <c:v>1</c:v>
                </c:pt>
                <c:pt idx="6423">
                  <c:v>1</c:v>
                </c:pt>
                <c:pt idx="6424">
                  <c:v>1</c:v>
                </c:pt>
                <c:pt idx="6425">
                  <c:v>1</c:v>
                </c:pt>
                <c:pt idx="6426">
                  <c:v>1</c:v>
                </c:pt>
                <c:pt idx="6427">
                  <c:v>1</c:v>
                </c:pt>
                <c:pt idx="6428">
                  <c:v>1</c:v>
                </c:pt>
                <c:pt idx="6429">
                  <c:v>1</c:v>
                </c:pt>
                <c:pt idx="6430">
                  <c:v>1</c:v>
                </c:pt>
                <c:pt idx="6431">
                  <c:v>1</c:v>
                </c:pt>
                <c:pt idx="6432">
                  <c:v>1</c:v>
                </c:pt>
                <c:pt idx="6433">
                  <c:v>1</c:v>
                </c:pt>
                <c:pt idx="6434">
                  <c:v>1</c:v>
                </c:pt>
                <c:pt idx="6435">
                  <c:v>1</c:v>
                </c:pt>
                <c:pt idx="6436">
                  <c:v>1</c:v>
                </c:pt>
                <c:pt idx="6437">
                  <c:v>1</c:v>
                </c:pt>
                <c:pt idx="6438">
                  <c:v>1</c:v>
                </c:pt>
                <c:pt idx="6439">
                  <c:v>1</c:v>
                </c:pt>
                <c:pt idx="6440">
                  <c:v>1</c:v>
                </c:pt>
                <c:pt idx="6441">
                  <c:v>1</c:v>
                </c:pt>
                <c:pt idx="6442">
                  <c:v>1</c:v>
                </c:pt>
                <c:pt idx="6443">
                  <c:v>1</c:v>
                </c:pt>
                <c:pt idx="6444">
                  <c:v>1</c:v>
                </c:pt>
                <c:pt idx="6445">
                  <c:v>1</c:v>
                </c:pt>
                <c:pt idx="6446">
                  <c:v>1</c:v>
                </c:pt>
                <c:pt idx="6447">
                  <c:v>1</c:v>
                </c:pt>
                <c:pt idx="6448">
                  <c:v>1</c:v>
                </c:pt>
                <c:pt idx="6449">
                  <c:v>1</c:v>
                </c:pt>
                <c:pt idx="6450">
                  <c:v>1</c:v>
                </c:pt>
                <c:pt idx="6451">
                  <c:v>1</c:v>
                </c:pt>
                <c:pt idx="6452">
                  <c:v>1</c:v>
                </c:pt>
                <c:pt idx="6453">
                  <c:v>1</c:v>
                </c:pt>
                <c:pt idx="6454">
                  <c:v>1</c:v>
                </c:pt>
                <c:pt idx="6455">
                  <c:v>1</c:v>
                </c:pt>
                <c:pt idx="6456">
                  <c:v>1</c:v>
                </c:pt>
                <c:pt idx="6457">
                  <c:v>1</c:v>
                </c:pt>
                <c:pt idx="6458">
                  <c:v>1</c:v>
                </c:pt>
                <c:pt idx="6459">
                  <c:v>1</c:v>
                </c:pt>
                <c:pt idx="6460">
                  <c:v>1</c:v>
                </c:pt>
                <c:pt idx="6461">
                  <c:v>1</c:v>
                </c:pt>
                <c:pt idx="6462">
                  <c:v>1</c:v>
                </c:pt>
                <c:pt idx="6463">
                  <c:v>1</c:v>
                </c:pt>
                <c:pt idx="6464">
                  <c:v>1</c:v>
                </c:pt>
                <c:pt idx="6465">
                  <c:v>1</c:v>
                </c:pt>
                <c:pt idx="6466">
                  <c:v>1</c:v>
                </c:pt>
                <c:pt idx="6467">
                  <c:v>1</c:v>
                </c:pt>
                <c:pt idx="6468">
                  <c:v>1</c:v>
                </c:pt>
                <c:pt idx="6469">
                  <c:v>1</c:v>
                </c:pt>
                <c:pt idx="6470">
                  <c:v>1</c:v>
                </c:pt>
                <c:pt idx="6471">
                  <c:v>1</c:v>
                </c:pt>
                <c:pt idx="6472">
                  <c:v>1</c:v>
                </c:pt>
                <c:pt idx="6473">
                  <c:v>1</c:v>
                </c:pt>
                <c:pt idx="6474">
                  <c:v>1</c:v>
                </c:pt>
                <c:pt idx="6475">
                  <c:v>1</c:v>
                </c:pt>
                <c:pt idx="6476">
                  <c:v>1</c:v>
                </c:pt>
                <c:pt idx="6477">
                  <c:v>1</c:v>
                </c:pt>
                <c:pt idx="6478">
                  <c:v>1</c:v>
                </c:pt>
                <c:pt idx="6479">
                  <c:v>1</c:v>
                </c:pt>
                <c:pt idx="6480">
                  <c:v>1</c:v>
                </c:pt>
                <c:pt idx="6481">
                  <c:v>1</c:v>
                </c:pt>
                <c:pt idx="6482">
                  <c:v>1</c:v>
                </c:pt>
                <c:pt idx="6483">
                  <c:v>1</c:v>
                </c:pt>
                <c:pt idx="6484">
                  <c:v>1</c:v>
                </c:pt>
                <c:pt idx="6485">
                  <c:v>1</c:v>
                </c:pt>
                <c:pt idx="6486">
                  <c:v>1</c:v>
                </c:pt>
                <c:pt idx="6487">
                  <c:v>1</c:v>
                </c:pt>
                <c:pt idx="6488">
                  <c:v>1</c:v>
                </c:pt>
                <c:pt idx="6489">
                  <c:v>1</c:v>
                </c:pt>
                <c:pt idx="6490">
                  <c:v>1</c:v>
                </c:pt>
                <c:pt idx="6491">
                  <c:v>1</c:v>
                </c:pt>
                <c:pt idx="6492">
                  <c:v>1</c:v>
                </c:pt>
                <c:pt idx="6493">
                  <c:v>1</c:v>
                </c:pt>
                <c:pt idx="6494">
                  <c:v>1</c:v>
                </c:pt>
                <c:pt idx="6495">
                  <c:v>1</c:v>
                </c:pt>
                <c:pt idx="6496">
                  <c:v>1</c:v>
                </c:pt>
                <c:pt idx="6497">
                  <c:v>1</c:v>
                </c:pt>
                <c:pt idx="6498">
                  <c:v>1</c:v>
                </c:pt>
                <c:pt idx="6499">
                  <c:v>1</c:v>
                </c:pt>
                <c:pt idx="6500">
                  <c:v>1</c:v>
                </c:pt>
                <c:pt idx="6501">
                  <c:v>1</c:v>
                </c:pt>
                <c:pt idx="6502">
                  <c:v>1</c:v>
                </c:pt>
                <c:pt idx="6503">
                  <c:v>1</c:v>
                </c:pt>
                <c:pt idx="6504">
                  <c:v>1</c:v>
                </c:pt>
                <c:pt idx="6505">
                  <c:v>1</c:v>
                </c:pt>
                <c:pt idx="6506">
                  <c:v>1</c:v>
                </c:pt>
                <c:pt idx="6507">
                  <c:v>1</c:v>
                </c:pt>
                <c:pt idx="6508">
                  <c:v>1</c:v>
                </c:pt>
                <c:pt idx="6509">
                  <c:v>1</c:v>
                </c:pt>
                <c:pt idx="6510">
                  <c:v>1</c:v>
                </c:pt>
                <c:pt idx="6511">
                  <c:v>1</c:v>
                </c:pt>
                <c:pt idx="6512">
                  <c:v>1</c:v>
                </c:pt>
                <c:pt idx="6513">
                  <c:v>1</c:v>
                </c:pt>
                <c:pt idx="6514">
                  <c:v>1</c:v>
                </c:pt>
                <c:pt idx="6515">
                  <c:v>1</c:v>
                </c:pt>
                <c:pt idx="6516">
                  <c:v>1</c:v>
                </c:pt>
                <c:pt idx="6517">
                  <c:v>1</c:v>
                </c:pt>
                <c:pt idx="6518">
                  <c:v>1</c:v>
                </c:pt>
                <c:pt idx="6519">
                  <c:v>1</c:v>
                </c:pt>
                <c:pt idx="6520">
                  <c:v>1</c:v>
                </c:pt>
                <c:pt idx="6521">
                  <c:v>1</c:v>
                </c:pt>
                <c:pt idx="6522">
                  <c:v>1</c:v>
                </c:pt>
                <c:pt idx="6523">
                  <c:v>1</c:v>
                </c:pt>
                <c:pt idx="6524">
                  <c:v>1</c:v>
                </c:pt>
                <c:pt idx="6525">
                  <c:v>1</c:v>
                </c:pt>
                <c:pt idx="6526">
                  <c:v>1</c:v>
                </c:pt>
                <c:pt idx="6527">
                  <c:v>1</c:v>
                </c:pt>
                <c:pt idx="6528">
                  <c:v>1</c:v>
                </c:pt>
                <c:pt idx="6529">
                  <c:v>1</c:v>
                </c:pt>
                <c:pt idx="6530">
                  <c:v>1</c:v>
                </c:pt>
                <c:pt idx="6531">
                  <c:v>1</c:v>
                </c:pt>
                <c:pt idx="6532">
                  <c:v>1</c:v>
                </c:pt>
                <c:pt idx="6533">
                  <c:v>1</c:v>
                </c:pt>
                <c:pt idx="6534">
                  <c:v>1</c:v>
                </c:pt>
                <c:pt idx="6535">
                  <c:v>1</c:v>
                </c:pt>
                <c:pt idx="6536">
                  <c:v>1</c:v>
                </c:pt>
                <c:pt idx="6537">
                  <c:v>1</c:v>
                </c:pt>
                <c:pt idx="6538">
                  <c:v>1</c:v>
                </c:pt>
                <c:pt idx="6539">
                  <c:v>1</c:v>
                </c:pt>
                <c:pt idx="6540">
                  <c:v>1</c:v>
                </c:pt>
                <c:pt idx="6541">
                  <c:v>1</c:v>
                </c:pt>
                <c:pt idx="6542">
                  <c:v>1</c:v>
                </c:pt>
                <c:pt idx="6543">
                  <c:v>1</c:v>
                </c:pt>
                <c:pt idx="6544">
                  <c:v>1</c:v>
                </c:pt>
                <c:pt idx="6545">
                  <c:v>1</c:v>
                </c:pt>
                <c:pt idx="6546">
                  <c:v>1</c:v>
                </c:pt>
                <c:pt idx="6547">
                  <c:v>1</c:v>
                </c:pt>
                <c:pt idx="6548">
                  <c:v>1</c:v>
                </c:pt>
                <c:pt idx="6549">
                  <c:v>1</c:v>
                </c:pt>
                <c:pt idx="6550">
                  <c:v>1</c:v>
                </c:pt>
                <c:pt idx="6551">
                  <c:v>1</c:v>
                </c:pt>
                <c:pt idx="6552">
                  <c:v>1</c:v>
                </c:pt>
                <c:pt idx="6553">
                  <c:v>1</c:v>
                </c:pt>
                <c:pt idx="6554">
                  <c:v>1</c:v>
                </c:pt>
                <c:pt idx="6555">
                  <c:v>1</c:v>
                </c:pt>
                <c:pt idx="6556">
                  <c:v>1</c:v>
                </c:pt>
                <c:pt idx="6557">
                  <c:v>1</c:v>
                </c:pt>
                <c:pt idx="6558">
                  <c:v>1</c:v>
                </c:pt>
                <c:pt idx="6559">
                  <c:v>1</c:v>
                </c:pt>
                <c:pt idx="6560">
                  <c:v>1</c:v>
                </c:pt>
                <c:pt idx="6561">
                  <c:v>1</c:v>
                </c:pt>
                <c:pt idx="6562">
                  <c:v>1</c:v>
                </c:pt>
                <c:pt idx="6563">
                  <c:v>1</c:v>
                </c:pt>
                <c:pt idx="6564">
                  <c:v>1</c:v>
                </c:pt>
                <c:pt idx="6565">
                  <c:v>1</c:v>
                </c:pt>
                <c:pt idx="6566">
                  <c:v>1</c:v>
                </c:pt>
                <c:pt idx="6567">
                  <c:v>1</c:v>
                </c:pt>
                <c:pt idx="6568">
                  <c:v>1</c:v>
                </c:pt>
                <c:pt idx="6569">
                  <c:v>1</c:v>
                </c:pt>
                <c:pt idx="6570">
                  <c:v>1</c:v>
                </c:pt>
                <c:pt idx="6571">
                  <c:v>1</c:v>
                </c:pt>
                <c:pt idx="6572">
                  <c:v>1</c:v>
                </c:pt>
                <c:pt idx="6573">
                  <c:v>1</c:v>
                </c:pt>
                <c:pt idx="6574">
                  <c:v>1</c:v>
                </c:pt>
                <c:pt idx="6575">
                  <c:v>1</c:v>
                </c:pt>
                <c:pt idx="6576">
                  <c:v>1</c:v>
                </c:pt>
                <c:pt idx="6577">
                  <c:v>1</c:v>
                </c:pt>
                <c:pt idx="6578">
                  <c:v>1</c:v>
                </c:pt>
                <c:pt idx="6579">
                  <c:v>1</c:v>
                </c:pt>
                <c:pt idx="6580">
                  <c:v>1</c:v>
                </c:pt>
                <c:pt idx="6581">
                  <c:v>1</c:v>
                </c:pt>
                <c:pt idx="6582">
                  <c:v>1</c:v>
                </c:pt>
                <c:pt idx="6583">
                  <c:v>1</c:v>
                </c:pt>
                <c:pt idx="6584">
                  <c:v>1</c:v>
                </c:pt>
                <c:pt idx="6585">
                  <c:v>1</c:v>
                </c:pt>
                <c:pt idx="6586">
                  <c:v>1</c:v>
                </c:pt>
                <c:pt idx="6587">
                  <c:v>1</c:v>
                </c:pt>
                <c:pt idx="6588">
                  <c:v>1</c:v>
                </c:pt>
                <c:pt idx="6589">
                  <c:v>1</c:v>
                </c:pt>
                <c:pt idx="6590">
                  <c:v>1</c:v>
                </c:pt>
                <c:pt idx="6591">
                  <c:v>1</c:v>
                </c:pt>
                <c:pt idx="6592">
                  <c:v>1</c:v>
                </c:pt>
                <c:pt idx="6593">
                  <c:v>1</c:v>
                </c:pt>
                <c:pt idx="6594">
                  <c:v>1</c:v>
                </c:pt>
                <c:pt idx="6595">
                  <c:v>1</c:v>
                </c:pt>
                <c:pt idx="6596">
                  <c:v>1</c:v>
                </c:pt>
                <c:pt idx="6597">
                  <c:v>1</c:v>
                </c:pt>
                <c:pt idx="6598">
                  <c:v>1</c:v>
                </c:pt>
                <c:pt idx="6599">
                  <c:v>1</c:v>
                </c:pt>
                <c:pt idx="6600">
                  <c:v>1</c:v>
                </c:pt>
                <c:pt idx="6601">
                  <c:v>1</c:v>
                </c:pt>
                <c:pt idx="6602">
                  <c:v>1</c:v>
                </c:pt>
                <c:pt idx="6603">
                  <c:v>1</c:v>
                </c:pt>
                <c:pt idx="6604">
                  <c:v>1</c:v>
                </c:pt>
                <c:pt idx="6605">
                  <c:v>1</c:v>
                </c:pt>
                <c:pt idx="6606">
                  <c:v>1</c:v>
                </c:pt>
                <c:pt idx="6607">
                  <c:v>1</c:v>
                </c:pt>
                <c:pt idx="6608">
                  <c:v>1</c:v>
                </c:pt>
                <c:pt idx="6609">
                  <c:v>1</c:v>
                </c:pt>
                <c:pt idx="6610">
                  <c:v>1</c:v>
                </c:pt>
                <c:pt idx="6611">
                  <c:v>1</c:v>
                </c:pt>
                <c:pt idx="6612">
                  <c:v>1</c:v>
                </c:pt>
                <c:pt idx="6613">
                  <c:v>1</c:v>
                </c:pt>
                <c:pt idx="6614">
                  <c:v>1</c:v>
                </c:pt>
                <c:pt idx="6615">
                  <c:v>1</c:v>
                </c:pt>
                <c:pt idx="6616">
                  <c:v>1</c:v>
                </c:pt>
                <c:pt idx="6617">
                  <c:v>1</c:v>
                </c:pt>
                <c:pt idx="6618">
                  <c:v>1</c:v>
                </c:pt>
                <c:pt idx="6619">
                  <c:v>1</c:v>
                </c:pt>
                <c:pt idx="6620">
                  <c:v>1</c:v>
                </c:pt>
                <c:pt idx="6621">
                  <c:v>1</c:v>
                </c:pt>
                <c:pt idx="6622">
                  <c:v>1</c:v>
                </c:pt>
                <c:pt idx="6623">
                  <c:v>1</c:v>
                </c:pt>
                <c:pt idx="6624">
                  <c:v>1</c:v>
                </c:pt>
                <c:pt idx="6625">
                  <c:v>1</c:v>
                </c:pt>
                <c:pt idx="6626">
                  <c:v>1</c:v>
                </c:pt>
                <c:pt idx="6627">
                  <c:v>1</c:v>
                </c:pt>
                <c:pt idx="6628">
                  <c:v>1</c:v>
                </c:pt>
                <c:pt idx="6629">
                  <c:v>1</c:v>
                </c:pt>
                <c:pt idx="6630">
                  <c:v>1</c:v>
                </c:pt>
                <c:pt idx="6631">
                  <c:v>1</c:v>
                </c:pt>
                <c:pt idx="6632">
                  <c:v>1</c:v>
                </c:pt>
                <c:pt idx="6633">
                  <c:v>1</c:v>
                </c:pt>
                <c:pt idx="6634">
                  <c:v>1</c:v>
                </c:pt>
                <c:pt idx="6635">
                  <c:v>1</c:v>
                </c:pt>
                <c:pt idx="6636">
                  <c:v>1</c:v>
                </c:pt>
                <c:pt idx="6637">
                  <c:v>1</c:v>
                </c:pt>
                <c:pt idx="6638">
                  <c:v>1</c:v>
                </c:pt>
                <c:pt idx="6639">
                  <c:v>1</c:v>
                </c:pt>
                <c:pt idx="6640">
                  <c:v>1</c:v>
                </c:pt>
                <c:pt idx="6641">
                  <c:v>1</c:v>
                </c:pt>
                <c:pt idx="6642">
                  <c:v>1</c:v>
                </c:pt>
                <c:pt idx="6643">
                  <c:v>1</c:v>
                </c:pt>
                <c:pt idx="6644">
                  <c:v>1</c:v>
                </c:pt>
                <c:pt idx="6645">
                  <c:v>1</c:v>
                </c:pt>
                <c:pt idx="6646">
                  <c:v>1</c:v>
                </c:pt>
                <c:pt idx="6647">
                  <c:v>1</c:v>
                </c:pt>
                <c:pt idx="6648">
                  <c:v>1</c:v>
                </c:pt>
                <c:pt idx="6649">
                  <c:v>1</c:v>
                </c:pt>
                <c:pt idx="6650">
                  <c:v>1</c:v>
                </c:pt>
                <c:pt idx="6651">
                  <c:v>1</c:v>
                </c:pt>
                <c:pt idx="6652">
                  <c:v>1</c:v>
                </c:pt>
                <c:pt idx="6653">
                  <c:v>1</c:v>
                </c:pt>
                <c:pt idx="6654">
                  <c:v>1</c:v>
                </c:pt>
                <c:pt idx="6655">
                  <c:v>1</c:v>
                </c:pt>
                <c:pt idx="6656">
                  <c:v>1</c:v>
                </c:pt>
                <c:pt idx="6657">
                  <c:v>1</c:v>
                </c:pt>
                <c:pt idx="6658">
                  <c:v>1</c:v>
                </c:pt>
                <c:pt idx="6659">
                  <c:v>1</c:v>
                </c:pt>
                <c:pt idx="6660">
                  <c:v>1</c:v>
                </c:pt>
                <c:pt idx="6661">
                  <c:v>1</c:v>
                </c:pt>
                <c:pt idx="6662">
                  <c:v>1</c:v>
                </c:pt>
                <c:pt idx="6663">
                  <c:v>1</c:v>
                </c:pt>
                <c:pt idx="6664">
                  <c:v>1</c:v>
                </c:pt>
                <c:pt idx="6665">
                  <c:v>1</c:v>
                </c:pt>
                <c:pt idx="6666">
                  <c:v>1</c:v>
                </c:pt>
                <c:pt idx="6667">
                  <c:v>1</c:v>
                </c:pt>
                <c:pt idx="6668">
                  <c:v>1</c:v>
                </c:pt>
                <c:pt idx="6669">
                  <c:v>1</c:v>
                </c:pt>
                <c:pt idx="6670">
                  <c:v>1</c:v>
                </c:pt>
                <c:pt idx="6671">
                  <c:v>1</c:v>
                </c:pt>
                <c:pt idx="6672">
                  <c:v>1</c:v>
                </c:pt>
                <c:pt idx="6673">
                  <c:v>1</c:v>
                </c:pt>
                <c:pt idx="6674">
                  <c:v>1</c:v>
                </c:pt>
                <c:pt idx="6675">
                  <c:v>1</c:v>
                </c:pt>
                <c:pt idx="6676">
                  <c:v>1</c:v>
                </c:pt>
                <c:pt idx="6677">
                  <c:v>1</c:v>
                </c:pt>
                <c:pt idx="6678">
                  <c:v>1</c:v>
                </c:pt>
                <c:pt idx="6679">
                  <c:v>1</c:v>
                </c:pt>
                <c:pt idx="6680">
                  <c:v>1</c:v>
                </c:pt>
                <c:pt idx="6681">
                  <c:v>1</c:v>
                </c:pt>
                <c:pt idx="6682">
                  <c:v>1</c:v>
                </c:pt>
                <c:pt idx="6683">
                  <c:v>1</c:v>
                </c:pt>
                <c:pt idx="6684">
                  <c:v>1</c:v>
                </c:pt>
                <c:pt idx="6685">
                  <c:v>1</c:v>
                </c:pt>
                <c:pt idx="6686">
                  <c:v>1</c:v>
                </c:pt>
                <c:pt idx="6687">
                  <c:v>1</c:v>
                </c:pt>
                <c:pt idx="6688">
                  <c:v>1</c:v>
                </c:pt>
                <c:pt idx="6689">
                  <c:v>1</c:v>
                </c:pt>
                <c:pt idx="6690">
                  <c:v>1</c:v>
                </c:pt>
                <c:pt idx="6691">
                  <c:v>1</c:v>
                </c:pt>
                <c:pt idx="6692">
                  <c:v>1</c:v>
                </c:pt>
                <c:pt idx="6693">
                  <c:v>1</c:v>
                </c:pt>
                <c:pt idx="6694">
                  <c:v>1</c:v>
                </c:pt>
                <c:pt idx="6695">
                  <c:v>1</c:v>
                </c:pt>
                <c:pt idx="6696">
                  <c:v>1</c:v>
                </c:pt>
                <c:pt idx="6697">
                  <c:v>1</c:v>
                </c:pt>
                <c:pt idx="6698">
                  <c:v>1</c:v>
                </c:pt>
                <c:pt idx="6699">
                  <c:v>1</c:v>
                </c:pt>
                <c:pt idx="6700">
                  <c:v>1</c:v>
                </c:pt>
                <c:pt idx="6701">
                  <c:v>1</c:v>
                </c:pt>
                <c:pt idx="6702">
                  <c:v>1</c:v>
                </c:pt>
                <c:pt idx="6703">
                  <c:v>1</c:v>
                </c:pt>
                <c:pt idx="6704">
                  <c:v>1</c:v>
                </c:pt>
                <c:pt idx="6705">
                  <c:v>1</c:v>
                </c:pt>
                <c:pt idx="6706">
                  <c:v>1</c:v>
                </c:pt>
                <c:pt idx="6707">
                  <c:v>1</c:v>
                </c:pt>
                <c:pt idx="6708">
                  <c:v>1</c:v>
                </c:pt>
                <c:pt idx="6709">
                  <c:v>1</c:v>
                </c:pt>
                <c:pt idx="6710">
                  <c:v>1</c:v>
                </c:pt>
                <c:pt idx="6711">
                  <c:v>1</c:v>
                </c:pt>
                <c:pt idx="6712">
                  <c:v>1</c:v>
                </c:pt>
                <c:pt idx="6713">
                  <c:v>1</c:v>
                </c:pt>
                <c:pt idx="6714">
                  <c:v>1</c:v>
                </c:pt>
                <c:pt idx="6715">
                  <c:v>1</c:v>
                </c:pt>
                <c:pt idx="6716">
                  <c:v>1</c:v>
                </c:pt>
                <c:pt idx="6717">
                  <c:v>1</c:v>
                </c:pt>
                <c:pt idx="6718">
                  <c:v>1</c:v>
                </c:pt>
                <c:pt idx="6719">
                  <c:v>1</c:v>
                </c:pt>
                <c:pt idx="6720">
                  <c:v>1</c:v>
                </c:pt>
                <c:pt idx="6721">
                  <c:v>1</c:v>
                </c:pt>
                <c:pt idx="6722">
                  <c:v>1</c:v>
                </c:pt>
                <c:pt idx="6723">
                  <c:v>1</c:v>
                </c:pt>
                <c:pt idx="6724">
                  <c:v>1</c:v>
                </c:pt>
                <c:pt idx="6725">
                  <c:v>1</c:v>
                </c:pt>
                <c:pt idx="6726">
                  <c:v>1</c:v>
                </c:pt>
                <c:pt idx="6727">
                  <c:v>1</c:v>
                </c:pt>
                <c:pt idx="6728">
                  <c:v>1</c:v>
                </c:pt>
                <c:pt idx="6729">
                  <c:v>1</c:v>
                </c:pt>
                <c:pt idx="6730">
                  <c:v>1</c:v>
                </c:pt>
                <c:pt idx="6731">
                  <c:v>1</c:v>
                </c:pt>
                <c:pt idx="6732">
                  <c:v>1</c:v>
                </c:pt>
                <c:pt idx="6733">
                  <c:v>1</c:v>
                </c:pt>
                <c:pt idx="6734">
                  <c:v>1</c:v>
                </c:pt>
                <c:pt idx="6735">
                  <c:v>1</c:v>
                </c:pt>
                <c:pt idx="6736">
                  <c:v>1</c:v>
                </c:pt>
                <c:pt idx="6737">
                  <c:v>1</c:v>
                </c:pt>
                <c:pt idx="6738">
                  <c:v>1</c:v>
                </c:pt>
                <c:pt idx="6739">
                  <c:v>1</c:v>
                </c:pt>
                <c:pt idx="6740">
                  <c:v>1</c:v>
                </c:pt>
                <c:pt idx="6741">
                  <c:v>1</c:v>
                </c:pt>
                <c:pt idx="6742">
                  <c:v>1</c:v>
                </c:pt>
                <c:pt idx="6743">
                  <c:v>1</c:v>
                </c:pt>
                <c:pt idx="6744">
                  <c:v>1</c:v>
                </c:pt>
                <c:pt idx="6745">
                  <c:v>1</c:v>
                </c:pt>
                <c:pt idx="6746">
                  <c:v>1</c:v>
                </c:pt>
                <c:pt idx="6747">
                  <c:v>1</c:v>
                </c:pt>
                <c:pt idx="6748">
                  <c:v>1</c:v>
                </c:pt>
                <c:pt idx="6749">
                  <c:v>1</c:v>
                </c:pt>
                <c:pt idx="6750">
                  <c:v>1</c:v>
                </c:pt>
                <c:pt idx="6751">
                  <c:v>1</c:v>
                </c:pt>
                <c:pt idx="6752">
                  <c:v>1</c:v>
                </c:pt>
                <c:pt idx="6753">
                  <c:v>1</c:v>
                </c:pt>
                <c:pt idx="6754">
                  <c:v>1</c:v>
                </c:pt>
                <c:pt idx="6755">
                  <c:v>1</c:v>
                </c:pt>
                <c:pt idx="6756">
                  <c:v>1</c:v>
                </c:pt>
                <c:pt idx="6757">
                  <c:v>1</c:v>
                </c:pt>
                <c:pt idx="6758">
                  <c:v>1</c:v>
                </c:pt>
                <c:pt idx="6759">
                  <c:v>1</c:v>
                </c:pt>
                <c:pt idx="6760">
                  <c:v>1</c:v>
                </c:pt>
                <c:pt idx="6761">
                  <c:v>1</c:v>
                </c:pt>
                <c:pt idx="6762">
                  <c:v>1</c:v>
                </c:pt>
                <c:pt idx="6763">
                  <c:v>1</c:v>
                </c:pt>
                <c:pt idx="6764">
                  <c:v>1</c:v>
                </c:pt>
                <c:pt idx="6765">
                  <c:v>1</c:v>
                </c:pt>
                <c:pt idx="6766">
                  <c:v>1</c:v>
                </c:pt>
                <c:pt idx="6767">
                  <c:v>1</c:v>
                </c:pt>
                <c:pt idx="6768">
                  <c:v>1</c:v>
                </c:pt>
                <c:pt idx="6769">
                  <c:v>1</c:v>
                </c:pt>
                <c:pt idx="6770">
                  <c:v>1</c:v>
                </c:pt>
                <c:pt idx="6771">
                  <c:v>1</c:v>
                </c:pt>
                <c:pt idx="6772">
                  <c:v>1</c:v>
                </c:pt>
                <c:pt idx="6773">
                  <c:v>1</c:v>
                </c:pt>
                <c:pt idx="6774">
                  <c:v>1</c:v>
                </c:pt>
                <c:pt idx="6775">
                  <c:v>1</c:v>
                </c:pt>
                <c:pt idx="6776">
                  <c:v>1</c:v>
                </c:pt>
                <c:pt idx="6777">
                  <c:v>1</c:v>
                </c:pt>
                <c:pt idx="6778">
                  <c:v>1</c:v>
                </c:pt>
                <c:pt idx="6779">
                  <c:v>1</c:v>
                </c:pt>
                <c:pt idx="6780">
                  <c:v>1</c:v>
                </c:pt>
                <c:pt idx="6781">
                  <c:v>1</c:v>
                </c:pt>
                <c:pt idx="6782">
                  <c:v>1</c:v>
                </c:pt>
                <c:pt idx="6783">
                  <c:v>1</c:v>
                </c:pt>
                <c:pt idx="6784">
                  <c:v>1</c:v>
                </c:pt>
                <c:pt idx="6785">
                  <c:v>1</c:v>
                </c:pt>
                <c:pt idx="6786">
                  <c:v>1</c:v>
                </c:pt>
                <c:pt idx="6787">
                  <c:v>1</c:v>
                </c:pt>
                <c:pt idx="6788">
                  <c:v>1</c:v>
                </c:pt>
                <c:pt idx="6789">
                  <c:v>1</c:v>
                </c:pt>
                <c:pt idx="6790">
                  <c:v>1</c:v>
                </c:pt>
                <c:pt idx="6791">
                  <c:v>1</c:v>
                </c:pt>
                <c:pt idx="6792">
                  <c:v>1</c:v>
                </c:pt>
                <c:pt idx="6793">
                  <c:v>1</c:v>
                </c:pt>
                <c:pt idx="6794">
                  <c:v>1</c:v>
                </c:pt>
                <c:pt idx="6795">
                  <c:v>1</c:v>
                </c:pt>
                <c:pt idx="6796">
                  <c:v>1</c:v>
                </c:pt>
                <c:pt idx="6797">
                  <c:v>1</c:v>
                </c:pt>
                <c:pt idx="6798">
                  <c:v>1</c:v>
                </c:pt>
                <c:pt idx="6799">
                  <c:v>1</c:v>
                </c:pt>
                <c:pt idx="6800">
                  <c:v>1</c:v>
                </c:pt>
                <c:pt idx="6801">
                  <c:v>1</c:v>
                </c:pt>
                <c:pt idx="6802">
                  <c:v>1</c:v>
                </c:pt>
                <c:pt idx="6803">
                  <c:v>1</c:v>
                </c:pt>
                <c:pt idx="6804">
                  <c:v>1</c:v>
                </c:pt>
                <c:pt idx="6805">
                  <c:v>1</c:v>
                </c:pt>
                <c:pt idx="6806">
                  <c:v>1</c:v>
                </c:pt>
                <c:pt idx="6807">
                  <c:v>1</c:v>
                </c:pt>
                <c:pt idx="6808">
                  <c:v>1</c:v>
                </c:pt>
                <c:pt idx="6809">
                  <c:v>1</c:v>
                </c:pt>
                <c:pt idx="6810">
                  <c:v>1</c:v>
                </c:pt>
                <c:pt idx="6811">
                  <c:v>1</c:v>
                </c:pt>
                <c:pt idx="6812">
                  <c:v>1</c:v>
                </c:pt>
                <c:pt idx="6813">
                  <c:v>1</c:v>
                </c:pt>
                <c:pt idx="6814">
                  <c:v>1</c:v>
                </c:pt>
                <c:pt idx="6815">
                  <c:v>1</c:v>
                </c:pt>
                <c:pt idx="6816">
                  <c:v>1</c:v>
                </c:pt>
                <c:pt idx="6817">
                  <c:v>1</c:v>
                </c:pt>
                <c:pt idx="6818">
                  <c:v>1</c:v>
                </c:pt>
                <c:pt idx="6819">
                  <c:v>1</c:v>
                </c:pt>
                <c:pt idx="6820">
                  <c:v>1</c:v>
                </c:pt>
                <c:pt idx="6821">
                  <c:v>1</c:v>
                </c:pt>
                <c:pt idx="6822">
                  <c:v>1</c:v>
                </c:pt>
                <c:pt idx="6823">
                  <c:v>1</c:v>
                </c:pt>
                <c:pt idx="6824">
                  <c:v>1</c:v>
                </c:pt>
                <c:pt idx="6825">
                  <c:v>1</c:v>
                </c:pt>
                <c:pt idx="6826">
                  <c:v>1</c:v>
                </c:pt>
                <c:pt idx="6827">
                  <c:v>1</c:v>
                </c:pt>
                <c:pt idx="6828">
                  <c:v>1</c:v>
                </c:pt>
                <c:pt idx="6829">
                  <c:v>1</c:v>
                </c:pt>
                <c:pt idx="6830">
                  <c:v>1</c:v>
                </c:pt>
                <c:pt idx="6831">
                  <c:v>1</c:v>
                </c:pt>
                <c:pt idx="6832">
                  <c:v>1</c:v>
                </c:pt>
                <c:pt idx="6833">
                  <c:v>1</c:v>
                </c:pt>
                <c:pt idx="6834">
                  <c:v>1</c:v>
                </c:pt>
                <c:pt idx="6835">
                  <c:v>1</c:v>
                </c:pt>
                <c:pt idx="6836">
                  <c:v>1</c:v>
                </c:pt>
                <c:pt idx="6837">
                  <c:v>1</c:v>
                </c:pt>
                <c:pt idx="6838">
                  <c:v>1</c:v>
                </c:pt>
                <c:pt idx="6839">
                  <c:v>1</c:v>
                </c:pt>
                <c:pt idx="6840">
                  <c:v>1</c:v>
                </c:pt>
                <c:pt idx="6841">
                  <c:v>1</c:v>
                </c:pt>
                <c:pt idx="6842">
                  <c:v>1</c:v>
                </c:pt>
                <c:pt idx="6843">
                  <c:v>1</c:v>
                </c:pt>
                <c:pt idx="6844">
                  <c:v>1</c:v>
                </c:pt>
                <c:pt idx="6845">
                  <c:v>1</c:v>
                </c:pt>
                <c:pt idx="6846">
                  <c:v>1</c:v>
                </c:pt>
                <c:pt idx="6847">
                  <c:v>1</c:v>
                </c:pt>
                <c:pt idx="6848">
                  <c:v>1</c:v>
                </c:pt>
                <c:pt idx="6849">
                  <c:v>1</c:v>
                </c:pt>
                <c:pt idx="6850">
                  <c:v>1</c:v>
                </c:pt>
                <c:pt idx="6851">
                  <c:v>1</c:v>
                </c:pt>
                <c:pt idx="6852">
                  <c:v>1</c:v>
                </c:pt>
                <c:pt idx="6853">
                  <c:v>1</c:v>
                </c:pt>
                <c:pt idx="6854">
                  <c:v>1</c:v>
                </c:pt>
                <c:pt idx="6855">
                  <c:v>1</c:v>
                </c:pt>
                <c:pt idx="6856">
                  <c:v>1</c:v>
                </c:pt>
                <c:pt idx="6857">
                  <c:v>1</c:v>
                </c:pt>
                <c:pt idx="6858">
                  <c:v>1</c:v>
                </c:pt>
                <c:pt idx="6859">
                  <c:v>1</c:v>
                </c:pt>
                <c:pt idx="6860">
                  <c:v>1</c:v>
                </c:pt>
                <c:pt idx="6861">
                  <c:v>1</c:v>
                </c:pt>
                <c:pt idx="6862">
                  <c:v>1</c:v>
                </c:pt>
                <c:pt idx="6863">
                  <c:v>1</c:v>
                </c:pt>
                <c:pt idx="6864">
                  <c:v>1</c:v>
                </c:pt>
                <c:pt idx="6865">
                  <c:v>1</c:v>
                </c:pt>
                <c:pt idx="6866">
                  <c:v>1</c:v>
                </c:pt>
                <c:pt idx="6867">
                  <c:v>1</c:v>
                </c:pt>
                <c:pt idx="6868">
                  <c:v>1</c:v>
                </c:pt>
                <c:pt idx="6869">
                  <c:v>1</c:v>
                </c:pt>
                <c:pt idx="6870">
                  <c:v>1</c:v>
                </c:pt>
                <c:pt idx="6871">
                  <c:v>1</c:v>
                </c:pt>
                <c:pt idx="6872">
                  <c:v>1</c:v>
                </c:pt>
                <c:pt idx="6873">
                  <c:v>1</c:v>
                </c:pt>
                <c:pt idx="6874">
                  <c:v>1</c:v>
                </c:pt>
                <c:pt idx="6875">
                  <c:v>1</c:v>
                </c:pt>
                <c:pt idx="6876">
                  <c:v>1</c:v>
                </c:pt>
                <c:pt idx="6877">
                  <c:v>1</c:v>
                </c:pt>
                <c:pt idx="6878">
                  <c:v>1</c:v>
                </c:pt>
                <c:pt idx="6879">
                  <c:v>1</c:v>
                </c:pt>
                <c:pt idx="6880">
                  <c:v>1</c:v>
                </c:pt>
                <c:pt idx="6881">
                  <c:v>1</c:v>
                </c:pt>
                <c:pt idx="6882">
                  <c:v>1</c:v>
                </c:pt>
                <c:pt idx="6883">
                  <c:v>1</c:v>
                </c:pt>
                <c:pt idx="6884">
                  <c:v>1</c:v>
                </c:pt>
                <c:pt idx="6885">
                  <c:v>1</c:v>
                </c:pt>
                <c:pt idx="6886">
                  <c:v>1</c:v>
                </c:pt>
                <c:pt idx="6887">
                  <c:v>1</c:v>
                </c:pt>
                <c:pt idx="6888">
                  <c:v>1</c:v>
                </c:pt>
                <c:pt idx="6889">
                  <c:v>1</c:v>
                </c:pt>
                <c:pt idx="6890">
                  <c:v>1</c:v>
                </c:pt>
                <c:pt idx="6891">
                  <c:v>1</c:v>
                </c:pt>
                <c:pt idx="6892">
                  <c:v>1</c:v>
                </c:pt>
                <c:pt idx="6893">
                  <c:v>1</c:v>
                </c:pt>
                <c:pt idx="6894">
                  <c:v>1</c:v>
                </c:pt>
                <c:pt idx="6895">
                  <c:v>1</c:v>
                </c:pt>
                <c:pt idx="6896">
                  <c:v>1</c:v>
                </c:pt>
                <c:pt idx="6897">
                  <c:v>1</c:v>
                </c:pt>
                <c:pt idx="6898">
                  <c:v>1</c:v>
                </c:pt>
                <c:pt idx="6899">
                  <c:v>1</c:v>
                </c:pt>
                <c:pt idx="6900">
                  <c:v>1</c:v>
                </c:pt>
                <c:pt idx="6901">
                  <c:v>1</c:v>
                </c:pt>
                <c:pt idx="6902">
                  <c:v>1</c:v>
                </c:pt>
                <c:pt idx="6903">
                  <c:v>1</c:v>
                </c:pt>
                <c:pt idx="6904">
                  <c:v>1</c:v>
                </c:pt>
                <c:pt idx="6905">
                  <c:v>1</c:v>
                </c:pt>
                <c:pt idx="6906">
                  <c:v>1</c:v>
                </c:pt>
                <c:pt idx="6907">
                  <c:v>1</c:v>
                </c:pt>
                <c:pt idx="6908">
                  <c:v>1</c:v>
                </c:pt>
                <c:pt idx="6909">
                  <c:v>1</c:v>
                </c:pt>
                <c:pt idx="6910">
                  <c:v>1</c:v>
                </c:pt>
                <c:pt idx="6911">
                  <c:v>1</c:v>
                </c:pt>
                <c:pt idx="6912">
                  <c:v>1</c:v>
                </c:pt>
                <c:pt idx="6913">
                  <c:v>1</c:v>
                </c:pt>
                <c:pt idx="6914">
                  <c:v>1</c:v>
                </c:pt>
                <c:pt idx="6915">
                  <c:v>1</c:v>
                </c:pt>
                <c:pt idx="6916">
                  <c:v>1</c:v>
                </c:pt>
                <c:pt idx="6917">
                  <c:v>1</c:v>
                </c:pt>
                <c:pt idx="6918">
                  <c:v>1</c:v>
                </c:pt>
                <c:pt idx="6919">
                  <c:v>1</c:v>
                </c:pt>
                <c:pt idx="6920">
                  <c:v>1</c:v>
                </c:pt>
                <c:pt idx="6921">
                  <c:v>1</c:v>
                </c:pt>
                <c:pt idx="6922">
                  <c:v>1</c:v>
                </c:pt>
                <c:pt idx="6923">
                  <c:v>1</c:v>
                </c:pt>
                <c:pt idx="6924">
                  <c:v>1</c:v>
                </c:pt>
                <c:pt idx="6925">
                  <c:v>1</c:v>
                </c:pt>
                <c:pt idx="6926">
                  <c:v>1</c:v>
                </c:pt>
                <c:pt idx="6927">
                  <c:v>1</c:v>
                </c:pt>
                <c:pt idx="6928">
                  <c:v>1</c:v>
                </c:pt>
                <c:pt idx="6929">
                  <c:v>1</c:v>
                </c:pt>
                <c:pt idx="6930">
                  <c:v>1</c:v>
                </c:pt>
                <c:pt idx="6931">
                  <c:v>1</c:v>
                </c:pt>
                <c:pt idx="6932">
                  <c:v>1</c:v>
                </c:pt>
                <c:pt idx="6933">
                  <c:v>1</c:v>
                </c:pt>
                <c:pt idx="6934">
                  <c:v>1</c:v>
                </c:pt>
                <c:pt idx="6935">
                  <c:v>1</c:v>
                </c:pt>
                <c:pt idx="6936">
                  <c:v>1</c:v>
                </c:pt>
                <c:pt idx="6937">
                  <c:v>1</c:v>
                </c:pt>
                <c:pt idx="6938">
                  <c:v>1</c:v>
                </c:pt>
                <c:pt idx="6939">
                  <c:v>1</c:v>
                </c:pt>
                <c:pt idx="6940">
                  <c:v>1</c:v>
                </c:pt>
                <c:pt idx="6941">
                  <c:v>1</c:v>
                </c:pt>
                <c:pt idx="6942">
                  <c:v>1</c:v>
                </c:pt>
                <c:pt idx="6943">
                  <c:v>1</c:v>
                </c:pt>
                <c:pt idx="6944">
                  <c:v>1</c:v>
                </c:pt>
                <c:pt idx="6945">
                  <c:v>1</c:v>
                </c:pt>
                <c:pt idx="6946">
                  <c:v>1</c:v>
                </c:pt>
                <c:pt idx="6947">
                  <c:v>1</c:v>
                </c:pt>
                <c:pt idx="6948">
                  <c:v>1</c:v>
                </c:pt>
                <c:pt idx="6949">
                  <c:v>1</c:v>
                </c:pt>
                <c:pt idx="6950">
                  <c:v>1</c:v>
                </c:pt>
                <c:pt idx="6951">
                  <c:v>1</c:v>
                </c:pt>
                <c:pt idx="6952">
                  <c:v>1</c:v>
                </c:pt>
                <c:pt idx="6953">
                  <c:v>1</c:v>
                </c:pt>
                <c:pt idx="6954">
                  <c:v>1</c:v>
                </c:pt>
                <c:pt idx="6955">
                  <c:v>1</c:v>
                </c:pt>
                <c:pt idx="6956">
                  <c:v>1</c:v>
                </c:pt>
                <c:pt idx="6957">
                  <c:v>1</c:v>
                </c:pt>
                <c:pt idx="6958">
                  <c:v>1</c:v>
                </c:pt>
                <c:pt idx="6959">
                  <c:v>1</c:v>
                </c:pt>
                <c:pt idx="6960">
                  <c:v>1</c:v>
                </c:pt>
                <c:pt idx="6961">
                  <c:v>1</c:v>
                </c:pt>
                <c:pt idx="6962">
                  <c:v>1</c:v>
                </c:pt>
                <c:pt idx="6963">
                  <c:v>1</c:v>
                </c:pt>
                <c:pt idx="6964">
                  <c:v>1</c:v>
                </c:pt>
                <c:pt idx="6965">
                  <c:v>1</c:v>
                </c:pt>
                <c:pt idx="6966">
                  <c:v>1</c:v>
                </c:pt>
                <c:pt idx="6967">
                  <c:v>1</c:v>
                </c:pt>
                <c:pt idx="6968">
                  <c:v>1</c:v>
                </c:pt>
                <c:pt idx="6969">
                  <c:v>1</c:v>
                </c:pt>
                <c:pt idx="6970">
                  <c:v>1</c:v>
                </c:pt>
                <c:pt idx="6971">
                  <c:v>1</c:v>
                </c:pt>
                <c:pt idx="6972">
                  <c:v>1</c:v>
                </c:pt>
                <c:pt idx="6973">
                  <c:v>1</c:v>
                </c:pt>
                <c:pt idx="6974">
                  <c:v>1</c:v>
                </c:pt>
                <c:pt idx="6975">
                  <c:v>1</c:v>
                </c:pt>
                <c:pt idx="6976">
                  <c:v>1</c:v>
                </c:pt>
                <c:pt idx="6977">
                  <c:v>1</c:v>
                </c:pt>
                <c:pt idx="6978">
                  <c:v>1</c:v>
                </c:pt>
                <c:pt idx="6979">
                  <c:v>1</c:v>
                </c:pt>
                <c:pt idx="6980">
                  <c:v>1</c:v>
                </c:pt>
                <c:pt idx="6981">
                  <c:v>1</c:v>
                </c:pt>
                <c:pt idx="6982">
                  <c:v>1</c:v>
                </c:pt>
                <c:pt idx="6983">
                  <c:v>1</c:v>
                </c:pt>
                <c:pt idx="6984">
                  <c:v>1</c:v>
                </c:pt>
                <c:pt idx="6985">
                  <c:v>1</c:v>
                </c:pt>
                <c:pt idx="6986">
                  <c:v>1</c:v>
                </c:pt>
                <c:pt idx="6987">
                  <c:v>1</c:v>
                </c:pt>
                <c:pt idx="6988">
                  <c:v>1</c:v>
                </c:pt>
                <c:pt idx="6989">
                  <c:v>1</c:v>
                </c:pt>
                <c:pt idx="6990">
                  <c:v>1</c:v>
                </c:pt>
                <c:pt idx="6991">
                  <c:v>1</c:v>
                </c:pt>
                <c:pt idx="6992">
                  <c:v>1</c:v>
                </c:pt>
                <c:pt idx="6993">
                  <c:v>1</c:v>
                </c:pt>
                <c:pt idx="6994">
                  <c:v>1</c:v>
                </c:pt>
                <c:pt idx="6995">
                  <c:v>1</c:v>
                </c:pt>
                <c:pt idx="6996">
                  <c:v>1</c:v>
                </c:pt>
                <c:pt idx="6997">
                  <c:v>1</c:v>
                </c:pt>
                <c:pt idx="6998">
                  <c:v>1</c:v>
                </c:pt>
                <c:pt idx="6999">
                  <c:v>1</c:v>
                </c:pt>
                <c:pt idx="7000">
                  <c:v>1</c:v>
                </c:pt>
                <c:pt idx="7001">
                  <c:v>1</c:v>
                </c:pt>
                <c:pt idx="7002">
                  <c:v>1</c:v>
                </c:pt>
                <c:pt idx="7003">
                  <c:v>1</c:v>
                </c:pt>
                <c:pt idx="7004">
                  <c:v>1</c:v>
                </c:pt>
                <c:pt idx="7005">
                  <c:v>1</c:v>
                </c:pt>
                <c:pt idx="7006">
                  <c:v>1</c:v>
                </c:pt>
                <c:pt idx="7007">
                  <c:v>1</c:v>
                </c:pt>
                <c:pt idx="7008">
                  <c:v>1</c:v>
                </c:pt>
                <c:pt idx="7009">
                  <c:v>1</c:v>
                </c:pt>
                <c:pt idx="7010">
                  <c:v>1</c:v>
                </c:pt>
                <c:pt idx="7011">
                  <c:v>1</c:v>
                </c:pt>
                <c:pt idx="7012">
                  <c:v>1</c:v>
                </c:pt>
                <c:pt idx="7013">
                  <c:v>1</c:v>
                </c:pt>
                <c:pt idx="7014">
                  <c:v>1</c:v>
                </c:pt>
                <c:pt idx="7015">
                  <c:v>1</c:v>
                </c:pt>
                <c:pt idx="7016">
                  <c:v>1</c:v>
                </c:pt>
                <c:pt idx="7017">
                  <c:v>1</c:v>
                </c:pt>
                <c:pt idx="7018">
                  <c:v>1</c:v>
                </c:pt>
                <c:pt idx="7019">
                  <c:v>1</c:v>
                </c:pt>
                <c:pt idx="7020">
                  <c:v>1</c:v>
                </c:pt>
                <c:pt idx="7021">
                  <c:v>1</c:v>
                </c:pt>
                <c:pt idx="7022">
                  <c:v>1</c:v>
                </c:pt>
                <c:pt idx="7023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9960208"/>
        <c:axId val="-389962384"/>
      </c:scatterChart>
      <c:scatterChart>
        <c:scatterStyle val="smoothMarker"/>
        <c:varyColors val="0"/>
        <c:ser>
          <c:idx val="11"/>
          <c:order val="1"/>
          <c:tx>
            <c:strRef>
              <c:f>TimeAnalysis!$S$1</c:f>
              <c:strCache>
                <c:ptCount val="1"/>
                <c:pt idx="0">
                  <c:v>Energy(BTUs)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TimeAnalysis!$G$2:$G$7025</c:f>
              <c:numCache>
                <c:formatCode>General</c:formatCode>
                <c:ptCount val="702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  <c:pt idx="403">
                  <c:v>4.0299999999999585</c:v>
                </c:pt>
                <c:pt idx="404">
                  <c:v>4.0399999999999583</c:v>
                </c:pt>
                <c:pt idx="405">
                  <c:v>4.0499999999999581</c:v>
                </c:pt>
                <c:pt idx="406">
                  <c:v>4.0599999999999579</c:v>
                </c:pt>
                <c:pt idx="407">
                  <c:v>4.0699999999999577</c:v>
                </c:pt>
                <c:pt idx="408">
                  <c:v>4.0799999999999574</c:v>
                </c:pt>
                <c:pt idx="409">
                  <c:v>4.0899999999999572</c:v>
                </c:pt>
                <c:pt idx="410">
                  <c:v>4.099999999999957</c:v>
                </c:pt>
                <c:pt idx="411">
                  <c:v>4.1099999999999568</c:v>
                </c:pt>
                <c:pt idx="412">
                  <c:v>4.1199999999999566</c:v>
                </c:pt>
                <c:pt idx="413">
                  <c:v>4.1299999999999564</c:v>
                </c:pt>
                <c:pt idx="414">
                  <c:v>4.1399999999999562</c:v>
                </c:pt>
                <c:pt idx="415">
                  <c:v>4.1499999999999559</c:v>
                </c:pt>
                <c:pt idx="416">
                  <c:v>4.1599999999999557</c:v>
                </c:pt>
                <c:pt idx="417">
                  <c:v>4.1699999999999555</c:v>
                </c:pt>
                <c:pt idx="418">
                  <c:v>4.1799999999999553</c:v>
                </c:pt>
                <c:pt idx="419">
                  <c:v>4.1899999999999551</c:v>
                </c:pt>
                <c:pt idx="420">
                  <c:v>4.1999999999999549</c:v>
                </c:pt>
                <c:pt idx="421">
                  <c:v>4.2099999999999547</c:v>
                </c:pt>
                <c:pt idx="422">
                  <c:v>4.2199999999999545</c:v>
                </c:pt>
                <c:pt idx="423">
                  <c:v>4.2299999999999542</c:v>
                </c:pt>
                <c:pt idx="424">
                  <c:v>4.239999999999954</c:v>
                </c:pt>
                <c:pt idx="425">
                  <c:v>4.2499999999999538</c:v>
                </c:pt>
                <c:pt idx="426">
                  <c:v>4.2599999999999536</c:v>
                </c:pt>
                <c:pt idx="427">
                  <c:v>4.2699999999999534</c:v>
                </c:pt>
                <c:pt idx="428">
                  <c:v>4.2799999999999532</c:v>
                </c:pt>
                <c:pt idx="429">
                  <c:v>4.289999999999953</c:v>
                </c:pt>
                <c:pt idx="430">
                  <c:v>4.2999999999999527</c:v>
                </c:pt>
                <c:pt idx="431">
                  <c:v>4.3099999999999525</c:v>
                </c:pt>
                <c:pt idx="432">
                  <c:v>4.3199999999999523</c:v>
                </c:pt>
                <c:pt idx="433">
                  <c:v>4.3299999999999521</c:v>
                </c:pt>
                <c:pt idx="434">
                  <c:v>4.3399999999999519</c:v>
                </c:pt>
                <c:pt idx="435">
                  <c:v>4.3499999999999517</c:v>
                </c:pt>
                <c:pt idx="436">
                  <c:v>4.3599999999999515</c:v>
                </c:pt>
                <c:pt idx="437">
                  <c:v>4.3699999999999513</c:v>
                </c:pt>
                <c:pt idx="438">
                  <c:v>4.379999999999951</c:v>
                </c:pt>
                <c:pt idx="439">
                  <c:v>4.3899999999999508</c:v>
                </c:pt>
                <c:pt idx="440">
                  <c:v>4.3999999999999506</c:v>
                </c:pt>
                <c:pt idx="441">
                  <c:v>4.4099999999999504</c:v>
                </c:pt>
                <c:pt idx="442">
                  <c:v>4.4199999999999502</c:v>
                </c:pt>
                <c:pt idx="443">
                  <c:v>4.42999999999995</c:v>
                </c:pt>
                <c:pt idx="444">
                  <c:v>4.4399999999999498</c:v>
                </c:pt>
                <c:pt idx="445">
                  <c:v>4.4499999999999496</c:v>
                </c:pt>
                <c:pt idx="446">
                  <c:v>4.4599999999999493</c:v>
                </c:pt>
                <c:pt idx="447">
                  <c:v>4.4699999999999491</c:v>
                </c:pt>
                <c:pt idx="448">
                  <c:v>4.4799999999999489</c:v>
                </c:pt>
                <c:pt idx="449">
                  <c:v>4.4899999999999487</c:v>
                </c:pt>
                <c:pt idx="450">
                  <c:v>4.4999999999999485</c:v>
                </c:pt>
                <c:pt idx="451">
                  <c:v>4.5099999999999483</c:v>
                </c:pt>
                <c:pt idx="452">
                  <c:v>4.5199999999999481</c:v>
                </c:pt>
                <c:pt idx="453">
                  <c:v>4.5299999999999478</c:v>
                </c:pt>
                <c:pt idx="454">
                  <c:v>4.5399999999999476</c:v>
                </c:pt>
                <c:pt idx="455">
                  <c:v>4.5499999999999474</c:v>
                </c:pt>
                <c:pt idx="456">
                  <c:v>4.5599999999999472</c:v>
                </c:pt>
                <c:pt idx="457">
                  <c:v>4.569999999999947</c:v>
                </c:pt>
                <c:pt idx="458">
                  <c:v>4.5799999999999468</c:v>
                </c:pt>
                <c:pt idx="459">
                  <c:v>4.5899999999999466</c:v>
                </c:pt>
                <c:pt idx="460">
                  <c:v>4.5999999999999464</c:v>
                </c:pt>
                <c:pt idx="461">
                  <c:v>4.6099999999999461</c:v>
                </c:pt>
                <c:pt idx="462">
                  <c:v>4.6199999999999459</c:v>
                </c:pt>
                <c:pt idx="463">
                  <c:v>4.6299999999999457</c:v>
                </c:pt>
                <c:pt idx="464">
                  <c:v>4.6399999999999455</c:v>
                </c:pt>
                <c:pt idx="465">
                  <c:v>4.6499999999999453</c:v>
                </c:pt>
                <c:pt idx="466">
                  <c:v>4.6599999999999451</c:v>
                </c:pt>
                <c:pt idx="467">
                  <c:v>4.6699999999999449</c:v>
                </c:pt>
                <c:pt idx="468">
                  <c:v>4.6799999999999446</c:v>
                </c:pt>
                <c:pt idx="469">
                  <c:v>4.6899999999999444</c:v>
                </c:pt>
                <c:pt idx="470">
                  <c:v>4.6999999999999442</c:v>
                </c:pt>
                <c:pt idx="471">
                  <c:v>4.709999999999944</c:v>
                </c:pt>
                <c:pt idx="472">
                  <c:v>4.7199999999999438</c:v>
                </c:pt>
                <c:pt idx="473">
                  <c:v>4.7299999999999436</c:v>
                </c:pt>
                <c:pt idx="474">
                  <c:v>4.7399999999999434</c:v>
                </c:pt>
                <c:pt idx="475">
                  <c:v>4.7499999999999432</c:v>
                </c:pt>
                <c:pt idx="476">
                  <c:v>4.7599999999999429</c:v>
                </c:pt>
                <c:pt idx="477">
                  <c:v>4.7699999999999427</c:v>
                </c:pt>
                <c:pt idx="478">
                  <c:v>4.7799999999999425</c:v>
                </c:pt>
                <c:pt idx="479">
                  <c:v>4.7899999999999423</c:v>
                </c:pt>
                <c:pt idx="480">
                  <c:v>4.7999999999999421</c:v>
                </c:pt>
                <c:pt idx="481">
                  <c:v>4.8099999999999419</c:v>
                </c:pt>
                <c:pt idx="482">
                  <c:v>4.8199999999999417</c:v>
                </c:pt>
                <c:pt idx="483">
                  <c:v>4.8299999999999415</c:v>
                </c:pt>
                <c:pt idx="484">
                  <c:v>4.8399999999999412</c:v>
                </c:pt>
                <c:pt idx="485">
                  <c:v>4.849999999999941</c:v>
                </c:pt>
                <c:pt idx="486">
                  <c:v>4.8599999999999408</c:v>
                </c:pt>
                <c:pt idx="487">
                  <c:v>4.8699999999999406</c:v>
                </c:pt>
                <c:pt idx="488">
                  <c:v>4.8799999999999404</c:v>
                </c:pt>
                <c:pt idx="489">
                  <c:v>4.8899999999999402</c:v>
                </c:pt>
                <c:pt idx="490">
                  <c:v>4.89999999999994</c:v>
                </c:pt>
                <c:pt idx="491">
                  <c:v>4.9099999999999397</c:v>
                </c:pt>
                <c:pt idx="492">
                  <c:v>4.9199999999999395</c:v>
                </c:pt>
                <c:pt idx="493">
                  <c:v>4.9299999999999393</c:v>
                </c:pt>
                <c:pt idx="494">
                  <c:v>4.9399999999999391</c:v>
                </c:pt>
                <c:pt idx="495">
                  <c:v>4.9499999999999389</c:v>
                </c:pt>
                <c:pt idx="496">
                  <c:v>4.9599999999999387</c:v>
                </c:pt>
                <c:pt idx="497">
                  <c:v>4.9699999999999385</c:v>
                </c:pt>
                <c:pt idx="498">
                  <c:v>4.9799999999999383</c:v>
                </c:pt>
                <c:pt idx="499">
                  <c:v>4.989999999999938</c:v>
                </c:pt>
                <c:pt idx="500">
                  <c:v>4.9999999999999378</c:v>
                </c:pt>
                <c:pt idx="501">
                  <c:v>5.0099999999999376</c:v>
                </c:pt>
                <c:pt idx="502">
                  <c:v>5.0199999999999374</c:v>
                </c:pt>
                <c:pt idx="503">
                  <c:v>5.0299999999999372</c:v>
                </c:pt>
                <c:pt idx="504">
                  <c:v>5.039999999999937</c:v>
                </c:pt>
                <c:pt idx="505">
                  <c:v>5.0499999999999368</c:v>
                </c:pt>
                <c:pt idx="506">
                  <c:v>5.0599999999999365</c:v>
                </c:pt>
                <c:pt idx="507">
                  <c:v>5.0699999999999363</c:v>
                </c:pt>
                <c:pt idx="508">
                  <c:v>5.0799999999999361</c:v>
                </c:pt>
                <c:pt idx="509">
                  <c:v>5.0899999999999359</c:v>
                </c:pt>
                <c:pt idx="510">
                  <c:v>5.0999999999999357</c:v>
                </c:pt>
                <c:pt idx="511">
                  <c:v>5.1099999999999355</c:v>
                </c:pt>
                <c:pt idx="512">
                  <c:v>5.1199999999999353</c:v>
                </c:pt>
                <c:pt idx="513">
                  <c:v>5.1299999999999351</c:v>
                </c:pt>
                <c:pt idx="514">
                  <c:v>5.1399999999999348</c:v>
                </c:pt>
                <c:pt idx="515">
                  <c:v>5.1499999999999346</c:v>
                </c:pt>
                <c:pt idx="516">
                  <c:v>5.1599999999999344</c:v>
                </c:pt>
                <c:pt idx="517">
                  <c:v>5.1699999999999342</c:v>
                </c:pt>
                <c:pt idx="518">
                  <c:v>5.179999999999934</c:v>
                </c:pt>
                <c:pt idx="519">
                  <c:v>5.1899999999999338</c:v>
                </c:pt>
                <c:pt idx="520">
                  <c:v>5.1999999999999336</c:v>
                </c:pt>
                <c:pt idx="521">
                  <c:v>5.2099999999999334</c:v>
                </c:pt>
                <c:pt idx="522">
                  <c:v>5.2199999999999331</c:v>
                </c:pt>
                <c:pt idx="523">
                  <c:v>5.2299999999999329</c:v>
                </c:pt>
                <c:pt idx="524">
                  <c:v>5.2399999999999327</c:v>
                </c:pt>
                <c:pt idx="525">
                  <c:v>5.2499999999999325</c:v>
                </c:pt>
                <c:pt idx="526">
                  <c:v>5.2599999999999323</c:v>
                </c:pt>
                <c:pt idx="527">
                  <c:v>5.2699999999999321</c:v>
                </c:pt>
                <c:pt idx="528">
                  <c:v>5.2799999999999319</c:v>
                </c:pt>
                <c:pt idx="529">
                  <c:v>5.2899999999999316</c:v>
                </c:pt>
                <c:pt idx="530">
                  <c:v>5.2999999999999314</c:v>
                </c:pt>
                <c:pt idx="531">
                  <c:v>5.3099999999999312</c:v>
                </c:pt>
                <c:pt idx="532">
                  <c:v>5.319999999999931</c:v>
                </c:pt>
                <c:pt idx="533">
                  <c:v>5.3299999999999308</c:v>
                </c:pt>
                <c:pt idx="534">
                  <c:v>5.3399999999999306</c:v>
                </c:pt>
                <c:pt idx="535">
                  <c:v>5.3499999999999304</c:v>
                </c:pt>
                <c:pt idx="536">
                  <c:v>5.3599999999999302</c:v>
                </c:pt>
                <c:pt idx="537">
                  <c:v>5.3699999999999299</c:v>
                </c:pt>
                <c:pt idx="538">
                  <c:v>5.3799999999999297</c:v>
                </c:pt>
                <c:pt idx="539">
                  <c:v>5.3899999999999295</c:v>
                </c:pt>
                <c:pt idx="540">
                  <c:v>5.3999999999999293</c:v>
                </c:pt>
                <c:pt idx="541">
                  <c:v>5.4099999999999291</c:v>
                </c:pt>
                <c:pt idx="542">
                  <c:v>5.4199999999999289</c:v>
                </c:pt>
                <c:pt idx="543">
                  <c:v>5.4299999999999287</c:v>
                </c:pt>
                <c:pt idx="544">
                  <c:v>5.4399999999999284</c:v>
                </c:pt>
                <c:pt idx="545">
                  <c:v>5.4499999999999282</c:v>
                </c:pt>
                <c:pt idx="546">
                  <c:v>5.459999999999928</c:v>
                </c:pt>
                <c:pt idx="547">
                  <c:v>5.4699999999999278</c:v>
                </c:pt>
                <c:pt idx="548">
                  <c:v>5.4799999999999276</c:v>
                </c:pt>
                <c:pt idx="549">
                  <c:v>5.4899999999999274</c:v>
                </c:pt>
                <c:pt idx="550">
                  <c:v>5.4999999999999272</c:v>
                </c:pt>
                <c:pt idx="551">
                  <c:v>5.509999999999927</c:v>
                </c:pt>
                <c:pt idx="552">
                  <c:v>5.5199999999999267</c:v>
                </c:pt>
                <c:pt idx="553">
                  <c:v>5.5299999999999265</c:v>
                </c:pt>
                <c:pt idx="554">
                  <c:v>5.5399999999999263</c:v>
                </c:pt>
                <c:pt idx="555">
                  <c:v>5.5499999999999261</c:v>
                </c:pt>
                <c:pt idx="556">
                  <c:v>5.5599999999999259</c:v>
                </c:pt>
                <c:pt idx="557">
                  <c:v>5.5699999999999257</c:v>
                </c:pt>
                <c:pt idx="558">
                  <c:v>5.5799999999999255</c:v>
                </c:pt>
                <c:pt idx="559">
                  <c:v>5.5899999999999253</c:v>
                </c:pt>
                <c:pt idx="560">
                  <c:v>5.599999999999925</c:v>
                </c:pt>
                <c:pt idx="561">
                  <c:v>5.6099999999999248</c:v>
                </c:pt>
                <c:pt idx="562">
                  <c:v>5.6199999999999246</c:v>
                </c:pt>
                <c:pt idx="563">
                  <c:v>5.6299999999999244</c:v>
                </c:pt>
                <c:pt idx="564">
                  <c:v>5.6399999999999242</c:v>
                </c:pt>
                <c:pt idx="565">
                  <c:v>5.649999999999924</c:v>
                </c:pt>
                <c:pt idx="566">
                  <c:v>5.6599999999999238</c:v>
                </c:pt>
                <c:pt idx="567">
                  <c:v>5.6699999999999235</c:v>
                </c:pt>
                <c:pt idx="568">
                  <c:v>5.6799999999999233</c:v>
                </c:pt>
                <c:pt idx="569">
                  <c:v>5.6899999999999231</c:v>
                </c:pt>
                <c:pt idx="570">
                  <c:v>5.6999999999999229</c:v>
                </c:pt>
                <c:pt idx="571">
                  <c:v>5.7099999999999227</c:v>
                </c:pt>
                <c:pt idx="572">
                  <c:v>5.7199999999999225</c:v>
                </c:pt>
                <c:pt idx="573">
                  <c:v>5.7299999999999223</c:v>
                </c:pt>
                <c:pt idx="574">
                  <c:v>5.7399999999999221</c:v>
                </c:pt>
                <c:pt idx="575">
                  <c:v>5.7499999999999218</c:v>
                </c:pt>
                <c:pt idx="576">
                  <c:v>5.7599999999999216</c:v>
                </c:pt>
                <c:pt idx="577">
                  <c:v>5.7699999999999214</c:v>
                </c:pt>
                <c:pt idx="578">
                  <c:v>5.7799999999999212</c:v>
                </c:pt>
                <c:pt idx="579">
                  <c:v>5.789999999999921</c:v>
                </c:pt>
                <c:pt idx="580">
                  <c:v>5.7999999999999208</c:v>
                </c:pt>
                <c:pt idx="581">
                  <c:v>5.8099999999999206</c:v>
                </c:pt>
                <c:pt idx="582">
                  <c:v>5.8199999999999203</c:v>
                </c:pt>
                <c:pt idx="583">
                  <c:v>5.8299999999999201</c:v>
                </c:pt>
                <c:pt idx="584">
                  <c:v>5.8399999999999199</c:v>
                </c:pt>
                <c:pt idx="585">
                  <c:v>5.8499999999999197</c:v>
                </c:pt>
                <c:pt idx="586">
                  <c:v>5.8599999999999195</c:v>
                </c:pt>
                <c:pt idx="587">
                  <c:v>5.8699999999999193</c:v>
                </c:pt>
                <c:pt idx="588">
                  <c:v>5.8799999999999191</c:v>
                </c:pt>
                <c:pt idx="589">
                  <c:v>5.8899999999999189</c:v>
                </c:pt>
                <c:pt idx="590">
                  <c:v>5.8999999999999186</c:v>
                </c:pt>
                <c:pt idx="591">
                  <c:v>5.9099999999999184</c:v>
                </c:pt>
                <c:pt idx="592">
                  <c:v>5.9199999999999182</c:v>
                </c:pt>
                <c:pt idx="593">
                  <c:v>5.929999999999918</c:v>
                </c:pt>
                <c:pt idx="594">
                  <c:v>5.9399999999999178</c:v>
                </c:pt>
                <c:pt idx="595">
                  <c:v>5.9499999999999176</c:v>
                </c:pt>
                <c:pt idx="596">
                  <c:v>5.9599999999999174</c:v>
                </c:pt>
                <c:pt idx="597">
                  <c:v>5.9699999999999172</c:v>
                </c:pt>
                <c:pt idx="598">
                  <c:v>5.9799999999999169</c:v>
                </c:pt>
                <c:pt idx="599">
                  <c:v>5.9899999999999167</c:v>
                </c:pt>
                <c:pt idx="600">
                  <c:v>5.9999999999999165</c:v>
                </c:pt>
                <c:pt idx="601">
                  <c:v>6.0099999999999163</c:v>
                </c:pt>
                <c:pt idx="602">
                  <c:v>6.0199999999999161</c:v>
                </c:pt>
                <c:pt idx="603">
                  <c:v>6.0299999999999159</c:v>
                </c:pt>
                <c:pt idx="604">
                  <c:v>6.0399999999999157</c:v>
                </c:pt>
                <c:pt idx="605">
                  <c:v>6.0499999999999154</c:v>
                </c:pt>
                <c:pt idx="606">
                  <c:v>6.0599999999999152</c:v>
                </c:pt>
                <c:pt idx="607">
                  <c:v>6.069999999999915</c:v>
                </c:pt>
                <c:pt idx="608">
                  <c:v>6.0799999999999148</c:v>
                </c:pt>
                <c:pt idx="609">
                  <c:v>6.0899999999999146</c:v>
                </c:pt>
                <c:pt idx="610">
                  <c:v>6.0999999999999144</c:v>
                </c:pt>
                <c:pt idx="611">
                  <c:v>6.1099999999999142</c:v>
                </c:pt>
                <c:pt idx="612">
                  <c:v>6.119999999999914</c:v>
                </c:pt>
                <c:pt idx="613">
                  <c:v>6.1299999999999137</c:v>
                </c:pt>
                <c:pt idx="614">
                  <c:v>6.1399999999999135</c:v>
                </c:pt>
                <c:pt idx="615">
                  <c:v>6.1499999999999133</c:v>
                </c:pt>
                <c:pt idx="616">
                  <c:v>6.1599999999999131</c:v>
                </c:pt>
                <c:pt idx="617">
                  <c:v>6.1699999999999129</c:v>
                </c:pt>
                <c:pt idx="618">
                  <c:v>6.1799999999999127</c:v>
                </c:pt>
                <c:pt idx="619">
                  <c:v>6.1899999999999125</c:v>
                </c:pt>
                <c:pt idx="620">
                  <c:v>6.1999999999999122</c:v>
                </c:pt>
                <c:pt idx="621">
                  <c:v>6.209999999999912</c:v>
                </c:pt>
                <c:pt idx="622">
                  <c:v>6.2199999999999118</c:v>
                </c:pt>
                <c:pt idx="623">
                  <c:v>6.2299999999999116</c:v>
                </c:pt>
                <c:pt idx="624">
                  <c:v>6.2399999999999114</c:v>
                </c:pt>
                <c:pt idx="625">
                  <c:v>6.2499999999999112</c:v>
                </c:pt>
                <c:pt idx="626">
                  <c:v>6.259999999999911</c:v>
                </c:pt>
                <c:pt idx="627">
                  <c:v>6.2699999999999108</c:v>
                </c:pt>
                <c:pt idx="628">
                  <c:v>6.2799999999999105</c:v>
                </c:pt>
                <c:pt idx="629">
                  <c:v>6.2899999999999103</c:v>
                </c:pt>
                <c:pt idx="630">
                  <c:v>6.2999999999999101</c:v>
                </c:pt>
                <c:pt idx="631">
                  <c:v>6.3099999999999099</c:v>
                </c:pt>
                <c:pt idx="632">
                  <c:v>6.3199999999999097</c:v>
                </c:pt>
                <c:pt idx="633">
                  <c:v>6.3299999999999095</c:v>
                </c:pt>
                <c:pt idx="634">
                  <c:v>6.3399999999999093</c:v>
                </c:pt>
                <c:pt idx="635">
                  <c:v>6.3499999999999091</c:v>
                </c:pt>
                <c:pt idx="636">
                  <c:v>6.3599999999999088</c:v>
                </c:pt>
                <c:pt idx="637">
                  <c:v>6.3699999999999086</c:v>
                </c:pt>
                <c:pt idx="638">
                  <c:v>6.3799999999999084</c:v>
                </c:pt>
                <c:pt idx="639">
                  <c:v>6.3899999999999082</c:v>
                </c:pt>
                <c:pt idx="640">
                  <c:v>6.399999999999908</c:v>
                </c:pt>
                <c:pt idx="641">
                  <c:v>6.4099999999999078</c:v>
                </c:pt>
                <c:pt idx="642">
                  <c:v>6.4199999999999076</c:v>
                </c:pt>
                <c:pt idx="643">
                  <c:v>6.4299999999999073</c:v>
                </c:pt>
                <c:pt idx="644">
                  <c:v>6.4399999999999071</c:v>
                </c:pt>
                <c:pt idx="645">
                  <c:v>6.4499999999999069</c:v>
                </c:pt>
                <c:pt idx="646">
                  <c:v>6.4599999999999067</c:v>
                </c:pt>
                <c:pt idx="647">
                  <c:v>6.4699999999999065</c:v>
                </c:pt>
                <c:pt idx="648">
                  <c:v>6.4799999999999063</c:v>
                </c:pt>
                <c:pt idx="649">
                  <c:v>6.4899999999999061</c:v>
                </c:pt>
                <c:pt idx="650">
                  <c:v>6.4999999999999059</c:v>
                </c:pt>
                <c:pt idx="651">
                  <c:v>6.5099999999999056</c:v>
                </c:pt>
                <c:pt idx="652">
                  <c:v>6.5199999999999054</c:v>
                </c:pt>
                <c:pt idx="653">
                  <c:v>6.5299999999999052</c:v>
                </c:pt>
                <c:pt idx="654">
                  <c:v>6.539999999999905</c:v>
                </c:pt>
                <c:pt idx="655">
                  <c:v>6.5499999999999048</c:v>
                </c:pt>
                <c:pt idx="656">
                  <c:v>6.5599999999999046</c:v>
                </c:pt>
                <c:pt idx="657">
                  <c:v>6.5699999999999044</c:v>
                </c:pt>
                <c:pt idx="658">
                  <c:v>6.5799999999999041</c:v>
                </c:pt>
                <c:pt idx="659">
                  <c:v>6.5899999999999039</c:v>
                </c:pt>
                <c:pt idx="660">
                  <c:v>6.5999999999999037</c:v>
                </c:pt>
                <c:pt idx="661">
                  <c:v>6.6099999999999035</c:v>
                </c:pt>
                <c:pt idx="662">
                  <c:v>6.6199999999999033</c:v>
                </c:pt>
                <c:pt idx="663">
                  <c:v>6.6299999999999031</c:v>
                </c:pt>
                <c:pt idx="664">
                  <c:v>6.6399999999999029</c:v>
                </c:pt>
                <c:pt idx="665">
                  <c:v>6.6499999999999027</c:v>
                </c:pt>
                <c:pt idx="666">
                  <c:v>6.6599999999999024</c:v>
                </c:pt>
                <c:pt idx="667">
                  <c:v>6.6699999999999022</c:v>
                </c:pt>
                <c:pt idx="668">
                  <c:v>6.679999999999902</c:v>
                </c:pt>
                <c:pt idx="669">
                  <c:v>6.6899999999999018</c:v>
                </c:pt>
                <c:pt idx="670">
                  <c:v>6.6999999999999016</c:v>
                </c:pt>
                <c:pt idx="671">
                  <c:v>6.7099999999999014</c:v>
                </c:pt>
                <c:pt idx="672">
                  <c:v>6.7199999999999012</c:v>
                </c:pt>
                <c:pt idx="673">
                  <c:v>6.729999999999901</c:v>
                </c:pt>
                <c:pt idx="674">
                  <c:v>6.7399999999999007</c:v>
                </c:pt>
                <c:pt idx="675">
                  <c:v>6.7499999999999005</c:v>
                </c:pt>
                <c:pt idx="676">
                  <c:v>6.7599999999999003</c:v>
                </c:pt>
                <c:pt idx="677">
                  <c:v>6.7699999999999001</c:v>
                </c:pt>
                <c:pt idx="678">
                  <c:v>6.7799999999998999</c:v>
                </c:pt>
                <c:pt idx="679">
                  <c:v>6.7899999999998997</c:v>
                </c:pt>
                <c:pt idx="680">
                  <c:v>6.7999999999998995</c:v>
                </c:pt>
                <c:pt idx="681">
                  <c:v>6.8099999999998992</c:v>
                </c:pt>
                <c:pt idx="682">
                  <c:v>6.819999999999899</c:v>
                </c:pt>
                <c:pt idx="683">
                  <c:v>6.8299999999998988</c:v>
                </c:pt>
                <c:pt idx="684">
                  <c:v>6.8399999999998986</c:v>
                </c:pt>
                <c:pt idx="685">
                  <c:v>6.8499999999998984</c:v>
                </c:pt>
                <c:pt idx="686">
                  <c:v>6.8599999999998982</c:v>
                </c:pt>
                <c:pt idx="687">
                  <c:v>6.869999999999898</c:v>
                </c:pt>
                <c:pt idx="688">
                  <c:v>6.8799999999998978</c:v>
                </c:pt>
                <c:pt idx="689">
                  <c:v>6.8899999999998975</c:v>
                </c:pt>
                <c:pt idx="690">
                  <c:v>6.8999999999998973</c:v>
                </c:pt>
                <c:pt idx="691">
                  <c:v>6.9099999999998971</c:v>
                </c:pt>
                <c:pt idx="692">
                  <c:v>6.9199999999998969</c:v>
                </c:pt>
                <c:pt idx="693">
                  <c:v>6.9299999999998967</c:v>
                </c:pt>
                <c:pt idx="694">
                  <c:v>6.9399999999998965</c:v>
                </c:pt>
                <c:pt idx="695">
                  <c:v>6.9499999999998963</c:v>
                </c:pt>
                <c:pt idx="696">
                  <c:v>6.959999999999896</c:v>
                </c:pt>
                <c:pt idx="697">
                  <c:v>6.9699999999998958</c:v>
                </c:pt>
                <c:pt idx="698">
                  <c:v>6.9799999999998956</c:v>
                </c:pt>
                <c:pt idx="699">
                  <c:v>6.9899999999998954</c:v>
                </c:pt>
                <c:pt idx="700">
                  <c:v>6.9999999999998952</c:v>
                </c:pt>
                <c:pt idx="701">
                  <c:v>7.009999999999895</c:v>
                </c:pt>
                <c:pt idx="702">
                  <c:v>7.0199999999998948</c:v>
                </c:pt>
                <c:pt idx="703">
                  <c:v>7.0299999999998946</c:v>
                </c:pt>
                <c:pt idx="704">
                  <c:v>7.0399999999998943</c:v>
                </c:pt>
                <c:pt idx="705">
                  <c:v>7.0499999999998941</c:v>
                </c:pt>
                <c:pt idx="706">
                  <c:v>7.0599999999998939</c:v>
                </c:pt>
                <c:pt idx="707">
                  <c:v>7.0699999999998937</c:v>
                </c:pt>
                <c:pt idx="708">
                  <c:v>7.0799999999998935</c:v>
                </c:pt>
                <c:pt idx="709">
                  <c:v>7.0899999999998933</c:v>
                </c:pt>
                <c:pt idx="710">
                  <c:v>7.0999999999998931</c:v>
                </c:pt>
                <c:pt idx="711">
                  <c:v>7.1099999999998929</c:v>
                </c:pt>
                <c:pt idx="712">
                  <c:v>7.1199999999998926</c:v>
                </c:pt>
                <c:pt idx="713">
                  <c:v>7.1299999999998924</c:v>
                </c:pt>
                <c:pt idx="714">
                  <c:v>7.1399999999998922</c:v>
                </c:pt>
                <c:pt idx="715">
                  <c:v>7.149999999999892</c:v>
                </c:pt>
                <c:pt idx="716">
                  <c:v>7.1599999999998918</c:v>
                </c:pt>
                <c:pt idx="717">
                  <c:v>7.1699999999998916</c:v>
                </c:pt>
                <c:pt idx="718">
                  <c:v>7.1799999999998914</c:v>
                </c:pt>
                <c:pt idx="719">
                  <c:v>7.1899999999998911</c:v>
                </c:pt>
                <c:pt idx="720">
                  <c:v>7.1999999999998909</c:v>
                </c:pt>
                <c:pt idx="721">
                  <c:v>7.2099999999998907</c:v>
                </c:pt>
                <c:pt idx="722">
                  <c:v>7.2199999999998905</c:v>
                </c:pt>
                <c:pt idx="723">
                  <c:v>7.2299999999998903</c:v>
                </c:pt>
                <c:pt idx="724">
                  <c:v>7.2399999999998901</c:v>
                </c:pt>
                <c:pt idx="725">
                  <c:v>7.2499999999998899</c:v>
                </c:pt>
                <c:pt idx="726">
                  <c:v>7.2599999999998897</c:v>
                </c:pt>
                <c:pt idx="727">
                  <c:v>7.2699999999998894</c:v>
                </c:pt>
                <c:pt idx="728">
                  <c:v>7.2799999999998892</c:v>
                </c:pt>
                <c:pt idx="729">
                  <c:v>7.289999999999889</c:v>
                </c:pt>
                <c:pt idx="730">
                  <c:v>7.2999999999998888</c:v>
                </c:pt>
                <c:pt idx="731">
                  <c:v>7.3099999999998886</c:v>
                </c:pt>
                <c:pt idx="732">
                  <c:v>7.3199999999998884</c:v>
                </c:pt>
                <c:pt idx="733">
                  <c:v>7.3299999999998882</c:v>
                </c:pt>
                <c:pt idx="734">
                  <c:v>7.3399999999998879</c:v>
                </c:pt>
                <c:pt idx="735">
                  <c:v>7.3499999999998877</c:v>
                </c:pt>
                <c:pt idx="736">
                  <c:v>7.3599999999998875</c:v>
                </c:pt>
                <c:pt idx="737">
                  <c:v>7.3699999999998873</c:v>
                </c:pt>
                <c:pt idx="738">
                  <c:v>7.3799999999998871</c:v>
                </c:pt>
                <c:pt idx="739">
                  <c:v>7.3899999999998869</c:v>
                </c:pt>
                <c:pt idx="740">
                  <c:v>7.3999999999998867</c:v>
                </c:pt>
                <c:pt idx="741">
                  <c:v>7.4099999999998865</c:v>
                </c:pt>
                <c:pt idx="742">
                  <c:v>7.4199999999998862</c:v>
                </c:pt>
                <c:pt idx="743">
                  <c:v>7.429999999999886</c:v>
                </c:pt>
                <c:pt idx="744">
                  <c:v>7.4399999999998858</c:v>
                </c:pt>
                <c:pt idx="745">
                  <c:v>7.4499999999998856</c:v>
                </c:pt>
                <c:pt idx="746">
                  <c:v>7.4599999999998854</c:v>
                </c:pt>
                <c:pt idx="747">
                  <c:v>7.4699999999998852</c:v>
                </c:pt>
                <c:pt idx="748">
                  <c:v>7.479999999999885</c:v>
                </c:pt>
                <c:pt idx="749">
                  <c:v>7.4899999999998847</c:v>
                </c:pt>
                <c:pt idx="750">
                  <c:v>7.4999999999998845</c:v>
                </c:pt>
                <c:pt idx="751">
                  <c:v>7.5099999999998843</c:v>
                </c:pt>
                <c:pt idx="752">
                  <c:v>7.5199999999998841</c:v>
                </c:pt>
                <c:pt idx="753">
                  <c:v>7.5299999999998839</c:v>
                </c:pt>
                <c:pt idx="754">
                  <c:v>7.5399999999998837</c:v>
                </c:pt>
                <c:pt idx="755">
                  <c:v>7.5499999999998835</c:v>
                </c:pt>
                <c:pt idx="756">
                  <c:v>7.5599999999998833</c:v>
                </c:pt>
                <c:pt idx="757">
                  <c:v>7.569999999999883</c:v>
                </c:pt>
                <c:pt idx="758">
                  <c:v>7.5799999999998828</c:v>
                </c:pt>
                <c:pt idx="759">
                  <c:v>7.5899999999998826</c:v>
                </c:pt>
                <c:pt idx="760">
                  <c:v>7.5999999999998824</c:v>
                </c:pt>
                <c:pt idx="761">
                  <c:v>7.6099999999998822</c:v>
                </c:pt>
                <c:pt idx="762">
                  <c:v>7.619999999999882</c:v>
                </c:pt>
                <c:pt idx="763">
                  <c:v>7.6299999999998818</c:v>
                </c:pt>
                <c:pt idx="764">
                  <c:v>7.6399999999998816</c:v>
                </c:pt>
                <c:pt idx="765">
                  <c:v>7.6499999999998813</c:v>
                </c:pt>
                <c:pt idx="766">
                  <c:v>7.6599999999998811</c:v>
                </c:pt>
                <c:pt idx="767">
                  <c:v>7.6699999999998809</c:v>
                </c:pt>
                <c:pt idx="768">
                  <c:v>7.6799999999998807</c:v>
                </c:pt>
                <c:pt idx="769">
                  <c:v>7.6899999999998805</c:v>
                </c:pt>
                <c:pt idx="770">
                  <c:v>7.6999999999998803</c:v>
                </c:pt>
                <c:pt idx="771">
                  <c:v>7.7099999999998801</c:v>
                </c:pt>
                <c:pt idx="772">
                  <c:v>7.7199999999998798</c:v>
                </c:pt>
                <c:pt idx="773">
                  <c:v>7.7299999999998796</c:v>
                </c:pt>
                <c:pt idx="774">
                  <c:v>7.7399999999998794</c:v>
                </c:pt>
                <c:pt idx="775">
                  <c:v>7.7499999999998792</c:v>
                </c:pt>
                <c:pt idx="776">
                  <c:v>7.759999999999879</c:v>
                </c:pt>
                <c:pt idx="777">
                  <c:v>7.7699999999998788</c:v>
                </c:pt>
                <c:pt idx="778">
                  <c:v>7.7799999999998786</c:v>
                </c:pt>
                <c:pt idx="779">
                  <c:v>7.7899999999998784</c:v>
                </c:pt>
                <c:pt idx="780">
                  <c:v>7.7999999999998781</c:v>
                </c:pt>
                <c:pt idx="781">
                  <c:v>7.8099999999998779</c:v>
                </c:pt>
                <c:pt idx="782">
                  <c:v>7.8199999999998777</c:v>
                </c:pt>
                <c:pt idx="783">
                  <c:v>7.8299999999998775</c:v>
                </c:pt>
                <c:pt idx="784">
                  <c:v>7.8399999999998773</c:v>
                </c:pt>
                <c:pt idx="785">
                  <c:v>7.8499999999998771</c:v>
                </c:pt>
                <c:pt idx="786">
                  <c:v>7.8599999999998769</c:v>
                </c:pt>
                <c:pt idx="787">
                  <c:v>7.8699999999998766</c:v>
                </c:pt>
                <c:pt idx="788">
                  <c:v>7.8799999999998764</c:v>
                </c:pt>
                <c:pt idx="789">
                  <c:v>7.8899999999998762</c:v>
                </c:pt>
                <c:pt idx="790">
                  <c:v>7.899999999999876</c:v>
                </c:pt>
                <c:pt idx="791">
                  <c:v>7.9099999999998758</c:v>
                </c:pt>
                <c:pt idx="792">
                  <c:v>7.9199999999998756</c:v>
                </c:pt>
                <c:pt idx="793">
                  <c:v>7.9299999999998754</c:v>
                </c:pt>
                <c:pt idx="794">
                  <c:v>7.9399999999998752</c:v>
                </c:pt>
                <c:pt idx="795">
                  <c:v>7.9499999999998749</c:v>
                </c:pt>
                <c:pt idx="796">
                  <c:v>7.9599999999998747</c:v>
                </c:pt>
                <c:pt idx="797">
                  <c:v>7.9699999999998745</c:v>
                </c:pt>
                <c:pt idx="798">
                  <c:v>7.9799999999998743</c:v>
                </c:pt>
                <c:pt idx="799">
                  <c:v>7.9899999999998741</c:v>
                </c:pt>
                <c:pt idx="800">
                  <c:v>7.9999999999998739</c:v>
                </c:pt>
                <c:pt idx="801">
                  <c:v>8.0099999999998737</c:v>
                </c:pt>
                <c:pt idx="802">
                  <c:v>8.0199999999998735</c:v>
                </c:pt>
                <c:pt idx="803">
                  <c:v>8.0299999999998732</c:v>
                </c:pt>
                <c:pt idx="804">
                  <c:v>8.039999999999873</c:v>
                </c:pt>
                <c:pt idx="805">
                  <c:v>8.0499999999998728</c:v>
                </c:pt>
                <c:pt idx="806">
                  <c:v>8.0599999999998726</c:v>
                </c:pt>
                <c:pt idx="807">
                  <c:v>8.0699999999998724</c:v>
                </c:pt>
                <c:pt idx="808">
                  <c:v>8.0799999999998722</c:v>
                </c:pt>
                <c:pt idx="809">
                  <c:v>8.089999999999872</c:v>
                </c:pt>
                <c:pt idx="810">
                  <c:v>8.0999999999998717</c:v>
                </c:pt>
                <c:pt idx="811">
                  <c:v>8.1099999999998715</c:v>
                </c:pt>
                <c:pt idx="812">
                  <c:v>8.1199999999998713</c:v>
                </c:pt>
                <c:pt idx="813">
                  <c:v>8.1299999999998711</c:v>
                </c:pt>
                <c:pt idx="814">
                  <c:v>8.1399999999998709</c:v>
                </c:pt>
                <c:pt idx="815">
                  <c:v>8.1499999999998707</c:v>
                </c:pt>
                <c:pt idx="816">
                  <c:v>8.1599999999998705</c:v>
                </c:pt>
                <c:pt idx="817">
                  <c:v>8.1699999999998703</c:v>
                </c:pt>
                <c:pt idx="818">
                  <c:v>8.17999999999987</c:v>
                </c:pt>
                <c:pt idx="819">
                  <c:v>8.1899999999998698</c:v>
                </c:pt>
                <c:pt idx="820">
                  <c:v>8.1999999999998696</c:v>
                </c:pt>
                <c:pt idx="821">
                  <c:v>8.2099999999998694</c:v>
                </c:pt>
                <c:pt idx="822">
                  <c:v>8.2199999999998692</c:v>
                </c:pt>
                <c:pt idx="823">
                  <c:v>8.229999999999869</c:v>
                </c:pt>
                <c:pt idx="824">
                  <c:v>8.2399999999998688</c:v>
                </c:pt>
                <c:pt idx="825">
                  <c:v>8.2499999999998685</c:v>
                </c:pt>
                <c:pt idx="826">
                  <c:v>8.2599999999998683</c:v>
                </c:pt>
                <c:pt idx="827">
                  <c:v>8.2699999999998681</c:v>
                </c:pt>
                <c:pt idx="828">
                  <c:v>8.2799999999998679</c:v>
                </c:pt>
                <c:pt idx="829">
                  <c:v>8.2899999999998677</c:v>
                </c:pt>
                <c:pt idx="830">
                  <c:v>8.2999999999998675</c:v>
                </c:pt>
                <c:pt idx="831">
                  <c:v>8.3099999999998673</c:v>
                </c:pt>
                <c:pt idx="832">
                  <c:v>8.3199999999998671</c:v>
                </c:pt>
                <c:pt idx="833">
                  <c:v>8.3299999999998668</c:v>
                </c:pt>
                <c:pt idx="834">
                  <c:v>8.3399999999998666</c:v>
                </c:pt>
                <c:pt idx="835">
                  <c:v>8.3499999999998664</c:v>
                </c:pt>
                <c:pt idx="836">
                  <c:v>8.3599999999998662</c:v>
                </c:pt>
                <c:pt idx="837">
                  <c:v>8.369999999999866</c:v>
                </c:pt>
                <c:pt idx="838">
                  <c:v>8.3799999999998658</c:v>
                </c:pt>
                <c:pt idx="839">
                  <c:v>8.3899999999998656</c:v>
                </c:pt>
                <c:pt idx="840">
                  <c:v>8.3999999999998654</c:v>
                </c:pt>
                <c:pt idx="841">
                  <c:v>8.4099999999998651</c:v>
                </c:pt>
                <c:pt idx="842">
                  <c:v>8.4199999999998649</c:v>
                </c:pt>
                <c:pt idx="843">
                  <c:v>8.4299999999998647</c:v>
                </c:pt>
                <c:pt idx="844">
                  <c:v>8.4399999999998645</c:v>
                </c:pt>
                <c:pt idx="845">
                  <c:v>8.4499999999998643</c:v>
                </c:pt>
                <c:pt idx="846">
                  <c:v>8.4599999999998641</c:v>
                </c:pt>
                <c:pt idx="847">
                  <c:v>8.4699999999998639</c:v>
                </c:pt>
                <c:pt idx="848">
                  <c:v>8.4799999999998636</c:v>
                </c:pt>
                <c:pt idx="849">
                  <c:v>8.4899999999998634</c:v>
                </c:pt>
                <c:pt idx="850">
                  <c:v>8.4999999999998632</c:v>
                </c:pt>
                <c:pt idx="851">
                  <c:v>8.509999999999863</c:v>
                </c:pt>
                <c:pt idx="852">
                  <c:v>8.5199999999998628</c:v>
                </c:pt>
                <c:pt idx="853">
                  <c:v>8.5299999999998626</c:v>
                </c:pt>
                <c:pt idx="854">
                  <c:v>8.5399999999998624</c:v>
                </c:pt>
                <c:pt idx="855">
                  <c:v>8.5499999999998622</c:v>
                </c:pt>
                <c:pt idx="856">
                  <c:v>8.5599999999998619</c:v>
                </c:pt>
                <c:pt idx="857">
                  <c:v>8.5699999999998617</c:v>
                </c:pt>
                <c:pt idx="858">
                  <c:v>8.5799999999998615</c:v>
                </c:pt>
                <c:pt idx="859">
                  <c:v>8.5899999999998613</c:v>
                </c:pt>
                <c:pt idx="860">
                  <c:v>8.5999999999998611</c:v>
                </c:pt>
                <c:pt idx="861">
                  <c:v>8.6099999999998609</c:v>
                </c:pt>
                <c:pt idx="862">
                  <c:v>8.6199999999998607</c:v>
                </c:pt>
                <c:pt idx="863">
                  <c:v>8.6299999999998604</c:v>
                </c:pt>
                <c:pt idx="864">
                  <c:v>8.6399999999998602</c:v>
                </c:pt>
                <c:pt idx="865">
                  <c:v>8.64999999999986</c:v>
                </c:pt>
                <c:pt idx="866">
                  <c:v>8.6599999999998598</c:v>
                </c:pt>
                <c:pt idx="867">
                  <c:v>8.6699999999998596</c:v>
                </c:pt>
                <c:pt idx="868">
                  <c:v>8.6799999999998594</c:v>
                </c:pt>
                <c:pt idx="869">
                  <c:v>8.6899999999998592</c:v>
                </c:pt>
                <c:pt idx="870">
                  <c:v>8.699999999999859</c:v>
                </c:pt>
                <c:pt idx="871">
                  <c:v>8.7099999999998587</c:v>
                </c:pt>
                <c:pt idx="872">
                  <c:v>8.7199999999998585</c:v>
                </c:pt>
                <c:pt idx="873">
                  <c:v>8.7299999999998583</c:v>
                </c:pt>
                <c:pt idx="874">
                  <c:v>8.7399999999998581</c:v>
                </c:pt>
                <c:pt idx="875">
                  <c:v>8.7499999999998579</c:v>
                </c:pt>
                <c:pt idx="876">
                  <c:v>8.7599999999998577</c:v>
                </c:pt>
                <c:pt idx="877">
                  <c:v>8.7699999999998575</c:v>
                </c:pt>
                <c:pt idx="878">
                  <c:v>8.7799999999998573</c:v>
                </c:pt>
                <c:pt idx="879">
                  <c:v>8.789999999999857</c:v>
                </c:pt>
                <c:pt idx="880">
                  <c:v>8.7999999999998568</c:v>
                </c:pt>
                <c:pt idx="881">
                  <c:v>8.8099999999998566</c:v>
                </c:pt>
                <c:pt idx="882">
                  <c:v>8.8199999999998564</c:v>
                </c:pt>
                <c:pt idx="883">
                  <c:v>8.8299999999998562</c:v>
                </c:pt>
                <c:pt idx="884">
                  <c:v>8.839999999999856</c:v>
                </c:pt>
                <c:pt idx="885">
                  <c:v>8.8499999999998558</c:v>
                </c:pt>
                <c:pt idx="886">
                  <c:v>8.8599999999998555</c:v>
                </c:pt>
                <c:pt idx="887">
                  <c:v>8.8699999999998553</c:v>
                </c:pt>
                <c:pt idx="888">
                  <c:v>8.8799999999998551</c:v>
                </c:pt>
                <c:pt idx="889">
                  <c:v>8.8899999999998549</c:v>
                </c:pt>
                <c:pt idx="890">
                  <c:v>8.8999999999998547</c:v>
                </c:pt>
                <c:pt idx="891">
                  <c:v>8.9099999999998545</c:v>
                </c:pt>
                <c:pt idx="892">
                  <c:v>8.9199999999998543</c:v>
                </c:pt>
                <c:pt idx="893">
                  <c:v>8.9299999999998541</c:v>
                </c:pt>
                <c:pt idx="894">
                  <c:v>8.9399999999998538</c:v>
                </c:pt>
                <c:pt idx="895">
                  <c:v>8.9499999999998536</c:v>
                </c:pt>
                <c:pt idx="896">
                  <c:v>8.9599999999998534</c:v>
                </c:pt>
                <c:pt idx="897">
                  <c:v>8.9699999999998532</c:v>
                </c:pt>
                <c:pt idx="898">
                  <c:v>8.979999999999853</c:v>
                </c:pt>
                <c:pt idx="899">
                  <c:v>8.9899999999998528</c:v>
                </c:pt>
                <c:pt idx="900">
                  <c:v>8.9999999999998526</c:v>
                </c:pt>
                <c:pt idx="901">
                  <c:v>9.0099999999998523</c:v>
                </c:pt>
                <c:pt idx="902">
                  <c:v>9.0199999999998521</c:v>
                </c:pt>
                <c:pt idx="903">
                  <c:v>9.0299999999998519</c:v>
                </c:pt>
                <c:pt idx="904">
                  <c:v>9.0399999999998517</c:v>
                </c:pt>
                <c:pt idx="905">
                  <c:v>9.0499999999998515</c:v>
                </c:pt>
                <c:pt idx="906">
                  <c:v>9.0599999999998513</c:v>
                </c:pt>
                <c:pt idx="907">
                  <c:v>9.0699999999998511</c:v>
                </c:pt>
                <c:pt idx="908">
                  <c:v>9.0799999999998509</c:v>
                </c:pt>
                <c:pt idx="909">
                  <c:v>9.0899999999998506</c:v>
                </c:pt>
                <c:pt idx="910">
                  <c:v>9.0999999999998504</c:v>
                </c:pt>
                <c:pt idx="911">
                  <c:v>9.1099999999998502</c:v>
                </c:pt>
                <c:pt idx="912">
                  <c:v>9.11999999999985</c:v>
                </c:pt>
                <c:pt idx="913">
                  <c:v>9.1299999999998498</c:v>
                </c:pt>
                <c:pt idx="914">
                  <c:v>9.1399999999998496</c:v>
                </c:pt>
                <c:pt idx="915">
                  <c:v>9.1499999999998494</c:v>
                </c:pt>
                <c:pt idx="916">
                  <c:v>9.1599999999998492</c:v>
                </c:pt>
                <c:pt idx="917">
                  <c:v>9.1699999999998489</c:v>
                </c:pt>
                <c:pt idx="918">
                  <c:v>9.1799999999998487</c:v>
                </c:pt>
                <c:pt idx="919">
                  <c:v>9.1899999999998485</c:v>
                </c:pt>
                <c:pt idx="920">
                  <c:v>9.1999999999998483</c:v>
                </c:pt>
                <c:pt idx="921">
                  <c:v>9.2099999999998481</c:v>
                </c:pt>
                <c:pt idx="922">
                  <c:v>9.2199999999998479</c:v>
                </c:pt>
                <c:pt idx="923">
                  <c:v>9.2299999999998477</c:v>
                </c:pt>
                <c:pt idx="924">
                  <c:v>9.2399999999998474</c:v>
                </c:pt>
                <c:pt idx="925">
                  <c:v>9.2499999999998472</c:v>
                </c:pt>
                <c:pt idx="926">
                  <c:v>9.259999999999847</c:v>
                </c:pt>
                <c:pt idx="927">
                  <c:v>9.2699999999998468</c:v>
                </c:pt>
                <c:pt idx="928">
                  <c:v>9.2799999999998466</c:v>
                </c:pt>
                <c:pt idx="929">
                  <c:v>9.2899999999998464</c:v>
                </c:pt>
                <c:pt idx="930">
                  <c:v>9.2999999999998462</c:v>
                </c:pt>
                <c:pt idx="931">
                  <c:v>9.309999999999846</c:v>
                </c:pt>
                <c:pt idx="932">
                  <c:v>9.3199999999998457</c:v>
                </c:pt>
                <c:pt idx="933">
                  <c:v>9.3299999999998455</c:v>
                </c:pt>
                <c:pt idx="934">
                  <c:v>9.3399999999998453</c:v>
                </c:pt>
                <c:pt idx="935">
                  <c:v>9.3499999999998451</c:v>
                </c:pt>
                <c:pt idx="936">
                  <c:v>9.3599999999998449</c:v>
                </c:pt>
                <c:pt idx="937">
                  <c:v>9.3699999999998447</c:v>
                </c:pt>
                <c:pt idx="938">
                  <c:v>9.3799999999998445</c:v>
                </c:pt>
                <c:pt idx="939">
                  <c:v>9.3899999999998442</c:v>
                </c:pt>
                <c:pt idx="940">
                  <c:v>9.399999999999844</c:v>
                </c:pt>
                <c:pt idx="941">
                  <c:v>9.4099999999998438</c:v>
                </c:pt>
                <c:pt idx="942">
                  <c:v>9.4199999999998436</c:v>
                </c:pt>
                <c:pt idx="943">
                  <c:v>9.4299999999998434</c:v>
                </c:pt>
                <c:pt idx="944">
                  <c:v>9.4399999999998432</c:v>
                </c:pt>
                <c:pt idx="945">
                  <c:v>9.449999999999843</c:v>
                </c:pt>
                <c:pt idx="946">
                  <c:v>9.4599999999998428</c:v>
                </c:pt>
                <c:pt idx="947">
                  <c:v>9.4699999999998425</c:v>
                </c:pt>
                <c:pt idx="948">
                  <c:v>9.4799999999998423</c:v>
                </c:pt>
                <c:pt idx="949">
                  <c:v>9.4899999999998421</c:v>
                </c:pt>
                <c:pt idx="950">
                  <c:v>9.4999999999998419</c:v>
                </c:pt>
                <c:pt idx="951">
                  <c:v>9.5099999999998417</c:v>
                </c:pt>
                <c:pt idx="952">
                  <c:v>9.5199999999998415</c:v>
                </c:pt>
                <c:pt idx="953">
                  <c:v>9.5299999999998413</c:v>
                </c:pt>
                <c:pt idx="954">
                  <c:v>9.5399999999998411</c:v>
                </c:pt>
                <c:pt idx="955">
                  <c:v>9.5499999999998408</c:v>
                </c:pt>
                <c:pt idx="956">
                  <c:v>9.5599999999998406</c:v>
                </c:pt>
                <c:pt idx="957">
                  <c:v>9.5699999999998404</c:v>
                </c:pt>
                <c:pt idx="958">
                  <c:v>9.5799999999998402</c:v>
                </c:pt>
                <c:pt idx="959">
                  <c:v>9.58999999999984</c:v>
                </c:pt>
                <c:pt idx="960">
                  <c:v>9.5999999999998398</c:v>
                </c:pt>
                <c:pt idx="961">
                  <c:v>9.6099999999998396</c:v>
                </c:pt>
                <c:pt idx="962">
                  <c:v>9.6199999999998393</c:v>
                </c:pt>
                <c:pt idx="963">
                  <c:v>9.6299999999998391</c:v>
                </c:pt>
                <c:pt idx="964">
                  <c:v>9.6399999999998389</c:v>
                </c:pt>
                <c:pt idx="965">
                  <c:v>9.6499999999998387</c:v>
                </c:pt>
                <c:pt idx="966">
                  <c:v>9.6599999999998385</c:v>
                </c:pt>
                <c:pt idx="967">
                  <c:v>9.6699999999998383</c:v>
                </c:pt>
                <c:pt idx="968">
                  <c:v>9.6799999999998381</c:v>
                </c:pt>
                <c:pt idx="969">
                  <c:v>9.6899999999998379</c:v>
                </c:pt>
                <c:pt idx="970">
                  <c:v>9.6999999999998376</c:v>
                </c:pt>
                <c:pt idx="971">
                  <c:v>9.7099999999998374</c:v>
                </c:pt>
                <c:pt idx="972">
                  <c:v>9.7199999999998372</c:v>
                </c:pt>
                <c:pt idx="973">
                  <c:v>9.729999999999837</c:v>
                </c:pt>
                <c:pt idx="974">
                  <c:v>9.7399999999998368</c:v>
                </c:pt>
                <c:pt idx="975">
                  <c:v>9.7499999999998366</c:v>
                </c:pt>
                <c:pt idx="976">
                  <c:v>9.7599999999998364</c:v>
                </c:pt>
                <c:pt idx="977">
                  <c:v>9.7699999999998361</c:v>
                </c:pt>
                <c:pt idx="978">
                  <c:v>9.7799999999998359</c:v>
                </c:pt>
                <c:pt idx="979">
                  <c:v>9.7899999999998357</c:v>
                </c:pt>
                <c:pt idx="980">
                  <c:v>9.7999999999998355</c:v>
                </c:pt>
                <c:pt idx="981">
                  <c:v>9.8099999999998353</c:v>
                </c:pt>
                <c:pt idx="982">
                  <c:v>9.8199999999998351</c:v>
                </c:pt>
                <c:pt idx="983">
                  <c:v>9.8299999999998349</c:v>
                </c:pt>
                <c:pt idx="984">
                  <c:v>9.8399999999998347</c:v>
                </c:pt>
                <c:pt idx="985">
                  <c:v>9.8499999999998344</c:v>
                </c:pt>
                <c:pt idx="986">
                  <c:v>9.8599999999998342</c:v>
                </c:pt>
                <c:pt idx="987">
                  <c:v>9.869999999999834</c:v>
                </c:pt>
                <c:pt idx="988">
                  <c:v>9.8799999999998338</c:v>
                </c:pt>
                <c:pt idx="989">
                  <c:v>9.8899999999998336</c:v>
                </c:pt>
                <c:pt idx="990">
                  <c:v>9.8999999999998334</c:v>
                </c:pt>
                <c:pt idx="991">
                  <c:v>9.9099999999998332</c:v>
                </c:pt>
                <c:pt idx="992">
                  <c:v>9.919999999999833</c:v>
                </c:pt>
                <c:pt idx="993">
                  <c:v>9.9299999999998327</c:v>
                </c:pt>
                <c:pt idx="994">
                  <c:v>9.9399999999998325</c:v>
                </c:pt>
                <c:pt idx="995">
                  <c:v>9.9499999999998323</c:v>
                </c:pt>
                <c:pt idx="996">
                  <c:v>9.9599999999998321</c:v>
                </c:pt>
                <c:pt idx="997">
                  <c:v>9.9699999999998319</c:v>
                </c:pt>
                <c:pt idx="998">
                  <c:v>9.9799999999998317</c:v>
                </c:pt>
                <c:pt idx="999">
                  <c:v>9.9899999999998315</c:v>
                </c:pt>
                <c:pt idx="1000">
                  <c:v>9.9999999999998312</c:v>
                </c:pt>
                <c:pt idx="1001">
                  <c:v>10.009999999999831</c:v>
                </c:pt>
                <c:pt idx="1002">
                  <c:v>10.019999999999831</c:v>
                </c:pt>
                <c:pt idx="1003">
                  <c:v>10.029999999999831</c:v>
                </c:pt>
                <c:pt idx="1004">
                  <c:v>10.03999999999983</c:v>
                </c:pt>
                <c:pt idx="1005">
                  <c:v>10.04999999999983</c:v>
                </c:pt>
                <c:pt idx="1006">
                  <c:v>10.05999999999983</c:v>
                </c:pt>
                <c:pt idx="1007">
                  <c:v>10.06999999999983</c:v>
                </c:pt>
                <c:pt idx="1008">
                  <c:v>10.07999999999983</c:v>
                </c:pt>
                <c:pt idx="1009">
                  <c:v>10.089999999999829</c:v>
                </c:pt>
                <c:pt idx="1010">
                  <c:v>10.099999999999829</c:v>
                </c:pt>
                <c:pt idx="1011">
                  <c:v>10.109999999999829</c:v>
                </c:pt>
                <c:pt idx="1012">
                  <c:v>10.119999999999829</c:v>
                </c:pt>
                <c:pt idx="1013">
                  <c:v>10.129999999999828</c:v>
                </c:pt>
                <c:pt idx="1014">
                  <c:v>10.139999999999828</c:v>
                </c:pt>
                <c:pt idx="1015">
                  <c:v>10.149999999999828</c:v>
                </c:pt>
                <c:pt idx="1016">
                  <c:v>10.159999999999828</c:v>
                </c:pt>
                <c:pt idx="1017">
                  <c:v>10.169999999999828</c:v>
                </c:pt>
                <c:pt idx="1018">
                  <c:v>10.179999999999827</c:v>
                </c:pt>
                <c:pt idx="1019">
                  <c:v>10.189999999999827</c:v>
                </c:pt>
                <c:pt idx="1020">
                  <c:v>10.199999999999827</c:v>
                </c:pt>
                <c:pt idx="1021">
                  <c:v>10.209999999999827</c:v>
                </c:pt>
                <c:pt idx="1022">
                  <c:v>10.219999999999827</c:v>
                </c:pt>
                <c:pt idx="1023">
                  <c:v>10.229999999999826</c:v>
                </c:pt>
                <c:pt idx="1024">
                  <c:v>10.239999999999826</c:v>
                </c:pt>
                <c:pt idx="1025">
                  <c:v>10.249999999999826</c:v>
                </c:pt>
                <c:pt idx="1026">
                  <c:v>10.259999999999826</c:v>
                </c:pt>
                <c:pt idx="1027">
                  <c:v>10.269999999999825</c:v>
                </c:pt>
                <c:pt idx="1028">
                  <c:v>10.279999999999825</c:v>
                </c:pt>
                <c:pt idx="1029">
                  <c:v>10.289999999999825</c:v>
                </c:pt>
                <c:pt idx="1030">
                  <c:v>10.299999999999825</c:v>
                </c:pt>
                <c:pt idx="1031">
                  <c:v>10.309999999999825</c:v>
                </c:pt>
                <c:pt idx="1032">
                  <c:v>10.319999999999824</c:v>
                </c:pt>
                <c:pt idx="1033">
                  <c:v>10.329999999999824</c:v>
                </c:pt>
                <c:pt idx="1034">
                  <c:v>10.339999999999824</c:v>
                </c:pt>
                <c:pt idx="1035">
                  <c:v>10.349999999999824</c:v>
                </c:pt>
                <c:pt idx="1036">
                  <c:v>10.359999999999824</c:v>
                </c:pt>
                <c:pt idx="1037">
                  <c:v>10.369999999999823</c:v>
                </c:pt>
                <c:pt idx="1038">
                  <c:v>10.379999999999823</c:v>
                </c:pt>
                <c:pt idx="1039">
                  <c:v>10.389999999999823</c:v>
                </c:pt>
                <c:pt idx="1040">
                  <c:v>10.399999999999823</c:v>
                </c:pt>
                <c:pt idx="1041">
                  <c:v>10.409999999999823</c:v>
                </c:pt>
                <c:pt idx="1042">
                  <c:v>10.419999999999822</c:v>
                </c:pt>
                <c:pt idx="1043">
                  <c:v>10.429999999999822</c:v>
                </c:pt>
                <c:pt idx="1044">
                  <c:v>10.439999999999822</c:v>
                </c:pt>
                <c:pt idx="1045">
                  <c:v>10.449999999999822</c:v>
                </c:pt>
                <c:pt idx="1046">
                  <c:v>10.459999999999821</c:v>
                </c:pt>
                <c:pt idx="1047">
                  <c:v>10.469999999999821</c:v>
                </c:pt>
                <c:pt idx="1048">
                  <c:v>10.479999999999821</c:v>
                </c:pt>
                <c:pt idx="1049">
                  <c:v>10.489999999999821</c:v>
                </c:pt>
                <c:pt idx="1050">
                  <c:v>10.499999999999821</c:v>
                </c:pt>
                <c:pt idx="1051">
                  <c:v>10.50999999999982</c:v>
                </c:pt>
                <c:pt idx="1052">
                  <c:v>10.51999999999982</c:v>
                </c:pt>
                <c:pt idx="1053">
                  <c:v>10.52999999999982</c:v>
                </c:pt>
                <c:pt idx="1054">
                  <c:v>10.53999999999982</c:v>
                </c:pt>
                <c:pt idx="1055">
                  <c:v>10.54999999999982</c:v>
                </c:pt>
                <c:pt idx="1056">
                  <c:v>10.559999999999819</c:v>
                </c:pt>
                <c:pt idx="1057">
                  <c:v>10.569999999999819</c:v>
                </c:pt>
                <c:pt idx="1058">
                  <c:v>10.579999999999819</c:v>
                </c:pt>
                <c:pt idx="1059">
                  <c:v>10.589999999999819</c:v>
                </c:pt>
                <c:pt idx="1060">
                  <c:v>10.599999999999818</c:v>
                </c:pt>
                <c:pt idx="1061">
                  <c:v>10.609999999999818</c:v>
                </c:pt>
                <c:pt idx="1062">
                  <c:v>10.619999999999818</c:v>
                </c:pt>
                <c:pt idx="1063">
                  <c:v>10.629999999999818</c:v>
                </c:pt>
                <c:pt idx="1064">
                  <c:v>10.639999999999818</c:v>
                </c:pt>
                <c:pt idx="1065">
                  <c:v>10.649999999999817</c:v>
                </c:pt>
                <c:pt idx="1066">
                  <c:v>10.659999999999817</c:v>
                </c:pt>
                <c:pt idx="1067">
                  <c:v>10.669999999999817</c:v>
                </c:pt>
                <c:pt idx="1068">
                  <c:v>10.679999999999817</c:v>
                </c:pt>
                <c:pt idx="1069">
                  <c:v>10.689999999999817</c:v>
                </c:pt>
                <c:pt idx="1070">
                  <c:v>10.699999999999816</c:v>
                </c:pt>
                <c:pt idx="1071">
                  <c:v>10.709999999999816</c:v>
                </c:pt>
                <c:pt idx="1072">
                  <c:v>10.719999999999816</c:v>
                </c:pt>
                <c:pt idx="1073">
                  <c:v>10.729999999999816</c:v>
                </c:pt>
                <c:pt idx="1074">
                  <c:v>10.739999999999815</c:v>
                </c:pt>
                <c:pt idx="1075">
                  <c:v>10.749999999999815</c:v>
                </c:pt>
                <c:pt idx="1076">
                  <c:v>10.759999999999815</c:v>
                </c:pt>
                <c:pt idx="1077">
                  <c:v>10.769999999999815</c:v>
                </c:pt>
                <c:pt idx="1078">
                  <c:v>10.779999999999815</c:v>
                </c:pt>
                <c:pt idx="1079">
                  <c:v>10.789999999999814</c:v>
                </c:pt>
                <c:pt idx="1080">
                  <c:v>10.799999999999814</c:v>
                </c:pt>
                <c:pt idx="1081">
                  <c:v>10.809999999999814</c:v>
                </c:pt>
                <c:pt idx="1082">
                  <c:v>10.819999999999814</c:v>
                </c:pt>
                <c:pt idx="1083">
                  <c:v>10.829999999999814</c:v>
                </c:pt>
                <c:pt idx="1084">
                  <c:v>10.839999999999813</c:v>
                </c:pt>
                <c:pt idx="1085">
                  <c:v>10.849999999999813</c:v>
                </c:pt>
                <c:pt idx="1086">
                  <c:v>10.859999999999813</c:v>
                </c:pt>
                <c:pt idx="1087">
                  <c:v>10.869999999999813</c:v>
                </c:pt>
                <c:pt idx="1088">
                  <c:v>10.879999999999812</c:v>
                </c:pt>
                <c:pt idx="1089">
                  <c:v>10.889999999999812</c:v>
                </c:pt>
                <c:pt idx="1090">
                  <c:v>10.899999999999812</c:v>
                </c:pt>
                <c:pt idx="1091">
                  <c:v>10.909999999999812</c:v>
                </c:pt>
                <c:pt idx="1092">
                  <c:v>10.919999999999812</c:v>
                </c:pt>
                <c:pt idx="1093">
                  <c:v>10.929999999999811</c:v>
                </c:pt>
                <c:pt idx="1094">
                  <c:v>10.939999999999811</c:v>
                </c:pt>
                <c:pt idx="1095">
                  <c:v>10.949999999999811</c:v>
                </c:pt>
                <c:pt idx="1096">
                  <c:v>10.959999999999811</c:v>
                </c:pt>
                <c:pt idx="1097">
                  <c:v>10.969999999999811</c:v>
                </c:pt>
                <c:pt idx="1098">
                  <c:v>10.97999999999981</c:v>
                </c:pt>
                <c:pt idx="1099">
                  <c:v>10.98999999999981</c:v>
                </c:pt>
                <c:pt idx="1100">
                  <c:v>10.99999999999981</c:v>
                </c:pt>
                <c:pt idx="1101">
                  <c:v>11.00999999999981</c:v>
                </c:pt>
                <c:pt idx="1102">
                  <c:v>11.01999999999981</c:v>
                </c:pt>
                <c:pt idx="1103">
                  <c:v>11.029999999999809</c:v>
                </c:pt>
                <c:pt idx="1104">
                  <c:v>11.039999999999809</c:v>
                </c:pt>
                <c:pt idx="1105">
                  <c:v>11.049999999999809</c:v>
                </c:pt>
                <c:pt idx="1106">
                  <c:v>11.059999999999809</c:v>
                </c:pt>
                <c:pt idx="1107">
                  <c:v>11.069999999999808</c:v>
                </c:pt>
                <c:pt idx="1108">
                  <c:v>11.079999999999808</c:v>
                </c:pt>
                <c:pt idx="1109">
                  <c:v>11.089999999999808</c:v>
                </c:pt>
                <c:pt idx="1110">
                  <c:v>11.099999999999808</c:v>
                </c:pt>
                <c:pt idx="1111">
                  <c:v>11.109999999999808</c:v>
                </c:pt>
                <c:pt idx="1112">
                  <c:v>11.119999999999807</c:v>
                </c:pt>
                <c:pt idx="1113">
                  <c:v>11.129999999999807</c:v>
                </c:pt>
                <c:pt idx="1114">
                  <c:v>11.139999999999807</c:v>
                </c:pt>
                <c:pt idx="1115">
                  <c:v>11.149999999999807</c:v>
                </c:pt>
                <c:pt idx="1116">
                  <c:v>11.159999999999807</c:v>
                </c:pt>
                <c:pt idx="1117">
                  <c:v>11.169999999999806</c:v>
                </c:pt>
                <c:pt idx="1118">
                  <c:v>11.179999999999806</c:v>
                </c:pt>
                <c:pt idx="1119">
                  <c:v>11.189999999999806</c:v>
                </c:pt>
                <c:pt idx="1120">
                  <c:v>11.199999999999806</c:v>
                </c:pt>
                <c:pt idx="1121">
                  <c:v>11.209999999999805</c:v>
                </c:pt>
                <c:pt idx="1122">
                  <c:v>11.219999999999805</c:v>
                </c:pt>
                <c:pt idx="1123">
                  <c:v>11.229999999999805</c:v>
                </c:pt>
                <c:pt idx="1124">
                  <c:v>11.239999999999805</c:v>
                </c:pt>
                <c:pt idx="1125">
                  <c:v>11.249999999999805</c:v>
                </c:pt>
                <c:pt idx="1126">
                  <c:v>11.259999999999804</c:v>
                </c:pt>
                <c:pt idx="1127">
                  <c:v>11.269999999999804</c:v>
                </c:pt>
                <c:pt idx="1128">
                  <c:v>11.279999999999804</c:v>
                </c:pt>
                <c:pt idx="1129">
                  <c:v>11.289999999999804</c:v>
                </c:pt>
                <c:pt idx="1130">
                  <c:v>11.299999999999804</c:v>
                </c:pt>
                <c:pt idx="1131">
                  <c:v>11.309999999999803</c:v>
                </c:pt>
                <c:pt idx="1132">
                  <c:v>11.319999999999803</c:v>
                </c:pt>
                <c:pt idx="1133">
                  <c:v>11.329999999999803</c:v>
                </c:pt>
                <c:pt idx="1134">
                  <c:v>11.339999999999803</c:v>
                </c:pt>
                <c:pt idx="1135">
                  <c:v>11.349999999999802</c:v>
                </c:pt>
                <c:pt idx="1136">
                  <c:v>11.359999999999802</c:v>
                </c:pt>
                <c:pt idx="1137">
                  <c:v>11.369999999999802</c:v>
                </c:pt>
                <c:pt idx="1138">
                  <c:v>11.379999999999802</c:v>
                </c:pt>
                <c:pt idx="1139">
                  <c:v>11.389999999999802</c:v>
                </c:pt>
                <c:pt idx="1140">
                  <c:v>11.399999999999801</c:v>
                </c:pt>
                <c:pt idx="1141">
                  <c:v>11.409999999999801</c:v>
                </c:pt>
                <c:pt idx="1142">
                  <c:v>11.419999999999801</c:v>
                </c:pt>
                <c:pt idx="1143">
                  <c:v>11.429999999999801</c:v>
                </c:pt>
                <c:pt idx="1144">
                  <c:v>11.439999999999801</c:v>
                </c:pt>
                <c:pt idx="1145">
                  <c:v>11.4499999999998</c:v>
                </c:pt>
                <c:pt idx="1146">
                  <c:v>11.4599999999998</c:v>
                </c:pt>
                <c:pt idx="1147">
                  <c:v>11.4699999999998</c:v>
                </c:pt>
                <c:pt idx="1148">
                  <c:v>11.4799999999998</c:v>
                </c:pt>
                <c:pt idx="1149">
                  <c:v>11.489999999999799</c:v>
                </c:pt>
                <c:pt idx="1150">
                  <c:v>11.499999999999799</c:v>
                </c:pt>
                <c:pt idx="1151">
                  <c:v>11.509999999999799</c:v>
                </c:pt>
                <c:pt idx="1152">
                  <c:v>11.519999999999799</c:v>
                </c:pt>
                <c:pt idx="1153">
                  <c:v>11.529999999999799</c:v>
                </c:pt>
                <c:pt idx="1154">
                  <c:v>11.539999999999798</c:v>
                </c:pt>
                <c:pt idx="1155">
                  <c:v>11.549999999999798</c:v>
                </c:pt>
                <c:pt idx="1156">
                  <c:v>11.559999999999798</c:v>
                </c:pt>
                <c:pt idx="1157">
                  <c:v>11.569999999999798</c:v>
                </c:pt>
                <c:pt idx="1158">
                  <c:v>11.579999999999798</c:v>
                </c:pt>
                <c:pt idx="1159">
                  <c:v>11.589999999999797</c:v>
                </c:pt>
                <c:pt idx="1160">
                  <c:v>11.599999999999797</c:v>
                </c:pt>
                <c:pt idx="1161">
                  <c:v>11.609999999999797</c:v>
                </c:pt>
                <c:pt idx="1162">
                  <c:v>11.619999999999797</c:v>
                </c:pt>
                <c:pt idx="1163">
                  <c:v>11.629999999999797</c:v>
                </c:pt>
                <c:pt idx="1164">
                  <c:v>11.639999999999796</c:v>
                </c:pt>
                <c:pt idx="1165">
                  <c:v>11.649999999999796</c:v>
                </c:pt>
                <c:pt idx="1166">
                  <c:v>11.659999999999796</c:v>
                </c:pt>
                <c:pt idx="1167">
                  <c:v>11.669999999999796</c:v>
                </c:pt>
                <c:pt idx="1168">
                  <c:v>11.679999999999795</c:v>
                </c:pt>
                <c:pt idx="1169">
                  <c:v>11.689999999999795</c:v>
                </c:pt>
                <c:pt idx="1170">
                  <c:v>11.699999999999795</c:v>
                </c:pt>
                <c:pt idx="1171">
                  <c:v>11.709999999999795</c:v>
                </c:pt>
                <c:pt idx="1172">
                  <c:v>11.719999999999795</c:v>
                </c:pt>
                <c:pt idx="1173">
                  <c:v>11.729999999999794</c:v>
                </c:pt>
                <c:pt idx="1174">
                  <c:v>11.739999999999794</c:v>
                </c:pt>
                <c:pt idx="1175">
                  <c:v>11.749999999999794</c:v>
                </c:pt>
                <c:pt idx="1176">
                  <c:v>11.759999999999794</c:v>
                </c:pt>
                <c:pt idx="1177">
                  <c:v>11.769999999999794</c:v>
                </c:pt>
                <c:pt idx="1178">
                  <c:v>11.779999999999793</c:v>
                </c:pt>
                <c:pt idx="1179">
                  <c:v>11.789999999999793</c:v>
                </c:pt>
                <c:pt idx="1180">
                  <c:v>11.799999999999793</c:v>
                </c:pt>
                <c:pt idx="1181">
                  <c:v>11.809999999999793</c:v>
                </c:pt>
                <c:pt idx="1182">
                  <c:v>11.819999999999792</c:v>
                </c:pt>
                <c:pt idx="1183">
                  <c:v>11.829999999999792</c:v>
                </c:pt>
                <c:pt idx="1184">
                  <c:v>11.839999999999792</c:v>
                </c:pt>
                <c:pt idx="1185">
                  <c:v>11.849999999999792</c:v>
                </c:pt>
                <c:pt idx="1186">
                  <c:v>11.859999999999792</c:v>
                </c:pt>
                <c:pt idx="1187">
                  <c:v>11.869999999999791</c:v>
                </c:pt>
                <c:pt idx="1188">
                  <c:v>11.879999999999791</c:v>
                </c:pt>
                <c:pt idx="1189">
                  <c:v>11.889999999999791</c:v>
                </c:pt>
                <c:pt idx="1190">
                  <c:v>11.899999999999791</c:v>
                </c:pt>
                <c:pt idx="1191">
                  <c:v>11.909999999999791</c:v>
                </c:pt>
                <c:pt idx="1192">
                  <c:v>11.91999999999979</c:v>
                </c:pt>
                <c:pt idx="1193">
                  <c:v>11.92999999999979</c:v>
                </c:pt>
                <c:pt idx="1194">
                  <c:v>11.93999999999979</c:v>
                </c:pt>
                <c:pt idx="1195">
                  <c:v>11.94999999999979</c:v>
                </c:pt>
                <c:pt idx="1196">
                  <c:v>11.959999999999789</c:v>
                </c:pt>
                <c:pt idx="1197">
                  <c:v>11.969999999999789</c:v>
                </c:pt>
                <c:pt idx="1198">
                  <c:v>11.979999999999789</c:v>
                </c:pt>
                <c:pt idx="1199">
                  <c:v>11.989999999999789</c:v>
                </c:pt>
                <c:pt idx="1200">
                  <c:v>11.999999999999789</c:v>
                </c:pt>
                <c:pt idx="1201">
                  <c:v>12.009999999999788</c:v>
                </c:pt>
                <c:pt idx="1202">
                  <c:v>12.019999999999788</c:v>
                </c:pt>
                <c:pt idx="1203">
                  <c:v>12.029999999999788</c:v>
                </c:pt>
                <c:pt idx="1204">
                  <c:v>12.039999999999788</c:v>
                </c:pt>
                <c:pt idx="1205">
                  <c:v>12.049999999999788</c:v>
                </c:pt>
                <c:pt idx="1206">
                  <c:v>12.059999999999787</c:v>
                </c:pt>
                <c:pt idx="1207">
                  <c:v>12.069999999999787</c:v>
                </c:pt>
                <c:pt idx="1208">
                  <c:v>12.079999999999787</c:v>
                </c:pt>
                <c:pt idx="1209">
                  <c:v>12.089999999999787</c:v>
                </c:pt>
                <c:pt idx="1210">
                  <c:v>12.099999999999786</c:v>
                </c:pt>
                <c:pt idx="1211">
                  <c:v>12.109999999999786</c:v>
                </c:pt>
                <c:pt idx="1212">
                  <c:v>12.119999999999786</c:v>
                </c:pt>
                <c:pt idx="1213">
                  <c:v>12.129999999999786</c:v>
                </c:pt>
                <c:pt idx="1214">
                  <c:v>12.139999999999786</c:v>
                </c:pt>
                <c:pt idx="1215">
                  <c:v>12.149999999999785</c:v>
                </c:pt>
                <c:pt idx="1216">
                  <c:v>12.159999999999785</c:v>
                </c:pt>
                <c:pt idx="1217">
                  <c:v>12.169999999999785</c:v>
                </c:pt>
                <c:pt idx="1218">
                  <c:v>12.179999999999785</c:v>
                </c:pt>
                <c:pt idx="1219">
                  <c:v>12.189999999999785</c:v>
                </c:pt>
                <c:pt idx="1220">
                  <c:v>12.199999999999784</c:v>
                </c:pt>
                <c:pt idx="1221">
                  <c:v>12.209999999999784</c:v>
                </c:pt>
                <c:pt idx="1222">
                  <c:v>12.219999999999784</c:v>
                </c:pt>
                <c:pt idx="1223">
                  <c:v>12.229999999999784</c:v>
                </c:pt>
                <c:pt idx="1224">
                  <c:v>12.239999999999783</c:v>
                </c:pt>
                <c:pt idx="1225">
                  <c:v>12.249999999999783</c:v>
                </c:pt>
                <c:pt idx="1226">
                  <c:v>12.259999999999783</c:v>
                </c:pt>
                <c:pt idx="1227">
                  <c:v>12.269999999999783</c:v>
                </c:pt>
                <c:pt idx="1228">
                  <c:v>12.279999999999783</c:v>
                </c:pt>
                <c:pt idx="1229">
                  <c:v>12.289999999999782</c:v>
                </c:pt>
                <c:pt idx="1230">
                  <c:v>12.299999999999782</c:v>
                </c:pt>
                <c:pt idx="1231">
                  <c:v>12.309999999999782</c:v>
                </c:pt>
                <c:pt idx="1232">
                  <c:v>12.319999999999782</c:v>
                </c:pt>
                <c:pt idx="1233">
                  <c:v>12.329999999999782</c:v>
                </c:pt>
                <c:pt idx="1234">
                  <c:v>12.339999999999781</c:v>
                </c:pt>
                <c:pt idx="1235">
                  <c:v>12.349999999999781</c:v>
                </c:pt>
                <c:pt idx="1236">
                  <c:v>12.359999999999781</c:v>
                </c:pt>
                <c:pt idx="1237">
                  <c:v>12.369999999999781</c:v>
                </c:pt>
                <c:pt idx="1238">
                  <c:v>12.379999999999781</c:v>
                </c:pt>
                <c:pt idx="1239">
                  <c:v>12.38999999999978</c:v>
                </c:pt>
                <c:pt idx="1240">
                  <c:v>12.39999999999978</c:v>
                </c:pt>
                <c:pt idx="1241">
                  <c:v>12.40999999999978</c:v>
                </c:pt>
                <c:pt idx="1242">
                  <c:v>12.41999999999978</c:v>
                </c:pt>
                <c:pt idx="1243">
                  <c:v>12.429999999999779</c:v>
                </c:pt>
                <c:pt idx="1244">
                  <c:v>12.439999999999779</c:v>
                </c:pt>
                <c:pt idx="1245">
                  <c:v>12.449999999999779</c:v>
                </c:pt>
                <c:pt idx="1246">
                  <c:v>12.459999999999779</c:v>
                </c:pt>
                <c:pt idx="1247">
                  <c:v>12.469999999999779</c:v>
                </c:pt>
                <c:pt idx="1248">
                  <c:v>12.479999999999778</c:v>
                </c:pt>
                <c:pt idx="1249">
                  <c:v>12.489999999999778</c:v>
                </c:pt>
                <c:pt idx="1250">
                  <c:v>12.499999999999778</c:v>
                </c:pt>
                <c:pt idx="1251">
                  <c:v>12.509999999999778</c:v>
                </c:pt>
                <c:pt idx="1252">
                  <c:v>12.519999999999778</c:v>
                </c:pt>
                <c:pt idx="1253">
                  <c:v>12.529999999999777</c:v>
                </c:pt>
                <c:pt idx="1254">
                  <c:v>12.539999999999777</c:v>
                </c:pt>
                <c:pt idx="1255">
                  <c:v>12.549999999999777</c:v>
                </c:pt>
                <c:pt idx="1256">
                  <c:v>12.559999999999777</c:v>
                </c:pt>
                <c:pt idx="1257">
                  <c:v>12.569999999999776</c:v>
                </c:pt>
                <c:pt idx="1258">
                  <c:v>12.579999999999776</c:v>
                </c:pt>
                <c:pt idx="1259">
                  <c:v>12.589999999999776</c:v>
                </c:pt>
                <c:pt idx="1260">
                  <c:v>12.599999999999776</c:v>
                </c:pt>
                <c:pt idx="1261">
                  <c:v>12.609999999999776</c:v>
                </c:pt>
                <c:pt idx="1262">
                  <c:v>12.619999999999775</c:v>
                </c:pt>
                <c:pt idx="1263">
                  <c:v>12.629999999999775</c:v>
                </c:pt>
                <c:pt idx="1264">
                  <c:v>12.639999999999775</c:v>
                </c:pt>
                <c:pt idx="1265">
                  <c:v>12.649999999999775</c:v>
                </c:pt>
                <c:pt idx="1266">
                  <c:v>12.659999999999775</c:v>
                </c:pt>
                <c:pt idx="1267">
                  <c:v>12.669999999999774</c:v>
                </c:pt>
                <c:pt idx="1268">
                  <c:v>12.679999999999774</c:v>
                </c:pt>
                <c:pt idx="1269">
                  <c:v>12.689999999999774</c:v>
                </c:pt>
                <c:pt idx="1270">
                  <c:v>12.699999999999774</c:v>
                </c:pt>
                <c:pt idx="1271">
                  <c:v>12.709999999999773</c:v>
                </c:pt>
                <c:pt idx="1272">
                  <c:v>12.719999999999773</c:v>
                </c:pt>
                <c:pt idx="1273">
                  <c:v>12.729999999999773</c:v>
                </c:pt>
                <c:pt idx="1274">
                  <c:v>12.739999999999773</c:v>
                </c:pt>
                <c:pt idx="1275">
                  <c:v>12.749999999999773</c:v>
                </c:pt>
                <c:pt idx="1276">
                  <c:v>12.759999999999772</c:v>
                </c:pt>
                <c:pt idx="1277">
                  <c:v>12.769999999999772</c:v>
                </c:pt>
                <c:pt idx="1278">
                  <c:v>12.779999999999772</c:v>
                </c:pt>
                <c:pt idx="1279">
                  <c:v>12.789999999999772</c:v>
                </c:pt>
                <c:pt idx="1280">
                  <c:v>12.799999999999772</c:v>
                </c:pt>
                <c:pt idx="1281">
                  <c:v>12.809999999999771</c:v>
                </c:pt>
                <c:pt idx="1282">
                  <c:v>12.819999999999771</c:v>
                </c:pt>
                <c:pt idx="1283">
                  <c:v>12.829999999999771</c:v>
                </c:pt>
                <c:pt idx="1284">
                  <c:v>12.839999999999771</c:v>
                </c:pt>
                <c:pt idx="1285">
                  <c:v>12.84999999999977</c:v>
                </c:pt>
                <c:pt idx="1286">
                  <c:v>12.85999999999977</c:v>
                </c:pt>
                <c:pt idx="1287">
                  <c:v>12.86999999999977</c:v>
                </c:pt>
                <c:pt idx="1288">
                  <c:v>12.87999999999977</c:v>
                </c:pt>
                <c:pt idx="1289">
                  <c:v>12.88999999999977</c:v>
                </c:pt>
                <c:pt idx="1290">
                  <c:v>12.899999999999769</c:v>
                </c:pt>
                <c:pt idx="1291">
                  <c:v>12.909999999999769</c:v>
                </c:pt>
                <c:pt idx="1292">
                  <c:v>12.919999999999769</c:v>
                </c:pt>
                <c:pt idx="1293">
                  <c:v>12.929999999999769</c:v>
                </c:pt>
                <c:pt idx="1294">
                  <c:v>12.939999999999769</c:v>
                </c:pt>
                <c:pt idx="1295">
                  <c:v>12.949999999999768</c:v>
                </c:pt>
                <c:pt idx="1296">
                  <c:v>12.959999999999768</c:v>
                </c:pt>
                <c:pt idx="1297">
                  <c:v>12.969999999999768</c:v>
                </c:pt>
                <c:pt idx="1298">
                  <c:v>12.979999999999768</c:v>
                </c:pt>
                <c:pt idx="1299">
                  <c:v>12.989999999999768</c:v>
                </c:pt>
                <c:pt idx="1300">
                  <c:v>12.999999999999767</c:v>
                </c:pt>
                <c:pt idx="1301">
                  <c:v>13.009999999999767</c:v>
                </c:pt>
                <c:pt idx="1302">
                  <c:v>13.019999999999767</c:v>
                </c:pt>
                <c:pt idx="1303">
                  <c:v>13.029999999999767</c:v>
                </c:pt>
                <c:pt idx="1304">
                  <c:v>13.039999999999766</c:v>
                </c:pt>
                <c:pt idx="1305">
                  <c:v>13.049999999999766</c:v>
                </c:pt>
                <c:pt idx="1306">
                  <c:v>13.059999999999766</c:v>
                </c:pt>
                <c:pt idx="1307">
                  <c:v>13.069999999999766</c:v>
                </c:pt>
                <c:pt idx="1308">
                  <c:v>13.079999999999766</c:v>
                </c:pt>
                <c:pt idx="1309">
                  <c:v>13.089999999999765</c:v>
                </c:pt>
                <c:pt idx="1310">
                  <c:v>13.099999999999765</c:v>
                </c:pt>
                <c:pt idx="1311">
                  <c:v>13.109999999999765</c:v>
                </c:pt>
                <c:pt idx="1312">
                  <c:v>13.119999999999765</c:v>
                </c:pt>
                <c:pt idx="1313">
                  <c:v>13.129999999999765</c:v>
                </c:pt>
                <c:pt idx="1314">
                  <c:v>13.139999999999764</c:v>
                </c:pt>
                <c:pt idx="1315">
                  <c:v>13.149999999999764</c:v>
                </c:pt>
                <c:pt idx="1316">
                  <c:v>13.159999999999764</c:v>
                </c:pt>
                <c:pt idx="1317">
                  <c:v>13.169999999999764</c:v>
                </c:pt>
                <c:pt idx="1318">
                  <c:v>13.179999999999763</c:v>
                </c:pt>
                <c:pt idx="1319">
                  <c:v>13.189999999999763</c:v>
                </c:pt>
                <c:pt idx="1320">
                  <c:v>13.199999999999763</c:v>
                </c:pt>
                <c:pt idx="1321">
                  <c:v>13.209999999999763</c:v>
                </c:pt>
                <c:pt idx="1322">
                  <c:v>13.219999999999763</c:v>
                </c:pt>
                <c:pt idx="1323">
                  <c:v>13.229999999999762</c:v>
                </c:pt>
                <c:pt idx="1324">
                  <c:v>13.239999999999762</c:v>
                </c:pt>
                <c:pt idx="1325">
                  <c:v>13.249999999999762</c:v>
                </c:pt>
                <c:pt idx="1326">
                  <c:v>13.259999999999762</c:v>
                </c:pt>
                <c:pt idx="1327">
                  <c:v>13.269999999999762</c:v>
                </c:pt>
                <c:pt idx="1328">
                  <c:v>13.279999999999761</c:v>
                </c:pt>
                <c:pt idx="1329">
                  <c:v>13.289999999999761</c:v>
                </c:pt>
                <c:pt idx="1330">
                  <c:v>13.299999999999761</c:v>
                </c:pt>
                <c:pt idx="1331">
                  <c:v>13.309999999999761</c:v>
                </c:pt>
                <c:pt idx="1332">
                  <c:v>13.31999999999976</c:v>
                </c:pt>
                <c:pt idx="1333">
                  <c:v>13.32999999999976</c:v>
                </c:pt>
                <c:pt idx="1334">
                  <c:v>13.33999999999976</c:v>
                </c:pt>
                <c:pt idx="1335">
                  <c:v>13.34999999999976</c:v>
                </c:pt>
                <c:pt idx="1336">
                  <c:v>13.35999999999976</c:v>
                </c:pt>
                <c:pt idx="1337">
                  <c:v>13.369999999999759</c:v>
                </c:pt>
                <c:pt idx="1338">
                  <c:v>13.379999999999759</c:v>
                </c:pt>
                <c:pt idx="1339">
                  <c:v>13.389999999999759</c:v>
                </c:pt>
                <c:pt idx="1340">
                  <c:v>13.399999999999759</c:v>
                </c:pt>
                <c:pt idx="1341">
                  <c:v>13.409999999999759</c:v>
                </c:pt>
                <c:pt idx="1342">
                  <c:v>13.419999999999758</c:v>
                </c:pt>
                <c:pt idx="1343">
                  <c:v>13.429999999999758</c:v>
                </c:pt>
                <c:pt idx="1344">
                  <c:v>13.439999999999758</c:v>
                </c:pt>
                <c:pt idx="1345">
                  <c:v>13.449999999999758</c:v>
                </c:pt>
                <c:pt idx="1346">
                  <c:v>13.459999999999757</c:v>
                </c:pt>
                <c:pt idx="1347">
                  <c:v>13.469999999999757</c:v>
                </c:pt>
                <c:pt idx="1348">
                  <c:v>13.479999999999757</c:v>
                </c:pt>
                <c:pt idx="1349">
                  <c:v>13.489999999999757</c:v>
                </c:pt>
                <c:pt idx="1350">
                  <c:v>13.499999999999757</c:v>
                </c:pt>
                <c:pt idx="1351">
                  <c:v>13.509999999999756</c:v>
                </c:pt>
                <c:pt idx="1352">
                  <c:v>13.519999999999756</c:v>
                </c:pt>
                <c:pt idx="1353">
                  <c:v>13.529999999999756</c:v>
                </c:pt>
                <c:pt idx="1354">
                  <c:v>13.539999999999756</c:v>
                </c:pt>
                <c:pt idx="1355">
                  <c:v>13.549999999999756</c:v>
                </c:pt>
                <c:pt idx="1356">
                  <c:v>13.559999999999755</c:v>
                </c:pt>
                <c:pt idx="1357">
                  <c:v>13.569999999999755</c:v>
                </c:pt>
                <c:pt idx="1358">
                  <c:v>13.579999999999755</c:v>
                </c:pt>
                <c:pt idx="1359">
                  <c:v>13.589999999999755</c:v>
                </c:pt>
                <c:pt idx="1360">
                  <c:v>13.599999999999755</c:v>
                </c:pt>
                <c:pt idx="1361">
                  <c:v>13.609999999999754</c:v>
                </c:pt>
                <c:pt idx="1362">
                  <c:v>13.619999999999754</c:v>
                </c:pt>
                <c:pt idx="1363">
                  <c:v>13.629999999999754</c:v>
                </c:pt>
                <c:pt idx="1364">
                  <c:v>13.639999999999754</c:v>
                </c:pt>
                <c:pt idx="1365">
                  <c:v>13.649999999999753</c:v>
                </c:pt>
                <c:pt idx="1366">
                  <c:v>13.659999999999753</c:v>
                </c:pt>
                <c:pt idx="1367">
                  <c:v>13.669999999999753</c:v>
                </c:pt>
                <c:pt idx="1368">
                  <c:v>13.679999999999753</c:v>
                </c:pt>
                <c:pt idx="1369">
                  <c:v>13.689999999999753</c:v>
                </c:pt>
                <c:pt idx="1370">
                  <c:v>13.699999999999752</c:v>
                </c:pt>
                <c:pt idx="1371">
                  <c:v>13.709999999999752</c:v>
                </c:pt>
                <c:pt idx="1372">
                  <c:v>13.719999999999752</c:v>
                </c:pt>
                <c:pt idx="1373">
                  <c:v>13.729999999999752</c:v>
                </c:pt>
                <c:pt idx="1374">
                  <c:v>13.739999999999752</c:v>
                </c:pt>
                <c:pt idx="1375">
                  <c:v>13.749999999999751</c:v>
                </c:pt>
                <c:pt idx="1376">
                  <c:v>13.759999999999751</c:v>
                </c:pt>
                <c:pt idx="1377">
                  <c:v>13.769999999999751</c:v>
                </c:pt>
                <c:pt idx="1378">
                  <c:v>13.779999999999751</c:v>
                </c:pt>
                <c:pt idx="1379">
                  <c:v>13.78999999999975</c:v>
                </c:pt>
                <c:pt idx="1380">
                  <c:v>13.79999999999975</c:v>
                </c:pt>
                <c:pt idx="1381">
                  <c:v>13.80999999999975</c:v>
                </c:pt>
                <c:pt idx="1382">
                  <c:v>13.81999999999975</c:v>
                </c:pt>
                <c:pt idx="1383">
                  <c:v>13.82999999999975</c:v>
                </c:pt>
                <c:pt idx="1384">
                  <c:v>13.839999999999749</c:v>
                </c:pt>
                <c:pt idx="1385">
                  <c:v>13.849999999999749</c:v>
                </c:pt>
                <c:pt idx="1386">
                  <c:v>13.859999999999749</c:v>
                </c:pt>
                <c:pt idx="1387">
                  <c:v>13.869999999999749</c:v>
                </c:pt>
                <c:pt idx="1388">
                  <c:v>13.879999999999749</c:v>
                </c:pt>
                <c:pt idx="1389">
                  <c:v>13.889999999999748</c:v>
                </c:pt>
                <c:pt idx="1390">
                  <c:v>13.899999999999748</c:v>
                </c:pt>
                <c:pt idx="1391">
                  <c:v>13.909999999999748</c:v>
                </c:pt>
                <c:pt idx="1392">
                  <c:v>13.919999999999748</c:v>
                </c:pt>
                <c:pt idx="1393">
                  <c:v>13.929999999999747</c:v>
                </c:pt>
                <c:pt idx="1394">
                  <c:v>13.939999999999747</c:v>
                </c:pt>
                <c:pt idx="1395">
                  <c:v>13.949999999999747</c:v>
                </c:pt>
                <c:pt idx="1396">
                  <c:v>13.959999999999747</c:v>
                </c:pt>
                <c:pt idx="1397">
                  <c:v>13.969999999999747</c:v>
                </c:pt>
                <c:pt idx="1398">
                  <c:v>13.979999999999746</c:v>
                </c:pt>
                <c:pt idx="1399">
                  <c:v>13.989999999999746</c:v>
                </c:pt>
                <c:pt idx="1400">
                  <c:v>13.999999999999746</c:v>
                </c:pt>
                <c:pt idx="1401">
                  <c:v>14.009999999999746</c:v>
                </c:pt>
                <c:pt idx="1402">
                  <c:v>14.019999999999746</c:v>
                </c:pt>
                <c:pt idx="1403">
                  <c:v>14.029999999999745</c:v>
                </c:pt>
                <c:pt idx="1404">
                  <c:v>14.039999999999745</c:v>
                </c:pt>
                <c:pt idx="1405">
                  <c:v>14.049999999999745</c:v>
                </c:pt>
                <c:pt idx="1406">
                  <c:v>14.059999999999745</c:v>
                </c:pt>
                <c:pt idx="1407">
                  <c:v>14.069999999999744</c:v>
                </c:pt>
                <c:pt idx="1408">
                  <c:v>14.079999999999744</c:v>
                </c:pt>
                <c:pt idx="1409">
                  <c:v>14.089999999999744</c:v>
                </c:pt>
                <c:pt idx="1410">
                  <c:v>14.099999999999744</c:v>
                </c:pt>
                <c:pt idx="1411">
                  <c:v>14.109999999999744</c:v>
                </c:pt>
                <c:pt idx="1412">
                  <c:v>14.119999999999743</c:v>
                </c:pt>
                <c:pt idx="1413">
                  <c:v>14.129999999999743</c:v>
                </c:pt>
                <c:pt idx="1414">
                  <c:v>14.139999999999743</c:v>
                </c:pt>
                <c:pt idx="1415">
                  <c:v>14.149999999999743</c:v>
                </c:pt>
                <c:pt idx="1416">
                  <c:v>14.159999999999743</c:v>
                </c:pt>
                <c:pt idx="1417">
                  <c:v>14.169999999999742</c:v>
                </c:pt>
                <c:pt idx="1418">
                  <c:v>14.179999999999742</c:v>
                </c:pt>
                <c:pt idx="1419">
                  <c:v>14.189999999999742</c:v>
                </c:pt>
                <c:pt idx="1420">
                  <c:v>14.199999999999742</c:v>
                </c:pt>
                <c:pt idx="1421">
                  <c:v>14.209999999999742</c:v>
                </c:pt>
                <c:pt idx="1422">
                  <c:v>14.219999999999741</c:v>
                </c:pt>
                <c:pt idx="1423">
                  <c:v>14.229999999999741</c:v>
                </c:pt>
                <c:pt idx="1424">
                  <c:v>14.239999999999741</c:v>
                </c:pt>
                <c:pt idx="1425">
                  <c:v>14.249999999999741</c:v>
                </c:pt>
                <c:pt idx="1426">
                  <c:v>14.25999999999974</c:v>
                </c:pt>
                <c:pt idx="1427">
                  <c:v>14.26999999999974</c:v>
                </c:pt>
                <c:pt idx="1428">
                  <c:v>14.27999999999974</c:v>
                </c:pt>
                <c:pt idx="1429">
                  <c:v>14.28999999999974</c:v>
                </c:pt>
                <c:pt idx="1430">
                  <c:v>14.29999999999974</c:v>
                </c:pt>
                <c:pt idx="1431">
                  <c:v>14.309999999999739</c:v>
                </c:pt>
                <c:pt idx="1432">
                  <c:v>14.319999999999739</c:v>
                </c:pt>
                <c:pt idx="1433">
                  <c:v>14.329999999999739</c:v>
                </c:pt>
                <c:pt idx="1434">
                  <c:v>14.339999999999739</c:v>
                </c:pt>
                <c:pt idx="1435">
                  <c:v>14.349999999999739</c:v>
                </c:pt>
                <c:pt idx="1436">
                  <c:v>14.359999999999738</c:v>
                </c:pt>
                <c:pt idx="1437">
                  <c:v>14.369999999999738</c:v>
                </c:pt>
                <c:pt idx="1438">
                  <c:v>14.379999999999738</c:v>
                </c:pt>
                <c:pt idx="1439">
                  <c:v>14.389999999999738</c:v>
                </c:pt>
                <c:pt idx="1440">
                  <c:v>14.399999999999737</c:v>
                </c:pt>
                <c:pt idx="1441">
                  <c:v>14.409999999999737</c:v>
                </c:pt>
                <c:pt idx="1442">
                  <c:v>14.419999999999737</c:v>
                </c:pt>
                <c:pt idx="1443">
                  <c:v>14.429999999999737</c:v>
                </c:pt>
                <c:pt idx="1444">
                  <c:v>14.439999999999737</c:v>
                </c:pt>
                <c:pt idx="1445">
                  <c:v>14.449999999999736</c:v>
                </c:pt>
                <c:pt idx="1446">
                  <c:v>14.459999999999736</c:v>
                </c:pt>
                <c:pt idx="1447">
                  <c:v>14.469999999999736</c:v>
                </c:pt>
                <c:pt idx="1448">
                  <c:v>14.479999999999736</c:v>
                </c:pt>
                <c:pt idx="1449">
                  <c:v>14.489999999999736</c:v>
                </c:pt>
                <c:pt idx="1450">
                  <c:v>14.499999999999735</c:v>
                </c:pt>
                <c:pt idx="1451">
                  <c:v>14.509999999999735</c:v>
                </c:pt>
                <c:pt idx="1452">
                  <c:v>14.519999999999735</c:v>
                </c:pt>
                <c:pt idx="1453">
                  <c:v>14.529999999999735</c:v>
                </c:pt>
                <c:pt idx="1454">
                  <c:v>14.539999999999734</c:v>
                </c:pt>
                <c:pt idx="1455">
                  <c:v>14.549999999999734</c:v>
                </c:pt>
                <c:pt idx="1456">
                  <c:v>14.559999999999734</c:v>
                </c:pt>
                <c:pt idx="1457">
                  <c:v>14.569999999999734</c:v>
                </c:pt>
                <c:pt idx="1458">
                  <c:v>14.579999999999734</c:v>
                </c:pt>
                <c:pt idx="1459">
                  <c:v>14.589999999999733</c:v>
                </c:pt>
                <c:pt idx="1460">
                  <c:v>14.599999999999733</c:v>
                </c:pt>
                <c:pt idx="1461">
                  <c:v>14.609999999999733</c:v>
                </c:pt>
                <c:pt idx="1462">
                  <c:v>14.619999999999733</c:v>
                </c:pt>
                <c:pt idx="1463">
                  <c:v>14.629999999999733</c:v>
                </c:pt>
                <c:pt idx="1464">
                  <c:v>14.639999999999732</c:v>
                </c:pt>
                <c:pt idx="1465">
                  <c:v>14.649999999999732</c:v>
                </c:pt>
                <c:pt idx="1466">
                  <c:v>14.659999999999732</c:v>
                </c:pt>
                <c:pt idx="1467">
                  <c:v>14.669999999999732</c:v>
                </c:pt>
                <c:pt idx="1468">
                  <c:v>14.679999999999731</c:v>
                </c:pt>
                <c:pt idx="1469">
                  <c:v>14.689999999999731</c:v>
                </c:pt>
                <c:pt idx="1470">
                  <c:v>14.699999999999731</c:v>
                </c:pt>
                <c:pt idx="1471">
                  <c:v>14.709999999999731</c:v>
                </c:pt>
                <c:pt idx="1472">
                  <c:v>14.719999999999731</c:v>
                </c:pt>
                <c:pt idx="1473">
                  <c:v>14.72999999999973</c:v>
                </c:pt>
                <c:pt idx="1474">
                  <c:v>14.73999999999973</c:v>
                </c:pt>
                <c:pt idx="1475">
                  <c:v>14.74999999999973</c:v>
                </c:pt>
                <c:pt idx="1476">
                  <c:v>14.75999999999973</c:v>
                </c:pt>
                <c:pt idx="1477">
                  <c:v>14.76999999999973</c:v>
                </c:pt>
                <c:pt idx="1478">
                  <c:v>14.779999999999729</c:v>
                </c:pt>
                <c:pt idx="1479">
                  <c:v>14.789999999999729</c:v>
                </c:pt>
                <c:pt idx="1480">
                  <c:v>14.799999999999729</c:v>
                </c:pt>
                <c:pt idx="1481">
                  <c:v>14.809999999999729</c:v>
                </c:pt>
                <c:pt idx="1482">
                  <c:v>14.819999999999729</c:v>
                </c:pt>
                <c:pt idx="1483">
                  <c:v>14.829999999999728</c:v>
                </c:pt>
                <c:pt idx="1484">
                  <c:v>14.839999999999728</c:v>
                </c:pt>
                <c:pt idx="1485">
                  <c:v>14.849999999999728</c:v>
                </c:pt>
                <c:pt idx="1486">
                  <c:v>14.859999999999728</c:v>
                </c:pt>
                <c:pt idx="1487">
                  <c:v>14.869999999999727</c:v>
                </c:pt>
                <c:pt idx="1488">
                  <c:v>14.879999999999727</c:v>
                </c:pt>
                <c:pt idx="1489">
                  <c:v>14.889999999999727</c:v>
                </c:pt>
                <c:pt idx="1490">
                  <c:v>14.899999999999727</c:v>
                </c:pt>
                <c:pt idx="1491">
                  <c:v>14.909999999999727</c:v>
                </c:pt>
                <c:pt idx="1492">
                  <c:v>14.919999999999726</c:v>
                </c:pt>
                <c:pt idx="1493">
                  <c:v>14.929999999999726</c:v>
                </c:pt>
                <c:pt idx="1494">
                  <c:v>14.939999999999726</c:v>
                </c:pt>
                <c:pt idx="1495">
                  <c:v>14.949999999999726</c:v>
                </c:pt>
                <c:pt idx="1496">
                  <c:v>14.959999999999726</c:v>
                </c:pt>
                <c:pt idx="1497">
                  <c:v>14.969999999999725</c:v>
                </c:pt>
                <c:pt idx="1498">
                  <c:v>14.979999999999725</c:v>
                </c:pt>
                <c:pt idx="1499">
                  <c:v>14.989999999999725</c:v>
                </c:pt>
                <c:pt idx="1500">
                  <c:v>14.999999999999725</c:v>
                </c:pt>
                <c:pt idx="1501">
                  <c:v>15.009999999999724</c:v>
                </c:pt>
                <c:pt idx="1502">
                  <c:v>15.019999999999724</c:v>
                </c:pt>
                <c:pt idx="1503">
                  <c:v>15.029999999999724</c:v>
                </c:pt>
                <c:pt idx="1504">
                  <c:v>15.039999999999724</c:v>
                </c:pt>
                <c:pt idx="1505">
                  <c:v>15.049999999999724</c:v>
                </c:pt>
                <c:pt idx="1506">
                  <c:v>15.059999999999723</c:v>
                </c:pt>
                <c:pt idx="1507">
                  <c:v>15.069999999999723</c:v>
                </c:pt>
                <c:pt idx="1508">
                  <c:v>15.079999999999723</c:v>
                </c:pt>
                <c:pt idx="1509">
                  <c:v>15.089999999999723</c:v>
                </c:pt>
                <c:pt idx="1510">
                  <c:v>15.099999999999723</c:v>
                </c:pt>
                <c:pt idx="1511">
                  <c:v>15.109999999999722</c:v>
                </c:pt>
                <c:pt idx="1512">
                  <c:v>15.119999999999722</c:v>
                </c:pt>
                <c:pt idx="1513">
                  <c:v>15.129999999999722</c:v>
                </c:pt>
                <c:pt idx="1514">
                  <c:v>15.139999999999722</c:v>
                </c:pt>
                <c:pt idx="1515">
                  <c:v>15.149999999999721</c:v>
                </c:pt>
                <c:pt idx="1516">
                  <c:v>15.159999999999721</c:v>
                </c:pt>
                <c:pt idx="1517">
                  <c:v>15.169999999999721</c:v>
                </c:pt>
                <c:pt idx="1518">
                  <c:v>15.179999999999721</c:v>
                </c:pt>
                <c:pt idx="1519">
                  <c:v>15.189999999999721</c:v>
                </c:pt>
                <c:pt idx="1520">
                  <c:v>15.19999999999972</c:v>
                </c:pt>
                <c:pt idx="1521">
                  <c:v>15.20999999999972</c:v>
                </c:pt>
                <c:pt idx="1522">
                  <c:v>15.21999999999972</c:v>
                </c:pt>
                <c:pt idx="1523">
                  <c:v>15.22999999999972</c:v>
                </c:pt>
                <c:pt idx="1524">
                  <c:v>15.23999999999972</c:v>
                </c:pt>
                <c:pt idx="1525">
                  <c:v>15.249999999999719</c:v>
                </c:pt>
                <c:pt idx="1526">
                  <c:v>15.259999999999719</c:v>
                </c:pt>
                <c:pt idx="1527">
                  <c:v>15.269999999999719</c:v>
                </c:pt>
                <c:pt idx="1528">
                  <c:v>15.279999999999719</c:v>
                </c:pt>
                <c:pt idx="1529">
                  <c:v>15.289999999999718</c:v>
                </c:pt>
                <c:pt idx="1530">
                  <c:v>15.299999999999718</c:v>
                </c:pt>
                <c:pt idx="1531">
                  <c:v>15.309999999999718</c:v>
                </c:pt>
                <c:pt idx="1532">
                  <c:v>15.319999999999718</c:v>
                </c:pt>
                <c:pt idx="1533">
                  <c:v>15.329999999999718</c:v>
                </c:pt>
                <c:pt idx="1534">
                  <c:v>15.339999999999717</c:v>
                </c:pt>
                <c:pt idx="1535">
                  <c:v>15.349999999999717</c:v>
                </c:pt>
                <c:pt idx="1536">
                  <c:v>15.359999999999717</c:v>
                </c:pt>
                <c:pt idx="1537">
                  <c:v>15.369999999999717</c:v>
                </c:pt>
                <c:pt idx="1538">
                  <c:v>15.379999999999717</c:v>
                </c:pt>
                <c:pt idx="1539">
                  <c:v>15.389999999999716</c:v>
                </c:pt>
                <c:pt idx="1540">
                  <c:v>15.399999999999716</c:v>
                </c:pt>
                <c:pt idx="1541">
                  <c:v>15.409999999999716</c:v>
                </c:pt>
                <c:pt idx="1542">
                  <c:v>15.419999999999716</c:v>
                </c:pt>
                <c:pt idx="1543">
                  <c:v>15.429999999999715</c:v>
                </c:pt>
                <c:pt idx="1544">
                  <c:v>15.439999999999715</c:v>
                </c:pt>
                <c:pt idx="1545">
                  <c:v>15.449999999999715</c:v>
                </c:pt>
                <c:pt idx="1546">
                  <c:v>15.459999999999715</c:v>
                </c:pt>
                <c:pt idx="1547">
                  <c:v>15.469999999999715</c:v>
                </c:pt>
                <c:pt idx="1548">
                  <c:v>15.479999999999714</c:v>
                </c:pt>
                <c:pt idx="1549">
                  <c:v>15.489999999999714</c:v>
                </c:pt>
                <c:pt idx="1550">
                  <c:v>15.499999999999714</c:v>
                </c:pt>
                <c:pt idx="1551">
                  <c:v>15.509999999999714</c:v>
                </c:pt>
                <c:pt idx="1552">
                  <c:v>15.519999999999714</c:v>
                </c:pt>
                <c:pt idx="1553">
                  <c:v>15.529999999999713</c:v>
                </c:pt>
                <c:pt idx="1554">
                  <c:v>15.539999999999713</c:v>
                </c:pt>
                <c:pt idx="1555">
                  <c:v>15.549999999999713</c:v>
                </c:pt>
                <c:pt idx="1556">
                  <c:v>15.559999999999713</c:v>
                </c:pt>
                <c:pt idx="1557">
                  <c:v>15.569999999999713</c:v>
                </c:pt>
                <c:pt idx="1558">
                  <c:v>15.579999999999712</c:v>
                </c:pt>
                <c:pt idx="1559">
                  <c:v>15.589999999999712</c:v>
                </c:pt>
                <c:pt idx="1560">
                  <c:v>15.599999999999712</c:v>
                </c:pt>
                <c:pt idx="1561">
                  <c:v>15.609999999999712</c:v>
                </c:pt>
                <c:pt idx="1562">
                  <c:v>15.619999999999711</c:v>
                </c:pt>
                <c:pt idx="1563">
                  <c:v>15.629999999999711</c:v>
                </c:pt>
                <c:pt idx="1564">
                  <c:v>15.639999999999711</c:v>
                </c:pt>
                <c:pt idx="1565">
                  <c:v>15.649999999999711</c:v>
                </c:pt>
                <c:pt idx="1566">
                  <c:v>15.659999999999711</c:v>
                </c:pt>
                <c:pt idx="1567">
                  <c:v>15.66999999999971</c:v>
                </c:pt>
                <c:pt idx="1568">
                  <c:v>15.67999999999971</c:v>
                </c:pt>
                <c:pt idx="1569">
                  <c:v>15.68999999999971</c:v>
                </c:pt>
                <c:pt idx="1570">
                  <c:v>15.69999999999971</c:v>
                </c:pt>
                <c:pt idx="1571">
                  <c:v>15.70999999999971</c:v>
                </c:pt>
                <c:pt idx="1572">
                  <c:v>15.719999999999709</c:v>
                </c:pt>
                <c:pt idx="1573">
                  <c:v>15.729999999999709</c:v>
                </c:pt>
                <c:pt idx="1574">
                  <c:v>15.739999999999709</c:v>
                </c:pt>
                <c:pt idx="1575">
                  <c:v>15.749999999999709</c:v>
                </c:pt>
                <c:pt idx="1576">
                  <c:v>15.759999999999708</c:v>
                </c:pt>
                <c:pt idx="1577">
                  <c:v>15.769999999999708</c:v>
                </c:pt>
                <c:pt idx="1578">
                  <c:v>15.779999999999708</c:v>
                </c:pt>
                <c:pt idx="1579">
                  <c:v>15.789999999999708</c:v>
                </c:pt>
                <c:pt idx="1580">
                  <c:v>15.799999999999708</c:v>
                </c:pt>
                <c:pt idx="1581">
                  <c:v>15.809999999999707</c:v>
                </c:pt>
                <c:pt idx="1582">
                  <c:v>15.819999999999707</c:v>
                </c:pt>
                <c:pt idx="1583">
                  <c:v>15.829999999999707</c:v>
                </c:pt>
                <c:pt idx="1584">
                  <c:v>15.839999999999707</c:v>
                </c:pt>
                <c:pt idx="1585">
                  <c:v>15.849999999999707</c:v>
                </c:pt>
                <c:pt idx="1586">
                  <c:v>15.859999999999706</c:v>
                </c:pt>
                <c:pt idx="1587">
                  <c:v>15.869999999999706</c:v>
                </c:pt>
                <c:pt idx="1588">
                  <c:v>15.879999999999706</c:v>
                </c:pt>
                <c:pt idx="1589">
                  <c:v>15.889999999999706</c:v>
                </c:pt>
                <c:pt idx="1590">
                  <c:v>15.899999999999705</c:v>
                </c:pt>
                <c:pt idx="1591">
                  <c:v>15.909999999999705</c:v>
                </c:pt>
                <c:pt idx="1592">
                  <c:v>15.919999999999705</c:v>
                </c:pt>
                <c:pt idx="1593">
                  <c:v>15.929999999999705</c:v>
                </c:pt>
                <c:pt idx="1594">
                  <c:v>15.939999999999705</c:v>
                </c:pt>
                <c:pt idx="1595">
                  <c:v>15.949999999999704</c:v>
                </c:pt>
                <c:pt idx="1596">
                  <c:v>15.959999999999704</c:v>
                </c:pt>
                <c:pt idx="1597">
                  <c:v>15.969999999999704</c:v>
                </c:pt>
                <c:pt idx="1598">
                  <c:v>15.979999999999704</c:v>
                </c:pt>
                <c:pt idx="1599">
                  <c:v>15.989999999999704</c:v>
                </c:pt>
                <c:pt idx="1600">
                  <c:v>15.999999999999703</c:v>
                </c:pt>
                <c:pt idx="1601">
                  <c:v>16.009999999999703</c:v>
                </c:pt>
                <c:pt idx="1602">
                  <c:v>16.019999999999705</c:v>
                </c:pt>
                <c:pt idx="1603">
                  <c:v>16.029999999999706</c:v>
                </c:pt>
                <c:pt idx="1604">
                  <c:v>16.039999999999708</c:v>
                </c:pt>
                <c:pt idx="1605">
                  <c:v>16.049999999999709</c:v>
                </c:pt>
                <c:pt idx="1606">
                  <c:v>16.059999999999711</c:v>
                </c:pt>
                <c:pt idx="1607">
                  <c:v>16.069999999999713</c:v>
                </c:pt>
                <c:pt idx="1608">
                  <c:v>16.079999999999714</c:v>
                </c:pt>
                <c:pt idx="1609">
                  <c:v>16.089999999999716</c:v>
                </c:pt>
                <c:pt idx="1610">
                  <c:v>16.099999999999717</c:v>
                </c:pt>
                <c:pt idx="1611">
                  <c:v>16.109999999999719</c:v>
                </c:pt>
                <c:pt idx="1612">
                  <c:v>16.11999999999972</c:v>
                </c:pt>
                <c:pt idx="1613">
                  <c:v>16.129999999999722</c:v>
                </c:pt>
                <c:pt idx="1614">
                  <c:v>16.139999999999723</c:v>
                </c:pt>
                <c:pt idx="1615">
                  <c:v>16.149999999999725</c:v>
                </c:pt>
                <c:pt idx="1616">
                  <c:v>16.159999999999727</c:v>
                </c:pt>
                <c:pt idx="1617">
                  <c:v>16.169999999999728</c:v>
                </c:pt>
                <c:pt idx="1618">
                  <c:v>16.17999999999973</c:v>
                </c:pt>
                <c:pt idx="1619">
                  <c:v>16.189999999999731</c:v>
                </c:pt>
                <c:pt idx="1620">
                  <c:v>16.199999999999733</c:v>
                </c:pt>
                <c:pt idx="1621">
                  <c:v>16.209999999999734</c:v>
                </c:pt>
                <c:pt idx="1622">
                  <c:v>16.219999999999736</c:v>
                </c:pt>
                <c:pt idx="1623">
                  <c:v>16.229999999999738</c:v>
                </c:pt>
                <c:pt idx="1624">
                  <c:v>16.239999999999739</c:v>
                </c:pt>
                <c:pt idx="1625">
                  <c:v>16.249999999999741</c:v>
                </c:pt>
                <c:pt idx="1626">
                  <c:v>16.259999999999742</c:v>
                </c:pt>
                <c:pt idx="1627">
                  <c:v>16.269999999999744</c:v>
                </c:pt>
                <c:pt idx="1628">
                  <c:v>16.279999999999745</c:v>
                </c:pt>
                <c:pt idx="1629">
                  <c:v>16.289999999999747</c:v>
                </c:pt>
                <c:pt idx="1630">
                  <c:v>16.299999999999748</c:v>
                </c:pt>
                <c:pt idx="1631">
                  <c:v>16.30999999999975</c:v>
                </c:pt>
                <c:pt idx="1632">
                  <c:v>16.319999999999752</c:v>
                </c:pt>
                <c:pt idx="1633">
                  <c:v>16.329999999999753</c:v>
                </c:pt>
                <c:pt idx="1634">
                  <c:v>16.339999999999755</c:v>
                </c:pt>
                <c:pt idx="1635">
                  <c:v>16.349999999999756</c:v>
                </c:pt>
                <c:pt idx="1636">
                  <c:v>16.359999999999758</c:v>
                </c:pt>
                <c:pt idx="1637">
                  <c:v>16.369999999999759</c:v>
                </c:pt>
                <c:pt idx="1638">
                  <c:v>16.379999999999761</c:v>
                </c:pt>
                <c:pt idx="1639">
                  <c:v>16.389999999999763</c:v>
                </c:pt>
                <c:pt idx="1640">
                  <c:v>16.399999999999764</c:v>
                </c:pt>
                <c:pt idx="1641">
                  <c:v>16.409999999999766</c:v>
                </c:pt>
                <c:pt idx="1642">
                  <c:v>16.419999999999767</c:v>
                </c:pt>
                <c:pt idx="1643">
                  <c:v>16.429999999999769</c:v>
                </c:pt>
                <c:pt idx="1644">
                  <c:v>16.43999999999977</c:v>
                </c:pt>
                <c:pt idx="1645">
                  <c:v>16.449999999999772</c:v>
                </c:pt>
                <c:pt idx="1646">
                  <c:v>16.459999999999773</c:v>
                </c:pt>
                <c:pt idx="1647">
                  <c:v>16.469999999999775</c:v>
                </c:pt>
                <c:pt idx="1648">
                  <c:v>16.479999999999777</c:v>
                </c:pt>
                <c:pt idx="1649">
                  <c:v>16.489999999999778</c:v>
                </c:pt>
                <c:pt idx="1650">
                  <c:v>16.49999999999978</c:v>
                </c:pt>
                <c:pt idx="1651">
                  <c:v>16.509999999999781</c:v>
                </c:pt>
                <c:pt idx="1652">
                  <c:v>16.519999999999783</c:v>
                </c:pt>
                <c:pt idx="1653">
                  <c:v>16.529999999999784</c:v>
                </c:pt>
                <c:pt idx="1654">
                  <c:v>16.539999999999786</c:v>
                </c:pt>
                <c:pt idx="1655">
                  <c:v>16.549999999999788</c:v>
                </c:pt>
                <c:pt idx="1656">
                  <c:v>16.559999999999789</c:v>
                </c:pt>
                <c:pt idx="1657">
                  <c:v>16.569999999999791</c:v>
                </c:pt>
                <c:pt idx="1658">
                  <c:v>16.579999999999792</c:v>
                </c:pt>
                <c:pt idx="1659">
                  <c:v>16.589999999999794</c:v>
                </c:pt>
                <c:pt idx="1660">
                  <c:v>16.599999999999795</c:v>
                </c:pt>
                <c:pt idx="1661">
                  <c:v>16.609999999999797</c:v>
                </c:pt>
                <c:pt idx="1662">
                  <c:v>16.619999999999798</c:v>
                </c:pt>
                <c:pt idx="1663">
                  <c:v>16.6299999999998</c:v>
                </c:pt>
                <c:pt idx="1664">
                  <c:v>16.639999999999802</c:v>
                </c:pt>
                <c:pt idx="1665">
                  <c:v>16.649999999999803</c:v>
                </c:pt>
                <c:pt idx="1666">
                  <c:v>16.659999999999805</c:v>
                </c:pt>
                <c:pt idx="1667">
                  <c:v>16.669999999999806</c:v>
                </c:pt>
                <c:pt idx="1668">
                  <c:v>16.679999999999808</c:v>
                </c:pt>
                <c:pt idx="1669">
                  <c:v>16.689999999999809</c:v>
                </c:pt>
                <c:pt idx="1670">
                  <c:v>16.699999999999811</c:v>
                </c:pt>
                <c:pt idx="1671">
                  <c:v>16.709999999999813</c:v>
                </c:pt>
                <c:pt idx="1672">
                  <c:v>16.719999999999814</c:v>
                </c:pt>
                <c:pt idx="1673">
                  <c:v>16.729999999999816</c:v>
                </c:pt>
                <c:pt idx="1674">
                  <c:v>16.739999999999817</c:v>
                </c:pt>
                <c:pt idx="1675">
                  <c:v>16.749999999999819</c:v>
                </c:pt>
                <c:pt idx="1676">
                  <c:v>16.75999999999982</c:v>
                </c:pt>
                <c:pt idx="1677">
                  <c:v>16.769999999999822</c:v>
                </c:pt>
                <c:pt idx="1678">
                  <c:v>16.779999999999824</c:v>
                </c:pt>
                <c:pt idx="1679">
                  <c:v>16.789999999999825</c:v>
                </c:pt>
                <c:pt idx="1680">
                  <c:v>16.799999999999827</c:v>
                </c:pt>
                <c:pt idx="1681">
                  <c:v>16.809999999999828</c:v>
                </c:pt>
                <c:pt idx="1682">
                  <c:v>16.81999999999983</c:v>
                </c:pt>
                <c:pt idx="1683">
                  <c:v>16.829999999999831</c:v>
                </c:pt>
                <c:pt idx="1684">
                  <c:v>16.839999999999833</c:v>
                </c:pt>
                <c:pt idx="1685">
                  <c:v>16.849999999999834</c:v>
                </c:pt>
                <c:pt idx="1686">
                  <c:v>16.859999999999836</c:v>
                </c:pt>
                <c:pt idx="1687">
                  <c:v>16.869999999999838</c:v>
                </c:pt>
                <c:pt idx="1688">
                  <c:v>16.879999999999839</c:v>
                </c:pt>
                <c:pt idx="1689">
                  <c:v>16.889999999999841</c:v>
                </c:pt>
                <c:pt idx="1690">
                  <c:v>16.899999999999842</c:v>
                </c:pt>
                <c:pt idx="1691">
                  <c:v>16.909999999999844</c:v>
                </c:pt>
                <c:pt idx="1692">
                  <c:v>16.919999999999845</c:v>
                </c:pt>
                <c:pt idx="1693">
                  <c:v>16.929999999999847</c:v>
                </c:pt>
                <c:pt idx="1694">
                  <c:v>16.939999999999849</c:v>
                </c:pt>
                <c:pt idx="1695">
                  <c:v>16.94999999999985</c:v>
                </c:pt>
                <c:pt idx="1696">
                  <c:v>16.959999999999852</c:v>
                </c:pt>
                <c:pt idx="1697">
                  <c:v>16.969999999999853</c:v>
                </c:pt>
                <c:pt idx="1698">
                  <c:v>16.979999999999855</c:v>
                </c:pt>
                <c:pt idx="1699">
                  <c:v>16.989999999999856</c:v>
                </c:pt>
                <c:pt idx="1700">
                  <c:v>16.999999999999858</c:v>
                </c:pt>
                <c:pt idx="1701">
                  <c:v>17.009999999999859</c:v>
                </c:pt>
                <c:pt idx="1702">
                  <c:v>17.019999999999861</c:v>
                </c:pt>
                <c:pt idx="1703">
                  <c:v>17.029999999999863</c:v>
                </c:pt>
                <c:pt idx="1704">
                  <c:v>17.039999999999864</c:v>
                </c:pt>
                <c:pt idx="1705">
                  <c:v>17.049999999999866</c:v>
                </c:pt>
                <c:pt idx="1706">
                  <c:v>17.059999999999867</c:v>
                </c:pt>
                <c:pt idx="1707">
                  <c:v>17.069999999999869</c:v>
                </c:pt>
                <c:pt idx="1708">
                  <c:v>17.07999999999987</c:v>
                </c:pt>
                <c:pt idx="1709">
                  <c:v>17.089999999999872</c:v>
                </c:pt>
                <c:pt idx="1710">
                  <c:v>17.099999999999874</c:v>
                </c:pt>
                <c:pt idx="1711">
                  <c:v>17.109999999999875</c:v>
                </c:pt>
                <c:pt idx="1712">
                  <c:v>17.119999999999877</c:v>
                </c:pt>
                <c:pt idx="1713">
                  <c:v>17.129999999999878</c:v>
                </c:pt>
                <c:pt idx="1714">
                  <c:v>17.13999999999988</c:v>
                </c:pt>
                <c:pt idx="1715">
                  <c:v>17.149999999999881</c:v>
                </c:pt>
                <c:pt idx="1716">
                  <c:v>17.159999999999883</c:v>
                </c:pt>
                <c:pt idx="1717">
                  <c:v>17.169999999999884</c:v>
                </c:pt>
                <c:pt idx="1718">
                  <c:v>17.179999999999886</c:v>
                </c:pt>
                <c:pt idx="1719">
                  <c:v>17.189999999999888</c:v>
                </c:pt>
                <c:pt idx="1720">
                  <c:v>17.199999999999889</c:v>
                </c:pt>
                <c:pt idx="1721">
                  <c:v>17.209999999999891</c:v>
                </c:pt>
                <c:pt idx="1722">
                  <c:v>17.219999999999892</c:v>
                </c:pt>
                <c:pt idx="1723">
                  <c:v>17.229999999999894</c:v>
                </c:pt>
                <c:pt idx="1724">
                  <c:v>17.239999999999895</c:v>
                </c:pt>
                <c:pt idx="1725">
                  <c:v>17.249999999999897</c:v>
                </c:pt>
                <c:pt idx="1726">
                  <c:v>17.259999999999899</c:v>
                </c:pt>
                <c:pt idx="1727">
                  <c:v>17.2699999999999</c:v>
                </c:pt>
                <c:pt idx="1728">
                  <c:v>17.279999999999902</c:v>
                </c:pt>
                <c:pt idx="1729">
                  <c:v>17.289999999999903</c:v>
                </c:pt>
                <c:pt idx="1730">
                  <c:v>17.299999999999905</c:v>
                </c:pt>
                <c:pt idx="1731">
                  <c:v>17.309999999999906</c:v>
                </c:pt>
                <c:pt idx="1732">
                  <c:v>17.319999999999908</c:v>
                </c:pt>
                <c:pt idx="1733">
                  <c:v>17.329999999999909</c:v>
                </c:pt>
                <c:pt idx="1734">
                  <c:v>17.339999999999911</c:v>
                </c:pt>
                <c:pt idx="1735">
                  <c:v>17.349999999999913</c:v>
                </c:pt>
                <c:pt idx="1736">
                  <c:v>17.359999999999914</c:v>
                </c:pt>
                <c:pt idx="1737">
                  <c:v>17.369999999999916</c:v>
                </c:pt>
                <c:pt idx="1738">
                  <c:v>17.379999999999917</c:v>
                </c:pt>
                <c:pt idx="1739">
                  <c:v>17.389999999999919</c:v>
                </c:pt>
                <c:pt idx="1740">
                  <c:v>17.39999999999992</c:v>
                </c:pt>
                <c:pt idx="1741">
                  <c:v>17.409999999999922</c:v>
                </c:pt>
                <c:pt idx="1742">
                  <c:v>17.419999999999924</c:v>
                </c:pt>
                <c:pt idx="1743">
                  <c:v>17.429999999999925</c:v>
                </c:pt>
                <c:pt idx="1744">
                  <c:v>17.439999999999927</c:v>
                </c:pt>
                <c:pt idx="1745">
                  <c:v>17.449999999999928</c:v>
                </c:pt>
                <c:pt idx="1746">
                  <c:v>17.45999999999993</c:v>
                </c:pt>
                <c:pt idx="1747">
                  <c:v>17.469999999999931</c:v>
                </c:pt>
                <c:pt idx="1748">
                  <c:v>17.479999999999933</c:v>
                </c:pt>
                <c:pt idx="1749">
                  <c:v>17.489999999999934</c:v>
                </c:pt>
                <c:pt idx="1750">
                  <c:v>17.499999999999936</c:v>
                </c:pt>
                <c:pt idx="1751">
                  <c:v>17.509999999999938</c:v>
                </c:pt>
                <c:pt idx="1752">
                  <c:v>17.519999999999939</c:v>
                </c:pt>
                <c:pt idx="1753">
                  <c:v>17.529999999999941</c:v>
                </c:pt>
                <c:pt idx="1754">
                  <c:v>17.539999999999942</c:v>
                </c:pt>
                <c:pt idx="1755">
                  <c:v>17.549999999999944</c:v>
                </c:pt>
                <c:pt idx="1756">
                  <c:v>17.559999999999945</c:v>
                </c:pt>
                <c:pt idx="1757">
                  <c:v>17.569999999999947</c:v>
                </c:pt>
                <c:pt idx="1758">
                  <c:v>17.579999999999949</c:v>
                </c:pt>
                <c:pt idx="1759">
                  <c:v>17.58999999999995</c:v>
                </c:pt>
                <c:pt idx="1760">
                  <c:v>17.599999999999952</c:v>
                </c:pt>
                <c:pt idx="1761">
                  <c:v>17.609999999999953</c:v>
                </c:pt>
                <c:pt idx="1762">
                  <c:v>17.619999999999955</c:v>
                </c:pt>
                <c:pt idx="1763">
                  <c:v>17.629999999999956</c:v>
                </c:pt>
                <c:pt idx="1764">
                  <c:v>17.639999999999958</c:v>
                </c:pt>
                <c:pt idx="1765">
                  <c:v>17.649999999999959</c:v>
                </c:pt>
                <c:pt idx="1766">
                  <c:v>17.659999999999961</c:v>
                </c:pt>
                <c:pt idx="1767">
                  <c:v>17.669999999999963</c:v>
                </c:pt>
                <c:pt idx="1768">
                  <c:v>17.679999999999964</c:v>
                </c:pt>
                <c:pt idx="1769">
                  <c:v>17.689999999999966</c:v>
                </c:pt>
                <c:pt idx="1770">
                  <c:v>17.699999999999967</c:v>
                </c:pt>
                <c:pt idx="1771">
                  <c:v>17.709999999999969</c:v>
                </c:pt>
                <c:pt idx="1772">
                  <c:v>17.71999999999997</c:v>
                </c:pt>
                <c:pt idx="1773">
                  <c:v>17.729999999999972</c:v>
                </c:pt>
                <c:pt idx="1774">
                  <c:v>17.739999999999974</c:v>
                </c:pt>
                <c:pt idx="1775">
                  <c:v>17.749999999999975</c:v>
                </c:pt>
                <c:pt idx="1776">
                  <c:v>17.759999999999977</c:v>
                </c:pt>
                <c:pt idx="1777">
                  <c:v>17.769999999999978</c:v>
                </c:pt>
                <c:pt idx="1778">
                  <c:v>17.77999999999998</c:v>
                </c:pt>
                <c:pt idx="1779">
                  <c:v>17.789999999999981</c:v>
                </c:pt>
                <c:pt idx="1780">
                  <c:v>17.799999999999983</c:v>
                </c:pt>
                <c:pt idx="1781">
                  <c:v>17.809999999999985</c:v>
                </c:pt>
                <c:pt idx="1782">
                  <c:v>17.819999999999986</c:v>
                </c:pt>
                <c:pt idx="1783">
                  <c:v>17.829999999999988</c:v>
                </c:pt>
                <c:pt idx="1784">
                  <c:v>17.839999999999989</c:v>
                </c:pt>
                <c:pt idx="1785">
                  <c:v>17.849999999999991</c:v>
                </c:pt>
                <c:pt idx="1786">
                  <c:v>17.859999999999992</c:v>
                </c:pt>
                <c:pt idx="1787">
                  <c:v>17.869999999999994</c:v>
                </c:pt>
                <c:pt idx="1788">
                  <c:v>17.879999999999995</c:v>
                </c:pt>
                <c:pt idx="1789">
                  <c:v>17.889999999999997</c:v>
                </c:pt>
                <c:pt idx="1790">
                  <c:v>17.899999999999999</c:v>
                </c:pt>
                <c:pt idx="1791">
                  <c:v>17.91</c:v>
                </c:pt>
                <c:pt idx="1792">
                  <c:v>17.920000000000002</c:v>
                </c:pt>
                <c:pt idx="1793">
                  <c:v>17.930000000000003</c:v>
                </c:pt>
                <c:pt idx="1794">
                  <c:v>17.940000000000005</c:v>
                </c:pt>
                <c:pt idx="1795">
                  <c:v>17.950000000000006</c:v>
                </c:pt>
                <c:pt idx="1796">
                  <c:v>17.960000000000008</c:v>
                </c:pt>
                <c:pt idx="1797">
                  <c:v>17.97000000000001</c:v>
                </c:pt>
                <c:pt idx="1798">
                  <c:v>17.980000000000011</c:v>
                </c:pt>
                <c:pt idx="1799">
                  <c:v>17.990000000000013</c:v>
                </c:pt>
                <c:pt idx="1800">
                  <c:v>18.000000000000014</c:v>
                </c:pt>
                <c:pt idx="1801">
                  <c:v>18.010000000000016</c:v>
                </c:pt>
                <c:pt idx="1802">
                  <c:v>18.020000000000017</c:v>
                </c:pt>
                <c:pt idx="1803">
                  <c:v>18.030000000000019</c:v>
                </c:pt>
                <c:pt idx="1804">
                  <c:v>18.04000000000002</c:v>
                </c:pt>
                <c:pt idx="1805">
                  <c:v>18.050000000000022</c:v>
                </c:pt>
                <c:pt idx="1806">
                  <c:v>18.060000000000024</c:v>
                </c:pt>
                <c:pt idx="1807">
                  <c:v>18.070000000000025</c:v>
                </c:pt>
                <c:pt idx="1808">
                  <c:v>18.080000000000027</c:v>
                </c:pt>
                <c:pt idx="1809">
                  <c:v>18.090000000000028</c:v>
                </c:pt>
                <c:pt idx="1810">
                  <c:v>18.10000000000003</c:v>
                </c:pt>
                <c:pt idx="1811">
                  <c:v>18.110000000000031</c:v>
                </c:pt>
                <c:pt idx="1812">
                  <c:v>18.120000000000033</c:v>
                </c:pt>
                <c:pt idx="1813">
                  <c:v>18.130000000000035</c:v>
                </c:pt>
                <c:pt idx="1814">
                  <c:v>18.140000000000036</c:v>
                </c:pt>
                <c:pt idx="1815">
                  <c:v>18.150000000000038</c:v>
                </c:pt>
                <c:pt idx="1816">
                  <c:v>18.160000000000039</c:v>
                </c:pt>
                <c:pt idx="1817">
                  <c:v>18.170000000000041</c:v>
                </c:pt>
                <c:pt idx="1818">
                  <c:v>18.180000000000042</c:v>
                </c:pt>
                <c:pt idx="1819">
                  <c:v>18.190000000000044</c:v>
                </c:pt>
                <c:pt idx="1820">
                  <c:v>18.200000000000045</c:v>
                </c:pt>
                <c:pt idx="1821">
                  <c:v>18.210000000000047</c:v>
                </c:pt>
                <c:pt idx="1822">
                  <c:v>18.220000000000049</c:v>
                </c:pt>
                <c:pt idx="1823">
                  <c:v>18.23000000000005</c:v>
                </c:pt>
                <c:pt idx="1824">
                  <c:v>18.240000000000052</c:v>
                </c:pt>
                <c:pt idx="1825">
                  <c:v>18.250000000000053</c:v>
                </c:pt>
                <c:pt idx="1826">
                  <c:v>18.260000000000055</c:v>
                </c:pt>
                <c:pt idx="1827">
                  <c:v>18.270000000000056</c:v>
                </c:pt>
                <c:pt idx="1828">
                  <c:v>18.280000000000058</c:v>
                </c:pt>
                <c:pt idx="1829">
                  <c:v>18.29000000000006</c:v>
                </c:pt>
                <c:pt idx="1830">
                  <c:v>18.300000000000061</c:v>
                </c:pt>
                <c:pt idx="1831">
                  <c:v>18.310000000000063</c:v>
                </c:pt>
                <c:pt idx="1832">
                  <c:v>18.320000000000064</c:v>
                </c:pt>
                <c:pt idx="1833">
                  <c:v>18.330000000000066</c:v>
                </c:pt>
                <c:pt idx="1834">
                  <c:v>18.340000000000067</c:v>
                </c:pt>
                <c:pt idx="1835">
                  <c:v>18.350000000000069</c:v>
                </c:pt>
                <c:pt idx="1836">
                  <c:v>18.36000000000007</c:v>
                </c:pt>
                <c:pt idx="1837">
                  <c:v>18.370000000000072</c:v>
                </c:pt>
                <c:pt idx="1838">
                  <c:v>18.380000000000074</c:v>
                </c:pt>
                <c:pt idx="1839">
                  <c:v>18.390000000000075</c:v>
                </c:pt>
                <c:pt idx="1840">
                  <c:v>18.400000000000077</c:v>
                </c:pt>
                <c:pt idx="1841">
                  <c:v>18.410000000000078</c:v>
                </c:pt>
                <c:pt idx="1842">
                  <c:v>18.42000000000008</c:v>
                </c:pt>
                <c:pt idx="1843">
                  <c:v>18.430000000000081</c:v>
                </c:pt>
                <c:pt idx="1844">
                  <c:v>18.440000000000083</c:v>
                </c:pt>
                <c:pt idx="1845">
                  <c:v>18.450000000000085</c:v>
                </c:pt>
                <c:pt idx="1846">
                  <c:v>18.460000000000086</c:v>
                </c:pt>
                <c:pt idx="1847">
                  <c:v>18.470000000000088</c:v>
                </c:pt>
                <c:pt idx="1848">
                  <c:v>18.480000000000089</c:v>
                </c:pt>
                <c:pt idx="1849">
                  <c:v>18.490000000000091</c:v>
                </c:pt>
                <c:pt idx="1850">
                  <c:v>18.500000000000092</c:v>
                </c:pt>
                <c:pt idx="1851">
                  <c:v>18.510000000000094</c:v>
                </c:pt>
                <c:pt idx="1852">
                  <c:v>18.520000000000095</c:v>
                </c:pt>
                <c:pt idx="1853">
                  <c:v>18.530000000000097</c:v>
                </c:pt>
                <c:pt idx="1854">
                  <c:v>18.540000000000099</c:v>
                </c:pt>
                <c:pt idx="1855">
                  <c:v>18.5500000000001</c:v>
                </c:pt>
                <c:pt idx="1856">
                  <c:v>18.560000000000102</c:v>
                </c:pt>
                <c:pt idx="1857">
                  <c:v>18.570000000000103</c:v>
                </c:pt>
                <c:pt idx="1858">
                  <c:v>18.580000000000105</c:v>
                </c:pt>
                <c:pt idx="1859">
                  <c:v>18.590000000000106</c:v>
                </c:pt>
                <c:pt idx="1860">
                  <c:v>18.600000000000108</c:v>
                </c:pt>
                <c:pt idx="1861">
                  <c:v>18.61000000000011</c:v>
                </c:pt>
                <c:pt idx="1862">
                  <c:v>18.620000000000111</c:v>
                </c:pt>
                <c:pt idx="1863">
                  <c:v>18.630000000000113</c:v>
                </c:pt>
                <c:pt idx="1864">
                  <c:v>18.640000000000114</c:v>
                </c:pt>
                <c:pt idx="1865">
                  <c:v>18.650000000000116</c:v>
                </c:pt>
                <c:pt idx="1866">
                  <c:v>18.660000000000117</c:v>
                </c:pt>
                <c:pt idx="1867">
                  <c:v>18.670000000000119</c:v>
                </c:pt>
                <c:pt idx="1868">
                  <c:v>18.680000000000121</c:v>
                </c:pt>
                <c:pt idx="1869">
                  <c:v>18.690000000000122</c:v>
                </c:pt>
                <c:pt idx="1870">
                  <c:v>18.700000000000124</c:v>
                </c:pt>
                <c:pt idx="1871">
                  <c:v>18.710000000000125</c:v>
                </c:pt>
                <c:pt idx="1872">
                  <c:v>18.720000000000127</c:v>
                </c:pt>
                <c:pt idx="1873">
                  <c:v>18.730000000000128</c:v>
                </c:pt>
                <c:pt idx="1874">
                  <c:v>18.74000000000013</c:v>
                </c:pt>
                <c:pt idx="1875">
                  <c:v>18.750000000000131</c:v>
                </c:pt>
                <c:pt idx="1876">
                  <c:v>18.760000000000133</c:v>
                </c:pt>
                <c:pt idx="1877">
                  <c:v>18.770000000000135</c:v>
                </c:pt>
                <c:pt idx="1878">
                  <c:v>18.780000000000136</c:v>
                </c:pt>
                <c:pt idx="1879">
                  <c:v>18.790000000000138</c:v>
                </c:pt>
                <c:pt idx="1880">
                  <c:v>18.800000000000139</c:v>
                </c:pt>
                <c:pt idx="1881">
                  <c:v>18.810000000000141</c:v>
                </c:pt>
                <c:pt idx="1882">
                  <c:v>18.820000000000142</c:v>
                </c:pt>
                <c:pt idx="1883">
                  <c:v>18.830000000000144</c:v>
                </c:pt>
                <c:pt idx="1884">
                  <c:v>18.840000000000146</c:v>
                </c:pt>
                <c:pt idx="1885">
                  <c:v>18.850000000000147</c:v>
                </c:pt>
                <c:pt idx="1886">
                  <c:v>18.860000000000149</c:v>
                </c:pt>
                <c:pt idx="1887">
                  <c:v>18.87000000000015</c:v>
                </c:pt>
                <c:pt idx="1888">
                  <c:v>18.880000000000152</c:v>
                </c:pt>
                <c:pt idx="1889">
                  <c:v>18.890000000000153</c:v>
                </c:pt>
                <c:pt idx="1890">
                  <c:v>18.900000000000155</c:v>
                </c:pt>
                <c:pt idx="1891">
                  <c:v>18.910000000000156</c:v>
                </c:pt>
                <c:pt idx="1892">
                  <c:v>18.920000000000158</c:v>
                </c:pt>
                <c:pt idx="1893">
                  <c:v>18.93000000000016</c:v>
                </c:pt>
                <c:pt idx="1894">
                  <c:v>18.940000000000161</c:v>
                </c:pt>
                <c:pt idx="1895">
                  <c:v>18.950000000000163</c:v>
                </c:pt>
                <c:pt idx="1896">
                  <c:v>18.960000000000164</c:v>
                </c:pt>
                <c:pt idx="1897">
                  <c:v>18.970000000000166</c:v>
                </c:pt>
                <c:pt idx="1898">
                  <c:v>18.980000000000167</c:v>
                </c:pt>
                <c:pt idx="1899">
                  <c:v>18.990000000000169</c:v>
                </c:pt>
                <c:pt idx="1900">
                  <c:v>19.000000000000171</c:v>
                </c:pt>
                <c:pt idx="1901">
                  <c:v>19.010000000000172</c:v>
                </c:pt>
                <c:pt idx="1902">
                  <c:v>19.020000000000174</c:v>
                </c:pt>
                <c:pt idx="1903">
                  <c:v>19.030000000000175</c:v>
                </c:pt>
                <c:pt idx="1904">
                  <c:v>19.040000000000177</c:v>
                </c:pt>
                <c:pt idx="1905">
                  <c:v>19.050000000000178</c:v>
                </c:pt>
                <c:pt idx="1906">
                  <c:v>19.06000000000018</c:v>
                </c:pt>
                <c:pt idx="1907">
                  <c:v>19.070000000000181</c:v>
                </c:pt>
                <c:pt idx="1908">
                  <c:v>19.080000000000183</c:v>
                </c:pt>
                <c:pt idx="1909">
                  <c:v>19.090000000000185</c:v>
                </c:pt>
                <c:pt idx="1910">
                  <c:v>19.100000000000186</c:v>
                </c:pt>
                <c:pt idx="1911">
                  <c:v>19.110000000000188</c:v>
                </c:pt>
                <c:pt idx="1912">
                  <c:v>19.120000000000189</c:v>
                </c:pt>
                <c:pt idx="1913">
                  <c:v>19.130000000000191</c:v>
                </c:pt>
                <c:pt idx="1914">
                  <c:v>19.140000000000192</c:v>
                </c:pt>
                <c:pt idx="1915">
                  <c:v>19.150000000000194</c:v>
                </c:pt>
                <c:pt idx="1916">
                  <c:v>19.160000000000196</c:v>
                </c:pt>
                <c:pt idx="1917">
                  <c:v>19.170000000000197</c:v>
                </c:pt>
                <c:pt idx="1918">
                  <c:v>19.180000000000199</c:v>
                </c:pt>
                <c:pt idx="1919">
                  <c:v>19.1900000000002</c:v>
                </c:pt>
                <c:pt idx="1920">
                  <c:v>19.200000000000202</c:v>
                </c:pt>
                <c:pt idx="1921">
                  <c:v>19.210000000000203</c:v>
                </c:pt>
                <c:pt idx="1922">
                  <c:v>19.220000000000205</c:v>
                </c:pt>
                <c:pt idx="1923">
                  <c:v>19.230000000000206</c:v>
                </c:pt>
                <c:pt idx="1924">
                  <c:v>19.240000000000208</c:v>
                </c:pt>
                <c:pt idx="1925">
                  <c:v>19.25000000000021</c:v>
                </c:pt>
                <c:pt idx="1926">
                  <c:v>19.260000000000211</c:v>
                </c:pt>
                <c:pt idx="1927">
                  <c:v>19.270000000000213</c:v>
                </c:pt>
                <c:pt idx="1928">
                  <c:v>19.280000000000214</c:v>
                </c:pt>
                <c:pt idx="1929">
                  <c:v>19.290000000000216</c:v>
                </c:pt>
                <c:pt idx="1930">
                  <c:v>19.300000000000217</c:v>
                </c:pt>
                <c:pt idx="1931">
                  <c:v>19.310000000000219</c:v>
                </c:pt>
                <c:pt idx="1932">
                  <c:v>19.320000000000221</c:v>
                </c:pt>
                <c:pt idx="1933">
                  <c:v>19.330000000000222</c:v>
                </c:pt>
                <c:pt idx="1934">
                  <c:v>19.340000000000224</c:v>
                </c:pt>
                <c:pt idx="1935">
                  <c:v>19.350000000000225</c:v>
                </c:pt>
                <c:pt idx="1936">
                  <c:v>19.360000000000227</c:v>
                </c:pt>
                <c:pt idx="1937">
                  <c:v>19.370000000000228</c:v>
                </c:pt>
                <c:pt idx="1938">
                  <c:v>19.38000000000023</c:v>
                </c:pt>
                <c:pt idx="1939">
                  <c:v>19.390000000000231</c:v>
                </c:pt>
                <c:pt idx="1940">
                  <c:v>19.400000000000233</c:v>
                </c:pt>
                <c:pt idx="1941">
                  <c:v>19.410000000000235</c:v>
                </c:pt>
                <c:pt idx="1942">
                  <c:v>19.420000000000236</c:v>
                </c:pt>
                <c:pt idx="1943">
                  <c:v>19.430000000000238</c:v>
                </c:pt>
                <c:pt idx="1944">
                  <c:v>19.440000000000239</c:v>
                </c:pt>
                <c:pt idx="1945">
                  <c:v>19.450000000000241</c:v>
                </c:pt>
                <c:pt idx="1946">
                  <c:v>19.460000000000242</c:v>
                </c:pt>
                <c:pt idx="1947">
                  <c:v>19.470000000000244</c:v>
                </c:pt>
                <c:pt idx="1948">
                  <c:v>19.480000000000246</c:v>
                </c:pt>
                <c:pt idx="1949">
                  <c:v>19.490000000000247</c:v>
                </c:pt>
                <c:pt idx="1950">
                  <c:v>19.500000000000249</c:v>
                </c:pt>
                <c:pt idx="1951">
                  <c:v>19.51000000000025</c:v>
                </c:pt>
                <c:pt idx="1952">
                  <c:v>19.520000000000252</c:v>
                </c:pt>
                <c:pt idx="1953">
                  <c:v>19.530000000000253</c:v>
                </c:pt>
                <c:pt idx="1954">
                  <c:v>19.540000000000255</c:v>
                </c:pt>
                <c:pt idx="1955">
                  <c:v>19.550000000000257</c:v>
                </c:pt>
                <c:pt idx="1956">
                  <c:v>19.560000000000258</c:v>
                </c:pt>
                <c:pt idx="1957">
                  <c:v>19.57000000000026</c:v>
                </c:pt>
                <c:pt idx="1958">
                  <c:v>19.580000000000261</c:v>
                </c:pt>
                <c:pt idx="1959">
                  <c:v>19.590000000000263</c:v>
                </c:pt>
                <c:pt idx="1960">
                  <c:v>19.600000000000264</c:v>
                </c:pt>
                <c:pt idx="1961">
                  <c:v>19.610000000000266</c:v>
                </c:pt>
                <c:pt idx="1962">
                  <c:v>19.620000000000267</c:v>
                </c:pt>
                <c:pt idx="1963">
                  <c:v>19.630000000000269</c:v>
                </c:pt>
                <c:pt idx="1964">
                  <c:v>19.640000000000271</c:v>
                </c:pt>
                <c:pt idx="1965">
                  <c:v>19.650000000000272</c:v>
                </c:pt>
                <c:pt idx="1966">
                  <c:v>19.660000000000274</c:v>
                </c:pt>
                <c:pt idx="1967">
                  <c:v>19.670000000000275</c:v>
                </c:pt>
                <c:pt idx="1968">
                  <c:v>19.680000000000277</c:v>
                </c:pt>
                <c:pt idx="1969">
                  <c:v>19.690000000000278</c:v>
                </c:pt>
                <c:pt idx="1970">
                  <c:v>19.70000000000028</c:v>
                </c:pt>
                <c:pt idx="1971">
                  <c:v>19.710000000000282</c:v>
                </c:pt>
                <c:pt idx="1972">
                  <c:v>19.720000000000283</c:v>
                </c:pt>
                <c:pt idx="1973">
                  <c:v>19.730000000000285</c:v>
                </c:pt>
                <c:pt idx="1974">
                  <c:v>19.740000000000286</c:v>
                </c:pt>
                <c:pt idx="1975">
                  <c:v>19.750000000000288</c:v>
                </c:pt>
                <c:pt idx="1976">
                  <c:v>19.760000000000289</c:v>
                </c:pt>
                <c:pt idx="1977">
                  <c:v>19.770000000000291</c:v>
                </c:pt>
                <c:pt idx="1978">
                  <c:v>19.780000000000292</c:v>
                </c:pt>
                <c:pt idx="1979">
                  <c:v>19.790000000000294</c:v>
                </c:pt>
                <c:pt idx="1980">
                  <c:v>19.800000000000296</c:v>
                </c:pt>
                <c:pt idx="1981">
                  <c:v>19.810000000000297</c:v>
                </c:pt>
                <c:pt idx="1982">
                  <c:v>19.820000000000299</c:v>
                </c:pt>
                <c:pt idx="1983">
                  <c:v>19.8300000000003</c:v>
                </c:pt>
                <c:pt idx="1984">
                  <c:v>19.840000000000302</c:v>
                </c:pt>
                <c:pt idx="1985">
                  <c:v>19.850000000000303</c:v>
                </c:pt>
                <c:pt idx="1986">
                  <c:v>19.860000000000305</c:v>
                </c:pt>
                <c:pt idx="1987">
                  <c:v>19.870000000000307</c:v>
                </c:pt>
                <c:pt idx="1988">
                  <c:v>19.880000000000308</c:v>
                </c:pt>
                <c:pt idx="1989">
                  <c:v>19.89000000000031</c:v>
                </c:pt>
                <c:pt idx="1990">
                  <c:v>19.900000000000311</c:v>
                </c:pt>
                <c:pt idx="1991">
                  <c:v>19.910000000000313</c:v>
                </c:pt>
                <c:pt idx="1992">
                  <c:v>19.920000000000314</c:v>
                </c:pt>
                <c:pt idx="1993">
                  <c:v>19.930000000000316</c:v>
                </c:pt>
                <c:pt idx="1994">
                  <c:v>19.940000000000317</c:v>
                </c:pt>
                <c:pt idx="1995">
                  <c:v>19.950000000000319</c:v>
                </c:pt>
                <c:pt idx="1996">
                  <c:v>19.960000000000321</c:v>
                </c:pt>
                <c:pt idx="1997">
                  <c:v>19.970000000000322</c:v>
                </c:pt>
                <c:pt idx="1998">
                  <c:v>19.980000000000324</c:v>
                </c:pt>
                <c:pt idx="1999">
                  <c:v>19.990000000000325</c:v>
                </c:pt>
                <c:pt idx="2000">
                  <c:v>20.000000000000327</c:v>
                </c:pt>
                <c:pt idx="2001">
                  <c:v>20.010000000000328</c:v>
                </c:pt>
                <c:pt idx="2002">
                  <c:v>20.02000000000033</c:v>
                </c:pt>
                <c:pt idx="2003">
                  <c:v>20.030000000000332</c:v>
                </c:pt>
                <c:pt idx="2004">
                  <c:v>20.040000000000333</c:v>
                </c:pt>
                <c:pt idx="2005">
                  <c:v>20.050000000000335</c:v>
                </c:pt>
                <c:pt idx="2006">
                  <c:v>20.060000000000336</c:v>
                </c:pt>
                <c:pt idx="2007">
                  <c:v>20.070000000000338</c:v>
                </c:pt>
                <c:pt idx="2008">
                  <c:v>20.080000000000339</c:v>
                </c:pt>
                <c:pt idx="2009">
                  <c:v>20.090000000000341</c:v>
                </c:pt>
                <c:pt idx="2010">
                  <c:v>20.100000000000342</c:v>
                </c:pt>
                <c:pt idx="2011">
                  <c:v>20.110000000000344</c:v>
                </c:pt>
                <c:pt idx="2012">
                  <c:v>20.120000000000346</c:v>
                </c:pt>
                <c:pt idx="2013">
                  <c:v>20.130000000000347</c:v>
                </c:pt>
                <c:pt idx="2014">
                  <c:v>20.140000000000349</c:v>
                </c:pt>
                <c:pt idx="2015">
                  <c:v>20.15000000000035</c:v>
                </c:pt>
                <c:pt idx="2016">
                  <c:v>20.160000000000352</c:v>
                </c:pt>
                <c:pt idx="2017">
                  <c:v>20.170000000000353</c:v>
                </c:pt>
                <c:pt idx="2018">
                  <c:v>20.180000000000355</c:v>
                </c:pt>
                <c:pt idx="2019">
                  <c:v>20.190000000000357</c:v>
                </c:pt>
                <c:pt idx="2020">
                  <c:v>20.200000000000358</c:v>
                </c:pt>
                <c:pt idx="2021">
                  <c:v>20.21000000000036</c:v>
                </c:pt>
                <c:pt idx="2022">
                  <c:v>20.220000000000361</c:v>
                </c:pt>
                <c:pt idx="2023">
                  <c:v>20.230000000000363</c:v>
                </c:pt>
                <c:pt idx="2024">
                  <c:v>20.240000000000364</c:v>
                </c:pt>
                <c:pt idx="2025">
                  <c:v>20.250000000000366</c:v>
                </c:pt>
                <c:pt idx="2026">
                  <c:v>20.260000000000367</c:v>
                </c:pt>
                <c:pt idx="2027">
                  <c:v>20.270000000000369</c:v>
                </c:pt>
                <c:pt idx="2028">
                  <c:v>20.280000000000371</c:v>
                </c:pt>
                <c:pt idx="2029">
                  <c:v>20.290000000000372</c:v>
                </c:pt>
                <c:pt idx="2030">
                  <c:v>20.300000000000374</c:v>
                </c:pt>
                <c:pt idx="2031">
                  <c:v>20.310000000000375</c:v>
                </c:pt>
                <c:pt idx="2032">
                  <c:v>20.320000000000377</c:v>
                </c:pt>
                <c:pt idx="2033">
                  <c:v>20.330000000000378</c:v>
                </c:pt>
                <c:pt idx="2034">
                  <c:v>20.34000000000038</c:v>
                </c:pt>
                <c:pt idx="2035">
                  <c:v>20.350000000000382</c:v>
                </c:pt>
                <c:pt idx="2036">
                  <c:v>20.360000000000383</c:v>
                </c:pt>
                <c:pt idx="2037">
                  <c:v>20.370000000000385</c:v>
                </c:pt>
                <c:pt idx="2038">
                  <c:v>20.380000000000386</c:v>
                </c:pt>
                <c:pt idx="2039">
                  <c:v>20.390000000000388</c:v>
                </c:pt>
                <c:pt idx="2040">
                  <c:v>20.400000000000389</c:v>
                </c:pt>
                <c:pt idx="2041">
                  <c:v>20.410000000000391</c:v>
                </c:pt>
                <c:pt idx="2042">
                  <c:v>20.420000000000393</c:v>
                </c:pt>
                <c:pt idx="2043">
                  <c:v>20.430000000000394</c:v>
                </c:pt>
                <c:pt idx="2044">
                  <c:v>20.440000000000396</c:v>
                </c:pt>
                <c:pt idx="2045">
                  <c:v>20.450000000000397</c:v>
                </c:pt>
                <c:pt idx="2046">
                  <c:v>20.460000000000399</c:v>
                </c:pt>
                <c:pt idx="2047">
                  <c:v>20.4700000000004</c:v>
                </c:pt>
                <c:pt idx="2048">
                  <c:v>20.480000000000402</c:v>
                </c:pt>
                <c:pt idx="2049">
                  <c:v>20.490000000000403</c:v>
                </c:pt>
                <c:pt idx="2050">
                  <c:v>20.500000000000405</c:v>
                </c:pt>
                <c:pt idx="2051">
                  <c:v>20.510000000000407</c:v>
                </c:pt>
                <c:pt idx="2052">
                  <c:v>20.520000000000408</c:v>
                </c:pt>
                <c:pt idx="2053">
                  <c:v>20.53000000000041</c:v>
                </c:pt>
                <c:pt idx="2054">
                  <c:v>20.540000000000411</c:v>
                </c:pt>
                <c:pt idx="2055">
                  <c:v>20.550000000000413</c:v>
                </c:pt>
                <c:pt idx="2056">
                  <c:v>20.560000000000414</c:v>
                </c:pt>
                <c:pt idx="2057">
                  <c:v>20.570000000000416</c:v>
                </c:pt>
                <c:pt idx="2058">
                  <c:v>20.580000000000418</c:v>
                </c:pt>
                <c:pt idx="2059">
                  <c:v>20.590000000000419</c:v>
                </c:pt>
                <c:pt idx="2060">
                  <c:v>20.600000000000421</c:v>
                </c:pt>
                <c:pt idx="2061">
                  <c:v>20.610000000000422</c:v>
                </c:pt>
                <c:pt idx="2062">
                  <c:v>20.620000000000424</c:v>
                </c:pt>
                <c:pt idx="2063">
                  <c:v>20.630000000000425</c:v>
                </c:pt>
                <c:pt idx="2064">
                  <c:v>20.640000000000427</c:v>
                </c:pt>
                <c:pt idx="2065">
                  <c:v>20.650000000000428</c:v>
                </c:pt>
                <c:pt idx="2066">
                  <c:v>20.66000000000043</c:v>
                </c:pt>
                <c:pt idx="2067">
                  <c:v>20.670000000000432</c:v>
                </c:pt>
                <c:pt idx="2068">
                  <c:v>20.680000000000433</c:v>
                </c:pt>
                <c:pt idx="2069">
                  <c:v>20.690000000000435</c:v>
                </c:pt>
                <c:pt idx="2070">
                  <c:v>20.700000000000436</c:v>
                </c:pt>
                <c:pt idx="2071">
                  <c:v>20.710000000000438</c:v>
                </c:pt>
                <c:pt idx="2072">
                  <c:v>20.720000000000439</c:v>
                </c:pt>
                <c:pt idx="2073">
                  <c:v>20.730000000000441</c:v>
                </c:pt>
                <c:pt idx="2074">
                  <c:v>20.740000000000443</c:v>
                </c:pt>
                <c:pt idx="2075">
                  <c:v>20.750000000000444</c:v>
                </c:pt>
                <c:pt idx="2076">
                  <c:v>20.760000000000446</c:v>
                </c:pt>
                <c:pt idx="2077">
                  <c:v>20.770000000000447</c:v>
                </c:pt>
                <c:pt idx="2078">
                  <c:v>20.780000000000449</c:v>
                </c:pt>
                <c:pt idx="2079">
                  <c:v>20.79000000000045</c:v>
                </c:pt>
                <c:pt idx="2080">
                  <c:v>20.800000000000452</c:v>
                </c:pt>
                <c:pt idx="2081">
                  <c:v>20.810000000000453</c:v>
                </c:pt>
                <c:pt idx="2082">
                  <c:v>20.820000000000455</c:v>
                </c:pt>
                <c:pt idx="2083">
                  <c:v>20.830000000000457</c:v>
                </c:pt>
                <c:pt idx="2084">
                  <c:v>20.840000000000458</c:v>
                </c:pt>
                <c:pt idx="2085">
                  <c:v>20.85000000000046</c:v>
                </c:pt>
                <c:pt idx="2086">
                  <c:v>20.860000000000461</c:v>
                </c:pt>
                <c:pt idx="2087">
                  <c:v>20.870000000000463</c:v>
                </c:pt>
                <c:pt idx="2088">
                  <c:v>20.880000000000464</c:v>
                </c:pt>
                <c:pt idx="2089">
                  <c:v>20.890000000000466</c:v>
                </c:pt>
                <c:pt idx="2090">
                  <c:v>20.900000000000468</c:v>
                </c:pt>
                <c:pt idx="2091">
                  <c:v>20.910000000000469</c:v>
                </c:pt>
                <c:pt idx="2092">
                  <c:v>20.920000000000471</c:v>
                </c:pt>
                <c:pt idx="2093">
                  <c:v>20.930000000000472</c:v>
                </c:pt>
                <c:pt idx="2094">
                  <c:v>20.940000000000474</c:v>
                </c:pt>
                <c:pt idx="2095">
                  <c:v>20.950000000000475</c:v>
                </c:pt>
                <c:pt idx="2096">
                  <c:v>20.960000000000477</c:v>
                </c:pt>
                <c:pt idx="2097">
                  <c:v>20.970000000000478</c:v>
                </c:pt>
                <c:pt idx="2098">
                  <c:v>20.98000000000048</c:v>
                </c:pt>
                <c:pt idx="2099">
                  <c:v>20.990000000000482</c:v>
                </c:pt>
                <c:pt idx="2100">
                  <c:v>21.000000000000483</c:v>
                </c:pt>
                <c:pt idx="2101">
                  <c:v>21.010000000000485</c:v>
                </c:pt>
                <c:pt idx="2102">
                  <c:v>21.020000000000486</c:v>
                </c:pt>
                <c:pt idx="2103">
                  <c:v>21.030000000000488</c:v>
                </c:pt>
                <c:pt idx="2104">
                  <c:v>21.040000000000489</c:v>
                </c:pt>
                <c:pt idx="2105">
                  <c:v>21.050000000000491</c:v>
                </c:pt>
                <c:pt idx="2106">
                  <c:v>21.060000000000493</c:v>
                </c:pt>
                <c:pt idx="2107">
                  <c:v>21.070000000000494</c:v>
                </c:pt>
                <c:pt idx="2108">
                  <c:v>21.080000000000496</c:v>
                </c:pt>
                <c:pt idx="2109">
                  <c:v>21.090000000000497</c:v>
                </c:pt>
                <c:pt idx="2110">
                  <c:v>21.100000000000499</c:v>
                </c:pt>
                <c:pt idx="2111">
                  <c:v>21.1100000000005</c:v>
                </c:pt>
                <c:pt idx="2112">
                  <c:v>21.120000000000502</c:v>
                </c:pt>
                <c:pt idx="2113">
                  <c:v>21.130000000000503</c:v>
                </c:pt>
                <c:pt idx="2114">
                  <c:v>21.140000000000505</c:v>
                </c:pt>
                <c:pt idx="2115">
                  <c:v>21.150000000000507</c:v>
                </c:pt>
                <c:pt idx="2116">
                  <c:v>21.160000000000508</c:v>
                </c:pt>
                <c:pt idx="2117">
                  <c:v>21.17000000000051</c:v>
                </c:pt>
                <c:pt idx="2118">
                  <c:v>21.180000000000511</c:v>
                </c:pt>
                <c:pt idx="2119">
                  <c:v>21.190000000000513</c:v>
                </c:pt>
                <c:pt idx="2120">
                  <c:v>21.200000000000514</c:v>
                </c:pt>
                <c:pt idx="2121">
                  <c:v>21.210000000000516</c:v>
                </c:pt>
                <c:pt idx="2122">
                  <c:v>21.220000000000518</c:v>
                </c:pt>
                <c:pt idx="2123">
                  <c:v>21.230000000000519</c:v>
                </c:pt>
                <c:pt idx="2124">
                  <c:v>21.240000000000521</c:v>
                </c:pt>
                <c:pt idx="2125">
                  <c:v>21.250000000000522</c:v>
                </c:pt>
                <c:pt idx="2126">
                  <c:v>21.260000000000524</c:v>
                </c:pt>
                <c:pt idx="2127">
                  <c:v>21.270000000000525</c:v>
                </c:pt>
                <c:pt idx="2128">
                  <c:v>21.280000000000527</c:v>
                </c:pt>
                <c:pt idx="2129">
                  <c:v>21.290000000000529</c:v>
                </c:pt>
                <c:pt idx="2130">
                  <c:v>21.30000000000053</c:v>
                </c:pt>
                <c:pt idx="2131">
                  <c:v>21.310000000000532</c:v>
                </c:pt>
                <c:pt idx="2132">
                  <c:v>21.320000000000533</c:v>
                </c:pt>
                <c:pt idx="2133">
                  <c:v>21.330000000000535</c:v>
                </c:pt>
                <c:pt idx="2134">
                  <c:v>21.340000000000536</c:v>
                </c:pt>
                <c:pt idx="2135">
                  <c:v>21.350000000000538</c:v>
                </c:pt>
                <c:pt idx="2136">
                  <c:v>21.360000000000539</c:v>
                </c:pt>
                <c:pt idx="2137">
                  <c:v>21.370000000000541</c:v>
                </c:pt>
                <c:pt idx="2138">
                  <c:v>21.380000000000543</c:v>
                </c:pt>
                <c:pt idx="2139">
                  <c:v>21.390000000000544</c:v>
                </c:pt>
                <c:pt idx="2140">
                  <c:v>21.400000000000546</c:v>
                </c:pt>
                <c:pt idx="2141">
                  <c:v>21.410000000000547</c:v>
                </c:pt>
                <c:pt idx="2142">
                  <c:v>21.420000000000549</c:v>
                </c:pt>
                <c:pt idx="2143">
                  <c:v>21.43000000000055</c:v>
                </c:pt>
                <c:pt idx="2144">
                  <c:v>21.440000000000552</c:v>
                </c:pt>
                <c:pt idx="2145">
                  <c:v>21.450000000000554</c:v>
                </c:pt>
                <c:pt idx="2146">
                  <c:v>21.460000000000555</c:v>
                </c:pt>
                <c:pt idx="2147">
                  <c:v>21.470000000000557</c:v>
                </c:pt>
                <c:pt idx="2148">
                  <c:v>21.480000000000558</c:v>
                </c:pt>
                <c:pt idx="2149">
                  <c:v>21.49000000000056</c:v>
                </c:pt>
                <c:pt idx="2150">
                  <c:v>21.500000000000561</c:v>
                </c:pt>
                <c:pt idx="2151">
                  <c:v>21.510000000000563</c:v>
                </c:pt>
                <c:pt idx="2152">
                  <c:v>21.520000000000564</c:v>
                </c:pt>
                <c:pt idx="2153">
                  <c:v>21.530000000000566</c:v>
                </c:pt>
                <c:pt idx="2154">
                  <c:v>21.540000000000568</c:v>
                </c:pt>
                <c:pt idx="2155">
                  <c:v>21.550000000000569</c:v>
                </c:pt>
                <c:pt idx="2156">
                  <c:v>21.560000000000571</c:v>
                </c:pt>
                <c:pt idx="2157">
                  <c:v>21.570000000000572</c:v>
                </c:pt>
                <c:pt idx="2158">
                  <c:v>21.580000000000574</c:v>
                </c:pt>
                <c:pt idx="2159">
                  <c:v>21.590000000000575</c:v>
                </c:pt>
                <c:pt idx="2160">
                  <c:v>21.600000000000577</c:v>
                </c:pt>
                <c:pt idx="2161">
                  <c:v>21.610000000000579</c:v>
                </c:pt>
                <c:pt idx="2162">
                  <c:v>21.62000000000058</c:v>
                </c:pt>
                <c:pt idx="2163">
                  <c:v>21.630000000000582</c:v>
                </c:pt>
                <c:pt idx="2164">
                  <c:v>21.640000000000583</c:v>
                </c:pt>
                <c:pt idx="2165">
                  <c:v>21.650000000000585</c:v>
                </c:pt>
                <c:pt idx="2166">
                  <c:v>21.660000000000586</c:v>
                </c:pt>
                <c:pt idx="2167">
                  <c:v>21.670000000000588</c:v>
                </c:pt>
                <c:pt idx="2168">
                  <c:v>21.680000000000589</c:v>
                </c:pt>
                <c:pt idx="2169">
                  <c:v>21.690000000000591</c:v>
                </c:pt>
                <c:pt idx="2170">
                  <c:v>21.700000000000593</c:v>
                </c:pt>
                <c:pt idx="2171">
                  <c:v>21.710000000000594</c:v>
                </c:pt>
                <c:pt idx="2172">
                  <c:v>21.720000000000596</c:v>
                </c:pt>
                <c:pt idx="2173">
                  <c:v>21.730000000000597</c:v>
                </c:pt>
                <c:pt idx="2174">
                  <c:v>21.740000000000599</c:v>
                </c:pt>
                <c:pt idx="2175">
                  <c:v>21.7500000000006</c:v>
                </c:pt>
                <c:pt idx="2176">
                  <c:v>21.760000000000602</c:v>
                </c:pt>
                <c:pt idx="2177">
                  <c:v>21.770000000000604</c:v>
                </c:pt>
                <c:pt idx="2178">
                  <c:v>21.780000000000605</c:v>
                </c:pt>
                <c:pt idx="2179">
                  <c:v>21.790000000000607</c:v>
                </c:pt>
                <c:pt idx="2180">
                  <c:v>21.800000000000608</c:v>
                </c:pt>
                <c:pt idx="2181">
                  <c:v>21.81000000000061</c:v>
                </c:pt>
                <c:pt idx="2182">
                  <c:v>21.820000000000611</c:v>
                </c:pt>
                <c:pt idx="2183">
                  <c:v>21.830000000000613</c:v>
                </c:pt>
                <c:pt idx="2184">
                  <c:v>21.840000000000614</c:v>
                </c:pt>
                <c:pt idx="2185">
                  <c:v>21.850000000000616</c:v>
                </c:pt>
                <c:pt idx="2186">
                  <c:v>21.860000000000618</c:v>
                </c:pt>
                <c:pt idx="2187">
                  <c:v>21.870000000000619</c:v>
                </c:pt>
                <c:pt idx="2188">
                  <c:v>21.880000000000621</c:v>
                </c:pt>
                <c:pt idx="2189">
                  <c:v>21.890000000000622</c:v>
                </c:pt>
                <c:pt idx="2190">
                  <c:v>21.900000000000624</c:v>
                </c:pt>
                <c:pt idx="2191">
                  <c:v>21.910000000000625</c:v>
                </c:pt>
                <c:pt idx="2192">
                  <c:v>21.920000000000627</c:v>
                </c:pt>
                <c:pt idx="2193">
                  <c:v>21.930000000000629</c:v>
                </c:pt>
                <c:pt idx="2194">
                  <c:v>21.94000000000063</c:v>
                </c:pt>
                <c:pt idx="2195">
                  <c:v>21.950000000000632</c:v>
                </c:pt>
                <c:pt idx="2196">
                  <c:v>21.960000000000633</c:v>
                </c:pt>
                <c:pt idx="2197">
                  <c:v>21.970000000000635</c:v>
                </c:pt>
                <c:pt idx="2198">
                  <c:v>21.980000000000636</c:v>
                </c:pt>
                <c:pt idx="2199">
                  <c:v>21.990000000000638</c:v>
                </c:pt>
                <c:pt idx="2200">
                  <c:v>22.000000000000639</c:v>
                </c:pt>
                <c:pt idx="2201">
                  <c:v>22.010000000000641</c:v>
                </c:pt>
                <c:pt idx="2202">
                  <c:v>22.020000000000643</c:v>
                </c:pt>
                <c:pt idx="2203">
                  <c:v>22.030000000000644</c:v>
                </c:pt>
                <c:pt idx="2204">
                  <c:v>22.040000000000646</c:v>
                </c:pt>
                <c:pt idx="2205">
                  <c:v>22.050000000000647</c:v>
                </c:pt>
                <c:pt idx="2206">
                  <c:v>22.060000000000649</c:v>
                </c:pt>
                <c:pt idx="2207">
                  <c:v>22.07000000000065</c:v>
                </c:pt>
                <c:pt idx="2208">
                  <c:v>22.080000000000652</c:v>
                </c:pt>
                <c:pt idx="2209">
                  <c:v>22.090000000000654</c:v>
                </c:pt>
                <c:pt idx="2210">
                  <c:v>22.100000000000655</c:v>
                </c:pt>
                <c:pt idx="2211">
                  <c:v>22.110000000000657</c:v>
                </c:pt>
                <c:pt idx="2212">
                  <c:v>22.120000000000658</c:v>
                </c:pt>
                <c:pt idx="2213">
                  <c:v>22.13000000000066</c:v>
                </c:pt>
                <c:pt idx="2214">
                  <c:v>22.140000000000661</c:v>
                </c:pt>
                <c:pt idx="2215">
                  <c:v>22.150000000000663</c:v>
                </c:pt>
                <c:pt idx="2216">
                  <c:v>22.160000000000664</c:v>
                </c:pt>
                <c:pt idx="2217">
                  <c:v>22.170000000000666</c:v>
                </c:pt>
                <c:pt idx="2218">
                  <c:v>22.180000000000668</c:v>
                </c:pt>
                <c:pt idx="2219">
                  <c:v>22.190000000000669</c:v>
                </c:pt>
                <c:pt idx="2220">
                  <c:v>22.200000000000671</c:v>
                </c:pt>
                <c:pt idx="2221">
                  <c:v>22.210000000000672</c:v>
                </c:pt>
                <c:pt idx="2222">
                  <c:v>22.220000000000674</c:v>
                </c:pt>
                <c:pt idx="2223">
                  <c:v>22.230000000000675</c:v>
                </c:pt>
                <c:pt idx="2224">
                  <c:v>22.240000000000677</c:v>
                </c:pt>
                <c:pt idx="2225">
                  <c:v>22.250000000000679</c:v>
                </c:pt>
                <c:pt idx="2226">
                  <c:v>22.26000000000068</c:v>
                </c:pt>
                <c:pt idx="2227">
                  <c:v>22.270000000000682</c:v>
                </c:pt>
                <c:pt idx="2228">
                  <c:v>22.280000000000683</c:v>
                </c:pt>
                <c:pt idx="2229">
                  <c:v>22.290000000000685</c:v>
                </c:pt>
                <c:pt idx="2230">
                  <c:v>22.300000000000686</c:v>
                </c:pt>
                <c:pt idx="2231">
                  <c:v>22.310000000000688</c:v>
                </c:pt>
                <c:pt idx="2232">
                  <c:v>22.32000000000069</c:v>
                </c:pt>
                <c:pt idx="2233">
                  <c:v>22.330000000000691</c:v>
                </c:pt>
                <c:pt idx="2234">
                  <c:v>22.340000000000693</c:v>
                </c:pt>
                <c:pt idx="2235">
                  <c:v>22.350000000000694</c:v>
                </c:pt>
                <c:pt idx="2236">
                  <c:v>22.360000000000696</c:v>
                </c:pt>
                <c:pt idx="2237">
                  <c:v>22.370000000000697</c:v>
                </c:pt>
                <c:pt idx="2238">
                  <c:v>22.380000000000699</c:v>
                </c:pt>
                <c:pt idx="2239">
                  <c:v>22.3900000000007</c:v>
                </c:pt>
                <c:pt idx="2240">
                  <c:v>22.400000000000702</c:v>
                </c:pt>
                <c:pt idx="2241">
                  <c:v>22.410000000000704</c:v>
                </c:pt>
                <c:pt idx="2242">
                  <c:v>22.420000000000705</c:v>
                </c:pt>
                <c:pt idx="2243">
                  <c:v>22.430000000000707</c:v>
                </c:pt>
                <c:pt idx="2244">
                  <c:v>22.440000000000708</c:v>
                </c:pt>
                <c:pt idx="2245">
                  <c:v>22.45000000000071</c:v>
                </c:pt>
                <c:pt idx="2246">
                  <c:v>22.460000000000711</c:v>
                </c:pt>
                <c:pt idx="2247">
                  <c:v>22.470000000000713</c:v>
                </c:pt>
                <c:pt idx="2248">
                  <c:v>22.480000000000715</c:v>
                </c:pt>
                <c:pt idx="2249">
                  <c:v>22.490000000000716</c:v>
                </c:pt>
                <c:pt idx="2250">
                  <c:v>22.500000000000718</c:v>
                </c:pt>
                <c:pt idx="2251">
                  <c:v>22.510000000000719</c:v>
                </c:pt>
                <c:pt idx="2252">
                  <c:v>22.520000000000721</c:v>
                </c:pt>
                <c:pt idx="2253">
                  <c:v>22.530000000000722</c:v>
                </c:pt>
                <c:pt idx="2254">
                  <c:v>22.540000000000724</c:v>
                </c:pt>
                <c:pt idx="2255">
                  <c:v>22.550000000000725</c:v>
                </c:pt>
                <c:pt idx="2256">
                  <c:v>22.560000000000727</c:v>
                </c:pt>
                <c:pt idx="2257">
                  <c:v>22.570000000000729</c:v>
                </c:pt>
                <c:pt idx="2258">
                  <c:v>22.58000000000073</c:v>
                </c:pt>
                <c:pt idx="2259">
                  <c:v>22.590000000000732</c:v>
                </c:pt>
                <c:pt idx="2260">
                  <c:v>22.600000000000733</c:v>
                </c:pt>
                <c:pt idx="2261">
                  <c:v>22.610000000000735</c:v>
                </c:pt>
                <c:pt idx="2262">
                  <c:v>22.620000000000736</c:v>
                </c:pt>
                <c:pt idx="2263">
                  <c:v>22.630000000000738</c:v>
                </c:pt>
                <c:pt idx="2264">
                  <c:v>22.64000000000074</c:v>
                </c:pt>
                <c:pt idx="2265">
                  <c:v>22.650000000000741</c:v>
                </c:pt>
                <c:pt idx="2266">
                  <c:v>22.660000000000743</c:v>
                </c:pt>
                <c:pt idx="2267">
                  <c:v>22.670000000000744</c:v>
                </c:pt>
                <c:pt idx="2268">
                  <c:v>22.680000000000746</c:v>
                </c:pt>
                <c:pt idx="2269">
                  <c:v>22.690000000000747</c:v>
                </c:pt>
                <c:pt idx="2270">
                  <c:v>22.700000000000749</c:v>
                </c:pt>
                <c:pt idx="2271">
                  <c:v>22.71000000000075</c:v>
                </c:pt>
                <c:pt idx="2272">
                  <c:v>22.720000000000752</c:v>
                </c:pt>
                <c:pt idx="2273">
                  <c:v>22.730000000000754</c:v>
                </c:pt>
                <c:pt idx="2274">
                  <c:v>22.740000000000755</c:v>
                </c:pt>
                <c:pt idx="2275">
                  <c:v>22.750000000000757</c:v>
                </c:pt>
                <c:pt idx="2276">
                  <c:v>22.760000000000758</c:v>
                </c:pt>
                <c:pt idx="2277">
                  <c:v>22.77000000000076</c:v>
                </c:pt>
                <c:pt idx="2278">
                  <c:v>22.780000000000761</c:v>
                </c:pt>
                <c:pt idx="2279">
                  <c:v>22.790000000000763</c:v>
                </c:pt>
                <c:pt idx="2280">
                  <c:v>22.800000000000765</c:v>
                </c:pt>
                <c:pt idx="2281">
                  <c:v>22.810000000000766</c:v>
                </c:pt>
                <c:pt idx="2282">
                  <c:v>22.820000000000768</c:v>
                </c:pt>
                <c:pt idx="2283">
                  <c:v>22.830000000000769</c:v>
                </c:pt>
                <c:pt idx="2284">
                  <c:v>22.840000000000771</c:v>
                </c:pt>
                <c:pt idx="2285">
                  <c:v>22.850000000000772</c:v>
                </c:pt>
                <c:pt idx="2286">
                  <c:v>22.860000000000774</c:v>
                </c:pt>
                <c:pt idx="2287">
                  <c:v>22.870000000000775</c:v>
                </c:pt>
                <c:pt idx="2288">
                  <c:v>22.880000000000777</c:v>
                </c:pt>
                <c:pt idx="2289">
                  <c:v>22.890000000000779</c:v>
                </c:pt>
                <c:pt idx="2290">
                  <c:v>22.90000000000078</c:v>
                </c:pt>
                <c:pt idx="2291">
                  <c:v>22.910000000000782</c:v>
                </c:pt>
                <c:pt idx="2292">
                  <c:v>22.920000000000783</c:v>
                </c:pt>
                <c:pt idx="2293">
                  <c:v>22.930000000000785</c:v>
                </c:pt>
                <c:pt idx="2294">
                  <c:v>22.940000000000786</c:v>
                </c:pt>
                <c:pt idx="2295">
                  <c:v>22.950000000000788</c:v>
                </c:pt>
                <c:pt idx="2296">
                  <c:v>22.96000000000079</c:v>
                </c:pt>
                <c:pt idx="2297">
                  <c:v>22.970000000000791</c:v>
                </c:pt>
                <c:pt idx="2298">
                  <c:v>22.980000000000793</c:v>
                </c:pt>
                <c:pt idx="2299">
                  <c:v>22.990000000000794</c:v>
                </c:pt>
                <c:pt idx="2300">
                  <c:v>23.000000000000796</c:v>
                </c:pt>
                <c:pt idx="2301">
                  <c:v>23.010000000000797</c:v>
                </c:pt>
                <c:pt idx="2302">
                  <c:v>23.020000000000799</c:v>
                </c:pt>
                <c:pt idx="2303">
                  <c:v>23.0300000000008</c:v>
                </c:pt>
                <c:pt idx="2304">
                  <c:v>23.040000000000802</c:v>
                </c:pt>
                <c:pt idx="2305">
                  <c:v>23.050000000000804</c:v>
                </c:pt>
                <c:pt idx="2306">
                  <c:v>23.060000000000805</c:v>
                </c:pt>
                <c:pt idx="2307">
                  <c:v>23.070000000000807</c:v>
                </c:pt>
                <c:pt idx="2308">
                  <c:v>23.080000000000808</c:v>
                </c:pt>
                <c:pt idx="2309">
                  <c:v>23.09000000000081</c:v>
                </c:pt>
                <c:pt idx="2310">
                  <c:v>23.100000000000811</c:v>
                </c:pt>
                <c:pt idx="2311">
                  <c:v>23.110000000000813</c:v>
                </c:pt>
                <c:pt idx="2312">
                  <c:v>23.120000000000815</c:v>
                </c:pt>
                <c:pt idx="2313">
                  <c:v>23.130000000000816</c:v>
                </c:pt>
                <c:pt idx="2314">
                  <c:v>23.140000000000818</c:v>
                </c:pt>
                <c:pt idx="2315">
                  <c:v>23.150000000000819</c:v>
                </c:pt>
                <c:pt idx="2316">
                  <c:v>23.160000000000821</c:v>
                </c:pt>
                <c:pt idx="2317">
                  <c:v>23.170000000000822</c:v>
                </c:pt>
                <c:pt idx="2318">
                  <c:v>23.180000000000824</c:v>
                </c:pt>
                <c:pt idx="2319">
                  <c:v>23.190000000000826</c:v>
                </c:pt>
                <c:pt idx="2320">
                  <c:v>23.200000000000827</c:v>
                </c:pt>
                <c:pt idx="2321">
                  <c:v>23.210000000000829</c:v>
                </c:pt>
                <c:pt idx="2322">
                  <c:v>23.22000000000083</c:v>
                </c:pt>
                <c:pt idx="2323">
                  <c:v>23.230000000000832</c:v>
                </c:pt>
                <c:pt idx="2324">
                  <c:v>23.240000000000833</c:v>
                </c:pt>
                <c:pt idx="2325">
                  <c:v>23.250000000000835</c:v>
                </c:pt>
                <c:pt idx="2326">
                  <c:v>23.260000000000836</c:v>
                </c:pt>
                <c:pt idx="2327">
                  <c:v>23.270000000000838</c:v>
                </c:pt>
                <c:pt idx="2328">
                  <c:v>23.28000000000084</c:v>
                </c:pt>
                <c:pt idx="2329">
                  <c:v>23.290000000000841</c:v>
                </c:pt>
                <c:pt idx="2330">
                  <c:v>23.300000000000843</c:v>
                </c:pt>
                <c:pt idx="2331">
                  <c:v>23.310000000000844</c:v>
                </c:pt>
                <c:pt idx="2332">
                  <c:v>23.320000000000846</c:v>
                </c:pt>
                <c:pt idx="2333">
                  <c:v>23.330000000000847</c:v>
                </c:pt>
                <c:pt idx="2334">
                  <c:v>23.340000000000849</c:v>
                </c:pt>
                <c:pt idx="2335">
                  <c:v>23.350000000000851</c:v>
                </c:pt>
                <c:pt idx="2336">
                  <c:v>23.360000000000852</c:v>
                </c:pt>
                <c:pt idx="2337">
                  <c:v>23.370000000000854</c:v>
                </c:pt>
                <c:pt idx="2338">
                  <c:v>23.380000000000855</c:v>
                </c:pt>
                <c:pt idx="2339">
                  <c:v>23.390000000000857</c:v>
                </c:pt>
                <c:pt idx="2340">
                  <c:v>23.400000000000858</c:v>
                </c:pt>
                <c:pt idx="2341">
                  <c:v>23.41000000000086</c:v>
                </c:pt>
                <c:pt idx="2342">
                  <c:v>23.420000000000861</c:v>
                </c:pt>
                <c:pt idx="2343">
                  <c:v>23.430000000000863</c:v>
                </c:pt>
                <c:pt idx="2344">
                  <c:v>23.440000000000865</c:v>
                </c:pt>
                <c:pt idx="2345">
                  <c:v>23.450000000000866</c:v>
                </c:pt>
                <c:pt idx="2346">
                  <c:v>23.460000000000868</c:v>
                </c:pt>
                <c:pt idx="2347">
                  <c:v>23.470000000000869</c:v>
                </c:pt>
                <c:pt idx="2348">
                  <c:v>23.480000000000871</c:v>
                </c:pt>
                <c:pt idx="2349">
                  <c:v>23.490000000000872</c:v>
                </c:pt>
                <c:pt idx="2350">
                  <c:v>23.500000000000874</c:v>
                </c:pt>
                <c:pt idx="2351">
                  <c:v>23.510000000000876</c:v>
                </c:pt>
                <c:pt idx="2352">
                  <c:v>23.520000000000877</c:v>
                </c:pt>
                <c:pt idx="2353">
                  <c:v>23.530000000000879</c:v>
                </c:pt>
                <c:pt idx="2354">
                  <c:v>23.54000000000088</c:v>
                </c:pt>
                <c:pt idx="2355">
                  <c:v>23.550000000000882</c:v>
                </c:pt>
                <c:pt idx="2356">
                  <c:v>23.560000000000883</c:v>
                </c:pt>
                <c:pt idx="2357">
                  <c:v>23.570000000000885</c:v>
                </c:pt>
                <c:pt idx="2358">
                  <c:v>23.580000000000886</c:v>
                </c:pt>
                <c:pt idx="2359">
                  <c:v>23.590000000000888</c:v>
                </c:pt>
                <c:pt idx="2360">
                  <c:v>23.60000000000089</c:v>
                </c:pt>
                <c:pt idx="2361">
                  <c:v>23.610000000000891</c:v>
                </c:pt>
                <c:pt idx="2362">
                  <c:v>23.620000000000893</c:v>
                </c:pt>
                <c:pt idx="2363">
                  <c:v>23.630000000000894</c:v>
                </c:pt>
                <c:pt idx="2364">
                  <c:v>23.640000000000896</c:v>
                </c:pt>
                <c:pt idx="2365">
                  <c:v>23.650000000000897</c:v>
                </c:pt>
                <c:pt idx="2366">
                  <c:v>23.660000000000899</c:v>
                </c:pt>
                <c:pt idx="2367">
                  <c:v>23.670000000000901</c:v>
                </c:pt>
                <c:pt idx="2368">
                  <c:v>23.680000000000902</c:v>
                </c:pt>
                <c:pt idx="2369">
                  <c:v>23.690000000000904</c:v>
                </c:pt>
                <c:pt idx="2370">
                  <c:v>23.700000000000905</c:v>
                </c:pt>
                <c:pt idx="2371">
                  <c:v>23.710000000000907</c:v>
                </c:pt>
                <c:pt idx="2372">
                  <c:v>23.720000000000908</c:v>
                </c:pt>
                <c:pt idx="2373">
                  <c:v>23.73000000000091</c:v>
                </c:pt>
                <c:pt idx="2374">
                  <c:v>23.740000000000911</c:v>
                </c:pt>
                <c:pt idx="2375">
                  <c:v>23.750000000000913</c:v>
                </c:pt>
                <c:pt idx="2376">
                  <c:v>23.760000000000915</c:v>
                </c:pt>
                <c:pt idx="2377">
                  <c:v>23.770000000000916</c:v>
                </c:pt>
                <c:pt idx="2378">
                  <c:v>23.780000000000918</c:v>
                </c:pt>
                <c:pt idx="2379">
                  <c:v>23.790000000000919</c:v>
                </c:pt>
                <c:pt idx="2380">
                  <c:v>23.800000000000921</c:v>
                </c:pt>
                <c:pt idx="2381">
                  <c:v>23.810000000000922</c:v>
                </c:pt>
                <c:pt idx="2382">
                  <c:v>23.820000000000924</c:v>
                </c:pt>
                <c:pt idx="2383">
                  <c:v>23.830000000000926</c:v>
                </c:pt>
                <c:pt idx="2384">
                  <c:v>23.840000000000927</c:v>
                </c:pt>
                <c:pt idx="2385">
                  <c:v>23.850000000000929</c:v>
                </c:pt>
                <c:pt idx="2386">
                  <c:v>23.86000000000093</c:v>
                </c:pt>
                <c:pt idx="2387">
                  <c:v>23.870000000000932</c:v>
                </c:pt>
                <c:pt idx="2388">
                  <c:v>23.880000000000933</c:v>
                </c:pt>
                <c:pt idx="2389">
                  <c:v>23.890000000000935</c:v>
                </c:pt>
                <c:pt idx="2390">
                  <c:v>23.900000000000936</c:v>
                </c:pt>
                <c:pt idx="2391">
                  <c:v>23.910000000000938</c:v>
                </c:pt>
                <c:pt idx="2392">
                  <c:v>23.92000000000094</c:v>
                </c:pt>
                <c:pt idx="2393">
                  <c:v>23.930000000000941</c:v>
                </c:pt>
                <c:pt idx="2394">
                  <c:v>23.940000000000943</c:v>
                </c:pt>
                <c:pt idx="2395">
                  <c:v>23.950000000000944</c:v>
                </c:pt>
                <c:pt idx="2396">
                  <c:v>23.960000000000946</c:v>
                </c:pt>
                <c:pt idx="2397">
                  <c:v>23.970000000000947</c:v>
                </c:pt>
                <c:pt idx="2398">
                  <c:v>23.980000000000949</c:v>
                </c:pt>
                <c:pt idx="2399">
                  <c:v>23.990000000000951</c:v>
                </c:pt>
                <c:pt idx="2400">
                  <c:v>24.000000000000952</c:v>
                </c:pt>
                <c:pt idx="2401">
                  <c:v>24.010000000000954</c:v>
                </c:pt>
                <c:pt idx="2402">
                  <c:v>24.020000000000955</c:v>
                </c:pt>
                <c:pt idx="2403">
                  <c:v>24.030000000000957</c:v>
                </c:pt>
                <c:pt idx="2404">
                  <c:v>24.040000000000958</c:v>
                </c:pt>
                <c:pt idx="2405">
                  <c:v>24.05000000000096</c:v>
                </c:pt>
                <c:pt idx="2406">
                  <c:v>24.060000000000962</c:v>
                </c:pt>
                <c:pt idx="2407">
                  <c:v>24.070000000000963</c:v>
                </c:pt>
                <c:pt idx="2408">
                  <c:v>24.080000000000965</c:v>
                </c:pt>
                <c:pt idx="2409">
                  <c:v>24.090000000000966</c:v>
                </c:pt>
                <c:pt idx="2410">
                  <c:v>24.100000000000968</c:v>
                </c:pt>
                <c:pt idx="2411">
                  <c:v>24.110000000000969</c:v>
                </c:pt>
                <c:pt idx="2412">
                  <c:v>24.120000000000971</c:v>
                </c:pt>
                <c:pt idx="2413">
                  <c:v>24.130000000000972</c:v>
                </c:pt>
                <c:pt idx="2414">
                  <c:v>24.140000000000974</c:v>
                </c:pt>
                <c:pt idx="2415">
                  <c:v>24.150000000000976</c:v>
                </c:pt>
                <c:pt idx="2416">
                  <c:v>24.160000000000977</c:v>
                </c:pt>
                <c:pt idx="2417">
                  <c:v>24.170000000000979</c:v>
                </c:pt>
                <c:pt idx="2418">
                  <c:v>24.18000000000098</c:v>
                </c:pt>
                <c:pt idx="2419">
                  <c:v>24.190000000000982</c:v>
                </c:pt>
                <c:pt idx="2420">
                  <c:v>24.200000000000983</c:v>
                </c:pt>
                <c:pt idx="2421">
                  <c:v>24.210000000000985</c:v>
                </c:pt>
                <c:pt idx="2422">
                  <c:v>24.220000000000987</c:v>
                </c:pt>
                <c:pt idx="2423">
                  <c:v>24.230000000000988</c:v>
                </c:pt>
                <c:pt idx="2424">
                  <c:v>24.24000000000099</c:v>
                </c:pt>
                <c:pt idx="2425">
                  <c:v>24.250000000000991</c:v>
                </c:pt>
                <c:pt idx="2426">
                  <c:v>24.260000000000993</c:v>
                </c:pt>
                <c:pt idx="2427">
                  <c:v>24.270000000000994</c:v>
                </c:pt>
                <c:pt idx="2428">
                  <c:v>24.280000000000996</c:v>
                </c:pt>
                <c:pt idx="2429">
                  <c:v>24.290000000000997</c:v>
                </c:pt>
                <c:pt idx="2430">
                  <c:v>24.300000000000999</c:v>
                </c:pt>
                <c:pt idx="2431">
                  <c:v>24.310000000001001</c:v>
                </c:pt>
                <c:pt idx="2432">
                  <c:v>24.320000000001002</c:v>
                </c:pt>
                <c:pt idx="2433">
                  <c:v>24.330000000001004</c:v>
                </c:pt>
                <c:pt idx="2434">
                  <c:v>24.340000000001005</c:v>
                </c:pt>
                <c:pt idx="2435">
                  <c:v>24.350000000001007</c:v>
                </c:pt>
                <c:pt idx="2436">
                  <c:v>24.360000000001008</c:v>
                </c:pt>
                <c:pt idx="2437">
                  <c:v>24.37000000000101</c:v>
                </c:pt>
                <c:pt idx="2438">
                  <c:v>24.380000000001012</c:v>
                </c:pt>
                <c:pt idx="2439">
                  <c:v>24.390000000001013</c:v>
                </c:pt>
                <c:pt idx="2440">
                  <c:v>24.400000000001015</c:v>
                </c:pt>
                <c:pt idx="2441">
                  <c:v>24.410000000001016</c:v>
                </c:pt>
                <c:pt idx="2442">
                  <c:v>24.420000000001018</c:v>
                </c:pt>
                <c:pt idx="2443">
                  <c:v>24.430000000001019</c:v>
                </c:pt>
                <c:pt idx="2444">
                  <c:v>24.440000000001021</c:v>
                </c:pt>
                <c:pt idx="2445">
                  <c:v>24.450000000001022</c:v>
                </c:pt>
                <c:pt idx="2446">
                  <c:v>24.460000000001024</c:v>
                </c:pt>
                <c:pt idx="2447">
                  <c:v>24.470000000001026</c:v>
                </c:pt>
                <c:pt idx="2448">
                  <c:v>24.480000000001027</c:v>
                </c:pt>
                <c:pt idx="2449">
                  <c:v>24.490000000001029</c:v>
                </c:pt>
                <c:pt idx="2450">
                  <c:v>24.50000000000103</c:v>
                </c:pt>
                <c:pt idx="2451">
                  <c:v>24.510000000001032</c:v>
                </c:pt>
                <c:pt idx="2452">
                  <c:v>24.520000000001033</c:v>
                </c:pt>
                <c:pt idx="2453">
                  <c:v>24.530000000001035</c:v>
                </c:pt>
                <c:pt idx="2454">
                  <c:v>24.540000000001037</c:v>
                </c:pt>
                <c:pt idx="2455">
                  <c:v>24.550000000001038</c:v>
                </c:pt>
                <c:pt idx="2456">
                  <c:v>24.56000000000104</c:v>
                </c:pt>
                <c:pt idx="2457">
                  <c:v>24.570000000001041</c:v>
                </c:pt>
                <c:pt idx="2458">
                  <c:v>24.580000000001043</c:v>
                </c:pt>
                <c:pt idx="2459">
                  <c:v>24.590000000001044</c:v>
                </c:pt>
                <c:pt idx="2460">
                  <c:v>24.600000000001046</c:v>
                </c:pt>
                <c:pt idx="2461">
                  <c:v>24.610000000001047</c:v>
                </c:pt>
                <c:pt idx="2462">
                  <c:v>24.620000000001049</c:v>
                </c:pt>
                <c:pt idx="2463">
                  <c:v>24.630000000001051</c:v>
                </c:pt>
                <c:pt idx="2464">
                  <c:v>24.640000000001052</c:v>
                </c:pt>
                <c:pt idx="2465">
                  <c:v>24.650000000001054</c:v>
                </c:pt>
                <c:pt idx="2466">
                  <c:v>24.660000000001055</c:v>
                </c:pt>
                <c:pt idx="2467">
                  <c:v>24.670000000001057</c:v>
                </c:pt>
                <c:pt idx="2468">
                  <c:v>24.680000000001058</c:v>
                </c:pt>
                <c:pt idx="2469">
                  <c:v>24.69000000000106</c:v>
                </c:pt>
                <c:pt idx="2470">
                  <c:v>24.700000000001062</c:v>
                </c:pt>
                <c:pt idx="2471">
                  <c:v>24.710000000001063</c:v>
                </c:pt>
                <c:pt idx="2472">
                  <c:v>24.720000000001065</c:v>
                </c:pt>
                <c:pt idx="2473">
                  <c:v>24.730000000001066</c:v>
                </c:pt>
                <c:pt idx="2474">
                  <c:v>24.740000000001068</c:v>
                </c:pt>
                <c:pt idx="2475">
                  <c:v>24.750000000001069</c:v>
                </c:pt>
                <c:pt idx="2476">
                  <c:v>24.760000000001071</c:v>
                </c:pt>
                <c:pt idx="2477">
                  <c:v>24.770000000001072</c:v>
                </c:pt>
                <c:pt idx="2478">
                  <c:v>24.780000000001074</c:v>
                </c:pt>
                <c:pt idx="2479">
                  <c:v>24.790000000001076</c:v>
                </c:pt>
                <c:pt idx="2480">
                  <c:v>24.800000000001077</c:v>
                </c:pt>
                <c:pt idx="2481">
                  <c:v>24.810000000001079</c:v>
                </c:pt>
                <c:pt idx="2482">
                  <c:v>24.82000000000108</c:v>
                </c:pt>
                <c:pt idx="2483">
                  <c:v>24.830000000001082</c:v>
                </c:pt>
                <c:pt idx="2484">
                  <c:v>24.840000000001083</c:v>
                </c:pt>
                <c:pt idx="2485">
                  <c:v>24.850000000001085</c:v>
                </c:pt>
                <c:pt idx="2486">
                  <c:v>24.860000000001087</c:v>
                </c:pt>
                <c:pt idx="2487">
                  <c:v>24.870000000001088</c:v>
                </c:pt>
                <c:pt idx="2488">
                  <c:v>24.88000000000109</c:v>
                </c:pt>
                <c:pt idx="2489">
                  <c:v>24.890000000001091</c:v>
                </c:pt>
                <c:pt idx="2490">
                  <c:v>24.900000000001093</c:v>
                </c:pt>
                <c:pt idx="2491">
                  <c:v>24.910000000001094</c:v>
                </c:pt>
                <c:pt idx="2492">
                  <c:v>24.920000000001096</c:v>
                </c:pt>
                <c:pt idx="2493">
                  <c:v>24.930000000001098</c:v>
                </c:pt>
                <c:pt idx="2494">
                  <c:v>24.940000000001099</c:v>
                </c:pt>
                <c:pt idx="2495">
                  <c:v>24.950000000001101</c:v>
                </c:pt>
                <c:pt idx="2496">
                  <c:v>24.960000000001102</c:v>
                </c:pt>
                <c:pt idx="2497">
                  <c:v>24.970000000001104</c:v>
                </c:pt>
                <c:pt idx="2498">
                  <c:v>24.980000000001105</c:v>
                </c:pt>
                <c:pt idx="2499">
                  <c:v>24.990000000001107</c:v>
                </c:pt>
                <c:pt idx="2500">
                  <c:v>25.000000000001108</c:v>
                </c:pt>
                <c:pt idx="2501">
                  <c:v>25.01000000000111</c:v>
                </c:pt>
                <c:pt idx="2502">
                  <c:v>25.020000000001112</c:v>
                </c:pt>
                <c:pt idx="2503">
                  <c:v>25.030000000001113</c:v>
                </c:pt>
                <c:pt idx="2504">
                  <c:v>25.040000000001115</c:v>
                </c:pt>
                <c:pt idx="2505">
                  <c:v>25.050000000001116</c:v>
                </c:pt>
                <c:pt idx="2506">
                  <c:v>25.060000000001118</c:v>
                </c:pt>
                <c:pt idx="2507">
                  <c:v>25.070000000001119</c:v>
                </c:pt>
                <c:pt idx="2508">
                  <c:v>25.080000000001121</c:v>
                </c:pt>
                <c:pt idx="2509">
                  <c:v>25.090000000001123</c:v>
                </c:pt>
                <c:pt idx="2510">
                  <c:v>25.100000000001124</c:v>
                </c:pt>
                <c:pt idx="2511">
                  <c:v>25.110000000001126</c:v>
                </c:pt>
                <c:pt idx="2512">
                  <c:v>25.120000000001127</c:v>
                </c:pt>
                <c:pt idx="2513">
                  <c:v>25.130000000001129</c:v>
                </c:pt>
                <c:pt idx="2514">
                  <c:v>25.14000000000113</c:v>
                </c:pt>
                <c:pt idx="2515">
                  <c:v>25.150000000001132</c:v>
                </c:pt>
                <c:pt idx="2516">
                  <c:v>25.160000000001133</c:v>
                </c:pt>
                <c:pt idx="2517">
                  <c:v>25.170000000001135</c:v>
                </c:pt>
                <c:pt idx="2518">
                  <c:v>25.180000000001137</c:v>
                </c:pt>
                <c:pt idx="2519">
                  <c:v>25.190000000001138</c:v>
                </c:pt>
                <c:pt idx="2520">
                  <c:v>25.20000000000114</c:v>
                </c:pt>
                <c:pt idx="2521">
                  <c:v>25.210000000001141</c:v>
                </c:pt>
                <c:pt idx="2522">
                  <c:v>25.220000000001143</c:v>
                </c:pt>
                <c:pt idx="2523">
                  <c:v>25.230000000001144</c:v>
                </c:pt>
                <c:pt idx="2524">
                  <c:v>25.240000000001146</c:v>
                </c:pt>
                <c:pt idx="2525">
                  <c:v>25.250000000001148</c:v>
                </c:pt>
                <c:pt idx="2526">
                  <c:v>25.260000000001149</c:v>
                </c:pt>
                <c:pt idx="2527">
                  <c:v>25.270000000001151</c:v>
                </c:pt>
                <c:pt idx="2528">
                  <c:v>25.280000000001152</c:v>
                </c:pt>
                <c:pt idx="2529">
                  <c:v>25.290000000001154</c:v>
                </c:pt>
                <c:pt idx="2530">
                  <c:v>25.300000000001155</c:v>
                </c:pt>
                <c:pt idx="2531">
                  <c:v>25.310000000001157</c:v>
                </c:pt>
                <c:pt idx="2532">
                  <c:v>25.320000000001158</c:v>
                </c:pt>
                <c:pt idx="2533">
                  <c:v>25.33000000000116</c:v>
                </c:pt>
                <c:pt idx="2534">
                  <c:v>25.340000000001162</c:v>
                </c:pt>
                <c:pt idx="2535">
                  <c:v>25.350000000001163</c:v>
                </c:pt>
                <c:pt idx="2536">
                  <c:v>25.360000000001165</c:v>
                </c:pt>
                <c:pt idx="2537">
                  <c:v>25.370000000001166</c:v>
                </c:pt>
                <c:pt idx="2538">
                  <c:v>25.380000000001168</c:v>
                </c:pt>
                <c:pt idx="2539">
                  <c:v>25.390000000001169</c:v>
                </c:pt>
                <c:pt idx="2540">
                  <c:v>25.400000000001171</c:v>
                </c:pt>
                <c:pt idx="2541">
                  <c:v>25.410000000001173</c:v>
                </c:pt>
                <c:pt idx="2542">
                  <c:v>25.420000000001174</c:v>
                </c:pt>
                <c:pt idx="2543">
                  <c:v>25.430000000001176</c:v>
                </c:pt>
                <c:pt idx="2544">
                  <c:v>25.440000000001177</c:v>
                </c:pt>
                <c:pt idx="2545">
                  <c:v>25.450000000001179</c:v>
                </c:pt>
                <c:pt idx="2546">
                  <c:v>25.46000000000118</c:v>
                </c:pt>
                <c:pt idx="2547">
                  <c:v>25.470000000001182</c:v>
                </c:pt>
                <c:pt idx="2548">
                  <c:v>25.480000000001183</c:v>
                </c:pt>
                <c:pt idx="2549">
                  <c:v>25.490000000001185</c:v>
                </c:pt>
                <c:pt idx="2550">
                  <c:v>25.500000000001187</c:v>
                </c:pt>
                <c:pt idx="2551">
                  <c:v>25.510000000001188</c:v>
                </c:pt>
                <c:pt idx="2552">
                  <c:v>25.52000000000119</c:v>
                </c:pt>
                <c:pt idx="2553">
                  <c:v>25.530000000001191</c:v>
                </c:pt>
                <c:pt idx="2554">
                  <c:v>25.540000000001193</c:v>
                </c:pt>
                <c:pt idx="2555">
                  <c:v>25.550000000001194</c:v>
                </c:pt>
                <c:pt idx="2556">
                  <c:v>25.560000000001196</c:v>
                </c:pt>
                <c:pt idx="2557">
                  <c:v>25.570000000001198</c:v>
                </c:pt>
                <c:pt idx="2558">
                  <c:v>25.580000000001199</c:v>
                </c:pt>
                <c:pt idx="2559">
                  <c:v>25.590000000001201</c:v>
                </c:pt>
                <c:pt idx="2560">
                  <c:v>25.600000000001202</c:v>
                </c:pt>
                <c:pt idx="2561">
                  <c:v>25.610000000001204</c:v>
                </c:pt>
                <c:pt idx="2562">
                  <c:v>25.620000000001205</c:v>
                </c:pt>
                <c:pt idx="2563">
                  <c:v>25.630000000001207</c:v>
                </c:pt>
                <c:pt idx="2564">
                  <c:v>25.640000000001208</c:v>
                </c:pt>
                <c:pt idx="2565">
                  <c:v>25.65000000000121</c:v>
                </c:pt>
                <c:pt idx="2566">
                  <c:v>25.660000000001212</c:v>
                </c:pt>
                <c:pt idx="2567">
                  <c:v>25.670000000001213</c:v>
                </c:pt>
                <c:pt idx="2568">
                  <c:v>25.680000000001215</c:v>
                </c:pt>
                <c:pt idx="2569">
                  <c:v>25.690000000001216</c:v>
                </c:pt>
                <c:pt idx="2570">
                  <c:v>25.700000000001218</c:v>
                </c:pt>
                <c:pt idx="2571">
                  <c:v>25.710000000001219</c:v>
                </c:pt>
                <c:pt idx="2572">
                  <c:v>25.720000000001221</c:v>
                </c:pt>
                <c:pt idx="2573">
                  <c:v>25.730000000001223</c:v>
                </c:pt>
                <c:pt idx="2574">
                  <c:v>25.740000000001224</c:v>
                </c:pt>
                <c:pt idx="2575">
                  <c:v>25.750000000001226</c:v>
                </c:pt>
                <c:pt idx="2576">
                  <c:v>25.760000000001227</c:v>
                </c:pt>
                <c:pt idx="2577">
                  <c:v>25.770000000001229</c:v>
                </c:pt>
                <c:pt idx="2578">
                  <c:v>25.78000000000123</c:v>
                </c:pt>
                <c:pt idx="2579">
                  <c:v>25.790000000001232</c:v>
                </c:pt>
                <c:pt idx="2580">
                  <c:v>25.800000000001234</c:v>
                </c:pt>
                <c:pt idx="2581">
                  <c:v>25.810000000001235</c:v>
                </c:pt>
                <c:pt idx="2582">
                  <c:v>25.820000000001237</c:v>
                </c:pt>
                <c:pt idx="2583">
                  <c:v>25.830000000001238</c:v>
                </c:pt>
                <c:pt idx="2584">
                  <c:v>25.84000000000124</c:v>
                </c:pt>
                <c:pt idx="2585">
                  <c:v>25.850000000001241</c:v>
                </c:pt>
                <c:pt idx="2586">
                  <c:v>25.860000000001243</c:v>
                </c:pt>
                <c:pt idx="2587">
                  <c:v>25.870000000001244</c:v>
                </c:pt>
                <c:pt idx="2588">
                  <c:v>25.880000000001246</c:v>
                </c:pt>
                <c:pt idx="2589">
                  <c:v>25.890000000001248</c:v>
                </c:pt>
                <c:pt idx="2590">
                  <c:v>25.900000000001249</c:v>
                </c:pt>
                <c:pt idx="2591">
                  <c:v>25.910000000001251</c:v>
                </c:pt>
                <c:pt idx="2592">
                  <c:v>25.920000000001252</c:v>
                </c:pt>
                <c:pt idx="2593">
                  <c:v>25.930000000001254</c:v>
                </c:pt>
                <c:pt idx="2594">
                  <c:v>25.940000000001255</c:v>
                </c:pt>
                <c:pt idx="2595">
                  <c:v>25.950000000001257</c:v>
                </c:pt>
                <c:pt idx="2596">
                  <c:v>25.960000000001259</c:v>
                </c:pt>
                <c:pt idx="2597">
                  <c:v>25.97000000000126</c:v>
                </c:pt>
                <c:pt idx="2598">
                  <c:v>25.980000000001262</c:v>
                </c:pt>
                <c:pt idx="2599">
                  <c:v>25.990000000001263</c:v>
                </c:pt>
                <c:pt idx="2600">
                  <c:v>26.000000000001265</c:v>
                </c:pt>
                <c:pt idx="2601">
                  <c:v>26.010000000001266</c:v>
                </c:pt>
                <c:pt idx="2602">
                  <c:v>26.020000000001268</c:v>
                </c:pt>
                <c:pt idx="2603">
                  <c:v>26.030000000001269</c:v>
                </c:pt>
                <c:pt idx="2604">
                  <c:v>26.040000000001271</c:v>
                </c:pt>
                <c:pt idx="2605">
                  <c:v>26.050000000001273</c:v>
                </c:pt>
                <c:pt idx="2606">
                  <c:v>26.060000000001274</c:v>
                </c:pt>
                <c:pt idx="2607">
                  <c:v>26.070000000001276</c:v>
                </c:pt>
                <c:pt idx="2608">
                  <c:v>26.080000000001277</c:v>
                </c:pt>
                <c:pt idx="2609">
                  <c:v>26.090000000001279</c:v>
                </c:pt>
                <c:pt idx="2610">
                  <c:v>26.10000000000128</c:v>
                </c:pt>
                <c:pt idx="2611">
                  <c:v>26.110000000001282</c:v>
                </c:pt>
                <c:pt idx="2612">
                  <c:v>26.120000000001284</c:v>
                </c:pt>
                <c:pt idx="2613">
                  <c:v>26.130000000001285</c:v>
                </c:pt>
                <c:pt idx="2614">
                  <c:v>26.140000000001287</c:v>
                </c:pt>
                <c:pt idx="2615">
                  <c:v>26.150000000001288</c:v>
                </c:pt>
                <c:pt idx="2616">
                  <c:v>26.16000000000129</c:v>
                </c:pt>
                <c:pt idx="2617">
                  <c:v>26.170000000001291</c:v>
                </c:pt>
                <c:pt idx="2618">
                  <c:v>26.180000000001293</c:v>
                </c:pt>
                <c:pt idx="2619">
                  <c:v>26.190000000001294</c:v>
                </c:pt>
                <c:pt idx="2620">
                  <c:v>26.200000000001296</c:v>
                </c:pt>
                <c:pt idx="2621">
                  <c:v>26.210000000001298</c:v>
                </c:pt>
                <c:pt idx="2622">
                  <c:v>26.220000000001299</c:v>
                </c:pt>
                <c:pt idx="2623">
                  <c:v>26.230000000001301</c:v>
                </c:pt>
                <c:pt idx="2624">
                  <c:v>26.240000000001302</c:v>
                </c:pt>
                <c:pt idx="2625">
                  <c:v>26.250000000001304</c:v>
                </c:pt>
                <c:pt idx="2626">
                  <c:v>26.260000000001305</c:v>
                </c:pt>
                <c:pt idx="2627">
                  <c:v>26.270000000001307</c:v>
                </c:pt>
                <c:pt idx="2628">
                  <c:v>26.280000000001309</c:v>
                </c:pt>
                <c:pt idx="2629">
                  <c:v>26.29000000000131</c:v>
                </c:pt>
                <c:pt idx="2630">
                  <c:v>26.300000000001312</c:v>
                </c:pt>
                <c:pt idx="2631">
                  <c:v>26.310000000001313</c:v>
                </c:pt>
                <c:pt idx="2632">
                  <c:v>26.320000000001315</c:v>
                </c:pt>
                <c:pt idx="2633">
                  <c:v>26.330000000001316</c:v>
                </c:pt>
                <c:pt idx="2634">
                  <c:v>26.340000000001318</c:v>
                </c:pt>
                <c:pt idx="2635">
                  <c:v>26.350000000001319</c:v>
                </c:pt>
                <c:pt idx="2636">
                  <c:v>26.360000000001321</c:v>
                </c:pt>
                <c:pt idx="2637">
                  <c:v>26.370000000001323</c:v>
                </c:pt>
                <c:pt idx="2638">
                  <c:v>26.380000000001324</c:v>
                </c:pt>
                <c:pt idx="2639">
                  <c:v>26.390000000001326</c:v>
                </c:pt>
                <c:pt idx="2640">
                  <c:v>26.400000000001327</c:v>
                </c:pt>
                <c:pt idx="2641">
                  <c:v>26.410000000001329</c:v>
                </c:pt>
                <c:pt idx="2642">
                  <c:v>26.42000000000133</c:v>
                </c:pt>
                <c:pt idx="2643">
                  <c:v>26.430000000001332</c:v>
                </c:pt>
                <c:pt idx="2644">
                  <c:v>26.440000000001334</c:v>
                </c:pt>
                <c:pt idx="2645">
                  <c:v>26.450000000001335</c:v>
                </c:pt>
                <c:pt idx="2646">
                  <c:v>26.460000000001337</c:v>
                </c:pt>
                <c:pt idx="2647">
                  <c:v>26.470000000001338</c:v>
                </c:pt>
                <c:pt idx="2648">
                  <c:v>26.48000000000134</c:v>
                </c:pt>
                <c:pt idx="2649">
                  <c:v>26.490000000001341</c:v>
                </c:pt>
                <c:pt idx="2650">
                  <c:v>26.500000000001343</c:v>
                </c:pt>
                <c:pt idx="2651">
                  <c:v>26.510000000001344</c:v>
                </c:pt>
                <c:pt idx="2652">
                  <c:v>26.520000000001346</c:v>
                </c:pt>
                <c:pt idx="2653">
                  <c:v>26.530000000001348</c:v>
                </c:pt>
                <c:pt idx="2654">
                  <c:v>26.540000000001349</c:v>
                </c:pt>
                <c:pt idx="2655">
                  <c:v>26.550000000001351</c:v>
                </c:pt>
                <c:pt idx="2656">
                  <c:v>26.560000000001352</c:v>
                </c:pt>
                <c:pt idx="2657">
                  <c:v>26.570000000001354</c:v>
                </c:pt>
                <c:pt idx="2658">
                  <c:v>26.580000000001355</c:v>
                </c:pt>
                <c:pt idx="2659">
                  <c:v>26.590000000001357</c:v>
                </c:pt>
                <c:pt idx="2660">
                  <c:v>26.600000000001359</c:v>
                </c:pt>
                <c:pt idx="2661">
                  <c:v>26.61000000000136</c:v>
                </c:pt>
                <c:pt idx="2662">
                  <c:v>26.620000000001362</c:v>
                </c:pt>
                <c:pt idx="2663">
                  <c:v>26.630000000001363</c:v>
                </c:pt>
                <c:pt idx="2664">
                  <c:v>26.640000000001365</c:v>
                </c:pt>
                <c:pt idx="2665">
                  <c:v>26.650000000001366</c:v>
                </c:pt>
                <c:pt idx="2666">
                  <c:v>26.660000000001368</c:v>
                </c:pt>
                <c:pt idx="2667">
                  <c:v>26.67000000000137</c:v>
                </c:pt>
                <c:pt idx="2668">
                  <c:v>26.680000000001371</c:v>
                </c:pt>
                <c:pt idx="2669">
                  <c:v>26.690000000001373</c:v>
                </c:pt>
                <c:pt idx="2670">
                  <c:v>26.700000000001374</c:v>
                </c:pt>
                <c:pt idx="2671">
                  <c:v>26.710000000001376</c:v>
                </c:pt>
                <c:pt idx="2672">
                  <c:v>26.720000000001377</c:v>
                </c:pt>
                <c:pt idx="2673">
                  <c:v>26.730000000001379</c:v>
                </c:pt>
                <c:pt idx="2674">
                  <c:v>26.74000000000138</c:v>
                </c:pt>
                <c:pt idx="2675">
                  <c:v>26.750000000001382</c:v>
                </c:pt>
                <c:pt idx="2676">
                  <c:v>26.760000000001384</c:v>
                </c:pt>
                <c:pt idx="2677">
                  <c:v>26.770000000001385</c:v>
                </c:pt>
                <c:pt idx="2678">
                  <c:v>26.780000000001387</c:v>
                </c:pt>
                <c:pt idx="2679">
                  <c:v>26.790000000001388</c:v>
                </c:pt>
                <c:pt idx="2680">
                  <c:v>26.80000000000139</c:v>
                </c:pt>
                <c:pt idx="2681">
                  <c:v>26.810000000001391</c:v>
                </c:pt>
                <c:pt idx="2682">
                  <c:v>26.820000000001393</c:v>
                </c:pt>
                <c:pt idx="2683">
                  <c:v>26.830000000001395</c:v>
                </c:pt>
                <c:pt idx="2684">
                  <c:v>26.840000000001396</c:v>
                </c:pt>
                <c:pt idx="2685">
                  <c:v>26.850000000001398</c:v>
                </c:pt>
                <c:pt idx="2686">
                  <c:v>26.860000000001399</c:v>
                </c:pt>
                <c:pt idx="2687">
                  <c:v>26.870000000001401</c:v>
                </c:pt>
                <c:pt idx="2688">
                  <c:v>26.880000000001402</c:v>
                </c:pt>
                <c:pt idx="2689">
                  <c:v>26.890000000001404</c:v>
                </c:pt>
                <c:pt idx="2690">
                  <c:v>26.900000000001405</c:v>
                </c:pt>
                <c:pt idx="2691">
                  <c:v>26.910000000001407</c:v>
                </c:pt>
                <c:pt idx="2692">
                  <c:v>26.920000000001409</c:v>
                </c:pt>
                <c:pt idx="2693">
                  <c:v>26.93000000000141</c:v>
                </c:pt>
                <c:pt idx="2694">
                  <c:v>26.940000000001412</c:v>
                </c:pt>
                <c:pt idx="2695">
                  <c:v>26.950000000001413</c:v>
                </c:pt>
                <c:pt idx="2696">
                  <c:v>26.960000000001415</c:v>
                </c:pt>
                <c:pt idx="2697">
                  <c:v>26.970000000001416</c:v>
                </c:pt>
                <c:pt idx="2698">
                  <c:v>26.980000000001418</c:v>
                </c:pt>
                <c:pt idx="2699">
                  <c:v>26.99000000000142</c:v>
                </c:pt>
                <c:pt idx="2700">
                  <c:v>27.000000000001421</c:v>
                </c:pt>
                <c:pt idx="2701">
                  <c:v>27.010000000001423</c:v>
                </c:pt>
                <c:pt idx="2702">
                  <c:v>27.020000000001424</c:v>
                </c:pt>
                <c:pt idx="2703">
                  <c:v>27.030000000001426</c:v>
                </c:pt>
                <c:pt idx="2704">
                  <c:v>27.040000000001427</c:v>
                </c:pt>
                <c:pt idx="2705">
                  <c:v>27.050000000001429</c:v>
                </c:pt>
                <c:pt idx="2706">
                  <c:v>27.06000000000143</c:v>
                </c:pt>
                <c:pt idx="2707">
                  <c:v>27.070000000001432</c:v>
                </c:pt>
                <c:pt idx="2708">
                  <c:v>27.080000000001434</c:v>
                </c:pt>
                <c:pt idx="2709">
                  <c:v>27.090000000001435</c:v>
                </c:pt>
                <c:pt idx="2710">
                  <c:v>27.100000000001437</c:v>
                </c:pt>
                <c:pt idx="2711">
                  <c:v>27.110000000001438</c:v>
                </c:pt>
                <c:pt idx="2712">
                  <c:v>27.12000000000144</c:v>
                </c:pt>
                <c:pt idx="2713">
                  <c:v>27.130000000001441</c:v>
                </c:pt>
                <c:pt idx="2714">
                  <c:v>27.140000000001443</c:v>
                </c:pt>
                <c:pt idx="2715">
                  <c:v>27.150000000001445</c:v>
                </c:pt>
                <c:pt idx="2716">
                  <c:v>27.160000000001446</c:v>
                </c:pt>
                <c:pt idx="2717">
                  <c:v>27.170000000001448</c:v>
                </c:pt>
                <c:pt idx="2718">
                  <c:v>27.180000000001449</c:v>
                </c:pt>
                <c:pt idx="2719">
                  <c:v>27.190000000001451</c:v>
                </c:pt>
                <c:pt idx="2720">
                  <c:v>27.200000000001452</c:v>
                </c:pt>
                <c:pt idx="2721">
                  <c:v>27.210000000001454</c:v>
                </c:pt>
                <c:pt idx="2722">
                  <c:v>27.220000000001455</c:v>
                </c:pt>
                <c:pt idx="2723">
                  <c:v>27.230000000001457</c:v>
                </c:pt>
                <c:pt idx="2724">
                  <c:v>27.240000000001459</c:v>
                </c:pt>
                <c:pt idx="2725">
                  <c:v>27.25000000000146</c:v>
                </c:pt>
                <c:pt idx="2726">
                  <c:v>27.260000000001462</c:v>
                </c:pt>
                <c:pt idx="2727">
                  <c:v>27.270000000001463</c:v>
                </c:pt>
                <c:pt idx="2728">
                  <c:v>27.280000000001465</c:v>
                </c:pt>
                <c:pt idx="2729">
                  <c:v>27.290000000001466</c:v>
                </c:pt>
                <c:pt idx="2730">
                  <c:v>27.300000000001468</c:v>
                </c:pt>
                <c:pt idx="2731">
                  <c:v>27.31000000000147</c:v>
                </c:pt>
                <c:pt idx="2732">
                  <c:v>27.320000000001471</c:v>
                </c:pt>
                <c:pt idx="2733">
                  <c:v>27.330000000001473</c:v>
                </c:pt>
                <c:pt idx="2734">
                  <c:v>27.340000000001474</c:v>
                </c:pt>
                <c:pt idx="2735">
                  <c:v>27.350000000001476</c:v>
                </c:pt>
                <c:pt idx="2736">
                  <c:v>27.360000000001477</c:v>
                </c:pt>
                <c:pt idx="2737">
                  <c:v>27.370000000001479</c:v>
                </c:pt>
                <c:pt idx="2738">
                  <c:v>27.38000000000148</c:v>
                </c:pt>
                <c:pt idx="2739">
                  <c:v>27.390000000001482</c:v>
                </c:pt>
                <c:pt idx="2740">
                  <c:v>27.400000000001484</c:v>
                </c:pt>
                <c:pt idx="2741">
                  <c:v>27.410000000001485</c:v>
                </c:pt>
                <c:pt idx="2742">
                  <c:v>27.420000000001487</c:v>
                </c:pt>
                <c:pt idx="2743">
                  <c:v>27.430000000001488</c:v>
                </c:pt>
                <c:pt idx="2744">
                  <c:v>27.44000000000149</c:v>
                </c:pt>
                <c:pt idx="2745">
                  <c:v>27.450000000001491</c:v>
                </c:pt>
                <c:pt idx="2746">
                  <c:v>27.460000000001493</c:v>
                </c:pt>
                <c:pt idx="2747">
                  <c:v>27.470000000001495</c:v>
                </c:pt>
                <c:pt idx="2748">
                  <c:v>27.480000000001496</c:v>
                </c:pt>
                <c:pt idx="2749">
                  <c:v>27.490000000001498</c:v>
                </c:pt>
                <c:pt idx="2750">
                  <c:v>27.500000000001499</c:v>
                </c:pt>
                <c:pt idx="2751">
                  <c:v>27.510000000001501</c:v>
                </c:pt>
                <c:pt idx="2752">
                  <c:v>27.520000000001502</c:v>
                </c:pt>
                <c:pt idx="2753">
                  <c:v>27.530000000001504</c:v>
                </c:pt>
                <c:pt idx="2754">
                  <c:v>27.540000000001505</c:v>
                </c:pt>
                <c:pt idx="2755">
                  <c:v>27.550000000001507</c:v>
                </c:pt>
                <c:pt idx="2756">
                  <c:v>27.560000000001509</c:v>
                </c:pt>
                <c:pt idx="2757">
                  <c:v>27.57000000000151</c:v>
                </c:pt>
                <c:pt idx="2758">
                  <c:v>27.580000000001512</c:v>
                </c:pt>
                <c:pt idx="2759">
                  <c:v>27.590000000001513</c:v>
                </c:pt>
                <c:pt idx="2760">
                  <c:v>27.600000000001515</c:v>
                </c:pt>
                <c:pt idx="2761">
                  <c:v>27.610000000001516</c:v>
                </c:pt>
                <c:pt idx="2762">
                  <c:v>27.620000000001518</c:v>
                </c:pt>
                <c:pt idx="2763">
                  <c:v>27.63000000000152</c:v>
                </c:pt>
                <c:pt idx="2764">
                  <c:v>27.640000000001521</c:v>
                </c:pt>
                <c:pt idx="2765">
                  <c:v>27.650000000001523</c:v>
                </c:pt>
                <c:pt idx="2766">
                  <c:v>27.660000000001524</c:v>
                </c:pt>
                <c:pt idx="2767">
                  <c:v>27.670000000001526</c:v>
                </c:pt>
                <c:pt idx="2768">
                  <c:v>27.680000000001527</c:v>
                </c:pt>
                <c:pt idx="2769">
                  <c:v>27.690000000001529</c:v>
                </c:pt>
                <c:pt idx="2770">
                  <c:v>27.700000000001531</c:v>
                </c:pt>
                <c:pt idx="2771">
                  <c:v>27.710000000001532</c:v>
                </c:pt>
                <c:pt idx="2772">
                  <c:v>27.720000000001534</c:v>
                </c:pt>
                <c:pt idx="2773">
                  <c:v>27.730000000001535</c:v>
                </c:pt>
                <c:pt idx="2774">
                  <c:v>27.740000000001537</c:v>
                </c:pt>
                <c:pt idx="2775">
                  <c:v>27.750000000001538</c:v>
                </c:pt>
                <c:pt idx="2776">
                  <c:v>27.76000000000154</c:v>
                </c:pt>
                <c:pt idx="2777">
                  <c:v>27.770000000001541</c:v>
                </c:pt>
                <c:pt idx="2778">
                  <c:v>27.780000000001543</c:v>
                </c:pt>
                <c:pt idx="2779">
                  <c:v>27.790000000001545</c:v>
                </c:pt>
                <c:pt idx="2780">
                  <c:v>27.800000000001546</c:v>
                </c:pt>
                <c:pt idx="2781">
                  <c:v>27.810000000001548</c:v>
                </c:pt>
                <c:pt idx="2782">
                  <c:v>27.820000000001549</c:v>
                </c:pt>
                <c:pt idx="2783">
                  <c:v>27.830000000001551</c:v>
                </c:pt>
                <c:pt idx="2784">
                  <c:v>27.840000000001552</c:v>
                </c:pt>
                <c:pt idx="2785">
                  <c:v>27.850000000001554</c:v>
                </c:pt>
                <c:pt idx="2786">
                  <c:v>27.860000000001556</c:v>
                </c:pt>
                <c:pt idx="2787">
                  <c:v>27.870000000001557</c:v>
                </c:pt>
                <c:pt idx="2788">
                  <c:v>27.880000000001559</c:v>
                </c:pt>
                <c:pt idx="2789">
                  <c:v>27.89000000000156</c:v>
                </c:pt>
                <c:pt idx="2790">
                  <c:v>27.900000000001562</c:v>
                </c:pt>
                <c:pt idx="2791">
                  <c:v>27.910000000001563</c:v>
                </c:pt>
                <c:pt idx="2792">
                  <c:v>27.920000000001565</c:v>
                </c:pt>
                <c:pt idx="2793">
                  <c:v>27.930000000001566</c:v>
                </c:pt>
                <c:pt idx="2794">
                  <c:v>27.940000000001568</c:v>
                </c:pt>
                <c:pt idx="2795">
                  <c:v>27.95000000000157</c:v>
                </c:pt>
                <c:pt idx="2796">
                  <c:v>27.960000000001571</c:v>
                </c:pt>
                <c:pt idx="2797">
                  <c:v>27.970000000001573</c:v>
                </c:pt>
                <c:pt idx="2798">
                  <c:v>27.980000000001574</c:v>
                </c:pt>
                <c:pt idx="2799">
                  <c:v>27.990000000001576</c:v>
                </c:pt>
                <c:pt idx="2800">
                  <c:v>28.000000000001577</c:v>
                </c:pt>
                <c:pt idx="2801">
                  <c:v>28.010000000001579</c:v>
                </c:pt>
                <c:pt idx="2802">
                  <c:v>28.020000000001581</c:v>
                </c:pt>
                <c:pt idx="2803">
                  <c:v>28.030000000001582</c:v>
                </c:pt>
                <c:pt idx="2804">
                  <c:v>28.040000000001584</c:v>
                </c:pt>
                <c:pt idx="2805">
                  <c:v>28.050000000001585</c:v>
                </c:pt>
                <c:pt idx="2806">
                  <c:v>28.060000000001587</c:v>
                </c:pt>
                <c:pt idx="2807">
                  <c:v>28.070000000001588</c:v>
                </c:pt>
                <c:pt idx="2808">
                  <c:v>28.08000000000159</c:v>
                </c:pt>
                <c:pt idx="2809">
                  <c:v>28.090000000001591</c:v>
                </c:pt>
                <c:pt idx="2810">
                  <c:v>28.100000000001593</c:v>
                </c:pt>
                <c:pt idx="2811">
                  <c:v>28.110000000001595</c:v>
                </c:pt>
                <c:pt idx="2812">
                  <c:v>28.120000000001596</c:v>
                </c:pt>
                <c:pt idx="2813">
                  <c:v>28.130000000001598</c:v>
                </c:pt>
                <c:pt idx="2814">
                  <c:v>28.140000000001599</c:v>
                </c:pt>
                <c:pt idx="2815">
                  <c:v>28.150000000001601</c:v>
                </c:pt>
                <c:pt idx="2816">
                  <c:v>28.160000000001602</c:v>
                </c:pt>
                <c:pt idx="2817">
                  <c:v>28.170000000001604</c:v>
                </c:pt>
                <c:pt idx="2818">
                  <c:v>28.180000000001606</c:v>
                </c:pt>
                <c:pt idx="2819">
                  <c:v>28.190000000001607</c:v>
                </c:pt>
                <c:pt idx="2820">
                  <c:v>28.200000000001609</c:v>
                </c:pt>
                <c:pt idx="2821">
                  <c:v>28.21000000000161</c:v>
                </c:pt>
                <c:pt idx="2822">
                  <c:v>28.220000000001612</c:v>
                </c:pt>
                <c:pt idx="2823">
                  <c:v>28.230000000001613</c:v>
                </c:pt>
                <c:pt idx="2824">
                  <c:v>28.240000000001615</c:v>
                </c:pt>
                <c:pt idx="2825">
                  <c:v>28.250000000001616</c:v>
                </c:pt>
                <c:pt idx="2826">
                  <c:v>28.260000000001618</c:v>
                </c:pt>
                <c:pt idx="2827">
                  <c:v>28.27000000000162</c:v>
                </c:pt>
                <c:pt idx="2828">
                  <c:v>28.280000000001621</c:v>
                </c:pt>
                <c:pt idx="2829">
                  <c:v>28.290000000001623</c:v>
                </c:pt>
                <c:pt idx="2830">
                  <c:v>28.300000000001624</c:v>
                </c:pt>
                <c:pt idx="2831">
                  <c:v>28.310000000001626</c:v>
                </c:pt>
                <c:pt idx="2832">
                  <c:v>28.320000000001627</c:v>
                </c:pt>
                <c:pt idx="2833">
                  <c:v>28.330000000001629</c:v>
                </c:pt>
                <c:pt idx="2834">
                  <c:v>28.340000000001631</c:v>
                </c:pt>
                <c:pt idx="2835">
                  <c:v>28.350000000001632</c:v>
                </c:pt>
                <c:pt idx="2836">
                  <c:v>28.360000000001634</c:v>
                </c:pt>
                <c:pt idx="2837">
                  <c:v>28.370000000001635</c:v>
                </c:pt>
                <c:pt idx="2838">
                  <c:v>28.380000000001637</c:v>
                </c:pt>
                <c:pt idx="2839">
                  <c:v>28.390000000001638</c:v>
                </c:pt>
                <c:pt idx="2840">
                  <c:v>28.40000000000164</c:v>
                </c:pt>
                <c:pt idx="2841">
                  <c:v>28.410000000001641</c:v>
                </c:pt>
                <c:pt idx="2842">
                  <c:v>28.420000000001643</c:v>
                </c:pt>
                <c:pt idx="2843">
                  <c:v>28.430000000001645</c:v>
                </c:pt>
                <c:pt idx="2844">
                  <c:v>28.440000000001646</c:v>
                </c:pt>
                <c:pt idx="2845">
                  <c:v>28.450000000001648</c:v>
                </c:pt>
                <c:pt idx="2846">
                  <c:v>28.460000000001649</c:v>
                </c:pt>
                <c:pt idx="2847">
                  <c:v>28.470000000001651</c:v>
                </c:pt>
                <c:pt idx="2848">
                  <c:v>28.480000000001652</c:v>
                </c:pt>
                <c:pt idx="2849">
                  <c:v>28.490000000001654</c:v>
                </c:pt>
                <c:pt idx="2850">
                  <c:v>28.500000000001656</c:v>
                </c:pt>
                <c:pt idx="2851">
                  <c:v>28.510000000001657</c:v>
                </c:pt>
                <c:pt idx="2852">
                  <c:v>28.520000000001659</c:v>
                </c:pt>
                <c:pt idx="2853">
                  <c:v>28.53000000000166</c:v>
                </c:pt>
                <c:pt idx="2854">
                  <c:v>28.540000000001662</c:v>
                </c:pt>
                <c:pt idx="2855">
                  <c:v>28.550000000001663</c:v>
                </c:pt>
                <c:pt idx="2856">
                  <c:v>28.560000000001665</c:v>
                </c:pt>
                <c:pt idx="2857">
                  <c:v>28.570000000001667</c:v>
                </c:pt>
                <c:pt idx="2858">
                  <c:v>28.580000000001668</c:v>
                </c:pt>
                <c:pt idx="2859">
                  <c:v>28.59000000000167</c:v>
                </c:pt>
                <c:pt idx="2860">
                  <c:v>28.600000000001671</c:v>
                </c:pt>
                <c:pt idx="2861">
                  <c:v>28.610000000001673</c:v>
                </c:pt>
                <c:pt idx="2862">
                  <c:v>28.620000000001674</c:v>
                </c:pt>
                <c:pt idx="2863">
                  <c:v>28.630000000001676</c:v>
                </c:pt>
                <c:pt idx="2864">
                  <c:v>28.640000000001677</c:v>
                </c:pt>
                <c:pt idx="2865">
                  <c:v>28.650000000001679</c:v>
                </c:pt>
                <c:pt idx="2866">
                  <c:v>28.660000000001681</c:v>
                </c:pt>
                <c:pt idx="2867">
                  <c:v>28.670000000001682</c:v>
                </c:pt>
                <c:pt idx="2868">
                  <c:v>28.680000000001684</c:v>
                </c:pt>
                <c:pt idx="2869">
                  <c:v>28.690000000001685</c:v>
                </c:pt>
                <c:pt idx="2870">
                  <c:v>28.700000000001687</c:v>
                </c:pt>
                <c:pt idx="2871">
                  <c:v>28.710000000001688</c:v>
                </c:pt>
                <c:pt idx="2872">
                  <c:v>28.72000000000169</c:v>
                </c:pt>
                <c:pt idx="2873">
                  <c:v>28.730000000001692</c:v>
                </c:pt>
                <c:pt idx="2874">
                  <c:v>28.740000000001693</c:v>
                </c:pt>
                <c:pt idx="2875">
                  <c:v>28.750000000001695</c:v>
                </c:pt>
                <c:pt idx="2876">
                  <c:v>28.760000000001696</c:v>
                </c:pt>
                <c:pt idx="2877">
                  <c:v>28.770000000001698</c:v>
                </c:pt>
                <c:pt idx="2878">
                  <c:v>28.780000000001699</c:v>
                </c:pt>
                <c:pt idx="2879">
                  <c:v>28.790000000001701</c:v>
                </c:pt>
                <c:pt idx="2880">
                  <c:v>28.800000000001702</c:v>
                </c:pt>
                <c:pt idx="2881">
                  <c:v>28.810000000001704</c:v>
                </c:pt>
                <c:pt idx="2882">
                  <c:v>28.820000000001706</c:v>
                </c:pt>
                <c:pt idx="2883">
                  <c:v>28.830000000001707</c:v>
                </c:pt>
                <c:pt idx="2884">
                  <c:v>28.840000000001709</c:v>
                </c:pt>
                <c:pt idx="2885">
                  <c:v>28.85000000000171</c:v>
                </c:pt>
                <c:pt idx="2886">
                  <c:v>28.860000000001712</c:v>
                </c:pt>
                <c:pt idx="2887">
                  <c:v>28.870000000001713</c:v>
                </c:pt>
                <c:pt idx="2888">
                  <c:v>28.880000000001715</c:v>
                </c:pt>
                <c:pt idx="2889">
                  <c:v>28.890000000001717</c:v>
                </c:pt>
                <c:pt idx="2890">
                  <c:v>28.900000000001718</c:v>
                </c:pt>
                <c:pt idx="2891">
                  <c:v>28.91000000000172</c:v>
                </c:pt>
                <c:pt idx="2892">
                  <c:v>28.920000000001721</c:v>
                </c:pt>
                <c:pt idx="2893">
                  <c:v>28.930000000001723</c:v>
                </c:pt>
                <c:pt idx="2894">
                  <c:v>28.940000000001724</c:v>
                </c:pt>
                <c:pt idx="2895">
                  <c:v>28.950000000001726</c:v>
                </c:pt>
                <c:pt idx="2896">
                  <c:v>28.960000000001727</c:v>
                </c:pt>
                <c:pt idx="2897">
                  <c:v>28.970000000001729</c:v>
                </c:pt>
                <c:pt idx="2898">
                  <c:v>28.980000000001731</c:v>
                </c:pt>
                <c:pt idx="2899">
                  <c:v>28.990000000001732</c:v>
                </c:pt>
                <c:pt idx="2900">
                  <c:v>29.000000000001734</c:v>
                </c:pt>
                <c:pt idx="2901">
                  <c:v>29.010000000001735</c:v>
                </c:pt>
                <c:pt idx="2902">
                  <c:v>29.020000000001737</c:v>
                </c:pt>
                <c:pt idx="2903">
                  <c:v>29.030000000001738</c:v>
                </c:pt>
                <c:pt idx="2904">
                  <c:v>29.04000000000174</c:v>
                </c:pt>
                <c:pt idx="2905">
                  <c:v>29.050000000001742</c:v>
                </c:pt>
                <c:pt idx="2906">
                  <c:v>29.060000000001743</c:v>
                </c:pt>
                <c:pt idx="2907">
                  <c:v>29.070000000001745</c:v>
                </c:pt>
                <c:pt idx="2908">
                  <c:v>29.080000000001746</c:v>
                </c:pt>
                <c:pt idx="2909">
                  <c:v>29.090000000001748</c:v>
                </c:pt>
                <c:pt idx="2910">
                  <c:v>29.100000000001749</c:v>
                </c:pt>
                <c:pt idx="2911">
                  <c:v>29.110000000001751</c:v>
                </c:pt>
                <c:pt idx="2912">
                  <c:v>29.120000000001752</c:v>
                </c:pt>
                <c:pt idx="2913">
                  <c:v>29.130000000001754</c:v>
                </c:pt>
                <c:pt idx="2914">
                  <c:v>29.140000000001756</c:v>
                </c:pt>
                <c:pt idx="2915">
                  <c:v>29.150000000001757</c:v>
                </c:pt>
                <c:pt idx="2916">
                  <c:v>29.160000000001759</c:v>
                </c:pt>
                <c:pt idx="2917">
                  <c:v>29.17000000000176</c:v>
                </c:pt>
                <c:pt idx="2918">
                  <c:v>29.180000000001762</c:v>
                </c:pt>
                <c:pt idx="2919">
                  <c:v>29.190000000001763</c:v>
                </c:pt>
                <c:pt idx="2920">
                  <c:v>29.200000000001765</c:v>
                </c:pt>
                <c:pt idx="2921">
                  <c:v>29.210000000001767</c:v>
                </c:pt>
                <c:pt idx="2922">
                  <c:v>29.220000000001768</c:v>
                </c:pt>
                <c:pt idx="2923">
                  <c:v>29.23000000000177</c:v>
                </c:pt>
                <c:pt idx="2924">
                  <c:v>29.240000000001771</c:v>
                </c:pt>
                <c:pt idx="2925">
                  <c:v>29.250000000001773</c:v>
                </c:pt>
                <c:pt idx="2926">
                  <c:v>29.260000000001774</c:v>
                </c:pt>
                <c:pt idx="2927">
                  <c:v>29.270000000001776</c:v>
                </c:pt>
                <c:pt idx="2928">
                  <c:v>29.280000000001777</c:v>
                </c:pt>
                <c:pt idx="2929">
                  <c:v>29.290000000001779</c:v>
                </c:pt>
                <c:pt idx="2930">
                  <c:v>29.300000000001781</c:v>
                </c:pt>
                <c:pt idx="2931">
                  <c:v>29.310000000001782</c:v>
                </c:pt>
                <c:pt idx="2932">
                  <c:v>29.320000000001784</c:v>
                </c:pt>
                <c:pt idx="2933">
                  <c:v>29.330000000001785</c:v>
                </c:pt>
                <c:pt idx="2934">
                  <c:v>29.340000000001787</c:v>
                </c:pt>
                <c:pt idx="2935">
                  <c:v>29.350000000001788</c:v>
                </c:pt>
                <c:pt idx="2936">
                  <c:v>29.36000000000179</c:v>
                </c:pt>
                <c:pt idx="2937">
                  <c:v>29.370000000001792</c:v>
                </c:pt>
                <c:pt idx="2938">
                  <c:v>29.380000000001793</c:v>
                </c:pt>
                <c:pt idx="2939">
                  <c:v>29.390000000001795</c:v>
                </c:pt>
                <c:pt idx="2940">
                  <c:v>29.400000000001796</c:v>
                </c:pt>
                <c:pt idx="2941">
                  <c:v>29.410000000001798</c:v>
                </c:pt>
                <c:pt idx="2942">
                  <c:v>29.420000000001799</c:v>
                </c:pt>
                <c:pt idx="2943">
                  <c:v>29.430000000001801</c:v>
                </c:pt>
                <c:pt idx="2944">
                  <c:v>29.440000000001803</c:v>
                </c:pt>
                <c:pt idx="2945">
                  <c:v>29.450000000001804</c:v>
                </c:pt>
                <c:pt idx="2946">
                  <c:v>29.460000000001806</c:v>
                </c:pt>
                <c:pt idx="2947">
                  <c:v>29.470000000001807</c:v>
                </c:pt>
                <c:pt idx="2948">
                  <c:v>29.480000000001809</c:v>
                </c:pt>
                <c:pt idx="2949">
                  <c:v>29.49000000000181</c:v>
                </c:pt>
                <c:pt idx="2950">
                  <c:v>29.500000000001812</c:v>
                </c:pt>
                <c:pt idx="2951">
                  <c:v>29.510000000001813</c:v>
                </c:pt>
                <c:pt idx="2952">
                  <c:v>29.520000000001815</c:v>
                </c:pt>
                <c:pt idx="2953">
                  <c:v>29.530000000001817</c:v>
                </c:pt>
                <c:pt idx="2954">
                  <c:v>29.540000000001818</c:v>
                </c:pt>
                <c:pt idx="2955">
                  <c:v>29.55000000000182</c:v>
                </c:pt>
                <c:pt idx="2956">
                  <c:v>29.560000000001821</c:v>
                </c:pt>
                <c:pt idx="2957">
                  <c:v>29.570000000001823</c:v>
                </c:pt>
                <c:pt idx="2958">
                  <c:v>29.580000000001824</c:v>
                </c:pt>
                <c:pt idx="2959">
                  <c:v>29.590000000001826</c:v>
                </c:pt>
                <c:pt idx="2960">
                  <c:v>29.600000000001828</c:v>
                </c:pt>
                <c:pt idx="2961">
                  <c:v>29.610000000001829</c:v>
                </c:pt>
                <c:pt idx="2962">
                  <c:v>29.620000000001831</c:v>
                </c:pt>
                <c:pt idx="2963">
                  <c:v>29.630000000001832</c:v>
                </c:pt>
                <c:pt idx="2964">
                  <c:v>29.640000000001834</c:v>
                </c:pt>
                <c:pt idx="2965">
                  <c:v>29.650000000001835</c:v>
                </c:pt>
                <c:pt idx="2966">
                  <c:v>29.660000000001837</c:v>
                </c:pt>
                <c:pt idx="2967">
                  <c:v>29.670000000001838</c:v>
                </c:pt>
                <c:pt idx="2968">
                  <c:v>29.68000000000184</c:v>
                </c:pt>
                <c:pt idx="2969">
                  <c:v>29.690000000001842</c:v>
                </c:pt>
                <c:pt idx="2970">
                  <c:v>29.700000000001843</c:v>
                </c:pt>
                <c:pt idx="2971">
                  <c:v>29.710000000001845</c:v>
                </c:pt>
                <c:pt idx="2972">
                  <c:v>29.720000000001846</c:v>
                </c:pt>
                <c:pt idx="2973">
                  <c:v>29.730000000001848</c:v>
                </c:pt>
                <c:pt idx="2974">
                  <c:v>29.740000000001849</c:v>
                </c:pt>
                <c:pt idx="2975">
                  <c:v>29.750000000001851</c:v>
                </c:pt>
                <c:pt idx="2976">
                  <c:v>29.760000000001853</c:v>
                </c:pt>
                <c:pt idx="2977">
                  <c:v>29.770000000001854</c:v>
                </c:pt>
                <c:pt idx="2978">
                  <c:v>29.780000000001856</c:v>
                </c:pt>
                <c:pt idx="2979">
                  <c:v>29.790000000001857</c:v>
                </c:pt>
                <c:pt idx="2980">
                  <c:v>29.800000000001859</c:v>
                </c:pt>
                <c:pt idx="2981">
                  <c:v>29.81000000000186</c:v>
                </c:pt>
                <c:pt idx="2982">
                  <c:v>29.820000000001862</c:v>
                </c:pt>
                <c:pt idx="2983">
                  <c:v>29.830000000001863</c:v>
                </c:pt>
                <c:pt idx="2984">
                  <c:v>29.840000000001865</c:v>
                </c:pt>
                <c:pt idx="2985">
                  <c:v>29.850000000001867</c:v>
                </c:pt>
                <c:pt idx="2986">
                  <c:v>29.860000000001868</c:v>
                </c:pt>
                <c:pt idx="2987">
                  <c:v>29.87000000000187</c:v>
                </c:pt>
                <c:pt idx="2988">
                  <c:v>29.880000000001871</c:v>
                </c:pt>
                <c:pt idx="2989">
                  <c:v>29.890000000001873</c:v>
                </c:pt>
                <c:pt idx="2990">
                  <c:v>29.900000000001874</c:v>
                </c:pt>
                <c:pt idx="2991">
                  <c:v>29.910000000001876</c:v>
                </c:pt>
                <c:pt idx="2992">
                  <c:v>29.920000000001878</c:v>
                </c:pt>
                <c:pt idx="2993">
                  <c:v>29.930000000001879</c:v>
                </c:pt>
                <c:pt idx="2994">
                  <c:v>29.940000000001881</c:v>
                </c:pt>
                <c:pt idx="2995">
                  <c:v>29.950000000001882</c:v>
                </c:pt>
                <c:pt idx="2996">
                  <c:v>29.960000000001884</c:v>
                </c:pt>
                <c:pt idx="2997">
                  <c:v>29.970000000001885</c:v>
                </c:pt>
                <c:pt idx="2998">
                  <c:v>29.980000000001887</c:v>
                </c:pt>
                <c:pt idx="2999">
                  <c:v>29.990000000001888</c:v>
                </c:pt>
                <c:pt idx="3000">
                  <c:v>30.00000000000189</c:v>
                </c:pt>
                <c:pt idx="3001">
                  <c:v>30.010000000001892</c:v>
                </c:pt>
                <c:pt idx="3002">
                  <c:v>30.020000000001893</c:v>
                </c:pt>
                <c:pt idx="3003">
                  <c:v>30.030000000001895</c:v>
                </c:pt>
                <c:pt idx="3004">
                  <c:v>30.040000000001896</c:v>
                </c:pt>
                <c:pt idx="3005">
                  <c:v>30.050000000001898</c:v>
                </c:pt>
                <c:pt idx="3006">
                  <c:v>30.060000000001899</c:v>
                </c:pt>
                <c:pt idx="3007">
                  <c:v>30.070000000001901</c:v>
                </c:pt>
                <c:pt idx="3008">
                  <c:v>30.080000000001903</c:v>
                </c:pt>
                <c:pt idx="3009">
                  <c:v>30.090000000001904</c:v>
                </c:pt>
                <c:pt idx="3010">
                  <c:v>30.100000000001906</c:v>
                </c:pt>
                <c:pt idx="3011">
                  <c:v>30.110000000001907</c:v>
                </c:pt>
                <c:pt idx="3012">
                  <c:v>30.120000000001909</c:v>
                </c:pt>
                <c:pt idx="3013">
                  <c:v>30.13000000000191</c:v>
                </c:pt>
                <c:pt idx="3014">
                  <c:v>30.140000000001912</c:v>
                </c:pt>
                <c:pt idx="3015">
                  <c:v>30.150000000001913</c:v>
                </c:pt>
                <c:pt idx="3016">
                  <c:v>30.160000000001915</c:v>
                </c:pt>
                <c:pt idx="3017">
                  <c:v>30.170000000001917</c:v>
                </c:pt>
                <c:pt idx="3018">
                  <c:v>30.180000000001918</c:v>
                </c:pt>
                <c:pt idx="3019">
                  <c:v>30.19000000000192</c:v>
                </c:pt>
                <c:pt idx="3020">
                  <c:v>30.200000000001921</c:v>
                </c:pt>
                <c:pt idx="3021">
                  <c:v>30.210000000001923</c:v>
                </c:pt>
                <c:pt idx="3022">
                  <c:v>30.220000000001924</c:v>
                </c:pt>
                <c:pt idx="3023">
                  <c:v>30.230000000001926</c:v>
                </c:pt>
                <c:pt idx="3024">
                  <c:v>30.240000000001928</c:v>
                </c:pt>
                <c:pt idx="3025">
                  <c:v>30.250000000001929</c:v>
                </c:pt>
                <c:pt idx="3026">
                  <c:v>30.260000000001931</c:v>
                </c:pt>
                <c:pt idx="3027">
                  <c:v>30.270000000001932</c:v>
                </c:pt>
                <c:pt idx="3028">
                  <c:v>30.280000000001934</c:v>
                </c:pt>
                <c:pt idx="3029">
                  <c:v>30.290000000001935</c:v>
                </c:pt>
                <c:pt idx="3030">
                  <c:v>30.300000000001937</c:v>
                </c:pt>
                <c:pt idx="3031">
                  <c:v>30.310000000001939</c:v>
                </c:pt>
                <c:pt idx="3032">
                  <c:v>30.32000000000194</c:v>
                </c:pt>
                <c:pt idx="3033">
                  <c:v>30.330000000001942</c:v>
                </c:pt>
                <c:pt idx="3034">
                  <c:v>30.340000000001943</c:v>
                </c:pt>
                <c:pt idx="3035">
                  <c:v>30.350000000001945</c:v>
                </c:pt>
                <c:pt idx="3036">
                  <c:v>30.360000000001946</c:v>
                </c:pt>
                <c:pt idx="3037">
                  <c:v>30.370000000001948</c:v>
                </c:pt>
                <c:pt idx="3038">
                  <c:v>30.380000000001949</c:v>
                </c:pt>
                <c:pt idx="3039">
                  <c:v>30.390000000001951</c:v>
                </c:pt>
                <c:pt idx="3040">
                  <c:v>30.400000000001953</c:v>
                </c:pt>
                <c:pt idx="3041">
                  <c:v>30.410000000001954</c:v>
                </c:pt>
                <c:pt idx="3042">
                  <c:v>30.420000000001956</c:v>
                </c:pt>
                <c:pt idx="3043">
                  <c:v>30.430000000001957</c:v>
                </c:pt>
                <c:pt idx="3044">
                  <c:v>30.440000000001959</c:v>
                </c:pt>
                <c:pt idx="3045">
                  <c:v>30.45000000000196</c:v>
                </c:pt>
                <c:pt idx="3046">
                  <c:v>30.460000000001962</c:v>
                </c:pt>
                <c:pt idx="3047">
                  <c:v>30.470000000001964</c:v>
                </c:pt>
                <c:pt idx="3048">
                  <c:v>30.480000000001965</c:v>
                </c:pt>
                <c:pt idx="3049">
                  <c:v>30.490000000001967</c:v>
                </c:pt>
                <c:pt idx="3050">
                  <c:v>30.500000000001968</c:v>
                </c:pt>
                <c:pt idx="3051">
                  <c:v>30.51000000000197</c:v>
                </c:pt>
                <c:pt idx="3052">
                  <c:v>30.520000000001971</c:v>
                </c:pt>
                <c:pt idx="3053">
                  <c:v>30.530000000001973</c:v>
                </c:pt>
                <c:pt idx="3054">
                  <c:v>30.540000000001974</c:v>
                </c:pt>
                <c:pt idx="3055">
                  <c:v>30.550000000001976</c:v>
                </c:pt>
                <c:pt idx="3056">
                  <c:v>30.560000000001978</c:v>
                </c:pt>
                <c:pt idx="3057">
                  <c:v>30.570000000001979</c:v>
                </c:pt>
                <c:pt idx="3058">
                  <c:v>30.580000000001981</c:v>
                </c:pt>
                <c:pt idx="3059">
                  <c:v>30.590000000001982</c:v>
                </c:pt>
                <c:pt idx="3060">
                  <c:v>30.600000000001984</c:v>
                </c:pt>
                <c:pt idx="3061">
                  <c:v>30.610000000001985</c:v>
                </c:pt>
                <c:pt idx="3062">
                  <c:v>30.620000000001987</c:v>
                </c:pt>
                <c:pt idx="3063">
                  <c:v>30.630000000001989</c:v>
                </c:pt>
                <c:pt idx="3064">
                  <c:v>30.64000000000199</c:v>
                </c:pt>
                <c:pt idx="3065">
                  <c:v>30.650000000001992</c:v>
                </c:pt>
                <c:pt idx="3066">
                  <c:v>30.660000000001993</c:v>
                </c:pt>
                <c:pt idx="3067">
                  <c:v>30.670000000001995</c:v>
                </c:pt>
                <c:pt idx="3068">
                  <c:v>30.680000000001996</c:v>
                </c:pt>
                <c:pt idx="3069">
                  <c:v>30.690000000001998</c:v>
                </c:pt>
                <c:pt idx="3070">
                  <c:v>30.700000000001999</c:v>
                </c:pt>
                <c:pt idx="3071">
                  <c:v>30.710000000002001</c:v>
                </c:pt>
                <c:pt idx="3072">
                  <c:v>30.720000000002003</c:v>
                </c:pt>
                <c:pt idx="3073">
                  <c:v>30.730000000002004</c:v>
                </c:pt>
                <c:pt idx="3074">
                  <c:v>30.740000000002006</c:v>
                </c:pt>
                <c:pt idx="3075">
                  <c:v>30.750000000002007</c:v>
                </c:pt>
                <c:pt idx="3076">
                  <c:v>30.760000000002009</c:v>
                </c:pt>
                <c:pt idx="3077">
                  <c:v>30.77000000000201</c:v>
                </c:pt>
                <c:pt idx="3078">
                  <c:v>30.780000000002012</c:v>
                </c:pt>
                <c:pt idx="3079">
                  <c:v>30.790000000002014</c:v>
                </c:pt>
                <c:pt idx="3080">
                  <c:v>30.800000000002015</c:v>
                </c:pt>
                <c:pt idx="3081">
                  <c:v>30.810000000002017</c:v>
                </c:pt>
                <c:pt idx="3082">
                  <c:v>30.820000000002018</c:v>
                </c:pt>
                <c:pt idx="3083">
                  <c:v>30.83000000000202</c:v>
                </c:pt>
                <c:pt idx="3084">
                  <c:v>30.840000000002021</c:v>
                </c:pt>
                <c:pt idx="3085">
                  <c:v>30.850000000002023</c:v>
                </c:pt>
                <c:pt idx="3086">
                  <c:v>30.860000000002024</c:v>
                </c:pt>
                <c:pt idx="3087">
                  <c:v>30.870000000002026</c:v>
                </c:pt>
                <c:pt idx="3088">
                  <c:v>30.880000000002028</c:v>
                </c:pt>
                <c:pt idx="3089">
                  <c:v>30.890000000002029</c:v>
                </c:pt>
                <c:pt idx="3090">
                  <c:v>30.900000000002031</c:v>
                </c:pt>
                <c:pt idx="3091">
                  <c:v>30.910000000002032</c:v>
                </c:pt>
                <c:pt idx="3092">
                  <c:v>30.920000000002034</c:v>
                </c:pt>
                <c:pt idx="3093">
                  <c:v>30.930000000002035</c:v>
                </c:pt>
                <c:pt idx="3094">
                  <c:v>30.940000000002037</c:v>
                </c:pt>
                <c:pt idx="3095">
                  <c:v>30.950000000002039</c:v>
                </c:pt>
                <c:pt idx="3096">
                  <c:v>30.96000000000204</c:v>
                </c:pt>
                <c:pt idx="3097">
                  <c:v>30.970000000002042</c:v>
                </c:pt>
                <c:pt idx="3098">
                  <c:v>30.980000000002043</c:v>
                </c:pt>
                <c:pt idx="3099">
                  <c:v>30.990000000002045</c:v>
                </c:pt>
                <c:pt idx="3100">
                  <c:v>31.000000000002046</c:v>
                </c:pt>
                <c:pt idx="3101">
                  <c:v>31.010000000002048</c:v>
                </c:pt>
                <c:pt idx="3102">
                  <c:v>31.020000000002049</c:v>
                </c:pt>
                <c:pt idx="3103">
                  <c:v>31.030000000002051</c:v>
                </c:pt>
                <c:pt idx="3104">
                  <c:v>31.040000000002053</c:v>
                </c:pt>
                <c:pt idx="3105">
                  <c:v>31.050000000002054</c:v>
                </c:pt>
                <c:pt idx="3106">
                  <c:v>31.060000000002056</c:v>
                </c:pt>
                <c:pt idx="3107">
                  <c:v>31.070000000002057</c:v>
                </c:pt>
                <c:pt idx="3108">
                  <c:v>31.080000000002059</c:v>
                </c:pt>
                <c:pt idx="3109">
                  <c:v>31.09000000000206</c:v>
                </c:pt>
                <c:pt idx="3110">
                  <c:v>31.100000000002062</c:v>
                </c:pt>
                <c:pt idx="3111">
                  <c:v>31.110000000002064</c:v>
                </c:pt>
                <c:pt idx="3112">
                  <c:v>31.120000000002065</c:v>
                </c:pt>
                <c:pt idx="3113">
                  <c:v>31.130000000002067</c:v>
                </c:pt>
                <c:pt idx="3114">
                  <c:v>31.140000000002068</c:v>
                </c:pt>
                <c:pt idx="3115">
                  <c:v>31.15000000000207</c:v>
                </c:pt>
                <c:pt idx="3116">
                  <c:v>31.160000000002071</c:v>
                </c:pt>
                <c:pt idx="3117">
                  <c:v>31.170000000002073</c:v>
                </c:pt>
                <c:pt idx="3118">
                  <c:v>31.180000000002075</c:v>
                </c:pt>
                <c:pt idx="3119">
                  <c:v>31.190000000002076</c:v>
                </c:pt>
                <c:pt idx="3120">
                  <c:v>31.200000000002078</c:v>
                </c:pt>
                <c:pt idx="3121">
                  <c:v>31.210000000002079</c:v>
                </c:pt>
                <c:pt idx="3122">
                  <c:v>31.220000000002081</c:v>
                </c:pt>
                <c:pt idx="3123">
                  <c:v>31.230000000002082</c:v>
                </c:pt>
                <c:pt idx="3124">
                  <c:v>31.240000000002084</c:v>
                </c:pt>
                <c:pt idx="3125">
                  <c:v>31.250000000002085</c:v>
                </c:pt>
                <c:pt idx="3126">
                  <c:v>31.260000000002087</c:v>
                </c:pt>
                <c:pt idx="3127">
                  <c:v>31.270000000002089</c:v>
                </c:pt>
                <c:pt idx="3128">
                  <c:v>31.28000000000209</c:v>
                </c:pt>
                <c:pt idx="3129">
                  <c:v>31.290000000002092</c:v>
                </c:pt>
                <c:pt idx="3130">
                  <c:v>31.300000000002093</c:v>
                </c:pt>
                <c:pt idx="3131">
                  <c:v>31.310000000002095</c:v>
                </c:pt>
                <c:pt idx="3132">
                  <c:v>31.320000000002096</c:v>
                </c:pt>
                <c:pt idx="3133">
                  <c:v>31.330000000002098</c:v>
                </c:pt>
                <c:pt idx="3134">
                  <c:v>31.3400000000021</c:v>
                </c:pt>
                <c:pt idx="3135">
                  <c:v>31.350000000002101</c:v>
                </c:pt>
                <c:pt idx="3136">
                  <c:v>31.360000000002103</c:v>
                </c:pt>
                <c:pt idx="3137">
                  <c:v>31.370000000002104</c:v>
                </c:pt>
                <c:pt idx="3138">
                  <c:v>31.380000000002106</c:v>
                </c:pt>
                <c:pt idx="3139">
                  <c:v>31.390000000002107</c:v>
                </c:pt>
                <c:pt idx="3140">
                  <c:v>31.400000000002109</c:v>
                </c:pt>
                <c:pt idx="3141">
                  <c:v>31.41000000000211</c:v>
                </c:pt>
                <c:pt idx="3142">
                  <c:v>31.420000000002112</c:v>
                </c:pt>
                <c:pt idx="3143">
                  <c:v>31.430000000002114</c:v>
                </c:pt>
                <c:pt idx="3144">
                  <c:v>31.440000000002115</c:v>
                </c:pt>
                <c:pt idx="3145">
                  <c:v>31.450000000002117</c:v>
                </c:pt>
                <c:pt idx="3146">
                  <c:v>31.460000000002118</c:v>
                </c:pt>
                <c:pt idx="3147">
                  <c:v>31.47000000000212</c:v>
                </c:pt>
                <c:pt idx="3148">
                  <c:v>31.480000000002121</c:v>
                </c:pt>
                <c:pt idx="3149">
                  <c:v>31.490000000002123</c:v>
                </c:pt>
                <c:pt idx="3150">
                  <c:v>31.500000000002125</c:v>
                </c:pt>
                <c:pt idx="3151">
                  <c:v>31.510000000002126</c:v>
                </c:pt>
                <c:pt idx="3152">
                  <c:v>31.520000000002128</c:v>
                </c:pt>
                <c:pt idx="3153">
                  <c:v>31.530000000002129</c:v>
                </c:pt>
                <c:pt idx="3154">
                  <c:v>31.540000000002131</c:v>
                </c:pt>
                <c:pt idx="3155">
                  <c:v>31.550000000002132</c:v>
                </c:pt>
                <c:pt idx="3156">
                  <c:v>31.560000000002134</c:v>
                </c:pt>
                <c:pt idx="3157">
                  <c:v>31.570000000002135</c:v>
                </c:pt>
                <c:pt idx="3158">
                  <c:v>31.580000000002137</c:v>
                </c:pt>
                <c:pt idx="3159">
                  <c:v>31.590000000002139</c:v>
                </c:pt>
                <c:pt idx="3160">
                  <c:v>31.60000000000214</c:v>
                </c:pt>
                <c:pt idx="3161">
                  <c:v>31.610000000002142</c:v>
                </c:pt>
                <c:pt idx="3162">
                  <c:v>31.620000000002143</c:v>
                </c:pt>
                <c:pt idx="3163">
                  <c:v>31.630000000002145</c:v>
                </c:pt>
                <c:pt idx="3164">
                  <c:v>31.640000000002146</c:v>
                </c:pt>
                <c:pt idx="3165">
                  <c:v>31.650000000002148</c:v>
                </c:pt>
                <c:pt idx="3166">
                  <c:v>31.66000000000215</c:v>
                </c:pt>
                <c:pt idx="3167">
                  <c:v>31.670000000002151</c:v>
                </c:pt>
                <c:pt idx="3168">
                  <c:v>31.680000000002153</c:v>
                </c:pt>
                <c:pt idx="3169">
                  <c:v>31.690000000002154</c:v>
                </c:pt>
                <c:pt idx="3170">
                  <c:v>31.700000000002156</c:v>
                </c:pt>
                <c:pt idx="3171">
                  <c:v>31.710000000002157</c:v>
                </c:pt>
                <c:pt idx="3172">
                  <c:v>31.720000000002159</c:v>
                </c:pt>
                <c:pt idx="3173">
                  <c:v>31.73000000000216</c:v>
                </c:pt>
                <c:pt idx="3174">
                  <c:v>31.740000000002162</c:v>
                </c:pt>
                <c:pt idx="3175">
                  <c:v>31.750000000002164</c:v>
                </c:pt>
                <c:pt idx="3176">
                  <c:v>31.760000000002165</c:v>
                </c:pt>
                <c:pt idx="3177">
                  <c:v>31.770000000002167</c:v>
                </c:pt>
                <c:pt idx="3178">
                  <c:v>31.780000000002168</c:v>
                </c:pt>
                <c:pt idx="3179">
                  <c:v>31.79000000000217</c:v>
                </c:pt>
                <c:pt idx="3180">
                  <c:v>31.800000000002171</c:v>
                </c:pt>
                <c:pt idx="3181">
                  <c:v>31.810000000002173</c:v>
                </c:pt>
                <c:pt idx="3182">
                  <c:v>31.820000000002175</c:v>
                </c:pt>
                <c:pt idx="3183">
                  <c:v>31.830000000002176</c:v>
                </c:pt>
                <c:pt idx="3184">
                  <c:v>31.840000000002178</c:v>
                </c:pt>
                <c:pt idx="3185">
                  <c:v>31.850000000002179</c:v>
                </c:pt>
                <c:pt idx="3186">
                  <c:v>31.860000000002181</c:v>
                </c:pt>
                <c:pt idx="3187">
                  <c:v>31.870000000002182</c:v>
                </c:pt>
                <c:pt idx="3188">
                  <c:v>31.880000000002184</c:v>
                </c:pt>
                <c:pt idx="3189">
                  <c:v>31.890000000002185</c:v>
                </c:pt>
                <c:pt idx="3190">
                  <c:v>31.900000000002187</c:v>
                </c:pt>
                <c:pt idx="3191">
                  <c:v>31.910000000002189</c:v>
                </c:pt>
                <c:pt idx="3192">
                  <c:v>31.92000000000219</c:v>
                </c:pt>
                <c:pt idx="3193">
                  <c:v>31.930000000002192</c:v>
                </c:pt>
                <c:pt idx="3194">
                  <c:v>31.940000000002193</c:v>
                </c:pt>
                <c:pt idx="3195">
                  <c:v>31.950000000002195</c:v>
                </c:pt>
                <c:pt idx="3196">
                  <c:v>31.960000000002196</c:v>
                </c:pt>
                <c:pt idx="3197">
                  <c:v>31.970000000002198</c:v>
                </c:pt>
                <c:pt idx="3198">
                  <c:v>31.9800000000022</c:v>
                </c:pt>
                <c:pt idx="3199">
                  <c:v>31.990000000002201</c:v>
                </c:pt>
                <c:pt idx="3200">
                  <c:v>32.000000000002203</c:v>
                </c:pt>
                <c:pt idx="3201">
                  <c:v>32.010000000002201</c:v>
                </c:pt>
                <c:pt idx="3202">
                  <c:v>32.020000000002199</c:v>
                </c:pt>
                <c:pt idx="3203">
                  <c:v>32.030000000002197</c:v>
                </c:pt>
                <c:pt idx="3204">
                  <c:v>32.040000000002195</c:v>
                </c:pt>
                <c:pt idx="3205">
                  <c:v>32.050000000002193</c:v>
                </c:pt>
                <c:pt idx="3206">
                  <c:v>32.060000000002191</c:v>
                </c:pt>
                <c:pt idx="3207">
                  <c:v>32.070000000002189</c:v>
                </c:pt>
                <c:pt idx="3208">
                  <c:v>32.080000000002187</c:v>
                </c:pt>
                <c:pt idx="3209">
                  <c:v>32.090000000002185</c:v>
                </c:pt>
                <c:pt idx="3210">
                  <c:v>32.100000000002183</c:v>
                </c:pt>
                <c:pt idx="3211">
                  <c:v>32.110000000002181</c:v>
                </c:pt>
                <c:pt idx="3212">
                  <c:v>32.120000000002179</c:v>
                </c:pt>
                <c:pt idx="3213">
                  <c:v>32.130000000002177</c:v>
                </c:pt>
                <c:pt idx="3214">
                  <c:v>32.140000000002175</c:v>
                </c:pt>
                <c:pt idx="3215">
                  <c:v>32.150000000002173</c:v>
                </c:pt>
                <c:pt idx="3216">
                  <c:v>32.160000000002171</c:v>
                </c:pt>
                <c:pt idx="3217">
                  <c:v>32.170000000002169</c:v>
                </c:pt>
                <c:pt idx="3218">
                  <c:v>32.180000000002167</c:v>
                </c:pt>
                <c:pt idx="3219">
                  <c:v>32.190000000002165</c:v>
                </c:pt>
                <c:pt idx="3220">
                  <c:v>32.200000000002163</c:v>
                </c:pt>
                <c:pt idx="3221">
                  <c:v>32.210000000002161</c:v>
                </c:pt>
                <c:pt idx="3222">
                  <c:v>32.220000000002159</c:v>
                </c:pt>
                <c:pt idx="3223">
                  <c:v>32.230000000002157</c:v>
                </c:pt>
                <c:pt idx="3224">
                  <c:v>32.240000000002155</c:v>
                </c:pt>
                <c:pt idx="3225">
                  <c:v>32.250000000002153</c:v>
                </c:pt>
                <c:pt idx="3226">
                  <c:v>32.260000000002151</c:v>
                </c:pt>
                <c:pt idx="3227">
                  <c:v>32.270000000002149</c:v>
                </c:pt>
                <c:pt idx="3228">
                  <c:v>32.280000000002147</c:v>
                </c:pt>
                <c:pt idx="3229">
                  <c:v>32.290000000002145</c:v>
                </c:pt>
                <c:pt idx="3230">
                  <c:v>32.300000000002143</c:v>
                </c:pt>
                <c:pt idx="3231">
                  <c:v>32.310000000002141</c:v>
                </c:pt>
                <c:pt idx="3232">
                  <c:v>32.320000000002139</c:v>
                </c:pt>
                <c:pt idx="3233">
                  <c:v>32.330000000002137</c:v>
                </c:pt>
                <c:pt idx="3234">
                  <c:v>32.340000000002135</c:v>
                </c:pt>
                <c:pt idx="3235">
                  <c:v>32.350000000002133</c:v>
                </c:pt>
                <c:pt idx="3236">
                  <c:v>32.360000000002131</c:v>
                </c:pt>
                <c:pt idx="3237">
                  <c:v>32.370000000002129</c:v>
                </c:pt>
                <c:pt idx="3238">
                  <c:v>32.380000000002127</c:v>
                </c:pt>
                <c:pt idx="3239">
                  <c:v>32.390000000002125</c:v>
                </c:pt>
                <c:pt idx="3240">
                  <c:v>32.400000000002123</c:v>
                </c:pt>
                <c:pt idx="3241">
                  <c:v>32.410000000002121</c:v>
                </c:pt>
                <c:pt idx="3242">
                  <c:v>32.420000000002119</c:v>
                </c:pt>
                <c:pt idx="3243">
                  <c:v>32.430000000002117</c:v>
                </c:pt>
                <c:pt idx="3244">
                  <c:v>32.440000000002115</c:v>
                </c:pt>
                <c:pt idx="3245">
                  <c:v>32.450000000002113</c:v>
                </c:pt>
                <c:pt idx="3246">
                  <c:v>32.460000000002111</c:v>
                </c:pt>
                <c:pt idx="3247">
                  <c:v>32.470000000002109</c:v>
                </c:pt>
                <c:pt idx="3248">
                  <c:v>32.480000000002107</c:v>
                </c:pt>
                <c:pt idx="3249">
                  <c:v>32.490000000002105</c:v>
                </c:pt>
                <c:pt idx="3250">
                  <c:v>32.500000000002103</c:v>
                </c:pt>
                <c:pt idx="3251">
                  <c:v>32.510000000002101</c:v>
                </c:pt>
                <c:pt idx="3252">
                  <c:v>32.520000000002099</c:v>
                </c:pt>
                <c:pt idx="3253">
                  <c:v>32.530000000002097</c:v>
                </c:pt>
                <c:pt idx="3254">
                  <c:v>32.540000000002095</c:v>
                </c:pt>
                <c:pt idx="3255">
                  <c:v>32.550000000002093</c:v>
                </c:pt>
                <c:pt idx="3256">
                  <c:v>32.560000000002091</c:v>
                </c:pt>
                <c:pt idx="3257">
                  <c:v>32.570000000002089</c:v>
                </c:pt>
                <c:pt idx="3258">
                  <c:v>32.580000000002087</c:v>
                </c:pt>
                <c:pt idx="3259">
                  <c:v>32.590000000002085</c:v>
                </c:pt>
                <c:pt idx="3260">
                  <c:v>32.600000000002083</c:v>
                </c:pt>
                <c:pt idx="3261">
                  <c:v>32.610000000002081</c:v>
                </c:pt>
                <c:pt idx="3262">
                  <c:v>32.620000000002079</c:v>
                </c:pt>
                <c:pt idx="3263">
                  <c:v>32.630000000002077</c:v>
                </c:pt>
                <c:pt idx="3264">
                  <c:v>32.640000000002075</c:v>
                </c:pt>
                <c:pt idx="3265">
                  <c:v>32.650000000002073</c:v>
                </c:pt>
                <c:pt idx="3266">
                  <c:v>32.660000000002071</c:v>
                </c:pt>
                <c:pt idx="3267">
                  <c:v>32.670000000002069</c:v>
                </c:pt>
                <c:pt idx="3268">
                  <c:v>32.680000000002067</c:v>
                </c:pt>
                <c:pt idx="3269">
                  <c:v>32.690000000002065</c:v>
                </c:pt>
                <c:pt idx="3270">
                  <c:v>32.700000000002063</c:v>
                </c:pt>
                <c:pt idx="3271">
                  <c:v>32.710000000002061</c:v>
                </c:pt>
                <c:pt idx="3272">
                  <c:v>32.720000000002059</c:v>
                </c:pt>
                <c:pt idx="3273">
                  <c:v>32.730000000002057</c:v>
                </c:pt>
                <c:pt idx="3274">
                  <c:v>32.740000000002055</c:v>
                </c:pt>
                <c:pt idx="3275">
                  <c:v>32.750000000002053</c:v>
                </c:pt>
                <c:pt idx="3276">
                  <c:v>32.760000000002051</c:v>
                </c:pt>
                <c:pt idx="3277">
                  <c:v>32.770000000002049</c:v>
                </c:pt>
                <c:pt idx="3278">
                  <c:v>32.780000000002047</c:v>
                </c:pt>
                <c:pt idx="3279">
                  <c:v>32.790000000002046</c:v>
                </c:pt>
                <c:pt idx="3280">
                  <c:v>32.800000000002044</c:v>
                </c:pt>
                <c:pt idx="3281">
                  <c:v>32.810000000002042</c:v>
                </c:pt>
                <c:pt idx="3282">
                  <c:v>32.82000000000204</c:v>
                </c:pt>
                <c:pt idx="3283">
                  <c:v>32.830000000002038</c:v>
                </c:pt>
                <c:pt idx="3284">
                  <c:v>32.840000000002036</c:v>
                </c:pt>
                <c:pt idx="3285">
                  <c:v>32.850000000002034</c:v>
                </c:pt>
                <c:pt idx="3286">
                  <c:v>32.860000000002032</c:v>
                </c:pt>
                <c:pt idx="3287">
                  <c:v>32.87000000000203</c:v>
                </c:pt>
                <c:pt idx="3288">
                  <c:v>32.880000000002028</c:v>
                </c:pt>
                <c:pt idx="3289">
                  <c:v>32.890000000002026</c:v>
                </c:pt>
                <c:pt idx="3290">
                  <c:v>32.900000000002024</c:v>
                </c:pt>
                <c:pt idx="3291">
                  <c:v>32.910000000002022</c:v>
                </c:pt>
                <c:pt idx="3292">
                  <c:v>32.92000000000202</c:v>
                </c:pt>
                <c:pt idx="3293">
                  <c:v>32.930000000002018</c:v>
                </c:pt>
                <c:pt idx="3294">
                  <c:v>32.940000000002016</c:v>
                </c:pt>
                <c:pt idx="3295">
                  <c:v>32.950000000002014</c:v>
                </c:pt>
                <c:pt idx="3296">
                  <c:v>32.960000000002012</c:v>
                </c:pt>
                <c:pt idx="3297">
                  <c:v>32.97000000000201</c:v>
                </c:pt>
                <c:pt idx="3298">
                  <c:v>32.980000000002008</c:v>
                </c:pt>
                <c:pt idx="3299">
                  <c:v>32.990000000002006</c:v>
                </c:pt>
                <c:pt idx="3300">
                  <c:v>33.000000000002004</c:v>
                </c:pt>
                <c:pt idx="3301">
                  <c:v>33.010000000002002</c:v>
                </c:pt>
                <c:pt idx="3302">
                  <c:v>33.020000000002</c:v>
                </c:pt>
                <c:pt idx="3303">
                  <c:v>33.030000000001998</c:v>
                </c:pt>
                <c:pt idx="3304">
                  <c:v>33.040000000001996</c:v>
                </c:pt>
                <c:pt idx="3305">
                  <c:v>33.050000000001994</c:v>
                </c:pt>
                <c:pt idx="3306">
                  <c:v>33.060000000001992</c:v>
                </c:pt>
                <c:pt idx="3307">
                  <c:v>33.07000000000199</c:v>
                </c:pt>
                <c:pt idx="3308">
                  <c:v>33.080000000001988</c:v>
                </c:pt>
                <c:pt idx="3309">
                  <c:v>33.090000000001986</c:v>
                </c:pt>
                <c:pt idx="3310">
                  <c:v>33.100000000001984</c:v>
                </c:pt>
                <c:pt idx="3311">
                  <c:v>33.110000000001982</c:v>
                </c:pt>
                <c:pt idx="3312">
                  <c:v>33.12000000000198</c:v>
                </c:pt>
                <c:pt idx="3313">
                  <c:v>33.130000000001978</c:v>
                </c:pt>
                <c:pt idx="3314">
                  <c:v>33.140000000001976</c:v>
                </c:pt>
                <c:pt idx="3315">
                  <c:v>33.150000000001974</c:v>
                </c:pt>
                <c:pt idx="3316">
                  <c:v>33.160000000001972</c:v>
                </c:pt>
                <c:pt idx="3317">
                  <c:v>33.17000000000197</c:v>
                </c:pt>
                <c:pt idx="3318">
                  <c:v>33.180000000001968</c:v>
                </c:pt>
                <c:pt idx="3319">
                  <c:v>33.190000000001966</c:v>
                </c:pt>
                <c:pt idx="3320">
                  <c:v>33.200000000001964</c:v>
                </c:pt>
                <c:pt idx="3321">
                  <c:v>33.210000000001962</c:v>
                </c:pt>
                <c:pt idx="3322">
                  <c:v>33.22000000000196</c:v>
                </c:pt>
                <c:pt idx="3323">
                  <c:v>33.230000000001958</c:v>
                </c:pt>
                <c:pt idx="3324">
                  <c:v>33.240000000001956</c:v>
                </c:pt>
                <c:pt idx="3325">
                  <c:v>33.250000000001954</c:v>
                </c:pt>
                <c:pt idx="3326">
                  <c:v>33.260000000001952</c:v>
                </c:pt>
                <c:pt idx="3327">
                  <c:v>33.27000000000195</c:v>
                </c:pt>
                <c:pt idx="3328">
                  <c:v>33.280000000001948</c:v>
                </c:pt>
                <c:pt idx="3329">
                  <c:v>33.290000000001946</c:v>
                </c:pt>
                <c:pt idx="3330">
                  <c:v>33.300000000001944</c:v>
                </c:pt>
                <c:pt idx="3331">
                  <c:v>33.310000000001942</c:v>
                </c:pt>
                <c:pt idx="3332">
                  <c:v>33.32000000000194</c:v>
                </c:pt>
                <c:pt idx="3333">
                  <c:v>33.330000000001938</c:v>
                </c:pt>
                <c:pt idx="3334">
                  <c:v>33.340000000001936</c:v>
                </c:pt>
                <c:pt idx="3335">
                  <c:v>33.350000000001934</c:v>
                </c:pt>
                <c:pt idx="3336">
                  <c:v>33.360000000001932</c:v>
                </c:pt>
                <c:pt idx="3337">
                  <c:v>33.37000000000193</c:v>
                </c:pt>
                <c:pt idx="3338">
                  <c:v>33.380000000001928</c:v>
                </c:pt>
                <c:pt idx="3339">
                  <c:v>33.390000000001926</c:v>
                </c:pt>
                <c:pt idx="3340">
                  <c:v>33.400000000001924</c:v>
                </c:pt>
                <c:pt idx="3341">
                  <c:v>33.410000000001922</c:v>
                </c:pt>
                <c:pt idx="3342">
                  <c:v>33.42000000000192</c:v>
                </c:pt>
                <c:pt idx="3343">
                  <c:v>33.430000000001918</c:v>
                </c:pt>
                <c:pt idx="3344">
                  <c:v>33.440000000001916</c:v>
                </c:pt>
                <c:pt idx="3345">
                  <c:v>33.450000000001914</c:v>
                </c:pt>
                <c:pt idx="3346">
                  <c:v>33.460000000001912</c:v>
                </c:pt>
                <c:pt idx="3347">
                  <c:v>33.47000000000191</c:v>
                </c:pt>
                <c:pt idx="3348">
                  <c:v>33.480000000001908</c:v>
                </c:pt>
                <c:pt idx="3349">
                  <c:v>33.490000000001906</c:v>
                </c:pt>
                <c:pt idx="3350">
                  <c:v>33.500000000001904</c:v>
                </c:pt>
                <c:pt idx="3351">
                  <c:v>33.510000000001902</c:v>
                </c:pt>
                <c:pt idx="3352">
                  <c:v>33.5200000000019</c:v>
                </c:pt>
                <c:pt idx="3353">
                  <c:v>33.530000000001898</c:v>
                </c:pt>
                <c:pt idx="3354">
                  <c:v>33.540000000001896</c:v>
                </c:pt>
                <c:pt idx="3355">
                  <c:v>33.550000000001894</c:v>
                </c:pt>
                <c:pt idx="3356">
                  <c:v>33.560000000001892</c:v>
                </c:pt>
                <c:pt idx="3357">
                  <c:v>33.57000000000189</c:v>
                </c:pt>
                <c:pt idx="3358">
                  <c:v>33.580000000001888</c:v>
                </c:pt>
                <c:pt idx="3359">
                  <c:v>33.590000000001886</c:v>
                </c:pt>
                <c:pt idx="3360">
                  <c:v>33.600000000001884</c:v>
                </c:pt>
                <c:pt idx="3361">
                  <c:v>33.610000000001882</c:v>
                </c:pt>
                <c:pt idx="3362">
                  <c:v>33.62000000000188</c:v>
                </c:pt>
                <c:pt idx="3363">
                  <c:v>33.630000000001878</c:v>
                </c:pt>
                <c:pt idx="3364">
                  <c:v>33.640000000001876</c:v>
                </c:pt>
                <c:pt idx="3365">
                  <c:v>33.650000000001874</c:v>
                </c:pt>
                <c:pt idx="3366">
                  <c:v>33.660000000001872</c:v>
                </c:pt>
                <c:pt idx="3367">
                  <c:v>33.67000000000187</c:v>
                </c:pt>
                <c:pt idx="3368">
                  <c:v>33.680000000001868</c:v>
                </c:pt>
                <c:pt idx="3369">
                  <c:v>33.690000000001866</c:v>
                </c:pt>
                <c:pt idx="3370">
                  <c:v>33.700000000001864</c:v>
                </c:pt>
                <c:pt idx="3371">
                  <c:v>33.710000000001862</c:v>
                </c:pt>
                <c:pt idx="3372">
                  <c:v>33.72000000000186</c:v>
                </c:pt>
                <c:pt idx="3373">
                  <c:v>33.730000000001858</c:v>
                </c:pt>
                <c:pt idx="3374">
                  <c:v>33.740000000001857</c:v>
                </c:pt>
                <c:pt idx="3375">
                  <c:v>33.750000000001855</c:v>
                </c:pt>
                <c:pt idx="3376">
                  <c:v>33.760000000001853</c:v>
                </c:pt>
                <c:pt idx="3377">
                  <c:v>33.770000000001851</c:v>
                </c:pt>
                <c:pt idx="3378">
                  <c:v>33.780000000001849</c:v>
                </c:pt>
                <c:pt idx="3379">
                  <c:v>33.790000000001847</c:v>
                </c:pt>
                <c:pt idx="3380">
                  <c:v>33.800000000001845</c:v>
                </c:pt>
                <c:pt idx="3381">
                  <c:v>33.810000000001843</c:v>
                </c:pt>
                <c:pt idx="3382">
                  <c:v>33.820000000001841</c:v>
                </c:pt>
                <c:pt idx="3383">
                  <c:v>33.830000000001839</c:v>
                </c:pt>
                <c:pt idx="3384">
                  <c:v>33.840000000001837</c:v>
                </c:pt>
                <c:pt idx="3385">
                  <c:v>33.850000000001835</c:v>
                </c:pt>
                <c:pt idx="3386">
                  <c:v>33.860000000001833</c:v>
                </c:pt>
                <c:pt idx="3387">
                  <c:v>33.870000000001831</c:v>
                </c:pt>
                <c:pt idx="3388">
                  <c:v>33.880000000001829</c:v>
                </c:pt>
                <c:pt idx="3389">
                  <c:v>33.890000000001827</c:v>
                </c:pt>
                <c:pt idx="3390">
                  <c:v>33.900000000001825</c:v>
                </c:pt>
                <c:pt idx="3391">
                  <c:v>33.910000000001823</c:v>
                </c:pt>
                <c:pt idx="3392">
                  <c:v>33.920000000001821</c:v>
                </c:pt>
                <c:pt idx="3393">
                  <c:v>33.930000000001819</c:v>
                </c:pt>
                <c:pt idx="3394">
                  <c:v>33.940000000001817</c:v>
                </c:pt>
                <c:pt idx="3395">
                  <c:v>33.950000000001815</c:v>
                </c:pt>
                <c:pt idx="3396">
                  <c:v>33.960000000001813</c:v>
                </c:pt>
                <c:pt idx="3397">
                  <c:v>33.970000000001811</c:v>
                </c:pt>
                <c:pt idx="3398">
                  <c:v>33.980000000001809</c:v>
                </c:pt>
                <c:pt idx="3399">
                  <c:v>33.990000000001807</c:v>
                </c:pt>
                <c:pt idx="3400">
                  <c:v>34.000000000001805</c:v>
                </c:pt>
                <c:pt idx="3401">
                  <c:v>34.010000000001803</c:v>
                </c:pt>
                <c:pt idx="3402">
                  <c:v>34.020000000001801</c:v>
                </c:pt>
                <c:pt idx="3403">
                  <c:v>34.030000000001799</c:v>
                </c:pt>
                <c:pt idx="3404">
                  <c:v>34.040000000001797</c:v>
                </c:pt>
                <c:pt idx="3405">
                  <c:v>34.050000000001795</c:v>
                </c:pt>
                <c:pt idx="3406">
                  <c:v>34.060000000001793</c:v>
                </c:pt>
                <c:pt idx="3407">
                  <c:v>34.070000000001791</c:v>
                </c:pt>
                <c:pt idx="3408">
                  <c:v>34.080000000001789</c:v>
                </c:pt>
                <c:pt idx="3409">
                  <c:v>34.090000000001787</c:v>
                </c:pt>
                <c:pt idx="3410">
                  <c:v>34.100000000001785</c:v>
                </c:pt>
                <c:pt idx="3411">
                  <c:v>34.110000000001783</c:v>
                </c:pt>
                <c:pt idx="3412">
                  <c:v>34.120000000001781</c:v>
                </c:pt>
                <c:pt idx="3413">
                  <c:v>34.130000000001779</c:v>
                </c:pt>
                <c:pt idx="3414">
                  <c:v>34.140000000001777</c:v>
                </c:pt>
                <c:pt idx="3415">
                  <c:v>34.150000000001775</c:v>
                </c:pt>
                <c:pt idx="3416">
                  <c:v>34.160000000001773</c:v>
                </c:pt>
                <c:pt idx="3417">
                  <c:v>34.170000000001771</c:v>
                </c:pt>
                <c:pt idx="3418">
                  <c:v>34.180000000001769</c:v>
                </c:pt>
                <c:pt idx="3419">
                  <c:v>34.190000000001767</c:v>
                </c:pt>
                <c:pt idx="3420">
                  <c:v>34.200000000001765</c:v>
                </c:pt>
                <c:pt idx="3421">
                  <c:v>34.210000000001763</c:v>
                </c:pt>
                <c:pt idx="3422">
                  <c:v>34.220000000001761</c:v>
                </c:pt>
                <c:pt idx="3423">
                  <c:v>34.230000000001759</c:v>
                </c:pt>
                <c:pt idx="3424">
                  <c:v>34.240000000001757</c:v>
                </c:pt>
                <c:pt idx="3425">
                  <c:v>34.250000000001755</c:v>
                </c:pt>
                <c:pt idx="3426">
                  <c:v>34.260000000001753</c:v>
                </c:pt>
                <c:pt idx="3427">
                  <c:v>34.270000000001751</c:v>
                </c:pt>
                <c:pt idx="3428">
                  <c:v>34.280000000001749</c:v>
                </c:pt>
                <c:pt idx="3429">
                  <c:v>34.290000000001747</c:v>
                </c:pt>
                <c:pt idx="3430">
                  <c:v>34.300000000001745</c:v>
                </c:pt>
                <c:pt idx="3431">
                  <c:v>34.310000000001743</c:v>
                </c:pt>
                <c:pt idx="3432">
                  <c:v>34.320000000001741</c:v>
                </c:pt>
                <c:pt idx="3433">
                  <c:v>34.330000000001739</c:v>
                </c:pt>
                <c:pt idx="3434">
                  <c:v>34.340000000001737</c:v>
                </c:pt>
                <c:pt idx="3435">
                  <c:v>34.350000000001735</c:v>
                </c:pt>
                <c:pt idx="3436">
                  <c:v>34.360000000001733</c:v>
                </c:pt>
                <c:pt idx="3437">
                  <c:v>34.370000000001731</c:v>
                </c:pt>
                <c:pt idx="3438">
                  <c:v>34.380000000001729</c:v>
                </c:pt>
                <c:pt idx="3439">
                  <c:v>34.390000000001727</c:v>
                </c:pt>
                <c:pt idx="3440">
                  <c:v>34.400000000001725</c:v>
                </c:pt>
                <c:pt idx="3441">
                  <c:v>34.410000000001723</c:v>
                </c:pt>
                <c:pt idx="3442">
                  <c:v>34.420000000001721</c:v>
                </c:pt>
                <c:pt idx="3443">
                  <c:v>34.430000000001719</c:v>
                </c:pt>
                <c:pt idx="3444">
                  <c:v>34.440000000001717</c:v>
                </c:pt>
                <c:pt idx="3445">
                  <c:v>34.450000000001715</c:v>
                </c:pt>
                <c:pt idx="3446">
                  <c:v>34.460000000001713</c:v>
                </c:pt>
                <c:pt idx="3447">
                  <c:v>34.470000000001711</c:v>
                </c:pt>
                <c:pt idx="3448">
                  <c:v>34.480000000001709</c:v>
                </c:pt>
                <c:pt idx="3449">
                  <c:v>34.490000000001707</c:v>
                </c:pt>
                <c:pt idx="3450">
                  <c:v>34.500000000001705</c:v>
                </c:pt>
                <c:pt idx="3451">
                  <c:v>34.510000000001703</c:v>
                </c:pt>
                <c:pt idx="3452">
                  <c:v>34.520000000001701</c:v>
                </c:pt>
                <c:pt idx="3453">
                  <c:v>34.530000000001699</c:v>
                </c:pt>
                <c:pt idx="3454">
                  <c:v>34.540000000001697</c:v>
                </c:pt>
                <c:pt idx="3455">
                  <c:v>34.550000000001695</c:v>
                </c:pt>
                <c:pt idx="3456">
                  <c:v>34.560000000001693</c:v>
                </c:pt>
                <c:pt idx="3457">
                  <c:v>34.570000000001691</c:v>
                </c:pt>
                <c:pt idx="3458">
                  <c:v>34.580000000001689</c:v>
                </c:pt>
                <c:pt idx="3459">
                  <c:v>34.590000000001687</c:v>
                </c:pt>
                <c:pt idx="3460">
                  <c:v>34.600000000001685</c:v>
                </c:pt>
                <c:pt idx="3461">
                  <c:v>34.610000000001683</c:v>
                </c:pt>
                <c:pt idx="3462">
                  <c:v>34.620000000001681</c:v>
                </c:pt>
                <c:pt idx="3463">
                  <c:v>34.630000000001679</c:v>
                </c:pt>
                <c:pt idx="3464">
                  <c:v>34.640000000001677</c:v>
                </c:pt>
                <c:pt idx="3465">
                  <c:v>34.650000000001675</c:v>
                </c:pt>
                <c:pt idx="3466">
                  <c:v>34.660000000001673</c:v>
                </c:pt>
                <c:pt idx="3467">
                  <c:v>34.670000000001671</c:v>
                </c:pt>
                <c:pt idx="3468">
                  <c:v>34.680000000001669</c:v>
                </c:pt>
                <c:pt idx="3469">
                  <c:v>34.690000000001668</c:v>
                </c:pt>
                <c:pt idx="3470">
                  <c:v>34.700000000001666</c:v>
                </c:pt>
                <c:pt idx="3471">
                  <c:v>34.710000000001664</c:v>
                </c:pt>
                <c:pt idx="3472">
                  <c:v>34.720000000001662</c:v>
                </c:pt>
                <c:pt idx="3473">
                  <c:v>34.73000000000166</c:v>
                </c:pt>
                <c:pt idx="3474">
                  <c:v>34.740000000001658</c:v>
                </c:pt>
                <c:pt idx="3475">
                  <c:v>34.750000000001656</c:v>
                </c:pt>
                <c:pt idx="3476">
                  <c:v>34.760000000001654</c:v>
                </c:pt>
                <c:pt idx="3477">
                  <c:v>34.770000000001652</c:v>
                </c:pt>
                <c:pt idx="3478">
                  <c:v>34.78000000000165</c:v>
                </c:pt>
                <c:pt idx="3479">
                  <c:v>34.790000000001648</c:v>
                </c:pt>
                <c:pt idx="3480">
                  <c:v>34.800000000001646</c:v>
                </c:pt>
                <c:pt idx="3481">
                  <c:v>34.810000000001644</c:v>
                </c:pt>
                <c:pt idx="3482">
                  <c:v>34.820000000001642</c:v>
                </c:pt>
                <c:pt idx="3483">
                  <c:v>34.83000000000164</c:v>
                </c:pt>
                <c:pt idx="3484">
                  <c:v>34.840000000001638</c:v>
                </c:pt>
                <c:pt idx="3485">
                  <c:v>34.850000000001636</c:v>
                </c:pt>
                <c:pt idx="3486">
                  <c:v>34.860000000001634</c:v>
                </c:pt>
                <c:pt idx="3487">
                  <c:v>34.870000000001632</c:v>
                </c:pt>
                <c:pt idx="3488">
                  <c:v>34.88000000000163</c:v>
                </c:pt>
                <c:pt idx="3489">
                  <c:v>34.890000000001628</c:v>
                </c:pt>
                <c:pt idx="3490">
                  <c:v>34.900000000001626</c:v>
                </c:pt>
                <c:pt idx="3491">
                  <c:v>34.910000000001624</c:v>
                </c:pt>
                <c:pt idx="3492">
                  <c:v>34.920000000001622</c:v>
                </c:pt>
                <c:pt idx="3493">
                  <c:v>34.93000000000162</c:v>
                </c:pt>
                <c:pt idx="3494">
                  <c:v>34.940000000001618</c:v>
                </c:pt>
                <c:pt idx="3495">
                  <c:v>34.950000000001616</c:v>
                </c:pt>
                <c:pt idx="3496">
                  <c:v>34.960000000001614</c:v>
                </c:pt>
                <c:pt idx="3497">
                  <c:v>34.970000000001612</c:v>
                </c:pt>
                <c:pt idx="3498">
                  <c:v>34.98000000000161</c:v>
                </c:pt>
                <c:pt idx="3499">
                  <c:v>34.990000000001608</c:v>
                </c:pt>
                <c:pt idx="3500">
                  <c:v>35.000000000001606</c:v>
                </c:pt>
                <c:pt idx="3501">
                  <c:v>35.010000000001604</c:v>
                </c:pt>
                <c:pt idx="3502">
                  <c:v>35.020000000001602</c:v>
                </c:pt>
                <c:pt idx="3503">
                  <c:v>35.0300000000016</c:v>
                </c:pt>
                <c:pt idx="3504">
                  <c:v>35.040000000001598</c:v>
                </c:pt>
                <c:pt idx="3505">
                  <c:v>35.050000000001596</c:v>
                </c:pt>
                <c:pt idx="3506">
                  <c:v>35.060000000001594</c:v>
                </c:pt>
                <c:pt idx="3507">
                  <c:v>35.070000000001592</c:v>
                </c:pt>
                <c:pt idx="3508">
                  <c:v>35.08000000000159</c:v>
                </c:pt>
                <c:pt idx="3509">
                  <c:v>35.090000000001588</c:v>
                </c:pt>
                <c:pt idx="3510">
                  <c:v>35.100000000001586</c:v>
                </c:pt>
                <c:pt idx="3511">
                  <c:v>35.110000000001584</c:v>
                </c:pt>
                <c:pt idx="3512">
                  <c:v>35.120000000001582</c:v>
                </c:pt>
                <c:pt idx="3513">
                  <c:v>35.13000000000158</c:v>
                </c:pt>
                <c:pt idx="3514">
                  <c:v>35.140000000001578</c:v>
                </c:pt>
                <c:pt idx="3515">
                  <c:v>35.150000000001576</c:v>
                </c:pt>
                <c:pt idx="3516">
                  <c:v>35.160000000001574</c:v>
                </c:pt>
                <c:pt idx="3517">
                  <c:v>35.170000000001572</c:v>
                </c:pt>
                <c:pt idx="3518">
                  <c:v>35.18000000000157</c:v>
                </c:pt>
                <c:pt idx="3519">
                  <c:v>35.190000000001568</c:v>
                </c:pt>
                <c:pt idx="3520">
                  <c:v>35.200000000001566</c:v>
                </c:pt>
                <c:pt idx="3521">
                  <c:v>35.210000000001564</c:v>
                </c:pt>
                <c:pt idx="3522">
                  <c:v>35.220000000001562</c:v>
                </c:pt>
                <c:pt idx="3523">
                  <c:v>35.23000000000156</c:v>
                </c:pt>
                <c:pt idx="3524">
                  <c:v>35.240000000001558</c:v>
                </c:pt>
                <c:pt idx="3525">
                  <c:v>35.250000000001556</c:v>
                </c:pt>
                <c:pt idx="3526">
                  <c:v>35.260000000001554</c:v>
                </c:pt>
                <c:pt idx="3527">
                  <c:v>35.270000000001552</c:v>
                </c:pt>
                <c:pt idx="3528">
                  <c:v>35.28000000000155</c:v>
                </c:pt>
                <c:pt idx="3529">
                  <c:v>35.290000000001548</c:v>
                </c:pt>
                <c:pt idx="3530">
                  <c:v>35.300000000001546</c:v>
                </c:pt>
                <c:pt idx="3531">
                  <c:v>35.310000000001544</c:v>
                </c:pt>
                <c:pt idx="3532">
                  <c:v>35.320000000001542</c:v>
                </c:pt>
                <c:pt idx="3533">
                  <c:v>35.33000000000154</c:v>
                </c:pt>
                <c:pt idx="3534">
                  <c:v>35.340000000001538</c:v>
                </c:pt>
                <c:pt idx="3535">
                  <c:v>35.350000000001536</c:v>
                </c:pt>
                <c:pt idx="3536">
                  <c:v>35.360000000001534</c:v>
                </c:pt>
                <c:pt idx="3537">
                  <c:v>35.370000000001532</c:v>
                </c:pt>
                <c:pt idx="3538">
                  <c:v>35.38000000000153</c:v>
                </c:pt>
                <c:pt idx="3539">
                  <c:v>35.390000000001528</c:v>
                </c:pt>
                <c:pt idx="3540">
                  <c:v>35.400000000001526</c:v>
                </c:pt>
                <c:pt idx="3541">
                  <c:v>35.410000000001524</c:v>
                </c:pt>
                <c:pt idx="3542">
                  <c:v>35.420000000001522</c:v>
                </c:pt>
                <c:pt idx="3543">
                  <c:v>35.43000000000152</c:v>
                </c:pt>
                <c:pt idx="3544">
                  <c:v>35.440000000001518</c:v>
                </c:pt>
                <c:pt idx="3545">
                  <c:v>35.450000000001516</c:v>
                </c:pt>
                <c:pt idx="3546">
                  <c:v>35.460000000001514</c:v>
                </c:pt>
                <c:pt idx="3547">
                  <c:v>35.470000000001512</c:v>
                </c:pt>
                <c:pt idx="3548">
                  <c:v>35.48000000000151</c:v>
                </c:pt>
                <c:pt idx="3549">
                  <c:v>35.490000000001508</c:v>
                </c:pt>
                <c:pt idx="3550">
                  <c:v>35.500000000001506</c:v>
                </c:pt>
                <c:pt idx="3551">
                  <c:v>35.510000000001504</c:v>
                </c:pt>
                <c:pt idx="3552">
                  <c:v>35.520000000001502</c:v>
                </c:pt>
                <c:pt idx="3553">
                  <c:v>35.5300000000015</c:v>
                </c:pt>
                <c:pt idx="3554">
                  <c:v>35.540000000001498</c:v>
                </c:pt>
                <c:pt idx="3555">
                  <c:v>35.550000000001496</c:v>
                </c:pt>
                <c:pt idx="3556">
                  <c:v>35.560000000001494</c:v>
                </c:pt>
                <c:pt idx="3557">
                  <c:v>35.570000000001492</c:v>
                </c:pt>
                <c:pt idx="3558">
                  <c:v>35.58000000000149</c:v>
                </c:pt>
                <c:pt idx="3559">
                  <c:v>35.590000000001488</c:v>
                </c:pt>
                <c:pt idx="3560">
                  <c:v>35.600000000001486</c:v>
                </c:pt>
                <c:pt idx="3561">
                  <c:v>35.610000000001484</c:v>
                </c:pt>
                <c:pt idx="3562">
                  <c:v>35.620000000001482</c:v>
                </c:pt>
                <c:pt idx="3563">
                  <c:v>35.63000000000148</c:v>
                </c:pt>
                <c:pt idx="3564">
                  <c:v>35.640000000001478</c:v>
                </c:pt>
                <c:pt idx="3565">
                  <c:v>35.650000000001477</c:v>
                </c:pt>
                <c:pt idx="3566">
                  <c:v>35.660000000001475</c:v>
                </c:pt>
                <c:pt idx="3567">
                  <c:v>35.670000000001473</c:v>
                </c:pt>
                <c:pt idx="3568">
                  <c:v>35.680000000001471</c:v>
                </c:pt>
                <c:pt idx="3569">
                  <c:v>35.690000000001469</c:v>
                </c:pt>
                <c:pt idx="3570">
                  <c:v>35.700000000001467</c:v>
                </c:pt>
                <c:pt idx="3571">
                  <c:v>35.710000000001465</c:v>
                </c:pt>
                <c:pt idx="3572">
                  <c:v>35.720000000001463</c:v>
                </c:pt>
                <c:pt idx="3573">
                  <c:v>35.730000000001461</c:v>
                </c:pt>
                <c:pt idx="3574">
                  <c:v>35.740000000001459</c:v>
                </c:pt>
                <c:pt idx="3575">
                  <c:v>35.750000000001457</c:v>
                </c:pt>
                <c:pt idx="3576">
                  <c:v>35.760000000001455</c:v>
                </c:pt>
                <c:pt idx="3577">
                  <c:v>35.770000000001453</c:v>
                </c:pt>
                <c:pt idx="3578">
                  <c:v>35.780000000001451</c:v>
                </c:pt>
                <c:pt idx="3579">
                  <c:v>35.790000000001449</c:v>
                </c:pt>
                <c:pt idx="3580">
                  <c:v>35.800000000001447</c:v>
                </c:pt>
                <c:pt idx="3581">
                  <c:v>35.810000000001445</c:v>
                </c:pt>
                <c:pt idx="3582">
                  <c:v>35.820000000001443</c:v>
                </c:pt>
                <c:pt idx="3583">
                  <c:v>35.830000000001441</c:v>
                </c:pt>
                <c:pt idx="3584">
                  <c:v>35.840000000001439</c:v>
                </c:pt>
                <c:pt idx="3585">
                  <c:v>35.850000000001437</c:v>
                </c:pt>
                <c:pt idx="3586">
                  <c:v>35.860000000001435</c:v>
                </c:pt>
                <c:pt idx="3587">
                  <c:v>35.870000000001433</c:v>
                </c:pt>
                <c:pt idx="3588">
                  <c:v>35.880000000001431</c:v>
                </c:pt>
                <c:pt idx="3589">
                  <c:v>35.890000000001429</c:v>
                </c:pt>
                <c:pt idx="3590">
                  <c:v>35.900000000001427</c:v>
                </c:pt>
                <c:pt idx="3591">
                  <c:v>35.910000000001425</c:v>
                </c:pt>
                <c:pt idx="3592">
                  <c:v>35.920000000001423</c:v>
                </c:pt>
                <c:pt idx="3593">
                  <c:v>35.930000000001421</c:v>
                </c:pt>
                <c:pt idx="3594">
                  <c:v>35.940000000001419</c:v>
                </c:pt>
                <c:pt idx="3595">
                  <c:v>35.950000000001417</c:v>
                </c:pt>
                <c:pt idx="3596">
                  <c:v>35.960000000001415</c:v>
                </c:pt>
                <c:pt idx="3597">
                  <c:v>35.970000000001413</c:v>
                </c:pt>
                <c:pt idx="3598">
                  <c:v>35.980000000001411</c:v>
                </c:pt>
                <c:pt idx="3599">
                  <c:v>35.990000000001409</c:v>
                </c:pt>
                <c:pt idx="3600">
                  <c:v>36.000000000001407</c:v>
                </c:pt>
                <c:pt idx="3601">
                  <c:v>36.010000000001405</c:v>
                </c:pt>
                <c:pt idx="3602">
                  <c:v>36.020000000001403</c:v>
                </c:pt>
                <c:pt idx="3603">
                  <c:v>36.030000000001401</c:v>
                </c:pt>
                <c:pt idx="3604">
                  <c:v>36.040000000001399</c:v>
                </c:pt>
                <c:pt idx="3605">
                  <c:v>36.050000000001397</c:v>
                </c:pt>
                <c:pt idx="3606">
                  <c:v>36.060000000001395</c:v>
                </c:pt>
                <c:pt idx="3607">
                  <c:v>36.070000000001393</c:v>
                </c:pt>
                <c:pt idx="3608">
                  <c:v>36.080000000001391</c:v>
                </c:pt>
                <c:pt idx="3609">
                  <c:v>36.090000000001389</c:v>
                </c:pt>
                <c:pt idx="3610">
                  <c:v>36.100000000001387</c:v>
                </c:pt>
                <c:pt idx="3611">
                  <c:v>36.110000000001385</c:v>
                </c:pt>
                <c:pt idx="3612">
                  <c:v>36.120000000001383</c:v>
                </c:pt>
                <c:pt idx="3613">
                  <c:v>36.130000000001381</c:v>
                </c:pt>
                <c:pt idx="3614">
                  <c:v>36.140000000001379</c:v>
                </c:pt>
                <c:pt idx="3615">
                  <c:v>36.150000000001377</c:v>
                </c:pt>
                <c:pt idx="3616">
                  <c:v>36.160000000001375</c:v>
                </c:pt>
                <c:pt idx="3617">
                  <c:v>36.170000000001373</c:v>
                </c:pt>
                <c:pt idx="3618">
                  <c:v>36.180000000001371</c:v>
                </c:pt>
                <c:pt idx="3619">
                  <c:v>36.190000000001369</c:v>
                </c:pt>
                <c:pt idx="3620">
                  <c:v>36.200000000001367</c:v>
                </c:pt>
                <c:pt idx="3621">
                  <c:v>36.210000000001365</c:v>
                </c:pt>
                <c:pt idx="3622">
                  <c:v>36.220000000001363</c:v>
                </c:pt>
                <c:pt idx="3623">
                  <c:v>36.230000000001361</c:v>
                </c:pt>
                <c:pt idx="3624">
                  <c:v>36.240000000001359</c:v>
                </c:pt>
                <c:pt idx="3625">
                  <c:v>36.250000000001357</c:v>
                </c:pt>
                <c:pt idx="3626">
                  <c:v>36.260000000001355</c:v>
                </c:pt>
                <c:pt idx="3627">
                  <c:v>36.270000000001353</c:v>
                </c:pt>
                <c:pt idx="3628">
                  <c:v>36.280000000001351</c:v>
                </c:pt>
                <c:pt idx="3629">
                  <c:v>36.290000000001349</c:v>
                </c:pt>
                <c:pt idx="3630">
                  <c:v>36.300000000001347</c:v>
                </c:pt>
                <c:pt idx="3631">
                  <c:v>36.310000000001345</c:v>
                </c:pt>
                <c:pt idx="3632">
                  <c:v>36.320000000001343</c:v>
                </c:pt>
                <c:pt idx="3633">
                  <c:v>36.330000000001341</c:v>
                </c:pt>
                <c:pt idx="3634">
                  <c:v>36.340000000001339</c:v>
                </c:pt>
                <c:pt idx="3635">
                  <c:v>36.350000000001337</c:v>
                </c:pt>
                <c:pt idx="3636">
                  <c:v>36.360000000001335</c:v>
                </c:pt>
                <c:pt idx="3637">
                  <c:v>36.370000000001333</c:v>
                </c:pt>
                <c:pt idx="3638">
                  <c:v>36.380000000001331</c:v>
                </c:pt>
                <c:pt idx="3639">
                  <c:v>36.390000000001329</c:v>
                </c:pt>
                <c:pt idx="3640">
                  <c:v>36.400000000001327</c:v>
                </c:pt>
                <c:pt idx="3641">
                  <c:v>36.410000000001325</c:v>
                </c:pt>
                <c:pt idx="3642">
                  <c:v>36.420000000001323</c:v>
                </c:pt>
                <c:pt idx="3643">
                  <c:v>36.430000000001321</c:v>
                </c:pt>
                <c:pt idx="3644">
                  <c:v>36.440000000001319</c:v>
                </c:pt>
                <c:pt idx="3645">
                  <c:v>36.450000000001317</c:v>
                </c:pt>
                <c:pt idx="3646">
                  <c:v>36.460000000001315</c:v>
                </c:pt>
                <c:pt idx="3647">
                  <c:v>36.470000000001313</c:v>
                </c:pt>
                <c:pt idx="3648">
                  <c:v>36.480000000001311</c:v>
                </c:pt>
                <c:pt idx="3649">
                  <c:v>36.490000000001309</c:v>
                </c:pt>
                <c:pt idx="3650">
                  <c:v>36.500000000001307</c:v>
                </c:pt>
                <c:pt idx="3651">
                  <c:v>36.510000000001305</c:v>
                </c:pt>
                <c:pt idx="3652">
                  <c:v>36.520000000001303</c:v>
                </c:pt>
                <c:pt idx="3653">
                  <c:v>36.530000000001301</c:v>
                </c:pt>
                <c:pt idx="3654">
                  <c:v>36.540000000001299</c:v>
                </c:pt>
                <c:pt idx="3655">
                  <c:v>36.550000000001297</c:v>
                </c:pt>
                <c:pt idx="3656">
                  <c:v>36.560000000001295</c:v>
                </c:pt>
                <c:pt idx="3657">
                  <c:v>36.570000000001293</c:v>
                </c:pt>
                <c:pt idx="3658">
                  <c:v>36.580000000001291</c:v>
                </c:pt>
                <c:pt idx="3659">
                  <c:v>36.590000000001289</c:v>
                </c:pt>
                <c:pt idx="3660">
                  <c:v>36.600000000001288</c:v>
                </c:pt>
                <c:pt idx="3661">
                  <c:v>36.610000000001286</c:v>
                </c:pt>
                <c:pt idx="3662">
                  <c:v>36.620000000001284</c:v>
                </c:pt>
                <c:pt idx="3663">
                  <c:v>36.630000000001282</c:v>
                </c:pt>
                <c:pt idx="3664">
                  <c:v>36.64000000000128</c:v>
                </c:pt>
                <c:pt idx="3665">
                  <c:v>36.650000000001278</c:v>
                </c:pt>
                <c:pt idx="3666">
                  <c:v>36.660000000001276</c:v>
                </c:pt>
                <c:pt idx="3667">
                  <c:v>36.670000000001274</c:v>
                </c:pt>
                <c:pt idx="3668">
                  <c:v>36.680000000001272</c:v>
                </c:pt>
                <c:pt idx="3669">
                  <c:v>36.69000000000127</c:v>
                </c:pt>
                <c:pt idx="3670">
                  <c:v>36.700000000001268</c:v>
                </c:pt>
                <c:pt idx="3671">
                  <c:v>36.710000000001266</c:v>
                </c:pt>
                <c:pt idx="3672">
                  <c:v>36.720000000001264</c:v>
                </c:pt>
                <c:pt idx="3673">
                  <c:v>36.730000000001262</c:v>
                </c:pt>
                <c:pt idx="3674">
                  <c:v>36.74000000000126</c:v>
                </c:pt>
                <c:pt idx="3675">
                  <c:v>36.750000000001258</c:v>
                </c:pt>
                <c:pt idx="3676">
                  <c:v>36.760000000001256</c:v>
                </c:pt>
                <c:pt idx="3677">
                  <c:v>36.770000000001254</c:v>
                </c:pt>
                <c:pt idx="3678">
                  <c:v>36.780000000001252</c:v>
                </c:pt>
                <c:pt idx="3679">
                  <c:v>36.79000000000125</c:v>
                </c:pt>
                <c:pt idx="3680">
                  <c:v>36.800000000001248</c:v>
                </c:pt>
                <c:pt idx="3681">
                  <c:v>36.810000000001246</c:v>
                </c:pt>
                <c:pt idx="3682">
                  <c:v>36.820000000001244</c:v>
                </c:pt>
                <c:pt idx="3683">
                  <c:v>36.830000000001242</c:v>
                </c:pt>
                <c:pt idx="3684">
                  <c:v>36.84000000000124</c:v>
                </c:pt>
                <c:pt idx="3685">
                  <c:v>36.850000000001238</c:v>
                </c:pt>
                <c:pt idx="3686">
                  <c:v>36.860000000001236</c:v>
                </c:pt>
                <c:pt idx="3687">
                  <c:v>36.870000000001234</c:v>
                </c:pt>
                <c:pt idx="3688">
                  <c:v>36.880000000001232</c:v>
                </c:pt>
                <c:pt idx="3689">
                  <c:v>36.89000000000123</c:v>
                </c:pt>
                <c:pt idx="3690">
                  <c:v>36.900000000001228</c:v>
                </c:pt>
                <c:pt idx="3691">
                  <c:v>36.910000000001226</c:v>
                </c:pt>
                <c:pt idx="3692">
                  <c:v>36.920000000001224</c:v>
                </c:pt>
                <c:pt idx="3693">
                  <c:v>36.930000000001222</c:v>
                </c:pt>
                <c:pt idx="3694">
                  <c:v>36.94000000000122</c:v>
                </c:pt>
                <c:pt idx="3695">
                  <c:v>36.950000000001218</c:v>
                </c:pt>
                <c:pt idx="3696">
                  <c:v>36.960000000001216</c:v>
                </c:pt>
                <c:pt idx="3697">
                  <c:v>36.970000000001214</c:v>
                </c:pt>
                <c:pt idx="3698">
                  <c:v>36.980000000001212</c:v>
                </c:pt>
                <c:pt idx="3699">
                  <c:v>36.99000000000121</c:v>
                </c:pt>
                <c:pt idx="3700">
                  <c:v>37.000000000001208</c:v>
                </c:pt>
                <c:pt idx="3701">
                  <c:v>37.010000000001206</c:v>
                </c:pt>
                <c:pt idx="3702">
                  <c:v>37.020000000001204</c:v>
                </c:pt>
                <c:pt idx="3703">
                  <c:v>37.030000000001202</c:v>
                </c:pt>
                <c:pt idx="3704">
                  <c:v>37.0400000000012</c:v>
                </c:pt>
                <c:pt idx="3705">
                  <c:v>37.050000000001198</c:v>
                </c:pt>
                <c:pt idx="3706">
                  <c:v>37.060000000001196</c:v>
                </c:pt>
                <c:pt idx="3707">
                  <c:v>37.070000000001194</c:v>
                </c:pt>
                <c:pt idx="3708">
                  <c:v>37.080000000001192</c:v>
                </c:pt>
                <c:pt idx="3709">
                  <c:v>37.09000000000119</c:v>
                </c:pt>
                <c:pt idx="3710">
                  <c:v>37.100000000001188</c:v>
                </c:pt>
                <c:pt idx="3711">
                  <c:v>37.110000000001186</c:v>
                </c:pt>
                <c:pt idx="3712">
                  <c:v>37.120000000001184</c:v>
                </c:pt>
                <c:pt idx="3713">
                  <c:v>37.130000000001182</c:v>
                </c:pt>
                <c:pt idx="3714">
                  <c:v>37.14000000000118</c:v>
                </c:pt>
                <c:pt idx="3715">
                  <c:v>37.150000000001178</c:v>
                </c:pt>
                <c:pt idx="3716">
                  <c:v>37.160000000001176</c:v>
                </c:pt>
                <c:pt idx="3717">
                  <c:v>37.170000000001174</c:v>
                </c:pt>
                <c:pt idx="3718">
                  <c:v>37.180000000001172</c:v>
                </c:pt>
                <c:pt idx="3719">
                  <c:v>37.19000000000117</c:v>
                </c:pt>
                <c:pt idx="3720">
                  <c:v>37.200000000001168</c:v>
                </c:pt>
                <c:pt idx="3721">
                  <c:v>37.210000000001166</c:v>
                </c:pt>
                <c:pt idx="3722">
                  <c:v>37.220000000001164</c:v>
                </c:pt>
                <c:pt idx="3723">
                  <c:v>37.230000000001162</c:v>
                </c:pt>
                <c:pt idx="3724">
                  <c:v>37.24000000000116</c:v>
                </c:pt>
                <c:pt idx="3725">
                  <c:v>37.250000000001158</c:v>
                </c:pt>
                <c:pt idx="3726">
                  <c:v>37.260000000001156</c:v>
                </c:pt>
                <c:pt idx="3727">
                  <c:v>37.270000000001154</c:v>
                </c:pt>
                <c:pt idx="3728">
                  <c:v>37.280000000001152</c:v>
                </c:pt>
                <c:pt idx="3729">
                  <c:v>37.29000000000115</c:v>
                </c:pt>
                <c:pt idx="3730">
                  <c:v>37.300000000001148</c:v>
                </c:pt>
                <c:pt idx="3731">
                  <c:v>37.310000000001146</c:v>
                </c:pt>
                <c:pt idx="3732">
                  <c:v>37.320000000001144</c:v>
                </c:pt>
                <c:pt idx="3733">
                  <c:v>37.330000000001142</c:v>
                </c:pt>
                <c:pt idx="3734">
                  <c:v>37.34000000000114</c:v>
                </c:pt>
                <c:pt idx="3735">
                  <c:v>37.350000000001138</c:v>
                </c:pt>
                <c:pt idx="3736">
                  <c:v>37.360000000001136</c:v>
                </c:pt>
                <c:pt idx="3737">
                  <c:v>37.370000000001134</c:v>
                </c:pt>
                <c:pt idx="3738">
                  <c:v>37.380000000001132</c:v>
                </c:pt>
                <c:pt idx="3739">
                  <c:v>37.39000000000113</c:v>
                </c:pt>
                <c:pt idx="3740">
                  <c:v>37.400000000001128</c:v>
                </c:pt>
                <c:pt idx="3741">
                  <c:v>37.410000000001126</c:v>
                </c:pt>
                <c:pt idx="3742">
                  <c:v>37.420000000001124</c:v>
                </c:pt>
                <c:pt idx="3743">
                  <c:v>37.430000000001122</c:v>
                </c:pt>
                <c:pt idx="3744">
                  <c:v>37.44000000000112</c:v>
                </c:pt>
                <c:pt idx="3745">
                  <c:v>37.450000000001118</c:v>
                </c:pt>
                <c:pt idx="3746">
                  <c:v>37.460000000001116</c:v>
                </c:pt>
                <c:pt idx="3747">
                  <c:v>37.470000000001114</c:v>
                </c:pt>
                <c:pt idx="3748">
                  <c:v>37.480000000001112</c:v>
                </c:pt>
                <c:pt idx="3749">
                  <c:v>37.49000000000111</c:v>
                </c:pt>
                <c:pt idx="3750">
                  <c:v>37.500000000001108</c:v>
                </c:pt>
                <c:pt idx="3751">
                  <c:v>37.510000000001106</c:v>
                </c:pt>
                <c:pt idx="3752">
                  <c:v>37.520000000001104</c:v>
                </c:pt>
                <c:pt idx="3753">
                  <c:v>37.530000000001102</c:v>
                </c:pt>
                <c:pt idx="3754">
                  <c:v>37.5400000000011</c:v>
                </c:pt>
                <c:pt idx="3755">
                  <c:v>37.550000000001098</c:v>
                </c:pt>
                <c:pt idx="3756">
                  <c:v>37.560000000001097</c:v>
                </c:pt>
                <c:pt idx="3757">
                  <c:v>37.570000000001095</c:v>
                </c:pt>
                <c:pt idx="3758">
                  <c:v>37.580000000001093</c:v>
                </c:pt>
                <c:pt idx="3759">
                  <c:v>37.590000000001091</c:v>
                </c:pt>
                <c:pt idx="3760">
                  <c:v>37.600000000001089</c:v>
                </c:pt>
                <c:pt idx="3761">
                  <c:v>37.610000000001087</c:v>
                </c:pt>
                <c:pt idx="3762">
                  <c:v>37.620000000001085</c:v>
                </c:pt>
                <c:pt idx="3763">
                  <c:v>37.630000000001083</c:v>
                </c:pt>
                <c:pt idx="3764">
                  <c:v>37.640000000001081</c:v>
                </c:pt>
                <c:pt idx="3765">
                  <c:v>37.650000000001079</c:v>
                </c:pt>
                <c:pt idx="3766">
                  <c:v>37.660000000001077</c:v>
                </c:pt>
                <c:pt idx="3767">
                  <c:v>37.670000000001075</c:v>
                </c:pt>
                <c:pt idx="3768">
                  <c:v>37.680000000001073</c:v>
                </c:pt>
                <c:pt idx="3769">
                  <c:v>37.690000000001071</c:v>
                </c:pt>
                <c:pt idx="3770">
                  <c:v>37.700000000001069</c:v>
                </c:pt>
                <c:pt idx="3771">
                  <c:v>37.710000000001067</c:v>
                </c:pt>
                <c:pt idx="3772">
                  <c:v>37.720000000001065</c:v>
                </c:pt>
                <c:pt idx="3773">
                  <c:v>37.730000000001063</c:v>
                </c:pt>
                <c:pt idx="3774">
                  <c:v>37.740000000001061</c:v>
                </c:pt>
                <c:pt idx="3775">
                  <c:v>37.750000000001059</c:v>
                </c:pt>
                <c:pt idx="3776">
                  <c:v>37.760000000001057</c:v>
                </c:pt>
                <c:pt idx="3777">
                  <c:v>37.770000000001055</c:v>
                </c:pt>
                <c:pt idx="3778">
                  <c:v>37.780000000001053</c:v>
                </c:pt>
                <c:pt idx="3779">
                  <c:v>37.790000000001051</c:v>
                </c:pt>
                <c:pt idx="3780">
                  <c:v>37.800000000001049</c:v>
                </c:pt>
                <c:pt idx="3781">
                  <c:v>37.810000000001047</c:v>
                </c:pt>
                <c:pt idx="3782">
                  <c:v>37.820000000001045</c:v>
                </c:pt>
                <c:pt idx="3783">
                  <c:v>37.830000000001043</c:v>
                </c:pt>
                <c:pt idx="3784">
                  <c:v>37.840000000001041</c:v>
                </c:pt>
                <c:pt idx="3785">
                  <c:v>37.850000000001039</c:v>
                </c:pt>
                <c:pt idx="3786">
                  <c:v>37.860000000001037</c:v>
                </c:pt>
                <c:pt idx="3787">
                  <c:v>37.870000000001035</c:v>
                </c:pt>
                <c:pt idx="3788">
                  <c:v>37.880000000001033</c:v>
                </c:pt>
                <c:pt idx="3789">
                  <c:v>37.890000000001031</c:v>
                </c:pt>
                <c:pt idx="3790">
                  <c:v>37.900000000001029</c:v>
                </c:pt>
                <c:pt idx="3791">
                  <c:v>37.910000000001027</c:v>
                </c:pt>
                <c:pt idx="3792">
                  <c:v>37.920000000001025</c:v>
                </c:pt>
                <c:pt idx="3793">
                  <c:v>37.930000000001023</c:v>
                </c:pt>
                <c:pt idx="3794">
                  <c:v>37.940000000001021</c:v>
                </c:pt>
                <c:pt idx="3795">
                  <c:v>37.950000000001019</c:v>
                </c:pt>
                <c:pt idx="3796">
                  <c:v>37.960000000001017</c:v>
                </c:pt>
                <c:pt idx="3797">
                  <c:v>37.970000000001015</c:v>
                </c:pt>
                <c:pt idx="3798">
                  <c:v>37.980000000001013</c:v>
                </c:pt>
                <c:pt idx="3799">
                  <c:v>37.990000000001011</c:v>
                </c:pt>
                <c:pt idx="3800">
                  <c:v>38.000000000001009</c:v>
                </c:pt>
                <c:pt idx="3801">
                  <c:v>38.010000000001007</c:v>
                </c:pt>
                <c:pt idx="3802">
                  <c:v>38.020000000001005</c:v>
                </c:pt>
                <c:pt idx="3803">
                  <c:v>38.030000000001003</c:v>
                </c:pt>
                <c:pt idx="3804">
                  <c:v>38.040000000001001</c:v>
                </c:pt>
                <c:pt idx="3805">
                  <c:v>38.050000000000999</c:v>
                </c:pt>
                <c:pt idx="3806">
                  <c:v>38.060000000000997</c:v>
                </c:pt>
                <c:pt idx="3807">
                  <c:v>38.070000000000995</c:v>
                </c:pt>
                <c:pt idx="3808">
                  <c:v>38.080000000000993</c:v>
                </c:pt>
                <c:pt idx="3809">
                  <c:v>38.090000000000991</c:v>
                </c:pt>
                <c:pt idx="3810">
                  <c:v>38.100000000000989</c:v>
                </c:pt>
                <c:pt idx="3811">
                  <c:v>38.110000000000987</c:v>
                </c:pt>
                <c:pt idx="3812">
                  <c:v>38.120000000000985</c:v>
                </c:pt>
                <c:pt idx="3813">
                  <c:v>38.130000000000983</c:v>
                </c:pt>
                <c:pt idx="3814">
                  <c:v>38.140000000000981</c:v>
                </c:pt>
                <c:pt idx="3815">
                  <c:v>38.150000000000979</c:v>
                </c:pt>
                <c:pt idx="3816">
                  <c:v>38.160000000000977</c:v>
                </c:pt>
                <c:pt idx="3817">
                  <c:v>38.170000000000975</c:v>
                </c:pt>
                <c:pt idx="3818">
                  <c:v>38.180000000000973</c:v>
                </c:pt>
                <c:pt idx="3819">
                  <c:v>38.190000000000971</c:v>
                </c:pt>
                <c:pt idx="3820">
                  <c:v>38.200000000000969</c:v>
                </c:pt>
                <c:pt idx="3821">
                  <c:v>38.210000000000967</c:v>
                </c:pt>
                <c:pt idx="3822">
                  <c:v>38.220000000000965</c:v>
                </c:pt>
                <c:pt idx="3823">
                  <c:v>38.230000000000963</c:v>
                </c:pt>
                <c:pt idx="3824">
                  <c:v>38.240000000000961</c:v>
                </c:pt>
                <c:pt idx="3825">
                  <c:v>38.250000000000959</c:v>
                </c:pt>
                <c:pt idx="3826">
                  <c:v>38.260000000000957</c:v>
                </c:pt>
                <c:pt idx="3827">
                  <c:v>38.270000000000955</c:v>
                </c:pt>
                <c:pt idx="3828">
                  <c:v>38.280000000000953</c:v>
                </c:pt>
                <c:pt idx="3829">
                  <c:v>38.290000000000951</c:v>
                </c:pt>
                <c:pt idx="3830">
                  <c:v>38.300000000000949</c:v>
                </c:pt>
                <c:pt idx="3831">
                  <c:v>38.310000000000947</c:v>
                </c:pt>
                <c:pt idx="3832">
                  <c:v>38.320000000000945</c:v>
                </c:pt>
                <c:pt idx="3833">
                  <c:v>38.330000000000943</c:v>
                </c:pt>
                <c:pt idx="3834">
                  <c:v>38.340000000000941</c:v>
                </c:pt>
                <c:pt idx="3835">
                  <c:v>38.350000000000939</c:v>
                </c:pt>
                <c:pt idx="3836">
                  <c:v>38.360000000000937</c:v>
                </c:pt>
                <c:pt idx="3837">
                  <c:v>38.370000000000935</c:v>
                </c:pt>
                <c:pt idx="3838">
                  <c:v>38.380000000000933</c:v>
                </c:pt>
                <c:pt idx="3839">
                  <c:v>38.390000000000931</c:v>
                </c:pt>
                <c:pt idx="3840">
                  <c:v>38.400000000000929</c:v>
                </c:pt>
                <c:pt idx="3841">
                  <c:v>38.410000000000927</c:v>
                </c:pt>
                <c:pt idx="3842">
                  <c:v>38.420000000000925</c:v>
                </c:pt>
                <c:pt idx="3843">
                  <c:v>38.430000000000923</c:v>
                </c:pt>
                <c:pt idx="3844">
                  <c:v>38.440000000000921</c:v>
                </c:pt>
                <c:pt idx="3845">
                  <c:v>38.450000000000919</c:v>
                </c:pt>
                <c:pt idx="3846">
                  <c:v>38.460000000000917</c:v>
                </c:pt>
                <c:pt idx="3847">
                  <c:v>38.470000000000915</c:v>
                </c:pt>
                <c:pt idx="3848">
                  <c:v>38.480000000000913</c:v>
                </c:pt>
                <c:pt idx="3849">
                  <c:v>38.490000000000911</c:v>
                </c:pt>
                <c:pt idx="3850">
                  <c:v>38.500000000000909</c:v>
                </c:pt>
                <c:pt idx="3851">
                  <c:v>38.510000000000908</c:v>
                </c:pt>
                <c:pt idx="3852">
                  <c:v>38.520000000000906</c:v>
                </c:pt>
                <c:pt idx="3853">
                  <c:v>38.530000000000904</c:v>
                </c:pt>
                <c:pt idx="3854">
                  <c:v>38.540000000000902</c:v>
                </c:pt>
                <c:pt idx="3855">
                  <c:v>38.5500000000009</c:v>
                </c:pt>
                <c:pt idx="3856">
                  <c:v>38.560000000000898</c:v>
                </c:pt>
                <c:pt idx="3857">
                  <c:v>38.570000000000896</c:v>
                </c:pt>
                <c:pt idx="3858">
                  <c:v>38.580000000000894</c:v>
                </c:pt>
                <c:pt idx="3859">
                  <c:v>38.590000000000892</c:v>
                </c:pt>
                <c:pt idx="3860">
                  <c:v>38.60000000000089</c:v>
                </c:pt>
                <c:pt idx="3861">
                  <c:v>38.610000000000888</c:v>
                </c:pt>
                <c:pt idx="3862">
                  <c:v>38.620000000000886</c:v>
                </c:pt>
                <c:pt idx="3863">
                  <c:v>38.630000000000884</c:v>
                </c:pt>
                <c:pt idx="3864">
                  <c:v>38.640000000000882</c:v>
                </c:pt>
                <c:pt idx="3865">
                  <c:v>38.65000000000088</c:v>
                </c:pt>
                <c:pt idx="3866">
                  <c:v>38.660000000000878</c:v>
                </c:pt>
                <c:pt idx="3867">
                  <c:v>38.670000000000876</c:v>
                </c:pt>
                <c:pt idx="3868">
                  <c:v>38.680000000000874</c:v>
                </c:pt>
                <c:pt idx="3869">
                  <c:v>38.690000000000872</c:v>
                </c:pt>
                <c:pt idx="3870">
                  <c:v>38.70000000000087</c:v>
                </c:pt>
                <c:pt idx="3871">
                  <c:v>38.710000000000868</c:v>
                </c:pt>
                <c:pt idx="3872">
                  <c:v>38.720000000000866</c:v>
                </c:pt>
                <c:pt idx="3873">
                  <c:v>38.730000000000864</c:v>
                </c:pt>
                <c:pt idx="3874">
                  <c:v>38.740000000000862</c:v>
                </c:pt>
                <c:pt idx="3875">
                  <c:v>38.75000000000086</c:v>
                </c:pt>
                <c:pt idx="3876">
                  <c:v>38.760000000000858</c:v>
                </c:pt>
                <c:pt idx="3877">
                  <c:v>38.770000000000856</c:v>
                </c:pt>
                <c:pt idx="3878">
                  <c:v>38.780000000000854</c:v>
                </c:pt>
                <c:pt idx="3879">
                  <c:v>38.790000000000852</c:v>
                </c:pt>
                <c:pt idx="3880">
                  <c:v>38.80000000000085</c:v>
                </c:pt>
                <c:pt idx="3881">
                  <c:v>38.810000000000848</c:v>
                </c:pt>
                <c:pt idx="3882">
                  <c:v>38.820000000000846</c:v>
                </c:pt>
                <c:pt idx="3883">
                  <c:v>38.830000000000844</c:v>
                </c:pt>
                <c:pt idx="3884">
                  <c:v>38.840000000000842</c:v>
                </c:pt>
                <c:pt idx="3885">
                  <c:v>38.85000000000084</c:v>
                </c:pt>
                <c:pt idx="3886">
                  <c:v>38.860000000000838</c:v>
                </c:pt>
                <c:pt idx="3887">
                  <c:v>38.870000000000836</c:v>
                </c:pt>
                <c:pt idx="3888">
                  <c:v>38.880000000000834</c:v>
                </c:pt>
                <c:pt idx="3889">
                  <c:v>38.890000000000832</c:v>
                </c:pt>
                <c:pt idx="3890">
                  <c:v>38.90000000000083</c:v>
                </c:pt>
                <c:pt idx="3891">
                  <c:v>38.910000000000828</c:v>
                </c:pt>
                <c:pt idx="3892">
                  <c:v>38.920000000000826</c:v>
                </c:pt>
                <c:pt idx="3893">
                  <c:v>38.930000000000824</c:v>
                </c:pt>
                <c:pt idx="3894">
                  <c:v>38.940000000000822</c:v>
                </c:pt>
                <c:pt idx="3895">
                  <c:v>38.95000000000082</c:v>
                </c:pt>
                <c:pt idx="3896">
                  <c:v>38.960000000000818</c:v>
                </c:pt>
                <c:pt idx="3897">
                  <c:v>38.970000000000816</c:v>
                </c:pt>
                <c:pt idx="3898">
                  <c:v>38.980000000000814</c:v>
                </c:pt>
                <c:pt idx="3899">
                  <c:v>38.990000000000812</c:v>
                </c:pt>
                <c:pt idx="3900">
                  <c:v>39.00000000000081</c:v>
                </c:pt>
                <c:pt idx="3901">
                  <c:v>39.010000000000808</c:v>
                </c:pt>
                <c:pt idx="3902">
                  <c:v>39.020000000000806</c:v>
                </c:pt>
                <c:pt idx="3903">
                  <c:v>39.030000000000804</c:v>
                </c:pt>
                <c:pt idx="3904">
                  <c:v>39.040000000000802</c:v>
                </c:pt>
                <c:pt idx="3905">
                  <c:v>39.0500000000008</c:v>
                </c:pt>
                <c:pt idx="3906">
                  <c:v>39.060000000000798</c:v>
                </c:pt>
                <c:pt idx="3907">
                  <c:v>39.070000000000796</c:v>
                </c:pt>
                <c:pt idx="3908">
                  <c:v>39.080000000000794</c:v>
                </c:pt>
                <c:pt idx="3909">
                  <c:v>39.090000000000792</c:v>
                </c:pt>
                <c:pt idx="3910">
                  <c:v>39.10000000000079</c:v>
                </c:pt>
                <c:pt idx="3911">
                  <c:v>39.110000000000788</c:v>
                </c:pt>
                <c:pt idx="3912">
                  <c:v>39.120000000000786</c:v>
                </c:pt>
                <c:pt idx="3913">
                  <c:v>39.130000000000784</c:v>
                </c:pt>
                <c:pt idx="3914">
                  <c:v>39.140000000000782</c:v>
                </c:pt>
                <c:pt idx="3915">
                  <c:v>39.15000000000078</c:v>
                </c:pt>
                <c:pt idx="3916">
                  <c:v>39.160000000000778</c:v>
                </c:pt>
                <c:pt idx="3917">
                  <c:v>39.170000000000776</c:v>
                </c:pt>
                <c:pt idx="3918">
                  <c:v>39.180000000000774</c:v>
                </c:pt>
                <c:pt idx="3919">
                  <c:v>39.190000000000772</c:v>
                </c:pt>
                <c:pt idx="3920">
                  <c:v>39.20000000000077</c:v>
                </c:pt>
                <c:pt idx="3921">
                  <c:v>39.210000000000768</c:v>
                </c:pt>
                <c:pt idx="3922">
                  <c:v>39.220000000000766</c:v>
                </c:pt>
                <c:pt idx="3923">
                  <c:v>39.230000000000764</c:v>
                </c:pt>
                <c:pt idx="3924">
                  <c:v>39.240000000000762</c:v>
                </c:pt>
                <c:pt idx="3925">
                  <c:v>39.25000000000076</c:v>
                </c:pt>
                <c:pt idx="3926">
                  <c:v>39.260000000000758</c:v>
                </c:pt>
                <c:pt idx="3927">
                  <c:v>39.270000000000756</c:v>
                </c:pt>
                <c:pt idx="3928">
                  <c:v>39.280000000000754</c:v>
                </c:pt>
                <c:pt idx="3929">
                  <c:v>39.290000000000752</c:v>
                </c:pt>
                <c:pt idx="3930">
                  <c:v>39.30000000000075</c:v>
                </c:pt>
                <c:pt idx="3931">
                  <c:v>39.310000000000748</c:v>
                </c:pt>
                <c:pt idx="3932">
                  <c:v>39.320000000000746</c:v>
                </c:pt>
                <c:pt idx="3933">
                  <c:v>39.330000000000744</c:v>
                </c:pt>
                <c:pt idx="3934">
                  <c:v>39.340000000000742</c:v>
                </c:pt>
                <c:pt idx="3935">
                  <c:v>39.35000000000074</c:v>
                </c:pt>
                <c:pt idx="3936">
                  <c:v>39.360000000000738</c:v>
                </c:pt>
                <c:pt idx="3937">
                  <c:v>39.370000000000736</c:v>
                </c:pt>
                <c:pt idx="3938">
                  <c:v>39.380000000000734</c:v>
                </c:pt>
                <c:pt idx="3939">
                  <c:v>39.390000000000732</c:v>
                </c:pt>
                <c:pt idx="3940">
                  <c:v>39.40000000000073</c:v>
                </c:pt>
                <c:pt idx="3941">
                  <c:v>39.410000000000728</c:v>
                </c:pt>
                <c:pt idx="3942">
                  <c:v>39.420000000000726</c:v>
                </c:pt>
                <c:pt idx="3943">
                  <c:v>39.430000000000724</c:v>
                </c:pt>
                <c:pt idx="3944">
                  <c:v>39.440000000000722</c:v>
                </c:pt>
                <c:pt idx="3945">
                  <c:v>39.45000000000072</c:v>
                </c:pt>
                <c:pt idx="3946">
                  <c:v>39.460000000000719</c:v>
                </c:pt>
                <c:pt idx="3947">
                  <c:v>39.470000000000717</c:v>
                </c:pt>
                <c:pt idx="3948">
                  <c:v>39.480000000000715</c:v>
                </c:pt>
                <c:pt idx="3949">
                  <c:v>39.490000000000713</c:v>
                </c:pt>
                <c:pt idx="3950">
                  <c:v>39.500000000000711</c:v>
                </c:pt>
                <c:pt idx="3951">
                  <c:v>39.510000000000709</c:v>
                </c:pt>
                <c:pt idx="3952">
                  <c:v>39.520000000000707</c:v>
                </c:pt>
                <c:pt idx="3953">
                  <c:v>39.530000000000705</c:v>
                </c:pt>
                <c:pt idx="3954">
                  <c:v>39.540000000000703</c:v>
                </c:pt>
                <c:pt idx="3955">
                  <c:v>39.550000000000701</c:v>
                </c:pt>
                <c:pt idx="3956">
                  <c:v>39.560000000000699</c:v>
                </c:pt>
                <c:pt idx="3957">
                  <c:v>39.570000000000697</c:v>
                </c:pt>
                <c:pt idx="3958">
                  <c:v>39.580000000000695</c:v>
                </c:pt>
                <c:pt idx="3959">
                  <c:v>39.590000000000693</c:v>
                </c:pt>
                <c:pt idx="3960">
                  <c:v>39.600000000000691</c:v>
                </c:pt>
                <c:pt idx="3961">
                  <c:v>39.610000000000689</c:v>
                </c:pt>
                <c:pt idx="3962">
                  <c:v>39.620000000000687</c:v>
                </c:pt>
                <c:pt idx="3963">
                  <c:v>39.630000000000685</c:v>
                </c:pt>
                <c:pt idx="3964">
                  <c:v>39.640000000000683</c:v>
                </c:pt>
                <c:pt idx="3965">
                  <c:v>39.650000000000681</c:v>
                </c:pt>
                <c:pt idx="3966">
                  <c:v>39.660000000000679</c:v>
                </c:pt>
                <c:pt idx="3967">
                  <c:v>39.670000000000677</c:v>
                </c:pt>
                <c:pt idx="3968">
                  <c:v>39.680000000000675</c:v>
                </c:pt>
                <c:pt idx="3969">
                  <c:v>39.690000000000673</c:v>
                </c:pt>
                <c:pt idx="3970">
                  <c:v>39.700000000000671</c:v>
                </c:pt>
                <c:pt idx="3971">
                  <c:v>39.710000000000669</c:v>
                </c:pt>
                <c:pt idx="3972">
                  <c:v>39.720000000000667</c:v>
                </c:pt>
                <c:pt idx="3973">
                  <c:v>39.730000000000665</c:v>
                </c:pt>
                <c:pt idx="3974">
                  <c:v>39.740000000000663</c:v>
                </c:pt>
                <c:pt idx="3975">
                  <c:v>39.750000000000661</c:v>
                </c:pt>
                <c:pt idx="3976">
                  <c:v>39.760000000000659</c:v>
                </c:pt>
                <c:pt idx="3977">
                  <c:v>39.770000000000657</c:v>
                </c:pt>
                <c:pt idx="3978">
                  <c:v>39.780000000000655</c:v>
                </c:pt>
                <c:pt idx="3979">
                  <c:v>39.790000000000653</c:v>
                </c:pt>
                <c:pt idx="3980">
                  <c:v>39.800000000000651</c:v>
                </c:pt>
                <c:pt idx="3981">
                  <c:v>39.810000000000649</c:v>
                </c:pt>
                <c:pt idx="3982">
                  <c:v>39.820000000000647</c:v>
                </c:pt>
                <c:pt idx="3983">
                  <c:v>39.830000000000645</c:v>
                </c:pt>
                <c:pt idx="3984">
                  <c:v>39.840000000000643</c:v>
                </c:pt>
                <c:pt idx="3985">
                  <c:v>39.850000000000641</c:v>
                </c:pt>
                <c:pt idx="3986">
                  <c:v>39.860000000000639</c:v>
                </c:pt>
                <c:pt idx="3987">
                  <c:v>39.870000000000637</c:v>
                </c:pt>
                <c:pt idx="3988">
                  <c:v>39.880000000000635</c:v>
                </c:pt>
                <c:pt idx="3989">
                  <c:v>39.890000000000633</c:v>
                </c:pt>
                <c:pt idx="3990">
                  <c:v>39.900000000000631</c:v>
                </c:pt>
                <c:pt idx="3991">
                  <c:v>39.910000000000629</c:v>
                </c:pt>
                <c:pt idx="3992">
                  <c:v>39.920000000000627</c:v>
                </c:pt>
                <c:pt idx="3993">
                  <c:v>39.930000000000625</c:v>
                </c:pt>
                <c:pt idx="3994">
                  <c:v>39.940000000000623</c:v>
                </c:pt>
                <c:pt idx="3995">
                  <c:v>39.950000000000621</c:v>
                </c:pt>
                <c:pt idx="3996">
                  <c:v>39.960000000000619</c:v>
                </c:pt>
                <c:pt idx="3997">
                  <c:v>39.970000000000617</c:v>
                </c:pt>
                <c:pt idx="3998">
                  <c:v>39.980000000000615</c:v>
                </c:pt>
                <c:pt idx="3999">
                  <c:v>39.990000000000613</c:v>
                </c:pt>
                <c:pt idx="4000">
                  <c:v>40.000000000000611</c:v>
                </c:pt>
                <c:pt idx="4001">
                  <c:v>40.010000000000609</c:v>
                </c:pt>
                <c:pt idx="4002">
                  <c:v>40.020000000000607</c:v>
                </c:pt>
                <c:pt idx="4003">
                  <c:v>40.030000000000605</c:v>
                </c:pt>
                <c:pt idx="4004">
                  <c:v>40.040000000000603</c:v>
                </c:pt>
                <c:pt idx="4005">
                  <c:v>40.050000000000601</c:v>
                </c:pt>
                <c:pt idx="4006">
                  <c:v>40.060000000000599</c:v>
                </c:pt>
                <c:pt idx="4007">
                  <c:v>40.070000000000597</c:v>
                </c:pt>
                <c:pt idx="4008">
                  <c:v>40.080000000000595</c:v>
                </c:pt>
                <c:pt idx="4009">
                  <c:v>40.090000000000593</c:v>
                </c:pt>
                <c:pt idx="4010">
                  <c:v>40.100000000000591</c:v>
                </c:pt>
                <c:pt idx="4011">
                  <c:v>40.110000000000589</c:v>
                </c:pt>
                <c:pt idx="4012">
                  <c:v>40.120000000000587</c:v>
                </c:pt>
                <c:pt idx="4013">
                  <c:v>40.130000000000585</c:v>
                </c:pt>
                <c:pt idx="4014">
                  <c:v>40.140000000000583</c:v>
                </c:pt>
                <c:pt idx="4015">
                  <c:v>40.150000000000581</c:v>
                </c:pt>
                <c:pt idx="4016">
                  <c:v>40.160000000000579</c:v>
                </c:pt>
                <c:pt idx="4017">
                  <c:v>40.170000000000577</c:v>
                </c:pt>
                <c:pt idx="4018">
                  <c:v>40.180000000000575</c:v>
                </c:pt>
                <c:pt idx="4019">
                  <c:v>40.190000000000573</c:v>
                </c:pt>
                <c:pt idx="4020">
                  <c:v>40.200000000000571</c:v>
                </c:pt>
                <c:pt idx="4021">
                  <c:v>40.210000000000569</c:v>
                </c:pt>
                <c:pt idx="4022">
                  <c:v>40.220000000000567</c:v>
                </c:pt>
                <c:pt idx="4023">
                  <c:v>40.230000000000565</c:v>
                </c:pt>
                <c:pt idx="4024">
                  <c:v>40.240000000000563</c:v>
                </c:pt>
                <c:pt idx="4025">
                  <c:v>40.250000000000561</c:v>
                </c:pt>
                <c:pt idx="4026">
                  <c:v>40.260000000000559</c:v>
                </c:pt>
                <c:pt idx="4027">
                  <c:v>40.270000000000557</c:v>
                </c:pt>
                <c:pt idx="4028">
                  <c:v>40.280000000000555</c:v>
                </c:pt>
                <c:pt idx="4029">
                  <c:v>40.290000000000553</c:v>
                </c:pt>
                <c:pt idx="4030">
                  <c:v>40.300000000000551</c:v>
                </c:pt>
                <c:pt idx="4031">
                  <c:v>40.310000000000549</c:v>
                </c:pt>
                <c:pt idx="4032">
                  <c:v>40.320000000000547</c:v>
                </c:pt>
                <c:pt idx="4033">
                  <c:v>40.330000000000545</c:v>
                </c:pt>
                <c:pt idx="4034">
                  <c:v>40.340000000000543</c:v>
                </c:pt>
                <c:pt idx="4035">
                  <c:v>40.350000000000541</c:v>
                </c:pt>
                <c:pt idx="4036">
                  <c:v>40.360000000000539</c:v>
                </c:pt>
                <c:pt idx="4037">
                  <c:v>40.370000000000537</c:v>
                </c:pt>
                <c:pt idx="4038">
                  <c:v>40.380000000000535</c:v>
                </c:pt>
                <c:pt idx="4039">
                  <c:v>40.390000000000533</c:v>
                </c:pt>
                <c:pt idx="4040">
                  <c:v>40.400000000000531</c:v>
                </c:pt>
                <c:pt idx="4041">
                  <c:v>40.410000000000529</c:v>
                </c:pt>
                <c:pt idx="4042">
                  <c:v>40.420000000000528</c:v>
                </c:pt>
                <c:pt idx="4043">
                  <c:v>40.430000000000526</c:v>
                </c:pt>
                <c:pt idx="4044">
                  <c:v>40.440000000000524</c:v>
                </c:pt>
                <c:pt idx="4045">
                  <c:v>40.450000000000522</c:v>
                </c:pt>
                <c:pt idx="4046">
                  <c:v>40.46000000000052</c:v>
                </c:pt>
                <c:pt idx="4047">
                  <c:v>40.470000000000518</c:v>
                </c:pt>
                <c:pt idx="4048">
                  <c:v>40.480000000000516</c:v>
                </c:pt>
                <c:pt idx="4049">
                  <c:v>40.490000000000514</c:v>
                </c:pt>
                <c:pt idx="4050">
                  <c:v>40.500000000000512</c:v>
                </c:pt>
                <c:pt idx="4051">
                  <c:v>40.51000000000051</c:v>
                </c:pt>
                <c:pt idx="4052">
                  <c:v>40.520000000000508</c:v>
                </c:pt>
                <c:pt idx="4053">
                  <c:v>40.530000000000506</c:v>
                </c:pt>
                <c:pt idx="4054">
                  <c:v>40.540000000000504</c:v>
                </c:pt>
                <c:pt idx="4055">
                  <c:v>40.550000000000502</c:v>
                </c:pt>
                <c:pt idx="4056">
                  <c:v>40.5600000000005</c:v>
                </c:pt>
                <c:pt idx="4057">
                  <c:v>40.570000000000498</c:v>
                </c:pt>
                <c:pt idx="4058">
                  <c:v>40.580000000000496</c:v>
                </c:pt>
                <c:pt idx="4059">
                  <c:v>40.590000000000494</c:v>
                </c:pt>
                <c:pt idx="4060">
                  <c:v>40.600000000000492</c:v>
                </c:pt>
                <c:pt idx="4061">
                  <c:v>40.61000000000049</c:v>
                </c:pt>
                <c:pt idx="4062">
                  <c:v>40.620000000000488</c:v>
                </c:pt>
                <c:pt idx="4063">
                  <c:v>40.630000000000486</c:v>
                </c:pt>
                <c:pt idx="4064">
                  <c:v>40.640000000000484</c:v>
                </c:pt>
                <c:pt idx="4065">
                  <c:v>40.650000000000482</c:v>
                </c:pt>
                <c:pt idx="4066">
                  <c:v>40.66000000000048</c:v>
                </c:pt>
                <c:pt idx="4067">
                  <c:v>40.670000000000478</c:v>
                </c:pt>
                <c:pt idx="4068">
                  <c:v>40.680000000000476</c:v>
                </c:pt>
                <c:pt idx="4069">
                  <c:v>40.690000000000474</c:v>
                </c:pt>
                <c:pt idx="4070">
                  <c:v>40.700000000000472</c:v>
                </c:pt>
                <c:pt idx="4071">
                  <c:v>40.71000000000047</c:v>
                </c:pt>
                <c:pt idx="4072">
                  <c:v>40.720000000000468</c:v>
                </c:pt>
                <c:pt idx="4073">
                  <c:v>40.730000000000466</c:v>
                </c:pt>
                <c:pt idx="4074">
                  <c:v>40.740000000000464</c:v>
                </c:pt>
                <c:pt idx="4075">
                  <c:v>40.750000000000462</c:v>
                </c:pt>
                <c:pt idx="4076">
                  <c:v>40.76000000000046</c:v>
                </c:pt>
                <c:pt idx="4077">
                  <c:v>40.770000000000458</c:v>
                </c:pt>
                <c:pt idx="4078">
                  <c:v>40.780000000000456</c:v>
                </c:pt>
                <c:pt idx="4079">
                  <c:v>40.790000000000454</c:v>
                </c:pt>
                <c:pt idx="4080">
                  <c:v>40.800000000000452</c:v>
                </c:pt>
                <c:pt idx="4081">
                  <c:v>40.81000000000045</c:v>
                </c:pt>
                <c:pt idx="4082">
                  <c:v>40.820000000000448</c:v>
                </c:pt>
                <c:pt idx="4083">
                  <c:v>40.830000000000446</c:v>
                </c:pt>
                <c:pt idx="4084">
                  <c:v>40.840000000000444</c:v>
                </c:pt>
                <c:pt idx="4085">
                  <c:v>40.850000000000442</c:v>
                </c:pt>
                <c:pt idx="4086">
                  <c:v>40.86000000000044</c:v>
                </c:pt>
                <c:pt idx="4087">
                  <c:v>40.870000000000438</c:v>
                </c:pt>
                <c:pt idx="4088">
                  <c:v>40.880000000000436</c:v>
                </c:pt>
                <c:pt idx="4089">
                  <c:v>40.890000000000434</c:v>
                </c:pt>
                <c:pt idx="4090">
                  <c:v>40.900000000000432</c:v>
                </c:pt>
                <c:pt idx="4091">
                  <c:v>40.91000000000043</c:v>
                </c:pt>
                <c:pt idx="4092">
                  <c:v>40.920000000000428</c:v>
                </c:pt>
                <c:pt idx="4093">
                  <c:v>40.930000000000426</c:v>
                </c:pt>
                <c:pt idx="4094">
                  <c:v>40.940000000000424</c:v>
                </c:pt>
                <c:pt idx="4095">
                  <c:v>40.950000000000422</c:v>
                </c:pt>
                <c:pt idx="4096">
                  <c:v>40.96000000000042</c:v>
                </c:pt>
                <c:pt idx="4097">
                  <c:v>40.970000000000418</c:v>
                </c:pt>
                <c:pt idx="4098">
                  <c:v>40.980000000000416</c:v>
                </c:pt>
                <c:pt idx="4099">
                  <c:v>40.990000000000414</c:v>
                </c:pt>
                <c:pt idx="4100">
                  <c:v>41.000000000000412</c:v>
                </c:pt>
                <c:pt idx="4101">
                  <c:v>41.01000000000041</c:v>
                </c:pt>
                <c:pt idx="4102">
                  <c:v>41.020000000000408</c:v>
                </c:pt>
                <c:pt idx="4103">
                  <c:v>41.030000000000406</c:v>
                </c:pt>
                <c:pt idx="4104">
                  <c:v>41.040000000000404</c:v>
                </c:pt>
                <c:pt idx="4105">
                  <c:v>41.050000000000402</c:v>
                </c:pt>
                <c:pt idx="4106">
                  <c:v>41.0600000000004</c:v>
                </c:pt>
                <c:pt idx="4107">
                  <c:v>41.070000000000398</c:v>
                </c:pt>
                <c:pt idx="4108">
                  <c:v>41.080000000000396</c:v>
                </c:pt>
                <c:pt idx="4109">
                  <c:v>41.090000000000394</c:v>
                </c:pt>
                <c:pt idx="4110">
                  <c:v>41.100000000000392</c:v>
                </c:pt>
                <c:pt idx="4111">
                  <c:v>41.11000000000039</c:v>
                </c:pt>
                <c:pt idx="4112">
                  <c:v>41.120000000000388</c:v>
                </c:pt>
                <c:pt idx="4113">
                  <c:v>41.130000000000386</c:v>
                </c:pt>
                <c:pt idx="4114">
                  <c:v>41.140000000000384</c:v>
                </c:pt>
                <c:pt idx="4115">
                  <c:v>41.150000000000382</c:v>
                </c:pt>
                <c:pt idx="4116">
                  <c:v>41.16000000000038</c:v>
                </c:pt>
                <c:pt idx="4117">
                  <c:v>41.170000000000378</c:v>
                </c:pt>
                <c:pt idx="4118">
                  <c:v>41.180000000000376</c:v>
                </c:pt>
                <c:pt idx="4119">
                  <c:v>41.190000000000374</c:v>
                </c:pt>
                <c:pt idx="4120">
                  <c:v>41.200000000000372</c:v>
                </c:pt>
                <c:pt idx="4121">
                  <c:v>41.21000000000037</c:v>
                </c:pt>
                <c:pt idx="4122">
                  <c:v>41.220000000000368</c:v>
                </c:pt>
                <c:pt idx="4123">
                  <c:v>41.230000000000366</c:v>
                </c:pt>
                <c:pt idx="4124">
                  <c:v>41.240000000000364</c:v>
                </c:pt>
                <c:pt idx="4125">
                  <c:v>41.250000000000362</c:v>
                </c:pt>
                <c:pt idx="4126">
                  <c:v>41.26000000000036</c:v>
                </c:pt>
                <c:pt idx="4127">
                  <c:v>41.270000000000358</c:v>
                </c:pt>
                <c:pt idx="4128">
                  <c:v>41.280000000000356</c:v>
                </c:pt>
                <c:pt idx="4129">
                  <c:v>41.290000000000354</c:v>
                </c:pt>
                <c:pt idx="4130">
                  <c:v>41.300000000000352</c:v>
                </c:pt>
                <c:pt idx="4131">
                  <c:v>41.31000000000035</c:v>
                </c:pt>
                <c:pt idx="4132">
                  <c:v>41.320000000000348</c:v>
                </c:pt>
                <c:pt idx="4133">
                  <c:v>41.330000000000346</c:v>
                </c:pt>
                <c:pt idx="4134">
                  <c:v>41.340000000000344</c:v>
                </c:pt>
                <c:pt idx="4135">
                  <c:v>41.350000000000342</c:v>
                </c:pt>
                <c:pt idx="4136">
                  <c:v>41.36000000000034</c:v>
                </c:pt>
                <c:pt idx="4137">
                  <c:v>41.370000000000339</c:v>
                </c:pt>
                <c:pt idx="4138">
                  <c:v>41.380000000000337</c:v>
                </c:pt>
                <c:pt idx="4139">
                  <c:v>41.390000000000335</c:v>
                </c:pt>
                <c:pt idx="4140">
                  <c:v>41.400000000000333</c:v>
                </c:pt>
                <c:pt idx="4141">
                  <c:v>41.410000000000331</c:v>
                </c:pt>
                <c:pt idx="4142">
                  <c:v>41.420000000000329</c:v>
                </c:pt>
                <c:pt idx="4143">
                  <c:v>41.430000000000327</c:v>
                </c:pt>
                <c:pt idx="4144">
                  <c:v>41.440000000000325</c:v>
                </c:pt>
                <c:pt idx="4145">
                  <c:v>41.450000000000323</c:v>
                </c:pt>
                <c:pt idx="4146">
                  <c:v>41.460000000000321</c:v>
                </c:pt>
                <c:pt idx="4147">
                  <c:v>41.470000000000319</c:v>
                </c:pt>
                <c:pt idx="4148">
                  <c:v>41.480000000000317</c:v>
                </c:pt>
                <c:pt idx="4149">
                  <c:v>41.490000000000315</c:v>
                </c:pt>
                <c:pt idx="4150">
                  <c:v>41.500000000000313</c:v>
                </c:pt>
                <c:pt idx="4151">
                  <c:v>41.510000000000311</c:v>
                </c:pt>
                <c:pt idx="4152">
                  <c:v>41.520000000000309</c:v>
                </c:pt>
                <c:pt idx="4153">
                  <c:v>41.530000000000307</c:v>
                </c:pt>
                <c:pt idx="4154">
                  <c:v>41.540000000000305</c:v>
                </c:pt>
                <c:pt idx="4155">
                  <c:v>41.550000000000303</c:v>
                </c:pt>
                <c:pt idx="4156">
                  <c:v>41.560000000000301</c:v>
                </c:pt>
                <c:pt idx="4157">
                  <c:v>41.570000000000299</c:v>
                </c:pt>
                <c:pt idx="4158">
                  <c:v>41.580000000000297</c:v>
                </c:pt>
                <c:pt idx="4159">
                  <c:v>41.590000000000295</c:v>
                </c:pt>
                <c:pt idx="4160">
                  <c:v>41.600000000000293</c:v>
                </c:pt>
                <c:pt idx="4161">
                  <c:v>41.610000000000291</c:v>
                </c:pt>
                <c:pt idx="4162">
                  <c:v>41.620000000000289</c:v>
                </c:pt>
                <c:pt idx="4163">
                  <c:v>41.630000000000287</c:v>
                </c:pt>
                <c:pt idx="4164">
                  <c:v>41.640000000000285</c:v>
                </c:pt>
                <c:pt idx="4165">
                  <c:v>41.650000000000283</c:v>
                </c:pt>
                <c:pt idx="4166">
                  <c:v>41.660000000000281</c:v>
                </c:pt>
                <c:pt idx="4167">
                  <c:v>41.670000000000279</c:v>
                </c:pt>
                <c:pt idx="4168">
                  <c:v>41.680000000000277</c:v>
                </c:pt>
                <c:pt idx="4169">
                  <c:v>41.690000000000275</c:v>
                </c:pt>
                <c:pt idx="4170">
                  <c:v>41.700000000000273</c:v>
                </c:pt>
                <c:pt idx="4171">
                  <c:v>41.710000000000271</c:v>
                </c:pt>
                <c:pt idx="4172">
                  <c:v>41.720000000000269</c:v>
                </c:pt>
                <c:pt idx="4173">
                  <c:v>41.730000000000267</c:v>
                </c:pt>
                <c:pt idx="4174">
                  <c:v>41.740000000000265</c:v>
                </c:pt>
                <c:pt idx="4175">
                  <c:v>41.750000000000263</c:v>
                </c:pt>
                <c:pt idx="4176">
                  <c:v>41.760000000000261</c:v>
                </c:pt>
                <c:pt idx="4177">
                  <c:v>41.770000000000259</c:v>
                </c:pt>
                <c:pt idx="4178">
                  <c:v>41.780000000000257</c:v>
                </c:pt>
                <c:pt idx="4179">
                  <c:v>41.790000000000255</c:v>
                </c:pt>
                <c:pt idx="4180">
                  <c:v>41.800000000000253</c:v>
                </c:pt>
                <c:pt idx="4181">
                  <c:v>41.810000000000251</c:v>
                </c:pt>
                <c:pt idx="4182">
                  <c:v>41.820000000000249</c:v>
                </c:pt>
                <c:pt idx="4183">
                  <c:v>41.830000000000247</c:v>
                </c:pt>
                <c:pt idx="4184">
                  <c:v>41.840000000000245</c:v>
                </c:pt>
                <c:pt idx="4185">
                  <c:v>41.850000000000243</c:v>
                </c:pt>
                <c:pt idx="4186">
                  <c:v>41.860000000000241</c:v>
                </c:pt>
                <c:pt idx="4187">
                  <c:v>41.870000000000239</c:v>
                </c:pt>
                <c:pt idx="4188">
                  <c:v>41.880000000000237</c:v>
                </c:pt>
                <c:pt idx="4189">
                  <c:v>41.890000000000235</c:v>
                </c:pt>
                <c:pt idx="4190">
                  <c:v>41.900000000000233</c:v>
                </c:pt>
                <c:pt idx="4191">
                  <c:v>41.910000000000231</c:v>
                </c:pt>
                <c:pt idx="4192">
                  <c:v>41.920000000000229</c:v>
                </c:pt>
                <c:pt idx="4193">
                  <c:v>41.930000000000227</c:v>
                </c:pt>
                <c:pt idx="4194">
                  <c:v>41.940000000000225</c:v>
                </c:pt>
                <c:pt idx="4195">
                  <c:v>41.950000000000223</c:v>
                </c:pt>
                <c:pt idx="4196">
                  <c:v>41.960000000000221</c:v>
                </c:pt>
                <c:pt idx="4197">
                  <c:v>41.970000000000219</c:v>
                </c:pt>
                <c:pt idx="4198">
                  <c:v>41.980000000000217</c:v>
                </c:pt>
                <c:pt idx="4199">
                  <c:v>41.990000000000215</c:v>
                </c:pt>
                <c:pt idx="4200">
                  <c:v>42.000000000000213</c:v>
                </c:pt>
                <c:pt idx="4201">
                  <c:v>42.010000000000211</c:v>
                </c:pt>
                <c:pt idx="4202">
                  <c:v>42.020000000000209</c:v>
                </c:pt>
                <c:pt idx="4203">
                  <c:v>42.030000000000207</c:v>
                </c:pt>
                <c:pt idx="4204">
                  <c:v>42.040000000000205</c:v>
                </c:pt>
                <c:pt idx="4205">
                  <c:v>42.050000000000203</c:v>
                </c:pt>
                <c:pt idx="4206">
                  <c:v>42.060000000000201</c:v>
                </c:pt>
                <c:pt idx="4207">
                  <c:v>42.070000000000199</c:v>
                </c:pt>
                <c:pt idx="4208">
                  <c:v>42.080000000000197</c:v>
                </c:pt>
                <c:pt idx="4209">
                  <c:v>42.090000000000195</c:v>
                </c:pt>
                <c:pt idx="4210">
                  <c:v>42.100000000000193</c:v>
                </c:pt>
                <c:pt idx="4211">
                  <c:v>42.110000000000191</c:v>
                </c:pt>
                <c:pt idx="4212">
                  <c:v>42.120000000000189</c:v>
                </c:pt>
                <c:pt idx="4213">
                  <c:v>42.130000000000187</c:v>
                </c:pt>
                <c:pt idx="4214">
                  <c:v>42.140000000000185</c:v>
                </c:pt>
                <c:pt idx="4215">
                  <c:v>42.150000000000183</c:v>
                </c:pt>
                <c:pt idx="4216">
                  <c:v>42.160000000000181</c:v>
                </c:pt>
                <c:pt idx="4217">
                  <c:v>42.170000000000179</c:v>
                </c:pt>
                <c:pt idx="4218">
                  <c:v>42.180000000000177</c:v>
                </c:pt>
                <c:pt idx="4219">
                  <c:v>42.190000000000175</c:v>
                </c:pt>
                <c:pt idx="4220">
                  <c:v>42.200000000000173</c:v>
                </c:pt>
                <c:pt idx="4221">
                  <c:v>42.210000000000171</c:v>
                </c:pt>
                <c:pt idx="4222">
                  <c:v>42.220000000000169</c:v>
                </c:pt>
                <c:pt idx="4223">
                  <c:v>42.230000000000167</c:v>
                </c:pt>
                <c:pt idx="4224">
                  <c:v>42.240000000000165</c:v>
                </c:pt>
                <c:pt idx="4225">
                  <c:v>42.250000000000163</c:v>
                </c:pt>
                <c:pt idx="4226">
                  <c:v>42.260000000000161</c:v>
                </c:pt>
                <c:pt idx="4227">
                  <c:v>42.270000000000159</c:v>
                </c:pt>
                <c:pt idx="4228">
                  <c:v>42.280000000000157</c:v>
                </c:pt>
                <c:pt idx="4229">
                  <c:v>42.290000000000155</c:v>
                </c:pt>
                <c:pt idx="4230">
                  <c:v>42.300000000000153</c:v>
                </c:pt>
                <c:pt idx="4231">
                  <c:v>42.310000000000151</c:v>
                </c:pt>
                <c:pt idx="4232">
                  <c:v>42.320000000000149</c:v>
                </c:pt>
                <c:pt idx="4233">
                  <c:v>42.330000000000148</c:v>
                </c:pt>
                <c:pt idx="4234">
                  <c:v>42.340000000000146</c:v>
                </c:pt>
                <c:pt idx="4235">
                  <c:v>42.350000000000144</c:v>
                </c:pt>
                <c:pt idx="4236">
                  <c:v>42.360000000000142</c:v>
                </c:pt>
                <c:pt idx="4237">
                  <c:v>42.37000000000014</c:v>
                </c:pt>
                <c:pt idx="4238">
                  <c:v>42.380000000000138</c:v>
                </c:pt>
                <c:pt idx="4239">
                  <c:v>42.390000000000136</c:v>
                </c:pt>
                <c:pt idx="4240">
                  <c:v>42.400000000000134</c:v>
                </c:pt>
                <c:pt idx="4241">
                  <c:v>42.410000000000132</c:v>
                </c:pt>
                <c:pt idx="4242">
                  <c:v>42.42000000000013</c:v>
                </c:pt>
                <c:pt idx="4243">
                  <c:v>42.430000000000128</c:v>
                </c:pt>
                <c:pt idx="4244">
                  <c:v>42.440000000000126</c:v>
                </c:pt>
                <c:pt idx="4245">
                  <c:v>42.450000000000124</c:v>
                </c:pt>
                <c:pt idx="4246">
                  <c:v>42.460000000000122</c:v>
                </c:pt>
                <c:pt idx="4247">
                  <c:v>42.47000000000012</c:v>
                </c:pt>
                <c:pt idx="4248">
                  <c:v>42.480000000000118</c:v>
                </c:pt>
                <c:pt idx="4249">
                  <c:v>42.490000000000116</c:v>
                </c:pt>
                <c:pt idx="4250">
                  <c:v>42.500000000000114</c:v>
                </c:pt>
                <c:pt idx="4251">
                  <c:v>42.510000000000112</c:v>
                </c:pt>
                <c:pt idx="4252">
                  <c:v>42.52000000000011</c:v>
                </c:pt>
                <c:pt idx="4253">
                  <c:v>42.530000000000108</c:v>
                </c:pt>
                <c:pt idx="4254">
                  <c:v>42.540000000000106</c:v>
                </c:pt>
                <c:pt idx="4255">
                  <c:v>42.550000000000104</c:v>
                </c:pt>
                <c:pt idx="4256">
                  <c:v>42.560000000000102</c:v>
                </c:pt>
                <c:pt idx="4257">
                  <c:v>42.5700000000001</c:v>
                </c:pt>
                <c:pt idx="4258">
                  <c:v>42.580000000000098</c:v>
                </c:pt>
                <c:pt idx="4259">
                  <c:v>42.590000000000096</c:v>
                </c:pt>
                <c:pt idx="4260">
                  <c:v>42.600000000000094</c:v>
                </c:pt>
                <c:pt idx="4261">
                  <c:v>42.610000000000092</c:v>
                </c:pt>
                <c:pt idx="4262">
                  <c:v>42.62000000000009</c:v>
                </c:pt>
                <c:pt idx="4263">
                  <c:v>42.630000000000088</c:v>
                </c:pt>
                <c:pt idx="4264">
                  <c:v>42.640000000000086</c:v>
                </c:pt>
                <c:pt idx="4265">
                  <c:v>42.650000000000084</c:v>
                </c:pt>
                <c:pt idx="4266">
                  <c:v>42.660000000000082</c:v>
                </c:pt>
                <c:pt idx="4267">
                  <c:v>42.67000000000008</c:v>
                </c:pt>
                <c:pt idx="4268">
                  <c:v>42.680000000000078</c:v>
                </c:pt>
                <c:pt idx="4269">
                  <c:v>42.690000000000076</c:v>
                </c:pt>
                <c:pt idx="4270">
                  <c:v>42.700000000000074</c:v>
                </c:pt>
                <c:pt idx="4271">
                  <c:v>42.710000000000072</c:v>
                </c:pt>
                <c:pt idx="4272">
                  <c:v>42.72000000000007</c:v>
                </c:pt>
                <c:pt idx="4273">
                  <c:v>42.730000000000068</c:v>
                </c:pt>
                <c:pt idx="4274">
                  <c:v>42.740000000000066</c:v>
                </c:pt>
                <c:pt idx="4275">
                  <c:v>42.750000000000064</c:v>
                </c:pt>
                <c:pt idx="4276">
                  <c:v>42.760000000000062</c:v>
                </c:pt>
                <c:pt idx="4277">
                  <c:v>42.77000000000006</c:v>
                </c:pt>
                <c:pt idx="4278">
                  <c:v>42.780000000000058</c:v>
                </c:pt>
                <c:pt idx="4279">
                  <c:v>42.790000000000056</c:v>
                </c:pt>
                <c:pt idx="4280">
                  <c:v>42.800000000000054</c:v>
                </c:pt>
                <c:pt idx="4281">
                  <c:v>42.810000000000052</c:v>
                </c:pt>
                <c:pt idx="4282">
                  <c:v>42.82000000000005</c:v>
                </c:pt>
                <c:pt idx="4283">
                  <c:v>42.830000000000048</c:v>
                </c:pt>
                <c:pt idx="4284">
                  <c:v>42.840000000000046</c:v>
                </c:pt>
                <c:pt idx="4285">
                  <c:v>42.850000000000044</c:v>
                </c:pt>
                <c:pt idx="4286">
                  <c:v>42.860000000000042</c:v>
                </c:pt>
                <c:pt idx="4287">
                  <c:v>42.87000000000004</c:v>
                </c:pt>
                <c:pt idx="4288">
                  <c:v>42.880000000000038</c:v>
                </c:pt>
                <c:pt idx="4289">
                  <c:v>42.890000000000036</c:v>
                </c:pt>
                <c:pt idx="4290">
                  <c:v>42.900000000000034</c:v>
                </c:pt>
                <c:pt idx="4291">
                  <c:v>42.910000000000032</c:v>
                </c:pt>
                <c:pt idx="4292">
                  <c:v>42.92000000000003</c:v>
                </c:pt>
                <c:pt idx="4293">
                  <c:v>42.930000000000028</c:v>
                </c:pt>
                <c:pt idx="4294">
                  <c:v>42.940000000000026</c:v>
                </c:pt>
                <c:pt idx="4295">
                  <c:v>42.950000000000024</c:v>
                </c:pt>
                <c:pt idx="4296">
                  <c:v>42.960000000000022</c:v>
                </c:pt>
                <c:pt idx="4297">
                  <c:v>42.97000000000002</c:v>
                </c:pt>
                <c:pt idx="4298">
                  <c:v>42.980000000000018</c:v>
                </c:pt>
                <c:pt idx="4299">
                  <c:v>42.990000000000016</c:v>
                </c:pt>
                <c:pt idx="4300">
                  <c:v>43.000000000000014</c:v>
                </c:pt>
                <c:pt idx="4301">
                  <c:v>43.010000000000012</c:v>
                </c:pt>
                <c:pt idx="4302">
                  <c:v>43.02000000000001</c:v>
                </c:pt>
                <c:pt idx="4303">
                  <c:v>43.030000000000008</c:v>
                </c:pt>
                <c:pt idx="4304">
                  <c:v>43.040000000000006</c:v>
                </c:pt>
                <c:pt idx="4305">
                  <c:v>43.050000000000004</c:v>
                </c:pt>
                <c:pt idx="4306">
                  <c:v>43.06</c:v>
                </c:pt>
                <c:pt idx="4307">
                  <c:v>43.07</c:v>
                </c:pt>
                <c:pt idx="4308">
                  <c:v>43.08</c:v>
                </c:pt>
                <c:pt idx="4309">
                  <c:v>43.089999999999996</c:v>
                </c:pt>
                <c:pt idx="4310">
                  <c:v>43.099999999999994</c:v>
                </c:pt>
                <c:pt idx="4311">
                  <c:v>43.109999999999992</c:v>
                </c:pt>
                <c:pt idx="4312">
                  <c:v>43.11999999999999</c:v>
                </c:pt>
                <c:pt idx="4313">
                  <c:v>43.129999999999988</c:v>
                </c:pt>
                <c:pt idx="4314">
                  <c:v>43.139999999999986</c:v>
                </c:pt>
                <c:pt idx="4315">
                  <c:v>43.149999999999984</c:v>
                </c:pt>
                <c:pt idx="4316">
                  <c:v>43.159999999999982</c:v>
                </c:pt>
                <c:pt idx="4317">
                  <c:v>43.16999999999998</c:v>
                </c:pt>
                <c:pt idx="4318">
                  <c:v>43.179999999999978</c:v>
                </c:pt>
                <c:pt idx="4319">
                  <c:v>43.189999999999976</c:v>
                </c:pt>
                <c:pt idx="4320">
                  <c:v>43.199999999999974</c:v>
                </c:pt>
                <c:pt idx="4321">
                  <c:v>43.209999999999972</c:v>
                </c:pt>
                <c:pt idx="4322">
                  <c:v>43.21999999999997</c:v>
                </c:pt>
                <c:pt idx="4323">
                  <c:v>43.229999999999968</c:v>
                </c:pt>
                <c:pt idx="4324">
                  <c:v>43.239999999999966</c:v>
                </c:pt>
                <c:pt idx="4325">
                  <c:v>43.249999999999964</c:v>
                </c:pt>
                <c:pt idx="4326">
                  <c:v>43.259999999999962</c:v>
                </c:pt>
                <c:pt idx="4327">
                  <c:v>43.26999999999996</c:v>
                </c:pt>
                <c:pt idx="4328">
                  <c:v>43.279999999999959</c:v>
                </c:pt>
                <c:pt idx="4329">
                  <c:v>43.289999999999957</c:v>
                </c:pt>
                <c:pt idx="4330">
                  <c:v>43.299999999999955</c:v>
                </c:pt>
                <c:pt idx="4331">
                  <c:v>43.309999999999953</c:v>
                </c:pt>
                <c:pt idx="4332">
                  <c:v>43.319999999999951</c:v>
                </c:pt>
                <c:pt idx="4333">
                  <c:v>43.329999999999949</c:v>
                </c:pt>
                <c:pt idx="4334">
                  <c:v>43.339999999999947</c:v>
                </c:pt>
                <c:pt idx="4335">
                  <c:v>43.349999999999945</c:v>
                </c:pt>
                <c:pt idx="4336">
                  <c:v>43.359999999999943</c:v>
                </c:pt>
                <c:pt idx="4337">
                  <c:v>43.369999999999941</c:v>
                </c:pt>
                <c:pt idx="4338">
                  <c:v>43.379999999999939</c:v>
                </c:pt>
                <c:pt idx="4339">
                  <c:v>43.389999999999937</c:v>
                </c:pt>
                <c:pt idx="4340">
                  <c:v>43.399999999999935</c:v>
                </c:pt>
                <c:pt idx="4341">
                  <c:v>43.409999999999933</c:v>
                </c:pt>
                <c:pt idx="4342">
                  <c:v>43.419999999999931</c:v>
                </c:pt>
                <c:pt idx="4343">
                  <c:v>43.429999999999929</c:v>
                </c:pt>
                <c:pt idx="4344">
                  <c:v>43.439999999999927</c:v>
                </c:pt>
                <c:pt idx="4345">
                  <c:v>43.449999999999925</c:v>
                </c:pt>
                <c:pt idx="4346">
                  <c:v>43.459999999999923</c:v>
                </c:pt>
                <c:pt idx="4347">
                  <c:v>43.469999999999921</c:v>
                </c:pt>
                <c:pt idx="4348">
                  <c:v>43.479999999999919</c:v>
                </c:pt>
                <c:pt idx="4349">
                  <c:v>43.489999999999917</c:v>
                </c:pt>
                <c:pt idx="4350">
                  <c:v>43.499999999999915</c:v>
                </c:pt>
                <c:pt idx="4351">
                  <c:v>43.509999999999913</c:v>
                </c:pt>
                <c:pt idx="4352">
                  <c:v>43.519999999999911</c:v>
                </c:pt>
                <c:pt idx="4353">
                  <c:v>43.529999999999909</c:v>
                </c:pt>
                <c:pt idx="4354">
                  <c:v>43.539999999999907</c:v>
                </c:pt>
                <c:pt idx="4355">
                  <c:v>43.549999999999905</c:v>
                </c:pt>
                <c:pt idx="4356">
                  <c:v>43.559999999999903</c:v>
                </c:pt>
                <c:pt idx="4357">
                  <c:v>43.569999999999901</c:v>
                </c:pt>
                <c:pt idx="4358">
                  <c:v>43.579999999999899</c:v>
                </c:pt>
                <c:pt idx="4359">
                  <c:v>43.589999999999897</c:v>
                </c:pt>
                <c:pt idx="4360">
                  <c:v>43.599999999999895</c:v>
                </c:pt>
                <c:pt idx="4361">
                  <c:v>43.609999999999893</c:v>
                </c:pt>
                <c:pt idx="4362">
                  <c:v>43.619999999999891</c:v>
                </c:pt>
                <c:pt idx="4363">
                  <c:v>43.629999999999889</c:v>
                </c:pt>
                <c:pt idx="4364">
                  <c:v>43.639999999999887</c:v>
                </c:pt>
                <c:pt idx="4365">
                  <c:v>43.649999999999885</c:v>
                </c:pt>
                <c:pt idx="4366">
                  <c:v>43.659999999999883</c:v>
                </c:pt>
                <c:pt idx="4367">
                  <c:v>43.669999999999881</c:v>
                </c:pt>
                <c:pt idx="4368">
                  <c:v>43.679999999999879</c:v>
                </c:pt>
                <c:pt idx="4369">
                  <c:v>43.689999999999877</c:v>
                </c:pt>
                <c:pt idx="4370">
                  <c:v>43.699999999999875</c:v>
                </c:pt>
                <c:pt idx="4371">
                  <c:v>43.709999999999873</c:v>
                </c:pt>
                <c:pt idx="4372">
                  <c:v>43.719999999999871</c:v>
                </c:pt>
                <c:pt idx="4373">
                  <c:v>43.729999999999869</c:v>
                </c:pt>
                <c:pt idx="4374">
                  <c:v>43.739999999999867</c:v>
                </c:pt>
                <c:pt idx="4375">
                  <c:v>43.749999999999865</c:v>
                </c:pt>
                <c:pt idx="4376">
                  <c:v>43.759999999999863</c:v>
                </c:pt>
                <c:pt idx="4377">
                  <c:v>43.769999999999861</c:v>
                </c:pt>
                <c:pt idx="4378">
                  <c:v>43.779999999999859</c:v>
                </c:pt>
                <c:pt idx="4379">
                  <c:v>43.789999999999857</c:v>
                </c:pt>
                <c:pt idx="4380">
                  <c:v>43.799999999999855</c:v>
                </c:pt>
                <c:pt idx="4381">
                  <c:v>43.809999999999853</c:v>
                </c:pt>
                <c:pt idx="4382">
                  <c:v>43.819999999999851</c:v>
                </c:pt>
                <c:pt idx="4383">
                  <c:v>43.829999999999849</c:v>
                </c:pt>
                <c:pt idx="4384">
                  <c:v>43.839999999999847</c:v>
                </c:pt>
                <c:pt idx="4385">
                  <c:v>43.849999999999845</c:v>
                </c:pt>
                <c:pt idx="4386">
                  <c:v>43.859999999999843</c:v>
                </c:pt>
                <c:pt idx="4387">
                  <c:v>43.869999999999841</c:v>
                </c:pt>
                <c:pt idx="4388">
                  <c:v>43.879999999999839</c:v>
                </c:pt>
                <c:pt idx="4389">
                  <c:v>43.889999999999837</c:v>
                </c:pt>
                <c:pt idx="4390">
                  <c:v>43.899999999999835</c:v>
                </c:pt>
                <c:pt idx="4391">
                  <c:v>43.909999999999833</c:v>
                </c:pt>
                <c:pt idx="4392">
                  <c:v>43.919999999999831</c:v>
                </c:pt>
                <c:pt idx="4393">
                  <c:v>43.929999999999829</c:v>
                </c:pt>
                <c:pt idx="4394">
                  <c:v>43.939999999999827</c:v>
                </c:pt>
                <c:pt idx="4395">
                  <c:v>43.949999999999825</c:v>
                </c:pt>
                <c:pt idx="4396">
                  <c:v>43.959999999999823</c:v>
                </c:pt>
                <c:pt idx="4397">
                  <c:v>43.969999999999821</c:v>
                </c:pt>
                <c:pt idx="4398">
                  <c:v>43.979999999999819</c:v>
                </c:pt>
                <c:pt idx="4399">
                  <c:v>43.989999999999817</c:v>
                </c:pt>
                <c:pt idx="4400">
                  <c:v>43.999999999999815</c:v>
                </c:pt>
                <c:pt idx="4401">
                  <c:v>44.009999999999813</c:v>
                </c:pt>
                <c:pt idx="4402">
                  <c:v>44.019999999999811</c:v>
                </c:pt>
                <c:pt idx="4403">
                  <c:v>44.029999999999809</c:v>
                </c:pt>
                <c:pt idx="4404">
                  <c:v>44.039999999999807</c:v>
                </c:pt>
                <c:pt idx="4405">
                  <c:v>44.049999999999805</c:v>
                </c:pt>
                <c:pt idx="4406">
                  <c:v>44.059999999999803</c:v>
                </c:pt>
                <c:pt idx="4407">
                  <c:v>44.069999999999801</c:v>
                </c:pt>
                <c:pt idx="4408">
                  <c:v>44.079999999999799</c:v>
                </c:pt>
                <c:pt idx="4409">
                  <c:v>44.089999999999797</c:v>
                </c:pt>
                <c:pt idx="4410">
                  <c:v>44.099999999999795</c:v>
                </c:pt>
                <c:pt idx="4411">
                  <c:v>44.109999999999793</c:v>
                </c:pt>
                <c:pt idx="4412">
                  <c:v>44.119999999999791</c:v>
                </c:pt>
                <c:pt idx="4413">
                  <c:v>44.129999999999789</c:v>
                </c:pt>
                <c:pt idx="4414">
                  <c:v>44.139999999999787</c:v>
                </c:pt>
                <c:pt idx="4415">
                  <c:v>44.149999999999785</c:v>
                </c:pt>
                <c:pt idx="4416">
                  <c:v>44.159999999999783</c:v>
                </c:pt>
                <c:pt idx="4417">
                  <c:v>44.169999999999781</c:v>
                </c:pt>
                <c:pt idx="4418">
                  <c:v>44.179999999999779</c:v>
                </c:pt>
                <c:pt idx="4419">
                  <c:v>44.189999999999777</c:v>
                </c:pt>
                <c:pt idx="4420">
                  <c:v>44.199999999999775</c:v>
                </c:pt>
                <c:pt idx="4421">
                  <c:v>44.209999999999773</c:v>
                </c:pt>
                <c:pt idx="4422">
                  <c:v>44.219999999999771</c:v>
                </c:pt>
                <c:pt idx="4423">
                  <c:v>44.229999999999769</c:v>
                </c:pt>
                <c:pt idx="4424">
                  <c:v>44.239999999999768</c:v>
                </c:pt>
                <c:pt idx="4425">
                  <c:v>44.249999999999766</c:v>
                </c:pt>
                <c:pt idx="4426">
                  <c:v>44.259999999999764</c:v>
                </c:pt>
                <c:pt idx="4427">
                  <c:v>44.269999999999762</c:v>
                </c:pt>
                <c:pt idx="4428">
                  <c:v>44.27999999999976</c:v>
                </c:pt>
                <c:pt idx="4429">
                  <c:v>44.289999999999758</c:v>
                </c:pt>
                <c:pt idx="4430">
                  <c:v>44.299999999999756</c:v>
                </c:pt>
                <c:pt idx="4431">
                  <c:v>44.309999999999754</c:v>
                </c:pt>
                <c:pt idx="4432">
                  <c:v>44.319999999999752</c:v>
                </c:pt>
                <c:pt idx="4433">
                  <c:v>44.32999999999975</c:v>
                </c:pt>
                <c:pt idx="4434">
                  <c:v>44.339999999999748</c:v>
                </c:pt>
                <c:pt idx="4435">
                  <c:v>44.349999999999746</c:v>
                </c:pt>
                <c:pt idx="4436">
                  <c:v>44.359999999999744</c:v>
                </c:pt>
                <c:pt idx="4437">
                  <c:v>44.369999999999742</c:v>
                </c:pt>
                <c:pt idx="4438">
                  <c:v>44.37999999999974</c:v>
                </c:pt>
                <c:pt idx="4439">
                  <c:v>44.389999999999738</c:v>
                </c:pt>
                <c:pt idx="4440">
                  <c:v>44.399999999999736</c:v>
                </c:pt>
                <c:pt idx="4441">
                  <c:v>44.409999999999734</c:v>
                </c:pt>
                <c:pt idx="4442">
                  <c:v>44.419999999999732</c:v>
                </c:pt>
                <c:pt idx="4443">
                  <c:v>44.42999999999973</c:v>
                </c:pt>
                <c:pt idx="4444">
                  <c:v>44.439999999999728</c:v>
                </c:pt>
                <c:pt idx="4445">
                  <c:v>44.449999999999726</c:v>
                </c:pt>
                <c:pt idx="4446">
                  <c:v>44.459999999999724</c:v>
                </c:pt>
                <c:pt idx="4447">
                  <c:v>44.469999999999722</c:v>
                </c:pt>
                <c:pt idx="4448">
                  <c:v>44.47999999999972</c:v>
                </c:pt>
                <c:pt idx="4449">
                  <c:v>44.489999999999718</c:v>
                </c:pt>
                <c:pt idx="4450">
                  <c:v>44.499999999999716</c:v>
                </c:pt>
                <c:pt idx="4451">
                  <c:v>44.509999999999714</c:v>
                </c:pt>
                <c:pt idx="4452">
                  <c:v>44.519999999999712</c:v>
                </c:pt>
                <c:pt idx="4453">
                  <c:v>44.52999999999971</c:v>
                </c:pt>
                <c:pt idx="4454">
                  <c:v>44.539999999999708</c:v>
                </c:pt>
                <c:pt idx="4455">
                  <c:v>44.549999999999706</c:v>
                </c:pt>
                <c:pt idx="4456">
                  <c:v>44.559999999999704</c:v>
                </c:pt>
                <c:pt idx="4457">
                  <c:v>44.569999999999702</c:v>
                </c:pt>
                <c:pt idx="4458">
                  <c:v>44.5799999999997</c:v>
                </c:pt>
                <c:pt idx="4459">
                  <c:v>44.589999999999698</c:v>
                </c:pt>
                <c:pt idx="4460">
                  <c:v>44.599999999999696</c:v>
                </c:pt>
                <c:pt idx="4461">
                  <c:v>44.609999999999694</c:v>
                </c:pt>
                <c:pt idx="4462">
                  <c:v>44.619999999999692</c:v>
                </c:pt>
                <c:pt idx="4463">
                  <c:v>44.62999999999969</c:v>
                </c:pt>
                <c:pt idx="4464">
                  <c:v>44.639999999999688</c:v>
                </c:pt>
                <c:pt idx="4465">
                  <c:v>44.649999999999686</c:v>
                </c:pt>
                <c:pt idx="4466">
                  <c:v>44.659999999999684</c:v>
                </c:pt>
                <c:pt idx="4467">
                  <c:v>44.669999999999682</c:v>
                </c:pt>
                <c:pt idx="4468">
                  <c:v>44.67999999999968</c:v>
                </c:pt>
                <c:pt idx="4469">
                  <c:v>44.689999999999678</c:v>
                </c:pt>
                <c:pt idx="4470">
                  <c:v>44.699999999999676</c:v>
                </c:pt>
                <c:pt idx="4471">
                  <c:v>44.709999999999674</c:v>
                </c:pt>
                <c:pt idx="4472">
                  <c:v>44.719999999999672</c:v>
                </c:pt>
                <c:pt idx="4473">
                  <c:v>44.72999999999967</c:v>
                </c:pt>
                <c:pt idx="4474">
                  <c:v>44.739999999999668</c:v>
                </c:pt>
                <c:pt idx="4475">
                  <c:v>44.749999999999666</c:v>
                </c:pt>
                <c:pt idx="4476">
                  <c:v>44.759999999999664</c:v>
                </c:pt>
                <c:pt idx="4477">
                  <c:v>44.769999999999662</c:v>
                </c:pt>
                <c:pt idx="4478">
                  <c:v>44.77999999999966</c:v>
                </c:pt>
                <c:pt idx="4479">
                  <c:v>44.789999999999658</c:v>
                </c:pt>
                <c:pt idx="4480">
                  <c:v>44.799999999999656</c:v>
                </c:pt>
                <c:pt idx="4481">
                  <c:v>44.809999999999654</c:v>
                </c:pt>
                <c:pt idx="4482">
                  <c:v>44.819999999999652</c:v>
                </c:pt>
                <c:pt idx="4483">
                  <c:v>44.82999999999965</c:v>
                </c:pt>
                <c:pt idx="4484">
                  <c:v>44.839999999999648</c:v>
                </c:pt>
                <c:pt idx="4485">
                  <c:v>44.849999999999646</c:v>
                </c:pt>
                <c:pt idx="4486">
                  <c:v>44.859999999999644</c:v>
                </c:pt>
                <c:pt idx="4487">
                  <c:v>44.869999999999642</c:v>
                </c:pt>
                <c:pt idx="4488">
                  <c:v>44.87999999999964</c:v>
                </c:pt>
                <c:pt idx="4489">
                  <c:v>44.889999999999638</c:v>
                </c:pt>
                <c:pt idx="4490">
                  <c:v>44.899999999999636</c:v>
                </c:pt>
                <c:pt idx="4491">
                  <c:v>44.909999999999634</c:v>
                </c:pt>
                <c:pt idx="4492">
                  <c:v>44.919999999999632</c:v>
                </c:pt>
                <c:pt idx="4493">
                  <c:v>44.92999999999963</c:v>
                </c:pt>
                <c:pt idx="4494">
                  <c:v>44.939999999999628</c:v>
                </c:pt>
                <c:pt idx="4495">
                  <c:v>44.949999999999626</c:v>
                </c:pt>
                <c:pt idx="4496">
                  <c:v>44.959999999999624</c:v>
                </c:pt>
                <c:pt idx="4497">
                  <c:v>44.969999999999622</c:v>
                </c:pt>
                <c:pt idx="4498">
                  <c:v>44.97999999999962</c:v>
                </c:pt>
                <c:pt idx="4499">
                  <c:v>44.989999999999618</c:v>
                </c:pt>
                <c:pt idx="4500">
                  <c:v>44.999999999999616</c:v>
                </c:pt>
                <c:pt idx="4501">
                  <c:v>45.009999999999614</c:v>
                </c:pt>
                <c:pt idx="4502">
                  <c:v>45.019999999999612</c:v>
                </c:pt>
                <c:pt idx="4503">
                  <c:v>45.02999999999961</c:v>
                </c:pt>
                <c:pt idx="4504">
                  <c:v>45.039999999999608</c:v>
                </c:pt>
                <c:pt idx="4505">
                  <c:v>45.049999999999606</c:v>
                </c:pt>
                <c:pt idx="4506">
                  <c:v>45.059999999999604</c:v>
                </c:pt>
                <c:pt idx="4507">
                  <c:v>45.069999999999602</c:v>
                </c:pt>
                <c:pt idx="4508">
                  <c:v>45.0799999999996</c:v>
                </c:pt>
                <c:pt idx="4509">
                  <c:v>45.089999999999598</c:v>
                </c:pt>
                <c:pt idx="4510">
                  <c:v>45.099999999999596</c:v>
                </c:pt>
                <c:pt idx="4511">
                  <c:v>45.109999999999594</c:v>
                </c:pt>
                <c:pt idx="4512">
                  <c:v>45.119999999999592</c:v>
                </c:pt>
                <c:pt idx="4513">
                  <c:v>45.12999999999959</c:v>
                </c:pt>
                <c:pt idx="4514">
                  <c:v>45.139999999999588</c:v>
                </c:pt>
                <c:pt idx="4515">
                  <c:v>45.149999999999586</c:v>
                </c:pt>
                <c:pt idx="4516">
                  <c:v>45.159999999999584</c:v>
                </c:pt>
                <c:pt idx="4517">
                  <c:v>45.169999999999582</c:v>
                </c:pt>
                <c:pt idx="4518">
                  <c:v>45.17999999999958</c:v>
                </c:pt>
                <c:pt idx="4519">
                  <c:v>45.189999999999579</c:v>
                </c:pt>
                <c:pt idx="4520">
                  <c:v>45.199999999999577</c:v>
                </c:pt>
                <c:pt idx="4521">
                  <c:v>45.209999999999575</c:v>
                </c:pt>
                <c:pt idx="4522">
                  <c:v>45.219999999999573</c:v>
                </c:pt>
                <c:pt idx="4523">
                  <c:v>45.229999999999571</c:v>
                </c:pt>
                <c:pt idx="4524">
                  <c:v>45.239999999999569</c:v>
                </c:pt>
                <c:pt idx="4525">
                  <c:v>45.249999999999567</c:v>
                </c:pt>
                <c:pt idx="4526">
                  <c:v>45.259999999999565</c:v>
                </c:pt>
                <c:pt idx="4527">
                  <c:v>45.269999999999563</c:v>
                </c:pt>
                <c:pt idx="4528">
                  <c:v>45.279999999999561</c:v>
                </c:pt>
                <c:pt idx="4529">
                  <c:v>45.289999999999559</c:v>
                </c:pt>
                <c:pt idx="4530">
                  <c:v>45.299999999999557</c:v>
                </c:pt>
                <c:pt idx="4531">
                  <c:v>45.309999999999555</c:v>
                </c:pt>
                <c:pt idx="4532">
                  <c:v>45.319999999999553</c:v>
                </c:pt>
                <c:pt idx="4533">
                  <c:v>45.329999999999551</c:v>
                </c:pt>
                <c:pt idx="4534">
                  <c:v>45.339999999999549</c:v>
                </c:pt>
                <c:pt idx="4535">
                  <c:v>45.349999999999547</c:v>
                </c:pt>
                <c:pt idx="4536">
                  <c:v>45.359999999999545</c:v>
                </c:pt>
                <c:pt idx="4537">
                  <c:v>45.369999999999543</c:v>
                </c:pt>
                <c:pt idx="4538">
                  <c:v>45.379999999999541</c:v>
                </c:pt>
                <c:pt idx="4539">
                  <c:v>45.389999999999539</c:v>
                </c:pt>
                <c:pt idx="4540">
                  <c:v>45.399999999999537</c:v>
                </c:pt>
                <c:pt idx="4541">
                  <c:v>45.409999999999535</c:v>
                </c:pt>
                <c:pt idx="4542">
                  <c:v>45.419999999999533</c:v>
                </c:pt>
                <c:pt idx="4543">
                  <c:v>45.429999999999531</c:v>
                </c:pt>
                <c:pt idx="4544">
                  <c:v>45.439999999999529</c:v>
                </c:pt>
                <c:pt idx="4545">
                  <c:v>45.449999999999527</c:v>
                </c:pt>
                <c:pt idx="4546">
                  <c:v>45.459999999999525</c:v>
                </c:pt>
                <c:pt idx="4547">
                  <c:v>45.469999999999523</c:v>
                </c:pt>
                <c:pt idx="4548">
                  <c:v>45.479999999999521</c:v>
                </c:pt>
                <c:pt idx="4549">
                  <c:v>45.489999999999519</c:v>
                </c:pt>
                <c:pt idx="4550">
                  <c:v>45.499999999999517</c:v>
                </c:pt>
                <c:pt idx="4551">
                  <c:v>45.509999999999515</c:v>
                </c:pt>
                <c:pt idx="4552">
                  <c:v>45.519999999999513</c:v>
                </c:pt>
                <c:pt idx="4553">
                  <c:v>45.529999999999511</c:v>
                </c:pt>
                <c:pt idx="4554">
                  <c:v>45.539999999999509</c:v>
                </c:pt>
                <c:pt idx="4555">
                  <c:v>45.549999999999507</c:v>
                </c:pt>
                <c:pt idx="4556">
                  <c:v>45.559999999999505</c:v>
                </c:pt>
                <c:pt idx="4557">
                  <c:v>45.569999999999503</c:v>
                </c:pt>
                <c:pt idx="4558">
                  <c:v>45.579999999999501</c:v>
                </c:pt>
                <c:pt idx="4559">
                  <c:v>45.589999999999499</c:v>
                </c:pt>
                <c:pt idx="4560">
                  <c:v>45.599999999999497</c:v>
                </c:pt>
                <c:pt idx="4561">
                  <c:v>45.609999999999495</c:v>
                </c:pt>
                <c:pt idx="4562">
                  <c:v>45.619999999999493</c:v>
                </c:pt>
                <c:pt idx="4563">
                  <c:v>45.629999999999491</c:v>
                </c:pt>
                <c:pt idx="4564">
                  <c:v>45.639999999999489</c:v>
                </c:pt>
                <c:pt idx="4565">
                  <c:v>45.649999999999487</c:v>
                </c:pt>
                <c:pt idx="4566">
                  <c:v>45.659999999999485</c:v>
                </c:pt>
                <c:pt idx="4567">
                  <c:v>45.669999999999483</c:v>
                </c:pt>
                <c:pt idx="4568">
                  <c:v>45.679999999999481</c:v>
                </c:pt>
                <c:pt idx="4569">
                  <c:v>45.689999999999479</c:v>
                </c:pt>
                <c:pt idx="4570">
                  <c:v>45.699999999999477</c:v>
                </c:pt>
                <c:pt idx="4571">
                  <c:v>45.709999999999475</c:v>
                </c:pt>
                <c:pt idx="4572">
                  <c:v>45.719999999999473</c:v>
                </c:pt>
                <c:pt idx="4573">
                  <c:v>45.729999999999471</c:v>
                </c:pt>
                <c:pt idx="4574">
                  <c:v>45.739999999999469</c:v>
                </c:pt>
                <c:pt idx="4575">
                  <c:v>45.749999999999467</c:v>
                </c:pt>
                <c:pt idx="4576">
                  <c:v>45.759999999999465</c:v>
                </c:pt>
                <c:pt idx="4577">
                  <c:v>45.769999999999463</c:v>
                </c:pt>
                <c:pt idx="4578">
                  <c:v>45.779999999999461</c:v>
                </c:pt>
                <c:pt idx="4579">
                  <c:v>45.789999999999459</c:v>
                </c:pt>
                <c:pt idx="4580">
                  <c:v>45.799999999999457</c:v>
                </c:pt>
                <c:pt idx="4581">
                  <c:v>45.809999999999455</c:v>
                </c:pt>
                <c:pt idx="4582">
                  <c:v>45.819999999999453</c:v>
                </c:pt>
                <c:pt idx="4583">
                  <c:v>45.829999999999451</c:v>
                </c:pt>
                <c:pt idx="4584">
                  <c:v>45.839999999999449</c:v>
                </c:pt>
                <c:pt idx="4585">
                  <c:v>45.849999999999447</c:v>
                </c:pt>
                <c:pt idx="4586">
                  <c:v>45.859999999999445</c:v>
                </c:pt>
                <c:pt idx="4587">
                  <c:v>45.869999999999443</c:v>
                </c:pt>
                <c:pt idx="4588">
                  <c:v>45.879999999999441</c:v>
                </c:pt>
                <c:pt idx="4589">
                  <c:v>45.889999999999439</c:v>
                </c:pt>
                <c:pt idx="4590">
                  <c:v>45.899999999999437</c:v>
                </c:pt>
                <c:pt idx="4591">
                  <c:v>45.909999999999435</c:v>
                </c:pt>
                <c:pt idx="4592">
                  <c:v>45.919999999999433</c:v>
                </c:pt>
                <c:pt idx="4593">
                  <c:v>45.929999999999431</c:v>
                </c:pt>
                <c:pt idx="4594">
                  <c:v>45.939999999999429</c:v>
                </c:pt>
                <c:pt idx="4595">
                  <c:v>45.949999999999427</c:v>
                </c:pt>
                <c:pt idx="4596">
                  <c:v>45.959999999999425</c:v>
                </c:pt>
                <c:pt idx="4597">
                  <c:v>45.969999999999423</c:v>
                </c:pt>
                <c:pt idx="4598">
                  <c:v>45.979999999999421</c:v>
                </c:pt>
                <c:pt idx="4599">
                  <c:v>45.989999999999419</c:v>
                </c:pt>
                <c:pt idx="4600">
                  <c:v>45.999999999999417</c:v>
                </c:pt>
                <c:pt idx="4601">
                  <c:v>46.009999999999415</c:v>
                </c:pt>
                <c:pt idx="4602">
                  <c:v>46.019999999999413</c:v>
                </c:pt>
                <c:pt idx="4603">
                  <c:v>46.029999999999411</c:v>
                </c:pt>
                <c:pt idx="4604">
                  <c:v>46.039999999999409</c:v>
                </c:pt>
                <c:pt idx="4605">
                  <c:v>46.049999999999407</c:v>
                </c:pt>
                <c:pt idx="4606">
                  <c:v>46.059999999999405</c:v>
                </c:pt>
                <c:pt idx="4607">
                  <c:v>46.069999999999403</c:v>
                </c:pt>
                <c:pt idx="4608">
                  <c:v>46.079999999999401</c:v>
                </c:pt>
                <c:pt idx="4609">
                  <c:v>46.089999999999399</c:v>
                </c:pt>
                <c:pt idx="4610">
                  <c:v>46.099999999999397</c:v>
                </c:pt>
                <c:pt idx="4611">
                  <c:v>46.109999999999395</c:v>
                </c:pt>
                <c:pt idx="4612">
                  <c:v>46.119999999999393</c:v>
                </c:pt>
                <c:pt idx="4613">
                  <c:v>46.129999999999391</c:v>
                </c:pt>
                <c:pt idx="4614">
                  <c:v>46.13999999999939</c:v>
                </c:pt>
                <c:pt idx="4615">
                  <c:v>46.149999999999388</c:v>
                </c:pt>
                <c:pt idx="4616">
                  <c:v>46.159999999999386</c:v>
                </c:pt>
                <c:pt idx="4617">
                  <c:v>46.169999999999384</c:v>
                </c:pt>
                <c:pt idx="4618">
                  <c:v>46.179999999999382</c:v>
                </c:pt>
                <c:pt idx="4619">
                  <c:v>46.18999999999938</c:v>
                </c:pt>
                <c:pt idx="4620">
                  <c:v>46.199999999999378</c:v>
                </c:pt>
                <c:pt idx="4621">
                  <c:v>46.209999999999376</c:v>
                </c:pt>
                <c:pt idx="4622">
                  <c:v>46.219999999999374</c:v>
                </c:pt>
                <c:pt idx="4623">
                  <c:v>46.229999999999372</c:v>
                </c:pt>
                <c:pt idx="4624">
                  <c:v>46.23999999999937</c:v>
                </c:pt>
                <c:pt idx="4625">
                  <c:v>46.249999999999368</c:v>
                </c:pt>
                <c:pt idx="4626">
                  <c:v>46.259999999999366</c:v>
                </c:pt>
                <c:pt idx="4627">
                  <c:v>46.269999999999364</c:v>
                </c:pt>
                <c:pt idx="4628">
                  <c:v>46.279999999999362</c:v>
                </c:pt>
                <c:pt idx="4629">
                  <c:v>46.28999999999936</c:v>
                </c:pt>
                <c:pt idx="4630">
                  <c:v>46.299999999999358</c:v>
                </c:pt>
                <c:pt idx="4631">
                  <c:v>46.309999999999356</c:v>
                </c:pt>
                <c:pt idx="4632">
                  <c:v>46.319999999999354</c:v>
                </c:pt>
                <c:pt idx="4633">
                  <c:v>46.329999999999352</c:v>
                </c:pt>
                <c:pt idx="4634">
                  <c:v>46.33999999999935</c:v>
                </c:pt>
                <c:pt idx="4635">
                  <c:v>46.349999999999348</c:v>
                </c:pt>
                <c:pt idx="4636">
                  <c:v>46.359999999999346</c:v>
                </c:pt>
                <c:pt idx="4637">
                  <c:v>46.369999999999344</c:v>
                </c:pt>
                <c:pt idx="4638">
                  <c:v>46.379999999999342</c:v>
                </c:pt>
                <c:pt idx="4639">
                  <c:v>46.38999999999934</c:v>
                </c:pt>
                <c:pt idx="4640">
                  <c:v>46.399999999999338</c:v>
                </c:pt>
                <c:pt idx="4641">
                  <c:v>46.409999999999336</c:v>
                </c:pt>
                <c:pt idx="4642">
                  <c:v>46.419999999999334</c:v>
                </c:pt>
                <c:pt idx="4643">
                  <c:v>46.429999999999332</c:v>
                </c:pt>
                <c:pt idx="4644">
                  <c:v>46.43999999999933</c:v>
                </c:pt>
                <c:pt idx="4645">
                  <c:v>46.449999999999328</c:v>
                </c:pt>
                <c:pt idx="4646">
                  <c:v>46.459999999999326</c:v>
                </c:pt>
                <c:pt idx="4647">
                  <c:v>46.469999999999324</c:v>
                </c:pt>
                <c:pt idx="4648">
                  <c:v>46.479999999999322</c:v>
                </c:pt>
                <c:pt idx="4649">
                  <c:v>46.48999999999932</c:v>
                </c:pt>
                <c:pt idx="4650">
                  <c:v>46.499999999999318</c:v>
                </c:pt>
                <c:pt idx="4651">
                  <c:v>46.509999999999316</c:v>
                </c:pt>
                <c:pt idx="4652">
                  <c:v>46.519999999999314</c:v>
                </c:pt>
                <c:pt idx="4653">
                  <c:v>46.529999999999312</c:v>
                </c:pt>
                <c:pt idx="4654">
                  <c:v>46.53999999999931</c:v>
                </c:pt>
                <c:pt idx="4655">
                  <c:v>46.549999999999308</c:v>
                </c:pt>
                <c:pt idx="4656">
                  <c:v>46.559999999999306</c:v>
                </c:pt>
                <c:pt idx="4657">
                  <c:v>46.569999999999304</c:v>
                </c:pt>
                <c:pt idx="4658">
                  <c:v>46.579999999999302</c:v>
                </c:pt>
                <c:pt idx="4659">
                  <c:v>46.5899999999993</c:v>
                </c:pt>
                <c:pt idx="4660">
                  <c:v>46.599999999999298</c:v>
                </c:pt>
                <c:pt idx="4661">
                  <c:v>46.609999999999296</c:v>
                </c:pt>
                <c:pt idx="4662">
                  <c:v>46.619999999999294</c:v>
                </c:pt>
                <c:pt idx="4663">
                  <c:v>46.629999999999292</c:v>
                </c:pt>
                <c:pt idx="4664">
                  <c:v>46.63999999999929</c:v>
                </c:pt>
                <c:pt idx="4665">
                  <c:v>46.649999999999288</c:v>
                </c:pt>
                <c:pt idx="4666">
                  <c:v>46.659999999999286</c:v>
                </c:pt>
                <c:pt idx="4667">
                  <c:v>46.669999999999284</c:v>
                </c:pt>
                <c:pt idx="4668">
                  <c:v>46.679999999999282</c:v>
                </c:pt>
                <c:pt idx="4669">
                  <c:v>46.68999999999928</c:v>
                </c:pt>
                <c:pt idx="4670">
                  <c:v>46.699999999999278</c:v>
                </c:pt>
                <c:pt idx="4671">
                  <c:v>46.709999999999276</c:v>
                </c:pt>
                <c:pt idx="4672">
                  <c:v>46.719999999999274</c:v>
                </c:pt>
                <c:pt idx="4673">
                  <c:v>46.729999999999272</c:v>
                </c:pt>
                <c:pt idx="4674">
                  <c:v>46.73999999999927</c:v>
                </c:pt>
                <c:pt idx="4675">
                  <c:v>46.749999999999268</c:v>
                </c:pt>
                <c:pt idx="4676">
                  <c:v>46.759999999999266</c:v>
                </c:pt>
                <c:pt idx="4677">
                  <c:v>46.769999999999264</c:v>
                </c:pt>
                <c:pt idx="4678">
                  <c:v>46.779999999999262</c:v>
                </c:pt>
                <c:pt idx="4679">
                  <c:v>46.78999999999926</c:v>
                </c:pt>
                <c:pt idx="4680">
                  <c:v>46.799999999999258</c:v>
                </c:pt>
                <c:pt idx="4681">
                  <c:v>46.809999999999256</c:v>
                </c:pt>
                <c:pt idx="4682">
                  <c:v>46.819999999999254</c:v>
                </c:pt>
                <c:pt idx="4683">
                  <c:v>46.829999999999252</c:v>
                </c:pt>
                <c:pt idx="4684">
                  <c:v>46.83999999999925</c:v>
                </c:pt>
                <c:pt idx="4685">
                  <c:v>46.849999999999248</c:v>
                </c:pt>
                <c:pt idx="4686">
                  <c:v>46.859999999999246</c:v>
                </c:pt>
                <c:pt idx="4687">
                  <c:v>46.869999999999244</c:v>
                </c:pt>
                <c:pt idx="4688">
                  <c:v>46.879999999999242</c:v>
                </c:pt>
                <c:pt idx="4689">
                  <c:v>46.88999999999924</c:v>
                </c:pt>
                <c:pt idx="4690">
                  <c:v>46.899999999999238</c:v>
                </c:pt>
                <c:pt idx="4691">
                  <c:v>46.909999999999236</c:v>
                </c:pt>
                <c:pt idx="4692">
                  <c:v>46.919999999999234</c:v>
                </c:pt>
                <c:pt idx="4693">
                  <c:v>46.929999999999232</c:v>
                </c:pt>
                <c:pt idx="4694">
                  <c:v>46.93999999999923</c:v>
                </c:pt>
                <c:pt idx="4695">
                  <c:v>46.949999999999228</c:v>
                </c:pt>
                <c:pt idx="4696">
                  <c:v>46.959999999999226</c:v>
                </c:pt>
                <c:pt idx="4697">
                  <c:v>46.969999999999224</c:v>
                </c:pt>
                <c:pt idx="4698">
                  <c:v>46.979999999999222</c:v>
                </c:pt>
                <c:pt idx="4699">
                  <c:v>46.98999999999922</c:v>
                </c:pt>
                <c:pt idx="4700">
                  <c:v>46.999999999999218</c:v>
                </c:pt>
                <c:pt idx="4701">
                  <c:v>47.009999999999216</c:v>
                </c:pt>
                <c:pt idx="4702">
                  <c:v>47.019999999999214</c:v>
                </c:pt>
                <c:pt idx="4703">
                  <c:v>47.029999999999212</c:v>
                </c:pt>
                <c:pt idx="4704">
                  <c:v>47.03999999999921</c:v>
                </c:pt>
                <c:pt idx="4705">
                  <c:v>47.049999999999208</c:v>
                </c:pt>
                <c:pt idx="4706">
                  <c:v>47.059999999999206</c:v>
                </c:pt>
                <c:pt idx="4707">
                  <c:v>47.069999999999204</c:v>
                </c:pt>
                <c:pt idx="4708">
                  <c:v>47.079999999999202</c:v>
                </c:pt>
                <c:pt idx="4709">
                  <c:v>47.0899999999992</c:v>
                </c:pt>
                <c:pt idx="4710">
                  <c:v>47.099999999999199</c:v>
                </c:pt>
                <c:pt idx="4711">
                  <c:v>47.109999999999197</c:v>
                </c:pt>
                <c:pt idx="4712">
                  <c:v>47.119999999999195</c:v>
                </c:pt>
                <c:pt idx="4713">
                  <c:v>47.129999999999193</c:v>
                </c:pt>
                <c:pt idx="4714">
                  <c:v>47.139999999999191</c:v>
                </c:pt>
                <c:pt idx="4715">
                  <c:v>47.149999999999189</c:v>
                </c:pt>
                <c:pt idx="4716">
                  <c:v>47.159999999999187</c:v>
                </c:pt>
                <c:pt idx="4717">
                  <c:v>47.169999999999185</c:v>
                </c:pt>
                <c:pt idx="4718">
                  <c:v>47.179999999999183</c:v>
                </c:pt>
                <c:pt idx="4719">
                  <c:v>47.189999999999181</c:v>
                </c:pt>
                <c:pt idx="4720">
                  <c:v>47.199999999999179</c:v>
                </c:pt>
                <c:pt idx="4721">
                  <c:v>47.209999999999177</c:v>
                </c:pt>
                <c:pt idx="4722">
                  <c:v>47.219999999999175</c:v>
                </c:pt>
                <c:pt idx="4723">
                  <c:v>47.229999999999173</c:v>
                </c:pt>
                <c:pt idx="4724">
                  <c:v>47.239999999999171</c:v>
                </c:pt>
                <c:pt idx="4725">
                  <c:v>47.249999999999169</c:v>
                </c:pt>
                <c:pt idx="4726">
                  <c:v>47.259999999999167</c:v>
                </c:pt>
                <c:pt idx="4727">
                  <c:v>47.269999999999165</c:v>
                </c:pt>
                <c:pt idx="4728">
                  <c:v>47.279999999999163</c:v>
                </c:pt>
                <c:pt idx="4729">
                  <c:v>47.289999999999161</c:v>
                </c:pt>
                <c:pt idx="4730">
                  <c:v>47.299999999999159</c:v>
                </c:pt>
                <c:pt idx="4731">
                  <c:v>47.309999999999157</c:v>
                </c:pt>
                <c:pt idx="4732">
                  <c:v>47.319999999999155</c:v>
                </c:pt>
                <c:pt idx="4733">
                  <c:v>47.329999999999153</c:v>
                </c:pt>
                <c:pt idx="4734">
                  <c:v>47.339999999999151</c:v>
                </c:pt>
                <c:pt idx="4735">
                  <c:v>47.349999999999149</c:v>
                </c:pt>
                <c:pt idx="4736">
                  <c:v>47.359999999999147</c:v>
                </c:pt>
                <c:pt idx="4737">
                  <c:v>47.369999999999145</c:v>
                </c:pt>
                <c:pt idx="4738">
                  <c:v>47.379999999999143</c:v>
                </c:pt>
                <c:pt idx="4739">
                  <c:v>47.389999999999141</c:v>
                </c:pt>
                <c:pt idx="4740">
                  <c:v>47.399999999999139</c:v>
                </c:pt>
                <c:pt idx="4741">
                  <c:v>47.409999999999137</c:v>
                </c:pt>
                <c:pt idx="4742">
                  <c:v>47.419999999999135</c:v>
                </c:pt>
                <c:pt idx="4743">
                  <c:v>47.429999999999133</c:v>
                </c:pt>
                <c:pt idx="4744">
                  <c:v>47.439999999999131</c:v>
                </c:pt>
                <c:pt idx="4745">
                  <c:v>47.449999999999129</c:v>
                </c:pt>
                <c:pt idx="4746">
                  <c:v>47.459999999999127</c:v>
                </c:pt>
                <c:pt idx="4747">
                  <c:v>47.469999999999125</c:v>
                </c:pt>
                <c:pt idx="4748">
                  <c:v>47.479999999999123</c:v>
                </c:pt>
                <c:pt idx="4749">
                  <c:v>47.489999999999121</c:v>
                </c:pt>
                <c:pt idx="4750">
                  <c:v>47.499999999999119</c:v>
                </c:pt>
                <c:pt idx="4751">
                  <c:v>47.509999999999117</c:v>
                </c:pt>
                <c:pt idx="4752">
                  <c:v>47.519999999999115</c:v>
                </c:pt>
                <c:pt idx="4753">
                  <c:v>47.529999999999113</c:v>
                </c:pt>
                <c:pt idx="4754">
                  <c:v>47.539999999999111</c:v>
                </c:pt>
                <c:pt idx="4755">
                  <c:v>47.549999999999109</c:v>
                </c:pt>
                <c:pt idx="4756">
                  <c:v>47.559999999999107</c:v>
                </c:pt>
                <c:pt idx="4757">
                  <c:v>47.569999999999105</c:v>
                </c:pt>
                <c:pt idx="4758">
                  <c:v>47.579999999999103</c:v>
                </c:pt>
                <c:pt idx="4759">
                  <c:v>47.589999999999101</c:v>
                </c:pt>
                <c:pt idx="4760">
                  <c:v>47.599999999999099</c:v>
                </c:pt>
                <c:pt idx="4761">
                  <c:v>47.609999999999097</c:v>
                </c:pt>
                <c:pt idx="4762">
                  <c:v>47.619999999999095</c:v>
                </c:pt>
                <c:pt idx="4763">
                  <c:v>47.629999999999093</c:v>
                </c:pt>
                <c:pt idx="4764">
                  <c:v>47.639999999999091</c:v>
                </c:pt>
                <c:pt idx="4765">
                  <c:v>47.649999999999089</c:v>
                </c:pt>
                <c:pt idx="4766">
                  <c:v>47.659999999999087</c:v>
                </c:pt>
                <c:pt idx="4767">
                  <c:v>47.669999999999085</c:v>
                </c:pt>
                <c:pt idx="4768">
                  <c:v>47.679999999999083</c:v>
                </c:pt>
                <c:pt idx="4769">
                  <c:v>47.689999999999081</c:v>
                </c:pt>
                <c:pt idx="4770">
                  <c:v>47.699999999999079</c:v>
                </c:pt>
                <c:pt idx="4771">
                  <c:v>47.709999999999077</c:v>
                </c:pt>
                <c:pt idx="4772">
                  <c:v>47.719999999999075</c:v>
                </c:pt>
                <c:pt idx="4773">
                  <c:v>47.729999999999073</c:v>
                </c:pt>
                <c:pt idx="4774">
                  <c:v>47.739999999999071</c:v>
                </c:pt>
                <c:pt idx="4775">
                  <c:v>47.749999999999069</c:v>
                </c:pt>
                <c:pt idx="4776">
                  <c:v>47.759999999999067</c:v>
                </c:pt>
                <c:pt idx="4777">
                  <c:v>47.769999999999065</c:v>
                </c:pt>
                <c:pt idx="4778">
                  <c:v>47.779999999999063</c:v>
                </c:pt>
                <c:pt idx="4779">
                  <c:v>47.789999999999061</c:v>
                </c:pt>
                <c:pt idx="4780">
                  <c:v>47.799999999999059</c:v>
                </c:pt>
                <c:pt idx="4781">
                  <c:v>47.809999999999057</c:v>
                </c:pt>
                <c:pt idx="4782">
                  <c:v>47.819999999999055</c:v>
                </c:pt>
                <c:pt idx="4783">
                  <c:v>47.829999999999053</c:v>
                </c:pt>
                <c:pt idx="4784">
                  <c:v>47.839999999999051</c:v>
                </c:pt>
                <c:pt idx="4785">
                  <c:v>47.849999999999049</c:v>
                </c:pt>
                <c:pt idx="4786">
                  <c:v>47.859999999999047</c:v>
                </c:pt>
                <c:pt idx="4787">
                  <c:v>47.869999999999045</c:v>
                </c:pt>
                <c:pt idx="4788">
                  <c:v>47.879999999999043</c:v>
                </c:pt>
                <c:pt idx="4789">
                  <c:v>47.889999999999041</c:v>
                </c:pt>
                <c:pt idx="4790">
                  <c:v>47.899999999999039</c:v>
                </c:pt>
                <c:pt idx="4791">
                  <c:v>47.909999999999037</c:v>
                </c:pt>
                <c:pt idx="4792">
                  <c:v>47.919999999999035</c:v>
                </c:pt>
                <c:pt idx="4793">
                  <c:v>47.929999999999033</c:v>
                </c:pt>
                <c:pt idx="4794">
                  <c:v>47.939999999999031</c:v>
                </c:pt>
                <c:pt idx="4795">
                  <c:v>47.949999999999029</c:v>
                </c:pt>
                <c:pt idx="4796">
                  <c:v>47.959999999999027</c:v>
                </c:pt>
                <c:pt idx="4797">
                  <c:v>47.969999999999025</c:v>
                </c:pt>
                <c:pt idx="4798">
                  <c:v>47.979999999999023</c:v>
                </c:pt>
                <c:pt idx="4799">
                  <c:v>47.989999999999021</c:v>
                </c:pt>
                <c:pt idx="4800">
                  <c:v>47.999999999999019</c:v>
                </c:pt>
                <c:pt idx="4801">
                  <c:v>48.009999999999017</c:v>
                </c:pt>
                <c:pt idx="4802">
                  <c:v>48.019999999999015</c:v>
                </c:pt>
                <c:pt idx="4803">
                  <c:v>48.029999999999013</c:v>
                </c:pt>
                <c:pt idx="4804">
                  <c:v>48.039999999999011</c:v>
                </c:pt>
                <c:pt idx="4805">
                  <c:v>48.04999999999901</c:v>
                </c:pt>
                <c:pt idx="4806">
                  <c:v>48.059999999999008</c:v>
                </c:pt>
                <c:pt idx="4807">
                  <c:v>48.069999999999006</c:v>
                </c:pt>
                <c:pt idx="4808">
                  <c:v>48.079999999999004</c:v>
                </c:pt>
                <c:pt idx="4809">
                  <c:v>48.089999999999002</c:v>
                </c:pt>
                <c:pt idx="4810">
                  <c:v>48.099999999999</c:v>
                </c:pt>
                <c:pt idx="4811">
                  <c:v>48.109999999998998</c:v>
                </c:pt>
                <c:pt idx="4812">
                  <c:v>48.119999999998996</c:v>
                </c:pt>
                <c:pt idx="4813">
                  <c:v>48.129999999998994</c:v>
                </c:pt>
                <c:pt idx="4814">
                  <c:v>48.139999999998992</c:v>
                </c:pt>
                <c:pt idx="4815">
                  <c:v>48.14999999999899</c:v>
                </c:pt>
                <c:pt idx="4816">
                  <c:v>48.159999999998988</c:v>
                </c:pt>
                <c:pt idx="4817">
                  <c:v>48.169999999998986</c:v>
                </c:pt>
                <c:pt idx="4818">
                  <c:v>48.179999999998984</c:v>
                </c:pt>
                <c:pt idx="4819">
                  <c:v>48.189999999998982</c:v>
                </c:pt>
                <c:pt idx="4820">
                  <c:v>48.19999999999898</c:v>
                </c:pt>
                <c:pt idx="4821">
                  <c:v>48.209999999998978</c:v>
                </c:pt>
                <c:pt idx="4822">
                  <c:v>48.219999999998976</c:v>
                </c:pt>
                <c:pt idx="4823">
                  <c:v>48.229999999998974</c:v>
                </c:pt>
                <c:pt idx="4824">
                  <c:v>48.239999999998972</c:v>
                </c:pt>
                <c:pt idx="4825">
                  <c:v>48.24999999999897</c:v>
                </c:pt>
                <c:pt idx="4826">
                  <c:v>48.259999999998968</c:v>
                </c:pt>
                <c:pt idx="4827">
                  <c:v>48.269999999998966</c:v>
                </c:pt>
                <c:pt idx="4828">
                  <c:v>48.279999999998964</c:v>
                </c:pt>
                <c:pt idx="4829">
                  <c:v>48.289999999998962</c:v>
                </c:pt>
                <c:pt idx="4830">
                  <c:v>48.29999999999896</c:v>
                </c:pt>
                <c:pt idx="4831">
                  <c:v>48.309999999998958</c:v>
                </c:pt>
                <c:pt idx="4832">
                  <c:v>48.319999999998956</c:v>
                </c:pt>
                <c:pt idx="4833">
                  <c:v>48.329999999998954</c:v>
                </c:pt>
                <c:pt idx="4834">
                  <c:v>48.339999999998952</c:v>
                </c:pt>
                <c:pt idx="4835">
                  <c:v>48.34999999999895</c:v>
                </c:pt>
                <c:pt idx="4836">
                  <c:v>48.359999999998948</c:v>
                </c:pt>
                <c:pt idx="4837">
                  <c:v>48.369999999998946</c:v>
                </c:pt>
                <c:pt idx="4838">
                  <c:v>48.379999999998944</c:v>
                </c:pt>
                <c:pt idx="4839">
                  <c:v>48.389999999998942</c:v>
                </c:pt>
                <c:pt idx="4840">
                  <c:v>48.39999999999894</c:v>
                </c:pt>
                <c:pt idx="4841">
                  <c:v>48.409999999998938</c:v>
                </c:pt>
                <c:pt idx="4842">
                  <c:v>48.419999999998936</c:v>
                </c:pt>
                <c:pt idx="4843">
                  <c:v>48.429999999998934</c:v>
                </c:pt>
                <c:pt idx="4844">
                  <c:v>48.439999999998932</c:v>
                </c:pt>
                <c:pt idx="4845">
                  <c:v>48.44999999999893</c:v>
                </c:pt>
                <c:pt idx="4846">
                  <c:v>48.459999999998928</c:v>
                </c:pt>
                <c:pt idx="4847">
                  <c:v>48.469999999998926</c:v>
                </c:pt>
                <c:pt idx="4848">
                  <c:v>48.479999999998924</c:v>
                </c:pt>
                <c:pt idx="4849">
                  <c:v>48.489999999998922</c:v>
                </c:pt>
                <c:pt idx="4850">
                  <c:v>48.49999999999892</c:v>
                </c:pt>
                <c:pt idx="4851">
                  <c:v>48.509999999998918</c:v>
                </c:pt>
                <c:pt idx="4852">
                  <c:v>48.519999999998916</c:v>
                </c:pt>
                <c:pt idx="4853">
                  <c:v>48.529999999998914</c:v>
                </c:pt>
                <c:pt idx="4854">
                  <c:v>48.539999999998912</c:v>
                </c:pt>
                <c:pt idx="4855">
                  <c:v>48.54999999999891</c:v>
                </c:pt>
                <c:pt idx="4856">
                  <c:v>48.559999999998908</c:v>
                </c:pt>
                <c:pt idx="4857">
                  <c:v>48.569999999998906</c:v>
                </c:pt>
                <c:pt idx="4858">
                  <c:v>48.579999999998904</c:v>
                </c:pt>
                <c:pt idx="4859">
                  <c:v>48.589999999998902</c:v>
                </c:pt>
                <c:pt idx="4860">
                  <c:v>48.5999999999989</c:v>
                </c:pt>
                <c:pt idx="4861">
                  <c:v>48.609999999998898</c:v>
                </c:pt>
                <c:pt idx="4862">
                  <c:v>48.619999999998896</c:v>
                </c:pt>
                <c:pt idx="4863">
                  <c:v>48.629999999998894</c:v>
                </c:pt>
                <c:pt idx="4864">
                  <c:v>48.639999999998892</c:v>
                </c:pt>
                <c:pt idx="4865">
                  <c:v>48.64999999999889</c:v>
                </c:pt>
                <c:pt idx="4866">
                  <c:v>48.659999999998888</c:v>
                </c:pt>
                <c:pt idx="4867">
                  <c:v>48.669999999998886</c:v>
                </c:pt>
                <c:pt idx="4868">
                  <c:v>48.679999999998884</c:v>
                </c:pt>
                <c:pt idx="4869">
                  <c:v>48.689999999998882</c:v>
                </c:pt>
                <c:pt idx="4870">
                  <c:v>48.69999999999888</c:v>
                </c:pt>
                <c:pt idx="4871">
                  <c:v>48.709999999998878</c:v>
                </c:pt>
                <c:pt idx="4872">
                  <c:v>48.719999999998876</c:v>
                </c:pt>
                <c:pt idx="4873">
                  <c:v>48.729999999998874</c:v>
                </c:pt>
                <c:pt idx="4874">
                  <c:v>48.739999999998872</c:v>
                </c:pt>
                <c:pt idx="4875">
                  <c:v>48.74999999999887</c:v>
                </c:pt>
                <c:pt idx="4876">
                  <c:v>48.759999999998868</c:v>
                </c:pt>
                <c:pt idx="4877">
                  <c:v>48.769999999998866</c:v>
                </c:pt>
                <c:pt idx="4878">
                  <c:v>48.779999999998864</c:v>
                </c:pt>
                <c:pt idx="4879">
                  <c:v>48.789999999998862</c:v>
                </c:pt>
                <c:pt idx="4880">
                  <c:v>48.79999999999886</c:v>
                </c:pt>
                <c:pt idx="4881">
                  <c:v>48.809999999998858</c:v>
                </c:pt>
                <c:pt idx="4882">
                  <c:v>48.819999999998856</c:v>
                </c:pt>
                <c:pt idx="4883">
                  <c:v>48.829999999998854</c:v>
                </c:pt>
                <c:pt idx="4884">
                  <c:v>48.839999999998852</c:v>
                </c:pt>
                <c:pt idx="4885">
                  <c:v>48.84999999999885</c:v>
                </c:pt>
                <c:pt idx="4886">
                  <c:v>48.859999999998848</c:v>
                </c:pt>
                <c:pt idx="4887">
                  <c:v>48.869999999998846</c:v>
                </c:pt>
                <c:pt idx="4888">
                  <c:v>48.879999999998844</c:v>
                </c:pt>
                <c:pt idx="4889">
                  <c:v>48.889999999998842</c:v>
                </c:pt>
                <c:pt idx="4890">
                  <c:v>48.89999999999884</c:v>
                </c:pt>
                <c:pt idx="4891">
                  <c:v>48.909999999998838</c:v>
                </c:pt>
                <c:pt idx="4892">
                  <c:v>48.919999999998836</c:v>
                </c:pt>
                <c:pt idx="4893">
                  <c:v>48.929999999998834</c:v>
                </c:pt>
                <c:pt idx="4894">
                  <c:v>48.939999999998832</c:v>
                </c:pt>
                <c:pt idx="4895">
                  <c:v>48.94999999999883</c:v>
                </c:pt>
                <c:pt idx="4896">
                  <c:v>48.959999999998828</c:v>
                </c:pt>
                <c:pt idx="4897">
                  <c:v>48.969999999998826</c:v>
                </c:pt>
                <c:pt idx="4898">
                  <c:v>48.979999999998824</c:v>
                </c:pt>
                <c:pt idx="4899">
                  <c:v>48.989999999998822</c:v>
                </c:pt>
                <c:pt idx="4900">
                  <c:v>48.99999999999882</c:v>
                </c:pt>
                <c:pt idx="4901">
                  <c:v>49.009999999998819</c:v>
                </c:pt>
                <c:pt idx="4902">
                  <c:v>49.019999999998817</c:v>
                </c:pt>
                <c:pt idx="4903">
                  <c:v>49.029999999998815</c:v>
                </c:pt>
                <c:pt idx="4904">
                  <c:v>49.039999999998813</c:v>
                </c:pt>
                <c:pt idx="4905">
                  <c:v>49.049999999998811</c:v>
                </c:pt>
                <c:pt idx="4906">
                  <c:v>49.059999999998809</c:v>
                </c:pt>
                <c:pt idx="4907">
                  <c:v>49.069999999998807</c:v>
                </c:pt>
                <c:pt idx="4908">
                  <c:v>49.079999999998805</c:v>
                </c:pt>
                <c:pt idx="4909">
                  <c:v>49.089999999998803</c:v>
                </c:pt>
                <c:pt idx="4910">
                  <c:v>49.099999999998801</c:v>
                </c:pt>
                <c:pt idx="4911">
                  <c:v>49.109999999998799</c:v>
                </c:pt>
                <c:pt idx="4912">
                  <c:v>49.119999999998797</c:v>
                </c:pt>
                <c:pt idx="4913">
                  <c:v>49.129999999998795</c:v>
                </c:pt>
                <c:pt idx="4914">
                  <c:v>49.139999999998793</c:v>
                </c:pt>
                <c:pt idx="4915">
                  <c:v>49.149999999998791</c:v>
                </c:pt>
                <c:pt idx="4916">
                  <c:v>49.159999999998789</c:v>
                </c:pt>
                <c:pt idx="4917">
                  <c:v>49.169999999998787</c:v>
                </c:pt>
                <c:pt idx="4918">
                  <c:v>49.179999999998785</c:v>
                </c:pt>
                <c:pt idx="4919">
                  <c:v>49.189999999998783</c:v>
                </c:pt>
                <c:pt idx="4920">
                  <c:v>49.199999999998781</c:v>
                </c:pt>
                <c:pt idx="4921">
                  <c:v>49.209999999998779</c:v>
                </c:pt>
                <c:pt idx="4922">
                  <c:v>49.219999999998777</c:v>
                </c:pt>
                <c:pt idx="4923">
                  <c:v>49.229999999998775</c:v>
                </c:pt>
                <c:pt idx="4924">
                  <c:v>49.239999999998773</c:v>
                </c:pt>
                <c:pt idx="4925">
                  <c:v>49.249999999998771</c:v>
                </c:pt>
                <c:pt idx="4926">
                  <c:v>49.259999999998769</c:v>
                </c:pt>
                <c:pt idx="4927">
                  <c:v>49.269999999998767</c:v>
                </c:pt>
                <c:pt idx="4928">
                  <c:v>49.279999999998765</c:v>
                </c:pt>
                <c:pt idx="4929">
                  <c:v>49.289999999998763</c:v>
                </c:pt>
                <c:pt idx="4930">
                  <c:v>49.299999999998761</c:v>
                </c:pt>
                <c:pt idx="4931">
                  <c:v>49.309999999998759</c:v>
                </c:pt>
                <c:pt idx="4932">
                  <c:v>49.319999999998757</c:v>
                </c:pt>
                <c:pt idx="4933">
                  <c:v>49.329999999998755</c:v>
                </c:pt>
                <c:pt idx="4934">
                  <c:v>49.339999999998753</c:v>
                </c:pt>
                <c:pt idx="4935">
                  <c:v>49.349999999998751</c:v>
                </c:pt>
                <c:pt idx="4936">
                  <c:v>49.359999999998749</c:v>
                </c:pt>
                <c:pt idx="4937">
                  <c:v>49.369999999998747</c:v>
                </c:pt>
                <c:pt idx="4938">
                  <c:v>49.379999999998745</c:v>
                </c:pt>
                <c:pt idx="4939">
                  <c:v>49.389999999998743</c:v>
                </c:pt>
                <c:pt idx="4940">
                  <c:v>49.399999999998741</c:v>
                </c:pt>
                <c:pt idx="4941">
                  <c:v>49.409999999998739</c:v>
                </c:pt>
                <c:pt idx="4942">
                  <c:v>49.419999999998737</c:v>
                </c:pt>
                <c:pt idx="4943">
                  <c:v>49.429999999998735</c:v>
                </c:pt>
                <c:pt idx="4944">
                  <c:v>49.439999999998733</c:v>
                </c:pt>
                <c:pt idx="4945">
                  <c:v>49.449999999998731</c:v>
                </c:pt>
                <c:pt idx="4946">
                  <c:v>49.459999999998729</c:v>
                </c:pt>
                <c:pt idx="4947">
                  <c:v>49.469999999998727</c:v>
                </c:pt>
                <c:pt idx="4948">
                  <c:v>49.479999999998725</c:v>
                </c:pt>
                <c:pt idx="4949">
                  <c:v>49.489999999998723</c:v>
                </c:pt>
                <c:pt idx="4950">
                  <c:v>49.499999999998721</c:v>
                </c:pt>
                <c:pt idx="4951">
                  <c:v>49.509999999998719</c:v>
                </c:pt>
                <c:pt idx="4952">
                  <c:v>49.519999999998717</c:v>
                </c:pt>
                <c:pt idx="4953">
                  <c:v>49.529999999998715</c:v>
                </c:pt>
                <c:pt idx="4954">
                  <c:v>49.539999999998713</c:v>
                </c:pt>
                <c:pt idx="4955">
                  <c:v>49.549999999998711</c:v>
                </c:pt>
                <c:pt idx="4956">
                  <c:v>49.559999999998709</c:v>
                </c:pt>
                <c:pt idx="4957">
                  <c:v>49.569999999998707</c:v>
                </c:pt>
                <c:pt idx="4958">
                  <c:v>49.579999999998705</c:v>
                </c:pt>
                <c:pt idx="4959">
                  <c:v>49.589999999998703</c:v>
                </c:pt>
                <c:pt idx="4960">
                  <c:v>49.599999999998701</c:v>
                </c:pt>
                <c:pt idx="4961">
                  <c:v>49.609999999998699</c:v>
                </c:pt>
                <c:pt idx="4962">
                  <c:v>49.619999999998697</c:v>
                </c:pt>
                <c:pt idx="4963">
                  <c:v>49.629999999998695</c:v>
                </c:pt>
                <c:pt idx="4964">
                  <c:v>49.639999999998693</c:v>
                </c:pt>
                <c:pt idx="4965">
                  <c:v>49.649999999998691</c:v>
                </c:pt>
                <c:pt idx="4966">
                  <c:v>49.659999999998689</c:v>
                </c:pt>
                <c:pt idx="4967">
                  <c:v>49.669999999998687</c:v>
                </c:pt>
                <c:pt idx="4968">
                  <c:v>49.679999999998685</c:v>
                </c:pt>
                <c:pt idx="4969">
                  <c:v>49.689999999998683</c:v>
                </c:pt>
                <c:pt idx="4970">
                  <c:v>49.699999999998681</c:v>
                </c:pt>
                <c:pt idx="4971">
                  <c:v>49.709999999998679</c:v>
                </c:pt>
                <c:pt idx="4972">
                  <c:v>49.719999999998677</c:v>
                </c:pt>
                <c:pt idx="4973">
                  <c:v>49.729999999998675</c:v>
                </c:pt>
                <c:pt idx="4974">
                  <c:v>49.739999999998673</c:v>
                </c:pt>
                <c:pt idx="4975">
                  <c:v>49.749999999998671</c:v>
                </c:pt>
                <c:pt idx="4976">
                  <c:v>49.759999999998669</c:v>
                </c:pt>
                <c:pt idx="4977">
                  <c:v>49.769999999998667</c:v>
                </c:pt>
                <c:pt idx="4978">
                  <c:v>49.779999999998665</c:v>
                </c:pt>
                <c:pt idx="4979">
                  <c:v>49.789999999998663</c:v>
                </c:pt>
                <c:pt idx="4980">
                  <c:v>49.799999999998661</c:v>
                </c:pt>
                <c:pt idx="4981">
                  <c:v>49.809999999998659</c:v>
                </c:pt>
                <c:pt idx="4982">
                  <c:v>49.819999999998657</c:v>
                </c:pt>
                <c:pt idx="4983">
                  <c:v>49.829999999998655</c:v>
                </c:pt>
                <c:pt idx="4984">
                  <c:v>49.839999999998653</c:v>
                </c:pt>
                <c:pt idx="4985">
                  <c:v>49.849999999998651</c:v>
                </c:pt>
                <c:pt idx="4986">
                  <c:v>49.859999999998649</c:v>
                </c:pt>
                <c:pt idx="4987">
                  <c:v>49.869999999998647</c:v>
                </c:pt>
                <c:pt idx="4988">
                  <c:v>49.879999999998645</c:v>
                </c:pt>
                <c:pt idx="4989">
                  <c:v>49.889999999998643</c:v>
                </c:pt>
                <c:pt idx="4990">
                  <c:v>49.899999999998641</c:v>
                </c:pt>
                <c:pt idx="4991">
                  <c:v>49.909999999998639</c:v>
                </c:pt>
                <c:pt idx="4992">
                  <c:v>49.919999999998637</c:v>
                </c:pt>
                <c:pt idx="4993">
                  <c:v>49.929999999998635</c:v>
                </c:pt>
                <c:pt idx="4994">
                  <c:v>49.939999999998633</c:v>
                </c:pt>
                <c:pt idx="4995">
                  <c:v>49.949999999998631</c:v>
                </c:pt>
                <c:pt idx="4996">
                  <c:v>49.95999999999863</c:v>
                </c:pt>
                <c:pt idx="4997">
                  <c:v>49.969999999998628</c:v>
                </c:pt>
                <c:pt idx="4998">
                  <c:v>49.979999999998626</c:v>
                </c:pt>
                <c:pt idx="4999">
                  <c:v>49.989999999998624</c:v>
                </c:pt>
                <c:pt idx="5000">
                  <c:v>49.999999999998622</c:v>
                </c:pt>
                <c:pt idx="5001">
                  <c:v>50.00999999999862</c:v>
                </c:pt>
                <c:pt idx="5002">
                  <c:v>50.019999999998618</c:v>
                </c:pt>
                <c:pt idx="5003">
                  <c:v>50.029999999998616</c:v>
                </c:pt>
                <c:pt idx="5004">
                  <c:v>50.039999999998614</c:v>
                </c:pt>
                <c:pt idx="5005">
                  <c:v>50.049999999998612</c:v>
                </c:pt>
                <c:pt idx="5006">
                  <c:v>50.05999999999861</c:v>
                </c:pt>
                <c:pt idx="5007">
                  <c:v>50.069999999998608</c:v>
                </c:pt>
                <c:pt idx="5008">
                  <c:v>50.079999999998606</c:v>
                </c:pt>
                <c:pt idx="5009">
                  <c:v>50.089999999998604</c:v>
                </c:pt>
                <c:pt idx="5010">
                  <c:v>50.099999999998602</c:v>
                </c:pt>
                <c:pt idx="5011">
                  <c:v>50.1099999999986</c:v>
                </c:pt>
                <c:pt idx="5012">
                  <c:v>50.119999999998598</c:v>
                </c:pt>
                <c:pt idx="5013">
                  <c:v>50.129999999998596</c:v>
                </c:pt>
                <c:pt idx="5014">
                  <c:v>50.139999999998594</c:v>
                </c:pt>
                <c:pt idx="5015">
                  <c:v>50.149999999998592</c:v>
                </c:pt>
                <c:pt idx="5016">
                  <c:v>50.15999999999859</c:v>
                </c:pt>
                <c:pt idx="5017">
                  <c:v>50.169999999998588</c:v>
                </c:pt>
                <c:pt idx="5018">
                  <c:v>50.179999999998586</c:v>
                </c:pt>
                <c:pt idx="5019">
                  <c:v>50.189999999998584</c:v>
                </c:pt>
                <c:pt idx="5020">
                  <c:v>50.199999999998582</c:v>
                </c:pt>
                <c:pt idx="5021">
                  <c:v>50.20999999999858</c:v>
                </c:pt>
                <c:pt idx="5022">
                  <c:v>50.219999999998578</c:v>
                </c:pt>
                <c:pt idx="5023">
                  <c:v>50.229999999998576</c:v>
                </c:pt>
                <c:pt idx="5024">
                  <c:v>50.239999999998574</c:v>
                </c:pt>
                <c:pt idx="5025">
                  <c:v>50.249999999998572</c:v>
                </c:pt>
                <c:pt idx="5026">
                  <c:v>50.25999999999857</c:v>
                </c:pt>
                <c:pt idx="5027">
                  <c:v>50.269999999998568</c:v>
                </c:pt>
                <c:pt idx="5028">
                  <c:v>50.279999999998566</c:v>
                </c:pt>
                <c:pt idx="5029">
                  <c:v>50.289999999998564</c:v>
                </c:pt>
                <c:pt idx="5030">
                  <c:v>50.299999999998562</c:v>
                </c:pt>
                <c:pt idx="5031">
                  <c:v>50.30999999999856</c:v>
                </c:pt>
                <c:pt idx="5032">
                  <c:v>50.319999999998558</c:v>
                </c:pt>
                <c:pt idx="5033">
                  <c:v>50.329999999998556</c:v>
                </c:pt>
                <c:pt idx="5034">
                  <c:v>50.339999999998554</c:v>
                </c:pt>
                <c:pt idx="5035">
                  <c:v>50.349999999998552</c:v>
                </c:pt>
                <c:pt idx="5036">
                  <c:v>50.35999999999855</c:v>
                </c:pt>
                <c:pt idx="5037">
                  <c:v>50.369999999998548</c:v>
                </c:pt>
                <c:pt idx="5038">
                  <c:v>50.379999999998546</c:v>
                </c:pt>
                <c:pt idx="5039">
                  <c:v>50.389999999998544</c:v>
                </c:pt>
                <c:pt idx="5040">
                  <c:v>50.399999999998542</c:v>
                </c:pt>
                <c:pt idx="5041">
                  <c:v>50.40999999999854</c:v>
                </c:pt>
                <c:pt idx="5042">
                  <c:v>50.419999999998538</c:v>
                </c:pt>
                <c:pt idx="5043">
                  <c:v>50.429999999998536</c:v>
                </c:pt>
                <c:pt idx="5044">
                  <c:v>50.439999999998534</c:v>
                </c:pt>
                <c:pt idx="5045">
                  <c:v>50.449999999998532</c:v>
                </c:pt>
                <c:pt idx="5046">
                  <c:v>50.45999999999853</c:v>
                </c:pt>
                <c:pt idx="5047">
                  <c:v>50.469999999998528</c:v>
                </c:pt>
                <c:pt idx="5048">
                  <c:v>50.479999999998526</c:v>
                </c:pt>
                <c:pt idx="5049">
                  <c:v>50.489999999998524</c:v>
                </c:pt>
                <c:pt idx="5050">
                  <c:v>50.499999999998522</c:v>
                </c:pt>
                <c:pt idx="5051">
                  <c:v>50.50999999999852</c:v>
                </c:pt>
                <c:pt idx="5052">
                  <c:v>50.519999999998518</c:v>
                </c:pt>
                <c:pt idx="5053">
                  <c:v>50.529999999998516</c:v>
                </c:pt>
                <c:pt idx="5054">
                  <c:v>50.539999999998514</c:v>
                </c:pt>
                <c:pt idx="5055">
                  <c:v>50.549999999998512</c:v>
                </c:pt>
                <c:pt idx="5056">
                  <c:v>50.55999999999851</c:v>
                </c:pt>
                <c:pt idx="5057">
                  <c:v>50.569999999998508</c:v>
                </c:pt>
                <c:pt idx="5058">
                  <c:v>50.579999999998506</c:v>
                </c:pt>
                <c:pt idx="5059">
                  <c:v>50.589999999998504</c:v>
                </c:pt>
                <c:pt idx="5060">
                  <c:v>50.599999999998502</c:v>
                </c:pt>
                <c:pt idx="5061">
                  <c:v>50.6099999999985</c:v>
                </c:pt>
                <c:pt idx="5062">
                  <c:v>50.619999999998498</c:v>
                </c:pt>
                <c:pt idx="5063">
                  <c:v>50.629999999998496</c:v>
                </c:pt>
                <c:pt idx="5064">
                  <c:v>50.639999999998494</c:v>
                </c:pt>
                <c:pt idx="5065">
                  <c:v>50.649999999998492</c:v>
                </c:pt>
                <c:pt idx="5066">
                  <c:v>50.65999999999849</c:v>
                </c:pt>
                <c:pt idx="5067">
                  <c:v>50.669999999998488</c:v>
                </c:pt>
                <c:pt idx="5068">
                  <c:v>50.679999999998486</c:v>
                </c:pt>
                <c:pt idx="5069">
                  <c:v>50.689999999998484</c:v>
                </c:pt>
                <c:pt idx="5070">
                  <c:v>50.699999999998482</c:v>
                </c:pt>
                <c:pt idx="5071">
                  <c:v>50.70999999999848</c:v>
                </c:pt>
                <c:pt idx="5072">
                  <c:v>50.719999999998478</c:v>
                </c:pt>
                <c:pt idx="5073">
                  <c:v>50.729999999998476</c:v>
                </c:pt>
                <c:pt idx="5074">
                  <c:v>50.739999999998474</c:v>
                </c:pt>
                <c:pt idx="5075">
                  <c:v>50.749999999998472</c:v>
                </c:pt>
                <c:pt idx="5076">
                  <c:v>50.75999999999847</c:v>
                </c:pt>
                <c:pt idx="5077">
                  <c:v>50.769999999998468</c:v>
                </c:pt>
                <c:pt idx="5078">
                  <c:v>50.779999999998466</c:v>
                </c:pt>
                <c:pt idx="5079">
                  <c:v>50.789999999998464</c:v>
                </c:pt>
                <c:pt idx="5080">
                  <c:v>50.799999999998462</c:v>
                </c:pt>
                <c:pt idx="5081">
                  <c:v>50.80999999999846</c:v>
                </c:pt>
                <c:pt idx="5082">
                  <c:v>50.819999999998458</c:v>
                </c:pt>
                <c:pt idx="5083">
                  <c:v>50.829999999998456</c:v>
                </c:pt>
                <c:pt idx="5084">
                  <c:v>50.839999999998454</c:v>
                </c:pt>
                <c:pt idx="5085">
                  <c:v>50.849999999998452</c:v>
                </c:pt>
                <c:pt idx="5086">
                  <c:v>50.85999999999845</c:v>
                </c:pt>
                <c:pt idx="5087">
                  <c:v>50.869999999998448</c:v>
                </c:pt>
                <c:pt idx="5088">
                  <c:v>50.879999999998446</c:v>
                </c:pt>
                <c:pt idx="5089">
                  <c:v>50.889999999998444</c:v>
                </c:pt>
                <c:pt idx="5090">
                  <c:v>50.899999999998442</c:v>
                </c:pt>
                <c:pt idx="5091">
                  <c:v>50.909999999998441</c:v>
                </c:pt>
                <c:pt idx="5092">
                  <c:v>50.919999999998439</c:v>
                </c:pt>
                <c:pt idx="5093">
                  <c:v>50.929999999998437</c:v>
                </c:pt>
                <c:pt idx="5094">
                  <c:v>50.939999999998435</c:v>
                </c:pt>
                <c:pt idx="5095">
                  <c:v>50.949999999998433</c:v>
                </c:pt>
                <c:pt idx="5096">
                  <c:v>50.959999999998431</c:v>
                </c:pt>
                <c:pt idx="5097">
                  <c:v>50.969999999998429</c:v>
                </c:pt>
                <c:pt idx="5098">
                  <c:v>50.979999999998427</c:v>
                </c:pt>
                <c:pt idx="5099">
                  <c:v>50.989999999998425</c:v>
                </c:pt>
                <c:pt idx="5100">
                  <c:v>50.999999999998423</c:v>
                </c:pt>
                <c:pt idx="5101">
                  <c:v>51.009999999998421</c:v>
                </c:pt>
                <c:pt idx="5102">
                  <c:v>51.019999999998419</c:v>
                </c:pt>
                <c:pt idx="5103">
                  <c:v>51.029999999998417</c:v>
                </c:pt>
                <c:pt idx="5104">
                  <c:v>51.039999999998415</c:v>
                </c:pt>
                <c:pt idx="5105">
                  <c:v>51.049999999998413</c:v>
                </c:pt>
                <c:pt idx="5106">
                  <c:v>51.059999999998411</c:v>
                </c:pt>
                <c:pt idx="5107">
                  <c:v>51.069999999998409</c:v>
                </c:pt>
                <c:pt idx="5108">
                  <c:v>51.079999999998407</c:v>
                </c:pt>
                <c:pt idx="5109">
                  <c:v>51.089999999998405</c:v>
                </c:pt>
                <c:pt idx="5110">
                  <c:v>51.099999999998403</c:v>
                </c:pt>
                <c:pt idx="5111">
                  <c:v>51.109999999998401</c:v>
                </c:pt>
                <c:pt idx="5112">
                  <c:v>51.119999999998399</c:v>
                </c:pt>
                <c:pt idx="5113">
                  <c:v>51.129999999998397</c:v>
                </c:pt>
                <c:pt idx="5114">
                  <c:v>51.139999999998395</c:v>
                </c:pt>
                <c:pt idx="5115">
                  <c:v>51.149999999998393</c:v>
                </c:pt>
                <c:pt idx="5116">
                  <c:v>51.159999999998391</c:v>
                </c:pt>
                <c:pt idx="5117">
                  <c:v>51.169999999998389</c:v>
                </c:pt>
                <c:pt idx="5118">
                  <c:v>51.179999999998387</c:v>
                </c:pt>
                <c:pt idx="5119">
                  <c:v>51.189999999998385</c:v>
                </c:pt>
                <c:pt idx="5120">
                  <c:v>51.199999999998383</c:v>
                </c:pt>
                <c:pt idx="5121">
                  <c:v>51.209999999998381</c:v>
                </c:pt>
                <c:pt idx="5122">
                  <c:v>51.219999999998379</c:v>
                </c:pt>
                <c:pt idx="5123">
                  <c:v>51.229999999998377</c:v>
                </c:pt>
                <c:pt idx="5124">
                  <c:v>51.239999999998375</c:v>
                </c:pt>
                <c:pt idx="5125">
                  <c:v>51.249999999998373</c:v>
                </c:pt>
                <c:pt idx="5126">
                  <c:v>51.259999999998371</c:v>
                </c:pt>
                <c:pt idx="5127">
                  <c:v>51.269999999998369</c:v>
                </c:pt>
                <c:pt idx="5128">
                  <c:v>51.279999999998367</c:v>
                </c:pt>
                <c:pt idx="5129">
                  <c:v>51.289999999998365</c:v>
                </c:pt>
                <c:pt idx="5130">
                  <c:v>51.299999999998363</c:v>
                </c:pt>
                <c:pt idx="5131">
                  <c:v>51.309999999998361</c:v>
                </c:pt>
                <c:pt idx="5132">
                  <c:v>51.319999999998359</c:v>
                </c:pt>
                <c:pt idx="5133">
                  <c:v>51.329999999998357</c:v>
                </c:pt>
                <c:pt idx="5134">
                  <c:v>51.339999999998355</c:v>
                </c:pt>
                <c:pt idx="5135">
                  <c:v>51.349999999998353</c:v>
                </c:pt>
                <c:pt idx="5136">
                  <c:v>51.359999999998351</c:v>
                </c:pt>
                <c:pt idx="5137">
                  <c:v>51.369999999998349</c:v>
                </c:pt>
                <c:pt idx="5138">
                  <c:v>51.379999999998347</c:v>
                </c:pt>
                <c:pt idx="5139">
                  <c:v>51.389999999998345</c:v>
                </c:pt>
                <c:pt idx="5140">
                  <c:v>51.399999999998343</c:v>
                </c:pt>
                <c:pt idx="5141">
                  <c:v>51.409999999998341</c:v>
                </c:pt>
                <c:pt idx="5142">
                  <c:v>51.419999999998339</c:v>
                </c:pt>
                <c:pt idx="5143">
                  <c:v>51.429999999998337</c:v>
                </c:pt>
                <c:pt idx="5144">
                  <c:v>51.439999999998335</c:v>
                </c:pt>
                <c:pt idx="5145">
                  <c:v>51.449999999998333</c:v>
                </c:pt>
                <c:pt idx="5146">
                  <c:v>51.459999999998331</c:v>
                </c:pt>
                <c:pt idx="5147">
                  <c:v>51.469999999998329</c:v>
                </c:pt>
                <c:pt idx="5148">
                  <c:v>51.479999999998327</c:v>
                </c:pt>
                <c:pt idx="5149">
                  <c:v>51.489999999998325</c:v>
                </c:pt>
                <c:pt idx="5150">
                  <c:v>51.499999999998323</c:v>
                </c:pt>
                <c:pt idx="5151">
                  <c:v>51.509999999998321</c:v>
                </c:pt>
                <c:pt idx="5152">
                  <c:v>51.519999999998319</c:v>
                </c:pt>
                <c:pt idx="5153">
                  <c:v>51.529999999998317</c:v>
                </c:pt>
                <c:pt idx="5154">
                  <c:v>51.539999999998315</c:v>
                </c:pt>
                <c:pt idx="5155">
                  <c:v>51.549999999998313</c:v>
                </c:pt>
                <c:pt idx="5156">
                  <c:v>51.559999999998311</c:v>
                </c:pt>
                <c:pt idx="5157">
                  <c:v>51.569999999998309</c:v>
                </c:pt>
                <c:pt idx="5158">
                  <c:v>51.579999999998307</c:v>
                </c:pt>
                <c:pt idx="5159">
                  <c:v>51.589999999998305</c:v>
                </c:pt>
                <c:pt idx="5160">
                  <c:v>51.599999999998303</c:v>
                </c:pt>
                <c:pt idx="5161">
                  <c:v>51.609999999998301</c:v>
                </c:pt>
                <c:pt idx="5162">
                  <c:v>51.619999999998299</c:v>
                </c:pt>
                <c:pt idx="5163">
                  <c:v>51.629999999998297</c:v>
                </c:pt>
                <c:pt idx="5164">
                  <c:v>51.639999999998295</c:v>
                </c:pt>
                <c:pt idx="5165">
                  <c:v>51.649999999998293</c:v>
                </c:pt>
                <c:pt idx="5166">
                  <c:v>51.659999999998291</c:v>
                </c:pt>
                <c:pt idx="5167">
                  <c:v>51.669999999998289</c:v>
                </c:pt>
                <c:pt idx="5168">
                  <c:v>51.679999999998287</c:v>
                </c:pt>
                <c:pt idx="5169">
                  <c:v>51.689999999998285</c:v>
                </c:pt>
                <c:pt idx="5170">
                  <c:v>51.699999999998283</c:v>
                </c:pt>
                <c:pt idx="5171">
                  <c:v>51.709999999998281</c:v>
                </c:pt>
                <c:pt idx="5172">
                  <c:v>51.719999999998279</c:v>
                </c:pt>
                <c:pt idx="5173">
                  <c:v>51.729999999998277</c:v>
                </c:pt>
                <c:pt idx="5174">
                  <c:v>51.739999999998275</c:v>
                </c:pt>
                <c:pt idx="5175">
                  <c:v>51.749999999998273</c:v>
                </c:pt>
                <c:pt idx="5176">
                  <c:v>51.759999999998271</c:v>
                </c:pt>
                <c:pt idx="5177">
                  <c:v>51.769999999998269</c:v>
                </c:pt>
                <c:pt idx="5178">
                  <c:v>51.779999999998267</c:v>
                </c:pt>
                <c:pt idx="5179">
                  <c:v>51.789999999998265</c:v>
                </c:pt>
                <c:pt idx="5180">
                  <c:v>51.799999999998263</c:v>
                </c:pt>
                <c:pt idx="5181">
                  <c:v>51.809999999998261</c:v>
                </c:pt>
                <c:pt idx="5182">
                  <c:v>51.819999999998259</c:v>
                </c:pt>
                <c:pt idx="5183">
                  <c:v>51.829999999998257</c:v>
                </c:pt>
                <c:pt idx="5184">
                  <c:v>51.839999999998255</c:v>
                </c:pt>
                <c:pt idx="5185">
                  <c:v>51.849999999998253</c:v>
                </c:pt>
                <c:pt idx="5186">
                  <c:v>51.859999999998251</c:v>
                </c:pt>
                <c:pt idx="5187">
                  <c:v>51.86999999999825</c:v>
                </c:pt>
                <c:pt idx="5188">
                  <c:v>51.879999999998248</c:v>
                </c:pt>
                <c:pt idx="5189">
                  <c:v>51.889999999998246</c:v>
                </c:pt>
                <c:pt idx="5190">
                  <c:v>51.899999999998244</c:v>
                </c:pt>
                <c:pt idx="5191">
                  <c:v>51.909999999998242</c:v>
                </c:pt>
                <c:pt idx="5192">
                  <c:v>51.91999999999824</c:v>
                </c:pt>
                <c:pt idx="5193">
                  <c:v>51.929999999998238</c:v>
                </c:pt>
                <c:pt idx="5194">
                  <c:v>51.939999999998236</c:v>
                </c:pt>
                <c:pt idx="5195">
                  <c:v>51.949999999998234</c:v>
                </c:pt>
                <c:pt idx="5196">
                  <c:v>51.959999999998232</c:v>
                </c:pt>
                <c:pt idx="5197">
                  <c:v>51.96999999999823</c:v>
                </c:pt>
                <c:pt idx="5198">
                  <c:v>51.979999999998228</c:v>
                </c:pt>
                <c:pt idx="5199">
                  <c:v>51.989999999998226</c:v>
                </c:pt>
                <c:pt idx="5200">
                  <c:v>51.999999999998224</c:v>
                </c:pt>
                <c:pt idx="5201">
                  <c:v>52.009999999998222</c:v>
                </c:pt>
                <c:pt idx="5202">
                  <c:v>52.01999999999822</c:v>
                </c:pt>
                <c:pt idx="5203">
                  <c:v>52.029999999998218</c:v>
                </c:pt>
                <c:pt idx="5204">
                  <c:v>52.039999999998216</c:v>
                </c:pt>
                <c:pt idx="5205">
                  <c:v>52.049999999998214</c:v>
                </c:pt>
                <c:pt idx="5206">
                  <c:v>52.059999999998212</c:v>
                </c:pt>
                <c:pt idx="5207">
                  <c:v>52.06999999999821</c:v>
                </c:pt>
                <c:pt idx="5208">
                  <c:v>52.079999999998208</c:v>
                </c:pt>
                <c:pt idx="5209">
                  <c:v>52.089999999998206</c:v>
                </c:pt>
                <c:pt idx="5210">
                  <c:v>52.099999999998204</c:v>
                </c:pt>
                <c:pt idx="5211">
                  <c:v>52.109999999998202</c:v>
                </c:pt>
                <c:pt idx="5212">
                  <c:v>52.1199999999982</c:v>
                </c:pt>
                <c:pt idx="5213">
                  <c:v>52.129999999998198</c:v>
                </c:pt>
                <c:pt idx="5214">
                  <c:v>52.139999999998196</c:v>
                </c:pt>
                <c:pt idx="5215">
                  <c:v>52.149999999998194</c:v>
                </c:pt>
                <c:pt idx="5216">
                  <c:v>52.159999999998192</c:v>
                </c:pt>
                <c:pt idx="5217">
                  <c:v>52.16999999999819</c:v>
                </c:pt>
                <c:pt idx="5218">
                  <c:v>52.179999999998188</c:v>
                </c:pt>
                <c:pt idx="5219">
                  <c:v>52.189999999998186</c:v>
                </c:pt>
                <c:pt idx="5220">
                  <c:v>52.199999999998184</c:v>
                </c:pt>
                <c:pt idx="5221">
                  <c:v>52.209999999998182</c:v>
                </c:pt>
                <c:pt idx="5222">
                  <c:v>52.21999999999818</c:v>
                </c:pt>
                <c:pt idx="5223">
                  <c:v>52.229999999998178</c:v>
                </c:pt>
                <c:pt idx="5224">
                  <c:v>52.239999999998176</c:v>
                </c:pt>
                <c:pt idx="5225">
                  <c:v>52.249999999998174</c:v>
                </c:pt>
                <c:pt idx="5226">
                  <c:v>52.259999999998172</c:v>
                </c:pt>
                <c:pt idx="5227">
                  <c:v>52.26999999999817</c:v>
                </c:pt>
                <c:pt idx="5228">
                  <c:v>52.279999999998168</c:v>
                </c:pt>
                <c:pt idx="5229">
                  <c:v>52.289999999998166</c:v>
                </c:pt>
                <c:pt idx="5230">
                  <c:v>52.299999999998164</c:v>
                </c:pt>
                <c:pt idx="5231">
                  <c:v>52.309999999998162</c:v>
                </c:pt>
                <c:pt idx="5232">
                  <c:v>52.31999999999816</c:v>
                </c:pt>
                <c:pt idx="5233">
                  <c:v>52.329999999998158</c:v>
                </c:pt>
                <c:pt idx="5234">
                  <c:v>52.339999999998156</c:v>
                </c:pt>
                <c:pt idx="5235">
                  <c:v>52.349999999998154</c:v>
                </c:pt>
                <c:pt idx="5236">
                  <c:v>52.359999999998152</c:v>
                </c:pt>
                <c:pt idx="5237">
                  <c:v>52.36999999999815</c:v>
                </c:pt>
                <c:pt idx="5238">
                  <c:v>52.379999999998148</c:v>
                </c:pt>
                <c:pt idx="5239">
                  <c:v>52.389999999998146</c:v>
                </c:pt>
                <c:pt idx="5240">
                  <c:v>52.399999999998144</c:v>
                </c:pt>
                <c:pt idx="5241">
                  <c:v>52.409999999998142</c:v>
                </c:pt>
                <c:pt idx="5242">
                  <c:v>52.41999999999814</c:v>
                </c:pt>
                <c:pt idx="5243">
                  <c:v>52.429999999998138</c:v>
                </c:pt>
                <c:pt idx="5244">
                  <c:v>52.439999999998136</c:v>
                </c:pt>
                <c:pt idx="5245">
                  <c:v>52.449999999998134</c:v>
                </c:pt>
                <c:pt idx="5246">
                  <c:v>52.459999999998132</c:v>
                </c:pt>
                <c:pt idx="5247">
                  <c:v>52.46999999999813</c:v>
                </c:pt>
                <c:pt idx="5248">
                  <c:v>52.479999999998128</c:v>
                </c:pt>
                <c:pt idx="5249">
                  <c:v>52.489999999998126</c:v>
                </c:pt>
                <c:pt idx="5250">
                  <c:v>52.499999999998124</c:v>
                </c:pt>
                <c:pt idx="5251">
                  <c:v>52.509999999998122</c:v>
                </c:pt>
                <c:pt idx="5252">
                  <c:v>52.51999999999812</c:v>
                </c:pt>
                <c:pt idx="5253">
                  <c:v>52.529999999998118</c:v>
                </c:pt>
                <c:pt idx="5254">
                  <c:v>52.539999999998116</c:v>
                </c:pt>
                <c:pt idx="5255">
                  <c:v>52.549999999998114</c:v>
                </c:pt>
                <c:pt idx="5256">
                  <c:v>52.559999999998112</c:v>
                </c:pt>
                <c:pt idx="5257">
                  <c:v>52.56999999999811</c:v>
                </c:pt>
                <c:pt idx="5258">
                  <c:v>52.579999999998108</c:v>
                </c:pt>
                <c:pt idx="5259">
                  <c:v>52.589999999998106</c:v>
                </c:pt>
                <c:pt idx="5260">
                  <c:v>52.599999999998104</c:v>
                </c:pt>
                <c:pt idx="5261">
                  <c:v>52.609999999998102</c:v>
                </c:pt>
                <c:pt idx="5262">
                  <c:v>52.6199999999981</c:v>
                </c:pt>
                <c:pt idx="5263">
                  <c:v>52.629999999998098</c:v>
                </c:pt>
                <c:pt idx="5264">
                  <c:v>52.639999999998096</c:v>
                </c:pt>
                <c:pt idx="5265">
                  <c:v>52.649999999998094</c:v>
                </c:pt>
                <c:pt idx="5266">
                  <c:v>52.659999999998092</c:v>
                </c:pt>
                <c:pt idx="5267">
                  <c:v>52.66999999999809</c:v>
                </c:pt>
                <c:pt idx="5268">
                  <c:v>52.679999999998088</c:v>
                </c:pt>
                <c:pt idx="5269">
                  <c:v>52.689999999998086</c:v>
                </c:pt>
                <c:pt idx="5270">
                  <c:v>52.699999999998084</c:v>
                </c:pt>
                <c:pt idx="5271">
                  <c:v>52.709999999998082</c:v>
                </c:pt>
                <c:pt idx="5272">
                  <c:v>52.71999999999808</c:v>
                </c:pt>
                <c:pt idx="5273">
                  <c:v>52.729999999998078</c:v>
                </c:pt>
                <c:pt idx="5274">
                  <c:v>52.739999999998076</c:v>
                </c:pt>
                <c:pt idx="5275">
                  <c:v>52.749999999998074</c:v>
                </c:pt>
                <c:pt idx="5276">
                  <c:v>52.759999999998072</c:v>
                </c:pt>
                <c:pt idx="5277">
                  <c:v>52.76999999999807</c:v>
                </c:pt>
                <c:pt idx="5278">
                  <c:v>52.779999999998068</c:v>
                </c:pt>
                <c:pt idx="5279">
                  <c:v>52.789999999998066</c:v>
                </c:pt>
                <c:pt idx="5280">
                  <c:v>52.799999999998064</c:v>
                </c:pt>
                <c:pt idx="5281">
                  <c:v>52.809999999998062</c:v>
                </c:pt>
                <c:pt idx="5282">
                  <c:v>52.819999999998061</c:v>
                </c:pt>
                <c:pt idx="5283">
                  <c:v>52.829999999998059</c:v>
                </c:pt>
                <c:pt idx="5284">
                  <c:v>52.839999999998057</c:v>
                </c:pt>
                <c:pt idx="5285">
                  <c:v>52.849999999998055</c:v>
                </c:pt>
                <c:pt idx="5286">
                  <c:v>52.859999999998053</c:v>
                </c:pt>
                <c:pt idx="5287">
                  <c:v>52.869999999998051</c:v>
                </c:pt>
                <c:pt idx="5288">
                  <c:v>52.879999999998049</c:v>
                </c:pt>
                <c:pt idx="5289">
                  <c:v>52.889999999998047</c:v>
                </c:pt>
                <c:pt idx="5290">
                  <c:v>52.899999999998045</c:v>
                </c:pt>
                <c:pt idx="5291">
                  <c:v>52.909999999998043</c:v>
                </c:pt>
                <c:pt idx="5292">
                  <c:v>52.919999999998041</c:v>
                </c:pt>
                <c:pt idx="5293">
                  <c:v>52.929999999998039</c:v>
                </c:pt>
                <c:pt idx="5294">
                  <c:v>52.939999999998037</c:v>
                </c:pt>
                <c:pt idx="5295">
                  <c:v>52.949999999998035</c:v>
                </c:pt>
                <c:pt idx="5296">
                  <c:v>52.959999999998033</c:v>
                </c:pt>
                <c:pt idx="5297">
                  <c:v>52.969999999998031</c:v>
                </c:pt>
                <c:pt idx="5298">
                  <c:v>52.979999999998029</c:v>
                </c:pt>
                <c:pt idx="5299">
                  <c:v>52.989999999998027</c:v>
                </c:pt>
                <c:pt idx="5300">
                  <c:v>52.999999999998025</c:v>
                </c:pt>
                <c:pt idx="5301">
                  <c:v>53.009999999998023</c:v>
                </c:pt>
                <c:pt idx="5302">
                  <c:v>53.019999999998021</c:v>
                </c:pt>
                <c:pt idx="5303">
                  <c:v>53.029999999998019</c:v>
                </c:pt>
                <c:pt idx="5304">
                  <c:v>53.039999999998017</c:v>
                </c:pt>
                <c:pt idx="5305">
                  <c:v>53.049999999998015</c:v>
                </c:pt>
                <c:pt idx="5306">
                  <c:v>53.059999999998013</c:v>
                </c:pt>
                <c:pt idx="5307">
                  <c:v>53.069999999998011</c:v>
                </c:pt>
                <c:pt idx="5308">
                  <c:v>53.079999999998009</c:v>
                </c:pt>
                <c:pt idx="5309">
                  <c:v>53.089999999998007</c:v>
                </c:pt>
                <c:pt idx="5310">
                  <c:v>53.099999999998005</c:v>
                </c:pt>
                <c:pt idx="5311">
                  <c:v>53.109999999998003</c:v>
                </c:pt>
                <c:pt idx="5312">
                  <c:v>53.119999999998001</c:v>
                </c:pt>
                <c:pt idx="5313">
                  <c:v>53.129999999997999</c:v>
                </c:pt>
                <c:pt idx="5314">
                  <c:v>53.139999999997997</c:v>
                </c:pt>
                <c:pt idx="5315">
                  <c:v>53.149999999997995</c:v>
                </c:pt>
                <c:pt idx="5316">
                  <c:v>53.159999999997993</c:v>
                </c:pt>
                <c:pt idx="5317">
                  <c:v>53.169999999997991</c:v>
                </c:pt>
                <c:pt idx="5318">
                  <c:v>53.179999999997989</c:v>
                </c:pt>
                <c:pt idx="5319">
                  <c:v>53.189999999997987</c:v>
                </c:pt>
                <c:pt idx="5320">
                  <c:v>53.199999999997985</c:v>
                </c:pt>
                <c:pt idx="5321">
                  <c:v>53.209999999997983</c:v>
                </c:pt>
                <c:pt idx="5322">
                  <c:v>53.219999999997981</c:v>
                </c:pt>
                <c:pt idx="5323">
                  <c:v>53.229999999997979</c:v>
                </c:pt>
                <c:pt idx="5324">
                  <c:v>53.239999999997977</c:v>
                </c:pt>
                <c:pt idx="5325">
                  <c:v>53.249999999997975</c:v>
                </c:pt>
                <c:pt idx="5326">
                  <c:v>53.259999999997973</c:v>
                </c:pt>
                <c:pt idx="5327">
                  <c:v>53.269999999997971</c:v>
                </c:pt>
                <c:pt idx="5328">
                  <c:v>53.279999999997969</c:v>
                </c:pt>
                <c:pt idx="5329">
                  <c:v>53.289999999997967</c:v>
                </c:pt>
                <c:pt idx="5330">
                  <c:v>53.299999999997965</c:v>
                </c:pt>
                <c:pt idx="5331">
                  <c:v>53.309999999997963</c:v>
                </c:pt>
                <c:pt idx="5332">
                  <c:v>53.319999999997961</c:v>
                </c:pt>
                <c:pt idx="5333">
                  <c:v>53.329999999997959</c:v>
                </c:pt>
                <c:pt idx="5334">
                  <c:v>53.339999999997957</c:v>
                </c:pt>
                <c:pt idx="5335">
                  <c:v>53.349999999997955</c:v>
                </c:pt>
                <c:pt idx="5336">
                  <c:v>53.359999999997953</c:v>
                </c:pt>
                <c:pt idx="5337">
                  <c:v>53.369999999997951</c:v>
                </c:pt>
                <c:pt idx="5338">
                  <c:v>53.379999999997949</c:v>
                </c:pt>
                <c:pt idx="5339">
                  <c:v>53.389999999997947</c:v>
                </c:pt>
                <c:pt idx="5340">
                  <c:v>53.399999999997945</c:v>
                </c:pt>
                <c:pt idx="5341">
                  <c:v>53.409999999997943</c:v>
                </c:pt>
                <c:pt idx="5342">
                  <c:v>53.419999999997941</c:v>
                </c:pt>
                <c:pt idx="5343">
                  <c:v>53.429999999997939</c:v>
                </c:pt>
                <c:pt idx="5344">
                  <c:v>53.439999999997937</c:v>
                </c:pt>
                <c:pt idx="5345">
                  <c:v>53.449999999997935</c:v>
                </c:pt>
                <c:pt idx="5346">
                  <c:v>53.459999999997933</c:v>
                </c:pt>
                <c:pt idx="5347">
                  <c:v>53.469999999997931</c:v>
                </c:pt>
                <c:pt idx="5348">
                  <c:v>53.479999999997929</c:v>
                </c:pt>
                <c:pt idx="5349">
                  <c:v>53.489999999997927</c:v>
                </c:pt>
                <c:pt idx="5350">
                  <c:v>53.499999999997925</c:v>
                </c:pt>
                <c:pt idx="5351">
                  <c:v>53.509999999997923</c:v>
                </c:pt>
                <c:pt idx="5352">
                  <c:v>53.519999999997921</c:v>
                </c:pt>
                <c:pt idx="5353">
                  <c:v>53.529999999997919</c:v>
                </c:pt>
                <c:pt idx="5354">
                  <c:v>53.539999999997917</c:v>
                </c:pt>
                <c:pt idx="5355">
                  <c:v>53.549999999997915</c:v>
                </c:pt>
                <c:pt idx="5356">
                  <c:v>53.559999999997913</c:v>
                </c:pt>
                <c:pt idx="5357">
                  <c:v>53.569999999997911</c:v>
                </c:pt>
                <c:pt idx="5358">
                  <c:v>53.579999999997909</c:v>
                </c:pt>
                <c:pt idx="5359">
                  <c:v>53.589999999997907</c:v>
                </c:pt>
                <c:pt idx="5360">
                  <c:v>53.599999999997905</c:v>
                </c:pt>
                <c:pt idx="5361">
                  <c:v>53.609999999997903</c:v>
                </c:pt>
                <c:pt idx="5362">
                  <c:v>53.619999999997901</c:v>
                </c:pt>
                <c:pt idx="5363">
                  <c:v>53.629999999997899</c:v>
                </c:pt>
                <c:pt idx="5364">
                  <c:v>53.639999999997897</c:v>
                </c:pt>
                <c:pt idx="5365">
                  <c:v>53.649999999997895</c:v>
                </c:pt>
                <c:pt idx="5366">
                  <c:v>53.659999999997893</c:v>
                </c:pt>
                <c:pt idx="5367">
                  <c:v>53.669999999997891</c:v>
                </c:pt>
                <c:pt idx="5368">
                  <c:v>53.679999999997889</c:v>
                </c:pt>
                <c:pt idx="5369">
                  <c:v>53.689999999997887</c:v>
                </c:pt>
                <c:pt idx="5370">
                  <c:v>53.699999999997885</c:v>
                </c:pt>
                <c:pt idx="5371">
                  <c:v>53.709999999997883</c:v>
                </c:pt>
                <c:pt idx="5372">
                  <c:v>53.719999999997881</c:v>
                </c:pt>
                <c:pt idx="5373">
                  <c:v>53.729999999997879</c:v>
                </c:pt>
                <c:pt idx="5374">
                  <c:v>53.739999999997877</c:v>
                </c:pt>
                <c:pt idx="5375">
                  <c:v>53.749999999997875</c:v>
                </c:pt>
                <c:pt idx="5376">
                  <c:v>53.759999999997873</c:v>
                </c:pt>
                <c:pt idx="5377">
                  <c:v>53.769999999997871</c:v>
                </c:pt>
                <c:pt idx="5378">
                  <c:v>53.77999999999787</c:v>
                </c:pt>
                <c:pt idx="5379">
                  <c:v>53.789999999997868</c:v>
                </c:pt>
                <c:pt idx="5380">
                  <c:v>53.799999999997866</c:v>
                </c:pt>
                <c:pt idx="5381">
                  <c:v>53.809999999997864</c:v>
                </c:pt>
                <c:pt idx="5382">
                  <c:v>53.819999999997862</c:v>
                </c:pt>
                <c:pt idx="5383">
                  <c:v>53.82999999999786</c:v>
                </c:pt>
                <c:pt idx="5384">
                  <c:v>53.839999999997858</c:v>
                </c:pt>
                <c:pt idx="5385">
                  <c:v>53.849999999997856</c:v>
                </c:pt>
                <c:pt idx="5386">
                  <c:v>53.859999999997854</c:v>
                </c:pt>
                <c:pt idx="5387">
                  <c:v>53.869999999997852</c:v>
                </c:pt>
                <c:pt idx="5388">
                  <c:v>53.87999999999785</c:v>
                </c:pt>
                <c:pt idx="5389">
                  <c:v>53.889999999997848</c:v>
                </c:pt>
                <c:pt idx="5390">
                  <c:v>53.899999999997846</c:v>
                </c:pt>
                <c:pt idx="5391">
                  <c:v>53.909999999997844</c:v>
                </c:pt>
                <c:pt idx="5392">
                  <c:v>53.919999999997842</c:v>
                </c:pt>
                <c:pt idx="5393">
                  <c:v>53.92999999999784</c:v>
                </c:pt>
                <c:pt idx="5394">
                  <c:v>53.939999999997838</c:v>
                </c:pt>
                <c:pt idx="5395">
                  <c:v>53.949999999997836</c:v>
                </c:pt>
                <c:pt idx="5396">
                  <c:v>53.959999999997834</c:v>
                </c:pt>
                <c:pt idx="5397">
                  <c:v>53.969999999997832</c:v>
                </c:pt>
                <c:pt idx="5398">
                  <c:v>53.97999999999783</c:v>
                </c:pt>
                <c:pt idx="5399">
                  <c:v>53.989999999997828</c:v>
                </c:pt>
                <c:pt idx="5400">
                  <c:v>53.999999999997826</c:v>
                </c:pt>
                <c:pt idx="5401">
                  <c:v>54.009999999997824</c:v>
                </c:pt>
                <c:pt idx="5402">
                  <c:v>54.019999999997822</c:v>
                </c:pt>
                <c:pt idx="5403">
                  <c:v>54.02999999999782</c:v>
                </c:pt>
                <c:pt idx="5404">
                  <c:v>54.039999999997818</c:v>
                </c:pt>
                <c:pt idx="5405">
                  <c:v>54.049999999997816</c:v>
                </c:pt>
                <c:pt idx="5406">
                  <c:v>54.059999999997814</c:v>
                </c:pt>
                <c:pt idx="5407">
                  <c:v>54.069999999997812</c:v>
                </c:pt>
                <c:pt idx="5408">
                  <c:v>54.07999999999781</c:v>
                </c:pt>
                <c:pt idx="5409">
                  <c:v>54.089999999997808</c:v>
                </c:pt>
                <c:pt idx="5410">
                  <c:v>54.099999999997806</c:v>
                </c:pt>
                <c:pt idx="5411">
                  <c:v>54.109999999997804</c:v>
                </c:pt>
                <c:pt idx="5412">
                  <c:v>54.119999999997802</c:v>
                </c:pt>
                <c:pt idx="5413">
                  <c:v>54.1299999999978</c:v>
                </c:pt>
                <c:pt idx="5414">
                  <c:v>54.139999999997798</c:v>
                </c:pt>
                <c:pt idx="5415">
                  <c:v>54.149999999997796</c:v>
                </c:pt>
                <c:pt idx="5416">
                  <c:v>54.159999999997794</c:v>
                </c:pt>
                <c:pt idx="5417">
                  <c:v>54.169999999997792</c:v>
                </c:pt>
                <c:pt idx="5418">
                  <c:v>54.17999999999779</c:v>
                </c:pt>
                <c:pt idx="5419">
                  <c:v>54.189999999997788</c:v>
                </c:pt>
                <c:pt idx="5420">
                  <c:v>54.199999999997786</c:v>
                </c:pt>
                <c:pt idx="5421">
                  <c:v>54.209999999997784</c:v>
                </c:pt>
                <c:pt idx="5422">
                  <c:v>54.219999999997782</c:v>
                </c:pt>
                <c:pt idx="5423">
                  <c:v>54.22999999999778</c:v>
                </c:pt>
                <c:pt idx="5424">
                  <c:v>54.239999999997778</c:v>
                </c:pt>
                <c:pt idx="5425">
                  <c:v>54.249999999997776</c:v>
                </c:pt>
                <c:pt idx="5426">
                  <c:v>54.259999999997774</c:v>
                </c:pt>
                <c:pt idx="5427">
                  <c:v>54.269999999997772</c:v>
                </c:pt>
                <c:pt idx="5428">
                  <c:v>54.27999999999777</c:v>
                </c:pt>
                <c:pt idx="5429">
                  <c:v>54.289999999997768</c:v>
                </c:pt>
                <c:pt idx="5430">
                  <c:v>54.299999999997766</c:v>
                </c:pt>
                <c:pt idx="5431">
                  <c:v>54.309999999997764</c:v>
                </c:pt>
                <c:pt idx="5432">
                  <c:v>54.319999999997762</c:v>
                </c:pt>
                <c:pt idx="5433">
                  <c:v>54.32999999999776</c:v>
                </c:pt>
                <c:pt idx="5434">
                  <c:v>54.339999999997758</c:v>
                </c:pt>
                <c:pt idx="5435">
                  <c:v>54.349999999997756</c:v>
                </c:pt>
                <c:pt idx="5436">
                  <c:v>54.359999999997754</c:v>
                </c:pt>
                <c:pt idx="5437">
                  <c:v>54.369999999997752</c:v>
                </c:pt>
                <c:pt idx="5438">
                  <c:v>54.37999999999775</c:v>
                </c:pt>
                <c:pt idx="5439">
                  <c:v>54.389999999997748</c:v>
                </c:pt>
                <c:pt idx="5440">
                  <c:v>54.399999999997746</c:v>
                </c:pt>
                <c:pt idx="5441">
                  <c:v>54.409999999997744</c:v>
                </c:pt>
                <c:pt idx="5442">
                  <c:v>54.419999999997742</c:v>
                </c:pt>
                <c:pt idx="5443">
                  <c:v>54.42999999999774</c:v>
                </c:pt>
                <c:pt idx="5444">
                  <c:v>54.439999999997738</c:v>
                </c:pt>
                <c:pt idx="5445">
                  <c:v>54.449999999997736</c:v>
                </c:pt>
                <c:pt idx="5446">
                  <c:v>54.459999999997734</c:v>
                </c:pt>
                <c:pt idx="5447">
                  <c:v>54.469999999997732</c:v>
                </c:pt>
                <c:pt idx="5448">
                  <c:v>54.47999999999773</c:v>
                </c:pt>
                <c:pt idx="5449">
                  <c:v>54.489999999997728</c:v>
                </c:pt>
                <c:pt idx="5450">
                  <c:v>54.499999999997726</c:v>
                </c:pt>
                <c:pt idx="5451">
                  <c:v>54.509999999997724</c:v>
                </c:pt>
                <c:pt idx="5452">
                  <c:v>54.519999999997722</c:v>
                </c:pt>
                <c:pt idx="5453">
                  <c:v>54.52999999999772</c:v>
                </c:pt>
                <c:pt idx="5454">
                  <c:v>54.539999999997718</c:v>
                </c:pt>
                <c:pt idx="5455">
                  <c:v>54.549999999997716</c:v>
                </c:pt>
                <c:pt idx="5456">
                  <c:v>54.559999999997714</c:v>
                </c:pt>
                <c:pt idx="5457">
                  <c:v>54.569999999997712</c:v>
                </c:pt>
                <c:pt idx="5458">
                  <c:v>54.57999999999771</c:v>
                </c:pt>
                <c:pt idx="5459">
                  <c:v>54.589999999997708</c:v>
                </c:pt>
                <c:pt idx="5460">
                  <c:v>54.599999999997706</c:v>
                </c:pt>
                <c:pt idx="5461">
                  <c:v>54.609999999997704</c:v>
                </c:pt>
                <c:pt idx="5462">
                  <c:v>54.619999999997702</c:v>
                </c:pt>
                <c:pt idx="5463">
                  <c:v>54.6299999999977</c:v>
                </c:pt>
                <c:pt idx="5464">
                  <c:v>54.639999999997698</c:v>
                </c:pt>
                <c:pt idx="5465">
                  <c:v>54.649999999997696</c:v>
                </c:pt>
                <c:pt idx="5466">
                  <c:v>54.659999999997694</c:v>
                </c:pt>
                <c:pt idx="5467">
                  <c:v>54.669999999997692</c:v>
                </c:pt>
                <c:pt idx="5468">
                  <c:v>54.67999999999769</c:v>
                </c:pt>
                <c:pt idx="5469">
                  <c:v>54.689999999997688</c:v>
                </c:pt>
                <c:pt idx="5470">
                  <c:v>54.699999999997686</c:v>
                </c:pt>
                <c:pt idx="5471">
                  <c:v>54.709999999997684</c:v>
                </c:pt>
                <c:pt idx="5472">
                  <c:v>54.719999999997682</c:v>
                </c:pt>
                <c:pt idx="5473">
                  <c:v>54.729999999997681</c:v>
                </c:pt>
                <c:pt idx="5474">
                  <c:v>54.739999999997679</c:v>
                </c:pt>
                <c:pt idx="5475">
                  <c:v>54.749999999997677</c:v>
                </c:pt>
                <c:pt idx="5476">
                  <c:v>54.759999999997675</c:v>
                </c:pt>
                <c:pt idx="5477">
                  <c:v>54.769999999997673</c:v>
                </c:pt>
                <c:pt idx="5478">
                  <c:v>54.779999999997671</c:v>
                </c:pt>
                <c:pt idx="5479">
                  <c:v>54.789999999997669</c:v>
                </c:pt>
                <c:pt idx="5480">
                  <c:v>54.799999999997667</c:v>
                </c:pt>
                <c:pt idx="5481">
                  <c:v>54.809999999997665</c:v>
                </c:pt>
                <c:pt idx="5482">
                  <c:v>54.819999999997663</c:v>
                </c:pt>
                <c:pt idx="5483">
                  <c:v>54.829999999997661</c:v>
                </c:pt>
                <c:pt idx="5484">
                  <c:v>54.839999999997659</c:v>
                </c:pt>
                <c:pt idx="5485">
                  <c:v>54.849999999997657</c:v>
                </c:pt>
                <c:pt idx="5486">
                  <c:v>54.859999999997655</c:v>
                </c:pt>
                <c:pt idx="5487">
                  <c:v>54.869999999997653</c:v>
                </c:pt>
                <c:pt idx="5488">
                  <c:v>54.879999999997651</c:v>
                </c:pt>
                <c:pt idx="5489">
                  <c:v>54.889999999997649</c:v>
                </c:pt>
                <c:pt idx="5490">
                  <c:v>54.899999999997647</c:v>
                </c:pt>
                <c:pt idx="5491">
                  <c:v>54.909999999997645</c:v>
                </c:pt>
                <c:pt idx="5492">
                  <c:v>54.919999999997643</c:v>
                </c:pt>
                <c:pt idx="5493">
                  <c:v>54.929999999997641</c:v>
                </c:pt>
                <c:pt idx="5494">
                  <c:v>54.939999999997639</c:v>
                </c:pt>
                <c:pt idx="5495">
                  <c:v>54.949999999997637</c:v>
                </c:pt>
                <c:pt idx="5496">
                  <c:v>54.959999999997635</c:v>
                </c:pt>
                <c:pt idx="5497">
                  <c:v>54.969999999997633</c:v>
                </c:pt>
                <c:pt idx="5498">
                  <c:v>54.979999999997631</c:v>
                </c:pt>
                <c:pt idx="5499">
                  <c:v>54.989999999997629</c:v>
                </c:pt>
                <c:pt idx="5500">
                  <c:v>54.999999999997627</c:v>
                </c:pt>
                <c:pt idx="5501">
                  <c:v>55.009999999997625</c:v>
                </c:pt>
                <c:pt idx="5502">
                  <c:v>55.019999999997623</c:v>
                </c:pt>
                <c:pt idx="5503">
                  <c:v>55.029999999997621</c:v>
                </c:pt>
                <c:pt idx="5504">
                  <c:v>55.039999999997619</c:v>
                </c:pt>
                <c:pt idx="5505">
                  <c:v>55.049999999997617</c:v>
                </c:pt>
                <c:pt idx="5506">
                  <c:v>55.059999999997615</c:v>
                </c:pt>
                <c:pt idx="5507">
                  <c:v>55.069999999997613</c:v>
                </c:pt>
                <c:pt idx="5508">
                  <c:v>55.079999999997611</c:v>
                </c:pt>
                <c:pt idx="5509">
                  <c:v>55.089999999997609</c:v>
                </c:pt>
                <c:pt idx="5510">
                  <c:v>55.099999999997607</c:v>
                </c:pt>
                <c:pt idx="5511">
                  <c:v>55.109999999997605</c:v>
                </c:pt>
                <c:pt idx="5512">
                  <c:v>55.119999999997603</c:v>
                </c:pt>
                <c:pt idx="5513">
                  <c:v>55.129999999997601</c:v>
                </c:pt>
                <c:pt idx="5514">
                  <c:v>55.139999999997599</c:v>
                </c:pt>
                <c:pt idx="5515">
                  <c:v>55.149999999997597</c:v>
                </c:pt>
                <c:pt idx="5516">
                  <c:v>55.159999999997595</c:v>
                </c:pt>
                <c:pt idx="5517">
                  <c:v>55.169999999997593</c:v>
                </c:pt>
                <c:pt idx="5518">
                  <c:v>55.179999999997591</c:v>
                </c:pt>
                <c:pt idx="5519">
                  <c:v>55.189999999997589</c:v>
                </c:pt>
                <c:pt idx="5520">
                  <c:v>55.199999999997587</c:v>
                </c:pt>
                <c:pt idx="5521">
                  <c:v>55.209999999997585</c:v>
                </c:pt>
                <c:pt idx="5522">
                  <c:v>55.219999999997583</c:v>
                </c:pt>
                <c:pt idx="5523">
                  <c:v>55.229999999997581</c:v>
                </c:pt>
                <c:pt idx="5524">
                  <c:v>55.239999999997579</c:v>
                </c:pt>
                <c:pt idx="5525">
                  <c:v>55.249999999997577</c:v>
                </c:pt>
                <c:pt idx="5526">
                  <c:v>55.259999999997575</c:v>
                </c:pt>
                <c:pt idx="5527">
                  <c:v>55.269999999997573</c:v>
                </c:pt>
                <c:pt idx="5528">
                  <c:v>55.279999999997571</c:v>
                </c:pt>
                <c:pt idx="5529">
                  <c:v>55.289999999997569</c:v>
                </c:pt>
                <c:pt idx="5530">
                  <c:v>55.299999999997567</c:v>
                </c:pt>
                <c:pt idx="5531">
                  <c:v>55.309999999997565</c:v>
                </c:pt>
                <c:pt idx="5532">
                  <c:v>55.319999999997563</c:v>
                </c:pt>
                <c:pt idx="5533">
                  <c:v>55.329999999997561</c:v>
                </c:pt>
                <c:pt idx="5534">
                  <c:v>55.339999999997559</c:v>
                </c:pt>
                <c:pt idx="5535">
                  <c:v>55.349999999997557</c:v>
                </c:pt>
                <c:pt idx="5536">
                  <c:v>55.359999999997555</c:v>
                </c:pt>
                <c:pt idx="5537">
                  <c:v>55.369999999997553</c:v>
                </c:pt>
                <c:pt idx="5538">
                  <c:v>55.379999999997551</c:v>
                </c:pt>
                <c:pt idx="5539">
                  <c:v>55.389999999997549</c:v>
                </c:pt>
                <c:pt idx="5540">
                  <c:v>55.399999999997547</c:v>
                </c:pt>
                <c:pt idx="5541">
                  <c:v>55.409999999997545</c:v>
                </c:pt>
                <c:pt idx="5542">
                  <c:v>55.419999999997543</c:v>
                </c:pt>
                <c:pt idx="5543">
                  <c:v>55.429999999997541</c:v>
                </c:pt>
                <c:pt idx="5544">
                  <c:v>55.439999999997539</c:v>
                </c:pt>
                <c:pt idx="5545">
                  <c:v>55.449999999997537</c:v>
                </c:pt>
                <c:pt idx="5546">
                  <c:v>55.459999999997535</c:v>
                </c:pt>
                <c:pt idx="5547">
                  <c:v>55.469999999997533</c:v>
                </c:pt>
                <c:pt idx="5548">
                  <c:v>55.479999999997531</c:v>
                </c:pt>
                <c:pt idx="5549">
                  <c:v>55.489999999997529</c:v>
                </c:pt>
                <c:pt idx="5550">
                  <c:v>55.499999999997527</c:v>
                </c:pt>
                <c:pt idx="5551">
                  <c:v>55.509999999997525</c:v>
                </c:pt>
                <c:pt idx="5552">
                  <c:v>55.519999999997523</c:v>
                </c:pt>
                <c:pt idx="5553">
                  <c:v>55.529999999997521</c:v>
                </c:pt>
                <c:pt idx="5554">
                  <c:v>55.539999999997519</c:v>
                </c:pt>
                <c:pt idx="5555">
                  <c:v>55.549999999997517</c:v>
                </c:pt>
                <c:pt idx="5556">
                  <c:v>55.559999999997515</c:v>
                </c:pt>
                <c:pt idx="5557">
                  <c:v>55.569999999997513</c:v>
                </c:pt>
                <c:pt idx="5558">
                  <c:v>55.579999999997511</c:v>
                </c:pt>
                <c:pt idx="5559">
                  <c:v>55.589999999997509</c:v>
                </c:pt>
                <c:pt idx="5560">
                  <c:v>55.599999999997507</c:v>
                </c:pt>
                <c:pt idx="5561">
                  <c:v>55.609999999997505</c:v>
                </c:pt>
                <c:pt idx="5562">
                  <c:v>55.619999999997503</c:v>
                </c:pt>
                <c:pt idx="5563">
                  <c:v>55.629999999997501</c:v>
                </c:pt>
                <c:pt idx="5564">
                  <c:v>55.639999999997499</c:v>
                </c:pt>
                <c:pt idx="5565">
                  <c:v>55.649999999997497</c:v>
                </c:pt>
                <c:pt idx="5566">
                  <c:v>55.659999999997495</c:v>
                </c:pt>
                <c:pt idx="5567">
                  <c:v>55.669999999997493</c:v>
                </c:pt>
                <c:pt idx="5568">
                  <c:v>55.679999999997491</c:v>
                </c:pt>
                <c:pt idx="5569">
                  <c:v>55.68999999999749</c:v>
                </c:pt>
                <c:pt idx="5570">
                  <c:v>55.699999999997488</c:v>
                </c:pt>
                <c:pt idx="5571">
                  <c:v>55.709999999997486</c:v>
                </c:pt>
                <c:pt idx="5572">
                  <c:v>55.719999999997484</c:v>
                </c:pt>
                <c:pt idx="5573">
                  <c:v>55.729999999997482</c:v>
                </c:pt>
                <c:pt idx="5574">
                  <c:v>55.73999999999748</c:v>
                </c:pt>
                <c:pt idx="5575">
                  <c:v>55.749999999997478</c:v>
                </c:pt>
                <c:pt idx="5576">
                  <c:v>55.759999999997476</c:v>
                </c:pt>
                <c:pt idx="5577">
                  <c:v>55.769999999997474</c:v>
                </c:pt>
                <c:pt idx="5578">
                  <c:v>55.779999999997472</c:v>
                </c:pt>
                <c:pt idx="5579">
                  <c:v>55.78999999999747</c:v>
                </c:pt>
                <c:pt idx="5580">
                  <c:v>55.799999999997468</c:v>
                </c:pt>
                <c:pt idx="5581">
                  <c:v>55.809999999997466</c:v>
                </c:pt>
                <c:pt idx="5582">
                  <c:v>55.819999999997464</c:v>
                </c:pt>
                <c:pt idx="5583">
                  <c:v>55.829999999997462</c:v>
                </c:pt>
                <c:pt idx="5584">
                  <c:v>55.83999999999746</c:v>
                </c:pt>
                <c:pt idx="5585">
                  <c:v>55.849999999997458</c:v>
                </c:pt>
                <c:pt idx="5586">
                  <c:v>55.859999999997456</c:v>
                </c:pt>
                <c:pt idx="5587">
                  <c:v>55.869999999997454</c:v>
                </c:pt>
                <c:pt idx="5588">
                  <c:v>55.879999999997452</c:v>
                </c:pt>
                <c:pt idx="5589">
                  <c:v>55.88999999999745</c:v>
                </c:pt>
                <c:pt idx="5590">
                  <c:v>55.899999999997448</c:v>
                </c:pt>
                <c:pt idx="5591">
                  <c:v>55.909999999997446</c:v>
                </c:pt>
                <c:pt idx="5592">
                  <c:v>55.919999999997444</c:v>
                </c:pt>
                <c:pt idx="5593">
                  <c:v>55.929999999997442</c:v>
                </c:pt>
                <c:pt idx="5594">
                  <c:v>55.93999999999744</c:v>
                </c:pt>
                <c:pt idx="5595">
                  <c:v>55.949999999997438</c:v>
                </c:pt>
                <c:pt idx="5596">
                  <c:v>55.959999999997436</c:v>
                </c:pt>
                <c:pt idx="5597">
                  <c:v>55.969999999997434</c:v>
                </c:pt>
                <c:pt idx="5598">
                  <c:v>55.979999999997432</c:v>
                </c:pt>
                <c:pt idx="5599">
                  <c:v>55.98999999999743</c:v>
                </c:pt>
                <c:pt idx="5600">
                  <c:v>55.999999999997428</c:v>
                </c:pt>
                <c:pt idx="5601">
                  <c:v>56.009999999997426</c:v>
                </c:pt>
                <c:pt idx="5602">
                  <c:v>56.019999999997424</c:v>
                </c:pt>
                <c:pt idx="5603">
                  <c:v>56.029999999997422</c:v>
                </c:pt>
                <c:pt idx="5604">
                  <c:v>56.03999999999742</c:v>
                </c:pt>
                <c:pt idx="5605">
                  <c:v>56.049999999997418</c:v>
                </c:pt>
                <c:pt idx="5606">
                  <c:v>56.059999999997416</c:v>
                </c:pt>
                <c:pt idx="5607">
                  <c:v>56.069999999997414</c:v>
                </c:pt>
                <c:pt idx="5608">
                  <c:v>56.079999999997412</c:v>
                </c:pt>
                <c:pt idx="5609">
                  <c:v>56.08999999999741</c:v>
                </c:pt>
                <c:pt idx="5610">
                  <c:v>56.099999999997408</c:v>
                </c:pt>
                <c:pt idx="5611">
                  <c:v>56.109999999997406</c:v>
                </c:pt>
                <c:pt idx="5612">
                  <c:v>56.119999999997404</c:v>
                </c:pt>
                <c:pt idx="5613">
                  <c:v>56.129999999997402</c:v>
                </c:pt>
                <c:pt idx="5614">
                  <c:v>56.1399999999974</c:v>
                </c:pt>
                <c:pt idx="5615">
                  <c:v>56.149999999997398</c:v>
                </c:pt>
                <c:pt idx="5616">
                  <c:v>56.159999999997396</c:v>
                </c:pt>
                <c:pt idx="5617">
                  <c:v>56.169999999997394</c:v>
                </c:pt>
                <c:pt idx="5618">
                  <c:v>56.179999999997392</c:v>
                </c:pt>
                <c:pt idx="5619">
                  <c:v>56.18999999999739</c:v>
                </c:pt>
                <c:pt idx="5620">
                  <c:v>56.199999999997388</c:v>
                </c:pt>
                <c:pt idx="5621">
                  <c:v>56.209999999997386</c:v>
                </c:pt>
                <c:pt idx="5622">
                  <c:v>56.219999999997384</c:v>
                </c:pt>
                <c:pt idx="5623">
                  <c:v>56.229999999997382</c:v>
                </c:pt>
                <c:pt idx="5624">
                  <c:v>56.23999999999738</c:v>
                </c:pt>
                <c:pt idx="5625">
                  <c:v>56.249999999997378</c:v>
                </c:pt>
                <c:pt idx="5626">
                  <c:v>56.259999999997376</c:v>
                </c:pt>
                <c:pt idx="5627">
                  <c:v>56.269999999997374</c:v>
                </c:pt>
                <c:pt idx="5628">
                  <c:v>56.279999999997372</c:v>
                </c:pt>
                <c:pt idx="5629">
                  <c:v>56.28999999999737</c:v>
                </c:pt>
                <c:pt idx="5630">
                  <c:v>56.299999999997368</c:v>
                </c:pt>
                <c:pt idx="5631">
                  <c:v>56.309999999997366</c:v>
                </c:pt>
                <c:pt idx="5632">
                  <c:v>56.319999999997364</c:v>
                </c:pt>
                <c:pt idx="5633">
                  <c:v>56.329999999997362</c:v>
                </c:pt>
                <c:pt idx="5634">
                  <c:v>56.33999999999736</c:v>
                </c:pt>
                <c:pt idx="5635">
                  <c:v>56.349999999997358</c:v>
                </c:pt>
                <c:pt idx="5636">
                  <c:v>56.359999999997356</c:v>
                </c:pt>
                <c:pt idx="5637">
                  <c:v>56.369999999997354</c:v>
                </c:pt>
                <c:pt idx="5638">
                  <c:v>56.379999999997352</c:v>
                </c:pt>
                <c:pt idx="5639">
                  <c:v>56.38999999999735</c:v>
                </c:pt>
                <c:pt idx="5640">
                  <c:v>56.399999999997348</c:v>
                </c:pt>
                <c:pt idx="5641">
                  <c:v>56.409999999997346</c:v>
                </c:pt>
                <c:pt idx="5642">
                  <c:v>56.419999999997344</c:v>
                </c:pt>
                <c:pt idx="5643">
                  <c:v>56.429999999997342</c:v>
                </c:pt>
                <c:pt idx="5644">
                  <c:v>56.43999999999734</c:v>
                </c:pt>
                <c:pt idx="5645">
                  <c:v>56.449999999997338</c:v>
                </c:pt>
                <c:pt idx="5646">
                  <c:v>56.459999999997336</c:v>
                </c:pt>
                <c:pt idx="5647">
                  <c:v>56.469999999997334</c:v>
                </c:pt>
                <c:pt idx="5648">
                  <c:v>56.479999999997332</c:v>
                </c:pt>
                <c:pt idx="5649">
                  <c:v>56.48999999999733</c:v>
                </c:pt>
                <c:pt idx="5650">
                  <c:v>56.499999999997328</c:v>
                </c:pt>
                <c:pt idx="5651">
                  <c:v>56.509999999997326</c:v>
                </c:pt>
                <c:pt idx="5652">
                  <c:v>56.519999999997324</c:v>
                </c:pt>
                <c:pt idx="5653">
                  <c:v>56.529999999997322</c:v>
                </c:pt>
                <c:pt idx="5654">
                  <c:v>56.53999999999732</c:v>
                </c:pt>
                <c:pt idx="5655">
                  <c:v>56.549999999997318</c:v>
                </c:pt>
                <c:pt idx="5656">
                  <c:v>56.559999999997316</c:v>
                </c:pt>
                <c:pt idx="5657">
                  <c:v>56.569999999997314</c:v>
                </c:pt>
                <c:pt idx="5658">
                  <c:v>56.579999999997312</c:v>
                </c:pt>
                <c:pt idx="5659">
                  <c:v>56.58999999999731</c:v>
                </c:pt>
                <c:pt idx="5660">
                  <c:v>56.599999999997308</c:v>
                </c:pt>
                <c:pt idx="5661">
                  <c:v>56.609999999997306</c:v>
                </c:pt>
                <c:pt idx="5662">
                  <c:v>56.619999999997304</c:v>
                </c:pt>
                <c:pt idx="5663">
                  <c:v>56.629999999997302</c:v>
                </c:pt>
                <c:pt idx="5664">
                  <c:v>56.639999999997301</c:v>
                </c:pt>
                <c:pt idx="5665">
                  <c:v>56.649999999997299</c:v>
                </c:pt>
                <c:pt idx="5666">
                  <c:v>56.659999999997297</c:v>
                </c:pt>
                <c:pt idx="5667">
                  <c:v>56.669999999997295</c:v>
                </c:pt>
                <c:pt idx="5668">
                  <c:v>56.679999999997293</c:v>
                </c:pt>
                <c:pt idx="5669">
                  <c:v>56.689999999997291</c:v>
                </c:pt>
                <c:pt idx="5670">
                  <c:v>56.699999999997289</c:v>
                </c:pt>
                <c:pt idx="5671">
                  <c:v>56.709999999997287</c:v>
                </c:pt>
                <c:pt idx="5672">
                  <c:v>56.719999999997285</c:v>
                </c:pt>
                <c:pt idx="5673">
                  <c:v>56.729999999997283</c:v>
                </c:pt>
                <c:pt idx="5674">
                  <c:v>56.739999999997281</c:v>
                </c:pt>
                <c:pt idx="5675">
                  <c:v>56.749999999997279</c:v>
                </c:pt>
                <c:pt idx="5676">
                  <c:v>56.759999999997277</c:v>
                </c:pt>
                <c:pt idx="5677">
                  <c:v>56.769999999997275</c:v>
                </c:pt>
                <c:pt idx="5678">
                  <c:v>56.779999999997273</c:v>
                </c:pt>
                <c:pt idx="5679">
                  <c:v>56.789999999997271</c:v>
                </c:pt>
                <c:pt idx="5680">
                  <c:v>56.799999999997269</c:v>
                </c:pt>
                <c:pt idx="5681">
                  <c:v>56.809999999997267</c:v>
                </c:pt>
                <c:pt idx="5682">
                  <c:v>56.819999999997265</c:v>
                </c:pt>
                <c:pt idx="5683">
                  <c:v>56.829999999997263</c:v>
                </c:pt>
                <c:pt idx="5684">
                  <c:v>56.839999999997261</c:v>
                </c:pt>
                <c:pt idx="5685">
                  <c:v>56.849999999997259</c:v>
                </c:pt>
                <c:pt idx="5686">
                  <c:v>56.859999999997257</c:v>
                </c:pt>
                <c:pt idx="5687">
                  <c:v>56.869999999997255</c:v>
                </c:pt>
                <c:pt idx="5688">
                  <c:v>56.879999999997253</c:v>
                </c:pt>
                <c:pt idx="5689">
                  <c:v>56.889999999997251</c:v>
                </c:pt>
                <c:pt idx="5690">
                  <c:v>56.899999999997249</c:v>
                </c:pt>
                <c:pt idx="5691">
                  <c:v>56.909999999997247</c:v>
                </c:pt>
                <c:pt idx="5692">
                  <c:v>56.919999999997245</c:v>
                </c:pt>
                <c:pt idx="5693">
                  <c:v>56.929999999997243</c:v>
                </c:pt>
                <c:pt idx="5694">
                  <c:v>56.939999999997241</c:v>
                </c:pt>
                <c:pt idx="5695">
                  <c:v>56.949999999997239</c:v>
                </c:pt>
                <c:pt idx="5696">
                  <c:v>56.959999999997237</c:v>
                </c:pt>
                <c:pt idx="5697">
                  <c:v>56.969999999997235</c:v>
                </c:pt>
                <c:pt idx="5698">
                  <c:v>56.979999999997233</c:v>
                </c:pt>
                <c:pt idx="5699">
                  <c:v>56.989999999997231</c:v>
                </c:pt>
                <c:pt idx="5700">
                  <c:v>56.999999999997229</c:v>
                </c:pt>
                <c:pt idx="5701">
                  <c:v>57.009999999997227</c:v>
                </c:pt>
                <c:pt idx="5702">
                  <c:v>57.019999999997225</c:v>
                </c:pt>
                <c:pt idx="5703">
                  <c:v>57.029999999997223</c:v>
                </c:pt>
                <c:pt idx="5704">
                  <c:v>57.039999999997221</c:v>
                </c:pt>
                <c:pt idx="5705">
                  <c:v>57.049999999997219</c:v>
                </c:pt>
                <c:pt idx="5706">
                  <c:v>57.059999999997217</c:v>
                </c:pt>
                <c:pt idx="5707">
                  <c:v>57.069999999997215</c:v>
                </c:pt>
                <c:pt idx="5708">
                  <c:v>57.079999999997213</c:v>
                </c:pt>
                <c:pt idx="5709">
                  <c:v>57.089999999997211</c:v>
                </c:pt>
                <c:pt idx="5710">
                  <c:v>57.099999999997209</c:v>
                </c:pt>
                <c:pt idx="5711">
                  <c:v>57.109999999997207</c:v>
                </c:pt>
                <c:pt idx="5712">
                  <c:v>57.119999999997205</c:v>
                </c:pt>
                <c:pt idx="5713">
                  <c:v>57.129999999997203</c:v>
                </c:pt>
                <c:pt idx="5714">
                  <c:v>57.139999999997201</c:v>
                </c:pt>
                <c:pt idx="5715">
                  <c:v>57.149999999997199</c:v>
                </c:pt>
                <c:pt idx="5716">
                  <c:v>57.159999999997197</c:v>
                </c:pt>
                <c:pt idx="5717">
                  <c:v>57.169999999997195</c:v>
                </c:pt>
                <c:pt idx="5718">
                  <c:v>57.179999999997193</c:v>
                </c:pt>
                <c:pt idx="5719">
                  <c:v>57.189999999997191</c:v>
                </c:pt>
                <c:pt idx="5720">
                  <c:v>57.199999999997189</c:v>
                </c:pt>
                <c:pt idx="5721">
                  <c:v>57.209999999997187</c:v>
                </c:pt>
                <c:pt idx="5722">
                  <c:v>57.219999999997185</c:v>
                </c:pt>
                <c:pt idx="5723">
                  <c:v>57.229999999997183</c:v>
                </c:pt>
                <c:pt idx="5724">
                  <c:v>57.239999999997181</c:v>
                </c:pt>
                <c:pt idx="5725">
                  <c:v>57.249999999997179</c:v>
                </c:pt>
                <c:pt idx="5726">
                  <c:v>57.259999999997177</c:v>
                </c:pt>
                <c:pt idx="5727">
                  <c:v>57.269999999997175</c:v>
                </c:pt>
                <c:pt idx="5728">
                  <c:v>57.279999999997173</c:v>
                </c:pt>
                <c:pt idx="5729">
                  <c:v>57.289999999997171</c:v>
                </c:pt>
                <c:pt idx="5730">
                  <c:v>57.299999999997169</c:v>
                </c:pt>
                <c:pt idx="5731">
                  <c:v>57.309999999997167</c:v>
                </c:pt>
                <c:pt idx="5732">
                  <c:v>57.319999999997165</c:v>
                </c:pt>
                <c:pt idx="5733">
                  <c:v>57.329999999997163</c:v>
                </c:pt>
                <c:pt idx="5734">
                  <c:v>57.339999999997161</c:v>
                </c:pt>
                <c:pt idx="5735">
                  <c:v>57.349999999997159</c:v>
                </c:pt>
                <c:pt idx="5736">
                  <c:v>57.359999999997157</c:v>
                </c:pt>
                <c:pt idx="5737">
                  <c:v>57.369999999997155</c:v>
                </c:pt>
                <c:pt idx="5738">
                  <c:v>57.379999999997153</c:v>
                </c:pt>
                <c:pt idx="5739">
                  <c:v>57.389999999997151</c:v>
                </c:pt>
                <c:pt idx="5740">
                  <c:v>57.399999999997149</c:v>
                </c:pt>
                <c:pt idx="5741">
                  <c:v>57.409999999997147</c:v>
                </c:pt>
                <c:pt idx="5742">
                  <c:v>57.419999999997145</c:v>
                </c:pt>
                <c:pt idx="5743">
                  <c:v>57.429999999997143</c:v>
                </c:pt>
                <c:pt idx="5744">
                  <c:v>57.439999999997141</c:v>
                </c:pt>
                <c:pt idx="5745">
                  <c:v>57.449999999997139</c:v>
                </c:pt>
                <c:pt idx="5746">
                  <c:v>57.459999999997137</c:v>
                </c:pt>
                <c:pt idx="5747">
                  <c:v>57.469999999997135</c:v>
                </c:pt>
                <c:pt idx="5748">
                  <c:v>57.479999999997133</c:v>
                </c:pt>
                <c:pt idx="5749">
                  <c:v>57.489999999997131</c:v>
                </c:pt>
                <c:pt idx="5750">
                  <c:v>57.499999999997129</c:v>
                </c:pt>
                <c:pt idx="5751">
                  <c:v>57.509999999997127</c:v>
                </c:pt>
                <c:pt idx="5752">
                  <c:v>57.519999999997125</c:v>
                </c:pt>
                <c:pt idx="5753">
                  <c:v>57.529999999997123</c:v>
                </c:pt>
                <c:pt idx="5754">
                  <c:v>57.539999999997121</c:v>
                </c:pt>
                <c:pt idx="5755">
                  <c:v>57.549999999997119</c:v>
                </c:pt>
                <c:pt idx="5756">
                  <c:v>57.559999999997117</c:v>
                </c:pt>
                <c:pt idx="5757">
                  <c:v>57.569999999997115</c:v>
                </c:pt>
                <c:pt idx="5758">
                  <c:v>57.579999999997113</c:v>
                </c:pt>
                <c:pt idx="5759">
                  <c:v>57.589999999997112</c:v>
                </c:pt>
                <c:pt idx="5760">
                  <c:v>57.59999999999711</c:v>
                </c:pt>
                <c:pt idx="5761">
                  <c:v>57.609999999997108</c:v>
                </c:pt>
                <c:pt idx="5762">
                  <c:v>57.619999999997106</c:v>
                </c:pt>
                <c:pt idx="5763">
                  <c:v>57.629999999997104</c:v>
                </c:pt>
                <c:pt idx="5764">
                  <c:v>57.639999999997102</c:v>
                </c:pt>
                <c:pt idx="5765">
                  <c:v>57.6499999999971</c:v>
                </c:pt>
                <c:pt idx="5766">
                  <c:v>57.659999999997098</c:v>
                </c:pt>
                <c:pt idx="5767">
                  <c:v>57.669999999997096</c:v>
                </c:pt>
                <c:pt idx="5768">
                  <c:v>57.679999999997094</c:v>
                </c:pt>
                <c:pt idx="5769">
                  <c:v>57.689999999997092</c:v>
                </c:pt>
                <c:pt idx="5770">
                  <c:v>57.69999999999709</c:v>
                </c:pt>
                <c:pt idx="5771">
                  <c:v>57.709999999997088</c:v>
                </c:pt>
                <c:pt idx="5772">
                  <c:v>57.719999999997086</c:v>
                </c:pt>
                <c:pt idx="5773">
                  <c:v>57.729999999997084</c:v>
                </c:pt>
                <c:pt idx="5774">
                  <c:v>57.739999999997082</c:v>
                </c:pt>
                <c:pt idx="5775">
                  <c:v>57.74999999999708</c:v>
                </c:pt>
                <c:pt idx="5776">
                  <c:v>57.759999999997078</c:v>
                </c:pt>
                <c:pt idx="5777">
                  <c:v>57.769999999997076</c:v>
                </c:pt>
                <c:pt idx="5778">
                  <c:v>57.779999999997074</c:v>
                </c:pt>
                <c:pt idx="5779">
                  <c:v>57.789999999997072</c:v>
                </c:pt>
                <c:pt idx="5780">
                  <c:v>57.79999999999707</c:v>
                </c:pt>
                <c:pt idx="5781">
                  <c:v>57.809999999997068</c:v>
                </c:pt>
                <c:pt idx="5782">
                  <c:v>57.819999999997066</c:v>
                </c:pt>
                <c:pt idx="5783">
                  <c:v>57.829999999997064</c:v>
                </c:pt>
                <c:pt idx="5784">
                  <c:v>57.839999999997062</c:v>
                </c:pt>
                <c:pt idx="5785">
                  <c:v>57.84999999999706</c:v>
                </c:pt>
                <c:pt idx="5786">
                  <c:v>57.859999999997058</c:v>
                </c:pt>
                <c:pt idx="5787">
                  <c:v>57.869999999997056</c:v>
                </c:pt>
                <c:pt idx="5788">
                  <c:v>57.879999999997054</c:v>
                </c:pt>
                <c:pt idx="5789">
                  <c:v>57.889999999997052</c:v>
                </c:pt>
                <c:pt idx="5790">
                  <c:v>57.89999999999705</c:v>
                </c:pt>
                <c:pt idx="5791">
                  <c:v>57.909999999997048</c:v>
                </c:pt>
                <c:pt idx="5792">
                  <c:v>57.919999999997046</c:v>
                </c:pt>
                <c:pt idx="5793">
                  <c:v>57.929999999997044</c:v>
                </c:pt>
                <c:pt idx="5794">
                  <c:v>57.939999999997042</c:v>
                </c:pt>
                <c:pt idx="5795">
                  <c:v>57.94999999999704</c:v>
                </c:pt>
                <c:pt idx="5796">
                  <c:v>57.959999999997038</c:v>
                </c:pt>
                <c:pt idx="5797">
                  <c:v>57.969999999997036</c:v>
                </c:pt>
                <c:pt idx="5798">
                  <c:v>57.979999999997034</c:v>
                </c:pt>
                <c:pt idx="5799">
                  <c:v>57.989999999997032</c:v>
                </c:pt>
                <c:pt idx="5800">
                  <c:v>57.99999999999703</c:v>
                </c:pt>
                <c:pt idx="5801">
                  <c:v>58.009999999997028</c:v>
                </c:pt>
                <c:pt idx="5802">
                  <c:v>58.019999999997026</c:v>
                </c:pt>
                <c:pt idx="5803">
                  <c:v>58.029999999997024</c:v>
                </c:pt>
                <c:pt idx="5804">
                  <c:v>58.039999999997022</c:v>
                </c:pt>
                <c:pt idx="5805">
                  <c:v>58.04999999999702</c:v>
                </c:pt>
                <c:pt idx="5806">
                  <c:v>58.059999999997018</c:v>
                </c:pt>
                <c:pt idx="5807">
                  <c:v>58.069999999997016</c:v>
                </c:pt>
                <c:pt idx="5808">
                  <c:v>58.079999999997014</c:v>
                </c:pt>
                <c:pt idx="5809">
                  <c:v>58.089999999997012</c:v>
                </c:pt>
                <c:pt idx="5810">
                  <c:v>58.09999999999701</c:v>
                </c:pt>
                <c:pt idx="5811">
                  <c:v>58.109999999997008</c:v>
                </c:pt>
                <c:pt idx="5812">
                  <c:v>58.119999999997006</c:v>
                </c:pt>
                <c:pt idx="5813">
                  <c:v>58.129999999997004</c:v>
                </c:pt>
                <c:pt idx="5814">
                  <c:v>58.139999999997002</c:v>
                </c:pt>
                <c:pt idx="5815">
                  <c:v>58.149999999997</c:v>
                </c:pt>
                <c:pt idx="5816">
                  <c:v>58.159999999996998</c:v>
                </c:pt>
                <c:pt idx="5817">
                  <c:v>58.169999999996996</c:v>
                </c:pt>
                <c:pt idx="5818">
                  <c:v>58.179999999996994</c:v>
                </c:pt>
                <c:pt idx="5819">
                  <c:v>58.189999999996992</c:v>
                </c:pt>
                <c:pt idx="5820">
                  <c:v>58.19999999999699</c:v>
                </c:pt>
                <c:pt idx="5821">
                  <c:v>58.209999999996988</c:v>
                </c:pt>
                <c:pt idx="5822">
                  <c:v>58.219999999996986</c:v>
                </c:pt>
                <c:pt idx="5823">
                  <c:v>58.229999999996984</c:v>
                </c:pt>
                <c:pt idx="5824">
                  <c:v>58.239999999996982</c:v>
                </c:pt>
                <c:pt idx="5825">
                  <c:v>58.24999999999698</c:v>
                </c:pt>
                <c:pt idx="5826">
                  <c:v>58.259999999996978</c:v>
                </c:pt>
                <c:pt idx="5827">
                  <c:v>58.269999999996976</c:v>
                </c:pt>
                <c:pt idx="5828">
                  <c:v>58.279999999996974</c:v>
                </c:pt>
                <c:pt idx="5829">
                  <c:v>58.289999999996972</c:v>
                </c:pt>
                <c:pt idx="5830">
                  <c:v>58.29999999999697</c:v>
                </c:pt>
                <c:pt idx="5831">
                  <c:v>58.309999999996968</c:v>
                </c:pt>
                <c:pt idx="5832">
                  <c:v>58.319999999996966</c:v>
                </c:pt>
                <c:pt idx="5833">
                  <c:v>58.329999999996964</c:v>
                </c:pt>
                <c:pt idx="5834">
                  <c:v>58.339999999996962</c:v>
                </c:pt>
                <c:pt idx="5835">
                  <c:v>58.34999999999696</c:v>
                </c:pt>
                <c:pt idx="5836">
                  <c:v>58.359999999996958</c:v>
                </c:pt>
                <c:pt idx="5837">
                  <c:v>58.369999999996956</c:v>
                </c:pt>
                <c:pt idx="5838">
                  <c:v>58.379999999996954</c:v>
                </c:pt>
                <c:pt idx="5839">
                  <c:v>58.389999999996952</c:v>
                </c:pt>
                <c:pt idx="5840">
                  <c:v>58.39999999999695</c:v>
                </c:pt>
                <c:pt idx="5841">
                  <c:v>58.409999999996948</c:v>
                </c:pt>
                <c:pt idx="5842">
                  <c:v>58.419999999996946</c:v>
                </c:pt>
                <c:pt idx="5843">
                  <c:v>58.429999999996944</c:v>
                </c:pt>
                <c:pt idx="5844">
                  <c:v>58.439999999996942</c:v>
                </c:pt>
                <c:pt idx="5845">
                  <c:v>58.44999999999694</c:v>
                </c:pt>
                <c:pt idx="5846">
                  <c:v>58.459999999996938</c:v>
                </c:pt>
                <c:pt idx="5847">
                  <c:v>58.469999999996936</c:v>
                </c:pt>
                <c:pt idx="5848">
                  <c:v>58.479999999996934</c:v>
                </c:pt>
                <c:pt idx="5849">
                  <c:v>58.489999999996932</c:v>
                </c:pt>
                <c:pt idx="5850">
                  <c:v>58.49999999999693</c:v>
                </c:pt>
                <c:pt idx="5851">
                  <c:v>58.509999999996928</c:v>
                </c:pt>
                <c:pt idx="5852">
                  <c:v>58.519999999996926</c:v>
                </c:pt>
                <c:pt idx="5853">
                  <c:v>58.529999999996924</c:v>
                </c:pt>
                <c:pt idx="5854">
                  <c:v>58.539999999996922</c:v>
                </c:pt>
                <c:pt idx="5855">
                  <c:v>58.549999999996921</c:v>
                </c:pt>
                <c:pt idx="5856">
                  <c:v>58.559999999996919</c:v>
                </c:pt>
                <c:pt idx="5857">
                  <c:v>58.569999999996917</c:v>
                </c:pt>
                <c:pt idx="5858">
                  <c:v>58.579999999996915</c:v>
                </c:pt>
                <c:pt idx="5859">
                  <c:v>58.589999999996913</c:v>
                </c:pt>
                <c:pt idx="5860">
                  <c:v>58.599999999996911</c:v>
                </c:pt>
                <c:pt idx="5861">
                  <c:v>58.609999999996909</c:v>
                </c:pt>
                <c:pt idx="5862">
                  <c:v>58.619999999996907</c:v>
                </c:pt>
                <c:pt idx="5863">
                  <c:v>58.629999999996905</c:v>
                </c:pt>
                <c:pt idx="5864">
                  <c:v>58.639999999996903</c:v>
                </c:pt>
                <c:pt idx="5865">
                  <c:v>58.649999999996901</c:v>
                </c:pt>
                <c:pt idx="5866">
                  <c:v>58.659999999996899</c:v>
                </c:pt>
                <c:pt idx="5867">
                  <c:v>58.669999999996897</c:v>
                </c:pt>
                <c:pt idx="5868">
                  <c:v>58.679999999996895</c:v>
                </c:pt>
                <c:pt idx="5869">
                  <c:v>58.689999999996893</c:v>
                </c:pt>
                <c:pt idx="5870">
                  <c:v>58.699999999996891</c:v>
                </c:pt>
                <c:pt idx="5871">
                  <c:v>58.709999999996889</c:v>
                </c:pt>
                <c:pt idx="5872">
                  <c:v>58.719999999996887</c:v>
                </c:pt>
                <c:pt idx="5873">
                  <c:v>58.729999999996885</c:v>
                </c:pt>
                <c:pt idx="5874">
                  <c:v>58.739999999996883</c:v>
                </c:pt>
                <c:pt idx="5875">
                  <c:v>58.749999999996881</c:v>
                </c:pt>
                <c:pt idx="5876">
                  <c:v>58.759999999996879</c:v>
                </c:pt>
                <c:pt idx="5877">
                  <c:v>58.769999999996877</c:v>
                </c:pt>
                <c:pt idx="5878">
                  <c:v>58.779999999996875</c:v>
                </c:pt>
                <c:pt idx="5879">
                  <c:v>58.789999999996873</c:v>
                </c:pt>
                <c:pt idx="5880">
                  <c:v>58.799999999996871</c:v>
                </c:pt>
                <c:pt idx="5881">
                  <c:v>58.809999999996869</c:v>
                </c:pt>
                <c:pt idx="5882">
                  <c:v>58.819999999996867</c:v>
                </c:pt>
                <c:pt idx="5883">
                  <c:v>58.829999999996865</c:v>
                </c:pt>
                <c:pt idx="5884">
                  <c:v>58.839999999996863</c:v>
                </c:pt>
                <c:pt idx="5885">
                  <c:v>58.849999999996861</c:v>
                </c:pt>
                <c:pt idx="5886">
                  <c:v>58.859999999996859</c:v>
                </c:pt>
                <c:pt idx="5887">
                  <c:v>58.869999999996857</c:v>
                </c:pt>
                <c:pt idx="5888">
                  <c:v>58.879999999996855</c:v>
                </c:pt>
                <c:pt idx="5889">
                  <c:v>58.889999999996853</c:v>
                </c:pt>
                <c:pt idx="5890">
                  <c:v>58.899999999996851</c:v>
                </c:pt>
                <c:pt idx="5891">
                  <c:v>58.909999999996849</c:v>
                </c:pt>
                <c:pt idx="5892">
                  <c:v>58.919999999996847</c:v>
                </c:pt>
                <c:pt idx="5893">
                  <c:v>58.929999999996845</c:v>
                </c:pt>
                <c:pt idx="5894">
                  <c:v>58.939999999996843</c:v>
                </c:pt>
                <c:pt idx="5895">
                  <c:v>58.949999999996841</c:v>
                </c:pt>
                <c:pt idx="5896">
                  <c:v>58.959999999996839</c:v>
                </c:pt>
                <c:pt idx="5897">
                  <c:v>58.969999999996837</c:v>
                </c:pt>
                <c:pt idx="5898">
                  <c:v>58.979999999996835</c:v>
                </c:pt>
                <c:pt idx="5899">
                  <c:v>58.989999999996833</c:v>
                </c:pt>
                <c:pt idx="5900">
                  <c:v>58.999999999996831</c:v>
                </c:pt>
                <c:pt idx="5901">
                  <c:v>59.009999999996829</c:v>
                </c:pt>
                <c:pt idx="5902">
                  <c:v>59.019999999996827</c:v>
                </c:pt>
                <c:pt idx="5903">
                  <c:v>59.029999999996825</c:v>
                </c:pt>
                <c:pt idx="5904">
                  <c:v>59.039999999996823</c:v>
                </c:pt>
                <c:pt idx="5905">
                  <c:v>59.049999999996821</c:v>
                </c:pt>
                <c:pt idx="5906">
                  <c:v>59.059999999996819</c:v>
                </c:pt>
                <c:pt idx="5907">
                  <c:v>59.069999999996817</c:v>
                </c:pt>
                <c:pt idx="5908">
                  <c:v>59.079999999996815</c:v>
                </c:pt>
                <c:pt idx="5909">
                  <c:v>59.089999999996813</c:v>
                </c:pt>
                <c:pt idx="5910">
                  <c:v>59.099999999996811</c:v>
                </c:pt>
                <c:pt idx="5911">
                  <c:v>59.109999999996809</c:v>
                </c:pt>
                <c:pt idx="5912">
                  <c:v>59.119999999996807</c:v>
                </c:pt>
                <c:pt idx="5913">
                  <c:v>59.129999999996805</c:v>
                </c:pt>
                <c:pt idx="5914">
                  <c:v>59.139999999996803</c:v>
                </c:pt>
                <c:pt idx="5915">
                  <c:v>59.149999999996801</c:v>
                </c:pt>
                <c:pt idx="5916">
                  <c:v>59.159999999996799</c:v>
                </c:pt>
                <c:pt idx="5917">
                  <c:v>59.169999999996797</c:v>
                </c:pt>
                <c:pt idx="5918">
                  <c:v>59.179999999996795</c:v>
                </c:pt>
                <c:pt idx="5919">
                  <c:v>59.189999999996793</c:v>
                </c:pt>
                <c:pt idx="5920">
                  <c:v>59.199999999996791</c:v>
                </c:pt>
                <c:pt idx="5921">
                  <c:v>59.209999999996789</c:v>
                </c:pt>
                <c:pt idx="5922">
                  <c:v>59.219999999996787</c:v>
                </c:pt>
                <c:pt idx="5923">
                  <c:v>59.229999999996785</c:v>
                </c:pt>
                <c:pt idx="5924">
                  <c:v>59.239999999996783</c:v>
                </c:pt>
                <c:pt idx="5925">
                  <c:v>59.249999999996781</c:v>
                </c:pt>
                <c:pt idx="5926">
                  <c:v>59.259999999996779</c:v>
                </c:pt>
                <c:pt idx="5927">
                  <c:v>59.269999999996777</c:v>
                </c:pt>
                <c:pt idx="5928">
                  <c:v>59.279999999996775</c:v>
                </c:pt>
                <c:pt idx="5929">
                  <c:v>59.289999999996773</c:v>
                </c:pt>
                <c:pt idx="5930">
                  <c:v>59.299999999996771</c:v>
                </c:pt>
                <c:pt idx="5931">
                  <c:v>59.309999999996769</c:v>
                </c:pt>
                <c:pt idx="5932">
                  <c:v>59.319999999996767</c:v>
                </c:pt>
                <c:pt idx="5933">
                  <c:v>59.329999999996765</c:v>
                </c:pt>
                <c:pt idx="5934">
                  <c:v>59.339999999996763</c:v>
                </c:pt>
                <c:pt idx="5935">
                  <c:v>59.349999999996761</c:v>
                </c:pt>
                <c:pt idx="5936">
                  <c:v>59.359999999996759</c:v>
                </c:pt>
                <c:pt idx="5937">
                  <c:v>59.369999999996757</c:v>
                </c:pt>
                <c:pt idx="5938">
                  <c:v>59.379999999996755</c:v>
                </c:pt>
                <c:pt idx="5939">
                  <c:v>59.389999999996753</c:v>
                </c:pt>
                <c:pt idx="5940">
                  <c:v>59.399999999996751</c:v>
                </c:pt>
                <c:pt idx="5941">
                  <c:v>59.409999999996749</c:v>
                </c:pt>
                <c:pt idx="5942">
                  <c:v>59.419999999996747</c:v>
                </c:pt>
                <c:pt idx="5943">
                  <c:v>59.429999999996745</c:v>
                </c:pt>
                <c:pt idx="5944">
                  <c:v>59.439999999996743</c:v>
                </c:pt>
                <c:pt idx="5945">
                  <c:v>59.449999999996741</c:v>
                </c:pt>
                <c:pt idx="5946">
                  <c:v>59.459999999996739</c:v>
                </c:pt>
                <c:pt idx="5947">
                  <c:v>59.469999999996737</c:v>
                </c:pt>
                <c:pt idx="5948">
                  <c:v>59.479999999996735</c:v>
                </c:pt>
                <c:pt idx="5949">
                  <c:v>59.489999999996733</c:v>
                </c:pt>
                <c:pt idx="5950">
                  <c:v>59.499999999996732</c:v>
                </c:pt>
                <c:pt idx="5951">
                  <c:v>59.50999999999673</c:v>
                </c:pt>
                <c:pt idx="5952">
                  <c:v>59.519999999996728</c:v>
                </c:pt>
                <c:pt idx="5953">
                  <c:v>59.529999999996726</c:v>
                </c:pt>
                <c:pt idx="5954">
                  <c:v>59.539999999996724</c:v>
                </c:pt>
                <c:pt idx="5955">
                  <c:v>59.549999999996722</c:v>
                </c:pt>
                <c:pt idx="5956">
                  <c:v>59.55999999999672</c:v>
                </c:pt>
                <c:pt idx="5957">
                  <c:v>59.569999999996718</c:v>
                </c:pt>
                <c:pt idx="5958">
                  <c:v>59.579999999996716</c:v>
                </c:pt>
                <c:pt idx="5959">
                  <c:v>59.589999999996714</c:v>
                </c:pt>
                <c:pt idx="5960">
                  <c:v>59.599999999996712</c:v>
                </c:pt>
                <c:pt idx="5961">
                  <c:v>59.60999999999671</c:v>
                </c:pt>
                <c:pt idx="5962">
                  <c:v>59.619999999996708</c:v>
                </c:pt>
                <c:pt idx="5963">
                  <c:v>59.629999999996706</c:v>
                </c:pt>
                <c:pt idx="5964">
                  <c:v>59.639999999996704</c:v>
                </c:pt>
                <c:pt idx="5965">
                  <c:v>59.649999999996702</c:v>
                </c:pt>
                <c:pt idx="5966">
                  <c:v>59.6599999999967</c:v>
                </c:pt>
                <c:pt idx="5967">
                  <c:v>59.669999999996698</c:v>
                </c:pt>
                <c:pt idx="5968">
                  <c:v>59.679999999996696</c:v>
                </c:pt>
                <c:pt idx="5969">
                  <c:v>59.689999999996694</c:v>
                </c:pt>
                <c:pt idx="5970">
                  <c:v>59.699999999996692</c:v>
                </c:pt>
                <c:pt idx="5971">
                  <c:v>59.70999999999669</c:v>
                </c:pt>
                <c:pt idx="5972">
                  <c:v>59.719999999996688</c:v>
                </c:pt>
                <c:pt idx="5973">
                  <c:v>59.729999999996686</c:v>
                </c:pt>
                <c:pt idx="5974">
                  <c:v>59.739999999996684</c:v>
                </c:pt>
                <c:pt idx="5975">
                  <c:v>59.749999999996682</c:v>
                </c:pt>
                <c:pt idx="5976">
                  <c:v>59.75999999999668</c:v>
                </c:pt>
                <c:pt idx="5977">
                  <c:v>59.769999999996678</c:v>
                </c:pt>
                <c:pt idx="5978">
                  <c:v>59.779999999996676</c:v>
                </c:pt>
                <c:pt idx="5979">
                  <c:v>59.789999999996674</c:v>
                </c:pt>
                <c:pt idx="5980">
                  <c:v>59.799999999996672</c:v>
                </c:pt>
                <c:pt idx="5981">
                  <c:v>59.80999999999667</c:v>
                </c:pt>
                <c:pt idx="5982">
                  <c:v>59.819999999996668</c:v>
                </c:pt>
                <c:pt idx="5983">
                  <c:v>59.829999999996666</c:v>
                </c:pt>
                <c:pt idx="5984">
                  <c:v>59.839999999996664</c:v>
                </c:pt>
                <c:pt idx="5985">
                  <c:v>59.849999999996662</c:v>
                </c:pt>
                <c:pt idx="5986">
                  <c:v>59.85999999999666</c:v>
                </c:pt>
                <c:pt idx="5987">
                  <c:v>59.869999999996658</c:v>
                </c:pt>
                <c:pt idx="5988">
                  <c:v>59.879999999996656</c:v>
                </c:pt>
                <c:pt idx="5989">
                  <c:v>59.889999999996654</c:v>
                </c:pt>
                <c:pt idx="5990">
                  <c:v>59.899999999996652</c:v>
                </c:pt>
                <c:pt idx="5991">
                  <c:v>59.90999999999665</c:v>
                </c:pt>
                <c:pt idx="5992">
                  <c:v>59.919999999996648</c:v>
                </c:pt>
                <c:pt idx="5993">
                  <c:v>59.929999999996646</c:v>
                </c:pt>
                <c:pt idx="5994">
                  <c:v>59.939999999996644</c:v>
                </c:pt>
                <c:pt idx="5995">
                  <c:v>59.949999999996642</c:v>
                </c:pt>
                <c:pt idx="5996">
                  <c:v>59.95999999999664</c:v>
                </c:pt>
                <c:pt idx="5997">
                  <c:v>59.969999999996638</c:v>
                </c:pt>
                <c:pt idx="5998">
                  <c:v>59.979999999996636</c:v>
                </c:pt>
                <c:pt idx="5999">
                  <c:v>59.989999999996634</c:v>
                </c:pt>
                <c:pt idx="6000">
                  <c:v>59.999999999996632</c:v>
                </c:pt>
                <c:pt idx="6001">
                  <c:v>60.00999999999663</c:v>
                </c:pt>
                <c:pt idx="6002">
                  <c:v>60.019999999996628</c:v>
                </c:pt>
                <c:pt idx="6003">
                  <c:v>60.029999999996626</c:v>
                </c:pt>
                <c:pt idx="6004">
                  <c:v>60.039999999996624</c:v>
                </c:pt>
                <c:pt idx="6005">
                  <c:v>60.049999999996622</c:v>
                </c:pt>
                <c:pt idx="6006">
                  <c:v>60.05999999999662</c:v>
                </c:pt>
                <c:pt idx="6007">
                  <c:v>60.069999999996618</c:v>
                </c:pt>
                <c:pt idx="6008">
                  <c:v>60.079999999996616</c:v>
                </c:pt>
                <c:pt idx="6009">
                  <c:v>60.089999999996614</c:v>
                </c:pt>
                <c:pt idx="6010">
                  <c:v>60.099999999996612</c:v>
                </c:pt>
                <c:pt idx="6011">
                  <c:v>60.10999999999661</c:v>
                </c:pt>
                <c:pt idx="6012">
                  <c:v>60.119999999996608</c:v>
                </c:pt>
                <c:pt idx="6013">
                  <c:v>60.129999999996606</c:v>
                </c:pt>
                <c:pt idx="6014">
                  <c:v>60.139999999996604</c:v>
                </c:pt>
                <c:pt idx="6015">
                  <c:v>60.149999999996602</c:v>
                </c:pt>
                <c:pt idx="6016">
                  <c:v>60.1599999999966</c:v>
                </c:pt>
                <c:pt idx="6017">
                  <c:v>60.169999999996598</c:v>
                </c:pt>
                <c:pt idx="6018">
                  <c:v>60.179999999996596</c:v>
                </c:pt>
                <c:pt idx="6019">
                  <c:v>60.189999999996594</c:v>
                </c:pt>
                <c:pt idx="6020">
                  <c:v>60.199999999996592</c:v>
                </c:pt>
                <c:pt idx="6021">
                  <c:v>60.20999999999659</c:v>
                </c:pt>
                <c:pt idx="6022">
                  <c:v>60.219999999996588</c:v>
                </c:pt>
                <c:pt idx="6023">
                  <c:v>60.229999999996586</c:v>
                </c:pt>
                <c:pt idx="6024">
                  <c:v>60.239999999996584</c:v>
                </c:pt>
                <c:pt idx="6025">
                  <c:v>60.249999999996582</c:v>
                </c:pt>
                <c:pt idx="6026">
                  <c:v>60.25999999999658</c:v>
                </c:pt>
                <c:pt idx="6027">
                  <c:v>60.269999999996578</c:v>
                </c:pt>
                <c:pt idx="6028">
                  <c:v>60.279999999996576</c:v>
                </c:pt>
                <c:pt idx="6029">
                  <c:v>60.289999999996574</c:v>
                </c:pt>
                <c:pt idx="6030">
                  <c:v>60.299999999996572</c:v>
                </c:pt>
                <c:pt idx="6031">
                  <c:v>60.30999999999657</c:v>
                </c:pt>
                <c:pt idx="6032">
                  <c:v>60.319999999996568</c:v>
                </c:pt>
                <c:pt idx="6033">
                  <c:v>60.329999999996566</c:v>
                </c:pt>
                <c:pt idx="6034">
                  <c:v>60.339999999996564</c:v>
                </c:pt>
                <c:pt idx="6035">
                  <c:v>60.349999999996562</c:v>
                </c:pt>
                <c:pt idx="6036">
                  <c:v>60.35999999999656</c:v>
                </c:pt>
                <c:pt idx="6037">
                  <c:v>60.369999999996558</c:v>
                </c:pt>
                <c:pt idx="6038">
                  <c:v>60.379999999996556</c:v>
                </c:pt>
                <c:pt idx="6039">
                  <c:v>60.389999999996554</c:v>
                </c:pt>
                <c:pt idx="6040">
                  <c:v>60.399999999996552</c:v>
                </c:pt>
                <c:pt idx="6041">
                  <c:v>60.40999999999655</c:v>
                </c:pt>
                <c:pt idx="6042">
                  <c:v>60.419999999996548</c:v>
                </c:pt>
                <c:pt idx="6043">
                  <c:v>60.429999999996546</c:v>
                </c:pt>
                <c:pt idx="6044">
                  <c:v>60.439999999996544</c:v>
                </c:pt>
                <c:pt idx="6045">
                  <c:v>60.449999999996542</c:v>
                </c:pt>
                <c:pt idx="6046">
                  <c:v>60.459999999996541</c:v>
                </c:pt>
                <c:pt idx="6047">
                  <c:v>60.469999999996539</c:v>
                </c:pt>
                <c:pt idx="6048">
                  <c:v>60.479999999996537</c:v>
                </c:pt>
                <c:pt idx="6049">
                  <c:v>60.489999999996535</c:v>
                </c:pt>
                <c:pt idx="6050">
                  <c:v>60.499999999996533</c:v>
                </c:pt>
                <c:pt idx="6051">
                  <c:v>60.509999999996531</c:v>
                </c:pt>
                <c:pt idx="6052">
                  <c:v>60.519999999996529</c:v>
                </c:pt>
                <c:pt idx="6053">
                  <c:v>60.529999999996527</c:v>
                </c:pt>
                <c:pt idx="6054">
                  <c:v>60.539999999996525</c:v>
                </c:pt>
                <c:pt idx="6055">
                  <c:v>60.549999999996523</c:v>
                </c:pt>
                <c:pt idx="6056">
                  <c:v>60.559999999996521</c:v>
                </c:pt>
                <c:pt idx="6057">
                  <c:v>60.569999999996519</c:v>
                </c:pt>
                <c:pt idx="6058">
                  <c:v>60.579999999996517</c:v>
                </c:pt>
                <c:pt idx="6059">
                  <c:v>60.589999999996515</c:v>
                </c:pt>
                <c:pt idx="6060">
                  <c:v>60.599999999996513</c:v>
                </c:pt>
                <c:pt idx="6061">
                  <c:v>60.609999999996511</c:v>
                </c:pt>
                <c:pt idx="6062">
                  <c:v>60.619999999996509</c:v>
                </c:pt>
                <c:pt idx="6063">
                  <c:v>60.629999999996507</c:v>
                </c:pt>
                <c:pt idx="6064">
                  <c:v>60.639999999996505</c:v>
                </c:pt>
                <c:pt idx="6065">
                  <c:v>60.649999999996503</c:v>
                </c:pt>
                <c:pt idx="6066">
                  <c:v>60.659999999996501</c:v>
                </c:pt>
                <c:pt idx="6067">
                  <c:v>60.669999999996499</c:v>
                </c:pt>
                <c:pt idx="6068">
                  <c:v>60.679999999996497</c:v>
                </c:pt>
                <c:pt idx="6069">
                  <c:v>60.689999999996495</c:v>
                </c:pt>
                <c:pt idx="6070">
                  <c:v>60.699999999996493</c:v>
                </c:pt>
                <c:pt idx="6071">
                  <c:v>60.709999999996491</c:v>
                </c:pt>
                <c:pt idx="6072">
                  <c:v>60.719999999996489</c:v>
                </c:pt>
                <c:pt idx="6073">
                  <c:v>60.729999999996487</c:v>
                </c:pt>
                <c:pt idx="6074">
                  <c:v>60.739999999996485</c:v>
                </c:pt>
                <c:pt idx="6075">
                  <c:v>60.749999999996483</c:v>
                </c:pt>
                <c:pt idx="6076">
                  <c:v>60.759999999996481</c:v>
                </c:pt>
                <c:pt idx="6077">
                  <c:v>60.769999999996479</c:v>
                </c:pt>
                <c:pt idx="6078">
                  <c:v>60.779999999996477</c:v>
                </c:pt>
                <c:pt idx="6079">
                  <c:v>60.789999999996475</c:v>
                </c:pt>
                <c:pt idx="6080">
                  <c:v>60.799999999996473</c:v>
                </c:pt>
                <c:pt idx="6081">
                  <c:v>60.809999999996471</c:v>
                </c:pt>
                <c:pt idx="6082">
                  <c:v>60.819999999996469</c:v>
                </c:pt>
                <c:pt idx="6083">
                  <c:v>60.829999999996467</c:v>
                </c:pt>
                <c:pt idx="6084">
                  <c:v>60.839999999996465</c:v>
                </c:pt>
                <c:pt idx="6085">
                  <c:v>60.849999999996463</c:v>
                </c:pt>
                <c:pt idx="6086">
                  <c:v>60.859999999996461</c:v>
                </c:pt>
                <c:pt idx="6087">
                  <c:v>60.869999999996459</c:v>
                </c:pt>
                <c:pt idx="6088">
                  <c:v>60.879999999996457</c:v>
                </c:pt>
                <c:pt idx="6089">
                  <c:v>60.889999999996455</c:v>
                </c:pt>
                <c:pt idx="6090">
                  <c:v>60.899999999996453</c:v>
                </c:pt>
                <c:pt idx="6091">
                  <c:v>60.909999999996451</c:v>
                </c:pt>
                <c:pt idx="6092">
                  <c:v>60.919999999996449</c:v>
                </c:pt>
                <c:pt idx="6093">
                  <c:v>60.929999999996447</c:v>
                </c:pt>
                <c:pt idx="6094">
                  <c:v>60.939999999996445</c:v>
                </c:pt>
                <c:pt idx="6095">
                  <c:v>60.949999999996443</c:v>
                </c:pt>
                <c:pt idx="6096">
                  <c:v>60.959999999996441</c:v>
                </c:pt>
                <c:pt idx="6097">
                  <c:v>60.969999999996439</c:v>
                </c:pt>
                <c:pt idx="6098">
                  <c:v>60.979999999996437</c:v>
                </c:pt>
                <c:pt idx="6099">
                  <c:v>60.989999999996435</c:v>
                </c:pt>
                <c:pt idx="6100">
                  <c:v>60.999999999996433</c:v>
                </c:pt>
                <c:pt idx="6101">
                  <c:v>61.009999999996431</c:v>
                </c:pt>
                <c:pt idx="6102">
                  <c:v>61.019999999996429</c:v>
                </c:pt>
                <c:pt idx="6103">
                  <c:v>61.029999999996427</c:v>
                </c:pt>
                <c:pt idx="6104">
                  <c:v>61.039999999996425</c:v>
                </c:pt>
                <c:pt idx="6105">
                  <c:v>61.049999999996423</c:v>
                </c:pt>
                <c:pt idx="6106">
                  <c:v>61.059999999996421</c:v>
                </c:pt>
                <c:pt idx="6107">
                  <c:v>61.069999999996419</c:v>
                </c:pt>
                <c:pt idx="6108">
                  <c:v>61.079999999996417</c:v>
                </c:pt>
                <c:pt idx="6109">
                  <c:v>61.089999999996415</c:v>
                </c:pt>
                <c:pt idx="6110">
                  <c:v>61.099999999996413</c:v>
                </c:pt>
                <c:pt idx="6111">
                  <c:v>61.109999999996411</c:v>
                </c:pt>
                <c:pt idx="6112">
                  <c:v>61.119999999996409</c:v>
                </c:pt>
                <c:pt idx="6113">
                  <c:v>61.129999999996407</c:v>
                </c:pt>
                <c:pt idx="6114">
                  <c:v>61.139999999996405</c:v>
                </c:pt>
                <c:pt idx="6115">
                  <c:v>61.149999999996403</c:v>
                </c:pt>
                <c:pt idx="6116">
                  <c:v>61.159999999996401</c:v>
                </c:pt>
                <c:pt idx="6117">
                  <c:v>61.169999999996399</c:v>
                </c:pt>
                <c:pt idx="6118">
                  <c:v>61.179999999996397</c:v>
                </c:pt>
                <c:pt idx="6119">
                  <c:v>61.189999999996395</c:v>
                </c:pt>
                <c:pt idx="6120">
                  <c:v>61.199999999996393</c:v>
                </c:pt>
                <c:pt idx="6121">
                  <c:v>61.209999999996391</c:v>
                </c:pt>
                <c:pt idx="6122">
                  <c:v>61.219999999996389</c:v>
                </c:pt>
                <c:pt idx="6123">
                  <c:v>61.229999999996387</c:v>
                </c:pt>
                <c:pt idx="6124">
                  <c:v>61.239999999996385</c:v>
                </c:pt>
                <c:pt idx="6125">
                  <c:v>61.249999999996383</c:v>
                </c:pt>
                <c:pt idx="6126">
                  <c:v>61.259999999996381</c:v>
                </c:pt>
                <c:pt idx="6127">
                  <c:v>61.269999999996379</c:v>
                </c:pt>
                <c:pt idx="6128">
                  <c:v>61.279999999996377</c:v>
                </c:pt>
                <c:pt idx="6129">
                  <c:v>61.289999999996375</c:v>
                </c:pt>
                <c:pt idx="6130">
                  <c:v>61.299999999996373</c:v>
                </c:pt>
                <c:pt idx="6131">
                  <c:v>61.309999999996371</c:v>
                </c:pt>
                <c:pt idx="6132">
                  <c:v>61.319999999996369</c:v>
                </c:pt>
                <c:pt idx="6133">
                  <c:v>61.329999999996367</c:v>
                </c:pt>
                <c:pt idx="6134">
                  <c:v>61.339999999996365</c:v>
                </c:pt>
                <c:pt idx="6135">
                  <c:v>61.349999999996363</c:v>
                </c:pt>
                <c:pt idx="6136">
                  <c:v>61.359999999996361</c:v>
                </c:pt>
                <c:pt idx="6137">
                  <c:v>61.369999999996359</c:v>
                </c:pt>
                <c:pt idx="6138">
                  <c:v>61.379999999996357</c:v>
                </c:pt>
                <c:pt idx="6139">
                  <c:v>61.389999999996355</c:v>
                </c:pt>
                <c:pt idx="6140">
                  <c:v>61.399999999996353</c:v>
                </c:pt>
                <c:pt idx="6141">
                  <c:v>61.409999999996352</c:v>
                </c:pt>
                <c:pt idx="6142">
                  <c:v>61.41999999999635</c:v>
                </c:pt>
                <c:pt idx="6143">
                  <c:v>61.429999999996348</c:v>
                </c:pt>
                <c:pt idx="6144">
                  <c:v>61.439999999996346</c:v>
                </c:pt>
                <c:pt idx="6145">
                  <c:v>61.449999999996344</c:v>
                </c:pt>
                <c:pt idx="6146">
                  <c:v>61.459999999996342</c:v>
                </c:pt>
                <c:pt idx="6147">
                  <c:v>61.46999999999634</c:v>
                </c:pt>
                <c:pt idx="6148">
                  <c:v>61.479999999996338</c:v>
                </c:pt>
                <c:pt idx="6149">
                  <c:v>61.489999999996336</c:v>
                </c:pt>
                <c:pt idx="6150">
                  <c:v>61.499999999996334</c:v>
                </c:pt>
                <c:pt idx="6151">
                  <c:v>61.509999999996332</c:v>
                </c:pt>
                <c:pt idx="6152">
                  <c:v>61.51999999999633</c:v>
                </c:pt>
                <c:pt idx="6153">
                  <c:v>61.529999999996328</c:v>
                </c:pt>
                <c:pt idx="6154">
                  <c:v>61.539999999996326</c:v>
                </c:pt>
                <c:pt idx="6155">
                  <c:v>61.549999999996324</c:v>
                </c:pt>
                <c:pt idx="6156">
                  <c:v>61.559999999996322</c:v>
                </c:pt>
                <c:pt idx="6157">
                  <c:v>61.56999999999632</c:v>
                </c:pt>
                <c:pt idx="6158">
                  <c:v>61.579999999996318</c:v>
                </c:pt>
                <c:pt idx="6159">
                  <c:v>61.589999999996316</c:v>
                </c:pt>
                <c:pt idx="6160">
                  <c:v>61.599999999996314</c:v>
                </c:pt>
                <c:pt idx="6161">
                  <c:v>61.609999999996312</c:v>
                </c:pt>
                <c:pt idx="6162">
                  <c:v>61.61999999999631</c:v>
                </c:pt>
                <c:pt idx="6163">
                  <c:v>61.629999999996308</c:v>
                </c:pt>
                <c:pt idx="6164">
                  <c:v>61.639999999996306</c:v>
                </c:pt>
                <c:pt idx="6165">
                  <c:v>61.649999999996304</c:v>
                </c:pt>
                <c:pt idx="6166">
                  <c:v>61.659999999996302</c:v>
                </c:pt>
                <c:pt idx="6167">
                  <c:v>61.6699999999963</c:v>
                </c:pt>
                <c:pt idx="6168">
                  <c:v>61.679999999996298</c:v>
                </c:pt>
                <c:pt idx="6169">
                  <c:v>61.689999999996296</c:v>
                </c:pt>
                <c:pt idx="6170">
                  <c:v>61.699999999996294</c:v>
                </c:pt>
                <c:pt idx="6171">
                  <c:v>61.709999999996292</c:v>
                </c:pt>
                <c:pt idx="6172">
                  <c:v>61.71999999999629</c:v>
                </c:pt>
                <c:pt idx="6173">
                  <c:v>61.729999999996288</c:v>
                </c:pt>
                <c:pt idx="6174">
                  <c:v>61.739999999996286</c:v>
                </c:pt>
                <c:pt idx="6175">
                  <c:v>61.749999999996284</c:v>
                </c:pt>
                <c:pt idx="6176">
                  <c:v>61.759999999996282</c:v>
                </c:pt>
                <c:pt idx="6177">
                  <c:v>61.76999999999628</c:v>
                </c:pt>
                <c:pt idx="6178">
                  <c:v>61.779999999996278</c:v>
                </c:pt>
                <c:pt idx="6179">
                  <c:v>61.789999999996276</c:v>
                </c:pt>
                <c:pt idx="6180">
                  <c:v>61.799999999996274</c:v>
                </c:pt>
                <c:pt idx="6181">
                  <c:v>61.809999999996272</c:v>
                </c:pt>
                <c:pt idx="6182">
                  <c:v>61.81999999999627</c:v>
                </c:pt>
                <c:pt idx="6183">
                  <c:v>61.829999999996268</c:v>
                </c:pt>
                <c:pt idx="6184">
                  <c:v>61.839999999996266</c:v>
                </c:pt>
                <c:pt idx="6185">
                  <c:v>61.849999999996264</c:v>
                </c:pt>
                <c:pt idx="6186">
                  <c:v>61.859999999996262</c:v>
                </c:pt>
                <c:pt idx="6187">
                  <c:v>61.86999999999626</c:v>
                </c:pt>
                <c:pt idx="6188">
                  <c:v>61.879999999996258</c:v>
                </c:pt>
                <c:pt idx="6189">
                  <c:v>61.889999999996256</c:v>
                </c:pt>
                <c:pt idx="6190">
                  <c:v>61.899999999996254</c:v>
                </c:pt>
                <c:pt idx="6191">
                  <c:v>61.909999999996252</c:v>
                </c:pt>
                <c:pt idx="6192">
                  <c:v>61.91999999999625</c:v>
                </c:pt>
                <c:pt idx="6193">
                  <c:v>61.929999999996248</c:v>
                </c:pt>
                <c:pt idx="6194">
                  <c:v>61.939999999996246</c:v>
                </c:pt>
                <c:pt idx="6195">
                  <c:v>61.949999999996244</c:v>
                </c:pt>
                <c:pt idx="6196">
                  <c:v>61.959999999996242</c:v>
                </c:pt>
                <c:pt idx="6197">
                  <c:v>61.96999999999624</c:v>
                </c:pt>
                <c:pt idx="6198">
                  <c:v>61.979999999996238</c:v>
                </c:pt>
                <c:pt idx="6199">
                  <c:v>61.989999999996236</c:v>
                </c:pt>
                <c:pt idx="6200">
                  <c:v>61.999999999996234</c:v>
                </c:pt>
                <c:pt idx="6201">
                  <c:v>62.009999999996232</c:v>
                </c:pt>
                <c:pt idx="6202">
                  <c:v>62.01999999999623</c:v>
                </c:pt>
                <c:pt idx="6203">
                  <c:v>62.029999999996228</c:v>
                </c:pt>
                <c:pt idx="6204">
                  <c:v>62.039999999996226</c:v>
                </c:pt>
                <c:pt idx="6205">
                  <c:v>62.049999999996224</c:v>
                </c:pt>
                <c:pt idx="6206">
                  <c:v>62.059999999996222</c:v>
                </c:pt>
                <c:pt idx="6207">
                  <c:v>62.06999999999622</c:v>
                </c:pt>
                <c:pt idx="6208">
                  <c:v>62.079999999996218</c:v>
                </c:pt>
                <c:pt idx="6209">
                  <c:v>62.089999999996216</c:v>
                </c:pt>
                <c:pt idx="6210">
                  <c:v>62.099999999996214</c:v>
                </c:pt>
                <c:pt idx="6211">
                  <c:v>62.109999999996212</c:v>
                </c:pt>
                <c:pt idx="6212">
                  <c:v>62.11999999999621</c:v>
                </c:pt>
                <c:pt idx="6213">
                  <c:v>62.129999999996208</c:v>
                </c:pt>
                <c:pt idx="6214">
                  <c:v>62.139999999996206</c:v>
                </c:pt>
                <c:pt idx="6215">
                  <c:v>62.149999999996204</c:v>
                </c:pt>
                <c:pt idx="6216">
                  <c:v>62.159999999996202</c:v>
                </c:pt>
                <c:pt idx="6217">
                  <c:v>62.1699999999962</c:v>
                </c:pt>
                <c:pt idx="6218">
                  <c:v>62.179999999996198</c:v>
                </c:pt>
                <c:pt idx="6219">
                  <c:v>62.189999999996196</c:v>
                </c:pt>
                <c:pt idx="6220">
                  <c:v>62.199999999996194</c:v>
                </c:pt>
                <c:pt idx="6221">
                  <c:v>62.209999999996192</c:v>
                </c:pt>
                <c:pt idx="6222">
                  <c:v>62.21999999999619</c:v>
                </c:pt>
                <c:pt idx="6223">
                  <c:v>62.229999999996188</c:v>
                </c:pt>
                <c:pt idx="6224">
                  <c:v>62.239999999996186</c:v>
                </c:pt>
                <c:pt idx="6225">
                  <c:v>62.249999999996184</c:v>
                </c:pt>
                <c:pt idx="6226">
                  <c:v>62.259999999996182</c:v>
                </c:pt>
                <c:pt idx="6227">
                  <c:v>62.26999999999618</c:v>
                </c:pt>
                <c:pt idx="6228">
                  <c:v>62.279999999996178</c:v>
                </c:pt>
                <c:pt idx="6229">
                  <c:v>62.289999999996176</c:v>
                </c:pt>
                <c:pt idx="6230">
                  <c:v>62.299999999996174</c:v>
                </c:pt>
                <c:pt idx="6231">
                  <c:v>62.309999999996172</c:v>
                </c:pt>
                <c:pt idx="6232">
                  <c:v>62.31999999999617</c:v>
                </c:pt>
                <c:pt idx="6233">
                  <c:v>62.329999999996168</c:v>
                </c:pt>
                <c:pt idx="6234">
                  <c:v>62.339999999996166</c:v>
                </c:pt>
                <c:pt idx="6235">
                  <c:v>62.349999999996164</c:v>
                </c:pt>
                <c:pt idx="6236">
                  <c:v>62.359999999996163</c:v>
                </c:pt>
                <c:pt idx="6237">
                  <c:v>62.369999999996161</c:v>
                </c:pt>
                <c:pt idx="6238">
                  <c:v>62.379999999996159</c:v>
                </c:pt>
                <c:pt idx="6239">
                  <c:v>62.389999999996157</c:v>
                </c:pt>
                <c:pt idx="6240">
                  <c:v>62.399999999996155</c:v>
                </c:pt>
                <c:pt idx="6241">
                  <c:v>62.409999999996153</c:v>
                </c:pt>
                <c:pt idx="6242">
                  <c:v>62.419999999996151</c:v>
                </c:pt>
                <c:pt idx="6243">
                  <c:v>62.429999999996149</c:v>
                </c:pt>
                <c:pt idx="6244">
                  <c:v>62.439999999996147</c:v>
                </c:pt>
                <c:pt idx="6245">
                  <c:v>62.449999999996145</c:v>
                </c:pt>
                <c:pt idx="6246">
                  <c:v>62.459999999996143</c:v>
                </c:pt>
                <c:pt idx="6247">
                  <c:v>62.469999999996141</c:v>
                </c:pt>
                <c:pt idx="6248">
                  <c:v>62.479999999996139</c:v>
                </c:pt>
                <c:pt idx="6249">
                  <c:v>62.489999999996137</c:v>
                </c:pt>
                <c:pt idx="6250">
                  <c:v>62.499999999996135</c:v>
                </c:pt>
                <c:pt idx="6251">
                  <c:v>62.509999999996133</c:v>
                </c:pt>
                <c:pt idx="6252">
                  <c:v>62.519999999996131</c:v>
                </c:pt>
                <c:pt idx="6253">
                  <c:v>62.529999999996129</c:v>
                </c:pt>
                <c:pt idx="6254">
                  <c:v>62.539999999996127</c:v>
                </c:pt>
                <c:pt idx="6255">
                  <c:v>62.549999999996125</c:v>
                </c:pt>
                <c:pt idx="6256">
                  <c:v>62.559999999996123</c:v>
                </c:pt>
                <c:pt idx="6257">
                  <c:v>62.569999999996121</c:v>
                </c:pt>
                <c:pt idx="6258">
                  <c:v>62.579999999996119</c:v>
                </c:pt>
                <c:pt idx="6259">
                  <c:v>62.589999999996117</c:v>
                </c:pt>
                <c:pt idx="6260">
                  <c:v>62.599999999996115</c:v>
                </c:pt>
                <c:pt idx="6261">
                  <c:v>62.609999999996113</c:v>
                </c:pt>
                <c:pt idx="6262">
                  <c:v>62.619999999996111</c:v>
                </c:pt>
                <c:pt idx="6263">
                  <c:v>62.629999999996109</c:v>
                </c:pt>
                <c:pt idx="6264">
                  <c:v>62.639999999996107</c:v>
                </c:pt>
                <c:pt idx="6265">
                  <c:v>62.649999999996105</c:v>
                </c:pt>
                <c:pt idx="6266">
                  <c:v>62.659999999996103</c:v>
                </c:pt>
                <c:pt idx="6267">
                  <c:v>62.669999999996101</c:v>
                </c:pt>
                <c:pt idx="6268">
                  <c:v>62.679999999996099</c:v>
                </c:pt>
                <c:pt idx="6269">
                  <c:v>62.689999999996097</c:v>
                </c:pt>
                <c:pt idx="6270">
                  <c:v>62.699999999996095</c:v>
                </c:pt>
                <c:pt idx="6271">
                  <c:v>62.709999999996093</c:v>
                </c:pt>
                <c:pt idx="6272">
                  <c:v>62.719999999996091</c:v>
                </c:pt>
                <c:pt idx="6273">
                  <c:v>62.729999999996089</c:v>
                </c:pt>
                <c:pt idx="6274">
                  <c:v>62.739999999996087</c:v>
                </c:pt>
                <c:pt idx="6275">
                  <c:v>62.749999999996085</c:v>
                </c:pt>
                <c:pt idx="6276">
                  <c:v>62.759999999996083</c:v>
                </c:pt>
                <c:pt idx="6277">
                  <c:v>62.769999999996081</c:v>
                </c:pt>
                <c:pt idx="6278">
                  <c:v>62.779999999996079</c:v>
                </c:pt>
                <c:pt idx="6279">
                  <c:v>62.789999999996077</c:v>
                </c:pt>
                <c:pt idx="6280">
                  <c:v>62.799999999996075</c:v>
                </c:pt>
                <c:pt idx="6281">
                  <c:v>62.809999999996073</c:v>
                </c:pt>
                <c:pt idx="6282">
                  <c:v>62.819999999996071</c:v>
                </c:pt>
                <c:pt idx="6283">
                  <c:v>62.829999999996069</c:v>
                </c:pt>
                <c:pt idx="6284">
                  <c:v>62.839999999996067</c:v>
                </c:pt>
                <c:pt idx="6285">
                  <c:v>62.849999999996065</c:v>
                </c:pt>
                <c:pt idx="6286">
                  <c:v>62.859999999996063</c:v>
                </c:pt>
                <c:pt idx="6287">
                  <c:v>62.869999999996061</c:v>
                </c:pt>
                <c:pt idx="6288">
                  <c:v>62.879999999996059</c:v>
                </c:pt>
                <c:pt idx="6289">
                  <c:v>62.889999999996057</c:v>
                </c:pt>
                <c:pt idx="6290">
                  <c:v>62.899999999996055</c:v>
                </c:pt>
                <c:pt idx="6291">
                  <c:v>62.909999999996053</c:v>
                </c:pt>
                <c:pt idx="6292">
                  <c:v>62.919999999996051</c:v>
                </c:pt>
                <c:pt idx="6293">
                  <c:v>62.929999999996049</c:v>
                </c:pt>
                <c:pt idx="6294">
                  <c:v>62.939999999996047</c:v>
                </c:pt>
                <c:pt idx="6295">
                  <c:v>62.949999999996045</c:v>
                </c:pt>
                <c:pt idx="6296">
                  <c:v>62.959999999996043</c:v>
                </c:pt>
                <c:pt idx="6297">
                  <c:v>62.969999999996041</c:v>
                </c:pt>
                <c:pt idx="6298">
                  <c:v>62.979999999996039</c:v>
                </c:pt>
                <c:pt idx="6299">
                  <c:v>62.989999999996037</c:v>
                </c:pt>
                <c:pt idx="6300">
                  <c:v>62.999999999996035</c:v>
                </c:pt>
                <c:pt idx="6301">
                  <c:v>63.009999999996033</c:v>
                </c:pt>
                <c:pt idx="6302">
                  <c:v>63.019999999996031</c:v>
                </c:pt>
                <c:pt idx="6303">
                  <c:v>63.029999999996029</c:v>
                </c:pt>
                <c:pt idx="6304">
                  <c:v>63.039999999996027</c:v>
                </c:pt>
                <c:pt idx="6305">
                  <c:v>63.049999999996025</c:v>
                </c:pt>
                <c:pt idx="6306">
                  <c:v>63.059999999996023</c:v>
                </c:pt>
                <c:pt idx="6307">
                  <c:v>63.069999999996021</c:v>
                </c:pt>
                <c:pt idx="6308">
                  <c:v>63.079999999996019</c:v>
                </c:pt>
                <c:pt idx="6309">
                  <c:v>63.089999999996017</c:v>
                </c:pt>
                <c:pt idx="6310">
                  <c:v>63.099999999996015</c:v>
                </c:pt>
                <c:pt idx="6311">
                  <c:v>63.109999999996013</c:v>
                </c:pt>
                <c:pt idx="6312">
                  <c:v>63.119999999996011</c:v>
                </c:pt>
                <c:pt idx="6313">
                  <c:v>63.129999999996009</c:v>
                </c:pt>
                <c:pt idx="6314">
                  <c:v>63.139999999996007</c:v>
                </c:pt>
                <c:pt idx="6315">
                  <c:v>63.149999999996005</c:v>
                </c:pt>
                <c:pt idx="6316">
                  <c:v>63.159999999996003</c:v>
                </c:pt>
                <c:pt idx="6317">
                  <c:v>63.169999999996001</c:v>
                </c:pt>
                <c:pt idx="6318">
                  <c:v>63.179999999995999</c:v>
                </c:pt>
                <c:pt idx="6319">
                  <c:v>63.189999999995997</c:v>
                </c:pt>
                <c:pt idx="6320">
                  <c:v>63.199999999995995</c:v>
                </c:pt>
                <c:pt idx="6321">
                  <c:v>63.209999999995993</c:v>
                </c:pt>
                <c:pt idx="6322">
                  <c:v>63.219999999995991</c:v>
                </c:pt>
                <c:pt idx="6323">
                  <c:v>63.229999999995989</c:v>
                </c:pt>
                <c:pt idx="6324">
                  <c:v>63.239999999995987</c:v>
                </c:pt>
                <c:pt idx="6325">
                  <c:v>63.249999999995985</c:v>
                </c:pt>
                <c:pt idx="6326">
                  <c:v>63.259999999995983</c:v>
                </c:pt>
                <c:pt idx="6327">
                  <c:v>63.269999999995981</c:v>
                </c:pt>
                <c:pt idx="6328">
                  <c:v>63.279999999995979</c:v>
                </c:pt>
                <c:pt idx="6329">
                  <c:v>63.289999999995977</c:v>
                </c:pt>
                <c:pt idx="6330">
                  <c:v>63.299999999995975</c:v>
                </c:pt>
                <c:pt idx="6331">
                  <c:v>63.309999999995973</c:v>
                </c:pt>
                <c:pt idx="6332">
                  <c:v>63.319999999995972</c:v>
                </c:pt>
                <c:pt idx="6333">
                  <c:v>63.32999999999597</c:v>
                </c:pt>
                <c:pt idx="6334">
                  <c:v>63.339999999995968</c:v>
                </c:pt>
                <c:pt idx="6335">
                  <c:v>63.349999999995966</c:v>
                </c:pt>
                <c:pt idx="6336">
                  <c:v>63.359999999995964</c:v>
                </c:pt>
                <c:pt idx="6337">
                  <c:v>63.369999999995962</c:v>
                </c:pt>
                <c:pt idx="6338">
                  <c:v>63.37999999999596</c:v>
                </c:pt>
                <c:pt idx="6339">
                  <c:v>63.389999999995958</c:v>
                </c:pt>
                <c:pt idx="6340">
                  <c:v>63.399999999995956</c:v>
                </c:pt>
                <c:pt idx="6341">
                  <c:v>63.409999999995954</c:v>
                </c:pt>
                <c:pt idx="6342">
                  <c:v>63.419999999995952</c:v>
                </c:pt>
                <c:pt idx="6343">
                  <c:v>63.42999999999595</c:v>
                </c:pt>
                <c:pt idx="6344">
                  <c:v>63.439999999995948</c:v>
                </c:pt>
                <c:pt idx="6345">
                  <c:v>63.449999999995946</c:v>
                </c:pt>
                <c:pt idx="6346">
                  <c:v>63.459999999995944</c:v>
                </c:pt>
                <c:pt idx="6347">
                  <c:v>63.469999999995942</c:v>
                </c:pt>
                <c:pt idx="6348">
                  <c:v>63.47999999999594</c:v>
                </c:pt>
                <c:pt idx="6349">
                  <c:v>63.489999999995938</c:v>
                </c:pt>
                <c:pt idx="6350">
                  <c:v>63.499999999995936</c:v>
                </c:pt>
                <c:pt idx="6351">
                  <c:v>63.509999999995934</c:v>
                </c:pt>
                <c:pt idx="6352">
                  <c:v>63.519999999995932</c:v>
                </c:pt>
                <c:pt idx="6353">
                  <c:v>63.52999999999593</c:v>
                </c:pt>
                <c:pt idx="6354">
                  <c:v>63.539999999995928</c:v>
                </c:pt>
                <c:pt idx="6355">
                  <c:v>63.549999999995926</c:v>
                </c:pt>
                <c:pt idx="6356">
                  <c:v>63.559999999995924</c:v>
                </c:pt>
                <c:pt idx="6357">
                  <c:v>63.569999999995922</c:v>
                </c:pt>
                <c:pt idx="6358">
                  <c:v>63.57999999999592</c:v>
                </c:pt>
                <c:pt idx="6359">
                  <c:v>63.589999999995918</c:v>
                </c:pt>
                <c:pt idx="6360">
                  <c:v>63.599999999995916</c:v>
                </c:pt>
                <c:pt idx="6361">
                  <c:v>63.609999999995914</c:v>
                </c:pt>
                <c:pt idx="6362">
                  <c:v>63.619999999995912</c:v>
                </c:pt>
                <c:pt idx="6363">
                  <c:v>63.62999999999591</c:v>
                </c:pt>
                <c:pt idx="6364">
                  <c:v>63.639999999995908</c:v>
                </c:pt>
                <c:pt idx="6365">
                  <c:v>63.649999999995906</c:v>
                </c:pt>
                <c:pt idx="6366">
                  <c:v>63.659999999995904</c:v>
                </c:pt>
                <c:pt idx="6367">
                  <c:v>63.669999999995902</c:v>
                </c:pt>
                <c:pt idx="6368">
                  <c:v>63.6799999999959</c:v>
                </c:pt>
                <c:pt idx="6369">
                  <c:v>63.689999999995898</c:v>
                </c:pt>
                <c:pt idx="6370">
                  <c:v>63.699999999995896</c:v>
                </c:pt>
                <c:pt idx="6371">
                  <c:v>63.709999999995894</c:v>
                </c:pt>
                <c:pt idx="6372">
                  <c:v>63.719999999995892</c:v>
                </c:pt>
                <c:pt idx="6373">
                  <c:v>63.72999999999589</c:v>
                </c:pt>
                <c:pt idx="6374">
                  <c:v>63.739999999995888</c:v>
                </c:pt>
                <c:pt idx="6375">
                  <c:v>63.749999999995886</c:v>
                </c:pt>
                <c:pt idx="6376">
                  <c:v>63.759999999995884</c:v>
                </c:pt>
                <c:pt idx="6377">
                  <c:v>63.769999999995882</c:v>
                </c:pt>
                <c:pt idx="6378">
                  <c:v>63.77999999999588</c:v>
                </c:pt>
                <c:pt idx="6379">
                  <c:v>63.789999999995878</c:v>
                </c:pt>
                <c:pt idx="6380">
                  <c:v>63.799999999995876</c:v>
                </c:pt>
                <c:pt idx="6381">
                  <c:v>63.809999999995874</c:v>
                </c:pt>
                <c:pt idx="6382">
                  <c:v>63.819999999995872</c:v>
                </c:pt>
                <c:pt idx="6383">
                  <c:v>63.82999999999587</c:v>
                </c:pt>
                <c:pt idx="6384">
                  <c:v>63.839999999995868</c:v>
                </c:pt>
                <c:pt idx="6385">
                  <c:v>63.849999999995866</c:v>
                </c:pt>
                <c:pt idx="6386">
                  <c:v>63.859999999995864</c:v>
                </c:pt>
                <c:pt idx="6387">
                  <c:v>63.869999999995862</c:v>
                </c:pt>
                <c:pt idx="6388">
                  <c:v>63.87999999999586</c:v>
                </c:pt>
                <c:pt idx="6389">
                  <c:v>63.889999999995858</c:v>
                </c:pt>
                <c:pt idx="6390">
                  <c:v>63.899999999995856</c:v>
                </c:pt>
                <c:pt idx="6391">
                  <c:v>63.909999999995854</c:v>
                </c:pt>
                <c:pt idx="6392">
                  <c:v>63.919999999995852</c:v>
                </c:pt>
                <c:pt idx="6393">
                  <c:v>63.92999999999585</c:v>
                </c:pt>
                <c:pt idx="6394">
                  <c:v>63.939999999995848</c:v>
                </c:pt>
                <c:pt idx="6395">
                  <c:v>63.949999999995846</c:v>
                </c:pt>
                <c:pt idx="6396">
                  <c:v>63.959999999995844</c:v>
                </c:pt>
                <c:pt idx="6397">
                  <c:v>63.969999999995842</c:v>
                </c:pt>
                <c:pt idx="6398">
                  <c:v>63.97999999999584</c:v>
                </c:pt>
                <c:pt idx="6399">
                  <c:v>63.989999999995838</c:v>
                </c:pt>
                <c:pt idx="6400">
                  <c:v>63.999999999995836</c:v>
                </c:pt>
                <c:pt idx="6401">
                  <c:v>64.009999999995841</c:v>
                </c:pt>
                <c:pt idx="6402">
                  <c:v>64.019999999995846</c:v>
                </c:pt>
                <c:pt idx="6403">
                  <c:v>64.029999999995852</c:v>
                </c:pt>
                <c:pt idx="6404">
                  <c:v>64.039999999995857</c:v>
                </c:pt>
                <c:pt idx="6405">
                  <c:v>64.049999999995862</c:v>
                </c:pt>
                <c:pt idx="6406">
                  <c:v>64.059999999995867</c:v>
                </c:pt>
                <c:pt idx="6407">
                  <c:v>64.069999999995872</c:v>
                </c:pt>
                <c:pt idx="6408">
                  <c:v>64.079999999995877</c:v>
                </c:pt>
                <c:pt idx="6409">
                  <c:v>64.089999999995882</c:v>
                </c:pt>
                <c:pt idx="6410">
                  <c:v>64.099999999995887</c:v>
                </c:pt>
                <c:pt idx="6411">
                  <c:v>64.109999999995892</c:v>
                </c:pt>
                <c:pt idx="6412">
                  <c:v>64.119999999995898</c:v>
                </c:pt>
                <c:pt idx="6413">
                  <c:v>64.129999999995903</c:v>
                </c:pt>
                <c:pt idx="6414">
                  <c:v>64.139999999995908</c:v>
                </c:pt>
                <c:pt idx="6415">
                  <c:v>64.149999999995913</c:v>
                </c:pt>
                <c:pt idx="6416">
                  <c:v>64.159999999995918</c:v>
                </c:pt>
                <c:pt idx="6417">
                  <c:v>64.169999999995923</c:v>
                </c:pt>
                <c:pt idx="6418">
                  <c:v>64.179999999995928</c:v>
                </c:pt>
                <c:pt idx="6419">
                  <c:v>64.189999999995933</c:v>
                </c:pt>
                <c:pt idx="6420">
                  <c:v>64.199999999995939</c:v>
                </c:pt>
                <c:pt idx="6421">
                  <c:v>64.209999999995944</c:v>
                </c:pt>
                <c:pt idx="6422">
                  <c:v>64.219999999995949</c:v>
                </c:pt>
                <c:pt idx="6423">
                  <c:v>64.229999999995954</c:v>
                </c:pt>
                <c:pt idx="6424">
                  <c:v>64.239999999995959</c:v>
                </c:pt>
                <c:pt idx="6425">
                  <c:v>64.249999999995964</c:v>
                </c:pt>
                <c:pt idx="6426">
                  <c:v>64.259999999995969</c:v>
                </c:pt>
                <c:pt idx="6427">
                  <c:v>64.269999999995974</c:v>
                </c:pt>
                <c:pt idx="6428">
                  <c:v>64.279999999995979</c:v>
                </c:pt>
                <c:pt idx="6429">
                  <c:v>64.289999999995985</c:v>
                </c:pt>
                <c:pt idx="6430">
                  <c:v>64.29999999999599</c:v>
                </c:pt>
                <c:pt idx="6431">
                  <c:v>64.309999999995995</c:v>
                </c:pt>
                <c:pt idx="6432">
                  <c:v>64.319999999996</c:v>
                </c:pt>
                <c:pt idx="6433">
                  <c:v>64.329999999996005</c:v>
                </c:pt>
                <c:pt idx="6434">
                  <c:v>64.33999999999601</c:v>
                </c:pt>
                <c:pt idx="6435">
                  <c:v>64.349999999996015</c:v>
                </c:pt>
                <c:pt idx="6436">
                  <c:v>64.35999999999602</c:v>
                </c:pt>
                <c:pt idx="6437">
                  <c:v>64.369999999996026</c:v>
                </c:pt>
                <c:pt idx="6438">
                  <c:v>64.379999999996031</c:v>
                </c:pt>
                <c:pt idx="6439">
                  <c:v>64.389999999996036</c:v>
                </c:pt>
                <c:pt idx="6440">
                  <c:v>64.399999999996041</c:v>
                </c:pt>
                <c:pt idx="6441">
                  <c:v>64.409999999996046</c:v>
                </c:pt>
                <c:pt idx="6442">
                  <c:v>64.419999999996051</c:v>
                </c:pt>
                <c:pt idx="6443">
                  <c:v>64.429999999996056</c:v>
                </c:pt>
                <c:pt idx="6444">
                  <c:v>64.439999999996061</c:v>
                </c:pt>
                <c:pt idx="6445">
                  <c:v>64.449999999996066</c:v>
                </c:pt>
                <c:pt idx="6446">
                  <c:v>64.459999999996072</c:v>
                </c:pt>
                <c:pt idx="6447">
                  <c:v>64.469999999996077</c:v>
                </c:pt>
                <c:pt idx="6448">
                  <c:v>64.479999999996082</c:v>
                </c:pt>
                <c:pt idx="6449">
                  <c:v>64.489999999996087</c:v>
                </c:pt>
                <c:pt idx="6450">
                  <c:v>64.499999999996092</c:v>
                </c:pt>
                <c:pt idx="6451">
                  <c:v>64.509999999996097</c:v>
                </c:pt>
                <c:pt idx="6452">
                  <c:v>64.519999999996102</c:v>
                </c:pt>
                <c:pt idx="6453">
                  <c:v>64.529999999996107</c:v>
                </c:pt>
                <c:pt idx="6454">
                  <c:v>64.539999999996112</c:v>
                </c:pt>
                <c:pt idx="6455">
                  <c:v>64.549999999996118</c:v>
                </c:pt>
                <c:pt idx="6456">
                  <c:v>64.559999999996123</c:v>
                </c:pt>
                <c:pt idx="6457">
                  <c:v>64.569999999996128</c:v>
                </c:pt>
                <c:pt idx="6458">
                  <c:v>64.579999999996133</c:v>
                </c:pt>
                <c:pt idx="6459">
                  <c:v>64.589999999996138</c:v>
                </c:pt>
                <c:pt idx="6460">
                  <c:v>64.599999999996143</c:v>
                </c:pt>
                <c:pt idx="6461">
                  <c:v>64.609999999996148</c:v>
                </c:pt>
                <c:pt idx="6462">
                  <c:v>64.619999999996153</c:v>
                </c:pt>
                <c:pt idx="6463">
                  <c:v>64.629999999996159</c:v>
                </c:pt>
                <c:pt idx="6464">
                  <c:v>64.639999999996164</c:v>
                </c:pt>
                <c:pt idx="6465">
                  <c:v>64.649999999996169</c:v>
                </c:pt>
                <c:pt idx="6466">
                  <c:v>64.659999999996174</c:v>
                </c:pt>
                <c:pt idx="6467">
                  <c:v>64.669999999996179</c:v>
                </c:pt>
                <c:pt idx="6468">
                  <c:v>64.679999999996184</c:v>
                </c:pt>
                <c:pt idx="6469">
                  <c:v>64.689999999996189</c:v>
                </c:pt>
                <c:pt idx="6470">
                  <c:v>64.699999999996194</c:v>
                </c:pt>
                <c:pt idx="6471">
                  <c:v>64.709999999996199</c:v>
                </c:pt>
                <c:pt idx="6472">
                  <c:v>64.719999999996205</c:v>
                </c:pt>
                <c:pt idx="6473">
                  <c:v>64.72999999999621</c:v>
                </c:pt>
                <c:pt idx="6474">
                  <c:v>64.739999999996215</c:v>
                </c:pt>
                <c:pt idx="6475">
                  <c:v>64.74999999999622</c:v>
                </c:pt>
                <c:pt idx="6476">
                  <c:v>64.759999999996225</c:v>
                </c:pt>
                <c:pt idx="6477">
                  <c:v>64.76999999999623</c:v>
                </c:pt>
                <c:pt idx="6478">
                  <c:v>64.779999999996235</c:v>
                </c:pt>
                <c:pt idx="6479">
                  <c:v>64.78999999999624</c:v>
                </c:pt>
                <c:pt idx="6480">
                  <c:v>64.799999999996245</c:v>
                </c:pt>
                <c:pt idx="6481">
                  <c:v>64.809999999996251</c:v>
                </c:pt>
                <c:pt idx="6482">
                  <c:v>64.819999999996256</c:v>
                </c:pt>
                <c:pt idx="6483">
                  <c:v>64.829999999996261</c:v>
                </c:pt>
                <c:pt idx="6484">
                  <c:v>64.839999999996266</c:v>
                </c:pt>
                <c:pt idx="6485">
                  <c:v>64.849999999996271</c:v>
                </c:pt>
                <c:pt idx="6486">
                  <c:v>64.859999999996276</c:v>
                </c:pt>
                <c:pt idx="6487">
                  <c:v>64.869999999996281</c:v>
                </c:pt>
                <c:pt idx="6488">
                  <c:v>64.879999999996286</c:v>
                </c:pt>
                <c:pt idx="6489">
                  <c:v>64.889999999996292</c:v>
                </c:pt>
                <c:pt idx="6490">
                  <c:v>64.899999999996297</c:v>
                </c:pt>
                <c:pt idx="6491">
                  <c:v>64.909999999996302</c:v>
                </c:pt>
                <c:pt idx="6492">
                  <c:v>64.919999999996307</c:v>
                </c:pt>
                <c:pt idx="6493">
                  <c:v>64.929999999996312</c:v>
                </c:pt>
                <c:pt idx="6494">
                  <c:v>64.939999999996317</c:v>
                </c:pt>
                <c:pt idx="6495">
                  <c:v>64.949999999996322</c:v>
                </c:pt>
                <c:pt idx="6496">
                  <c:v>64.959999999996327</c:v>
                </c:pt>
                <c:pt idx="6497">
                  <c:v>64.969999999996332</c:v>
                </c:pt>
                <c:pt idx="6498">
                  <c:v>64.979999999996338</c:v>
                </c:pt>
                <c:pt idx="6499">
                  <c:v>64.989999999996343</c:v>
                </c:pt>
                <c:pt idx="6500">
                  <c:v>64.999999999996348</c:v>
                </c:pt>
                <c:pt idx="6501">
                  <c:v>65.009999999996353</c:v>
                </c:pt>
                <c:pt idx="6502">
                  <c:v>65.019999999996358</c:v>
                </c:pt>
                <c:pt idx="6503">
                  <c:v>65.029999999996363</c:v>
                </c:pt>
                <c:pt idx="6504">
                  <c:v>65.039999999996368</c:v>
                </c:pt>
                <c:pt idx="6505">
                  <c:v>65.049999999996373</c:v>
                </c:pt>
                <c:pt idx="6506">
                  <c:v>65.059999999996379</c:v>
                </c:pt>
                <c:pt idx="6507">
                  <c:v>65.069999999996384</c:v>
                </c:pt>
                <c:pt idx="6508">
                  <c:v>65.079999999996389</c:v>
                </c:pt>
                <c:pt idx="6509">
                  <c:v>65.089999999996394</c:v>
                </c:pt>
                <c:pt idx="6510">
                  <c:v>65.099999999996399</c:v>
                </c:pt>
                <c:pt idx="6511">
                  <c:v>65.109999999996404</c:v>
                </c:pt>
                <c:pt idx="6512">
                  <c:v>65.119999999996409</c:v>
                </c:pt>
                <c:pt idx="6513">
                  <c:v>65.129999999996414</c:v>
                </c:pt>
                <c:pt idx="6514">
                  <c:v>65.139999999996419</c:v>
                </c:pt>
                <c:pt idx="6515">
                  <c:v>65.149999999996425</c:v>
                </c:pt>
                <c:pt idx="6516">
                  <c:v>65.15999999999643</c:v>
                </c:pt>
                <c:pt idx="6517">
                  <c:v>65.169999999996435</c:v>
                </c:pt>
                <c:pt idx="6518">
                  <c:v>65.17999999999644</c:v>
                </c:pt>
                <c:pt idx="6519">
                  <c:v>65.189999999996445</c:v>
                </c:pt>
                <c:pt idx="6520">
                  <c:v>65.19999999999645</c:v>
                </c:pt>
                <c:pt idx="6521">
                  <c:v>65.209999999996455</c:v>
                </c:pt>
                <c:pt idx="6522">
                  <c:v>65.21999999999646</c:v>
                </c:pt>
                <c:pt idx="6523">
                  <c:v>65.229999999996465</c:v>
                </c:pt>
                <c:pt idx="6524">
                  <c:v>65.239999999996471</c:v>
                </c:pt>
                <c:pt idx="6525">
                  <c:v>65.249999999996476</c:v>
                </c:pt>
                <c:pt idx="6526">
                  <c:v>65.259999999996481</c:v>
                </c:pt>
                <c:pt idx="6527">
                  <c:v>65.269999999996486</c:v>
                </c:pt>
                <c:pt idx="6528">
                  <c:v>65.279999999996491</c:v>
                </c:pt>
                <c:pt idx="6529">
                  <c:v>65.289999999996496</c:v>
                </c:pt>
                <c:pt idx="6530">
                  <c:v>65.299999999996501</c:v>
                </c:pt>
                <c:pt idx="6531">
                  <c:v>65.309999999996506</c:v>
                </c:pt>
                <c:pt idx="6532">
                  <c:v>65.319999999996512</c:v>
                </c:pt>
                <c:pt idx="6533">
                  <c:v>65.329999999996517</c:v>
                </c:pt>
                <c:pt idx="6534">
                  <c:v>65.339999999996522</c:v>
                </c:pt>
                <c:pt idx="6535">
                  <c:v>65.349999999996527</c:v>
                </c:pt>
                <c:pt idx="6536">
                  <c:v>65.359999999996532</c:v>
                </c:pt>
                <c:pt idx="6537">
                  <c:v>65.369999999996537</c:v>
                </c:pt>
                <c:pt idx="6538">
                  <c:v>65.379999999996542</c:v>
                </c:pt>
                <c:pt idx="6539">
                  <c:v>65.389999999996547</c:v>
                </c:pt>
                <c:pt idx="6540">
                  <c:v>65.399999999996552</c:v>
                </c:pt>
                <c:pt idx="6541">
                  <c:v>65.409999999996558</c:v>
                </c:pt>
                <c:pt idx="6542">
                  <c:v>65.419999999996563</c:v>
                </c:pt>
                <c:pt idx="6543">
                  <c:v>65.429999999996568</c:v>
                </c:pt>
                <c:pt idx="6544">
                  <c:v>65.439999999996573</c:v>
                </c:pt>
                <c:pt idx="6545">
                  <c:v>65.449999999996578</c:v>
                </c:pt>
                <c:pt idx="6546">
                  <c:v>65.459999999996583</c:v>
                </c:pt>
                <c:pt idx="6547">
                  <c:v>65.469999999996588</c:v>
                </c:pt>
                <c:pt idx="6548">
                  <c:v>65.479999999996593</c:v>
                </c:pt>
                <c:pt idx="6549">
                  <c:v>65.489999999996598</c:v>
                </c:pt>
                <c:pt idx="6550">
                  <c:v>65.499999999996604</c:v>
                </c:pt>
                <c:pt idx="6551">
                  <c:v>65.509999999996609</c:v>
                </c:pt>
                <c:pt idx="6552">
                  <c:v>65.519999999996614</c:v>
                </c:pt>
                <c:pt idx="6553">
                  <c:v>65.529999999996619</c:v>
                </c:pt>
                <c:pt idx="6554">
                  <c:v>65.539999999996624</c:v>
                </c:pt>
                <c:pt idx="6555">
                  <c:v>65.549999999996629</c:v>
                </c:pt>
                <c:pt idx="6556">
                  <c:v>65.559999999996634</c:v>
                </c:pt>
                <c:pt idx="6557">
                  <c:v>65.569999999996639</c:v>
                </c:pt>
                <c:pt idx="6558">
                  <c:v>65.579999999996645</c:v>
                </c:pt>
                <c:pt idx="6559">
                  <c:v>65.58999999999665</c:v>
                </c:pt>
                <c:pt idx="6560">
                  <c:v>65.599999999996655</c:v>
                </c:pt>
                <c:pt idx="6561">
                  <c:v>65.60999999999666</c:v>
                </c:pt>
                <c:pt idx="6562">
                  <c:v>65.619999999996665</c:v>
                </c:pt>
                <c:pt idx="6563">
                  <c:v>65.62999999999667</c:v>
                </c:pt>
                <c:pt idx="6564">
                  <c:v>65.639999999996675</c:v>
                </c:pt>
                <c:pt idx="6565">
                  <c:v>65.64999999999668</c:v>
                </c:pt>
                <c:pt idx="6566">
                  <c:v>65.659999999996685</c:v>
                </c:pt>
                <c:pt idx="6567">
                  <c:v>65.669999999996691</c:v>
                </c:pt>
                <c:pt idx="6568">
                  <c:v>65.679999999996696</c:v>
                </c:pt>
                <c:pt idx="6569">
                  <c:v>65.689999999996701</c:v>
                </c:pt>
                <c:pt idx="6570">
                  <c:v>65.699999999996706</c:v>
                </c:pt>
                <c:pt idx="6571">
                  <c:v>65.709999999996711</c:v>
                </c:pt>
                <c:pt idx="6572">
                  <c:v>65.719999999996716</c:v>
                </c:pt>
                <c:pt idx="6573">
                  <c:v>65.729999999996721</c:v>
                </c:pt>
                <c:pt idx="6574">
                  <c:v>65.739999999996726</c:v>
                </c:pt>
                <c:pt idx="6575">
                  <c:v>65.749999999996732</c:v>
                </c:pt>
                <c:pt idx="6576">
                  <c:v>65.759999999996737</c:v>
                </c:pt>
                <c:pt idx="6577">
                  <c:v>65.769999999996742</c:v>
                </c:pt>
                <c:pt idx="6578">
                  <c:v>65.779999999996747</c:v>
                </c:pt>
                <c:pt idx="6579">
                  <c:v>65.789999999996752</c:v>
                </c:pt>
                <c:pt idx="6580">
                  <c:v>65.799999999996757</c:v>
                </c:pt>
                <c:pt idx="6581">
                  <c:v>65.809999999996762</c:v>
                </c:pt>
                <c:pt idx="6582">
                  <c:v>65.819999999996767</c:v>
                </c:pt>
                <c:pt idx="6583">
                  <c:v>65.829999999996772</c:v>
                </c:pt>
                <c:pt idx="6584">
                  <c:v>65.839999999996778</c:v>
                </c:pt>
                <c:pt idx="6585">
                  <c:v>65.849999999996783</c:v>
                </c:pt>
                <c:pt idx="6586">
                  <c:v>65.859999999996788</c:v>
                </c:pt>
                <c:pt idx="6587">
                  <c:v>65.869999999996793</c:v>
                </c:pt>
                <c:pt idx="6588">
                  <c:v>65.879999999996798</c:v>
                </c:pt>
                <c:pt idx="6589">
                  <c:v>65.889999999996803</c:v>
                </c:pt>
                <c:pt idx="6590">
                  <c:v>65.899999999996808</c:v>
                </c:pt>
                <c:pt idx="6591">
                  <c:v>65.909999999996813</c:v>
                </c:pt>
                <c:pt idx="6592">
                  <c:v>65.919999999996818</c:v>
                </c:pt>
                <c:pt idx="6593">
                  <c:v>65.929999999996824</c:v>
                </c:pt>
                <c:pt idx="6594">
                  <c:v>65.939999999996829</c:v>
                </c:pt>
                <c:pt idx="6595">
                  <c:v>65.949999999996834</c:v>
                </c:pt>
                <c:pt idx="6596">
                  <c:v>65.959999999996839</c:v>
                </c:pt>
                <c:pt idx="6597">
                  <c:v>65.969999999996844</c:v>
                </c:pt>
                <c:pt idx="6598">
                  <c:v>65.979999999996849</c:v>
                </c:pt>
                <c:pt idx="6599">
                  <c:v>65.989999999996854</c:v>
                </c:pt>
                <c:pt idx="6600">
                  <c:v>65.999999999996859</c:v>
                </c:pt>
                <c:pt idx="6601">
                  <c:v>66.009999999996865</c:v>
                </c:pt>
                <c:pt idx="6602">
                  <c:v>66.01999999999687</c:v>
                </c:pt>
                <c:pt idx="6603">
                  <c:v>66.029999999996875</c:v>
                </c:pt>
                <c:pt idx="6604">
                  <c:v>66.03999999999688</c:v>
                </c:pt>
                <c:pt idx="6605">
                  <c:v>66.049999999996885</c:v>
                </c:pt>
                <c:pt idx="6606">
                  <c:v>66.05999999999689</c:v>
                </c:pt>
                <c:pt idx="6607">
                  <c:v>66.069999999996895</c:v>
                </c:pt>
                <c:pt idx="6608">
                  <c:v>66.0799999999969</c:v>
                </c:pt>
                <c:pt idx="6609">
                  <c:v>66.089999999996905</c:v>
                </c:pt>
                <c:pt idx="6610">
                  <c:v>66.099999999996911</c:v>
                </c:pt>
                <c:pt idx="6611">
                  <c:v>66.109999999996916</c:v>
                </c:pt>
                <c:pt idx="6612">
                  <c:v>66.119999999996921</c:v>
                </c:pt>
                <c:pt idx="6613">
                  <c:v>66.129999999996926</c:v>
                </c:pt>
                <c:pt idx="6614">
                  <c:v>66.139999999996931</c:v>
                </c:pt>
                <c:pt idx="6615">
                  <c:v>66.149999999996936</c:v>
                </c:pt>
                <c:pt idx="6616">
                  <c:v>66.159999999996941</c:v>
                </c:pt>
                <c:pt idx="6617">
                  <c:v>66.169999999996946</c:v>
                </c:pt>
                <c:pt idx="6618">
                  <c:v>66.179999999996951</c:v>
                </c:pt>
                <c:pt idx="6619">
                  <c:v>66.189999999996957</c:v>
                </c:pt>
                <c:pt idx="6620">
                  <c:v>66.199999999996962</c:v>
                </c:pt>
                <c:pt idx="6621">
                  <c:v>66.209999999996967</c:v>
                </c:pt>
                <c:pt idx="6622">
                  <c:v>66.219999999996972</c:v>
                </c:pt>
                <c:pt idx="6623">
                  <c:v>66.229999999996977</c:v>
                </c:pt>
                <c:pt idx="6624">
                  <c:v>66.239999999996982</c:v>
                </c:pt>
                <c:pt idx="6625">
                  <c:v>66.249999999996987</c:v>
                </c:pt>
                <c:pt idx="6626">
                  <c:v>66.259999999996992</c:v>
                </c:pt>
                <c:pt idx="6627">
                  <c:v>66.269999999996998</c:v>
                </c:pt>
                <c:pt idx="6628">
                  <c:v>66.279999999997003</c:v>
                </c:pt>
                <c:pt idx="6629">
                  <c:v>66.289999999997008</c:v>
                </c:pt>
                <c:pt idx="6630">
                  <c:v>66.299999999997013</c:v>
                </c:pt>
                <c:pt idx="6631">
                  <c:v>66.309999999997018</c:v>
                </c:pt>
                <c:pt idx="6632">
                  <c:v>66.319999999997023</c:v>
                </c:pt>
                <c:pt idx="6633">
                  <c:v>66.329999999997028</c:v>
                </c:pt>
                <c:pt idx="6634">
                  <c:v>66.339999999997033</c:v>
                </c:pt>
                <c:pt idx="6635">
                  <c:v>66.349999999997038</c:v>
                </c:pt>
                <c:pt idx="6636">
                  <c:v>66.359999999997044</c:v>
                </c:pt>
                <c:pt idx="6637">
                  <c:v>66.369999999997049</c:v>
                </c:pt>
                <c:pt idx="6638">
                  <c:v>66.379999999997054</c:v>
                </c:pt>
                <c:pt idx="6639">
                  <c:v>66.389999999997059</c:v>
                </c:pt>
                <c:pt idx="6640">
                  <c:v>66.399999999997064</c:v>
                </c:pt>
                <c:pt idx="6641">
                  <c:v>66.409999999997069</c:v>
                </c:pt>
                <c:pt idx="6642">
                  <c:v>66.419999999997074</c:v>
                </c:pt>
                <c:pt idx="6643">
                  <c:v>66.429999999997079</c:v>
                </c:pt>
                <c:pt idx="6644">
                  <c:v>66.439999999997085</c:v>
                </c:pt>
                <c:pt idx="6645">
                  <c:v>66.44999999999709</c:v>
                </c:pt>
                <c:pt idx="6646">
                  <c:v>66.459999999997095</c:v>
                </c:pt>
                <c:pt idx="6647">
                  <c:v>66.4699999999971</c:v>
                </c:pt>
                <c:pt idx="6648">
                  <c:v>66.479999999997105</c:v>
                </c:pt>
                <c:pt idx="6649">
                  <c:v>66.48999999999711</c:v>
                </c:pt>
                <c:pt idx="6650">
                  <c:v>66.499999999997115</c:v>
                </c:pt>
                <c:pt idx="6651">
                  <c:v>66.50999999999712</c:v>
                </c:pt>
                <c:pt idx="6652">
                  <c:v>66.519999999997125</c:v>
                </c:pt>
                <c:pt idx="6653">
                  <c:v>66.529999999997131</c:v>
                </c:pt>
                <c:pt idx="6654">
                  <c:v>66.539999999997136</c:v>
                </c:pt>
                <c:pt idx="6655">
                  <c:v>66.549999999997141</c:v>
                </c:pt>
                <c:pt idx="6656">
                  <c:v>66.559999999997146</c:v>
                </c:pt>
                <c:pt idx="6657">
                  <c:v>66.569999999997151</c:v>
                </c:pt>
                <c:pt idx="6658">
                  <c:v>66.579999999997156</c:v>
                </c:pt>
                <c:pt idx="6659">
                  <c:v>66.589999999997161</c:v>
                </c:pt>
                <c:pt idx="6660">
                  <c:v>66.599999999997166</c:v>
                </c:pt>
                <c:pt idx="6661">
                  <c:v>66.609999999997171</c:v>
                </c:pt>
                <c:pt idx="6662">
                  <c:v>66.619999999997177</c:v>
                </c:pt>
                <c:pt idx="6663">
                  <c:v>66.629999999997182</c:v>
                </c:pt>
                <c:pt idx="6664">
                  <c:v>66.639999999997187</c:v>
                </c:pt>
                <c:pt idx="6665">
                  <c:v>66.649999999997192</c:v>
                </c:pt>
                <c:pt idx="6666">
                  <c:v>66.659999999997197</c:v>
                </c:pt>
                <c:pt idx="6667">
                  <c:v>66.669999999997202</c:v>
                </c:pt>
                <c:pt idx="6668">
                  <c:v>66.679999999997207</c:v>
                </c:pt>
                <c:pt idx="6669">
                  <c:v>66.689999999997212</c:v>
                </c:pt>
                <c:pt idx="6670">
                  <c:v>66.699999999997218</c:v>
                </c:pt>
                <c:pt idx="6671">
                  <c:v>66.709999999997223</c:v>
                </c:pt>
                <c:pt idx="6672">
                  <c:v>66.719999999997228</c:v>
                </c:pt>
                <c:pt idx="6673">
                  <c:v>66.729999999997233</c:v>
                </c:pt>
                <c:pt idx="6674">
                  <c:v>66.739999999997238</c:v>
                </c:pt>
                <c:pt idx="6675">
                  <c:v>66.749999999997243</c:v>
                </c:pt>
                <c:pt idx="6676">
                  <c:v>66.759999999997248</c:v>
                </c:pt>
                <c:pt idx="6677">
                  <c:v>66.769999999997253</c:v>
                </c:pt>
                <c:pt idx="6678">
                  <c:v>66.779999999997258</c:v>
                </c:pt>
                <c:pt idx="6679">
                  <c:v>66.789999999997264</c:v>
                </c:pt>
                <c:pt idx="6680">
                  <c:v>66.799999999997269</c:v>
                </c:pt>
                <c:pt idx="6681">
                  <c:v>66.809999999997274</c:v>
                </c:pt>
                <c:pt idx="6682">
                  <c:v>66.819999999997279</c:v>
                </c:pt>
                <c:pt idx="6683">
                  <c:v>66.829999999997284</c:v>
                </c:pt>
                <c:pt idx="6684">
                  <c:v>66.839999999997289</c:v>
                </c:pt>
                <c:pt idx="6685">
                  <c:v>66.849999999997294</c:v>
                </c:pt>
                <c:pt idx="6686">
                  <c:v>66.859999999997299</c:v>
                </c:pt>
                <c:pt idx="6687">
                  <c:v>66.869999999997304</c:v>
                </c:pt>
                <c:pt idx="6688">
                  <c:v>66.87999999999731</c:v>
                </c:pt>
                <c:pt idx="6689">
                  <c:v>66.889999999997315</c:v>
                </c:pt>
                <c:pt idx="6690">
                  <c:v>66.89999999999732</c:v>
                </c:pt>
                <c:pt idx="6691">
                  <c:v>66.909999999997325</c:v>
                </c:pt>
                <c:pt idx="6692">
                  <c:v>66.91999999999733</c:v>
                </c:pt>
                <c:pt idx="6693">
                  <c:v>66.929999999997335</c:v>
                </c:pt>
                <c:pt idx="6694">
                  <c:v>66.93999999999734</c:v>
                </c:pt>
                <c:pt idx="6695">
                  <c:v>66.949999999997345</c:v>
                </c:pt>
                <c:pt idx="6696">
                  <c:v>66.959999999997351</c:v>
                </c:pt>
                <c:pt idx="6697">
                  <c:v>66.969999999997356</c:v>
                </c:pt>
                <c:pt idx="6698">
                  <c:v>66.979999999997361</c:v>
                </c:pt>
                <c:pt idx="6699">
                  <c:v>66.989999999997366</c:v>
                </c:pt>
                <c:pt idx="6700">
                  <c:v>66.999999999997371</c:v>
                </c:pt>
                <c:pt idx="6701">
                  <c:v>67.009999999997376</c:v>
                </c:pt>
                <c:pt idx="6702">
                  <c:v>67.019999999997381</c:v>
                </c:pt>
                <c:pt idx="6703">
                  <c:v>67.029999999997386</c:v>
                </c:pt>
                <c:pt idx="6704">
                  <c:v>67.039999999997391</c:v>
                </c:pt>
                <c:pt idx="6705">
                  <c:v>67.049999999997397</c:v>
                </c:pt>
                <c:pt idx="6706">
                  <c:v>67.059999999997402</c:v>
                </c:pt>
                <c:pt idx="6707">
                  <c:v>67.069999999997407</c:v>
                </c:pt>
                <c:pt idx="6708">
                  <c:v>67.079999999997412</c:v>
                </c:pt>
                <c:pt idx="6709">
                  <c:v>67.089999999997417</c:v>
                </c:pt>
                <c:pt idx="6710">
                  <c:v>67.099999999997422</c:v>
                </c:pt>
                <c:pt idx="6711">
                  <c:v>67.109999999997427</c:v>
                </c:pt>
                <c:pt idx="6712">
                  <c:v>67.119999999997432</c:v>
                </c:pt>
                <c:pt idx="6713">
                  <c:v>67.129999999997437</c:v>
                </c:pt>
                <c:pt idx="6714">
                  <c:v>67.139999999997443</c:v>
                </c:pt>
                <c:pt idx="6715">
                  <c:v>67.149999999997448</c:v>
                </c:pt>
                <c:pt idx="6716">
                  <c:v>67.159999999997453</c:v>
                </c:pt>
                <c:pt idx="6717">
                  <c:v>67.169999999997458</c:v>
                </c:pt>
                <c:pt idx="6718">
                  <c:v>67.179999999997463</c:v>
                </c:pt>
                <c:pt idx="6719">
                  <c:v>67.189999999997468</c:v>
                </c:pt>
                <c:pt idx="6720">
                  <c:v>67.199999999997473</c:v>
                </c:pt>
                <c:pt idx="6721">
                  <c:v>67.209999999997478</c:v>
                </c:pt>
                <c:pt idx="6722">
                  <c:v>67.219999999997484</c:v>
                </c:pt>
                <c:pt idx="6723">
                  <c:v>67.229999999997489</c:v>
                </c:pt>
                <c:pt idx="6724">
                  <c:v>67.239999999997494</c:v>
                </c:pt>
                <c:pt idx="6725">
                  <c:v>67.249999999997499</c:v>
                </c:pt>
                <c:pt idx="6726">
                  <c:v>67.259999999997504</c:v>
                </c:pt>
                <c:pt idx="6727">
                  <c:v>67.269999999997509</c:v>
                </c:pt>
                <c:pt idx="6728">
                  <c:v>67.279999999997514</c:v>
                </c:pt>
                <c:pt idx="6729">
                  <c:v>67.289999999997519</c:v>
                </c:pt>
                <c:pt idx="6730">
                  <c:v>67.299999999997524</c:v>
                </c:pt>
                <c:pt idx="6731">
                  <c:v>67.30999999999753</c:v>
                </c:pt>
                <c:pt idx="6732">
                  <c:v>67.319999999997535</c:v>
                </c:pt>
                <c:pt idx="6733">
                  <c:v>67.32999999999754</c:v>
                </c:pt>
                <c:pt idx="6734">
                  <c:v>67.339999999997545</c:v>
                </c:pt>
                <c:pt idx="6735">
                  <c:v>67.34999999999755</c:v>
                </c:pt>
                <c:pt idx="6736">
                  <c:v>67.359999999997555</c:v>
                </c:pt>
                <c:pt idx="6737">
                  <c:v>67.36999999999756</c:v>
                </c:pt>
                <c:pt idx="6738">
                  <c:v>67.379999999997565</c:v>
                </c:pt>
                <c:pt idx="6739">
                  <c:v>67.389999999997571</c:v>
                </c:pt>
                <c:pt idx="6740">
                  <c:v>67.399999999997576</c:v>
                </c:pt>
                <c:pt idx="6741">
                  <c:v>67.409999999997581</c:v>
                </c:pt>
                <c:pt idx="6742">
                  <c:v>67.419999999997586</c:v>
                </c:pt>
                <c:pt idx="6743">
                  <c:v>67.429999999997591</c:v>
                </c:pt>
                <c:pt idx="6744">
                  <c:v>67.439999999997596</c:v>
                </c:pt>
                <c:pt idx="6745">
                  <c:v>67.449999999997601</c:v>
                </c:pt>
                <c:pt idx="6746">
                  <c:v>67.459999999997606</c:v>
                </c:pt>
                <c:pt idx="6747">
                  <c:v>67.469999999997611</c:v>
                </c:pt>
                <c:pt idx="6748">
                  <c:v>67.479999999997617</c:v>
                </c:pt>
                <c:pt idx="6749">
                  <c:v>67.489999999997622</c:v>
                </c:pt>
                <c:pt idx="6750">
                  <c:v>67.499999999997627</c:v>
                </c:pt>
                <c:pt idx="6751">
                  <c:v>67.509999999997632</c:v>
                </c:pt>
                <c:pt idx="6752">
                  <c:v>67.519999999997637</c:v>
                </c:pt>
                <c:pt idx="6753">
                  <c:v>67.529999999997642</c:v>
                </c:pt>
                <c:pt idx="6754">
                  <c:v>67.539999999997647</c:v>
                </c:pt>
                <c:pt idx="6755">
                  <c:v>67.549999999997652</c:v>
                </c:pt>
                <c:pt idx="6756">
                  <c:v>67.559999999997657</c:v>
                </c:pt>
                <c:pt idx="6757">
                  <c:v>67.569999999997663</c:v>
                </c:pt>
                <c:pt idx="6758">
                  <c:v>67.579999999997668</c:v>
                </c:pt>
                <c:pt idx="6759">
                  <c:v>67.589999999997673</c:v>
                </c:pt>
                <c:pt idx="6760">
                  <c:v>67.599999999997678</c:v>
                </c:pt>
                <c:pt idx="6761">
                  <c:v>67.609999999997683</c:v>
                </c:pt>
                <c:pt idx="6762">
                  <c:v>67.619999999997688</c:v>
                </c:pt>
                <c:pt idx="6763">
                  <c:v>67.629999999997693</c:v>
                </c:pt>
                <c:pt idx="6764">
                  <c:v>67.639999999997698</c:v>
                </c:pt>
                <c:pt idx="6765">
                  <c:v>67.649999999997704</c:v>
                </c:pt>
                <c:pt idx="6766">
                  <c:v>67.659999999997709</c:v>
                </c:pt>
                <c:pt idx="6767">
                  <c:v>67.669999999997714</c:v>
                </c:pt>
                <c:pt idx="6768">
                  <c:v>67.679999999997719</c:v>
                </c:pt>
                <c:pt idx="6769">
                  <c:v>67.689999999997724</c:v>
                </c:pt>
                <c:pt idx="6770">
                  <c:v>67.699999999997729</c:v>
                </c:pt>
                <c:pt idx="6771">
                  <c:v>67.709999999997734</c:v>
                </c:pt>
                <c:pt idx="6772">
                  <c:v>67.719999999997739</c:v>
                </c:pt>
                <c:pt idx="6773">
                  <c:v>67.729999999997744</c:v>
                </c:pt>
                <c:pt idx="6774">
                  <c:v>67.73999999999775</c:v>
                </c:pt>
                <c:pt idx="6775">
                  <c:v>67.749999999997755</c:v>
                </c:pt>
                <c:pt idx="6776">
                  <c:v>67.75999999999776</c:v>
                </c:pt>
                <c:pt idx="6777">
                  <c:v>67.769999999997765</c:v>
                </c:pt>
                <c:pt idx="6778">
                  <c:v>67.77999999999777</c:v>
                </c:pt>
                <c:pt idx="6779">
                  <c:v>67.789999999997775</c:v>
                </c:pt>
                <c:pt idx="6780">
                  <c:v>67.79999999999778</c:v>
                </c:pt>
                <c:pt idx="6781">
                  <c:v>67.809999999997785</c:v>
                </c:pt>
                <c:pt idx="6782">
                  <c:v>67.81999999999779</c:v>
                </c:pt>
                <c:pt idx="6783">
                  <c:v>67.829999999997796</c:v>
                </c:pt>
                <c:pt idx="6784">
                  <c:v>67.839999999997801</c:v>
                </c:pt>
                <c:pt idx="6785">
                  <c:v>67.849999999997806</c:v>
                </c:pt>
                <c:pt idx="6786">
                  <c:v>67.859999999997811</c:v>
                </c:pt>
                <c:pt idx="6787">
                  <c:v>67.869999999997816</c:v>
                </c:pt>
                <c:pt idx="6788">
                  <c:v>67.879999999997821</c:v>
                </c:pt>
                <c:pt idx="6789">
                  <c:v>67.889999999997826</c:v>
                </c:pt>
                <c:pt idx="6790">
                  <c:v>67.899999999997831</c:v>
                </c:pt>
                <c:pt idx="6791">
                  <c:v>67.909999999997837</c:v>
                </c:pt>
                <c:pt idx="6792">
                  <c:v>67.919999999997842</c:v>
                </c:pt>
                <c:pt idx="6793">
                  <c:v>67.929999999997847</c:v>
                </c:pt>
                <c:pt idx="6794">
                  <c:v>67.939999999997852</c:v>
                </c:pt>
                <c:pt idx="6795">
                  <c:v>67.949999999997857</c:v>
                </c:pt>
                <c:pt idx="6796">
                  <c:v>67.959999999997862</c:v>
                </c:pt>
                <c:pt idx="6797">
                  <c:v>67.969999999997867</c:v>
                </c:pt>
                <c:pt idx="6798">
                  <c:v>67.979999999997872</c:v>
                </c:pt>
                <c:pt idx="6799">
                  <c:v>67.989999999997877</c:v>
                </c:pt>
                <c:pt idx="6800">
                  <c:v>67.999999999997883</c:v>
                </c:pt>
                <c:pt idx="6801">
                  <c:v>68.009999999997888</c:v>
                </c:pt>
                <c:pt idx="6802">
                  <c:v>68.019999999997893</c:v>
                </c:pt>
                <c:pt idx="6803">
                  <c:v>68.029999999997898</c:v>
                </c:pt>
                <c:pt idx="6804">
                  <c:v>68.039999999997903</c:v>
                </c:pt>
                <c:pt idx="6805">
                  <c:v>68.049999999997908</c:v>
                </c:pt>
                <c:pt idx="6806">
                  <c:v>68.059999999997913</c:v>
                </c:pt>
                <c:pt idx="6807">
                  <c:v>68.069999999997918</c:v>
                </c:pt>
                <c:pt idx="6808">
                  <c:v>68.079999999997924</c:v>
                </c:pt>
                <c:pt idx="6809">
                  <c:v>68.089999999997929</c:v>
                </c:pt>
                <c:pt idx="6810">
                  <c:v>68.099999999997934</c:v>
                </c:pt>
                <c:pt idx="6811">
                  <c:v>68.109999999997939</c:v>
                </c:pt>
                <c:pt idx="6812">
                  <c:v>68.119999999997944</c:v>
                </c:pt>
                <c:pt idx="6813">
                  <c:v>68.129999999997949</c:v>
                </c:pt>
                <c:pt idx="6814">
                  <c:v>68.139999999997954</c:v>
                </c:pt>
                <c:pt idx="6815">
                  <c:v>68.149999999997959</c:v>
                </c:pt>
                <c:pt idx="6816">
                  <c:v>68.159999999997964</c:v>
                </c:pt>
                <c:pt idx="6817">
                  <c:v>68.16999999999797</c:v>
                </c:pt>
                <c:pt idx="6818">
                  <c:v>68.179999999997975</c:v>
                </c:pt>
                <c:pt idx="6819">
                  <c:v>68.18999999999798</c:v>
                </c:pt>
                <c:pt idx="6820">
                  <c:v>68.199999999997985</c:v>
                </c:pt>
                <c:pt idx="6821">
                  <c:v>68.20999999999799</c:v>
                </c:pt>
                <c:pt idx="6822">
                  <c:v>68.219999999997995</c:v>
                </c:pt>
                <c:pt idx="6823">
                  <c:v>68.229999999998</c:v>
                </c:pt>
                <c:pt idx="6824">
                  <c:v>68.239999999998005</c:v>
                </c:pt>
                <c:pt idx="6825">
                  <c:v>68.24999999999801</c:v>
                </c:pt>
                <c:pt idx="6826">
                  <c:v>68.259999999998016</c:v>
                </c:pt>
                <c:pt idx="6827">
                  <c:v>68.269999999998021</c:v>
                </c:pt>
                <c:pt idx="6828">
                  <c:v>68.279999999998026</c:v>
                </c:pt>
                <c:pt idx="6829">
                  <c:v>68.289999999998031</c:v>
                </c:pt>
                <c:pt idx="6830">
                  <c:v>68.299999999998036</c:v>
                </c:pt>
                <c:pt idx="6831">
                  <c:v>68.309999999998041</c:v>
                </c:pt>
                <c:pt idx="6832">
                  <c:v>68.319999999998046</c:v>
                </c:pt>
                <c:pt idx="6833">
                  <c:v>68.329999999998051</c:v>
                </c:pt>
                <c:pt idx="6834">
                  <c:v>68.339999999998057</c:v>
                </c:pt>
                <c:pt idx="6835">
                  <c:v>68.349999999998062</c:v>
                </c:pt>
                <c:pt idx="6836">
                  <c:v>68.359999999998067</c:v>
                </c:pt>
                <c:pt idx="6837">
                  <c:v>68.369999999998072</c:v>
                </c:pt>
                <c:pt idx="6838">
                  <c:v>68.379999999998077</c:v>
                </c:pt>
                <c:pt idx="6839">
                  <c:v>68.389999999998082</c:v>
                </c:pt>
                <c:pt idx="6840">
                  <c:v>68.399999999998087</c:v>
                </c:pt>
                <c:pt idx="6841">
                  <c:v>68.409999999998092</c:v>
                </c:pt>
                <c:pt idx="6842">
                  <c:v>68.419999999998097</c:v>
                </c:pt>
                <c:pt idx="6843">
                  <c:v>68.429999999998103</c:v>
                </c:pt>
                <c:pt idx="6844">
                  <c:v>68.439999999998108</c:v>
                </c:pt>
                <c:pt idx="6845">
                  <c:v>68.449999999998113</c:v>
                </c:pt>
                <c:pt idx="6846">
                  <c:v>68.459999999998118</c:v>
                </c:pt>
                <c:pt idx="6847">
                  <c:v>68.469999999998123</c:v>
                </c:pt>
                <c:pt idx="6848">
                  <c:v>68.479999999998128</c:v>
                </c:pt>
                <c:pt idx="6849">
                  <c:v>68.489999999998133</c:v>
                </c:pt>
                <c:pt idx="6850">
                  <c:v>68.499999999998138</c:v>
                </c:pt>
                <c:pt idx="6851">
                  <c:v>68.509999999998143</c:v>
                </c:pt>
                <c:pt idx="6852">
                  <c:v>68.519999999998149</c:v>
                </c:pt>
                <c:pt idx="6853">
                  <c:v>68.529999999998154</c:v>
                </c:pt>
                <c:pt idx="6854">
                  <c:v>68.539999999998159</c:v>
                </c:pt>
                <c:pt idx="6855">
                  <c:v>68.549999999998164</c:v>
                </c:pt>
                <c:pt idx="6856">
                  <c:v>68.559999999998169</c:v>
                </c:pt>
                <c:pt idx="6857">
                  <c:v>68.569999999998174</c:v>
                </c:pt>
                <c:pt idx="6858">
                  <c:v>68.579999999998179</c:v>
                </c:pt>
                <c:pt idx="6859">
                  <c:v>68.589999999998184</c:v>
                </c:pt>
                <c:pt idx="6860">
                  <c:v>68.59999999999819</c:v>
                </c:pt>
                <c:pt idx="6861">
                  <c:v>68.609999999998195</c:v>
                </c:pt>
                <c:pt idx="6862">
                  <c:v>68.6199999999982</c:v>
                </c:pt>
                <c:pt idx="6863">
                  <c:v>68.629999999998205</c:v>
                </c:pt>
                <c:pt idx="6864">
                  <c:v>68.63999999999821</c:v>
                </c:pt>
                <c:pt idx="6865">
                  <c:v>68.649999999998215</c:v>
                </c:pt>
                <c:pt idx="6866">
                  <c:v>68.65999999999822</c:v>
                </c:pt>
                <c:pt idx="6867">
                  <c:v>68.669999999998225</c:v>
                </c:pt>
                <c:pt idx="6868">
                  <c:v>68.67999999999823</c:v>
                </c:pt>
                <c:pt idx="6869">
                  <c:v>68.689999999998236</c:v>
                </c:pt>
                <c:pt idx="6870">
                  <c:v>68.699999999998241</c:v>
                </c:pt>
                <c:pt idx="6871">
                  <c:v>68.709999999998246</c:v>
                </c:pt>
                <c:pt idx="6872">
                  <c:v>68.719999999998251</c:v>
                </c:pt>
                <c:pt idx="6873">
                  <c:v>68.729999999998256</c:v>
                </c:pt>
                <c:pt idx="6874">
                  <c:v>68.739999999998261</c:v>
                </c:pt>
                <c:pt idx="6875">
                  <c:v>68.749999999998266</c:v>
                </c:pt>
                <c:pt idx="6876">
                  <c:v>68.759999999998271</c:v>
                </c:pt>
                <c:pt idx="6877">
                  <c:v>68.769999999998277</c:v>
                </c:pt>
                <c:pt idx="6878">
                  <c:v>68.779999999998282</c:v>
                </c:pt>
                <c:pt idx="6879">
                  <c:v>68.789999999998287</c:v>
                </c:pt>
                <c:pt idx="6880">
                  <c:v>68.799999999998292</c:v>
                </c:pt>
                <c:pt idx="6881">
                  <c:v>68.809999999998297</c:v>
                </c:pt>
                <c:pt idx="6882">
                  <c:v>68.819999999998302</c:v>
                </c:pt>
                <c:pt idx="6883">
                  <c:v>68.829999999998307</c:v>
                </c:pt>
                <c:pt idx="6884">
                  <c:v>68.839999999998312</c:v>
                </c:pt>
                <c:pt idx="6885">
                  <c:v>68.849999999998317</c:v>
                </c:pt>
                <c:pt idx="6886">
                  <c:v>68.859999999998323</c:v>
                </c:pt>
                <c:pt idx="6887">
                  <c:v>68.869999999998328</c:v>
                </c:pt>
                <c:pt idx="6888">
                  <c:v>68.879999999998333</c:v>
                </c:pt>
                <c:pt idx="6889">
                  <c:v>68.889999999998338</c:v>
                </c:pt>
                <c:pt idx="6890">
                  <c:v>68.899999999998343</c:v>
                </c:pt>
                <c:pt idx="6891">
                  <c:v>68.909999999998348</c:v>
                </c:pt>
                <c:pt idx="6892">
                  <c:v>68.919999999998353</c:v>
                </c:pt>
                <c:pt idx="6893">
                  <c:v>68.929999999998358</c:v>
                </c:pt>
                <c:pt idx="6894">
                  <c:v>68.939999999998363</c:v>
                </c:pt>
                <c:pt idx="6895">
                  <c:v>68.949999999998369</c:v>
                </c:pt>
                <c:pt idx="6896">
                  <c:v>68.959999999998374</c:v>
                </c:pt>
                <c:pt idx="6897">
                  <c:v>68.969999999998379</c:v>
                </c:pt>
                <c:pt idx="6898">
                  <c:v>68.979999999998384</c:v>
                </c:pt>
                <c:pt idx="6899">
                  <c:v>68.989999999998389</c:v>
                </c:pt>
                <c:pt idx="6900">
                  <c:v>68.999999999998394</c:v>
                </c:pt>
                <c:pt idx="6901">
                  <c:v>69.009999999998399</c:v>
                </c:pt>
                <c:pt idx="6902">
                  <c:v>69.019999999998404</c:v>
                </c:pt>
                <c:pt idx="6903">
                  <c:v>69.02999999999841</c:v>
                </c:pt>
                <c:pt idx="6904">
                  <c:v>69.039999999998415</c:v>
                </c:pt>
                <c:pt idx="6905">
                  <c:v>69.04999999999842</c:v>
                </c:pt>
                <c:pt idx="6906">
                  <c:v>69.059999999998425</c:v>
                </c:pt>
                <c:pt idx="6907">
                  <c:v>69.06999999999843</c:v>
                </c:pt>
                <c:pt idx="6908">
                  <c:v>69.079999999998435</c:v>
                </c:pt>
                <c:pt idx="6909">
                  <c:v>69.08999999999844</c:v>
                </c:pt>
                <c:pt idx="6910">
                  <c:v>69.099999999998445</c:v>
                </c:pt>
                <c:pt idx="6911">
                  <c:v>69.10999999999845</c:v>
                </c:pt>
                <c:pt idx="6912">
                  <c:v>69.119999999998456</c:v>
                </c:pt>
                <c:pt idx="6913">
                  <c:v>69.129999999998461</c:v>
                </c:pt>
                <c:pt idx="6914">
                  <c:v>69.139999999998466</c:v>
                </c:pt>
                <c:pt idx="6915">
                  <c:v>69.149999999998471</c:v>
                </c:pt>
                <c:pt idx="6916">
                  <c:v>69.159999999998476</c:v>
                </c:pt>
                <c:pt idx="6917">
                  <c:v>69.169999999998481</c:v>
                </c:pt>
                <c:pt idx="6918">
                  <c:v>69.179999999998486</c:v>
                </c:pt>
                <c:pt idx="6919">
                  <c:v>69.189999999998491</c:v>
                </c:pt>
                <c:pt idx="6920">
                  <c:v>69.199999999998496</c:v>
                </c:pt>
                <c:pt idx="6921">
                  <c:v>69.209999999998502</c:v>
                </c:pt>
                <c:pt idx="6922">
                  <c:v>69.219999999998507</c:v>
                </c:pt>
                <c:pt idx="6923">
                  <c:v>69.229999999998512</c:v>
                </c:pt>
                <c:pt idx="6924">
                  <c:v>69.239999999998517</c:v>
                </c:pt>
                <c:pt idx="6925">
                  <c:v>69.249999999998522</c:v>
                </c:pt>
                <c:pt idx="6926">
                  <c:v>69.259999999998527</c:v>
                </c:pt>
                <c:pt idx="6927">
                  <c:v>69.269999999998532</c:v>
                </c:pt>
                <c:pt idx="6928">
                  <c:v>69.279999999998537</c:v>
                </c:pt>
                <c:pt idx="6929">
                  <c:v>69.289999999998543</c:v>
                </c:pt>
                <c:pt idx="6930">
                  <c:v>69.299999999998548</c:v>
                </c:pt>
                <c:pt idx="6931">
                  <c:v>69.309999999998553</c:v>
                </c:pt>
                <c:pt idx="6932">
                  <c:v>69.319999999998558</c:v>
                </c:pt>
                <c:pt idx="6933">
                  <c:v>69.329999999998563</c:v>
                </c:pt>
                <c:pt idx="6934">
                  <c:v>69.339999999998568</c:v>
                </c:pt>
                <c:pt idx="6935">
                  <c:v>69.349999999998573</c:v>
                </c:pt>
                <c:pt idx="6936">
                  <c:v>69.359999999998578</c:v>
                </c:pt>
                <c:pt idx="6937">
                  <c:v>69.369999999998583</c:v>
                </c:pt>
                <c:pt idx="6938">
                  <c:v>69.379999999998589</c:v>
                </c:pt>
                <c:pt idx="6939">
                  <c:v>69.389999999998594</c:v>
                </c:pt>
                <c:pt idx="6940">
                  <c:v>69.399999999998599</c:v>
                </c:pt>
                <c:pt idx="6941">
                  <c:v>69.409999999998604</c:v>
                </c:pt>
                <c:pt idx="6942">
                  <c:v>69.419999999998609</c:v>
                </c:pt>
                <c:pt idx="6943">
                  <c:v>69.429999999998614</c:v>
                </c:pt>
                <c:pt idx="6944">
                  <c:v>69.439999999998619</c:v>
                </c:pt>
                <c:pt idx="6945">
                  <c:v>69.449999999998624</c:v>
                </c:pt>
                <c:pt idx="6946">
                  <c:v>69.45999999999863</c:v>
                </c:pt>
                <c:pt idx="6947">
                  <c:v>69.469999999998635</c:v>
                </c:pt>
                <c:pt idx="6948">
                  <c:v>69.47999999999864</c:v>
                </c:pt>
                <c:pt idx="6949">
                  <c:v>69.489999999998645</c:v>
                </c:pt>
                <c:pt idx="6950">
                  <c:v>69.49999999999865</c:v>
                </c:pt>
                <c:pt idx="6951">
                  <c:v>69.509999999998655</c:v>
                </c:pt>
                <c:pt idx="6952">
                  <c:v>69.51999999999866</c:v>
                </c:pt>
                <c:pt idx="6953">
                  <c:v>69.529999999998665</c:v>
                </c:pt>
                <c:pt idx="6954">
                  <c:v>69.53999999999867</c:v>
                </c:pt>
                <c:pt idx="6955">
                  <c:v>69.549999999998676</c:v>
                </c:pt>
                <c:pt idx="6956">
                  <c:v>69.559999999998681</c:v>
                </c:pt>
                <c:pt idx="6957">
                  <c:v>69.569999999998686</c:v>
                </c:pt>
                <c:pt idx="6958">
                  <c:v>69.579999999998691</c:v>
                </c:pt>
                <c:pt idx="6959">
                  <c:v>69.589999999998696</c:v>
                </c:pt>
                <c:pt idx="6960">
                  <c:v>69.599999999998701</c:v>
                </c:pt>
                <c:pt idx="6961">
                  <c:v>69.609999999998706</c:v>
                </c:pt>
                <c:pt idx="6962">
                  <c:v>69.619999999998711</c:v>
                </c:pt>
                <c:pt idx="6963">
                  <c:v>69.629999999998716</c:v>
                </c:pt>
                <c:pt idx="6964">
                  <c:v>69.639999999998722</c:v>
                </c:pt>
                <c:pt idx="6965">
                  <c:v>69.649999999998727</c:v>
                </c:pt>
                <c:pt idx="6966">
                  <c:v>69.659999999998732</c:v>
                </c:pt>
                <c:pt idx="6967">
                  <c:v>69.669999999998737</c:v>
                </c:pt>
                <c:pt idx="6968">
                  <c:v>69.679999999998742</c:v>
                </c:pt>
                <c:pt idx="6969">
                  <c:v>69.689999999998747</c:v>
                </c:pt>
                <c:pt idx="6970">
                  <c:v>69.699999999998752</c:v>
                </c:pt>
                <c:pt idx="6971">
                  <c:v>69.709999999998757</c:v>
                </c:pt>
                <c:pt idx="6972">
                  <c:v>69.719999999998763</c:v>
                </c:pt>
                <c:pt idx="6973">
                  <c:v>69.729999999998768</c:v>
                </c:pt>
                <c:pt idx="6974">
                  <c:v>69.739999999998773</c:v>
                </c:pt>
                <c:pt idx="6975">
                  <c:v>69.749999999998778</c:v>
                </c:pt>
                <c:pt idx="6976">
                  <c:v>69.759999999998783</c:v>
                </c:pt>
                <c:pt idx="6977">
                  <c:v>69.769999999998788</c:v>
                </c:pt>
                <c:pt idx="6978">
                  <c:v>69.779999999998793</c:v>
                </c:pt>
                <c:pt idx="6979">
                  <c:v>69.789999999998798</c:v>
                </c:pt>
                <c:pt idx="6980">
                  <c:v>69.799999999998803</c:v>
                </c:pt>
                <c:pt idx="6981">
                  <c:v>69.809999999998809</c:v>
                </c:pt>
                <c:pt idx="6982">
                  <c:v>69.819999999998814</c:v>
                </c:pt>
                <c:pt idx="6983">
                  <c:v>69.829999999998819</c:v>
                </c:pt>
                <c:pt idx="6984">
                  <c:v>69.839999999998824</c:v>
                </c:pt>
                <c:pt idx="6985">
                  <c:v>69.849999999998829</c:v>
                </c:pt>
                <c:pt idx="6986">
                  <c:v>69.859999999998834</c:v>
                </c:pt>
                <c:pt idx="6987">
                  <c:v>69.869999999998839</c:v>
                </c:pt>
                <c:pt idx="6988">
                  <c:v>69.879999999998844</c:v>
                </c:pt>
                <c:pt idx="6989">
                  <c:v>69.889999999998849</c:v>
                </c:pt>
                <c:pt idx="6990">
                  <c:v>69.899999999998855</c:v>
                </c:pt>
                <c:pt idx="6991">
                  <c:v>69.90999999999886</c:v>
                </c:pt>
                <c:pt idx="6992">
                  <c:v>69.919999999998865</c:v>
                </c:pt>
                <c:pt idx="6993">
                  <c:v>69.92999999999887</c:v>
                </c:pt>
                <c:pt idx="6994">
                  <c:v>69.939999999998875</c:v>
                </c:pt>
                <c:pt idx="6995">
                  <c:v>69.94999999999888</c:v>
                </c:pt>
                <c:pt idx="6996">
                  <c:v>69.959999999998885</c:v>
                </c:pt>
                <c:pt idx="6997">
                  <c:v>69.96999999999889</c:v>
                </c:pt>
                <c:pt idx="6998">
                  <c:v>69.979999999998896</c:v>
                </c:pt>
                <c:pt idx="6999">
                  <c:v>69.989999999998901</c:v>
                </c:pt>
                <c:pt idx="7000">
                  <c:v>69.999999999998906</c:v>
                </c:pt>
                <c:pt idx="7001">
                  <c:v>70.009999999998911</c:v>
                </c:pt>
                <c:pt idx="7002">
                  <c:v>70.019999999998916</c:v>
                </c:pt>
                <c:pt idx="7003">
                  <c:v>70.029999999998921</c:v>
                </c:pt>
                <c:pt idx="7004">
                  <c:v>70.039999999998926</c:v>
                </c:pt>
                <c:pt idx="7005">
                  <c:v>70.049999999998931</c:v>
                </c:pt>
                <c:pt idx="7006">
                  <c:v>70.059999999998936</c:v>
                </c:pt>
                <c:pt idx="7007">
                  <c:v>70.069999999998942</c:v>
                </c:pt>
                <c:pt idx="7008">
                  <c:v>70.079999999998947</c:v>
                </c:pt>
                <c:pt idx="7009">
                  <c:v>70.089999999998952</c:v>
                </c:pt>
                <c:pt idx="7010">
                  <c:v>70.099999999998957</c:v>
                </c:pt>
                <c:pt idx="7011">
                  <c:v>70.109999999998962</c:v>
                </c:pt>
                <c:pt idx="7012">
                  <c:v>70.119999999998967</c:v>
                </c:pt>
                <c:pt idx="7013">
                  <c:v>70.129999999998972</c:v>
                </c:pt>
                <c:pt idx="7014">
                  <c:v>70.139999999998977</c:v>
                </c:pt>
                <c:pt idx="7015">
                  <c:v>70.149999999998983</c:v>
                </c:pt>
                <c:pt idx="7016">
                  <c:v>70.159999999998988</c:v>
                </c:pt>
                <c:pt idx="7017">
                  <c:v>70.169999999998993</c:v>
                </c:pt>
                <c:pt idx="7018">
                  <c:v>70.179999999998998</c:v>
                </c:pt>
                <c:pt idx="7019">
                  <c:v>70.189999999999003</c:v>
                </c:pt>
                <c:pt idx="7020">
                  <c:v>70.199999999999008</c:v>
                </c:pt>
                <c:pt idx="7021">
                  <c:v>70.209999999999013</c:v>
                </c:pt>
                <c:pt idx="7022">
                  <c:v>70.219999999999018</c:v>
                </c:pt>
                <c:pt idx="7023">
                  <c:v>70.229999999999023</c:v>
                </c:pt>
              </c:numCache>
            </c:numRef>
          </c:xVal>
          <c:yVal>
            <c:numRef>
              <c:f>TimeAnalysis!$S$2:$S$7025</c:f>
              <c:numCache>
                <c:formatCode>General</c:formatCode>
                <c:ptCount val="70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2.0747181180046028</c:v>
                </c:pt>
                <c:pt idx="887">
                  <c:v>4.1163152675913315</c:v>
                </c:pt>
                <c:pt idx="888">
                  <c:v>6.1247914487601864</c:v>
                </c:pt>
                <c:pt idx="889">
                  <c:v>8.1001466615111664</c:v>
                </c:pt>
                <c:pt idx="890">
                  <c:v>10.042380905844272</c:v>
                </c:pt>
                <c:pt idx="891">
                  <c:v>11.951494181759504</c:v>
                </c:pt>
                <c:pt idx="892">
                  <c:v>13.827486489256861</c:v>
                </c:pt>
                <c:pt idx="893">
                  <c:v>15.670357828336344</c:v>
                </c:pt>
                <c:pt idx="894">
                  <c:v>17.480108198997954</c:v>
                </c:pt>
                <c:pt idx="895">
                  <c:v>19.256737601241689</c:v>
                </c:pt>
                <c:pt idx="896">
                  <c:v>21.000246035067551</c:v>
                </c:pt>
                <c:pt idx="897">
                  <c:v>22.710633500475538</c:v>
                </c:pt>
                <c:pt idx="898">
                  <c:v>24.387899997465652</c:v>
                </c:pt>
                <c:pt idx="899">
                  <c:v>26.032045526037891</c:v>
                </c:pt>
                <c:pt idx="900">
                  <c:v>27.643070086192257</c:v>
                </c:pt>
                <c:pt idx="901">
                  <c:v>29.220973677928747</c:v>
                </c:pt>
                <c:pt idx="902">
                  <c:v>30.765756301247364</c:v>
                </c:pt>
                <c:pt idx="903">
                  <c:v>32.277417956148106</c:v>
                </c:pt>
                <c:pt idx="904">
                  <c:v>33.755958642630972</c:v>
                </c:pt>
                <c:pt idx="905">
                  <c:v>35.201378360695969</c:v>
                </c:pt>
                <c:pt idx="906">
                  <c:v>36.61367711034309</c:v>
                </c:pt>
                <c:pt idx="907">
                  <c:v>37.992854891572335</c:v>
                </c:pt>
                <c:pt idx="908">
                  <c:v>39.338911704383705</c:v>
                </c:pt>
                <c:pt idx="909">
                  <c:v>40.651847548777198</c:v>
                </c:pt>
                <c:pt idx="910">
                  <c:v>41.931662424752822</c:v>
                </c:pt>
                <c:pt idx="911">
                  <c:v>43.178356332310571</c:v>
                </c:pt>
                <c:pt idx="912">
                  <c:v>44.391929271450444</c:v>
                </c:pt>
                <c:pt idx="913">
                  <c:v>45.57238124217244</c:v>
                </c:pt>
                <c:pt idx="914">
                  <c:v>46.719712244476568</c:v>
                </c:pt>
                <c:pt idx="915">
                  <c:v>47.83392227836282</c:v>
                </c:pt>
                <c:pt idx="916">
                  <c:v>48.915011343831196</c:v>
                </c:pt>
                <c:pt idx="917">
                  <c:v>49.962979440881703</c:v>
                </c:pt>
                <c:pt idx="918">
                  <c:v>50.977826569514335</c:v>
                </c:pt>
                <c:pt idx="919">
                  <c:v>51.95955272972909</c:v>
                </c:pt>
                <c:pt idx="920">
                  <c:v>52.908157921525969</c:v>
                </c:pt>
                <c:pt idx="921">
                  <c:v>53.82364214490498</c:v>
                </c:pt>
                <c:pt idx="922">
                  <c:v>54.706005399866115</c:v>
                </c:pt>
                <c:pt idx="923">
                  <c:v>55.555247686409373</c:v>
                </c:pt>
                <c:pt idx="924">
                  <c:v>56.371369004534756</c:v>
                </c:pt>
                <c:pt idx="925">
                  <c:v>57.154369354242263</c:v>
                </c:pt>
                <c:pt idx="926">
                  <c:v>57.904248735531901</c:v>
                </c:pt>
                <c:pt idx="927">
                  <c:v>58.621007148403663</c:v>
                </c:pt>
                <c:pt idx="928">
                  <c:v>59.304644592857549</c:v>
                </c:pt>
                <c:pt idx="929">
                  <c:v>59.95516106889356</c:v>
                </c:pt>
                <c:pt idx="930">
                  <c:v>61.310277004572207</c:v>
                </c:pt>
                <c:pt idx="931">
                  <c:v>62.594974524536312</c:v>
                </c:pt>
                <c:pt idx="932">
                  <c:v>63.806473697807519</c:v>
                </c:pt>
                <c:pt idx="933">
                  <c:v>64.944774524385821</c:v>
                </c:pt>
                <c:pt idx="934">
                  <c:v>66.009877004271232</c:v>
                </c:pt>
                <c:pt idx="935">
                  <c:v>67.001781137463738</c:v>
                </c:pt>
                <c:pt idx="936">
                  <c:v>67.920486923963352</c:v>
                </c:pt>
                <c:pt idx="937">
                  <c:v>68.765994363770062</c:v>
                </c:pt>
                <c:pt idx="938">
                  <c:v>87.044369182749321</c:v>
                </c:pt>
                <c:pt idx="939">
                  <c:v>105.41322802664386</c:v>
                </c:pt>
                <c:pt idx="940">
                  <c:v>123.8618676705384</c:v>
                </c:pt>
                <c:pt idx="941">
                  <c:v>142.39028811443293</c:v>
                </c:pt>
                <c:pt idx="942">
                  <c:v>160.99848935832748</c:v>
                </c:pt>
                <c:pt idx="943">
                  <c:v>179.68647140222203</c:v>
                </c:pt>
                <c:pt idx="944">
                  <c:v>198.45423424611656</c:v>
                </c:pt>
                <c:pt idx="945">
                  <c:v>217.3017778900111</c:v>
                </c:pt>
                <c:pt idx="946">
                  <c:v>236.22910233390564</c:v>
                </c:pt>
                <c:pt idx="947">
                  <c:v>255.23620757780017</c:v>
                </c:pt>
                <c:pt idx="948">
                  <c:v>274.32309362169468</c:v>
                </c:pt>
                <c:pt idx="949">
                  <c:v>293.4897604655892</c:v>
                </c:pt>
                <c:pt idx="950">
                  <c:v>312.73620810948375</c:v>
                </c:pt>
                <c:pt idx="951">
                  <c:v>332.06243655337829</c:v>
                </c:pt>
                <c:pt idx="952">
                  <c:v>351.46844579727281</c:v>
                </c:pt>
                <c:pt idx="953">
                  <c:v>370.9542358411673</c:v>
                </c:pt>
                <c:pt idx="954">
                  <c:v>390.51980668506184</c:v>
                </c:pt>
                <c:pt idx="955">
                  <c:v>410.16515832895635</c:v>
                </c:pt>
                <c:pt idx="956">
                  <c:v>429.89029077285085</c:v>
                </c:pt>
                <c:pt idx="957">
                  <c:v>449.69520401674538</c:v>
                </c:pt>
                <c:pt idx="958">
                  <c:v>469.57989806063989</c:v>
                </c:pt>
                <c:pt idx="959">
                  <c:v>489.54437290453438</c:v>
                </c:pt>
                <c:pt idx="960">
                  <c:v>509.58862854842891</c:v>
                </c:pt>
                <c:pt idx="961">
                  <c:v>529.71266499232343</c:v>
                </c:pt>
                <c:pt idx="962">
                  <c:v>549.91648223621792</c:v>
                </c:pt>
                <c:pt idx="963">
                  <c:v>570.20008028011239</c:v>
                </c:pt>
                <c:pt idx="964">
                  <c:v>590.56345912400684</c:v>
                </c:pt>
                <c:pt idx="965">
                  <c:v>611.00661876790139</c:v>
                </c:pt>
                <c:pt idx="966">
                  <c:v>631.52955921179591</c:v>
                </c:pt>
                <c:pt idx="967">
                  <c:v>652.13228045569042</c:v>
                </c:pt>
                <c:pt idx="968">
                  <c:v>672.81478249958491</c:v>
                </c:pt>
                <c:pt idx="969">
                  <c:v>693.57706534347938</c:v>
                </c:pt>
                <c:pt idx="970">
                  <c:v>714.41912898737382</c:v>
                </c:pt>
                <c:pt idx="971">
                  <c:v>735.34097343126837</c:v>
                </c:pt>
                <c:pt idx="972">
                  <c:v>756.34259867516289</c:v>
                </c:pt>
                <c:pt idx="973">
                  <c:v>777.42400471905739</c:v>
                </c:pt>
                <c:pt idx="974">
                  <c:v>798.58519156295188</c:v>
                </c:pt>
                <c:pt idx="975">
                  <c:v>819.82615920684634</c:v>
                </c:pt>
                <c:pt idx="976">
                  <c:v>841.14690765074079</c:v>
                </c:pt>
                <c:pt idx="977">
                  <c:v>862.54743689463521</c:v>
                </c:pt>
                <c:pt idx="978">
                  <c:v>884.02774693852973</c:v>
                </c:pt>
                <c:pt idx="979">
                  <c:v>905.58783778242423</c:v>
                </c:pt>
                <c:pt idx="980">
                  <c:v>927.22770942631871</c:v>
                </c:pt>
                <c:pt idx="981">
                  <c:v>948.94736187021317</c:v>
                </c:pt>
                <c:pt idx="982">
                  <c:v>970.74679511410761</c:v>
                </c:pt>
                <c:pt idx="983">
                  <c:v>992.62600915800203</c:v>
                </c:pt>
                <c:pt idx="984">
                  <c:v>1014.5850040018966</c:v>
                </c:pt>
                <c:pt idx="985">
                  <c:v>1036.623779645791</c:v>
                </c:pt>
                <c:pt idx="986">
                  <c:v>1058.7423360896855</c:v>
                </c:pt>
                <c:pt idx="987">
                  <c:v>1080.94067333358</c:v>
                </c:pt>
                <c:pt idx="988">
                  <c:v>1103.2187913774744</c:v>
                </c:pt>
                <c:pt idx="989">
                  <c:v>1125.5766902213688</c:v>
                </c:pt>
                <c:pt idx="990">
                  <c:v>1148.0143698652632</c:v>
                </c:pt>
                <c:pt idx="991">
                  <c:v>1170.5318303091576</c:v>
                </c:pt>
                <c:pt idx="992">
                  <c:v>1193.129071553052</c:v>
                </c:pt>
                <c:pt idx="993">
                  <c:v>1215.8060935969465</c:v>
                </c:pt>
                <c:pt idx="994">
                  <c:v>1238.5628964408411</c:v>
                </c:pt>
                <c:pt idx="995">
                  <c:v>1261.3994800847356</c:v>
                </c:pt>
                <c:pt idx="996">
                  <c:v>1284.3158445286301</c:v>
                </c:pt>
                <c:pt idx="997">
                  <c:v>1307.3119897725246</c:v>
                </c:pt>
                <c:pt idx="998">
                  <c:v>1330.3879158164191</c:v>
                </c:pt>
                <c:pt idx="999">
                  <c:v>1353.5436226603135</c:v>
                </c:pt>
                <c:pt idx="1000">
                  <c:v>1376.779110304208</c:v>
                </c:pt>
                <c:pt idx="1001">
                  <c:v>1400.0943787481024</c:v>
                </c:pt>
                <c:pt idx="1002">
                  <c:v>1423.4894279919968</c:v>
                </c:pt>
                <c:pt idx="1003">
                  <c:v>1446.9642580358911</c:v>
                </c:pt>
                <c:pt idx="1004">
                  <c:v>1470.5188688797855</c:v>
                </c:pt>
                <c:pt idx="1005">
                  <c:v>1494.1532605236798</c:v>
                </c:pt>
                <c:pt idx="1006">
                  <c:v>1517.8674329675744</c:v>
                </c:pt>
                <c:pt idx="1007">
                  <c:v>1541.6613862114689</c:v>
                </c:pt>
                <c:pt idx="1008">
                  <c:v>1565.5351202553634</c:v>
                </c:pt>
                <c:pt idx="1009">
                  <c:v>1589.4886350992579</c:v>
                </c:pt>
                <c:pt idx="1010">
                  <c:v>1613.5219307431523</c:v>
                </c:pt>
                <c:pt idx="1011">
                  <c:v>1637.6350071870468</c:v>
                </c:pt>
                <c:pt idx="1012">
                  <c:v>1661.8278644309412</c:v>
                </c:pt>
                <c:pt idx="1013">
                  <c:v>1686.1005024748356</c:v>
                </c:pt>
                <c:pt idx="1014">
                  <c:v>1710.45292131873</c:v>
                </c:pt>
                <c:pt idx="1015">
                  <c:v>1734.8851209626243</c:v>
                </c:pt>
                <c:pt idx="1016">
                  <c:v>1759.3971014065187</c:v>
                </c:pt>
                <c:pt idx="1017">
                  <c:v>1783.988862650413</c:v>
                </c:pt>
                <c:pt idx="1018">
                  <c:v>1808.6604046943075</c:v>
                </c:pt>
                <c:pt idx="1019">
                  <c:v>1833.4117275382021</c:v>
                </c:pt>
                <c:pt idx="1020">
                  <c:v>1858.2428311820966</c:v>
                </c:pt>
                <c:pt idx="1021">
                  <c:v>1883.153715625991</c:v>
                </c:pt>
                <c:pt idx="1022">
                  <c:v>1908.1443808698855</c:v>
                </c:pt>
                <c:pt idx="1023">
                  <c:v>1933.2148269137799</c:v>
                </c:pt>
                <c:pt idx="1024">
                  <c:v>1958.3650537576743</c:v>
                </c:pt>
                <c:pt idx="1025">
                  <c:v>1983.5950614015687</c:v>
                </c:pt>
                <c:pt idx="1026">
                  <c:v>2008.9048498454631</c:v>
                </c:pt>
                <c:pt idx="1027">
                  <c:v>2034.2944190893575</c:v>
                </c:pt>
                <c:pt idx="1028">
                  <c:v>2059.763769133252</c:v>
                </c:pt>
                <c:pt idx="1029">
                  <c:v>2085.3128999771466</c:v>
                </c:pt>
                <c:pt idx="1030">
                  <c:v>2110.9418116210409</c:v>
                </c:pt>
                <c:pt idx="1031">
                  <c:v>2136.6505040649354</c:v>
                </c:pt>
                <c:pt idx="1032">
                  <c:v>2162.4389773088296</c:v>
                </c:pt>
                <c:pt idx="1033">
                  <c:v>2188.3072313527241</c:v>
                </c:pt>
                <c:pt idx="1034">
                  <c:v>2214.2552661966183</c:v>
                </c:pt>
                <c:pt idx="1035">
                  <c:v>2240.2830818405128</c:v>
                </c:pt>
                <c:pt idx="1036">
                  <c:v>2266.3906782844069</c:v>
                </c:pt>
                <c:pt idx="1037">
                  <c:v>2292.5780555283013</c:v>
                </c:pt>
                <c:pt idx="1038">
                  <c:v>2318.8452135721959</c:v>
                </c:pt>
                <c:pt idx="1039">
                  <c:v>2345.1921524160903</c:v>
                </c:pt>
                <c:pt idx="1040">
                  <c:v>2371.6188720599848</c:v>
                </c:pt>
                <c:pt idx="1041">
                  <c:v>2398.1253725038791</c:v>
                </c:pt>
                <c:pt idx="1042">
                  <c:v>2424.7116537477737</c:v>
                </c:pt>
                <c:pt idx="1043">
                  <c:v>2451.3777157916679</c:v>
                </c:pt>
                <c:pt idx="1044">
                  <c:v>2478.1235586355624</c:v>
                </c:pt>
                <c:pt idx="1045">
                  <c:v>2504.9491822794566</c:v>
                </c:pt>
                <c:pt idx="1046">
                  <c:v>2531.8545867233511</c:v>
                </c:pt>
                <c:pt idx="1047">
                  <c:v>2558.8397719672453</c:v>
                </c:pt>
                <c:pt idx="1048">
                  <c:v>2585.9047380111397</c:v>
                </c:pt>
                <c:pt idx="1049">
                  <c:v>2613.0494848550338</c:v>
                </c:pt>
                <c:pt idx="1050">
                  <c:v>2640.2740124989282</c:v>
                </c:pt>
                <c:pt idx="1051">
                  <c:v>2667.5783209428228</c:v>
                </c:pt>
                <c:pt idx="1052">
                  <c:v>2694.9624101867171</c:v>
                </c:pt>
                <c:pt idx="1053">
                  <c:v>2722.4262802306116</c:v>
                </c:pt>
                <c:pt idx="1054">
                  <c:v>2749.9699310745059</c:v>
                </c:pt>
                <c:pt idx="1055">
                  <c:v>2777.5933627184004</c:v>
                </c:pt>
                <c:pt idx="1056">
                  <c:v>2805.2965751622946</c:v>
                </c:pt>
                <c:pt idx="1057">
                  <c:v>2833.0795684061891</c:v>
                </c:pt>
                <c:pt idx="1058">
                  <c:v>2860.9423424500833</c:v>
                </c:pt>
                <c:pt idx="1059">
                  <c:v>2888.8848972939777</c:v>
                </c:pt>
                <c:pt idx="1060">
                  <c:v>2916.9072329378719</c:v>
                </c:pt>
                <c:pt idx="1061">
                  <c:v>2945.0093493817662</c:v>
                </c:pt>
                <c:pt idx="1062">
                  <c:v>2973.1912466256604</c:v>
                </c:pt>
                <c:pt idx="1063">
                  <c:v>3001.4529246695547</c:v>
                </c:pt>
                <c:pt idx="1064">
                  <c:v>3029.7943835134492</c:v>
                </c:pt>
                <c:pt idx="1065">
                  <c:v>3058.2156231573435</c:v>
                </c:pt>
                <c:pt idx="1066">
                  <c:v>3086.716643601238</c:v>
                </c:pt>
                <c:pt idx="1067">
                  <c:v>3115.2974448451323</c:v>
                </c:pt>
                <c:pt idx="1068">
                  <c:v>3143.9580268890268</c:v>
                </c:pt>
                <c:pt idx="1069">
                  <c:v>3172.698389732921</c:v>
                </c:pt>
                <c:pt idx="1070">
                  <c:v>3201.5185333768154</c:v>
                </c:pt>
                <c:pt idx="1071">
                  <c:v>3230.4184578207096</c:v>
                </c:pt>
                <c:pt idx="1072">
                  <c:v>3259.398163064604</c:v>
                </c:pt>
                <c:pt idx="1073">
                  <c:v>3288.4576491084981</c:v>
                </c:pt>
                <c:pt idx="1074">
                  <c:v>3317.5969159523925</c:v>
                </c:pt>
                <c:pt idx="1075">
                  <c:v>3346.8159635962866</c:v>
                </c:pt>
                <c:pt idx="1076">
                  <c:v>3376.1147920401809</c:v>
                </c:pt>
                <c:pt idx="1077">
                  <c:v>3405.4934012840754</c:v>
                </c:pt>
                <c:pt idx="1078">
                  <c:v>3434.9517913279697</c:v>
                </c:pt>
                <c:pt idx="1079">
                  <c:v>3464.4899621718641</c:v>
                </c:pt>
                <c:pt idx="1080">
                  <c:v>3494.1079138157584</c:v>
                </c:pt>
                <c:pt idx="1081">
                  <c:v>3523.8056462596528</c:v>
                </c:pt>
                <c:pt idx="1082">
                  <c:v>3553.583159503547</c:v>
                </c:pt>
                <c:pt idx="1083">
                  <c:v>3583.4404535474414</c:v>
                </c:pt>
                <c:pt idx="1084">
                  <c:v>3613.3775283913355</c:v>
                </c:pt>
                <c:pt idx="1085">
                  <c:v>3643.3943840352299</c:v>
                </c:pt>
                <c:pt idx="1086">
                  <c:v>3673.491020479124</c:v>
                </c:pt>
                <c:pt idx="1087">
                  <c:v>3703.6674377230183</c:v>
                </c:pt>
                <c:pt idx="1088">
                  <c:v>3733.9236357669124</c:v>
                </c:pt>
                <c:pt idx="1089">
                  <c:v>3764.2596146108067</c:v>
                </c:pt>
                <c:pt idx="1090">
                  <c:v>3794.6753742547012</c:v>
                </c:pt>
                <c:pt idx="1091">
                  <c:v>3825.1709146985954</c:v>
                </c:pt>
                <c:pt idx="1092">
                  <c:v>3855.7462359424899</c:v>
                </c:pt>
                <c:pt idx="1093">
                  <c:v>3886.4013379863841</c:v>
                </c:pt>
                <c:pt idx="1094">
                  <c:v>3917.1362208302785</c:v>
                </c:pt>
                <c:pt idx="1095">
                  <c:v>3947.9508844741727</c:v>
                </c:pt>
                <c:pt idx="1096">
                  <c:v>3978.845328918067</c:v>
                </c:pt>
                <c:pt idx="1097">
                  <c:v>4009.8195541619612</c:v>
                </c:pt>
                <c:pt idx="1098">
                  <c:v>4040.8735602058555</c:v>
                </c:pt>
                <c:pt idx="1099">
                  <c:v>4072.0073470497496</c:v>
                </c:pt>
                <c:pt idx="1100">
                  <c:v>4103.2209146936439</c:v>
                </c:pt>
                <c:pt idx="1101">
                  <c:v>4134.5142631375384</c:v>
                </c:pt>
                <c:pt idx="1102">
                  <c:v>4165.8873923814326</c:v>
                </c:pt>
                <c:pt idx="1103">
                  <c:v>4197.3403024253266</c:v>
                </c:pt>
                <c:pt idx="1104">
                  <c:v>4228.8729932692213</c:v>
                </c:pt>
                <c:pt idx="1105">
                  <c:v>4260.4854649131157</c:v>
                </c:pt>
                <c:pt idx="1106">
                  <c:v>4292.1777173570099</c:v>
                </c:pt>
                <c:pt idx="1107">
                  <c:v>4323.9497506009038</c:v>
                </c:pt>
                <c:pt idx="1108">
                  <c:v>4355.8015646447984</c:v>
                </c:pt>
                <c:pt idx="1109">
                  <c:v>4387.7331594886928</c:v>
                </c:pt>
                <c:pt idx="1110">
                  <c:v>4419.7445351325869</c:v>
                </c:pt>
                <c:pt idx="1111">
                  <c:v>4451.8356915764807</c:v>
                </c:pt>
                <c:pt idx="1112">
                  <c:v>4484.0066288203752</c:v>
                </c:pt>
                <c:pt idx="1113">
                  <c:v>4516.2573468642695</c:v>
                </c:pt>
                <c:pt idx="1114">
                  <c:v>4548.5878457081635</c:v>
                </c:pt>
                <c:pt idx="1115">
                  <c:v>4580.9981253520582</c:v>
                </c:pt>
                <c:pt idx="1116">
                  <c:v>4613.4881857959526</c:v>
                </c:pt>
                <c:pt idx="1117">
                  <c:v>4646.0580270398468</c:v>
                </c:pt>
                <c:pt idx="1118">
                  <c:v>4678.7076490837408</c:v>
                </c:pt>
                <c:pt idx="1119">
                  <c:v>4711.4370519276354</c:v>
                </c:pt>
                <c:pt idx="1120">
                  <c:v>4744.2462355715297</c:v>
                </c:pt>
                <c:pt idx="1121">
                  <c:v>4777.029247889559</c:v>
                </c:pt>
                <c:pt idx="1122">
                  <c:v>4809.8122602075882</c:v>
                </c:pt>
                <c:pt idx="1123">
                  <c:v>4842.5952725256175</c:v>
                </c:pt>
                <c:pt idx="1124">
                  <c:v>4875.3782848436467</c:v>
                </c:pt>
                <c:pt idx="1125">
                  <c:v>4908.161297161676</c:v>
                </c:pt>
                <c:pt idx="1126">
                  <c:v>4940.9443094797052</c:v>
                </c:pt>
                <c:pt idx="1127">
                  <c:v>4973.7273217977345</c:v>
                </c:pt>
                <c:pt idx="1128">
                  <c:v>5006.5103341157637</c:v>
                </c:pt>
                <c:pt idx="1129">
                  <c:v>5039.293346433793</c:v>
                </c:pt>
                <c:pt idx="1130">
                  <c:v>5072.0763587518222</c:v>
                </c:pt>
                <c:pt idx="1131">
                  <c:v>5104.8593710698515</c:v>
                </c:pt>
                <c:pt idx="1132">
                  <c:v>5137.6423833878807</c:v>
                </c:pt>
                <c:pt idx="1133">
                  <c:v>5170.42539570591</c:v>
                </c:pt>
                <c:pt idx="1134">
                  <c:v>5203.2084080239392</c:v>
                </c:pt>
                <c:pt idx="1135">
                  <c:v>5235.9914203419685</c:v>
                </c:pt>
                <c:pt idx="1136">
                  <c:v>5268.7744326599977</c:v>
                </c:pt>
                <c:pt idx="1137">
                  <c:v>5301.557444978027</c:v>
                </c:pt>
                <c:pt idx="1138">
                  <c:v>5334.3404572960562</c:v>
                </c:pt>
                <c:pt idx="1139">
                  <c:v>5367.1234696140855</c:v>
                </c:pt>
                <c:pt idx="1140">
                  <c:v>5399.9064819321147</c:v>
                </c:pt>
                <c:pt idx="1141">
                  <c:v>5432.689494250144</c:v>
                </c:pt>
                <c:pt idx="1142">
                  <c:v>5465.4725065681732</c:v>
                </c:pt>
                <c:pt idx="1143">
                  <c:v>5498.2555188862025</c:v>
                </c:pt>
                <c:pt idx="1144">
                  <c:v>5531.0385312042317</c:v>
                </c:pt>
                <c:pt idx="1145">
                  <c:v>5563.821543522261</c:v>
                </c:pt>
                <c:pt idx="1146">
                  <c:v>5596.6045558402902</c:v>
                </c:pt>
                <c:pt idx="1147">
                  <c:v>5629.3875681583195</c:v>
                </c:pt>
                <c:pt idx="1148">
                  <c:v>5662.1705804763487</c:v>
                </c:pt>
                <c:pt idx="1149">
                  <c:v>5694.953592794378</c:v>
                </c:pt>
                <c:pt idx="1150">
                  <c:v>5727.7366051124072</c:v>
                </c:pt>
                <c:pt idx="1151">
                  <c:v>5760.5196174304365</c:v>
                </c:pt>
                <c:pt idx="1152">
                  <c:v>5793.3026297484657</c:v>
                </c:pt>
                <c:pt idx="1153">
                  <c:v>5826.085642066495</c:v>
                </c:pt>
                <c:pt idx="1154">
                  <c:v>5858.8686543845242</c:v>
                </c:pt>
                <c:pt idx="1155">
                  <c:v>5891.6516667025535</c:v>
                </c:pt>
                <c:pt idx="1156">
                  <c:v>5924.4346790205827</c:v>
                </c:pt>
                <c:pt idx="1157">
                  <c:v>5957.217691338612</c:v>
                </c:pt>
                <c:pt idx="1158">
                  <c:v>5990.0007036566412</c:v>
                </c:pt>
                <c:pt idx="1159">
                  <c:v>6022.7837159746705</c:v>
                </c:pt>
                <c:pt idx="1160">
                  <c:v>6055.5667282926997</c:v>
                </c:pt>
                <c:pt idx="1161">
                  <c:v>6088.349740610729</c:v>
                </c:pt>
                <c:pt idx="1162">
                  <c:v>6121.1327529287582</c:v>
                </c:pt>
                <c:pt idx="1163">
                  <c:v>6153.9157652467875</c:v>
                </c:pt>
                <c:pt idx="1164">
                  <c:v>6186.6987775648167</c:v>
                </c:pt>
                <c:pt idx="1165">
                  <c:v>6219.481789882846</c:v>
                </c:pt>
                <c:pt idx="1166">
                  <c:v>6252.2648022008752</c:v>
                </c:pt>
                <c:pt idx="1167">
                  <c:v>6285.0478145189045</c:v>
                </c:pt>
                <c:pt idx="1168">
                  <c:v>6317.8308268369337</c:v>
                </c:pt>
                <c:pt idx="1169">
                  <c:v>6350.613839154963</c:v>
                </c:pt>
                <c:pt idx="1170">
                  <c:v>6383.3968514729922</c:v>
                </c:pt>
                <c:pt idx="1171">
                  <c:v>6416.1798637910215</c:v>
                </c:pt>
                <c:pt idx="1172">
                  <c:v>6448.9628761090507</c:v>
                </c:pt>
                <c:pt idx="1173">
                  <c:v>6481.74588842708</c:v>
                </c:pt>
                <c:pt idx="1174">
                  <c:v>6514.5289007451092</c:v>
                </c:pt>
                <c:pt idx="1175">
                  <c:v>6547.3119130631385</c:v>
                </c:pt>
                <c:pt idx="1176">
                  <c:v>6580.0949253811677</c:v>
                </c:pt>
                <c:pt idx="1177">
                  <c:v>6612.877937699197</c:v>
                </c:pt>
                <c:pt idx="1178">
                  <c:v>6645.6609500172262</c:v>
                </c:pt>
                <c:pt idx="1179">
                  <c:v>6678.4439623352555</c:v>
                </c:pt>
                <c:pt idx="1180">
                  <c:v>6711.2269746532847</c:v>
                </c:pt>
                <c:pt idx="1181">
                  <c:v>6744.009986971314</c:v>
                </c:pt>
                <c:pt idx="1182">
                  <c:v>6776.7929992893432</c:v>
                </c:pt>
                <c:pt idx="1183">
                  <c:v>6809.5760116073725</c:v>
                </c:pt>
                <c:pt idx="1184">
                  <c:v>6842.3590239254017</c:v>
                </c:pt>
                <c:pt idx="1185">
                  <c:v>6875.142036243431</c:v>
                </c:pt>
                <c:pt idx="1186">
                  <c:v>6907.9250485614602</c:v>
                </c:pt>
                <c:pt idx="1187">
                  <c:v>6940.7080608794895</c:v>
                </c:pt>
                <c:pt idx="1188">
                  <c:v>6973.4910731975187</c:v>
                </c:pt>
                <c:pt idx="1189">
                  <c:v>7006.274085515548</c:v>
                </c:pt>
                <c:pt idx="1190">
                  <c:v>7039.0570978335772</c:v>
                </c:pt>
                <c:pt idx="1191">
                  <c:v>7071.8401101516065</c:v>
                </c:pt>
                <c:pt idx="1192">
                  <c:v>7104.6231224696357</c:v>
                </c:pt>
                <c:pt idx="1193">
                  <c:v>7137.406134787665</c:v>
                </c:pt>
                <c:pt idx="1194">
                  <c:v>7170.1891471056942</c:v>
                </c:pt>
                <c:pt idx="1195">
                  <c:v>7202.9721594237235</c:v>
                </c:pt>
                <c:pt idx="1196">
                  <c:v>7235.7551717417527</c:v>
                </c:pt>
                <c:pt idx="1197">
                  <c:v>7268.538184059782</c:v>
                </c:pt>
                <c:pt idx="1198">
                  <c:v>7301.3211963778112</c:v>
                </c:pt>
                <c:pt idx="1199">
                  <c:v>7334.1042086958405</c:v>
                </c:pt>
                <c:pt idx="1200">
                  <c:v>7366.8872210138697</c:v>
                </c:pt>
                <c:pt idx="1201">
                  <c:v>7399.670233331899</c:v>
                </c:pt>
                <c:pt idx="1202">
                  <c:v>7432.4532456499282</c:v>
                </c:pt>
                <c:pt idx="1203">
                  <c:v>7465.2362579679575</c:v>
                </c:pt>
                <c:pt idx="1204">
                  <c:v>7498.0192702859867</c:v>
                </c:pt>
                <c:pt idx="1205">
                  <c:v>7530.802282604016</c:v>
                </c:pt>
                <c:pt idx="1206">
                  <c:v>7563.5852949220453</c:v>
                </c:pt>
                <c:pt idx="1207">
                  <c:v>7596.3683072400745</c:v>
                </c:pt>
                <c:pt idx="1208">
                  <c:v>7629.1513195581038</c:v>
                </c:pt>
                <c:pt idx="1209">
                  <c:v>7661.934331876133</c:v>
                </c:pt>
                <c:pt idx="1210">
                  <c:v>7694.7173441941623</c:v>
                </c:pt>
                <c:pt idx="1211">
                  <c:v>7727.5003565121915</c:v>
                </c:pt>
                <c:pt idx="1212">
                  <c:v>7760.2833688302208</c:v>
                </c:pt>
                <c:pt idx="1213">
                  <c:v>7793.06638114825</c:v>
                </c:pt>
                <c:pt idx="1214">
                  <c:v>7825.8493934662793</c:v>
                </c:pt>
                <c:pt idx="1215">
                  <c:v>7858.6324057843085</c:v>
                </c:pt>
                <c:pt idx="1216">
                  <c:v>7891.4154181023378</c:v>
                </c:pt>
                <c:pt idx="1217">
                  <c:v>7924.198430420367</c:v>
                </c:pt>
                <c:pt idx="1218">
                  <c:v>7956.9814427383963</c:v>
                </c:pt>
                <c:pt idx="1219">
                  <c:v>7989.7644550564255</c:v>
                </c:pt>
                <c:pt idx="1220">
                  <c:v>8022.5474673744548</c:v>
                </c:pt>
                <c:pt idx="1221">
                  <c:v>8055.330479692484</c:v>
                </c:pt>
                <c:pt idx="1222">
                  <c:v>8088.1134920105133</c:v>
                </c:pt>
                <c:pt idx="1223">
                  <c:v>8120.8965043285425</c:v>
                </c:pt>
                <c:pt idx="1224">
                  <c:v>8153.6795166465718</c:v>
                </c:pt>
                <c:pt idx="1225">
                  <c:v>8186.462528964601</c:v>
                </c:pt>
                <c:pt idx="1226">
                  <c:v>8219.2455412826293</c:v>
                </c:pt>
                <c:pt idx="1227">
                  <c:v>8252.0285536006577</c:v>
                </c:pt>
                <c:pt idx="1228">
                  <c:v>8284.811565918686</c:v>
                </c:pt>
                <c:pt idx="1229">
                  <c:v>8317.5945782367144</c:v>
                </c:pt>
                <c:pt idx="1230">
                  <c:v>8350.3775905547427</c:v>
                </c:pt>
                <c:pt idx="1231">
                  <c:v>8383.1606028727711</c:v>
                </c:pt>
                <c:pt idx="1232">
                  <c:v>8415.9436151907994</c:v>
                </c:pt>
                <c:pt idx="1233">
                  <c:v>8448.7266275088277</c:v>
                </c:pt>
                <c:pt idx="1234">
                  <c:v>8481.5096398268561</c:v>
                </c:pt>
                <c:pt idx="1235">
                  <c:v>8514.2926521448844</c:v>
                </c:pt>
                <c:pt idx="1236">
                  <c:v>8547.0756644629128</c:v>
                </c:pt>
                <c:pt idx="1237">
                  <c:v>8579.8586767809411</c:v>
                </c:pt>
                <c:pt idx="1238">
                  <c:v>8612.6416890989694</c:v>
                </c:pt>
                <c:pt idx="1239">
                  <c:v>8645.4247014169978</c:v>
                </c:pt>
                <c:pt idx="1240">
                  <c:v>8678.2077137350261</c:v>
                </c:pt>
                <c:pt idx="1241">
                  <c:v>8710.9907260530545</c:v>
                </c:pt>
                <c:pt idx="1242">
                  <c:v>8743.7737383710828</c:v>
                </c:pt>
                <c:pt idx="1243">
                  <c:v>8776.5567506891111</c:v>
                </c:pt>
                <c:pt idx="1244">
                  <c:v>8809.3397630071395</c:v>
                </c:pt>
                <c:pt idx="1245">
                  <c:v>8842.1227753251678</c:v>
                </c:pt>
                <c:pt idx="1246">
                  <c:v>8874.9057876431962</c:v>
                </c:pt>
                <c:pt idx="1247">
                  <c:v>8907.6887999612245</c:v>
                </c:pt>
                <c:pt idx="1248">
                  <c:v>8940.4718122792528</c:v>
                </c:pt>
                <c:pt idx="1249">
                  <c:v>8973.2548245972812</c:v>
                </c:pt>
                <c:pt idx="1250">
                  <c:v>9006.0378369153095</c:v>
                </c:pt>
                <c:pt idx="1251">
                  <c:v>9038.8208492333379</c:v>
                </c:pt>
                <c:pt idx="1252">
                  <c:v>9071.6038615513662</c:v>
                </c:pt>
                <c:pt idx="1253">
                  <c:v>9104.3868738693945</c:v>
                </c:pt>
                <c:pt idx="1254">
                  <c:v>9137.1698861874229</c:v>
                </c:pt>
                <c:pt idx="1255">
                  <c:v>9169.9528985054512</c:v>
                </c:pt>
                <c:pt idx="1256">
                  <c:v>9202.7359108234796</c:v>
                </c:pt>
                <c:pt idx="1257">
                  <c:v>9235.5189231415079</c:v>
                </c:pt>
                <c:pt idx="1258">
                  <c:v>9268.3019354595363</c:v>
                </c:pt>
                <c:pt idx="1259">
                  <c:v>9301.0849477775646</c:v>
                </c:pt>
                <c:pt idx="1260">
                  <c:v>9333.8679600955929</c:v>
                </c:pt>
                <c:pt idx="1261">
                  <c:v>9366.6509724136213</c:v>
                </c:pt>
                <c:pt idx="1262">
                  <c:v>9399.4339847316496</c:v>
                </c:pt>
                <c:pt idx="1263">
                  <c:v>9432.216997049678</c:v>
                </c:pt>
                <c:pt idx="1264">
                  <c:v>9465.0000093677063</c:v>
                </c:pt>
                <c:pt idx="1265">
                  <c:v>9497.7830216857346</c:v>
                </c:pt>
                <c:pt idx="1266">
                  <c:v>9530.566034003763</c:v>
                </c:pt>
                <c:pt idx="1267">
                  <c:v>9563.3490463217913</c:v>
                </c:pt>
                <c:pt idx="1268">
                  <c:v>9596.1320586398197</c:v>
                </c:pt>
                <c:pt idx="1269">
                  <c:v>9628.915070957848</c:v>
                </c:pt>
                <c:pt idx="1270">
                  <c:v>9661.6980832758763</c:v>
                </c:pt>
                <c:pt idx="1271">
                  <c:v>9694.4810955939047</c:v>
                </c:pt>
                <c:pt idx="1272">
                  <c:v>9727.264107911933</c:v>
                </c:pt>
                <c:pt idx="1273">
                  <c:v>9760.0471202299614</c:v>
                </c:pt>
                <c:pt idx="1274">
                  <c:v>9792.8301325479897</c:v>
                </c:pt>
                <c:pt idx="1275">
                  <c:v>9825.613144866018</c:v>
                </c:pt>
                <c:pt idx="1276">
                  <c:v>9858.3961571840464</c:v>
                </c:pt>
                <c:pt idx="1277">
                  <c:v>9891.1791695020747</c:v>
                </c:pt>
                <c:pt idx="1278">
                  <c:v>9923.9621818201031</c:v>
                </c:pt>
                <c:pt idx="1279">
                  <c:v>9956.7451941381314</c:v>
                </c:pt>
                <c:pt idx="1280">
                  <c:v>9989.5282064561598</c:v>
                </c:pt>
                <c:pt idx="1281">
                  <c:v>10022.311218774188</c:v>
                </c:pt>
                <c:pt idx="1282">
                  <c:v>10055.094231092216</c:v>
                </c:pt>
                <c:pt idx="1283">
                  <c:v>10087.877243410245</c:v>
                </c:pt>
                <c:pt idx="1284">
                  <c:v>10120.660255728273</c:v>
                </c:pt>
                <c:pt idx="1285">
                  <c:v>10153.443268046301</c:v>
                </c:pt>
                <c:pt idx="1286">
                  <c:v>10186.22628036433</c:v>
                </c:pt>
                <c:pt idx="1287">
                  <c:v>10219.009292682358</c:v>
                </c:pt>
                <c:pt idx="1288">
                  <c:v>10251.792305000386</c:v>
                </c:pt>
                <c:pt idx="1289">
                  <c:v>10284.575317318415</c:v>
                </c:pt>
                <c:pt idx="1290">
                  <c:v>10317.358329636443</c:v>
                </c:pt>
                <c:pt idx="1291">
                  <c:v>10350.141341954471</c:v>
                </c:pt>
                <c:pt idx="1292">
                  <c:v>10382.9243542725</c:v>
                </c:pt>
                <c:pt idx="1293">
                  <c:v>10415.707366590528</c:v>
                </c:pt>
                <c:pt idx="1294">
                  <c:v>10448.490378908557</c:v>
                </c:pt>
                <c:pt idx="1295">
                  <c:v>10481.273391226585</c:v>
                </c:pt>
                <c:pt idx="1296">
                  <c:v>10514.056403544613</c:v>
                </c:pt>
                <c:pt idx="1297">
                  <c:v>10546.839415862642</c:v>
                </c:pt>
                <c:pt idx="1298">
                  <c:v>10579.62242818067</c:v>
                </c:pt>
                <c:pt idx="1299">
                  <c:v>10612.405440498698</c:v>
                </c:pt>
                <c:pt idx="1300">
                  <c:v>10645.188452816727</c:v>
                </c:pt>
                <c:pt idx="1301">
                  <c:v>10677.971465134755</c:v>
                </c:pt>
                <c:pt idx="1302">
                  <c:v>10710.754477452783</c:v>
                </c:pt>
                <c:pt idx="1303">
                  <c:v>10743.537489770812</c:v>
                </c:pt>
                <c:pt idx="1304">
                  <c:v>10776.32050208884</c:v>
                </c:pt>
                <c:pt idx="1305">
                  <c:v>10809.103514406868</c:v>
                </c:pt>
                <c:pt idx="1306">
                  <c:v>10841.886526724897</c:v>
                </c:pt>
                <c:pt idx="1307">
                  <c:v>10874.669539042925</c:v>
                </c:pt>
                <c:pt idx="1308">
                  <c:v>10907.452551360953</c:v>
                </c:pt>
                <c:pt idx="1309">
                  <c:v>10940.235563678982</c:v>
                </c:pt>
                <c:pt idx="1310">
                  <c:v>10973.01857599701</c:v>
                </c:pt>
                <c:pt idx="1311">
                  <c:v>11005.801588315038</c:v>
                </c:pt>
                <c:pt idx="1312">
                  <c:v>11038.584600633067</c:v>
                </c:pt>
                <c:pt idx="1313">
                  <c:v>11071.367612951095</c:v>
                </c:pt>
                <c:pt idx="1314">
                  <c:v>11104.150625269123</c:v>
                </c:pt>
                <c:pt idx="1315">
                  <c:v>11136.933637587152</c:v>
                </c:pt>
                <c:pt idx="1316">
                  <c:v>11169.71664990518</c:v>
                </c:pt>
                <c:pt idx="1317">
                  <c:v>11202.499662223208</c:v>
                </c:pt>
                <c:pt idx="1318">
                  <c:v>11235.282674541237</c:v>
                </c:pt>
                <c:pt idx="1319">
                  <c:v>11268.065686859265</c:v>
                </c:pt>
                <c:pt idx="1320">
                  <c:v>11300.848699177293</c:v>
                </c:pt>
                <c:pt idx="1321">
                  <c:v>11333.631711495322</c:v>
                </c:pt>
                <c:pt idx="1322">
                  <c:v>11366.41472381335</c:v>
                </c:pt>
                <c:pt idx="1323">
                  <c:v>11399.197736131378</c:v>
                </c:pt>
                <c:pt idx="1324">
                  <c:v>11431.980748449407</c:v>
                </c:pt>
                <c:pt idx="1325">
                  <c:v>11464.763760767435</c:v>
                </c:pt>
                <c:pt idx="1326">
                  <c:v>11497.546773085463</c:v>
                </c:pt>
                <c:pt idx="1327">
                  <c:v>11530.329785403492</c:v>
                </c:pt>
                <c:pt idx="1328">
                  <c:v>11563.11279772152</c:v>
                </c:pt>
                <c:pt idx="1329">
                  <c:v>11595.895810039548</c:v>
                </c:pt>
                <c:pt idx="1330">
                  <c:v>11628.678822357577</c:v>
                </c:pt>
                <c:pt idx="1331">
                  <c:v>11661.461834675605</c:v>
                </c:pt>
                <c:pt idx="1332">
                  <c:v>11694.244846993633</c:v>
                </c:pt>
                <c:pt idx="1333">
                  <c:v>11727.027859311662</c:v>
                </c:pt>
                <c:pt idx="1334">
                  <c:v>11759.81087162969</c:v>
                </c:pt>
                <c:pt idx="1335">
                  <c:v>11792.593883947718</c:v>
                </c:pt>
                <c:pt idx="1336">
                  <c:v>11825.376896265747</c:v>
                </c:pt>
                <c:pt idx="1337">
                  <c:v>11858.159908583775</c:v>
                </c:pt>
                <c:pt idx="1338">
                  <c:v>11890.942920901804</c:v>
                </c:pt>
                <c:pt idx="1339">
                  <c:v>11923.725933219832</c:v>
                </c:pt>
                <c:pt idx="1340">
                  <c:v>11956.50894553786</c:v>
                </c:pt>
                <c:pt idx="1341">
                  <c:v>11989.291957855889</c:v>
                </c:pt>
                <c:pt idx="1342">
                  <c:v>12022.074970173917</c:v>
                </c:pt>
                <c:pt idx="1343">
                  <c:v>12054.857982491945</c:v>
                </c:pt>
                <c:pt idx="1344">
                  <c:v>12087.640994809974</c:v>
                </c:pt>
                <c:pt idx="1345">
                  <c:v>12120.424007128002</c:v>
                </c:pt>
                <c:pt idx="1346">
                  <c:v>12153.20701944603</c:v>
                </c:pt>
                <c:pt idx="1347">
                  <c:v>12185.990031764059</c:v>
                </c:pt>
                <c:pt idx="1348">
                  <c:v>12218.773044082087</c:v>
                </c:pt>
                <c:pt idx="1349">
                  <c:v>12251.556056400115</c:v>
                </c:pt>
                <c:pt idx="1350">
                  <c:v>12284.339068718144</c:v>
                </c:pt>
                <c:pt idx="1351">
                  <c:v>12317.122081036172</c:v>
                </c:pt>
                <c:pt idx="1352">
                  <c:v>12349.9050933542</c:v>
                </c:pt>
                <c:pt idx="1353">
                  <c:v>12382.688105672229</c:v>
                </c:pt>
                <c:pt idx="1354">
                  <c:v>12415.471117990257</c:v>
                </c:pt>
                <c:pt idx="1355">
                  <c:v>12448.254130308285</c:v>
                </c:pt>
                <c:pt idx="1356">
                  <c:v>12481.037142626314</c:v>
                </c:pt>
                <c:pt idx="1357">
                  <c:v>12513.820154944342</c:v>
                </c:pt>
                <c:pt idx="1358">
                  <c:v>12546.60316726237</c:v>
                </c:pt>
                <c:pt idx="1359">
                  <c:v>12579.386179580399</c:v>
                </c:pt>
                <c:pt idx="1360">
                  <c:v>12612.169191898427</c:v>
                </c:pt>
                <c:pt idx="1361">
                  <c:v>12644.952204216455</c:v>
                </c:pt>
                <c:pt idx="1362">
                  <c:v>12677.735216534484</c:v>
                </c:pt>
                <c:pt idx="1363">
                  <c:v>12710.518228852512</c:v>
                </c:pt>
                <c:pt idx="1364">
                  <c:v>12743.30124117054</c:v>
                </c:pt>
                <c:pt idx="1365">
                  <c:v>12776.084253488569</c:v>
                </c:pt>
                <c:pt idx="1366">
                  <c:v>12808.867265806597</c:v>
                </c:pt>
                <c:pt idx="1367">
                  <c:v>12841.650278124625</c:v>
                </c:pt>
                <c:pt idx="1368">
                  <c:v>12874.433290442654</c:v>
                </c:pt>
                <c:pt idx="1369">
                  <c:v>12907.216302760682</c:v>
                </c:pt>
                <c:pt idx="1370">
                  <c:v>12939.99931507871</c:v>
                </c:pt>
                <c:pt idx="1371">
                  <c:v>12972.782327396739</c:v>
                </c:pt>
                <c:pt idx="1372">
                  <c:v>13005.565339714767</c:v>
                </c:pt>
                <c:pt idx="1373">
                  <c:v>13038.348352032795</c:v>
                </c:pt>
                <c:pt idx="1374">
                  <c:v>13071.131364350824</c:v>
                </c:pt>
                <c:pt idx="1375">
                  <c:v>13103.914376668852</c:v>
                </c:pt>
                <c:pt idx="1376">
                  <c:v>13136.69738898688</c:v>
                </c:pt>
                <c:pt idx="1377">
                  <c:v>13169.480401304909</c:v>
                </c:pt>
                <c:pt idx="1378">
                  <c:v>13202.263413622937</c:v>
                </c:pt>
                <c:pt idx="1379">
                  <c:v>13235.046425940965</c:v>
                </c:pt>
                <c:pt idx="1380">
                  <c:v>13267.829438258994</c:v>
                </c:pt>
                <c:pt idx="1381">
                  <c:v>13300.612450577022</c:v>
                </c:pt>
                <c:pt idx="1382">
                  <c:v>13333.395462895051</c:v>
                </c:pt>
                <c:pt idx="1383">
                  <c:v>13366.178475213079</c:v>
                </c:pt>
                <c:pt idx="1384">
                  <c:v>13398.961487531107</c:v>
                </c:pt>
                <c:pt idx="1385">
                  <c:v>13431.744499849136</c:v>
                </c:pt>
                <c:pt idx="1386">
                  <c:v>13464.527512167164</c:v>
                </c:pt>
                <c:pt idx="1387">
                  <c:v>13497.310524485192</c:v>
                </c:pt>
                <c:pt idx="1388">
                  <c:v>13530.093536803221</c:v>
                </c:pt>
                <c:pt idx="1389">
                  <c:v>13562.876549121249</c:v>
                </c:pt>
                <c:pt idx="1390">
                  <c:v>13595.659561439277</c:v>
                </c:pt>
                <c:pt idx="1391">
                  <c:v>13628.442573757306</c:v>
                </c:pt>
                <c:pt idx="1392">
                  <c:v>13661.225586075334</c:v>
                </c:pt>
                <c:pt idx="1393">
                  <c:v>13694.008598393362</c:v>
                </c:pt>
                <c:pt idx="1394">
                  <c:v>13726.791610711391</c:v>
                </c:pt>
                <c:pt idx="1395">
                  <c:v>13759.574623029419</c:v>
                </c:pt>
                <c:pt idx="1396">
                  <c:v>13792.357635347447</c:v>
                </c:pt>
                <c:pt idx="1397">
                  <c:v>13825.140647665476</c:v>
                </c:pt>
                <c:pt idx="1398">
                  <c:v>13857.923659983504</c:v>
                </c:pt>
                <c:pt idx="1399">
                  <c:v>13890.706672301532</c:v>
                </c:pt>
                <c:pt idx="1400">
                  <c:v>13923.489684619561</c:v>
                </c:pt>
                <c:pt idx="1401">
                  <c:v>13956.272696937589</c:v>
                </c:pt>
                <c:pt idx="1402">
                  <c:v>13989.055709255617</c:v>
                </c:pt>
                <c:pt idx="1403">
                  <c:v>14021.838721573646</c:v>
                </c:pt>
                <c:pt idx="1404">
                  <c:v>14054.621733891674</c:v>
                </c:pt>
                <c:pt idx="1405">
                  <c:v>14087.404746209702</c:v>
                </c:pt>
                <c:pt idx="1406">
                  <c:v>14120.187758527731</c:v>
                </c:pt>
                <c:pt idx="1407">
                  <c:v>14152.970770845759</c:v>
                </c:pt>
                <c:pt idx="1408">
                  <c:v>14185.753783163787</c:v>
                </c:pt>
                <c:pt idx="1409">
                  <c:v>14218.536795481816</c:v>
                </c:pt>
                <c:pt idx="1410">
                  <c:v>14251.319807799844</c:v>
                </c:pt>
                <c:pt idx="1411">
                  <c:v>14284.102820117872</c:v>
                </c:pt>
                <c:pt idx="1412">
                  <c:v>14316.885832435901</c:v>
                </c:pt>
                <c:pt idx="1413">
                  <c:v>14349.668844753929</c:v>
                </c:pt>
                <c:pt idx="1414">
                  <c:v>14382.451857071957</c:v>
                </c:pt>
                <c:pt idx="1415">
                  <c:v>14415.234869389986</c:v>
                </c:pt>
                <c:pt idx="1416">
                  <c:v>14448.017881708014</c:v>
                </c:pt>
                <c:pt idx="1417">
                  <c:v>14480.800894026042</c:v>
                </c:pt>
                <c:pt idx="1418">
                  <c:v>14513.583906344071</c:v>
                </c:pt>
                <c:pt idx="1419">
                  <c:v>14546.366918662099</c:v>
                </c:pt>
                <c:pt idx="1420">
                  <c:v>14579.149930980127</c:v>
                </c:pt>
                <c:pt idx="1421">
                  <c:v>14611.932943298156</c:v>
                </c:pt>
                <c:pt idx="1422">
                  <c:v>14644.715955616184</c:v>
                </c:pt>
                <c:pt idx="1423">
                  <c:v>14677.498967934212</c:v>
                </c:pt>
                <c:pt idx="1424">
                  <c:v>14710.281980252241</c:v>
                </c:pt>
                <c:pt idx="1425">
                  <c:v>14743.064992570269</c:v>
                </c:pt>
                <c:pt idx="1426">
                  <c:v>14775.848004888298</c:v>
                </c:pt>
                <c:pt idx="1427">
                  <c:v>14808.631017206326</c:v>
                </c:pt>
                <c:pt idx="1428">
                  <c:v>14841.414029524354</c:v>
                </c:pt>
                <c:pt idx="1429">
                  <c:v>14874.197041842383</c:v>
                </c:pt>
                <c:pt idx="1430">
                  <c:v>14906.980054160411</c:v>
                </c:pt>
                <c:pt idx="1431">
                  <c:v>14939.763066478439</c:v>
                </c:pt>
                <c:pt idx="1432">
                  <c:v>14972.546078796468</c:v>
                </c:pt>
                <c:pt idx="1433">
                  <c:v>15005.329091114496</c:v>
                </c:pt>
                <c:pt idx="1434">
                  <c:v>15038.112103432524</c:v>
                </c:pt>
                <c:pt idx="1435">
                  <c:v>15070.895115750553</c:v>
                </c:pt>
                <c:pt idx="1436">
                  <c:v>15103.678128068581</c:v>
                </c:pt>
                <c:pt idx="1437">
                  <c:v>15136.461140386609</c:v>
                </c:pt>
                <c:pt idx="1438">
                  <c:v>15169.244152704638</c:v>
                </c:pt>
                <c:pt idx="1439">
                  <c:v>15202.027165022666</c:v>
                </c:pt>
                <c:pt idx="1440">
                  <c:v>15234.810177340694</c:v>
                </c:pt>
                <c:pt idx="1441">
                  <c:v>15267.593189658723</c:v>
                </c:pt>
                <c:pt idx="1442">
                  <c:v>15300.376201976751</c:v>
                </c:pt>
                <c:pt idx="1443">
                  <c:v>15333.159214294779</c:v>
                </c:pt>
                <c:pt idx="1444">
                  <c:v>15365.942226612808</c:v>
                </c:pt>
                <c:pt idx="1445">
                  <c:v>15398.725238930836</c:v>
                </c:pt>
                <c:pt idx="1446">
                  <c:v>15431.508251248864</c:v>
                </c:pt>
                <c:pt idx="1447">
                  <c:v>15464.291263566893</c:v>
                </c:pt>
                <c:pt idx="1448">
                  <c:v>15497.074275884921</c:v>
                </c:pt>
                <c:pt idx="1449">
                  <c:v>15529.857288202949</c:v>
                </c:pt>
                <c:pt idx="1450">
                  <c:v>15562.640300520978</c:v>
                </c:pt>
                <c:pt idx="1451">
                  <c:v>15595.423312839006</c:v>
                </c:pt>
                <c:pt idx="1452">
                  <c:v>15628.206325157034</c:v>
                </c:pt>
                <c:pt idx="1453">
                  <c:v>15660.989337475063</c:v>
                </c:pt>
                <c:pt idx="1454">
                  <c:v>15693.772349793091</c:v>
                </c:pt>
                <c:pt idx="1455">
                  <c:v>15726.555362111119</c:v>
                </c:pt>
                <c:pt idx="1456">
                  <c:v>15759.338374429148</c:v>
                </c:pt>
                <c:pt idx="1457">
                  <c:v>15792.121386747176</c:v>
                </c:pt>
                <c:pt idx="1458">
                  <c:v>15824.904399065204</c:v>
                </c:pt>
                <c:pt idx="1459">
                  <c:v>15857.687411383233</c:v>
                </c:pt>
                <c:pt idx="1460">
                  <c:v>15890.470423701261</c:v>
                </c:pt>
                <c:pt idx="1461">
                  <c:v>15923.253436019289</c:v>
                </c:pt>
                <c:pt idx="1462">
                  <c:v>15956.036448337318</c:v>
                </c:pt>
                <c:pt idx="1463">
                  <c:v>15988.819460655346</c:v>
                </c:pt>
                <c:pt idx="1464">
                  <c:v>16021.602472973374</c:v>
                </c:pt>
                <c:pt idx="1465">
                  <c:v>16054.385485291403</c:v>
                </c:pt>
                <c:pt idx="1466">
                  <c:v>16087.168497609431</c:v>
                </c:pt>
                <c:pt idx="1467">
                  <c:v>16119.951509927459</c:v>
                </c:pt>
                <c:pt idx="1468">
                  <c:v>16152.734522245488</c:v>
                </c:pt>
                <c:pt idx="1469">
                  <c:v>16185.517534563516</c:v>
                </c:pt>
                <c:pt idx="1470">
                  <c:v>16218.300546881545</c:v>
                </c:pt>
                <c:pt idx="1471">
                  <c:v>16251.083559199573</c:v>
                </c:pt>
                <c:pt idx="1472">
                  <c:v>16283.866571517601</c:v>
                </c:pt>
                <c:pt idx="1473">
                  <c:v>16316.64958383563</c:v>
                </c:pt>
                <c:pt idx="1474">
                  <c:v>16349.432596153658</c:v>
                </c:pt>
                <c:pt idx="1475">
                  <c:v>16382.215608471686</c:v>
                </c:pt>
                <c:pt idx="1476">
                  <c:v>16414.998620789716</c:v>
                </c:pt>
                <c:pt idx="1477">
                  <c:v>16447.781633107745</c:v>
                </c:pt>
                <c:pt idx="1478">
                  <c:v>16480.564645425773</c:v>
                </c:pt>
                <c:pt idx="1479">
                  <c:v>16513.347657743801</c:v>
                </c:pt>
                <c:pt idx="1480">
                  <c:v>16546.13067006183</c:v>
                </c:pt>
                <c:pt idx="1481">
                  <c:v>16578.913682379858</c:v>
                </c:pt>
                <c:pt idx="1482">
                  <c:v>16611.696694697886</c:v>
                </c:pt>
                <c:pt idx="1483">
                  <c:v>16644.479707015915</c:v>
                </c:pt>
                <c:pt idx="1484">
                  <c:v>16677.262719333943</c:v>
                </c:pt>
                <c:pt idx="1485">
                  <c:v>16710.045731651971</c:v>
                </c:pt>
                <c:pt idx="1486">
                  <c:v>16742.82874397</c:v>
                </c:pt>
                <c:pt idx="1487">
                  <c:v>16775.611756288028</c:v>
                </c:pt>
                <c:pt idx="1488">
                  <c:v>16808.394768606056</c:v>
                </c:pt>
                <c:pt idx="1489">
                  <c:v>16841.177780924085</c:v>
                </c:pt>
                <c:pt idx="1490">
                  <c:v>16873.960793242113</c:v>
                </c:pt>
                <c:pt idx="1491">
                  <c:v>16906.743805560141</c:v>
                </c:pt>
                <c:pt idx="1492">
                  <c:v>16939.52681787817</c:v>
                </c:pt>
                <c:pt idx="1493">
                  <c:v>16972.309830196198</c:v>
                </c:pt>
                <c:pt idx="1494">
                  <c:v>17005.092842514227</c:v>
                </c:pt>
                <c:pt idx="1495">
                  <c:v>17037.875854832255</c:v>
                </c:pt>
                <c:pt idx="1496">
                  <c:v>17070.658867150283</c:v>
                </c:pt>
                <c:pt idx="1497">
                  <c:v>17103.441879468312</c:v>
                </c:pt>
                <c:pt idx="1498">
                  <c:v>17136.22489178634</c:v>
                </c:pt>
                <c:pt idx="1499">
                  <c:v>17169.007904104368</c:v>
                </c:pt>
                <c:pt idx="1500">
                  <c:v>17201.790916422397</c:v>
                </c:pt>
                <c:pt idx="1501">
                  <c:v>17234.573928740425</c:v>
                </c:pt>
                <c:pt idx="1502">
                  <c:v>17267.356941058453</c:v>
                </c:pt>
                <c:pt idx="1503">
                  <c:v>17300.139953376482</c:v>
                </c:pt>
                <c:pt idx="1504">
                  <c:v>17332.92296569451</c:v>
                </c:pt>
                <c:pt idx="1505">
                  <c:v>17365.705978012538</c:v>
                </c:pt>
                <c:pt idx="1506">
                  <c:v>17398.488990330567</c:v>
                </c:pt>
                <c:pt idx="1507">
                  <c:v>17431.272002648595</c:v>
                </c:pt>
                <c:pt idx="1508">
                  <c:v>17464.055014966623</c:v>
                </c:pt>
                <c:pt idx="1509">
                  <c:v>17496.838027284652</c:v>
                </c:pt>
                <c:pt idx="1510">
                  <c:v>17529.62103960268</c:v>
                </c:pt>
                <c:pt idx="1511">
                  <c:v>17562.404051920708</c:v>
                </c:pt>
                <c:pt idx="1512">
                  <c:v>17595.187064238737</c:v>
                </c:pt>
                <c:pt idx="1513">
                  <c:v>17627.970076556765</c:v>
                </c:pt>
                <c:pt idx="1514">
                  <c:v>17660.753088874793</c:v>
                </c:pt>
                <c:pt idx="1515">
                  <c:v>17693.536101192822</c:v>
                </c:pt>
                <c:pt idx="1516">
                  <c:v>17726.31911351085</c:v>
                </c:pt>
                <c:pt idx="1517">
                  <c:v>17759.102125828878</c:v>
                </c:pt>
                <c:pt idx="1518">
                  <c:v>17791.885138146907</c:v>
                </c:pt>
                <c:pt idx="1519">
                  <c:v>17824.668150464935</c:v>
                </c:pt>
                <c:pt idx="1520">
                  <c:v>17857.451162782963</c:v>
                </c:pt>
                <c:pt idx="1521">
                  <c:v>17890.234175100992</c:v>
                </c:pt>
                <c:pt idx="1522">
                  <c:v>17923.01718741902</c:v>
                </c:pt>
                <c:pt idx="1523">
                  <c:v>17955.800199737048</c:v>
                </c:pt>
                <c:pt idx="1524">
                  <c:v>17988.583212055077</c:v>
                </c:pt>
                <c:pt idx="1525">
                  <c:v>18021.366224373105</c:v>
                </c:pt>
                <c:pt idx="1526">
                  <c:v>18054.149236691133</c:v>
                </c:pt>
                <c:pt idx="1527">
                  <c:v>18086.932249009162</c:v>
                </c:pt>
                <c:pt idx="1528">
                  <c:v>18119.71526132719</c:v>
                </c:pt>
                <c:pt idx="1529">
                  <c:v>18152.498273645218</c:v>
                </c:pt>
                <c:pt idx="1530">
                  <c:v>18185.281285963247</c:v>
                </c:pt>
                <c:pt idx="1531">
                  <c:v>18218.064298281275</c:v>
                </c:pt>
                <c:pt idx="1532">
                  <c:v>18250.847310599303</c:v>
                </c:pt>
                <c:pt idx="1533">
                  <c:v>18283.630322917332</c:v>
                </c:pt>
                <c:pt idx="1534">
                  <c:v>18316.41333523536</c:v>
                </c:pt>
                <c:pt idx="1535">
                  <c:v>18349.196347553388</c:v>
                </c:pt>
                <c:pt idx="1536">
                  <c:v>18381.979359871417</c:v>
                </c:pt>
                <c:pt idx="1537">
                  <c:v>18414.762372189445</c:v>
                </c:pt>
                <c:pt idx="1538">
                  <c:v>18447.545384507473</c:v>
                </c:pt>
                <c:pt idx="1539">
                  <c:v>18480.328396825502</c:v>
                </c:pt>
                <c:pt idx="1540">
                  <c:v>18513.11140914353</c:v>
                </c:pt>
                <c:pt idx="1541">
                  <c:v>18545.894421461559</c:v>
                </c:pt>
                <c:pt idx="1542">
                  <c:v>18578.677433779587</c:v>
                </c:pt>
                <c:pt idx="1543">
                  <c:v>18611.460446097615</c:v>
                </c:pt>
                <c:pt idx="1544">
                  <c:v>18644.243458415644</c:v>
                </c:pt>
                <c:pt idx="1545">
                  <c:v>18677.026470733672</c:v>
                </c:pt>
                <c:pt idx="1546">
                  <c:v>18709.8094830517</c:v>
                </c:pt>
                <c:pt idx="1547">
                  <c:v>18742.592495369729</c:v>
                </c:pt>
                <c:pt idx="1548">
                  <c:v>18775.375507687757</c:v>
                </c:pt>
                <c:pt idx="1549">
                  <c:v>18808.158520005785</c:v>
                </c:pt>
                <c:pt idx="1550">
                  <c:v>18840.941532323814</c:v>
                </c:pt>
                <c:pt idx="1551">
                  <c:v>18873.724544641842</c:v>
                </c:pt>
                <c:pt idx="1552">
                  <c:v>18906.50755695987</c:v>
                </c:pt>
                <c:pt idx="1553">
                  <c:v>18939.290569277899</c:v>
                </c:pt>
                <c:pt idx="1554">
                  <c:v>18972.073581595927</c:v>
                </c:pt>
                <c:pt idx="1555">
                  <c:v>19004.856593913955</c:v>
                </c:pt>
                <c:pt idx="1556">
                  <c:v>19037.639606231984</c:v>
                </c:pt>
                <c:pt idx="1557">
                  <c:v>19070.422618550012</c:v>
                </c:pt>
                <c:pt idx="1558">
                  <c:v>19103.20563086804</c:v>
                </c:pt>
                <c:pt idx="1559">
                  <c:v>19135.988643186069</c:v>
                </c:pt>
                <c:pt idx="1560">
                  <c:v>19168.771655504097</c:v>
                </c:pt>
                <c:pt idx="1561">
                  <c:v>19201.554667822125</c:v>
                </c:pt>
                <c:pt idx="1562">
                  <c:v>19234.337680140154</c:v>
                </c:pt>
                <c:pt idx="1563">
                  <c:v>19267.120692458182</c:v>
                </c:pt>
                <c:pt idx="1564">
                  <c:v>19299.90370477621</c:v>
                </c:pt>
                <c:pt idx="1565">
                  <c:v>19332.686717094239</c:v>
                </c:pt>
                <c:pt idx="1566">
                  <c:v>19365.469729412267</c:v>
                </c:pt>
                <c:pt idx="1567">
                  <c:v>19398.252741730295</c:v>
                </c:pt>
                <c:pt idx="1568">
                  <c:v>19431.035754048324</c:v>
                </c:pt>
                <c:pt idx="1569">
                  <c:v>19463.818766366352</c:v>
                </c:pt>
                <c:pt idx="1570">
                  <c:v>19496.60177868438</c:v>
                </c:pt>
                <c:pt idx="1571">
                  <c:v>19529.384791002409</c:v>
                </c:pt>
                <c:pt idx="1572">
                  <c:v>19562.167803320437</c:v>
                </c:pt>
                <c:pt idx="1573">
                  <c:v>19594.950815638465</c:v>
                </c:pt>
                <c:pt idx="1574">
                  <c:v>19627.733827956494</c:v>
                </c:pt>
                <c:pt idx="1575">
                  <c:v>19660.516840274522</c:v>
                </c:pt>
                <c:pt idx="1576">
                  <c:v>19693.29985259255</c:v>
                </c:pt>
                <c:pt idx="1577">
                  <c:v>19726.082864910579</c:v>
                </c:pt>
                <c:pt idx="1578">
                  <c:v>19758.865877228607</c:v>
                </c:pt>
                <c:pt idx="1579">
                  <c:v>19791.648889546635</c:v>
                </c:pt>
                <c:pt idx="1580">
                  <c:v>19824.431901864664</c:v>
                </c:pt>
                <c:pt idx="1581">
                  <c:v>19857.214914182692</c:v>
                </c:pt>
                <c:pt idx="1582">
                  <c:v>19889.99792650072</c:v>
                </c:pt>
                <c:pt idx="1583">
                  <c:v>19922.780938818749</c:v>
                </c:pt>
                <c:pt idx="1584">
                  <c:v>19955.563951136777</c:v>
                </c:pt>
                <c:pt idx="1585">
                  <c:v>19988.346963454806</c:v>
                </c:pt>
                <c:pt idx="1586">
                  <c:v>20021.129975772834</c:v>
                </c:pt>
                <c:pt idx="1587">
                  <c:v>20053.912988090862</c:v>
                </c:pt>
                <c:pt idx="1588">
                  <c:v>20086.696000408891</c:v>
                </c:pt>
                <c:pt idx="1589">
                  <c:v>20119.479012726919</c:v>
                </c:pt>
                <c:pt idx="1590">
                  <c:v>20152.262025044947</c:v>
                </c:pt>
                <c:pt idx="1591">
                  <c:v>20185.045037362976</c:v>
                </c:pt>
                <c:pt idx="1592">
                  <c:v>20217.828049681004</c:v>
                </c:pt>
                <c:pt idx="1593">
                  <c:v>20250.611061999032</c:v>
                </c:pt>
                <c:pt idx="1594">
                  <c:v>20283.394074317061</c:v>
                </c:pt>
                <c:pt idx="1595">
                  <c:v>20316.177086635089</c:v>
                </c:pt>
                <c:pt idx="1596">
                  <c:v>20348.960098953117</c:v>
                </c:pt>
                <c:pt idx="1597">
                  <c:v>20381.743111271146</c:v>
                </c:pt>
                <c:pt idx="1598">
                  <c:v>20414.526123589174</c:v>
                </c:pt>
                <c:pt idx="1599">
                  <c:v>20447.309135907202</c:v>
                </c:pt>
                <c:pt idx="1600">
                  <c:v>20480.092148225231</c:v>
                </c:pt>
                <c:pt idx="1601">
                  <c:v>20512.875160543259</c:v>
                </c:pt>
                <c:pt idx="1602">
                  <c:v>20545.658172861287</c:v>
                </c:pt>
                <c:pt idx="1603">
                  <c:v>20578.441185179316</c:v>
                </c:pt>
                <c:pt idx="1604">
                  <c:v>20611.224197497344</c:v>
                </c:pt>
                <c:pt idx="1605">
                  <c:v>20644.007209815372</c:v>
                </c:pt>
                <c:pt idx="1606">
                  <c:v>20676.790222133401</c:v>
                </c:pt>
                <c:pt idx="1607">
                  <c:v>20709.573234451429</c:v>
                </c:pt>
                <c:pt idx="1608">
                  <c:v>20742.356246769457</c:v>
                </c:pt>
                <c:pt idx="1609">
                  <c:v>20775.139259087486</c:v>
                </c:pt>
                <c:pt idx="1610">
                  <c:v>20807.922271405514</c:v>
                </c:pt>
                <c:pt idx="1611">
                  <c:v>20840.705283723542</c:v>
                </c:pt>
                <c:pt idx="1612">
                  <c:v>20873.488296041571</c:v>
                </c:pt>
                <c:pt idx="1613">
                  <c:v>20906.271308359599</c:v>
                </c:pt>
                <c:pt idx="1614">
                  <c:v>20939.054320677627</c:v>
                </c:pt>
                <c:pt idx="1615">
                  <c:v>20971.837332995656</c:v>
                </c:pt>
                <c:pt idx="1616">
                  <c:v>21004.620345313684</c:v>
                </c:pt>
                <c:pt idx="1617">
                  <c:v>21037.403357631712</c:v>
                </c:pt>
                <c:pt idx="1618">
                  <c:v>21070.186369949741</c:v>
                </c:pt>
                <c:pt idx="1619">
                  <c:v>21102.969382267769</c:v>
                </c:pt>
                <c:pt idx="1620">
                  <c:v>21135.752394585797</c:v>
                </c:pt>
                <c:pt idx="1621">
                  <c:v>21168.535406903826</c:v>
                </c:pt>
                <c:pt idx="1622">
                  <c:v>21201.318419221854</c:v>
                </c:pt>
                <c:pt idx="1623">
                  <c:v>21234.101431539882</c:v>
                </c:pt>
                <c:pt idx="1624">
                  <c:v>21266.884443857911</c:v>
                </c:pt>
                <c:pt idx="1625">
                  <c:v>21299.667456175939</c:v>
                </c:pt>
                <c:pt idx="1626">
                  <c:v>21332.450468493967</c:v>
                </c:pt>
                <c:pt idx="1627">
                  <c:v>21365.233480811996</c:v>
                </c:pt>
                <c:pt idx="1628">
                  <c:v>21398.016493130024</c:v>
                </c:pt>
                <c:pt idx="1629">
                  <c:v>21430.799505448053</c:v>
                </c:pt>
                <c:pt idx="1630">
                  <c:v>21463.582517766081</c:v>
                </c:pt>
                <c:pt idx="1631">
                  <c:v>21496.365530084109</c:v>
                </c:pt>
                <c:pt idx="1632">
                  <c:v>21529.148542402138</c:v>
                </c:pt>
                <c:pt idx="1633">
                  <c:v>21561.931554720166</c:v>
                </c:pt>
                <c:pt idx="1634">
                  <c:v>21594.714567038194</c:v>
                </c:pt>
                <c:pt idx="1635">
                  <c:v>21627.497579356223</c:v>
                </c:pt>
                <c:pt idx="1636">
                  <c:v>21660.280591674251</c:v>
                </c:pt>
                <c:pt idx="1637">
                  <c:v>21693.063603992279</c:v>
                </c:pt>
                <c:pt idx="1638">
                  <c:v>21725.846616310308</c:v>
                </c:pt>
                <c:pt idx="1639">
                  <c:v>21758.629628628336</c:v>
                </c:pt>
                <c:pt idx="1640">
                  <c:v>21791.412640946364</c:v>
                </c:pt>
                <c:pt idx="1641">
                  <c:v>21824.195653264393</c:v>
                </c:pt>
                <c:pt idx="1642">
                  <c:v>21856.978665582421</c:v>
                </c:pt>
                <c:pt idx="1643">
                  <c:v>21889.761677900449</c:v>
                </c:pt>
                <c:pt idx="1644">
                  <c:v>21922.544690218478</c:v>
                </c:pt>
                <c:pt idx="1645">
                  <c:v>21955.327702536506</c:v>
                </c:pt>
                <c:pt idx="1646">
                  <c:v>21988.110714854534</c:v>
                </c:pt>
                <c:pt idx="1647">
                  <c:v>22020.893727172563</c:v>
                </c:pt>
                <c:pt idx="1648">
                  <c:v>22053.676739490591</c:v>
                </c:pt>
                <c:pt idx="1649">
                  <c:v>22086.459751808619</c:v>
                </c:pt>
                <c:pt idx="1650">
                  <c:v>22119.242764126648</c:v>
                </c:pt>
                <c:pt idx="1651">
                  <c:v>22152.025776444676</c:v>
                </c:pt>
                <c:pt idx="1652">
                  <c:v>22184.808788762704</c:v>
                </c:pt>
                <c:pt idx="1653">
                  <c:v>22217.591801080733</c:v>
                </c:pt>
                <c:pt idx="1654">
                  <c:v>22250.374813398761</c:v>
                </c:pt>
                <c:pt idx="1655">
                  <c:v>22283.157825716789</c:v>
                </c:pt>
                <c:pt idx="1656">
                  <c:v>22315.940838034818</c:v>
                </c:pt>
                <c:pt idx="1657">
                  <c:v>22348.723850352846</c:v>
                </c:pt>
                <c:pt idx="1658">
                  <c:v>22381.506862670874</c:v>
                </c:pt>
                <c:pt idx="1659">
                  <c:v>22414.289874988903</c:v>
                </c:pt>
                <c:pt idx="1660">
                  <c:v>22447.072887306931</c:v>
                </c:pt>
                <c:pt idx="1661">
                  <c:v>22479.855899624959</c:v>
                </c:pt>
                <c:pt idx="1662">
                  <c:v>22512.638911942988</c:v>
                </c:pt>
                <c:pt idx="1663">
                  <c:v>22545.421924261016</c:v>
                </c:pt>
                <c:pt idx="1664">
                  <c:v>22578.204936579044</c:v>
                </c:pt>
                <c:pt idx="1665">
                  <c:v>22610.987948897073</c:v>
                </c:pt>
                <c:pt idx="1666">
                  <c:v>22643.770961215101</c:v>
                </c:pt>
                <c:pt idx="1667">
                  <c:v>22676.553973533129</c:v>
                </c:pt>
                <c:pt idx="1668">
                  <c:v>22709.336985851158</c:v>
                </c:pt>
                <c:pt idx="1669">
                  <c:v>22742.119998169186</c:v>
                </c:pt>
                <c:pt idx="1670">
                  <c:v>22774.903010487214</c:v>
                </c:pt>
                <c:pt idx="1671">
                  <c:v>22807.686022805243</c:v>
                </c:pt>
                <c:pt idx="1672">
                  <c:v>22840.469035123271</c:v>
                </c:pt>
                <c:pt idx="1673">
                  <c:v>22873.2520474413</c:v>
                </c:pt>
                <c:pt idx="1674">
                  <c:v>22906.035059759328</c:v>
                </c:pt>
                <c:pt idx="1675">
                  <c:v>22938.818072077356</c:v>
                </c:pt>
                <c:pt idx="1676">
                  <c:v>22971.601084395385</c:v>
                </c:pt>
                <c:pt idx="1677">
                  <c:v>23004.384096713413</c:v>
                </c:pt>
                <c:pt idx="1678">
                  <c:v>23037.167109031441</c:v>
                </c:pt>
                <c:pt idx="1679">
                  <c:v>23069.95012134947</c:v>
                </c:pt>
                <c:pt idx="1680">
                  <c:v>23102.733133667498</c:v>
                </c:pt>
                <c:pt idx="1681">
                  <c:v>23135.516145985526</c:v>
                </c:pt>
                <c:pt idx="1682">
                  <c:v>23168.299158303555</c:v>
                </c:pt>
                <c:pt idx="1683">
                  <c:v>23201.082170621583</c:v>
                </c:pt>
                <c:pt idx="1684">
                  <c:v>23233.865182939611</c:v>
                </c:pt>
                <c:pt idx="1685">
                  <c:v>23266.64819525764</c:v>
                </c:pt>
                <c:pt idx="1686">
                  <c:v>23299.431207575668</c:v>
                </c:pt>
                <c:pt idx="1687">
                  <c:v>23332.214219893696</c:v>
                </c:pt>
                <c:pt idx="1688">
                  <c:v>23364.997232211725</c:v>
                </c:pt>
                <c:pt idx="1689">
                  <c:v>23397.780244529753</c:v>
                </c:pt>
                <c:pt idx="1690">
                  <c:v>23430.563256847781</c:v>
                </c:pt>
                <c:pt idx="1691">
                  <c:v>23463.34626916581</c:v>
                </c:pt>
                <c:pt idx="1692">
                  <c:v>23496.129281483838</c:v>
                </c:pt>
                <c:pt idx="1693">
                  <c:v>23528.912293801866</c:v>
                </c:pt>
                <c:pt idx="1694">
                  <c:v>23561.695306119895</c:v>
                </c:pt>
                <c:pt idx="1695">
                  <c:v>23594.478318437923</c:v>
                </c:pt>
                <c:pt idx="1696">
                  <c:v>23627.261330755951</c:v>
                </c:pt>
                <c:pt idx="1697">
                  <c:v>23660.04434307398</c:v>
                </c:pt>
                <c:pt idx="1698">
                  <c:v>23692.827355392008</c:v>
                </c:pt>
                <c:pt idx="1699">
                  <c:v>23725.610367710036</c:v>
                </c:pt>
                <c:pt idx="1700">
                  <c:v>23758.393380028065</c:v>
                </c:pt>
                <c:pt idx="1701">
                  <c:v>23791.176392346093</c:v>
                </c:pt>
                <c:pt idx="1702">
                  <c:v>23823.959404664121</c:v>
                </c:pt>
                <c:pt idx="1703">
                  <c:v>23856.74241698215</c:v>
                </c:pt>
                <c:pt idx="1704">
                  <c:v>23889.525429300178</c:v>
                </c:pt>
                <c:pt idx="1705">
                  <c:v>23922.308441618206</c:v>
                </c:pt>
                <c:pt idx="1706">
                  <c:v>23955.091453936235</c:v>
                </c:pt>
                <c:pt idx="1707">
                  <c:v>23987.874466254263</c:v>
                </c:pt>
                <c:pt idx="1708">
                  <c:v>24020.657478572291</c:v>
                </c:pt>
                <c:pt idx="1709">
                  <c:v>24053.44049089032</c:v>
                </c:pt>
                <c:pt idx="1710">
                  <c:v>24086.223503208348</c:v>
                </c:pt>
                <c:pt idx="1711">
                  <c:v>24119.006515526376</c:v>
                </c:pt>
                <c:pt idx="1712">
                  <c:v>24151.789527844405</c:v>
                </c:pt>
                <c:pt idx="1713">
                  <c:v>24184.572540162433</c:v>
                </c:pt>
                <c:pt idx="1714">
                  <c:v>24217.355552480461</c:v>
                </c:pt>
                <c:pt idx="1715">
                  <c:v>24250.13856479849</c:v>
                </c:pt>
                <c:pt idx="1716">
                  <c:v>24282.921577116518</c:v>
                </c:pt>
                <c:pt idx="1717">
                  <c:v>24315.704589434547</c:v>
                </c:pt>
                <c:pt idx="1718">
                  <c:v>24348.487601752575</c:v>
                </c:pt>
                <c:pt idx="1719">
                  <c:v>24381.270614070603</c:v>
                </c:pt>
                <c:pt idx="1720">
                  <c:v>24414.053626388632</c:v>
                </c:pt>
                <c:pt idx="1721">
                  <c:v>24446.83663870666</c:v>
                </c:pt>
                <c:pt idx="1722">
                  <c:v>24479.619651024688</c:v>
                </c:pt>
                <c:pt idx="1723">
                  <c:v>24512.402663342717</c:v>
                </c:pt>
                <c:pt idx="1724">
                  <c:v>24545.185675660745</c:v>
                </c:pt>
                <c:pt idx="1725">
                  <c:v>24577.968687978773</c:v>
                </c:pt>
                <c:pt idx="1726">
                  <c:v>24610.751700296802</c:v>
                </c:pt>
                <c:pt idx="1727">
                  <c:v>24643.53471261483</c:v>
                </c:pt>
                <c:pt idx="1728">
                  <c:v>24676.317724932858</c:v>
                </c:pt>
                <c:pt idx="1729">
                  <c:v>24709.100737250887</c:v>
                </c:pt>
                <c:pt idx="1730">
                  <c:v>24741.883749568915</c:v>
                </c:pt>
                <c:pt idx="1731">
                  <c:v>24774.666761886943</c:v>
                </c:pt>
                <c:pt idx="1732">
                  <c:v>24807.449774204972</c:v>
                </c:pt>
                <c:pt idx="1733">
                  <c:v>24840.232786523</c:v>
                </c:pt>
                <c:pt idx="1734">
                  <c:v>24873.015798841028</c:v>
                </c:pt>
                <c:pt idx="1735">
                  <c:v>24905.798811159057</c:v>
                </c:pt>
                <c:pt idx="1736">
                  <c:v>24938.581823477085</c:v>
                </c:pt>
                <c:pt idx="1737">
                  <c:v>24971.364835795113</c:v>
                </c:pt>
                <c:pt idx="1738">
                  <c:v>25004.147848113142</c:v>
                </c:pt>
                <c:pt idx="1739">
                  <c:v>25036.93086043117</c:v>
                </c:pt>
                <c:pt idx="1740">
                  <c:v>25069.713872749198</c:v>
                </c:pt>
                <c:pt idx="1741">
                  <c:v>25102.496885067227</c:v>
                </c:pt>
                <c:pt idx="1742">
                  <c:v>25135.279897385255</c:v>
                </c:pt>
                <c:pt idx="1743">
                  <c:v>25168.062909703283</c:v>
                </c:pt>
                <c:pt idx="1744">
                  <c:v>25200.845922021312</c:v>
                </c:pt>
                <c:pt idx="1745">
                  <c:v>25233.62893433934</c:v>
                </c:pt>
                <c:pt idx="1746">
                  <c:v>25266.411946657368</c:v>
                </c:pt>
                <c:pt idx="1747">
                  <c:v>25299.194958975397</c:v>
                </c:pt>
                <c:pt idx="1748">
                  <c:v>25331.977971293425</c:v>
                </c:pt>
                <c:pt idx="1749">
                  <c:v>25364.760983611453</c:v>
                </c:pt>
                <c:pt idx="1750">
                  <c:v>25397.543995929482</c:v>
                </c:pt>
                <c:pt idx="1751">
                  <c:v>25430.32700824751</c:v>
                </c:pt>
                <c:pt idx="1752">
                  <c:v>25463.110020565538</c:v>
                </c:pt>
                <c:pt idx="1753">
                  <c:v>25495.893032883567</c:v>
                </c:pt>
                <c:pt idx="1754">
                  <c:v>25528.676045201595</c:v>
                </c:pt>
                <c:pt idx="1755">
                  <c:v>25561.459057519623</c:v>
                </c:pt>
                <c:pt idx="1756">
                  <c:v>25594.242069837652</c:v>
                </c:pt>
                <c:pt idx="1757">
                  <c:v>25627.02508215568</c:v>
                </c:pt>
                <c:pt idx="1758">
                  <c:v>25659.808094473708</c:v>
                </c:pt>
                <c:pt idx="1759">
                  <c:v>25692.591106791737</c:v>
                </c:pt>
                <c:pt idx="1760">
                  <c:v>25725.374119109765</c:v>
                </c:pt>
                <c:pt idx="1761">
                  <c:v>25758.157131427794</c:v>
                </c:pt>
                <c:pt idx="1762">
                  <c:v>25790.940143745822</c:v>
                </c:pt>
                <c:pt idx="1763">
                  <c:v>25823.72315606385</c:v>
                </c:pt>
                <c:pt idx="1764">
                  <c:v>25856.506168381879</c:v>
                </c:pt>
                <c:pt idx="1765">
                  <c:v>25889.289180699907</c:v>
                </c:pt>
                <c:pt idx="1766">
                  <c:v>25922.072193017935</c:v>
                </c:pt>
                <c:pt idx="1767">
                  <c:v>25954.855205335964</c:v>
                </c:pt>
                <c:pt idx="1768">
                  <c:v>25987.638217653992</c:v>
                </c:pt>
                <c:pt idx="1769">
                  <c:v>26020.42122997202</c:v>
                </c:pt>
                <c:pt idx="1770">
                  <c:v>26053.204242290049</c:v>
                </c:pt>
                <c:pt idx="1771">
                  <c:v>26085.987254608077</c:v>
                </c:pt>
                <c:pt idx="1772">
                  <c:v>26118.770266926105</c:v>
                </c:pt>
                <c:pt idx="1773">
                  <c:v>26151.553279244134</c:v>
                </c:pt>
                <c:pt idx="1774">
                  <c:v>26184.336291562162</c:v>
                </c:pt>
                <c:pt idx="1775">
                  <c:v>26217.11930388019</c:v>
                </c:pt>
                <c:pt idx="1776">
                  <c:v>26249.902316198219</c:v>
                </c:pt>
                <c:pt idx="1777">
                  <c:v>26282.685328516247</c:v>
                </c:pt>
                <c:pt idx="1778">
                  <c:v>26315.468340834275</c:v>
                </c:pt>
                <c:pt idx="1779">
                  <c:v>26348.251353152304</c:v>
                </c:pt>
                <c:pt idx="1780">
                  <c:v>26381.034365470332</c:v>
                </c:pt>
                <c:pt idx="1781">
                  <c:v>26413.81737778836</c:v>
                </c:pt>
                <c:pt idx="1782">
                  <c:v>26446.600390106389</c:v>
                </c:pt>
                <c:pt idx="1783">
                  <c:v>26479.383402424417</c:v>
                </c:pt>
                <c:pt idx="1784">
                  <c:v>26512.166414742445</c:v>
                </c:pt>
                <c:pt idx="1785">
                  <c:v>26544.949427060474</c:v>
                </c:pt>
                <c:pt idx="1786">
                  <c:v>26577.732439378502</c:v>
                </c:pt>
                <c:pt idx="1787">
                  <c:v>26610.51545169653</c:v>
                </c:pt>
                <c:pt idx="1788">
                  <c:v>26643.298464014559</c:v>
                </c:pt>
                <c:pt idx="1789">
                  <c:v>26676.081476332587</c:v>
                </c:pt>
                <c:pt idx="1790">
                  <c:v>26708.864488650615</c:v>
                </c:pt>
                <c:pt idx="1791">
                  <c:v>26741.647500968644</c:v>
                </c:pt>
                <c:pt idx="1792">
                  <c:v>26774.430513286672</c:v>
                </c:pt>
                <c:pt idx="1793">
                  <c:v>26807.2135256047</c:v>
                </c:pt>
                <c:pt idx="1794">
                  <c:v>26839.996537922729</c:v>
                </c:pt>
                <c:pt idx="1795">
                  <c:v>26872.779550240757</c:v>
                </c:pt>
                <c:pt idx="1796">
                  <c:v>26905.562562558785</c:v>
                </c:pt>
                <c:pt idx="1797">
                  <c:v>26938.345574876814</c:v>
                </c:pt>
                <c:pt idx="1798">
                  <c:v>26971.128587194842</c:v>
                </c:pt>
                <c:pt idx="1799">
                  <c:v>27003.91159951287</c:v>
                </c:pt>
                <c:pt idx="1800">
                  <c:v>27036.694611830899</c:v>
                </c:pt>
                <c:pt idx="1801">
                  <c:v>27069.477624148927</c:v>
                </c:pt>
                <c:pt idx="1802">
                  <c:v>27102.260636466955</c:v>
                </c:pt>
                <c:pt idx="1803">
                  <c:v>27135.043648784984</c:v>
                </c:pt>
                <c:pt idx="1804">
                  <c:v>27167.826661103012</c:v>
                </c:pt>
                <c:pt idx="1805">
                  <c:v>27200.60967342104</c:v>
                </c:pt>
                <c:pt idx="1806">
                  <c:v>27233.392685739069</c:v>
                </c:pt>
                <c:pt idx="1807">
                  <c:v>27266.175698057097</c:v>
                </c:pt>
                <c:pt idx="1808">
                  <c:v>27298.958710375126</c:v>
                </c:pt>
                <c:pt idx="1809">
                  <c:v>27331.741722693154</c:v>
                </c:pt>
                <c:pt idx="1810">
                  <c:v>27364.524735011182</c:v>
                </c:pt>
                <c:pt idx="1811">
                  <c:v>27397.307747329211</c:v>
                </c:pt>
                <c:pt idx="1812">
                  <c:v>27430.090759647239</c:v>
                </c:pt>
                <c:pt idx="1813">
                  <c:v>27462.873771965267</c:v>
                </c:pt>
                <c:pt idx="1814">
                  <c:v>27495.656784283296</c:v>
                </c:pt>
                <c:pt idx="1815">
                  <c:v>27528.439796601324</c:v>
                </c:pt>
                <c:pt idx="1816">
                  <c:v>27561.222808919352</c:v>
                </c:pt>
                <c:pt idx="1817">
                  <c:v>27594.005821237381</c:v>
                </c:pt>
                <c:pt idx="1818">
                  <c:v>27626.788833555409</c:v>
                </c:pt>
                <c:pt idx="1819">
                  <c:v>27659.571845873437</c:v>
                </c:pt>
                <c:pt idx="1820">
                  <c:v>27692.354858191466</c:v>
                </c:pt>
                <c:pt idx="1821">
                  <c:v>27725.137870509494</c:v>
                </c:pt>
                <c:pt idx="1822">
                  <c:v>27757.920882827522</c:v>
                </c:pt>
                <c:pt idx="1823">
                  <c:v>27790.703895145551</c:v>
                </c:pt>
                <c:pt idx="1824">
                  <c:v>27823.486907463579</c:v>
                </c:pt>
                <c:pt idx="1825">
                  <c:v>27856.269919781607</c:v>
                </c:pt>
                <c:pt idx="1826">
                  <c:v>27889.052932099636</c:v>
                </c:pt>
                <c:pt idx="1827">
                  <c:v>27921.835944417664</c:v>
                </c:pt>
                <c:pt idx="1828">
                  <c:v>27954.618956735692</c:v>
                </c:pt>
                <c:pt idx="1829">
                  <c:v>27987.401969053721</c:v>
                </c:pt>
                <c:pt idx="1830">
                  <c:v>28020.184981371749</c:v>
                </c:pt>
                <c:pt idx="1831">
                  <c:v>28052.967993689777</c:v>
                </c:pt>
                <c:pt idx="1832">
                  <c:v>28085.751006007806</c:v>
                </c:pt>
                <c:pt idx="1833">
                  <c:v>28118.534018325834</c:v>
                </c:pt>
                <c:pt idx="1834">
                  <c:v>28151.317030643862</c:v>
                </c:pt>
                <c:pt idx="1835">
                  <c:v>28184.100042961891</c:v>
                </c:pt>
                <c:pt idx="1836">
                  <c:v>28216.883055279919</c:v>
                </c:pt>
                <c:pt idx="1837">
                  <c:v>28249.666067597947</c:v>
                </c:pt>
                <c:pt idx="1838">
                  <c:v>28282.449079915976</c:v>
                </c:pt>
                <c:pt idx="1839">
                  <c:v>28315.232092234004</c:v>
                </c:pt>
                <c:pt idx="1840">
                  <c:v>28348.015104552032</c:v>
                </c:pt>
                <c:pt idx="1841">
                  <c:v>28380.798116870061</c:v>
                </c:pt>
                <c:pt idx="1842">
                  <c:v>28413.581129188089</c:v>
                </c:pt>
                <c:pt idx="1843">
                  <c:v>28446.364141506117</c:v>
                </c:pt>
                <c:pt idx="1844">
                  <c:v>28479.147153824146</c:v>
                </c:pt>
                <c:pt idx="1845">
                  <c:v>28511.930166142174</c:v>
                </c:pt>
                <c:pt idx="1846">
                  <c:v>28544.713178460202</c:v>
                </c:pt>
                <c:pt idx="1847">
                  <c:v>28577.496190778231</c:v>
                </c:pt>
                <c:pt idx="1848">
                  <c:v>28610.279203096259</c:v>
                </c:pt>
                <c:pt idx="1849">
                  <c:v>28643.062215414287</c:v>
                </c:pt>
                <c:pt idx="1850">
                  <c:v>28675.845227732316</c:v>
                </c:pt>
                <c:pt idx="1851">
                  <c:v>28708.628240050344</c:v>
                </c:pt>
                <c:pt idx="1852">
                  <c:v>28741.411252368373</c:v>
                </c:pt>
                <c:pt idx="1853">
                  <c:v>28774.194264686401</c:v>
                </c:pt>
                <c:pt idx="1854">
                  <c:v>28806.977277004429</c:v>
                </c:pt>
                <c:pt idx="1855">
                  <c:v>28839.760289322458</c:v>
                </c:pt>
                <c:pt idx="1856">
                  <c:v>28872.543301640486</c:v>
                </c:pt>
                <c:pt idx="1857">
                  <c:v>28905.326313958514</c:v>
                </c:pt>
                <c:pt idx="1858">
                  <c:v>28938.109326276543</c:v>
                </c:pt>
                <c:pt idx="1859">
                  <c:v>28970.892338594571</c:v>
                </c:pt>
                <c:pt idx="1860">
                  <c:v>29003.675350912599</c:v>
                </c:pt>
                <c:pt idx="1861">
                  <c:v>29036.458363230628</c:v>
                </c:pt>
                <c:pt idx="1862">
                  <c:v>29069.241375548656</c:v>
                </c:pt>
                <c:pt idx="1863">
                  <c:v>29102.024387866684</c:v>
                </c:pt>
                <c:pt idx="1864">
                  <c:v>29134.807400184713</c:v>
                </c:pt>
                <c:pt idx="1865">
                  <c:v>29167.590412502741</c:v>
                </c:pt>
                <c:pt idx="1866">
                  <c:v>29200.373424820769</c:v>
                </c:pt>
                <c:pt idx="1867">
                  <c:v>29233.156437138798</c:v>
                </c:pt>
                <c:pt idx="1868">
                  <c:v>29265.939449456826</c:v>
                </c:pt>
                <c:pt idx="1869">
                  <c:v>29298.722461774854</c:v>
                </c:pt>
                <c:pt idx="1870">
                  <c:v>29331.505474092883</c:v>
                </c:pt>
                <c:pt idx="1871">
                  <c:v>29364.288486410911</c:v>
                </c:pt>
                <c:pt idx="1872">
                  <c:v>29397.071498728939</c:v>
                </c:pt>
                <c:pt idx="1873">
                  <c:v>29429.854511046968</c:v>
                </c:pt>
                <c:pt idx="1874">
                  <c:v>29462.637523364996</c:v>
                </c:pt>
                <c:pt idx="1875">
                  <c:v>29495.420535683024</c:v>
                </c:pt>
                <c:pt idx="1876">
                  <c:v>29528.203548001053</c:v>
                </c:pt>
                <c:pt idx="1877">
                  <c:v>29560.986560319081</c:v>
                </c:pt>
                <c:pt idx="1878">
                  <c:v>29593.769572637109</c:v>
                </c:pt>
                <c:pt idx="1879">
                  <c:v>29626.552584955138</c:v>
                </c:pt>
                <c:pt idx="1880">
                  <c:v>29659.335597273166</c:v>
                </c:pt>
                <c:pt idx="1881">
                  <c:v>29692.118609591194</c:v>
                </c:pt>
                <c:pt idx="1882">
                  <c:v>29724.901621909223</c:v>
                </c:pt>
                <c:pt idx="1883">
                  <c:v>29757.684634227251</c:v>
                </c:pt>
                <c:pt idx="1884">
                  <c:v>29790.467646545279</c:v>
                </c:pt>
                <c:pt idx="1885">
                  <c:v>29823.250658863308</c:v>
                </c:pt>
                <c:pt idx="1886">
                  <c:v>29856.033671181336</c:v>
                </c:pt>
                <c:pt idx="1887">
                  <c:v>29888.816683499364</c:v>
                </c:pt>
                <c:pt idx="1888">
                  <c:v>29921.599695817393</c:v>
                </c:pt>
                <c:pt idx="1889">
                  <c:v>29954.382708135421</c:v>
                </c:pt>
                <c:pt idx="1890">
                  <c:v>29987.165720453449</c:v>
                </c:pt>
                <c:pt idx="1891">
                  <c:v>30019.948732771478</c:v>
                </c:pt>
                <c:pt idx="1892">
                  <c:v>30052.731745089506</c:v>
                </c:pt>
                <c:pt idx="1893">
                  <c:v>30085.514757407534</c:v>
                </c:pt>
                <c:pt idx="1894">
                  <c:v>30118.297769725563</c:v>
                </c:pt>
                <c:pt idx="1895">
                  <c:v>30151.080782043591</c:v>
                </c:pt>
                <c:pt idx="1896">
                  <c:v>30183.86379436162</c:v>
                </c:pt>
                <c:pt idx="1897">
                  <c:v>30216.646806679648</c:v>
                </c:pt>
                <c:pt idx="1898">
                  <c:v>30249.429818997676</c:v>
                </c:pt>
                <c:pt idx="1899">
                  <c:v>30282.212831315705</c:v>
                </c:pt>
                <c:pt idx="1900">
                  <c:v>30314.995843633733</c:v>
                </c:pt>
                <c:pt idx="1901">
                  <c:v>30347.778855951761</c:v>
                </c:pt>
                <c:pt idx="1902">
                  <c:v>30380.56186826979</c:v>
                </c:pt>
                <c:pt idx="1903">
                  <c:v>30413.344880587818</c:v>
                </c:pt>
                <c:pt idx="1904">
                  <c:v>30446.127892905846</c:v>
                </c:pt>
                <c:pt idx="1905">
                  <c:v>30478.910905223875</c:v>
                </c:pt>
                <c:pt idx="1906">
                  <c:v>30511.693917541903</c:v>
                </c:pt>
                <c:pt idx="1907">
                  <c:v>30544.476929859931</c:v>
                </c:pt>
                <c:pt idx="1908">
                  <c:v>30577.25994217796</c:v>
                </c:pt>
                <c:pt idx="1909">
                  <c:v>30610.042954495988</c:v>
                </c:pt>
                <c:pt idx="1910">
                  <c:v>30642.825966814016</c:v>
                </c:pt>
                <c:pt idx="1911">
                  <c:v>30675.608979132045</c:v>
                </c:pt>
                <c:pt idx="1912">
                  <c:v>30708.391991450073</c:v>
                </c:pt>
                <c:pt idx="1913">
                  <c:v>30741.175003768101</c:v>
                </c:pt>
                <c:pt idx="1914">
                  <c:v>30773.95801608613</c:v>
                </c:pt>
                <c:pt idx="1915">
                  <c:v>30806.741028404158</c:v>
                </c:pt>
                <c:pt idx="1916">
                  <c:v>30839.524040722186</c:v>
                </c:pt>
                <c:pt idx="1917">
                  <c:v>30872.307053040215</c:v>
                </c:pt>
                <c:pt idx="1918">
                  <c:v>30905.090065358243</c:v>
                </c:pt>
                <c:pt idx="1919">
                  <c:v>30937.873077676271</c:v>
                </c:pt>
                <c:pt idx="1920">
                  <c:v>30970.6560899943</c:v>
                </c:pt>
                <c:pt idx="1921">
                  <c:v>31003.439102312328</c:v>
                </c:pt>
                <c:pt idx="1922">
                  <c:v>31036.222114630356</c:v>
                </c:pt>
                <c:pt idx="1923">
                  <c:v>31069.005126948385</c:v>
                </c:pt>
                <c:pt idx="1924">
                  <c:v>31101.788139266413</c:v>
                </c:pt>
                <c:pt idx="1925">
                  <c:v>31134.571151584441</c:v>
                </c:pt>
                <c:pt idx="1926">
                  <c:v>31167.35416390247</c:v>
                </c:pt>
                <c:pt idx="1927">
                  <c:v>31200.137176220498</c:v>
                </c:pt>
                <c:pt idx="1928">
                  <c:v>31232.920188538526</c:v>
                </c:pt>
                <c:pt idx="1929">
                  <c:v>31265.703200856555</c:v>
                </c:pt>
                <c:pt idx="1930">
                  <c:v>31298.486213174583</c:v>
                </c:pt>
                <c:pt idx="1931">
                  <c:v>31331.269225492611</c:v>
                </c:pt>
                <c:pt idx="1932">
                  <c:v>31364.05223781064</c:v>
                </c:pt>
                <c:pt idx="1933">
                  <c:v>31396.835250128668</c:v>
                </c:pt>
                <c:pt idx="1934">
                  <c:v>31429.618262446696</c:v>
                </c:pt>
                <c:pt idx="1935">
                  <c:v>31462.401274764725</c:v>
                </c:pt>
                <c:pt idx="1936">
                  <c:v>31495.184287082753</c:v>
                </c:pt>
                <c:pt idx="1937">
                  <c:v>31527.967299400781</c:v>
                </c:pt>
                <c:pt idx="1938">
                  <c:v>31560.75031171881</c:v>
                </c:pt>
                <c:pt idx="1939">
                  <c:v>31593.533324036838</c:v>
                </c:pt>
                <c:pt idx="1940">
                  <c:v>31626.316336354867</c:v>
                </c:pt>
                <c:pt idx="1941">
                  <c:v>31659.099348672895</c:v>
                </c:pt>
                <c:pt idx="1942">
                  <c:v>31691.882360990923</c:v>
                </c:pt>
                <c:pt idx="1943">
                  <c:v>31724.665373308952</c:v>
                </c:pt>
                <c:pt idx="1944">
                  <c:v>31757.44838562698</c:v>
                </c:pt>
                <c:pt idx="1945">
                  <c:v>31790.231397945008</c:v>
                </c:pt>
                <c:pt idx="1946">
                  <c:v>31823.014410263037</c:v>
                </c:pt>
                <c:pt idx="1947">
                  <c:v>31855.797422581065</c:v>
                </c:pt>
                <c:pt idx="1948">
                  <c:v>31888.580434899093</c:v>
                </c:pt>
                <c:pt idx="1949">
                  <c:v>31921.363447217122</c:v>
                </c:pt>
                <c:pt idx="1950">
                  <c:v>31954.14645953515</c:v>
                </c:pt>
                <c:pt idx="1951">
                  <c:v>31986.929471853178</c:v>
                </c:pt>
                <c:pt idx="1952">
                  <c:v>32019.712484171207</c:v>
                </c:pt>
                <c:pt idx="1953">
                  <c:v>32052.495496489235</c:v>
                </c:pt>
                <c:pt idx="1954">
                  <c:v>32085.278508807263</c:v>
                </c:pt>
                <c:pt idx="1955">
                  <c:v>32118.061521125292</c:v>
                </c:pt>
                <c:pt idx="1956">
                  <c:v>32150.84453344332</c:v>
                </c:pt>
                <c:pt idx="1957">
                  <c:v>32183.627545761348</c:v>
                </c:pt>
                <c:pt idx="1958">
                  <c:v>32216.410558079377</c:v>
                </c:pt>
                <c:pt idx="1959">
                  <c:v>32249.193570397405</c:v>
                </c:pt>
                <c:pt idx="1960">
                  <c:v>32281.976582715433</c:v>
                </c:pt>
                <c:pt idx="1961">
                  <c:v>32314.759595033462</c:v>
                </c:pt>
                <c:pt idx="1962">
                  <c:v>32347.54260735149</c:v>
                </c:pt>
                <c:pt idx="1963">
                  <c:v>32380.325619669518</c:v>
                </c:pt>
                <c:pt idx="1964">
                  <c:v>32413.108631987547</c:v>
                </c:pt>
                <c:pt idx="1965">
                  <c:v>32445.891644305575</c:v>
                </c:pt>
                <c:pt idx="1966">
                  <c:v>32478.674656623603</c:v>
                </c:pt>
                <c:pt idx="1967">
                  <c:v>32511.457668941632</c:v>
                </c:pt>
                <c:pt idx="1968">
                  <c:v>32544.24068125966</c:v>
                </c:pt>
                <c:pt idx="1969">
                  <c:v>32577.023693577688</c:v>
                </c:pt>
                <c:pt idx="1970">
                  <c:v>32609.806705895717</c:v>
                </c:pt>
                <c:pt idx="1971">
                  <c:v>32642.589718213745</c:v>
                </c:pt>
                <c:pt idx="1972">
                  <c:v>32675.372730531773</c:v>
                </c:pt>
                <c:pt idx="1973">
                  <c:v>32708.155742849802</c:v>
                </c:pt>
                <c:pt idx="1974">
                  <c:v>32740.93875516783</c:v>
                </c:pt>
                <c:pt idx="1975">
                  <c:v>32773.721767485862</c:v>
                </c:pt>
                <c:pt idx="1976">
                  <c:v>32806.504779803894</c:v>
                </c:pt>
                <c:pt idx="1977">
                  <c:v>32839.287792121926</c:v>
                </c:pt>
                <c:pt idx="1978">
                  <c:v>32872.070804439958</c:v>
                </c:pt>
                <c:pt idx="1979">
                  <c:v>32904.85381675799</c:v>
                </c:pt>
                <c:pt idx="1980">
                  <c:v>32937.636829076022</c:v>
                </c:pt>
                <c:pt idx="1981">
                  <c:v>32970.419841394054</c:v>
                </c:pt>
                <c:pt idx="1982">
                  <c:v>33003.202853712086</c:v>
                </c:pt>
                <c:pt idx="1983">
                  <c:v>33035.985866030118</c:v>
                </c:pt>
                <c:pt idx="1984">
                  <c:v>33068.76887834815</c:v>
                </c:pt>
                <c:pt idx="1985">
                  <c:v>33101.551890666182</c:v>
                </c:pt>
                <c:pt idx="1986">
                  <c:v>33134.334902984214</c:v>
                </c:pt>
                <c:pt idx="1987">
                  <c:v>33167.117915302246</c:v>
                </c:pt>
                <c:pt idx="1988">
                  <c:v>33199.900927620278</c:v>
                </c:pt>
                <c:pt idx="1989">
                  <c:v>33232.68393993831</c:v>
                </c:pt>
                <c:pt idx="1990">
                  <c:v>33265.466952256342</c:v>
                </c:pt>
                <c:pt idx="1991">
                  <c:v>33298.249964574374</c:v>
                </c:pt>
                <c:pt idx="1992">
                  <c:v>33331.032976892406</c:v>
                </c:pt>
                <c:pt idx="1993">
                  <c:v>33363.815989210438</c:v>
                </c:pt>
                <c:pt idx="1994">
                  <c:v>33396.59900152847</c:v>
                </c:pt>
                <c:pt idx="1995">
                  <c:v>33429.382013846502</c:v>
                </c:pt>
                <c:pt idx="1996">
                  <c:v>33462.165026164534</c:v>
                </c:pt>
                <c:pt idx="1997">
                  <c:v>33494.948038482566</c:v>
                </c:pt>
                <c:pt idx="1998">
                  <c:v>33527.731050800598</c:v>
                </c:pt>
                <c:pt idx="1999">
                  <c:v>33560.51406311863</c:v>
                </c:pt>
                <c:pt idx="2000">
                  <c:v>33593.297075436662</c:v>
                </c:pt>
                <c:pt idx="2001">
                  <c:v>33626.080087754694</c:v>
                </c:pt>
                <c:pt idx="2002">
                  <c:v>33658.863100072726</c:v>
                </c:pt>
                <c:pt idx="2003">
                  <c:v>33691.646112390757</c:v>
                </c:pt>
                <c:pt idx="2004">
                  <c:v>33724.429124708789</c:v>
                </c:pt>
                <c:pt idx="2005">
                  <c:v>33757.212137026821</c:v>
                </c:pt>
                <c:pt idx="2006">
                  <c:v>33789.995149344853</c:v>
                </c:pt>
                <c:pt idx="2007">
                  <c:v>33822.778161662885</c:v>
                </c:pt>
                <c:pt idx="2008">
                  <c:v>33855.561173980917</c:v>
                </c:pt>
                <c:pt idx="2009">
                  <c:v>33888.344186298949</c:v>
                </c:pt>
                <c:pt idx="2010">
                  <c:v>33921.127198616981</c:v>
                </c:pt>
                <c:pt idx="2011">
                  <c:v>33953.910210935013</c:v>
                </c:pt>
                <c:pt idx="2012">
                  <c:v>33986.693223253045</c:v>
                </c:pt>
                <c:pt idx="2013">
                  <c:v>34019.476235571077</c:v>
                </c:pt>
                <c:pt idx="2014">
                  <c:v>34052.259247889109</c:v>
                </c:pt>
                <c:pt idx="2015">
                  <c:v>34085.042260207141</c:v>
                </c:pt>
                <c:pt idx="2016">
                  <c:v>34117.825272525173</c:v>
                </c:pt>
                <c:pt idx="2017">
                  <c:v>34150.608284843205</c:v>
                </c:pt>
                <c:pt idx="2018">
                  <c:v>34183.391297161237</c:v>
                </c:pt>
                <c:pt idx="2019">
                  <c:v>34216.174309479269</c:v>
                </c:pt>
                <c:pt idx="2020">
                  <c:v>34248.957321797301</c:v>
                </c:pt>
                <c:pt idx="2021">
                  <c:v>34281.740334115333</c:v>
                </c:pt>
                <c:pt idx="2022">
                  <c:v>34314.523346433365</c:v>
                </c:pt>
                <c:pt idx="2023">
                  <c:v>34347.306358751397</c:v>
                </c:pt>
                <c:pt idx="2024">
                  <c:v>34380.089371069429</c:v>
                </c:pt>
                <c:pt idx="2025">
                  <c:v>34412.872383387461</c:v>
                </c:pt>
                <c:pt idx="2026">
                  <c:v>34445.655395705493</c:v>
                </c:pt>
                <c:pt idx="2027">
                  <c:v>34478.438408023525</c:v>
                </c:pt>
                <c:pt idx="2028">
                  <c:v>34511.221420341557</c:v>
                </c:pt>
                <c:pt idx="2029">
                  <c:v>34544.004432659589</c:v>
                </c:pt>
                <c:pt idx="2030">
                  <c:v>34576.787444977621</c:v>
                </c:pt>
                <c:pt idx="2031">
                  <c:v>34609.570457295653</c:v>
                </c:pt>
                <c:pt idx="2032">
                  <c:v>34642.353469613685</c:v>
                </c:pt>
                <c:pt idx="2033">
                  <c:v>34675.136481931717</c:v>
                </c:pt>
                <c:pt idx="2034">
                  <c:v>34707.919494249749</c:v>
                </c:pt>
                <c:pt idx="2035">
                  <c:v>34740.702506567781</c:v>
                </c:pt>
                <c:pt idx="2036">
                  <c:v>34773.485518885813</c:v>
                </c:pt>
                <c:pt idx="2037">
                  <c:v>34806.268531203845</c:v>
                </c:pt>
                <c:pt idx="2038">
                  <c:v>34839.051543521877</c:v>
                </c:pt>
                <c:pt idx="2039">
                  <c:v>34871.834555839909</c:v>
                </c:pt>
                <c:pt idx="2040">
                  <c:v>34904.617568157941</c:v>
                </c:pt>
                <c:pt idx="2041">
                  <c:v>34937.400580475973</c:v>
                </c:pt>
                <c:pt idx="2042">
                  <c:v>34970.183592794005</c:v>
                </c:pt>
                <c:pt idx="2043">
                  <c:v>35002.966605112037</c:v>
                </c:pt>
                <c:pt idx="2044">
                  <c:v>35035.749617430069</c:v>
                </c:pt>
                <c:pt idx="2045">
                  <c:v>35068.532629748101</c:v>
                </c:pt>
                <c:pt idx="2046">
                  <c:v>35101.315642066133</c:v>
                </c:pt>
                <c:pt idx="2047">
                  <c:v>35134.098654384165</c:v>
                </c:pt>
                <c:pt idx="2048">
                  <c:v>35166.881666702197</c:v>
                </c:pt>
                <c:pt idx="2049">
                  <c:v>35199.664679020229</c:v>
                </c:pt>
                <c:pt idx="2050">
                  <c:v>35232.44769133826</c:v>
                </c:pt>
                <c:pt idx="2051">
                  <c:v>35265.230703656292</c:v>
                </c:pt>
                <c:pt idx="2052">
                  <c:v>35298.013715974324</c:v>
                </c:pt>
                <c:pt idx="2053">
                  <c:v>35330.796728292356</c:v>
                </c:pt>
                <c:pt idx="2054">
                  <c:v>35363.579740610388</c:v>
                </c:pt>
                <c:pt idx="2055">
                  <c:v>35396.36275292842</c:v>
                </c:pt>
                <c:pt idx="2056">
                  <c:v>35429.145765246452</c:v>
                </c:pt>
                <c:pt idx="2057">
                  <c:v>35461.928777564484</c:v>
                </c:pt>
                <c:pt idx="2058">
                  <c:v>35494.711789882516</c:v>
                </c:pt>
                <c:pt idx="2059">
                  <c:v>35527.494802200548</c:v>
                </c:pt>
                <c:pt idx="2060">
                  <c:v>35560.27781451858</c:v>
                </c:pt>
                <c:pt idx="2061">
                  <c:v>35593.060826836612</c:v>
                </c:pt>
                <c:pt idx="2062">
                  <c:v>35625.843839154644</c:v>
                </c:pt>
                <c:pt idx="2063">
                  <c:v>35658.626851472676</c:v>
                </c:pt>
                <c:pt idx="2064">
                  <c:v>35691.409863790708</c:v>
                </c:pt>
                <c:pt idx="2065">
                  <c:v>35724.19287610874</c:v>
                </c:pt>
                <c:pt idx="2066">
                  <c:v>35756.975888426772</c:v>
                </c:pt>
                <c:pt idx="2067">
                  <c:v>35789.758900744804</c:v>
                </c:pt>
                <c:pt idx="2068">
                  <c:v>35822.541913062836</c:v>
                </c:pt>
                <c:pt idx="2069">
                  <c:v>35855.324925380868</c:v>
                </c:pt>
                <c:pt idx="2070">
                  <c:v>35888.1079376989</c:v>
                </c:pt>
                <c:pt idx="2071">
                  <c:v>35920.890950016932</c:v>
                </c:pt>
                <c:pt idx="2072">
                  <c:v>35953.673962334964</c:v>
                </c:pt>
                <c:pt idx="2073">
                  <c:v>35986.456974652996</c:v>
                </c:pt>
                <c:pt idx="2074">
                  <c:v>36019.239986971028</c:v>
                </c:pt>
                <c:pt idx="2075">
                  <c:v>36052.02299928906</c:v>
                </c:pt>
                <c:pt idx="2076">
                  <c:v>36084.806011607092</c:v>
                </c:pt>
                <c:pt idx="2077">
                  <c:v>36117.589023925124</c:v>
                </c:pt>
                <c:pt idx="2078">
                  <c:v>36150.372036243156</c:v>
                </c:pt>
                <c:pt idx="2079">
                  <c:v>36183.155048561188</c:v>
                </c:pt>
                <c:pt idx="2080">
                  <c:v>36215.93806087922</c:v>
                </c:pt>
                <c:pt idx="2081">
                  <c:v>36248.721073197252</c:v>
                </c:pt>
                <c:pt idx="2082">
                  <c:v>36281.504085515284</c:v>
                </c:pt>
                <c:pt idx="2083">
                  <c:v>36314.287097833316</c:v>
                </c:pt>
                <c:pt idx="2084">
                  <c:v>36347.070110151348</c:v>
                </c:pt>
                <c:pt idx="2085">
                  <c:v>36379.85312246938</c:v>
                </c:pt>
                <c:pt idx="2086">
                  <c:v>36412.636134787412</c:v>
                </c:pt>
                <c:pt idx="2087">
                  <c:v>36445.419147105444</c:v>
                </c:pt>
                <c:pt idx="2088">
                  <c:v>36478.202159423476</c:v>
                </c:pt>
                <c:pt idx="2089">
                  <c:v>36510.985171741508</c:v>
                </c:pt>
                <c:pt idx="2090">
                  <c:v>36543.76818405954</c:v>
                </c:pt>
                <c:pt idx="2091">
                  <c:v>36576.551196377572</c:v>
                </c:pt>
                <c:pt idx="2092">
                  <c:v>36609.334208695604</c:v>
                </c:pt>
                <c:pt idx="2093">
                  <c:v>36642.117221013636</c:v>
                </c:pt>
                <c:pt idx="2094">
                  <c:v>36674.900233331668</c:v>
                </c:pt>
                <c:pt idx="2095">
                  <c:v>36707.6832456497</c:v>
                </c:pt>
                <c:pt idx="2096">
                  <c:v>36740.466257967732</c:v>
                </c:pt>
                <c:pt idx="2097">
                  <c:v>36773.249270285763</c:v>
                </c:pt>
                <c:pt idx="2098">
                  <c:v>36806.032282603795</c:v>
                </c:pt>
                <c:pt idx="2099">
                  <c:v>36838.815294921827</c:v>
                </c:pt>
                <c:pt idx="2100">
                  <c:v>36871.598307239859</c:v>
                </c:pt>
                <c:pt idx="2101">
                  <c:v>36904.381319557891</c:v>
                </c:pt>
                <c:pt idx="2102">
                  <c:v>36937.164331875923</c:v>
                </c:pt>
                <c:pt idx="2103">
                  <c:v>36969.947344193955</c:v>
                </c:pt>
                <c:pt idx="2104">
                  <c:v>37002.730356511987</c:v>
                </c:pt>
                <c:pt idx="2105">
                  <c:v>37035.513368830019</c:v>
                </c:pt>
                <c:pt idx="2106">
                  <c:v>37068.296381148051</c:v>
                </c:pt>
                <c:pt idx="2107">
                  <c:v>37101.079393466083</c:v>
                </c:pt>
                <c:pt idx="2108">
                  <c:v>37133.862405784115</c:v>
                </c:pt>
                <c:pt idx="2109">
                  <c:v>37166.645418102147</c:v>
                </c:pt>
                <c:pt idx="2110">
                  <c:v>37199.428430420179</c:v>
                </c:pt>
                <c:pt idx="2111">
                  <c:v>37232.211442738211</c:v>
                </c:pt>
                <c:pt idx="2112">
                  <c:v>37264.994455056243</c:v>
                </c:pt>
                <c:pt idx="2113">
                  <c:v>37297.777467374275</c:v>
                </c:pt>
                <c:pt idx="2114">
                  <c:v>37330.560479692307</c:v>
                </c:pt>
                <c:pt idx="2115">
                  <c:v>37363.343492010339</c:v>
                </c:pt>
                <c:pt idx="2116">
                  <c:v>37396.126504328371</c:v>
                </c:pt>
                <c:pt idx="2117">
                  <c:v>37428.909516646403</c:v>
                </c:pt>
                <c:pt idx="2118">
                  <c:v>37461.692528964435</c:v>
                </c:pt>
                <c:pt idx="2119">
                  <c:v>37494.475541282467</c:v>
                </c:pt>
                <c:pt idx="2120">
                  <c:v>37527.258553600499</c:v>
                </c:pt>
                <c:pt idx="2121">
                  <c:v>37560.041565918531</c:v>
                </c:pt>
                <c:pt idx="2122">
                  <c:v>37592.824578236563</c:v>
                </c:pt>
                <c:pt idx="2123">
                  <c:v>37625.607590554595</c:v>
                </c:pt>
                <c:pt idx="2124">
                  <c:v>37658.390602872627</c:v>
                </c:pt>
                <c:pt idx="2125">
                  <c:v>37691.173615190659</c:v>
                </c:pt>
                <c:pt idx="2126">
                  <c:v>37723.956627508691</c:v>
                </c:pt>
                <c:pt idx="2127">
                  <c:v>37756.739639826723</c:v>
                </c:pt>
                <c:pt idx="2128">
                  <c:v>37789.522652144755</c:v>
                </c:pt>
                <c:pt idx="2129">
                  <c:v>37822.305664462787</c:v>
                </c:pt>
                <c:pt idx="2130">
                  <c:v>37855.088676780819</c:v>
                </c:pt>
                <c:pt idx="2131">
                  <c:v>37887.871689098851</c:v>
                </c:pt>
                <c:pt idx="2132">
                  <c:v>37920.654701416883</c:v>
                </c:pt>
                <c:pt idx="2133">
                  <c:v>37953.437713734915</c:v>
                </c:pt>
                <c:pt idx="2134">
                  <c:v>37986.220726052947</c:v>
                </c:pt>
                <c:pt idx="2135">
                  <c:v>38019.003738370979</c:v>
                </c:pt>
                <c:pt idx="2136">
                  <c:v>38051.786750689011</c:v>
                </c:pt>
                <c:pt idx="2137">
                  <c:v>38084.569763007043</c:v>
                </c:pt>
                <c:pt idx="2138">
                  <c:v>38117.352775325075</c:v>
                </c:pt>
                <c:pt idx="2139">
                  <c:v>38150.135787643107</c:v>
                </c:pt>
                <c:pt idx="2140">
                  <c:v>38182.918799961139</c:v>
                </c:pt>
                <c:pt idx="2141">
                  <c:v>38215.701812279171</c:v>
                </c:pt>
                <c:pt idx="2142">
                  <c:v>38248.484824597203</c:v>
                </c:pt>
                <c:pt idx="2143">
                  <c:v>38281.267836915235</c:v>
                </c:pt>
                <c:pt idx="2144">
                  <c:v>38314.050849233266</c:v>
                </c:pt>
                <c:pt idx="2145">
                  <c:v>38346.833861551298</c:v>
                </c:pt>
                <c:pt idx="2146">
                  <c:v>38379.61687386933</c:v>
                </c:pt>
                <c:pt idx="2147">
                  <c:v>38412.399886187362</c:v>
                </c:pt>
                <c:pt idx="2148">
                  <c:v>38445.182898505394</c:v>
                </c:pt>
                <c:pt idx="2149">
                  <c:v>38477.965910823426</c:v>
                </c:pt>
                <c:pt idx="2150">
                  <c:v>38510.748923141458</c:v>
                </c:pt>
                <c:pt idx="2151">
                  <c:v>38543.53193545949</c:v>
                </c:pt>
                <c:pt idx="2152">
                  <c:v>38576.314947777522</c:v>
                </c:pt>
                <c:pt idx="2153">
                  <c:v>38609.097960095554</c:v>
                </c:pt>
                <c:pt idx="2154">
                  <c:v>38641.880972413586</c:v>
                </c:pt>
                <c:pt idx="2155">
                  <c:v>38674.663984731618</c:v>
                </c:pt>
                <c:pt idx="2156">
                  <c:v>38707.44699704965</c:v>
                </c:pt>
                <c:pt idx="2157">
                  <c:v>38740.230009367682</c:v>
                </c:pt>
                <c:pt idx="2158">
                  <c:v>38773.013021685714</c:v>
                </c:pt>
                <c:pt idx="2159">
                  <c:v>38805.796034003746</c:v>
                </c:pt>
                <c:pt idx="2160">
                  <c:v>38838.579046321778</c:v>
                </c:pt>
                <c:pt idx="2161">
                  <c:v>38871.36205863981</c:v>
                </c:pt>
                <c:pt idx="2162">
                  <c:v>38904.145070957842</c:v>
                </c:pt>
                <c:pt idx="2163">
                  <c:v>38936.928083275874</c:v>
                </c:pt>
                <c:pt idx="2164">
                  <c:v>38969.711095593906</c:v>
                </c:pt>
                <c:pt idx="2165">
                  <c:v>39002.494107911938</c:v>
                </c:pt>
                <c:pt idx="2166">
                  <c:v>39035.27712022997</c:v>
                </c:pt>
                <c:pt idx="2167">
                  <c:v>39068.060132548002</c:v>
                </c:pt>
                <c:pt idx="2168">
                  <c:v>39100.843144866034</c:v>
                </c:pt>
                <c:pt idx="2169">
                  <c:v>39133.626157184066</c:v>
                </c:pt>
                <c:pt idx="2170">
                  <c:v>39166.409169502098</c:v>
                </c:pt>
                <c:pt idx="2171">
                  <c:v>39199.19218182013</c:v>
                </c:pt>
                <c:pt idx="2172">
                  <c:v>39231.975194138162</c:v>
                </c:pt>
                <c:pt idx="2173">
                  <c:v>39264.758206456194</c:v>
                </c:pt>
                <c:pt idx="2174">
                  <c:v>39297.541218774226</c:v>
                </c:pt>
                <c:pt idx="2175">
                  <c:v>39330.324231092258</c:v>
                </c:pt>
                <c:pt idx="2176">
                  <c:v>39363.10724341029</c:v>
                </c:pt>
                <c:pt idx="2177">
                  <c:v>39395.890255728322</c:v>
                </c:pt>
                <c:pt idx="2178">
                  <c:v>39428.673268046354</c:v>
                </c:pt>
                <c:pt idx="2179">
                  <c:v>39461.456280364386</c:v>
                </c:pt>
                <c:pt idx="2180">
                  <c:v>39494.239292682418</c:v>
                </c:pt>
                <c:pt idx="2181">
                  <c:v>39527.02230500045</c:v>
                </c:pt>
                <c:pt idx="2182">
                  <c:v>39559.805317318482</c:v>
                </c:pt>
                <c:pt idx="2183">
                  <c:v>39592.588329636514</c:v>
                </c:pt>
                <c:pt idx="2184">
                  <c:v>39625.371341954546</c:v>
                </c:pt>
                <c:pt idx="2185">
                  <c:v>39658.154354272578</c:v>
                </c:pt>
                <c:pt idx="2186">
                  <c:v>39690.93736659061</c:v>
                </c:pt>
                <c:pt idx="2187">
                  <c:v>39723.720378908642</c:v>
                </c:pt>
                <c:pt idx="2188">
                  <c:v>39756.503391226674</c:v>
                </c:pt>
                <c:pt idx="2189">
                  <c:v>39789.286403544706</c:v>
                </c:pt>
                <c:pt idx="2190">
                  <c:v>39822.069415862738</c:v>
                </c:pt>
                <c:pt idx="2191">
                  <c:v>39854.852428180769</c:v>
                </c:pt>
                <c:pt idx="2192">
                  <c:v>39887.635440498801</c:v>
                </c:pt>
                <c:pt idx="2193">
                  <c:v>39920.418452816833</c:v>
                </c:pt>
                <c:pt idx="2194">
                  <c:v>39953.201465134865</c:v>
                </c:pt>
                <c:pt idx="2195">
                  <c:v>39985.984477452897</c:v>
                </c:pt>
                <c:pt idx="2196">
                  <c:v>40018.767489770929</c:v>
                </c:pt>
                <c:pt idx="2197">
                  <c:v>40051.550502088961</c:v>
                </c:pt>
                <c:pt idx="2198">
                  <c:v>40084.333514406993</c:v>
                </c:pt>
                <c:pt idx="2199">
                  <c:v>40117.116526725025</c:v>
                </c:pt>
                <c:pt idx="2200">
                  <c:v>40149.899539043057</c:v>
                </c:pt>
                <c:pt idx="2201">
                  <c:v>40182.682551361089</c:v>
                </c:pt>
                <c:pt idx="2202">
                  <c:v>40215.465563679121</c:v>
                </c:pt>
                <c:pt idx="2203">
                  <c:v>40248.248575997153</c:v>
                </c:pt>
                <c:pt idx="2204">
                  <c:v>40281.031588315185</c:v>
                </c:pt>
                <c:pt idx="2205">
                  <c:v>40313.814600633217</c:v>
                </c:pt>
                <c:pt idx="2206">
                  <c:v>40346.597612951249</c:v>
                </c:pt>
                <c:pt idx="2207">
                  <c:v>40379.380625269281</c:v>
                </c:pt>
                <c:pt idx="2208">
                  <c:v>40412.163637587313</c:v>
                </c:pt>
                <c:pt idx="2209">
                  <c:v>40444.946649905345</c:v>
                </c:pt>
                <c:pt idx="2210">
                  <c:v>40477.729662223377</c:v>
                </c:pt>
                <c:pt idx="2211">
                  <c:v>40510.512674541409</c:v>
                </c:pt>
                <c:pt idx="2212">
                  <c:v>40543.295686859441</c:v>
                </c:pt>
                <c:pt idx="2213">
                  <c:v>40576.078699177473</c:v>
                </c:pt>
                <c:pt idx="2214">
                  <c:v>40608.861711495505</c:v>
                </c:pt>
                <c:pt idx="2215">
                  <c:v>40641.644723813537</c:v>
                </c:pt>
                <c:pt idx="2216">
                  <c:v>40674.427736131569</c:v>
                </c:pt>
                <c:pt idx="2217">
                  <c:v>40707.210748449601</c:v>
                </c:pt>
                <c:pt idx="2218">
                  <c:v>40739.993760767633</c:v>
                </c:pt>
                <c:pt idx="2219">
                  <c:v>40772.776773085665</c:v>
                </c:pt>
                <c:pt idx="2220">
                  <c:v>40805.559785403697</c:v>
                </c:pt>
                <c:pt idx="2221">
                  <c:v>40838.342797721729</c:v>
                </c:pt>
                <c:pt idx="2222">
                  <c:v>40871.125810039761</c:v>
                </c:pt>
                <c:pt idx="2223">
                  <c:v>40903.908822357793</c:v>
                </c:pt>
                <c:pt idx="2224">
                  <c:v>40936.691834675825</c:v>
                </c:pt>
                <c:pt idx="2225">
                  <c:v>40969.474846993857</c:v>
                </c:pt>
                <c:pt idx="2226">
                  <c:v>41002.257859311889</c:v>
                </c:pt>
                <c:pt idx="2227">
                  <c:v>41035.040871629921</c:v>
                </c:pt>
                <c:pt idx="2228">
                  <c:v>41067.823883947953</c:v>
                </c:pt>
                <c:pt idx="2229">
                  <c:v>41100.606896265985</c:v>
                </c:pt>
                <c:pt idx="2230">
                  <c:v>41133.389908584017</c:v>
                </c:pt>
                <c:pt idx="2231">
                  <c:v>41166.172920902049</c:v>
                </c:pt>
                <c:pt idx="2232">
                  <c:v>41198.955933220081</c:v>
                </c:pt>
                <c:pt idx="2233">
                  <c:v>41231.738945538113</c:v>
                </c:pt>
                <c:pt idx="2234">
                  <c:v>41264.521957856145</c:v>
                </c:pt>
                <c:pt idx="2235">
                  <c:v>41297.304970174177</c:v>
                </c:pt>
                <c:pt idx="2236">
                  <c:v>41330.087982492209</c:v>
                </c:pt>
                <c:pt idx="2237">
                  <c:v>41362.870994810241</c:v>
                </c:pt>
                <c:pt idx="2238">
                  <c:v>41395.654007128272</c:v>
                </c:pt>
                <c:pt idx="2239">
                  <c:v>41428.437019446304</c:v>
                </c:pt>
                <c:pt idx="2240">
                  <c:v>41461.220031764336</c:v>
                </c:pt>
                <c:pt idx="2241">
                  <c:v>41494.003044082368</c:v>
                </c:pt>
                <c:pt idx="2242">
                  <c:v>41526.7860564004</c:v>
                </c:pt>
                <c:pt idx="2243">
                  <c:v>41559.569068718432</c:v>
                </c:pt>
                <c:pt idx="2244">
                  <c:v>41592.352081036464</c:v>
                </c:pt>
                <c:pt idx="2245">
                  <c:v>41625.135093354496</c:v>
                </c:pt>
                <c:pt idx="2246">
                  <c:v>41657.918105672528</c:v>
                </c:pt>
                <c:pt idx="2247">
                  <c:v>41690.70111799056</c:v>
                </c:pt>
                <c:pt idx="2248">
                  <c:v>41723.484130308592</c:v>
                </c:pt>
                <c:pt idx="2249">
                  <c:v>41756.267142626624</c:v>
                </c:pt>
                <c:pt idx="2250">
                  <c:v>41789.050154944656</c:v>
                </c:pt>
                <c:pt idx="2251">
                  <c:v>41821.833167262688</c:v>
                </c:pt>
                <c:pt idx="2252">
                  <c:v>41854.61617958072</c:v>
                </c:pt>
                <c:pt idx="2253">
                  <c:v>41887.399191898752</c:v>
                </c:pt>
                <c:pt idx="2254">
                  <c:v>41920.182204216784</c:v>
                </c:pt>
                <c:pt idx="2255">
                  <c:v>41952.965216534816</c:v>
                </c:pt>
                <c:pt idx="2256">
                  <c:v>41985.748228852848</c:v>
                </c:pt>
                <c:pt idx="2257">
                  <c:v>42018.53124117088</c:v>
                </c:pt>
                <c:pt idx="2258">
                  <c:v>42051.314253488912</c:v>
                </c:pt>
                <c:pt idx="2259">
                  <c:v>42084.097265806944</c:v>
                </c:pt>
                <c:pt idx="2260">
                  <c:v>42116.880278124976</c:v>
                </c:pt>
                <c:pt idx="2261">
                  <c:v>42149.663290443008</c:v>
                </c:pt>
                <c:pt idx="2262">
                  <c:v>42182.44630276104</c:v>
                </c:pt>
                <c:pt idx="2263">
                  <c:v>42215.229315079072</c:v>
                </c:pt>
                <c:pt idx="2264">
                  <c:v>42248.012327397104</c:v>
                </c:pt>
                <c:pt idx="2265">
                  <c:v>42280.795339715136</c:v>
                </c:pt>
                <c:pt idx="2266">
                  <c:v>42313.578352033168</c:v>
                </c:pt>
                <c:pt idx="2267">
                  <c:v>42346.3613643512</c:v>
                </c:pt>
                <c:pt idx="2268">
                  <c:v>42379.144376669232</c:v>
                </c:pt>
                <c:pt idx="2269">
                  <c:v>42411.927388987264</c:v>
                </c:pt>
                <c:pt idx="2270">
                  <c:v>42444.710401305296</c:v>
                </c:pt>
                <c:pt idx="2271">
                  <c:v>42477.493413623328</c:v>
                </c:pt>
                <c:pt idx="2272">
                  <c:v>42510.27642594136</c:v>
                </c:pt>
                <c:pt idx="2273">
                  <c:v>42543.059438259392</c:v>
                </c:pt>
                <c:pt idx="2274">
                  <c:v>42575.842450577424</c:v>
                </c:pt>
                <c:pt idx="2275">
                  <c:v>42608.625462895456</c:v>
                </c:pt>
                <c:pt idx="2276">
                  <c:v>42641.408475213488</c:v>
                </c:pt>
                <c:pt idx="2277">
                  <c:v>42674.19148753152</c:v>
                </c:pt>
                <c:pt idx="2278">
                  <c:v>42706.974499849552</c:v>
                </c:pt>
                <c:pt idx="2279">
                  <c:v>42739.757512167584</c:v>
                </c:pt>
                <c:pt idx="2280">
                  <c:v>42772.540524485616</c:v>
                </c:pt>
                <c:pt idx="2281">
                  <c:v>42805.323536803648</c:v>
                </c:pt>
                <c:pt idx="2282">
                  <c:v>42838.10654912168</c:v>
                </c:pt>
                <c:pt idx="2283">
                  <c:v>42870.889561439712</c:v>
                </c:pt>
                <c:pt idx="2284">
                  <c:v>42903.672573757744</c:v>
                </c:pt>
                <c:pt idx="2285">
                  <c:v>42936.455586075775</c:v>
                </c:pt>
                <c:pt idx="2286">
                  <c:v>42969.238598393807</c:v>
                </c:pt>
                <c:pt idx="2287">
                  <c:v>43002.021610711839</c:v>
                </c:pt>
                <c:pt idx="2288">
                  <c:v>43034.804623029871</c:v>
                </c:pt>
                <c:pt idx="2289">
                  <c:v>43067.587635347903</c:v>
                </c:pt>
                <c:pt idx="2290">
                  <c:v>43100.370647665935</c:v>
                </c:pt>
                <c:pt idx="2291">
                  <c:v>43133.153659983967</c:v>
                </c:pt>
                <c:pt idx="2292">
                  <c:v>43165.936672301999</c:v>
                </c:pt>
                <c:pt idx="2293">
                  <c:v>43198.719684620031</c:v>
                </c:pt>
                <c:pt idx="2294">
                  <c:v>43231.502696938063</c:v>
                </c:pt>
                <c:pt idx="2295">
                  <c:v>43264.285709256095</c:v>
                </c:pt>
                <c:pt idx="2296">
                  <c:v>43297.068721574127</c:v>
                </c:pt>
                <c:pt idx="2297">
                  <c:v>43329.851733892159</c:v>
                </c:pt>
                <c:pt idx="2298">
                  <c:v>43362.634746210191</c:v>
                </c:pt>
                <c:pt idx="2299">
                  <c:v>43395.417758528223</c:v>
                </c:pt>
                <c:pt idx="2300">
                  <c:v>43428.200770846255</c:v>
                </c:pt>
                <c:pt idx="2301">
                  <c:v>43460.983783164287</c:v>
                </c:pt>
                <c:pt idx="2302">
                  <c:v>43493.766795482319</c:v>
                </c:pt>
                <c:pt idx="2303">
                  <c:v>43526.549807800351</c:v>
                </c:pt>
                <c:pt idx="2304">
                  <c:v>43559.332820118383</c:v>
                </c:pt>
                <c:pt idx="2305">
                  <c:v>43592.115832436415</c:v>
                </c:pt>
                <c:pt idx="2306">
                  <c:v>43624.898844754447</c:v>
                </c:pt>
                <c:pt idx="2307">
                  <c:v>43657.681857072479</c:v>
                </c:pt>
                <c:pt idx="2308">
                  <c:v>43690.464869390511</c:v>
                </c:pt>
                <c:pt idx="2309">
                  <c:v>43723.247881708543</c:v>
                </c:pt>
                <c:pt idx="2310">
                  <c:v>43756.030894026575</c:v>
                </c:pt>
                <c:pt idx="2311">
                  <c:v>43788.813906344607</c:v>
                </c:pt>
                <c:pt idx="2312">
                  <c:v>43821.596918662639</c:v>
                </c:pt>
                <c:pt idx="2313">
                  <c:v>43854.379930980671</c:v>
                </c:pt>
                <c:pt idx="2314">
                  <c:v>43887.162943298703</c:v>
                </c:pt>
                <c:pt idx="2315">
                  <c:v>43919.945955616735</c:v>
                </c:pt>
                <c:pt idx="2316">
                  <c:v>43952.728967934767</c:v>
                </c:pt>
                <c:pt idx="2317">
                  <c:v>43985.511980252799</c:v>
                </c:pt>
                <c:pt idx="2318">
                  <c:v>44018.294992570831</c:v>
                </c:pt>
                <c:pt idx="2319">
                  <c:v>44051.078004888863</c:v>
                </c:pt>
                <c:pt idx="2320">
                  <c:v>44083.861017206895</c:v>
                </c:pt>
                <c:pt idx="2321">
                  <c:v>44116.644029524927</c:v>
                </c:pt>
                <c:pt idx="2322">
                  <c:v>44149.427041842959</c:v>
                </c:pt>
                <c:pt idx="2323">
                  <c:v>44182.210054160991</c:v>
                </c:pt>
                <c:pt idx="2324">
                  <c:v>44214.993066479023</c:v>
                </c:pt>
                <c:pt idx="2325">
                  <c:v>44247.776078797055</c:v>
                </c:pt>
                <c:pt idx="2326">
                  <c:v>44280.559091115087</c:v>
                </c:pt>
                <c:pt idx="2327">
                  <c:v>44313.342103433119</c:v>
                </c:pt>
                <c:pt idx="2328">
                  <c:v>44346.125115751151</c:v>
                </c:pt>
                <c:pt idx="2329">
                  <c:v>44378.908128069183</c:v>
                </c:pt>
                <c:pt idx="2330">
                  <c:v>44411.691140387215</c:v>
                </c:pt>
                <c:pt idx="2331">
                  <c:v>44444.474152705247</c:v>
                </c:pt>
                <c:pt idx="2332">
                  <c:v>44477.257165023279</c:v>
                </c:pt>
                <c:pt idx="2333">
                  <c:v>44510.04017734131</c:v>
                </c:pt>
                <c:pt idx="2334">
                  <c:v>44542.823189659342</c:v>
                </c:pt>
                <c:pt idx="2335">
                  <c:v>44575.606201977374</c:v>
                </c:pt>
                <c:pt idx="2336">
                  <c:v>44608.389214295406</c:v>
                </c:pt>
                <c:pt idx="2337">
                  <c:v>44641.172226613438</c:v>
                </c:pt>
                <c:pt idx="2338">
                  <c:v>44673.95523893147</c:v>
                </c:pt>
                <c:pt idx="2339">
                  <c:v>44706.738251249502</c:v>
                </c:pt>
                <c:pt idx="2340">
                  <c:v>44739.521263567534</c:v>
                </c:pt>
                <c:pt idx="2341">
                  <c:v>44772.304275885566</c:v>
                </c:pt>
                <c:pt idx="2342">
                  <c:v>44805.087288203598</c:v>
                </c:pt>
                <c:pt idx="2343">
                  <c:v>44837.87030052163</c:v>
                </c:pt>
                <c:pt idx="2344">
                  <c:v>44870.653312839662</c:v>
                </c:pt>
                <c:pt idx="2345">
                  <c:v>44903.436325157694</c:v>
                </c:pt>
                <c:pt idx="2346">
                  <c:v>44936.219337475726</c:v>
                </c:pt>
                <c:pt idx="2347">
                  <c:v>44969.002349793758</c:v>
                </c:pt>
                <c:pt idx="2348">
                  <c:v>45001.78536211179</c:v>
                </c:pt>
                <c:pt idx="2349">
                  <c:v>45034.568374429822</c:v>
                </c:pt>
                <c:pt idx="2350">
                  <c:v>45067.351386747854</c:v>
                </c:pt>
                <c:pt idx="2351">
                  <c:v>45100.134399065886</c:v>
                </c:pt>
                <c:pt idx="2352">
                  <c:v>45132.917411383918</c:v>
                </c:pt>
                <c:pt idx="2353">
                  <c:v>45165.70042370195</c:v>
                </c:pt>
                <c:pt idx="2354">
                  <c:v>45198.483436019982</c:v>
                </c:pt>
                <c:pt idx="2355">
                  <c:v>45231.266448338014</c:v>
                </c:pt>
                <c:pt idx="2356">
                  <c:v>45264.049460656046</c:v>
                </c:pt>
                <c:pt idx="2357">
                  <c:v>45296.832472974078</c:v>
                </c:pt>
                <c:pt idx="2358">
                  <c:v>45329.61548529211</c:v>
                </c:pt>
                <c:pt idx="2359">
                  <c:v>45362.398497610142</c:v>
                </c:pt>
                <c:pt idx="2360">
                  <c:v>45395.181509928174</c:v>
                </c:pt>
                <c:pt idx="2361">
                  <c:v>45427.964522246206</c:v>
                </c:pt>
                <c:pt idx="2362">
                  <c:v>45460.747534564238</c:v>
                </c:pt>
                <c:pt idx="2363">
                  <c:v>45493.53054688227</c:v>
                </c:pt>
                <c:pt idx="2364">
                  <c:v>45526.313559200302</c:v>
                </c:pt>
                <c:pt idx="2365">
                  <c:v>45559.096571518334</c:v>
                </c:pt>
                <c:pt idx="2366">
                  <c:v>45591.879583836366</c:v>
                </c:pt>
                <c:pt idx="2367">
                  <c:v>45624.662596154398</c:v>
                </c:pt>
                <c:pt idx="2368">
                  <c:v>45657.44560847243</c:v>
                </c:pt>
                <c:pt idx="2369">
                  <c:v>45690.228620790462</c:v>
                </c:pt>
                <c:pt idx="2370">
                  <c:v>45723.011633108494</c:v>
                </c:pt>
                <c:pt idx="2371">
                  <c:v>45755.794645426526</c:v>
                </c:pt>
                <c:pt idx="2372">
                  <c:v>45788.577657744558</c:v>
                </c:pt>
                <c:pt idx="2373">
                  <c:v>45821.36067006259</c:v>
                </c:pt>
                <c:pt idx="2374">
                  <c:v>45854.143682380622</c:v>
                </c:pt>
                <c:pt idx="2375">
                  <c:v>45886.926694698654</c:v>
                </c:pt>
                <c:pt idx="2376">
                  <c:v>45919.709707016686</c:v>
                </c:pt>
                <c:pt idx="2377">
                  <c:v>45952.492719334718</c:v>
                </c:pt>
                <c:pt idx="2378">
                  <c:v>45985.27573165275</c:v>
                </c:pt>
                <c:pt idx="2379">
                  <c:v>46018.058743970782</c:v>
                </c:pt>
                <c:pt idx="2380">
                  <c:v>46050.841756288813</c:v>
                </c:pt>
                <c:pt idx="2381">
                  <c:v>46083.624768606845</c:v>
                </c:pt>
                <c:pt idx="2382">
                  <c:v>46116.407780924877</c:v>
                </c:pt>
                <c:pt idx="2383">
                  <c:v>46149.190793242909</c:v>
                </c:pt>
                <c:pt idx="2384">
                  <c:v>46181.973805560941</c:v>
                </c:pt>
                <c:pt idx="2385">
                  <c:v>46214.756817878973</c:v>
                </c:pt>
                <c:pt idx="2386">
                  <c:v>46247.539830197005</c:v>
                </c:pt>
                <c:pt idx="2387">
                  <c:v>46280.322842515037</c:v>
                </c:pt>
                <c:pt idx="2388">
                  <c:v>46313.105854833069</c:v>
                </c:pt>
                <c:pt idx="2389">
                  <c:v>46345.888867151101</c:v>
                </c:pt>
                <c:pt idx="2390">
                  <c:v>46378.671879469133</c:v>
                </c:pt>
                <c:pt idx="2391">
                  <c:v>46411.454891787165</c:v>
                </c:pt>
                <c:pt idx="2392">
                  <c:v>46444.237904105197</c:v>
                </c:pt>
                <c:pt idx="2393">
                  <c:v>46477.020916423229</c:v>
                </c:pt>
                <c:pt idx="2394">
                  <c:v>46509.803928741261</c:v>
                </c:pt>
                <c:pt idx="2395">
                  <c:v>46542.586941059293</c:v>
                </c:pt>
                <c:pt idx="2396">
                  <c:v>46575.369953377325</c:v>
                </c:pt>
                <c:pt idx="2397">
                  <c:v>46608.152965695357</c:v>
                </c:pt>
                <c:pt idx="2398">
                  <c:v>46640.935978013389</c:v>
                </c:pt>
                <c:pt idx="2399">
                  <c:v>46673.718990331421</c:v>
                </c:pt>
                <c:pt idx="2400">
                  <c:v>46706.502002649453</c:v>
                </c:pt>
                <c:pt idx="2401">
                  <c:v>46739.285014967485</c:v>
                </c:pt>
                <c:pt idx="2402">
                  <c:v>46772.068027285517</c:v>
                </c:pt>
                <c:pt idx="2403">
                  <c:v>46804.851039603549</c:v>
                </c:pt>
                <c:pt idx="2404">
                  <c:v>46837.634051921581</c:v>
                </c:pt>
                <c:pt idx="2405">
                  <c:v>46870.417064239613</c:v>
                </c:pt>
                <c:pt idx="2406">
                  <c:v>46903.200076557645</c:v>
                </c:pt>
                <c:pt idx="2407">
                  <c:v>46935.983088875677</c:v>
                </c:pt>
                <c:pt idx="2408">
                  <c:v>46968.766101193709</c:v>
                </c:pt>
                <c:pt idx="2409">
                  <c:v>47001.549113511741</c:v>
                </c:pt>
                <c:pt idx="2410">
                  <c:v>47034.332125829773</c:v>
                </c:pt>
                <c:pt idx="2411">
                  <c:v>47067.115138147805</c:v>
                </c:pt>
                <c:pt idx="2412">
                  <c:v>47099.898150465837</c:v>
                </c:pt>
                <c:pt idx="2413">
                  <c:v>47132.681162783869</c:v>
                </c:pt>
                <c:pt idx="2414">
                  <c:v>47165.464175101901</c:v>
                </c:pt>
                <c:pt idx="2415">
                  <c:v>47198.247187419933</c:v>
                </c:pt>
                <c:pt idx="2416">
                  <c:v>47231.030199737965</c:v>
                </c:pt>
                <c:pt idx="2417">
                  <c:v>47263.813212055997</c:v>
                </c:pt>
                <c:pt idx="2418">
                  <c:v>47296.596224374029</c:v>
                </c:pt>
                <c:pt idx="2419">
                  <c:v>47329.379236692061</c:v>
                </c:pt>
                <c:pt idx="2420">
                  <c:v>47362.162249010093</c:v>
                </c:pt>
                <c:pt idx="2421">
                  <c:v>47394.945261328125</c:v>
                </c:pt>
                <c:pt idx="2422">
                  <c:v>47427.728273646157</c:v>
                </c:pt>
                <c:pt idx="2423">
                  <c:v>47460.511285964189</c:v>
                </c:pt>
                <c:pt idx="2424">
                  <c:v>47493.294298282221</c:v>
                </c:pt>
                <c:pt idx="2425">
                  <c:v>47526.077310600253</c:v>
                </c:pt>
                <c:pt idx="2426">
                  <c:v>47558.860322918285</c:v>
                </c:pt>
                <c:pt idx="2427">
                  <c:v>47591.643335236316</c:v>
                </c:pt>
                <c:pt idx="2428">
                  <c:v>47624.426347554348</c:v>
                </c:pt>
                <c:pt idx="2429">
                  <c:v>47657.20935987238</c:v>
                </c:pt>
                <c:pt idx="2430">
                  <c:v>47689.992372190412</c:v>
                </c:pt>
                <c:pt idx="2431">
                  <c:v>47722.775384508444</c:v>
                </c:pt>
                <c:pt idx="2432">
                  <c:v>47755.558396826476</c:v>
                </c:pt>
                <c:pt idx="2433">
                  <c:v>47788.341409144508</c:v>
                </c:pt>
                <c:pt idx="2434">
                  <c:v>47821.12442146254</c:v>
                </c:pt>
                <c:pt idx="2435">
                  <c:v>47853.907433780572</c:v>
                </c:pt>
                <c:pt idx="2436">
                  <c:v>47886.690446098604</c:v>
                </c:pt>
                <c:pt idx="2437">
                  <c:v>47919.473458416636</c:v>
                </c:pt>
                <c:pt idx="2438">
                  <c:v>47952.256470734668</c:v>
                </c:pt>
                <c:pt idx="2439">
                  <c:v>47985.0394830527</c:v>
                </c:pt>
                <c:pt idx="2440">
                  <c:v>48017.822495370732</c:v>
                </c:pt>
                <c:pt idx="2441">
                  <c:v>48050.605507688764</c:v>
                </c:pt>
                <c:pt idx="2442">
                  <c:v>48083.388520006796</c:v>
                </c:pt>
                <c:pt idx="2443">
                  <c:v>48116.171532324828</c:v>
                </c:pt>
                <c:pt idx="2444">
                  <c:v>48148.95454464286</c:v>
                </c:pt>
                <c:pt idx="2445">
                  <c:v>48181.737556960892</c:v>
                </c:pt>
                <c:pt idx="2446">
                  <c:v>48214.520569278924</c:v>
                </c:pt>
                <c:pt idx="2447">
                  <c:v>48247.303581596956</c:v>
                </c:pt>
                <c:pt idx="2448">
                  <c:v>48280.086593914988</c:v>
                </c:pt>
                <c:pt idx="2449">
                  <c:v>48312.86960623302</c:v>
                </c:pt>
                <c:pt idx="2450">
                  <c:v>48345.652618551052</c:v>
                </c:pt>
                <c:pt idx="2451">
                  <c:v>48378.435630869084</c:v>
                </c:pt>
                <c:pt idx="2452">
                  <c:v>48411.218643187116</c:v>
                </c:pt>
                <c:pt idx="2453">
                  <c:v>48444.001655505148</c:v>
                </c:pt>
                <c:pt idx="2454">
                  <c:v>48476.78466782318</c:v>
                </c:pt>
                <c:pt idx="2455">
                  <c:v>48509.567680141212</c:v>
                </c:pt>
                <c:pt idx="2456">
                  <c:v>48542.350692459244</c:v>
                </c:pt>
                <c:pt idx="2457">
                  <c:v>48575.133704777276</c:v>
                </c:pt>
                <c:pt idx="2458">
                  <c:v>48607.916717095308</c:v>
                </c:pt>
                <c:pt idx="2459">
                  <c:v>48640.69972941334</c:v>
                </c:pt>
                <c:pt idx="2460">
                  <c:v>48673.482741731372</c:v>
                </c:pt>
                <c:pt idx="2461">
                  <c:v>48706.265754049404</c:v>
                </c:pt>
                <c:pt idx="2462">
                  <c:v>48739.048766367436</c:v>
                </c:pt>
                <c:pt idx="2463">
                  <c:v>48771.831778685468</c:v>
                </c:pt>
                <c:pt idx="2464">
                  <c:v>48804.6147910035</c:v>
                </c:pt>
                <c:pt idx="2465">
                  <c:v>48837.397803321532</c:v>
                </c:pt>
                <c:pt idx="2466">
                  <c:v>48870.180815639564</c:v>
                </c:pt>
                <c:pt idx="2467">
                  <c:v>48902.963827957596</c:v>
                </c:pt>
                <c:pt idx="2468">
                  <c:v>48935.746840275628</c:v>
                </c:pt>
                <c:pt idx="2469">
                  <c:v>48968.52985259366</c:v>
                </c:pt>
                <c:pt idx="2470">
                  <c:v>49001.312864911692</c:v>
                </c:pt>
                <c:pt idx="2471">
                  <c:v>49034.095877229724</c:v>
                </c:pt>
                <c:pt idx="2472">
                  <c:v>49066.878889547756</c:v>
                </c:pt>
                <c:pt idx="2473">
                  <c:v>49099.661901865788</c:v>
                </c:pt>
                <c:pt idx="2474">
                  <c:v>49132.444914183819</c:v>
                </c:pt>
                <c:pt idx="2475">
                  <c:v>49165.227926501851</c:v>
                </c:pt>
                <c:pt idx="2476">
                  <c:v>49198.010938819883</c:v>
                </c:pt>
                <c:pt idx="2477">
                  <c:v>49230.793951137915</c:v>
                </c:pt>
                <c:pt idx="2478">
                  <c:v>49263.576963455947</c:v>
                </c:pt>
                <c:pt idx="2479">
                  <c:v>49296.359975773979</c:v>
                </c:pt>
                <c:pt idx="2480">
                  <c:v>49329.142988092011</c:v>
                </c:pt>
                <c:pt idx="2481">
                  <c:v>49361.926000410043</c:v>
                </c:pt>
                <c:pt idx="2482">
                  <c:v>49394.709012728075</c:v>
                </c:pt>
                <c:pt idx="2483">
                  <c:v>49427.492025046107</c:v>
                </c:pt>
                <c:pt idx="2484">
                  <c:v>49460.275037364139</c:v>
                </c:pt>
                <c:pt idx="2485">
                  <c:v>49493.058049682171</c:v>
                </c:pt>
                <c:pt idx="2486">
                  <c:v>49525.841062000203</c:v>
                </c:pt>
                <c:pt idx="2487">
                  <c:v>49558.624074318235</c:v>
                </c:pt>
                <c:pt idx="2488">
                  <c:v>49591.407086636267</c:v>
                </c:pt>
                <c:pt idx="2489">
                  <c:v>49624.190098954299</c:v>
                </c:pt>
                <c:pt idx="2490">
                  <c:v>49656.973111272331</c:v>
                </c:pt>
                <c:pt idx="2491">
                  <c:v>49689.756123590363</c:v>
                </c:pt>
                <c:pt idx="2492">
                  <c:v>49722.539135908395</c:v>
                </c:pt>
                <c:pt idx="2493">
                  <c:v>49755.322148226427</c:v>
                </c:pt>
                <c:pt idx="2494">
                  <c:v>49788.105160544459</c:v>
                </c:pt>
                <c:pt idx="2495">
                  <c:v>49820.888172862491</c:v>
                </c:pt>
                <c:pt idx="2496">
                  <c:v>49853.671185180523</c:v>
                </c:pt>
                <c:pt idx="2497">
                  <c:v>49886.454197498555</c:v>
                </c:pt>
                <c:pt idx="2498">
                  <c:v>49919.237209816587</c:v>
                </c:pt>
                <c:pt idx="2499">
                  <c:v>49952.020222134619</c:v>
                </c:pt>
                <c:pt idx="2500">
                  <c:v>49984.803234452651</c:v>
                </c:pt>
                <c:pt idx="2501">
                  <c:v>50017.586246770683</c:v>
                </c:pt>
                <c:pt idx="2502">
                  <c:v>50050.369259088715</c:v>
                </c:pt>
                <c:pt idx="2503">
                  <c:v>50083.152271406747</c:v>
                </c:pt>
                <c:pt idx="2504">
                  <c:v>50115.935283724779</c:v>
                </c:pt>
                <c:pt idx="2505">
                  <c:v>50148.718296042811</c:v>
                </c:pt>
                <c:pt idx="2506">
                  <c:v>50181.501308360843</c:v>
                </c:pt>
                <c:pt idx="2507">
                  <c:v>50214.284320678875</c:v>
                </c:pt>
                <c:pt idx="2508">
                  <c:v>50247.067332996907</c:v>
                </c:pt>
                <c:pt idx="2509">
                  <c:v>50279.850345314939</c:v>
                </c:pt>
                <c:pt idx="2510">
                  <c:v>50312.633357632971</c:v>
                </c:pt>
                <c:pt idx="2511">
                  <c:v>50345.416369951003</c:v>
                </c:pt>
                <c:pt idx="2512">
                  <c:v>50378.199382269035</c:v>
                </c:pt>
                <c:pt idx="2513">
                  <c:v>50410.982394587067</c:v>
                </c:pt>
                <c:pt idx="2514">
                  <c:v>50443.765406905099</c:v>
                </c:pt>
                <c:pt idx="2515">
                  <c:v>50476.548419223131</c:v>
                </c:pt>
                <c:pt idx="2516">
                  <c:v>50509.331431541163</c:v>
                </c:pt>
                <c:pt idx="2517">
                  <c:v>50542.114443859195</c:v>
                </c:pt>
                <c:pt idx="2518">
                  <c:v>50574.897456177227</c:v>
                </c:pt>
                <c:pt idx="2519">
                  <c:v>50607.680468495259</c:v>
                </c:pt>
                <c:pt idx="2520">
                  <c:v>50640.463480813291</c:v>
                </c:pt>
                <c:pt idx="2521">
                  <c:v>50673.246493131322</c:v>
                </c:pt>
                <c:pt idx="2522">
                  <c:v>50706.029505449354</c:v>
                </c:pt>
                <c:pt idx="2523">
                  <c:v>50738.812517767386</c:v>
                </c:pt>
                <c:pt idx="2524">
                  <c:v>50771.595530085418</c:v>
                </c:pt>
                <c:pt idx="2525">
                  <c:v>50804.37854240345</c:v>
                </c:pt>
                <c:pt idx="2526">
                  <c:v>50837.161554721482</c:v>
                </c:pt>
                <c:pt idx="2527">
                  <c:v>50869.944567039514</c:v>
                </c:pt>
                <c:pt idx="2528">
                  <c:v>50902.727579357546</c:v>
                </c:pt>
                <c:pt idx="2529">
                  <c:v>50935.510591675578</c:v>
                </c:pt>
                <c:pt idx="2530">
                  <c:v>50968.29360399361</c:v>
                </c:pt>
                <c:pt idx="2531">
                  <c:v>51001.076616311642</c:v>
                </c:pt>
                <c:pt idx="2532">
                  <c:v>51033.859628629674</c:v>
                </c:pt>
                <c:pt idx="2533">
                  <c:v>51066.642640947706</c:v>
                </c:pt>
                <c:pt idx="2534">
                  <c:v>51099.425653265738</c:v>
                </c:pt>
                <c:pt idx="2535">
                  <c:v>51132.20866558377</c:v>
                </c:pt>
                <c:pt idx="2536">
                  <c:v>51164.991677901802</c:v>
                </c:pt>
                <c:pt idx="2537">
                  <c:v>51197.774690219834</c:v>
                </c:pt>
                <c:pt idx="2538">
                  <c:v>51230.557702537866</c:v>
                </c:pt>
                <c:pt idx="2539">
                  <c:v>51263.340714855898</c:v>
                </c:pt>
                <c:pt idx="2540">
                  <c:v>51296.12372717393</c:v>
                </c:pt>
                <c:pt idx="2541">
                  <c:v>51328.906739491962</c:v>
                </c:pt>
                <c:pt idx="2542">
                  <c:v>51361.689751809994</c:v>
                </c:pt>
                <c:pt idx="2543">
                  <c:v>51394.472764128026</c:v>
                </c:pt>
                <c:pt idx="2544">
                  <c:v>51427.255776446058</c:v>
                </c:pt>
                <c:pt idx="2545">
                  <c:v>51460.03878876409</c:v>
                </c:pt>
                <c:pt idx="2546">
                  <c:v>51492.821801082122</c:v>
                </c:pt>
                <c:pt idx="2547">
                  <c:v>51525.604813400154</c:v>
                </c:pt>
                <c:pt idx="2548">
                  <c:v>51558.387825718186</c:v>
                </c:pt>
                <c:pt idx="2549">
                  <c:v>51591.170838036218</c:v>
                </c:pt>
                <c:pt idx="2550">
                  <c:v>51623.95385035425</c:v>
                </c:pt>
                <c:pt idx="2551">
                  <c:v>51656.736862672282</c:v>
                </c:pt>
                <c:pt idx="2552">
                  <c:v>51689.519874990314</c:v>
                </c:pt>
                <c:pt idx="2553">
                  <c:v>51722.302887308346</c:v>
                </c:pt>
                <c:pt idx="2554">
                  <c:v>51755.085899626378</c:v>
                </c:pt>
                <c:pt idx="2555">
                  <c:v>51787.86891194441</c:v>
                </c:pt>
                <c:pt idx="2556">
                  <c:v>51820.651924262442</c:v>
                </c:pt>
                <c:pt idx="2557">
                  <c:v>51853.434936580474</c:v>
                </c:pt>
                <c:pt idx="2558">
                  <c:v>51886.217948898506</c:v>
                </c:pt>
                <c:pt idx="2559">
                  <c:v>51919.000961216538</c:v>
                </c:pt>
                <c:pt idx="2560">
                  <c:v>51951.78397353457</c:v>
                </c:pt>
                <c:pt idx="2561">
                  <c:v>51984.566985852602</c:v>
                </c:pt>
                <c:pt idx="2562">
                  <c:v>52017.349998170634</c:v>
                </c:pt>
                <c:pt idx="2563">
                  <c:v>52050.133010488666</c:v>
                </c:pt>
                <c:pt idx="2564">
                  <c:v>52082.916022806698</c:v>
                </c:pt>
                <c:pt idx="2565">
                  <c:v>52115.69903512473</c:v>
                </c:pt>
                <c:pt idx="2566">
                  <c:v>52148.482047442762</c:v>
                </c:pt>
                <c:pt idx="2567">
                  <c:v>52181.265059760794</c:v>
                </c:pt>
                <c:pt idx="2568">
                  <c:v>52214.048072078825</c:v>
                </c:pt>
                <c:pt idx="2569">
                  <c:v>52246.831084396857</c:v>
                </c:pt>
                <c:pt idx="2570">
                  <c:v>52279.614096714889</c:v>
                </c:pt>
                <c:pt idx="2571">
                  <c:v>52312.397109032921</c:v>
                </c:pt>
                <c:pt idx="2572">
                  <c:v>52345.180121350953</c:v>
                </c:pt>
                <c:pt idx="2573">
                  <c:v>52377.963133668985</c:v>
                </c:pt>
                <c:pt idx="2574">
                  <c:v>52410.746145987017</c:v>
                </c:pt>
                <c:pt idx="2575">
                  <c:v>52443.529158305049</c:v>
                </c:pt>
                <c:pt idx="2576">
                  <c:v>52476.312170623081</c:v>
                </c:pt>
                <c:pt idx="2577">
                  <c:v>52509.095182941113</c:v>
                </c:pt>
                <c:pt idx="2578">
                  <c:v>52541.878195259145</c:v>
                </c:pt>
                <c:pt idx="2579">
                  <c:v>52574.661207577177</c:v>
                </c:pt>
                <c:pt idx="2580">
                  <c:v>52607.444219895209</c:v>
                </c:pt>
                <c:pt idx="2581">
                  <c:v>52640.227232213241</c:v>
                </c:pt>
                <c:pt idx="2582">
                  <c:v>52673.010244531273</c:v>
                </c:pt>
                <c:pt idx="2583">
                  <c:v>52705.793256849305</c:v>
                </c:pt>
                <c:pt idx="2584">
                  <c:v>52738.576269167337</c:v>
                </c:pt>
                <c:pt idx="2585">
                  <c:v>52771.359281485369</c:v>
                </c:pt>
                <c:pt idx="2586">
                  <c:v>52804.142293803401</c:v>
                </c:pt>
                <c:pt idx="2587">
                  <c:v>52836.925306121433</c:v>
                </c:pt>
                <c:pt idx="2588">
                  <c:v>52869.708318439465</c:v>
                </c:pt>
                <c:pt idx="2589">
                  <c:v>52902.491330757497</c:v>
                </c:pt>
                <c:pt idx="2590">
                  <c:v>52935.274343075529</c:v>
                </c:pt>
                <c:pt idx="2591">
                  <c:v>52968.057355393561</c:v>
                </c:pt>
                <c:pt idx="2592">
                  <c:v>53000.840367711593</c:v>
                </c:pt>
                <c:pt idx="2593">
                  <c:v>53033.623380029625</c:v>
                </c:pt>
                <c:pt idx="2594">
                  <c:v>53066.406392347657</c:v>
                </c:pt>
                <c:pt idx="2595">
                  <c:v>53099.189404665689</c:v>
                </c:pt>
                <c:pt idx="2596">
                  <c:v>53131.972416983721</c:v>
                </c:pt>
                <c:pt idx="2597">
                  <c:v>53164.755429301753</c:v>
                </c:pt>
                <c:pt idx="2598">
                  <c:v>53197.538441619785</c:v>
                </c:pt>
                <c:pt idx="2599">
                  <c:v>53230.321453937817</c:v>
                </c:pt>
                <c:pt idx="2600">
                  <c:v>53263.104466255849</c:v>
                </c:pt>
                <c:pt idx="2601">
                  <c:v>53295.887478573881</c:v>
                </c:pt>
                <c:pt idx="2602">
                  <c:v>53328.670490891913</c:v>
                </c:pt>
                <c:pt idx="2603">
                  <c:v>53361.453503209945</c:v>
                </c:pt>
                <c:pt idx="2604">
                  <c:v>53394.236515527977</c:v>
                </c:pt>
                <c:pt idx="2605">
                  <c:v>53427.019527846009</c:v>
                </c:pt>
                <c:pt idx="2606">
                  <c:v>53459.802540164041</c:v>
                </c:pt>
                <c:pt idx="2607">
                  <c:v>53492.585552482073</c:v>
                </c:pt>
                <c:pt idx="2608">
                  <c:v>53525.368564800105</c:v>
                </c:pt>
                <c:pt idx="2609">
                  <c:v>53558.151577118137</c:v>
                </c:pt>
                <c:pt idx="2610">
                  <c:v>53590.934589436169</c:v>
                </c:pt>
                <c:pt idx="2611">
                  <c:v>53623.717601754201</c:v>
                </c:pt>
                <c:pt idx="2612">
                  <c:v>53656.500614072233</c:v>
                </c:pt>
                <c:pt idx="2613">
                  <c:v>53689.283626390265</c:v>
                </c:pt>
                <c:pt idx="2614">
                  <c:v>53722.066638708297</c:v>
                </c:pt>
                <c:pt idx="2615">
                  <c:v>53754.849651026329</c:v>
                </c:pt>
                <c:pt idx="2616">
                  <c:v>53787.63266334436</c:v>
                </c:pt>
                <c:pt idx="2617">
                  <c:v>53820.415675662392</c:v>
                </c:pt>
                <c:pt idx="2618">
                  <c:v>53853.198687980424</c:v>
                </c:pt>
                <c:pt idx="2619">
                  <c:v>53885.981700298456</c:v>
                </c:pt>
                <c:pt idx="2620">
                  <c:v>53918.764712616488</c:v>
                </c:pt>
                <c:pt idx="2621">
                  <c:v>53951.54772493452</c:v>
                </c:pt>
                <c:pt idx="2622">
                  <c:v>53984.330737252552</c:v>
                </c:pt>
                <c:pt idx="2623">
                  <c:v>54017.113749570584</c:v>
                </c:pt>
                <c:pt idx="2624">
                  <c:v>54049.896761888616</c:v>
                </c:pt>
                <c:pt idx="2625">
                  <c:v>54082.679774206648</c:v>
                </c:pt>
                <c:pt idx="2626">
                  <c:v>54115.46278652468</c:v>
                </c:pt>
                <c:pt idx="2627">
                  <c:v>54148.245798842712</c:v>
                </c:pt>
                <c:pt idx="2628">
                  <c:v>54181.028811160744</c:v>
                </c:pt>
                <c:pt idx="2629">
                  <c:v>54213.811823478776</c:v>
                </c:pt>
                <c:pt idx="2630">
                  <c:v>54246.594835796808</c:v>
                </c:pt>
                <c:pt idx="2631">
                  <c:v>54279.37784811484</c:v>
                </c:pt>
                <c:pt idx="2632">
                  <c:v>54312.160860432872</c:v>
                </c:pt>
                <c:pt idx="2633">
                  <c:v>54344.943872750904</c:v>
                </c:pt>
                <c:pt idx="2634">
                  <c:v>54377.726885068936</c:v>
                </c:pt>
                <c:pt idx="2635">
                  <c:v>54410.509897386968</c:v>
                </c:pt>
                <c:pt idx="2636">
                  <c:v>54443.292909705</c:v>
                </c:pt>
                <c:pt idx="2637">
                  <c:v>54476.075922023032</c:v>
                </c:pt>
                <c:pt idx="2638">
                  <c:v>54508.858934341064</c:v>
                </c:pt>
                <c:pt idx="2639">
                  <c:v>54541.641946659096</c:v>
                </c:pt>
                <c:pt idx="2640">
                  <c:v>54574.424958977128</c:v>
                </c:pt>
                <c:pt idx="2641">
                  <c:v>54607.20797129516</c:v>
                </c:pt>
                <c:pt idx="2642">
                  <c:v>54639.990983613192</c:v>
                </c:pt>
                <c:pt idx="2643">
                  <c:v>54672.773995931224</c:v>
                </c:pt>
                <c:pt idx="2644">
                  <c:v>54705.557008249256</c:v>
                </c:pt>
                <c:pt idx="2645">
                  <c:v>54738.340020567288</c:v>
                </c:pt>
                <c:pt idx="2646">
                  <c:v>54771.12303288532</c:v>
                </c:pt>
                <c:pt idx="2647">
                  <c:v>54803.906045203352</c:v>
                </c:pt>
                <c:pt idx="2648">
                  <c:v>54836.689057521384</c:v>
                </c:pt>
                <c:pt idx="2649">
                  <c:v>54869.472069839416</c:v>
                </c:pt>
                <c:pt idx="2650">
                  <c:v>54902.255082157448</c:v>
                </c:pt>
                <c:pt idx="2651">
                  <c:v>54935.03809447548</c:v>
                </c:pt>
                <c:pt idx="2652">
                  <c:v>54967.821106793512</c:v>
                </c:pt>
                <c:pt idx="2653">
                  <c:v>55000.604119111544</c:v>
                </c:pt>
                <c:pt idx="2654">
                  <c:v>55033.387131429576</c:v>
                </c:pt>
                <c:pt idx="2655">
                  <c:v>55066.170143747608</c:v>
                </c:pt>
                <c:pt idx="2656">
                  <c:v>55098.95315606564</c:v>
                </c:pt>
                <c:pt idx="2657">
                  <c:v>55131.736168383672</c:v>
                </c:pt>
                <c:pt idx="2658">
                  <c:v>55164.519180701704</c:v>
                </c:pt>
                <c:pt idx="2659">
                  <c:v>55197.302193019736</c:v>
                </c:pt>
                <c:pt idx="2660">
                  <c:v>55230.085205337768</c:v>
                </c:pt>
                <c:pt idx="2661">
                  <c:v>55262.8682176558</c:v>
                </c:pt>
                <c:pt idx="2662">
                  <c:v>55295.651229973832</c:v>
                </c:pt>
                <c:pt idx="2663">
                  <c:v>55328.434242291863</c:v>
                </c:pt>
                <c:pt idx="2664">
                  <c:v>55361.217254609895</c:v>
                </c:pt>
                <c:pt idx="2665">
                  <c:v>55394.000266927927</c:v>
                </c:pt>
                <c:pt idx="2666">
                  <c:v>55426.783279245959</c:v>
                </c:pt>
                <c:pt idx="2667">
                  <c:v>55459.566291563991</c:v>
                </c:pt>
                <c:pt idx="2668">
                  <c:v>55492.349303882023</c:v>
                </c:pt>
                <c:pt idx="2669">
                  <c:v>55525.132316200055</c:v>
                </c:pt>
                <c:pt idx="2670">
                  <c:v>55557.915328518087</c:v>
                </c:pt>
                <c:pt idx="2671">
                  <c:v>55590.698340836119</c:v>
                </c:pt>
                <c:pt idx="2672">
                  <c:v>55623.481353154151</c:v>
                </c:pt>
                <c:pt idx="2673">
                  <c:v>55656.264365472183</c:v>
                </c:pt>
                <c:pt idx="2674">
                  <c:v>55689.047377790215</c:v>
                </c:pt>
                <c:pt idx="2675">
                  <c:v>55721.830390108247</c:v>
                </c:pt>
                <c:pt idx="2676">
                  <c:v>55754.613402426279</c:v>
                </c:pt>
                <c:pt idx="2677">
                  <c:v>55787.396414744311</c:v>
                </c:pt>
                <c:pt idx="2678">
                  <c:v>55820.179427062343</c:v>
                </c:pt>
                <c:pt idx="2679">
                  <c:v>55852.962439380375</c:v>
                </c:pt>
                <c:pt idx="2680">
                  <c:v>55885.745451698407</c:v>
                </c:pt>
                <c:pt idx="2681">
                  <c:v>55918.528464016439</c:v>
                </c:pt>
                <c:pt idx="2682">
                  <c:v>55951.311476334471</c:v>
                </c:pt>
                <c:pt idx="2683">
                  <c:v>55984.094488652503</c:v>
                </c:pt>
                <c:pt idx="2684">
                  <c:v>56016.877500970535</c:v>
                </c:pt>
                <c:pt idx="2685">
                  <c:v>56049.660513288567</c:v>
                </c:pt>
                <c:pt idx="2686">
                  <c:v>56082.443525606599</c:v>
                </c:pt>
                <c:pt idx="2687">
                  <c:v>56115.226537924631</c:v>
                </c:pt>
                <c:pt idx="2688">
                  <c:v>56148.009550242663</c:v>
                </c:pt>
                <c:pt idx="2689">
                  <c:v>56180.792562560695</c:v>
                </c:pt>
                <c:pt idx="2690">
                  <c:v>56213.575574878727</c:v>
                </c:pt>
                <c:pt idx="2691">
                  <c:v>56246.358587196759</c:v>
                </c:pt>
                <c:pt idx="2692">
                  <c:v>56279.141599514791</c:v>
                </c:pt>
                <c:pt idx="2693">
                  <c:v>56311.924611832823</c:v>
                </c:pt>
                <c:pt idx="2694">
                  <c:v>56344.707624150855</c:v>
                </c:pt>
                <c:pt idx="2695">
                  <c:v>56377.490636468887</c:v>
                </c:pt>
                <c:pt idx="2696">
                  <c:v>56410.273648786919</c:v>
                </c:pt>
                <c:pt idx="2697">
                  <c:v>56443.056661104951</c:v>
                </c:pt>
                <c:pt idx="2698">
                  <c:v>56475.839673422983</c:v>
                </c:pt>
                <c:pt idx="2699">
                  <c:v>56508.622685741015</c:v>
                </c:pt>
                <c:pt idx="2700">
                  <c:v>56541.405698059047</c:v>
                </c:pt>
                <c:pt idx="2701">
                  <c:v>56574.188710377079</c:v>
                </c:pt>
                <c:pt idx="2702">
                  <c:v>56606.971722695111</c:v>
                </c:pt>
                <c:pt idx="2703">
                  <c:v>56639.754735013143</c:v>
                </c:pt>
                <c:pt idx="2704">
                  <c:v>56672.537747331175</c:v>
                </c:pt>
                <c:pt idx="2705">
                  <c:v>56705.320759649207</c:v>
                </c:pt>
                <c:pt idx="2706">
                  <c:v>56738.103771967239</c:v>
                </c:pt>
                <c:pt idx="2707">
                  <c:v>56770.886784285271</c:v>
                </c:pt>
                <c:pt idx="2708">
                  <c:v>56803.669796603303</c:v>
                </c:pt>
                <c:pt idx="2709">
                  <c:v>56836.452808921335</c:v>
                </c:pt>
                <c:pt idx="2710">
                  <c:v>56869.235821239366</c:v>
                </c:pt>
                <c:pt idx="2711">
                  <c:v>56902.018833557398</c:v>
                </c:pt>
                <c:pt idx="2712">
                  <c:v>56934.80184587543</c:v>
                </c:pt>
                <c:pt idx="2713">
                  <c:v>56967.584858193462</c:v>
                </c:pt>
                <c:pt idx="2714">
                  <c:v>57000.367870511494</c:v>
                </c:pt>
                <c:pt idx="2715">
                  <c:v>57033.150882829526</c:v>
                </c:pt>
                <c:pt idx="2716">
                  <c:v>57065.933895147558</c:v>
                </c:pt>
                <c:pt idx="2717">
                  <c:v>57098.71690746559</c:v>
                </c:pt>
                <c:pt idx="2718">
                  <c:v>57131.499919783622</c:v>
                </c:pt>
                <c:pt idx="2719">
                  <c:v>57164.282932101654</c:v>
                </c:pt>
                <c:pt idx="2720">
                  <c:v>57197.065944419686</c:v>
                </c:pt>
                <c:pt idx="2721">
                  <c:v>57229.848956737718</c:v>
                </c:pt>
                <c:pt idx="2722">
                  <c:v>57262.63196905575</c:v>
                </c:pt>
                <c:pt idx="2723">
                  <c:v>57295.414981373782</c:v>
                </c:pt>
                <c:pt idx="2724">
                  <c:v>57328.197993691814</c:v>
                </c:pt>
                <c:pt idx="2725">
                  <c:v>57360.981006009846</c:v>
                </c:pt>
                <c:pt idx="2726">
                  <c:v>57393.764018327878</c:v>
                </c:pt>
                <c:pt idx="2727">
                  <c:v>57426.54703064591</c:v>
                </c:pt>
                <c:pt idx="2728">
                  <c:v>57459.330042963942</c:v>
                </c:pt>
                <c:pt idx="2729">
                  <c:v>57492.113055281974</c:v>
                </c:pt>
                <c:pt idx="2730">
                  <c:v>57524.896067600006</c:v>
                </c:pt>
                <c:pt idx="2731">
                  <c:v>57557.679079918038</c:v>
                </c:pt>
                <c:pt idx="2732">
                  <c:v>57590.46209223607</c:v>
                </c:pt>
                <c:pt idx="2733">
                  <c:v>57623.245104554102</c:v>
                </c:pt>
                <c:pt idx="2734">
                  <c:v>57656.028116872134</c:v>
                </c:pt>
                <c:pt idx="2735">
                  <c:v>57688.811129190166</c:v>
                </c:pt>
                <c:pt idx="2736">
                  <c:v>57721.594141508198</c:v>
                </c:pt>
                <c:pt idx="2737">
                  <c:v>57754.37715382623</c:v>
                </c:pt>
                <c:pt idx="2738">
                  <c:v>57787.160166144262</c:v>
                </c:pt>
                <c:pt idx="2739">
                  <c:v>57819.943178462294</c:v>
                </c:pt>
                <c:pt idx="2740">
                  <c:v>57852.726190780326</c:v>
                </c:pt>
                <c:pt idx="2741">
                  <c:v>57885.509203098358</c:v>
                </c:pt>
                <c:pt idx="2742">
                  <c:v>57918.29221541639</c:v>
                </c:pt>
                <c:pt idx="2743">
                  <c:v>57951.075227734422</c:v>
                </c:pt>
                <c:pt idx="2744">
                  <c:v>57983.858240052454</c:v>
                </c:pt>
                <c:pt idx="2745">
                  <c:v>58016.641252370486</c:v>
                </c:pt>
                <c:pt idx="2746">
                  <c:v>58049.424264688518</c:v>
                </c:pt>
                <c:pt idx="2747">
                  <c:v>58082.20727700655</c:v>
                </c:pt>
                <c:pt idx="2748">
                  <c:v>58114.990289324582</c:v>
                </c:pt>
                <c:pt idx="2749">
                  <c:v>58147.773301642614</c:v>
                </c:pt>
                <c:pt idx="2750">
                  <c:v>58180.556313960646</c:v>
                </c:pt>
                <c:pt idx="2751">
                  <c:v>58213.339326278678</c:v>
                </c:pt>
                <c:pt idx="2752">
                  <c:v>58246.12233859671</c:v>
                </c:pt>
                <c:pt idx="2753">
                  <c:v>58278.905350914742</c:v>
                </c:pt>
                <c:pt idx="2754">
                  <c:v>58311.688363232774</c:v>
                </c:pt>
                <c:pt idx="2755">
                  <c:v>58344.471375550806</c:v>
                </c:pt>
                <c:pt idx="2756">
                  <c:v>58377.254387868838</c:v>
                </c:pt>
                <c:pt idx="2757">
                  <c:v>58410.037400186869</c:v>
                </c:pt>
                <c:pt idx="2758">
                  <c:v>58442.820412504901</c:v>
                </c:pt>
                <c:pt idx="2759">
                  <c:v>58475.603424822933</c:v>
                </c:pt>
                <c:pt idx="2760">
                  <c:v>58508.386437140965</c:v>
                </c:pt>
                <c:pt idx="2761">
                  <c:v>58541.169449458997</c:v>
                </c:pt>
                <c:pt idx="2762">
                  <c:v>58573.952461777029</c:v>
                </c:pt>
                <c:pt idx="2763">
                  <c:v>58606.735474095061</c:v>
                </c:pt>
                <c:pt idx="2764">
                  <c:v>58639.518486413093</c:v>
                </c:pt>
                <c:pt idx="2765">
                  <c:v>58672.301498731125</c:v>
                </c:pt>
                <c:pt idx="2766">
                  <c:v>58705.084511049157</c:v>
                </c:pt>
                <c:pt idx="2767">
                  <c:v>58737.867523367189</c:v>
                </c:pt>
                <c:pt idx="2768">
                  <c:v>58770.650535685221</c:v>
                </c:pt>
                <c:pt idx="2769">
                  <c:v>58803.433548003253</c:v>
                </c:pt>
                <c:pt idx="2770">
                  <c:v>58836.216560321285</c:v>
                </c:pt>
                <c:pt idx="2771">
                  <c:v>58868.999572639317</c:v>
                </c:pt>
                <c:pt idx="2772">
                  <c:v>58901.782584957349</c:v>
                </c:pt>
                <c:pt idx="2773">
                  <c:v>58934.565597275381</c:v>
                </c:pt>
                <c:pt idx="2774">
                  <c:v>58967.348609593413</c:v>
                </c:pt>
                <c:pt idx="2775">
                  <c:v>59000.131621911445</c:v>
                </c:pt>
                <c:pt idx="2776">
                  <c:v>59032.914634229477</c:v>
                </c:pt>
                <c:pt idx="2777">
                  <c:v>59065.697646547509</c:v>
                </c:pt>
                <c:pt idx="2778">
                  <c:v>59098.480658865541</c:v>
                </c:pt>
                <c:pt idx="2779">
                  <c:v>59131.263671183573</c:v>
                </c:pt>
                <c:pt idx="2780">
                  <c:v>59164.046683501605</c:v>
                </c:pt>
                <c:pt idx="2781">
                  <c:v>59196.829695819637</c:v>
                </c:pt>
                <c:pt idx="2782">
                  <c:v>59229.612708137669</c:v>
                </c:pt>
                <c:pt idx="2783">
                  <c:v>59262.395720455701</c:v>
                </c:pt>
                <c:pt idx="2784">
                  <c:v>59295.178732773733</c:v>
                </c:pt>
                <c:pt idx="2785">
                  <c:v>59327.961745091765</c:v>
                </c:pt>
                <c:pt idx="2786">
                  <c:v>59360.744757409797</c:v>
                </c:pt>
                <c:pt idx="2787">
                  <c:v>59393.527769727829</c:v>
                </c:pt>
                <c:pt idx="2788">
                  <c:v>59426.310782045861</c:v>
                </c:pt>
                <c:pt idx="2789">
                  <c:v>59459.093794363893</c:v>
                </c:pt>
                <c:pt idx="2790">
                  <c:v>59491.876806681925</c:v>
                </c:pt>
                <c:pt idx="2791">
                  <c:v>59524.659818999957</c:v>
                </c:pt>
                <c:pt idx="2792">
                  <c:v>59557.442831317989</c:v>
                </c:pt>
                <c:pt idx="2793">
                  <c:v>59590.225843636021</c:v>
                </c:pt>
                <c:pt idx="2794">
                  <c:v>59623.008855954053</c:v>
                </c:pt>
                <c:pt idx="2795">
                  <c:v>59655.791868272085</c:v>
                </c:pt>
                <c:pt idx="2796">
                  <c:v>59688.574880590117</c:v>
                </c:pt>
                <c:pt idx="2797">
                  <c:v>59721.357892908149</c:v>
                </c:pt>
                <c:pt idx="2798">
                  <c:v>59754.140905226181</c:v>
                </c:pt>
                <c:pt idx="2799">
                  <c:v>59786.923917544213</c:v>
                </c:pt>
                <c:pt idx="2800">
                  <c:v>59819.706929862245</c:v>
                </c:pt>
                <c:pt idx="2801">
                  <c:v>59852.489942180277</c:v>
                </c:pt>
                <c:pt idx="2802">
                  <c:v>59885.272954498309</c:v>
                </c:pt>
                <c:pt idx="2803">
                  <c:v>59918.055966816341</c:v>
                </c:pt>
                <c:pt idx="2804">
                  <c:v>59950.838979134372</c:v>
                </c:pt>
                <c:pt idx="2805">
                  <c:v>59983.621991452404</c:v>
                </c:pt>
                <c:pt idx="2806">
                  <c:v>60016.405003770436</c:v>
                </c:pt>
                <c:pt idx="2807">
                  <c:v>60049.188016088468</c:v>
                </c:pt>
                <c:pt idx="2808">
                  <c:v>60081.9710284065</c:v>
                </c:pt>
                <c:pt idx="2809">
                  <c:v>60114.754040724532</c:v>
                </c:pt>
                <c:pt idx="2810">
                  <c:v>60147.537053042564</c:v>
                </c:pt>
                <c:pt idx="2811">
                  <c:v>60180.320065360596</c:v>
                </c:pt>
                <c:pt idx="2812">
                  <c:v>60213.103077678628</c:v>
                </c:pt>
                <c:pt idx="2813">
                  <c:v>60245.88608999666</c:v>
                </c:pt>
                <c:pt idx="2814">
                  <c:v>60278.669102314692</c:v>
                </c:pt>
                <c:pt idx="2815">
                  <c:v>60311.452114632724</c:v>
                </c:pt>
                <c:pt idx="2816">
                  <c:v>60344.235126950756</c:v>
                </c:pt>
                <c:pt idx="2817">
                  <c:v>60377.018139268788</c:v>
                </c:pt>
                <c:pt idx="2818">
                  <c:v>60409.80115158682</c:v>
                </c:pt>
                <c:pt idx="2819">
                  <c:v>60442.584163904852</c:v>
                </c:pt>
                <c:pt idx="2820">
                  <c:v>60475.367176222884</c:v>
                </c:pt>
                <c:pt idx="2821">
                  <c:v>60508.150188540916</c:v>
                </c:pt>
                <c:pt idx="2822">
                  <c:v>60540.933200858948</c:v>
                </c:pt>
                <c:pt idx="2823">
                  <c:v>60573.71621317698</c:v>
                </c:pt>
                <c:pt idx="2824">
                  <c:v>60606.499225495012</c:v>
                </c:pt>
                <c:pt idx="2825">
                  <c:v>60639.282237813044</c:v>
                </c:pt>
                <c:pt idx="2826">
                  <c:v>60672.065250131076</c:v>
                </c:pt>
                <c:pt idx="2827">
                  <c:v>60704.848262449108</c:v>
                </c:pt>
                <c:pt idx="2828">
                  <c:v>60737.63127476714</c:v>
                </c:pt>
                <c:pt idx="2829">
                  <c:v>60770.414287085172</c:v>
                </c:pt>
                <c:pt idx="2830">
                  <c:v>60803.197299403204</c:v>
                </c:pt>
                <c:pt idx="2831">
                  <c:v>60835.980311721236</c:v>
                </c:pt>
                <c:pt idx="2832">
                  <c:v>60868.763324039268</c:v>
                </c:pt>
                <c:pt idx="2833">
                  <c:v>60901.5463363573</c:v>
                </c:pt>
                <c:pt idx="2834">
                  <c:v>60934.329348675332</c:v>
                </c:pt>
                <c:pt idx="2835">
                  <c:v>60967.112360993364</c:v>
                </c:pt>
                <c:pt idx="2836">
                  <c:v>60999.895373311396</c:v>
                </c:pt>
                <c:pt idx="2837">
                  <c:v>61032.678385629428</c:v>
                </c:pt>
                <c:pt idx="2838">
                  <c:v>61065.46139794746</c:v>
                </c:pt>
                <c:pt idx="2839">
                  <c:v>61098.244410265492</c:v>
                </c:pt>
                <c:pt idx="2840">
                  <c:v>61131.027422583524</c:v>
                </c:pt>
                <c:pt idx="2841">
                  <c:v>61163.810434901556</c:v>
                </c:pt>
                <c:pt idx="2842">
                  <c:v>61196.593447219588</c:v>
                </c:pt>
                <c:pt idx="2843">
                  <c:v>61229.37645953762</c:v>
                </c:pt>
                <c:pt idx="2844">
                  <c:v>61262.159471855652</c:v>
                </c:pt>
                <c:pt idx="2845">
                  <c:v>61294.942484173684</c:v>
                </c:pt>
                <c:pt idx="2846">
                  <c:v>61327.725496491716</c:v>
                </c:pt>
                <c:pt idx="2847">
                  <c:v>61360.508508809748</c:v>
                </c:pt>
                <c:pt idx="2848">
                  <c:v>61393.29152112778</c:v>
                </c:pt>
                <c:pt idx="2849">
                  <c:v>61426.074533445812</c:v>
                </c:pt>
                <c:pt idx="2850">
                  <c:v>61458.857545763844</c:v>
                </c:pt>
                <c:pt idx="2851">
                  <c:v>61491.640558081875</c:v>
                </c:pt>
                <c:pt idx="2852">
                  <c:v>61524.423570399907</c:v>
                </c:pt>
                <c:pt idx="2853">
                  <c:v>61557.206582717939</c:v>
                </c:pt>
                <c:pt idx="2854">
                  <c:v>61589.989595035971</c:v>
                </c:pt>
                <c:pt idx="2855">
                  <c:v>61622.772607354003</c:v>
                </c:pt>
                <c:pt idx="2856">
                  <c:v>61655.555619672035</c:v>
                </c:pt>
                <c:pt idx="2857">
                  <c:v>61688.338631990067</c:v>
                </c:pt>
                <c:pt idx="2858">
                  <c:v>61721.121644308099</c:v>
                </c:pt>
                <c:pt idx="2859">
                  <c:v>61753.904656626131</c:v>
                </c:pt>
                <c:pt idx="2860">
                  <c:v>61786.687668944163</c:v>
                </c:pt>
                <c:pt idx="2861">
                  <c:v>61819.470681262195</c:v>
                </c:pt>
                <c:pt idx="2862">
                  <c:v>61852.253693580227</c:v>
                </c:pt>
                <c:pt idx="2863">
                  <c:v>61885.036705898259</c:v>
                </c:pt>
                <c:pt idx="2864">
                  <c:v>61917.819718216291</c:v>
                </c:pt>
                <c:pt idx="2865">
                  <c:v>61950.602730534323</c:v>
                </c:pt>
                <c:pt idx="2866">
                  <c:v>61983.385742852355</c:v>
                </c:pt>
                <c:pt idx="2867">
                  <c:v>62016.168755170387</c:v>
                </c:pt>
                <c:pt idx="2868">
                  <c:v>62048.951767488419</c:v>
                </c:pt>
                <c:pt idx="2869">
                  <c:v>62081.734779806451</c:v>
                </c:pt>
                <c:pt idx="2870">
                  <c:v>62114.517792124483</c:v>
                </c:pt>
                <c:pt idx="2871">
                  <c:v>62147.300804442515</c:v>
                </c:pt>
                <c:pt idx="2872">
                  <c:v>62180.083816760547</c:v>
                </c:pt>
                <c:pt idx="2873">
                  <c:v>62212.866829078579</c:v>
                </c:pt>
                <c:pt idx="2874">
                  <c:v>62245.649841396611</c:v>
                </c:pt>
                <c:pt idx="2875">
                  <c:v>62278.432853714643</c:v>
                </c:pt>
                <c:pt idx="2876">
                  <c:v>62311.215866032675</c:v>
                </c:pt>
                <c:pt idx="2877">
                  <c:v>62343.998878350707</c:v>
                </c:pt>
                <c:pt idx="2878">
                  <c:v>62376.781890668739</c:v>
                </c:pt>
                <c:pt idx="2879">
                  <c:v>62409.564902986771</c:v>
                </c:pt>
                <c:pt idx="2880">
                  <c:v>62442.347915304803</c:v>
                </c:pt>
                <c:pt idx="2881">
                  <c:v>62475.130927622835</c:v>
                </c:pt>
                <c:pt idx="2882">
                  <c:v>62507.913939940867</c:v>
                </c:pt>
                <c:pt idx="2883">
                  <c:v>62540.696952258899</c:v>
                </c:pt>
                <c:pt idx="2884">
                  <c:v>62573.479964576931</c:v>
                </c:pt>
                <c:pt idx="2885">
                  <c:v>62606.262976894963</c:v>
                </c:pt>
                <c:pt idx="2886">
                  <c:v>62639.045989212995</c:v>
                </c:pt>
                <c:pt idx="2887">
                  <c:v>62671.829001531027</c:v>
                </c:pt>
                <c:pt idx="2888">
                  <c:v>62704.612013849059</c:v>
                </c:pt>
                <c:pt idx="2889">
                  <c:v>62737.395026167091</c:v>
                </c:pt>
                <c:pt idx="2890">
                  <c:v>62770.178038485123</c:v>
                </c:pt>
                <c:pt idx="2891">
                  <c:v>62802.961050803155</c:v>
                </c:pt>
                <c:pt idx="2892">
                  <c:v>62835.744063121187</c:v>
                </c:pt>
                <c:pt idx="2893">
                  <c:v>62868.527075439219</c:v>
                </c:pt>
                <c:pt idx="2894">
                  <c:v>62901.310087757251</c:v>
                </c:pt>
                <c:pt idx="2895">
                  <c:v>62934.093100075283</c:v>
                </c:pt>
                <c:pt idx="2896">
                  <c:v>62966.876112393315</c:v>
                </c:pt>
                <c:pt idx="2897">
                  <c:v>62999.659124711347</c:v>
                </c:pt>
                <c:pt idx="2898">
                  <c:v>63032.442137029379</c:v>
                </c:pt>
                <c:pt idx="2899">
                  <c:v>63065.22514934741</c:v>
                </c:pt>
                <c:pt idx="2900">
                  <c:v>63098.008161665442</c:v>
                </c:pt>
                <c:pt idx="2901">
                  <c:v>63130.791173983474</c:v>
                </c:pt>
                <c:pt idx="2902">
                  <c:v>63163.574186301506</c:v>
                </c:pt>
                <c:pt idx="2903">
                  <c:v>63196.357198619538</c:v>
                </c:pt>
                <c:pt idx="2904">
                  <c:v>63229.14021093757</c:v>
                </c:pt>
                <c:pt idx="2905">
                  <c:v>63261.923223255602</c:v>
                </c:pt>
                <c:pt idx="2906">
                  <c:v>63294.706235573634</c:v>
                </c:pt>
                <c:pt idx="2907">
                  <c:v>63327.489247891666</c:v>
                </c:pt>
                <c:pt idx="2908">
                  <c:v>63360.272260209698</c:v>
                </c:pt>
                <c:pt idx="2909">
                  <c:v>63393.05527252773</c:v>
                </c:pt>
                <c:pt idx="2910">
                  <c:v>63425.838284845762</c:v>
                </c:pt>
                <c:pt idx="2911">
                  <c:v>63458.621297163794</c:v>
                </c:pt>
                <c:pt idx="2912">
                  <c:v>63491.404309481826</c:v>
                </c:pt>
                <c:pt idx="2913">
                  <c:v>63524.187321799858</c:v>
                </c:pt>
                <c:pt idx="2914">
                  <c:v>63556.97033411789</c:v>
                </c:pt>
                <c:pt idx="2915">
                  <c:v>63589.753346435922</c:v>
                </c:pt>
                <c:pt idx="2916">
                  <c:v>63622.536358753954</c:v>
                </c:pt>
                <c:pt idx="2917">
                  <c:v>63655.319371071986</c:v>
                </c:pt>
                <c:pt idx="2918">
                  <c:v>63688.102383390018</c:v>
                </c:pt>
                <c:pt idx="2919">
                  <c:v>63720.88539570805</c:v>
                </c:pt>
                <c:pt idx="2920">
                  <c:v>63753.668408026082</c:v>
                </c:pt>
                <c:pt idx="2921">
                  <c:v>63786.451420344114</c:v>
                </c:pt>
                <c:pt idx="2922">
                  <c:v>63819.234432662146</c:v>
                </c:pt>
                <c:pt idx="2923">
                  <c:v>63852.017444980178</c:v>
                </c:pt>
                <c:pt idx="2924">
                  <c:v>63884.80045729821</c:v>
                </c:pt>
                <c:pt idx="2925">
                  <c:v>63917.583469616242</c:v>
                </c:pt>
                <c:pt idx="2926">
                  <c:v>63950.366481934274</c:v>
                </c:pt>
                <c:pt idx="2927">
                  <c:v>63983.149494252306</c:v>
                </c:pt>
                <c:pt idx="2928">
                  <c:v>64015.932506570338</c:v>
                </c:pt>
                <c:pt idx="2929">
                  <c:v>64048.71551888837</c:v>
                </c:pt>
                <c:pt idx="2930">
                  <c:v>64081.498531206402</c:v>
                </c:pt>
                <c:pt idx="2931">
                  <c:v>64114.281543524434</c:v>
                </c:pt>
                <c:pt idx="2932">
                  <c:v>64147.064555842466</c:v>
                </c:pt>
                <c:pt idx="2933">
                  <c:v>64179.847568160498</c:v>
                </c:pt>
                <c:pt idx="2934">
                  <c:v>64212.63058047853</c:v>
                </c:pt>
                <c:pt idx="2935">
                  <c:v>64245.413592796562</c:v>
                </c:pt>
                <c:pt idx="2936">
                  <c:v>64278.196605114594</c:v>
                </c:pt>
                <c:pt idx="2937">
                  <c:v>64310.979617432626</c:v>
                </c:pt>
                <c:pt idx="2938">
                  <c:v>64343.762629750658</c:v>
                </c:pt>
                <c:pt idx="2939">
                  <c:v>64376.54564206869</c:v>
                </c:pt>
                <c:pt idx="2940">
                  <c:v>64409.328654386722</c:v>
                </c:pt>
                <c:pt idx="2941">
                  <c:v>64442.111666704754</c:v>
                </c:pt>
                <c:pt idx="2942">
                  <c:v>64474.894679022786</c:v>
                </c:pt>
                <c:pt idx="2943">
                  <c:v>64507.677691340818</c:v>
                </c:pt>
                <c:pt idx="2944">
                  <c:v>64540.46070365885</c:v>
                </c:pt>
                <c:pt idx="2945">
                  <c:v>64573.243715976882</c:v>
                </c:pt>
                <c:pt idx="2946">
                  <c:v>64606.026728294913</c:v>
                </c:pt>
                <c:pt idx="2947">
                  <c:v>64638.809740612945</c:v>
                </c:pt>
                <c:pt idx="2948">
                  <c:v>64671.592752930977</c:v>
                </c:pt>
                <c:pt idx="2949">
                  <c:v>64704.375765249009</c:v>
                </c:pt>
                <c:pt idx="2950">
                  <c:v>64737.158777567041</c:v>
                </c:pt>
                <c:pt idx="2951">
                  <c:v>64769.941789885073</c:v>
                </c:pt>
                <c:pt idx="2952">
                  <c:v>64802.724802203105</c:v>
                </c:pt>
                <c:pt idx="2953">
                  <c:v>64835.507814521137</c:v>
                </c:pt>
                <c:pt idx="2954">
                  <c:v>64868.290826839169</c:v>
                </c:pt>
                <c:pt idx="2955">
                  <c:v>64901.073839157201</c:v>
                </c:pt>
                <c:pt idx="2956">
                  <c:v>64933.856851475233</c:v>
                </c:pt>
                <c:pt idx="2957">
                  <c:v>64966.639863793265</c:v>
                </c:pt>
                <c:pt idx="2958">
                  <c:v>64999.422876111297</c:v>
                </c:pt>
                <c:pt idx="2959">
                  <c:v>65032.205888429329</c:v>
                </c:pt>
                <c:pt idx="2960">
                  <c:v>65064.988900747361</c:v>
                </c:pt>
                <c:pt idx="2961">
                  <c:v>65097.771913065393</c:v>
                </c:pt>
                <c:pt idx="2962">
                  <c:v>65130.554925383425</c:v>
                </c:pt>
                <c:pt idx="2963">
                  <c:v>65163.337937701457</c:v>
                </c:pt>
                <c:pt idx="2964">
                  <c:v>65196.120950019489</c:v>
                </c:pt>
                <c:pt idx="2965">
                  <c:v>65228.903962337521</c:v>
                </c:pt>
                <c:pt idx="2966">
                  <c:v>65261.686974655553</c:v>
                </c:pt>
                <c:pt idx="2967">
                  <c:v>65294.469986973585</c:v>
                </c:pt>
                <c:pt idx="2968">
                  <c:v>65327.252999291617</c:v>
                </c:pt>
                <c:pt idx="2969">
                  <c:v>65360.036011609649</c:v>
                </c:pt>
                <c:pt idx="2970">
                  <c:v>65392.819023927681</c:v>
                </c:pt>
                <c:pt idx="2971">
                  <c:v>65425.602036245713</c:v>
                </c:pt>
                <c:pt idx="2972">
                  <c:v>65458.385048563745</c:v>
                </c:pt>
                <c:pt idx="2973">
                  <c:v>65491.168060881777</c:v>
                </c:pt>
                <c:pt idx="2974">
                  <c:v>65523.951073199809</c:v>
                </c:pt>
                <c:pt idx="2975">
                  <c:v>65556.734085517834</c:v>
                </c:pt>
                <c:pt idx="2976">
                  <c:v>65589.517097835866</c:v>
                </c:pt>
                <c:pt idx="2977">
                  <c:v>65622.300110153898</c:v>
                </c:pt>
                <c:pt idx="2978">
                  <c:v>65655.08312247193</c:v>
                </c:pt>
                <c:pt idx="2979">
                  <c:v>65687.866134789962</c:v>
                </c:pt>
                <c:pt idx="2980">
                  <c:v>65720.649147107993</c:v>
                </c:pt>
                <c:pt idx="2981">
                  <c:v>65753.432159426025</c:v>
                </c:pt>
                <c:pt idx="2982">
                  <c:v>65786.215171744057</c:v>
                </c:pt>
                <c:pt idx="2983">
                  <c:v>65818.998184062089</c:v>
                </c:pt>
                <c:pt idx="2984">
                  <c:v>65851.781196380121</c:v>
                </c:pt>
                <c:pt idx="2985">
                  <c:v>65884.564208698153</c:v>
                </c:pt>
                <c:pt idx="2986">
                  <c:v>65917.347221016185</c:v>
                </c:pt>
                <c:pt idx="2987">
                  <c:v>65950.130233334217</c:v>
                </c:pt>
                <c:pt idx="2988">
                  <c:v>65982.913245652249</c:v>
                </c:pt>
                <c:pt idx="2989">
                  <c:v>66015.696257970281</c:v>
                </c:pt>
                <c:pt idx="2990">
                  <c:v>66048.479270288313</c:v>
                </c:pt>
                <c:pt idx="2991">
                  <c:v>66081.262282606345</c:v>
                </c:pt>
                <c:pt idx="2992">
                  <c:v>66114.045294924377</c:v>
                </c:pt>
                <c:pt idx="2993">
                  <c:v>66146.828307242409</c:v>
                </c:pt>
                <c:pt idx="2994">
                  <c:v>66179.611319560441</c:v>
                </c:pt>
                <c:pt idx="2995">
                  <c:v>66212.394331878473</c:v>
                </c:pt>
                <c:pt idx="2996">
                  <c:v>66245.177344196505</c:v>
                </c:pt>
                <c:pt idx="2997">
                  <c:v>66277.960356514537</c:v>
                </c:pt>
                <c:pt idx="2998">
                  <c:v>66310.743368832569</c:v>
                </c:pt>
                <c:pt idx="2999">
                  <c:v>66343.526381150601</c:v>
                </c:pt>
                <c:pt idx="3000">
                  <c:v>66376.309393468633</c:v>
                </c:pt>
                <c:pt idx="3001">
                  <c:v>66409.092405786665</c:v>
                </c:pt>
                <c:pt idx="3002">
                  <c:v>66441.875418104697</c:v>
                </c:pt>
                <c:pt idx="3003">
                  <c:v>66474.658430422729</c:v>
                </c:pt>
                <c:pt idx="3004">
                  <c:v>66507.441442740761</c:v>
                </c:pt>
                <c:pt idx="3005">
                  <c:v>66540.224455058793</c:v>
                </c:pt>
                <c:pt idx="3006">
                  <c:v>66573.007467376825</c:v>
                </c:pt>
                <c:pt idx="3007">
                  <c:v>66605.790479694857</c:v>
                </c:pt>
                <c:pt idx="3008">
                  <c:v>66638.573492012889</c:v>
                </c:pt>
                <c:pt idx="3009">
                  <c:v>66671.356504330921</c:v>
                </c:pt>
                <c:pt idx="3010">
                  <c:v>66704.139516648953</c:v>
                </c:pt>
                <c:pt idx="3011">
                  <c:v>66736.922528966985</c:v>
                </c:pt>
                <c:pt idx="3012">
                  <c:v>66769.705541285017</c:v>
                </c:pt>
                <c:pt idx="3013">
                  <c:v>66802.488553603049</c:v>
                </c:pt>
                <c:pt idx="3014">
                  <c:v>66835.271565921081</c:v>
                </c:pt>
                <c:pt idx="3015">
                  <c:v>66868.054578239113</c:v>
                </c:pt>
                <c:pt idx="3016">
                  <c:v>66900.837590557145</c:v>
                </c:pt>
                <c:pt idx="3017">
                  <c:v>66933.620602875177</c:v>
                </c:pt>
                <c:pt idx="3018">
                  <c:v>66966.403615193209</c:v>
                </c:pt>
                <c:pt idx="3019">
                  <c:v>66999.186627511241</c:v>
                </c:pt>
                <c:pt idx="3020">
                  <c:v>67031.969639829273</c:v>
                </c:pt>
                <c:pt idx="3021">
                  <c:v>67064.752652147305</c:v>
                </c:pt>
                <c:pt idx="3022">
                  <c:v>67097.535664465337</c:v>
                </c:pt>
                <c:pt idx="3023">
                  <c:v>67130.318676783369</c:v>
                </c:pt>
                <c:pt idx="3024">
                  <c:v>67163.101689101401</c:v>
                </c:pt>
                <c:pt idx="3025">
                  <c:v>67195.884701419433</c:v>
                </c:pt>
                <c:pt idx="3026">
                  <c:v>67228.667713737465</c:v>
                </c:pt>
                <c:pt idx="3027">
                  <c:v>67261.450726055496</c:v>
                </c:pt>
                <c:pt idx="3028">
                  <c:v>67294.233738373528</c:v>
                </c:pt>
                <c:pt idx="3029">
                  <c:v>67327.01675069156</c:v>
                </c:pt>
                <c:pt idx="3030">
                  <c:v>67359.799763009592</c:v>
                </c:pt>
                <c:pt idx="3031">
                  <c:v>67392.582775327624</c:v>
                </c:pt>
                <c:pt idx="3032">
                  <c:v>67425.365787645656</c:v>
                </c:pt>
                <c:pt idx="3033">
                  <c:v>67458.148799963688</c:v>
                </c:pt>
                <c:pt idx="3034">
                  <c:v>67490.93181228172</c:v>
                </c:pt>
                <c:pt idx="3035">
                  <c:v>67523.714824599752</c:v>
                </c:pt>
                <c:pt idx="3036">
                  <c:v>67556.497836917784</c:v>
                </c:pt>
                <c:pt idx="3037">
                  <c:v>67589.280849235816</c:v>
                </c:pt>
                <c:pt idx="3038">
                  <c:v>67622.063861553848</c:v>
                </c:pt>
                <c:pt idx="3039">
                  <c:v>67654.84687387188</c:v>
                </c:pt>
                <c:pt idx="3040">
                  <c:v>67687.629886189912</c:v>
                </c:pt>
                <c:pt idx="3041">
                  <c:v>67720.412898507944</c:v>
                </c:pt>
                <c:pt idx="3042">
                  <c:v>67753.195910825976</c:v>
                </c:pt>
                <c:pt idx="3043">
                  <c:v>67785.978923144008</c:v>
                </c:pt>
                <c:pt idx="3044">
                  <c:v>67818.76193546204</c:v>
                </c:pt>
                <c:pt idx="3045">
                  <c:v>67851.544947780072</c:v>
                </c:pt>
                <c:pt idx="3046">
                  <c:v>67884.327960098104</c:v>
                </c:pt>
                <c:pt idx="3047">
                  <c:v>67917.110972416136</c:v>
                </c:pt>
                <c:pt idx="3048">
                  <c:v>67949.893984734168</c:v>
                </c:pt>
                <c:pt idx="3049">
                  <c:v>67982.6769970522</c:v>
                </c:pt>
                <c:pt idx="3050">
                  <c:v>68015.460009370232</c:v>
                </c:pt>
                <c:pt idx="3051">
                  <c:v>68048.243021688264</c:v>
                </c:pt>
                <c:pt idx="3052">
                  <c:v>68081.026034006296</c:v>
                </c:pt>
                <c:pt idx="3053">
                  <c:v>68113.809046324328</c:v>
                </c:pt>
                <c:pt idx="3054">
                  <c:v>68146.59205864236</c:v>
                </c:pt>
                <c:pt idx="3055">
                  <c:v>68179.375070960392</c:v>
                </c:pt>
                <c:pt idx="3056">
                  <c:v>68212.158083278424</c:v>
                </c:pt>
                <c:pt idx="3057">
                  <c:v>68244.941095596456</c:v>
                </c:pt>
                <c:pt idx="3058">
                  <c:v>68277.724107914488</c:v>
                </c:pt>
                <c:pt idx="3059">
                  <c:v>68310.50712023252</c:v>
                </c:pt>
                <c:pt idx="3060">
                  <c:v>68343.290132550552</c:v>
                </c:pt>
                <c:pt idx="3061">
                  <c:v>68376.073144868584</c:v>
                </c:pt>
                <c:pt idx="3062">
                  <c:v>68408.856157186616</c:v>
                </c:pt>
                <c:pt idx="3063">
                  <c:v>68441.639169504648</c:v>
                </c:pt>
                <c:pt idx="3064">
                  <c:v>68474.42218182268</c:v>
                </c:pt>
                <c:pt idx="3065">
                  <c:v>68507.205194140712</c:v>
                </c:pt>
                <c:pt idx="3066">
                  <c:v>68539.988206458744</c:v>
                </c:pt>
                <c:pt idx="3067">
                  <c:v>68572.771218776776</c:v>
                </c:pt>
                <c:pt idx="3068">
                  <c:v>68605.554231094808</c:v>
                </c:pt>
                <c:pt idx="3069">
                  <c:v>68638.33724341284</c:v>
                </c:pt>
                <c:pt idx="3070">
                  <c:v>68671.120255730872</c:v>
                </c:pt>
                <c:pt idx="3071">
                  <c:v>68703.903268048904</c:v>
                </c:pt>
                <c:pt idx="3072">
                  <c:v>68736.686280366936</c:v>
                </c:pt>
                <c:pt idx="3073">
                  <c:v>68769.469292684968</c:v>
                </c:pt>
                <c:pt idx="3074">
                  <c:v>68802.252305002999</c:v>
                </c:pt>
                <c:pt idx="3075">
                  <c:v>68835.035317321031</c:v>
                </c:pt>
                <c:pt idx="3076">
                  <c:v>68867.818329639063</c:v>
                </c:pt>
                <c:pt idx="3077">
                  <c:v>68900.601341957095</c:v>
                </c:pt>
                <c:pt idx="3078">
                  <c:v>68933.384354275127</c:v>
                </c:pt>
                <c:pt idx="3079">
                  <c:v>68966.167366593159</c:v>
                </c:pt>
                <c:pt idx="3080">
                  <c:v>68998.950378911191</c:v>
                </c:pt>
                <c:pt idx="3081">
                  <c:v>69031.733391229223</c:v>
                </c:pt>
                <c:pt idx="3082">
                  <c:v>69064.516403547255</c:v>
                </c:pt>
                <c:pt idx="3083">
                  <c:v>69097.299415865287</c:v>
                </c:pt>
                <c:pt idx="3084">
                  <c:v>69130.082428183319</c:v>
                </c:pt>
                <c:pt idx="3085">
                  <c:v>69162.865440501351</c:v>
                </c:pt>
                <c:pt idx="3086">
                  <c:v>69195.648452819383</c:v>
                </c:pt>
                <c:pt idx="3087">
                  <c:v>69228.431465137415</c:v>
                </c:pt>
                <c:pt idx="3088">
                  <c:v>69261.214477455447</c:v>
                </c:pt>
                <c:pt idx="3089">
                  <c:v>69293.997489773479</c:v>
                </c:pt>
                <c:pt idx="3090">
                  <c:v>69326.780502091511</c:v>
                </c:pt>
                <c:pt idx="3091">
                  <c:v>69359.563514409543</c:v>
                </c:pt>
                <c:pt idx="3092">
                  <c:v>69392.346526727575</c:v>
                </c:pt>
                <c:pt idx="3093">
                  <c:v>69425.129539045607</c:v>
                </c:pt>
                <c:pt idx="3094">
                  <c:v>69457.912551363639</c:v>
                </c:pt>
                <c:pt idx="3095">
                  <c:v>69490.695563681671</c:v>
                </c:pt>
                <c:pt idx="3096">
                  <c:v>69523.478575999703</c:v>
                </c:pt>
                <c:pt idx="3097">
                  <c:v>69556.261588317735</c:v>
                </c:pt>
                <c:pt idx="3098">
                  <c:v>69589.044600635767</c:v>
                </c:pt>
                <c:pt idx="3099">
                  <c:v>69621.827612953799</c:v>
                </c:pt>
                <c:pt idx="3100">
                  <c:v>69654.610625271831</c:v>
                </c:pt>
                <c:pt idx="3101">
                  <c:v>69687.393637589863</c:v>
                </c:pt>
                <c:pt idx="3102">
                  <c:v>69720.176649907895</c:v>
                </c:pt>
                <c:pt idx="3103">
                  <c:v>69752.959662225927</c:v>
                </c:pt>
                <c:pt idx="3104">
                  <c:v>69785.742674543959</c:v>
                </c:pt>
                <c:pt idx="3105">
                  <c:v>69818.525686861991</c:v>
                </c:pt>
                <c:pt idx="3106">
                  <c:v>69851.308699180023</c:v>
                </c:pt>
                <c:pt idx="3107">
                  <c:v>69884.091711498055</c:v>
                </c:pt>
                <c:pt idx="3108">
                  <c:v>69916.874723816087</c:v>
                </c:pt>
                <c:pt idx="3109">
                  <c:v>69949.657736134119</c:v>
                </c:pt>
                <c:pt idx="3110">
                  <c:v>69982.440748452151</c:v>
                </c:pt>
                <c:pt idx="3111">
                  <c:v>70015.223760770183</c:v>
                </c:pt>
                <c:pt idx="3112">
                  <c:v>70048.006773088215</c:v>
                </c:pt>
                <c:pt idx="3113">
                  <c:v>70080.789785406247</c:v>
                </c:pt>
                <c:pt idx="3114">
                  <c:v>70113.572797724279</c:v>
                </c:pt>
                <c:pt idx="3115">
                  <c:v>70146.355810042311</c:v>
                </c:pt>
                <c:pt idx="3116">
                  <c:v>70179.138822360343</c:v>
                </c:pt>
                <c:pt idx="3117">
                  <c:v>70211.921834678375</c:v>
                </c:pt>
                <c:pt idx="3118">
                  <c:v>70244.704846996407</c:v>
                </c:pt>
                <c:pt idx="3119">
                  <c:v>70277.487859314439</c:v>
                </c:pt>
                <c:pt idx="3120">
                  <c:v>70310.270871632471</c:v>
                </c:pt>
                <c:pt idx="3121">
                  <c:v>70343.053883950502</c:v>
                </c:pt>
                <c:pt idx="3122">
                  <c:v>70375.836896268534</c:v>
                </c:pt>
                <c:pt idx="3123">
                  <c:v>70408.619908586566</c:v>
                </c:pt>
                <c:pt idx="3124">
                  <c:v>70441.402920904598</c:v>
                </c:pt>
                <c:pt idx="3125">
                  <c:v>70474.18593322263</c:v>
                </c:pt>
                <c:pt idx="3126">
                  <c:v>70506.968945540662</c:v>
                </c:pt>
                <c:pt idx="3127">
                  <c:v>70539.751957858694</c:v>
                </c:pt>
                <c:pt idx="3128">
                  <c:v>70572.534970176726</c:v>
                </c:pt>
                <c:pt idx="3129">
                  <c:v>70605.317982494758</c:v>
                </c:pt>
                <c:pt idx="3130">
                  <c:v>70638.10099481279</c:v>
                </c:pt>
                <c:pt idx="3131">
                  <c:v>70670.884007130822</c:v>
                </c:pt>
                <c:pt idx="3132">
                  <c:v>70703.667019448854</c:v>
                </c:pt>
                <c:pt idx="3133">
                  <c:v>70736.450031766886</c:v>
                </c:pt>
                <c:pt idx="3134">
                  <c:v>70769.233044084918</c:v>
                </c:pt>
                <c:pt idx="3135">
                  <c:v>70802.01605640295</c:v>
                </c:pt>
                <c:pt idx="3136">
                  <c:v>70834.799068720982</c:v>
                </c:pt>
                <c:pt idx="3137">
                  <c:v>70867.582081039014</c:v>
                </c:pt>
                <c:pt idx="3138">
                  <c:v>70900.365093357046</c:v>
                </c:pt>
                <c:pt idx="3139">
                  <c:v>70933.148105675078</c:v>
                </c:pt>
                <c:pt idx="3140">
                  <c:v>70965.93111799311</c:v>
                </c:pt>
                <c:pt idx="3141">
                  <c:v>70998.714130311142</c:v>
                </c:pt>
                <c:pt idx="3142">
                  <c:v>71031.497142629174</c:v>
                </c:pt>
                <c:pt idx="3143">
                  <c:v>71064.280154947206</c:v>
                </c:pt>
                <c:pt idx="3144">
                  <c:v>71097.063167265238</c:v>
                </c:pt>
                <c:pt idx="3145">
                  <c:v>71129.84617958327</c:v>
                </c:pt>
                <c:pt idx="3146">
                  <c:v>71162.629191901302</c:v>
                </c:pt>
                <c:pt idx="3147">
                  <c:v>71195.412204219334</c:v>
                </c:pt>
                <c:pt idx="3148">
                  <c:v>71228.195216537366</c:v>
                </c:pt>
                <c:pt idx="3149">
                  <c:v>71260.978228855398</c:v>
                </c:pt>
                <c:pt idx="3150">
                  <c:v>71293.76124117343</c:v>
                </c:pt>
                <c:pt idx="3151">
                  <c:v>71326.544253491462</c:v>
                </c:pt>
                <c:pt idx="3152">
                  <c:v>71359.327265809494</c:v>
                </c:pt>
                <c:pt idx="3153">
                  <c:v>71392.110278127526</c:v>
                </c:pt>
                <c:pt idx="3154">
                  <c:v>71424.893290445558</c:v>
                </c:pt>
                <c:pt idx="3155">
                  <c:v>71457.67630276359</c:v>
                </c:pt>
                <c:pt idx="3156">
                  <c:v>71490.459315081622</c:v>
                </c:pt>
                <c:pt idx="3157">
                  <c:v>71523.242327399654</c:v>
                </c:pt>
                <c:pt idx="3158">
                  <c:v>71556.025339717686</c:v>
                </c:pt>
                <c:pt idx="3159">
                  <c:v>71588.808352035718</c:v>
                </c:pt>
                <c:pt idx="3160">
                  <c:v>71621.59136435375</c:v>
                </c:pt>
                <c:pt idx="3161">
                  <c:v>71654.374376671782</c:v>
                </c:pt>
                <c:pt idx="3162">
                  <c:v>71687.157388989814</c:v>
                </c:pt>
                <c:pt idx="3163">
                  <c:v>71719.940401307846</c:v>
                </c:pt>
                <c:pt idx="3164">
                  <c:v>71752.723413625878</c:v>
                </c:pt>
                <c:pt idx="3165">
                  <c:v>71785.50642594391</c:v>
                </c:pt>
                <c:pt idx="3166">
                  <c:v>71818.289438261942</c:v>
                </c:pt>
                <c:pt idx="3167">
                  <c:v>71851.072450579974</c:v>
                </c:pt>
                <c:pt idx="3168">
                  <c:v>71883.855462898005</c:v>
                </c:pt>
                <c:pt idx="3169">
                  <c:v>71916.638475216037</c:v>
                </c:pt>
                <c:pt idx="3170">
                  <c:v>71949.421487534069</c:v>
                </c:pt>
                <c:pt idx="3171">
                  <c:v>71982.204499852101</c:v>
                </c:pt>
                <c:pt idx="3172">
                  <c:v>72014.987512170133</c:v>
                </c:pt>
                <c:pt idx="3173">
                  <c:v>72047.770524488165</c:v>
                </c:pt>
                <c:pt idx="3174">
                  <c:v>72080.553536806197</c:v>
                </c:pt>
                <c:pt idx="3175">
                  <c:v>72113.336549124229</c:v>
                </c:pt>
                <c:pt idx="3176">
                  <c:v>72146.119561442261</c:v>
                </c:pt>
                <c:pt idx="3177">
                  <c:v>72178.902573760293</c:v>
                </c:pt>
                <c:pt idx="3178">
                  <c:v>72211.685586078325</c:v>
                </c:pt>
                <c:pt idx="3179">
                  <c:v>72244.468598396357</c:v>
                </c:pt>
                <c:pt idx="3180">
                  <c:v>72277.251610714389</c:v>
                </c:pt>
                <c:pt idx="3181">
                  <c:v>72310.034623032421</c:v>
                </c:pt>
                <c:pt idx="3182">
                  <c:v>72342.817635350453</c:v>
                </c:pt>
                <c:pt idx="3183">
                  <c:v>72375.600647668485</c:v>
                </c:pt>
                <c:pt idx="3184">
                  <c:v>72408.383659986517</c:v>
                </c:pt>
                <c:pt idx="3185">
                  <c:v>72441.166672304549</c:v>
                </c:pt>
                <c:pt idx="3186">
                  <c:v>72473.949684622581</c:v>
                </c:pt>
                <c:pt idx="3187">
                  <c:v>72506.732696940613</c:v>
                </c:pt>
                <c:pt idx="3188">
                  <c:v>72539.515709258645</c:v>
                </c:pt>
                <c:pt idx="3189">
                  <c:v>72572.298721576677</c:v>
                </c:pt>
                <c:pt idx="3190">
                  <c:v>72605.081733894709</c:v>
                </c:pt>
                <c:pt idx="3191">
                  <c:v>72637.864746212741</c:v>
                </c:pt>
                <c:pt idx="3192">
                  <c:v>72670.647758530773</c:v>
                </c:pt>
                <c:pt idx="3193">
                  <c:v>72703.430770848805</c:v>
                </c:pt>
                <c:pt idx="3194">
                  <c:v>72736.213783166837</c:v>
                </c:pt>
                <c:pt idx="3195">
                  <c:v>72768.996795484869</c:v>
                </c:pt>
                <c:pt idx="3196">
                  <c:v>72801.779807802901</c:v>
                </c:pt>
                <c:pt idx="3197">
                  <c:v>72834.562820120933</c:v>
                </c:pt>
                <c:pt idx="3198">
                  <c:v>72867.345832438965</c:v>
                </c:pt>
                <c:pt idx="3199">
                  <c:v>72900.128844756997</c:v>
                </c:pt>
                <c:pt idx="3200">
                  <c:v>72932.911857075029</c:v>
                </c:pt>
                <c:pt idx="3201">
                  <c:v>72965.694869393061</c:v>
                </c:pt>
                <c:pt idx="3202">
                  <c:v>72998.477881711093</c:v>
                </c:pt>
                <c:pt idx="3203">
                  <c:v>73031.260894029125</c:v>
                </c:pt>
                <c:pt idx="3204">
                  <c:v>73064.043906347157</c:v>
                </c:pt>
                <c:pt idx="3205">
                  <c:v>73096.826918665189</c:v>
                </c:pt>
                <c:pt idx="3206">
                  <c:v>73129.609930983221</c:v>
                </c:pt>
                <c:pt idx="3207">
                  <c:v>73162.392943301253</c:v>
                </c:pt>
                <c:pt idx="3208">
                  <c:v>73195.175955619285</c:v>
                </c:pt>
                <c:pt idx="3209">
                  <c:v>73227.958967937317</c:v>
                </c:pt>
                <c:pt idx="3210">
                  <c:v>73260.741980255349</c:v>
                </c:pt>
                <c:pt idx="3211">
                  <c:v>73293.524992573381</c:v>
                </c:pt>
                <c:pt idx="3212">
                  <c:v>73326.308004891413</c:v>
                </c:pt>
                <c:pt idx="3213">
                  <c:v>73359.091017209445</c:v>
                </c:pt>
                <c:pt idx="3214">
                  <c:v>73391.874029527477</c:v>
                </c:pt>
                <c:pt idx="3215">
                  <c:v>73424.657041845509</c:v>
                </c:pt>
                <c:pt idx="3216">
                  <c:v>73457.44005416354</c:v>
                </c:pt>
                <c:pt idx="3217">
                  <c:v>73490.223066481572</c:v>
                </c:pt>
                <c:pt idx="3218">
                  <c:v>73523.006078799604</c:v>
                </c:pt>
                <c:pt idx="3219">
                  <c:v>73555.789091117636</c:v>
                </c:pt>
                <c:pt idx="3220">
                  <c:v>73588.572103435668</c:v>
                </c:pt>
                <c:pt idx="3221">
                  <c:v>73621.3551157537</c:v>
                </c:pt>
                <c:pt idx="3222">
                  <c:v>73654.138128071732</c:v>
                </c:pt>
                <c:pt idx="3223">
                  <c:v>73686.921140389764</c:v>
                </c:pt>
                <c:pt idx="3224">
                  <c:v>73719.704152707796</c:v>
                </c:pt>
                <c:pt idx="3225">
                  <c:v>73752.487165025828</c:v>
                </c:pt>
                <c:pt idx="3226">
                  <c:v>73785.27017734386</c:v>
                </c:pt>
                <c:pt idx="3227">
                  <c:v>73818.053189661892</c:v>
                </c:pt>
                <c:pt idx="3228">
                  <c:v>73850.836201979924</c:v>
                </c:pt>
                <c:pt idx="3229">
                  <c:v>73883.619214297956</c:v>
                </c:pt>
                <c:pt idx="3230">
                  <c:v>73916.402226615988</c:v>
                </c:pt>
                <c:pt idx="3231">
                  <c:v>73949.18523893402</c:v>
                </c:pt>
                <c:pt idx="3232">
                  <c:v>73981.968251252052</c:v>
                </c:pt>
                <c:pt idx="3233">
                  <c:v>74014.751263570084</c:v>
                </c:pt>
                <c:pt idx="3234">
                  <c:v>74047.534275888116</c:v>
                </c:pt>
                <c:pt idx="3235">
                  <c:v>74080.317288206148</c:v>
                </c:pt>
                <c:pt idx="3236">
                  <c:v>74113.10030052418</c:v>
                </c:pt>
                <c:pt idx="3237">
                  <c:v>74145.883312842212</c:v>
                </c:pt>
                <c:pt idx="3238">
                  <c:v>74178.666325160244</c:v>
                </c:pt>
                <c:pt idx="3239">
                  <c:v>74211.449337478276</c:v>
                </c:pt>
                <c:pt idx="3240">
                  <c:v>74244.232349796308</c:v>
                </c:pt>
                <c:pt idx="3241">
                  <c:v>74277.01536211434</c:v>
                </c:pt>
                <c:pt idx="3242">
                  <c:v>74309.798374432372</c:v>
                </c:pt>
                <c:pt idx="3243">
                  <c:v>74342.581386750404</c:v>
                </c:pt>
                <c:pt idx="3244">
                  <c:v>74375.364399068436</c:v>
                </c:pt>
                <c:pt idx="3245">
                  <c:v>74408.147411386468</c:v>
                </c:pt>
                <c:pt idx="3246">
                  <c:v>74440.9304237045</c:v>
                </c:pt>
                <c:pt idx="3247">
                  <c:v>74473.713436022532</c:v>
                </c:pt>
                <c:pt idx="3248">
                  <c:v>74506.496448340564</c:v>
                </c:pt>
                <c:pt idx="3249">
                  <c:v>74539.279460658596</c:v>
                </c:pt>
                <c:pt idx="3250">
                  <c:v>74572.062472976628</c:v>
                </c:pt>
                <c:pt idx="3251">
                  <c:v>74604.84548529466</c:v>
                </c:pt>
                <c:pt idx="3252">
                  <c:v>74637.628497612692</c:v>
                </c:pt>
                <c:pt idx="3253">
                  <c:v>74670.411509930724</c:v>
                </c:pt>
                <c:pt idx="3254">
                  <c:v>74703.194522248756</c:v>
                </c:pt>
                <c:pt idx="3255">
                  <c:v>74735.977534566788</c:v>
                </c:pt>
                <c:pt idx="3256">
                  <c:v>74768.76054688482</c:v>
                </c:pt>
                <c:pt idx="3257">
                  <c:v>74801.543559202852</c:v>
                </c:pt>
                <c:pt idx="3258">
                  <c:v>74834.326571520884</c:v>
                </c:pt>
                <c:pt idx="3259">
                  <c:v>74867.109583838916</c:v>
                </c:pt>
                <c:pt idx="3260">
                  <c:v>74899.892596156948</c:v>
                </c:pt>
                <c:pt idx="3261">
                  <c:v>74932.67560847498</c:v>
                </c:pt>
                <c:pt idx="3262">
                  <c:v>74965.458620793012</c:v>
                </c:pt>
                <c:pt idx="3263">
                  <c:v>74998.241633111043</c:v>
                </c:pt>
                <c:pt idx="3264">
                  <c:v>75031.024645429075</c:v>
                </c:pt>
                <c:pt idx="3265">
                  <c:v>75063.807657747107</c:v>
                </c:pt>
                <c:pt idx="3266">
                  <c:v>75096.590670065139</c:v>
                </c:pt>
                <c:pt idx="3267">
                  <c:v>75129.373682383171</c:v>
                </c:pt>
                <c:pt idx="3268">
                  <c:v>75162.156694701203</c:v>
                </c:pt>
                <c:pt idx="3269">
                  <c:v>75194.939707019235</c:v>
                </c:pt>
                <c:pt idx="3270">
                  <c:v>75227.722719337267</c:v>
                </c:pt>
                <c:pt idx="3271">
                  <c:v>75260.505731655299</c:v>
                </c:pt>
                <c:pt idx="3272">
                  <c:v>75293.288743973331</c:v>
                </c:pt>
                <c:pt idx="3273">
                  <c:v>75326.071756291363</c:v>
                </c:pt>
                <c:pt idx="3274">
                  <c:v>75358.854768609395</c:v>
                </c:pt>
                <c:pt idx="3275">
                  <c:v>75391.637780927427</c:v>
                </c:pt>
                <c:pt idx="3276">
                  <c:v>75424.420793245459</c:v>
                </c:pt>
                <c:pt idx="3277">
                  <c:v>75457.203805563491</c:v>
                </c:pt>
                <c:pt idx="3278">
                  <c:v>75489.986817881523</c:v>
                </c:pt>
                <c:pt idx="3279">
                  <c:v>75522.769830199555</c:v>
                </c:pt>
                <c:pt idx="3280">
                  <c:v>75555.552842517587</c:v>
                </c:pt>
                <c:pt idx="3281">
                  <c:v>75588.335854835619</c:v>
                </c:pt>
                <c:pt idx="3282">
                  <c:v>75621.118867153651</c:v>
                </c:pt>
                <c:pt idx="3283">
                  <c:v>75653.901879471683</c:v>
                </c:pt>
                <c:pt idx="3284">
                  <c:v>75686.684891789715</c:v>
                </c:pt>
                <c:pt idx="3285">
                  <c:v>75719.467904107747</c:v>
                </c:pt>
                <c:pt idx="3286">
                  <c:v>75752.250916425779</c:v>
                </c:pt>
                <c:pt idx="3287">
                  <c:v>75785.033928743811</c:v>
                </c:pt>
                <c:pt idx="3288">
                  <c:v>75817.816941061843</c:v>
                </c:pt>
                <c:pt idx="3289">
                  <c:v>75850.599953379875</c:v>
                </c:pt>
                <c:pt idx="3290">
                  <c:v>75883.382965697907</c:v>
                </c:pt>
                <c:pt idx="3291">
                  <c:v>75916.165978015939</c:v>
                </c:pt>
                <c:pt idx="3292">
                  <c:v>75948.948990333971</c:v>
                </c:pt>
                <c:pt idx="3293">
                  <c:v>75981.732002652003</c:v>
                </c:pt>
                <c:pt idx="3294">
                  <c:v>76014.515014970035</c:v>
                </c:pt>
                <c:pt idx="3295">
                  <c:v>76047.298027288067</c:v>
                </c:pt>
                <c:pt idx="3296">
                  <c:v>76080.081039606099</c:v>
                </c:pt>
                <c:pt idx="3297">
                  <c:v>76112.864051924131</c:v>
                </c:pt>
                <c:pt idx="3298">
                  <c:v>76145.647064242163</c:v>
                </c:pt>
                <c:pt idx="3299">
                  <c:v>76178.430076560195</c:v>
                </c:pt>
                <c:pt idx="3300">
                  <c:v>76211.213088878227</c:v>
                </c:pt>
                <c:pt idx="3301">
                  <c:v>76243.996101196259</c:v>
                </c:pt>
                <c:pt idx="3302">
                  <c:v>76276.779113514291</c:v>
                </c:pt>
                <c:pt idx="3303">
                  <c:v>76309.562125832323</c:v>
                </c:pt>
                <c:pt idx="3304">
                  <c:v>76342.345138150355</c:v>
                </c:pt>
                <c:pt idx="3305">
                  <c:v>76375.128150468387</c:v>
                </c:pt>
                <c:pt idx="3306">
                  <c:v>76407.911162786419</c:v>
                </c:pt>
                <c:pt idx="3307">
                  <c:v>76440.694175104451</c:v>
                </c:pt>
                <c:pt idx="3308">
                  <c:v>76473.477187422483</c:v>
                </c:pt>
                <c:pt idx="3309">
                  <c:v>76506.260199740515</c:v>
                </c:pt>
                <c:pt idx="3310">
                  <c:v>76539.043212058546</c:v>
                </c:pt>
                <c:pt idx="3311">
                  <c:v>76571.826224376578</c:v>
                </c:pt>
                <c:pt idx="3312">
                  <c:v>76604.60923669461</c:v>
                </c:pt>
                <c:pt idx="3313">
                  <c:v>76637.392249012642</c:v>
                </c:pt>
                <c:pt idx="3314">
                  <c:v>76670.175261330674</c:v>
                </c:pt>
                <c:pt idx="3315">
                  <c:v>76702.958273648706</c:v>
                </c:pt>
                <c:pt idx="3316">
                  <c:v>76735.741285966738</c:v>
                </c:pt>
                <c:pt idx="3317">
                  <c:v>76768.52429828477</c:v>
                </c:pt>
                <c:pt idx="3318">
                  <c:v>76801.307310602802</c:v>
                </c:pt>
                <c:pt idx="3319">
                  <c:v>76834.090322920834</c:v>
                </c:pt>
                <c:pt idx="3320">
                  <c:v>76866.873335238866</c:v>
                </c:pt>
                <c:pt idx="3321">
                  <c:v>76899.656347556898</c:v>
                </c:pt>
                <c:pt idx="3322">
                  <c:v>76932.43935987493</c:v>
                </c:pt>
                <c:pt idx="3323">
                  <c:v>76965.222372192962</c:v>
                </c:pt>
                <c:pt idx="3324">
                  <c:v>76998.005384510994</c:v>
                </c:pt>
                <c:pt idx="3325">
                  <c:v>77030.788396829026</c:v>
                </c:pt>
                <c:pt idx="3326">
                  <c:v>77063.571409147058</c:v>
                </c:pt>
                <c:pt idx="3327">
                  <c:v>77096.35442146509</c:v>
                </c:pt>
                <c:pt idx="3328">
                  <c:v>77129.137433783122</c:v>
                </c:pt>
                <c:pt idx="3329">
                  <c:v>77161.920446101154</c:v>
                </c:pt>
                <c:pt idx="3330">
                  <c:v>77194.703458419186</c:v>
                </c:pt>
                <c:pt idx="3331">
                  <c:v>77227.486470737218</c:v>
                </c:pt>
                <c:pt idx="3332">
                  <c:v>77260.26948305525</c:v>
                </c:pt>
                <c:pt idx="3333">
                  <c:v>77293.052495373282</c:v>
                </c:pt>
                <c:pt idx="3334">
                  <c:v>77325.835507691314</c:v>
                </c:pt>
                <c:pt idx="3335">
                  <c:v>77358.618520009346</c:v>
                </c:pt>
                <c:pt idx="3336">
                  <c:v>77391.401532327378</c:v>
                </c:pt>
                <c:pt idx="3337">
                  <c:v>77424.18454464541</c:v>
                </c:pt>
                <c:pt idx="3338">
                  <c:v>77456.967556963442</c:v>
                </c:pt>
                <c:pt idx="3339">
                  <c:v>77489.750569281474</c:v>
                </c:pt>
                <c:pt idx="3340">
                  <c:v>77522.533581599506</c:v>
                </c:pt>
                <c:pt idx="3341">
                  <c:v>77555.316593917538</c:v>
                </c:pt>
                <c:pt idx="3342">
                  <c:v>77588.09960623557</c:v>
                </c:pt>
                <c:pt idx="3343">
                  <c:v>77620.882618553602</c:v>
                </c:pt>
                <c:pt idx="3344">
                  <c:v>77653.665630871634</c:v>
                </c:pt>
                <c:pt idx="3345">
                  <c:v>77686.448643189666</c:v>
                </c:pt>
                <c:pt idx="3346">
                  <c:v>77719.231655507698</c:v>
                </c:pt>
                <c:pt idx="3347">
                  <c:v>77752.01466782573</c:v>
                </c:pt>
                <c:pt idx="3348">
                  <c:v>77784.797680143762</c:v>
                </c:pt>
                <c:pt idx="3349">
                  <c:v>77817.580692461794</c:v>
                </c:pt>
                <c:pt idx="3350">
                  <c:v>77850.363704779826</c:v>
                </c:pt>
                <c:pt idx="3351">
                  <c:v>77883.146717097858</c:v>
                </c:pt>
                <c:pt idx="3352">
                  <c:v>77915.92972941589</c:v>
                </c:pt>
                <c:pt idx="3353">
                  <c:v>77948.712741733922</c:v>
                </c:pt>
                <c:pt idx="3354">
                  <c:v>77981.495754051954</c:v>
                </c:pt>
                <c:pt idx="3355">
                  <c:v>78014.278766369986</c:v>
                </c:pt>
                <c:pt idx="3356">
                  <c:v>78047.061778688018</c:v>
                </c:pt>
                <c:pt idx="3357">
                  <c:v>78079.844791006049</c:v>
                </c:pt>
                <c:pt idx="3358">
                  <c:v>78112.627803324081</c:v>
                </c:pt>
                <c:pt idx="3359">
                  <c:v>78145.410815642113</c:v>
                </c:pt>
                <c:pt idx="3360">
                  <c:v>78178.193827960145</c:v>
                </c:pt>
                <c:pt idx="3361">
                  <c:v>78210.976840278177</c:v>
                </c:pt>
                <c:pt idx="3362">
                  <c:v>78243.759852596209</c:v>
                </c:pt>
                <c:pt idx="3363">
                  <c:v>78276.542864914241</c:v>
                </c:pt>
                <c:pt idx="3364">
                  <c:v>78309.325877232273</c:v>
                </c:pt>
                <c:pt idx="3365">
                  <c:v>78342.108889550305</c:v>
                </c:pt>
                <c:pt idx="3366">
                  <c:v>78374.891901868337</c:v>
                </c:pt>
                <c:pt idx="3367">
                  <c:v>78407.674914186369</c:v>
                </c:pt>
                <c:pt idx="3368">
                  <c:v>78440.457926504401</c:v>
                </c:pt>
                <c:pt idx="3369">
                  <c:v>78473.240938822433</c:v>
                </c:pt>
                <c:pt idx="3370">
                  <c:v>78506.023951140465</c:v>
                </c:pt>
                <c:pt idx="3371">
                  <c:v>78538.806963458497</c:v>
                </c:pt>
                <c:pt idx="3372">
                  <c:v>78571.589975776529</c:v>
                </c:pt>
                <c:pt idx="3373">
                  <c:v>78604.372988094561</c:v>
                </c:pt>
                <c:pt idx="3374">
                  <c:v>78637.156000412593</c:v>
                </c:pt>
                <c:pt idx="3375">
                  <c:v>78669.939012730625</c:v>
                </c:pt>
                <c:pt idx="3376">
                  <c:v>78702.722025048657</c:v>
                </c:pt>
                <c:pt idx="3377">
                  <c:v>78735.505037366689</c:v>
                </c:pt>
                <c:pt idx="3378">
                  <c:v>78768.288049684721</c:v>
                </c:pt>
                <c:pt idx="3379">
                  <c:v>78801.071062002753</c:v>
                </c:pt>
                <c:pt idx="3380">
                  <c:v>78833.854074320785</c:v>
                </c:pt>
                <c:pt idx="3381">
                  <c:v>78866.637086638817</c:v>
                </c:pt>
                <c:pt idx="3382">
                  <c:v>78899.420098956849</c:v>
                </c:pt>
                <c:pt idx="3383">
                  <c:v>78932.203111274881</c:v>
                </c:pt>
                <c:pt idx="3384">
                  <c:v>78964.986123592913</c:v>
                </c:pt>
                <c:pt idx="3385">
                  <c:v>78997.769135910945</c:v>
                </c:pt>
                <c:pt idx="3386">
                  <c:v>79030.552148228977</c:v>
                </c:pt>
                <c:pt idx="3387">
                  <c:v>79063.335160547009</c:v>
                </c:pt>
                <c:pt idx="3388">
                  <c:v>79096.118172865041</c:v>
                </c:pt>
                <c:pt idx="3389">
                  <c:v>79128.901185183073</c:v>
                </c:pt>
                <c:pt idx="3390">
                  <c:v>79161.684197501105</c:v>
                </c:pt>
                <c:pt idx="3391">
                  <c:v>79194.467209819137</c:v>
                </c:pt>
                <c:pt idx="3392">
                  <c:v>79227.250222137169</c:v>
                </c:pt>
                <c:pt idx="3393">
                  <c:v>79260.033234455201</c:v>
                </c:pt>
                <c:pt idx="3394">
                  <c:v>79292.816246773233</c:v>
                </c:pt>
                <c:pt idx="3395">
                  <c:v>79325.599259091265</c:v>
                </c:pt>
                <c:pt idx="3396">
                  <c:v>79358.382271409297</c:v>
                </c:pt>
                <c:pt idx="3397">
                  <c:v>79391.165283727329</c:v>
                </c:pt>
                <c:pt idx="3398">
                  <c:v>79423.948296045361</c:v>
                </c:pt>
                <c:pt idx="3399">
                  <c:v>79456.731308363393</c:v>
                </c:pt>
                <c:pt idx="3400">
                  <c:v>79489.514320681425</c:v>
                </c:pt>
                <c:pt idx="3401">
                  <c:v>79522.297332999457</c:v>
                </c:pt>
                <c:pt idx="3402">
                  <c:v>79555.080345317489</c:v>
                </c:pt>
                <c:pt idx="3403">
                  <c:v>79587.863357635521</c:v>
                </c:pt>
                <c:pt idx="3404">
                  <c:v>79620.646369953552</c:v>
                </c:pt>
                <c:pt idx="3405">
                  <c:v>79653.429382271584</c:v>
                </c:pt>
                <c:pt idx="3406">
                  <c:v>79686.212394589616</c:v>
                </c:pt>
                <c:pt idx="3407">
                  <c:v>79718.995406907648</c:v>
                </c:pt>
                <c:pt idx="3408">
                  <c:v>79751.77841922568</c:v>
                </c:pt>
                <c:pt idx="3409">
                  <c:v>79784.561431543712</c:v>
                </c:pt>
                <c:pt idx="3410">
                  <c:v>79817.344443861744</c:v>
                </c:pt>
                <c:pt idx="3411">
                  <c:v>79850.127456179776</c:v>
                </c:pt>
                <c:pt idx="3412">
                  <c:v>79882.910468497808</c:v>
                </c:pt>
                <c:pt idx="3413">
                  <c:v>79915.69348081584</c:v>
                </c:pt>
                <c:pt idx="3414">
                  <c:v>79948.476493133872</c:v>
                </c:pt>
                <c:pt idx="3415">
                  <c:v>79981.259505451904</c:v>
                </c:pt>
                <c:pt idx="3416">
                  <c:v>80014.042517769936</c:v>
                </c:pt>
                <c:pt idx="3417">
                  <c:v>80046.825530087968</c:v>
                </c:pt>
                <c:pt idx="3418">
                  <c:v>80079.608542406</c:v>
                </c:pt>
                <c:pt idx="3419">
                  <c:v>80112.391554724032</c:v>
                </c:pt>
                <c:pt idx="3420">
                  <c:v>80145.174567042064</c:v>
                </c:pt>
                <c:pt idx="3421">
                  <c:v>80177.957579360096</c:v>
                </c:pt>
                <c:pt idx="3422">
                  <c:v>80210.740591678128</c:v>
                </c:pt>
                <c:pt idx="3423">
                  <c:v>80243.52360399616</c:v>
                </c:pt>
                <c:pt idx="3424">
                  <c:v>80276.306616314192</c:v>
                </c:pt>
                <c:pt idx="3425">
                  <c:v>80309.089628632224</c:v>
                </c:pt>
                <c:pt idx="3426">
                  <c:v>80341.872640950256</c:v>
                </c:pt>
                <c:pt idx="3427">
                  <c:v>80374.655653268288</c:v>
                </c:pt>
                <c:pt idx="3428">
                  <c:v>80407.43866558632</c:v>
                </c:pt>
                <c:pt idx="3429">
                  <c:v>80440.221677904352</c:v>
                </c:pt>
                <c:pt idx="3430">
                  <c:v>80473.004690222384</c:v>
                </c:pt>
                <c:pt idx="3431">
                  <c:v>80505.787702540416</c:v>
                </c:pt>
                <c:pt idx="3432">
                  <c:v>80538.570714858448</c:v>
                </c:pt>
                <c:pt idx="3433">
                  <c:v>80571.35372717648</c:v>
                </c:pt>
                <c:pt idx="3434">
                  <c:v>80604.136739494512</c:v>
                </c:pt>
                <c:pt idx="3435">
                  <c:v>80636.919751812544</c:v>
                </c:pt>
                <c:pt idx="3436">
                  <c:v>80669.702764130576</c:v>
                </c:pt>
                <c:pt idx="3437">
                  <c:v>80702.485776448608</c:v>
                </c:pt>
                <c:pt idx="3438">
                  <c:v>80735.26878876664</c:v>
                </c:pt>
                <c:pt idx="3439">
                  <c:v>80768.051801084672</c:v>
                </c:pt>
                <c:pt idx="3440">
                  <c:v>80800.834813402704</c:v>
                </c:pt>
                <c:pt idx="3441">
                  <c:v>80833.617825720736</c:v>
                </c:pt>
                <c:pt idx="3442">
                  <c:v>80866.400838038768</c:v>
                </c:pt>
                <c:pt idx="3443">
                  <c:v>80899.1838503568</c:v>
                </c:pt>
                <c:pt idx="3444">
                  <c:v>80931.966862674832</c:v>
                </c:pt>
                <c:pt idx="3445">
                  <c:v>80964.749874992864</c:v>
                </c:pt>
                <c:pt idx="3446">
                  <c:v>80997.532887310896</c:v>
                </c:pt>
                <c:pt idx="3447">
                  <c:v>81030.315899628928</c:v>
                </c:pt>
                <c:pt idx="3448">
                  <c:v>81063.09891194696</c:v>
                </c:pt>
                <c:pt idx="3449">
                  <c:v>81095.881924264992</c:v>
                </c:pt>
                <c:pt idx="3450">
                  <c:v>81128.664936583024</c:v>
                </c:pt>
                <c:pt idx="3451">
                  <c:v>81161.447948901055</c:v>
                </c:pt>
                <c:pt idx="3452">
                  <c:v>81194.230961219087</c:v>
                </c:pt>
                <c:pt idx="3453">
                  <c:v>81227.013973537119</c:v>
                </c:pt>
                <c:pt idx="3454">
                  <c:v>81259.796985855151</c:v>
                </c:pt>
                <c:pt idx="3455">
                  <c:v>81292.579998173183</c:v>
                </c:pt>
                <c:pt idx="3456">
                  <c:v>81325.363010491215</c:v>
                </c:pt>
                <c:pt idx="3457">
                  <c:v>81358.146022809247</c:v>
                </c:pt>
                <c:pt idx="3458">
                  <c:v>81390.929035127279</c:v>
                </c:pt>
                <c:pt idx="3459">
                  <c:v>81423.712047445311</c:v>
                </c:pt>
                <c:pt idx="3460">
                  <c:v>81456.495059763343</c:v>
                </c:pt>
                <c:pt idx="3461">
                  <c:v>81489.278072081375</c:v>
                </c:pt>
                <c:pt idx="3462">
                  <c:v>81522.061084399407</c:v>
                </c:pt>
                <c:pt idx="3463">
                  <c:v>81554.844096717439</c:v>
                </c:pt>
                <c:pt idx="3464">
                  <c:v>81587.627109035471</c:v>
                </c:pt>
                <c:pt idx="3465">
                  <c:v>81620.410121353503</c:v>
                </c:pt>
                <c:pt idx="3466">
                  <c:v>81653.193133671535</c:v>
                </c:pt>
                <c:pt idx="3467">
                  <c:v>81685.976145989567</c:v>
                </c:pt>
                <c:pt idx="3468">
                  <c:v>81718.759158307599</c:v>
                </c:pt>
                <c:pt idx="3469">
                  <c:v>81751.542170625631</c:v>
                </c:pt>
                <c:pt idx="3470">
                  <c:v>81784.325182943663</c:v>
                </c:pt>
                <c:pt idx="3471">
                  <c:v>81817.108195261695</c:v>
                </c:pt>
                <c:pt idx="3472">
                  <c:v>81849.891207579727</c:v>
                </c:pt>
                <c:pt idx="3473">
                  <c:v>81882.674219897759</c:v>
                </c:pt>
                <c:pt idx="3474">
                  <c:v>81915.457232215791</c:v>
                </c:pt>
                <c:pt idx="3475">
                  <c:v>81948.240244533823</c:v>
                </c:pt>
                <c:pt idx="3476">
                  <c:v>81981.023256851855</c:v>
                </c:pt>
                <c:pt idx="3477">
                  <c:v>82013.806269169887</c:v>
                </c:pt>
                <c:pt idx="3478">
                  <c:v>82046.589281487919</c:v>
                </c:pt>
                <c:pt idx="3479">
                  <c:v>82079.372293805951</c:v>
                </c:pt>
                <c:pt idx="3480">
                  <c:v>82112.155306123983</c:v>
                </c:pt>
                <c:pt idx="3481">
                  <c:v>82144.938318442015</c:v>
                </c:pt>
                <c:pt idx="3482">
                  <c:v>82177.721330760047</c:v>
                </c:pt>
                <c:pt idx="3483">
                  <c:v>82210.504343078079</c:v>
                </c:pt>
                <c:pt idx="3484">
                  <c:v>82243.287355396111</c:v>
                </c:pt>
                <c:pt idx="3485">
                  <c:v>82276.070367714143</c:v>
                </c:pt>
                <c:pt idx="3486">
                  <c:v>82308.853380032175</c:v>
                </c:pt>
                <c:pt idx="3487">
                  <c:v>82341.636392350207</c:v>
                </c:pt>
                <c:pt idx="3488">
                  <c:v>82374.419404668239</c:v>
                </c:pt>
                <c:pt idx="3489">
                  <c:v>82407.202416986271</c:v>
                </c:pt>
                <c:pt idx="3490">
                  <c:v>82439.985429304303</c:v>
                </c:pt>
                <c:pt idx="3491">
                  <c:v>82472.768441622335</c:v>
                </c:pt>
                <c:pt idx="3492">
                  <c:v>82505.551453940367</c:v>
                </c:pt>
                <c:pt idx="3493">
                  <c:v>82538.334466258399</c:v>
                </c:pt>
                <c:pt idx="3494">
                  <c:v>82571.117478576431</c:v>
                </c:pt>
                <c:pt idx="3495">
                  <c:v>82603.900490894463</c:v>
                </c:pt>
                <c:pt idx="3496">
                  <c:v>82636.683503212495</c:v>
                </c:pt>
                <c:pt idx="3497">
                  <c:v>82669.466515530527</c:v>
                </c:pt>
                <c:pt idx="3498">
                  <c:v>82702.249527848559</c:v>
                </c:pt>
                <c:pt idx="3499">
                  <c:v>82735.03254016659</c:v>
                </c:pt>
                <c:pt idx="3500">
                  <c:v>82767.815552484622</c:v>
                </c:pt>
                <c:pt idx="3501">
                  <c:v>82800.598564802654</c:v>
                </c:pt>
                <c:pt idx="3502">
                  <c:v>82833.381577120686</c:v>
                </c:pt>
                <c:pt idx="3503">
                  <c:v>82866.164589438718</c:v>
                </c:pt>
                <c:pt idx="3504">
                  <c:v>82898.94760175675</c:v>
                </c:pt>
                <c:pt idx="3505">
                  <c:v>82931.730614074782</c:v>
                </c:pt>
                <c:pt idx="3506">
                  <c:v>82964.513626392814</c:v>
                </c:pt>
                <c:pt idx="3507">
                  <c:v>82997.296638710846</c:v>
                </c:pt>
                <c:pt idx="3508">
                  <c:v>83030.079651028878</c:v>
                </c:pt>
                <c:pt idx="3509">
                  <c:v>83062.86266334691</c:v>
                </c:pt>
                <c:pt idx="3510">
                  <c:v>83095.645675664942</c:v>
                </c:pt>
                <c:pt idx="3511">
                  <c:v>83128.428687982974</c:v>
                </c:pt>
                <c:pt idx="3512">
                  <c:v>83161.211700301006</c:v>
                </c:pt>
                <c:pt idx="3513">
                  <c:v>83193.994712619038</c:v>
                </c:pt>
                <c:pt idx="3514">
                  <c:v>83226.77772493707</c:v>
                </c:pt>
                <c:pt idx="3515">
                  <c:v>83259.560737255102</c:v>
                </c:pt>
                <c:pt idx="3516">
                  <c:v>83292.343749573134</c:v>
                </c:pt>
                <c:pt idx="3517">
                  <c:v>83325.126761891166</c:v>
                </c:pt>
                <c:pt idx="3518">
                  <c:v>83357.909774209198</c:v>
                </c:pt>
                <c:pt idx="3519">
                  <c:v>83390.69278652723</c:v>
                </c:pt>
                <c:pt idx="3520">
                  <c:v>83423.475798845262</c:v>
                </c:pt>
                <c:pt idx="3521">
                  <c:v>83456.258811163294</c:v>
                </c:pt>
                <c:pt idx="3522">
                  <c:v>83489.041823481326</c:v>
                </c:pt>
                <c:pt idx="3523">
                  <c:v>83521.824835799358</c:v>
                </c:pt>
                <c:pt idx="3524">
                  <c:v>83554.60784811739</c:v>
                </c:pt>
                <c:pt idx="3525">
                  <c:v>83587.390860435422</c:v>
                </c:pt>
                <c:pt idx="3526">
                  <c:v>83620.173872753454</c:v>
                </c:pt>
                <c:pt idx="3527">
                  <c:v>83652.956885071486</c:v>
                </c:pt>
                <c:pt idx="3528">
                  <c:v>83685.739897389518</c:v>
                </c:pt>
                <c:pt idx="3529">
                  <c:v>83718.52290970755</c:v>
                </c:pt>
                <c:pt idx="3530">
                  <c:v>83751.305922025582</c:v>
                </c:pt>
                <c:pt idx="3531">
                  <c:v>83784.088934343614</c:v>
                </c:pt>
                <c:pt idx="3532">
                  <c:v>83816.871946661646</c:v>
                </c:pt>
                <c:pt idx="3533">
                  <c:v>83849.654958979678</c:v>
                </c:pt>
                <c:pt idx="3534">
                  <c:v>83882.43797129771</c:v>
                </c:pt>
                <c:pt idx="3535">
                  <c:v>83915.220983615742</c:v>
                </c:pt>
                <c:pt idx="3536">
                  <c:v>83948.003995933774</c:v>
                </c:pt>
                <c:pt idx="3537">
                  <c:v>83980.787008251806</c:v>
                </c:pt>
                <c:pt idx="3538">
                  <c:v>84013.570020569838</c:v>
                </c:pt>
                <c:pt idx="3539">
                  <c:v>84046.35303288787</c:v>
                </c:pt>
                <c:pt idx="3540">
                  <c:v>84079.136045205902</c:v>
                </c:pt>
                <c:pt idx="3541">
                  <c:v>84111.919057523934</c:v>
                </c:pt>
                <c:pt idx="3542">
                  <c:v>84144.702069841966</c:v>
                </c:pt>
                <c:pt idx="3543">
                  <c:v>84177.485082159998</c:v>
                </c:pt>
                <c:pt idx="3544">
                  <c:v>84210.26809447803</c:v>
                </c:pt>
                <c:pt idx="3545">
                  <c:v>84243.051106796062</c:v>
                </c:pt>
                <c:pt idx="3546">
                  <c:v>84275.834119114093</c:v>
                </c:pt>
                <c:pt idx="3547">
                  <c:v>84308.617131432125</c:v>
                </c:pt>
                <c:pt idx="3548">
                  <c:v>84341.400143750157</c:v>
                </c:pt>
                <c:pt idx="3549">
                  <c:v>84374.183156068189</c:v>
                </c:pt>
                <c:pt idx="3550">
                  <c:v>84406.966168386221</c:v>
                </c:pt>
                <c:pt idx="3551">
                  <c:v>84439.749180704253</c:v>
                </c:pt>
                <c:pt idx="3552">
                  <c:v>84472.532193022285</c:v>
                </c:pt>
                <c:pt idx="3553">
                  <c:v>84505.315205340317</c:v>
                </c:pt>
                <c:pt idx="3554">
                  <c:v>84538.098217658349</c:v>
                </c:pt>
                <c:pt idx="3555">
                  <c:v>84570.881229976381</c:v>
                </c:pt>
                <c:pt idx="3556">
                  <c:v>84603.664242294413</c:v>
                </c:pt>
                <c:pt idx="3557">
                  <c:v>84636.447254612445</c:v>
                </c:pt>
                <c:pt idx="3558">
                  <c:v>84669.230266930477</c:v>
                </c:pt>
                <c:pt idx="3559">
                  <c:v>84702.013279248509</c:v>
                </c:pt>
                <c:pt idx="3560">
                  <c:v>84734.796291566541</c:v>
                </c:pt>
                <c:pt idx="3561">
                  <c:v>84767.579303884573</c:v>
                </c:pt>
                <c:pt idx="3562">
                  <c:v>84800.362316202605</c:v>
                </c:pt>
                <c:pt idx="3563">
                  <c:v>84833.145328520637</c:v>
                </c:pt>
                <c:pt idx="3564">
                  <c:v>84865.928340838669</c:v>
                </c:pt>
                <c:pt idx="3565">
                  <c:v>84898.711353156701</c:v>
                </c:pt>
                <c:pt idx="3566">
                  <c:v>84931.494365474733</c:v>
                </c:pt>
                <c:pt idx="3567">
                  <c:v>84964.277377792765</c:v>
                </c:pt>
                <c:pt idx="3568">
                  <c:v>84997.060390110797</c:v>
                </c:pt>
                <c:pt idx="3569">
                  <c:v>85029.843402428829</c:v>
                </c:pt>
                <c:pt idx="3570">
                  <c:v>85062.626414746861</c:v>
                </c:pt>
                <c:pt idx="3571">
                  <c:v>85095.409427064893</c:v>
                </c:pt>
                <c:pt idx="3572">
                  <c:v>85128.192439382925</c:v>
                </c:pt>
                <c:pt idx="3573">
                  <c:v>85160.975451700957</c:v>
                </c:pt>
                <c:pt idx="3574">
                  <c:v>85193.758464018989</c:v>
                </c:pt>
                <c:pt idx="3575">
                  <c:v>85226.541476337021</c:v>
                </c:pt>
                <c:pt idx="3576">
                  <c:v>85259.324488655053</c:v>
                </c:pt>
                <c:pt idx="3577">
                  <c:v>85292.107500973085</c:v>
                </c:pt>
                <c:pt idx="3578">
                  <c:v>85324.890513291117</c:v>
                </c:pt>
                <c:pt idx="3579">
                  <c:v>85357.673525609149</c:v>
                </c:pt>
                <c:pt idx="3580">
                  <c:v>85390.456537927181</c:v>
                </c:pt>
                <c:pt idx="3581">
                  <c:v>85423.239550245213</c:v>
                </c:pt>
                <c:pt idx="3582">
                  <c:v>85456.022562563245</c:v>
                </c:pt>
                <c:pt idx="3583">
                  <c:v>85488.805574881277</c:v>
                </c:pt>
                <c:pt idx="3584">
                  <c:v>85521.588587199309</c:v>
                </c:pt>
                <c:pt idx="3585">
                  <c:v>85554.371599517341</c:v>
                </c:pt>
                <c:pt idx="3586">
                  <c:v>85587.154611835373</c:v>
                </c:pt>
                <c:pt idx="3587">
                  <c:v>85619.937624153405</c:v>
                </c:pt>
                <c:pt idx="3588">
                  <c:v>85652.720636471437</c:v>
                </c:pt>
                <c:pt idx="3589">
                  <c:v>85685.503648789469</c:v>
                </c:pt>
                <c:pt idx="3590">
                  <c:v>85718.286661107501</c:v>
                </c:pt>
                <c:pt idx="3591">
                  <c:v>85751.069673425533</c:v>
                </c:pt>
                <c:pt idx="3592">
                  <c:v>85783.852685743565</c:v>
                </c:pt>
                <c:pt idx="3593">
                  <c:v>85816.635698061596</c:v>
                </c:pt>
                <c:pt idx="3594">
                  <c:v>85849.418710379628</c:v>
                </c:pt>
                <c:pt idx="3595">
                  <c:v>85882.20172269766</c:v>
                </c:pt>
                <c:pt idx="3596">
                  <c:v>85914.984735015692</c:v>
                </c:pt>
                <c:pt idx="3597">
                  <c:v>85947.767747333724</c:v>
                </c:pt>
                <c:pt idx="3598">
                  <c:v>85980.550759651756</c:v>
                </c:pt>
                <c:pt idx="3599">
                  <c:v>86013.333771969788</c:v>
                </c:pt>
                <c:pt idx="3600">
                  <c:v>86046.11678428782</c:v>
                </c:pt>
                <c:pt idx="3601">
                  <c:v>86078.899796605852</c:v>
                </c:pt>
                <c:pt idx="3602">
                  <c:v>86111.682808923884</c:v>
                </c:pt>
                <c:pt idx="3603">
                  <c:v>86144.465821241916</c:v>
                </c:pt>
                <c:pt idx="3604">
                  <c:v>86177.248833559948</c:v>
                </c:pt>
                <c:pt idx="3605">
                  <c:v>86210.03184587798</c:v>
                </c:pt>
                <c:pt idx="3606">
                  <c:v>86242.814858196012</c:v>
                </c:pt>
                <c:pt idx="3607">
                  <c:v>86275.597870514044</c:v>
                </c:pt>
                <c:pt idx="3608">
                  <c:v>86308.380882832076</c:v>
                </c:pt>
                <c:pt idx="3609">
                  <c:v>86341.163895150108</c:v>
                </c:pt>
                <c:pt idx="3610">
                  <c:v>86373.94690746814</c:v>
                </c:pt>
                <c:pt idx="3611">
                  <c:v>86406.729919786172</c:v>
                </c:pt>
                <c:pt idx="3612">
                  <c:v>86439.512932104204</c:v>
                </c:pt>
                <c:pt idx="3613">
                  <c:v>86472.295944422236</c:v>
                </c:pt>
                <c:pt idx="3614">
                  <c:v>86505.078956740268</c:v>
                </c:pt>
                <c:pt idx="3615">
                  <c:v>86537.8619690583</c:v>
                </c:pt>
                <c:pt idx="3616">
                  <c:v>86570.644981376332</c:v>
                </c:pt>
                <c:pt idx="3617">
                  <c:v>86603.427993694364</c:v>
                </c:pt>
                <c:pt idx="3618">
                  <c:v>86636.211006012396</c:v>
                </c:pt>
                <c:pt idx="3619">
                  <c:v>86668.994018330428</c:v>
                </c:pt>
                <c:pt idx="3620">
                  <c:v>86701.77703064846</c:v>
                </c:pt>
                <c:pt idx="3621">
                  <c:v>86734.560042966492</c:v>
                </c:pt>
                <c:pt idx="3622">
                  <c:v>86767.343055284524</c:v>
                </c:pt>
                <c:pt idx="3623">
                  <c:v>86800.126067602556</c:v>
                </c:pt>
                <c:pt idx="3624">
                  <c:v>86832.909079920588</c:v>
                </c:pt>
                <c:pt idx="3625">
                  <c:v>86865.69209223862</c:v>
                </c:pt>
                <c:pt idx="3626">
                  <c:v>86898.475104556652</c:v>
                </c:pt>
                <c:pt idx="3627">
                  <c:v>86931.258116874684</c:v>
                </c:pt>
                <c:pt idx="3628">
                  <c:v>86964.041129192716</c:v>
                </c:pt>
                <c:pt idx="3629">
                  <c:v>86996.824141510748</c:v>
                </c:pt>
                <c:pt idx="3630">
                  <c:v>87029.60715382878</c:v>
                </c:pt>
                <c:pt idx="3631">
                  <c:v>87062.390166146812</c:v>
                </c:pt>
                <c:pt idx="3632">
                  <c:v>87095.173178464844</c:v>
                </c:pt>
                <c:pt idx="3633">
                  <c:v>87127.956190782876</c:v>
                </c:pt>
                <c:pt idx="3634">
                  <c:v>87160.739203100908</c:v>
                </c:pt>
                <c:pt idx="3635">
                  <c:v>87193.52221541894</c:v>
                </c:pt>
                <c:pt idx="3636">
                  <c:v>87226.305227736972</c:v>
                </c:pt>
                <c:pt idx="3637">
                  <c:v>87259.088240055004</c:v>
                </c:pt>
                <c:pt idx="3638">
                  <c:v>87291.871252373036</c:v>
                </c:pt>
                <c:pt idx="3639">
                  <c:v>87324.654264691068</c:v>
                </c:pt>
                <c:pt idx="3640">
                  <c:v>87357.437277009099</c:v>
                </c:pt>
                <c:pt idx="3641">
                  <c:v>87390.220289327131</c:v>
                </c:pt>
                <c:pt idx="3642">
                  <c:v>87423.003301645163</c:v>
                </c:pt>
                <c:pt idx="3643">
                  <c:v>87455.786313963195</c:v>
                </c:pt>
                <c:pt idx="3644">
                  <c:v>87488.569326281227</c:v>
                </c:pt>
                <c:pt idx="3645">
                  <c:v>87521.352338599259</c:v>
                </c:pt>
                <c:pt idx="3646">
                  <c:v>87554.135350917291</c:v>
                </c:pt>
                <c:pt idx="3647">
                  <c:v>87586.918363235323</c:v>
                </c:pt>
                <c:pt idx="3648">
                  <c:v>87619.701375553355</c:v>
                </c:pt>
                <c:pt idx="3649">
                  <c:v>87652.484387871387</c:v>
                </c:pt>
                <c:pt idx="3650">
                  <c:v>87685.267400189419</c:v>
                </c:pt>
                <c:pt idx="3651">
                  <c:v>87718.050412507451</c:v>
                </c:pt>
                <c:pt idx="3652">
                  <c:v>87750.833424825483</c:v>
                </c:pt>
                <c:pt idx="3653">
                  <c:v>87783.616437143515</c:v>
                </c:pt>
                <c:pt idx="3654">
                  <c:v>87816.399449461547</c:v>
                </c:pt>
                <c:pt idx="3655">
                  <c:v>87849.182461779579</c:v>
                </c:pt>
                <c:pt idx="3656">
                  <c:v>87881.965474097611</c:v>
                </c:pt>
                <c:pt idx="3657">
                  <c:v>87914.748486415643</c:v>
                </c:pt>
                <c:pt idx="3658">
                  <c:v>87947.531498733675</c:v>
                </c:pt>
                <c:pt idx="3659">
                  <c:v>87980.314511051707</c:v>
                </c:pt>
                <c:pt idx="3660">
                  <c:v>88013.097523369739</c:v>
                </c:pt>
                <c:pt idx="3661">
                  <c:v>88045.880535687771</c:v>
                </c:pt>
                <c:pt idx="3662">
                  <c:v>88078.663548005803</c:v>
                </c:pt>
                <c:pt idx="3663">
                  <c:v>88111.446560323835</c:v>
                </c:pt>
                <c:pt idx="3664">
                  <c:v>88144.229572641867</c:v>
                </c:pt>
                <c:pt idx="3665">
                  <c:v>88177.012584959899</c:v>
                </c:pt>
                <c:pt idx="3666">
                  <c:v>88209.795597277931</c:v>
                </c:pt>
                <c:pt idx="3667">
                  <c:v>88242.578609595963</c:v>
                </c:pt>
                <c:pt idx="3668">
                  <c:v>88275.361621913995</c:v>
                </c:pt>
                <c:pt idx="3669">
                  <c:v>88308.144634232027</c:v>
                </c:pt>
                <c:pt idx="3670">
                  <c:v>88340.927646550059</c:v>
                </c:pt>
                <c:pt idx="3671">
                  <c:v>88373.710658868091</c:v>
                </c:pt>
                <c:pt idx="3672">
                  <c:v>88406.493671186123</c:v>
                </c:pt>
                <c:pt idx="3673">
                  <c:v>88439.276683504155</c:v>
                </c:pt>
                <c:pt idx="3674">
                  <c:v>88472.059695822187</c:v>
                </c:pt>
                <c:pt idx="3675">
                  <c:v>88504.842708140219</c:v>
                </c:pt>
                <c:pt idx="3676">
                  <c:v>88537.625720458251</c:v>
                </c:pt>
                <c:pt idx="3677">
                  <c:v>88570.408732776283</c:v>
                </c:pt>
                <c:pt idx="3678">
                  <c:v>88603.191745094315</c:v>
                </c:pt>
                <c:pt idx="3679">
                  <c:v>88635.974757412347</c:v>
                </c:pt>
                <c:pt idx="3680">
                  <c:v>88668.757769730379</c:v>
                </c:pt>
                <c:pt idx="3681">
                  <c:v>88701.540782048411</c:v>
                </c:pt>
                <c:pt idx="3682">
                  <c:v>88734.323794366443</c:v>
                </c:pt>
                <c:pt idx="3683">
                  <c:v>88767.106806684475</c:v>
                </c:pt>
                <c:pt idx="3684">
                  <c:v>88799.889819002507</c:v>
                </c:pt>
                <c:pt idx="3685">
                  <c:v>88832.672831320539</c:v>
                </c:pt>
                <c:pt idx="3686">
                  <c:v>88865.455843638571</c:v>
                </c:pt>
                <c:pt idx="3687">
                  <c:v>88898.238855956602</c:v>
                </c:pt>
                <c:pt idx="3688">
                  <c:v>88931.021868274634</c:v>
                </c:pt>
                <c:pt idx="3689">
                  <c:v>88963.804880592666</c:v>
                </c:pt>
                <c:pt idx="3690">
                  <c:v>88996.587892910698</c:v>
                </c:pt>
                <c:pt idx="3691">
                  <c:v>89029.37090522873</c:v>
                </c:pt>
                <c:pt idx="3692">
                  <c:v>89062.153917546762</c:v>
                </c:pt>
                <c:pt idx="3693">
                  <c:v>89094.936929864794</c:v>
                </c:pt>
                <c:pt idx="3694">
                  <c:v>89127.719942182826</c:v>
                </c:pt>
                <c:pt idx="3695">
                  <c:v>89160.502954500858</c:v>
                </c:pt>
                <c:pt idx="3696">
                  <c:v>89193.28596681889</c:v>
                </c:pt>
                <c:pt idx="3697">
                  <c:v>89226.068979136922</c:v>
                </c:pt>
                <c:pt idx="3698">
                  <c:v>89258.851991454954</c:v>
                </c:pt>
                <c:pt idx="3699">
                  <c:v>89291.635003772986</c:v>
                </c:pt>
                <c:pt idx="3700">
                  <c:v>89324.418016091018</c:v>
                </c:pt>
                <c:pt idx="3701">
                  <c:v>89357.20102840905</c:v>
                </c:pt>
                <c:pt idx="3702">
                  <c:v>89389.984040727082</c:v>
                </c:pt>
                <c:pt idx="3703">
                  <c:v>89422.767053045114</c:v>
                </c:pt>
                <c:pt idx="3704">
                  <c:v>89455.550065363146</c:v>
                </c:pt>
                <c:pt idx="3705">
                  <c:v>89488.333077681178</c:v>
                </c:pt>
                <c:pt idx="3706">
                  <c:v>89521.11608999921</c:v>
                </c:pt>
                <c:pt idx="3707">
                  <c:v>89553.899102317242</c:v>
                </c:pt>
                <c:pt idx="3708">
                  <c:v>89586.682114635274</c:v>
                </c:pt>
                <c:pt idx="3709">
                  <c:v>89619.465126953306</c:v>
                </c:pt>
                <c:pt idx="3710">
                  <c:v>89652.248139271338</c:v>
                </c:pt>
                <c:pt idx="3711">
                  <c:v>89685.03115158937</c:v>
                </c:pt>
                <c:pt idx="3712">
                  <c:v>89717.814163907402</c:v>
                </c:pt>
                <c:pt idx="3713">
                  <c:v>89750.597176225434</c:v>
                </c:pt>
                <c:pt idx="3714">
                  <c:v>89783.380188543466</c:v>
                </c:pt>
                <c:pt idx="3715">
                  <c:v>89816.163200861498</c:v>
                </c:pt>
                <c:pt idx="3716">
                  <c:v>89848.94621317953</c:v>
                </c:pt>
                <c:pt idx="3717">
                  <c:v>89881.729225497562</c:v>
                </c:pt>
                <c:pt idx="3718">
                  <c:v>89914.512237815594</c:v>
                </c:pt>
                <c:pt idx="3719">
                  <c:v>89947.295250133626</c:v>
                </c:pt>
                <c:pt idx="3720">
                  <c:v>89980.078262451658</c:v>
                </c:pt>
                <c:pt idx="3721">
                  <c:v>90012.86127476969</c:v>
                </c:pt>
                <c:pt idx="3722">
                  <c:v>90045.644287087722</c:v>
                </c:pt>
                <c:pt idx="3723">
                  <c:v>90078.427299405754</c:v>
                </c:pt>
                <c:pt idx="3724">
                  <c:v>90111.210311723786</c:v>
                </c:pt>
                <c:pt idx="3725">
                  <c:v>90143.993324041818</c:v>
                </c:pt>
                <c:pt idx="3726">
                  <c:v>90176.77633635985</c:v>
                </c:pt>
                <c:pt idx="3727">
                  <c:v>90209.559348677882</c:v>
                </c:pt>
                <c:pt idx="3728">
                  <c:v>90242.342360995914</c:v>
                </c:pt>
                <c:pt idx="3729">
                  <c:v>90275.125373313946</c:v>
                </c:pt>
                <c:pt idx="3730">
                  <c:v>90307.908385631978</c:v>
                </c:pt>
                <c:pt idx="3731">
                  <c:v>90340.69139795001</c:v>
                </c:pt>
                <c:pt idx="3732">
                  <c:v>90373.474410268042</c:v>
                </c:pt>
                <c:pt idx="3733">
                  <c:v>90406.257422586074</c:v>
                </c:pt>
                <c:pt idx="3734">
                  <c:v>90439.040434904105</c:v>
                </c:pt>
                <c:pt idx="3735">
                  <c:v>90471.823447222137</c:v>
                </c:pt>
                <c:pt idx="3736">
                  <c:v>90504.606459540169</c:v>
                </c:pt>
                <c:pt idx="3737">
                  <c:v>90537.389471858201</c:v>
                </c:pt>
                <c:pt idx="3738">
                  <c:v>90570.172484176233</c:v>
                </c:pt>
                <c:pt idx="3739">
                  <c:v>90602.955496494265</c:v>
                </c:pt>
                <c:pt idx="3740">
                  <c:v>90635.738508812297</c:v>
                </c:pt>
                <c:pt idx="3741">
                  <c:v>90668.521521130329</c:v>
                </c:pt>
                <c:pt idx="3742">
                  <c:v>90701.304533448361</c:v>
                </c:pt>
                <c:pt idx="3743">
                  <c:v>90734.087545766393</c:v>
                </c:pt>
                <c:pt idx="3744">
                  <c:v>90766.870558084425</c:v>
                </c:pt>
                <c:pt idx="3745">
                  <c:v>90799.653570402457</c:v>
                </c:pt>
                <c:pt idx="3746">
                  <c:v>90832.436582720489</c:v>
                </c:pt>
                <c:pt idx="3747">
                  <c:v>90865.219595038521</c:v>
                </c:pt>
                <c:pt idx="3748">
                  <c:v>90898.002607356553</c:v>
                </c:pt>
                <c:pt idx="3749">
                  <c:v>90930.785619674585</c:v>
                </c:pt>
                <c:pt idx="3750">
                  <c:v>90963.568631992617</c:v>
                </c:pt>
                <c:pt idx="3751">
                  <c:v>90996.351644310649</c:v>
                </c:pt>
                <c:pt idx="3752">
                  <c:v>91029.134656628681</c:v>
                </c:pt>
                <c:pt idx="3753">
                  <c:v>91061.917668946713</c:v>
                </c:pt>
                <c:pt idx="3754">
                  <c:v>91094.700681264745</c:v>
                </c:pt>
                <c:pt idx="3755">
                  <c:v>91127.483693582777</c:v>
                </c:pt>
                <c:pt idx="3756">
                  <c:v>91160.266705900809</c:v>
                </c:pt>
                <c:pt idx="3757">
                  <c:v>91193.049718218841</c:v>
                </c:pt>
                <c:pt idx="3758">
                  <c:v>91225.832730536873</c:v>
                </c:pt>
                <c:pt idx="3759">
                  <c:v>91258.615742854905</c:v>
                </c:pt>
                <c:pt idx="3760">
                  <c:v>91291.398755172937</c:v>
                </c:pt>
                <c:pt idx="3761">
                  <c:v>91324.181767490969</c:v>
                </c:pt>
                <c:pt idx="3762">
                  <c:v>91356.964779809001</c:v>
                </c:pt>
                <c:pt idx="3763">
                  <c:v>91389.747792127033</c:v>
                </c:pt>
                <c:pt idx="3764">
                  <c:v>91422.530804445065</c:v>
                </c:pt>
                <c:pt idx="3765">
                  <c:v>91455.313816763097</c:v>
                </c:pt>
                <c:pt idx="3766">
                  <c:v>91488.096829081129</c:v>
                </c:pt>
                <c:pt idx="3767">
                  <c:v>91520.879841399161</c:v>
                </c:pt>
                <c:pt idx="3768">
                  <c:v>91553.662853717193</c:v>
                </c:pt>
                <c:pt idx="3769">
                  <c:v>91586.445866035225</c:v>
                </c:pt>
                <c:pt idx="3770">
                  <c:v>91619.228878353257</c:v>
                </c:pt>
                <c:pt idx="3771">
                  <c:v>91652.011890671289</c:v>
                </c:pt>
                <c:pt idx="3772">
                  <c:v>91684.794902989321</c:v>
                </c:pt>
                <c:pt idx="3773">
                  <c:v>91717.577915307353</c:v>
                </c:pt>
                <c:pt idx="3774">
                  <c:v>91750.360927625385</c:v>
                </c:pt>
                <c:pt idx="3775">
                  <c:v>91783.143939943417</c:v>
                </c:pt>
                <c:pt idx="3776">
                  <c:v>91815.926952261449</c:v>
                </c:pt>
                <c:pt idx="3777">
                  <c:v>91848.709964579481</c:v>
                </c:pt>
                <c:pt idx="3778">
                  <c:v>91881.492976897513</c:v>
                </c:pt>
                <c:pt idx="3779">
                  <c:v>91914.275989215545</c:v>
                </c:pt>
                <c:pt idx="3780">
                  <c:v>91947.059001533577</c:v>
                </c:pt>
                <c:pt idx="3781">
                  <c:v>91979.842013851608</c:v>
                </c:pt>
                <c:pt idx="3782">
                  <c:v>92012.62502616964</c:v>
                </c:pt>
                <c:pt idx="3783">
                  <c:v>92045.408038487672</c:v>
                </c:pt>
                <c:pt idx="3784">
                  <c:v>92078.191050805704</c:v>
                </c:pt>
                <c:pt idx="3785">
                  <c:v>92110.974063123736</c:v>
                </c:pt>
                <c:pt idx="3786">
                  <c:v>92143.757075441768</c:v>
                </c:pt>
                <c:pt idx="3787">
                  <c:v>92176.5400877598</c:v>
                </c:pt>
                <c:pt idx="3788">
                  <c:v>92209.323100077832</c:v>
                </c:pt>
                <c:pt idx="3789">
                  <c:v>92242.106112395864</c:v>
                </c:pt>
                <c:pt idx="3790">
                  <c:v>92274.889124713896</c:v>
                </c:pt>
                <c:pt idx="3791">
                  <c:v>92307.672137031928</c:v>
                </c:pt>
                <c:pt idx="3792">
                  <c:v>92340.45514934996</c:v>
                </c:pt>
                <c:pt idx="3793">
                  <c:v>92373.238161667992</c:v>
                </c:pt>
                <c:pt idx="3794">
                  <c:v>92406.021173986024</c:v>
                </c:pt>
                <c:pt idx="3795">
                  <c:v>92438.804186304056</c:v>
                </c:pt>
                <c:pt idx="3796">
                  <c:v>92471.587198622088</c:v>
                </c:pt>
                <c:pt idx="3797">
                  <c:v>92504.37021094012</c:v>
                </c:pt>
                <c:pt idx="3798">
                  <c:v>92537.153223258152</c:v>
                </c:pt>
                <c:pt idx="3799">
                  <c:v>92569.936235576184</c:v>
                </c:pt>
                <c:pt idx="3800">
                  <c:v>92602.719247894216</c:v>
                </c:pt>
                <c:pt idx="3801">
                  <c:v>92635.502260212248</c:v>
                </c:pt>
                <c:pt idx="3802">
                  <c:v>92668.28527253028</c:v>
                </c:pt>
                <c:pt idx="3803">
                  <c:v>92701.068284848312</c:v>
                </c:pt>
                <c:pt idx="3804">
                  <c:v>92733.851297166344</c:v>
                </c:pt>
                <c:pt idx="3805">
                  <c:v>92766.634309484376</c:v>
                </c:pt>
                <c:pt idx="3806">
                  <c:v>92799.417321802408</c:v>
                </c:pt>
                <c:pt idx="3807">
                  <c:v>92832.20033412044</c:v>
                </c:pt>
                <c:pt idx="3808">
                  <c:v>92864.983346438472</c:v>
                </c:pt>
                <c:pt idx="3809">
                  <c:v>92897.766358756504</c:v>
                </c:pt>
                <c:pt idx="3810">
                  <c:v>92930.549371074536</c:v>
                </c:pt>
                <c:pt idx="3811">
                  <c:v>92963.332383392568</c:v>
                </c:pt>
                <c:pt idx="3812">
                  <c:v>92996.1153957106</c:v>
                </c:pt>
                <c:pt idx="3813">
                  <c:v>93028.898408028632</c:v>
                </c:pt>
                <c:pt idx="3814">
                  <c:v>93061.681420346664</c:v>
                </c:pt>
                <c:pt idx="3815">
                  <c:v>93094.464432664696</c:v>
                </c:pt>
                <c:pt idx="3816">
                  <c:v>93127.247444982728</c:v>
                </c:pt>
                <c:pt idx="3817">
                  <c:v>93160.03045730076</c:v>
                </c:pt>
                <c:pt idx="3818">
                  <c:v>93192.813469618792</c:v>
                </c:pt>
                <c:pt idx="3819">
                  <c:v>93225.596481936824</c:v>
                </c:pt>
                <c:pt idx="3820">
                  <c:v>93258.379494254856</c:v>
                </c:pt>
                <c:pt idx="3821">
                  <c:v>93291.162506572888</c:v>
                </c:pt>
                <c:pt idx="3822">
                  <c:v>93323.94551889092</c:v>
                </c:pt>
                <c:pt idx="3823">
                  <c:v>93356.728531208952</c:v>
                </c:pt>
                <c:pt idx="3824">
                  <c:v>93389.511543526984</c:v>
                </c:pt>
                <c:pt idx="3825">
                  <c:v>93422.294555845016</c:v>
                </c:pt>
                <c:pt idx="3826">
                  <c:v>93455.077568163048</c:v>
                </c:pt>
                <c:pt idx="3827">
                  <c:v>93487.86058048108</c:v>
                </c:pt>
                <c:pt idx="3828">
                  <c:v>93520.643592799112</c:v>
                </c:pt>
                <c:pt idx="3829">
                  <c:v>93553.426605117143</c:v>
                </c:pt>
                <c:pt idx="3830">
                  <c:v>93586.209617435175</c:v>
                </c:pt>
                <c:pt idx="3831">
                  <c:v>93618.992629753207</c:v>
                </c:pt>
                <c:pt idx="3832">
                  <c:v>93651.775642071239</c:v>
                </c:pt>
                <c:pt idx="3833">
                  <c:v>93684.558654389271</c:v>
                </c:pt>
                <c:pt idx="3834">
                  <c:v>93717.341666707303</c:v>
                </c:pt>
                <c:pt idx="3835">
                  <c:v>93750.124679025335</c:v>
                </c:pt>
                <c:pt idx="3836">
                  <c:v>93782.907691343367</c:v>
                </c:pt>
                <c:pt idx="3837">
                  <c:v>93815.690703661399</c:v>
                </c:pt>
                <c:pt idx="3838">
                  <c:v>93848.473715979431</c:v>
                </c:pt>
                <c:pt idx="3839">
                  <c:v>93881.256728297463</c:v>
                </c:pt>
                <c:pt idx="3840">
                  <c:v>93914.039740615495</c:v>
                </c:pt>
                <c:pt idx="3841">
                  <c:v>93946.822752933527</c:v>
                </c:pt>
                <c:pt idx="3842">
                  <c:v>93979.605765251559</c:v>
                </c:pt>
                <c:pt idx="3843">
                  <c:v>94012.388777569591</c:v>
                </c:pt>
                <c:pt idx="3844">
                  <c:v>94045.171789887623</c:v>
                </c:pt>
                <c:pt idx="3845">
                  <c:v>94077.954802205655</c:v>
                </c:pt>
                <c:pt idx="3846">
                  <c:v>94110.737814523687</c:v>
                </c:pt>
                <c:pt idx="3847">
                  <c:v>94143.520826841719</c:v>
                </c:pt>
                <c:pt idx="3848">
                  <c:v>94176.303839159751</c:v>
                </c:pt>
                <c:pt idx="3849">
                  <c:v>94209.086851477783</c:v>
                </c:pt>
                <c:pt idx="3850">
                  <c:v>94241.869863795815</c:v>
                </c:pt>
                <c:pt idx="3851">
                  <c:v>94274.652876113847</c:v>
                </c:pt>
                <c:pt idx="3852">
                  <c:v>94307.435888431879</c:v>
                </c:pt>
                <c:pt idx="3853">
                  <c:v>94340.218900749911</c:v>
                </c:pt>
                <c:pt idx="3854">
                  <c:v>94373.001913067943</c:v>
                </c:pt>
                <c:pt idx="3855">
                  <c:v>94405.784925385975</c:v>
                </c:pt>
                <c:pt idx="3856">
                  <c:v>94438.567937704007</c:v>
                </c:pt>
                <c:pt idx="3857">
                  <c:v>94471.350950022039</c:v>
                </c:pt>
                <c:pt idx="3858">
                  <c:v>94504.133962340071</c:v>
                </c:pt>
                <c:pt idx="3859">
                  <c:v>94536.916974658103</c:v>
                </c:pt>
                <c:pt idx="3860">
                  <c:v>94569.699986976135</c:v>
                </c:pt>
                <c:pt idx="3861">
                  <c:v>94602.482999294167</c:v>
                </c:pt>
                <c:pt idx="3862">
                  <c:v>94635.266011612199</c:v>
                </c:pt>
                <c:pt idx="3863">
                  <c:v>94668.049023930231</c:v>
                </c:pt>
                <c:pt idx="3864">
                  <c:v>94700.832036248263</c:v>
                </c:pt>
                <c:pt idx="3865">
                  <c:v>94733.615048566295</c:v>
                </c:pt>
                <c:pt idx="3866">
                  <c:v>94766.398060884327</c:v>
                </c:pt>
                <c:pt idx="3867">
                  <c:v>94799.181073202359</c:v>
                </c:pt>
                <c:pt idx="3868">
                  <c:v>94831.964085520391</c:v>
                </c:pt>
                <c:pt idx="3869">
                  <c:v>94864.747097838423</c:v>
                </c:pt>
                <c:pt idx="3870">
                  <c:v>94897.530110156455</c:v>
                </c:pt>
                <c:pt idx="3871">
                  <c:v>94930.313122474487</c:v>
                </c:pt>
                <c:pt idx="3872">
                  <c:v>94963.096134792519</c:v>
                </c:pt>
                <c:pt idx="3873">
                  <c:v>94995.879147110551</c:v>
                </c:pt>
                <c:pt idx="3874">
                  <c:v>95028.662159428583</c:v>
                </c:pt>
                <c:pt idx="3875">
                  <c:v>95061.445171746615</c:v>
                </c:pt>
                <c:pt idx="3876">
                  <c:v>95094.228184064646</c:v>
                </c:pt>
                <c:pt idx="3877">
                  <c:v>95127.011196382678</c:v>
                </c:pt>
                <c:pt idx="3878">
                  <c:v>95159.79420870071</c:v>
                </c:pt>
                <c:pt idx="3879">
                  <c:v>95192.577221018742</c:v>
                </c:pt>
                <c:pt idx="3880">
                  <c:v>95225.360233336774</c:v>
                </c:pt>
                <c:pt idx="3881">
                  <c:v>95258.143245654806</c:v>
                </c:pt>
                <c:pt idx="3882">
                  <c:v>95290.926257972838</c:v>
                </c:pt>
                <c:pt idx="3883">
                  <c:v>95323.70927029087</c:v>
                </c:pt>
                <c:pt idx="3884">
                  <c:v>95356.492282608902</c:v>
                </c:pt>
                <c:pt idx="3885">
                  <c:v>95389.275294926934</c:v>
                </c:pt>
                <c:pt idx="3886">
                  <c:v>95422.058307244966</c:v>
                </c:pt>
                <c:pt idx="3887">
                  <c:v>95454.841319562998</c:v>
                </c:pt>
                <c:pt idx="3888">
                  <c:v>95487.62433188103</c:v>
                </c:pt>
                <c:pt idx="3889">
                  <c:v>95520.407344199062</c:v>
                </c:pt>
                <c:pt idx="3890">
                  <c:v>95553.190356517094</c:v>
                </c:pt>
                <c:pt idx="3891">
                  <c:v>95585.973368835126</c:v>
                </c:pt>
                <c:pt idx="3892">
                  <c:v>95618.756381153158</c:v>
                </c:pt>
                <c:pt idx="3893">
                  <c:v>95651.53939347119</c:v>
                </c:pt>
                <c:pt idx="3894">
                  <c:v>95684.322405789222</c:v>
                </c:pt>
                <c:pt idx="3895">
                  <c:v>95717.105418107254</c:v>
                </c:pt>
                <c:pt idx="3896">
                  <c:v>95749.888430425286</c:v>
                </c:pt>
                <c:pt idx="3897">
                  <c:v>95782.671442743318</c:v>
                </c:pt>
                <c:pt idx="3898">
                  <c:v>95815.45445506135</c:v>
                </c:pt>
                <c:pt idx="3899">
                  <c:v>95848.237467379382</c:v>
                </c:pt>
                <c:pt idx="3900">
                  <c:v>95881.020479697414</c:v>
                </c:pt>
                <c:pt idx="3901">
                  <c:v>95913.803492015446</c:v>
                </c:pt>
                <c:pt idx="3902">
                  <c:v>95946.586504333478</c:v>
                </c:pt>
                <c:pt idx="3903">
                  <c:v>95979.36951665151</c:v>
                </c:pt>
                <c:pt idx="3904">
                  <c:v>96012.152528969542</c:v>
                </c:pt>
                <c:pt idx="3905">
                  <c:v>96044.935541287574</c:v>
                </c:pt>
                <c:pt idx="3906">
                  <c:v>96077.718553605606</c:v>
                </c:pt>
                <c:pt idx="3907">
                  <c:v>96110.501565923638</c:v>
                </c:pt>
                <c:pt idx="3908">
                  <c:v>96143.28457824167</c:v>
                </c:pt>
                <c:pt idx="3909">
                  <c:v>96176.067590559702</c:v>
                </c:pt>
                <c:pt idx="3910">
                  <c:v>96208.850602877734</c:v>
                </c:pt>
                <c:pt idx="3911">
                  <c:v>96241.633615195766</c:v>
                </c:pt>
                <c:pt idx="3912">
                  <c:v>96274.416627513798</c:v>
                </c:pt>
                <c:pt idx="3913">
                  <c:v>96307.19963983183</c:v>
                </c:pt>
                <c:pt idx="3914">
                  <c:v>96339.982652149862</c:v>
                </c:pt>
                <c:pt idx="3915">
                  <c:v>96372.765664467894</c:v>
                </c:pt>
                <c:pt idx="3916">
                  <c:v>96405.548676785926</c:v>
                </c:pt>
                <c:pt idx="3917">
                  <c:v>96438.331689103958</c:v>
                </c:pt>
                <c:pt idx="3918">
                  <c:v>96471.11470142199</c:v>
                </c:pt>
                <c:pt idx="3919">
                  <c:v>96503.897713740022</c:v>
                </c:pt>
                <c:pt idx="3920">
                  <c:v>96536.680726058054</c:v>
                </c:pt>
                <c:pt idx="3921">
                  <c:v>96569.463738376086</c:v>
                </c:pt>
                <c:pt idx="3922">
                  <c:v>96602.246750694118</c:v>
                </c:pt>
                <c:pt idx="3923">
                  <c:v>96635.029763012149</c:v>
                </c:pt>
                <c:pt idx="3924">
                  <c:v>96667.812775330181</c:v>
                </c:pt>
                <c:pt idx="3925">
                  <c:v>96700.595787648213</c:v>
                </c:pt>
                <c:pt idx="3926">
                  <c:v>96733.378799966245</c:v>
                </c:pt>
                <c:pt idx="3927">
                  <c:v>96766.161812284277</c:v>
                </c:pt>
                <c:pt idx="3928">
                  <c:v>96798.944824602309</c:v>
                </c:pt>
                <c:pt idx="3929">
                  <c:v>96831.727836920341</c:v>
                </c:pt>
                <c:pt idx="3930">
                  <c:v>96864.510849238373</c:v>
                </c:pt>
                <c:pt idx="3931">
                  <c:v>96897.293861556405</c:v>
                </c:pt>
                <c:pt idx="3932">
                  <c:v>96930.076873874437</c:v>
                </c:pt>
                <c:pt idx="3933">
                  <c:v>96962.859886192469</c:v>
                </c:pt>
                <c:pt idx="3934">
                  <c:v>96995.642898510501</c:v>
                </c:pt>
                <c:pt idx="3935">
                  <c:v>97028.425910828533</c:v>
                </c:pt>
                <c:pt idx="3936">
                  <c:v>97061.208923146565</c:v>
                </c:pt>
                <c:pt idx="3937">
                  <c:v>97093.991935464597</c:v>
                </c:pt>
                <c:pt idx="3938">
                  <c:v>97126.774947782629</c:v>
                </c:pt>
                <c:pt idx="3939">
                  <c:v>97159.557960100661</c:v>
                </c:pt>
                <c:pt idx="3940">
                  <c:v>97192.340972418693</c:v>
                </c:pt>
                <c:pt idx="3941">
                  <c:v>97225.123984736725</c:v>
                </c:pt>
                <c:pt idx="3942">
                  <c:v>97257.906997054757</c:v>
                </c:pt>
                <c:pt idx="3943">
                  <c:v>97290.690009372789</c:v>
                </c:pt>
                <c:pt idx="3944">
                  <c:v>97323.473021690821</c:v>
                </c:pt>
                <c:pt idx="3945">
                  <c:v>97356.256034008853</c:v>
                </c:pt>
                <c:pt idx="3946">
                  <c:v>97389.039046326885</c:v>
                </c:pt>
                <c:pt idx="3947">
                  <c:v>97421.822058644917</c:v>
                </c:pt>
                <c:pt idx="3948">
                  <c:v>97454.605070962949</c:v>
                </c:pt>
                <c:pt idx="3949">
                  <c:v>97487.388083280981</c:v>
                </c:pt>
                <c:pt idx="3950">
                  <c:v>97520.171095599013</c:v>
                </c:pt>
                <c:pt idx="3951">
                  <c:v>97552.954107917045</c:v>
                </c:pt>
                <c:pt idx="3952">
                  <c:v>97585.737120235077</c:v>
                </c:pt>
                <c:pt idx="3953">
                  <c:v>97618.520132553109</c:v>
                </c:pt>
                <c:pt idx="3954">
                  <c:v>97651.303144871141</c:v>
                </c:pt>
                <c:pt idx="3955">
                  <c:v>97684.086157189173</c:v>
                </c:pt>
                <c:pt idx="3956">
                  <c:v>97716.869169507205</c:v>
                </c:pt>
                <c:pt idx="3957">
                  <c:v>97749.652181825237</c:v>
                </c:pt>
                <c:pt idx="3958">
                  <c:v>97782.435194143269</c:v>
                </c:pt>
                <c:pt idx="3959">
                  <c:v>97815.218206461301</c:v>
                </c:pt>
                <c:pt idx="3960">
                  <c:v>97848.001218779333</c:v>
                </c:pt>
                <c:pt idx="3961">
                  <c:v>97880.784231097365</c:v>
                </c:pt>
                <c:pt idx="3962">
                  <c:v>97913.567243415397</c:v>
                </c:pt>
                <c:pt idx="3963">
                  <c:v>97946.350255733429</c:v>
                </c:pt>
                <c:pt idx="3964">
                  <c:v>97979.133268051461</c:v>
                </c:pt>
                <c:pt idx="3965">
                  <c:v>98011.916280369493</c:v>
                </c:pt>
                <c:pt idx="3966">
                  <c:v>98044.699292687525</c:v>
                </c:pt>
                <c:pt idx="3967">
                  <c:v>98077.482305005557</c:v>
                </c:pt>
                <c:pt idx="3968">
                  <c:v>98110.265317323589</c:v>
                </c:pt>
                <c:pt idx="3969">
                  <c:v>98143.048329641621</c:v>
                </c:pt>
                <c:pt idx="3970">
                  <c:v>98175.831341959652</c:v>
                </c:pt>
                <c:pt idx="3971">
                  <c:v>98208.614354277684</c:v>
                </c:pt>
                <c:pt idx="3972">
                  <c:v>98241.397366595716</c:v>
                </c:pt>
                <c:pt idx="3973">
                  <c:v>98274.180378913748</c:v>
                </c:pt>
                <c:pt idx="3974">
                  <c:v>98306.96339123178</c:v>
                </c:pt>
                <c:pt idx="3975">
                  <c:v>98339.746403549812</c:v>
                </c:pt>
                <c:pt idx="3976">
                  <c:v>98372.529415867844</c:v>
                </c:pt>
                <c:pt idx="3977">
                  <c:v>98405.312428185876</c:v>
                </c:pt>
                <c:pt idx="3978">
                  <c:v>98438.095440503908</c:v>
                </c:pt>
                <c:pt idx="3979">
                  <c:v>98470.87845282194</c:v>
                </c:pt>
                <c:pt idx="3980">
                  <c:v>98503.661465139972</c:v>
                </c:pt>
                <c:pt idx="3981">
                  <c:v>98536.444477458004</c:v>
                </c:pt>
                <c:pt idx="3982">
                  <c:v>98569.227489776036</c:v>
                </c:pt>
                <c:pt idx="3983">
                  <c:v>98602.010502094068</c:v>
                </c:pt>
                <c:pt idx="3984">
                  <c:v>98634.7935144121</c:v>
                </c:pt>
                <c:pt idx="3985">
                  <c:v>98667.576526730132</c:v>
                </c:pt>
                <c:pt idx="3986">
                  <c:v>98700.359539048164</c:v>
                </c:pt>
                <c:pt idx="3987">
                  <c:v>98733.142551366196</c:v>
                </c:pt>
                <c:pt idx="3988">
                  <c:v>98765.925563684228</c:v>
                </c:pt>
                <c:pt idx="3989">
                  <c:v>98798.70857600226</c:v>
                </c:pt>
                <c:pt idx="3990">
                  <c:v>98831.491588320292</c:v>
                </c:pt>
                <c:pt idx="3991">
                  <c:v>98864.274600638324</c:v>
                </c:pt>
                <c:pt idx="3992">
                  <c:v>98897.057612956356</c:v>
                </c:pt>
                <c:pt idx="3993">
                  <c:v>98929.840625274388</c:v>
                </c:pt>
                <c:pt idx="3994">
                  <c:v>98962.62363759242</c:v>
                </c:pt>
                <c:pt idx="3995">
                  <c:v>98995.406649910452</c:v>
                </c:pt>
                <c:pt idx="3996">
                  <c:v>99028.189662228484</c:v>
                </c:pt>
                <c:pt idx="3997">
                  <c:v>99060.972674546516</c:v>
                </c:pt>
                <c:pt idx="3998">
                  <c:v>99093.755686864548</c:v>
                </c:pt>
                <c:pt idx="3999">
                  <c:v>99126.53869918258</c:v>
                </c:pt>
                <c:pt idx="4000">
                  <c:v>99159.321711500612</c:v>
                </c:pt>
                <c:pt idx="4001">
                  <c:v>99192.104723818644</c:v>
                </c:pt>
                <c:pt idx="4002">
                  <c:v>99224.887736136676</c:v>
                </c:pt>
                <c:pt idx="4003">
                  <c:v>99257.670748454708</c:v>
                </c:pt>
                <c:pt idx="4004">
                  <c:v>99290.45376077274</c:v>
                </c:pt>
                <c:pt idx="4005">
                  <c:v>99323.236773090772</c:v>
                </c:pt>
                <c:pt idx="4006">
                  <c:v>99356.019785408804</c:v>
                </c:pt>
                <c:pt idx="4007">
                  <c:v>99388.802797726836</c:v>
                </c:pt>
                <c:pt idx="4008">
                  <c:v>99421.585810044868</c:v>
                </c:pt>
                <c:pt idx="4009">
                  <c:v>99454.3688223629</c:v>
                </c:pt>
                <c:pt idx="4010">
                  <c:v>99487.151834680932</c:v>
                </c:pt>
                <c:pt idx="4011">
                  <c:v>99519.934846998964</c:v>
                </c:pt>
                <c:pt idx="4012">
                  <c:v>99552.717859316996</c:v>
                </c:pt>
                <c:pt idx="4013">
                  <c:v>99585.500871635028</c:v>
                </c:pt>
                <c:pt idx="4014">
                  <c:v>99618.28388395306</c:v>
                </c:pt>
                <c:pt idx="4015">
                  <c:v>99651.066896271092</c:v>
                </c:pt>
                <c:pt idx="4016">
                  <c:v>99683.849908589124</c:v>
                </c:pt>
                <c:pt idx="4017">
                  <c:v>99716.632920907155</c:v>
                </c:pt>
                <c:pt idx="4018">
                  <c:v>99749.415933225187</c:v>
                </c:pt>
                <c:pt idx="4019">
                  <c:v>99782.198945543219</c:v>
                </c:pt>
                <c:pt idx="4020">
                  <c:v>99814.981957861251</c:v>
                </c:pt>
                <c:pt idx="4021">
                  <c:v>99847.764970179283</c:v>
                </c:pt>
                <c:pt idx="4022">
                  <c:v>99880.547982497315</c:v>
                </c:pt>
                <c:pt idx="4023">
                  <c:v>99913.330994815347</c:v>
                </c:pt>
                <c:pt idx="4024">
                  <c:v>99946.114007133379</c:v>
                </c:pt>
                <c:pt idx="4025">
                  <c:v>99978.897019451411</c:v>
                </c:pt>
                <c:pt idx="4026">
                  <c:v>100011.68003176944</c:v>
                </c:pt>
                <c:pt idx="4027">
                  <c:v>100044.46304408748</c:v>
                </c:pt>
                <c:pt idx="4028">
                  <c:v>100077.24605640551</c:v>
                </c:pt>
                <c:pt idx="4029">
                  <c:v>100110.02906872354</c:v>
                </c:pt>
                <c:pt idx="4030">
                  <c:v>100142.81208104157</c:v>
                </c:pt>
                <c:pt idx="4031">
                  <c:v>100175.5950933596</c:v>
                </c:pt>
                <c:pt idx="4032">
                  <c:v>100208.37810567764</c:v>
                </c:pt>
                <c:pt idx="4033">
                  <c:v>100241.16111799567</c:v>
                </c:pt>
                <c:pt idx="4034">
                  <c:v>100273.9441303137</c:v>
                </c:pt>
                <c:pt idx="4035">
                  <c:v>100306.72714263173</c:v>
                </c:pt>
                <c:pt idx="4036">
                  <c:v>100339.51015494976</c:v>
                </c:pt>
                <c:pt idx="4037">
                  <c:v>100372.2931672678</c:v>
                </c:pt>
                <c:pt idx="4038">
                  <c:v>100405.07617958583</c:v>
                </c:pt>
                <c:pt idx="4039">
                  <c:v>100437.85919190386</c:v>
                </c:pt>
                <c:pt idx="4040">
                  <c:v>100470.64220422189</c:v>
                </c:pt>
                <c:pt idx="4041">
                  <c:v>100503.42521653992</c:v>
                </c:pt>
                <c:pt idx="4042">
                  <c:v>100536.20822885795</c:v>
                </c:pt>
                <c:pt idx="4043">
                  <c:v>100568.99124117599</c:v>
                </c:pt>
                <c:pt idx="4044">
                  <c:v>100601.77425349402</c:v>
                </c:pt>
                <c:pt idx="4045">
                  <c:v>100634.55726581205</c:v>
                </c:pt>
                <c:pt idx="4046">
                  <c:v>100667.34027813008</c:v>
                </c:pt>
                <c:pt idx="4047">
                  <c:v>100700.12329044811</c:v>
                </c:pt>
                <c:pt idx="4048">
                  <c:v>100732.90630276615</c:v>
                </c:pt>
                <c:pt idx="4049">
                  <c:v>100765.68931508418</c:v>
                </c:pt>
                <c:pt idx="4050">
                  <c:v>100798.47232740221</c:v>
                </c:pt>
                <c:pt idx="4051">
                  <c:v>100831.25533972024</c:v>
                </c:pt>
                <c:pt idx="4052">
                  <c:v>100864.03835203827</c:v>
                </c:pt>
                <c:pt idx="4053">
                  <c:v>100896.82136435631</c:v>
                </c:pt>
                <c:pt idx="4054">
                  <c:v>100929.60437667434</c:v>
                </c:pt>
                <c:pt idx="4055">
                  <c:v>100962.38738899237</c:v>
                </c:pt>
                <c:pt idx="4056">
                  <c:v>100995.1704013104</c:v>
                </c:pt>
                <c:pt idx="4057">
                  <c:v>101027.95341362843</c:v>
                </c:pt>
                <c:pt idx="4058">
                  <c:v>101060.73642594647</c:v>
                </c:pt>
                <c:pt idx="4059">
                  <c:v>101093.5194382645</c:v>
                </c:pt>
                <c:pt idx="4060">
                  <c:v>101126.30245058253</c:v>
                </c:pt>
                <c:pt idx="4061">
                  <c:v>101159.08546290056</c:v>
                </c:pt>
                <c:pt idx="4062">
                  <c:v>101191.86847521859</c:v>
                </c:pt>
                <c:pt idx="4063">
                  <c:v>101224.65148753663</c:v>
                </c:pt>
                <c:pt idx="4064">
                  <c:v>101257.43449985466</c:v>
                </c:pt>
                <c:pt idx="4065">
                  <c:v>101290.21751217269</c:v>
                </c:pt>
                <c:pt idx="4066">
                  <c:v>101323.00052449072</c:v>
                </c:pt>
                <c:pt idx="4067">
                  <c:v>101355.78353680875</c:v>
                </c:pt>
                <c:pt idx="4068">
                  <c:v>101388.56654912679</c:v>
                </c:pt>
                <c:pt idx="4069">
                  <c:v>101421.34956144482</c:v>
                </c:pt>
                <c:pt idx="4070">
                  <c:v>101454.13257376285</c:v>
                </c:pt>
                <c:pt idx="4071">
                  <c:v>101486.91558608088</c:v>
                </c:pt>
                <c:pt idx="4072">
                  <c:v>101519.69859839891</c:v>
                </c:pt>
                <c:pt idx="4073">
                  <c:v>101552.48161071695</c:v>
                </c:pt>
                <c:pt idx="4074">
                  <c:v>101585.26462303498</c:v>
                </c:pt>
                <c:pt idx="4075">
                  <c:v>101618.04763535301</c:v>
                </c:pt>
                <c:pt idx="4076">
                  <c:v>101650.83064767104</c:v>
                </c:pt>
                <c:pt idx="4077">
                  <c:v>101683.61365998907</c:v>
                </c:pt>
                <c:pt idx="4078">
                  <c:v>101716.39667230711</c:v>
                </c:pt>
                <c:pt idx="4079">
                  <c:v>101749.17968462514</c:v>
                </c:pt>
                <c:pt idx="4080">
                  <c:v>101781.96269694317</c:v>
                </c:pt>
                <c:pt idx="4081">
                  <c:v>101814.7457092612</c:v>
                </c:pt>
                <c:pt idx="4082">
                  <c:v>101847.52872157923</c:v>
                </c:pt>
                <c:pt idx="4083">
                  <c:v>101880.31173389727</c:v>
                </c:pt>
                <c:pt idx="4084">
                  <c:v>101913.0947462153</c:v>
                </c:pt>
                <c:pt idx="4085">
                  <c:v>101945.87775853333</c:v>
                </c:pt>
                <c:pt idx="4086">
                  <c:v>101978.66077085136</c:v>
                </c:pt>
                <c:pt idx="4087">
                  <c:v>102011.44378316939</c:v>
                </c:pt>
                <c:pt idx="4088">
                  <c:v>102044.22679548743</c:v>
                </c:pt>
                <c:pt idx="4089">
                  <c:v>102077.00980780546</c:v>
                </c:pt>
                <c:pt idx="4090">
                  <c:v>102109.79282012349</c:v>
                </c:pt>
                <c:pt idx="4091">
                  <c:v>102142.57583244152</c:v>
                </c:pt>
                <c:pt idx="4092">
                  <c:v>102175.35884475955</c:v>
                </c:pt>
                <c:pt idx="4093">
                  <c:v>102208.14185707759</c:v>
                </c:pt>
                <c:pt idx="4094">
                  <c:v>102240.92486939562</c:v>
                </c:pt>
                <c:pt idx="4095">
                  <c:v>102273.70788171365</c:v>
                </c:pt>
                <c:pt idx="4096">
                  <c:v>102306.49089403168</c:v>
                </c:pt>
                <c:pt idx="4097">
                  <c:v>102339.27390634971</c:v>
                </c:pt>
                <c:pt idx="4098">
                  <c:v>102372.05691866775</c:v>
                </c:pt>
                <c:pt idx="4099">
                  <c:v>102404.83993098578</c:v>
                </c:pt>
                <c:pt idx="4100">
                  <c:v>102437.62294330381</c:v>
                </c:pt>
                <c:pt idx="4101">
                  <c:v>102470.40595562184</c:v>
                </c:pt>
                <c:pt idx="4102">
                  <c:v>102503.18896793987</c:v>
                </c:pt>
                <c:pt idx="4103">
                  <c:v>102535.97198025791</c:v>
                </c:pt>
                <c:pt idx="4104">
                  <c:v>102568.75499257594</c:v>
                </c:pt>
                <c:pt idx="4105">
                  <c:v>102601.53800489397</c:v>
                </c:pt>
                <c:pt idx="4106">
                  <c:v>102634.321017212</c:v>
                </c:pt>
                <c:pt idx="4107">
                  <c:v>102667.10402953003</c:v>
                </c:pt>
                <c:pt idx="4108">
                  <c:v>102699.88704184807</c:v>
                </c:pt>
                <c:pt idx="4109">
                  <c:v>102732.6700541661</c:v>
                </c:pt>
                <c:pt idx="4110">
                  <c:v>102765.45306648413</c:v>
                </c:pt>
                <c:pt idx="4111">
                  <c:v>102798.23607880216</c:v>
                </c:pt>
                <c:pt idx="4112">
                  <c:v>102831.01909112019</c:v>
                </c:pt>
                <c:pt idx="4113">
                  <c:v>102863.80210343823</c:v>
                </c:pt>
                <c:pt idx="4114">
                  <c:v>102896.58511575626</c:v>
                </c:pt>
                <c:pt idx="4115">
                  <c:v>102929.36812807429</c:v>
                </c:pt>
                <c:pt idx="4116">
                  <c:v>102962.15114039232</c:v>
                </c:pt>
                <c:pt idx="4117">
                  <c:v>102994.93415271035</c:v>
                </c:pt>
                <c:pt idx="4118">
                  <c:v>103027.71716502839</c:v>
                </c:pt>
                <c:pt idx="4119">
                  <c:v>103060.50017734642</c:v>
                </c:pt>
                <c:pt idx="4120">
                  <c:v>103093.28318966445</c:v>
                </c:pt>
                <c:pt idx="4121">
                  <c:v>103126.06620198248</c:v>
                </c:pt>
                <c:pt idx="4122">
                  <c:v>103158.84921430051</c:v>
                </c:pt>
                <c:pt idx="4123">
                  <c:v>103191.63222661855</c:v>
                </c:pt>
                <c:pt idx="4124">
                  <c:v>103224.41523893658</c:v>
                </c:pt>
                <c:pt idx="4125">
                  <c:v>103257.19825125461</c:v>
                </c:pt>
                <c:pt idx="4126">
                  <c:v>103289.98126357264</c:v>
                </c:pt>
                <c:pt idx="4127">
                  <c:v>103322.76427589067</c:v>
                </c:pt>
                <c:pt idx="4128">
                  <c:v>103355.54728820871</c:v>
                </c:pt>
                <c:pt idx="4129">
                  <c:v>103388.33030052674</c:v>
                </c:pt>
                <c:pt idx="4130">
                  <c:v>103421.11331284477</c:v>
                </c:pt>
                <c:pt idx="4131">
                  <c:v>103453.8963251628</c:v>
                </c:pt>
                <c:pt idx="4132">
                  <c:v>103486.67933748083</c:v>
                </c:pt>
                <c:pt idx="4133">
                  <c:v>103519.46234979887</c:v>
                </c:pt>
                <c:pt idx="4134">
                  <c:v>103552.2453621169</c:v>
                </c:pt>
                <c:pt idx="4135">
                  <c:v>103585.02837443493</c:v>
                </c:pt>
                <c:pt idx="4136">
                  <c:v>103617.81138675296</c:v>
                </c:pt>
                <c:pt idx="4137">
                  <c:v>103650.59439907099</c:v>
                </c:pt>
                <c:pt idx="4138">
                  <c:v>103683.37741138902</c:v>
                </c:pt>
                <c:pt idx="4139">
                  <c:v>103716.16042370706</c:v>
                </c:pt>
                <c:pt idx="4140">
                  <c:v>103748.94343602509</c:v>
                </c:pt>
                <c:pt idx="4141">
                  <c:v>103781.72644834312</c:v>
                </c:pt>
                <c:pt idx="4142">
                  <c:v>103814.50946066115</c:v>
                </c:pt>
                <c:pt idx="4143">
                  <c:v>103847.29247297918</c:v>
                </c:pt>
                <c:pt idx="4144">
                  <c:v>103880.07548529722</c:v>
                </c:pt>
                <c:pt idx="4145">
                  <c:v>103912.85849761525</c:v>
                </c:pt>
                <c:pt idx="4146">
                  <c:v>103945.64150993328</c:v>
                </c:pt>
                <c:pt idx="4147">
                  <c:v>103978.42452225131</c:v>
                </c:pt>
                <c:pt idx="4148">
                  <c:v>104011.20753456934</c:v>
                </c:pt>
                <c:pt idx="4149">
                  <c:v>104043.99054688738</c:v>
                </c:pt>
                <c:pt idx="4150">
                  <c:v>104076.77355920541</c:v>
                </c:pt>
                <c:pt idx="4151">
                  <c:v>104109.55657152344</c:v>
                </c:pt>
                <c:pt idx="4152">
                  <c:v>104142.33958384147</c:v>
                </c:pt>
                <c:pt idx="4153">
                  <c:v>104175.1225961595</c:v>
                </c:pt>
                <c:pt idx="4154">
                  <c:v>104207.90560847754</c:v>
                </c:pt>
                <c:pt idx="4155">
                  <c:v>104240.68862079557</c:v>
                </c:pt>
                <c:pt idx="4156">
                  <c:v>104273.4716331136</c:v>
                </c:pt>
                <c:pt idx="4157">
                  <c:v>104306.25464543163</c:v>
                </c:pt>
                <c:pt idx="4158">
                  <c:v>104339.03765774966</c:v>
                </c:pt>
                <c:pt idx="4159">
                  <c:v>104371.8206700677</c:v>
                </c:pt>
                <c:pt idx="4160">
                  <c:v>104404.60368238573</c:v>
                </c:pt>
                <c:pt idx="4161">
                  <c:v>104437.38669470376</c:v>
                </c:pt>
                <c:pt idx="4162">
                  <c:v>104470.16970702179</c:v>
                </c:pt>
                <c:pt idx="4163">
                  <c:v>104502.95271933982</c:v>
                </c:pt>
                <c:pt idx="4164">
                  <c:v>104535.73573165786</c:v>
                </c:pt>
                <c:pt idx="4165">
                  <c:v>104568.51874397589</c:v>
                </c:pt>
                <c:pt idx="4166">
                  <c:v>104601.30175629392</c:v>
                </c:pt>
                <c:pt idx="4167">
                  <c:v>104634.08476861195</c:v>
                </c:pt>
                <c:pt idx="4168">
                  <c:v>104666.86778092998</c:v>
                </c:pt>
                <c:pt idx="4169">
                  <c:v>104699.65079324802</c:v>
                </c:pt>
                <c:pt idx="4170">
                  <c:v>104732.43380556605</c:v>
                </c:pt>
                <c:pt idx="4171">
                  <c:v>104765.21681788408</c:v>
                </c:pt>
                <c:pt idx="4172">
                  <c:v>104797.99983020211</c:v>
                </c:pt>
                <c:pt idx="4173">
                  <c:v>104830.78284252014</c:v>
                </c:pt>
                <c:pt idx="4174">
                  <c:v>104863.56585483818</c:v>
                </c:pt>
                <c:pt idx="4175">
                  <c:v>104896.34886715621</c:v>
                </c:pt>
                <c:pt idx="4176">
                  <c:v>104929.13187947424</c:v>
                </c:pt>
                <c:pt idx="4177">
                  <c:v>104961.91489179227</c:v>
                </c:pt>
                <c:pt idx="4178">
                  <c:v>104994.6979041103</c:v>
                </c:pt>
                <c:pt idx="4179">
                  <c:v>105027.48091642834</c:v>
                </c:pt>
                <c:pt idx="4180">
                  <c:v>105060.26392874637</c:v>
                </c:pt>
                <c:pt idx="4181">
                  <c:v>105093.0469410644</c:v>
                </c:pt>
                <c:pt idx="4182">
                  <c:v>105125.82995338243</c:v>
                </c:pt>
                <c:pt idx="4183">
                  <c:v>105158.61296570046</c:v>
                </c:pt>
                <c:pt idx="4184">
                  <c:v>105191.3959780185</c:v>
                </c:pt>
                <c:pt idx="4185">
                  <c:v>105224.17899033653</c:v>
                </c:pt>
                <c:pt idx="4186">
                  <c:v>105256.96200265456</c:v>
                </c:pt>
                <c:pt idx="4187">
                  <c:v>105289.74501497259</c:v>
                </c:pt>
                <c:pt idx="4188">
                  <c:v>105322.52802729062</c:v>
                </c:pt>
                <c:pt idx="4189">
                  <c:v>105355.31103960866</c:v>
                </c:pt>
                <c:pt idx="4190">
                  <c:v>105388.09405192669</c:v>
                </c:pt>
                <c:pt idx="4191">
                  <c:v>105420.87706424472</c:v>
                </c:pt>
                <c:pt idx="4192">
                  <c:v>105453.66007656275</c:v>
                </c:pt>
                <c:pt idx="4193">
                  <c:v>105486.44308888078</c:v>
                </c:pt>
                <c:pt idx="4194">
                  <c:v>105519.22610119882</c:v>
                </c:pt>
                <c:pt idx="4195">
                  <c:v>105552.00911351685</c:v>
                </c:pt>
                <c:pt idx="4196">
                  <c:v>105584.79212583488</c:v>
                </c:pt>
                <c:pt idx="4197">
                  <c:v>105617.57513815291</c:v>
                </c:pt>
                <c:pt idx="4198">
                  <c:v>105650.35815047094</c:v>
                </c:pt>
                <c:pt idx="4199">
                  <c:v>105683.14116278898</c:v>
                </c:pt>
                <c:pt idx="4200">
                  <c:v>105715.92417510701</c:v>
                </c:pt>
                <c:pt idx="4201">
                  <c:v>105748.70718742504</c:v>
                </c:pt>
                <c:pt idx="4202">
                  <c:v>105781.49019974307</c:v>
                </c:pt>
                <c:pt idx="4203">
                  <c:v>105814.2732120611</c:v>
                </c:pt>
                <c:pt idx="4204">
                  <c:v>105847.05622437914</c:v>
                </c:pt>
                <c:pt idx="4205">
                  <c:v>105879.83923669717</c:v>
                </c:pt>
                <c:pt idx="4206">
                  <c:v>105912.6222490152</c:v>
                </c:pt>
                <c:pt idx="4207">
                  <c:v>105945.40526133323</c:v>
                </c:pt>
                <c:pt idx="4208">
                  <c:v>105978.18827365126</c:v>
                </c:pt>
                <c:pt idx="4209">
                  <c:v>106010.9712859693</c:v>
                </c:pt>
                <c:pt idx="4210">
                  <c:v>106043.75429828733</c:v>
                </c:pt>
                <c:pt idx="4211">
                  <c:v>106076.53731060536</c:v>
                </c:pt>
                <c:pt idx="4212">
                  <c:v>106109.32032292339</c:v>
                </c:pt>
                <c:pt idx="4213">
                  <c:v>106142.10333524142</c:v>
                </c:pt>
                <c:pt idx="4214">
                  <c:v>106174.88634755946</c:v>
                </c:pt>
                <c:pt idx="4215">
                  <c:v>106207.66935987749</c:v>
                </c:pt>
                <c:pt idx="4216">
                  <c:v>106240.45237219552</c:v>
                </c:pt>
                <c:pt idx="4217">
                  <c:v>106273.23538451355</c:v>
                </c:pt>
                <c:pt idx="4218">
                  <c:v>106306.01839683158</c:v>
                </c:pt>
                <c:pt idx="4219">
                  <c:v>106338.80140914962</c:v>
                </c:pt>
                <c:pt idx="4220">
                  <c:v>106371.58442146765</c:v>
                </c:pt>
                <c:pt idx="4221">
                  <c:v>106404.36743378568</c:v>
                </c:pt>
                <c:pt idx="4222">
                  <c:v>106437.15044610371</c:v>
                </c:pt>
                <c:pt idx="4223">
                  <c:v>106469.93345842174</c:v>
                </c:pt>
                <c:pt idx="4224">
                  <c:v>106502.71647073978</c:v>
                </c:pt>
                <c:pt idx="4225">
                  <c:v>106535.49948305781</c:v>
                </c:pt>
                <c:pt idx="4226">
                  <c:v>106568.28249537584</c:v>
                </c:pt>
                <c:pt idx="4227">
                  <c:v>106601.06550769387</c:v>
                </c:pt>
                <c:pt idx="4228">
                  <c:v>106633.8485200119</c:v>
                </c:pt>
                <c:pt idx="4229">
                  <c:v>106666.63153232993</c:v>
                </c:pt>
                <c:pt idx="4230">
                  <c:v>106699.41454464797</c:v>
                </c:pt>
                <c:pt idx="4231">
                  <c:v>106732.197556966</c:v>
                </c:pt>
                <c:pt idx="4232">
                  <c:v>106764.98056928403</c:v>
                </c:pt>
                <c:pt idx="4233">
                  <c:v>106797.76358160206</c:v>
                </c:pt>
                <c:pt idx="4234">
                  <c:v>106830.54659392009</c:v>
                </c:pt>
                <c:pt idx="4235">
                  <c:v>106863.32960623813</c:v>
                </c:pt>
                <c:pt idx="4236">
                  <c:v>106896.11261855616</c:v>
                </c:pt>
                <c:pt idx="4237">
                  <c:v>106928.89563087419</c:v>
                </c:pt>
                <c:pt idx="4238">
                  <c:v>106961.67864319222</c:v>
                </c:pt>
                <c:pt idx="4239">
                  <c:v>106994.46165551025</c:v>
                </c:pt>
                <c:pt idx="4240">
                  <c:v>107027.24466782829</c:v>
                </c:pt>
                <c:pt idx="4241">
                  <c:v>107060.02768014632</c:v>
                </c:pt>
                <c:pt idx="4242">
                  <c:v>107092.81069246435</c:v>
                </c:pt>
                <c:pt idx="4243">
                  <c:v>107125.59370478238</c:v>
                </c:pt>
                <c:pt idx="4244">
                  <c:v>107158.37671710041</c:v>
                </c:pt>
                <c:pt idx="4245">
                  <c:v>107191.15972941845</c:v>
                </c:pt>
                <c:pt idx="4246">
                  <c:v>107223.94274173648</c:v>
                </c:pt>
                <c:pt idx="4247">
                  <c:v>107256.72575405451</c:v>
                </c:pt>
                <c:pt idx="4248">
                  <c:v>107289.50876637254</c:v>
                </c:pt>
                <c:pt idx="4249">
                  <c:v>107322.29177869057</c:v>
                </c:pt>
                <c:pt idx="4250">
                  <c:v>107355.07479100861</c:v>
                </c:pt>
                <c:pt idx="4251">
                  <c:v>107387.85780332664</c:v>
                </c:pt>
                <c:pt idx="4252">
                  <c:v>107420.64081564467</c:v>
                </c:pt>
                <c:pt idx="4253">
                  <c:v>107453.4238279627</c:v>
                </c:pt>
                <c:pt idx="4254">
                  <c:v>107486.20684028073</c:v>
                </c:pt>
                <c:pt idx="4255">
                  <c:v>107518.98985259877</c:v>
                </c:pt>
                <c:pt idx="4256">
                  <c:v>107551.7728649168</c:v>
                </c:pt>
                <c:pt idx="4257">
                  <c:v>107584.55587723483</c:v>
                </c:pt>
                <c:pt idx="4258">
                  <c:v>107617.33888955286</c:v>
                </c:pt>
                <c:pt idx="4259">
                  <c:v>107650.12190187089</c:v>
                </c:pt>
                <c:pt idx="4260">
                  <c:v>107682.90491418893</c:v>
                </c:pt>
                <c:pt idx="4261">
                  <c:v>107715.68792650696</c:v>
                </c:pt>
                <c:pt idx="4262">
                  <c:v>107748.47093882499</c:v>
                </c:pt>
                <c:pt idx="4263">
                  <c:v>107781.25395114302</c:v>
                </c:pt>
                <c:pt idx="4264">
                  <c:v>107814.03696346105</c:v>
                </c:pt>
                <c:pt idx="4265">
                  <c:v>107846.81997577909</c:v>
                </c:pt>
                <c:pt idx="4266">
                  <c:v>107879.60298809712</c:v>
                </c:pt>
                <c:pt idx="4267">
                  <c:v>107912.38600041515</c:v>
                </c:pt>
                <c:pt idx="4268">
                  <c:v>107945.16901273318</c:v>
                </c:pt>
                <c:pt idx="4269">
                  <c:v>107977.95202505121</c:v>
                </c:pt>
                <c:pt idx="4270">
                  <c:v>108010.73503736925</c:v>
                </c:pt>
                <c:pt idx="4271">
                  <c:v>108043.51804968728</c:v>
                </c:pt>
                <c:pt idx="4272">
                  <c:v>108076.30106200531</c:v>
                </c:pt>
                <c:pt idx="4273">
                  <c:v>108109.08407432334</c:v>
                </c:pt>
                <c:pt idx="4274">
                  <c:v>108141.86708664137</c:v>
                </c:pt>
                <c:pt idx="4275">
                  <c:v>108174.65009895941</c:v>
                </c:pt>
                <c:pt idx="4276">
                  <c:v>108207.43311127744</c:v>
                </c:pt>
                <c:pt idx="4277">
                  <c:v>108240.21612359547</c:v>
                </c:pt>
                <c:pt idx="4278">
                  <c:v>108272.9991359135</c:v>
                </c:pt>
                <c:pt idx="4279">
                  <c:v>108305.78214823153</c:v>
                </c:pt>
                <c:pt idx="4280">
                  <c:v>108338.56516054957</c:v>
                </c:pt>
                <c:pt idx="4281">
                  <c:v>108371.3481728676</c:v>
                </c:pt>
                <c:pt idx="4282">
                  <c:v>108404.13118518563</c:v>
                </c:pt>
                <c:pt idx="4283">
                  <c:v>108436.91419750366</c:v>
                </c:pt>
                <c:pt idx="4284">
                  <c:v>108469.69720982169</c:v>
                </c:pt>
                <c:pt idx="4285">
                  <c:v>108502.48022213973</c:v>
                </c:pt>
                <c:pt idx="4286">
                  <c:v>108535.26323445776</c:v>
                </c:pt>
                <c:pt idx="4287">
                  <c:v>108568.04624677579</c:v>
                </c:pt>
                <c:pt idx="4288">
                  <c:v>108600.82925909382</c:v>
                </c:pt>
                <c:pt idx="4289">
                  <c:v>108633.61227141185</c:v>
                </c:pt>
                <c:pt idx="4290">
                  <c:v>108666.39528372989</c:v>
                </c:pt>
                <c:pt idx="4291">
                  <c:v>108699.17829604792</c:v>
                </c:pt>
                <c:pt idx="4292">
                  <c:v>108731.96130836595</c:v>
                </c:pt>
                <c:pt idx="4293">
                  <c:v>108764.74432068398</c:v>
                </c:pt>
                <c:pt idx="4294">
                  <c:v>108797.52733300201</c:v>
                </c:pt>
                <c:pt idx="4295">
                  <c:v>108830.31034532005</c:v>
                </c:pt>
                <c:pt idx="4296">
                  <c:v>108863.09335763808</c:v>
                </c:pt>
                <c:pt idx="4297">
                  <c:v>108895.87636995611</c:v>
                </c:pt>
                <c:pt idx="4298">
                  <c:v>108928.65938227414</c:v>
                </c:pt>
                <c:pt idx="4299">
                  <c:v>108961.44239459217</c:v>
                </c:pt>
                <c:pt idx="4300">
                  <c:v>108994.22540691021</c:v>
                </c:pt>
                <c:pt idx="4301">
                  <c:v>109027.00841922824</c:v>
                </c:pt>
                <c:pt idx="4302">
                  <c:v>109059.79143154627</c:v>
                </c:pt>
                <c:pt idx="4303">
                  <c:v>109092.5744438643</c:v>
                </c:pt>
                <c:pt idx="4304">
                  <c:v>109125.35745618233</c:v>
                </c:pt>
                <c:pt idx="4305">
                  <c:v>109158.14046850037</c:v>
                </c:pt>
                <c:pt idx="4306">
                  <c:v>109190.9234808184</c:v>
                </c:pt>
                <c:pt idx="4307">
                  <c:v>109223.70649313643</c:v>
                </c:pt>
                <c:pt idx="4308">
                  <c:v>109256.48950545446</c:v>
                </c:pt>
                <c:pt idx="4309">
                  <c:v>109289.27251777249</c:v>
                </c:pt>
                <c:pt idx="4310">
                  <c:v>109322.05553009053</c:v>
                </c:pt>
                <c:pt idx="4311">
                  <c:v>109354.83854240856</c:v>
                </c:pt>
                <c:pt idx="4312">
                  <c:v>109387.62155472659</c:v>
                </c:pt>
                <c:pt idx="4313">
                  <c:v>109420.40456704462</c:v>
                </c:pt>
                <c:pt idx="4314">
                  <c:v>109453.18757936265</c:v>
                </c:pt>
                <c:pt idx="4315">
                  <c:v>109485.97059168069</c:v>
                </c:pt>
                <c:pt idx="4316">
                  <c:v>109518.75360399872</c:v>
                </c:pt>
                <c:pt idx="4317">
                  <c:v>109551.53661631675</c:v>
                </c:pt>
                <c:pt idx="4318">
                  <c:v>109584.31962863478</c:v>
                </c:pt>
                <c:pt idx="4319">
                  <c:v>109617.10264095281</c:v>
                </c:pt>
                <c:pt idx="4320">
                  <c:v>109649.88565327085</c:v>
                </c:pt>
                <c:pt idx="4321">
                  <c:v>109682.66866558888</c:v>
                </c:pt>
                <c:pt idx="4322">
                  <c:v>109715.45167790691</c:v>
                </c:pt>
                <c:pt idx="4323">
                  <c:v>109748.23469022494</c:v>
                </c:pt>
                <c:pt idx="4324">
                  <c:v>109781.01770254297</c:v>
                </c:pt>
                <c:pt idx="4325">
                  <c:v>109813.800714861</c:v>
                </c:pt>
                <c:pt idx="4326">
                  <c:v>109846.58372717904</c:v>
                </c:pt>
                <c:pt idx="4327">
                  <c:v>109879.36673949707</c:v>
                </c:pt>
                <c:pt idx="4328">
                  <c:v>109912.1497518151</c:v>
                </c:pt>
                <c:pt idx="4329">
                  <c:v>109944.93276413313</c:v>
                </c:pt>
                <c:pt idx="4330">
                  <c:v>109977.71577645116</c:v>
                </c:pt>
                <c:pt idx="4331">
                  <c:v>110010.4987887692</c:v>
                </c:pt>
                <c:pt idx="4332">
                  <c:v>110043.28180108723</c:v>
                </c:pt>
                <c:pt idx="4333">
                  <c:v>110076.06481340526</c:v>
                </c:pt>
                <c:pt idx="4334">
                  <c:v>110108.84782572329</c:v>
                </c:pt>
                <c:pt idx="4335">
                  <c:v>110141.63083804132</c:v>
                </c:pt>
                <c:pt idx="4336">
                  <c:v>110174.41385035936</c:v>
                </c:pt>
                <c:pt idx="4337">
                  <c:v>110207.19686267739</c:v>
                </c:pt>
                <c:pt idx="4338">
                  <c:v>110239.97987499542</c:v>
                </c:pt>
                <c:pt idx="4339">
                  <c:v>110272.76288731345</c:v>
                </c:pt>
                <c:pt idx="4340">
                  <c:v>110305.54589963148</c:v>
                </c:pt>
                <c:pt idx="4341">
                  <c:v>110338.32891194952</c:v>
                </c:pt>
                <c:pt idx="4342">
                  <c:v>110371.11192426755</c:v>
                </c:pt>
                <c:pt idx="4343">
                  <c:v>110403.89493658558</c:v>
                </c:pt>
                <c:pt idx="4344">
                  <c:v>110436.67794890361</c:v>
                </c:pt>
                <c:pt idx="4345">
                  <c:v>110469.46096122164</c:v>
                </c:pt>
                <c:pt idx="4346">
                  <c:v>110502.24397353968</c:v>
                </c:pt>
                <c:pt idx="4347">
                  <c:v>110535.02698585771</c:v>
                </c:pt>
                <c:pt idx="4348">
                  <c:v>110567.80999817574</c:v>
                </c:pt>
                <c:pt idx="4349">
                  <c:v>110600.59301049377</c:v>
                </c:pt>
                <c:pt idx="4350">
                  <c:v>110633.3760228118</c:v>
                </c:pt>
                <c:pt idx="4351">
                  <c:v>110666.15903512984</c:v>
                </c:pt>
                <c:pt idx="4352">
                  <c:v>110698.94204744787</c:v>
                </c:pt>
                <c:pt idx="4353">
                  <c:v>110731.7250597659</c:v>
                </c:pt>
                <c:pt idx="4354">
                  <c:v>110764.50807208393</c:v>
                </c:pt>
                <c:pt idx="4355">
                  <c:v>110797.29108440196</c:v>
                </c:pt>
                <c:pt idx="4356">
                  <c:v>110830.07409672</c:v>
                </c:pt>
                <c:pt idx="4357">
                  <c:v>110862.85710903803</c:v>
                </c:pt>
                <c:pt idx="4358">
                  <c:v>110895.64012135606</c:v>
                </c:pt>
                <c:pt idx="4359">
                  <c:v>110928.42313367409</c:v>
                </c:pt>
                <c:pt idx="4360">
                  <c:v>110961.20614599212</c:v>
                </c:pt>
                <c:pt idx="4361">
                  <c:v>110993.98915831016</c:v>
                </c:pt>
                <c:pt idx="4362">
                  <c:v>111026.77217062819</c:v>
                </c:pt>
                <c:pt idx="4363">
                  <c:v>111059.55518294622</c:v>
                </c:pt>
                <c:pt idx="4364">
                  <c:v>111092.33819526425</c:v>
                </c:pt>
                <c:pt idx="4365">
                  <c:v>111125.12120758228</c:v>
                </c:pt>
                <c:pt idx="4366">
                  <c:v>111157.90421990032</c:v>
                </c:pt>
                <c:pt idx="4367">
                  <c:v>111190.68723221835</c:v>
                </c:pt>
                <c:pt idx="4368">
                  <c:v>111223.47024453638</c:v>
                </c:pt>
                <c:pt idx="4369">
                  <c:v>111256.25325685441</c:v>
                </c:pt>
                <c:pt idx="4370">
                  <c:v>111289.03626917244</c:v>
                </c:pt>
                <c:pt idx="4371">
                  <c:v>111321.81928149048</c:v>
                </c:pt>
                <c:pt idx="4372">
                  <c:v>111354.60229380851</c:v>
                </c:pt>
                <c:pt idx="4373">
                  <c:v>111387.38530612654</c:v>
                </c:pt>
                <c:pt idx="4374">
                  <c:v>111420.16831844457</c:v>
                </c:pt>
                <c:pt idx="4375">
                  <c:v>111452.9513307626</c:v>
                </c:pt>
                <c:pt idx="4376">
                  <c:v>111485.73434308064</c:v>
                </c:pt>
                <c:pt idx="4377">
                  <c:v>111518.51735539867</c:v>
                </c:pt>
                <c:pt idx="4378">
                  <c:v>111551.3003677167</c:v>
                </c:pt>
                <c:pt idx="4379">
                  <c:v>111584.08338003473</c:v>
                </c:pt>
                <c:pt idx="4380">
                  <c:v>111616.86639235276</c:v>
                </c:pt>
                <c:pt idx="4381">
                  <c:v>111649.6494046708</c:v>
                </c:pt>
                <c:pt idx="4382">
                  <c:v>111682.43241698883</c:v>
                </c:pt>
                <c:pt idx="4383">
                  <c:v>111715.21542930686</c:v>
                </c:pt>
                <c:pt idx="4384">
                  <c:v>111747.99844162489</c:v>
                </c:pt>
                <c:pt idx="4385">
                  <c:v>111780.78145394292</c:v>
                </c:pt>
                <c:pt idx="4386">
                  <c:v>111813.56446626096</c:v>
                </c:pt>
                <c:pt idx="4387">
                  <c:v>111846.34747857899</c:v>
                </c:pt>
                <c:pt idx="4388">
                  <c:v>111879.13049089702</c:v>
                </c:pt>
                <c:pt idx="4389">
                  <c:v>111911.91350321505</c:v>
                </c:pt>
                <c:pt idx="4390">
                  <c:v>111944.69651553308</c:v>
                </c:pt>
                <c:pt idx="4391">
                  <c:v>111977.47952785112</c:v>
                </c:pt>
                <c:pt idx="4392">
                  <c:v>112010.26254016915</c:v>
                </c:pt>
                <c:pt idx="4393">
                  <c:v>112043.04555248718</c:v>
                </c:pt>
                <c:pt idx="4394">
                  <c:v>112075.82856480521</c:v>
                </c:pt>
                <c:pt idx="4395">
                  <c:v>112108.61157712324</c:v>
                </c:pt>
                <c:pt idx="4396">
                  <c:v>112141.39458944128</c:v>
                </c:pt>
                <c:pt idx="4397">
                  <c:v>112174.17760175931</c:v>
                </c:pt>
                <c:pt idx="4398">
                  <c:v>112206.96061407734</c:v>
                </c:pt>
                <c:pt idx="4399">
                  <c:v>112239.74362639537</c:v>
                </c:pt>
                <c:pt idx="4400">
                  <c:v>112272.5266387134</c:v>
                </c:pt>
                <c:pt idx="4401">
                  <c:v>112305.30965103144</c:v>
                </c:pt>
                <c:pt idx="4402">
                  <c:v>112338.09266334947</c:v>
                </c:pt>
                <c:pt idx="4403">
                  <c:v>112370.8756756675</c:v>
                </c:pt>
                <c:pt idx="4404">
                  <c:v>112403.65868798553</c:v>
                </c:pt>
                <c:pt idx="4405">
                  <c:v>112436.44170030356</c:v>
                </c:pt>
                <c:pt idx="4406">
                  <c:v>112469.2247126216</c:v>
                </c:pt>
                <c:pt idx="4407">
                  <c:v>112502.00772493963</c:v>
                </c:pt>
                <c:pt idx="4408">
                  <c:v>112534.79073725766</c:v>
                </c:pt>
                <c:pt idx="4409">
                  <c:v>112567.57374957569</c:v>
                </c:pt>
                <c:pt idx="4410">
                  <c:v>112600.35676189372</c:v>
                </c:pt>
                <c:pt idx="4411">
                  <c:v>112633.13977421176</c:v>
                </c:pt>
                <c:pt idx="4412">
                  <c:v>112665.92278652979</c:v>
                </c:pt>
                <c:pt idx="4413">
                  <c:v>112698.70579884782</c:v>
                </c:pt>
                <c:pt idx="4414">
                  <c:v>112731.48881116585</c:v>
                </c:pt>
                <c:pt idx="4415">
                  <c:v>112764.27182348388</c:v>
                </c:pt>
                <c:pt idx="4416">
                  <c:v>112797.05483580192</c:v>
                </c:pt>
                <c:pt idx="4417">
                  <c:v>112829.83784811995</c:v>
                </c:pt>
                <c:pt idx="4418">
                  <c:v>112862.62086043798</c:v>
                </c:pt>
                <c:pt idx="4419">
                  <c:v>112895.40387275601</c:v>
                </c:pt>
                <c:pt idx="4420">
                  <c:v>112928.18688507404</c:v>
                </c:pt>
                <c:pt idx="4421">
                  <c:v>112960.96989739207</c:v>
                </c:pt>
                <c:pt idx="4422">
                  <c:v>112993.75290971011</c:v>
                </c:pt>
                <c:pt idx="4423">
                  <c:v>113026.53592202814</c:v>
                </c:pt>
                <c:pt idx="4424">
                  <c:v>113059.31893434617</c:v>
                </c:pt>
                <c:pt idx="4425">
                  <c:v>113092.1019466642</c:v>
                </c:pt>
                <c:pt idx="4426">
                  <c:v>113124.88495898223</c:v>
                </c:pt>
                <c:pt idx="4427">
                  <c:v>113157.66797130027</c:v>
                </c:pt>
                <c:pt idx="4428">
                  <c:v>113190.4509836183</c:v>
                </c:pt>
                <c:pt idx="4429">
                  <c:v>113223.23399593633</c:v>
                </c:pt>
                <c:pt idx="4430">
                  <c:v>113256.01700825436</c:v>
                </c:pt>
                <c:pt idx="4431">
                  <c:v>113288.80002057239</c:v>
                </c:pt>
                <c:pt idx="4432">
                  <c:v>113321.58303289043</c:v>
                </c:pt>
                <c:pt idx="4433">
                  <c:v>113354.36604520846</c:v>
                </c:pt>
                <c:pt idx="4434">
                  <c:v>113387.14905752649</c:v>
                </c:pt>
                <c:pt idx="4435">
                  <c:v>113419.93206984452</c:v>
                </c:pt>
                <c:pt idx="4436">
                  <c:v>113452.71508216255</c:v>
                </c:pt>
                <c:pt idx="4437">
                  <c:v>113485.49809448059</c:v>
                </c:pt>
                <c:pt idx="4438">
                  <c:v>113518.28110679862</c:v>
                </c:pt>
                <c:pt idx="4439">
                  <c:v>113551.06411911665</c:v>
                </c:pt>
                <c:pt idx="4440">
                  <c:v>113583.84713143468</c:v>
                </c:pt>
                <c:pt idx="4441">
                  <c:v>113616.63014375271</c:v>
                </c:pt>
                <c:pt idx="4442">
                  <c:v>113649.41315607075</c:v>
                </c:pt>
                <c:pt idx="4443">
                  <c:v>113682.19616838878</c:v>
                </c:pt>
                <c:pt idx="4444">
                  <c:v>113714.97918070681</c:v>
                </c:pt>
                <c:pt idx="4445">
                  <c:v>113747.76219302484</c:v>
                </c:pt>
                <c:pt idx="4446">
                  <c:v>113780.54520534287</c:v>
                </c:pt>
                <c:pt idx="4447">
                  <c:v>113813.32821766091</c:v>
                </c:pt>
                <c:pt idx="4448">
                  <c:v>113846.11122997894</c:v>
                </c:pt>
                <c:pt idx="4449">
                  <c:v>113878.89424229697</c:v>
                </c:pt>
                <c:pt idx="4450">
                  <c:v>113911.677254615</c:v>
                </c:pt>
                <c:pt idx="4451">
                  <c:v>113944.46026693303</c:v>
                </c:pt>
                <c:pt idx="4452">
                  <c:v>113977.24327925107</c:v>
                </c:pt>
                <c:pt idx="4453">
                  <c:v>114010.0262915691</c:v>
                </c:pt>
                <c:pt idx="4454">
                  <c:v>114042.80930388713</c:v>
                </c:pt>
                <c:pt idx="4455">
                  <c:v>114075.59231620516</c:v>
                </c:pt>
                <c:pt idx="4456">
                  <c:v>114108.37532852319</c:v>
                </c:pt>
                <c:pt idx="4457">
                  <c:v>114141.15834084123</c:v>
                </c:pt>
                <c:pt idx="4458">
                  <c:v>114173.94135315926</c:v>
                </c:pt>
                <c:pt idx="4459">
                  <c:v>114206.72436547729</c:v>
                </c:pt>
                <c:pt idx="4460">
                  <c:v>114239.50737779532</c:v>
                </c:pt>
                <c:pt idx="4461">
                  <c:v>114272.29039011335</c:v>
                </c:pt>
                <c:pt idx="4462">
                  <c:v>114305.07340243139</c:v>
                </c:pt>
                <c:pt idx="4463">
                  <c:v>114337.85641474942</c:v>
                </c:pt>
                <c:pt idx="4464">
                  <c:v>114370.63942706745</c:v>
                </c:pt>
                <c:pt idx="4465">
                  <c:v>114403.42243938548</c:v>
                </c:pt>
                <c:pt idx="4466">
                  <c:v>114436.20545170351</c:v>
                </c:pt>
                <c:pt idx="4467">
                  <c:v>114468.98846402155</c:v>
                </c:pt>
                <c:pt idx="4468">
                  <c:v>114501.77147633958</c:v>
                </c:pt>
                <c:pt idx="4469">
                  <c:v>114534.55448865761</c:v>
                </c:pt>
                <c:pt idx="4470">
                  <c:v>114567.33750097564</c:v>
                </c:pt>
                <c:pt idx="4471">
                  <c:v>114600.12051329367</c:v>
                </c:pt>
                <c:pt idx="4472">
                  <c:v>114632.90352561171</c:v>
                </c:pt>
                <c:pt idx="4473">
                  <c:v>114665.68653792974</c:v>
                </c:pt>
                <c:pt idx="4474">
                  <c:v>114698.46955024777</c:v>
                </c:pt>
                <c:pt idx="4475">
                  <c:v>114731.2525625658</c:v>
                </c:pt>
                <c:pt idx="4476">
                  <c:v>114764.03557488383</c:v>
                </c:pt>
                <c:pt idx="4477">
                  <c:v>114796.81858720187</c:v>
                </c:pt>
                <c:pt idx="4478">
                  <c:v>114829.6015995199</c:v>
                </c:pt>
                <c:pt idx="4479">
                  <c:v>114862.38461183793</c:v>
                </c:pt>
                <c:pt idx="4480">
                  <c:v>114895.16762415596</c:v>
                </c:pt>
                <c:pt idx="4481">
                  <c:v>114927.95063647399</c:v>
                </c:pt>
                <c:pt idx="4482">
                  <c:v>114960.73364879203</c:v>
                </c:pt>
                <c:pt idx="4483">
                  <c:v>114993.51666111006</c:v>
                </c:pt>
                <c:pt idx="4484">
                  <c:v>115026.29967342809</c:v>
                </c:pt>
                <c:pt idx="4485">
                  <c:v>115059.08268574612</c:v>
                </c:pt>
                <c:pt idx="4486">
                  <c:v>115091.86569806415</c:v>
                </c:pt>
                <c:pt idx="4487">
                  <c:v>115124.64871038219</c:v>
                </c:pt>
                <c:pt idx="4488">
                  <c:v>115157.43172270022</c:v>
                </c:pt>
                <c:pt idx="4489">
                  <c:v>115190.21473501825</c:v>
                </c:pt>
                <c:pt idx="4490">
                  <c:v>115222.99774733628</c:v>
                </c:pt>
                <c:pt idx="4491">
                  <c:v>115255.78075965431</c:v>
                </c:pt>
                <c:pt idx="4492">
                  <c:v>115288.56377197235</c:v>
                </c:pt>
                <c:pt idx="4493">
                  <c:v>115321.34678429038</c:v>
                </c:pt>
                <c:pt idx="4494">
                  <c:v>115354.12979660841</c:v>
                </c:pt>
                <c:pt idx="4495">
                  <c:v>115386.91280892644</c:v>
                </c:pt>
                <c:pt idx="4496">
                  <c:v>115419.69582124447</c:v>
                </c:pt>
                <c:pt idx="4497">
                  <c:v>115452.47883356251</c:v>
                </c:pt>
                <c:pt idx="4498">
                  <c:v>115485.26184588054</c:v>
                </c:pt>
                <c:pt idx="4499">
                  <c:v>115518.04485819857</c:v>
                </c:pt>
                <c:pt idx="4500">
                  <c:v>115550.8278705166</c:v>
                </c:pt>
                <c:pt idx="4501">
                  <c:v>115583.61088283463</c:v>
                </c:pt>
                <c:pt idx="4502">
                  <c:v>115616.39389515267</c:v>
                </c:pt>
                <c:pt idx="4503">
                  <c:v>115649.1769074707</c:v>
                </c:pt>
                <c:pt idx="4504">
                  <c:v>115681.95991978873</c:v>
                </c:pt>
                <c:pt idx="4505">
                  <c:v>115714.74293210676</c:v>
                </c:pt>
                <c:pt idx="4506">
                  <c:v>115747.52594442479</c:v>
                </c:pt>
                <c:pt idx="4507">
                  <c:v>115780.30895674283</c:v>
                </c:pt>
                <c:pt idx="4508">
                  <c:v>115813.09196906086</c:v>
                </c:pt>
                <c:pt idx="4509">
                  <c:v>115845.87498137889</c:v>
                </c:pt>
                <c:pt idx="4510">
                  <c:v>115878.65799369692</c:v>
                </c:pt>
                <c:pt idx="4511">
                  <c:v>115911.44100601495</c:v>
                </c:pt>
                <c:pt idx="4512">
                  <c:v>115944.22401833298</c:v>
                </c:pt>
                <c:pt idx="4513">
                  <c:v>115977.00703065102</c:v>
                </c:pt>
                <c:pt idx="4514">
                  <c:v>116009.79004296905</c:v>
                </c:pt>
                <c:pt idx="4515">
                  <c:v>116042.57305528708</c:v>
                </c:pt>
                <c:pt idx="4516">
                  <c:v>116075.35606760511</c:v>
                </c:pt>
                <c:pt idx="4517">
                  <c:v>116108.13907992314</c:v>
                </c:pt>
                <c:pt idx="4518">
                  <c:v>116140.92209224118</c:v>
                </c:pt>
                <c:pt idx="4519">
                  <c:v>116173.70510455921</c:v>
                </c:pt>
                <c:pt idx="4520">
                  <c:v>116206.48811687724</c:v>
                </c:pt>
                <c:pt idx="4521">
                  <c:v>116239.27112919527</c:v>
                </c:pt>
                <c:pt idx="4522">
                  <c:v>116272.0541415133</c:v>
                </c:pt>
                <c:pt idx="4523">
                  <c:v>116304.83715383134</c:v>
                </c:pt>
                <c:pt idx="4524">
                  <c:v>116337.62016614937</c:v>
                </c:pt>
                <c:pt idx="4525">
                  <c:v>116370.4031784674</c:v>
                </c:pt>
                <c:pt idx="4526">
                  <c:v>116403.18619078543</c:v>
                </c:pt>
                <c:pt idx="4527">
                  <c:v>116435.96920310346</c:v>
                </c:pt>
                <c:pt idx="4528">
                  <c:v>116468.7522154215</c:v>
                </c:pt>
                <c:pt idx="4529">
                  <c:v>116501.53522773953</c:v>
                </c:pt>
                <c:pt idx="4530">
                  <c:v>116534.31824005756</c:v>
                </c:pt>
                <c:pt idx="4531">
                  <c:v>116567.10125237559</c:v>
                </c:pt>
                <c:pt idx="4532">
                  <c:v>116599.88426469362</c:v>
                </c:pt>
                <c:pt idx="4533">
                  <c:v>116632.66727701166</c:v>
                </c:pt>
                <c:pt idx="4534">
                  <c:v>116665.45028932969</c:v>
                </c:pt>
                <c:pt idx="4535">
                  <c:v>116698.23330164772</c:v>
                </c:pt>
                <c:pt idx="4536">
                  <c:v>116731.01631396575</c:v>
                </c:pt>
                <c:pt idx="4537">
                  <c:v>116763.79932628378</c:v>
                </c:pt>
                <c:pt idx="4538">
                  <c:v>116796.58233860182</c:v>
                </c:pt>
                <c:pt idx="4539">
                  <c:v>116829.36535091985</c:v>
                </c:pt>
                <c:pt idx="4540">
                  <c:v>116862.14836323788</c:v>
                </c:pt>
                <c:pt idx="4541">
                  <c:v>116894.93137555591</c:v>
                </c:pt>
                <c:pt idx="4542">
                  <c:v>116927.71438787394</c:v>
                </c:pt>
                <c:pt idx="4543">
                  <c:v>116960.49740019198</c:v>
                </c:pt>
                <c:pt idx="4544">
                  <c:v>116993.28041251001</c:v>
                </c:pt>
                <c:pt idx="4545">
                  <c:v>117026.06342482804</c:v>
                </c:pt>
                <c:pt idx="4546">
                  <c:v>117058.84643714607</c:v>
                </c:pt>
                <c:pt idx="4547">
                  <c:v>117091.6294494641</c:v>
                </c:pt>
                <c:pt idx="4548">
                  <c:v>117124.41246178214</c:v>
                </c:pt>
                <c:pt idx="4549">
                  <c:v>117157.19547410017</c:v>
                </c:pt>
                <c:pt idx="4550">
                  <c:v>117189.9784864182</c:v>
                </c:pt>
                <c:pt idx="4551">
                  <c:v>117222.76149873623</c:v>
                </c:pt>
                <c:pt idx="4552">
                  <c:v>117255.54451105426</c:v>
                </c:pt>
                <c:pt idx="4553">
                  <c:v>117288.3275233723</c:v>
                </c:pt>
                <c:pt idx="4554">
                  <c:v>117321.11053569033</c:v>
                </c:pt>
                <c:pt idx="4555">
                  <c:v>117353.89354800836</c:v>
                </c:pt>
                <c:pt idx="4556">
                  <c:v>117386.67656032639</c:v>
                </c:pt>
                <c:pt idx="4557">
                  <c:v>117419.45957264442</c:v>
                </c:pt>
                <c:pt idx="4558">
                  <c:v>117452.24258496246</c:v>
                </c:pt>
                <c:pt idx="4559">
                  <c:v>117485.02559728049</c:v>
                </c:pt>
                <c:pt idx="4560">
                  <c:v>117517.80860959852</c:v>
                </c:pt>
                <c:pt idx="4561">
                  <c:v>117550.59162191655</c:v>
                </c:pt>
                <c:pt idx="4562">
                  <c:v>117583.37463423458</c:v>
                </c:pt>
                <c:pt idx="4563">
                  <c:v>117616.15764655262</c:v>
                </c:pt>
                <c:pt idx="4564">
                  <c:v>117648.94065887065</c:v>
                </c:pt>
                <c:pt idx="4565">
                  <c:v>117681.72367118868</c:v>
                </c:pt>
                <c:pt idx="4566">
                  <c:v>117714.50668350671</c:v>
                </c:pt>
                <c:pt idx="4567">
                  <c:v>117747.28969582474</c:v>
                </c:pt>
                <c:pt idx="4568">
                  <c:v>117780.07270814278</c:v>
                </c:pt>
                <c:pt idx="4569">
                  <c:v>117812.85572046081</c:v>
                </c:pt>
                <c:pt idx="4570">
                  <c:v>117845.63873277884</c:v>
                </c:pt>
                <c:pt idx="4571">
                  <c:v>117878.42174509687</c:v>
                </c:pt>
                <c:pt idx="4572">
                  <c:v>117911.2047574149</c:v>
                </c:pt>
                <c:pt idx="4573">
                  <c:v>117943.98776973294</c:v>
                </c:pt>
                <c:pt idx="4574">
                  <c:v>117976.77078205097</c:v>
                </c:pt>
                <c:pt idx="4575">
                  <c:v>118009.553794369</c:v>
                </c:pt>
                <c:pt idx="4576">
                  <c:v>118042.33680668703</c:v>
                </c:pt>
                <c:pt idx="4577">
                  <c:v>118075.11981900506</c:v>
                </c:pt>
                <c:pt idx="4578">
                  <c:v>118107.9028313231</c:v>
                </c:pt>
                <c:pt idx="4579">
                  <c:v>118140.68584364113</c:v>
                </c:pt>
                <c:pt idx="4580">
                  <c:v>118173.46885595916</c:v>
                </c:pt>
                <c:pt idx="4581">
                  <c:v>118206.25186827719</c:v>
                </c:pt>
                <c:pt idx="4582">
                  <c:v>118239.03488059522</c:v>
                </c:pt>
                <c:pt idx="4583">
                  <c:v>118271.81789291326</c:v>
                </c:pt>
                <c:pt idx="4584">
                  <c:v>118304.60090523129</c:v>
                </c:pt>
                <c:pt idx="4585">
                  <c:v>118337.38391754932</c:v>
                </c:pt>
                <c:pt idx="4586">
                  <c:v>118370.16692986735</c:v>
                </c:pt>
                <c:pt idx="4587">
                  <c:v>118402.94994218538</c:v>
                </c:pt>
                <c:pt idx="4588">
                  <c:v>118435.73295450342</c:v>
                </c:pt>
                <c:pt idx="4589">
                  <c:v>118468.51596682145</c:v>
                </c:pt>
                <c:pt idx="4590">
                  <c:v>118501.29897913948</c:v>
                </c:pt>
                <c:pt idx="4591">
                  <c:v>118534.08199145751</c:v>
                </c:pt>
                <c:pt idx="4592">
                  <c:v>118566.86500377554</c:v>
                </c:pt>
                <c:pt idx="4593">
                  <c:v>118599.64801609358</c:v>
                </c:pt>
                <c:pt idx="4594">
                  <c:v>118632.43102841161</c:v>
                </c:pt>
                <c:pt idx="4595">
                  <c:v>118665.21404072964</c:v>
                </c:pt>
                <c:pt idx="4596">
                  <c:v>118697.99705304767</c:v>
                </c:pt>
                <c:pt idx="4597">
                  <c:v>118730.7800653657</c:v>
                </c:pt>
                <c:pt idx="4598">
                  <c:v>118763.56307768374</c:v>
                </c:pt>
                <c:pt idx="4599">
                  <c:v>118796.34609000177</c:v>
                </c:pt>
                <c:pt idx="4600">
                  <c:v>118829.1291023198</c:v>
                </c:pt>
                <c:pt idx="4601">
                  <c:v>118861.91211463783</c:v>
                </c:pt>
                <c:pt idx="4602">
                  <c:v>118894.69512695586</c:v>
                </c:pt>
                <c:pt idx="4603">
                  <c:v>118927.4781392739</c:v>
                </c:pt>
                <c:pt idx="4604">
                  <c:v>118960.26115159193</c:v>
                </c:pt>
                <c:pt idx="4605">
                  <c:v>118993.04416390996</c:v>
                </c:pt>
                <c:pt idx="4606">
                  <c:v>119025.82717622799</c:v>
                </c:pt>
                <c:pt idx="4607">
                  <c:v>119058.61018854602</c:v>
                </c:pt>
                <c:pt idx="4608">
                  <c:v>119091.39320086405</c:v>
                </c:pt>
                <c:pt idx="4609">
                  <c:v>119124.17621318209</c:v>
                </c:pt>
                <c:pt idx="4610">
                  <c:v>119156.95922550012</c:v>
                </c:pt>
                <c:pt idx="4611">
                  <c:v>119189.74223781815</c:v>
                </c:pt>
                <c:pt idx="4612">
                  <c:v>119222.52525013618</c:v>
                </c:pt>
                <c:pt idx="4613">
                  <c:v>119255.30826245421</c:v>
                </c:pt>
                <c:pt idx="4614">
                  <c:v>119288.09127477225</c:v>
                </c:pt>
                <c:pt idx="4615">
                  <c:v>119320.87428709028</c:v>
                </c:pt>
                <c:pt idx="4616">
                  <c:v>119353.65729940831</c:v>
                </c:pt>
                <c:pt idx="4617">
                  <c:v>119386.44031172634</c:v>
                </c:pt>
                <c:pt idx="4618">
                  <c:v>119419.22332404437</c:v>
                </c:pt>
                <c:pt idx="4619">
                  <c:v>119452.00633636241</c:v>
                </c:pt>
                <c:pt idx="4620">
                  <c:v>119484.78934868044</c:v>
                </c:pt>
                <c:pt idx="4621">
                  <c:v>119517.57236099847</c:v>
                </c:pt>
                <c:pt idx="4622">
                  <c:v>119550.3553733165</c:v>
                </c:pt>
                <c:pt idx="4623">
                  <c:v>119583.13838563453</c:v>
                </c:pt>
                <c:pt idx="4624">
                  <c:v>119615.92139795257</c:v>
                </c:pt>
                <c:pt idx="4625">
                  <c:v>119648.7044102706</c:v>
                </c:pt>
                <c:pt idx="4626">
                  <c:v>119681.48742258863</c:v>
                </c:pt>
                <c:pt idx="4627">
                  <c:v>119714.27043490666</c:v>
                </c:pt>
                <c:pt idx="4628">
                  <c:v>119747.05344722469</c:v>
                </c:pt>
                <c:pt idx="4629">
                  <c:v>119779.83645954273</c:v>
                </c:pt>
                <c:pt idx="4630">
                  <c:v>119812.61947186076</c:v>
                </c:pt>
                <c:pt idx="4631">
                  <c:v>119845.40248417879</c:v>
                </c:pt>
                <c:pt idx="4632">
                  <c:v>119878.18549649682</c:v>
                </c:pt>
                <c:pt idx="4633">
                  <c:v>119910.96850881485</c:v>
                </c:pt>
                <c:pt idx="4634">
                  <c:v>119943.75152113289</c:v>
                </c:pt>
                <c:pt idx="4635">
                  <c:v>119976.53453345092</c:v>
                </c:pt>
                <c:pt idx="4636">
                  <c:v>120009.31754576895</c:v>
                </c:pt>
                <c:pt idx="4637">
                  <c:v>120042.10055808698</c:v>
                </c:pt>
                <c:pt idx="4638">
                  <c:v>120074.88357040501</c:v>
                </c:pt>
                <c:pt idx="4639">
                  <c:v>120107.66658272305</c:v>
                </c:pt>
                <c:pt idx="4640">
                  <c:v>120140.44959504108</c:v>
                </c:pt>
                <c:pt idx="4641">
                  <c:v>120173.23260735911</c:v>
                </c:pt>
                <c:pt idx="4642">
                  <c:v>120206.01561967714</c:v>
                </c:pt>
                <c:pt idx="4643">
                  <c:v>120238.79863199517</c:v>
                </c:pt>
                <c:pt idx="4644">
                  <c:v>120271.58164431321</c:v>
                </c:pt>
                <c:pt idx="4645">
                  <c:v>120304.36465663124</c:v>
                </c:pt>
                <c:pt idx="4646">
                  <c:v>120337.14766894927</c:v>
                </c:pt>
                <c:pt idx="4647">
                  <c:v>120369.9306812673</c:v>
                </c:pt>
                <c:pt idx="4648">
                  <c:v>120402.71369358533</c:v>
                </c:pt>
                <c:pt idx="4649">
                  <c:v>120435.49670590337</c:v>
                </c:pt>
                <c:pt idx="4650">
                  <c:v>120468.2797182214</c:v>
                </c:pt>
                <c:pt idx="4651">
                  <c:v>120501.06273053943</c:v>
                </c:pt>
                <c:pt idx="4652">
                  <c:v>120533.84574285746</c:v>
                </c:pt>
                <c:pt idx="4653">
                  <c:v>120566.62875517549</c:v>
                </c:pt>
                <c:pt idx="4654">
                  <c:v>120599.41176749353</c:v>
                </c:pt>
                <c:pt idx="4655">
                  <c:v>120632.19477981156</c:v>
                </c:pt>
                <c:pt idx="4656">
                  <c:v>120664.97779212959</c:v>
                </c:pt>
                <c:pt idx="4657">
                  <c:v>120697.76080444762</c:v>
                </c:pt>
                <c:pt idx="4658">
                  <c:v>120730.54381676565</c:v>
                </c:pt>
                <c:pt idx="4659">
                  <c:v>120763.32682908369</c:v>
                </c:pt>
                <c:pt idx="4660">
                  <c:v>120796.10984140172</c:v>
                </c:pt>
                <c:pt idx="4661">
                  <c:v>120828.89285371975</c:v>
                </c:pt>
                <c:pt idx="4662">
                  <c:v>120861.67586603778</c:v>
                </c:pt>
                <c:pt idx="4663">
                  <c:v>120894.45887835581</c:v>
                </c:pt>
                <c:pt idx="4664">
                  <c:v>120927.24189067385</c:v>
                </c:pt>
                <c:pt idx="4665">
                  <c:v>120960.02490299188</c:v>
                </c:pt>
                <c:pt idx="4666">
                  <c:v>120992.80791530991</c:v>
                </c:pt>
                <c:pt idx="4667">
                  <c:v>121025.59092762794</c:v>
                </c:pt>
                <c:pt idx="4668">
                  <c:v>121058.37393994597</c:v>
                </c:pt>
                <c:pt idx="4669">
                  <c:v>121091.15695226401</c:v>
                </c:pt>
                <c:pt idx="4670">
                  <c:v>121123.93996458204</c:v>
                </c:pt>
                <c:pt idx="4671">
                  <c:v>121156.72297690007</c:v>
                </c:pt>
                <c:pt idx="4672">
                  <c:v>121189.5059892181</c:v>
                </c:pt>
                <c:pt idx="4673">
                  <c:v>121222.28900153613</c:v>
                </c:pt>
                <c:pt idx="4674">
                  <c:v>121255.07201385417</c:v>
                </c:pt>
                <c:pt idx="4675">
                  <c:v>121287.8550261722</c:v>
                </c:pt>
                <c:pt idx="4676">
                  <c:v>121320.63803849023</c:v>
                </c:pt>
                <c:pt idx="4677">
                  <c:v>121353.42105080826</c:v>
                </c:pt>
                <c:pt idx="4678">
                  <c:v>121386.20406312629</c:v>
                </c:pt>
                <c:pt idx="4679">
                  <c:v>121418.98707544433</c:v>
                </c:pt>
                <c:pt idx="4680">
                  <c:v>121451.77008776236</c:v>
                </c:pt>
                <c:pt idx="4681">
                  <c:v>121484.55310008039</c:v>
                </c:pt>
                <c:pt idx="4682">
                  <c:v>121517.33611239842</c:v>
                </c:pt>
                <c:pt idx="4683">
                  <c:v>121550.11912471645</c:v>
                </c:pt>
                <c:pt idx="4684">
                  <c:v>121582.90213703449</c:v>
                </c:pt>
                <c:pt idx="4685">
                  <c:v>121615.68514935252</c:v>
                </c:pt>
                <c:pt idx="4686">
                  <c:v>121648.46816167055</c:v>
                </c:pt>
                <c:pt idx="4687">
                  <c:v>121681.25117398858</c:v>
                </c:pt>
                <c:pt idx="4688">
                  <c:v>121714.03418630661</c:v>
                </c:pt>
                <c:pt idx="4689">
                  <c:v>121746.81719862465</c:v>
                </c:pt>
                <c:pt idx="4690">
                  <c:v>121779.60021094268</c:v>
                </c:pt>
                <c:pt idx="4691">
                  <c:v>121812.38322326071</c:v>
                </c:pt>
                <c:pt idx="4692">
                  <c:v>121845.16623557874</c:v>
                </c:pt>
                <c:pt idx="4693">
                  <c:v>121877.94924789677</c:v>
                </c:pt>
                <c:pt idx="4694">
                  <c:v>121910.73226021481</c:v>
                </c:pt>
                <c:pt idx="4695">
                  <c:v>121943.51527253284</c:v>
                </c:pt>
                <c:pt idx="4696">
                  <c:v>121976.29828485087</c:v>
                </c:pt>
                <c:pt idx="4697">
                  <c:v>122009.0812971689</c:v>
                </c:pt>
                <c:pt idx="4698">
                  <c:v>122041.86430948693</c:v>
                </c:pt>
                <c:pt idx="4699">
                  <c:v>122074.64732180497</c:v>
                </c:pt>
                <c:pt idx="4700">
                  <c:v>122107.430334123</c:v>
                </c:pt>
                <c:pt idx="4701">
                  <c:v>122140.21334644103</c:v>
                </c:pt>
                <c:pt idx="4702">
                  <c:v>122172.99635875906</c:v>
                </c:pt>
                <c:pt idx="4703">
                  <c:v>122205.77937107709</c:v>
                </c:pt>
                <c:pt idx="4704">
                  <c:v>122238.56238339512</c:v>
                </c:pt>
                <c:pt idx="4705">
                  <c:v>122271.34539571316</c:v>
                </c:pt>
                <c:pt idx="4706">
                  <c:v>122304.12840803119</c:v>
                </c:pt>
                <c:pt idx="4707">
                  <c:v>122336.91142034922</c:v>
                </c:pt>
                <c:pt idx="4708">
                  <c:v>122369.69443266725</c:v>
                </c:pt>
                <c:pt idx="4709">
                  <c:v>122402.47744498528</c:v>
                </c:pt>
                <c:pt idx="4710">
                  <c:v>122435.26045730332</c:v>
                </c:pt>
                <c:pt idx="4711">
                  <c:v>122468.04346962135</c:v>
                </c:pt>
                <c:pt idx="4712">
                  <c:v>122500.82648193938</c:v>
                </c:pt>
                <c:pt idx="4713">
                  <c:v>122533.60949425741</c:v>
                </c:pt>
                <c:pt idx="4714">
                  <c:v>122566.39250657544</c:v>
                </c:pt>
                <c:pt idx="4715">
                  <c:v>122599.17551889348</c:v>
                </c:pt>
                <c:pt idx="4716">
                  <c:v>122631.95853121151</c:v>
                </c:pt>
                <c:pt idx="4717">
                  <c:v>122664.74154352954</c:v>
                </c:pt>
                <c:pt idx="4718">
                  <c:v>122697.52455584757</c:v>
                </c:pt>
                <c:pt idx="4719">
                  <c:v>122730.3075681656</c:v>
                </c:pt>
                <c:pt idx="4720">
                  <c:v>122763.09058048364</c:v>
                </c:pt>
                <c:pt idx="4721">
                  <c:v>122795.87359280167</c:v>
                </c:pt>
                <c:pt idx="4722">
                  <c:v>122828.6566051197</c:v>
                </c:pt>
                <c:pt idx="4723">
                  <c:v>122861.43961743773</c:v>
                </c:pt>
                <c:pt idx="4724">
                  <c:v>122894.22262975576</c:v>
                </c:pt>
                <c:pt idx="4725">
                  <c:v>122927.0056420738</c:v>
                </c:pt>
                <c:pt idx="4726">
                  <c:v>122959.78865439183</c:v>
                </c:pt>
                <c:pt idx="4727">
                  <c:v>122992.57166670986</c:v>
                </c:pt>
                <c:pt idx="4728">
                  <c:v>123025.35467902789</c:v>
                </c:pt>
                <c:pt idx="4729">
                  <c:v>123058.13769134592</c:v>
                </c:pt>
                <c:pt idx="4730">
                  <c:v>123090.92070366396</c:v>
                </c:pt>
                <c:pt idx="4731">
                  <c:v>123123.70371598199</c:v>
                </c:pt>
                <c:pt idx="4732">
                  <c:v>123156.48672830002</c:v>
                </c:pt>
                <c:pt idx="4733">
                  <c:v>123189.26974061805</c:v>
                </c:pt>
                <c:pt idx="4734">
                  <c:v>123222.05275293608</c:v>
                </c:pt>
                <c:pt idx="4735">
                  <c:v>123254.83576525412</c:v>
                </c:pt>
                <c:pt idx="4736">
                  <c:v>123287.61877757215</c:v>
                </c:pt>
                <c:pt idx="4737">
                  <c:v>123320.40178989018</c:v>
                </c:pt>
                <c:pt idx="4738">
                  <c:v>123353.18480220821</c:v>
                </c:pt>
                <c:pt idx="4739">
                  <c:v>123385.96781452624</c:v>
                </c:pt>
                <c:pt idx="4740">
                  <c:v>123418.75082684428</c:v>
                </c:pt>
                <c:pt idx="4741">
                  <c:v>123451.53383916231</c:v>
                </c:pt>
                <c:pt idx="4742">
                  <c:v>123484.31685148034</c:v>
                </c:pt>
                <c:pt idx="4743">
                  <c:v>123517.09986379837</c:v>
                </c:pt>
                <c:pt idx="4744">
                  <c:v>123549.8828761164</c:v>
                </c:pt>
                <c:pt idx="4745">
                  <c:v>123582.66588843444</c:v>
                </c:pt>
                <c:pt idx="4746">
                  <c:v>123615.44890075247</c:v>
                </c:pt>
                <c:pt idx="4747">
                  <c:v>123648.2319130705</c:v>
                </c:pt>
                <c:pt idx="4748">
                  <c:v>123681.01492538853</c:v>
                </c:pt>
                <c:pt idx="4749">
                  <c:v>123713.79793770656</c:v>
                </c:pt>
                <c:pt idx="4750">
                  <c:v>123746.5809500246</c:v>
                </c:pt>
                <c:pt idx="4751">
                  <c:v>123779.36396234263</c:v>
                </c:pt>
                <c:pt idx="4752">
                  <c:v>123812.14697466066</c:v>
                </c:pt>
                <c:pt idx="4753">
                  <c:v>123844.92998697869</c:v>
                </c:pt>
                <c:pt idx="4754">
                  <c:v>123877.71299929672</c:v>
                </c:pt>
                <c:pt idx="4755">
                  <c:v>123910.49601161476</c:v>
                </c:pt>
                <c:pt idx="4756">
                  <c:v>123943.27902393279</c:v>
                </c:pt>
                <c:pt idx="4757">
                  <c:v>123976.06203625082</c:v>
                </c:pt>
                <c:pt idx="4758">
                  <c:v>124008.84504856885</c:v>
                </c:pt>
                <c:pt idx="4759">
                  <c:v>124041.62806088688</c:v>
                </c:pt>
                <c:pt idx="4760">
                  <c:v>124074.41107320492</c:v>
                </c:pt>
                <c:pt idx="4761">
                  <c:v>124107.19408552295</c:v>
                </c:pt>
                <c:pt idx="4762">
                  <c:v>124139.97709784098</c:v>
                </c:pt>
                <c:pt idx="4763">
                  <c:v>124172.76011015901</c:v>
                </c:pt>
                <c:pt idx="4764">
                  <c:v>124205.54312247704</c:v>
                </c:pt>
                <c:pt idx="4765">
                  <c:v>124238.32613479508</c:v>
                </c:pt>
                <c:pt idx="4766">
                  <c:v>124271.10914711311</c:v>
                </c:pt>
                <c:pt idx="4767">
                  <c:v>124303.89215943114</c:v>
                </c:pt>
                <c:pt idx="4768">
                  <c:v>124336.67517174917</c:v>
                </c:pt>
                <c:pt idx="4769">
                  <c:v>124369.4581840672</c:v>
                </c:pt>
                <c:pt idx="4770">
                  <c:v>124402.24119638524</c:v>
                </c:pt>
                <c:pt idx="4771">
                  <c:v>124435.02420870327</c:v>
                </c:pt>
                <c:pt idx="4772">
                  <c:v>124467.8072210213</c:v>
                </c:pt>
                <c:pt idx="4773">
                  <c:v>124500.59023333933</c:v>
                </c:pt>
                <c:pt idx="4774">
                  <c:v>124533.37324565736</c:v>
                </c:pt>
                <c:pt idx="4775">
                  <c:v>124566.1562579754</c:v>
                </c:pt>
                <c:pt idx="4776">
                  <c:v>124598.93927029343</c:v>
                </c:pt>
                <c:pt idx="4777">
                  <c:v>124631.72228261146</c:v>
                </c:pt>
                <c:pt idx="4778">
                  <c:v>124664.50529492949</c:v>
                </c:pt>
                <c:pt idx="4779">
                  <c:v>124697.28830724752</c:v>
                </c:pt>
                <c:pt idx="4780">
                  <c:v>124730.07131956556</c:v>
                </c:pt>
                <c:pt idx="4781">
                  <c:v>124762.85433188359</c:v>
                </c:pt>
                <c:pt idx="4782">
                  <c:v>124795.63734420162</c:v>
                </c:pt>
                <c:pt idx="4783">
                  <c:v>124828.42035651965</c:v>
                </c:pt>
                <c:pt idx="4784">
                  <c:v>124861.20336883768</c:v>
                </c:pt>
                <c:pt idx="4785">
                  <c:v>124893.98638115572</c:v>
                </c:pt>
                <c:pt idx="4786">
                  <c:v>124926.76939347375</c:v>
                </c:pt>
                <c:pt idx="4787">
                  <c:v>124959.55240579178</c:v>
                </c:pt>
                <c:pt idx="4788">
                  <c:v>124992.33541810981</c:v>
                </c:pt>
                <c:pt idx="4789">
                  <c:v>125025.11843042784</c:v>
                </c:pt>
                <c:pt idx="4790">
                  <c:v>125057.90144274588</c:v>
                </c:pt>
                <c:pt idx="4791">
                  <c:v>125090.68445506391</c:v>
                </c:pt>
                <c:pt idx="4792">
                  <c:v>125123.46746738194</c:v>
                </c:pt>
                <c:pt idx="4793">
                  <c:v>125156.25047969997</c:v>
                </c:pt>
                <c:pt idx="4794">
                  <c:v>125189.033492018</c:v>
                </c:pt>
                <c:pt idx="4795">
                  <c:v>125221.81650433603</c:v>
                </c:pt>
                <c:pt idx="4796">
                  <c:v>125254.59951665407</c:v>
                </c:pt>
                <c:pt idx="4797">
                  <c:v>125287.3825289721</c:v>
                </c:pt>
                <c:pt idx="4798">
                  <c:v>125320.16554129013</c:v>
                </c:pt>
                <c:pt idx="4799">
                  <c:v>125352.94855360816</c:v>
                </c:pt>
                <c:pt idx="4800">
                  <c:v>125385.73156592619</c:v>
                </c:pt>
                <c:pt idx="4801">
                  <c:v>125418.51457824423</c:v>
                </c:pt>
                <c:pt idx="4802">
                  <c:v>125451.29759056226</c:v>
                </c:pt>
                <c:pt idx="4803">
                  <c:v>125484.08060288029</c:v>
                </c:pt>
                <c:pt idx="4804">
                  <c:v>125516.86361519832</c:v>
                </c:pt>
                <c:pt idx="4805">
                  <c:v>125549.64662751635</c:v>
                </c:pt>
                <c:pt idx="4806">
                  <c:v>125582.42963983439</c:v>
                </c:pt>
                <c:pt idx="4807">
                  <c:v>125615.21265215242</c:v>
                </c:pt>
                <c:pt idx="4808">
                  <c:v>125647.99566447045</c:v>
                </c:pt>
                <c:pt idx="4809">
                  <c:v>125680.77867678848</c:v>
                </c:pt>
                <c:pt idx="4810">
                  <c:v>125713.56168910651</c:v>
                </c:pt>
                <c:pt idx="4811">
                  <c:v>125746.34470142455</c:v>
                </c:pt>
                <c:pt idx="4812">
                  <c:v>125779.12771374258</c:v>
                </c:pt>
                <c:pt idx="4813">
                  <c:v>125811.91072606061</c:v>
                </c:pt>
                <c:pt idx="4814">
                  <c:v>125844.69373837864</c:v>
                </c:pt>
                <c:pt idx="4815">
                  <c:v>125877.47675069667</c:v>
                </c:pt>
                <c:pt idx="4816">
                  <c:v>125910.25976301471</c:v>
                </c:pt>
                <c:pt idx="4817">
                  <c:v>125943.04277533274</c:v>
                </c:pt>
                <c:pt idx="4818">
                  <c:v>125975.82578765077</c:v>
                </c:pt>
                <c:pt idx="4819">
                  <c:v>126008.6087999688</c:v>
                </c:pt>
                <c:pt idx="4820">
                  <c:v>126041.39181228683</c:v>
                </c:pt>
                <c:pt idx="4821">
                  <c:v>126074.17482460487</c:v>
                </c:pt>
                <c:pt idx="4822">
                  <c:v>126106.9578369229</c:v>
                </c:pt>
                <c:pt idx="4823">
                  <c:v>126139.74084924093</c:v>
                </c:pt>
                <c:pt idx="4824">
                  <c:v>126172.52386155896</c:v>
                </c:pt>
                <c:pt idx="4825">
                  <c:v>126205.30687387699</c:v>
                </c:pt>
                <c:pt idx="4826">
                  <c:v>126238.08988619503</c:v>
                </c:pt>
                <c:pt idx="4827">
                  <c:v>126270.87289851306</c:v>
                </c:pt>
                <c:pt idx="4828">
                  <c:v>126303.65591083109</c:v>
                </c:pt>
                <c:pt idx="4829">
                  <c:v>126336.43892314912</c:v>
                </c:pt>
                <c:pt idx="4830">
                  <c:v>126369.22193546715</c:v>
                </c:pt>
                <c:pt idx="4831">
                  <c:v>126402.00494778519</c:v>
                </c:pt>
                <c:pt idx="4832">
                  <c:v>126434.78796010322</c:v>
                </c:pt>
                <c:pt idx="4833">
                  <c:v>126467.57097242125</c:v>
                </c:pt>
                <c:pt idx="4834">
                  <c:v>126500.35398473928</c:v>
                </c:pt>
                <c:pt idx="4835">
                  <c:v>126533.13699705731</c:v>
                </c:pt>
                <c:pt idx="4836">
                  <c:v>126565.92000937535</c:v>
                </c:pt>
                <c:pt idx="4837">
                  <c:v>126598.70302169338</c:v>
                </c:pt>
                <c:pt idx="4838">
                  <c:v>126631.48603401141</c:v>
                </c:pt>
                <c:pt idx="4839">
                  <c:v>126664.26904632944</c:v>
                </c:pt>
                <c:pt idx="4840">
                  <c:v>126697.05205864747</c:v>
                </c:pt>
                <c:pt idx="4841">
                  <c:v>126729.83507096551</c:v>
                </c:pt>
                <c:pt idx="4842">
                  <c:v>126762.61808328354</c:v>
                </c:pt>
                <c:pt idx="4843">
                  <c:v>126795.40109560157</c:v>
                </c:pt>
                <c:pt idx="4844">
                  <c:v>126828.1841079196</c:v>
                </c:pt>
                <c:pt idx="4845">
                  <c:v>126860.96712023763</c:v>
                </c:pt>
                <c:pt idx="4846">
                  <c:v>126893.75013255567</c:v>
                </c:pt>
                <c:pt idx="4847">
                  <c:v>126926.5331448737</c:v>
                </c:pt>
                <c:pt idx="4848">
                  <c:v>126959.31615719173</c:v>
                </c:pt>
                <c:pt idx="4849">
                  <c:v>126992.09916950976</c:v>
                </c:pt>
                <c:pt idx="4850">
                  <c:v>127024.88218182779</c:v>
                </c:pt>
                <c:pt idx="4851">
                  <c:v>127057.66519414583</c:v>
                </c:pt>
                <c:pt idx="4852">
                  <c:v>127090.44820646386</c:v>
                </c:pt>
                <c:pt idx="4853">
                  <c:v>127123.23121878189</c:v>
                </c:pt>
                <c:pt idx="4854">
                  <c:v>127156.01423109992</c:v>
                </c:pt>
                <c:pt idx="4855">
                  <c:v>127188.79724341795</c:v>
                </c:pt>
                <c:pt idx="4856">
                  <c:v>127221.58025573599</c:v>
                </c:pt>
                <c:pt idx="4857">
                  <c:v>127254.36326805402</c:v>
                </c:pt>
                <c:pt idx="4858">
                  <c:v>127287.14628037205</c:v>
                </c:pt>
                <c:pt idx="4859">
                  <c:v>127319.92929269008</c:v>
                </c:pt>
                <c:pt idx="4860">
                  <c:v>127352.71230500811</c:v>
                </c:pt>
                <c:pt idx="4861">
                  <c:v>127385.49531732615</c:v>
                </c:pt>
                <c:pt idx="4862">
                  <c:v>127418.27832964418</c:v>
                </c:pt>
                <c:pt idx="4863">
                  <c:v>127451.06134196221</c:v>
                </c:pt>
                <c:pt idx="4864">
                  <c:v>127483.84435428024</c:v>
                </c:pt>
                <c:pt idx="4865">
                  <c:v>127516.62736659827</c:v>
                </c:pt>
                <c:pt idx="4866">
                  <c:v>127549.41037891631</c:v>
                </c:pt>
                <c:pt idx="4867">
                  <c:v>127582.19339123434</c:v>
                </c:pt>
                <c:pt idx="4868">
                  <c:v>127614.97640355237</c:v>
                </c:pt>
                <c:pt idx="4869">
                  <c:v>127647.7594158704</c:v>
                </c:pt>
                <c:pt idx="4870">
                  <c:v>127680.54242818843</c:v>
                </c:pt>
                <c:pt idx="4871">
                  <c:v>127713.32544050647</c:v>
                </c:pt>
                <c:pt idx="4872">
                  <c:v>127746.1084528245</c:v>
                </c:pt>
                <c:pt idx="4873">
                  <c:v>127778.89146514253</c:v>
                </c:pt>
                <c:pt idx="4874">
                  <c:v>127811.67447746056</c:v>
                </c:pt>
                <c:pt idx="4875">
                  <c:v>127844.45748977859</c:v>
                </c:pt>
                <c:pt idx="4876">
                  <c:v>127877.24050209663</c:v>
                </c:pt>
                <c:pt idx="4877">
                  <c:v>127910.02351441466</c:v>
                </c:pt>
                <c:pt idx="4878">
                  <c:v>127942.80652673269</c:v>
                </c:pt>
                <c:pt idx="4879">
                  <c:v>127975.58953905072</c:v>
                </c:pt>
                <c:pt idx="4880">
                  <c:v>128008.37255136875</c:v>
                </c:pt>
                <c:pt idx="4881">
                  <c:v>128041.15556368679</c:v>
                </c:pt>
                <c:pt idx="4882">
                  <c:v>128073.93857600482</c:v>
                </c:pt>
                <c:pt idx="4883">
                  <c:v>128106.72158832285</c:v>
                </c:pt>
                <c:pt idx="4884">
                  <c:v>128139.50460064088</c:v>
                </c:pt>
                <c:pt idx="4885">
                  <c:v>128172.28761295891</c:v>
                </c:pt>
                <c:pt idx="4886">
                  <c:v>128205.07062527695</c:v>
                </c:pt>
                <c:pt idx="4887">
                  <c:v>128237.85363759498</c:v>
                </c:pt>
                <c:pt idx="4888">
                  <c:v>128270.63664991301</c:v>
                </c:pt>
                <c:pt idx="4889">
                  <c:v>128303.41966223104</c:v>
                </c:pt>
                <c:pt idx="4890">
                  <c:v>128336.20267454907</c:v>
                </c:pt>
                <c:pt idx="4891">
                  <c:v>128368.9856868671</c:v>
                </c:pt>
                <c:pt idx="4892">
                  <c:v>128401.76869918514</c:v>
                </c:pt>
                <c:pt idx="4893">
                  <c:v>128434.55171150317</c:v>
                </c:pt>
                <c:pt idx="4894">
                  <c:v>128467.3347238212</c:v>
                </c:pt>
                <c:pt idx="4895">
                  <c:v>128500.11773613923</c:v>
                </c:pt>
                <c:pt idx="4896">
                  <c:v>128532.90074845726</c:v>
                </c:pt>
                <c:pt idx="4897">
                  <c:v>128565.6837607753</c:v>
                </c:pt>
                <c:pt idx="4898">
                  <c:v>128598.46677309333</c:v>
                </c:pt>
                <c:pt idx="4899">
                  <c:v>128631.24978541136</c:v>
                </c:pt>
                <c:pt idx="4900">
                  <c:v>128664.03279772939</c:v>
                </c:pt>
                <c:pt idx="4901">
                  <c:v>128696.81581004742</c:v>
                </c:pt>
                <c:pt idx="4902">
                  <c:v>128729.59882236546</c:v>
                </c:pt>
                <c:pt idx="4903">
                  <c:v>128762.38183468349</c:v>
                </c:pt>
                <c:pt idx="4904">
                  <c:v>128795.16484700152</c:v>
                </c:pt>
                <c:pt idx="4905">
                  <c:v>128827.94785931955</c:v>
                </c:pt>
                <c:pt idx="4906">
                  <c:v>128860.73087163758</c:v>
                </c:pt>
                <c:pt idx="4907">
                  <c:v>128893.51388395562</c:v>
                </c:pt>
                <c:pt idx="4908">
                  <c:v>128926.29689627365</c:v>
                </c:pt>
                <c:pt idx="4909">
                  <c:v>128959.07990859168</c:v>
                </c:pt>
                <c:pt idx="4910">
                  <c:v>128991.86292090971</c:v>
                </c:pt>
                <c:pt idx="4911">
                  <c:v>129024.64593322774</c:v>
                </c:pt>
                <c:pt idx="4912">
                  <c:v>129057.42894554578</c:v>
                </c:pt>
                <c:pt idx="4913">
                  <c:v>129090.21195786381</c:v>
                </c:pt>
                <c:pt idx="4914">
                  <c:v>129122.99497018184</c:v>
                </c:pt>
                <c:pt idx="4915">
                  <c:v>129155.77798249987</c:v>
                </c:pt>
                <c:pt idx="4916">
                  <c:v>129188.5609948179</c:v>
                </c:pt>
                <c:pt idx="4917">
                  <c:v>129221.34400713594</c:v>
                </c:pt>
                <c:pt idx="4918">
                  <c:v>129254.12701945397</c:v>
                </c:pt>
                <c:pt idx="4919">
                  <c:v>129286.910031772</c:v>
                </c:pt>
                <c:pt idx="4920">
                  <c:v>129319.69304409003</c:v>
                </c:pt>
                <c:pt idx="4921">
                  <c:v>129352.47605640806</c:v>
                </c:pt>
                <c:pt idx="4922">
                  <c:v>129385.2590687261</c:v>
                </c:pt>
                <c:pt idx="4923">
                  <c:v>129418.04208104413</c:v>
                </c:pt>
                <c:pt idx="4924">
                  <c:v>129450.82509336216</c:v>
                </c:pt>
                <c:pt idx="4925">
                  <c:v>129483.60810568019</c:v>
                </c:pt>
                <c:pt idx="4926">
                  <c:v>129516.39111799822</c:v>
                </c:pt>
                <c:pt idx="4927">
                  <c:v>129549.17413031626</c:v>
                </c:pt>
                <c:pt idx="4928">
                  <c:v>129581.95714263429</c:v>
                </c:pt>
                <c:pt idx="4929">
                  <c:v>129614.74015495232</c:v>
                </c:pt>
                <c:pt idx="4930">
                  <c:v>129647.52316727035</c:v>
                </c:pt>
                <c:pt idx="4931">
                  <c:v>129680.30617958838</c:v>
                </c:pt>
                <c:pt idx="4932">
                  <c:v>129713.08919190642</c:v>
                </c:pt>
                <c:pt idx="4933">
                  <c:v>129745.87220422445</c:v>
                </c:pt>
                <c:pt idx="4934">
                  <c:v>129778.65521654248</c:v>
                </c:pt>
                <c:pt idx="4935">
                  <c:v>129811.43822886051</c:v>
                </c:pt>
                <c:pt idx="4936">
                  <c:v>129844.22124117854</c:v>
                </c:pt>
                <c:pt idx="4937">
                  <c:v>129877.00425349658</c:v>
                </c:pt>
                <c:pt idx="4938">
                  <c:v>129909.78726581461</c:v>
                </c:pt>
                <c:pt idx="4939">
                  <c:v>129942.57027813264</c:v>
                </c:pt>
                <c:pt idx="4940">
                  <c:v>129975.35329045067</c:v>
                </c:pt>
                <c:pt idx="4941">
                  <c:v>130008.1363027687</c:v>
                </c:pt>
                <c:pt idx="4942">
                  <c:v>130040.91931508674</c:v>
                </c:pt>
                <c:pt idx="4943">
                  <c:v>130073.70232740477</c:v>
                </c:pt>
                <c:pt idx="4944">
                  <c:v>130106.4853397228</c:v>
                </c:pt>
                <c:pt idx="4945">
                  <c:v>130139.26835204083</c:v>
                </c:pt>
                <c:pt idx="4946">
                  <c:v>130172.05136435886</c:v>
                </c:pt>
                <c:pt idx="4947">
                  <c:v>130204.8343766769</c:v>
                </c:pt>
                <c:pt idx="4948">
                  <c:v>130237.61738899493</c:v>
                </c:pt>
                <c:pt idx="4949">
                  <c:v>130270.40040131296</c:v>
                </c:pt>
                <c:pt idx="4950">
                  <c:v>130303.18341363099</c:v>
                </c:pt>
                <c:pt idx="4951">
                  <c:v>130335.96642594902</c:v>
                </c:pt>
                <c:pt idx="4952">
                  <c:v>130368.74943826706</c:v>
                </c:pt>
                <c:pt idx="4953">
                  <c:v>130401.53245058509</c:v>
                </c:pt>
                <c:pt idx="4954">
                  <c:v>130434.31546290312</c:v>
                </c:pt>
                <c:pt idx="4955">
                  <c:v>130467.09847522115</c:v>
                </c:pt>
                <c:pt idx="4956">
                  <c:v>130499.88148753918</c:v>
                </c:pt>
                <c:pt idx="4957">
                  <c:v>130532.66449985722</c:v>
                </c:pt>
                <c:pt idx="4958">
                  <c:v>130565.44751217525</c:v>
                </c:pt>
                <c:pt idx="4959">
                  <c:v>130598.23052449328</c:v>
                </c:pt>
                <c:pt idx="4960">
                  <c:v>130631.01353681131</c:v>
                </c:pt>
                <c:pt idx="4961">
                  <c:v>130663.79654912934</c:v>
                </c:pt>
                <c:pt idx="4962">
                  <c:v>130696.57956144738</c:v>
                </c:pt>
                <c:pt idx="4963">
                  <c:v>130729.36257376541</c:v>
                </c:pt>
                <c:pt idx="4964">
                  <c:v>130762.14558608344</c:v>
                </c:pt>
                <c:pt idx="4965">
                  <c:v>130794.92859840147</c:v>
                </c:pt>
                <c:pt idx="4966">
                  <c:v>130827.7116107195</c:v>
                </c:pt>
                <c:pt idx="4967">
                  <c:v>130860.49462303754</c:v>
                </c:pt>
                <c:pt idx="4968">
                  <c:v>130893.27763535557</c:v>
                </c:pt>
                <c:pt idx="4969">
                  <c:v>130926.0606476736</c:v>
                </c:pt>
                <c:pt idx="4970">
                  <c:v>130958.84365999163</c:v>
                </c:pt>
                <c:pt idx="4971">
                  <c:v>130991.62667230966</c:v>
                </c:pt>
                <c:pt idx="4972">
                  <c:v>131024.4096846277</c:v>
                </c:pt>
                <c:pt idx="4973">
                  <c:v>131057.19269694573</c:v>
                </c:pt>
                <c:pt idx="4974">
                  <c:v>131089.97570926376</c:v>
                </c:pt>
                <c:pt idx="4975">
                  <c:v>131122.75872158178</c:v>
                </c:pt>
                <c:pt idx="4976">
                  <c:v>131155.54173389979</c:v>
                </c:pt>
                <c:pt idx="4977">
                  <c:v>131188.32474621781</c:v>
                </c:pt>
                <c:pt idx="4978">
                  <c:v>131221.10775853583</c:v>
                </c:pt>
                <c:pt idx="4979">
                  <c:v>131253.89077085385</c:v>
                </c:pt>
                <c:pt idx="4980">
                  <c:v>131286.67378317186</c:v>
                </c:pt>
                <c:pt idx="4981">
                  <c:v>131319.45679548988</c:v>
                </c:pt>
                <c:pt idx="4982">
                  <c:v>131352.2398078079</c:v>
                </c:pt>
                <c:pt idx="4983">
                  <c:v>131385.02282012592</c:v>
                </c:pt>
                <c:pt idx="4984">
                  <c:v>131417.80583244393</c:v>
                </c:pt>
                <c:pt idx="4985">
                  <c:v>131450.58884476195</c:v>
                </c:pt>
                <c:pt idx="4986">
                  <c:v>131483.37185707997</c:v>
                </c:pt>
                <c:pt idx="4987">
                  <c:v>131516.15486939799</c:v>
                </c:pt>
                <c:pt idx="4988">
                  <c:v>131548.937881716</c:v>
                </c:pt>
                <c:pt idx="4989">
                  <c:v>131581.72089403402</c:v>
                </c:pt>
                <c:pt idx="4990">
                  <c:v>131614.50390635204</c:v>
                </c:pt>
                <c:pt idx="4991">
                  <c:v>131647.28691867006</c:v>
                </c:pt>
                <c:pt idx="4992">
                  <c:v>131680.06993098807</c:v>
                </c:pt>
                <c:pt idx="4993">
                  <c:v>131712.85294330609</c:v>
                </c:pt>
                <c:pt idx="4994">
                  <c:v>131745.63595562411</c:v>
                </c:pt>
                <c:pt idx="4995">
                  <c:v>131778.41896794213</c:v>
                </c:pt>
                <c:pt idx="4996">
                  <c:v>131811.20198026014</c:v>
                </c:pt>
                <c:pt idx="4997">
                  <c:v>131843.98499257816</c:v>
                </c:pt>
                <c:pt idx="4998">
                  <c:v>131876.76800489618</c:v>
                </c:pt>
                <c:pt idx="4999">
                  <c:v>131909.55101721419</c:v>
                </c:pt>
                <c:pt idx="5000">
                  <c:v>131942.33402953221</c:v>
                </c:pt>
                <c:pt idx="5001">
                  <c:v>131975.11704185023</c:v>
                </c:pt>
                <c:pt idx="5002">
                  <c:v>132007.90005416825</c:v>
                </c:pt>
                <c:pt idx="5003">
                  <c:v>132040.68306648626</c:v>
                </c:pt>
                <c:pt idx="5004">
                  <c:v>132073.46607880428</c:v>
                </c:pt>
                <c:pt idx="5005">
                  <c:v>132106.2490911223</c:v>
                </c:pt>
                <c:pt idx="5006">
                  <c:v>132139.03210344032</c:v>
                </c:pt>
                <c:pt idx="5007">
                  <c:v>132171.81511575833</c:v>
                </c:pt>
                <c:pt idx="5008">
                  <c:v>132204.59812807635</c:v>
                </c:pt>
                <c:pt idx="5009">
                  <c:v>132237.38114039437</c:v>
                </c:pt>
                <c:pt idx="5010">
                  <c:v>132270.16415271239</c:v>
                </c:pt>
                <c:pt idx="5011">
                  <c:v>132302.9471650304</c:v>
                </c:pt>
                <c:pt idx="5012">
                  <c:v>132335.73017734842</c:v>
                </c:pt>
                <c:pt idx="5013">
                  <c:v>132368.51318966644</c:v>
                </c:pt>
                <c:pt idx="5014">
                  <c:v>132401.29620198446</c:v>
                </c:pt>
                <c:pt idx="5015">
                  <c:v>132434.07921430247</c:v>
                </c:pt>
                <c:pt idx="5016">
                  <c:v>132466.86222662049</c:v>
                </c:pt>
                <c:pt idx="5017">
                  <c:v>132499.64523893851</c:v>
                </c:pt>
                <c:pt idx="5018">
                  <c:v>132532.42825125653</c:v>
                </c:pt>
                <c:pt idx="5019">
                  <c:v>132565.21126357454</c:v>
                </c:pt>
                <c:pt idx="5020">
                  <c:v>132597.99427589256</c:v>
                </c:pt>
                <c:pt idx="5021">
                  <c:v>132630.77728821058</c:v>
                </c:pt>
                <c:pt idx="5022">
                  <c:v>132663.5603005286</c:v>
                </c:pt>
                <c:pt idx="5023">
                  <c:v>132696.34331284661</c:v>
                </c:pt>
                <c:pt idx="5024">
                  <c:v>132729.12632516463</c:v>
                </c:pt>
                <c:pt idx="5025">
                  <c:v>132761.90933748265</c:v>
                </c:pt>
                <c:pt idx="5026">
                  <c:v>132794.69234980067</c:v>
                </c:pt>
                <c:pt idx="5027">
                  <c:v>132827.47536211868</c:v>
                </c:pt>
                <c:pt idx="5028">
                  <c:v>132860.2583744367</c:v>
                </c:pt>
                <c:pt idx="5029">
                  <c:v>132893.04138675472</c:v>
                </c:pt>
                <c:pt idx="5030">
                  <c:v>132925.82439907274</c:v>
                </c:pt>
                <c:pt idx="5031">
                  <c:v>132958.60741139075</c:v>
                </c:pt>
                <c:pt idx="5032">
                  <c:v>132991.39042370877</c:v>
                </c:pt>
                <c:pt idx="5033">
                  <c:v>133024.17343602679</c:v>
                </c:pt>
                <c:pt idx="5034">
                  <c:v>133056.9564483448</c:v>
                </c:pt>
                <c:pt idx="5035">
                  <c:v>133089.73946066282</c:v>
                </c:pt>
                <c:pt idx="5036">
                  <c:v>133122.52247298084</c:v>
                </c:pt>
                <c:pt idx="5037">
                  <c:v>133155.30548529886</c:v>
                </c:pt>
                <c:pt idx="5038">
                  <c:v>133188.08849761687</c:v>
                </c:pt>
                <c:pt idx="5039">
                  <c:v>133220.87150993489</c:v>
                </c:pt>
                <c:pt idx="5040">
                  <c:v>133253.65452225291</c:v>
                </c:pt>
                <c:pt idx="5041">
                  <c:v>133286.43753457093</c:v>
                </c:pt>
                <c:pt idx="5042">
                  <c:v>133319.22054688894</c:v>
                </c:pt>
                <c:pt idx="5043">
                  <c:v>133352.00355920696</c:v>
                </c:pt>
                <c:pt idx="5044">
                  <c:v>133384.78657152498</c:v>
                </c:pt>
                <c:pt idx="5045">
                  <c:v>133417.569583843</c:v>
                </c:pt>
                <c:pt idx="5046">
                  <c:v>133450.35259616101</c:v>
                </c:pt>
                <c:pt idx="5047">
                  <c:v>133483.13560847903</c:v>
                </c:pt>
                <c:pt idx="5048">
                  <c:v>133515.91862079705</c:v>
                </c:pt>
                <c:pt idx="5049">
                  <c:v>133548.70163311507</c:v>
                </c:pt>
                <c:pt idx="5050">
                  <c:v>133581.48464543308</c:v>
                </c:pt>
                <c:pt idx="5051">
                  <c:v>133614.2676577511</c:v>
                </c:pt>
                <c:pt idx="5052">
                  <c:v>133647.05067006912</c:v>
                </c:pt>
                <c:pt idx="5053">
                  <c:v>133679.83368238714</c:v>
                </c:pt>
                <c:pt idx="5054">
                  <c:v>133712.61669470515</c:v>
                </c:pt>
                <c:pt idx="5055">
                  <c:v>133745.39970702317</c:v>
                </c:pt>
                <c:pt idx="5056">
                  <c:v>133778.18271934119</c:v>
                </c:pt>
                <c:pt idx="5057">
                  <c:v>133810.96573165921</c:v>
                </c:pt>
                <c:pt idx="5058">
                  <c:v>133843.74874397722</c:v>
                </c:pt>
                <c:pt idx="5059">
                  <c:v>133876.53175629524</c:v>
                </c:pt>
                <c:pt idx="5060">
                  <c:v>133909.31476861326</c:v>
                </c:pt>
                <c:pt idx="5061">
                  <c:v>133942.09778093128</c:v>
                </c:pt>
                <c:pt idx="5062">
                  <c:v>133974.88079324929</c:v>
                </c:pt>
                <c:pt idx="5063">
                  <c:v>134007.66380556731</c:v>
                </c:pt>
                <c:pt idx="5064">
                  <c:v>134040.44681788533</c:v>
                </c:pt>
                <c:pt idx="5065">
                  <c:v>134073.22983020335</c:v>
                </c:pt>
                <c:pt idx="5066">
                  <c:v>134106.01284252136</c:v>
                </c:pt>
                <c:pt idx="5067">
                  <c:v>134138.79585483938</c:v>
                </c:pt>
                <c:pt idx="5068">
                  <c:v>134171.5788671574</c:v>
                </c:pt>
                <c:pt idx="5069">
                  <c:v>134204.36187947541</c:v>
                </c:pt>
                <c:pt idx="5070">
                  <c:v>134237.14489179343</c:v>
                </c:pt>
                <c:pt idx="5071">
                  <c:v>134269.92790411145</c:v>
                </c:pt>
                <c:pt idx="5072">
                  <c:v>134302.71091642947</c:v>
                </c:pt>
                <c:pt idx="5073">
                  <c:v>134335.49392874748</c:v>
                </c:pt>
                <c:pt idx="5074">
                  <c:v>134368.2769410655</c:v>
                </c:pt>
                <c:pt idx="5075">
                  <c:v>134401.05995338352</c:v>
                </c:pt>
                <c:pt idx="5076">
                  <c:v>134433.84296570154</c:v>
                </c:pt>
                <c:pt idx="5077">
                  <c:v>134466.62597801955</c:v>
                </c:pt>
                <c:pt idx="5078">
                  <c:v>134499.40899033757</c:v>
                </c:pt>
                <c:pt idx="5079">
                  <c:v>134532.19200265559</c:v>
                </c:pt>
                <c:pt idx="5080">
                  <c:v>134564.97501497361</c:v>
                </c:pt>
                <c:pt idx="5081">
                  <c:v>134597.75802729162</c:v>
                </c:pt>
                <c:pt idx="5082">
                  <c:v>134630.54103960964</c:v>
                </c:pt>
                <c:pt idx="5083">
                  <c:v>134663.32405192766</c:v>
                </c:pt>
                <c:pt idx="5084">
                  <c:v>134696.10706424568</c:v>
                </c:pt>
                <c:pt idx="5085">
                  <c:v>134728.89007656369</c:v>
                </c:pt>
                <c:pt idx="5086">
                  <c:v>134761.67308888171</c:v>
                </c:pt>
                <c:pt idx="5087">
                  <c:v>134794.45610119973</c:v>
                </c:pt>
                <c:pt idx="5088">
                  <c:v>134827.23911351775</c:v>
                </c:pt>
                <c:pt idx="5089">
                  <c:v>134860.02212583576</c:v>
                </c:pt>
                <c:pt idx="5090">
                  <c:v>134892.80513815378</c:v>
                </c:pt>
                <c:pt idx="5091">
                  <c:v>134925.5881504718</c:v>
                </c:pt>
                <c:pt idx="5092">
                  <c:v>134958.37116278982</c:v>
                </c:pt>
                <c:pt idx="5093">
                  <c:v>134991.15417510783</c:v>
                </c:pt>
                <c:pt idx="5094">
                  <c:v>135023.93718742585</c:v>
                </c:pt>
                <c:pt idx="5095">
                  <c:v>135056.72019974387</c:v>
                </c:pt>
                <c:pt idx="5096">
                  <c:v>135089.50321206189</c:v>
                </c:pt>
                <c:pt idx="5097">
                  <c:v>135122.2862243799</c:v>
                </c:pt>
                <c:pt idx="5098">
                  <c:v>135155.06923669792</c:v>
                </c:pt>
                <c:pt idx="5099">
                  <c:v>135187.85224901594</c:v>
                </c:pt>
                <c:pt idx="5100">
                  <c:v>135220.63526133395</c:v>
                </c:pt>
                <c:pt idx="5101">
                  <c:v>135253.41827365197</c:v>
                </c:pt>
                <c:pt idx="5102">
                  <c:v>135286.20128596999</c:v>
                </c:pt>
                <c:pt idx="5103">
                  <c:v>135318.98429828801</c:v>
                </c:pt>
                <c:pt idx="5104">
                  <c:v>135351.76731060602</c:v>
                </c:pt>
                <c:pt idx="5105">
                  <c:v>135384.55032292404</c:v>
                </c:pt>
                <c:pt idx="5106">
                  <c:v>135417.33333524206</c:v>
                </c:pt>
                <c:pt idx="5107">
                  <c:v>135450.11634756008</c:v>
                </c:pt>
                <c:pt idx="5108">
                  <c:v>135482.89935987809</c:v>
                </c:pt>
                <c:pt idx="5109">
                  <c:v>135515.68237219611</c:v>
                </c:pt>
                <c:pt idx="5110">
                  <c:v>135548.46538451413</c:v>
                </c:pt>
                <c:pt idx="5111">
                  <c:v>135581.24839683215</c:v>
                </c:pt>
                <c:pt idx="5112">
                  <c:v>135614.03140915016</c:v>
                </c:pt>
                <c:pt idx="5113">
                  <c:v>135646.81442146818</c:v>
                </c:pt>
                <c:pt idx="5114">
                  <c:v>135679.5974337862</c:v>
                </c:pt>
                <c:pt idx="5115">
                  <c:v>135712.38044610422</c:v>
                </c:pt>
                <c:pt idx="5116">
                  <c:v>135745.16345842223</c:v>
                </c:pt>
                <c:pt idx="5117">
                  <c:v>135777.94647074025</c:v>
                </c:pt>
                <c:pt idx="5118">
                  <c:v>135810.72948305827</c:v>
                </c:pt>
                <c:pt idx="5119">
                  <c:v>135843.51249537629</c:v>
                </c:pt>
                <c:pt idx="5120">
                  <c:v>135876.2955076943</c:v>
                </c:pt>
                <c:pt idx="5121">
                  <c:v>135909.07852001232</c:v>
                </c:pt>
                <c:pt idx="5122">
                  <c:v>135941.86153233034</c:v>
                </c:pt>
                <c:pt idx="5123">
                  <c:v>135974.64454464836</c:v>
                </c:pt>
                <c:pt idx="5124">
                  <c:v>136007.42755696637</c:v>
                </c:pt>
                <c:pt idx="5125">
                  <c:v>136040.21056928439</c:v>
                </c:pt>
                <c:pt idx="5126">
                  <c:v>136072.99358160241</c:v>
                </c:pt>
                <c:pt idx="5127">
                  <c:v>136105.77659392043</c:v>
                </c:pt>
                <c:pt idx="5128">
                  <c:v>136138.55960623844</c:v>
                </c:pt>
                <c:pt idx="5129">
                  <c:v>136171.34261855646</c:v>
                </c:pt>
                <c:pt idx="5130">
                  <c:v>136204.12563087448</c:v>
                </c:pt>
                <c:pt idx="5131">
                  <c:v>136236.9086431925</c:v>
                </c:pt>
                <c:pt idx="5132">
                  <c:v>136269.69165551051</c:v>
                </c:pt>
                <c:pt idx="5133">
                  <c:v>136302.47466782853</c:v>
                </c:pt>
                <c:pt idx="5134">
                  <c:v>136335.25768014655</c:v>
                </c:pt>
                <c:pt idx="5135">
                  <c:v>136368.04069246456</c:v>
                </c:pt>
                <c:pt idx="5136">
                  <c:v>136400.82370478258</c:v>
                </c:pt>
                <c:pt idx="5137">
                  <c:v>136433.6067171006</c:v>
                </c:pt>
                <c:pt idx="5138">
                  <c:v>136466.38972941862</c:v>
                </c:pt>
                <c:pt idx="5139">
                  <c:v>136499.17274173663</c:v>
                </c:pt>
                <c:pt idx="5140">
                  <c:v>136531.95575405465</c:v>
                </c:pt>
                <c:pt idx="5141">
                  <c:v>136564.73876637267</c:v>
                </c:pt>
                <c:pt idx="5142">
                  <c:v>136597.52177869069</c:v>
                </c:pt>
                <c:pt idx="5143">
                  <c:v>136630.3047910087</c:v>
                </c:pt>
                <c:pt idx="5144">
                  <c:v>136663.08780332672</c:v>
                </c:pt>
                <c:pt idx="5145">
                  <c:v>136695.87081564474</c:v>
                </c:pt>
                <c:pt idx="5146">
                  <c:v>136728.65382796276</c:v>
                </c:pt>
                <c:pt idx="5147">
                  <c:v>136761.43684028077</c:v>
                </c:pt>
                <c:pt idx="5148">
                  <c:v>136794.21985259879</c:v>
                </c:pt>
                <c:pt idx="5149">
                  <c:v>136827.00286491681</c:v>
                </c:pt>
                <c:pt idx="5150">
                  <c:v>136859.78587723483</c:v>
                </c:pt>
                <c:pt idx="5151">
                  <c:v>136892.56888955284</c:v>
                </c:pt>
                <c:pt idx="5152">
                  <c:v>136925.35190187086</c:v>
                </c:pt>
                <c:pt idx="5153">
                  <c:v>136958.13491418888</c:v>
                </c:pt>
                <c:pt idx="5154">
                  <c:v>136990.9179265069</c:v>
                </c:pt>
                <c:pt idx="5155">
                  <c:v>137023.70093882491</c:v>
                </c:pt>
                <c:pt idx="5156">
                  <c:v>137056.48395114293</c:v>
                </c:pt>
                <c:pt idx="5157">
                  <c:v>137089.26696346095</c:v>
                </c:pt>
                <c:pt idx="5158">
                  <c:v>137122.04997577897</c:v>
                </c:pt>
                <c:pt idx="5159">
                  <c:v>137154.83298809698</c:v>
                </c:pt>
                <c:pt idx="5160">
                  <c:v>137187.616000415</c:v>
                </c:pt>
                <c:pt idx="5161">
                  <c:v>137220.39901273302</c:v>
                </c:pt>
                <c:pt idx="5162">
                  <c:v>137253.18202505104</c:v>
                </c:pt>
                <c:pt idx="5163">
                  <c:v>137285.96503736905</c:v>
                </c:pt>
                <c:pt idx="5164">
                  <c:v>137318.74804968707</c:v>
                </c:pt>
                <c:pt idx="5165">
                  <c:v>137351.53106200509</c:v>
                </c:pt>
                <c:pt idx="5166">
                  <c:v>137384.31407432311</c:v>
                </c:pt>
                <c:pt idx="5167">
                  <c:v>137417.09708664112</c:v>
                </c:pt>
                <c:pt idx="5168">
                  <c:v>137449.88009895914</c:v>
                </c:pt>
                <c:pt idx="5169">
                  <c:v>137482.66311127716</c:v>
                </c:pt>
                <c:pt idx="5170">
                  <c:v>137515.44612359517</c:v>
                </c:pt>
                <c:pt idx="5171">
                  <c:v>137548.22913591319</c:v>
                </c:pt>
                <c:pt idx="5172">
                  <c:v>137581.01214823121</c:v>
                </c:pt>
                <c:pt idx="5173">
                  <c:v>137613.79516054923</c:v>
                </c:pt>
                <c:pt idx="5174">
                  <c:v>137646.57817286724</c:v>
                </c:pt>
                <c:pt idx="5175">
                  <c:v>137679.36118518526</c:v>
                </c:pt>
                <c:pt idx="5176">
                  <c:v>137712.14419750328</c:v>
                </c:pt>
                <c:pt idx="5177">
                  <c:v>137744.9272098213</c:v>
                </c:pt>
                <c:pt idx="5178">
                  <c:v>137777.71022213931</c:v>
                </c:pt>
                <c:pt idx="5179">
                  <c:v>137810.49323445733</c:v>
                </c:pt>
                <c:pt idx="5180">
                  <c:v>137843.27624677535</c:v>
                </c:pt>
                <c:pt idx="5181">
                  <c:v>137876.05925909337</c:v>
                </c:pt>
                <c:pt idx="5182">
                  <c:v>137908.84227141138</c:v>
                </c:pt>
                <c:pt idx="5183">
                  <c:v>137941.6252837294</c:v>
                </c:pt>
                <c:pt idx="5184">
                  <c:v>137974.40829604742</c:v>
                </c:pt>
                <c:pt idx="5185">
                  <c:v>138007.19130836544</c:v>
                </c:pt>
                <c:pt idx="5186">
                  <c:v>138039.97432068345</c:v>
                </c:pt>
                <c:pt idx="5187">
                  <c:v>138072.75733300147</c:v>
                </c:pt>
                <c:pt idx="5188">
                  <c:v>138105.54034531949</c:v>
                </c:pt>
                <c:pt idx="5189">
                  <c:v>138138.32335763751</c:v>
                </c:pt>
                <c:pt idx="5190">
                  <c:v>138171.10636995552</c:v>
                </c:pt>
                <c:pt idx="5191">
                  <c:v>138203.88938227354</c:v>
                </c:pt>
                <c:pt idx="5192">
                  <c:v>138236.67239459156</c:v>
                </c:pt>
                <c:pt idx="5193">
                  <c:v>138269.45540690958</c:v>
                </c:pt>
                <c:pt idx="5194">
                  <c:v>138302.23841922759</c:v>
                </c:pt>
                <c:pt idx="5195">
                  <c:v>138335.02143154561</c:v>
                </c:pt>
                <c:pt idx="5196">
                  <c:v>138367.80444386363</c:v>
                </c:pt>
                <c:pt idx="5197">
                  <c:v>138400.58745618165</c:v>
                </c:pt>
                <c:pt idx="5198">
                  <c:v>138433.37046849966</c:v>
                </c:pt>
                <c:pt idx="5199">
                  <c:v>138466.15348081768</c:v>
                </c:pt>
                <c:pt idx="5200">
                  <c:v>138498.9364931357</c:v>
                </c:pt>
                <c:pt idx="5201">
                  <c:v>138531.71950545372</c:v>
                </c:pt>
                <c:pt idx="5202">
                  <c:v>138564.50251777173</c:v>
                </c:pt>
                <c:pt idx="5203">
                  <c:v>138597.28553008975</c:v>
                </c:pt>
                <c:pt idx="5204">
                  <c:v>138630.06854240777</c:v>
                </c:pt>
                <c:pt idx="5205">
                  <c:v>138662.85155472578</c:v>
                </c:pt>
                <c:pt idx="5206">
                  <c:v>138695.6345670438</c:v>
                </c:pt>
                <c:pt idx="5207">
                  <c:v>138728.41757936182</c:v>
                </c:pt>
                <c:pt idx="5208">
                  <c:v>138761.20059167984</c:v>
                </c:pt>
                <c:pt idx="5209">
                  <c:v>138793.98360399785</c:v>
                </c:pt>
                <c:pt idx="5210">
                  <c:v>138826.76661631587</c:v>
                </c:pt>
                <c:pt idx="5211">
                  <c:v>138859.54962863389</c:v>
                </c:pt>
                <c:pt idx="5212">
                  <c:v>138892.33264095191</c:v>
                </c:pt>
                <c:pt idx="5213">
                  <c:v>138925.11565326992</c:v>
                </c:pt>
                <c:pt idx="5214">
                  <c:v>138957.89866558794</c:v>
                </c:pt>
                <c:pt idx="5215">
                  <c:v>138990.68167790596</c:v>
                </c:pt>
                <c:pt idx="5216">
                  <c:v>139023.46469022398</c:v>
                </c:pt>
                <c:pt idx="5217">
                  <c:v>139056.24770254199</c:v>
                </c:pt>
                <c:pt idx="5218">
                  <c:v>139089.03071486001</c:v>
                </c:pt>
                <c:pt idx="5219">
                  <c:v>139121.81372717803</c:v>
                </c:pt>
                <c:pt idx="5220">
                  <c:v>139154.59673949605</c:v>
                </c:pt>
                <c:pt idx="5221">
                  <c:v>139187.37975181406</c:v>
                </c:pt>
                <c:pt idx="5222">
                  <c:v>139220.16276413208</c:v>
                </c:pt>
                <c:pt idx="5223">
                  <c:v>139252.9457764501</c:v>
                </c:pt>
                <c:pt idx="5224">
                  <c:v>139285.72878876812</c:v>
                </c:pt>
                <c:pt idx="5225">
                  <c:v>139318.51180108613</c:v>
                </c:pt>
                <c:pt idx="5226">
                  <c:v>139351.29481340415</c:v>
                </c:pt>
                <c:pt idx="5227">
                  <c:v>139384.07782572217</c:v>
                </c:pt>
                <c:pt idx="5228">
                  <c:v>139416.86083804019</c:v>
                </c:pt>
                <c:pt idx="5229">
                  <c:v>139449.6438503582</c:v>
                </c:pt>
                <c:pt idx="5230">
                  <c:v>139482.42686267622</c:v>
                </c:pt>
                <c:pt idx="5231">
                  <c:v>139515.20987499424</c:v>
                </c:pt>
                <c:pt idx="5232">
                  <c:v>139547.99288731226</c:v>
                </c:pt>
                <c:pt idx="5233">
                  <c:v>139580.77589963027</c:v>
                </c:pt>
                <c:pt idx="5234">
                  <c:v>139613.55891194829</c:v>
                </c:pt>
                <c:pt idx="5235">
                  <c:v>139646.34192426631</c:v>
                </c:pt>
                <c:pt idx="5236">
                  <c:v>139679.12493658433</c:v>
                </c:pt>
                <c:pt idx="5237">
                  <c:v>139711.90794890234</c:v>
                </c:pt>
                <c:pt idx="5238">
                  <c:v>139744.69096122036</c:v>
                </c:pt>
                <c:pt idx="5239">
                  <c:v>139777.47397353838</c:v>
                </c:pt>
                <c:pt idx="5240">
                  <c:v>139810.25698585639</c:v>
                </c:pt>
                <c:pt idx="5241">
                  <c:v>139843.03999817441</c:v>
                </c:pt>
                <c:pt idx="5242">
                  <c:v>139875.82301049243</c:v>
                </c:pt>
                <c:pt idx="5243">
                  <c:v>139908.60602281045</c:v>
                </c:pt>
                <c:pt idx="5244">
                  <c:v>139941.38903512846</c:v>
                </c:pt>
                <c:pt idx="5245">
                  <c:v>139974.17204744648</c:v>
                </c:pt>
                <c:pt idx="5246">
                  <c:v>140006.9550597645</c:v>
                </c:pt>
                <c:pt idx="5247">
                  <c:v>140039.73807208252</c:v>
                </c:pt>
                <c:pt idx="5248">
                  <c:v>140072.52108440053</c:v>
                </c:pt>
                <c:pt idx="5249">
                  <c:v>140105.30409671855</c:v>
                </c:pt>
                <c:pt idx="5250">
                  <c:v>140138.08710903657</c:v>
                </c:pt>
                <c:pt idx="5251">
                  <c:v>140170.87012135459</c:v>
                </c:pt>
                <c:pt idx="5252">
                  <c:v>140203.6531336726</c:v>
                </c:pt>
                <c:pt idx="5253">
                  <c:v>140236.43614599062</c:v>
                </c:pt>
                <c:pt idx="5254">
                  <c:v>140269.21915830864</c:v>
                </c:pt>
                <c:pt idx="5255">
                  <c:v>140302.00217062666</c:v>
                </c:pt>
                <c:pt idx="5256">
                  <c:v>140334.78518294467</c:v>
                </c:pt>
                <c:pt idx="5257">
                  <c:v>140367.56819526269</c:v>
                </c:pt>
                <c:pt idx="5258">
                  <c:v>140400.35120758071</c:v>
                </c:pt>
                <c:pt idx="5259">
                  <c:v>140433.13421989873</c:v>
                </c:pt>
                <c:pt idx="5260">
                  <c:v>140465.91723221674</c:v>
                </c:pt>
                <c:pt idx="5261">
                  <c:v>140498.70024453476</c:v>
                </c:pt>
                <c:pt idx="5262">
                  <c:v>140531.48325685278</c:v>
                </c:pt>
                <c:pt idx="5263">
                  <c:v>140564.2662691708</c:v>
                </c:pt>
                <c:pt idx="5264">
                  <c:v>140597.04928148881</c:v>
                </c:pt>
                <c:pt idx="5265">
                  <c:v>140629.83229380683</c:v>
                </c:pt>
                <c:pt idx="5266">
                  <c:v>140662.61530612485</c:v>
                </c:pt>
                <c:pt idx="5267">
                  <c:v>140695.39831844287</c:v>
                </c:pt>
                <c:pt idx="5268">
                  <c:v>140728.18133076088</c:v>
                </c:pt>
                <c:pt idx="5269">
                  <c:v>140760.9643430789</c:v>
                </c:pt>
                <c:pt idx="5270">
                  <c:v>140793.74735539692</c:v>
                </c:pt>
                <c:pt idx="5271">
                  <c:v>140826.53036771493</c:v>
                </c:pt>
                <c:pt idx="5272">
                  <c:v>140859.31338003295</c:v>
                </c:pt>
                <c:pt idx="5273">
                  <c:v>140892.09639235097</c:v>
                </c:pt>
                <c:pt idx="5274">
                  <c:v>140924.87940466899</c:v>
                </c:pt>
                <c:pt idx="5275">
                  <c:v>140957.662416987</c:v>
                </c:pt>
                <c:pt idx="5276">
                  <c:v>140990.44542930502</c:v>
                </c:pt>
                <c:pt idx="5277">
                  <c:v>141023.22844162304</c:v>
                </c:pt>
                <c:pt idx="5278">
                  <c:v>141056.01145394106</c:v>
                </c:pt>
                <c:pt idx="5279">
                  <c:v>141088.79446625907</c:v>
                </c:pt>
                <c:pt idx="5280">
                  <c:v>141121.57747857709</c:v>
                </c:pt>
                <c:pt idx="5281">
                  <c:v>141154.36049089511</c:v>
                </c:pt>
                <c:pt idx="5282">
                  <c:v>141187.14350321313</c:v>
                </c:pt>
                <c:pt idx="5283">
                  <c:v>141219.92651553114</c:v>
                </c:pt>
                <c:pt idx="5284">
                  <c:v>141252.70952784916</c:v>
                </c:pt>
                <c:pt idx="5285">
                  <c:v>141285.49254016718</c:v>
                </c:pt>
                <c:pt idx="5286">
                  <c:v>141318.2755524852</c:v>
                </c:pt>
                <c:pt idx="5287">
                  <c:v>141351.05856480321</c:v>
                </c:pt>
                <c:pt idx="5288">
                  <c:v>141383.84157712123</c:v>
                </c:pt>
                <c:pt idx="5289">
                  <c:v>141416.62458943925</c:v>
                </c:pt>
                <c:pt idx="5290">
                  <c:v>141449.40760175727</c:v>
                </c:pt>
                <c:pt idx="5291">
                  <c:v>141482.19061407528</c:v>
                </c:pt>
                <c:pt idx="5292">
                  <c:v>141514.9736263933</c:v>
                </c:pt>
                <c:pt idx="5293">
                  <c:v>141547.75663871132</c:v>
                </c:pt>
                <c:pt idx="5294">
                  <c:v>141580.53965102934</c:v>
                </c:pt>
                <c:pt idx="5295">
                  <c:v>141613.32266334735</c:v>
                </c:pt>
                <c:pt idx="5296">
                  <c:v>141646.10567566537</c:v>
                </c:pt>
                <c:pt idx="5297">
                  <c:v>141678.88868798339</c:v>
                </c:pt>
                <c:pt idx="5298">
                  <c:v>141711.67170030141</c:v>
                </c:pt>
                <c:pt idx="5299">
                  <c:v>141744.45471261942</c:v>
                </c:pt>
                <c:pt idx="5300">
                  <c:v>141777.23772493744</c:v>
                </c:pt>
                <c:pt idx="5301">
                  <c:v>141810.02073725546</c:v>
                </c:pt>
                <c:pt idx="5302">
                  <c:v>141842.80374957348</c:v>
                </c:pt>
                <c:pt idx="5303">
                  <c:v>141875.58676189149</c:v>
                </c:pt>
                <c:pt idx="5304">
                  <c:v>141908.36977420951</c:v>
                </c:pt>
                <c:pt idx="5305">
                  <c:v>141941.15278652753</c:v>
                </c:pt>
                <c:pt idx="5306">
                  <c:v>141973.93579884554</c:v>
                </c:pt>
                <c:pt idx="5307">
                  <c:v>142006.71881116356</c:v>
                </c:pt>
                <c:pt idx="5308">
                  <c:v>142039.50182348158</c:v>
                </c:pt>
                <c:pt idx="5309">
                  <c:v>142072.2848357996</c:v>
                </c:pt>
                <c:pt idx="5310">
                  <c:v>142105.06784811761</c:v>
                </c:pt>
                <c:pt idx="5311">
                  <c:v>142137.85086043563</c:v>
                </c:pt>
                <c:pt idx="5312">
                  <c:v>142170.63387275365</c:v>
                </c:pt>
                <c:pt idx="5313">
                  <c:v>142203.41688507167</c:v>
                </c:pt>
                <c:pt idx="5314">
                  <c:v>142236.19989738968</c:v>
                </c:pt>
                <c:pt idx="5315">
                  <c:v>142268.9829097077</c:v>
                </c:pt>
                <c:pt idx="5316">
                  <c:v>142301.76592202572</c:v>
                </c:pt>
                <c:pt idx="5317">
                  <c:v>142334.54893434374</c:v>
                </c:pt>
                <c:pt idx="5318">
                  <c:v>142367.33194666175</c:v>
                </c:pt>
                <c:pt idx="5319">
                  <c:v>142400.11495897977</c:v>
                </c:pt>
                <c:pt idx="5320">
                  <c:v>142432.89797129779</c:v>
                </c:pt>
                <c:pt idx="5321">
                  <c:v>142465.68098361581</c:v>
                </c:pt>
                <c:pt idx="5322">
                  <c:v>142498.46399593382</c:v>
                </c:pt>
                <c:pt idx="5323">
                  <c:v>142531.24700825184</c:v>
                </c:pt>
                <c:pt idx="5324">
                  <c:v>142564.03002056986</c:v>
                </c:pt>
                <c:pt idx="5325">
                  <c:v>142596.81303288788</c:v>
                </c:pt>
                <c:pt idx="5326">
                  <c:v>142629.59604520589</c:v>
                </c:pt>
                <c:pt idx="5327">
                  <c:v>142662.37905752391</c:v>
                </c:pt>
                <c:pt idx="5328">
                  <c:v>142695.16206984193</c:v>
                </c:pt>
                <c:pt idx="5329">
                  <c:v>142727.94508215995</c:v>
                </c:pt>
                <c:pt idx="5330">
                  <c:v>142760.72809447796</c:v>
                </c:pt>
                <c:pt idx="5331">
                  <c:v>142793.51110679598</c:v>
                </c:pt>
                <c:pt idx="5332">
                  <c:v>142826.294119114</c:v>
                </c:pt>
                <c:pt idx="5333">
                  <c:v>142859.07713143202</c:v>
                </c:pt>
                <c:pt idx="5334">
                  <c:v>142891.86014375003</c:v>
                </c:pt>
                <c:pt idx="5335">
                  <c:v>142924.64315606805</c:v>
                </c:pt>
                <c:pt idx="5336">
                  <c:v>142957.42616838607</c:v>
                </c:pt>
                <c:pt idx="5337">
                  <c:v>142990.20918070409</c:v>
                </c:pt>
                <c:pt idx="5338">
                  <c:v>143022.9921930221</c:v>
                </c:pt>
                <c:pt idx="5339">
                  <c:v>143055.77520534012</c:v>
                </c:pt>
                <c:pt idx="5340">
                  <c:v>143088.55821765814</c:v>
                </c:pt>
                <c:pt idx="5341">
                  <c:v>143121.34122997615</c:v>
                </c:pt>
                <c:pt idx="5342">
                  <c:v>143154.12424229417</c:v>
                </c:pt>
                <c:pt idx="5343">
                  <c:v>143186.90725461219</c:v>
                </c:pt>
                <c:pt idx="5344">
                  <c:v>143219.69026693021</c:v>
                </c:pt>
                <c:pt idx="5345">
                  <c:v>143252.47327924822</c:v>
                </c:pt>
                <c:pt idx="5346">
                  <c:v>143285.25629156624</c:v>
                </c:pt>
                <c:pt idx="5347">
                  <c:v>143318.03930388426</c:v>
                </c:pt>
                <c:pt idx="5348">
                  <c:v>143350.82231620228</c:v>
                </c:pt>
                <c:pt idx="5349">
                  <c:v>143383.60532852029</c:v>
                </c:pt>
                <c:pt idx="5350">
                  <c:v>143416.38834083831</c:v>
                </c:pt>
                <c:pt idx="5351">
                  <c:v>143449.17135315633</c:v>
                </c:pt>
                <c:pt idx="5352">
                  <c:v>143481.95436547435</c:v>
                </c:pt>
                <c:pt idx="5353">
                  <c:v>143514.73737779236</c:v>
                </c:pt>
                <c:pt idx="5354">
                  <c:v>143547.52039011038</c:v>
                </c:pt>
                <c:pt idx="5355">
                  <c:v>143580.3034024284</c:v>
                </c:pt>
                <c:pt idx="5356">
                  <c:v>143613.08641474642</c:v>
                </c:pt>
                <c:pt idx="5357">
                  <c:v>143645.86942706443</c:v>
                </c:pt>
                <c:pt idx="5358">
                  <c:v>143678.65243938245</c:v>
                </c:pt>
                <c:pt idx="5359">
                  <c:v>143711.43545170047</c:v>
                </c:pt>
                <c:pt idx="5360">
                  <c:v>143744.21846401849</c:v>
                </c:pt>
                <c:pt idx="5361">
                  <c:v>143777.0014763365</c:v>
                </c:pt>
                <c:pt idx="5362">
                  <c:v>143809.78448865452</c:v>
                </c:pt>
                <c:pt idx="5363">
                  <c:v>143842.56750097254</c:v>
                </c:pt>
                <c:pt idx="5364">
                  <c:v>143875.35051329056</c:v>
                </c:pt>
                <c:pt idx="5365">
                  <c:v>143908.13352560857</c:v>
                </c:pt>
                <c:pt idx="5366">
                  <c:v>143940.91653792659</c:v>
                </c:pt>
                <c:pt idx="5367">
                  <c:v>143973.69955024461</c:v>
                </c:pt>
                <c:pt idx="5368">
                  <c:v>144006.48256256263</c:v>
                </c:pt>
                <c:pt idx="5369">
                  <c:v>144039.26557488064</c:v>
                </c:pt>
                <c:pt idx="5370">
                  <c:v>144072.04858719866</c:v>
                </c:pt>
                <c:pt idx="5371">
                  <c:v>144104.83159951668</c:v>
                </c:pt>
                <c:pt idx="5372">
                  <c:v>144137.6146118347</c:v>
                </c:pt>
                <c:pt idx="5373">
                  <c:v>144170.39762415271</c:v>
                </c:pt>
                <c:pt idx="5374">
                  <c:v>144203.18063647073</c:v>
                </c:pt>
                <c:pt idx="5375">
                  <c:v>144235.96364878875</c:v>
                </c:pt>
                <c:pt idx="5376">
                  <c:v>144268.74666110676</c:v>
                </c:pt>
                <c:pt idx="5377">
                  <c:v>144301.52967342478</c:v>
                </c:pt>
                <c:pt idx="5378">
                  <c:v>144334.3126857428</c:v>
                </c:pt>
                <c:pt idx="5379">
                  <c:v>144367.09569806082</c:v>
                </c:pt>
                <c:pt idx="5380">
                  <c:v>144399.87871037883</c:v>
                </c:pt>
                <c:pt idx="5381">
                  <c:v>144432.66172269685</c:v>
                </c:pt>
                <c:pt idx="5382">
                  <c:v>144465.44473501487</c:v>
                </c:pt>
                <c:pt idx="5383">
                  <c:v>144498.22774733289</c:v>
                </c:pt>
                <c:pt idx="5384">
                  <c:v>144531.0107596509</c:v>
                </c:pt>
                <c:pt idx="5385">
                  <c:v>144563.79377196892</c:v>
                </c:pt>
                <c:pt idx="5386">
                  <c:v>144596.57678428694</c:v>
                </c:pt>
                <c:pt idx="5387">
                  <c:v>144629.35979660496</c:v>
                </c:pt>
                <c:pt idx="5388">
                  <c:v>144662.14280892297</c:v>
                </c:pt>
                <c:pt idx="5389">
                  <c:v>144694.92582124099</c:v>
                </c:pt>
                <c:pt idx="5390">
                  <c:v>144727.70883355901</c:v>
                </c:pt>
                <c:pt idx="5391">
                  <c:v>144760.49184587703</c:v>
                </c:pt>
                <c:pt idx="5392">
                  <c:v>144793.27485819504</c:v>
                </c:pt>
                <c:pt idx="5393">
                  <c:v>144826.05787051306</c:v>
                </c:pt>
                <c:pt idx="5394">
                  <c:v>144858.84088283108</c:v>
                </c:pt>
                <c:pt idx="5395">
                  <c:v>144891.6238951491</c:v>
                </c:pt>
                <c:pt idx="5396">
                  <c:v>144924.40690746711</c:v>
                </c:pt>
                <c:pt idx="5397">
                  <c:v>144957.18991978513</c:v>
                </c:pt>
                <c:pt idx="5398">
                  <c:v>144989.97293210315</c:v>
                </c:pt>
                <c:pt idx="5399">
                  <c:v>145022.75594442117</c:v>
                </c:pt>
                <c:pt idx="5400">
                  <c:v>145055.53895673918</c:v>
                </c:pt>
                <c:pt idx="5401">
                  <c:v>145088.3219690572</c:v>
                </c:pt>
                <c:pt idx="5402">
                  <c:v>145121.10498137522</c:v>
                </c:pt>
                <c:pt idx="5403">
                  <c:v>145153.88799369324</c:v>
                </c:pt>
                <c:pt idx="5404">
                  <c:v>145186.67100601125</c:v>
                </c:pt>
                <c:pt idx="5405">
                  <c:v>145219.45401832927</c:v>
                </c:pt>
                <c:pt idx="5406">
                  <c:v>145252.23703064729</c:v>
                </c:pt>
                <c:pt idx="5407">
                  <c:v>145285.02004296531</c:v>
                </c:pt>
                <c:pt idx="5408">
                  <c:v>145317.80305528332</c:v>
                </c:pt>
                <c:pt idx="5409">
                  <c:v>145350.58606760134</c:v>
                </c:pt>
                <c:pt idx="5410">
                  <c:v>145383.36907991936</c:v>
                </c:pt>
                <c:pt idx="5411">
                  <c:v>145416.15209223737</c:v>
                </c:pt>
                <c:pt idx="5412">
                  <c:v>145448.93510455539</c:v>
                </c:pt>
                <c:pt idx="5413">
                  <c:v>145481.71811687341</c:v>
                </c:pt>
                <c:pt idx="5414">
                  <c:v>145514.50112919143</c:v>
                </c:pt>
                <c:pt idx="5415">
                  <c:v>145547.28414150944</c:v>
                </c:pt>
                <c:pt idx="5416">
                  <c:v>145580.06715382746</c:v>
                </c:pt>
                <c:pt idx="5417">
                  <c:v>145612.85016614548</c:v>
                </c:pt>
                <c:pt idx="5418">
                  <c:v>145645.6331784635</c:v>
                </c:pt>
                <c:pt idx="5419">
                  <c:v>145678.41619078151</c:v>
                </c:pt>
                <c:pt idx="5420">
                  <c:v>145711.19920309953</c:v>
                </c:pt>
                <c:pt idx="5421">
                  <c:v>145743.98221541755</c:v>
                </c:pt>
                <c:pt idx="5422">
                  <c:v>145776.76522773557</c:v>
                </c:pt>
                <c:pt idx="5423">
                  <c:v>145809.54824005358</c:v>
                </c:pt>
                <c:pt idx="5424">
                  <c:v>145842.3312523716</c:v>
                </c:pt>
                <c:pt idx="5425">
                  <c:v>145875.11426468962</c:v>
                </c:pt>
                <c:pt idx="5426">
                  <c:v>145907.89727700764</c:v>
                </c:pt>
                <c:pt idx="5427">
                  <c:v>145940.68028932565</c:v>
                </c:pt>
                <c:pt idx="5428">
                  <c:v>145973.46330164367</c:v>
                </c:pt>
                <c:pt idx="5429">
                  <c:v>146006.24631396169</c:v>
                </c:pt>
                <c:pt idx="5430">
                  <c:v>146039.02932627971</c:v>
                </c:pt>
                <c:pt idx="5431">
                  <c:v>146071.81233859772</c:v>
                </c:pt>
                <c:pt idx="5432">
                  <c:v>146104.59535091574</c:v>
                </c:pt>
                <c:pt idx="5433">
                  <c:v>146137.37836323376</c:v>
                </c:pt>
                <c:pt idx="5434">
                  <c:v>146170.16137555178</c:v>
                </c:pt>
                <c:pt idx="5435">
                  <c:v>146202.94438786979</c:v>
                </c:pt>
                <c:pt idx="5436">
                  <c:v>146235.72740018781</c:v>
                </c:pt>
                <c:pt idx="5437">
                  <c:v>146268.51041250583</c:v>
                </c:pt>
                <c:pt idx="5438">
                  <c:v>146301.29342482385</c:v>
                </c:pt>
                <c:pt idx="5439">
                  <c:v>146334.07643714186</c:v>
                </c:pt>
                <c:pt idx="5440">
                  <c:v>146366.85944945988</c:v>
                </c:pt>
                <c:pt idx="5441">
                  <c:v>146399.6424617779</c:v>
                </c:pt>
                <c:pt idx="5442">
                  <c:v>146432.42547409591</c:v>
                </c:pt>
                <c:pt idx="5443">
                  <c:v>146465.20848641393</c:v>
                </c:pt>
                <c:pt idx="5444">
                  <c:v>146497.99149873195</c:v>
                </c:pt>
                <c:pt idx="5445">
                  <c:v>146530.77451104997</c:v>
                </c:pt>
                <c:pt idx="5446">
                  <c:v>146563.55752336798</c:v>
                </c:pt>
                <c:pt idx="5447">
                  <c:v>146596.340535686</c:v>
                </c:pt>
                <c:pt idx="5448">
                  <c:v>146629.12354800402</c:v>
                </c:pt>
                <c:pt idx="5449">
                  <c:v>146661.90656032204</c:v>
                </c:pt>
                <c:pt idx="5450">
                  <c:v>146694.68957264005</c:v>
                </c:pt>
                <c:pt idx="5451">
                  <c:v>146727.47258495807</c:v>
                </c:pt>
                <c:pt idx="5452">
                  <c:v>146760.25559727609</c:v>
                </c:pt>
                <c:pt idx="5453">
                  <c:v>146793.03860959411</c:v>
                </c:pt>
                <c:pt idx="5454">
                  <c:v>146825.82162191212</c:v>
                </c:pt>
                <c:pt idx="5455">
                  <c:v>146858.60463423014</c:v>
                </c:pt>
                <c:pt idx="5456">
                  <c:v>146891.38764654816</c:v>
                </c:pt>
                <c:pt idx="5457">
                  <c:v>146924.17065886618</c:v>
                </c:pt>
                <c:pt idx="5458">
                  <c:v>146956.95367118419</c:v>
                </c:pt>
                <c:pt idx="5459">
                  <c:v>146989.73668350221</c:v>
                </c:pt>
                <c:pt idx="5460">
                  <c:v>147022.51969582023</c:v>
                </c:pt>
                <c:pt idx="5461">
                  <c:v>147055.30270813825</c:v>
                </c:pt>
                <c:pt idx="5462">
                  <c:v>147088.08572045626</c:v>
                </c:pt>
                <c:pt idx="5463">
                  <c:v>147120.86873277428</c:v>
                </c:pt>
                <c:pt idx="5464">
                  <c:v>147153.6517450923</c:v>
                </c:pt>
                <c:pt idx="5465">
                  <c:v>147186.43475741032</c:v>
                </c:pt>
                <c:pt idx="5466">
                  <c:v>147219.21776972833</c:v>
                </c:pt>
                <c:pt idx="5467">
                  <c:v>147252.00078204635</c:v>
                </c:pt>
                <c:pt idx="5468">
                  <c:v>147284.78379436437</c:v>
                </c:pt>
                <c:pt idx="5469">
                  <c:v>147317.56680668239</c:v>
                </c:pt>
                <c:pt idx="5470">
                  <c:v>147350.3498190004</c:v>
                </c:pt>
                <c:pt idx="5471">
                  <c:v>147383.13283131842</c:v>
                </c:pt>
                <c:pt idx="5472">
                  <c:v>147415.91584363644</c:v>
                </c:pt>
                <c:pt idx="5473">
                  <c:v>147448.69885595446</c:v>
                </c:pt>
                <c:pt idx="5474">
                  <c:v>147481.48186827247</c:v>
                </c:pt>
                <c:pt idx="5475">
                  <c:v>147514.26488059049</c:v>
                </c:pt>
                <c:pt idx="5476">
                  <c:v>147547.04789290851</c:v>
                </c:pt>
                <c:pt idx="5477">
                  <c:v>147579.83090522652</c:v>
                </c:pt>
                <c:pt idx="5478">
                  <c:v>147612.61391754454</c:v>
                </c:pt>
                <c:pt idx="5479">
                  <c:v>147645.39692986256</c:v>
                </c:pt>
                <c:pt idx="5480">
                  <c:v>147678.17994218058</c:v>
                </c:pt>
                <c:pt idx="5481">
                  <c:v>147710.96295449859</c:v>
                </c:pt>
                <c:pt idx="5482">
                  <c:v>147743.74596681661</c:v>
                </c:pt>
                <c:pt idx="5483">
                  <c:v>147776.52897913463</c:v>
                </c:pt>
                <c:pt idx="5484">
                  <c:v>147809.31199145265</c:v>
                </c:pt>
                <c:pt idx="5485">
                  <c:v>147842.09500377066</c:v>
                </c:pt>
                <c:pt idx="5486">
                  <c:v>147874.87801608868</c:v>
                </c:pt>
                <c:pt idx="5487">
                  <c:v>147907.6610284067</c:v>
                </c:pt>
                <c:pt idx="5488">
                  <c:v>147940.44404072472</c:v>
                </c:pt>
                <c:pt idx="5489">
                  <c:v>147973.22705304273</c:v>
                </c:pt>
                <c:pt idx="5490">
                  <c:v>148006.01006536075</c:v>
                </c:pt>
                <c:pt idx="5491">
                  <c:v>148038.79307767877</c:v>
                </c:pt>
                <c:pt idx="5492">
                  <c:v>148071.57608999679</c:v>
                </c:pt>
                <c:pt idx="5493">
                  <c:v>148104.3591023148</c:v>
                </c:pt>
                <c:pt idx="5494">
                  <c:v>148137.14211463282</c:v>
                </c:pt>
                <c:pt idx="5495">
                  <c:v>148169.92512695084</c:v>
                </c:pt>
                <c:pt idx="5496">
                  <c:v>148202.70813926886</c:v>
                </c:pt>
                <c:pt idx="5497">
                  <c:v>148235.49115158687</c:v>
                </c:pt>
                <c:pt idx="5498">
                  <c:v>148268.27416390489</c:v>
                </c:pt>
                <c:pt idx="5499">
                  <c:v>148301.05717622291</c:v>
                </c:pt>
                <c:pt idx="5500">
                  <c:v>148333.84018854093</c:v>
                </c:pt>
                <c:pt idx="5501">
                  <c:v>148366.62320085894</c:v>
                </c:pt>
                <c:pt idx="5502">
                  <c:v>148399.40621317696</c:v>
                </c:pt>
                <c:pt idx="5503">
                  <c:v>148432.18922549498</c:v>
                </c:pt>
                <c:pt idx="5504">
                  <c:v>148464.972237813</c:v>
                </c:pt>
                <c:pt idx="5505">
                  <c:v>148497.75525013101</c:v>
                </c:pt>
                <c:pt idx="5506">
                  <c:v>148530.53826244903</c:v>
                </c:pt>
                <c:pt idx="5507">
                  <c:v>148563.32127476705</c:v>
                </c:pt>
                <c:pt idx="5508">
                  <c:v>148596.10428708507</c:v>
                </c:pt>
                <c:pt idx="5509">
                  <c:v>148628.88729940308</c:v>
                </c:pt>
                <c:pt idx="5510">
                  <c:v>148661.6703117211</c:v>
                </c:pt>
                <c:pt idx="5511">
                  <c:v>148694.45332403912</c:v>
                </c:pt>
                <c:pt idx="5512">
                  <c:v>148727.23633635713</c:v>
                </c:pt>
                <c:pt idx="5513">
                  <c:v>148760.01934867515</c:v>
                </c:pt>
                <c:pt idx="5514">
                  <c:v>148792.80236099317</c:v>
                </c:pt>
                <c:pt idx="5515">
                  <c:v>148825.58537331119</c:v>
                </c:pt>
                <c:pt idx="5516">
                  <c:v>148858.3683856292</c:v>
                </c:pt>
                <c:pt idx="5517">
                  <c:v>148891.15139794722</c:v>
                </c:pt>
                <c:pt idx="5518">
                  <c:v>148923.93441026524</c:v>
                </c:pt>
                <c:pt idx="5519">
                  <c:v>148956.71742258326</c:v>
                </c:pt>
                <c:pt idx="5520">
                  <c:v>148989.50043490127</c:v>
                </c:pt>
                <c:pt idx="5521">
                  <c:v>149022.28344721929</c:v>
                </c:pt>
                <c:pt idx="5522">
                  <c:v>149055.06645953731</c:v>
                </c:pt>
                <c:pt idx="5523">
                  <c:v>149087.84947185533</c:v>
                </c:pt>
                <c:pt idx="5524">
                  <c:v>149120.63248417334</c:v>
                </c:pt>
                <c:pt idx="5525">
                  <c:v>149153.41549649136</c:v>
                </c:pt>
                <c:pt idx="5526">
                  <c:v>149186.19850880938</c:v>
                </c:pt>
                <c:pt idx="5527">
                  <c:v>149218.9815211274</c:v>
                </c:pt>
                <c:pt idx="5528">
                  <c:v>149251.76453344541</c:v>
                </c:pt>
                <c:pt idx="5529">
                  <c:v>149284.54754576343</c:v>
                </c:pt>
                <c:pt idx="5530">
                  <c:v>149317.33055808145</c:v>
                </c:pt>
                <c:pt idx="5531">
                  <c:v>149350.11357039947</c:v>
                </c:pt>
                <c:pt idx="5532">
                  <c:v>149382.89658271748</c:v>
                </c:pt>
                <c:pt idx="5533">
                  <c:v>149415.6795950355</c:v>
                </c:pt>
                <c:pt idx="5534">
                  <c:v>149448.46260735352</c:v>
                </c:pt>
                <c:pt idx="5535">
                  <c:v>149481.24561967154</c:v>
                </c:pt>
                <c:pt idx="5536">
                  <c:v>149514.02863198955</c:v>
                </c:pt>
                <c:pt idx="5537">
                  <c:v>149546.81164430757</c:v>
                </c:pt>
                <c:pt idx="5538">
                  <c:v>149579.59465662559</c:v>
                </c:pt>
                <c:pt idx="5539">
                  <c:v>149612.37766894361</c:v>
                </c:pt>
                <c:pt idx="5540">
                  <c:v>149645.16068126162</c:v>
                </c:pt>
                <c:pt idx="5541">
                  <c:v>149677.94369357964</c:v>
                </c:pt>
                <c:pt idx="5542">
                  <c:v>149710.72670589766</c:v>
                </c:pt>
                <c:pt idx="5543">
                  <c:v>149743.50971821568</c:v>
                </c:pt>
                <c:pt idx="5544">
                  <c:v>149776.29273053369</c:v>
                </c:pt>
                <c:pt idx="5545">
                  <c:v>149809.07574285171</c:v>
                </c:pt>
                <c:pt idx="5546">
                  <c:v>149841.85875516973</c:v>
                </c:pt>
                <c:pt idx="5547">
                  <c:v>149874.64176748774</c:v>
                </c:pt>
                <c:pt idx="5548">
                  <c:v>149907.42477980576</c:v>
                </c:pt>
                <c:pt idx="5549">
                  <c:v>149940.20779212378</c:v>
                </c:pt>
                <c:pt idx="5550">
                  <c:v>149972.9908044418</c:v>
                </c:pt>
                <c:pt idx="5551">
                  <c:v>150005.77381675981</c:v>
                </c:pt>
                <c:pt idx="5552">
                  <c:v>150038.55682907783</c:v>
                </c:pt>
                <c:pt idx="5553">
                  <c:v>150071.33984139585</c:v>
                </c:pt>
                <c:pt idx="5554">
                  <c:v>150104.12285371387</c:v>
                </c:pt>
                <c:pt idx="5555">
                  <c:v>150136.90586603188</c:v>
                </c:pt>
                <c:pt idx="5556">
                  <c:v>150169.6888783499</c:v>
                </c:pt>
                <c:pt idx="5557">
                  <c:v>150202.47189066792</c:v>
                </c:pt>
                <c:pt idx="5558">
                  <c:v>150235.25490298594</c:v>
                </c:pt>
                <c:pt idx="5559">
                  <c:v>150268.03791530395</c:v>
                </c:pt>
                <c:pt idx="5560">
                  <c:v>150300.82092762197</c:v>
                </c:pt>
                <c:pt idx="5561">
                  <c:v>150333.60393993999</c:v>
                </c:pt>
                <c:pt idx="5562">
                  <c:v>150366.38695225801</c:v>
                </c:pt>
                <c:pt idx="5563">
                  <c:v>150399.16996457602</c:v>
                </c:pt>
                <c:pt idx="5564">
                  <c:v>150431.95297689404</c:v>
                </c:pt>
                <c:pt idx="5565">
                  <c:v>150464.73598921206</c:v>
                </c:pt>
                <c:pt idx="5566">
                  <c:v>150497.51900153008</c:v>
                </c:pt>
                <c:pt idx="5567">
                  <c:v>150530.30201384809</c:v>
                </c:pt>
                <c:pt idx="5568">
                  <c:v>150563.08502616611</c:v>
                </c:pt>
                <c:pt idx="5569">
                  <c:v>150595.86803848413</c:v>
                </c:pt>
                <c:pt idx="5570">
                  <c:v>150628.65105080215</c:v>
                </c:pt>
                <c:pt idx="5571">
                  <c:v>150661.43406312016</c:v>
                </c:pt>
                <c:pt idx="5572">
                  <c:v>150694.21707543818</c:v>
                </c:pt>
                <c:pt idx="5573">
                  <c:v>150727.0000877562</c:v>
                </c:pt>
                <c:pt idx="5574">
                  <c:v>150759.78310007422</c:v>
                </c:pt>
                <c:pt idx="5575">
                  <c:v>150792.56611239223</c:v>
                </c:pt>
                <c:pt idx="5576">
                  <c:v>150825.34912471025</c:v>
                </c:pt>
                <c:pt idx="5577">
                  <c:v>150858.13213702827</c:v>
                </c:pt>
                <c:pt idx="5578">
                  <c:v>150890.91514934629</c:v>
                </c:pt>
                <c:pt idx="5579">
                  <c:v>150923.6981616643</c:v>
                </c:pt>
                <c:pt idx="5580">
                  <c:v>150956.48117398232</c:v>
                </c:pt>
                <c:pt idx="5581">
                  <c:v>150989.26418630034</c:v>
                </c:pt>
                <c:pt idx="5582">
                  <c:v>151022.04719861835</c:v>
                </c:pt>
                <c:pt idx="5583">
                  <c:v>151054.83021093637</c:v>
                </c:pt>
                <c:pt idx="5584">
                  <c:v>151087.61322325439</c:v>
                </c:pt>
                <c:pt idx="5585">
                  <c:v>151120.39623557241</c:v>
                </c:pt>
                <c:pt idx="5586">
                  <c:v>151153.17924789042</c:v>
                </c:pt>
                <c:pt idx="5587">
                  <c:v>151185.96226020844</c:v>
                </c:pt>
                <c:pt idx="5588">
                  <c:v>151218.74527252646</c:v>
                </c:pt>
                <c:pt idx="5589">
                  <c:v>151251.52828484448</c:v>
                </c:pt>
                <c:pt idx="5590">
                  <c:v>151284.31129716249</c:v>
                </c:pt>
                <c:pt idx="5591">
                  <c:v>151317.09430948051</c:v>
                </c:pt>
                <c:pt idx="5592">
                  <c:v>151349.87732179853</c:v>
                </c:pt>
                <c:pt idx="5593">
                  <c:v>151382.66033411655</c:v>
                </c:pt>
                <c:pt idx="5594">
                  <c:v>151415.44334643456</c:v>
                </c:pt>
                <c:pt idx="5595">
                  <c:v>151448.22635875258</c:v>
                </c:pt>
                <c:pt idx="5596">
                  <c:v>151481.0093710706</c:v>
                </c:pt>
                <c:pt idx="5597">
                  <c:v>151513.79238338862</c:v>
                </c:pt>
                <c:pt idx="5598">
                  <c:v>151546.57539570663</c:v>
                </c:pt>
                <c:pt idx="5599">
                  <c:v>151579.35840802465</c:v>
                </c:pt>
                <c:pt idx="5600">
                  <c:v>151612.14142034267</c:v>
                </c:pt>
                <c:pt idx="5601">
                  <c:v>151644.92443266069</c:v>
                </c:pt>
                <c:pt idx="5602">
                  <c:v>151677.7074449787</c:v>
                </c:pt>
                <c:pt idx="5603">
                  <c:v>151710.49045729672</c:v>
                </c:pt>
                <c:pt idx="5604">
                  <c:v>151743.27346961474</c:v>
                </c:pt>
                <c:pt idx="5605">
                  <c:v>151776.05648193276</c:v>
                </c:pt>
                <c:pt idx="5606">
                  <c:v>151808.83949425077</c:v>
                </c:pt>
                <c:pt idx="5607">
                  <c:v>151841.62250656879</c:v>
                </c:pt>
                <c:pt idx="5608">
                  <c:v>151874.40551888681</c:v>
                </c:pt>
                <c:pt idx="5609">
                  <c:v>151907.18853120483</c:v>
                </c:pt>
                <c:pt idx="5610">
                  <c:v>151939.97154352284</c:v>
                </c:pt>
                <c:pt idx="5611">
                  <c:v>151972.75455584086</c:v>
                </c:pt>
                <c:pt idx="5612">
                  <c:v>152005.53756815888</c:v>
                </c:pt>
                <c:pt idx="5613">
                  <c:v>152038.32058047689</c:v>
                </c:pt>
                <c:pt idx="5614">
                  <c:v>152071.10359279491</c:v>
                </c:pt>
                <c:pt idx="5615">
                  <c:v>152103.88660511293</c:v>
                </c:pt>
                <c:pt idx="5616">
                  <c:v>152136.66961743095</c:v>
                </c:pt>
                <c:pt idx="5617">
                  <c:v>152169.45262974896</c:v>
                </c:pt>
                <c:pt idx="5618">
                  <c:v>152202.23564206698</c:v>
                </c:pt>
                <c:pt idx="5619">
                  <c:v>152235.018654385</c:v>
                </c:pt>
                <c:pt idx="5620">
                  <c:v>152267.80166670302</c:v>
                </c:pt>
                <c:pt idx="5621">
                  <c:v>152300.58467902103</c:v>
                </c:pt>
                <c:pt idx="5622">
                  <c:v>152333.36769133905</c:v>
                </c:pt>
                <c:pt idx="5623">
                  <c:v>152366.15070365707</c:v>
                </c:pt>
                <c:pt idx="5624">
                  <c:v>152398.93371597509</c:v>
                </c:pt>
                <c:pt idx="5625">
                  <c:v>152431.7167282931</c:v>
                </c:pt>
                <c:pt idx="5626">
                  <c:v>152464.49974061112</c:v>
                </c:pt>
                <c:pt idx="5627">
                  <c:v>152497.28275292914</c:v>
                </c:pt>
                <c:pt idx="5628">
                  <c:v>152530.06576524716</c:v>
                </c:pt>
                <c:pt idx="5629">
                  <c:v>152562.84877756517</c:v>
                </c:pt>
                <c:pt idx="5630">
                  <c:v>152595.63178988319</c:v>
                </c:pt>
                <c:pt idx="5631">
                  <c:v>152628.41480220121</c:v>
                </c:pt>
                <c:pt idx="5632">
                  <c:v>152661.19781451923</c:v>
                </c:pt>
                <c:pt idx="5633">
                  <c:v>152693.98082683724</c:v>
                </c:pt>
                <c:pt idx="5634">
                  <c:v>152726.76383915526</c:v>
                </c:pt>
                <c:pt idx="5635">
                  <c:v>152759.54685147328</c:v>
                </c:pt>
                <c:pt idx="5636">
                  <c:v>152792.3298637913</c:v>
                </c:pt>
                <c:pt idx="5637">
                  <c:v>152825.11287610931</c:v>
                </c:pt>
                <c:pt idx="5638">
                  <c:v>152857.89588842733</c:v>
                </c:pt>
                <c:pt idx="5639">
                  <c:v>152890.67890074535</c:v>
                </c:pt>
                <c:pt idx="5640">
                  <c:v>152923.46191306337</c:v>
                </c:pt>
                <c:pt idx="5641">
                  <c:v>152956.24492538138</c:v>
                </c:pt>
                <c:pt idx="5642">
                  <c:v>152989.0279376994</c:v>
                </c:pt>
                <c:pt idx="5643">
                  <c:v>153021.81095001742</c:v>
                </c:pt>
                <c:pt idx="5644">
                  <c:v>153054.59396233544</c:v>
                </c:pt>
                <c:pt idx="5645">
                  <c:v>153087.37697465345</c:v>
                </c:pt>
                <c:pt idx="5646">
                  <c:v>153120.15998697147</c:v>
                </c:pt>
                <c:pt idx="5647">
                  <c:v>153152.94299928949</c:v>
                </c:pt>
                <c:pt idx="5648">
                  <c:v>153185.7260116075</c:v>
                </c:pt>
                <c:pt idx="5649">
                  <c:v>153218.50902392552</c:v>
                </c:pt>
                <c:pt idx="5650">
                  <c:v>153251.29203624354</c:v>
                </c:pt>
                <c:pt idx="5651">
                  <c:v>153284.07504856156</c:v>
                </c:pt>
                <c:pt idx="5652">
                  <c:v>153316.85806087957</c:v>
                </c:pt>
                <c:pt idx="5653">
                  <c:v>153349.64107319759</c:v>
                </c:pt>
                <c:pt idx="5654">
                  <c:v>153382.42408551561</c:v>
                </c:pt>
                <c:pt idx="5655">
                  <c:v>153415.20709783363</c:v>
                </c:pt>
                <c:pt idx="5656">
                  <c:v>153447.99011015164</c:v>
                </c:pt>
                <c:pt idx="5657">
                  <c:v>153480.77312246966</c:v>
                </c:pt>
                <c:pt idx="5658">
                  <c:v>153513.55613478768</c:v>
                </c:pt>
                <c:pt idx="5659">
                  <c:v>153546.3391471057</c:v>
                </c:pt>
                <c:pt idx="5660">
                  <c:v>153579.12215942371</c:v>
                </c:pt>
                <c:pt idx="5661">
                  <c:v>153611.90517174173</c:v>
                </c:pt>
                <c:pt idx="5662">
                  <c:v>153644.68818405975</c:v>
                </c:pt>
                <c:pt idx="5663">
                  <c:v>153677.47119637777</c:v>
                </c:pt>
                <c:pt idx="5664">
                  <c:v>153710.25420869578</c:v>
                </c:pt>
                <c:pt idx="5665">
                  <c:v>153743.0372210138</c:v>
                </c:pt>
                <c:pt idx="5666">
                  <c:v>153775.82023333182</c:v>
                </c:pt>
                <c:pt idx="5667">
                  <c:v>153808.60324564984</c:v>
                </c:pt>
                <c:pt idx="5668">
                  <c:v>153841.38625796785</c:v>
                </c:pt>
                <c:pt idx="5669">
                  <c:v>153874.16927028587</c:v>
                </c:pt>
                <c:pt idx="5670">
                  <c:v>153906.95228260389</c:v>
                </c:pt>
                <c:pt idx="5671">
                  <c:v>153939.73529492191</c:v>
                </c:pt>
                <c:pt idx="5672">
                  <c:v>153972.51830723992</c:v>
                </c:pt>
                <c:pt idx="5673">
                  <c:v>154005.30131955794</c:v>
                </c:pt>
                <c:pt idx="5674">
                  <c:v>154038.08433187596</c:v>
                </c:pt>
                <c:pt idx="5675">
                  <c:v>154070.86734419398</c:v>
                </c:pt>
                <c:pt idx="5676">
                  <c:v>154103.65035651199</c:v>
                </c:pt>
                <c:pt idx="5677">
                  <c:v>154136.43336883001</c:v>
                </c:pt>
                <c:pt idx="5678">
                  <c:v>154169.21638114803</c:v>
                </c:pt>
                <c:pt idx="5679">
                  <c:v>154201.99939346605</c:v>
                </c:pt>
                <c:pt idx="5680">
                  <c:v>154234.78240578406</c:v>
                </c:pt>
                <c:pt idx="5681">
                  <c:v>154267.56541810208</c:v>
                </c:pt>
                <c:pt idx="5682">
                  <c:v>154300.3484304201</c:v>
                </c:pt>
                <c:pt idx="5683">
                  <c:v>154333.13144273811</c:v>
                </c:pt>
                <c:pt idx="5684">
                  <c:v>154365.91445505613</c:v>
                </c:pt>
                <c:pt idx="5685">
                  <c:v>154398.69746737415</c:v>
                </c:pt>
                <c:pt idx="5686">
                  <c:v>154431.48047969217</c:v>
                </c:pt>
                <c:pt idx="5687">
                  <c:v>154464.26349201018</c:v>
                </c:pt>
                <c:pt idx="5688">
                  <c:v>154497.0465043282</c:v>
                </c:pt>
                <c:pt idx="5689">
                  <c:v>154529.82951664622</c:v>
                </c:pt>
                <c:pt idx="5690">
                  <c:v>154562.61252896424</c:v>
                </c:pt>
                <c:pt idx="5691">
                  <c:v>154595.39554128225</c:v>
                </c:pt>
                <c:pt idx="5692">
                  <c:v>154628.17855360027</c:v>
                </c:pt>
                <c:pt idx="5693">
                  <c:v>154660.96156591829</c:v>
                </c:pt>
                <c:pt idx="5694">
                  <c:v>154693.74457823631</c:v>
                </c:pt>
                <c:pt idx="5695">
                  <c:v>154726.52759055432</c:v>
                </c:pt>
                <c:pt idx="5696">
                  <c:v>154759.31060287234</c:v>
                </c:pt>
                <c:pt idx="5697">
                  <c:v>154792.09361519036</c:v>
                </c:pt>
                <c:pt idx="5698">
                  <c:v>154824.87662750838</c:v>
                </c:pt>
                <c:pt idx="5699">
                  <c:v>154857.65963982639</c:v>
                </c:pt>
                <c:pt idx="5700">
                  <c:v>154890.44265214441</c:v>
                </c:pt>
                <c:pt idx="5701">
                  <c:v>154923.22566446243</c:v>
                </c:pt>
                <c:pt idx="5702">
                  <c:v>154956.00867678045</c:v>
                </c:pt>
                <c:pt idx="5703">
                  <c:v>154988.79168909846</c:v>
                </c:pt>
                <c:pt idx="5704">
                  <c:v>155021.57470141648</c:v>
                </c:pt>
                <c:pt idx="5705">
                  <c:v>155054.3577137345</c:v>
                </c:pt>
                <c:pt idx="5706">
                  <c:v>155087.14072605252</c:v>
                </c:pt>
                <c:pt idx="5707">
                  <c:v>155119.92373837053</c:v>
                </c:pt>
                <c:pt idx="5708">
                  <c:v>155152.70675068855</c:v>
                </c:pt>
                <c:pt idx="5709">
                  <c:v>155185.48976300657</c:v>
                </c:pt>
                <c:pt idx="5710">
                  <c:v>155218.27277532459</c:v>
                </c:pt>
                <c:pt idx="5711">
                  <c:v>155251.0557876426</c:v>
                </c:pt>
                <c:pt idx="5712">
                  <c:v>155283.83879996062</c:v>
                </c:pt>
                <c:pt idx="5713">
                  <c:v>155316.62181227864</c:v>
                </c:pt>
                <c:pt idx="5714">
                  <c:v>155349.40482459666</c:v>
                </c:pt>
                <c:pt idx="5715">
                  <c:v>155382.18783691467</c:v>
                </c:pt>
                <c:pt idx="5716">
                  <c:v>155414.97084923269</c:v>
                </c:pt>
                <c:pt idx="5717">
                  <c:v>155447.75386155071</c:v>
                </c:pt>
                <c:pt idx="5718">
                  <c:v>155480.53687386872</c:v>
                </c:pt>
                <c:pt idx="5719">
                  <c:v>155513.31988618674</c:v>
                </c:pt>
                <c:pt idx="5720">
                  <c:v>155546.10289850476</c:v>
                </c:pt>
                <c:pt idx="5721">
                  <c:v>155578.88591082278</c:v>
                </c:pt>
                <c:pt idx="5722">
                  <c:v>155611.66892314079</c:v>
                </c:pt>
                <c:pt idx="5723">
                  <c:v>155644.45193545881</c:v>
                </c:pt>
                <c:pt idx="5724">
                  <c:v>155677.23494777683</c:v>
                </c:pt>
                <c:pt idx="5725">
                  <c:v>155710.01796009485</c:v>
                </c:pt>
                <c:pt idx="5726">
                  <c:v>155742.80097241286</c:v>
                </c:pt>
                <c:pt idx="5727">
                  <c:v>155775.58398473088</c:v>
                </c:pt>
                <c:pt idx="5728">
                  <c:v>155808.3669970489</c:v>
                </c:pt>
                <c:pt idx="5729">
                  <c:v>155841.15000936692</c:v>
                </c:pt>
                <c:pt idx="5730">
                  <c:v>155873.93302168493</c:v>
                </c:pt>
                <c:pt idx="5731">
                  <c:v>155906.71603400295</c:v>
                </c:pt>
                <c:pt idx="5732">
                  <c:v>155939.49904632097</c:v>
                </c:pt>
                <c:pt idx="5733">
                  <c:v>155972.28205863899</c:v>
                </c:pt>
                <c:pt idx="5734">
                  <c:v>156005.065070957</c:v>
                </c:pt>
                <c:pt idx="5735">
                  <c:v>156037.84808327502</c:v>
                </c:pt>
                <c:pt idx="5736">
                  <c:v>156070.63109559304</c:v>
                </c:pt>
                <c:pt idx="5737">
                  <c:v>156103.41410791106</c:v>
                </c:pt>
                <c:pt idx="5738">
                  <c:v>156136.19712022907</c:v>
                </c:pt>
                <c:pt idx="5739">
                  <c:v>156168.98013254709</c:v>
                </c:pt>
                <c:pt idx="5740">
                  <c:v>156201.76314486511</c:v>
                </c:pt>
                <c:pt idx="5741">
                  <c:v>156234.54615718313</c:v>
                </c:pt>
                <c:pt idx="5742">
                  <c:v>156267.32916950114</c:v>
                </c:pt>
                <c:pt idx="5743">
                  <c:v>156300.11218181916</c:v>
                </c:pt>
                <c:pt idx="5744">
                  <c:v>156332.89519413718</c:v>
                </c:pt>
                <c:pt idx="5745">
                  <c:v>156365.6782064552</c:v>
                </c:pt>
                <c:pt idx="5746">
                  <c:v>156398.46121877321</c:v>
                </c:pt>
                <c:pt idx="5747">
                  <c:v>156431.24423109123</c:v>
                </c:pt>
                <c:pt idx="5748">
                  <c:v>156464.02724340925</c:v>
                </c:pt>
                <c:pt idx="5749">
                  <c:v>156496.81025572727</c:v>
                </c:pt>
                <c:pt idx="5750">
                  <c:v>156529.59326804528</c:v>
                </c:pt>
                <c:pt idx="5751">
                  <c:v>156562.3762803633</c:v>
                </c:pt>
                <c:pt idx="5752">
                  <c:v>156595.15929268132</c:v>
                </c:pt>
                <c:pt idx="5753">
                  <c:v>156627.94230499933</c:v>
                </c:pt>
                <c:pt idx="5754">
                  <c:v>156660.72531731735</c:v>
                </c:pt>
                <c:pt idx="5755">
                  <c:v>156693.50832963537</c:v>
                </c:pt>
                <c:pt idx="5756">
                  <c:v>156726.29134195339</c:v>
                </c:pt>
                <c:pt idx="5757">
                  <c:v>156759.0743542714</c:v>
                </c:pt>
                <c:pt idx="5758">
                  <c:v>156791.85736658942</c:v>
                </c:pt>
                <c:pt idx="5759">
                  <c:v>156824.64037890744</c:v>
                </c:pt>
                <c:pt idx="5760">
                  <c:v>156857.42339122546</c:v>
                </c:pt>
                <c:pt idx="5761">
                  <c:v>156890.20640354347</c:v>
                </c:pt>
                <c:pt idx="5762">
                  <c:v>156922.98941586149</c:v>
                </c:pt>
                <c:pt idx="5763">
                  <c:v>156955.77242817951</c:v>
                </c:pt>
                <c:pt idx="5764">
                  <c:v>156988.55544049753</c:v>
                </c:pt>
                <c:pt idx="5765">
                  <c:v>157021.33845281554</c:v>
                </c:pt>
                <c:pt idx="5766">
                  <c:v>157054.12146513356</c:v>
                </c:pt>
                <c:pt idx="5767">
                  <c:v>157086.90447745158</c:v>
                </c:pt>
                <c:pt idx="5768">
                  <c:v>157119.6874897696</c:v>
                </c:pt>
                <c:pt idx="5769">
                  <c:v>157152.47050208761</c:v>
                </c:pt>
                <c:pt idx="5770">
                  <c:v>157185.25351440563</c:v>
                </c:pt>
                <c:pt idx="5771">
                  <c:v>157218.03652672365</c:v>
                </c:pt>
                <c:pt idx="5772">
                  <c:v>157250.81953904167</c:v>
                </c:pt>
                <c:pt idx="5773">
                  <c:v>157283.60255135968</c:v>
                </c:pt>
                <c:pt idx="5774">
                  <c:v>157316.3855636777</c:v>
                </c:pt>
                <c:pt idx="5775">
                  <c:v>157349.16857599572</c:v>
                </c:pt>
                <c:pt idx="5776">
                  <c:v>157381.95158831374</c:v>
                </c:pt>
                <c:pt idx="5777">
                  <c:v>157414.73460063175</c:v>
                </c:pt>
                <c:pt idx="5778">
                  <c:v>157447.51761294977</c:v>
                </c:pt>
                <c:pt idx="5779">
                  <c:v>157480.30062526779</c:v>
                </c:pt>
                <c:pt idx="5780">
                  <c:v>157513.08363758581</c:v>
                </c:pt>
                <c:pt idx="5781">
                  <c:v>157545.86664990382</c:v>
                </c:pt>
                <c:pt idx="5782">
                  <c:v>157578.64966222184</c:v>
                </c:pt>
                <c:pt idx="5783">
                  <c:v>157611.43267453986</c:v>
                </c:pt>
                <c:pt idx="5784">
                  <c:v>157644.21568685787</c:v>
                </c:pt>
                <c:pt idx="5785">
                  <c:v>157676.99869917589</c:v>
                </c:pt>
                <c:pt idx="5786">
                  <c:v>157709.78171149391</c:v>
                </c:pt>
                <c:pt idx="5787">
                  <c:v>157742.56472381193</c:v>
                </c:pt>
                <c:pt idx="5788">
                  <c:v>157775.34773612994</c:v>
                </c:pt>
                <c:pt idx="5789">
                  <c:v>157808.13074844796</c:v>
                </c:pt>
                <c:pt idx="5790">
                  <c:v>157840.91376076598</c:v>
                </c:pt>
                <c:pt idx="5791">
                  <c:v>157873.696773084</c:v>
                </c:pt>
                <c:pt idx="5792">
                  <c:v>157906.47978540201</c:v>
                </c:pt>
                <c:pt idx="5793">
                  <c:v>157939.26279772003</c:v>
                </c:pt>
                <c:pt idx="5794">
                  <c:v>157972.04581003805</c:v>
                </c:pt>
                <c:pt idx="5795">
                  <c:v>158004.82882235607</c:v>
                </c:pt>
                <c:pt idx="5796">
                  <c:v>158037.61183467408</c:v>
                </c:pt>
                <c:pt idx="5797">
                  <c:v>158070.3948469921</c:v>
                </c:pt>
                <c:pt idx="5798">
                  <c:v>158103.17785931012</c:v>
                </c:pt>
                <c:pt idx="5799">
                  <c:v>158135.96087162814</c:v>
                </c:pt>
                <c:pt idx="5800">
                  <c:v>158168.74388394615</c:v>
                </c:pt>
                <c:pt idx="5801">
                  <c:v>158201.52689626417</c:v>
                </c:pt>
                <c:pt idx="5802">
                  <c:v>158234.30990858219</c:v>
                </c:pt>
                <c:pt idx="5803">
                  <c:v>158267.09292090021</c:v>
                </c:pt>
                <c:pt idx="5804">
                  <c:v>158299.87593321822</c:v>
                </c:pt>
                <c:pt idx="5805">
                  <c:v>158332.65894553624</c:v>
                </c:pt>
                <c:pt idx="5806">
                  <c:v>158365.44195785426</c:v>
                </c:pt>
                <c:pt idx="5807">
                  <c:v>158398.22497017228</c:v>
                </c:pt>
                <c:pt idx="5808">
                  <c:v>158431.00798249029</c:v>
                </c:pt>
                <c:pt idx="5809">
                  <c:v>158463.79099480831</c:v>
                </c:pt>
                <c:pt idx="5810">
                  <c:v>158496.57400712633</c:v>
                </c:pt>
                <c:pt idx="5811">
                  <c:v>158529.35701944435</c:v>
                </c:pt>
                <c:pt idx="5812">
                  <c:v>158562.14003176236</c:v>
                </c:pt>
                <c:pt idx="5813">
                  <c:v>158594.92304408038</c:v>
                </c:pt>
                <c:pt idx="5814">
                  <c:v>158627.7060563984</c:v>
                </c:pt>
                <c:pt idx="5815">
                  <c:v>158660.48906871642</c:v>
                </c:pt>
                <c:pt idx="5816">
                  <c:v>158693.27208103443</c:v>
                </c:pt>
                <c:pt idx="5817">
                  <c:v>158726.05509335245</c:v>
                </c:pt>
                <c:pt idx="5818">
                  <c:v>158758.83810567047</c:v>
                </c:pt>
                <c:pt idx="5819">
                  <c:v>158791.62111798848</c:v>
                </c:pt>
                <c:pt idx="5820">
                  <c:v>158824.4041303065</c:v>
                </c:pt>
                <c:pt idx="5821">
                  <c:v>158857.18714262452</c:v>
                </c:pt>
                <c:pt idx="5822">
                  <c:v>158889.97015494254</c:v>
                </c:pt>
                <c:pt idx="5823">
                  <c:v>158922.75316726055</c:v>
                </c:pt>
                <c:pt idx="5824">
                  <c:v>158955.53617957857</c:v>
                </c:pt>
                <c:pt idx="5825">
                  <c:v>158988.31919189659</c:v>
                </c:pt>
                <c:pt idx="5826">
                  <c:v>159021.10220421461</c:v>
                </c:pt>
                <c:pt idx="5827">
                  <c:v>159053.88521653262</c:v>
                </c:pt>
                <c:pt idx="5828">
                  <c:v>159086.66822885064</c:v>
                </c:pt>
                <c:pt idx="5829">
                  <c:v>159119.45124116866</c:v>
                </c:pt>
                <c:pt idx="5830">
                  <c:v>159152.23425348668</c:v>
                </c:pt>
                <c:pt idx="5831">
                  <c:v>159185.01726580469</c:v>
                </c:pt>
                <c:pt idx="5832">
                  <c:v>159217.80027812271</c:v>
                </c:pt>
                <c:pt idx="5833">
                  <c:v>159250.58329044073</c:v>
                </c:pt>
                <c:pt idx="5834">
                  <c:v>159283.36630275875</c:v>
                </c:pt>
                <c:pt idx="5835">
                  <c:v>159316.14931507676</c:v>
                </c:pt>
                <c:pt idx="5836">
                  <c:v>159348.93232739478</c:v>
                </c:pt>
                <c:pt idx="5837">
                  <c:v>159381.7153397128</c:v>
                </c:pt>
                <c:pt idx="5838">
                  <c:v>159414.49835203082</c:v>
                </c:pt>
                <c:pt idx="5839">
                  <c:v>159447.28136434883</c:v>
                </c:pt>
                <c:pt idx="5840">
                  <c:v>159480.06437666685</c:v>
                </c:pt>
                <c:pt idx="5841">
                  <c:v>159512.84738898487</c:v>
                </c:pt>
                <c:pt idx="5842">
                  <c:v>159545.63040130289</c:v>
                </c:pt>
                <c:pt idx="5843">
                  <c:v>159578.4134136209</c:v>
                </c:pt>
                <c:pt idx="5844">
                  <c:v>159611.19642593892</c:v>
                </c:pt>
                <c:pt idx="5845">
                  <c:v>159643.97943825694</c:v>
                </c:pt>
                <c:pt idx="5846">
                  <c:v>159676.76245057496</c:v>
                </c:pt>
                <c:pt idx="5847">
                  <c:v>159709.54546289297</c:v>
                </c:pt>
                <c:pt idx="5848">
                  <c:v>159742.32847521099</c:v>
                </c:pt>
                <c:pt idx="5849">
                  <c:v>159775.11148752901</c:v>
                </c:pt>
                <c:pt idx="5850">
                  <c:v>159807.89449984703</c:v>
                </c:pt>
                <c:pt idx="5851">
                  <c:v>159840.67751216504</c:v>
                </c:pt>
                <c:pt idx="5852">
                  <c:v>159873.46052448306</c:v>
                </c:pt>
                <c:pt idx="5853">
                  <c:v>159906.24353680108</c:v>
                </c:pt>
                <c:pt idx="5854">
                  <c:v>159939.02654911909</c:v>
                </c:pt>
                <c:pt idx="5855">
                  <c:v>159971.80956143711</c:v>
                </c:pt>
                <c:pt idx="5856">
                  <c:v>160004.59257375513</c:v>
                </c:pt>
                <c:pt idx="5857">
                  <c:v>160037.37558607315</c:v>
                </c:pt>
                <c:pt idx="5858">
                  <c:v>160070.15859839116</c:v>
                </c:pt>
                <c:pt idx="5859">
                  <c:v>160102.94161070918</c:v>
                </c:pt>
                <c:pt idx="5860">
                  <c:v>160135.7246230272</c:v>
                </c:pt>
                <c:pt idx="5861">
                  <c:v>160168.50763534522</c:v>
                </c:pt>
                <c:pt idx="5862">
                  <c:v>160201.29064766323</c:v>
                </c:pt>
                <c:pt idx="5863">
                  <c:v>160234.07365998125</c:v>
                </c:pt>
                <c:pt idx="5864">
                  <c:v>160266.85667229927</c:v>
                </c:pt>
                <c:pt idx="5865">
                  <c:v>160299.63968461729</c:v>
                </c:pt>
                <c:pt idx="5866">
                  <c:v>160332.4226969353</c:v>
                </c:pt>
                <c:pt idx="5867">
                  <c:v>160365.20570925332</c:v>
                </c:pt>
                <c:pt idx="5868">
                  <c:v>160397.98872157134</c:v>
                </c:pt>
                <c:pt idx="5869">
                  <c:v>160430.77173388936</c:v>
                </c:pt>
                <c:pt idx="5870">
                  <c:v>160463.55474620737</c:v>
                </c:pt>
                <c:pt idx="5871">
                  <c:v>160496.33775852539</c:v>
                </c:pt>
                <c:pt idx="5872">
                  <c:v>160529.12077084341</c:v>
                </c:pt>
                <c:pt idx="5873">
                  <c:v>160561.90378316143</c:v>
                </c:pt>
                <c:pt idx="5874">
                  <c:v>160594.68679547944</c:v>
                </c:pt>
                <c:pt idx="5875">
                  <c:v>160627.46980779746</c:v>
                </c:pt>
                <c:pt idx="5876">
                  <c:v>160660.25282011548</c:v>
                </c:pt>
                <c:pt idx="5877">
                  <c:v>160693.0358324335</c:v>
                </c:pt>
                <c:pt idx="5878">
                  <c:v>160725.81884475151</c:v>
                </c:pt>
                <c:pt idx="5879">
                  <c:v>160758.60185706953</c:v>
                </c:pt>
                <c:pt idx="5880">
                  <c:v>160791.38486938755</c:v>
                </c:pt>
                <c:pt idx="5881">
                  <c:v>160824.16788170557</c:v>
                </c:pt>
                <c:pt idx="5882">
                  <c:v>160856.95089402358</c:v>
                </c:pt>
                <c:pt idx="5883">
                  <c:v>160889.7339063416</c:v>
                </c:pt>
                <c:pt idx="5884">
                  <c:v>160922.51691865962</c:v>
                </c:pt>
                <c:pt idx="5885">
                  <c:v>160955.29993097764</c:v>
                </c:pt>
                <c:pt idx="5886">
                  <c:v>160988.08294329565</c:v>
                </c:pt>
                <c:pt idx="5887">
                  <c:v>161020.86595561367</c:v>
                </c:pt>
                <c:pt idx="5888">
                  <c:v>161053.64896793169</c:v>
                </c:pt>
                <c:pt idx="5889">
                  <c:v>161086.4319802497</c:v>
                </c:pt>
                <c:pt idx="5890">
                  <c:v>161119.21499256772</c:v>
                </c:pt>
                <c:pt idx="5891">
                  <c:v>161151.99800488574</c:v>
                </c:pt>
                <c:pt idx="5892">
                  <c:v>161184.78101720376</c:v>
                </c:pt>
                <c:pt idx="5893">
                  <c:v>161217.56402952177</c:v>
                </c:pt>
                <c:pt idx="5894">
                  <c:v>161250.34704183979</c:v>
                </c:pt>
                <c:pt idx="5895">
                  <c:v>161283.13005415781</c:v>
                </c:pt>
                <c:pt idx="5896">
                  <c:v>161315.91306647583</c:v>
                </c:pt>
                <c:pt idx="5897">
                  <c:v>161348.69607879384</c:v>
                </c:pt>
                <c:pt idx="5898">
                  <c:v>161381.47909111186</c:v>
                </c:pt>
                <c:pt idx="5899">
                  <c:v>161414.26210342988</c:v>
                </c:pt>
                <c:pt idx="5900">
                  <c:v>161447.0451157479</c:v>
                </c:pt>
                <c:pt idx="5901">
                  <c:v>161479.82812806591</c:v>
                </c:pt>
                <c:pt idx="5902">
                  <c:v>161512.61114038393</c:v>
                </c:pt>
                <c:pt idx="5903">
                  <c:v>161545.39415270195</c:v>
                </c:pt>
                <c:pt idx="5904">
                  <c:v>161578.17716501997</c:v>
                </c:pt>
                <c:pt idx="5905">
                  <c:v>161610.96017733798</c:v>
                </c:pt>
                <c:pt idx="5906">
                  <c:v>161643.743189656</c:v>
                </c:pt>
                <c:pt idx="5907">
                  <c:v>161676.52620197402</c:v>
                </c:pt>
                <c:pt idx="5908">
                  <c:v>161709.30921429204</c:v>
                </c:pt>
                <c:pt idx="5909">
                  <c:v>161742.09222661005</c:v>
                </c:pt>
                <c:pt idx="5910">
                  <c:v>161774.87523892807</c:v>
                </c:pt>
                <c:pt idx="5911">
                  <c:v>161807.65825124609</c:v>
                </c:pt>
                <c:pt idx="5912">
                  <c:v>161840.44126356411</c:v>
                </c:pt>
                <c:pt idx="5913">
                  <c:v>161873.22427588212</c:v>
                </c:pt>
                <c:pt idx="5914">
                  <c:v>161906.00728820014</c:v>
                </c:pt>
                <c:pt idx="5915">
                  <c:v>161938.79030051816</c:v>
                </c:pt>
                <c:pt idx="5916">
                  <c:v>161971.57331283618</c:v>
                </c:pt>
                <c:pt idx="5917">
                  <c:v>162004.35632515419</c:v>
                </c:pt>
                <c:pt idx="5918">
                  <c:v>162037.13933747221</c:v>
                </c:pt>
                <c:pt idx="5919">
                  <c:v>162069.92234979023</c:v>
                </c:pt>
                <c:pt idx="5920">
                  <c:v>162102.70536210825</c:v>
                </c:pt>
                <c:pt idx="5921">
                  <c:v>162135.48837442626</c:v>
                </c:pt>
                <c:pt idx="5922">
                  <c:v>162168.27138674428</c:v>
                </c:pt>
                <c:pt idx="5923">
                  <c:v>162201.0543990623</c:v>
                </c:pt>
                <c:pt idx="5924">
                  <c:v>162233.83741138031</c:v>
                </c:pt>
                <c:pt idx="5925">
                  <c:v>162266.62042369833</c:v>
                </c:pt>
                <c:pt idx="5926">
                  <c:v>162299.40343601635</c:v>
                </c:pt>
                <c:pt idx="5927">
                  <c:v>162332.18644833437</c:v>
                </c:pt>
                <c:pt idx="5928">
                  <c:v>162364.96946065238</c:v>
                </c:pt>
                <c:pt idx="5929">
                  <c:v>162397.7524729704</c:v>
                </c:pt>
                <c:pt idx="5930">
                  <c:v>162430.53548528842</c:v>
                </c:pt>
                <c:pt idx="5931">
                  <c:v>162463.31849760644</c:v>
                </c:pt>
                <c:pt idx="5932">
                  <c:v>162496.10150992445</c:v>
                </c:pt>
                <c:pt idx="5933">
                  <c:v>162528.88452224247</c:v>
                </c:pt>
                <c:pt idx="5934">
                  <c:v>162561.66753456049</c:v>
                </c:pt>
                <c:pt idx="5935">
                  <c:v>162594.45054687851</c:v>
                </c:pt>
                <c:pt idx="5936">
                  <c:v>162627.23355919652</c:v>
                </c:pt>
                <c:pt idx="5937">
                  <c:v>162660.01657151454</c:v>
                </c:pt>
                <c:pt idx="5938">
                  <c:v>162692.79958383256</c:v>
                </c:pt>
                <c:pt idx="5939">
                  <c:v>162725.58259615058</c:v>
                </c:pt>
                <c:pt idx="5940">
                  <c:v>162758.36560846859</c:v>
                </c:pt>
                <c:pt idx="5941">
                  <c:v>162791.14862078661</c:v>
                </c:pt>
                <c:pt idx="5942">
                  <c:v>162823.93163310463</c:v>
                </c:pt>
                <c:pt idx="5943">
                  <c:v>162856.71464542265</c:v>
                </c:pt>
                <c:pt idx="5944">
                  <c:v>162889.49765774066</c:v>
                </c:pt>
                <c:pt idx="5945">
                  <c:v>162922.28067005868</c:v>
                </c:pt>
                <c:pt idx="5946">
                  <c:v>162955.0636823767</c:v>
                </c:pt>
                <c:pt idx="5947">
                  <c:v>162987.84669469472</c:v>
                </c:pt>
                <c:pt idx="5948">
                  <c:v>163020.62970701273</c:v>
                </c:pt>
                <c:pt idx="5949">
                  <c:v>163053.41271933075</c:v>
                </c:pt>
                <c:pt idx="5950">
                  <c:v>163086.19573164877</c:v>
                </c:pt>
                <c:pt idx="5951">
                  <c:v>163118.97874396679</c:v>
                </c:pt>
                <c:pt idx="5952">
                  <c:v>163151.7617562848</c:v>
                </c:pt>
                <c:pt idx="5953">
                  <c:v>163184.54476860282</c:v>
                </c:pt>
                <c:pt idx="5954">
                  <c:v>163217.32778092084</c:v>
                </c:pt>
                <c:pt idx="5955">
                  <c:v>163250.11079323885</c:v>
                </c:pt>
                <c:pt idx="5956">
                  <c:v>163282.89380555687</c:v>
                </c:pt>
                <c:pt idx="5957">
                  <c:v>163315.67681787489</c:v>
                </c:pt>
                <c:pt idx="5958">
                  <c:v>163348.45983019291</c:v>
                </c:pt>
                <c:pt idx="5959">
                  <c:v>163381.24284251092</c:v>
                </c:pt>
                <c:pt idx="5960">
                  <c:v>163414.02585482894</c:v>
                </c:pt>
                <c:pt idx="5961">
                  <c:v>163446.80886714696</c:v>
                </c:pt>
                <c:pt idx="5962">
                  <c:v>163479.59187946498</c:v>
                </c:pt>
                <c:pt idx="5963">
                  <c:v>163512.37489178299</c:v>
                </c:pt>
                <c:pt idx="5964">
                  <c:v>163545.15790410101</c:v>
                </c:pt>
                <c:pt idx="5965">
                  <c:v>163577.94091641903</c:v>
                </c:pt>
                <c:pt idx="5966">
                  <c:v>163610.72392873705</c:v>
                </c:pt>
                <c:pt idx="5967">
                  <c:v>163643.50694105506</c:v>
                </c:pt>
                <c:pt idx="5968">
                  <c:v>163676.28995337308</c:v>
                </c:pt>
                <c:pt idx="5969">
                  <c:v>163709.0729656911</c:v>
                </c:pt>
                <c:pt idx="5970">
                  <c:v>163741.85597800912</c:v>
                </c:pt>
                <c:pt idx="5971">
                  <c:v>163774.63899032713</c:v>
                </c:pt>
                <c:pt idx="5972">
                  <c:v>163807.42200264515</c:v>
                </c:pt>
                <c:pt idx="5973">
                  <c:v>163840.20501496317</c:v>
                </c:pt>
                <c:pt idx="5974">
                  <c:v>163872.98802728119</c:v>
                </c:pt>
                <c:pt idx="5975">
                  <c:v>163905.7710395992</c:v>
                </c:pt>
                <c:pt idx="5976">
                  <c:v>163938.55405191722</c:v>
                </c:pt>
                <c:pt idx="5977">
                  <c:v>163971.33706423524</c:v>
                </c:pt>
                <c:pt idx="5978">
                  <c:v>164004.12007655326</c:v>
                </c:pt>
                <c:pt idx="5979">
                  <c:v>164036.90308887127</c:v>
                </c:pt>
                <c:pt idx="5980">
                  <c:v>164069.68610118929</c:v>
                </c:pt>
                <c:pt idx="5981">
                  <c:v>164102.46911350731</c:v>
                </c:pt>
                <c:pt idx="5982">
                  <c:v>164135.25212582533</c:v>
                </c:pt>
                <c:pt idx="5983">
                  <c:v>164168.03513814334</c:v>
                </c:pt>
                <c:pt idx="5984">
                  <c:v>164200.81815046136</c:v>
                </c:pt>
                <c:pt idx="5985">
                  <c:v>164233.60116277938</c:v>
                </c:pt>
                <c:pt idx="5986">
                  <c:v>164266.3841750974</c:v>
                </c:pt>
                <c:pt idx="5987">
                  <c:v>164299.16718741541</c:v>
                </c:pt>
                <c:pt idx="5988">
                  <c:v>164331.95019973343</c:v>
                </c:pt>
                <c:pt idx="5989">
                  <c:v>164364.73321205145</c:v>
                </c:pt>
                <c:pt idx="5990">
                  <c:v>164397.51622436946</c:v>
                </c:pt>
                <c:pt idx="5991">
                  <c:v>164430.29923668748</c:v>
                </c:pt>
                <c:pt idx="5992">
                  <c:v>164463.0822490055</c:v>
                </c:pt>
                <c:pt idx="5993">
                  <c:v>164495.86526132352</c:v>
                </c:pt>
                <c:pt idx="5994">
                  <c:v>164528.64827364153</c:v>
                </c:pt>
                <c:pt idx="5995">
                  <c:v>164561.43128595955</c:v>
                </c:pt>
                <c:pt idx="5996">
                  <c:v>164594.21429827757</c:v>
                </c:pt>
                <c:pt idx="5997">
                  <c:v>164626.99731059559</c:v>
                </c:pt>
                <c:pt idx="5998">
                  <c:v>164659.7803229136</c:v>
                </c:pt>
                <c:pt idx="5999">
                  <c:v>164692.56333523162</c:v>
                </c:pt>
                <c:pt idx="6000">
                  <c:v>164725.34634754964</c:v>
                </c:pt>
                <c:pt idx="6001">
                  <c:v>164758.12935986766</c:v>
                </c:pt>
                <c:pt idx="6002">
                  <c:v>164790.91237218567</c:v>
                </c:pt>
                <c:pt idx="6003">
                  <c:v>164823.69538450369</c:v>
                </c:pt>
                <c:pt idx="6004">
                  <c:v>164856.47839682171</c:v>
                </c:pt>
                <c:pt idx="6005">
                  <c:v>164889.26140913973</c:v>
                </c:pt>
                <c:pt idx="6006">
                  <c:v>164922.04442145774</c:v>
                </c:pt>
                <c:pt idx="6007">
                  <c:v>164954.82743377576</c:v>
                </c:pt>
                <c:pt idx="6008">
                  <c:v>164987.61044609378</c:v>
                </c:pt>
                <c:pt idx="6009">
                  <c:v>165020.3934584118</c:v>
                </c:pt>
                <c:pt idx="6010">
                  <c:v>165053.17647072981</c:v>
                </c:pt>
                <c:pt idx="6011">
                  <c:v>165085.95948304783</c:v>
                </c:pt>
                <c:pt idx="6012">
                  <c:v>165118.74249536585</c:v>
                </c:pt>
                <c:pt idx="6013">
                  <c:v>165151.52550768387</c:v>
                </c:pt>
                <c:pt idx="6014">
                  <c:v>165184.30852000188</c:v>
                </c:pt>
                <c:pt idx="6015">
                  <c:v>165217.0915323199</c:v>
                </c:pt>
                <c:pt idx="6016">
                  <c:v>165249.87454463792</c:v>
                </c:pt>
                <c:pt idx="6017">
                  <c:v>165282.65755695594</c:v>
                </c:pt>
                <c:pt idx="6018">
                  <c:v>165315.44056927395</c:v>
                </c:pt>
                <c:pt idx="6019">
                  <c:v>165348.22358159197</c:v>
                </c:pt>
                <c:pt idx="6020">
                  <c:v>165381.00659390999</c:v>
                </c:pt>
                <c:pt idx="6021">
                  <c:v>165413.78960622801</c:v>
                </c:pt>
                <c:pt idx="6022">
                  <c:v>165446.57261854602</c:v>
                </c:pt>
                <c:pt idx="6023">
                  <c:v>165479.35563086404</c:v>
                </c:pt>
                <c:pt idx="6024">
                  <c:v>165512.13864318206</c:v>
                </c:pt>
                <c:pt idx="6025">
                  <c:v>165544.92165550007</c:v>
                </c:pt>
                <c:pt idx="6026">
                  <c:v>165577.70466781809</c:v>
                </c:pt>
                <c:pt idx="6027">
                  <c:v>165610.48768013611</c:v>
                </c:pt>
                <c:pt idx="6028">
                  <c:v>165643.27069245413</c:v>
                </c:pt>
                <c:pt idx="6029">
                  <c:v>165676.05370477214</c:v>
                </c:pt>
                <c:pt idx="6030">
                  <c:v>165708.83671709016</c:v>
                </c:pt>
                <c:pt idx="6031">
                  <c:v>165741.61972940818</c:v>
                </c:pt>
                <c:pt idx="6032">
                  <c:v>165774.4027417262</c:v>
                </c:pt>
                <c:pt idx="6033">
                  <c:v>165807.18575404421</c:v>
                </c:pt>
                <c:pt idx="6034">
                  <c:v>165839.96876636223</c:v>
                </c:pt>
                <c:pt idx="6035">
                  <c:v>165872.75177868025</c:v>
                </c:pt>
                <c:pt idx="6036">
                  <c:v>165905.53479099827</c:v>
                </c:pt>
                <c:pt idx="6037">
                  <c:v>165938.31780331628</c:v>
                </c:pt>
                <c:pt idx="6038">
                  <c:v>165971.1008156343</c:v>
                </c:pt>
                <c:pt idx="6039">
                  <c:v>166003.88382795232</c:v>
                </c:pt>
                <c:pt idx="6040">
                  <c:v>166036.66684027034</c:v>
                </c:pt>
                <c:pt idx="6041">
                  <c:v>166069.44985258835</c:v>
                </c:pt>
                <c:pt idx="6042">
                  <c:v>166102.23286490637</c:v>
                </c:pt>
                <c:pt idx="6043">
                  <c:v>166135.01587722439</c:v>
                </c:pt>
                <c:pt idx="6044">
                  <c:v>166167.79888954241</c:v>
                </c:pt>
                <c:pt idx="6045">
                  <c:v>166200.58190186042</c:v>
                </c:pt>
                <c:pt idx="6046">
                  <c:v>166233.36491417844</c:v>
                </c:pt>
                <c:pt idx="6047">
                  <c:v>166266.14792649646</c:v>
                </c:pt>
                <c:pt idx="6048">
                  <c:v>166298.93093881448</c:v>
                </c:pt>
                <c:pt idx="6049">
                  <c:v>166331.71395113249</c:v>
                </c:pt>
                <c:pt idx="6050">
                  <c:v>166364.49696345051</c:v>
                </c:pt>
                <c:pt idx="6051">
                  <c:v>166397.27997576853</c:v>
                </c:pt>
                <c:pt idx="6052">
                  <c:v>166430.06298808655</c:v>
                </c:pt>
                <c:pt idx="6053">
                  <c:v>166462.84600040456</c:v>
                </c:pt>
                <c:pt idx="6054">
                  <c:v>166495.62901272258</c:v>
                </c:pt>
                <c:pt idx="6055">
                  <c:v>166528.4120250406</c:v>
                </c:pt>
                <c:pt idx="6056">
                  <c:v>166561.19503735862</c:v>
                </c:pt>
                <c:pt idx="6057">
                  <c:v>166593.97804967663</c:v>
                </c:pt>
                <c:pt idx="6058">
                  <c:v>166626.76106199465</c:v>
                </c:pt>
                <c:pt idx="6059">
                  <c:v>166659.54407431267</c:v>
                </c:pt>
                <c:pt idx="6060">
                  <c:v>166692.32708663068</c:v>
                </c:pt>
                <c:pt idx="6061">
                  <c:v>166725.1100989487</c:v>
                </c:pt>
                <c:pt idx="6062">
                  <c:v>166757.89311126672</c:v>
                </c:pt>
                <c:pt idx="6063">
                  <c:v>166790.67612358474</c:v>
                </c:pt>
                <c:pt idx="6064">
                  <c:v>166823.45913590275</c:v>
                </c:pt>
                <c:pt idx="6065">
                  <c:v>166856.24214822077</c:v>
                </c:pt>
                <c:pt idx="6066">
                  <c:v>166889.02516053879</c:v>
                </c:pt>
                <c:pt idx="6067">
                  <c:v>166921.80817285681</c:v>
                </c:pt>
                <c:pt idx="6068">
                  <c:v>166954.59118517482</c:v>
                </c:pt>
                <c:pt idx="6069">
                  <c:v>166987.37419749284</c:v>
                </c:pt>
                <c:pt idx="6070">
                  <c:v>167020.15720981086</c:v>
                </c:pt>
                <c:pt idx="6071">
                  <c:v>167052.94022212888</c:v>
                </c:pt>
                <c:pt idx="6072">
                  <c:v>167085.72323444689</c:v>
                </c:pt>
                <c:pt idx="6073">
                  <c:v>167118.50624676491</c:v>
                </c:pt>
                <c:pt idx="6074">
                  <c:v>167151.28925908293</c:v>
                </c:pt>
                <c:pt idx="6075">
                  <c:v>167184.07227140095</c:v>
                </c:pt>
                <c:pt idx="6076">
                  <c:v>167216.85528371896</c:v>
                </c:pt>
                <c:pt idx="6077">
                  <c:v>167249.63829603698</c:v>
                </c:pt>
                <c:pt idx="6078">
                  <c:v>167282.421308355</c:v>
                </c:pt>
                <c:pt idx="6079">
                  <c:v>167315.20432067302</c:v>
                </c:pt>
                <c:pt idx="6080">
                  <c:v>167347.98733299103</c:v>
                </c:pt>
                <c:pt idx="6081">
                  <c:v>167380.77034530905</c:v>
                </c:pt>
                <c:pt idx="6082">
                  <c:v>167413.55335762707</c:v>
                </c:pt>
                <c:pt idx="6083">
                  <c:v>167446.33636994509</c:v>
                </c:pt>
                <c:pt idx="6084">
                  <c:v>167479.1193822631</c:v>
                </c:pt>
                <c:pt idx="6085">
                  <c:v>167511.90239458112</c:v>
                </c:pt>
                <c:pt idx="6086">
                  <c:v>167544.68540689914</c:v>
                </c:pt>
                <c:pt idx="6087">
                  <c:v>167577.46841921716</c:v>
                </c:pt>
                <c:pt idx="6088">
                  <c:v>167610.25143153517</c:v>
                </c:pt>
                <c:pt idx="6089">
                  <c:v>167643.03444385319</c:v>
                </c:pt>
                <c:pt idx="6090">
                  <c:v>167675.81745617121</c:v>
                </c:pt>
                <c:pt idx="6091">
                  <c:v>167708.60046848923</c:v>
                </c:pt>
                <c:pt idx="6092">
                  <c:v>167741.38348080724</c:v>
                </c:pt>
                <c:pt idx="6093">
                  <c:v>167774.16649312526</c:v>
                </c:pt>
                <c:pt idx="6094">
                  <c:v>167806.94950544328</c:v>
                </c:pt>
                <c:pt idx="6095">
                  <c:v>167839.73251776129</c:v>
                </c:pt>
                <c:pt idx="6096">
                  <c:v>167872.51553007931</c:v>
                </c:pt>
                <c:pt idx="6097">
                  <c:v>167905.29854239733</c:v>
                </c:pt>
                <c:pt idx="6098">
                  <c:v>167938.08155471535</c:v>
                </c:pt>
                <c:pt idx="6099">
                  <c:v>167970.86456703336</c:v>
                </c:pt>
                <c:pt idx="6100">
                  <c:v>168003.64757935138</c:v>
                </c:pt>
                <c:pt idx="6101">
                  <c:v>168036.4305916694</c:v>
                </c:pt>
                <c:pt idx="6102">
                  <c:v>168069.21360398742</c:v>
                </c:pt>
                <c:pt idx="6103">
                  <c:v>168101.99661630543</c:v>
                </c:pt>
                <c:pt idx="6104">
                  <c:v>168134.77962862345</c:v>
                </c:pt>
                <c:pt idx="6105">
                  <c:v>168167.56264094147</c:v>
                </c:pt>
                <c:pt idx="6106">
                  <c:v>168200.34565325949</c:v>
                </c:pt>
                <c:pt idx="6107">
                  <c:v>168233.1286655775</c:v>
                </c:pt>
                <c:pt idx="6108">
                  <c:v>168265.91167789552</c:v>
                </c:pt>
                <c:pt idx="6109">
                  <c:v>168298.69469021354</c:v>
                </c:pt>
                <c:pt idx="6110">
                  <c:v>168331.47770253156</c:v>
                </c:pt>
                <c:pt idx="6111">
                  <c:v>168364.26071484957</c:v>
                </c:pt>
                <c:pt idx="6112">
                  <c:v>168397.04372716759</c:v>
                </c:pt>
                <c:pt idx="6113">
                  <c:v>168429.82673948561</c:v>
                </c:pt>
                <c:pt idx="6114">
                  <c:v>168462.60975180363</c:v>
                </c:pt>
                <c:pt idx="6115">
                  <c:v>168495.39276412164</c:v>
                </c:pt>
                <c:pt idx="6116">
                  <c:v>168528.17577643966</c:v>
                </c:pt>
                <c:pt idx="6117">
                  <c:v>168560.95878875768</c:v>
                </c:pt>
                <c:pt idx="6118">
                  <c:v>168593.7418010757</c:v>
                </c:pt>
                <c:pt idx="6119">
                  <c:v>168626.52481339371</c:v>
                </c:pt>
                <c:pt idx="6120">
                  <c:v>168659.30782571173</c:v>
                </c:pt>
                <c:pt idx="6121">
                  <c:v>168692.09083802975</c:v>
                </c:pt>
                <c:pt idx="6122">
                  <c:v>168724.87385034777</c:v>
                </c:pt>
                <c:pt idx="6123">
                  <c:v>168757.65686266578</c:v>
                </c:pt>
                <c:pt idx="6124">
                  <c:v>168790.4398749838</c:v>
                </c:pt>
                <c:pt idx="6125">
                  <c:v>168823.22288730182</c:v>
                </c:pt>
                <c:pt idx="6126">
                  <c:v>168856.00589961983</c:v>
                </c:pt>
                <c:pt idx="6127">
                  <c:v>168888.78891193785</c:v>
                </c:pt>
                <c:pt idx="6128">
                  <c:v>168921.57192425587</c:v>
                </c:pt>
                <c:pt idx="6129">
                  <c:v>168954.35493657389</c:v>
                </c:pt>
                <c:pt idx="6130">
                  <c:v>168987.1379488919</c:v>
                </c:pt>
                <c:pt idx="6131">
                  <c:v>169019.92096120992</c:v>
                </c:pt>
                <c:pt idx="6132">
                  <c:v>169052.70397352794</c:v>
                </c:pt>
                <c:pt idx="6133">
                  <c:v>169085.48698584596</c:v>
                </c:pt>
                <c:pt idx="6134">
                  <c:v>169118.26999816397</c:v>
                </c:pt>
                <c:pt idx="6135">
                  <c:v>169151.05301048199</c:v>
                </c:pt>
                <c:pt idx="6136">
                  <c:v>169183.83602280001</c:v>
                </c:pt>
                <c:pt idx="6137">
                  <c:v>169216.61903511803</c:v>
                </c:pt>
                <c:pt idx="6138">
                  <c:v>169249.40204743604</c:v>
                </c:pt>
                <c:pt idx="6139">
                  <c:v>169282.18505975406</c:v>
                </c:pt>
                <c:pt idx="6140">
                  <c:v>169314.96807207208</c:v>
                </c:pt>
                <c:pt idx="6141">
                  <c:v>169347.7510843901</c:v>
                </c:pt>
                <c:pt idx="6142">
                  <c:v>169380.53409670811</c:v>
                </c:pt>
                <c:pt idx="6143">
                  <c:v>169413.31710902613</c:v>
                </c:pt>
                <c:pt idx="6144">
                  <c:v>169446.10012134415</c:v>
                </c:pt>
                <c:pt idx="6145">
                  <c:v>169478.88313366217</c:v>
                </c:pt>
                <c:pt idx="6146">
                  <c:v>169511.66614598018</c:v>
                </c:pt>
                <c:pt idx="6147">
                  <c:v>169544.4491582982</c:v>
                </c:pt>
                <c:pt idx="6148">
                  <c:v>169577.23217061622</c:v>
                </c:pt>
                <c:pt idx="6149">
                  <c:v>169610.01518293424</c:v>
                </c:pt>
                <c:pt idx="6150">
                  <c:v>169642.79819525225</c:v>
                </c:pt>
                <c:pt idx="6151">
                  <c:v>169675.58120757027</c:v>
                </c:pt>
                <c:pt idx="6152">
                  <c:v>169708.36421988829</c:v>
                </c:pt>
                <c:pt idx="6153">
                  <c:v>169741.14723220631</c:v>
                </c:pt>
                <c:pt idx="6154">
                  <c:v>169773.93024452432</c:v>
                </c:pt>
                <c:pt idx="6155">
                  <c:v>169806.71325684234</c:v>
                </c:pt>
                <c:pt idx="6156">
                  <c:v>169839.49626916036</c:v>
                </c:pt>
                <c:pt idx="6157">
                  <c:v>169872.27928147838</c:v>
                </c:pt>
                <c:pt idx="6158">
                  <c:v>169905.06229379639</c:v>
                </c:pt>
                <c:pt idx="6159">
                  <c:v>169937.84530611441</c:v>
                </c:pt>
                <c:pt idx="6160">
                  <c:v>169970.62831843243</c:v>
                </c:pt>
                <c:pt idx="6161">
                  <c:v>170003.41133075044</c:v>
                </c:pt>
                <c:pt idx="6162">
                  <c:v>170036.19434306846</c:v>
                </c:pt>
                <c:pt idx="6163">
                  <c:v>170068.97735538648</c:v>
                </c:pt>
                <c:pt idx="6164">
                  <c:v>170101.7603677045</c:v>
                </c:pt>
                <c:pt idx="6165">
                  <c:v>170134.54338002251</c:v>
                </c:pt>
                <c:pt idx="6166">
                  <c:v>170167.32639234053</c:v>
                </c:pt>
                <c:pt idx="6167">
                  <c:v>170200.10940465855</c:v>
                </c:pt>
                <c:pt idx="6168">
                  <c:v>170232.89241697657</c:v>
                </c:pt>
                <c:pt idx="6169">
                  <c:v>170265.67542929458</c:v>
                </c:pt>
                <c:pt idx="6170">
                  <c:v>170298.4584416126</c:v>
                </c:pt>
                <c:pt idx="6171">
                  <c:v>170331.24145393062</c:v>
                </c:pt>
                <c:pt idx="6172">
                  <c:v>170364.02446624864</c:v>
                </c:pt>
                <c:pt idx="6173">
                  <c:v>170396.80747856665</c:v>
                </c:pt>
                <c:pt idx="6174">
                  <c:v>170429.59049088467</c:v>
                </c:pt>
                <c:pt idx="6175">
                  <c:v>170462.37350320269</c:v>
                </c:pt>
                <c:pt idx="6176">
                  <c:v>170495.15651552071</c:v>
                </c:pt>
                <c:pt idx="6177">
                  <c:v>170527.93952783872</c:v>
                </c:pt>
                <c:pt idx="6178">
                  <c:v>170560.72254015674</c:v>
                </c:pt>
                <c:pt idx="6179">
                  <c:v>170593.50555247476</c:v>
                </c:pt>
                <c:pt idx="6180">
                  <c:v>170626.28856479278</c:v>
                </c:pt>
                <c:pt idx="6181">
                  <c:v>170659.07157711079</c:v>
                </c:pt>
                <c:pt idx="6182">
                  <c:v>170691.85458942881</c:v>
                </c:pt>
                <c:pt idx="6183">
                  <c:v>170724.63760174683</c:v>
                </c:pt>
                <c:pt idx="6184">
                  <c:v>170757.42061406485</c:v>
                </c:pt>
                <c:pt idx="6185">
                  <c:v>170790.20362638286</c:v>
                </c:pt>
                <c:pt idx="6186">
                  <c:v>170822.98663870088</c:v>
                </c:pt>
                <c:pt idx="6187">
                  <c:v>170855.7696510189</c:v>
                </c:pt>
                <c:pt idx="6188">
                  <c:v>170888.55266333692</c:v>
                </c:pt>
                <c:pt idx="6189">
                  <c:v>170921.33567565493</c:v>
                </c:pt>
                <c:pt idx="6190">
                  <c:v>170954.11868797295</c:v>
                </c:pt>
                <c:pt idx="6191">
                  <c:v>170986.90170029097</c:v>
                </c:pt>
                <c:pt idx="6192">
                  <c:v>171019.68471260899</c:v>
                </c:pt>
                <c:pt idx="6193">
                  <c:v>171052.467724927</c:v>
                </c:pt>
                <c:pt idx="6194">
                  <c:v>171085.25073724502</c:v>
                </c:pt>
                <c:pt idx="6195">
                  <c:v>171118.03374956304</c:v>
                </c:pt>
                <c:pt idx="6196">
                  <c:v>171150.81676188105</c:v>
                </c:pt>
                <c:pt idx="6197">
                  <c:v>171183.59977419907</c:v>
                </c:pt>
                <c:pt idx="6198">
                  <c:v>171216.38278651709</c:v>
                </c:pt>
                <c:pt idx="6199">
                  <c:v>171249.16579883511</c:v>
                </c:pt>
                <c:pt idx="6200">
                  <c:v>171281.94881115312</c:v>
                </c:pt>
                <c:pt idx="6201">
                  <c:v>171314.73182347114</c:v>
                </c:pt>
                <c:pt idx="6202">
                  <c:v>171347.51483578916</c:v>
                </c:pt>
                <c:pt idx="6203">
                  <c:v>171380.29784810718</c:v>
                </c:pt>
                <c:pt idx="6204">
                  <c:v>171413.08086042519</c:v>
                </c:pt>
                <c:pt idx="6205">
                  <c:v>171445.86387274321</c:v>
                </c:pt>
                <c:pt idx="6206">
                  <c:v>171478.64688506123</c:v>
                </c:pt>
                <c:pt idx="6207">
                  <c:v>171511.42989737925</c:v>
                </c:pt>
                <c:pt idx="6208">
                  <c:v>171544.21290969726</c:v>
                </c:pt>
                <c:pt idx="6209">
                  <c:v>171576.99592201528</c:v>
                </c:pt>
                <c:pt idx="6210">
                  <c:v>171609.7789343333</c:v>
                </c:pt>
                <c:pt idx="6211">
                  <c:v>171642.56194665132</c:v>
                </c:pt>
                <c:pt idx="6212">
                  <c:v>171675.34495896933</c:v>
                </c:pt>
                <c:pt idx="6213">
                  <c:v>171708.12797128735</c:v>
                </c:pt>
                <c:pt idx="6214">
                  <c:v>171740.91098360537</c:v>
                </c:pt>
                <c:pt idx="6215">
                  <c:v>171773.69399592339</c:v>
                </c:pt>
                <c:pt idx="6216">
                  <c:v>171806.4770082414</c:v>
                </c:pt>
                <c:pt idx="6217">
                  <c:v>171839.26002055942</c:v>
                </c:pt>
                <c:pt idx="6218">
                  <c:v>171872.04303287744</c:v>
                </c:pt>
                <c:pt idx="6219">
                  <c:v>171904.82604519546</c:v>
                </c:pt>
                <c:pt idx="6220">
                  <c:v>171937.60905751347</c:v>
                </c:pt>
                <c:pt idx="6221">
                  <c:v>171970.39206983149</c:v>
                </c:pt>
                <c:pt idx="6222">
                  <c:v>172003.17508214951</c:v>
                </c:pt>
                <c:pt idx="6223">
                  <c:v>172035.95809446753</c:v>
                </c:pt>
                <c:pt idx="6224">
                  <c:v>172068.74110678554</c:v>
                </c:pt>
                <c:pt idx="6225">
                  <c:v>172101.52411910356</c:v>
                </c:pt>
                <c:pt idx="6226">
                  <c:v>172134.30713142158</c:v>
                </c:pt>
                <c:pt idx="6227">
                  <c:v>172167.0901437396</c:v>
                </c:pt>
                <c:pt idx="6228">
                  <c:v>172199.87315605761</c:v>
                </c:pt>
                <c:pt idx="6229">
                  <c:v>172232.65616837563</c:v>
                </c:pt>
                <c:pt idx="6230">
                  <c:v>172265.43918069365</c:v>
                </c:pt>
                <c:pt idx="6231">
                  <c:v>172298.22219301166</c:v>
                </c:pt>
                <c:pt idx="6232">
                  <c:v>172331.00520532968</c:v>
                </c:pt>
                <c:pt idx="6233">
                  <c:v>172363.7882176477</c:v>
                </c:pt>
                <c:pt idx="6234">
                  <c:v>172396.57122996572</c:v>
                </c:pt>
                <c:pt idx="6235">
                  <c:v>172429.35424228373</c:v>
                </c:pt>
                <c:pt idx="6236">
                  <c:v>172462.13725460175</c:v>
                </c:pt>
                <c:pt idx="6237">
                  <c:v>172494.92026691977</c:v>
                </c:pt>
                <c:pt idx="6238">
                  <c:v>172527.70327923779</c:v>
                </c:pt>
                <c:pt idx="6239">
                  <c:v>172560.4862915558</c:v>
                </c:pt>
                <c:pt idx="6240">
                  <c:v>172593.26930387382</c:v>
                </c:pt>
                <c:pt idx="6241">
                  <c:v>172626.05231619184</c:v>
                </c:pt>
                <c:pt idx="6242">
                  <c:v>172658.83532850986</c:v>
                </c:pt>
                <c:pt idx="6243">
                  <c:v>172691.61834082787</c:v>
                </c:pt>
                <c:pt idx="6244">
                  <c:v>172724.40135314589</c:v>
                </c:pt>
                <c:pt idx="6245">
                  <c:v>172757.18436546391</c:v>
                </c:pt>
                <c:pt idx="6246">
                  <c:v>172789.96737778193</c:v>
                </c:pt>
                <c:pt idx="6247">
                  <c:v>172822.75039009994</c:v>
                </c:pt>
                <c:pt idx="6248">
                  <c:v>172855.53340241796</c:v>
                </c:pt>
                <c:pt idx="6249">
                  <c:v>172888.31641473598</c:v>
                </c:pt>
                <c:pt idx="6250">
                  <c:v>172921.099427054</c:v>
                </c:pt>
                <c:pt idx="6251">
                  <c:v>172953.88243937201</c:v>
                </c:pt>
                <c:pt idx="6252">
                  <c:v>172986.66545169003</c:v>
                </c:pt>
                <c:pt idx="6253">
                  <c:v>173019.44846400805</c:v>
                </c:pt>
                <c:pt idx="6254">
                  <c:v>173052.23147632607</c:v>
                </c:pt>
                <c:pt idx="6255">
                  <c:v>173085.01448864408</c:v>
                </c:pt>
                <c:pt idx="6256">
                  <c:v>173117.7975009621</c:v>
                </c:pt>
                <c:pt idx="6257">
                  <c:v>173150.58051328012</c:v>
                </c:pt>
                <c:pt idx="6258">
                  <c:v>173183.36352559814</c:v>
                </c:pt>
                <c:pt idx="6259">
                  <c:v>173216.14653791615</c:v>
                </c:pt>
                <c:pt idx="6260">
                  <c:v>173248.92955023417</c:v>
                </c:pt>
                <c:pt idx="6261">
                  <c:v>173281.71256255219</c:v>
                </c:pt>
                <c:pt idx="6262">
                  <c:v>173314.49557487021</c:v>
                </c:pt>
                <c:pt idx="6263">
                  <c:v>173347.27858718822</c:v>
                </c:pt>
                <c:pt idx="6264">
                  <c:v>173380.06159950624</c:v>
                </c:pt>
                <c:pt idx="6265">
                  <c:v>173412.84461182426</c:v>
                </c:pt>
                <c:pt idx="6266">
                  <c:v>173445.62762414227</c:v>
                </c:pt>
                <c:pt idx="6267">
                  <c:v>173478.41063646029</c:v>
                </c:pt>
                <c:pt idx="6268">
                  <c:v>173511.19364877831</c:v>
                </c:pt>
                <c:pt idx="6269">
                  <c:v>173543.97666109633</c:v>
                </c:pt>
                <c:pt idx="6270">
                  <c:v>173576.75967341434</c:v>
                </c:pt>
                <c:pt idx="6271">
                  <c:v>173609.54268573236</c:v>
                </c:pt>
                <c:pt idx="6272">
                  <c:v>173642.32569805038</c:v>
                </c:pt>
                <c:pt idx="6273">
                  <c:v>173675.1087103684</c:v>
                </c:pt>
                <c:pt idx="6274">
                  <c:v>173707.89172268641</c:v>
                </c:pt>
                <c:pt idx="6275">
                  <c:v>173740.67473500443</c:v>
                </c:pt>
                <c:pt idx="6276">
                  <c:v>173773.45774732245</c:v>
                </c:pt>
                <c:pt idx="6277">
                  <c:v>173806.24075964047</c:v>
                </c:pt>
                <c:pt idx="6278">
                  <c:v>173839.02377195848</c:v>
                </c:pt>
                <c:pt idx="6279">
                  <c:v>173871.8067842765</c:v>
                </c:pt>
                <c:pt idx="6280">
                  <c:v>173904.58979659452</c:v>
                </c:pt>
                <c:pt idx="6281">
                  <c:v>173937.37280891254</c:v>
                </c:pt>
                <c:pt idx="6282">
                  <c:v>173970.15582123055</c:v>
                </c:pt>
                <c:pt idx="6283">
                  <c:v>174002.93883354857</c:v>
                </c:pt>
                <c:pt idx="6284">
                  <c:v>174035.72184586659</c:v>
                </c:pt>
                <c:pt idx="6285">
                  <c:v>174068.50485818461</c:v>
                </c:pt>
                <c:pt idx="6286">
                  <c:v>174101.28787050262</c:v>
                </c:pt>
                <c:pt idx="6287">
                  <c:v>174134.07088282064</c:v>
                </c:pt>
                <c:pt idx="6288">
                  <c:v>174166.85389513866</c:v>
                </c:pt>
                <c:pt idx="6289">
                  <c:v>174199.63690745668</c:v>
                </c:pt>
                <c:pt idx="6290">
                  <c:v>174232.41991977469</c:v>
                </c:pt>
                <c:pt idx="6291">
                  <c:v>174265.20293209271</c:v>
                </c:pt>
                <c:pt idx="6292">
                  <c:v>174297.98594441073</c:v>
                </c:pt>
                <c:pt idx="6293">
                  <c:v>174330.76895672875</c:v>
                </c:pt>
                <c:pt idx="6294">
                  <c:v>174363.55196904676</c:v>
                </c:pt>
                <c:pt idx="6295">
                  <c:v>174396.33498136478</c:v>
                </c:pt>
                <c:pt idx="6296">
                  <c:v>174429.1179936828</c:v>
                </c:pt>
                <c:pt idx="6297">
                  <c:v>174461.90100600081</c:v>
                </c:pt>
                <c:pt idx="6298">
                  <c:v>174494.68401831883</c:v>
                </c:pt>
                <c:pt idx="6299">
                  <c:v>174527.46703063685</c:v>
                </c:pt>
                <c:pt idx="6300">
                  <c:v>174560.25004295487</c:v>
                </c:pt>
                <c:pt idx="6301">
                  <c:v>174593.03305527288</c:v>
                </c:pt>
                <c:pt idx="6302">
                  <c:v>174625.8160675909</c:v>
                </c:pt>
                <c:pt idx="6303">
                  <c:v>174658.59907990892</c:v>
                </c:pt>
                <c:pt idx="6304">
                  <c:v>174691.38209222694</c:v>
                </c:pt>
                <c:pt idx="6305">
                  <c:v>174724.16510454495</c:v>
                </c:pt>
                <c:pt idx="6306">
                  <c:v>174756.94811686297</c:v>
                </c:pt>
                <c:pt idx="6307">
                  <c:v>174789.73112918099</c:v>
                </c:pt>
                <c:pt idx="6308">
                  <c:v>174822.51414149901</c:v>
                </c:pt>
                <c:pt idx="6309">
                  <c:v>174855.29715381702</c:v>
                </c:pt>
                <c:pt idx="6310">
                  <c:v>174888.08016613504</c:v>
                </c:pt>
                <c:pt idx="6311">
                  <c:v>174920.86317845306</c:v>
                </c:pt>
                <c:pt idx="6312">
                  <c:v>174953.64619077108</c:v>
                </c:pt>
                <c:pt idx="6313">
                  <c:v>174986.42920308909</c:v>
                </c:pt>
                <c:pt idx="6314">
                  <c:v>175019.21221540711</c:v>
                </c:pt>
                <c:pt idx="6315">
                  <c:v>175051.99522772513</c:v>
                </c:pt>
                <c:pt idx="6316">
                  <c:v>175084.77824004315</c:v>
                </c:pt>
                <c:pt idx="6317">
                  <c:v>175117.56125236116</c:v>
                </c:pt>
                <c:pt idx="6318">
                  <c:v>175150.34426467918</c:v>
                </c:pt>
                <c:pt idx="6319">
                  <c:v>175183.1272769972</c:v>
                </c:pt>
                <c:pt idx="6320">
                  <c:v>175215.91028931522</c:v>
                </c:pt>
                <c:pt idx="6321">
                  <c:v>175248.69330163323</c:v>
                </c:pt>
                <c:pt idx="6322">
                  <c:v>175281.47631395125</c:v>
                </c:pt>
                <c:pt idx="6323">
                  <c:v>175314.25932626927</c:v>
                </c:pt>
                <c:pt idx="6324">
                  <c:v>175347.04233858729</c:v>
                </c:pt>
                <c:pt idx="6325">
                  <c:v>175379.8253509053</c:v>
                </c:pt>
                <c:pt idx="6326">
                  <c:v>175412.60836322332</c:v>
                </c:pt>
                <c:pt idx="6327">
                  <c:v>175445.39137554134</c:v>
                </c:pt>
                <c:pt idx="6328">
                  <c:v>175478.17438785936</c:v>
                </c:pt>
                <c:pt idx="6329">
                  <c:v>175510.95740017737</c:v>
                </c:pt>
                <c:pt idx="6330">
                  <c:v>175543.74041249539</c:v>
                </c:pt>
                <c:pt idx="6331">
                  <c:v>175576.52342481341</c:v>
                </c:pt>
                <c:pt idx="6332">
                  <c:v>175609.30643713142</c:v>
                </c:pt>
                <c:pt idx="6333">
                  <c:v>175642.08944944944</c:v>
                </c:pt>
                <c:pt idx="6334">
                  <c:v>175674.87246176746</c:v>
                </c:pt>
                <c:pt idx="6335">
                  <c:v>175707.65547408548</c:v>
                </c:pt>
                <c:pt idx="6336">
                  <c:v>175740.43848640349</c:v>
                </c:pt>
                <c:pt idx="6337">
                  <c:v>175773.22149872151</c:v>
                </c:pt>
                <c:pt idx="6338">
                  <c:v>175806.00451103953</c:v>
                </c:pt>
                <c:pt idx="6339">
                  <c:v>175838.78752335755</c:v>
                </c:pt>
                <c:pt idx="6340">
                  <c:v>175871.57053567556</c:v>
                </c:pt>
                <c:pt idx="6341">
                  <c:v>175904.35354799358</c:v>
                </c:pt>
                <c:pt idx="6342">
                  <c:v>175937.1365603116</c:v>
                </c:pt>
                <c:pt idx="6343">
                  <c:v>175969.91957262962</c:v>
                </c:pt>
                <c:pt idx="6344">
                  <c:v>176002.70258494763</c:v>
                </c:pt>
                <c:pt idx="6345">
                  <c:v>176035.48559726565</c:v>
                </c:pt>
                <c:pt idx="6346">
                  <c:v>176068.26860958367</c:v>
                </c:pt>
                <c:pt idx="6347">
                  <c:v>176101.05162190169</c:v>
                </c:pt>
                <c:pt idx="6348">
                  <c:v>176133.8346342197</c:v>
                </c:pt>
                <c:pt idx="6349">
                  <c:v>176166.61764653772</c:v>
                </c:pt>
                <c:pt idx="6350">
                  <c:v>176199.40065885574</c:v>
                </c:pt>
                <c:pt idx="6351">
                  <c:v>176232.18367117376</c:v>
                </c:pt>
                <c:pt idx="6352">
                  <c:v>176264.96668349177</c:v>
                </c:pt>
                <c:pt idx="6353">
                  <c:v>176297.74969580979</c:v>
                </c:pt>
                <c:pt idx="6354">
                  <c:v>176330.53270812781</c:v>
                </c:pt>
                <c:pt idx="6355">
                  <c:v>176363.31572044583</c:v>
                </c:pt>
                <c:pt idx="6356">
                  <c:v>176396.09873276384</c:v>
                </c:pt>
                <c:pt idx="6357">
                  <c:v>176428.88174508186</c:v>
                </c:pt>
                <c:pt idx="6358">
                  <c:v>176461.66475739988</c:v>
                </c:pt>
                <c:pt idx="6359">
                  <c:v>176494.4477697179</c:v>
                </c:pt>
                <c:pt idx="6360">
                  <c:v>176527.23078203591</c:v>
                </c:pt>
                <c:pt idx="6361">
                  <c:v>176560.01379435393</c:v>
                </c:pt>
                <c:pt idx="6362">
                  <c:v>176592.79680667195</c:v>
                </c:pt>
                <c:pt idx="6363">
                  <c:v>176625.57981898997</c:v>
                </c:pt>
                <c:pt idx="6364">
                  <c:v>176658.36283130798</c:v>
                </c:pt>
                <c:pt idx="6365">
                  <c:v>176691.145843626</c:v>
                </c:pt>
                <c:pt idx="6366">
                  <c:v>176723.92885594402</c:v>
                </c:pt>
                <c:pt idx="6367">
                  <c:v>176756.71186826203</c:v>
                </c:pt>
                <c:pt idx="6368">
                  <c:v>176789.49488058005</c:v>
                </c:pt>
                <c:pt idx="6369">
                  <c:v>176822.27789289807</c:v>
                </c:pt>
                <c:pt idx="6370">
                  <c:v>176855.06090521609</c:v>
                </c:pt>
                <c:pt idx="6371">
                  <c:v>176887.8439175341</c:v>
                </c:pt>
                <c:pt idx="6372">
                  <c:v>176920.62692985212</c:v>
                </c:pt>
                <c:pt idx="6373">
                  <c:v>176953.40994217014</c:v>
                </c:pt>
                <c:pt idx="6374">
                  <c:v>176986.19295448816</c:v>
                </c:pt>
                <c:pt idx="6375">
                  <c:v>177018.97596680617</c:v>
                </c:pt>
                <c:pt idx="6376">
                  <c:v>177051.75897912419</c:v>
                </c:pt>
                <c:pt idx="6377">
                  <c:v>177084.54199144221</c:v>
                </c:pt>
                <c:pt idx="6378">
                  <c:v>177117.32500376023</c:v>
                </c:pt>
                <c:pt idx="6379">
                  <c:v>177150.10801607824</c:v>
                </c:pt>
                <c:pt idx="6380">
                  <c:v>177182.89102839626</c:v>
                </c:pt>
                <c:pt idx="6381">
                  <c:v>177215.67404071428</c:v>
                </c:pt>
                <c:pt idx="6382">
                  <c:v>177248.4570530323</c:v>
                </c:pt>
                <c:pt idx="6383">
                  <c:v>177281.24006535031</c:v>
                </c:pt>
                <c:pt idx="6384">
                  <c:v>177314.02307766833</c:v>
                </c:pt>
                <c:pt idx="6385">
                  <c:v>177346.80608998635</c:v>
                </c:pt>
                <c:pt idx="6386">
                  <c:v>177379.58910230437</c:v>
                </c:pt>
                <c:pt idx="6387">
                  <c:v>177412.37211462238</c:v>
                </c:pt>
                <c:pt idx="6388">
                  <c:v>177445.1551269404</c:v>
                </c:pt>
                <c:pt idx="6389">
                  <c:v>177477.93813925842</c:v>
                </c:pt>
                <c:pt idx="6390">
                  <c:v>177510.72115157644</c:v>
                </c:pt>
                <c:pt idx="6391">
                  <c:v>177543.50416389445</c:v>
                </c:pt>
                <c:pt idx="6392">
                  <c:v>177576.28717621247</c:v>
                </c:pt>
                <c:pt idx="6393">
                  <c:v>177609.07018853049</c:v>
                </c:pt>
                <c:pt idx="6394">
                  <c:v>177641.85320084851</c:v>
                </c:pt>
                <c:pt idx="6395">
                  <c:v>177674.63621316652</c:v>
                </c:pt>
                <c:pt idx="6396">
                  <c:v>177707.41922548454</c:v>
                </c:pt>
                <c:pt idx="6397">
                  <c:v>177740.20223780256</c:v>
                </c:pt>
                <c:pt idx="6398">
                  <c:v>177772.98525012058</c:v>
                </c:pt>
                <c:pt idx="6399">
                  <c:v>177805.76826243859</c:v>
                </c:pt>
                <c:pt idx="6400">
                  <c:v>177838.55127475661</c:v>
                </c:pt>
                <c:pt idx="6401">
                  <c:v>177871.33428707463</c:v>
                </c:pt>
                <c:pt idx="6402">
                  <c:v>177904.11729939264</c:v>
                </c:pt>
                <c:pt idx="6403">
                  <c:v>177936.90031171066</c:v>
                </c:pt>
                <c:pt idx="6404">
                  <c:v>177969.68332402868</c:v>
                </c:pt>
                <c:pt idx="6405">
                  <c:v>178002.4663363467</c:v>
                </c:pt>
                <c:pt idx="6406">
                  <c:v>178035.24934866471</c:v>
                </c:pt>
                <c:pt idx="6407">
                  <c:v>178068.03236098273</c:v>
                </c:pt>
                <c:pt idx="6408">
                  <c:v>178100.81537330075</c:v>
                </c:pt>
                <c:pt idx="6409">
                  <c:v>178133.59838561877</c:v>
                </c:pt>
                <c:pt idx="6410">
                  <c:v>178166.38139793678</c:v>
                </c:pt>
                <c:pt idx="6411">
                  <c:v>178199.1644102548</c:v>
                </c:pt>
                <c:pt idx="6412">
                  <c:v>178231.94742257282</c:v>
                </c:pt>
                <c:pt idx="6413">
                  <c:v>178264.73043489084</c:v>
                </c:pt>
                <c:pt idx="6414">
                  <c:v>178297.51344720885</c:v>
                </c:pt>
                <c:pt idx="6415">
                  <c:v>178330.29645952687</c:v>
                </c:pt>
                <c:pt idx="6416">
                  <c:v>178363.07947184489</c:v>
                </c:pt>
                <c:pt idx="6417">
                  <c:v>178395.86248416291</c:v>
                </c:pt>
                <c:pt idx="6418">
                  <c:v>178428.64549648092</c:v>
                </c:pt>
                <c:pt idx="6419">
                  <c:v>178461.42850879894</c:v>
                </c:pt>
                <c:pt idx="6420">
                  <c:v>178494.21152111696</c:v>
                </c:pt>
                <c:pt idx="6421">
                  <c:v>178526.99453343498</c:v>
                </c:pt>
                <c:pt idx="6422">
                  <c:v>178559.77754575299</c:v>
                </c:pt>
                <c:pt idx="6423">
                  <c:v>178592.56055807101</c:v>
                </c:pt>
                <c:pt idx="6424">
                  <c:v>178625.34357038903</c:v>
                </c:pt>
                <c:pt idx="6425">
                  <c:v>178658.12658270705</c:v>
                </c:pt>
                <c:pt idx="6426">
                  <c:v>178690.90959502506</c:v>
                </c:pt>
                <c:pt idx="6427">
                  <c:v>178723.69260734308</c:v>
                </c:pt>
                <c:pt idx="6428">
                  <c:v>178756.4756196611</c:v>
                </c:pt>
                <c:pt idx="6429">
                  <c:v>178789.25863197912</c:v>
                </c:pt>
                <c:pt idx="6430">
                  <c:v>178822.04164429713</c:v>
                </c:pt>
                <c:pt idx="6431">
                  <c:v>178854.82465661515</c:v>
                </c:pt>
                <c:pt idx="6432">
                  <c:v>178887.60766893317</c:v>
                </c:pt>
                <c:pt idx="6433">
                  <c:v>178920.39068125119</c:v>
                </c:pt>
                <c:pt idx="6434">
                  <c:v>178953.1736935692</c:v>
                </c:pt>
                <c:pt idx="6435">
                  <c:v>178985.95670588722</c:v>
                </c:pt>
                <c:pt idx="6436">
                  <c:v>179018.73971820524</c:v>
                </c:pt>
                <c:pt idx="6437">
                  <c:v>179051.52273052325</c:v>
                </c:pt>
                <c:pt idx="6438">
                  <c:v>179084.30574284127</c:v>
                </c:pt>
                <c:pt idx="6439">
                  <c:v>179117.08875515929</c:v>
                </c:pt>
                <c:pt idx="6440">
                  <c:v>179149.87176747731</c:v>
                </c:pt>
                <c:pt idx="6441">
                  <c:v>179182.65477979532</c:v>
                </c:pt>
                <c:pt idx="6442">
                  <c:v>179215.43779211334</c:v>
                </c:pt>
                <c:pt idx="6443">
                  <c:v>179248.22080443136</c:v>
                </c:pt>
                <c:pt idx="6444">
                  <c:v>179281.00381674938</c:v>
                </c:pt>
                <c:pt idx="6445">
                  <c:v>179313.78682906739</c:v>
                </c:pt>
                <c:pt idx="6446">
                  <c:v>179346.56984138541</c:v>
                </c:pt>
                <c:pt idx="6447">
                  <c:v>179379.35285370343</c:v>
                </c:pt>
                <c:pt idx="6448">
                  <c:v>179412.13586602145</c:v>
                </c:pt>
                <c:pt idx="6449">
                  <c:v>179444.91887833946</c:v>
                </c:pt>
                <c:pt idx="6450">
                  <c:v>179477.70189065748</c:v>
                </c:pt>
                <c:pt idx="6451">
                  <c:v>179510.4849029755</c:v>
                </c:pt>
                <c:pt idx="6452">
                  <c:v>179543.26791529352</c:v>
                </c:pt>
                <c:pt idx="6453">
                  <c:v>179576.05092761153</c:v>
                </c:pt>
                <c:pt idx="6454">
                  <c:v>179608.83393992955</c:v>
                </c:pt>
                <c:pt idx="6455">
                  <c:v>179641.61695224757</c:v>
                </c:pt>
                <c:pt idx="6456">
                  <c:v>179674.39996456559</c:v>
                </c:pt>
                <c:pt idx="6457">
                  <c:v>179707.1829768836</c:v>
                </c:pt>
                <c:pt idx="6458">
                  <c:v>179739.96598920162</c:v>
                </c:pt>
                <c:pt idx="6459">
                  <c:v>179772.74900151964</c:v>
                </c:pt>
                <c:pt idx="6460">
                  <c:v>179805.53201383766</c:v>
                </c:pt>
                <c:pt idx="6461">
                  <c:v>179838.31502615567</c:v>
                </c:pt>
                <c:pt idx="6462">
                  <c:v>179871.09803847369</c:v>
                </c:pt>
                <c:pt idx="6463">
                  <c:v>179903.88105079171</c:v>
                </c:pt>
                <c:pt idx="6464">
                  <c:v>179936.66406310973</c:v>
                </c:pt>
                <c:pt idx="6465">
                  <c:v>179969.44707542774</c:v>
                </c:pt>
                <c:pt idx="6466">
                  <c:v>180002.23008774576</c:v>
                </c:pt>
                <c:pt idx="6467">
                  <c:v>180035.01310006378</c:v>
                </c:pt>
                <c:pt idx="6468">
                  <c:v>180067.79611238179</c:v>
                </c:pt>
                <c:pt idx="6469">
                  <c:v>180100.57912469981</c:v>
                </c:pt>
                <c:pt idx="6470">
                  <c:v>180133.36213701783</c:v>
                </c:pt>
                <c:pt idx="6471">
                  <c:v>180166.14514933585</c:v>
                </c:pt>
                <c:pt idx="6472">
                  <c:v>180198.92816165386</c:v>
                </c:pt>
                <c:pt idx="6473">
                  <c:v>180231.71117397188</c:v>
                </c:pt>
                <c:pt idx="6474">
                  <c:v>180264.4941862899</c:v>
                </c:pt>
                <c:pt idx="6475">
                  <c:v>180297.27719860792</c:v>
                </c:pt>
                <c:pt idx="6476">
                  <c:v>180330.06021092593</c:v>
                </c:pt>
                <c:pt idx="6477">
                  <c:v>180362.84322324395</c:v>
                </c:pt>
                <c:pt idx="6478">
                  <c:v>180395.62623556197</c:v>
                </c:pt>
                <c:pt idx="6479">
                  <c:v>180428.40924787999</c:v>
                </c:pt>
                <c:pt idx="6480">
                  <c:v>180461.192260198</c:v>
                </c:pt>
                <c:pt idx="6481">
                  <c:v>180493.97527251602</c:v>
                </c:pt>
                <c:pt idx="6482">
                  <c:v>180526.75828483404</c:v>
                </c:pt>
                <c:pt idx="6483">
                  <c:v>180559.54129715206</c:v>
                </c:pt>
                <c:pt idx="6484">
                  <c:v>180592.32430947007</c:v>
                </c:pt>
                <c:pt idx="6485">
                  <c:v>180625.10732178809</c:v>
                </c:pt>
                <c:pt idx="6486">
                  <c:v>180657.89033410611</c:v>
                </c:pt>
                <c:pt idx="6487">
                  <c:v>180690.67334642413</c:v>
                </c:pt>
                <c:pt idx="6488">
                  <c:v>180723.45635874214</c:v>
                </c:pt>
                <c:pt idx="6489">
                  <c:v>180756.23937106016</c:v>
                </c:pt>
                <c:pt idx="6490">
                  <c:v>180789.02238337818</c:v>
                </c:pt>
                <c:pt idx="6491">
                  <c:v>180821.8053956962</c:v>
                </c:pt>
                <c:pt idx="6492">
                  <c:v>180854.58840801421</c:v>
                </c:pt>
                <c:pt idx="6493">
                  <c:v>180887.37142033223</c:v>
                </c:pt>
                <c:pt idx="6494">
                  <c:v>180920.15443265025</c:v>
                </c:pt>
                <c:pt idx="6495">
                  <c:v>180952.93744496827</c:v>
                </c:pt>
                <c:pt idx="6496">
                  <c:v>180985.72045728628</c:v>
                </c:pt>
                <c:pt idx="6497">
                  <c:v>181018.5034696043</c:v>
                </c:pt>
                <c:pt idx="6498">
                  <c:v>181051.28648192232</c:v>
                </c:pt>
                <c:pt idx="6499">
                  <c:v>181084.06949424034</c:v>
                </c:pt>
                <c:pt idx="6500">
                  <c:v>181116.85250655835</c:v>
                </c:pt>
                <c:pt idx="6501">
                  <c:v>181149.63551887637</c:v>
                </c:pt>
                <c:pt idx="6502">
                  <c:v>181182.41853119439</c:v>
                </c:pt>
                <c:pt idx="6503">
                  <c:v>181215.2015435124</c:v>
                </c:pt>
                <c:pt idx="6504">
                  <c:v>181247.98455583042</c:v>
                </c:pt>
                <c:pt idx="6505">
                  <c:v>181280.76756814844</c:v>
                </c:pt>
                <c:pt idx="6506">
                  <c:v>181313.55058046646</c:v>
                </c:pt>
                <c:pt idx="6507">
                  <c:v>181346.33359278447</c:v>
                </c:pt>
                <c:pt idx="6508">
                  <c:v>181379.11660510249</c:v>
                </c:pt>
                <c:pt idx="6509">
                  <c:v>181411.89961742051</c:v>
                </c:pt>
                <c:pt idx="6510">
                  <c:v>181444.68262973853</c:v>
                </c:pt>
                <c:pt idx="6511">
                  <c:v>181477.46564205654</c:v>
                </c:pt>
                <c:pt idx="6512">
                  <c:v>181510.24865437456</c:v>
                </c:pt>
                <c:pt idx="6513">
                  <c:v>181543.03166669258</c:v>
                </c:pt>
                <c:pt idx="6514">
                  <c:v>181575.8146790106</c:v>
                </c:pt>
                <c:pt idx="6515">
                  <c:v>181608.59769132861</c:v>
                </c:pt>
                <c:pt idx="6516">
                  <c:v>181641.38070364663</c:v>
                </c:pt>
                <c:pt idx="6517">
                  <c:v>181674.16371596465</c:v>
                </c:pt>
                <c:pt idx="6518">
                  <c:v>181706.94672828267</c:v>
                </c:pt>
                <c:pt idx="6519">
                  <c:v>181739.72974060068</c:v>
                </c:pt>
                <c:pt idx="6520">
                  <c:v>181772.5127529187</c:v>
                </c:pt>
                <c:pt idx="6521">
                  <c:v>181805.29576523672</c:v>
                </c:pt>
                <c:pt idx="6522">
                  <c:v>181838.07877755474</c:v>
                </c:pt>
                <c:pt idx="6523">
                  <c:v>181870.86178987275</c:v>
                </c:pt>
                <c:pt idx="6524">
                  <c:v>181903.64480219077</c:v>
                </c:pt>
                <c:pt idx="6525">
                  <c:v>181936.42781450879</c:v>
                </c:pt>
                <c:pt idx="6526">
                  <c:v>181969.21082682681</c:v>
                </c:pt>
                <c:pt idx="6527">
                  <c:v>182001.99383914482</c:v>
                </c:pt>
                <c:pt idx="6528">
                  <c:v>182034.77685146284</c:v>
                </c:pt>
                <c:pt idx="6529">
                  <c:v>182067.55986378086</c:v>
                </c:pt>
                <c:pt idx="6530">
                  <c:v>182100.34287609888</c:v>
                </c:pt>
                <c:pt idx="6531">
                  <c:v>182133.12588841689</c:v>
                </c:pt>
                <c:pt idx="6532">
                  <c:v>182165.90890073491</c:v>
                </c:pt>
                <c:pt idx="6533">
                  <c:v>182198.69191305293</c:v>
                </c:pt>
                <c:pt idx="6534">
                  <c:v>182231.47492537095</c:v>
                </c:pt>
                <c:pt idx="6535">
                  <c:v>182264.25793768896</c:v>
                </c:pt>
                <c:pt idx="6536">
                  <c:v>182297.04095000698</c:v>
                </c:pt>
                <c:pt idx="6537">
                  <c:v>182329.823962325</c:v>
                </c:pt>
                <c:pt idx="6538">
                  <c:v>182362.60697464301</c:v>
                </c:pt>
                <c:pt idx="6539">
                  <c:v>182395.38998696103</c:v>
                </c:pt>
                <c:pt idx="6540">
                  <c:v>182428.17299927905</c:v>
                </c:pt>
                <c:pt idx="6541">
                  <c:v>182460.95601159707</c:v>
                </c:pt>
                <c:pt idx="6542">
                  <c:v>182493.73902391508</c:v>
                </c:pt>
                <c:pt idx="6543">
                  <c:v>182526.5220362331</c:v>
                </c:pt>
                <c:pt idx="6544">
                  <c:v>182559.30504855112</c:v>
                </c:pt>
                <c:pt idx="6545">
                  <c:v>182592.08806086914</c:v>
                </c:pt>
                <c:pt idx="6546">
                  <c:v>182624.87107318715</c:v>
                </c:pt>
                <c:pt idx="6547">
                  <c:v>182657.65408550517</c:v>
                </c:pt>
                <c:pt idx="6548">
                  <c:v>182690.43709782319</c:v>
                </c:pt>
                <c:pt idx="6549">
                  <c:v>182723.22011014121</c:v>
                </c:pt>
                <c:pt idx="6550">
                  <c:v>182756.00312245922</c:v>
                </c:pt>
                <c:pt idx="6551">
                  <c:v>182788.78613477724</c:v>
                </c:pt>
                <c:pt idx="6552">
                  <c:v>182821.56914709526</c:v>
                </c:pt>
                <c:pt idx="6553">
                  <c:v>182854.35215941328</c:v>
                </c:pt>
                <c:pt idx="6554">
                  <c:v>182887.13517173129</c:v>
                </c:pt>
                <c:pt idx="6555">
                  <c:v>182919.91818404931</c:v>
                </c:pt>
                <c:pt idx="6556">
                  <c:v>182952.70119636733</c:v>
                </c:pt>
                <c:pt idx="6557">
                  <c:v>182985.48420868535</c:v>
                </c:pt>
                <c:pt idx="6558">
                  <c:v>183018.26722100336</c:v>
                </c:pt>
                <c:pt idx="6559">
                  <c:v>183051.05023332138</c:v>
                </c:pt>
                <c:pt idx="6560">
                  <c:v>183083.8332456394</c:v>
                </c:pt>
                <c:pt idx="6561">
                  <c:v>183116.61625795742</c:v>
                </c:pt>
                <c:pt idx="6562">
                  <c:v>183149.39927027543</c:v>
                </c:pt>
                <c:pt idx="6563">
                  <c:v>183182.18228259345</c:v>
                </c:pt>
                <c:pt idx="6564">
                  <c:v>183214.96529491147</c:v>
                </c:pt>
                <c:pt idx="6565">
                  <c:v>183247.74830722949</c:v>
                </c:pt>
                <c:pt idx="6566">
                  <c:v>183280.5313195475</c:v>
                </c:pt>
                <c:pt idx="6567">
                  <c:v>183313.31433186552</c:v>
                </c:pt>
                <c:pt idx="6568">
                  <c:v>183346.09734418354</c:v>
                </c:pt>
                <c:pt idx="6569">
                  <c:v>183378.88035650156</c:v>
                </c:pt>
                <c:pt idx="6570">
                  <c:v>183411.66336881957</c:v>
                </c:pt>
                <c:pt idx="6571">
                  <c:v>183444.44638113759</c:v>
                </c:pt>
                <c:pt idx="6572">
                  <c:v>183477.22939345561</c:v>
                </c:pt>
                <c:pt idx="6573">
                  <c:v>183510.01240577362</c:v>
                </c:pt>
                <c:pt idx="6574">
                  <c:v>183542.79541809164</c:v>
                </c:pt>
                <c:pt idx="6575">
                  <c:v>183575.57843040966</c:v>
                </c:pt>
                <c:pt idx="6576">
                  <c:v>183608.36144272768</c:v>
                </c:pt>
                <c:pt idx="6577">
                  <c:v>183641.14445504569</c:v>
                </c:pt>
                <c:pt idx="6578">
                  <c:v>183673.92746736371</c:v>
                </c:pt>
                <c:pt idx="6579">
                  <c:v>183706.71047968173</c:v>
                </c:pt>
                <c:pt idx="6580">
                  <c:v>183739.49349199975</c:v>
                </c:pt>
                <c:pt idx="6581">
                  <c:v>183772.27650431776</c:v>
                </c:pt>
                <c:pt idx="6582">
                  <c:v>183805.05951663578</c:v>
                </c:pt>
                <c:pt idx="6583">
                  <c:v>183837.8425289538</c:v>
                </c:pt>
                <c:pt idx="6584">
                  <c:v>183870.62554127182</c:v>
                </c:pt>
                <c:pt idx="6585">
                  <c:v>183903.40855358983</c:v>
                </c:pt>
                <c:pt idx="6586">
                  <c:v>183936.19156590785</c:v>
                </c:pt>
                <c:pt idx="6587">
                  <c:v>183968.97457822587</c:v>
                </c:pt>
                <c:pt idx="6588">
                  <c:v>184001.75759054389</c:v>
                </c:pt>
                <c:pt idx="6589">
                  <c:v>184034.5406028619</c:v>
                </c:pt>
                <c:pt idx="6590">
                  <c:v>184067.32361517992</c:v>
                </c:pt>
                <c:pt idx="6591">
                  <c:v>184100.10662749794</c:v>
                </c:pt>
                <c:pt idx="6592">
                  <c:v>184132.88963981596</c:v>
                </c:pt>
                <c:pt idx="6593">
                  <c:v>184165.67265213397</c:v>
                </c:pt>
                <c:pt idx="6594">
                  <c:v>184198.45566445199</c:v>
                </c:pt>
                <c:pt idx="6595">
                  <c:v>184231.23867677001</c:v>
                </c:pt>
                <c:pt idx="6596">
                  <c:v>184264.02168908803</c:v>
                </c:pt>
                <c:pt idx="6597">
                  <c:v>184296.80470140604</c:v>
                </c:pt>
                <c:pt idx="6598">
                  <c:v>184329.58771372406</c:v>
                </c:pt>
                <c:pt idx="6599">
                  <c:v>184362.37072604208</c:v>
                </c:pt>
                <c:pt idx="6600">
                  <c:v>184395.1537383601</c:v>
                </c:pt>
                <c:pt idx="6601">
                  <c:v>184427.93675067811</c:v>
                </c:pt>
                <c:pt idx="6602">
                  <c:v>184460.71976299613</c:v>
                </c:pt>
                <c:pt idx="6603">
                  <c:v>184493.50277531415</c:v>
                </c:pt>
                <c:pt idx="6604">
                  <c:v>184526.28578763217</c:v>
                </c:pt>
                <c:pt idx="6605">
                  <c:v>184559.06879995018</c:v>
                </c:pt>
                <c:pt idx="6606">
                  <c:v>184591.8518122682</c:v>
                </c:pt>
                <c:pt idx="6607">
                  <c:v>184624.63482458622</c:v>
                </c:pt>
                <c:pt idx="6608">
                  <c:v>184657.41783690423</c:v>
                </c:pt>
                <c:pt idx="6609">
                  <c:v>184690.20084922225</c:v>
                </c:pt>
                <c:pt idx="6610">
                  <c:v>184722.98386154027</c:v>
                </c:pt>
                <c:pt idx="6611">
                  <c:v>184755.76687385829</c:v>
                </c:pt>
                <c:pt idx="6612">
                  <c:v>184788.5498861763</c:v>
                </c:pt>
                <c:pt idx="6613">
                  <c:v>184821.33289849432</c:v>
                </c:pt>
                <c:pt idx="6614">
                  <c:v>184854.11591081234</c:v>
                </c:pt>
                <c:pt idx="6615">
                  <c:v>184886.89892313036</c:v>
                </c:pt>
                <c:pt idx="6616">
                  <c:v>184919.68193544837</c:v>
                </c:pt>
                <c:pt idx="6617">
                  <c:v>184952.46494776639</c:v>
                </c:pt>
                <c:pt idx="6618">
                  <c:v>184985.24796008441</c:v>
                </c:pt>
                <c:pt idx="6619">
                  <c:v>185018.03097240243</c:v>
                </c:pt>
                <c:pt idx="6620">
                  <c:v>185050.81398472044</c:v>
                </c:pt>
                <c:pt idx="6621">
                  <c:v>185083.59699703846</c:v>
                </c:pt>
                <c:pt idx="6622">
                  <c:v>185116.38000935648</c:v>
                </c:pt>
                <c:pt idx="6623">
                  <c:v>185149.1630216745</c:v>
                </c:pt>
                <c:pt idx="6624">
                  <c:v>185181.94603399251</c:v>
                </c:pt>
                <c:pt idx="6625">
                  <c:v>185214.72904631053</c:v>
                </c:pt>
                <c:pt idx="6626">
                  <c:v>185247.51205862855</c:v>
                </c:pt>
                <c:pt idx="6627">
                  <c:v>185280.29507094657</c:v>
                </c:pt>
                <c:pt idx="6628">
                  <c:v>185313.07808326458</c:v>
                </c:pt>
                <c:pt idx="6629">
                  <c:v>185345.8610955826</c:v>
                </c:pt>
                <c:pt idx="6630">
                  <c:v>185378.64410790062</c:v>
                </c:pt>
                <c:pt idx="6631">
                  <c:v>185411.42712021864</c:v>
                </c:pt>
                <c:pt idx="6632">
                  <c:v>185444.21013253665</c:v>
                </c:pt>
                <c:pt idx="6633">
                  <c:v>185476.99314485467</c:v>
                </c:pt>
                <c:pt idx="6634">
                  <c:v>185509.77615717269</c:v>
                </c:pt>
                <c:pt idx="6635">
                  <c:v>185542.55916949071</c:v>
                </c:pt>
                <c:pt idx="6636">
                  <c:v>185575.34218180872</c:v>
                </c:pt>
                <c:pt idx="6637">
                  <c:v>185608.12519412674</c:v>
                </c:pt>
                <c:pt idx="6638">
                  <c:v>185640.90820644476</c:v>
                </c:pt>
                <c:pt idx="6639">
                  <c:v>185673.69121876277</c:v>
                </c:pt>
                <c:pt idx="6640">
                  <c:v>185706.47423108079</c:v>
                </c:pt>
                <c:pt idx="6641">
                  <c:v>185739.25724339881</c:v>
                </c:pt>
                <c:pt idx="6642">
                  <c:v>185772.04025571683</c:v>
                </c:pt>
                <c:pt idx="6643">
                  <c:v>185804.82326803484</c:v>
                </c:pt>
                <c:pt idx="6644">
                  <c:v>185837.60628035286</c:v>
                </c:pt>
                <c:pt idx="6645">
                  <c:v>185870.38929267088</c:v>
                </c:pt>
                <c:pt idx="6646">
                  <c:v>185903.1723049889</c:v>
                </c:pt>
                <c:pt idx="6647">
                  <c:v>185935.95531730691</c:v>
                </c:pt>
                <c:pt idx="6648">
                  <c:v>185968.73832962493</c:v>
                </c:pt>
                <c:pt idx="6649">
                  <c:v>186001.52134194295</c:v>
                </c:pt>
                <c:pt idx="6650">
                  <c:v>186034.30435426097</c:v>
                </c:pt>
                <c:pt idx="6651">
                  <c:v>186067.08736657898</c:v>
                </c:pt>
                <c:pt idx="6652">
                  <c:v>186099.870378897</c:v>
                </c:pt>
                <c:pt idx="6653">
                  <c:v>186132.65339121502</c:v>
                </c:pt>
                <c:pt idx="6654">
                  <c:v>186165.43640353304</c:v>
                </c:pt>
                <c:pt idx="6655">
                  <c:v>186198.21941585105</c:v>
                </c:pt>
                <c:pt idx="6656">
                  <c:v>186231.00242816907</c:v>
                </c:pt>
                <c:pt idx="6657">
                  <c:v>186263.78544048709</c:v>
                </c:pt>
                <c:pt idx="6658">
                  <c:v>186296.56845280511</c:v>
                </c:pt>
                <c:pt idx="6659">
                  <c:v>186329.35146512312</c:v>
                </c:pt>
                <c:pt idx="6660">
                  <c:v>186362.13447744114</c:v>
                </c:pt>
                <c:pt idx="6661">
                  <c:v>186394.91748975916</c:v>
                </c:pt>
                <c:pt idx="6662">
                  <c:v>186427.70050207718</c:v>
                </c:pt>
                <c:pt idx="6663">
                  <c:v>186460.48351439519</c:v>
                </c:pt>
                <c:pt idx="6664">
                  <c:v>186493.26652671321</c:v>
                </c:pt>
                <c:pt idx="6665">
                  <c:v>186526.04953903123</c:v>
                </c:pt>
                <c:pt idx="6666">
                  <c:v>186558.83255134925</c:v>
                </c:pt>
                <c:pt idx="6667">
                  <c:v>186591.61556366726</c:v>
                </c:pt>
                <c:pt idx="6668">
                  <c:v>186624.39857598528</c:v>
                </c:pt>
                <c:pt idx="6669">
                  <c:v>186657.1815883033</c:v>
                </c:pt>
                <c:pt idx="6670">
                  <c:v>186689.96460062132</c:v>
                </c:pt>
                <c:pt idx="6671">
                  <c:v>186722.74761293933</c:v>
                </c:pt>
                <c:pt idx="6672">
                  <c:v>186755.53062525735</c:v>
                </c:pt>
                <c:pt idx="6673">
                  <c:v>186788.31363757537</c:v>
                </c:pt>
                <c:pt idx="6674">
                  <c:v>186821.09664989338</c:v>
                </c:pt>
                <c:pt idx="6675">
                  <c:v>186853.8796622114</c:v>
                </c:pt>
                <c:pt idx="6676">
                  <c:v>186886.66267452942</c:v>
                </c:pt>
                <c:pt idx="6677">
                  <c:v>186919.44568684744</c:v>
                </c:pt>
                <c:pt idx="6678">
                  <c:v>186952.22869916545</c:v>
                </c:pt>
                <c:pt idx="6679">
                  <c:v>186985.01171148347</c:v>
                </c:pt>
                <c:pt idx="6680">
                  <c:v>187017.79472380149</c:v>
                </c:pt>
                <c:pt idx="6681">
                  <c:v>187050.57773611951</c:v>
                </c:pt>
                <c:pt idx="6682">
                  <c:v>187083.36074843752</c:v>
                </c:pt>
                <c:pt idx="6683">
                  <c:v>187116.14376075554</c:v>
                </c:pt>
                <c:pt idx="6684">
                  <c:v>187148.92677307356</c:v>
                </c:pt>
                <c:pt idx="6685">
                  <c:v>187181.70978539158</c:v>
                </c:pt>
                <c:pt idx="6686">
                  <c:v>187214.49279770959</c:v>
                </c:pt>
                <c:pt idx="6687">
                  <c:v>187247.27581002761</c:v>
                </c:pt>
                <c:pt idx="6688">
                  <c:v>187280.05882234563</c:v>
                </c:pt>
                <c:pt idx="6689">
                  <c:v>187312.84183466365</c:v>
                </c:pt>
                <c:pt idx="6690">
                  <c:v>187345.62484698166</c:v>
                </c:pt>
                <c:pt idx="6691">
                  <c:v>187378.40785929968</c:v>
                </c:pt>
                <c:pt idx="6692">
                  <c:v>187411.1908716177</c:v>
                </c:pt>
                <c:pt idx="6693">
                  <c:v>187443.97388393572</c:v>
                </c:pt>
                <c:pt idx="6694">
                  <c:v>187476.75689625373</c:v>
                </c:pt>
                <c:pt idx="6695">
                  <c:v>187509.53990857175</c:v>
                </c:pt>
                <c:pt idx="6696">
                  <c:v>187542.32292088977</c:v>
                </c:pt>
                <c:pt idx="6697">
                  <c:v>187575.10593320779</c:v>
                </c:pt>
                <c:pt idx="6698">
                  <c:v>187607.8889455258</c:v>
                </c:pt>
                <c:pt idx="6699">
                  <c:v>187640.67195784382</c:v>
                </c:pt>
                <c:pt idx="6700">
                  <c:v>187673.45497016184</c:v>
                </c:pt>
                <c:pt idx="6701">
                  <c:v>187706.23798247986</c:v>
                </c:pt>
                <c:pt idx="6702">
                  <c:v>187739.02099479787</c:v>
                </c:pt>
                <c:pt idx="6703">
                  <c:v>187771.80400711589</c:v>
                </c:pt>
                <c:pt idx="6704">
                  <c:v>187804.58701943391</c:v>
                </c:pt>
                <c:pt idx="6705">
                  <c:v>187837.37003175193</c:v>
                </c:pt>
                <c:pt idx="6706">
                  <c:v>187870.15304406994</c:v>
                </c:pt>
                <c:pt idx="6707">
                  <c:v>187902.93605638796</c:v>
                </c:pt>
                <c:pt idx="6708">
                  <c:v>187935.71906870598</c:v>
                </c:pt>
                <c:pt idx="6709">
                  <c:v>187968.50208102399</c:v>
                </c:pt>
                <c:pt idx="6710">
                  <c:v>188001.28509334201</c:v>
                </c:pt>
                <c:pt idx="6711">
                  <c:v>188034.06810566003</c:v>
                </c:pt>
                <c:pt idx="6712">
                  <c:v>188066.85111797805</c:v>
                </c:pt>
                <c:pt idx="6713">
                  <c:v>188099.63413029606</c:v>
                </c:pt>
                <c:pt idx="6714">
                  <c:v>188132.41714261408</c:v>
                </c:pt>
                <c:pt idx="6715">
                  <c:v>188165.2001549321</c:v>
                </c:pt>
                <c:pt idx="6716">
                  <c:v>188197.98316725012</c:v>
                </c:pt>
                <c:pt idx="6717">
                  <c:v>188230.76617956813</c:v>
                </c:pt>
                <c:pt idx="6718">
                  <c:v>188263.54919188615</c:v>
                </c:pt>
                <c:pt idx="6719">
                  <c:v>188296.33220420417</c:v>
                </c:pt>
                <c:pt idx="6720">
                  <c:v>188329.11521652219</c:v>
                </c:pt>
                <c:pt idx="6721">
                  <c:v>188361.8982288402</c:v>
                </c:pt>
                <c:pt idx="6722">
                  <c:v>188394.68124115822</c:v>
                </c:pt>
                <c:pt idx="6723">
                  <c:v>188427.46425347624</c:v>
                </c:pt>
                <c:pt idx="6724">
                  <c:v>188460.24726579426</c:v>
                </c:pt>
                <c:pt idx="6725">
                  <c:v>188493.03027811227</c:v>
                </c:pt>
                <c:pt idx="6726">
                  <c:v>188525.81329043029</c:v>
                </c:pt>
                <c:pt idx="6727">
                  <c:v>188558.59630274831</c:v>
                </c:pt>
                <c:pt idx="6728">
                  <c:v>188591.37931506633</c:v>
                </c:pt>
                <c:pt idx="6729">
                  <c:v>188624.16232738434</c:v>
                </c:pt>
                <c:pt idx="6730">
                  <c:v>188656.94533970236</c:v>
                </c:pt>
                <c:pt idx="6731">
                  <c:v>188689.72835202038</c:v>
                </c:pt>
                <c:pt idx="6732">
                  <c:v>188722.5113643384</c:v>
                </c:pt>
                <c:pt idx="6733">
                  <c:v>188755.29437665641</c:v>
                </c:pt>
                <c:pt idx="6734">
                  <c:v>188788.07738897443</c:v>
                </c:pt>
                <c:pt idx="6735">
                  <c:v>188820.86040129245</c:v>
                </c:pt>
                <c:pt idx="6736">
                  <c:v>188853.64341361047</c:v>
                </c:pt>
                <c:pt idx="6737">
                  <c:v>188886.42642592848</c:v>
                </c:pt>
                <c:pt idx="6738">
                  <c:v>188919.2094382465</c:v>
                </c:pt>
                <c:pt idx="6739">
                  <c:v>188951.99245056452</c:v>
                </c:pt>
                <c:pt idx="6740">
                  <c:v>188984.77546288254</c:v>
                </c:pt>
                <c:pt idx="6741">
                  <c:v>189017.55847520055</c:v>
                </c:pt>
                <c:pt idx="6742">
                  <c:v>189050.34148751857</c:v>
                </c:pt>
                <c:pt idx="6743">
                  <c:v>189083.12449983659</c:v>
                </c:pt>
                <c:pt idx="6744">
                  <c:v>189115.9075121546</c:v>
                </c:pt>
                <c:pt idx="6745">
                  <c:v>189148.69052447262</c:v>
                </c:pt>
                <c:pt idx="6746">
                  <c:v>189181.47353679064</c:v>
                </c:pt>
                <c:pt idx="6747">
                  <c:v>189214.25654910866</c:v>
                </c:pt>
                <c:pt idx="6748">
                  <c:v>189247.03956142667</c:v>
                </c:pt>
                <c:pt idx="6749">
                  <c:v>189279.82257374469</c:v>
                </c:pt>
                <c:pt idx="6750">
                  <c:v>189312.60558606271</c:v>
                </c:pt>
                <c:pt idx="6751">
                  <c:v>189345.38859838073</c:v>
                </c:pt>
                <c:pt idx="6752">
                  <c:v>189378.17161069874</c:v>
                </c:pt>
                <c:pt idx="6753">
                  <c:v>189410.95462301676</c:v>
                </c:pt>
                <c:pt idx="6754">
                  <c:v>189443.73763533478</c:v>
                </c:pt>
                <c:pt idx="6755">
                  <c:v>189476.5206476528</c:v>
                </c:pt>
                <c:pt idx="6756">
                  <c:v>189509.30365997081</c:v>
                </c:pt>
                <c:pt idx="6757">
                  <c:v>189542.08667228883</c:v>
                </c:pt>
                <c:pt idx="6758">
                  <c:v>189574.86968460685</c:v>
                </c:pt>
                <c:pt idx="6759">
                  <c:v>189607.65269692487</c:v>
                </c:pt>
                <c:pt idx="6760">
                  <c:v>189640.43570924288</c:v>
                </c:pt>
                <c:pt idx="6761">
                  <c:v>189673.2187215609</c:v>
                </c:pt>
                <c:pt idx="6762">
                  <c:v>189706.00173387892</c:v>
                </c:pt>
                <c:pt idx="6763">
                  <c:v>189738.78474619694</c:v>
                </c:pt>
                <c:pt idx="6764">
                  <c:v>189771.56775851495</c:v>
                </c:pt>
                <c:pt idx="6765">
                  <c:v>189804.35077083297</c:v>
                </c:pt>
                <c:pt idx="6766">
                  <c:v>189837.13378315099</c:v>
                </c:pt>
                <c:pt idx="6767">
                  <c:v>189869.91679546901</c:v>
                </c:pt>
                <c:pt idx="6768">
                  <c:v>189902.69980778702</c:v>
                </c:pt>
                <c:pt idx="6769">
                  <c:v>189935.48282010504</c:v>
                </c:pt>
                <c:pt idx="6770">
                  <c:v>189968.26583242306</c:v>
                </c:pt>
                <c:pt idx="6771">
                  <c:v>190001.04884474108</c:v>
                </c:pt>
                <c:pt idx="6772">
                  <c:v>190033.83185705909</c:v>
                </c:pt>
                <c:pt idx="6773">
                  <c:v>190066.61486937711</c:v>
                </c:pt>
                <c:pt idx="6774">
                  <c:v>190099.39788169513</c:v>
                </c:pt>
                <c:pt idx="6775">
                  <c:v>190132.18089401315</c:v>
                </c:pt>
                <c:pt idx="6776">
                  <c:v>190164.96390633116</c:v>
                </c:pt>
                <c:pt idx="6777">
                  <c:v>190197.74691864918</c:v>
                </c:pt>
                <c:pt idx="6778">
                  <c:v>190230.5299309672</c:v>
                </c:pt>
                <c:pt idx="6779">
                  <c:v>190263.31294328521</c:v>
                </c:pt>
                <c:pt idx="6780">
                  <c:v>190296.09595560323</c:v>
                </c:pt>
                <c:pt idx="6781">
                  <c:v>190328.87896792125</c:v>
                </c:pt>
                <c:pt idx="6782">
                  <c:v>190361.66198023927</c:v>
                </c:pt>
                <c:pt idx="6783">
                  <c:v>190394.44499255728</c:v>
                </c:pt>
                <c:pt idx="6784">
                  <c:v>190427.2280048753</c:v>
                </c:pt>
                <c:pt idx="6785">
                  <c:v>190460.01101719332</c:v>
                </c:pt>
                <c:pt idx="6786">
                  <c:v>190492.79402951134</c:v>
                </c:pt>
                <c:pt idx="6787">
                  <c:v>190525.57704182935</c:v>
                </c:pt>
                <c:pt idx="6788">
                  <c:v>190558.36005414737</c:v>
                </c:pt>
                <c:pt idx="6789">
                  <c:v>190591.14306646539</c:v>
                </c:pt>
                <c:pt idx="6790">
                  <c:v>190623.92607878341</c:v>
                </c:pt>
                <c:pt idx="6791">
                  <c:v>190656.70909110142</c:v>
                </c:pt>
                <c:pt idx="6792">
                  <c:v>190689.49210341944</c:v>
                </c:pt>
                <c:pt idx="6793">
                  <c:v>190722.27511573746</c:v>
                </c:pt>
                <c:pt idx="6794">
                  <c:v>190755.05812805548</c:v>
                </c:pt>
                <c:pt idx="6795">
                  <c:v>190787.84114037349</c:v>
                </c:pt>
                <c:pt idx="6796">
                  <c:v>190820.62415269151</c:v>
                </c:pt>
                <c:pt idx="6797">
                  <c:v>190853.40716500953</c:v>
                </c:pt>
                <c:pt idx="6798">
                  <c:v>190886.19017732755</c:v>
                </c:pt>
                <c:pt idx="6799">
                  <c:v>190918.97318964556</c:v>
                </c:pt>
                <c:pt idx="6800">
                  <c:v>190951.75620196358</c:v>
                </c:pt>
                <c:pt idx="6801">
                  <c:v>190984.5392142816</c:v>
                </c:pt>
                <c:pt idx="6802">
                  <c:v>191017.32222659962</c:v>
                </c:pt>
                <c:pt idx="6803">
                  <c:v>191050.10523891763</c:v>
                </c:pt>
                <c:pt idx="6804">
                  <c:v>191082.88825123565</c:v>
                </c:pt>
                <c:pt idx="6805">
                  <c:v>191115.67126355367</c:v>
                </c:pt>
                <c:pt idx="6806">
                  <c:v>191148.45427587169</c:v>
                </c:pt>
                <c:pt idx="6807">
                  <c:v>191181.2372881897</c:v>
                </c:pt>
                <c:pt idx="6808">
                  <c:v>191214.02030050772</c:v>
                </c:pt>
                <c:pt idx="6809">
                  <c:v>191246.80331282574</c:v>
                </c:pt>
                <c:pt idx="6810">
                  <c:v>191279.58632514375</c:v>
                </c:pt>
                <c:pt idx="6811">
                  <c:v>191312.36933746177</c:v>
                </c:pt>
                <c:pt idx="6812">
                  <c:v>191345.15234977979</c:v>
                </c:pt>
                <c:pt idx="6813">
                  <c:v>191377.93536209781</c:v>
                </c:pt>
                <c:pt idx="6814">
                  <c:v>191410.71837441582</c:v>
                </c:pt>
                <c:pt idx="6815">
                  <c:v>191443.50138673384</c:v>
                </c:pt>
                <c:pt idx="6816">
                  <c:v>191476.28439905186</c:v>
                </c:pt>
                <c:pt idx="6817">
                  <c:v>191509.06741136988</c:v>
                </c:pt>
                <c:pt idx="6818">
                  <c:v>191541.85042368789</c:v>
                </c:pt>
                <c:pt idx="6819">
                  <c:v>191574.63343600591</c:v>
                </c:pt>
                <c:pt idx="6820">
                  <c:v>191607.41644832393</c:v>
                </c:pt>
                <c:pt idx="6821">
                  <c:v>191640.19946064195</c:v>
                </c:pt>
                <c:pt idx="6822">
                  <c:v>191672.98247295996</c:v>
                </c:pt>
                <c:pt idx="6823">
                  <c:v>191705.76548527798</c:v>
                </c:pt>
                <c:pt idx="6824">
                  <c:v>191738.548497596</c:v>
                </c:pt>
                <c:pt idx="6825">
                  <c:v>191771.33150991402</c:v>
                </c:pt>
                <c:pt idx="6826">
                  <c:v>191804.11452223203</c:v>
                </c:pt>
                <c:pt idx="6827">
                  <c:v>191836.89753455005</c:v>
                </c:pt>
                <c:pt idx="6828">
                  <c:v>191869.68054686807</c:v>
                </c:pt>
                <c:pt idx="6829">
                  <c:v>191902.46355918609</c:v>
                </c:pt>
                <c:pt idx="6830">
                  <c:v>191935.2465715041</c:v>
                </c:pt>
                <c:pt idx="6831">
                  <c:v>191968.02958382212</c:v>
                </c:pt>
                <c:pt idx="6832">
                  <c:v>192000.81259614014</c:v>
                </c:pt>
                <c:pt idx="6833">
                  <c:v>192033.59560845816</c:v>
                </c:pt>
                <c:pt idx="6834">
                  <c:v>192066.37862077617</c:v>
                </c:pt>
                <c:pt idx="6835">
                  <c:v>192099.16163309419</c:v>
                </c:pt>
                <c:pt idx="6836">
                  <c:v>192131.94464541221</c:v>
                </c:pt>
                <c:pt idx="6837">
                  <c:v>192164.72765773023</c:v>
                </c:pt>
                <c:pt idx="6838">
                  <c:v>192197.51067004824</c:v>
                </c:pt>
                <c:pt idx="6839">
                  <c:v>192230.29368236626</c:v>
                </c:pt>
                <c:pt idx="6840">
                  <c:v>192263.07669468428</c:v>
                </c:pt>
                <c:pt idx="6841">
                  <c:v>192295.8597070023</c:v>
                </c:pt>
                <c:pt idx="6842">
                  <c:v>192328.64271932031</c:v>
                </c:pt>
                <c:pt idx="6843">
                  <c:v>192361.42573163833</c:v>
                </c:pt>
                <c:pt idx="6844">
                  <c:v>192394.20874395635</c:v>
                </c:pt>
                <c:pt idx="6845">
                  <c:v>192426.99175627436</c:v>
                </c:pt>
                <c:pt idx="6846">
                  <c:v>192459.77476859238</c:v>
                </c:pt>
                <c:pt idx="6847">
                  <c:v>192492.5577809104</c:v>
                </c:pt>
                <c:pt idx="6848">
                  <c:v>192525.34079322842</c:v>
                </c:pt>
                <c:pt idx="6849">
                  <c:v>192558.12380554643</c:v>
                </c:pt>
                <c:pt idx="6850">
                  <c:v>192590.90681786445</c:v>
                </c:pt>
                <c:pt idx="6851">
                  <c:v>192623.68983018247</c:v>
                </c:pt>
                <c:pt idx="6852">
                  <c:v>192656.47284250049</c:v>
                </c:pt>
                <c:pt idx="6853">
                  <c:v>192689.2558548185</c:v>
                </c:pt>
                <c:pt idx="6854">
                  <c:v>192722.03886713652</c:v>
                </c:pt>
                <c:pt idx="6855">
                  <c:v>192754.82187945454</c:v>
                </c:pt>
                <c:pt idx="6856">
                  <c:v>192787.60489177256</c:v>
                </c:pt>
                <c:pt idx="6857">
                  <c:v>192820.38790409057</c:v>
                </c:pt>
                <c:pt idx="6858">
                  <c:v>192853.17091640859</c:v>
                </c:pt>
                <c:pt idx="6859">
                  <c:v>192885.95392872661</c:v>
                </c:pt>
                <c:pt idx="6860">
                  <c:v>192918.73694104463</c:v>
                </c:pt>
                <c:pt idx="6861">
                  <c:v>192951.51995336264</c:v>
                </c:pt>
                <c:pt idx="6862">
                  <c:v>192984.30296568066</c:v>
                </c:pt>
                <c:pt idx="6863">
                  <c:v>193017.08597799868</c:v>
                </c:pt>
                <c:pt idx="6864">
                  <c:v>193049.8689903167</c:v>
                </c:pt>
                <c:pt idx="6865">
                  <c:v>193082.65200263471</c:v>
                </c:pt>
                <c:pt idx="6866">
                  <c:v>193115.43501495273</c:v>
                </c:pt>
                <c:pt idx="6867">
                  <c:v>193148.21802727075</c:v>
                </c:pt>
                <c:pt idx="6868">
                  <c:v>193181.00103958877</c:v>
                </c:pt>
                <c:pt idx="6869">
                  <c:v>193213.78405190678</c:v>
                </c:pt>
                <c:pt idx="6870">
                  <c:v>193246.5670642248</c:v>
                </c:pt>
                <c:pt idx="6871">
                  <c:v>193279.35007654282</c:v>
                </c:pt>
                <c:pt idx="6872">
                  <c:v>193312.13308886084</c:v>
                </c:pt>
                <c:pt idx="6873">
                  <c:v>193344.91610117885</c:v>
                </c:pt>
                <c:pt idx="6874">
                  <c:v>193377.69911349687</c:v>
                </c:pt>
                <c:pt idx="6875">
                  <c:v>193410.48212581489</c:v>
                </c:pt>
                <c:pt idx="6876">
                  <c:v>193443.26513813291</c:v>
                </c:pt>
                <c:pt idx="6877">
                  <c:v>193476.04815045092</c:v>
                </c:pt>
                <c:pt idx="6878">
                  <c:v>193508.83116276894</c:v>
                </c:pt>
                <c:pt idx="6879">
                  <c:v>193541.61417508696</c:v>
                </c:pt>
                <c:pt idx="6880">
                  <c:v>193574.39718740497</c:v>
                </c:pt>
                <c:pt idx="6881">
                  <c:v>193607.18019972299</c:v>
                </c:pt>
                <c:pt idx="6882">
                  <c:v>193639.96321204101</c:v>
                </c:pt>
                <c:pt idx="6883">
                  <c:v>193672.74622435903</c:v>
                </c:pt>
                <c:pt idx="6884">
                  <c:v>193705.52923667704</c:v>
                </c:pt>
                <c:pt idx="6885">
                  <c:v>193738.31224899506</c:v>
                </c:pt>
                <c:pt idx="6886">
                  <c:v>193771.09526131308</c:v>
                </c:pt>
                <c:pt idx="6887">
                  <c:v>193803.8782736311</c:v>
                </c:pt>
                <c:pt idx="6888">
                  <c:v>193836.66128594911</c:v>
                </c:pt>
                <c:pt idx="6889">
                  <c:v>193869.44429826713</c:v>
                </c:pt>
                <c:pt idx="6890">
                  <c:v>193902.22731058515</c:v>
                </c:pt>
                <c:pt idx="6891">
                  <c:v>193935.01032290317</c:v>
                </c:pt>
                <c:pt idx="6892">
                  <c:v>193967.79333522118</c:v>
                </c:pt>
                <c:pt idx="6893">
                  <c:v>194000.5763475392</c:v>
                </c:pt>
                <c:pt idx="6894">
                  <c:v>194033.35935985722</c:v>
                </c:pt>
                <c:pt idx="6895">
                  <c:v>194066.14237217524</c:v>
                </c:pt>
                <c:pt idx="6896">
                  <c:v>194098.92538449325</c:v>
                </c:pt>
                <c:pt idx="6897">
                  <c:v>194131.70839681127</c:v>
                </c:pt>
                <c:pt idx="6898">
                  <c:v>194164.49140912929</c:v>
                </c:pt>
                <c:pt idx="6899">
                  <c:v>194197.27442144731</c:v>
                </c:pt>
                <c:pt idx="6900">
                  <c:v>194230.05743376532</c:v>
                </c:pt>
                <c:pt idx="6901">
                  <c:v>194262.84044608334</c:v>
                </c:pt>
                <c:pt idx="6902">
                  <c:v>194295.62345840136</c:v>
                </c:pt>
                <c:pt idx="6903">
                  <c:v>194328.40647071938</c:v>
                </c:pt>
                <c:pt idx="6904">
                  <c:v>194361.18948303739</c:v>
                </c:pt>
                <c:pt idx="6905">
                  <c:v>194393.97249535541</c:v>
                </c:pt>
                <c:pt idx="6906">
                  <c:v>194426.75550767343</c:v>
                </c:pt>
                <c:pt idx="6907">
                  <c:v>194459.53851999145</c:v>
                </c:pt>
                <c:pt idx="6908">
                  <c:v>194492.32153230946</c:v>
                </c:pt>
                <c:pt idx="6909">
                  <c:v>194525.10454462748</c:v>
                </c:pt>
                <c:pt idx="6910">
                  <c:v>194557.8875569455</c:v>
                </c:pt>
                <c:pt idx="6911">
                  <c:v>194590.67056926352</c:v>
                </c:pt>
                <c:pt idx="6912">
                  <c:v>194623.45358158153</c:v>
                </c:pt>
                <c:pt idx="6913">
                  <c:v>194656.23659389955</c:v>
                </c:pt>
                <c:pt idx="6914">
                  <c:v>194689.01960621757</c:v>
                </c:pt>
                <c:pt idx="6915">
                  <c:v>194721.80261853558</c:v>
                </c:pt>
                <c:pt idx="6916">
                  <c:v>194754.5856308536</c:v>
                </c:pt>
                <c:pt idx="6917">
                  <c:v>194787.36864317162</c:v>
                </c:pt>
                <c:pt idx="6918">
                  <c:v>194820.15165548964</c:v>
                </c:pt>
                <c:pt idx="6919">
                  <c:v>194852.93466780765</c:v>
                </c:pt>
                <c:pt idx="6920">
                  <c:v>194885.71768012567</c:v>
                </c:pt>
                <c:pt idx="6921">
                  <c:v>194918.50069244369</c:v>
                </c:pt>
                <c:pt idx="6922">
                  <c:v>194951.28370476171</c:v>
                </c:pt>
                <c:pt idx="6923">
                  <c:v>194984.06671707972</c:v>
                </c:pt>
                <c:pt idx="6924">
                  <c:v>195016.84972939774</c:v>
                </c:pt>
                <c:pt idx="6925">
                  <c:v>195049.63274171576</c:v>
                </c:pt>
                <c:pt idx="6926">
                  <c:v>195082.41575403378</c:v>
                </c:pt>
                <c:pt idx="6927">
                  <c:v>195115.19876635179</c:v>
                </c:pt>
                <c:pt idx="6928">
                  <c:v>195147.98177866981</c:v>
                </c:pt>
                <c:pt idx="6929">
                  <c:v>195180.76479098783</c:v>
                </c:pt>
                <c:pt idx="6930">
                  <c:v>195213.54780330585</c:v>
                </c:pt>
                <c:pt idx="6931">
                  <c:v>195246.33081562386</c:v>
                </c:pt>
                <c:pt idx="6932">
                  <c:v>195279.11382794188</c:v>
                </c:pt>
                <c:pt idx="6933">
                  <c:v>195311.8968402599</c:v>
                </c:pt>
                <c:pt idx="6934">
                  <c:v>195344.67985257792</c:v>
                </c:pt>
                <c:pt idx="6935">
                  <c:v>195377.46286489593</c:v>
                </c:pt>
                <c:pt idx="6936">
                  <c:v>195410.24587721395</c:v>
                </c:pt>
                <c:pt idx="6937">
                  <c:v>195443.02888953197</c:v>
                </c:pt>
                <c:pt idx="6938">
                  <c:v>195475.81190184999</c:v>
                </c:pt>
                <c:pt idx="6939">
                  <c:v>195508.594914168</c:v>
                </c:pt>
                <c:pt idx="6940">
                  <c:v>195541.37792648602</c:v>
                </c:pt>
                <c:pt idx="6941">
                  <c:v>195574.16093880404</c:v>
                </c:pt>
                <c:pt idx="6942">
                  <c:v>195606.94395112206</c:v>
                </c:pt>
                <c:pt idx="6943">
                  <c:v>195639.72696344007</c:v>
                </c:pt>
                <c:pt idx="6944">
                  <c:v>195672.50997575809</c:v>
                </c:pt>
                <c:pt idx="6945">
                  <c:v>195705.29298807611</c:v>
                </c:pt>
                <c:pt idx="6946">
                  <c:v>195738.07600039413</c:v>
                </c:pt>
                <c:pt idx="6947">
                  <c:v>195770.85901271214</c:v>
                </c:pt>
                <c:pt idx="6948">
                  <c:v>195803.64202503016</c:v>
                </c:pt>
                <c:pt idx="6949">
                  <c:v>195836.42503734818</c:v>
                </c:pt>
                <c:pt idx="6950">
                  <c:v>195869.20804966619</c:v>
                </c:pt>
                <c:pt idx="6951">
                  <c:v>195901.99106198421</c:v>
                </c:pt>
                <c:pt idx="6952">
                  <c:v>195934.77407430223</c:v>
                </c:pt>
                <c:pt idx="6953">
                  <c:v>195967.55708662025</c:v>
                </c:pt>
                <c:pt idx="6954">
                  <c:v>196000.34009893826</c:v>
                </c:pt>
                <c:pt idx="6955">
                  <c:v>196033.12311125628</c:v>
                </c:pt>
                <c:pt idx="6956">
                  <c:v>196065.9061235743</c:v>
                </c:pt>
                <c:pt idx="6957">
                  <c:v>196098.68913589232</c:v>
                </c:pt>
                <c:pt idx="6958">
                  <c:v>196131.47214821033</c:v>
                </c:pt>
                <c:pt idx="6959">
                  <c:v>196164.25516052835</c:v>
                </c:pt>
                <c:pt idx="6960">
                  <c:v>196197.03817284637</c:v>
                </c:pt>
                <c:pt idx="6961">
                  <c:v>196229.82118516439</c:v>
                </c:pt>
                <c:pt idx="6962">
                  <c:v>196262.6041974824</c:v>
                </c:pt>
                <c:pt idx="6963">
                  <c:v>196295.38720980042</c:v>
                </c:pt>
                <c:pt idx="6964">
                  <c:v>196328.17022211844</c:v>
                </c:pt>
                <c:pt idx="6965">
                  <c:v>196360.95323443646</c:v>
                </c:pt>
                <c:pt idx="6966">
                  <c:v>196393.73624675447</c:v>
                </c:pt>
                <c:pt idx="6967">
                  <c:v>196426.51925907249</c:v>
                </c:pt>
                <c:pt idx="6968">
                  <c:v>196459.30227139051</c:v>
                </c:pt>
                <c:pt idx="6969">
                  <c:v>196492.08528370853</c:v>
                </c:pt>
                <c:pt idx="6970">
                  <c:v>196524.86829602654</c:v>
                </c:pt>
                <c:pt idx="6971">
                  <c:v>196557.65130834456</c:v>
                </c:pt>
                <c:pt idx="6972">
                  <c:v>196590.43432066258</c:v>
                </c:pt>
                <c:pt idx="6973">
                  <c:v>196623.2173329806</c:v>
                </c:pt>
                <c:pt idx="6974">
                  <c:v>196656.00034529861</c:v>
                </c:pt>
                <c:pt idx="6975">
                  <c:v>196688.78335761663</c:v>
                </c:pt>
                <c:pt idx="6976">
                  <c:v>196721.56636993465</c:v>
                </c:pt>
                <c:pt idx="6977">
                  <c:v>196754.34938225267</c:v>
                </c:pt>
                <c:pt idx="6978">
                  <c:v>196787.13239457068</c:v>
                </c:pt>
                <c:pt idx="6979">
                  <c:v>196819.9154068887</c:v>
                </c:pt>
                <c:pt idx="6980">
                  <c:v>196852.69841920672</c:v>
                </c:pt>
                <c:pt idx="6981">
                  <c:v>196885.48143152473</c:v>
                </c:pt>
                <c:pt idx="6982">
                  <c:v>196918.26444384275</c:v>
                </c:pt>
                <c:pt idx="6983">
                  <c:v>196951.04745616077</c:v>
                </c:pt>
                <c:pt idx="6984">
                  <c:v>196983.83046847879</c:v>
                </c:pt>
                <c:pt idx="6985">
                  <c:v>197016.6134807968</c:v>
                </c:pt>
                <c:pt idx="6986">
                  <c:v>197049.39649311482</c:v>
                </c:pt>
                <c:pt idx="6987">
                  <c:v>197082.17950543284</c:v>
                </c:pt>
                <c:pt idx="6988">
                  <c:v>197114.96251775086</c:v>
                </c:pt>
                <c:pt idx="6989">
                  <c:v>197147.74553006887</c:v>
                </c:pt>
                <c:pt idx="6990">
                  <c:v>197180.52854238689</c:v>
                </c:pt>
                <c:pt idx="6991">
                  <c:v>197213.31155470491</c:v>
                </c:pt>
                <c:pt idx="6992">
                  <c:v>197246.09456702293</c:v>
                </c:pt>
                <c:pt idx="6993">
                  <c:v>197278.87757934094</c:v>
                </c:pt>
                <c:pt idx="6994">
                  <c:v>197311.66059165896</c:v>
                </c:pt>
                <c:pt idx="6995">
                  <c:v>197344.44360397698</c:v>
                </c:pt>
                <c:pt idx="6996">
                  <c:v>197377.226616295</c:v>
                </c:pt>
                <c:pt idx="6997">
                  <c:v>197410.00962861301</c:v>
                </c:pt>
                <c:pt idx="6998">
                  <c:v>197442.79264093103</c:v>
                </c:pt>
                <c:pt idx="6999">
                  <c:v>197475.57565324905</c:v>
                </c:pt>
                <c:pt idx="7000">
                  <c:v>197508.35866556707</c:v>
                </c:pt>
                <c:pt idx="7001">
                  <c:v>197541.14167788508</c:v>
                </c:pt>
                <c:pt idx="7002">
                  <c:v>197573.9246902031</c:v>
                </c:pt>
                <c:pt idx="7003">
                  <c:v>197606.70770252112</c:v>
                </c:pt>
                <c:pt idx="7004">
                  <c:v>197639.49071483914</c:v>
                </c:pt>
                <c:pt idx="7005">
                  <c:v>197672.27372715715</c:v>
                </c:pt>
                <c:pt idx="7006">
                  <c:v>197705.05673947517</c:v>
                </c:pt>
                <c:pt idx="7007">
                  <c:v>197737.83975179319</c:v>
                </c:pt>
                <c:pt idx="7008">
                  <c:v>197770.62276411121</c:v>
                </c:pt>
                <c:pt idx="7009">
                  <c:v>197803.40577642922</c:v>
                </c:pt>
                <c:pt idx="7010">
                  <c:v>197836.18878874724</c:v>
                </c:pt>
                <c:pt idx="7011">
                  <c:v>197868.97180106526</c:v>
                </c:pt>
                <c:pt idx="7012">
                  <c:v>197901.75481338328</c:v>
                </c:pt>
                <c:pt idx="7013">
                  <c:v>197934.53782570129</c:v>
                </c:pt>
                <c:pt idx="7014">
                  <c:v>197967.32083801931</c:v>
                </c:pt>
                <c:pt idx="7015">
                  <c:v>198000.10385033733</c:v>
                </c:pt>
                <c:pt idx="7016">
                  <c:v>198032.88686265534</c:v>
                </c:pt>
                <c:pt idx="7017">
                  <c:v>198065.66987497336</c:v>
                </c:pt>
                <c:pt idx="7018">
                  <c:v>198098.45288729138</c:v>
                </c:pt>
                <c:pt idx="7019">
                  <c:v>198131.2358996094</c:v>
                </c:pt>
                <c:pt idx="7020">
                  <c:v>198164.01891192741</c:v>
                </c:pt>
                <c:pt idx="7021">
                  <c:v>198196.80192424543</c:v>
                </c:pt>
                <c:pt idx="7022">
                  <c:v>198229.58493656345</c:v>
                </c:pt>
                <c:pt idx="7023">
                  <c:v>198262.36794888147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9960752"/>
        <c:axId val="-389961840"/>
      </c:scatterChart>
      <c:valAx>
        <c:axId val="-389960208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62384"/>
        <c:crosses val="autoZero"/>
        <c:crossBetween val="midCat"/>
      </c:valAx>
      <c:valAx>
        <c:axId val="-3899623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60208"/>
        <c:crosses val="autoZero"/>
        <c:crossBetween val="midCat"/>
      </c:valAx>
      <c:valAx>
        <c:axId val="-389961840"/>
        <c:scaling>
          <c:orientation val="minMax"/>
          <c:max val="10000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60752"/>
        <c:crosses val="max"/>
        <c:crossBetween val="midCat"/>
      </c:valAx>
      <c:valAx>
        <c:axId val="-38996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89961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2927230971128609"/>
                  <c:y val="1.6703120443277923E-2"/>
                </c:manualLayout>
              </c:layout>
              <c:numFmt formatCode="#,##0.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SteamProperties!$H$4:$H$5</c:f>
              <c:numCache>
                <c:formatCode>General</c:formatCode>
                <c:ptCount val="2"/>
                <c:pt idx="0">
                  <c:v>3.968253968253968E-2</c:v>
                </c:pt>
                <c:pt idx="1">
                  <c:v>4.2553191489361701E-2</c:v>
                </c:pt>
              </c:numCache>
            </c:numRef>
          </c:xVal>
          <c:yVal>
            <c:numRef>
              <c:f>SteamProperties!$I$4:$I$5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SteamProperties!#REF!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9956400"/>
        <c:axId val="-389964560"/>
      </c:scatterChart>
      <c:valAx>
        <c:axId val="-38995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64560"/>
        <c:crosses val="autoZero"/>
        <c:crossBetween val="midCat"/>
      </c:valAx>
      <c:valAx>
        <c:axId val="-38996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5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SteamProperties!$E$3</c:f>
              <c:strCache>
                <c:ptCount val="1"/>
                <c:pt idx="0">
                  <c:v>(Btu/lb)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366666666666666"/>
                  <c:y val="-0.49333770778652669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SteamProperties!$E$4:$E$11</c:f>
              <c:numCache>
                <c:formatCode>General</c:formatCode>
                <c:ptCount val="8"/>
                <c:pt idx="0">
                  <c:v>976</c:v>
                </c:pt>
                <c:pt idx="1">
                  <c:v>970</c:v>
                </c:pt>
                <c:pt idx="2">
                  <c:v>968</c:v>
                </c:pt>
                <c:pt idx="3">
                  <c:v>966</c:v>
                </c:pt>
                <c:pt idx="4">
                  <c:v>964</c:v>
                </c:pt>
                <c:pt idx="5">
                  <c:v>962</c:v>
                </c:pt>
                <c:pt idx="6">
                  <c:v>960</c:v>
                </c:pt>
                <c:pt idx="7">
                  <c:v>959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9959664"/>
        <c:axId val="-389955856"/>
      </c:scatterChart>
      <c:valAx>
        <c:axId val="-389959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55856"/>
        <c:crosses val="autoZero"/>
        <c:crossBetween val="midCat"/>
      </c:valAx>
      <c:valAx>
        <c:axId val="-38995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59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SteamProperties!$C$3</c:f>
              <c:strCache>
                <c:ptCount val="1"/>
                <c:pt idx="0">
                  <c:v>ft3/lb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800918635170604"/>
                  <c:y val="-0.1764813900107505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SteamProperties!$C$4:$C$11</c:f>
              <c:numCache>
                <c:formatCode>General</c:formatCode>
                <c:ptCount val="8"/>
                <c:pt idx="0">
                  <c:v>31.8</c:v>
                </c:pt>
                <c:pt idx="1">
                  <c:v>26.8</c:v>
                </c:pt>
                <c:pt idx="2">
                  <c:v>25.2</c:v>
                </c:pt>
                <c:pt idx="3">
                  <c:v>23.5</c:v>
                </c:pt>
                <c:pt idx="4">
                  <c:v>22.3</c:v>
                </c:pt>
                <c:pt idx="5">
                  <c:v>21.4</c:v>
                </c:pt>
                <c:pt idx="6">
                  <c:v>20.100000000000001</c:v>
                </c:pt>
                <c:pt idx="7">
                  <c:v>19.399999999999999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89953680"/>
        <c:axId val="-389955312"/>
      </c:scatterChart>
      <c:valAx>
        <c:axId val="-38995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55312"/>
        <c:crosses val="autoZero"/>
        <c:crossBetween val="midCat"/>
      </c:valAx>
      <c:valAx>
        <c:axId val="-38995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8995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117928</xdr:colOff>
      <xdr:row>5</xdr:row>
      <xdr:rowOff>126999</xdr:rowOff>
    </xdr:from>
    <xdr:to>
      <xdr:col>14</xdr:col>
      <xdr:colOff>253999</xdr:colOff>
      <xdr:row>37</xdr:row>
      <xdr:rowOff>63499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78318</xdr:colOff>
      <xdr:row>1</xdr:row>
      <xdr:rowOff>95486</xdr:rowOff>
    </xdr:from>
    <xdr:to>
      <xdr:col>12</xdr:col>
      <xdr:colOff>535518</xdr:colOff>
      <xdr:row>9</xdr:row>
      <xdr:rowOff>71497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088"/>
        <a:stretch/>
      </xdr:blipFill>
      <xdr:spPr>
        <a:xfrm>
          <a:off x="8092253" y="271875"/>
          <a:ext cx="2432756" cy="1387122"/>
        </a:xfrm>
        <a:prstGeom prst="rect">
          <a:avLst/>
        </a:prstGeom>
      </xdr:spPr>
    </xdr:pic>
    <xdr:clientData/>
  </xdr:twoCellAnchor>
  <xdr:twoCellAnchor editAs="oneCell">
    <xdr:from>
      <xdr:col>9</xdr:col>
      <xdr:colOff>446852</xdr:colOff>
      <xdr:row>10</xdr:row>
      <xdr:rowOff>30573</xdr:rowOff>
    </xdr:from>
    <xdr:to>
      <xdr:col>13</xdr:col>
      <xdr:colOff>197555</xdr:colOff>
      <xdr:row>21</xdr:row>
      <xdr:rowOff>87017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2" r="14115" b="51475"/>
        <a:stretch/>
      </xdr:blipFill>
      <xdr:spPr>
        <a:xfrm>
          <a:off x="8460787" y="1794462"/>
          <a:ext cx="2384777" cy="1996722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127001</xdr:colOff>
      <xdr:row>25</xdr:row>
      <xdr:rowOff>141111</xdr:rowOff>
    </xdr:from>
    <xdr:to>
      <xdr:col>10</xdr:col>
      <xdr:colOff>128647</xdr:colOff>
      <xdr:row>36</xdr:row>
      <xdr:rowOff>55033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7445" y="4374444"/>
          <a:ext cx="1504950" cy="1854200"/>
        </a:xfrm>
        <a:prstGeom prst="rect">
          <a:avLst/>
        </a:prstGeom>
      </xdr:spPr>
    </xdr:pic>
    <xdr:clientData/>
  </xdr:twoCellAnchor>
  <xdr:twoCellAnchor editAs="oneCell">
    <xdr:from>
      <xdr:col>9</xdr:col>
      <xdr:colOff>620417</xdr:colOff>
      <xdr:row>37</xdr:row>
      <xdr:rowOff>292571</xdr:rowOff>
    </xdr:from>
    <xdr:to>
      <xdr:col>17</xdr:col>
      <xdr:colOff>39039</xdr:colOff>
      <xdr:row>47</xdr:row>
      <xdr:rowOff>173909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879"/>
        <a:stretch/>
      </xdr:blipFill>
      <xdr:spPr>
        <a:xfrm>
          <a:off x="8818267" y="6871171"/>
          <a:ext cx="4866922" cy="183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11290</xdr:colOff>
      <xdr:row>0</xdr:row>
      <xdr:rowOff>0</xdr:rowOff>
    </xdr:from>
    <xdr:to>
      <xdr:col>4</xdr:col>
      <xdr:colOff>253558</xdr:colOff>
      <xdr:row>3</xdr:row>
      <xdr:rowOff>6349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69" b="35112"/>
        <a:stretch/>
      </xdr:blipFill>
      <xdr:spPr>
        <a:xfrm>
          <a:off x="2303640" y="0"/>
          <a:ext cx="1969468" cy="539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</xdr:colOff>
      <xdr:row>3</xdr:row>
      <xdr:rowOff>0</xdr:rowOff>
    </xdr:from>
    <xdr:to>
      <xdr:col>16</xdr:col>
      <xdr:colOff>635000</xdr:colOff>
      <xdr:row>14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0</xdr:row>
      <xdr:rowOff>44450</xdr:rowOff>
    </xdr:from>
    <xdr:to>
      <xdr:col>13</xdr:col>
      <xdr:colOff>422275</xdr:colOff>
      <xdr:row>7</xdr:row>
      <xdr:rowOff>120650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228600</xdr:colOff>
      <xdr:row>9</xdr:row>
      <xdr:rowOff>6350</xdr:rowOff>
    </xdr:from>
    <xdr:to>
      <xdr:col>18</xdr:col>
      <xdr:colOff>177800</xdr:colOff>
      <xdr:row>28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184150</xdr:colOff>
      <xdr:row>42</xdr:row>
      <xdr:rowOff>82550</xdr:rowOff>
    </xdr:from>
    <xdr:to>
      <xdr:col>9</xdr:col>
      <xdr:colOff>1113624</xdr:colOff>
      <xdr:row>58</xdr:row>
      <xdr:rowOff>104417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" y="8394700"/>
          <a:ext cx="6409524" cy="2866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eamBoilerSimulator0.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3213783DD2A94C3/STEAMNOW/SteamBoilerSim3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RadCompList"/>
      <sheetName val="VentList"/>
      <sheetName val="Radiators"/>
      <sheetName val="REPORT"/>
      <sheetName val="Boiler List"/>
      <sheetName val="Calculations"/>
      <sheetName val="SteamProperties"/>
    </sheetNames>
    <sheetDataSet>
      <sheetData sheetId="0"/>
      <sheetData sheetId="1"/>
      <sheetData sheetId="2"/>
      <sheetData sheetId="3">
        <row r="1">
          <cell r="K1" t="str">
            <v>Radiator Vol(ft3)</v>
          </cell>
        </row>
        <row r="2">
          <cell r="K2">
            <v>0.75</v>
          </cell>
        </row>
        <row r="3">
          <cell r="K3">
            <v>0.75</v>
          </cell>
        </row>
        <row r="4">
          <cell r="K4">
            <v>0.75</v>
          </cell>
        </row>
        <row r="5">
          <cell r="K5">
            <v>0.75</v>
          </cell>
        </row>
        <row r="6">
          <cell r="K6">
            <v>0.75</v>
          </cell>
        </row>
        <row r="7">
          <cell r="K7">
            <v>0.75</v>
          </cell>
        </row>
        <row r="8">
          <cell r="K8">
            <v>0.75</v>
          </cell>
        </row>
        <row r="9">
          <cell r="K9">
            <v>0.75</v>
          </cell>
        </row>
        <row r="10">
          <cell r="K10">
            <v>0.75</v>
          </cell>
        </row>
        <row r="11">
          <cell r="K11">
            <v>0.75</v>
          </cell>
        </row>
        <row r="12">
          <cell r="K12">
            <v>0.75</v>
          </cell>
        </row>
        <row r="13">
          <cell r="K13">
            <v>0.75</v>
          </cell>
        </row>
        <row r="14">
          <cell r="K14">
            <v>0.75</v>
          </cell>
        </row>
        <row r="15">
          <cell r="K15">
            <v>0.75</v>
          </cell>
        </row>
        <row r="16">
          <cell r="K16">
            <v>0.75</v>
          </cell>
        </row>
        <row r="17">
          <cell r="K17">
            <v>0.75</v>
          </cell>
        </row>
        <row r="18">
          <cell r="K18">
            <v>0.75</v>
          </cell>
        </row>
        <row r="19">
          <cell r="K19">
            <v>0.75</v>
          </cell>
        </row>
        <row r="20">
          <cell r="K20">
            <v>0.75</v>
          </cell>
        </row>
        <row r="21">
          <cell r="K21">
            <v>0.75</v>
          </cell>
        </row>
        <row r="22">
          <cell r="K22">
            <v>0.75</v>
          </cell>
        </row>
        <row r="23">
          <cell r="K23">
            <v>0.75</v>
          </cell>
        </row>
        <row r="24">
          <cell r="K24">
            <v>0.75</v>
          </cell>
        </row>
        <row r="25">
          <cell r="K25">
            <v>0.75</v>
          </cell>
        </row>
        <row r="26">
          <cell r="K26">
            <v>0.75</v>
          </cell>
        </row>
        <row r="27">
          <cell r="K27">
            <v>0.75</v>
          </cell>
        </row>
        <row r="28">
          <cell r="K28">
            <v>0.75</v>
          </cell>
        </row>
        <row r="29">
          <cell r="K29">
            <v>0.75</v>
          </cell>
        </row>
        <row r="30">
          <cell r="K30">
            <v>0.75</v>
          </cell>
        </row>
        <row r="31">
          <cell r="K31">
            <v>0.75</v>
          </cell>
        </row>
        <row r="32">
          <cell r="K32">
            <v>0.75</v>
          </cell>
        </row>
        <row r="33">
          <cell r="K33">
            <v>0.75</v>
          </cell>
        </row>
        <row r="34">
          <cell r="K34">
            <v>0.75</v>
          </cell>
        </row>
        <row r="35">
          <cell r="K35">
            <v>0.75</v>
          </cell>
        </row>
        <row r="36">
          <cell r="K36">
            <v>0.75</v>
          </cell>
        </row>
        <row r="37">
          <cell r="K37">
            <v>0.75</v>
          </cell>
        </row>
        <row r="38">
          <cell r="K38">
            <v>0.75</v>
          </cell>
        </row>
        <row r="39">
          <cell r="K39">
            <v>0.75</v>
          </cell>
        </row>
        <row r="40">
          <cell r="K40">
            <v>0.75</v>
          </cell>
        </row>
        <row r="41">
          <cell r="K41">
            <v>0.75</v>
          </cell>
        </row>
        <row r="42">
          <cell r="K42">
            <v>0.75</v>
          </cell>
        </row>
        <row r="43">
          <cell r="K43">
            <v>0.75</v>
          </cell>
        </row>
        <row r="44">
          <cell r="K44">
            <v>0.75</v>
          </cell>
        </row>
        <row r="45">
          <cell r="K45">
            <v>0.75</v>
          </cell>
        </row>
        <row r="46">
          <cell r="K46">
            <v>0.75</v>
          </cell>
        </row>
        <row r="47">
          <cell r="K47">
            <v>0.75</v>
          </cell>
        </row>
        <row r="48">
          <cell r="K48">
            <v>0.75</v>
          </cell>
        </row>
        <row r="49">
          <cell r="K49">
            <v>0.75</v>
          </cell>
        </row>
        <row r="50">
          <cell r="K50">
            <v>0.75</v>
          </cell>
        </row>
        <row r="51">
          <cell r="K51">
            <v>0.75</v>
          </cell>
        </row>
        <row r="52">
          <cell r="K52">
            <v>0.75</v>
          </cell>
        </row>
        <row r="53">
          <cell r="K53">
            <v>0.75</v>
          </cell>
        </row>
        <row r="54">
          <cell r="K54">
            <v>0.75</v>
          </cell>
        </row>
        <row r="55">
          <cell r="K55">
            <v>0.75</v>
          </cell>
        </row>
        <row r="56">
          <cell r="K56">
            <v>0.75</v>
          </cell>
        </row>
        <row r="57">
          <cell r="K57">
            <v>0.75</v>
          </cell>
        </row>
        <row r="58">
          <cell r="K58">
            <v>0.75</v>
          </cell>
        </row>
        <row r="59">
          <cell r="K59">
            <v>0.75</v>
          </cell>
        </row>
        <row r="60">
          <cell r="K60">
            <v>0.75</v>
          </cell>
        </row>
        <row r="61">
          <cell r="K61">
            <v>0.75</v>
          </cell>
        </row>
        <row r="62">
          <cell r="K62">
            <v>0.75</v>
          </cell>
        </row>
        <row r="63">
          <cell r="K63">
            <v>0.75</v>
          </cell>
        </row>
        <row r="64">
          <cell r="K64">
            <v>0.75</v>
          </cell>
        </row>
        <row r="65">
          <cell r="K65">
            <v>0.75</v>
          </cell>
        </row>
        <row r="66">
          <cell r="K66">
            <v>0.75</v>
          </cell>
        </row>
        <row r="67">
          <cell r="K67">
            <v>0.75</v>
          </cell>
        </row>
        <row r="68">
          <cell r="K68">
            <v>0.75</v>
          </cell>
        </row>
        <row r="69">
          <cell r="K69">
            <v>0.75</v>
          </cell>
        </row>
        <row r="70">
          <cell r="K70">
            <v>0.75</v>
          </cell>
        </row>
        <row r="71">
          <cell r="K71">
            <v>0.75</v>
          </cell>
        </row>
        <row r="72">
          <cell r="K72">
            <v>0.75</v>
          </cell>
        </row>
        <row r="73">
          <cell r="K73">
            <v>0.75</v>
          </cell>
        </row>
        <row r="74">
          <cell r="K74">
            <v>0.75</v>
          </cell>
        </row>
        <row r="75">
          <cell r="K75">
            <v>0.75</v>
          </cell>
        </row>
        <row r="76">
          <cell r="K76">
            <v>0.75</v>
          </cell>
        </row>
        <row r="77">
          <cell r="K77">
            <v>0.75</v>
          </cell>
        </row>
        <row r="78">
          <cell r="K78">
            <v>0.75</v>
          </cell>
        </row>
        <row r="79">
          <cell r="K79">
            <v>0.75</v>
          </cell>
        </row>
        <row r="80">
          <cell r="K80">
            <v>0.75</v>
          </cell>
        </row>
        <row r="81">
          <cell r="K81">
            <v>0.75</v>
          </cell>
        </row>
        <row r="82">
          <cell r="K82">
            <v>0.75</v>
          </cell>
        </row>
        <row r="83">
          <cell r="K83">
            <v>0.75</v>
          </cell>
        </row>
        <row r="84">
          <cell r="K84">
            <v>0.75</v>
          </cell>
        </row>
        <row r="85">
          <cell r="K85">
            <v>0.75</v>
          </cell>
        </row>
        <row r="86">
          <cell r="K86">
            <v>0.75</v>
          </cell>
        </row>
        <row r="87">
          <cell r="K87">
            <v>0.75</v>
          </cell>
        </row>
        <row r="88">
          <cell r="K88">
            <v>0.75</v>
          </cell>
        </row>
        <row r="89">
          <cell r="K89">
            <v>0.75</v>
          </cell>
        </row>
        <row r="90">
          <cell r="K90">
            <v>0.75</v>
          </cell>
        </row>
        <row r="91">
          <cell r="K91">
            <v>0.75</v>
          </cell>
        </row>
        <row r="92">
          <cell r="K92">
            <v>0.75</v>
          </cell>
        </row>
        <row r="93">
          <cell r="K93">
            <v>0.75</v>
          </cell>
        </row>
        <row r="94">
          <cell r="K94">
            <v>0.75</v>
          </cell>
        </row>
        <row r="95">
          <cell r="K95">
            <v>0.75</v>
          </cell>
        </row>
        <row r="96">
          <cell r="K96">
            <v>0.75</v>
          </cell>
        </row>
        <row r="97">
          <cell r="K97">
            <v>0.75</v>
          </cell>
        </row>
        <row r="98">
          <cell r="K98">
            <v>0.75</v>
          </cell>
        </row>
        <row r="99">
          <cell r="K99">
            <v>0.75</v>
          </cell>
        </row>
        <row r="100">
          <cell r="K100">
            <v>0.75</v>
          </cell>
        </row>
        <row r="101">
          <cell r="K101">
            <v>0</v>
          </cell>
        </row>
        <row r="102">
          <cell r="K102">
            <v>0</v>
          </cell>
        </row>
        <row r="103">
          <cell r="K103">
            <v>0</v>
          </cell>
        </row>
        <row r="104">
          <cell r="K104">
            <v>0</v>
          </cell>
        </row>
        <row r="105">
          <cell r="K105">
            <v>0</v>
          </cell>
        </row>
        <row r="106"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0</v>
          </cell>
        </row>
        <row r="110">
          <cell r="K110">
            <v>0</v>
          </cell>
        </row>
        <row r="111">
          <cell r="K111">
            <v>0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0</v>
          </cell>
        </row>
        <row r="116">
          <cell r="K116">
            <v>0</v>
          </cell>
        </row>
        <row r="117">
          <cell r="K117">
            <v>0</v>
          </cell>
        </row>
        <row r="118">
          <cell r="K118">
            <v>0</v>
          </cell>
        </row>
        <row r="119">
          <cell r="K119">
            <v>0</v>
          </cell>
        </row>
        <row r="120">
          <cell r="K120">
            <v>0</v>
          </cell>
        </row>
        <row r="121">
          <cell r="K121">
            <v>0</v>
          </cell>
        </row>
        <row r="122">
          <cell r="K122">
            <v>0</v>
          </cell>
        </row>
        <row r="123">
          <cell r="K123">
            <v>0</v>
          </cell>
        </row>
        <row r="124">
          <cell r="K124">
            <v>0</v>
          </cell>
        </row>
        <row r="125">
          <cell r="K125">
            <v>0</v>
          </cell>
        </row>
        <row r="126">
          <cell r="K126">
            <v>0</v>
          </cell>
        </row>
        <row r="127">
          <cell r="K127">
            <v>0</v>
          </cell>
        </row>
        <row r="128">
          <cell r="K128">
            <v>0</v>
          </cell>
        </row>
        <row r="129">
          <cell r="K129">
            <v>0</v>
          </cell>
        </row>
        <row r="130">
          <cell r="K130">
            <v>0</v>
          </cell>
        </row>
        <row r="131">
          <cell r="K131">
            <v>0</v>
          </cell>
        </row>
        <row r="132">
          <cell r="K132">
            <v>0</v>
          </cell>
        </row>
        <row r="133">
          <cell r="K133">
            <v>0</v>
          </cell>
        </row>
        <row r="134">
          <cell r="K134">
            <v>0</v>
          </cell>
        </row>
        <row r="135">
          <cell r="K135">
            <v>0</v>
          </cell>
        </row>
        <row r="136">
          <cell r="K136">
            <v>0</v>
          </cell>
        </row>
        <row r="137">
          <cell r="K137">
            <v>0</v>
          </cell>
        </row>
        <row r="138">
          <cell r="K138">
            <v>0</v>
          </cell>
        </row>
        <row r="139">
          <cell r="K139">
            <v>0</v>
          </cell>
        </row>
        <row r="140">
          <cell r="K140">
            <v>0</v>
          </cell>
        </row>
        <row r="141">
          <cell r="K141">
            <v>0</v>
          </cell>
        </row>
        <row r="142">
          <cell r="K142">
            <v>0</v>
          </cell>
        </row>
        <row r="143">
          <cell r="K143">
            <v>0</v>
          </cell>
        </row>
        <row r="144">
          <cell r="K144">
            <v>0</v>
          </cell>
        </row>
        <row r="145">
          <cell r="K145">
            <v>0</v>
          </cell>
        </row>
        <row r="146">
          <cell r="K146">
            <v>0</v>
          </cell>
        </row>
        <row r="147">
          <cell r="K147">
            <v>0</v>
          </cell>
        </row>
        <row r="148">
          <cell r="K148">
            <v>0</v>
          </cell>
        </row>
        <row r="149">
          <cell r="K149">
            <v>0</v>
          </cell>
        </row>
        <row r="150">
          <cell r="K150">
            <v>0</v>
          </cell>
        </row>
        <row r="151">
          <cell r="K151">
            <v>0</v>
          </cell>
        </row>
        <row r="152">
          <cell r="K152">
            <v>0</v>
          </cell>
        </row>
        <row r="153">
          <cell r="K153">
            <v>0</v>
          </cell>
        </row>
        <row r="154">
          <cell r="K154">
            <v>0</v>
          </cell>
        </row>
        <row r="155">
          <cell r="K155">
            <v>0</v>
          </cell>
        </row>
        <row r="156">
          <cell r="K156">
            <v>0</v>
          </cell>
        </row>
        <row r="157">
          <cell r="K157">
            <v>0</v>
          </cell>
        </row>
        <row r="158">
          <cell r="K158">
            <v>0</v>
          </cell>
        </row>
        <row r="159">
          <cell r="K159">
            <v>0</v>
          </cell>
        </row>
        <row r="160">
          <cell r="K160">
            <v>0</v>
          </cell>
        </row>
        <row r="161">
          <cell r="K161">
            <v>0</v>
          </cell>
        </row>
        <row r="162">
          <cell r="K162">
            <v>0</v>
          </cell>
        </row>
        <row r="163">
          <cell r="K163">
            <v>0</v>
          </cell>
        </row>
        <row r="164">
          <cell r="K164">
            <v>0</v>
          </cell>
        </row>
        <row r="165">
          <cell r="K165">
            <v>0</v>
          </cell>
        </row>
        <row r="166">
          <cell r="K166">
            <v>0</v>
          </cell>
        </row>
        <row r="167">
          <cell r="K167">
            <v>0</v>
          </cell>
        </row>
        <row r="168">
          <cell r="K168">
            <v>0</v>
          </cell>
        </row>
        <row r="169">
          <cell r="K169">
            <v>0</v>
          </cell>
        </row>
        <row r="170">
          <cell r="K170">
            <v>0</v>
          </cell>
        </row>
        <row r="171">
          <cell r="K171">
            <v>0</v>
          </cell>
        </row>
        <row r="172">
          <cell r="K172">
            <v>0</v>
          </cell>
        </row>
        <row r="173">
          <cell r="K173">
            <v>0</v>
          </cell>
        </row>
        <row r="174">
          <cell r="K174">
            <v>0</v>
          </cell>
        </row>
        <row r="175">
          <cell r="K175">
            <v>0</v>
          </cell>
        </row>
        <row r="176">
          <cell r="K176">
            <v>0</v>
          </cell>
        </row>
        <row r="177">
          <cell r="K177">
            <v>0</v>
          </cell>
        </row>
        <row r="178">
          <cell r="K178">
            <v>0</v>
          </cell>
        </row>
        <row r="179">
          <cell r="K179">
            <v>0</v>
          </cell>
        </row>
        <row r="180">
          <cell r="K180">
            <v>0</v>
          </cell>
        </row>
        <row r="181">
          <cell r="K181">
            <v>0</v>
          </cell>
        </row>
        <row r="182">
          <cell r="K182">
            <v>0</v>
          </cell>
        </row>
        <row r="183">
          <cell r="K183">
            <v>0</v>
          </cell>
        </row>
        <row r="184">
          <cell r="K184">
            <v>0</v>
          </cell>
        </row>
        <row r="185">
          <cell r="K185">
            <v>0</v>
          </cell>
        </row>
        <row r="186">
          <cell r="K186">
            <v>0</v>
          </cell>
        </row>
        <row r="187">
          <cell r="K187">
            <v>0</v>
          </cell>
        </row>
        <row r="188">
          <cell r="K188">
            <v>0</v>
          </cell>
        </row>
        <row r="189">
          <cell r="K189">
            <v>0</v>
          </cell>
        </row>
        <row r="190">
          <cell r="K190">
            <v>0</v>
          </cell>
        </row>
        <row r="191">
          <cell r="K191">
            <v>0</v>
          </cell>
        </row>
        <row r="192">
          <cell r="K192">
            <v>0</v>
          </cell>
        </row>
        <row r="193">
          <cell r="K193">
            <v>0</v>
          </cell>
        </row>
        <row r="194">
          <cell r="K194">
            <v>0</v>
          </cell>
        </row>
        <row r="195">
          <cell r="K195">
            <v>0</v>
          </cell>
        </row>
        <row r="196">
          <cell r="K196">
            <v>0</v>
          </cell>
        </row>
        <row r="197">
          <cell r="K197">
            <v>0</v>
          </cell>
        </row>
        <row r="198">
          <cell r="K198">
            <v>0</v>
          </cell>
        </row>
        <row r="199">
          <cell r="K199">
            <v>0</v>
          </cell>
        </row>
        <row r="200">
          <cell r="K200">
            <v>0</v>
          </cell>
        </row>
        <row r="201">
          <cell r="K201">
            <v>0</v>
          </cell>
        </row>
        <row r="202">
          <cell r="K202">
            <v>0</v>
          </cell>
        </row>
        <row r="203">
          <cell r="K203">
            <v>0</v>
          </cell>
        </row>
        <row r="204">
          <cell r="K204">
            <v>0</v>
          </cell>
        </row>
        <row r="205">
          <cell r="K205">
            <v>0</v>
          </cell>
        </row>
        <row r="206">
          <cell r="K206">
            <v>0</v>
          </cell>
        </row>
        <row r="207">
          <cell r="K207">
            <v>0</v>
          </cell>
        </row>
        <row r="208">
          <cell r="K208">
            <v>0</v>
          </cell>
        </row>
        <row r="209">
          <cell r="K209">
            <v>0</v>
          </cell>
        </row>
        <row r="210">
          <cell r="K210">
            <v>0</v>
          </cell>
        </row>
        <row r="211">
          <cell r="K211">
            <v>0</v>
          </cell>
        </row>
        <row r="212">
          <cell r="K212">
            <v>0</v>
          </cell>
        </row>
        <row r="213">
          <cell r="K213">
            <v>0</v>
          </cell>
        </row>
        <row r="214">
          <cell r="K214">
            <v>0</v>
          </cell>
        </row>
        <row r="215">
          <cell r="K215">
            <v>0</v>
          </cell>
        </row>
        <row r="216">
          <cell r="K216">
            <v>0</v>
          </cell>
        </row>
        <row r="217">
          <cell r="K217">
            <v>0</v>
          </cell>
        </row>
        <row r="218">
          <cell r="K218">
            <v>0</v>
          </cell>
        </row>
        <row r="219">
          <cell r="K219">
            <v>0</v>
          </cell>
        </row>
        <row r="220">
          <cell r="K220">
            <v>0</v>
          </cell>
        </row>
        <row r="221">
          <cell r="K221">
            <v>0</v>
          </cell>
        </row>
        <row r="222">
          <cell r="K222">
            <v>0</v>
          </cell>
        </row>
        <row r="223">
          <cell r="K223">
            <v>0</v>
          </cell>
        </row>
        <row r="224">
          <cell r="K224">
            <v>0</v>
          </cell>
        </row>
        <row r="225">
          <cell r="K225">
            <v>0</v>
          </cell>
        </row>
        <row r="226">
          <cell r="K226">
            <v>0</v>
          </cell>
        </row>
        <row r="227">
          <cell r="K227">
            <v>0</v>
          </cell>
        </row>
        <row r="228">
          <cell r="K228">
            <v>0</v>
          </cell>
        </row>
        <row r="229">
          <cell r="K229">
            <v>0</v>
          </cell>
        </row>
        <row r="230">
          <cell r="K230">
            <v>0</v>
          </cell>
        </row>
        <row r="231">
          <cell r="K231">
            <v>0</v>
          </cell>
        </row>
        <row r="232">
          <cell r="K232">
            <v>0</v>
          </cell>
        </row>
        <row r="233">
          <cell r="K233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38">
          <cell r="K238">
            <v>0</v>
          </cell>
        </row>
        <row r="239">
          <cell r="K239">
            <v>0</v>
          </cell>
        </row>
        <row r="240">
          <cell r="K240">
            <v>0</v>
          </cell>
        </row>
        <row r="241">
          <cell r="K241">
            <v>0</v>
          </cell>
        </row>
        <row r="242">
          <cell r="K242">
            <v>0</v>
          </cell>
        </row>
        <row r="243">
          <cell r="K243">
            <v>0</v>
          </cell>
        </row>
        <row r="244">
          <cell r="K244">
            <v>0</v>
          </cell>
        </row>
        <row r="245">
          <cell r="K245">
            <v>0</v>
          </cell>
        </row>
        <row r="246">
          <cell r="K246">
            <v>0</v>
          </cell>
        </row>
        <row r="247">
          <cell r="K247">
            <v>0</v>
          </cell>
        </row>
        <row r="248">
          <cell r="K248">
            <v>0</v>
          </cell>
        </row>
        <row r="249">
          <cell r="K249">
            <v>0</v>
          </cell>
        </row>
        <row r="250">
          <cell r="K250">
            <v>0</v>
          </cell>
        </row>
        <row r="251">
          <cell r="K251">
            <v>0</v>
          </cell>
        </row>
        <row r="252">
          <cell r="K252">
            <v>0</v>
          </cell>
        </row>
        <row r="253">
          <cell r="K253">
            <v>0</v>
          </cell>
        </row>
        <row r="254">
          <cell r="K254">
            <v>0</v>
          </cell>
        </row>
        <row r="255">
          <cell r="K255">
            <v>0</v>
          </cell>
        </row>
        <row r="256">
          <cell r="K256">
            <v>0</v>
          </cell>
        </row>
        <row r="257">
          <cell r="K257">
            <v>0</v>
          </cell>
        </row>
        <row r="258">
          <cell r="K258">
            <v>0</v>
          </cell>
        </row>
        <row r="259">
          <cell r="K259">
            <v>0</v>
          </cell>
        </row>
        <row r="260">
          <cell r="K260">
            <v>0</v>
          </cell>
        </row>
        <row r="261">
          <cell r="K261">
            <v>0</v>
          </cell>
        </row>
        <row r="262">
          <cell r="K262">
            <v>0</v>
          </cell>
        </row>
        <row r="263">
          <cell r="K263">
            <v>0</v>
          </cell>
        </row>
        <row r="264">
          <cell r="K264">
            <v>0</v>
          </cell>
        </row>
        <row r="265">
          <cell r="K265">
            <v>0</v>
          </cell>
        </row>
        <row r="266">
          <cell r="K266">
            <v>0</v>
          </cell>
        </row>
        <row r="267">
          <cell r="K267">
            <v>0</v>
          </cell>
        </row>
        <row r="268">
          <cell r="K268">
            <v>0</v>
          </cell>
        </row>
        <row r="269">
          <cell r="K269">
            <v>0</v>
          </cell>
        </row>
        <row r="270">
          <cell r="K270">
            <v>0</v>
          </cell>
        </row>
        <row r="271">
          <cell r="K271">
            <v>0</v>
          </cell>
        </row>
        <row r="272">
          <cell r="K272">
            <v>0</v>
          </cell>
        </row>
        <row r="273">
          <cell r="K273">
            <v>0</v>
          </cell>
        </row>
        <row r="274">
          <cell r="K274">
            <v>0</v>
          </cell>
        </row>
        <row r="275">
          <cell r="K275">
            <v>0</v>
          </cell>
        </row>
        <row r="276">
          <cell r="K276">
            <v>0</v>
          </cell>
        </row>
        <row r="277">
          <cell r="K277">
            <v>0</v>
          </cell>
        </row>
        <row r="278">
          <cell r="K278">
            <v>0</v>
          </cell>
        </row>
        <row r="279">
          <cell r="K279">
            <v>0</v>
          </cell>
        </row>
        <row r="280">
          <cell r="K280">
            <v>0</v>
          </cell>
        </row>
        <row r="281">
          <cell r="K281">
            <v>0</v>
          </cell>
        </row>
        <row r="282">
          <cell r="K282">
            <v>0</v>
          </cell>
        </row>
        <row r="283">
          <cell r="K283">
            <v>0</v>
          </cell>
        </row>
        <row r="284">
          <cell r="K284">
            <v>0</v>
          </cell>
        </row>
        <row r="285">
          <cell r="K285">
            <v>0</v>
          </cell>
        </row>
        <row r="286">
          <cell r="K286">
            <v>0</v>
          </cell>
        </row>
        <row r="287">
          <cell r="K287">
            <v>0</v>
          </cell>
        </row>
        <row r="288">
          <cell r="K288">
            <v>0</v>
          </cell>
        </row>
        <row r="289">
          <cell r="K289">
            <v>0</v>
          </cell>
        </row>
        <row r="290">
          <cell r="K290">
            <v>0</v>
          </cell>
        </row>
        <row r="291">
          <cell r="K291">
            <v>0</v>
          </cell>
        </row>
        <row r="292">
          <cell r="K292">
            <v>0</v>
          </cell>
        </row>
        <row r="293">
          <cell r="K293">
            <v>0</v>
          </cell>
        </row>
        <row r="294">
          <cell r="K294">
            <v>0</v>
          </cell>
        </row>
        <row r="295">
          <cell r="K295">
            <v>0</v>
          </cell>
        </row>
        <row r="296">
          <cell r="K296">
            <v>0</v>
          </cell>
        </row>
        <row r="297">
          <cell r="K297">
            <v>0</v>
          </cell>
        </row>
        <row r="298">
          <cell r="K298">
            <v>0</v>
          </cell>
        </row>
        <row r="299">
          <cell r="K299">
            <v>0</v>
          </cell>
        </row>
        <row r="300">
          <cell r="K300">
            <v>0</v>
          </cell>
        </row>
        <row r="301">
          <cell r="K301">
            <v>0</v>
          </cell>
        </row>
        <row r="302">
          <cell r="K302">
            <v>0</v>
          </cell>
        </row>
        <row r="303">
          <cell r="K303">
            <v>0</v>
          </cell>
        </row>
        <row r="304">
          <cell r="K304">
            <v>0</v>
          </cell>
        </row>
        <row r="305">
          <cell r="K305">
            <v>0</v>
          </cell>
        </row>
        <row r="306">
          <cell r="K306">
            <v>0</v>
          </cell>
        </row>
        <row r="307">
          <cell r="K307">
            <v>0</v>
          </cell>
        </row>
        <row r="308">
          <cell r="K308">
            <v>0</v>
          </cell>
        </row>
        <row r="309">
          <cell r="K309">
            <v>0</v>
          </cell>
        </row>
        <row r="310">
          <cell r="K310">
            <v>0</v>
          </cell>
        </row>
        <row r="311">
          <cell r="K311">
            <v>0</v>
          </cell>
        </row>
        <row r="312">
          <cell r="K312">
            <v>0</v>
          </cell>
        </row>
        <row r="313">
          <cell r="K313">
            <v>0</v>
          </cell>
        </row>
        <row r="314">
          <cell r="K314">
            <v>0</v>
          </cell>
        </row>
        <row r="315">
          <cell r="K315">
            <v>0</v>
          </cell>
        </row>
        <row r="316">
          <cell r="K316">
            <v>0</v>
          </cell>
        </row>
        <row r="317">
          <cell r="K317">
            <v>0</v>
          </cell>
        </row>
        <row r="318">
          <cell r="K318">
            <v>0</v>
          </cell>
        </row>
        <row r="319"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2">
          <cell r="K322">
            <v>0</v>
          </cell>
        </row>
        <row r="323">
          <cell r="K323">
            <v>0</v>
          </cell>
        </row>
        <row r="324">
          <cell r="K324">
            <v>0</v>
          </cell>
        </row>
        <row r="325">
          <cell r="K325">
            <v>0</v>
          </cell>
        </row>
        <row r="326">
          <cell r="K326">
            <v>0</v>
          </cell>
        </row>
        <row r="327">
          <cell r="K327">
            <v>0</v>
          </cell>
        </row>
        <row r="328">
          <cell r="K328">
            <v>0</v>
          </cell>
        </row>
        <row r="329">
          <cell r="K329">
            <v>0</v>
          </cell>
        </row>
        <row r="330">
          <cell r="K330">
            <v>0</v>
          </cell>
        </row>
        <row r="331">
          <cell r="K331">
            <v>0</v>
          </cell>
        </row>
        <row r="332">
          <cell r="K332">
            <v>0</v>
          </cell>
        </row>
        <row r="333">
          <cell r="K333">
            <v>0</v>
          </cell>
        </row>
        <row r="334">
          <cell r="K334">
            <v>0</v>
          </cell>
        </row>
        <row r="335">
          <cell r="K335">
            <v>0</v>
          </cell>
        </row>
        <row r="336">
          <cell r="K336">
            <v>0</v>
          </cell>
        </row>
        <row r="337">
          <cell r="K337">
            <v>0</v>
          </cell>
        </row>
        <row r="338">
          <cell r="K338">
            <v>0</v>
          </cell>
        </row>
        <row r="339">
          <cell r="K339">
            <v>0</v>
          </cell>
        </row>
        <row r="340">
          <cell r="K340">
            <v>0</v>
          </cell>
        </row>
        <row r="341">
          <cell r="K341">
            <v>0</v>
          </cell>
        </row>
        <row r="342">
          <cell r="K342">
            <v>0</v>
          </cell>
        </row>
        <row r="343">
          <cell r="K343">
            <v>0</v>
          </cell>
        </row>
        <row r="344">
          <cell r="K344">
            <v>0</v>
          </cell>
        </row>
        <row r="345">
          <cell r="K345">
            <v>0</v>
          </cell>
        </row>
        <row r="346">
          <cell r="K346">
            <v>0</v>
          </cell>
        </row>
        <row r="347">
          <cell r="K347">
            <v>0</v>
          </cell>
        </row>
        <row r="348">
          <cell r="K348">
            <v>0</v>
          </cell>
        </row>
        <row r="349">
          <cell r="K349">
            <v>0</v>
          </cell>
        </row>
        <row r="350">
          <cell r="K350">
            <v>0</v>
          </cell>
        </row>
        <row r="351">
          <cell r="K351">
            <v>0</v>
          </cell>
        </row>
        <row r="352">
          <cell r="K352">
            <v>0</v>
          </cell>
        </row>
        <row r="353"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6">
          <cell r="K356">
            <v>0</v>
          </cell>
        </row>
        <row r="357">
          <cell r="K357">
            <v>0</v>
          </cell>
        </row>
        <row r="358">
          <cell r="K358">
            <v>0</v>
          </cell>
        </row>
        <row r="359">
          <cell r="K359">
            <v>0</v>
          </cell>
        </row>
        <row r="360">
          <cell r="K360">
            <v>0</v>
          </cell>
        </row>
        <row r="361">
          <cell r="K361">
            <v>0</v>
          </cell>
        </row>
        <row r="362">
          <cell r="K362">
            <v>0</v>
          </cell>
        </row>
        <row r="363">
          <cell r="K363">
            <v>0</v>
          </cell>
        </row>
        <row r="364">
          <cell r="K364">
            <v>0</v>
          </cell>
        </row>
        <row r="365">
          <cell r="K365">
            <v>0</v>
          </cell>
        </row>
        <row r="366">
          <cell r="K366">
            <v>0</v>
          </cell>
        </row>
        <row r="367">
          <cell r="K367">
            <v>0</v>
          </cell>
        </row>
        <row r="368">
          <cell r="K368">
            <v>0</v>
          </cell>
        </row>
        <row r="369">
          <cell r="K369">
            <v>0</v>
          </cell>
        </row>
        <row r="370">
          <cell r="K370">
            <v>0</v>
          </cell>
        </row>
        <row r="371">
          <cell r="K371">
            <v>0</v>
          </cell>
        </row>
        <row r="372"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5">
          <cell r="K375">
            <v>0</v>
          </cell>
        </row>
        <row r="376">
          <cell r="K376">
            <v>0</v>
          </cell>
        </row>
        <row r="377">
          <cell r="K377">
            <v>0</v>
          </cell>
        </row>
        <row r="378">
          <cell r="K378">
            <v>0</v>
          </cell>
        </row>
        <row r="379">
          <cell r="K379">
            <v>0</v>
          </cell>
        </row>
        <row r="380">
          <cell r="K380">
            <v>0</v>
          </cell>
        </row>
        <row r="381">
          <cell r="K381">
            <v>0</v>
          </cell>
        </row>
        <row r="382">
          <cell r="K382">
            <v>0</v>
          </cell>
        </row>
        <row r="383">
          <cell r="K383">
            <v>0</v>
          </cell>
        </row>
        <row r="384">
          <cell r="K384">
            <v>0</v>
          </cell>
        </row>
        <row r="385">
          <cell r="K385">
            <v>0</v>
          </cell>
        </row>
        <row r="386">
          <cell r="K386">
            <v>0</v>
          </cell>
        </row>
        <row r="387">
          <cell r="K387">
            <v>0</v>
          </cell>
        </row>
        <row r="388">
          <cell r="K388">
            <v>0</v>
          </cell>
        </row>
        <row r="389">
          <cell r="K389">
            <v>0</v>
          </cell>
        </row>
        <row r="390">
          <cell r="K390">
            <v>0</v>
          </cell>
        </row>
        <row r="391">
          <cell r="K391">
            <v>0</v>
          </cell>
        </row>
        <row r="392">
          <cell r="K392">
            <v>0</v>
          </cell>
        </row>
        <row r="393">
          <cell r="K393">
            <v>0</v>
          </cell>
        </row>
        <row r="394">
          <cell r="K394">
            <v>0</v>
          </cell>
        </row>
        <row r="395">
          <cell r="K395">
            <v>0</v>
          </cell>
        </row>
        <row r="396">
          <cell r="K396">
            <v>0</v>
          </cell>
        </row>
        <row r="397">
          <cell r="K397">
            <v>0</v>
          </cell>
        </row>
        <row r="398">
          <cell r="K398">
            <v>0</v>
          </cell>
        </row>
        <row r="399">
          <cell r="K399">
            <v>0</v>
          </cell>
        </row>
        <row r="400">
          <cell r="K400">
            <v>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oiler"/>
      <sheetName val="Calculations"/>
    </sheetNames>
    <sheetDataSet>
      <sheetData sheetId="0"/>
      <sheetData sheetId="1"/>
      <sheetData sheetId="2">
        <row r="4">
          <cell r="B4" t="str">
            <v>1/2</v>
          </cell>
          <cell r="C4">
            <v>0.66200000000000003</v>
          </cell>
          <cell r="D4">
            <v>2.3902502272218846E-3</v>
          </cell>
        </row>
        <row r="5">
          <cell r="B5" t="str">
            <v>3/4</v>
          </cell>
          <cell r="C5">
            <v>0.82399999999999995</v>
          </cell>
          <cell r="D5">
            <v>3.7032396068815677E-3</v>
          </cell>
        </row>
        <row r="6">
          <cell r="B6" t="str">
            <v>1</v>
          </cell>
          <cell r="C6">
            <v>1.0489999999999999</v>
          </cell>
          <cell r="D6">
            <v>6.0017564194494132E-3</v>
          </cell>
        </row>
        <row r="7">
          <cell r="B7" t="str">
            <v>1 1/4</v>
          </cell>
          <cell r="C7">
            <v>1.38</v>
          </cell>
          <cell r="D7">
            <v>1.0386890710931251E-2</v>
          </cell>
        </row>
        <row r="8">
          <cell r="B8" t="str">
            <v>1 1/2</v>
          </cell>
          <cell r="C8">
            <v>1.61</v>
          </cell>
          <cell r="D8">
            <v>1.4137712356545318E-2</v>
          </cell>
        </row>
        <row r="9">
          <cell r="B9" t="str">
            <v>2</v>
          </cell>
          <cell r="C9">
            <v>2.0670000000000002</v>
          </cell>
          <cell r="D9">
            <v>2.3302812595387509E-2</v>
          </cell>
        </row>
        <row r="10">
          <cell r="B10" t="str">
            <v>2 1/2</v>
          </cell>
          <cell r="C10">
            <v>2.4689999999999999</v>
          </cell>
          <cell r="D10">
            <v>3.3248309538489382E-2</v>
          </cell>
        </row>
        <row r="11">
          <cell r="B11" t="str">
            <v>3</v>
          </cell>
          <cell r="C11">
            <v>3.0680000000000001</v>
          </cell>
          <cell r="D11">
            <v>5.1337900016324614E-2</v>
          </cell>
        </row>
        <row r="12">
          <cell r="B12" t="str">
            <v>3 1/2</v>
          </cell>
          <cell r="C12">
            <v>3.548</v>
          </cell>
          <cell r="D12">
            <v>6.8658547513116341E-2</v>
          </cell>
        </row>
        <row r="13">
          <cell r="B13" t="str">
            <v>4</v>
          </cell>
          <cell r="C13">
            <v>4.0259999999999998</v>
          </cell>
          <cell r="D13">
            <v>8.8404613621557618E-2</v>
          </cell>
        </row>
        <row r="14">
          <cell r="B14" t="str">
            <v>4 1/2</v>
          </cell>
          <cell r="C14">
            <v>4.5060000000000002</v>
          </cell>
          <cell r="D14">
            <v>0.11074133738858108</v>
          </cell>
        </row>
        <row r="15">
          <cell r="B15" t="str">
            <v>5</v>
          </cell>
          <cell r="C15">
            <v>5.0469999999999997</v>
          </cell>
          <cell r="D15">
            <v>0.13892934837691631</v>
          </cell>
        </row>
        <row r="16">
          <cell r="B16" t="str">
            <v>6</v>
          </cell>
          <cell r="C16">
            <v>6.0650000000000004</v>
          </cell>
          <cell r="D16">
            <v>0.20062682470137852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ter@Waterline(gal)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80" zoomScaleNormal="80" workbookViewId="0">
      <selection activeCell="E12" sqref="E12"/>
    </sheetView>
  </sheetViews>
  <sheetFormatPr defaultRowHeight="14"/>
  <cols>
    <col min="2" max="2" width="28.33203125" bestFit="1" customWidth="1"/>
    <col min="3" max="3" width="14.75" bestFit="1" customWidth="1"/>
    <col min="4" max="4" width="12.6640625" bestFit="1" customWidth="1"/>
    <col min="6" max="6" width="20.5" bestFit="1" customWidth="1"/>
    <col min="7" max="7" width="13.08203125" customWidth="1"/>
    <col min="10" max="10" width="17.1640625" bestFit="1" customWidth="1"/>
    <col min="11" max="11" width="12.33203125" customWidth="1"/>
  </cols>
  <sheetData>
    <row r="1" spans="1:11" ht="15" thickTop="1" thickBot="1">
      <c r="A1" s="48" t="s">
        <v>378</v>
      </c>
      <c r="B1" s="140" t="s">
        <v>314</v>
      </c>
      <c r="C1" s="141"/>
      <c r="F1" s="138" t="s">
        <v>315</v>
      </c>
      <c r="G1" s="139"/>
      <c r="J1" s="140" t="s">
        <v>341</v>
      </c>
      <c r="K1" s="141"/>
    </row>
    <row r="2" spans="1:11" ht="14.5" thickTop="1">
      <c r="A2" s="4" t="s">
        <v>379</v>
      </c>
      <c r="B2" s="118" t="s">
        <v>659</v>
      </c>
      <c r="C2" s="51" t="s">
        <v>412</v>
      </c>
      <c r="F2" s="148" t="s">
        <v>316</v>
      </c>
      <c r="G2" s="149" t="s">
        <v>334</v>
      </c>
      <c r="J2" s="116" t="s">
        <v>342</v>
      </c>
      <c r="K2" s="53">
        <f>VLOOKUP(G4,Calculations!B4:F15,5,FALSE)*G5</f>
        <v>4.9074074074074074</v>
      </c>
    </row>
    <row r="3" spans="1:11">
      <c r="B3" s="118" t="s">
        <v>474</v>
      </c>
      <c r="C3" s="51" t="s">
        <v>467</v>
      </c>
      <c r="E3" s="101"/>
      <c r="F3" s="118" t="s">
        <v>319</v>
      </c>
      <c r="G3" s="122">
        <v>2</v>
      </c>
      <c r="J3" s="116" t="s">
        <v>343</v>
      </c>
      <c r="K3" s="57">
        <f>SUM([1]Radiators!K:K)</f>
        <v>74.25</v>
      </c>
    </row>
    <row r="4" spans="1:11">
      <c r="B4" s="116" t="s">
        <v>380</v>
      </c>
      <c r="C4" s="51">
        <f>VLOOKUP(C3,'Boiler List'!B:G,3,FALSE)*1000</f>
        <v>198000</v>
      </c>
      <c r="F4" s="118" t="s">
        <v>321</v>
      </c>
      <c r="G4" s="122" t="s">
        <v>334</v>
      </c>
      <c r="J4" s="116" t="s">
        <v>345</v>
      </c>
      <c r="K4" s="57">
        <f>SUM(Radiators!S:S)</f>
        <v>0.87314814814814834</v>
      </c>
    </row>
    <row r="5" spans="1:11">
      <c r="B5" s="129" t="s">
        <v>318</v>
      </c>
      <c r="C5" s="51">
        <f>VLOOKUP(C3,'Boiler List'!B:G,5,FALSE)</f>
        <v>12.6</v>
      </c>
      <c r="F5" s="118" t="s">
        <v>324</v>
      </c>
      <c r="G5" s="51">
        <v>100</v>
      </c>
      <c r="J5" s="116" t="s">
        <v>309</v>
      </c>
      <c r="K5" s="57">
        <f>SUM(K2:K4)</f>
        <v>80.030555555555551</v>
      </c>
    </row>
    <row r="6" spans="1:11">
      <c r="B6" s="116" t="s">
        <v>320</v>
      </c>
      <c r="C6" s="51">
        <v>0.3</v>
      </c>
      <c r="F6" s="116" t="s">
        <v>325</v>
      </c>
      <c r="G6" s="123">
        <f>C10/C9/60/60/(VLOOKUP(G2,[2]Calculations!B4:D16,3,FALSE)*G3)</f>
        <v>14.556143341276837</v>
      </c>
      <c r="J6" s="116" t="s">
        <v>346</v>
      </c>
      <c r="K6" s="57">
        <f>SUM(Radiators!M:M)</f>
        <v>17.199999999999996</v>
      </c>
    </row>
    <row r="7" spans="1:11">
      <c r="B7" s="116" t="s">
        <v>366</v>
      </c>
      <c r="C7" s="51">
        <f>VLOOKUP(C3,'Boiler List'!B:G,6,FALSE)</f>
        <v>660</v>
      </c>
      <c r="F7" s="116" t="s">
        <v>327</v>
      </c>
      <c r="G7" s="123">
        <f>C10/C9/60/60/(VLOOKUP(G4,[2]Calculations!B4:D16,3,FALSE))</f>
        <v>29.112286682553673</v>
      </c>
      <c r="J7" s="118" t="s">
        <v>347</v>
      </c>
      <c r="K7" s="51" t="s">
        <v>61</v>
      </c>
    </row>
    <row r="8" spans="1:11">
      <c r="B8" s="116" t="s">
        <v>323</v>
      </c>
      <c r="C8" s="57">
        <f>0.12181134457208*C6^2 - 2.22889109575323*C6 + 969.019125709492</f>
        <v>968.36142140177753</v>
      </c>
      <c r="F8" s="116" t="s">
        <v>337</v>
      </c>
      <c r="G8" s="128">
        <f>C6-0.0001306*C10^2 * G5*(1+3.6/VLOOKUP(G4,Calculations!B4:F15,2,FALSE))/(3600*MainSheet!C9*VLOOKUP(G4,Calculations!B4:F15,2,FALSE)^5)</f>
        <v>0.26808838626146181</v>
      </c>
      <c r="J8" s="118" t="s">
        <v>348</v>
      </c>
      <c r="K8" s="122">
        <v>5</v>
      </c>
    </row>
    <row r="9" spans="1:11">
      <c r="B9" s="116" t="s">
        <v>260</v>
      </c>
      <c r="C9" s="119">
        <f xml:space="preserve"> 1/(0.0914413301386432*C6^2- 1.7851849026535*C6 + 26.84146744263)</f>
        <v>3.8002379546403973E-2</v>
      </c>
      <c r="F9" s="125" t="s">
        <v>736</v>
      </c>
      <c r="G9" s="27" t="s">
        <v>732</v>
      </c>
      <c r="J9" s="116" t="s">
        <v>349</v>
      </c>
      <c r="K9" s="51">
        <f>IFERROR(K8*VLOOKUP(K7,VentList!A2:D37,4,FALSE),0)</f>
        <v>11</v>
      </c>
    </row>
    <row r="10" spans="1:11">
      <c r="B10" s="116" t="s">
        <v>326</v>
      </c>
      <c r="C10" s="57">
        <f>C4/C8</f>
        <v>204.46911207323791</v>
      </c>
      <c r="F10" s="147"/>
      <c r="J10" s="116" t="s">
        <v>350</v>
      </c>
      <c r="K10" s="57">
        <f>K5/MIN(K9,K6)</f>
        <v>7.2755050505050498</v>
      </c>
    </row>
    <row r="11" spans="1:11">
      <c r="B11" s="116" t="s">
        <v>328</v>
      </c>
      <c r="C11" s="120">
        <f>C5*(212-60)*8.34/C4*60+(0.132*C7*(212-60))/C4*60</f>
        <v>8.8530327272727263</v>
      </c>
      <c r="J11" s="118" t="s">
        <v>693</v>
      </c>
      <c r="K11" s="124" t="s">
        <v>334</v>
      </c>
    </row>
    <row r="12" spans="1:11">
      <c r="B12" s="117" t="s">
        <v>340</v>
      </c>
      <c r="C12" s="121">
        <f>C22/MainSheet!C4</f>
        <v>0.99342461569785201</v>
      </c>
      <c r="J12" s="125" t="s">
        <v>694</v>
      </c>
      <c r="K12" s="27">
        <v>40</v>
      </c>
    </row>
    <row r="14" spans="1:11" ht="14.5" thickBot="1"/>
    <row r="15" spans="1:11" ht="15" thickTop="1" thickBot="1">
      <c r="B15" s="140" t="s">
        <v>354</v>
      </c>
      <c r="C15" s="141"/>
      <c r="F15" s="140" t="s">
        <v>699</v>
      </c>
      <c r="G15" s="141"/>
      <c r="J15" s="68"/>
      <c r="K15" s="68"/>
    </row>
    <row r="16" spans="1:11" ht="14.5" thickTop="1">
      <c r="B16" s="116" t="s">
        <v>355</v>
      </c>
      <c r="C16" s="128">
        <f>SUM(Radiators!L:L)</f>
        <v>192000</v>
      </c>
      <c r="F16" s="116" t="s">
        <v>700</v>
      </c>
      <c r="G16" s="57">
        <f>Radiators!AA2</f>
        <v>0</v>
      </c>
    </row>
    <row r="17" spans="2:8">
      <c r="B17" s="116" t="s">
        <v>356</v>
      </c>
      <c r="C17" s="53">
        <f>SUM(Radiators!Q:Q)</f>
        <v>192.57773319959881</v>
      </c>
      <c r="F17" s="116" t="s">
        <v>701</v>
      </c>
      <c r="G17" s="53">
        <f>G16*970</f>
        <v>0</v>
      </c>
    </row>
    <row r="18" spans="2:8">
      <c r="B18" s="116" t="s">
        <v>357</v>
      </c>
      <c r="C18" s="53">
        <f>SUM(Radiators!R:R)</f>
        <v>977.02127659574455</v>
      </c>
      <c r="F18" s="116" t="s">
        <v>702</v>
      </c>
      <c r="G18" s="57">
        <f>IF((G17-C29)/970&lt;=0,0,G17-C29)/970</f>
        <v>0</v>
      </c>
    </row>
    <row r="19" spans="2:8">
      <c r="B19" s="116" t="s">
        <v>358</v>
      </c>
      <c r="C19" s="53">
        <f>SUM(Radiators!T:T)</f>
        <v>1.0072384294801489</v>
      </c>
      <c r="F19" s="117" t="s">
        <v>703</v>
      </c>
      <c r="G19" s="99">
        <f>IF(G17-C29&lt;=0,0,G17-C29)</f>
        <v>0</v>
      </c>
      <c r="H19" s="130"/>
    </row>
    <row r="20" spans="2:8">
      <c r="B20" s="116" t="s">
        <v>363</v>
      </c>
      <c r="C20" s="53">
        <f>VLOOKUP(G4,Calculations!B4:F15,4,FALSE)*G5*(0.35/(INDEX(Calculations!B32:G46,MATCH(MainSheet!G4,Calculations!B32:B46,0),MATCH(MainSheet!G9,Calculations!B32:G32,0))+0.35))</f>
        <v>3721.0526315789471</v>
      </c>
      <c r="G20" s="2"/>
    </row>
    <row r="21" spans="2:8">
      <c r="B21" s="116" t="s">
        <v>360</v>
      </c>
      <c r="C21" s="53">
        <f>C20/C7</f>
        <v>5.6379585326953743</v>
      </c>
    </row>
    <row r="22" spans="2:8">
      <c r="B22" s="126" t="s">
        <v>361</v>
      </c>
      <c r="C22" s="127">
        <f>C16+C18+C20</f>
        <v>196698.0739081747</v>
      </c>
    </row>
    <row r="23" spans="2:8">
      <c r="B23" s="126" t="s">
        <v>362</v>
      </c>
      <c r="C23" s="127">
        <f>C17+C19+C21</f>
        <v>199.22293016177431</v>
      </c>
    </row>
    <row r="24" spans="2:8">
      <c r="B24" s="116" t="s">
        <v>364</v>
      </c>
      <c r="C24" s="128">
        <f>Radiators!Z2</f>
        <v>0.26561792164228176</v>
      </c>
    </row>
    <row r="25" spans="2:8">
      <c r="B25" s="116" t="s">
        <v>654</v>
      </c>
      <c r="C25" s="53">
        <f>SUM(Radiators!V:V)*0.117*(212-60)</f>
        <v>4777.4937599999985</v>
      </c>
    </row>
    <row r="26" spans="2:8">
      <c r="B26" s="116" t="s">
        <v>655</v>
      </c>
      <c r="C26" s="53">
        <f>SUM(Radiators!U:U)*0.132*(212-60)</f>
        <v>112358.40000000001</v>
      </c>
    </row>
    <row r="27" spans="2:8">
      <c r="B27" s="116" t="s">
        <v>656</v>
      </c>
      <c r="C27" s="53">
        <f>(C25+C26)/C4*60</f>
        <v>35.49572538181819</v>
      </c>
    </row>
    <row r="28" spans="2:8">
      <c r="B28" s="116" t="s">
        <v>657</v>
      </c>
      <c r="C28" s="57">
        <f>K10+C27+C11</f>
        <v>51.624263159595962</v>
      </c>
    </row>
    <row r="29" spans="2:8">
      <c r="B29" s="117" t="s">
        <v>704</v>
      </c>
      <c r="C29" s="27">
        <f>VLOOKUP(K11,Calculations!B4:H15,4,FALSE)*K12</f>
        <v>12120</v>
      </c>
    </row>
  </sheetData>
  <mergeCells count="5">
    <mergeCell ref="B1:C1"/>
    <mergeCell ref="F1:G1"/>
    <mergeCell ref="J1:K1"/>
    <mergeCell ref="B15:C15"/>
    <mergeCell ref="F15:G15"/>
  </mergeCells>
  <conditionalFormatting sqref="G18:G19">
    <cfRule type="cellIs" dxfId="0" priority="1" operator="greaterThan">
      <formula>0</formula>
    </cfRule>
  </conditionalFormatting>
  <hyperlinks>
    <hyperlink ref="B5" r:id="rId1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Calculations!$B$3:$B$16</xm:f>
          </x14:formula1>
          <xm:sqref>G2 G4</xm:sqref>
        </x14:dataValidation>
        <x14:dataValidation type="list" allowBlank="1" showInputMessage="1" showErrorMessage="1">
          <x14:formula1>
            <xm:f>Calculations!$O$4:$O$14</xm:f>
          </x14:formula1>
          <xm:sqref>G3 K8</xm:sqref>
        </x14:dataValidation>
        <x14:dataValidation type="list" allowBlank="1" showInputMessage="1" showErrorMessage="1">
          <x14:formula1>
            <xm:f>VentList!$A$2:$A$37</xm:f>
          </x14:formula1>
          <xm:sqref>K7</xm:sqref>
        </x14:dataValidation>
        <x14:dataValidation type="list" allowBlank="1" showInputMessage="1" showErrorMessage="1">
          <x14:formula1>
            <xm:f>'Boiler List'!$K$2:$K$7</xm:f>
          </x14:formula1>
          <xm:sqref>C2</xm:sqref>
        </x14:dataValidation>
        <x14:dataValidation type="list" allowBlank="1" showInputMessage="1" showErrorMessage="1">
          <x14:formula1>
            <xm:f>Calculations!$N$5:$N$15</xm:f>
          </x14:formula1>
          <xm:sqref>K11</xm:sqref>
        </x14:dataValidation>
        <x14:dataValidation type="list" allowBlank="1" showInputMessage="1" showErrorMessage="1">
          <x14:formula1>
            <xm:f>Calculations!$C$32:$G$32</xm:f>
          </x14:formula1>
          <xm:sqref>G9</xm:sqref>
        </x14:dataValidation>
        <x14:dataValidation type="list" allowBlank="1" showInputMessage="1" showErrorMessage="1">
          <x14:formula1>
            <xm:f>IF(C2="Weil-Mclain",'Boiler List'!B2:B82,IF(C2="Burnham",'Boiler List'!B83:B132,IF(C2="Peerless",'Boiler List'!B133:B258,IF(C2="Green Mountain",'Boiler List'!B259:B265,"error"))))</xm:f>
          </x14:formula1>
          <xm:sqref>C3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13" workbookViewId="0">
      <selection activeCell="F24" sqref="F24"/>
    </sheetView>
  </sheetViews>
  <sheetFormatPr defaultRowHeight="14"/>
  <cols>
    <col min="8" max="8" width="11.25" bestFit="1" customWidth="1"/>
    <col min="10" max="10" width="15.6640625" bestFit="1" customWidth="1"/>
  </cols>
  <sheetData>
    <row r="1" spans="1:10" ht="56">
      <c r="A1" s="8" t="s">
        <v>32</v>
      </c>
      <c r="B1" s="8" t="s">
        <v>34</v>
      </c>
      <c r="C1" s="8" t="s">
        <v>36</v>
      </c>
      <c r="D1" s="144" t="s">
        <v>38</v>
      </c>
      <c r="E1" s="144"/>
      <c r="F1" s="144"/>
    </row>
    <row r="2" spans="1:10" ht="28">
      <c r="A2" s="12" t="s">
        <v>33</v>
      </c>
      <c r="B2" s="12" t="s">
        <v>35</v>
      </c>
      <c r="C2" s="12" t="s">
        <v>37</v>
      </c>
      <c r="D2" s="8" t="s">
        <v>39</v>
      </c>
      <c r="E2" s="8" t="s">
        <v>41</v>
      </c>
      <c r="F2" s="8" t="s">
        <v>42</v>
      </c>
    </row>
    <row r="3" spans="1:10">
      <c r="A3" s="12" t="s">
        <v>43</v>
      </c>
      <c r="B3" s="12" t="s">
        <v>44</v>
      </c>
      <c r="C3" s="12" t="s">
        <v>45</v>
      </c>
      <c r="D3" s="12" t="s">
        <v>40</v>
      </c>
      <c r="E3" s="12" t="s">
        <v>40</v>
      </c>
      <c r="F3" s="12" t="s">
        <v>40</v>
      </c>
    </row>
    <row r="4" spans="1:10">
      <c r="A4" s="13">
        <v>-2.456</v>
      </c>
      <c r="B4" s="13">
        <v>203</v>
      </c>
      <c r="C4" s="13">
        <v>31.8</v>
      </c>
      <c r="D4" s="13">
        <v>171</v>
      </c>
      <c r="E4" s="13">
        <v>976</v>
      </c>
      <c r="F4" s="13">
        <v>1147</v>
      </c>
      <c r="H4" s="13">
        <f>1/C6</f>
        <v>3.968253968253968E-2</v>
      </c>
      <c r="I4" s="13">
        <v>1</v>
      </c>
      <c r="J4">
        <f>406.956939*H4-15.228921</f>
        <v>0.92016388095238</v>
      </c>
    </row>
    <row r="5" spans="1:10">
      <c r="A5" s="13">
        <v>0</v>
      </c>
      <c r="B5" s="13">
        <v>212</v>
      </c>
      <c r="C5" s="13">
        <v>26.8</v>
      </c>
      <c r="D5" s="13">
        <v>180</v>
      </c>
      <c r="E5" s="13">
        <v>970</v>
      </c>
      <c r="F5" s="13">
        <v>1150</v>
      </c>
      <c r="H5" s="13">
        <f>1/C7</f>
        <v>4.2553191489361701E-2</v>
      </c>
      <c r="I5" s="13">
        <v>2</v>
      </c>
      <c r="J5">
        <f>406.956939*H5-15.228921</f>
        <v>2.0883955531914893</v>
      </c>
    </row>
    <row r="6" spans="1:10">
      <c r="A6" s="13">
        <v>1</v>
      </c>
      <c r="B6" s="13">
        <v>215</v>
      </c>
      <c r="C6" s="13">
        <v>25.2</v>
      </c>
      <c r="D6" s="13">
        <v>183</v>
      </c>
      <c r="E6" s="13">
        <v>968</v>
      </c>
      <c r="F6" s="13">
        <v>1151</v>
      </c>
    </row>
    <row r="7" spans="1:10">
      <c r="A7" s="13">
        <v>2</v>
      </c>
      <c r="B7" s="13">
        <v>219</v>
      </c>
      <c r="C7" s="13">
        <v>23.5</v>
      </c>
      <c r="D7" s="13">
        <v>187</v>
      </c>
      <c r="E7" s="13">
        <v>966</v>
      </c>
      <c r="F7" s="13">
        <v>1153</v>
      </c>
    </row>
    <row r="8" spans="1:10">
      <c r="A8" s="13">
        <v>3</v>
      </c>
      <c r="B8" s="13">
        <v>222</v>
      </c>
      <c r="C8" s="13">
        <v>22.3</v>
      </c>
      <c r="D8" s="13">
        <v>190</v>
      </c>
      <c r="E8" s="13">
        <v>964</v>
      </c>
      <c r="F8" s="13">
        <v>1154</v>
      </c>
    </row>
    <row r="9" spans="1:10">
      <c r="A9" s="13">
        <v>4</v>
      </c>
      <c r="B9" s="13">
        <v>224</v>
      </c>
      <c r="C9" s="13">
        <v>21.4</v>
      </c>
      <c r="D9" s="13">
        <v>192</v>
      </c>
      <c r="E9" s="13">
        <v>962</v>
      </c>
      <c r="F9" s="13">
        <v>1154</v>
      </c>
    </row>
    <row r="10" spans="1:10">
      <c r="A10" s="13">
        <v>5</v>
      </c>
      <c r="B10" s="13">
        <v>227</v>
      </c>
      <c r="C10" s="13">
        <v>20.100000000000001</v>
      </c>
      <c r="D10" s="13">
        <v>195</v>
      </c>
      <c r="E10" s="13">
        <v>960</v>
      </c>
      <c r="F10" s="13">
        <v>1155</v>
      </c>
    </row>
    <row r="11" spans="1:10">
      <c r="A11" s="13">
        <v>6</v>
      </c>
      <c r="B11" s="13">
        <v>230</v>
      </c>
      <c r="C11" s="13">
        <v>19.399999999999999</v>
      </c>
      <c r="D11" s="13">
        <v>198</v>
      </c>
      <c r="E11" s="13">
        <v>959</v>
      </c>
      <c r="F11" s="13">
        <v>1157</v>
      </c>
    </row>
    <row r="14" spans="1:10">
      <c r="E14" s="14"/>
      <c r="G14" s="14"/>
    </row>
    <row r="21" spans="1:11" ht="14.5" thickBot="1">
      <c r="A21" t="s">
        <v>289</v>
      </c>
      <c r="B21" s="145" t="s">
        <v>287</v>
      </c>
      <c r="C21" s="145"/>
      <c r="D21" s="145"/>
      <c r="E21" s="145"/>
      <c r="F21" s="145"/>
      <c r="G21" s="145"/>
      <c r="J21" t="s">
        <v>290</v>
      </c>
      <c r="K21" t="s">
        <v>303</v>
      </c>
    </row>
    <row r="22" spans="1:11" ht="14.5" thickBot="1">
      <c r="A22" s="38"/>
      <c r="B22" s="38" t="s">
        <v>275</v>
      </c>
      <c r="C22" s="38" t="s">
        <v>276</v>
      </c>
      <c r="D22" s="38" t="s">
        <v>277</v>
      </c>
      <c r="E22" s="38" t="s">
        <v>278</v>
      </c>
      <c r="F22" s="38" t="s">
        <v>279</v>
      </c>
      <c r="G22" s="38" t="s">
        <v>280</v>
      </c>
      <c r="H22" s="41" t="s">
        <v>288</v>
      </c>
      <c r="I22" s="41" t="s">
        <v>305</v>
      </c>
    </row>
    <row r="23" spans="1:11" ht="14.5" thickBot="1">
      <c r="A23" s="40" t="s">
        <v>281</v>
      </c>
      <c r="B23" s="39">
        <v>13</v>
      </c>
      <c r="C23" s="39">
        <v>22</v>
      </c>
      <c r="D23" s="39">
        <v>40</v>
      </c>
      <c r="E23" s="39">
        <v>60</v>
      </c>
      <c r="F23" s="39">
        <v>82</v>
      </c>
      <c r="G23" s="39">
        <v>106</v>
      </c>
      <c r="H23" s="42">
        <v>2.36</v>
      </c>
      <c r="I23" s="42">
        <v>0.622</v>
      </c>
      <c r="J23" s="44" t="s">
        <v>291</v>
      </c>
      <c r="K23" s="45" t="s">
        <v>250</v>
      </c>
    </row>
    <row r="24" spans="1:11" ht="14.5" thickBot="1">
      <c r="A24" s="40" t="s">
        <v>282</v>
      </c>
      <c r="B24" s="39">
        <v>15</v>
      </c>
      <c r="C24" s="39">
        <v>27</v>
      </c>
      <c r="D24" s="39">
        <v>50</v>
      </c>
      <c r="E24" s="39">
        <v>74</v>
      </c>
      <c r="F24" s="39">
        <v>100</v>
      </c>
      <c r="G24" s="39">
        <v>131</v>
      </c>
      <c r="H24" s="42">
        <v>5.3</v>
      </c>
      <c r="I24" s="42">
        <v>0.82399999999999995</v>
      </c>
      <c r="J24" t="s">
        <v>292</v>
      </c>
      <c r="K24" s="45" t="s">
        <v>251</v>
      </c>
    </row>
    <row r="25" spans="1:11" ht="14.5" thickBot="1">
      <c r="A25" s="40">
        <v>1</v>
      </c>
      <c r="B25" s="39">
        <v>19</v>
      </c>
      <c r="C25" s="39">
        <v>34</v>
      </c>
      <c r="D25" s="39">
        <v>61</v>
      </c>
      <c r="E25" s="39">
        <v>90</v>
      </c>
      <c r="F25" s="39">
        <v>123</v>
      </c>
      <c r="G25" s="39">
        <v>160</v>
      </c>
      <c r="H25" s="42">
        <v>9.43</v>
      </c>
      <c r="I25" s="42">
        <v>1.0489999999999999</v>
      </c>
      <c r="J25" t="s">
        <v>293</v>
      </c>
      <c r="K25" s="45" t="s">
        <v>252</v>
      </c>
    </row>
    <row r="26" spans="1:11" ht="14.5" thickBot="1">
      <c r="A26" s="40" t="s">
        <v>283</v>
      </c>
      <c r="B26" s="39">
        <v>23</v>
      </c>
      <c r="C26" s="39">
        <v>42</v>
      </c>
      <c r="D26" s="39">
        <v>75</v>
      </c>
      <c r="E26" s="39">
        <v>111</v>
      </c>
      <c r="F26" s="39">
        <v>152</v>
      </c>
      <c r="G26" s="39">
        <v>198</v>
      </c>
      <c r="H26" s="43">
        <v>14.7</v>
      </c>
      <c r="I26" s="43">
        <v>1.38</v>
      </c>
      <c r="J26" t="s">
        <v>294</v>
      </c>
      <c r="K26" s="45" t="s">
        <v>253</v>
      </c>
    </row>
    <row r="27" spans="1:11" ht="14.5" thickBot="1">
      <c r="A27" s="40" t="s">
        <v>284</v>
      </c>
      <c r="B27" s="39">
        <v>27</v>
      </c>
      <c r="C27" s="39">
        <v>48</v>
      </c>
      <c r="D27" s="39">
        <v>85</v>
      </c>
      <c r="E27" s="39">
        <v>126</v>
      </c>
      <c r="F27" s="39">
        <v>173</v>
      </c>
      <c r="G27" s="39">
        <v>224</v>
      </c>
      <c r="H27" s="43">
        <v>21.2</v>
      </c>
      <c r="I27" s="43">
        <v>1.61</v>
      </c>
      <c r="J27" t="s">
        <v>295</v>
      </c>
      <c r="K27" s="45" t="s">
        <v>254</v>
      </c>
    </row>
    <row r="28" spans="1:11" ht="14.5" thickBot="1">
      <c r="A28" s="40">
        <v>2</v>
      </c>
      <c r="B28" s="39">
        <v>33</v>
      </c>
      <c r="C28" s="39">
        <v>59</v>
      </c>
      <c r="D28" s="39">
        <v>104</v>
      </c>
      <c r="E28" s="39">
        <v>154</v>
      </c>
      <c r="F28" s="39">
        <v>212</v>
      </c>
      <c r="G28" s="39">
        <v>275</v>
      </c>
      <c r="H28" s="43">
        <v>37.700000000000003</v>
      </c>
      <c r="I28" s="43">
        <v>2.0670000000000002</v>
      </c>
      <c r="J28" t="s">
        <v>296</v>
      </c>
      <c r="K28" s="45" t="s">
        <v>44</v>
      </c>
    </row>
    <row r="29" spans="1:11" ht="14.5" thickBot="1">
      <c r="A29" s="40" t="s">
        <v>285</v>
      </c>
      <c r="B29" s="39">
        <v>39</v>
      </c>
      <c r="C29" s="39">
        <v>70</v>
      </c>
      <c r="D29" s="39">
        <v>123</v>
      </c>
      <c r="E29" s="39">
        <v>184</v>
      </c>
      <c r="F29" s="39">
        <v>252</v>
      </c>
      <c r="G29" s="39">
        <v>327</v>
      </c>
      <c r="H29" s="43">
        <v>58.9</v>
      </c>
      <c r="I29" s="43">
        <v>2.4689999999999999</v>
      </c>
      <c r="J29" t="s">
        <v>297</v>
      </c>
      <c r="K29" s="45" t="s">
        <v>255</v>
      </c>
    </row>
    <row r="30" spans="1:11" ht="14.5" thickBot="1">
      <c r="A30" s="40">
        <v>3</v>
      </c>
      <c r="B30" s="39">
        <v>46</v>
      </c>
      <c r="C30" s="39">
        <v>84</v>
      </c>
      <c r="D30" s="39">
        <v>148</v>
      </c>
      <c r="E30" s="39">
        <v>221</v>
      </c>
      <c r="F30" s="39">
        <v>303</v>
      </c>
      <c r="G30" s="39">
        <v>393</v>
      </c>
      <c r="H30" s="43">
        <v>84.8</v>
      </c>
      <c r="I30" s="43">
        <v>3.0680000000000001</v>
      </c>
      <c r="J30" t="s">
        <v>298</v>
      </c>
      <c r="K30" s="45" t="s">
        <v>266</v>
      </c>
    </row>
    <row r="31" spans="1:11" ht="14.5" thickBot="1">
      <c r="A31" s="40" t="s">
        <v>286</v>
      </c>
      <c r="B31" s="39">
        <v>52</v>
      </c>
      <c r="C31" s="39">
        <v>95</v>
      </c>
      <c r="D31" s="39">
        <v>168</v>
      </c>
      <c r="E31" s="39">
        <v>250</v>
      </c>
      <c r="F31" s="39">
        <v>342</v>
      </c>
      <c r="G31" s="39">
        <v>444</v>
      </c>
      <c r="H31">
        <f>AVERAGE(H30,H32)</f>
        <v>117.80000000000001</v>
      </c>
      <c r="I31" s="43">
        <v>3.548</v>
      </c>
      <c r="J31" t="s">
        <v>299</v>
      </c>
      <c r="K31" s="45" t="s">
        <v>267</v>
      </c>
    </row>
    <row r="32" spans="1:11" ht="14.5" thickBot="1">
      <c r="A32" s="40">
        <v>4</v>
      </c>
      <c r="B32" s="39">
        <v>59</v>
      </c>
      <c r="C32" s="39">
        <v>106</v>
      </c>
      <c r="D32" s="39">
        <v>187</v>
      </c>
      <c r="E32" s="39">
        <v>278</v>
      </c>
      <c r="F32" s="39">
        <v>381</v>
      </c>
      <c r="G32" s="39">
        <v>496</v>
      </c>
      <c r="H32" s="43">
        <v>150.80000000000001</v>
      </c>
      <c r="I32" s="43">
        <v>4.0259999999999998</v>
      </c>
      <c r="J32" t="s">
        <v>300</v>
      </c>
    </row>
    <row r="33" spans="1:10" ht="14.5" thickBot="1">
      <c r="A33" s="40">
        <v>5</v>
      </c>
      <c r="B33" s="39">
        <v>71</v>
      </c>
      <c r="C33" s="39">
        <v>129</v>
      </c>
      <c r="D33" s="39">
        <v>227</v>
      </c>
      <c r="E33" s="39">
        <v>339</v>
      </c>
      <c r="F33" s="39">
        <v>464</v>
      </c>
      <c r="G33" s="39">
        <v>603</v>
      </c>
      <c r="H33" s="43">
        <v>235.6</v>
      </c>
      <c r="I33" s="43">
        <v>5.0469999999999997</v>
      </c>
      <c r="J33" t="s">
        <v>301</v>
      </c>
    </row>
    <row r="34" spans="1:10" ht="14.5" thickBot="1">
      <c r="A34" s="40">
        <v>6</v>
      </c>
      <c r="B34" s="39">
        <v>84</v>
      </c>
      <c r="C34" s="39">
        <v>151</v>
      </c>
      <c r="D34" s="39">
        <v>267</v>
      </c>
      <c r="E34" s="39">
        <v>398</v>
      </c>
      <c r="F34" s="39">
        <v>546</v>
      </c>
      <c r="G34" s="39">
        <v>709</v>
      </c>
      <c r="H34" s="43">
        <v>339.3</v>
      </c>
      <c r="I34" s="43">
        <v>6.0650000000000004</v>
      </c>
      <c r="J34" t="s">
        <v>302</v>
      </c>
    </row>
    <row r="35" spans="1:10" ht="14.5" thickBot="1">
      <c r="A35" s="40">
        <v>8</v>
      </c>
      <c r="B35" s="39">
        <v>107</v>
      </c>
      <c r="C35" s="39">
        <v>194</v>
      </c>
      <c r="D35" s="39">
        <v>341</v>
      </c>
      <c r="E35" s="39">
        <v>509</v>
      </c>
      <c r="F35" s="39">
        <v>697</v>
      </c>
      <c r="G35" s="39">
        <v>906</v>
      </c>
    </row>
    <row r="36" spans="1:10" ht="14.5" thickBot="1">
      <c r="A36" s="40">
        <v>10</v>
      </c>
      <c r="B36" s="39">
        <v>132</v>
      </c>
      <c r="C36" s="39">
        <v>238</v>
      </c>
      <c r="D36" s="39">
        <v>420</v>
      </c>
      <c r="E36" s="39">
        <v>626</v>
      </c>
      <c r="F36" s="39">
        <v>857</v>
      </c>
      <c r="G36" s="39">
        <v>1114</v>
      </c>
    </row>
    <row r="37" spans="1:10" ht="14.5" thickBot="1">
      <c r="A37" s="40">
        <v>12</v>
      </c>
      <c r="B37" s="39">
        <v>154</v>
      </c>
      <c r="C37" s="39">
        <v>279</v>
      </c>
      <c r="D37" s="39">
        <v>491</v>
      </c>
      <c r="E37" s="39">
        <v>732</v>
      </c>
      <c r="F37" s="39">
        <v>1003</v>
      </c>
      <c r="G37" s="39">
        <v>1305</v>
      </c>
    </row>
    <row r="38" spans="1:10" ht="14.5" thickBot="1">
      <c r="A38" s="40">
        <v>14</v>
      </c>
      <c r="B38" s="39">
        <v>181</v>
      </c>
      <c r="C38" s="39">
        <v>326</v>
      </c>
      <c r="D38" s="39">
        <v>575</v>
      </c>
      <c r="E38" s="39">
        <v>856</v>
      </c>
      <c r="F38" s="39">
        <v>1173</v>
      </c>
      <c r="G38" s="39">
        <v>1527</v>
      </c>
    </row>
    <row r="39" spans="1:10" ht="14.5" thickBot="1">
      <c r="A39" s="40">
        <v>16</v>
      </c>
      <c r="B39" s="39">
        <v>203</v>
      </c>
      <c r="C39" s="39">
        <v>366</v>
      </c>
      <c r="D39" s="39">
        <v>644</v>
      </c>
      <c r="E39" s="39">
        <v>960</v>
      </c>
      <c r="F39" s="39">
        <v>1314</v>
      </c>
      <c r="G39" s="39">
        <v>1711</v>
      </c>
    </row>
    <row r="40" spans="1:10" ht="14.5" thickBot="1">
      <c r="A40" s="40">
        <v>18</v>
      </c>
      <c r="B40" s="39">
        <v>214</v>
      </c>
      <c r="C40" s="39">
        <v>385</v>
      </c>
      <c r="D40" s="39">
        <v>678</v>
      </c>
      <c r="E40" s="39">
        <v>1011</v>
      </c>
      <c r="F40" s="39">
        <v>1385</v>
      </c>
      <c r="G40" s="39">
        <v>1802</v>
      </c>
    </row>
    <row r="41" spans="1:10" ht="14.5" thickBot="1">
      <c r="A41" s="38">
        <v>20</v>
      </c>
      <c r="B41" s="39">
        <v>236</v>
      </c>
      <c r="C41" s="39">
        <v>426</v>
      </c>
      <c r="D41" s="39">
        <v>748</v>
      </c>
      <c r="E41" s="39">
        <v>1115</v>
      </c>
      <c r="F41" s="39">
        <v>1529</v>
      </c>
      <c r="G41" s="39">
        <v>1990</v>
      </c>
    </row>
    <row r="45" spans="1:10">
      <c r="A45" t="s">
        <v>304</v>
      </c>
    </row>
  </sheetData>
  <mergeCells count="2">
    <mergeCell ref="D1:F1"/>
    <mergeCell ref="B21:G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2"/>
  <sheetViews>
    <sheetView topLeftCell="B1" zoomScale="85" zoomScaleNormal="85" workbookViewId="0">
      <selection activeCell="B20" sqref="B20:I21"/>
    </sheetView>
  </sheetViews>
  <sheetFormatPr defaultRowHeight="14"/>
  <cols>
    <col min="1" max="1" width="12.08203125" hidden="1" customWidth="1"/>
    <col min="2" max="2" width="13.58203125" bestFit="1" customWidth="1"/>
    <col min="3" max="3" width="13.9140625" bestFit="1" customWidth="1"/>
    <col min="4" max="4" width="17.75" customWidth="1"/>
    <col min="5" max="5" width="13.6640625" bestFit="1" customWidth="1"/>
    <col min="6" max="6" width="15" bestFit="1" customWidth="1"/>
    <col min="7" max="7" width="15" customWidth="1"/>
    <col min="8" max="8" width="13.58203125" bestFit="1" customWidth="1"/>
    <col min="9" max="9" width="12.75" customWidth="1"/>
    <col min="10" max="11" width="8.6640625" hidden="1" customWidth="1"/>
    <col min="12" max="12" width="8.6640625" style="5" hidden="1" customWidth="1"/>
    <col min="13" max="15" width="18.33203125" hidden="1" customWidth="1"/>
    <col min="16" max="16" width="19.6640625" hidden="1" customWidth="1"/>
    <col min="17" max="17" width="15.25" hidden="1" customWidth="1"/>
    <col min="18" max="22" width="19.6640625" hidden="1" customWidth="1"/>
    <col min="23" max="23" width="30.33203125" hidden="1" customWidth="1"/>
    <col min="24" max="24" width="18.33203125" hidden="1" customWidth="1"/>
    <col min="25" max="25" width="9.25" hidden="1" customWidth="1"/>
    <col min="26" max="26" width="8.6640625" hidden="1" customWidth="1"/>
    <col min="27" max="27" width="27.33203125" hidden="1" customWidth="1"/>
    <col min="28" max="28" width="8.6640625" hidden="1" customWidth="1"/>
  </cols>
  <sheetData>
    <row r="1" spans="1:27">
      <c r="A1" s="3" t="s">
        <v>339</v>
      </c>
      <c r="B1" s="29" t="s">
        <v>0</v>
      </c>
      <c r="C1" s="30" t="s">
        <v>29</v>
      </c>
      <c r="D1" s="30" t="s">
        <v>371</v>
      </c>
      <c r="E1" s="30" t="s">
        <v>369</v>
      </c>
      <c r="F1" s="30" t="s">
        <v>365</v>
      </c>
      <c r="G1" s="30" t="s">
        <v>738</v>
      </c>
      <c r="H1" s="30" t="s">
        <v>257</v>
      </c>
      <c r="I1" s="30" t="s">
        <v>686</v>
      </c>
      <c r="J1" s="31" t="s">
        <v>259</v>
      </c>
      <c r="K1" s="31" t="s">
        <v>705</v>
      </c>
      <c r="L1" s="111" t="s">
        <v>263</v>
      </c>
      <c r="M1" s="32" t="s">
        <v>248</v>
      </c>
      <c r="N1" s="28" t="s">
        <v>343</v>
      </c>
      <c r="O1" s="28" t="s">
        <v>338</v>
      </c>
      <c r="P1" s="28" t="s">
        <v>306</v>
      </c>
      <c r="Q1" s="28" t="s">
        <v>274</v>
      </c>
      <c r="R1" s="28" t="s">
        <v>307</v>
      </c>
      <c r="S1" s="28" t="s">
        <v>308</v>
      </c>
      <c r="T1" s="28" t="s">
        <v>359</v>
      </c>
      <c r="U1" s="28" t="s">
        <v>651</v>
      </c>
      <c r="V1" s="28" t="s">
        <v>652</v>
      </c>
      <c r="W1" s="28" t="s">
        <v>697</v>
      </c>
      <c r="X1" s="28" t="s">
        <v>31</v>
      </c>
      <c r="Y1" s="25" t="s">
        <v>264</v>
      </c>
      <c r="Z1" s="36" t="s">
        <v>310</v>
      </c>
      <c r="AA1" s="36" t="s">
        <v>698</v>
      </c>
    </row>
    <row r="2" spans="1:27">
      <c r="A2" s="1">
        <v>1</v>
      </c>
      <c r="B2" s="33" t="s">
        <v>4</v>
      </c>
      <c r="C2" s="34">
        <v>45</v>
      </c>
      <c r="D2" s="34">
        <v>2</v>
      </c>
      <c r="E2" s="34">
        <v>8</v>
      </c>
      <c r="F2" s="34">
        <v>8</v>
      </c>
      <c r="G2" s="27" t="s">
        <v>733</v>
      </c>
      <c r="H2" s="34" t="s">
        <v>205</v>
      </c>
      <c r="I2" s="34" t="s">
        <v>689</v>
      </c>
      <c r="J2" s="34">
        <f>IFERROR(IF(B2="Column",INDEX(RadCompList!$C$4:$G$13,MATCH(C2,RadCompList!$B$4:$B$13),MATCH(Radiators!D2,RadCompList!$C$3:$G$3)),IF(B2="Tube",INDEX(RadCompList!$C$16:$I$22,MATCH(C2,RadCompList!$B$16:$B$22),MATCH(Radiators!D2,RadCompList!$C$15:$I$15)),IF(B2="Cast Rad/Conv",INDEX(RadCompList!$C$28:$D$28,MATCH(C2,RadCompList!$B$28),MATCH(Radiators!D2,RadCompList!$C$27:$D$27)),IF(B2="Copper Cabinet",(INDEX(RadCompList!$E$39:$J$78,MATCH(Radiators!D2,RadCompList!$D$39:$D$78,0),MATCH(C2,RadCompList!$E$38:$J$38,0))),0))))*E2,0)*$A$2*IF(I2="Failed-Closed",0,1)</f>
        <v>40</v>
      </c>
      <c r="K2" s="34">
        <f>IFERROR(IF(B2="Column",INDEX(RadCompList!$C$4:$G$13,MATCH(C2,RadCompList!$B$4:$B$13),MATCH(Radiators!D2,RadCompList!$C$3:$G$3)),IF(B2="Tube",INDEX(RadCompList!$C$16:$I$22,MATCH(C2,RadCompList!$B$16:$B$22),MATCH(Radiators!D2,RadCompList!$C$15:$I$15)),IF(B2="Cast Rad/Conv",INDEX(RadCompList!$C$28:$D$28,MATCH(C2,RadCompList!$B$28),MATCH(Radiators!D2,RadCompList!$C$27:$D$27)),IF(B2="Copper Cabinet",(INDEX(RadCompList!$E$39:$J$78,MATCH(Radiators!D2,RadCompList!$D$39:$D$78,0),MATCH(C2,RadCompList!$E$38:$J$38,0))),0))))*E2,0)*$A$2</f>
        <v>40</v>
      </c>
      <c r="L2" s="112">
        <f>IFERROR(240*J2,0)*$A$2</f>
        <v>9600</v>
      </c>
      <c r="M2" s="35">
        <f>IFERROR(VLOOKUP(H2,VentList!$A$1:$D$198,2,FALSE),0)</f>
        <v>0.86</v>
      </c>
      <c r="N2" s="26">
        <f>IFERROR(VLOOKUP(B2,RadCompList!$P$3:$Q$6,2,FALSE)*J2,0)</f>
        <v>1</v>
      </c>
      <c r="O2" s="26" t="str">
        <f>INDEX(Calculations!$B$17:$B$28,MATCH(L2, Calculations!$H$17:$H$28,-1 ))</f>
        <v>1</v>
      </c>
      <c r="P2" s="37">
        <f>MainSheet!$G$8-0.0001306*Q2^2 * F2*(1+3.6/VLOOKUP(O2,Calculations!$B$4:$F$15,2,FALSE))/(3600*MainSheet!$C$9*VLOOKUP(O2,Calculations!$B$4:$F$15,2,FALSE)^5)</f>
        <v>0.26561792164228176</v>
      </c>
      <c r="Q2" s="37">
        <f>L2/(970+27)</f>
        <v>9.6288866599799405</v>
      </c>
      <c r="R2" s="37">
        <f>IFERROR(VLOOKUP(O2,Calculations!$B$4:$E$15,4)*F2*IF(I2="Failed-Closed",0,1)*(0.35/(INDEX(Calculations!$B$32:$G$46,MATCH(O2,Calculations!$B$32:$B$46,0),MATCH(G2,Calculations!$B$32:$G$32,0))+0.35)),0)</f>
        <v>48.851063829787229</v>
      </c>
      <c r="S2" s="37">
        <f>VLOOKUP(O2,Calculations!$B$4:$F$15,5)*F2</f>
        <v>4.3657407407407402E-2</v>
      </c>
      <c r="T2" s="37">
        <f>R2/(970)</f>
        <v>5.0361921474007455E-2</v>
      </c>
      <c r="U2" s="37">
        <f>J2*7/$A$2</f>
        <v>280</v>
      </c>
      <c r="V2" s="37">
        <f>VLOOKUP(O2,Calculations!$B$4:$G$15,6)*F2*IF(I2="Failed-Closed",0,1)</f>
        <v>13.432</v>
      </c>
      <c r="W2" s="113">
        <f>IFERROR(0.6*PI()*(VLOOKUP(H2,VentList!$A$3:$H$198,8)/2*0.0254)^2*(14.7+P2)*6895*SQRT(2*1.33/8.314/672/(1.33-1)*((14.7/(14.7+P2))^(2/1.33)-(14.7/(14.7+P2))^((2.33/1.33))))*7937,0)*IF(I2="Operational",0,IF(I2="Failed-Closed",0,1))</f>
        <v>0</v>
      </c>
      <c r="X2" s="26">
        <f>SUM(L2:L500)+SUM(R:R)</f>
        <v>192977.02127659574</v>
      </c>
      <c r="Y2" s="27">
        <f>SUM(J2:J500)+SUM(R:R)/240</f>
        <v>804.07092198581563</v>
      </c>
      <c r="Z2">
        <f>MIN(P:P)</f>
        <v>0.26561792164228176</v>
      </c>
      <c r="AA2" s="6">
        <f>SUM(W:W)</f>
        <v>0</v>
      </c>
    </row>
    <row r="3" spans="1:27">
      <c r="B3" s="33" t="s">
        <v>4</v>
      </c>
      <c r="C3" s="34">
        <v>45</v>
      </c>
      <c r="D3" s="34">
        <v>2</v>
      </c>
      <c r="E3" s="34">
        <v>8</v>
      </c>
      <c r="F3" s="34">
        <v>8</v>
      </c>
      <c r="G3" s="27" t="s">
        <v>733</v>
      </c>
      <c r="H3" s="34" t="s">
        <v>205</v>
      </c>
      <c r="I3" s="34" t="s">
        <v>689</v>
      </c>
      <c r="J3" s="34">
        <f>IFERROR(IF(B3="Column",INDEX(RadCompList!$C$4:$G$13,MATCH(C3,RadCompList!$B$4:$B$13),MATCH(Radiators!D3,RadCompList!$C$3:$G$3)),IF(B3="Tube",INDEX(RadCompList!$C$16:$I$22,MATCH(C3,RadCompList!$B$16:$B$22),MATCH(Radiators!D3,RadCompList!$C$15:$I$15)),IF(B3="Cast Rad/Conv",INDEX(RadCompList!$C$28:$D$28,MATCH(C3,RadCompList!$B$28),MATCH(Radiators!D3,RadCompList!$C$27:$D$27)),IF(B3="Copper Cabinet",(INDEX(RadCompList!$E$39:$J$78,MATCH(Radiators!D3,RadCompList!$D$39:$D$78,0),MATCH(C3,RadCompList!$E$38:$J$38,0))),0))))*E3,0)*$A$2*IF(I3="Failed-Closed",0,1)</f>
        <v>40</v>
      </c>
      <c r="K3" s="34">
        <f>IFERROR(IF(B3="Column",INDEX(RadCompList!$C$4:$G$13,MATCH(C3,RadCompList!$B$4:$B$13),MATCH(Radiators!D3,RadCompList!$C$3:$G$3)),IF(B3="Tube",INDEX(RadCompList!$C$16:$I$22,MATCH(C3,RadCompList!$B$16:$B$22),MATCH(Radiators!D3,RadCompList!$C$15:$I$15)),IF(B3="Cast Rad/Conv",INDEX(RadCompList!$C$28:$D$28,MATCH(C3,RadCompList!$B$28),MATCH(Radiators!D3,RadCompList!$C$27:$D$27)),IF(B3="Copper Cabinet",(INDEX(RadCompList!$E$39:$J$78,MATCH(Radiators!D3,RadCompList!$D$39:$D$78,0),MATCH(C3,RadCompList!$E$38:$J$38,0))),0))))*E3,0)*$A$2</f>
        <v>40</v>
      </c>
      <c r="L3" s="112">
        <f t="shared" ref="L3:L5" si="0">IFERROR(240*J3,0)*$A$2</f>
        <v>9600</v>
      </c>
      <c r="M3" s="35">
        <f>IFERROR(VLOOKUP(H3,VentList!$A$1:$D$198,2,FALSE),0)</f>
        <v>0.86</v>
      </c>
      <c r="N3" s="26">
        <f>IFERROR(VLOOKUP(B3,RadCompList!$P$3:$Q$6,2,FALSE)*J3,0)</f>
        <v>1</v>
      </c>
      <c r="O3" s="26" t="str">
        <f>INDEX(Calculations!$B$17:$B$28,MATCH(L3, Calculations!$H$17:$H$28,-1 ))</f>
        <v>1</v>
      </c>
      <c r="P3" s="37">
        <f>MainSheet!$G$8-0.0001306*Q3^2 * F3*(1+3.6/VLOOKUP(O3,Calculations!$B$4:$F$15,2,FALSE))/(3600*MainSheet!$C$9*VLOOKUP(O3,Calculations!$B$4:$F$15,2,FALSE)^5)</f>
        <v>0.26561792164228176</v>
      </c>
      <c r="Q3" s="37">
        <f>L3/(970+27)</f>
        <v>9.6288866599799405</v>
      </c>
      <c r="R3" s="37">
        <f>IFERROR(VLOOKUP(O3,Calculations!$B$4:$E$15,4)*F3*IF(I3="Failed-Closed",0,1)*(0.35/(INDEX(Calculations!$B$32:$G$46,MATCH(O3,Calculations!$B$32:$B$46,0),MATCH(G3,Calculations!$B$32:$G$32,0))+0.35)),0)</f>
        <v>48.851063829787229</v>
      </c>
      <c r="S3" s="37">
        <f>VLOOKUP(O3,Calculations!$B$4:$F$15,5)*F3</f>
        <v>4.3657407407407402E-2</v>
      </c>
      <c r="T3" s="37">
        <f t="shared" ref="T3:T66" si="1">R3/(970)</f>
        <v>5.0361921474007455E-2</v>
      </c>
      <c r="U3" s="37">
        <f t="shared" ref="U3:U66" si="2">J3*7/$A$2</f>
        <v>280</v>
      </c>
      <c r="V3" s="37">
        <f>VLOOKUP(O3,Calculations!$B$4:$G$15,6)*F3*IF(I3="Failed-Closed",0,1)</f>
        <v>13.432</v>
      </c>
      <c r="W3" s="113">
        <f>IFERROR(0.6*PI()*(VLOOKUP(H3,VentList!$A$3:$H$198,8)/2*0.0254)^2*(14.7+P3)*6895*SQRT(2*1.33/8.314/672/(1.33-1)*((14.7/(14.7+P3))^(2/1.33)-(14.7/(14.7+P3))^((2.33/1.33))))*7937,0)*IF(I3="Operational",0,IF(I3="Failed-Closed",0,1))</f>
        <v>0</v>
      </c>
    </row>
    <row r="4" spans="1:27">
      <c r="B4" s="33" t="s">
        <v>4</v>
      </c>
      <c r="C4" s="34">
        <v>45</v>
      </c>
      <c r="D4" s="34">
        <v>2</v>
      </c>
      <c r="E4" s="34">
        <v>8</v>
      </c>
      <c r="F4" s="34">
        <v>8</v>
      </c>
      <c r="G4" s="27" t="s">
        <v>733</v>
      </c>
      <c r="H4" s="34" t="s">
        <v>205</v>
      </c>
      <c r="I4" s="34" t="s">
        <v>689</v>
      </c>
      <c r="J4" s="34">
        <f>IFERROR(IF(B4="Column",INDEX(RadCompList!$C$4:$G$13,MATCH(C4,RadCompList!$B$4:$B$13),MATCH(Radiators!D4,RadCompList!$C$3:$G$3)),IF(B4="Tube",INDEX(RadCompList!$C$16:$I$22,MATCH(C4,RadCompList!$B$16:$B$22),MATCH(Radiators!D4,RadCompList!$C$15:$I$15)),IF(B4="Cast Rad/Conv",INDEX(RadCompList!$C$28:$D$28,MATCH(C4,RadCompList!$B$28),MATCH(Radiators!D4,RadCompList!$C$27:$D$27)),IF(B4="Copper Cabinet",(INDEX(RadCompList!$E$39:$J$78,MATCH(Radiators!D4,RadCompList!$D$39:$D$78,0),MATCH(C4,RadCompList!$E$38:$J$38,0))),0))))*E4,0)*$A$2*IF(I4="Failed-Closed",0,1)</f>
        <v>40</v>
      </c>
      <c r="K4" s="34">
        <f>IFERROR(IF(B4="Column",INDEX(RadCompList!$C$4:$G$13,MATCH(C4,RadCompList!$B$4:$B$13),MATCH(Radiators!D4,RadCompList!$C$3:$G$3)),IF(B4="Tube",INDEX(RadCompList!$C$16:$I$22,MATCH(C4,RadCompList!$B$16:$B$22),MATCH(Radiators!D4,RadCompList!$C$15:$I$15)),IF(B4="Cast Rad/Conv",INDEX(RadCompList!$C$28:$D$28,MATCH(C4,RadCompList!$B$28),MATCH(Radiators!D4,RadCompList!$C$27:$D$27)),IF(B4="Copper Cabinet",(INDEX(RadCompList!$E$39:$J$78,MATCH(Radiators!D4,RadCompList!$D$39:$D$78,0),MATCH(C4,RadCompList!$E$38:$J$38,0))),0))))*E4,0)*$A$2</f>
        <v>40</v>
      </c>
      <c r="L4" s="112">
        <f t="shared" si="0"/>
        <v>9600</v>
      </c>
      <c r="M4" s="35">
        <f>IFERROR(VLOOKUP(H4,VentList!$A$1:$D$198,2,FALSE),0)</f>
        <v>0.86</v>
      </c>
      <c r="N4" s="26">
        <f>IFERROR(VLOOKUP(B4,RadCompList!$P$3:$Q$6,2,FALSE)*J4,0)</f>
        <v>1</v>
      </c>
      <c r="O4" s="26" t="str">
        <f>INDEX(Calculations!$B$17:$B$28,MATCH(L4, Calculations!$H$17:$H$28,-1 ))</f>
        <v>1</v>
      </c>
      <c r="P4" s="37">
        <f>MainSheet!$G$8-0.0001306*Q4^2 * F4*(1+3.6/VLOOKUP(O4,Calculations!$B$4:$F$15,2,FALSE))/(3600*MainSheet!$C$9*VLOOKUP(O4,Calculations!$B$4:$F$15,2,FALSE)^5)</f>
        <v>0.26561792164228176</v>
      </c>
      <c r="Q4" s="37">
        <f t="shared" ref="Q4:Q66" si="3">L4/(970+27)</f>
        <v>9.6288866599799405</v>
      </c>
      <c r="R4" s="37">
        <f>IFERROR(VLOOKUP(O4,Calculations!$B$4:$E$15,4)*F4*IF(I4="Failed-Closed",0,1)*(0.35/(INDEX(Calculations!$B$32:$G$46,MATCH(O4,Calculations!$B$32:$B$46,0),MATCH(G4,Calculations!$B$32:$G$32,0))+0.35)),0)</f>
        <v>48.851063829787229</v>
      </c>
      <c r="S4" s="37">
        <f>VLOOKUP(O4,Calculations!$B$4:$F$15,5)*F4</f>
        <v>4.3657407407407402E-2</v>
      </c>
      <c r="T4" s="37">
        <f t="shared" si="1"/>
        <v>5.0361921474007455E-2</v>
      </c>
      <c r="U4" s="37">
        <f t="shared" si="2"/>
        <v>280</v>
      </c>
      <c r="V4" s="37">
        <f>VLOOKUP(O4,Calculations!$B$4:$G$15,6)*F4*IF(I4="Failed-Closed",0,1)</f>
        <v>13.432</v>
      </c>
      <c r="W4" s="113">
        <f>IFERROR(0.6*PI()*(VLOOKUP(H4,VentList!$A$3:$H$198,8)/2*0.0254)^2*(14.7+P4)*6895*SQRT(2*1.33/8.314/672/(1.33-1)*((14.7/(14.7+P4))^(2/1.33)-(14.7/(14.7+P4))^((2.33/1.33))))*7937,0)*IF(I4="Operational",0,IF(I4="Failed-Closed",0,1))</f>
        <v>0</v>
      </c>
    </row>
    <row r="5" spans="1:27">
      <c r="B5" s="33" t="s">
        <v>4</v>
      </c>
      <c r="C5" s="34">
        <v>45</v>
      </c>
      <c r="D5" s="34">
        <v>2</v>
      </c>
      <c r="E5" s="34">
        <v>8</v>
      </c>
      <c r="F5" s="34">
        <v>8</v>
      </c>
      <c r="G5" s="27" t="s">
        <v>733</v>
      </c>
      <c r="H5" s="34" t="s">
        <v>205</v>
      </c>
      <c r="I5" s="34" t="s">
        <v>689</v>
      </c>
      <c r="J5" s="34">
        <f>IFERROR(IF(B5="Column",INDEX(RadCompList!$C$4:$G$13,MATCH(C5,RadCompList!$B$4:$B$13),MATCH(Radiators!D5,RadCompList!$C$3:$G$3)),IF(B5="Tube",INDEX(RadCompList!$C$16:$I$22,MATCH(C5,RadCompList!$B$16:$B$22),MATCH(Radiators!D5,RadCompList!$C$15:$I$15)),IF(B5="Cast Rad/Conv",INDEX(RadCompList!$C$28:$D$28,MATCH(C5,RadCompList!$B$28),MATCH(Radiators!D5,RadCompList!$C$27:$D$27)),IF(B5="Copper Cabinet",(INDEX(RadCompList!$E$39:$J$78,MATCH(Radiators!D5,RadCompList!$D$39:$D$78,0),MATCH(C5,RadCompList!$E$38:$J$38,0))),0))))*E5,0)*$A$2*IF(I5="Failed-Closed",0,1)</f>
        <v>40</v>
      </c>
      <c r="K5" s="34">
        <f>IFERROR(IF(B5="Column",INDEX(RadCompList!$C$4:$G$13,MATCH(C5,RadCompList!$B$4:$B$13),MATCH(Radiators!D5,RadCompList!$C$3:$G$3)),IF(B5="Tube",INDEX(RadCompList!$C$16:$I$22,MATCH(C5,RadCompList!$B$16:$B$22),MATCH(Radiators!D5,RadCompList!$C$15:$I$15)),IF(B5="Cast Rad/Conv",INDEX(RadCompList!$C$28:$D$28,MATCH(C5,RadCompList!$B$28),MATCH(Radiators!D5,RadCompList!$C$27:$D$27)),IF(B5="Copper Cabinet",(INDEX(RadCompList!$E$39:$J$78,MATCH(Radiators!D5,RadCompList!$D$39:$D$78,0),MATCH(C5,RadCompList!$E$38:$J$38,0))),0))))*E5,0)*$A$2</f>
        <v>40</v>
      </c>
      <c r="L5" s="112">
        <f t="shared" si="0"/>
        <v>9600</v>
      </c>
      <c r="M5" s="35">
        <f>IFERROR(VLOOKUP(H5,VentList!$A$1:$D$198,2,FALSE),0)</f>
        <v>0.86</v>
      </c>
      <c r="N5" s="26">
        <f>IFERROR(VLOOKUP(B5,RadCompList!$P$3:$Q$6,2,FALSE)*J5,0)</f>
        <v>1</v>
      </c>
      <c r="O5" s="26" t="str">
        <f>INDEX(Calculations!$B$17:$B$28,MATCH(L5, Calculations!$H$17:$H$28,-1 ))</f>
        <v>1</v>
      </c>
      <c r="P5" s="37">
        <f>MainSheet!$G$8-0.0001306*Q5^2 * F5*(1+3.6/VLOOKUP(O5,Calculations!$B$4:$F$15,2,FALSE))/(3600*MainSheet!$C$9*VLOOKUP(O5,Calculations!$B$4:$F$15,2,FALSE)^5)</f>
        <v>0.26561792164228176</v>
      </c>
      <c r="Q5" s="37">
        <f t="shared" si="3"/>
        <v>9.6288866599799405</v>
      </c>
      <c r="R5" s="37">
        <f>IFERROR(VLOOKUP(O5,Calculations!$B$4:$E$15,4)*F5*IF(I5="Failed-Closed",0,1)*(0.35/(INDEX(Calculations!$B$32:$G$46,MATCH(O5,Calculations!$B$32:$B$46,0),MATCH(G5,Calculations!$B$32:$G$32,0))+0.35)),0)</f>
        <v>48.851063829787229</v>
      </c>
      <c r="S5" s="37">
        <f>VLOOKUP(O5,Calculations!$B$4:$F$15,5)*F5</f>
        <v>4.3657407407407402E-2</v>
      </c>
      <c r="T5" s="37">
        <f t="shared" si="1"/>
        <v>5.0361921474007455E-2</v>
      </c>
      <c r="U5" s="37">
        <f t="shared" si="2"/>
        <v>280</v>
      </c>
      <c r="V5" s="37">
        <f>VLOOKUP(O5,Calculations!$B$4:$G$15,6)*F5*IF(I5="Failed-Closed",0,1)</f>
        <v>13.432</v>
      </c>
      <c r="W5" s="113">
        <f>IFERROR(0.6*PI()*(VLOOKUP(H5,VentList!$A$3:$H$198,8)/2*0.0254)^2*(14.7+P5)*6895*SQRT(2*1.33/8.314/672/(1.33-1)*((14.7/(14.7+P5))^(2/1.33)-(14.7/(14.7+P5))^((2.33/1.33))))*7937,0)*IF(I5="Operational",0,IF(I5="Failed-Closed",0,1))</f>
        <v>0</v>
      </c>
    </row>
    <row r="6" spans="1:27">
      <c r="B6" s="33" t="s">
        <v>4</v>
      </c>
      <c r="C6" s="34">
        <v>45</v>
      </c>
      <c r="D6" s="34">
        <v>2</v>
      </c>
      <c r="E6" s="34">
        <v>8</v>
      </c>
      <c r="F6" s="34">
        <v>8</v>
      </c>
      <c r="G6" s="27" t="s">
        <v>733</v>
      </c>
      <c r="H6" s="34" t="s">
        <v>205</v>
      </c>
      <c r="I6" s="34" t="s">
        <v>689</v>
      </c>
      <c r="J6" s="34">
        <f>IFERROR(IF(B6="Column",INDEX(RadCompList!$C$4:$G$13,MATCH(C6,RadCompList!$B$4:$B$13),MATCH(Radiators!D6,RadCompList!$C$3:$G$3)),IF(B6="Tube",INDEX(RadCompList!$C$16:$I$22,MATCH(C6,RadCompList!$B$16:$B$22),MATCH(Radiators!D6,RadCompList!$C$15:$I$15)),IF(B6="Cast Rad/Conv",INDEX(RadCompList!$C$28:$D$28,MATCH(C6,RadCompList!$B$28),MATCH(Radiators!D6,RadCompList!$C$27:$D$27)),IF(B6="Copper Cabinet",(INDEX(RadCompList!$E$39:$J$78,MATCH(Radiators!D6,RadCompList!$D$39:$D$78,0),MATCH(C6,RadCompList!$E$38:$J$38,0))),0))))*E6,0)*$A$2*IF(I6="Failed-Closed",0,1)</f>
        <v>40</v>
      </c>
      <c r="K6" s="34">
        <f>IFERROR(IF(B6="Column",INDEX(RadCompList!$C$4:$G$13,MATCH(C6,RadCompList!$B$4:$B$13),MATCH(Radiators!D6,RadCompList!$C$3:$G$3)),IF(B6="Tube",INDEX(RadCompList!$C$16:$I$22,MATCH(C6,RadCompList!$B$16:$B$22),MATCH(Radiators!D6,RadCompList!$C$15:$I$15)),IF(B6="Cast Rad/Conv",INDEX(RadCompList!$C$28:$D$28,MATCH(C6,RadCompList!$B$28),MATCH(Radiators!D6,RadCompList!$C$27:$D$27)),IF(B6="Copper Cabinet",(INDEX(RadCompList!$E$39:$J$78,MATCH(Radiators!D6,RadCompList!$D$39:$D$78,0),MATCH(C6,RadCompList!$E$38:$J$38,0))),0))))*E6,0)*$A$2</f>
        <v>40</v>
      </c>
      <c r="L6" s="112">
        <f t="shared" ref="L6:L66" si="4">IFERROR(240*J6,0)*$A$2</f>
        <v>9600</v>
      </c>
      <c r="M6" s="35">
        <f>IFERROR(VLOOKUP(H6,VentList!$A$1:$D$198,2,FALSE),0)</f>
        <v>0.86</v>
      </c>
      <c r="N6" s="26">
        <f>IFERROR(VLOOKUP(B6,RadCompList!$P$3:$Q$6,2,FALSE)*J6,0)</f>
        <v>1</v>
      </c>
      <c r="O6" s="26" t="str">
        <f>INDEX(Calculations!$B$17:$B$28,MATCH(L6, Calculations!$H$17:$H$28,-1 ))</f>
        <v>1</v>
      </c>
      <c r="P6" s="37">
        <f>MainSheet!$G$8-0.0001306*Q6^2 * F6*(1+3.6/VLOOKUP(O6,Calculations!$B$4:$F$15,2,FALSE))/(3600*MainSheet!$C$9*VLOOKUP(O6,Calculations!$B$4:$F$15,2,FALSE)^5)</f>
        <v>0.26561792164228176</v>
      </c>
      <c r="Q6" s="37">
        <f t="shared" si="3"/>
        <v>9.6288866599799405</v>
      </c>
      <c r="R6" s="37">
        <f>IFERROR(VLOOKUP(O6,Calculations!$B$4:$E$15,4)*F6*IF(I6="Failed-Closed",0,1)*(0.35/(INDEX(Calculations!$B$32:$G$46,MATCH(O6,Calculations!$B$32:$B$46,0),MATCH(G6,Calculations!$B$32:$G$32,0))+0.35)),0)</f>
        <v>48.851063829787229</v>
      </c>
      <c r="S6" s="37">
        <f>VLOOKUP(O6,Calculations!$B$4:$F$15,5)*F6</f>
        <v>4.3657407407407402E-2</v>
      </c>
      <c r="T6" s="37">
        <f t="shared" si="1"/>
        <v>5.0361921474007455E-2</v>
      </c>
      <c r="U6" s="37">
        <f t="shared" si="2"/>
        <v>280</v>
      </c>
      <c r="V6" s="37">
        <f>VLOOKUP(O6,Calculations!$B$4:$G$15,6)*F6*IF(I6="Failed-Closed",0,1)</f>
        <v>13.432</v>
      </c>
      <c r="W6" s="113">
        <f>IFERROR(0.6*PI()*(VLOOKUP(H6,VentList!$A$3:$H$198,8)/2*0.0254)^2*(14.7+P6)*6895*SQRT(2*1.33/8.314/672/(1.33-1)*((14.7/(14.7+P6))^(2/1.33)-(14.7/(14.7+P6))^((2.33/1.33))))*7937,0)*IF(I6="Operational",0,IF(I6="Failed-Closed",0,1))</f>
        <v>0</v>
      </c>
    </row>
    <row r="7" spans="1:27">
      <c r="B7" s="33" t="s">
        <v>4</v>
      </c>
      <c r="C7" s="34">
        <v>45</v>
      </c>
      <c r="D7" s="34">
        <v>2</v>
      </c>
      <c r="E7" s="34">
        <v>8</v>
      </c>
      <c r="F7" s="34">
        <v>8</v>
      </c>
      <c r="G7" s="27" t="s">
        <v>733</v>
      </c>
      <c r="H7" s="34" t="s">
        <v>205</v>
      </c>
      <c r="I7" s="34" t="s">
        <v>689</v>
      </c>
      <c r="J7" s="34">
        <f>IFERROR(IF(B7="Column",INDEX(RadCompList!$C$4:$G$13,MATCH(C7,RadCompList!$B$4:$B$13),MATCH(Radiators!D7,RadCompList!$C$3:$G$3)),IF(B7="Tube",INDEX(RadCompList!$C$16:$I$22,MATCH(C7,RadCompList!$B$16:$B$22),MATCH(Radiators!D7,RadCompList!$C$15:$I$15)),IF(B7="Cast Rad/Conv",INDEX(RadCompList!$C$28:$D$28,MATCH(C7,RadCompList!$B$28),MATCH(Radiators!D7,RadCompList!$C$27:$D$27)),IF(B7="Copper Cabinet",(INDEX(RadCompList!$E$39:$J$78,MATCH(Radiators!D7,RadCompList!$D$39:$D$78,0),MATCH(C7,RadCompList!$E$38:$J$38,0))),0))))*E7,0)*$A$2*IF(I7="Failed-Closed",0,1)</f>
        <v>40</v>
      </c>
      <c r="K7" s="34">
        <f>IFERROR(IF(B7="Column",INDEX(RadCompList!$C$4:$G$13,MATCH(C7,RadCompList!$B$4:$B$13),MATCH(Radiators!D7,RadCompList!$C$3:$G$3)),IF(B7="Tube",INDEX(RadCompList!$C$16:$I$22,MATCH(C7,RadCompList!$B$16:$B$22),MATCH(Radiators!D7,RadCompList!$C$15:$I$15)),IF(B7="Cast Rad/Conv",INDEX(RadCompList!$C$28:$D$28,MATCH(C7,RadCompList!$B$28),MATCH(Radiators!D7,RadCompList!$C$27:$D$27)),IF(B7="Copper Cabinet",(INDEX(RadCompList!$E$39:$J$78,MATCH(Radiators!D7,RadCompList!$D$39:$D$78,0),MATCH(C7,RadCompList!$E$38:$J$38,0))),0))))*E7,0)*$A$2</f>
        <v>40</v>
      </c>
      <c r="L7" s="112">
        <f t="shared" si="4"/>
        <v>9600</v>
      </c>
      <c r="M7" s="35">
        <f>IFERROR(VLOOKUP(H7,VentList!$A$1:$D$198,2,FALSE),0)</f>
        <v>0.86</v>
      </c>
      <c r="N7" s="26">
        <f>IFERROR(VLOOKUP(B7,RadCompList!$P$3:$Q$6,2,FALSE)*J7,0)</f>
        <v>1</v>
      </c>
      <c r="O7" s="26" t="str">
        <f>INDEX(Calculations!$B$17:$B$28,MATCH(L7, Calculations!$H$17:$H$28,-1 ))</f>
        <v>1</v>
      </c>
      <c r="P7" s="37">
        <f>MainSheet!$G$8-0.0001306*Q7^2 * F7*(1+3.6/VLOOKUP(O7,Calculations!$B$4:$F$15,2,FALSE))/(3600*MainSheet!$C$9*VLOOKUP(O7,Calculations!$B$4:$F$15,2,FALSE)^5)</f>
        <v>0.26561792164228176</v>
      </c>
      <c r="Q7" s="37">
        <f t="shared" si="3"/>
        <v>9.6288866599799405</v>
      </c>
      <c r="R7" s="37">
        <f>IFERROR(VLOOKUP(O7,Calculations!$B$4:$E$15,4)*F7*IF(I7="Failed-Closed",0,1)*(0.35/(INDEX(Calculations!$B$32:$G$46,MATCH(O7,Calculations!$B$32:$B$46,0),MATCH(G7,Calculations!$B$32:$G$32,0))+0.35)),0)</f>
        <v>48.851063829787229</v>
      </c>
      <c r="S7" s="37">
        <f>VLOOKUP(O7,Calculations!$B$4:$F$15,5)*F7</f>
        <v>4.3657407407407402E-2</v>
      </c>
      <c r="T7" s="37">
        <f t="shared" si="1"/>
        <v>5.0361921474007455E-2</v>
      </c>
      <c r="U7" s="37">
        <f t="shared" si="2"/>
        <v>280</v>
      </c>
      <c r="V7" s="37">
        <f>VLOOKUP(O7,Calculations!$B$4:$G$15,6)*F7*IF(I7="Failed-Closed",0,1)</f>
        <v>13.432</v>
      </c>
      <c r="W7" s="113">
        <f>IFERROR(0.6*PI()*(VLOOKUP(H7,VentList!$A$3:$H$198,8)/2*0.0254)^2*(14.7+P7)*6895*SQRT(2*1.33/8.314/672/(1.33-1)*((14.7/(14.7+P7))^(2/1.33)-(14.7/(14.7+P7))^((2.33/1.33))))*7937,0)*IF(I7="Operational",0,IF(I7="Failed-Closed",0,1))</f>
        <v>0</v>
      </c>
    </row>
    <row r="8" spans="1:27">
      <c r="B8" s="33" t="s">
        <v>4</v>
      </c>
      <c r="C8" s="34">
        <v>45</v>
      </c>
      <c r="D8" s="34">
        <v>2</v>
      </c>
      <c r="E8" s="34">
        <v>8</v>
      </c>
      <c r="F8" s="34">
        <v>8</v>
      </c>
      <c r="G8" s="27" t="s">
        <v>733</v>
      </c>
      <c r="H8" s="34" t="s">
        <v>205</v>
      </c>
      <c r="I8" s="34" t="s">
        <v>689</v>
      </c>
      <c r="J8" s="34">
        <f>IFERROR(IF(B8="Column",INDEX(RadCompList!$C$4:$G$13,MATCH(C8,RadCompList!$B$4:$B$13),MATCH(Radiators!D8,RadCompList!$C$3:$G$3)),IF(B8="Tube",INDEX(RadCompList!$C$16:$I$22,MATCH(C8,RadCompList!$B$16:$B$22),MATCH(Radiators!D8,RadCompList!$C$15:$I$15)),IF(B8="Cast Rad/Conv",INDEX(RadCompList!$C$28:$D$28,MATCH(C8,RadCompList!$B$28),MATCH(Radiators!D8,RadCompList!$C$27:$D$27)),IF(B8="Copper Cabinet",(INDEX(RadCompList!$E$39:$J$78,MATCH(Radiators!D8,RadCompList!$D$39:$D$78,0),MATCH(C8,RadCompList!$E$38:$J$38,0))),0))))*E8,0)*$A$2*IF(I8="Failed-Closed",0,1)</f>
        <v>40</v>
      </c>
      <c r="K8" s="34">
        <f>IFERROR(IF(B8="Column",INDEX(RadCompList!$C$4:$G$13,MATCH(C8,RadCompList!$B$4:$B$13),MATCH(Radiators!D8,RadCompList!$C$3:$G$3)),IF(B8="Tube",INDEX(RadCompList!$C$16:$I$22,MATCH(C8,RadCompList!$B$16:$B$22),MATCH(Radiators!D8,RadCompList!$C$15:$I$15)),IF(B8="Cast Rad/Conv",INDEX(RadCompList!$C$28:$D$28,MATCH(C8,RadCompList!$B$28),MATCH(Radiators!D8,RadCompList!$C$27:$D$27)),IF(B8="Copper Cabinet",(INDEX(RadCompList!$E$39:$J$78,MATCH(Radiators!D8,RadCompList!$D$39:$D$78,0),MATCH(C8,RadCompList!$E$38:$J$38,0))),0))))*E8,0)*$A$2</f>
        <v>40</v>
      </c>
      <c r="L8" s="112">
        <f t="shared" si="4"/>
        <v>9600</v>
      </c>
      <c r="M8" s="35">
        <f>IFERROR(VLOOKUP(H8,VentList!$A$1:$D$198,2,FALSE),0)</f>
        <v>0.86</v>
      </c>
      <c r="N8" s="26">
        <f>IFERROR(VLOOKUP(B8,RadCompList!$P$3:$Q$6,2,FALSE)*J8,0)</f>
        <v>1</v>
      </c>
      <c r="O8" s="26" t="str">
        <f>INDEX(Calculations!$B$17:$B$28,MATCH(L8, Calculations!$H$17:$H$28,-1 ))</f>
        <v>1</v>
      </c>
      <c r="P8" s="37">
        <f>MainSheet!$G$8-0.0001306*Q8^2 * F8*(1+3.6/VLOOKUP(O8,Calculations!$B$4:$F$15,2,FALSE))/(3600*MainSheet!$C$9*VLOOKUP(O8,Calculations!$B$4:$F$15,2,FALSE)^5)</f>
        <v>0.26561792164228176</v>
      </c>
      <c r="Q8" s="37">
        <f t="shared" si="3"/>
        <v>9.6288866599799405</v>
      </c>
      <c r="R8" s="37">
        <f>IFERROR(VLOOKUP(O8,Calculations!$B$4:$E$15,4)*F8*IF(I8="Failed-Closed",0,1)*(0.35/(INDEX(Calculations!$B$32:$G$46,MATCH(O8,Calculations!$B$32:$B$46,0),MATCH(G8,Calculations!$B$32:$G$32,0))+0.35)),0)</f>
        <v>48.851063829787229</v>
      </c>
      <c r="S8" s="37">
        <f>VLOOKUP(O8,Calculations!$B$4:$F$15,5)*F8</f>
        <v>4.3657407407407402E-2</v>
      </c>
      <c r="T8" s="37">
        <f t="shared" si="1"/>
        <v>5.0361921474007455E-2</v>
      </c>
      <c r="U8" s="37">
        <f t="shared" si="2"/>
        <v>280</v>
      </c>
      <c r="V8" s="37">
        <f>VLOOKUP(O8,Calculations!$B$4:$G$15,6)*F8*IF(I8="Failed-Closed",0,1)</f>
        <v>13.432</v>
      </c>
      <c r="W8" s="113">
        <f>IFERROR(0.6*PI()*(VLOOKUP(H8,VentList!$A$3:$H$198,8)/2*0.0254)^2*(14.7+P8)*6895*SQRT(2*1.33/8.314/672/(1.33-1)*((14.7/(14.7+P8))^(2/1.33)-(14.7/(14.7+P8))^((2.33/1.33))))*7937,0)*IF(I8="Operational",0,IF(I8="Failed-Closed",0,1))</f>
        <v>0</v>
      </c>
    </row>
    <row r="9" spans="1:27">
      <c r="B9" s="33" t="s">
        <v>4</v>
      </c>
      <c r="C9" s="34">
        <v>45</v>
      </c>
      <c r="D9" s="34">
        <v>2</v>
      </c>
      <c r="E9" s="34">
        <v>8</v>
      </c>
      <c r="F9" s="34">
        <v>8</v>
      </c>
      <c r="G9" s="27" t="s">
        <v>733</v>
      </c>
      <c r="H9" s="34" t="s">
        <v>205</v>
      </c>
      <c r="I9" s="34" t="s">
        <v>689</v>
      </c>
      <c r="J9" s="34">
        <f>IFERROR(IF(B9="Column",INDEX(RadCompList!$C$4:$G$13,MATCH(C9,RadCompList!$B$4:$B$13),MATCH(Radiators!D9,RadCompList!$C$3:$G$3)),IF(B9="Tube",INDEX(RadCompList!$C$16:$I$22,MATCH(C9,RadCompList!$B$16:$B$22),MATCH(Radiators!D9,RadCompList!$C$15:$I$15)),IF(B9="Cast Rad/Conv",INDEX(RadCompList!$C$28:$D$28,MATCH(C9,RadCompList!$B$28),MATCH(Radiators!D9,RadCompList!$C$27:$D$27)),IF(B9="Copper Cabinet",(INDEX(RadCompList!$E$39:$J$78,MATCH(Radiators!D9,RadCompList!$D$39:$D$78,0),MATCH(C9,RadCompList!$E$38:$J$38,0))),0))))*E9,0)*$A$2*IF(I9="Failed-Closed",0,1)</f>
        <v>40</v>
      </c>
      <c r="K9" s="34">
        <f>IFERROR(IF(B9="Column",INDEX(RadCompList!$C$4:$G$13,MATCH(C9,RadCompList!$B$4:$B$13),MATCH(Radiators!D9,RadCompList!$C$3:$G$3)),IF(B9="Tube",INDEX(RadCompList!$C$16:$I$22,MATCH(C9,RadCompList!$B$16:$B$22),MATCH(Radiators!D9,RadCompList!$C$15:$I$15)),IF(B9="Cast Rad/Conv",INDEX(RadCompList!$C$28:$D$28,MATCH(C9,RadCompList!$B$28),MATCH(Radiators!D9,RadCompList!$C$27:$D$27)),IF(B9="Copper Cabinet",(INDEX(RadCompList!$E$39:$J$78,MATCH(Radiators!D9,RadCompList!$D$39:$D$78,0),MATCH(C9,RadCompList!$E$38:$J$38,0))),0))))*E9,0)*$A$2</f>
        <v>40</v>
      </c>
      <c r="L9" s="112">
        <f t="shared" si="4"/>
        <v>9600</v>
      </c>
      <c r="M9" s="35">
        <f>IFERROR(VLOOKUP(H9,VentList!$A$1:$D$198,2,FALSE),0)</f>
        <v>0.86</v>
      </c>
      <c r="N9" s="26">
        <f>IFERROR(VLOOKUP(B9,RadCompList!$P$3:$Q$6,2,FALSE)*J9,0)</f>
        <v>1</v>
      </c>
      <c r="O9" s="26" t="str">
        <f>INDEX(Calculations!$B$17:$B$28,MATCH(L9, Calculations!$H$17:$H$28,-1 ))</f>
        <v>1</v>
      </c>
      <c r="P9" s="37">
        <f>MainSheet!$G$8-0.0001306*Q9^2 * F9*(1+3.6/VLOOKUP(O9,Calculations!$B$4:$F$15,2,FALSE))/(3600*MainSheet!$C$9*VLOOKUP(O9,Calculations!$B$4:$F$15,2,FALSE)^5)</f>
        <v>0.26561792164228176</v>
      </c>
      <c r="Q9" s="37">
        <f t="shared" si="3"/>
        <v>9.6288866599799405</v>
      </c>
      <c r="R9" s="37">
        <f>IFERROR(VLOOKUP(O9,Calculations!$B$4:$E$15,4)*F9*IF(I9="Failed-Closed",0,1)*(0.35/(INDEX(Calculations!$B$32:$G$46,MATCH(O9,Calculations!$B$32:$B$46,0),MATCH(G9,Calculations!$B$32:$G$32,0))+0.35)),0)</f>
        <v>48.851063829787229</v>
      </c>
      <c r="S9" s="37">
        <f>VLOOKUP(O9,Calculations!$B$4:$F$15,5)*F9</f>
        <v>4.3657407407407402E-2</v>
      </c>
      <c r="T9" s="37">
        <f t="shared" si="1"/>
        <v>5.0361921474007455E-2</v>
      </c>
      <c r="U9" s="37">
        <f t="shared" si="2"/>
        <v>280</v>
      </c>
      <c r="V9" s="37">
        <f>VLOOKUP(O9,Calculations!$B$4:$G$15,6)*F9*IF(I9="Failed-Closed",0,1)</f>
        <v>13.432</v>
      </c>
      <c r="W9" s="113">
        <f>IFERROR(0.6*PI()*(VLOOKUP(H9,VentList!$A$3:$H$198,8)/2*0.0254)^2*(14.7+P9)*6895*SQRT(2*1.33/8.314/672/(1.33-1)*((14.7/(14.7+P9))^(2/1.33)-(14.7/(14.7+P9))^((2.33/1.33))))*7937,0)*IF(I9="Operational",0,IF(I9="Failed-Closed",0,1))</f>
        <v>0</v>
      </c>
    </row>
    <row r="10" spans="1:27">
      <c r="B10" s="33" t="s">
        <v>4</v>
      </c>
      <c r="C10" s="34">
        <v>45</v>
      </c>
      <c r="D10" s="34">
        <v>2</v>
      </c>
      <c r="E10" s="34">
        <v>8</v>
      </c>
      <c r="F10" s="34">
        <v>8</v>
      </c>
      <c r="G10" s="27" t="s">
        <v>733</v>
      </c>
      <c r="H10" s="34" t="s">
        <v>205</v>
      </c>
      <c r="I10" s="34" t="s">
        <v>689</v>
      </c>
      <c r="J10" s="34">
        <f>IFERROR(IF(B10="Column",INDEX(RadCompList!$C$4:$G$13,MATCH(C10,RadCompList!$B$4:$B$13),MATCH(Radiators!D10,RadCompList!$C$3:$G$3)),IF(B10="Tube",INDEX(RadCompList!$C$16:$I$22,MATCH(C10,RadCompList!$B$16:$B$22),MATCH(Radiators!D10,RadCompList!$C$15:$I$15)),IF(B10="Cast Rad/Conv",INDEX(RadCompList!$C$28:$D$28,MATCH(C10,RadCompList!$B$28),MATCH(Radiators!D10,RadCompList!$C$27:$D$27)),IF(B10="Copper Cabinet",(INDEX(RadCompList!$E$39:$J$78,MATCH(Radiators!D10,RadCompList!$D$39:$D$78,0),MATCH(C10,RadCompList!$E$38:$J$38,0))),0))))*E10,0)*$A$2*IF(I10="Failed-Closed",0,1)</f>
        <v>40</v>
      </c>
      <c r="K10" s="34">
        <f>IFERROR(IF(B10="Column",INDEX(RadCompList!$C$4:$G$13,MATCH(C10,RadCompList!$B$4:$B$13),MATCH(Radiators!D10,RadCompList!$C$3:$G$3)),IF(B10="Tube",INDEX(RadCompList!$C$16:$I$22,MATCH(C10,RadCompList!$B$16:$B$22),MATCH(Radiators!D10,RadCompList!$C$15:$I$15)),IF(B10="Cast Rad/Conv",INDEX(RadCompList!$C$28:$D$28,MATCH(C10,RadCompList!$B$28),MATCH(Radiators!D10,RadCompList!$C$27:$D$27)),IF(B10="Copper Cabinet",(INDEX(RadCompList!$E$39:$J$78,MATCH(Radiators!D10,RadCompList!$D$39:$D$78,0),MATCH(C10,RadCompList!$E$38:$J$38,0))),0))))*E10,0)*$A$2</f>
        <v>40</v>
      </c>
      <c r="L10" s="112">
        <f t="shared" si="4"/>
        <v>9600</v>
      </c>
      <c r="M10" s="35">
        <f>IFERROR(VLOOKUP(H10,VentList!$A$1:$D$198,2,FALSE),0)</f>
        <v>0.86</v>
      </c>
      <c r="N10" s="26">
        <f>IFERROR(VLOOKUP(B10,RadCompList!$P$3:$Q$6,2,FALSE)*J10,0)</f>
        <v>1</v>
      </c>
      <c r="O10" s="26" t="str">
        <f>INDEX(Calculations!$B$17:$B$28,MATCH(L10, Calculations!$H$17:$H$28,-1 ))</f>
        <v>1</v>
      </c>
      <c r="P10" s="37">
        <f>MainSheet!$G$8-0.0001306*Q10^2 * F10*(1+3.6/VLOOKUP(O10,Calculations!$B$4:$F$15,2,FALSE))/(3600*MainSheet!$C$9*VLOOKUP(O10,Calculations!$B$4:$F$15,2,FALSE)^5)</f>
        <v>0.26561792164228176</v>
      </c>
      <c r="Q10" s="37">
        <f t="shared" si="3"/>
        <v>9.6288866599799405</v>
      </c>
      <c r="R10" s="37">
        <f>IFERROR(VLOOKUP(O10,Calculations!$B$4:$E$15,4)*F10*IF(I10="Failed-Closed",0,1)*(0.35/(INDEX(Calculations!$B$32:$G$46,MATCH(O10,Calculations!$B$32:$B$46,0),MATCH(G10,Calculations!$B$32:$G$32,0))+0.35)),0)</f>
        <v>48.851063829787229</v>
      </c>
      <c r="S10" s="37">
        <f>VLOOKUP(O10,Calculations!$B$4:$F$15,5)*F10</f>
        <v>4.3657407407407402E-2</v>
      </c>
      <c r="T10" s="37">
        <f t="shared" si="1"/>
        <v>5.0361921474007455E-2</v>
      </c>
      <c r="U10" s="37">
        <f t="shared" si="2"/>
        <v>280</v>
      </c>
      <c r="V10" s="37">
        <f>VLOOKUP(O10,Calculations!$B$4:$G$15,6)*F10*IF(I10="Failed-Closed",0,1)</f>
        <v>13.432</v>
      </c>
      <c r="W10" s="113">
        <f>IFERROR(0.6*PI()*(VLOOKUP(H10,VentList!$A$3:$H$198,8)/2*0.0254)^2*(14.7+P10)*6895*SQRT(2*1.33/8.314/672/(1.33-1)*((14.7/(14.7+P10))^(2/1.33)-(14.7/(14.7+P10))^((2.33/1.33))))*7937,0)*IF(I10="Operational",0,IF(I10="Failed-Closed",0,1))</f>
        <v>0</v>
      </c>
    </row>
    <row r="11" spans="1:27">
      <c r="B11" s="33" t="s">
        <v>4</v>
      </c>
      <c r="C11" s="34">
        <v>45</v>
      </c>
      <c r="D11" s="34">
        <v>2</v>
      </c>
      <c r="E11" s="34">
        <v>8</v>
      </c>
      <c r="F11" s="34">
        <v>8</v>
      </c>
      <c r="G11" s="27" t="s">
        <v>733</v>
      </c>
      <c r="H11" s="34" t="s">
        <v>205</v>
      </c>
      <c r="I11" s="34" t="s">
        <v>689</v>
      </c>
      <c r="J11" s="34">
        <f>IFERROR(IF(B11="Column",INDEX(RadCompList!$C$4:$G$13,MATCH(C11,RadCompList!$B$4:$B$13),MATCH(Radiators!D11,RadCompList!$C$3:$G$3)),IF(B11="Tube",INDEX(RadCompList!$C$16:$I$22,MATCH(C11,RadCompList!$B$16:$B$22),MATCH(Radiators!D11,RadCompList!$C$15:$I$15)),IF(B11="Cast Rad/Conv",INDEX(RadCompList!$C$28:$D$28,MATCH(C11,RadCompList!$B$28),MATCH(Radiators!D11,RadCompList!$C$27:$D$27)),IF(B11="Copper Cabinet",(INDEX(RadCompList!$E$39:$J$78,MATCH(Radiators!D11,RadCompList!$D$39:$D$78,0),MATCH(C11,RadCompList!$E$38:$J$38,0))),0))))*E11,0)*$A$2*IF(I11="Failed-Closed",0,1)</f>
        <v>40</v>
      </c>
      <c r="K11" s="34">
        <f>IFERROR(IF(B11="Column",INDEX(RadCompList!$C$4:$G$13,MATCH(C11,RadCompList!$B$4:$B$13),MATCH(Radiators!D11,RadCompList!$C$3:$G$3)),IF(B11="Tube",INDEX(RadCompList!$C$16:$I$22,MATCH(C11,RadCompList!$B$16:$B$22),MATCH(Radiators!D11,RadCompList!$C$15:$I$15)),IF(B11="Cast Rad/Conv",INDEX(RadCompList!$C$28:$D$28,MATCH(C11,RadCompList!$B$28),MATCH(Radiators!D11,RadCompList!$C$27:$D$27)),IF(B11="Copper Cabinet",(INDEX(RadCompList!$E$39:$J$78,MATCH(Radiators!D11,RadCompList!$D$39:$D$78,0),MATCH(C11,RadCompList!$E$38:$J$38,0))),0))))*E11,0)*$A$2</f>
        <v>40</v>
      </c>
      <c r="L11" s="112">
        <f t="shared" si="4"/>
        <v>9600</v>
      </c>
      <c r="M11" s="35">
        <f>IFERROR(VLOOKUP(H11,VentList!$A$1:$D$198,2,FALSE),0)</f>
        <v>0.86</v>
      </c>
      <c r="N11" s="26">
        <f>IFERROR(VLOOKUP(B11,RadCompList!$P$3:$Q$6,2,FALSE)*J11,0)</f>
        <v>1</v>
      </c>
      <c r="O11" s="26" t="str">
        <f>INDEX(Calculations!$B$17:$B$28,MATCH(L11, Calculations!$H$17:$H$28,-1 ))</f>
        <v>1</v>
      </c>
      <c r="P11" s="37">
        <f>MainSheet!$G$8-0.0001306*Q11^2 * F11*(1+3.6/VLOOKUP(O11,Calculations!$B$4:$F$15,2,FALSE))/(3600*MainSheet!$C$9*VLOOKUP(O11,Calculations!$B$4:$F$15,2,FALSE)^5)</f>
        <v>0.26561792164228176</v>
      </c>
      <c r="Q11" s="37">
        <f t="shared" si="3"/>
        <v>9.6288866599799405</v>
      </c>
      <c r="R11" s="37">
        <f>IFERROR(VLOOKUP(O11,Calculations!$B$4:$E$15,4)*F11*IF(I11="Failed-Closed",0,1)*(0.35/(INDEX(Calculations!$B$32:$G$46,MATCH(O11,Calculations!$B$32:$B$46,0),MATCH(G11,Calculations!$B$32:$G$32,0))+0.35)),0)</f>
        <v>48.851063829787229</v>
      </c>
      <c r="S11" s="37">
        <f>VLOOKUP(O11,Calculations!$B$4:$F$15,5)*F11</f>
        <v>4.3657407407407402E-2</v>
      </c>
      <c r="T11" s="37">
        <f t="shared" si="1"/>
        <v>5.0361921474007455E-2</v>
      </c>
      <c r="U11" s="37">
        <f t="shared" si="2"/>
        <v>280</v>
      </c>
      <c r="V11" s="37">
        <f>VLOOKUP(O11,Calculations!$B$4:$G$15,6)*F11*IF(I11="Failed-Closed",0,1)</f>
        <v>13.432</v>
      </c>
      <c r="W11" s="113">
        <f>IFERROR(0.6*PI()*(VLOOKUP(H11,VentList!$A$3:$H$198,8)/2*0.0254)^2*(14.7+P11)*6895*SQRT(2*1.33/8.314/672/(1.33-1)*((14.7/(14.7+P11))^(2/1.33)-(14.7/(14.7+P11))^((2.33/1.33))))*7937,0)*IF(I11="Operational",0,IF(I11="Failed-Closed",0,1))</f>
        <v>0</v>
      </c>
    </row>
    <row r="12" spans="1:27">
      <c r="B12" s="33" t="s">
        <v>4</v>
      </c>
      <c r="C12" s="34">
        <v>45</v>
      </c>
      <c r="D12" s="34">
        <v>2</v>
      </c>
      <c r="E12" s="34">
        <v>8</v>
      </c>
      <c r="F12" s="34">
        <v>8</v>
      </c>
      <c r="G12" s="27" t="s">
        <v>733</v>
      </c>
      <c r="H12" s="34" t="s">
        <v>205</v>
      </c>
      <c r="I12" s="34" t="s">
        <v>689</v>
      </c>
      <c r="J12" s="34">
        <f>IFERROR(IF(B12="Column",INDEX(RadCompList!$C$4:$G$13,MATCH(C12,RadCompList!$B$4:$B$13),MATCH(Radiators!D12,RadCompList!$C$3:$G$3)),IF(B12="Tube",INDEX(RadCompList!$C$16:$I$22,MATCH(C12,RadCompList!$B$16:$B$22),MATCH(Radiators!D12,RadCompList!$C$15:$I$15)),IF(B12="Cast Rad/Conv",INDEX(RadCompList!$C$28:$D$28,MATCH(C12,RadCompList!$B$28),MATCH(Radiators!D12,RadCompList!$C$27:$D$27)),IF(B12="Copper Cabinet",(INDEX(RadCompList!$E$39:$J$78,MATCH(Radiators!D12,RadCompList!$D$39:$D$78,0),MATCH(C12,RadCompList!$E$38:$J$38,0))),0))))*E12,0)*$A$2*IF(I12="Failed-Closed",0,1)</f>
        <v>40</v>
      </c>
      <c r="K12" s="34">
        <f>IFERROR(IF(B12="Column",INDEX(RadCompList!$C$4:$G$13,MATCH(C12,RadCompList!$B$4:$B$13),MATCH(Radiators!D12,RadCompList!$C$3:$G$3)),IF(B12="Tube",INDEX(RadCompList!$C$16:$I$22,MATCH(C12,RadCompList!$B$16:$B$22),MATCH(Radiators!D12,RadCompList!$C$15:$I$15)),IF(B12="Cast Rad/Conv",INDEX(RadCompList!$C$28:$D$28,MATCH(C12,RadCompList!$B$28),MATCH(Radiators!D12,RadCompList!$C$27:$D$27)),IF(B12="Copper Cabinet",(INDEX(RadCompList!$E$39:$J$78,MATCH(Radiators!D12,RadCompList!$D$39:$D$78,0),MATCH(C12,RadCompList!$E$38:$J$38,0))),0))))*E12,0)*$A$2</f>
        <v>40</v>
      </c>
      <c r="L12" s="112">
        <f t="shared" si="4"/>
        <v>9600</v>
      </c>
      <c r="M12" s="35">
        <f>IFERROR(VLOOKUP(H12,VentList!$A$1:$D$198,2,FALSE),0)</f>
        <v>0.86</v>
      </c>
      <c r="N12" s="26">
        <f>IFERROR(VLOOKUP(B12,RadCompList!$P$3:$Q$6,2,FALSE)*J12,0)</f>
        <v>1</v>
      </c>
      <c r="O12" s="26" t="str">
        <f>INDEX(Calculations!$B$17:$B$28,MATCH(L12, Calculations!$H$17:$H$28,-1 ))</f>
        <v>1</v>
      </c>
      <c r="P12" s="37">
        <f>MainSheet!$G$8-0.0001306*Q12^2 * F12*(1+3.6/VLOOKUP(O12,Calculations!$B$4:$F$15,2,FALSE))/(3600*MainSheet!$C$9*VLOOKUP(O12,Calculations!$B$4:$F$15,2,FALSE)^5)</f>
        <v>0.26561792164228176</v>
      </c>
      <c r="Q12" s="37">
        <f t="shared" si="3"/>
        <v>9.6288866599799405</v>
      </c>
      <c r="R12" s="37">
        <f>IFERROR(VLOOKUP(O12,Calculations!$B$4:$E$15,4)*F12*IF(I12="Failed-Closed",0,1)*(0.35/(INDEX(Calculations!$B$32:$G$46,MATCH(O12,Calculations!$B$32:$B$46,0),MATCH(G12,Calculations!$B$32:$G$32,0))+0.35)),0)</f>
        <v>48.851063829787229</v>
      </c>
      <c r="S12" s="37">
        <f>VLOOKUP(O12,Calculations!$B$4:$F$15,5)*F12</f>
        <v>4.3657407407407402E-2</v>
      </c>
      <c r="T12" s="37">
        <f t="shared" si="1"/>
        <v>5.0361921474007455E-2</v>
      </c>
      <c r="U12" s="37">
        <f t="shared" si="2"/>
        <v>280</v>
      </c>
      <c r="V12" s="37">
        <f>VLOOKUP(O12,Calculations!$B$4:$G$15,6)*F12*IF(I12="Failed-Closed",0,1)</f>
        <v>13.432</v>
      </c>
      <c r="W12" s="113">
        <f>IFERROR(0.6*PI()*(VLOOKUP(H12,VentList!$A$3:$H$198,8)/2*0.0254)^2*(14.7+P12)*6895*SQRT(2*1.33/8.314/672/(1.33-1)*((14.7/(14.7+P12))^(2/1.33)-(14.7/(14.7+P12))^((2.33/1.33))))*7937,0)*IF(I12="Operational",0,IF(I12="Failed-Closed",0,1))</f>
        <v>0</v>
      </c>
    </row>
    <row r="13" spans="1:27">
      <c r="B13" s="33" t="s">
        <v>4</v>
      </c>
      <c r="C13" s="34">
        <v>45</v>
      </c>
      <c r="D13" s="34">
        <v>2</v>
      </c>
      <c r="E13" s="34">
        <v>8</v>
      </c>
      <c r="F13" s="34">
        <v>8</v>
      </c>
      <c r="G13" s="27" t="s">
        <v>733</v>
      </c>
      <c r="H13" s="34" t="s">
        <v>205</v>
      </c>
      <c r="I13" s="34" t="s">
        <v>689</v>
      </c>
      <c r="J13" s="34">
        <f>IFERROR(IF(B13="Column",INDEX(RadCompList!$C$4:$G$13,MATCH(C13,RadCompList!$B$4:$B$13),MATCH(Radiators!D13,RadCompList!$C$3:$G$3)),IF(B13="Tube",INDEX(RadCompList!$C$16:$I$22,MATCH(C13,RadCompList!$B$16:$B$22),MATCH(Radiators!D13,RadCompList!$C$15:$I$15)),IF(B13="Cast Rad/Conv",INDEX(RadCompList!$C$28:$D$28,MATCH(C13,RadCompList!$B$28),MATCH(Radiators!D13,RadCompList!$C$27:$D$27)),IF(B13="Copper Cabinet",(INDEX(RadCompList!$E$39:$J$78,MATCH(Radiators!D13,RadCompList!$D$39:$D$78,0),MATCH(C13,RadCompList!$E$38:$J$38,0))),0))))*E13,0)*$A$2*IF(I13="Failed-Closed",0,1)</f>
        <v>40</v>
      </c>
      <c r="K13" s="34">
        <f>IFERROR(IF(B13="Column",INDEX(RadCompList!$C$4:$G$13,MATCH(C13,RadCompList!$B$4:$B$13),MATCH(Radiators!D13,RadCompList!$C$3:$G$3)),IF(B13="Tube",INDEX(RadCompList!$C$16:$I$22,MATCH(C13,RadCompList!$B$16:$B$22),MATCH(Radiators!D13,RadCompList!$C$15:$I$15)),IF(B13="Cast Rad/Conv",INDEX(RadCompList!$C$28:$D$28,MATCH(C13,RadCompList!$B$28),MATCH(Radiators!D13,RadCompList!$C$27:$D$27)),IF(B13="Copper Cabinet",(INDEX(RadCompList!$E$39:$J$78,MATCH(Radiators!D13,RadCompList!$D$39:$D$78,0),MATCH(C13,RadCompList!$E$38:$J$38,0))),0))))*E13,0)*$A$2</f>
        <v>40</v>
      </c>
      <c r="L13" s="112">
        <f t="shared" si="4"/>
        <v>9600</v>
      </c>
      <c r="M13" s="35">
        <f>IFERROR(VLOOKUP(H13,VentList!$A$1:$D$198,2,FALSE),0)</f>
        <v>0.86</v>
      </c>
      <c r="N13" s="26">
        <f>IFERROR(VLOOKUP(B13,RadCompList!$P$3:$Q$6,2,FALSE)*J13,0)</f>
        <v>1</v>
      </c>
      <c r="O13" s="26" t="str">
        <f>INDEX(Calculations!$B$17:$B$28,MATCH(L13, Calculations!$H$17:$H$28,-1 ))</f>
        <v>1</v>
      </c>
      <c r="P13" s="37">
        <f>MainSheet!$G$8-0.0001306*Q13^2 * F13*(1+3.6/VLOOKUP(O13,Calculations!$B$4:$F$15,2,FALSE))/(3600*MainSheet!$C$9*VLOOKUP(O13,Calculations!$B$4:$F$15,2,FALSE)^5)</f>
        <v>0.26561792164228176</v>
      </c>
      <c r="Q13" s="37">
        <f t="shared" si="3"/>
        <v>9.6288866599799405</v>
      </c>
      <c r="R13" s="37">
        <f>IFERROR(VLOOKUP(O13,Calculations!$B$4:$E$15,4)*F13*IF(I13="Failed-Closed",0,1)*(0.35/(INDEX(Calculations!$B$32:$G$46,MATCH(O13,Calculations!$B$32:$B$46,0),MATCH(G13,Calculations!$B$32:$G$32,0))+0.35)),0)</f>
        <v>48.851063829787229</v>
      </c>
      <c r="S13" s="37">
        <f>VLOOKUP(O13,Calculations!$B$4:$F$15,5)*F13</f>
        <v>4.3657407407407402E-2</v>
      </c>
      <c r="T13" s="37">
        <f t="shared" si="1"/>
        <v>5.0361921474007455E-2</v>
      </c>
      <c r="U13" s="37">
        <f t="shared" si="2"/>
        <v>280</v>
      </c>
      <c r="V13" s="37">
        <f>VLOOKUP(O13,Calculations!$B$4:$G$15,6)*F13*IF(I13="Failed-Closed",0,1)</f>
        <v>13.432</v>
      </c>
      <c r="W13" s="113">
        <f>IFERROR(0.6*PI()*(VLOOKUP(H13,VentList!$A$3:$H$198,8)/2*0.0254)^2*(14.7+P13)*6895*SQRT(2*1.33/8.314/672/(1.33-1)*((14.7/(14.7+P13))^(2/1.33)-(14.7/(14.7+P13))^((2.33/1.33))))*7937,0)*IF(I13="Operational",0,IF(I13="Failed-Closed",0,1))</f>
        <v>0</v>
      </c>
    </row>
    <row r="14" spans="1:27">
      <c r="B14" s="33" t="s">
        <v>4</v>
      </c>
      <c r="C14" s="34">
        <v>45</v>
      </c>
      <c r="D14" s="34">
        <v>2</v>
      </c>
      <c r="E14" s="34">
        <v>8</v>
      </c>
      <c r="F14" s="34">
        <v>8</v>
      </c>
      <c r="G14" s="27" t="s">
        <v>733</v>
      </c>
      <c r="H14" s="34" t="s">
        <v>205</v>
      </c>
      <c r="I14" s="34" t="s">
        <v>689</v>
      </c>
      <c r="J14" s="34">
        <f>IFERROR(IF(B14="Column",INDEX(RadCompList!$C$4:$G$13,MATCH(C14,RadCompList!$B$4:$B$13),MATCH(Radiators!D14,RadCompList!$C$3:$G$3)),IF(B14="Tube",INDEX(RadCompList!$C$16:$I$22,MATCH(C14,RadCompList!$B$16:$B$22),MATCH(Radiators!D14,RadCompList!$C$15:$I$15)),IF(B14="Cast Rad/Conv",INDEX(RadCompList!$C$28:$D$28,MATCH(C14,RadCompList!$B$28),MATCH(Radiators!D14,RadCompList!$C$27:$D$27)),IF(B14="Copper Cabinet",(INDEX(RadCompList!$E$39:$J$78,MATCH(Radiators!D14,RadCompList!$D$39:$D$78,0),MATCH(C14,RadCompList!$E$38:$J$38,0))),0))))*E14,0)*$A$2*IF(I14="Failed-Closed",0,1)</f>
        <v>40</v>
      </c>
      <c r="K14" s="34">
        <f>IFERROR(IF(B14="Column",INDEX(RadCompList!$C$4:$G$13,MATCH(C14,RadCompList!$B$4:$B$13),MATCH(Radiators!D14,RadCompList!$C$3:$G$3)),IF(B14="Tube",INDEX(RadCompList!$C$16:$I$22,MATCH(C14,RadCompList!$B$16:$B$22),MATCH(Radiators!D14,RadCompList!$C$15:$I$15)),IF(B14="Cast Rad/Conv",INDEX(RadCompList!$C$28:$D$28,MATCH(C14,RadCompList!$B$28),MATCH(Radiators!D14,RadCompList!$C$27:$D$27)),IF(B14="Copper Cabinet",(INDEX(RadCompList!$E$39:$J$78,MATCH(Radiators!D14,RadCompList!$D$39:$D$78,0),MATCH(C14,RadCompList!$E$38:$J$38,0))),0))))*E14,0)*$A$2</f>
        <v>40</v>
      </c>
      <c r="L14" s="112">
        <f t="shared" si="4"/>
        <v>9600</v>
      </c>
      <c r="M14" s="35">
        <f>IFERROR(VLOOKUP(H14,VentList!$A$1:$D$198,2,FALSE),0)</f>
        <v>0.86</v>
      </c>
      <c r="N14" s="26">
        <f>IFERROR(VLOOKUP(B14,RadCompList!$P$3:$Q$6,2,FALSE)*J14,0)</f>
        <v>1</v>
      </c>
      <c r="O14" s="26" t="str">
        <f>INDEX(Calculations!$B$17:$B$28,MATCH(L14, Calculations!$H$17:$H$28,-1 ))</f>
        <v>1</v>
      </c>
      <c r="P14" s="37">
        <f>MainSheet!$G$8-0.0001306*Q14^2 * F14*(1+3.6/VLOOKUP(O14,Calculations!$B$4:$F$15,2,FALSE))/(3600*MainSheet!$C$9*VLOOKUP(O14,Calculations!$B$4:$F$15,2,FALSE)^5)</f>
        <v>0.26561792164228176</v>
      </c>
      <c r="Q14" s="37">
        <f t="shared" si="3"/>
        <v>9.6288866599799405</v>
      </c>
      <c r="R14" s="37">
        <f>IFERROR(VLOOKUP(O14,Calculations!$B$4:$E$15,4)*F14*IF(I14="Failed-Closed",0,1)*(0.35/(INDEX(Calculations!$B$32:$G$46,MATCH(O14,Calculations!$B$32:$B$46,0),MATCH(G14,Calculations!$B$32:$G$32,0))+0.35)),0)</f>
        <v>48.851063829787229</v>
      </c>
      <c r="S14" s="37">
        <f>VLOOKUP(O14,Calculations!$B$4:$F$15,5)*F14</f>
        <v>4.3657407407407402E-2</v>
      </c>
      <c r="T14" s="37">
        <f t="shared" si="1"/>
        <v>5.0361921474007455E-2</v>
      </c>
      <c r="U14" s="37">
        <f t="shared" si="2"/>
        <v>280</v>
      </c>
      <c r="V14" s="37">
        <f>VLOOKUP(O14,Calculations!$B$4:$G$15,6)*F14*IF(I14="Failed-Closed",0,1)</f>
        <v>13.432</v>
      </c>
      <c r="W14" s="113">
        <f>IFERROR(0.6*PI()*(VLOOKUP(H14,VentList!$A$3:$H$198,8)/2*0.0254)^2*(14.7+P14)*6895*SQRT(2*1.33/8.314/672/(1.33-1)*((14.7/(14.7+P14))^(2/1.33)-(14.7/(14.7+P14))^((2.33/1.33))))*7937,0)*IF(I14="Operational",0,IF(I14="Failed-Closed",0,1))</f>
        <v>0</v>
      </c>
    </row>
    <row r="15" spans="1:27">
      <c r="B15" s="33" t="s">
        <v>4</v>
      </c>
      <c r="C15" s="34">
        <v>45</v>
      </c>
      <c r="D15" s="34">
        <v>2</v>
      </c>
      <c r="E15" s="34">
        <v>8</v>
      </c>
      <c r="F15" s="34">
        <v>8</v>
      </c>
      <c r="G15" s="27" t="s">
        <v>733</v>
      </c>
      <c r="H15" s="34" t="s">
        <v>205</v>
      </c>
      <c r="I15" s="34" t="s">
        <v>689</v>
      </c>
      <c r="J15" s="34">
        <f>IFERROR(IF(B15="Column",INDEX(RadCompList!$C$4:$G$13,MATCH(C15,RadCompList!$B$4:$B$13),MATCH(Radiators!D15,RadCompList!$C$3:$G$3)),IF(B15="Tube",INDEX(RadCompList!$C$16:$I$22,MATCH(C15,RadCompList!$B$16:$B$22),MATCH(Radiators!D15,RadCompList!$C$15:$I$15)),IF(B15="Cast Rad/Conv",INDEX(RadCompList!$C$28:$D$28,MATCH(C15,RadCompList!$B$28),MATCH(Radiators!D15,RadCompList!$C$27:$D$27)),IF(B15="Copper Cabinet",(INDEX(RadCompList!$E$39:$J$78,MATCH(Radiators!D15,RadCompList!$D$39:$D$78,0),MATCH(C15,RadCompList!$E$38:$J$38,0))),0))))*E15,0)*$A$2*IF(I15="Failed-Closed",0,1)</f>
        <v>40</v>
      </c>
      <c r="K15" s="34">
        <f>IFERROR(IF(B15="Column",INDEX(RadCompList!$C$4:$G$13,MATCH(C15,RadCompList!$B$4:$B$13),MATCH(Radiators!D15,RadCompList!$C$3:$G$3)),IF(B15="Tube",INDEX(RadCompList!$C$16:$I$22,MATCH(C15,RadCompList!$B$16:$B$22),MATCH(Radiators!D15,RadCompList!$C$15:$I$15)),IF(B15="Cast Rad/Conv",INDEX(RadCompList!$C$28:$D$28,MATCH(C15,RadCompList!$B$28),MATCH(Radiators!D15,RadCompList!$C$27:$D$27)),IF(B15="Copper Cabinet",(INDEX(RadCompList!$E$39:$J$78,MATCH(Radiators!D15,RadCompList!$D$39:$D$78,0),MATCH(C15,RadCompList!$E$38:$J$38,0))),0))))*E15,0)*$A$2</f>
        <v>40</v>
      </c>
      <c r="L15" s="112">
        <f t="shared" si="4"/>
        <v>9600</v>
      </c>
      <c r="M15" s="35">
        <f>IFERROR(VLOOKUP(H15,VentList!$A$1:$D$198,2,FALSE),0)</f>
        <v>0.86</v>
      </c>
      <c r="N15" s="26">
        <f>IFERROR(VLOOKUP(B15,RadCompList!$P$3:$Q$6,2,FALSE)*J15,0)</f>
        <v>1</v>
      </c>
      <c r="O15" s="26" t="str">
        <f>INDEX(Calculations!$B$17:$B$28,MATCH(L15, Calculations!$H$17:$H$28,-1 ))</f>
        <v>1</v>
      </c>
      <c r="P15" s="37">
        <f>MainSheet!$G$8-0.0001306*Q15^2 * F15*(1+3.6/VLOOKUP(O15,Calculations!$B$4:$F$15,2,FALSE))/(3600*MainSheet!$C$9*VLOOKUP(O15,Calculations!$B$4:$F$15,2,FALSE)^5)</f>
        <v>0.26561792164228176</v>
      </c>
      <c r="Q15" s="37">
        <f t="shared" si="3"/>
        <v>9.6288866599799405</v>
      </c>
      <c r="R15" s="37">
        <f>IFERROR(VLOOKUP(O15,Calculations!$B$4:$E$15,4)*F15*IF(I15="Failed-Closed",0,1)*(0.35/(INDEX(Calculations!$B$32:$G$46,MATCH(O15,Calculations!$B$32:$B$46,0),MATCH(G15,Calculations!$B$32:$G$32,0))+0.35)),0)</f>
        <v>48.851063829787229</v>
      </c>
      <c r="S15" s="37">
        <f>VLOOKUP(O15,Calculations!$B$4:$F$15,5)*F15</f>
        <v>4.3657407407407402E-2</v>
      </c>
      <c r="T15" s="37">
        <f t="shared" si="1"/>
        <v>5.0361921474007455E-2</v>
      </c>
      <c r="U15" s="37">
        <f t="shared" si="2"/>
        <v>280</v>
      </c>
      <c r="V15" s="37">
        <f>VLOOKUP(O15,Calculations!$B$4:$G$15,6)*F15*IF(I15="Failed-Closed",0,1)</f>
        <v>13.432</v>
      </c>
      <c r="W15" s="113">
        <f>IFERROR(0.6*PI()*(VLOOKUP(H15,VentList!$A$3:$H$198,8)/2*0.0254)^2*(14.7+P15)*6895*SQRT(2*1.33/8.314/672/(1.33-1)*((14.7/(14.7+P15))^(2/1.33)-(14.7/(14.7+P15))^((2.33/1.33))))*7937,0)*IF(I15="Operational",0,IF(I15="Failed-Closed",0,1))</f>
        <v>0</v>
      </c>
    </row>
    <row r="16" spans="1:27">
      <c r="B16" s="33" t="s">
        <v>4</v>
      </c>
      <c r="C16" s="34">
        <v>45</v>
      </c>
      <c r="D16" s="34">
        <v>2</v>
      </c>
      <c r="E16" s="34">
        <v>8</v>
      </c>
      <c r="F16" s="34">
        <v>8</v>
      </c>
      <c r="G16" s="27" t="s">
        <v>733</v>
      </c>
      <c r="H16" s="34" t="s">
        <v>205</v>
      </c>
      <c r="I16" s="34" t="s">
        <v>689</v>
      </c>
      <c r="J16" s="34">
        <f>IFERROR(IF(B16="Column",INDEX(RadCompList!$C$4:$G$13,MATCH(C16,RadCompList!$B$4:$B$13),MATCH(Radiators!D16,RadCompList!$C$3:$G$3)),IF(B16="Tube",INDEX(RadCompList!$C$16:$I$22,MATCH(C16,RadCompList!$B$16:$B$22),MATCH(Radiators!D16,RadCompList!$C$15:$I$15)),IF(B16="Cast Rad/Conv",INDEX(RadCompList!$C$28:$D$28,MATCH(C16,RadCompList!$B$28),MATCH(Radiators!D16,RadCompList!$C$27:$D$27)),IF(B16="Copper Cabinet",(INDEX(RadCompList!$E$39:$J$78,MATCH(Radiators!D16,RadCompList!$D$39:$D$78,0),MATCH(C16,RadCompList!$E$38:$J$38,0))),0))))*E16,0)*$A$2*IF(I16="Failed-Closed",0,1)</f>
        <v>40</v>
      </c>
      <c r="K16" s="34">
        <f>IFERROR(IF(B16="Column",INDEX(RadCompList!$C$4:$G$13,MATCH(C16,RadCompList!$B$4:$B$13),MATCH(Radiators!D16,RadCompList!$C$3:$G$3)),IF(B16="Tube",INDEX(RadCompList!$C$16:$I$22,MATCH(C16,RadCompList!$B$16:$B$22),MATCH(Radiators!D16,RadCompList!$C$15:$I$15)),IF(B16="Cast Rad/Conv",INDEX(RadCompList!$C$28:$D$28,MATCH(C16,RadCompList!$B$28),MATCH(Radiators!D16,RadCompList!$C$27:$D$27)),IF(B16="Copper Cabinet",(INDEX(RadCompList!$E$39:$J$78,MATCH(Radiators!D16,RadCompList!$D$39:$D$78,0),MATCH(C16,RadCompList!$E$38:$J$38,0))),0))))*E16,0)*$A$2</f>
        <v>40</v>
      </c>
      <c r="L16" s="112">
        <f t="shared" si="4"/>
        <v>9600</v>
      </c>
      <c r="M16" s="35">
        <f>IFERROR(VLOOKUP(H16,VentList!$A$1:$D$198,2,FALSE),0)</f>
        <v>0.86</v>
      </c>
      <c r="N16" s="26">
        <f>IFERROR(VLOOKUP(B16,RadCompList!$P$3:$Q$6,2,FALSE)*J16,0)</f>
        <v>1</v>
      </c>
      <c r="O16" s="26" t="str">
        <f>INDEX(Calculations!$B$17:$B$28,MATCH(L16, Calculations!$H$17:$H$28,-1 ))</f>
        <v>1</v>
      </c>
      <c r="P16" s="37">
        <f>MainSheet!$G$8-0.0001306*Q16^2 * F16*(1+3.6/VLOOKUP(O16,Calculations!$B$4:$F$15,2,FALSE))/(3600*MainSheet!$C$9*VLOOKUP(O16,Calculations!$B$4:$F$15,2,FALSE)^5)</f>
        <v>0.26561792164228176</v>
      </c>
      <c r="Q16" s="37">
        <f t="shared" si="3"/>
        <v>9.6288866599799405</v>
      </c>
      <c r="R16" s="37">
        <f>IFERROR(VLOOKUP(O16,Calculations!$B$4:$E$15,4)*F16*IF(I16="Failed-Closed",0,1)*(0.35/(INDEX(Calculations!$B$32:$G$46,MATCH(O16,Calculations!$B$32:$B$46,0),MATCH(G16,Calculations!$B$32:$G$32,0))+0.35)),0)</f>
        <v>48.851063829787229</v>
      </c>
      <c r="S16" s="37">
        <f>VLOOKUP(O16,Calculations!$B$4:$F$15,5)*F16</f>
        <v>4.3657407407407402E-2</v>
      </c>
      <c r="T16" s="37">
        <f t="shared" si="1"/>
        <v>5.0361921474007455E-2</v>
      </c>
      <c r="U16" s="37">
        <f t="shared" si="2"/>
        <v>280</v>
      </c>
      <c r="V16" s="37">
        <f>VLOOKUP(O16,Calculations!$B$4:$G$15,6)*F16*IF(I16="Failed-Closed",0,1)</f>
        <v>13.432</v>
      </c>
      <c r="W16" s="113">
        <f>IFERROR(0.6*PI()*(VLOOKUP(H16,VentList!$A$3:$H$198,8)/2*0.0254)^2*(14.7+P16)*6895*SQRT(2*1.33/8.314/672/(1.33-1)*((14.7/(14.7+P16))^(2/1.33)-(14.7/(14.7+P16))^((2.33/1.33))))*7937,0)*IF(I16="Operational",0,IF(I16="Failed-Closed",0,1))</f>
        <v>0</v>
      </c>
    </row>
    <row r="17" spans="2:23">
      <c r="B17" s="33" t="s">
        <v>4</v>
      </c>
      <c r="C17" s="34">
        <v>45</v>
      </c>
      <c r="D17" s="34">
        <v>2</v>
      </c>
      <c r="E17" s="34">
        <v>8</v>
      </c>
      <c r="F17" s="34">
        <v>8</v>
      </c>
      <c r="G17" s="27" t="s">
        <v>733</v>
      </c>
      <c r="H17" s="34" t="s">
        <v>205</v>
      </c>
      <c r="I17" s="34" t="s">
        <v>689</v>
      </c>
      <c r="J17" s="34">
        <f>IFERROR(IF(B17="Column",INDEX(RadCompList!$C$4:$G$13,MATCH(C17,RadCompList!$B$4:$B$13),MATCH(Radiators!D17,RadCompList!$C$3:$G$3)),IF(B17="Tube",INDEX(RadCompList!$C$16:$I$22,MATCH(C17,RadCompList!$B$16:$B$22),MATCH(Radiators!D17,RadCompList!$C$15:$I$15)),IF(B17="Cast Rad/Conv",INDEX(RadCompList!$C$28:$D$28,MATCH(C17,RadCompList!$B$28),MATCH(Radiators!D17,RadCompList!$C$27:$D$27)),IF(B17="Copper Cabinet",(INDEX(RadCompList!$E$39:$J$78,MATCH(Radiators!D17,RadCompList!$D$39:$D$78,0),MATCH(C17,RadCompList!$E$38:$J$38,0))),0))))*E17,0)*$A$2*IF(I17="Failed-Closed",0,1)</f>
        <v>40</v>
      </c>
      <c r="K17" s="34">
        <f>IFERROR(IF(B17="Column",INDEX(RadCompList!$C$4:$G$13,MATCH(C17,RadCompList!$B$4:$B$13),MATCH(Radiators!D17,RadCompList!$C$3:$G$3)),IF(B17="Tube",INDEX(RadCompList!$C$16:$I$22,MATCH(C17,RadCompList!$B$16:$B$22),MATCH(Radiators!D17,RadCompList!$C$15:$I$15)),IF(B17="Cast Rad/Conv",INDEX(RadCompList!$C$28:$D$28,MATCH(C17,RadCompList!$B$28),MATCH(Radiators!D17,RadCompList!$C$27:$D$27)),IF(B17="Copper Cabinet",(INDEX(RadCompList!$E$39:$J$78,MATCH(Radiators!D17,RadCompList!$D$39:$D$78,0),MATCH(C17,RadCompList!$E$38:$J$38,0))),0))))*E17,0)*$A$2</f>
        <v>40</v>
      </c>
      <c r="L17" s="112">
        <f t="shared" si="4"/>
        <v>9600</v>
      </c>
      <c r="M17" s="35">
        <f>IFERROR(VLOOKUP(H17,VentList!$A$1:$D$198,2,FALSE),0)</f>
        <v>0.86</v>
      </c>
      <c r="N17" s="26">
        <f>IFERROR(VLOOKUP(B17,RadCompList!$P$3:$Q$6,2,FALSE)*J17,0)</f>
        <v>1</v>
      </c>
      <c r="O17" s="26" t="str">
        <f>INDEX(Calculations!$B$17:$B$28,MATCH(L17, Calculations!$H$17:$H$28,-1 ))</f>
        <v>1</v>
      </c>
      <c r="P17" s="37">
        <f>MainSheet!$G$8-0.0001306*Q17^2 * F17*(1+3.6/VLOOKUP(O17,Calculations!$B$4:$F$15,2,FALSE))/(3600*MainSheet!$C$9*VLOOKUP(O17,Calculations!$B$4:$F$15,2,FALSE)^5)</f>
        <v>0.26561792164228176</v>
      </c>
      <c r="Q17" s="37">
        <f t="shared" si="3"/>
        <v>9.6288866599799405</v>
      </c>
      <c r="R17" s="37">
        <f>IFERROR(VLOOKUP(O17,Calculations!$B$4:$E$15,4)*F17*IF(I17="Failed-Closed",0,1)*(0.35/(INDEX(Calculations!$B$32:$G$46,MATCH(O17,Calculations!$B$32:$B$46,0),MATCH(G17,Calculations!$B$32:$G$32,0))+0.35)),0)</f>
        <v>48.851063829787229</v>
      </c>
      <c r="S17" s="37">
        <f>VLOOKUP(O17,Calculations!$B$4:$F$15,5)*F17</f>
        <v>4.3657407407407402E-2</v>
      </c>
      <c r="T17" s="37">
        <f t="shared" si="1"/>
        <v>5.0361921474007455E-2</v>
      </c>
      <c r="U17" s="37">
        <f t="shared" si="2"/>
        <v>280</v>
      </c>
      <c r="V17" s="37">
        <f>VLOOKUP(O17,Calculations!$B$4:$G$15,6)*F17*IF(I17="Failed-Closed",0,1)</f>
        <v>13.432</v>
      </c>
      <c r="W17" s="113">
        <f>IFERROR(0.6*PI()*(VLOOKUP(H17,VentList!$A$3:$H$198,8)/2*0.0254)^2*(14.7+P17)*6895*SQRT(2*1.33/8.314/672/(1.33-1)*((14.7/(14.7+P17))^(2/1.33)-(14.7/(14.7+P17))^((2.33/1.33))))*7937,0)*IF(I17="Operational",0,IF(I17="Failed-Closed",0,1))</f>
        <v>0</v>
      </c>
    </row>
    <row r="18" spans="2:23">
      <c r="B18" s="33" t="s">
        <v>4</v>
      </c>
      <c r="C18" s="34">
        <v>45</v>
      </c>
      <c r="D18" s="34">
        <v>2</v>
      </c>
      <c r="E18" s="34">
        <v>8</v>
      </c>
      <c r="F18" s="34">
        <v>8</v>
      </c>
      <c r="G18" s="27" t="s">
        <v>733</v>
      </c>
      <c r="H18" s="34" t="s">
        <v>205</v>
      </c>
      <c r="I18" s="34" t="s">
        <v>689</v>
      </c>
      <c r="J18" s="34">
        <f>IFERROR(IF(B18="Column",INDEX(RadCompList!$C$4:$G$13,MATCH(C18,RadCompList!$B$4:$B$13),MATCH(Radiators!D18,RadCompList!$C$3:$G$3)),IF(B18="Tube",INDEX(RadCompList!$C$16:$I$22,MATCH(C18,RadCompList!$B$16:$B$22),MATCH(Radiators!D18,RadCompList!$C$15:$I$15)),IF(B18="Cast Rad/Conv",INDEX(RadCompList!$C$28:$D$28,MATCH(C18,RadCompList!$B$28),MATCH(Radiators!D18,RadCompList!$C$27:$D$27)),IF(B18="Copper Cabinet",(INDEX(RadCompList!$E$39:$J$78,MATCH(Radiators!D18,RadCompList!$D$39:$D$78,0),MATCH(C18,RadCompList!$E$38:$J$38,0))),0))))*E18,0)*$A$2*IF(I18="Failed-Closed",0,1)</f>
        <v>40</v>
      </c>
      <c r="K18" s="34">
        <f>IFERROR(IF(B18="Column",INDEX(RadCompList!$C$4:$G$13,MATCH(C18,RadCompList!$B$4:$B$13),MATCH(Radiators!D18,RadCompList!$C$3:$G$3)),IF(B18="Tube",INDEX(RadCompList!$C$16:$I$22,MATCH(C18,RadCompList!$B$16:$B$22),MATCH(Radiators!D18,RadCompList!$C$15:$I$15)),IF(B18="Cast Rad/Conv",INDEX(RadCompList!$C$28:$D$28,MATCH(C18,RadCompList!$B$28),MATCH(Radiators!D18,RadCompList!$C$27:$D$27)),IF(B18="Copper Cabinet",(INDEX(RadCompList!$E$39:$J$78,MATCH(Radiators!D18,RadCompList!$D$39:$D$78,0),MATCH(C18,RadCompList!$E$38:$J$38,0))),0))))*E18,0)*$A$2</f>
        <v>40</v>
      </c>
      <c r="L18" s="112">
        <f t="shared" si="4"/>
        <v>9600</v>
      </c>
      <c r="M18" s="35">
        <f>IFERROR(VLOOKUP(H18,VentList!$A$1:$D$198,2,FALSE),0)</f>
        <v>0.86</v>
      </c>
      <c r="N18" s="26">
        <f>IFERROR(VLOOKUP(B18,RadCompList!$P$3:$Q$6,2,FALSE)*J18,0)</f>
        <v>1</v>
      </c>
      <c r="O18" s="26" t="str">
        <f>INDEX(Calculations!$B$17:$B$28,MATCH(L18, Calculations!$H$17:$H$28,-1 ))</f>
        <v>1</v>
      </c>
      <c r="P18" s="37">
        <f>MainSheet!$G$8-0.0001306*Q18^2 * F18*(1+3.6/VLOOKUP(O18,Calculations!$B$4:$F$15,2,FALSE))/(3600*MainSheet!$C$9*VLOOKUP(O18,Calculations!$B$4:$F$15,2,FALSE)^5)</f>
        <v>0.26561792164228176</v>
      </c>
      <c r="Q18" s="37">
        <f t="shared" si="3"/>
        <v>9.6288866599799405</v>
      </c>
      <c r="R18" s="37">
        <f>IFERROR(VLOOKUP(O18,Calculations!$B$4:$E$15,4)*F18*IF(I18="Failed-Closed",0,1)*(0.35/(INDEX(Calculations!$B$32:$G$46,MATCH(O18,Calculations!$B$32:$B$46,0),MATCH(G18,Calculations!$B$32:$G$32,0))+0.35)),0)</f>
        <v>48.851063829787229</v>
      </c>
      <c r="S18" s="37">
        <f>VLOOKUP(O18,Calculations!$B$4:$F$15,5)*F18</f>
        <v>4.3657407407407402E-2</v>
      </c>
      <c r="T18" s="37">
        <f t="shared" si="1"/>
        <v>5.0361921474007455E-2</v>
      </c>
      <c r="U18" s="37">
        <f t="shared" si="2"/>
        <v>280</v>
      </c>
      <c r="V18" s="37">
        <f>VLOOKUP(O18,Calculations!$B$4:$G$15,6)*F18*IF(I18="Failed-Closed",0,1)</f>
        <v>13.432</v>
      </c>
      <c r="W18" s="113">
        <f>IFERROR(0.6*PI()*(VLOOKUP(H18,VentList!$A$3:$H$198,8)/2*0.0254)^2*(14.7+P18)*6895*SQRT(2*1.33/8.314/672/(1.33-1)*((14.7/(14.7+P18))^(2/1.33)-(14.7/(14.7+P18))^((2.33/1.33))))*7937,0)*IF(I18="Operational",0,IF(I18="Failed-Closed",0,1))</f>
        <v>0</v>
      </c>
    </row>
    <row r="19" spans="2:23">
      <c r="B19" s="33" t="s">
        <v>4</v>
      </c>
      <c r="C19" s="34">
        <v>45</v>
      </c>
      <c r="D19" s="34">
        <v>2</v>
      </c>
      <c r="E19" s="34">
        <v>8</v>
      </c>
      <c r="F19" s="34">
        <v>8</v>
      </c>
      <c r="G19" s="27" t="s">
        <v>733</v>
      </c>
      <c r="H19" s="34" t="s">
        <v>205</v>
      </c>
      <c r="I19" s="34" t="s">
        <v>689</v>
      </c>
      <c r="J19" s="34">
        <f>IFERROR(IF(B19="Column",INDEX(RadCompList!$C$4:$G$13,MATCH(C19,RadCompList!$B$4:$B$13),MATCH(Radiators!D19,RadCompList!$C$3:$G$3)),IF(B19="Tube",INDEX(RadCompList!$C$16:$I$22,MATCH(C19,RadCompList!$B$16:$B$22),MATCH(Radiators!D19,RadCompList!$C$15:$I$15)),IF(B19="Cast Rad/Conv",INDEX(RadCompList!$C$28:$D$28,MATCH(C19,RadCompList!$B$28),MATCH(Radiators!D19,RadCompList!$C$27:$D$27)),IF(B19="Copper Cabinet",(INDEX(RadCompList!$E$39:$J$78,MATCH(Radiators!D19,RadCompList!$D$39:$D$78,0),MATCH(C19,RadCompList!$E$38:$J$38,0))),0))))*E19,0)*$A$2*IF(I19="Failed-Closed",0,1)</f>
        <v>40</v>
      </c>
      <c r="K19" s="34">
        <f>IFERROR(IF(B19="Column",INDEX(RadCompList!$C$4:$G$13,MATCH(C19,RadCompList!$B$4:$B$13),MATCH(Radiators!D19,RadCompList!$C$3:$G$3)),IF(B19="Tube",INDEX(RadCompList!$C$16:$I$22,MATCH(C19,RadCompList!$B$16:$B$22),MATCH(Radiators!D19,RadCompList!$C$15:$I$15)),IF(B19="Cast Rad/Conv",INDEX(RadCompList!$C$28:$D$28,MATCH(C19,RadCompList!$B$28),MATCH(Radiators!D19,RadCompList!$C$27:$D$27)),IF(B19="Copper Cabinet",(INDEX(RadCompList!$E$39:$J$78,MATCH(Radiators!D19,RadCompList!$D$39:$D$78,0),MATCH(C19,RadCompList!$E$38:$J$38,0))),0))))*E19,0)*$A$2</f>
        <v>40</v>
      </c>
      <c r="L19" s="112">
        <f t="shared" si="4"/>
        <v>9600</v>
      </c>
      <c r="M19" s="35">
        <f>IFERROR(VLOOKUP(H19,VentList!$A$1:$D$198,2,FALSE),0)</f>
        <v>0.86</v>
      </c>
      <c r="N19" s="26">
        <f>IFERROR(VLOOKUP(B19,RadCompList!$P$3:$Q$6,2,FALSE)*J19,0)</f>
        <v>1</v>
      </c>
      <c r="O19" s="26" t="str">
        <f>INDEX(Calculations!$B$17:$B$28,MATCH(L19, Calculations!$H$17:$H$28,-1 ))</f>
        <v>1</v>
      </c>
      <c r="P19" s="37">
        <f>MainSheet!$G$8-0.0001306*Q19^2 * F19*(1+3.6/VLOOKUP(O19,Calculations!$B$4:$F$15,2,FALSE))/(3600*MainSheet!$C$9*VLOOKUP(O19,Calculations!$B$4:$F$15,2,FALSE)^5)</f>
        <v>0.26561792164228176</v>
      </c>
      <c r="Q19" s="37">
        <f t="shared" si="3"/>
        <v>9.6288866599799405</v>
      </c>
      <c r="R19" s="37">
        <f>IFERROR(VLOOKUP(O19,Calculations!$B$4:$E$15,4)*F19*IF(I19="Failed-Closed",0,1)*(0.35/(INDEX(Calculations!$B$32:$G$46,MATCH(O19,Calculations!$B$32:$B$46,0),MATCH(G19,Calculations!$B$32:$G$32,0))+0.35)),0)</f>
        <v>48.851063829787229</v>
      </c>
      <c r="S19" s="37">
        <f>VLOOKUP(O19,Calculations!$B$4:$F$15,5)*F19</f>
        <v>4.3657407407407402E-2</v>
      </c>
      <c r="T19" s="37">
        <f t="shared" si="1"/>
        <v>5.0361921474007455E-2</v>
      </c>
      <c r="U19" s="37">
        <f t="shared" si="2"/>
        <v>280</v>
      </c>
      <c r="V19" s="37">
        <f>VLOOKUP(O19,Calculations!$B$4:$G$15,6)*F19*IF(I19="Failed-Closed",0,1)</f>
        <v>13.432</v>
      </c>
      <c r="W19" s="113">
        <f>IFERROR(0.6*PI()*(VLOOKUP(H19,VentList!$A$3:$H$198,8)/2*0.0254)^2*(14.7+P19)*6895*SQRT(2*1.33/8.314/672/(1.33-1)*((14.7/(14.7+P19))^(2/1.33)-(14.7/(14.7+P19))^((2.33/1.33))))*7937,0)*IF(I19="Operational",0,IF(I19="Failed-Closed",0,1))</f>
        <v>0</v>
      </c>
    </row>
    <row r="20" spans="2:23">
      <c r="B20" s="33" t="s">
        <v>4</v>
      </c>
      <c r="C20" s="34">
        <v>45</v>
      </c>
      <c r="D20" s="34">
        <v>2</v>
      </c>
      <c r="E20" s="34">
        <v>8</v>
      </c>
      <c r="F20" s="34">
        <v>8</v>
      </c>
      <c r="G20" s="27" t="s">
        <v>733</v>
      </c>
      <c r="H20" s="34" t="s">
        <v>205</v>
      </c>
      <c r="I20" s="34" t="s">
        <v>689</v>
      </c>
      <c r="J20" s="34">
        <f>IFERROR(IF(B20="Column",INDEX(RadCompList!$C$4:$G$13,MATCH(C20,RadCompList!$B$4:$B$13),MATCH(Radiators!D20,RadCompList!$C$3:$G$3)),IF(B20="Tube",INDEX(RadCompList!$C$16:$I$22,MATCH(C20,RadCompList!$B$16:$B$22),MATCH(Radiators!D20,RadCompList!$C$15:$I$15)),IF(B20="Cast Rad/Conv",INDEX(RadCompList!$C$28:$D$28,MATCH(C20,RadCompList!$B$28),MATCH(Radiators!D20,RadCompList!$C$27:$D$27)),IF(B20="Copper Cabinet",(INDEX(RadCompList!$E$39:$J$78,MATCH(Radiators!D20,RadCompList!$D$39:$D$78,0),MATCH(C20,RadCompList!$E$38:$J$38,0))),0))))*E20,0)*$A$2*IF(I20="Failed-Closed",0,1)</f>
        <v>40</v>
      </c>
      <c r="K20" s="34">
        <f>IFERROR(IF(B20="Column",INDEX(RadCompList!$C$4:$G$13,MATCH(C20,RadCompList!$B$4:$B$13),MATCH(Radiators!D20,RadCompList!$C$3:$G$3)),IF(B20="Tube",INDEX(RadCompList!$C$16:$I$22,MATCH(C20,RadCompList!$B$16:$B$22),MATCH(Radiators!D20,RadCompList!$C$15:$I$15)),IF(B20="Cast Rad/Conv",INDEX(RadCompList!$C$28:$D$28,MATCH(C20,RadCompList!$B$28),MATCH(Radiators!D20,RadCompList!$C$27:$D$27)),IF(B20="Copper Cabinet",(INDEX(RadCompList!$E$39:$J$78,MATCH(Radiators!D20,RadCompList!$D$39:$D$78,0),MATCH(C20,RadCompList!$E$38:$J$38,0))),0))))*E20,0)*$A$2</f>
        <v>40</v>
      </c>
      <c r="L20" s="112">
        <f t="shared" si="4"/>
        <v>9600</v>
      </c>
      <c r="M20" s="35">
        <f>IFERROR(VLOOKUP(H20,VentList!$A$1:$D$198,2,FALSE),0)</f>
        <v>0.86</v>
      </c>
      <c r="N20" s="26">
        <f>IFERROR(VLOOKUP(B20,RadCompList!$P$3:$Q$6,2,FALSE)*J20,0)</f>
        <v>1</v>
      </c>
      <c r="O20" s="26" t="str">
        <f>INDEX(Calculations!$B$17:$B$28,MATCH(L20, Calculations!$H$17:$H$28,-1 ))</f>
        <v>1</v>
      </c>
      <c r="P20" s="37">
        <f>MainSheet!$G$8-0.0001306*Q20^2 * F20*(1+3.6/VLOOKUP(O20,Calculations!$B$4:$F$15,2,FALSE))/(3600*MainSheet!$C$9*VLOOKUP(O20,Calculations!$B$4:$F$15,2,FALSE)^5)</f>
        <v>0.26561792164228176</v>
      </c>
      <c r="Q20" s="37">
        <f t="shared" si="3"/>
        <v>9.6288866599799405</v>
      </c>
      <c r="R20" s="37">
        <f>IFERROR(VLOOKUP(O20,Calculations!$B$4:$E$15,4)*F20*IF(I20="Failed-Closed",0,1)*(0.35/(INDEX(Calculations!$B$32:$G$46,MATCH(O20,Calculations!$B$32:$B$46,0),MATCH(G20,Calculations!$B$32:$G$32,0))+0.35)),0)</f>
        <v>48.851063829787229</v>
      </c>
      <c r="S20" s="37">
        <f>VLOOKUP(O20,Calculations!$B$4:$F$15,5)*F20</f>
        <v>4.3657407407407402E-2</v>
      </c>
      <c r="T20" s="37">
        <f t="shared" si="1"/>
        <v>5.0361921474007455E-2</v>
      </c>
      <c r="U20" s="37">
        <f t="shared" si="2"/>
        <v>280</v>
      </c>
      <c r="V20" s="37">
        <f>VLOOKUP(O20,Calculations!$B$4:$G$15,6)*F20*IF(I20="Failed-Closed",0,1)</f>
        <v>13.432</v>
      </c>
      <c r="W20" s="113">
        <f>IFERROR(0.6*PI()*(VLOOKUP(H20,VentList!$A$3:$H$198,8)/2*0.0254)^2*(14.7+P20)*6895*SQRT(2*1.33/8.314/672/(1.33-1)*((14.7/(14.7+P20))^(2/1.33)-(14.7/(14.7+P20))^((2.33/1.33))))*7937,0)*IF(I20="Operational",0,IF(I20="Failed-Closed",0,1))</f>
        <v>0</v>
      </c>
    </row>
    <row r="21" spans="2:23">
      <c r="B21" s="33" t="s">
        <v>4</v>
      </c>
      <c r="C21" s="34">
        <v>45</v>
      </c>
      <c r="D21" s="34">
        <v>2</v>
      </c>
      <c r="E21" s="34">
        <v>8</v>
      </c>
      <c r="F21" s="34">
        <v>8</v>
      </c>
      <c r="G21" s="27" t="s">
        <v>733</v>
      </c>
      <c r="H21" s="34" t="s">
        <v>205</v>
      </c>
      <c r="I21" s="34" t="s">
        <v>689</v>
      </c>
      <c r="J21" s="34">
        <f>IFERROR(IF(B21="Column",INDEX(RadCompList!$C$4:$G$13,MATCH(C21,RadCompList!$B$4:$B$13),MATCH(Radiators!D21,RadCompList!$C$3:$G$3)),IF(B21="Tube",INDEX(RadCompList!$C$16:$I$22,MATCH(C21,RadCompList!$B$16:$B$22),MATCH(Radiators!D21,RadCompList!$C$15:$I$15)),IF(B21="Cast Rad/Conv",INDEX(RadCompList!$C$28:$D$28,MATCH(C21,RadCompList!$B$28),MATCH(Radiators!D21,RadCompList!$C$27:$D$27)),IF(B21="Copper Cabinet",(INDEX(RadCompList!$E$39:$J$78,MATCH(Radiators!D21,RadCompList!$D$39:$D$78,0),MATCH(C21,RadCompList!$E$38:$J$38,0))),0))))*E21,0)*$A$2*IF(I21="Failed-Closed",0,1)</f>
        <v>40</v>
      </c>
      <c r="K21" s="34">
        <f>IFERROR(IF(B21="Column",INDEX(RadCompList!$C$4:$G$13,MATCH(C21,RadCompList!$B$4:$B$13),MATCH(Radiators!D21,RadCompList!$C$3:$G$3)),IF(B21="Tube",INDEX(RadCompList!$C$16:$I$22,MATCH(C21,RadCompList!$B$16:$B$22),MATCH(Radiators!D21,RadCompList!$C$15:$I$15)),IF(B21="Cast Rad/Conv",INDEX(RadCompList!$C$28:$D$28,MATCH(C21,RadCompList!$B$28),MATCH(Radiators!D21,RadCompList!$C$27:$D$27)),IF(B21="Copper Cabinet",(INDEX(RadCompList!$E$39:$J$78,MATCH(Radiators!D21,RadCompList!$D$39:$D$78,0),MATCH(C21,RadCompList!$E$38:$J$38,0))),0))))*E21,0)*$A$2</f>
        <v>40</v>
      </c>
      <c r="L21" s="112">
        <f t="shared" si="4"/>
        <v>9600</v>
      </c>
      <c r="M21" s="35">
        <f>IFERROR(VLOOKUP(H21,VentList!$A$1:$D$198,2,FALSE),0)</f>
        <v>0.86</v>
      </c>
      <c r="N21" s="26">
        <f>IFERROR(VLOOKUP(B21,RadCompList!$P$3:$Q$6,2,FALSE)*J21,0)</f>
        <v>1</v>
      </c>
      <c r="O21" s="26" t="str">
        <f>INDEX(Calculations!$B$17:$B$28,MATCH(L21, Calculations!$H$17:$H$28,-1 ))</f>
        <v>1</v>
      </c>
      <c r="P21" s="37">
        <f>MainSheet!$G$8-0.0001306*Q21^2 * F21*(1+3.6/VLOOKUP(O21,Calculations!$B$4:$F$15,2,FALSE))/(3600*MainSheet!$C$9*VLOOKUP(O21,Calculations!$B$4:$F$15,2,FALSE)^5)</f>
        <v>0.26561792164228176</v>
      </c>
      <c r="Q21" s="37">
        <f t="shared" si="3"/>
        <v>9.6288866599799405</v>
      </c>
      <c r="R21" s="37">
        <f>IFERROR(VLOOKUP(O21,Calculations!$B$4:$E$15,4)*F21*IF(I21="Failed-Closed",0,1)*(0.35/(INDEX(Calculations!$B$32:$G$46,MATCH(O21,Calculations!$B$32:$B$46,0),MATCH(G21,Calculations!$B$32:$G$32,0))+0.35)),0)</f>
        <v>48.851063829787229</v>
      </c>
      <c r="S21" s="37">
        <f>VLOOKUP(O21,Calculations!$B$4:$F$15,5)*F21</f>
        <v>4.3657407407407402E-2</v>
      </c>
      <c r="T21" s="37">
        <f t="shared" si="1"/>
        <v>5.0361921474007455E-2</v>
      </c>
      <c r="U21" s="37">
        <f t="shared" si="2"/>
        <v>280</v>
      </c>
      <c r="V21" s="37">
        <f>VLOOKUP(O21,Calculations!$B$4:$G$15,6)*F21*IF(I21="Failed-Closed",0,1)</f>
        <v>13.432</v>
      </c>
      <c r="W21" s="113">
        <f>IFERROR(0.6*PI()*(VLOOKUP(H21,VentList!$A$3:$H$198,8)/2*0.0254)^2*(14.7+P21)*6895*SQRT(2*1.33/8.314/672/(1.33-1)*((14.7/(14.7+P21))^(2/1.33)-(14.7/(14.7+P21))^((2.33/1.33))))*7937,0)*IF(I21="Operational",0,IF(I21="Failed-Closed",0,1))</f>
        <v>0</v>
      </c>
    </row>
    <row r="22" spans="2:23">
      <c r="B22" s="33"/>
      <c r="C22" s="34"/>
      <c r="D22" s="34"/>
      <c r="E22" s="34"/>
      <c r="F22" s="34"/>
      <c r="G22" s="27"/>
      <c r="H22" s="34"/>
      <c r="I22" s="34"/>
      <c r="J22" s="34">
        <f>IFERROR(IF(B22="Column",INDEX(RadCompList!$C$4:$G$13,MATCH(C22,RadCompList!$B$4:$B$13),MATCH(Radiators!D22,RadCompList!$C$3:$G$3)),IF(B22="Tube",INDEX(RadCompList!$C$16:$I$22,MATCH(C22,RadCompList!$B$16:$B$22),MATCH(Radiators!D22,RadCompList!$C$15:$I$15)),IF(B22="Cast Rad/Conv",INDEX(RadCompList!$C$28:$D$28,MATCH(C22,RadCompList!$B$28),MATCH(Radiators!D22,RadCompList!$C$27:$D$27)),IF(B22="Copper Cabinet",(INDEX(RadCompList!$E$39:$J$78,MATCH(Radiators!D22,RadCompList!$D$39:$D$78,0),MATCH(C22,RadCompList!$E$38:$J$38,0))),0))))*E22,0)*$A$2*IF(I22="Failed-Closed",0,1)</f>
        <v>0</v>
      </c>
      <c r="K22" s="34">
        <f>IFERROR(IF(B22="Column",INDEX(RadCompList!$C$4:$G$13,MATCH(C22,RadCompList!$B$4:$B$13),MATCH(Radiators!D22,RadCompList!$C$3:$G$3)),IF(B22="Tube",INDEX(RadCompList!$C$16:$I$22,MATCH(C22,RadCompList!$B$16:$B$22),MATCH(Radiators!D22,RadCompList!$C$15:$I$15)),IF(B22="Cast Rad/Conv",INDEX(RadCompList!$C$28:$D$28,MATCH(C22,RadCompList!$B$28),MATCH(Radiators!D22,RadCompList!$C$27:$D$27)),IF(B22="Copper Cabinet",(INDEX(RadCompList!$E$39:$J$78,MATCH(Radiators!D22,RadCompList!$D$39:$D$78,0),MATCH(C22,RadCompList!$E$38:$J$38,0))),0))))*E22,0)*$A$2</f>
        <v>0</v>
      </c>
      <c r="L22" s="112">
        <f t="shared" si="4"/>
        <v>0</v>
      </c>
      <c r="M22" s="35">
        <f>IFERROR(VLOOKUP(H22,VentList!$A$1:$D$198,2,FALSE),0)</f>
        <v>0</v>
      </c>
      <c r="N22" s="26">
        <f>IFERROR(VLOOKUP(B22,RadCompList!$P$3:$Q$6,2,FALSE)*J22,0)</f>
        <v>0</v>
      </c>
      <c r="O22" s="26" t="str">
        <f>INDEX(Calculations!$B$17:$B$28,MATCH(L22, Calculations!$H$17:$H$28,-1 ))</f>
        <v>1/2</v>
      </c>
      <c r="P22" s="37">
        <f>MainSheet!$G$8-0.0001306*Q22^2 * F22*(1+3.6/VLOOKUP(O22,Calculations!$B$4:$F$15,2,FALSE))/(3600*MainSheet!$C$9*VLOOKUP(O22,Calculations!$B$4:$F$15,2,FALSE)^5)</f>
        <v>0.26808838626146181</v>
      </c>
      <c r="Q22" s="37">
        <f t="shared" si="3"/>
        <v>0</v>
      </c>
      <c r="R22" s="37">
        <f>IFERROR(VLOOKUP(O22,Calculations!$B$4:$E$15,4)*F22*IF(I22="Failed-Closed",0,1)*(0.35/(INDEX(Calculations!$B$32:$G$46,MATCH(O22,Calculations!$B$32:$B$46,0),MATCH(G22,Calculations!$B$32:$G$32,0))+0.35)),0)</f>
        <v>0</v>
      </c>
      <c r="S22" s="37">
        <f>VLOOKUP(O22,Calculations!$B$4:$F$15,5)*F22</f>
        <v>0</v>
      </c>
      <c r="T22" s="37">
        <f t="shared" si="1"/>
        <v>0</v>
      </c>
      <c r="U22" s="37">
        <f t="shared" si="2"/>
        <v>0</v>
      </c>
      <c r="V22" s="37">
        <f>VLOOKUP(O22,Calculations!$B$4:$G$15,6)*F22*IF(I22="Failed-Closed",0,1)</f>
        <v>0</v>
      </c>
      <c r="W22" s="113">
        <f>IFERROR(0.6*PI()*(VLOOKUP(H22,VentList!$A$3:$H$198,8)/2*0.0254)^2*(14.7+P22)*6895*SQRT(2*1.33/8.314/672/(1.33-1)*((14.7/(14.7+P22))^(2/1.33)-(14.7/(14.7+P22))^((2.33/1.33))))*7937,0)*IF(I22="Operational",0,IF(I22="Failed-Closed",0,1))</f>
        <v>0</v>
      </c>
    </row>
    <row r="23" spans="2:23">
      <c r="B23" s="33"/>
      <c r="C23" s="34"/>
      <c r="D23" s="34"/>
      <c r="E23" s="34"/>
      <c r="F23" s="34"/>
      <c r="G23" s="27"/>
      <c r="H23" s="34"/>
      <c r="I23" s="34"/>
      <c r="J23" s="34">
        <f>IFERROR(IF(B23="Column",INDEX(RadCompList!$C$4:$G$13,MATCH(C23,RadCompList!$B$4:$B$13),MATCH(Radiators!D23,RadCompList!$C$3:$G$3)),IF(B23="Tube",INDEX(RadCompList!$C$16:$I$22,MATCH(C23,RadCompList!$B$16:$B$22),MATCH(Radiators!D23,RadCompList!$C$15:$I$15)),IF(B23="Cast Rad/Conv",INDEX(RadCompList!$C$28:$D$28,MATCH(C23,RadCompList!$B$28),MATCH(Radiators!D23,RadCompList!$C$27:$D$27)),IF(B23="Copper Cabinet",(INDEX(RadCompList!$E$39:$J$78,MATCH(Radiators!D23,RadCompList!$D$39:$D$78,0),MATCH(C23,RadCompList!$E$38:$J$38,0))),0))))*E23,0)*$A$2*IF(I23="Failed-Closed",0,1)</f>
        <v>0</v>
      </c>
      <c r="K23" s="34">
        <f>IFERROR(IF(B23="Column",INDEX(RadCompList!$C$4:$G$13,MATCH(C23,RadCompList!$B$4:$B$13),MATCH(Radiators!D23,RadCompList!$C$3:$G$3)),IF(B23="Tube",INDEX(RadCompList!$C$16:$I$22,MATCH(C23,RadCompList!$B$16:$B$22),MATCH(Radiators!D23,RadCompList!$C$15:$I$15)),IF(B23="Cast Rad/Conv",INDEX(RadCompList!$C$28:$D$28,MATCH(C23,RadCompList!$B$28),MATCH(Radiators!D23,RadCompList!$C$27:$D$27)),IF(B23="Copper Cabinet",(INDEX(RadCompList!$E$39:$J$78,MATCH(Radiators!D23,RadCompList!$D$39:$D$78,0),MATCH(C23,RadCompList!$E$38:$J$38,0))),0))))*E23,0)*$A$2</f>
        <v>0</v>
      </c>
      <c r="L23" s="112">
        <f t="shared" si="4"/>
        <v>0</v>
      </c>
      <c r="M23" s="35">
        <f>IFERROR(VLOOKUP(H23,VentList!$A$1:$D$198,2,FALSE),0)</f>
        <v>0</v>
      </c>
      <c r="N23" s="26">
        <f>IFERROR(VLOOKUP(B23,RadCompList!$P$3:$Q$6,2,FALSE)*J23,0)</f>
        <v>0</v>
      </c>
      <c r="O23" s="26" t="str">
        <f>INDEX(Calculations!$B$17:$B$28,MATCH(L23, Calculations!$H$17:$H$28,-1 ))</f>
        <v>1/2</v>
      </c>
      <c r="P23" s="37">
        <f>MainSheet!$G$8-0.0001306*Q23^2 * F23*(1+3.6/VLOOKUP(O23,Calculations!$B$4:$F$15,2,FALSE))/(3600*MainSheet!$C$9*VLOOKUP(O23,Calculations!$B$4:$F$15,2,FALSE)^5)</f>
        <v>0.26808838626146181</v>
      </c>
      <c r="Q23" s="37">
        <f t="shared" si="3"/>
        <v>0</v>
      </c>
      <c r="R23" s="37">
        <f>IFERROR(VLOOKUP(O23,Calculations!$B$4:$E$15,4)*F23*IF(I23="Failed-Closed",0,1)*(0.35/(INDEX(Calculations!$B$32:$G$46,MATCH(O23,Calculations!$B$32:$B$46,0),MATCH(G23,Calculations!$B$32:$G$32,0))+0.35)),0)</f>
        <v>0</v>
      </c>
      <c r="S23" s="37">
        <f>VLOOKUP(O23,Calculations!$B$4:$F$15,5)*F23</f>
        <v>0</v>
      </c>
      <c r="T23" s="37">
        <f t="shared" si="1"/>
        <v>0</v>
      </c>
      <c r="U23" s="37">
        <f t="shared" si="2"/>
        <v>0</v>
      </c>
      <c r="V23" s="37">
        <f>VLOOKUP(O23,Calculations!$B$4:$G$15,6)*F23*IF(I23="Failed-Closed",0,1)</f>
        <v>0</v>
      </c>
      <c r="W23" s="113">
        <f>IFERROR(0.6*PI()*(VLOOKUP(H23,VentList!$A$3:$H$198,8)/2*0.0254)^2*(14.7+P23)*6895*SQRT(2*1.33/8.314/672/(1.33-1)*((14.7/(14.7+P23))^(2/1.33)-(14.7/(14.7+P23))^((2.33/1.33))))*7937,0)*IF(I23="Operational",0,IF(I23="Failed-Closed",0,1))</f>
        <v>0</v>
      </c>
    </row>
    <row r="24" spans="2:23">
      <c r="B24" s="33"/>
      <c r="C24" s="34"/>
      <c r="D24" s="34"/>
      <c r="E24" s="34"/>
      <c r="F24" s="34"/>
      <c r="G24" s="27"/>
      <c r="H24" s="34"/>
      <c r="I24" s="34"/>
      <c r="J24" s="34">
        <f>IFERROR(IF(B24="Column",INDEX(RadCompList!$C$4:$G$13,MATCH(C24,RadCompList!$B$4:$B$13),MATCH(Radiators!D24,RadCompList!$C$3:$G$3)),IF(B24="Tube",INDEX(RadCompList!$C$16:$I$22,MATCH(C24,RadCompList!$B$16:$B$22),MATCH(Radiators!D24,RadCompList!$C$15:$I$15)),IF(B24="Cast Rad/Conv",INDEX(RadCompList!$C$28:$D$28,MATCH(C24,RadCompList!$B$28),MATCH(Radiators!D24,RadCompList!$C$27:$D$27)),IF(B24="Copper Cabinet",(INDEX(RadCompList!$E$39:$J$78,MATCH(Radiators!D24,RadCompList!$D$39:$D$78,0),MATCH(C24,RadCompList!$E$38:$J$38,0))),0))))*E24,0)*$A$2*IF(I24="Failed-Closed",0,1)</f>
        <v>0</v>
      </c>
      <c r="K24" s="34">
        <f>IFERROR(IF(B24="Column",INDEX(RadCompList!$C$4:$G$13,MATCH(C24,RadCompList!$B$4:$B$13),MATCH(Radiators!D24,RadCompList!$C$3:$G$3)),IF(B24="Tube",INDEX(RadCompList!$C$16:$I$22,MATCH(C24,RadCompList!$B$16:$B$22),MATCH(Radiators!D24,RadCompList!$C$15:$I$15)),IF(B24="Cast Rad/Conv",INDEX(RadCompList!$C$28:$D$28,MATCH(C24,RadCompList!$B$28),MATCH(Radiators!D24,RadCompList!$C$27:$D$27)),IF(B24="Copper Cabinet",(INDEX(RadCompList!$E$39:$J$78,MATCH(Radiators!D24,RadCompList!$D$39:$D$78,0),MATCH(C24,RadCompList!$E$38:$J$38,0))),0))))*E24,0)*$A$2</f>
        <v>0</v>
      </c>
      <c r="L24" s="112">
        <f t="shared" si="4"/>
        <v>0</v>
      </c>
      <c r="M24" s="35">
        <f>IFERROR(VLOOKUP(H24,VentList!$A$1:$D$198,2,FALSE),0)</f>
        <v>0</v>
      </c>
      <c r="N24" s="26">
        <f>IFERROR(VLOOKUP(B24,RadCompList!$P$3:$Q$6,2,FALSE)*J24,0)</f>
        <v>0</v>
      </c>
      <c r="O24" s="26" t="str">
        <f>INDEX(Calculations!$B$17:$B$28,MATCH(L24, Calculations!$H$17:$H$28,-1 ))</f>
        <v>1/2</v>
      </c>
      <c r="P24" s="37">
        <f>MainSheet!$G$8-0.0001306*Q24^2 * F24*(1+3.6/VLOOKUP(O24,Calculations!$B$4:$F$15,2,FALSE))/(3600*MainSheet!$C$9*VLOOKUP(O24,Calculations!$B$4:$F$15,2,FALSE)^5)</f>
        <v>0.26808838626146181</v>
      </c>
      <c r="Q24" s="37">
        <f t="shared" si="3"/>
        <v>0</v>
      </c>
      <c r="R24" s="37">
        <f>IFERROR(VLOOKUP(O24,Calculations!$B$4:$E$15,4)*F24*IF(I24="Failed-Closed",0,1)*(0.35/(INDEX(Calculations!$B$32:$G$46,MATCH(O24,Calculations!$B$32:$B$46,0),MATCH(G24,Calculations!$B$32:$G$32,0))+0.35)),0)</f>
        <v>0</v>
      </c>
      <c r="S24" s="37">
        <f>VLOOKUP(O24,Calculations!$B$4:$F$15,5)*F24</f>
        <v>0</v>
      </c>
      <c r="T24" s="37">
        <f t="shared" si="1"/>
        <v>0</v>
      </c>
      <c r="U24" s="37">
        <f t="shared" si="2"/>
        <v>0</v>
      </c>
      <c r="V24" s="37">
        <f>VLOOKUP(O24,Calculations!$B$4:$G$15,6)*F24*IF(I24="Failed-Closed",0,1)</f>
        <v>0</v>
      </c>
      <c r="W24" s="113">
        <f>IFERROR(0.6*PI()*(VLOOKUP(H24,VentList!$A$3:$H$198,8)/2*0.0254)^2*(14.7+P24)*6895*SQRT(2*1.33/8.314/672/(1.33-1)*((14.7/(14.7+P24))^(2/1.33)-(14.7/(14.7+P24))^((2.33/1.33))))*7937,0)*IF(I24="Operational",0,IF(I24="Failed-Closed",0,1))</f>
        <v>0</v>
      </c>
    </row>
    <row r="25" spans="2:23">
      <c r="B25" s="33"/>
      <c r="C25" s="34"/>
      <c r="D25" s="34"/>
      <c r="E25" s="34"/>
      <c r="F25" s="34"/>
      <c r="G25" s="27"/>
      <c r="H25" s="34"/>
      <c r="I25" s="34"/>
      <c r="J25" s="34">
        <f>IFERROR(IF(B25="Column",INDEX(RadCompList!$C$4:$G$13,MATCH(C25,RadCompList!$B$4:$B$13),MATCH(Radiators!D25,RadCompList!$C$3:$G$3)),IF(B25="Tube",INDEX(RadCompList!$C$16:$I$22,MATCH(C25,RadCompList!$B$16:$B$22),MATCH(Radiators!D25,RadCompList!$C$15:$I$15)),IF(B25="Cast Rad/Conv",INDEX(RadCompList!$C$28:$D$28,MATCH(C25,RadCompList!$B$28),MATCH(Radiators!D25,RadCompList!$C$27:$D$27)),IF(B25="Copper Cabinet",(INDEX(RadCompList!$E$39:$J$78,MATCH(Radiators!D25,RadCompList!$D$39:$D$78,0),MATCH(C25,RadCompList!$E$38:$J$38,0))),0))))*E25,0)*$A$2*IF(I25="Failed-Closed",0,1)</f>
        <v>0</v>
      </c>
      <c r="K25" s="34">
        <f>IFERROR(IF(B25="Column",INDEX(RadCompList!$C$4:$G$13,MATCH(C25,RadCompList!$B$4:$B$13),MATCH(Radiators!D25,RadCompList!$C$3:$G$3)),IF(B25="Tube",INDEX(RadCompList!$C$16:$I$22,MATCH(C25,RadCompList!$B$16:$B$22),MATCH(Radiators!D25,RadCompList!$C$15:$I$15)),IF(B25="Cast Rad/Conv",INDEX(RadCompList!$C$28:$D$28,MATCH(C25,RadCompList!$B$28),MATCH(Radiators!D25,RadCompList!$C$27:$D$27)),IF(B25="Copper Cabinet",(INDEX(RadCompList!$E$39:$J$78,MATCH(Radiators!D25,RadCompList!$D$39:$D$78,0),MATCH(C25,RadCompList!$E$38:$J$38,0))),0))))*E25,0)*$A$2</f>
        <v>0</v>
      </c>
      <c r="L25" s="112">
        <f t="shared" si="4"/>
        <v>0</v>
      </c>
      <c r="M25" s="35">
        <f>IFERROR(VLOOKUP(H25,VentList!$A$1:$D$198,2,FALSE),0)</f>
        <v>0</v>
      </c>
      <c r="N25" s="26">
        <f>IFERROR(VLOOKUP(B25,RadCompList!$P$3:$Q$6,2,FALSE)*J25,0)</f>
        <v>0</v>
      </c>
      <c r="O25" s="26" t="str">
        <f>INDEX(Calculations!$B$17:$B$28,MATCH(L25, Calculations!$H$17:$H$28,-1 ))</f>
        <v>1/2</v>
      </c>
      <c r="P25" s="37">
        <f>MainSheet!$G$8-0.0001306*Q25^2 * F25*(1+3.6/VLOOKUP(O25,Calculations!$B$4:$F$15,2,FALSE))/(3600*MainSheet!$C$9*VLOOKUP(O25,Calculations!$B$4:$F$15,2,FALSE)^5)</f>
        <v>0.26808838626146181</v>
      </c>
      <c r="Q25" s="37">
        <f t="shared" si="3"/>
        <v>0</v>
      </c>
      <c r="R25" s="37">
        <f>IFERROR(VLOOKUP(O25,Calculations!$B$4:$E$15,4)*F25*IF(I25="Failed-Closed",0,1)*(0.35/(INDEX(Calculations!$B$32:$G$46,MATCH(O25,Calculations!$B$32:$B$46,0),MATCH(G25,Calculations!$B$32:$G$32,0))+0.35)),0)</f>
        <v>0</v>
      </c>
      <c r="S25" s="37">
        <f>VLOOKUP(O25,Calculations!$B$4:$F$15,5)*F25</f>
        <v>0</v>
      </c>
      <c r="T25" s="37">
        <f t="shared" si="1"/>
        <v>0</v>
      </c>
      <c r="U25" s="37">
        <f t="shared" si="2"/>
        <v>0</v>
      </c>
      <c r="V25" s="37">
        <f>VLOOKUP(O25,Calculations!$B$4:$G$15,6)*F25*IF(I25="Failed-Closed",0,1)</f>
        <v>0</v>
      </c>
      <c r="W25" s="113">
        <f>IFERROR(0.6*PI()*(VLOOKUP(H25,VentList!$A$3:$H$198,8)/2*0.0254)^2*(14.7+P25)*6895*SQRT(2*1.33/8.314/672/(1.33-1)*((14.7/(14.7+P25))^(2/1.33)-(14.7/(14.7+P25))^((2.33/1.33))))*7937,0)*IF(I25="Operational",0,IF(I25="Failed-Closed",0,1))</f>
        <v>0</v>
      </c>
    </row>
    <row r="26" spans="2:23">
      <c r="B26" s="33"/>
      <c r="C26" s="34"/>
      <c r="D26" s="34"/>
      <c r="E26" s="34"/>
      <c r="F26" s="34"/>
      <c r="G26" s="27"/>
      <c r="H26" s="34"/>
      <c r="I26" s="34"/>
      <c r="J26" s="34">
        <f>IFERROR(IF(B26="Column",INDEX(RadCompList!$C$4:$G$13,MATCH(C26,RadCompList!$B$4:$B$13),MATCH(Radiators!D26,RadCompList!$C$3:$G$3)),IF(B26="Tube",INDEX(RadCompList!$C$16:$I$22,MATCH(C26,RadCompList!$B$16:$B$22),MATCH(Radiators!D26,RadCompList!$C$15:$I$15)),IF(B26="Cast Rad/Conv",INDEX(RadCompList!$C$28:$D$28,MATCH(C26,RadCompList!$B$28),MATCH(Radiators!D26,RadCompList!$C$27:$D$27)),IF(B26="Copper Cabinet",(INDEX(RadCompList!$E$39:$J$78,MATCH(Radiators!D26,RadCompList!$D$39:$D$78,0),MATCH(C26,RadCompList!$E$38:$J$38,0))),0))))*E26,0)*$A$2*IF(I26="Failed-Closed",0,1)</f>
        <v>0</v>
      </c>
      <c r="K26" s="34">
        <f>IFERROR(IF(B26="Column",INDEX(RadCompList!$C$4:$G$13,MATCH(C26,RadCompList!$B$4:$B$13),MATCH(Radiators!D26,RadCompList!$C$3:$G$3)),IF(B26="Tube",INDEX(RadCompList!$C$16:$I$22,MATCH(C26,RadCompList!$B$16:$B$22),MATCH(Radiators!D26,RadCompList!$C$15:$I$15)),IF(B26="Cast Rad/Conv",INDEX(RadCompList!$C$28:$D$28,MATCH(C26,RadCompList!$B$28),MATCH(Radiators!D26,RadCompList!$C$27:$D$27)),IF(B26="Copper Cabinet",(INDEX(RadCompList!$E$39:$J$78,MATCH(Radiators!D26,RadCompList!$D$39:$D$78,0),MATCH(C26,RadCompList!$E$38:$J$38,0))),0))))*E26,0)*$A$2</f>
        <v>0</v>
      </c>
      <c r="L26" s="112">
        <f t="shared" si="4"/>
        <v>0</v>
      </c>
      <c r="M26" s="35">
        <f>IFERROR(VLOOKUP(H26,VentList!$A$1:$D$198,2,FALSE),0)</f>
        <v>0</v>
      </c>
      <c r="N26" s="26">
        <f>IFERROR(VLOOKUP(B26,RadCompList!$P$3:$Q$6,2,FALSE)*J26,0)</f>
        <v>0</v>
      </c>
      <c r="O26" s="26" t="str">
        <f>INDEX(Calculations!$B$17:$B$28,MATCH(L26, Calculations!$H$17:$H$28,-1 ))</f>
        <v>1/2</v>
      </c>
      <c r="P26" s="37">
        <f>MainSheet!$G$8-0.0001306*Q26^2 * F26*(1+3.6/VLOOKUP(O26,Calculations!$B$4:$F$15,2,FALSE))/(3600*MainSheet!$C$9*VLOOKUP(O26,Calculations!$B$4:$F$15,2,FALSE)^5)</f>
        <v>0.26808838626146181</v>
      </c>
      <c r="Q26" s="37">
        <f t="shared" si="3"/>
        <v>0</v>
      </c>
      <c r="R26" s="37">
        <f>IFERROR(VLOOKUP(O26,Calculations!$B$4:$E$15,4)*F26*IF(I26="Failed-Closed",0,1)*(0.35/(INDEX(Calculations!$B$32:$G$46,MATCH(O26,Calculations!$B$32:$B$46,0),MATCH(G26,Calculations!$B$32:$G$32,0))+0.35)),0)</f>
        <v>0</v>
      </c>
      <c r="S26" s="37">
        <f>VLOOKUP(O26,Calculations!$B$4:$F$15,5)*F26</f>
        <v>0</v>
      </c>
      <c r="T26" s="37">
        <f t="shared" si="1"/>
        <v>0</v>
      </c>
      <c r="U26" s="37">
        <f t="shared" si="2"/>
        <v>0</v>
      </c>
      <c r="V26" s="37">
        <f>VLOOKUP(O26,Calculations!$B$4:$G$15,6)*F26*IF(I26="Failed-Closed",0,1)</f>
        <v>0</v>
      </c>
      <c r="W26" s="113">
        <f>IFERROR(0.6*PI()*(VLOOKUP(H26,VentList!$A$3:$H$198,8)/2*0.0254)^2*(14.7+P26)*6895*SQRT(2*1.33/8.314/672/(1.33-1)*((14.7/(14.7+P26))^(2/1.33)-(14.7/(14.7+P26))^((2.33/1.33))))*7937,0)*IF(I26="Operational",0,IF(I26="Failed-Closed",0,1))</f>
        <v>0</v>
      </c>
    </row>
    <row r="27" spans="2:23">
      <c r="B27" s="33"/>
      <c r="C27" s="34"/>
      <c r="D27" s="34"/>
      <c r="E27" s="34"/>
      <c r="F27" s="34"/>
      <c r="G27" s="27"/>
      <c r="H27" s="34"/>
      <c r="I27" s="34"/>
      <c r="J27" s="34">
        <f>IFERROR(IF(B27="Column",INDEX(RadCompList!$C$4:$G$13,MATCH(C27,RadCompList!$B$4:$B$13),MATCH(Radiators!D27,RadCompList!$C$3:$G$3)),IF(B27="Tube",INDEX(RadCompList!$C$16:$I$22,MATCH(C27,RadCompList!$B$16:$B$22),MATCH(Radiators!D27,RadCompList!$C$15:$I$15)),IF(B27="Cast Rad/Conv",INDEX(RadCompList!$C$28:$D$28,MATCH(C27,RadCompList!$B$28),MATCH(Radiators!D27,RadCompList!$C$27:$D$27)),IF(B27="Copper Cabinet",(INDEX(RadCompList!$E$39:$J$78,MATCH(Radiators!D27,RadCompList!$D$39:$D$78,0),MATCH(C27,RadCompList!$E$38:$J$38,0))),0))))*E27,0)*$A$2*IF(I27="Failed-Closed",0,1)</f>
        <v>0</v>
      </c>
      <c r="K27" s="34">
        <f>IFERROR(IF(B27="Column",INDEX(RadCompList!$C$4:$G$13,MATCH(C27,RadCompList!$B$4:$B$13),MATCH(Radiators!D27,RadCompList!$C$3:$G$3)),IF(B27="Tube",INDEX(RadCompList!$C$16:$I$22,MATCH(C27,RadCompList!$B$16:$B$22),MATCH(Radiators!D27,RadCompList!$C$15:$I$15)),IF(B27="Cast Rad/Conv",INDEX(RadCompList!$C$28:$D$28,MATCH(C27,RadCompList!$B$28),MATCH(Radiators!D27,RadCompList!$C$27:$D$27)),IF(B27="Copper Cabinet",(INDEX(RadCompList!$E$39:$J$78,MATCH(Radiators!D27,RadCompList!$D$39:$D$78,0),MATCH(C27,RadCompList!$E$38:$J$38,0))),0))))*E27,0)*$A$2</f>
        <v>0</v>
      </c>
      <c r="L27" s="112">
        <f t="shared" si="4"/>
        <v>0</v>
      </c>
      <c r="M27" s="35">
        <f>IFERROR(VLOOKUP(H27,VentList!$A$1:$D$198,2,FALSE),0)</f>
        <v>0</v>
      </c>
      <c r="N27" s="26">
        <f>IFERROR(VLOOKUP(B27,RadCompList!$P$3:$Q$6,2,FALSE)*J27,0)</f>
        <v>0</v>
      </c>
      <c r="O27" s="26" t="str">
        <f>INDEX(Calculations!$B$17:$B$28,MATCH(L27, Calculations!$H$17:$H$28,-1 ))</f>
        <v>1/2</v>
      </c>
      <c r="P27" s="37">
        <f>MainSheet!$G$8-0.0001306*Q27^2 * F27*(1+3.6/VLOOKUP(O27,Calculations!$B$4:$F$15,2,FALSE))/(3600*MainSheet!$C$9*VLOOKUP(O27,Calculations!$B$4:$F$15,2,FALSE)^5)</f>
        <v>0.26808838626146181</v>
      </c>
      <c r="Q27" s="37">
        <f t="shared" si="3"/>
        <v>0</v>
      </c>
      <c r="R27" s="37">
        <f>IFERROR(VLOOKUP(O27,Calculations!$B$4:$E$15,4)*F27*IF(I27="Failed-Closed",0,1)*(0.35/(INDEX(Calculations!$B$32:$G$46,MATCH(O27,Calculations!$B$32:$B$46,0),MATCH(G27,Calculations!$B$32:$G$32,0))+0.35)),0)</f>
        <v>0</v>
      </c>
      <c r="S27" s="37">
        <f>VLOOKUP(O27,Calculations!$B$4:$F$15,5)*F27</f>
        <v>0</v>
      </c>
      <c r="T27" s="37">
        <f t="shared" si="1"/>
        <v>0</v>
      </c>
      <c r="U27" s="37">
        <f t="shared" si="2"/>
        <v>0</v>
      </c>
      <c r="V27" s="37">
        <f>VLOOKUP(O27,Calculations!$B$4:$G$15,6)*F27*IF(I27="Failed-Closed",0,1)</f>
        <v>0</v>
      </c>
      <c r="W27" s="113">
        <f>IFERROR(0.6*PI()*(VLOOKUP(H27,VentList!$A$3:$H$198,8)/2*0.0254)^2*(14.7+P27)*6895*SQRT(2*1.33/8.314/672/(1.33-1)*((14.7/(14.7+P27))^(2/1.33)-(14.7/(14.7+P27))^((2.33/1.33))))*7937,0)*IF(I27="Operational",0,IF(I27="Failed-Closed",0,1))</f>
        <v>0</v>
      </c>
    </row>
    <row r="28" spans="2:23">
      <c r="B28" s="33"/>
      <c r="C28" s="34"/>
      <c r="D28" s="34"/>
      <c r="E28" s="34"/>
      <c r="F28" s="34"/>
      <c r="G28" s="27"/>
      <c r="H28" s="34"/>
      <c r="I28" s="34"/>
      <c r="J28" s="34">
        <f>IFERROR(IF(B28="Column",INDEX(RadCompList!$C$4:$G$13,MATCH(C28,RadCompList!$B$4:$B$13),MATCH(Radiators!D28,RadCompList!$C$3:$G$3)),IF(B28="Tube",INDEX(RadCompList!$C$16:$I$22,MATCH(C28,RadCompList!$B$16:$B$22),MATCH(Radiators!D28,RadCompList!$C$15:$I$15)),IF(B28="Cast Rad/Conv",INDEX(RadCompList!$C$28:$D$28,MATCH(C28,RadCompList!$B$28),MATCH(Radiators!D28,RadCompList!$C$27:$D$27)),IF(B28="Copper Cabinet",(INDEX(RadCompList!$E$39:$J$78,MATCH(Radiators!D28,RadCompList!$D$39:$D$78,0),MATCH(C28,RadCompList!$E$38:$J$38,0))),0))))*E28,0)*$A$2*IF(I28="Failed-Closed",0,1)</f>
        <v>0</v>
      </c>
      <c r="K28" s="34">
        <f>IFERROR(IF(B28="Column",INDEX(RadCompList!$C$4:$G$13,MATCH(C28,RadCompList!$B$4:$B$13),MATCH(Radiators!D28,RadCompList!$C$3:$G$3)),IF(B28="Tube",INDEX(RadCompList!$C$16:$I$22,MATCH(C28,RadCompList!$B$16:$B$22),MATCH(Radiators!D28,RadCompList!$C$15:$I$15)),IF(B28="Cast Rad/Conv",INDEX(RadCompList!$C$28:$D$28,MATCH(C28,RadCompList!$B$28),MATCH(Radiators!D28,RadCompList!$C$27:$D$27)),IF(B28="Copper Cabinet",(INDEX(RadCompList!$E$39:$J$78,MATCH(Radiators!D28,RadCompList!$D$39:$D$78,0),MATCH(C28,RadCompList!$E$38:$J$38,0))),0))))*E28,0)*$A$2</f>
        <v>0</v>
      </c>
      <c r="L28" s="112">
        <f t="shared" si="4"/>
        <v>0</v>
      </c>
      <c r="M28" s="35">
        <f>IFERROR(VLOOKUP(H28,VentList!$A$1:$D$198,2,FALSE),0)</f>
        <v>0</v>
      </c>
      <c r="N28" s="26">
        <f>IFERROR(VLOOKUP(B28,RadCompList!$P$3:$Q$6,2,FALSE)*J28,0)</f>
        <v>0</v>
      </c>
      <c r="O28" s="26" t="str">
        <f>INDEX(Calculations!$B$17:$B$28,MATCH(L28, Calculations!$H$17:$H$28,-1 ))</f>
        <v>1/2</v>
      </c>
      <c r="P28" s="37">
        <f>MainSheet!$G$8-0.0001306*Q28^2 * F28*(1+3.6/VLOOKUP(O28,Calculations!$B$4:$F$15,2,FALSE))/(3600*MainSheet!$C$9*VLOOKUP(O28,Calculations!$B$4:$F$15,2,FALSE)^5)</f>
        <v>0.26808838626146181</v>
      </c>
      <c r="Q28" s="37">
        <f t="shared" si="3"/>
        <v>0</v>
      </c>
      <c r="R28" s="37">
        <f>IFERROR(VLOOKUP(O28,Calculations!$B$4:$E$15,4)*F28*IF(I28="Failed-Closed",0,1)*(0.35/(INDEX(Calculations!$B$32:$G$46,MATCH(O28,Calculations!$B$32:$B$46,0),MATCH(G28,Calculations!$B$32:$G$32,0))+0.35)),0)</f>
        <v>0</v>
      </c>
      <c r="S28" s="37">
        <f>VLOOKUP(O28,Calculations!$B$4:$F$15,5)*F28</f>
        <v>0</v>
      </c>
      <c r="T28" s="37">
        <f t="shared" si="1"/>
        <v>0</v>
      </c>
      <c r="U28" s="37">
        <f t="shared" si="2"/>
        <v>0</v>
      </c>
      <c r="V28" s="37">
        <f>VLOOKUP(O28,Calculations!$B$4:$G$15,6)*F28*IF(I28="Failed-Closed",0,1)</f>
        <v>0</v>
      </c>
      <c r="W28" s="113">
        <f>IFERROR(0.6*PI()*(VLOOKUP(H28,VentList!$A$3:$H$198,8)/2*0.0254)^2*(14.7+P28)*6895*SQRT(2*1.33/8.314/672/(1.33-1)*((14.7/(14.7+P28))^(2/1.33)-(14.7/(14.7+P28))^((2.33/1.33))))*7937,0)*IF(I28="Operational",0,IF(I28="Failed-Closed",0,1))</f>
        <v>0</v>
      </c>
    </row>
    <row r="29" spans="2:23">
      <c r="B29" s="33"/>
      <c r="C29" s="34"/>
      <c r="D29" s="34"/>
      <c r="E29" s="34"/>
      <c r="F29" s="34"/>
      <c r="G29" s="27"/>
      <c r="H29" s="34"/>
      <c r="I29" s="34"/>
      <c r="J29" s="34">
        <f>IFERROR(IF(B29="Column",INDEX(RadCompList!$C$4:$G$13,MATCH(C29,RadCompList!$B$4:$B$13),MATCH(Radiators!D29,RadCompList!$C$3:$G$3)),IF(B29="Tube",INDEX(RadCompList!$C$16:$I$22,MATCH(C29,RadCompList!$B$16:$B$22),MATCH(Radiators!D29,RadCompList!$C$15:$I$15)),IF(B29="Cast Rad/Conv",INDEX(RadCompList!$C$28:$D$28,MATCH(C29,RadCompList!$B$28),MATCH(Radiators!D29,RadCompList!$C$27:$D$27)),IF(B29="Copper Cabinet",(INDEX(RadCompList!$E$39:$J$78,MATCH(Radiators!D29,RadCompList!$D$39:$D$78,0),MATCH(C29,RadCompList!$E$38:$J$38,0))),0))))*E29,0)*$A$2*IF(I29="Failed-Closed",0,1)</f>
        <v>0</v>
      </c>
      <c r="K29" s="34">
        <f>IFERROR(IF(B29="Column",INDEX(RadCompList!$C$4:$G$13,MATCH(C29,RadCompList!$B$4:$B$13),MATCH(Radiators!D29,RadCompList!$C$3:$G$3)),IF(B29="Tube",INDEX(RadCompList!$C$16:$I$22,MATCH(C29,RadCompList!$B$16:$B$22),MATCH(Radiators!D29,RadCompList!$C$15:$I$15)),IF(B29="Cast Rad/Conv",INDEX(RadCompList!$C$28:$D$28,MATCH(C29,RadCompList!$B$28),MATCH(Radiators!D29,RadCompList!$C$27:$D$27)),IF(B29="Copper Cabinet",(INDEX(RadCompList!$E$39:$J$78,MATCH(Radiators!D29,RadCompList!$D$39:$D$78,0),MATCH(C29,RadCompList!$E$38:$J$38,0))),0))))*E29,0)*$A$2</f>
        <v>0</v>
      </c>
      <c r="L29" s="112">
        <f t="shared" si="4"/>
        <v>0</v>
      </c>
      <c r="M29" s="35">
        <f>IFERROR(VLOOKUP(H29,VentList!$A$1:$D$198,2,FALSE),0)</f>
        <v>0</v>
      </c>
      <c r="N29" s="26">
        <f>IFERROR(VLOOKUP(B29,RadCompList!$P$3:$Q$6,2,FALSE)*J29,0)</f>
        <v>0</v>
      </c>
      <c r="O29" s="26" t="str">
        <f>INDEX(Calculations!$B$17:$B$28,MATCH(L29, Calculations!$H$17:$H$28,-1 ))</f>
        <v>1/2</v>
      </c>
      <c r="P29" s="37">
        <f>MainSheet!$G$8-0.0001306*Q29^2 * F29*(1+3.6/VLOOKUP(O29,Calculations!$B$4:$F$15,2,FALSE))/(3600*MainSheet!$C$9*VLOOKUP(O29,Calculations!$B$4:$F$15,2,FALSE)^5)</f>
        <v>0.26808838626146181</v>
      </c>
      <c r="Q29" s="37">
        <f t="shared" si="3"/>
        <v>0</v>
      </c>
      <c r="R29" s="37">
        <f>IFERROR(VLOOKUP(O29,Calculations!$B$4:$E$15,4)*F29*IF(I29="Failed-Closed",0,1)*(0.35/(INDEX(Calculations!$B$32:$G$46,MATCH(O29,Calculations!$B$32:$B$46,0),MATCH(G29,Calculations!$B$32:$G$32,0))+0.35)),0)</f>
        <v>0</v>
      </c>
      <c r="S29" s="37">
        <f>VLOOKUP(O29,Calculations!$B$4:$F$15,5)*F29</f>
        <v>0</v>
      </c>
      <c r="T29" s="37">
        <f t="shared" si="1"/>
        <v>0</v>
      </c>
      <c r="U29" s="37">
        <f t="shared" si="2"/>
        <v>0</v>
      </c>
      <c r="V29" s="37">
        <f>VLOOKUP(O29,Calculations!$B$4:$G$15,6)*F29*IF(I29="Failed-Closed",0,1)</f>
        <v>0</v>
      </c>
      <c r="W29" s="113">
        <f>IFERROR(0.6*PI()*(VLOOKUP(H29,VentList!$A$3:$H$198,8)/2*0.0254)^2*(14.7+P29)*6895*SQRT(2*1.33/8.314/672/(1.33-1)*((14.7/(14.7+P29))^(2/1.33)-(14.7/(14.7+P29))^((2.33/1.33))))*7937,0)*IF(I29="Operational",0,IF(I29="Failed-Closed",0,1))</f>
        <v>0</v>
      </c>
    </row>
    <row r="30" spans="2:23">
      <c r="B30" s="33"/>
      <c r="C30" s="34"/>
      <c r="D30" s="34"/>
      <c r="E30" s="34"/>
      <c r="F30" s="34"/>
      <c r="G30" s="27"/>
      <c r="H30" s="34"/>
      <c r="I30" s="34"/>
      <c r="J30" s="34">
        <f>IFERROR(IF(B30="Column",INDEX(RadCompList!$C$4:$G$13,MATCH(C30,RadCompList!$B$4:$B$13),MATCH(Radiators!D30,RadCompList!$C$3:$G$3)),IF(B30="Tube",INDEX(RadCompList!$C$16:$I$22,MATCH(C30,RadCompList!$B$16:$B$22),MATCH(Radiators!D30,RadCompList!$C$15:$I$15)),IF(B30="Cast Rad/Conv",INDEX(RadCompList!$C$28:$D$28,MATCH(C30,RadCompList!$B$28),MATCH(Radiators!D30,RadCompList!$C$27:$D$27)),IF(B30="Copper Cabinet",(INDEX(RadCompList!$E$39:$J$78,MATCH(Radiators!D30,RadCompList!$D$39:$D$78,0),MATCH(C30,RadCompList!$E$38:$J$38,0))),0))))*E30,0)*$A$2*IF(I30="Failed-Closed",0,1)</f>
        <v>0</v>
      </c>
      <c r="K30" s="34">
        <f>IFERROR(IF(B30="Column",INDEX(RadCompList!$C$4:$G$13,MATCH(C30,RadCompList!$B$4:$B$13),MATCH(Radiators!D30,RadCompList!$C$3:$G$3)),IF(B30="Tube",INDEX(RadCompList!$C$16:$I$22,MATCH(C30,RadCompList!$B$16:$B$22),MATCH(Radiators!D30,RadCompList!$C$15:$I$15)),IF(B30="Cast Rad/Conv",INDEX(RadCompList!$C$28:$D$28,MATCH(C30,RadCompList!$B$28),MATCH(Radiators!D30,RadCompList!$C$27:$D$27)),IF(B30="Copper Cabinet",(INDEX(RadCompList!$E$39:$J$78,MATCH(Radiators!D30,RadCompList!$D$39:$D$78,0),MATCH(C30,RadCompList!$E$38:$J$38,0))),0))))*E30,0)*$A$2</f>
        <v>0</v>
      </c>
      <c r="L30" s="112">
        <f t="shared" si="4"/>
        <v>0</v>
      </c>
      <c r="M30" s="35">
        <f>IFERROR(VLOOKUP(H30,VentList!$A$1:$D$198,2,FALSE),0)</f>
        <v>0</v>
      </c>
      <c r="N30" s="26">
        <f>IFERROR(VLOOKUP(B30,RadCompList!$P$3:$Q$6,2,FALSE)*J30,0)</f>
        <v>0</v>
      </c>
      <c r="O30" s="26" t="str">
        <f>INDEX(Calculations!$B$17:$B$28,MATCH(L30, Calculations!$H$17:$H$28,-1 ))</f>
        <v>1/2</v>
      </c>
      <c r="P30" s="37">
        <f>MainSheet!$G$8-0.0001306*Q30^2 * F30*(1+3.6/VLOOKUP(O30,Calculations!$B$4:$F$15,2,FALSE))/(3600*MainSheet!$C$9*VLOOKUP(O30,Calculations!$B$4:$F$15,2,FALSE)^5)</f>
        <v>0.26808838626146181</v>
      </c>
      <c r="Q30" s="37">
        <f t="shared" si="3"/>
        <v>0</v>
      </c>
      <c r="R30" s="37">
        <f>IFERROR(VLOOKUP(O30,Calculations!$B$4:$E$15,4)*F30*IF(I30="Failed-Closed",0,1)*(0.35/(INDEX(Calculations!$B$32:$G$46,MATCH(O30,Calculations!$B$32:$B$46,0),MATCH(G30,Calculations!$B$32:$G$32,0))+0.35)),0)</f>
        <v>0</v>
      </c>
      <c r="S30" s="37">
        <f>VLOOKUP(O30,Calculations!$B$4:$F$15,5)*F30</f>
        <v>0</v>
      </c>
      <c r="T30" s="37">
        <f t="shared" si="1"/>
        <v>0</v>
      </c>
      <c r="U30" s="37">
        <f t="shared" si="2"/>
        <v>0</v>
      </c>
      <c r="V30" s="37">
        <f>VLOOKUP(O30,Calculations!$B$4:$G$15,6)*F30*IF(I30="Failed-Closed",0,1)</f>
        <v>0</v>
      </c>
      <c r="W30" s="113">
        <f>IFERROR(0.6*PI()*(VLOOKUP(H30,VentList!$A$3:$H$198,8)/2*0.0254)^2*(14.7+P30)*6895*SQRT(2*1.33/8.314/672/(1.33-1)*((14.7/(14.7+P30))^(2/1.33)-(14.7/(14.7+P30))^((2.33/1.33))))*7937,0)*IF(I30="Operational",0,IF(I30="Failed-Closed",0,1))</f>
        <v>0</v>
      </c>
    </row>
    <row r="31" spans="2:23">
      <c r="B31" s="33"/>
      <c r="C31" s="34"/>
      <c r="D31" s="34"/>
      <c r="E31" s="34"/>
      <c r="F31" s="34"/>
      <c r="G31" s="27"/>
      <c r="H31" s="34"/>
      <c r="I31" s="34"/>
      <c r="J31" s="34">
        <f>IFERROR(IF(B31="Column",INDEX(RadCompList!$C$4:$G$13,MATCH(C31,RadCompList!$B$4:$B$13),MATCH(Radiators!D31,RadCompList!$C$3:$G$3)),IF(B31="Tube",INDEX(RadCompList!$C$16:$I$22,MATCH(C31,RadCompList!$B$16:$B$22),MATCH(Radiators!D31,RadCompList!$C$15:$I$15)),IF(B31="Cast Rad/Conv",INDEX(RadCompList!$C$28:$D$28,MATCH(C31,RadCompList!$B$28),MATCH(Radiators!D31,RadCompList!$C$27:$D$27)),IF(B31="Copper Cabinet",(INDEX(RadCompList!$E$39:$J$78,MATCH(Radiators!D31,RadCompList!$D$39:$D$78,0),MATCH(C31,RadCompList!$E$38:$J$38,0))),0))))*E31,0)*$A$2*IF(I31="Failed-Closed",0,1)</f>
        <v>0</v>
      </c>
      <c r="K31" s="34">
        <f>IFERROR(IF(B31="Column",INDEX(RadCompList!$C$4:$G$13,MATCH(C31,RadCompList!$B$4:$B$13),MATCH(Radiators!D31,RadCompList!$C$3:$G$3)),IF(B31="Tube",INDEX(RadCompList!$C$16:$I$22,MATCH(C31,RadCompList!$B$16:$B$22),MATCH(Radiators!D31,RadCompList!$C$15:$I$15)),IF(B31="Cast Rad/Conv",INDEX(RadCompList!$C$28:$D$28,MATCH(C31,RadCompList!$B$28),MATCH(Radiators!D31,RadCompList!$C$27:$D$27)),IF(B31="Copper Cabinet",(INDEX(RadCompList!$E$39:$J$78,MATCH(Radiators!D31,RadCompList!$D$39:$D$78,0),MATCH(C31,RadCompList!$E$38:$J$38,0))),0))))*E31,0)*$A$2</f>
        <v>0</v>
      </c>
      <c r="L31" s="112">
        <f t="shared" si="4"/>
        <v>0</v>
      </c>
      <c r="M31" s="35">
        <f>IFERROR(VLOOKUP(H31,VentList!$A$1:$D$198,2,FALSE),0)</f>
        <v>0</v>
      </c>
      <c r="N31" s="26">
        <f>IFERROR(VLOOKUP(B31,RadCompList!$P$3:$Q$6,2,FALSE)*J31,0)</f>
        <v>0</v>
      </c>
      <c r="O31" s="26" t="str">
        <f>INDEX(Calculations!$B$17:$B$28,MATCH(L31, Calculations!$H$17:$H$28,-1 ))</f>
        <v>1/2</v>
      </c>
      <c r="P31" s="37">
        <f>MainSheet!$G$8-0.0001306*Q31^2 * F31*(1+3.6/VLOOKUP(O31,Calculations!$B$4:$F$15,2,FALSE))/(3600*MainSheet!$C$9*VLOOKUP(O31,Calculations!$B$4:$F$15,2,FALSE)^5)</f>
        <v>0.26808838626146181</v>
      </c>
      <c r="Q31" s="37">
        <f t="shared" si="3"/>
        <v>0</v>
      </c>
      <c r="R31" s="37">
        <f>IFERROR(VLOOKUP(O31,Calculations!$B$4:$E$15,4)*F31*IF(I31="Failed-Closed",0,1)*(0.35/(INDEX(Calculations!$B$32:$G$46,MATCH(O31,Calculations!$B$32:$B$46,0),MATCH(G31,Calculations!$B$32:$G$32,0))+0.35)),0)</f>
        <v>0</v>
      </c>
      <c r="S31" s="37">
        <f>VLOOKUP(O31,Calculations!$B$4:$F$15,5)*F31</f>
        <v>0</v>
      </c>
      <c r="T31" s="37">
        <f t="shared" si="1"/>
        <v>0</v>
      </c>
      <c r="U31" s="37">
        <f t="shared" si="2"/>
        <v>0</v>
      </c>
      <c r="V31" s="37">
        <f>VLOOKUP(O31,Calculations!$B$4:$G$15,6)*F31*IF(I31="Failed-Closed",0,1)</f>
        <v>0</v>
      </c>
      <c r="W31" s="113">
        <f>IFERROR(0.6*PI()*(VLOOKUP(H31,VentList!$A$3:$H$198,8)/2*0.0254)^2*(14.7+P31)*6895*SQRT(2*1.33/8.314/672/(1.33-1)*((14.7/(14.7+P31))^(2/1.33)-(14.7/(14.7+P31))^((2.33/1.33))))*7937,0)*IF(I31="Operational",0,IF(I31="Failed-Closed",0,1))</f>
        <v>0</v>
      </c>
    </row>
    <row r="32" spans="2:23">
      <c r="B32" s="33"/>
      <c r="C32" s="34"/>
      <c r="D32" s="34"/>
      <c r="E32" s="34"/>
      <c r="F32" s="34"/>
      <c r="G32" s="27"/>
      <c r="H32" s="34"/>
      <c r="I32" s="34"/>
      <c r="J32" s="34">
        <f>IFERROR(IF(B32="Column",INDEX(RadCompList!$C$4:$G$13,MATCH(C32,RadCompList!$B$4:$B$13),MATCH(Radiators!D32,RadCompList!$C$3:$G$3)),IF(B32="Tube",INDEX(RadCompList!$C$16:$I$22,MATCH(C32,RadCompList!$B$16:$B$22),MATCH(Radiators!D32,RadCompList!$C$15:$I$15)),IF(B32="Cast Rad/Conv",INDEX(RadCompList!$C$28:$D$28,MATCH(C32,RadCompList!$B$28),MATCH(Radiators!D32,RadCompList!$C$27:$D$27)),IF(B32="Copper Cabinet",(INDEX(RadCompList!$E$39:$J$78,MATCH(Radiators!D32,RadCompList!$D$39:$D$78,0),MATCH(C32,RadCompList!$E$38:$J$38,0))),0))))*E32,0)*$A$2*IF(I32="Failed-Closed",0,1)</f>
        <v>0</v>
      </c>
      <c r="K32" s="34">
        <f>IFERROR(IF(B32="Column",INDEX(RadCompList!$C$4:$G$13,MATCH(C32,RadCompList!$B$4:$B$13),MATCH(Radiators!D32,RadCompList!$C$3:$G$3)),IF(B32="Tube",INDEX(RadCompList!$C$16:$I$22,MATCH(C32,RadCompList!$B$16:$B$22),MATCH(Radiators!D32,RadCompList!$C$15:$I$15)),IF(B32="Cast Rad/Conv",INDEX(RadCompList!$C$28:$D$28,MATCH(C32,RadCompList!$B$28),MATCH(Radiators!D32,RadCompList!$C$27:$D$27)),IF(B32="Copper Cabinet",(INDEX(RadCompList!$E$39:$J$78,MATCH(Radiators!D32,RadCompList!$D$39:$D$78,0),MATCH(C32,RadCompList!$E$38:$J$38,0))),0))))*E32,0)*$A$2</f>
        <v>0</v>
      </c>
      <c r="L32" s="112">
        <f t="shared" si="4"/>
        <v>0</v>
      </c>
      <c r="M32" s="35">
        <f>IFERROR(VLOOKUP(H32,VentList!$A$1:$D$198,2,FALSE),0)</f>
        <v>0</v>
      </c>
      <c r="N32" s="26">
        <f>IFERROR(VLOOKUP(B32,RadCompList!$P$3:$Q$6,2,FALSE)*J32,0)</f>
        <v>0</v>
      </c>
      <c r="O32" s="26" t="str">
        <f>INDEX(Calculations!$B$17:$B$28,MATCH(L32, Calculations!$H$17:$H$28,-1 ))</f>
        <v>1/2</v>
      </c>
      <c r="P32" s="37">
        <f>MainSheet!$G$8-0.0001306*Q32^2 * F32*(1+3.6/VLOOKUP(O32,Calculations!$B$4:$F$15,2,FALSE))/(3600*MainSheet!$C$9*VLOOKUP(O32,Calculations!$B$4:$F$15,2,FALSE)^5)</f>
        <v>0.26808838626146181</v>
      </c>
      <c r="Q32" s="37">
        <f t="shared" si="3"/>
        <v>0</v>
      </c>
      <c r="R32" s="37">
        <f>IFERROR(VLOOKUP(O32,Calculations!$B$4:$E$15,4)*F32*IF(I32="Failed-Closed",0,1)*(0.35/(INDEX(Calculations!$B$32:$G$46,MATCH(O32,Calculations!$B$32:$B$46,0),MATCH(G32,Calculations!$B$32:$G$32,0))+0.35)),0)</f>
        <v>0</v>
      </c>
      <c r="S32" s="37">
        <f>VLOOKUP(O32,Calculations!$B$4:$F$15,5)*F32</f>
        <v>0</v>
      </c>
      <c r="T32" s="37">
        <f t="shared" si="1"/>
        <v>0</v>
      </c>
      <c r="U32" s="37">
        <f t="shared" si="2"/>
        <v>0</v>
      </c>
      <c r="V32" s="37">
        <f>VLOOKUP(O32,Calculations!$B$4:$G$15,6)*F32*IF(I32="Failed-Closed",0,1)</f>
        <v>0</v>
      </c>
      <c r="W32" s="113">
        <f>IFERROR(0.6*PI()*(VLOOKUP(H32,VentList!$A$3:$H$198,8)/2*0.0254)^2*(14.7+P32)*6895*SQRT(2*1.33/8.314/672/(1.33-1)*((14.7/(14.7+P32))^(2/1.33)-(14.7/(14.7+P32))^((2.33/1.33))))*7937,0)*IF(I32="Operational",0,IF(I32="Failed-Closed",0,1))</f>
        <v>0</v>
      </c>
    </row>
    <row r="33" spans="2:23">
      <c r="B33" s="33"/>
      <c r="C33" s="34"/>
      <c r="D33" s="34"/>
      <c r="E33" s="34"/>
      <c r="F33" s="34"/>
      <c r="G33" s="27"/>
      <c r="H33" s="34"/>
      <c r="I33" s="34"/>
      <c r="J33" s="34">
        <f>IFERROR(IF(B33="Column",INDEX(RadCompList!$C$4:$G$13,MATCH(C33,RadCompList!$B$4:$B$13),MATCH(Radiators!D33,RadCompList!$C$3:$G$3)),IF(B33="Tube",INDEX(RadCompList!$C$16:$I$22,MATCH(C33,RadCompList!$B$16:$B$22),MATCH(Radiators!D33,RadCompList!$C$15:$I$15)),IF(B33="Cast Rad/Conv",INDEX(RadCompList!$C$28:$D$28,MATCH(C33,RadCompList!$B$28),MATCH(Radiators!D33,RadCompList!$C$27:$D$27)),IF(B33="Copper Cabinet",(INDEX(RadCompList!$E$39:$J$78,MATCH(Radiators!D33,RadCompList!$D$39:$D$78,0),MATCH(C33,RadCompList!$E$38:$J$38,0))),0))))*E33,0)*$A$2*IF(I33="Failed-Closed",0,1)</f>
        <v>0</v>
      </c>
      <c r="K33" s="34">
        <f>IFERROR(IF(B33="Column",INDEX(RadCompList!$C$4:$G$13,MATCH(C33,RadCompList!$B$4:$B$13),MATCH(Radiators!D33,RadCompList!$C$3:$G$3)),IF(B33="Tube",INDEX(RadCompList!$C$16:$I$22,MATCH(C33,RadCompList!$B$16:$B$22),MATCH(Radiators!D33,RadCompList!$C$15:$I$15)),IF(B33="Cast Rad/Conv",INDEX(RadCompList!$C$28:$D$28,MATCH(C33,RadCompList!$B$28),MATCH(Radiators!D33,RadCompList!$C$27:$D$27)),IF(B33="Copper Cabinet",(INDEX(RadCompList!$E$39:$J$78,MATCH(Radiators!D33,RadCompList!$D$39:$D$78,0),MATCH(C33,RadCompList!$E$38:$J$38,0))),0))))*E33,0)*$A$2</f>
        <v>0</v>
      </c>
      <c r="L33" s="112">
        <f t="shared" si="4"/>
        <v>0</v>
      </c>
      <c r="M33" s="35">
        <f>IFERROR(VLOOKUP(H33,VentList!$A$1:$D$198,2,FALSE),0)</f>
        <v>0</v>
      </c>
      <c r="N33" s="26">
        <f>IFERROR(VLOOKUP(B33,RadCompList!$P$3:$Q$6,2,FALSE)*J33,0)</f>
        <v>0</v>
      </c>
      <c r="O33" s="26" t="str">
        <f>INDEX(Calculations!$B$17:$B$28,MATCH(L33, Calculations!$H$17:$H$28,-1 ))</f>
        <v>1/2</v>
      </c>
      <c r="P33" s="37">
        <f>MainSheet!$G$8-0.0001306*Q33^2 * F33*(1+3.6/VLOOKUP(O33,Calculations!$B$4:$F$15,2,FALSE))/(3600*MainSheet!$C$9*VLOOKUP(O33,Calculations!$B$4:$F$15,2,FALSE)^5)</f>
        <v>0.26808838626146181</v>
      </c>
      <c r="Q33" s="37">
        <f t="shared" si="3"/>
        <v>0</v>
      </c>
      <c r="R33" s="37">
        <f>IFERROR(VLOOKUP(O33,Calculations!$B$4:$E$15,4)*F33*IF(I33="Failed-Closed",0,1)*(0.35/(INDEX(Calculations!$B$32:$G$46,MATCH(O33,Calculations!$B$32:$B$46,0),MATCH(G33,Calculations!$B$32:$G$32,0))+0.35)),0)</f>
        <v>0</v>
      </c>
      <c r="S33" s="37">
        <f>VLOOKUP(O33,Calculations!$B$4:$F$15,5)*F33</f>
        <v>0</v>
      </c>
      <c r="T33" s="37">
        <f t="shared" si="1"/>
        <v>0</v>
      </c>
      <c r="U33" s="37">
        <f t="shared" si="2"/>
        <v>0</v>
      </c>
      <c r="V33" s="37">
        <f>VLOOKUP(O33,Calculations!$B$4:$G$15,6)*F33*IF(I33="Failed-Closed",0,1)</f>
        <v>0</v>
      </c>
      <c r="W33" s="113">
        <f>IFERROR(0.6*PI()*(VLOOKUP(H33,VentList!$A$3:$H$198,8)/2*0.0254)^2*(14.7+P33)*6895*SQRT(2*1.33/8.314/672/(1.33-1)*((14.7/(14.7+P33))^(2/1.33)-(14.7/(14.7+P33))^((2.33/1.33))))*7937,0)*IF(I33="Operational",0,IF(I33="Failed-Closed",0,1))</f>
        <v>0</v>
      </c>
    </row>
    <row r="34" spans="2:23">
      <c r="B34" s="33"/>
      <c r="C34" s="34"/>
      <c r="D34" s="34"/>
      <c r="E34" s="34"/>
      <c r="F34" s="34"/>
      <c r="G34" s="27"/>
      <c r="H34" s="34"/>
      <c r="I34" s="34"/>
      <c r="J34" s="34">
        <f>IFERROR(IF(B34="Column",INDEX(RadCompList!$C$4:$G$13,MATCH(C34,RadCompList!$B$4:$B$13),MATCH(Radiators!D34,RadCompList!$C$3:$G$3)),IF(B34="Tube",INDEX(RadCompList!$C$16:$I$22,MATCH(C34,RadCompList!$B$16:$B$22),MATCH(Radiators!D34,RadCompList!$C$15:$I$15)),IF(B34="Cast Rad/Conv",INDEX(RadCompList!$C$28:$D$28,MATCH(C34,RadCompList!$B$28),MATCH(Radiators!D34,RadCompList!$C$27:$D$27)),IF(B34="Copper Cabinet",(INDEX(RadCompList!$E$39:$J$78,MATCH(Radiators!D34,RadCompList!$D$39:$D$78,0),MATCH(C34,RadCompList!$E$38:$J$38,0))),0))))*E34,0)*$A$2*IF(I34="Failed-Closed",0,1)</f>
        <v>0</v>
      </c>
      <c r="K34" s="34">
        <f>IFERROR(IF(B34="Column",INDEX(RadCompList!$C$4:$G$13,MATCH(C34,RadCompList!$B$4:$B$13),MATCH(Radiators!D34,RadCompList!$C$3:$G$3)),IF(B34="Tube",INDEX(RadCompList!$C$16:$I$22,MATCH(C34,RadCompList!$B$16:$B$22),MATCH(Radiators!D34,RadCompList!$C$15:$I$15)),IF(B34="Cast Rad/Conv",INDEX(RadCompList!$C$28:$D$28,MATCH(C34,RadCompList!$B$28),MATCH(Radiators!D34,RadCompList!$C$27:$D$27)),IF(B34="Copper Cabinet",(INDEX(RadCompList!$E$39:$J$78,MATCH(Radiators!D34,RadCompList!$D$39:$D$78,0),MATCH(C34,RadCompList!$E$38:$J$38,0))),0))))*E34,0)*$A$2</f>
        <v>0</v>
      </c>
      <c r="L34" s="112">
        <f t="shared" si="4"/>
        <v>0</v>
      </c>
      <c r="M34" s="35">
        <f>IFERROR(VLOOKUP(H34,VentList!$A$1:$D$198,2,FALSE),0)</f>
        <v>0</v>
      </c>
      <c r="N34" s="26">
        <f>IFERROR(VLOOKUP(B34,RadCompList!$P$3:$Q$6,2,FALSE)*J34,0)</f>
        <v>0</v>
      </c>
      <c r="O34" s="26" t="str">
        <f>INDEX(Calculations!$B$17:$B$28,MATCH(L34, Calculations!$H$17:$H$28,-1 ))</f>
        <v>1/2</v>
      </c>
      <c r="P34" s="37">
        <f>MainSheet!$G$8-0.0001306*Q34^2 * F34*(1+3.6/VLOOKUP(O34,Calculations!$B$4:$F$15,2,FALSE))/(3600*MainSheet!$C$9*VLOOKUP(O34,Calculations!$B$4:$F$15,2,FALSE)^5)</f>
        <v>0.26808838626146181</v>
      </c>
      <c r="Q34" s="37">
        <f t="shared" si="3"/>
        <v>0</v>
      </c>
      <c r="R34" s="37">
        <f>IFERROR(VLOOKUP(O34,Calculations!$B$4:$E$15,4)*F34*IF(I34="Failed-Closed",0,1)*(0.35/(INDEX(Calculations!$B$32:$G$46,MATCH(O34,Calculations!$B$32:$B$46,0),MATCH(G34,Calculations!$B$32:$G$32,0))+0.35)),0)</f>
        <v>0</v>
      </c>
      <c r="S34" s="37">
        <f>VLOOKUP(O34,Calculations!$B$4:$F$15,5)*F34</f>
        <v>0</v>
      </c>
      <c r="T34" s="37">
        <f t="shared" si="1"/>
        <v>0</v>
      </c>
      <c r="U34" s="37">
        <f t="shared" si="2"/>
        <v>0</v>
      </c>
      <c r="V34" s="37">
        <f>VLOOKUP(O34,Calculations!$B$4:$G$15,6)*F34*IF(I34="Failed-Closed",0,1)</f>
        <v>0</v>
      </c>
      <c r="W34" s="113">
        <f>IFERROR(0.6*PI()*(VLOOKUP(H34,VentList!$A$3:$H$198,8)/2*0.0254)^2*(14.7+P34)*6895*SQRT(2*1.33/8.314/672/(1.33-1)*((14.7/(14.7+P34))^(2/1.33)-(14.7/(14.7+P34))^((2.33/1.33))))*7937,0)*IF(I34="Operational",0,IF(I34="Failed-Closed",0,1))</f>
        <v>0</v>
      </c>
    </row>
    <row r="35" spans="2:23">
      <c r="B35" s="33"/>
      <c r="C35" s="34"/>
      <c r="D35" s="34"/>
      <c r="E35" s="34"/>
      <c r="F35" s="34"/>
      <c r="G35" s="27"/>
      <c r="H35" s="34"/>
      <c r="I35" s="34"/>
      <c r="J35" s="34">
        <f>IFERROR(IF(B35="Column",INDEX(RadCompList!$C$4:$G$13,MATCH(C35,RadCompList!$B$4:$B$13),MATCH(Radiators!D35,RadCompList!$C$3:$G$3)),IF(B35="Tube",INDEX(RadCompList!$C$16:$I$22,MATCH(C35,RadCompList!$B$16:$B$22),MATCH(Radiators!D35,RadCompList!$C$15:$I$15)),IF(B35="Cast Rad/Conv",INDEX(RadCompList!$C$28:$D$28,MATCH(C35,RadCompList!$B$28),MATCH(Radiators!D35,RadCompList!$C$27:$D$27)),IF(B35="Copper Cabinet",(INDEX(RadCompList!$E$39:$J$78,MATCH(Radiators!D35,RadCompList!$D$39:$D$78,0),MATCH(C35,RadCompList!$E$38:$J$38,0))),0))))*E35,0)*$A$2*IF(I35="Failed-Closed",0,1)</f>
        <v>0</v>
      </c>
      <c r="K35" s="34">
        <f>IFERROR(IF(B35="Column",INDEX(RadCompList!$C$4:$G$13,MATCH(C35,RadCompList!$B$4:$B$13),MATCH(Radiators!D35,RadCompList!$C$3:$G$3)),IF(B35="Tube",INDEX(RadCompList!$C$16:$I$22,MATCH(C35,RadCompList!$B$16:$B$22),MATCH(Radiators!D35,RadCompList!$C$15:$I$15)),IF(B35="Cast Rad/Conv",INDEX(RadCompList!$C$28:$D$28,MATCH(C35,RadCompList!$B$28),MATCH(Radiators!D35,RadCompList!$C$27:$D$27)),IF(B35="Copper Cabinet",(INDEX(RadCompList!$E$39:$J$78,MATCH(Radiators!D35,RadCompList!$D$39:$D$78,0),MATCH(C35,RadCompList!$E$38:$J$38,0))),0))))*E35,0)*$A$2</f>
        <v>0</v>
      </c>
      <c r="L35" s="112">
        <f t="shared" si="4"/>
        <v>0</v>
      </c>
      <c r="M35" s="35">
        <f>IFERROR(VLOOKUP(H35,VentList!$A$1:$D$198,2,FALSE),0)</f>
        <v>0</v>
      </c>
      <c r="N35" s="26">
        <f>IFERROR(VLOOKUP(B35,RadCompList!$P$3:$Q$6,2,FALSE)*J35,0)</f>
        <v>0</v>
      </c>
      <c r="O35" s="26" t="str">
        <f>INDEX(Calculations!$B$17:$B$28,MATCH(L35, Calculations!$H$17:$H$28,-1 ))</f>
        <v>1/2</v>
      </c>
      <c r="P35" s="37">
        <f>MainSheet!$G$8-0.0001306*Q35^2 * F35*(1+3.6/VLOOKUP(O35,Calculations!$B$4:$F$15,2,FALSE))/(3600*MainSheet!$C$9*VLOOKUP(O35,Calculations!$B$4:$F$15,2,FALSE)^5)</f>
        <v>0.26808838626146181</v>
      </c>
      <c r="Q35" s="37">
        <f t="shared" si="3"/>
        <v>0</v>
      </c>
      <c r="R35" s="37">
        <f>IFERROR(VLOOKUP(O35,Calculations!$B$4:$E$15,4)*F35*IF(I35="Failed-Closed",0,1)*(0.35/(INDEX(Calculations!$B$32:$G$46,MATCH(O35,Calculations!$B$32:$B$46,0),MATCH(G35,Calculations!$B$32:$G$32,0))+0.35)),0)</f>
        <v>0</v>
      </c>
      <c r="S35" s="37">
        <f>VLOOKUP(O35,Calculations!$B$4:$F$15,5)*F35</f>
        <v>0</v>
      </c>
      <c r="T35" s="37">
        <f t="shared" si="1"/>
        <v>0</v>
      </c>
      <c r="U35" s="37">
        <f t="shared" si="2"/>
        <v>0</v>
      </c>
      <c r="V35" s="37">
        <f>VLOOKUP(O35,Calculations!$B$4:$G$15,6)*F35*IF(I35="Failed-Closed",0,1)</f>
        <v>0</v>
      </c>
      <c r="W35" s="113">
        <f>IFERROR(0.6*PI()*(VLOOKUP(H35,VentList!$A$3:$H$198,8)/2*0.0254)^2*(14.7+P35)*6895*SQRT(2*1.33/8.314/672/(1.33-1)*((14.7/(14.7+P35))^(2/1.33)-(14.7/(14.7+P35))^((2.33/1.33))))*7937,0)*IF(I35="Operational",0,IF(I35="Failed-Closed",0,1))</f>
        <v>0</v>
      </c>
    </row>
    <row r="36" spans="2:23">
      <c r="B36" s="33"/>
      <c r="C36" s="34"/>
      <c r="D36" s="34"/>
      <c r="E36" s="34"/>
      <c r="F36" s="34"/>
      <c r="G36" s="27"/>
      <c r="H36" s="34"/>
      <c r="I36" s="34"/>
      <c r="J36" s="34">
        <f>IFERROR(IF(B36="Column",INDEX(RadCompList!$C$4:$G$13,MATCH(C36,RadCompList!$B$4:$B$13),MATCH(Radiators!D36,RadCompList!$C$3:$G$3)),IF(B36="Tube",INDEX(RadCompList!$C$16:$I$22,MATCH(C36,RadCompList!$B$16:$B$22),MATCH(Radiators!D36,RadCompList!$C$15:$I$15)),IF(B36="Cast Rad/Conv",INDEX(RadCompList!$C$28:$D$28,MATCH(C36,RadCompList!$B$28),MATCH(Radiators!D36,RadCompList!$C$27:$D$27)),IF(B36="Copper Cabinet",(INDEX(RadCompList!$E$39:$J$78,MATCH(Radiators!D36,RadCompList!$D$39:$D$78,0),MATCH(C36,RadCompList!$E$38:$J$38,0))),0))))*E36,0)*$A$2*IF(I36="Failed-Closed",0,1)</f>
        <v>0</v>
      </c>
      <c r="K36" s="34">
        <f>IFERROR(IF(B36="Column",INDEX(RadCompList!$C$4:$G$13,MATCH(C36,RadCompList!$B$4:$B$13),MATCH(Radiators!D36,RadCompList!$C$3:$G$3)),IF(B36="Tube",INDEX(RadCompList!$C$16:$I$22,MATCH(C36,RadCompList!$B$16:$B$22),MATCH(Radiators!D36,RadCompList!$C$15:$I$15)),IF(B36="Cast Rad/Conv",INDEX(RadCompList!$C$28:$D$28,MATCH(C36,RadCompList!$B$28),MATCH(Radiators!D36,RadCompList!$C$27:$D$27)),IF(B36="Copper Cabinet",(INDEX(RadCompList!$E$39:$J$78,MATCH(Radiators!D36,RadCompList!$D$39:$D$78,0),MATCH(C36,RadCompList!$E$38:$J$38,0))),0))))*E36,0)*$A$2</f>
        <v>0</v>
      </c>
      <c r="L36" s="112">
        <f t="shared" si="4"/>
        <v>0</v>
      </c>
      <c r="M36" s="35">
        <f>IFERROR(VLOOKUP(H36,VentList!$A$1:$D$198,2,FALSE),0)</f>
        <v>0</v>
      </c>
      <c r="N36" s="26">
        <f>IFERROR(VLOOKUP(B36,RadCompList!$P$3:$Q$6,2,FALSE)*J36,0)</f>
        <v>0</v>
      </c>
      <c r="O36" s="26" t="str">
        <f>INDEX(Calculations!$B$17:$B$28,MATCH(L36, Calculations!$H$17:$H$28,-1 ))</f>
        <v>1/2</v>
      </c>
      <c r="P36" s="37">
        <f>MainSheet!$G$8-0.0001306*Q36^2 * F36*(1+3.6/VLOOKUP(O36,Calculations!$B$4:$F$15,2,FALSE))/(3600*MainSheet!$C$9*VLOOKUP(O36,Calculations!$B$4:$F$15,2,FALSE)^5)</f>
        <v>0.26808838626146181</v>
      </c>
      <c r="Q36" s="37">
        <f t="shared" si="3"/>
        <v>0</v>
      </c>
      <c r="R36" s="37">
        <f>IFERROR(VLOOKUP(O36,Calculations!$B$4:$E$15,4)*F36*IF(I36="Failed-Closed",0,1)*(0.35/(INDEX(Calculations!$B$32:$G$46,MATCH(O36,Calculations!$B$32:$B$46,0),MATCH(G36,Calculations!$B$32:$G$32,0))+0.35)),0)</f>
        <v>0</v>
      </c>
      <c r="S36" s="37">
        <f>VLOOKUP(O36,Calculations!$B$4:$F$15,5)*F36</f>
        <v>0</v>
      </c>
      <c r="T36" s="37">
        <f t="shared" si="1"/>
        <v>0</v>
      </c>
      <c r="U36" s="37">
        <f t="shared" si="2"/>
        <v>0</v>
      </c>
      <c r="V36" s="37">
        <f>VLOOKUP(O36,Calculations!$B$4:$G$15,6)*F36*IF(I36="Failed-Closed",0,1)</f>
        <v>0</v>
      </c>
      <c r="W36" s="113">
        <f>IFERROR(0.6*PI()*(VLOOKUP(H36,VentList!$A$3:$H$198,8)/2*0.0254)^2*(14.7+P36)*6895*SQRT(2*1.33/8.314/672/(1.33-1)*((14.7/(14.7+P36))^(2/1.33)-(14.7/(14.7+P36))^((2.33/1.33))))*7937,0)*IF(I36="Operational",0,IF(I36="Failed-Closed",0,1))</f>
        <v>0</v>
      </c>
    </row>
    <row r="37" spans="2:23">
      <c r="B37" s="33"/>
      <c r="C37" s="34"/>
      <c r="D37" s="34"/>
      <c r="E37" s="34"/>
      <c r="F37" s="34"/>
      <c r="G37" s="27"/>
      <c r="H37" s="34"/>
      <c r="I37" s="34"/>
      <c r="J37" s="34">
        <f>IFERROR(IF(B37="Column",INDEX(RadCompList!$C$4:$G$13,MATCH(C37,RadCompList!$B$4:$B$13),MATCH(Radiators!D37,RadCompList!$C$3:$G$3)),IF(B37="Tube",INDEX(RadCompList!$C$16:$I$22,MATCH(C37,RadCompList!$B$16:$B$22),MATCH(Radiators!D37,RadCompList!$C$15:$I$15)),IF(B37="Cast Rad/Conv",INDEX(RadCompList!$C$28:$D$28,MATCH(C37,RadCompList!$B$28),MATCH(Radiators!D37,RadCompList!$C$27:$D$27)),IF(B37="Copper Cabinet",(INDEX(RadCompList!$E$39:$J$78,MATCH(Radiators!D37,RadCompList!$D$39:$D$78,0),MATCH(C37,RadCompList!$E$38:$J$38,0))),0))))*E37,0)*$A$2*IF(I37="Failed-Closed",0,1)</f>
        <v>0</v>
      </c>
      <c r="K37" s="34">
        <f>IFERROR(IF(B37="Column",INDEX(RadCompList!$C$4:$G$13,MATCH(C37,RadCompList!$B$4:$B$13),MATCH(Radiators!D37,RadCompList!$C$3:$G$3)),IF(B37="Tube",INDEX(RadCompList!$C$16:$I$22,MATCH(C37,RadCompList!$B$16:$B$22),MATCH(Radiators!D37,RadCompList!$C$15:$I$15)),IF(B37="Cast Rad/Conv",INDEX(RadCompList!$C$28:$D$28,MATCH(C37,RadCompList!$B$28),MATCH(Radiators!D37,RadCompList!$C$27:$D$27)),IF(B37="Copper Cabinet",(INDEX(RadCompList!$E$39:$J$78,MATCH(Radiators!D37,RadCompList!$D$39:$D$78,0),MATCH(C37,RadCompList!$E$38:$J$38,0))),0))))*E37,0)*$A$2</f>
        <v>0</v>
      </c>
      <c r="L37" s="112">
        <f t="shared" si="4"/>
        <v>0</v>
      </c>
      <c r="M37" s="35">
        <f>IFERROR(VLOOKUP(H37,VentList!$A$1:$D$198,2,FALSE),0)</f>
        <v>0</v>
      </c>
      <c r="N37" s="26">
        <f>IFERROR(VLOOKUP(B37,RadCompList!$P$3:$Q$6,2,FALSE)*J37,0)</f>
        <v>0</v>
      </c>
      <c r="O37" s="26" t="str">
        <f>INDEX(Calculations!$B$17:$B$28,MATCH(L37, Calculations!$H$17:$H$28,-1 ))</f>
        <v>1/2</v>
      </c>
      <c r="P37" s="37">
        <f>MainSheet!$G$8-0.0001306*Q37^2 * F37*(1+3.6/VLOOKUP(O37,Calculations!$B$4:$F$15,2,FALSE))/(3600*MainSheet!$C$9*VLOOKUP(O37,Calculations!$B$4:$F$15,2,FALSE)^5)</f>
        <v>0.26808838626146181</v>
      </c>
      <c r="Q37" s="37">
        <f t="shared" si="3"/>
        <v>0</v>
      </c>
      <c r="R37" s="37">
        <f>IFERROR(VLOOKUP(O37,Calculations!$B$4:$E$15,4)*F37*IF(I37="Failed-Closed",0,1)*(0.35/(INDEX(Calculations!$B$32:$G$46,MATCH(O37,Calculations!$B$32:$B$46,0),MATCH(G37,Calculations!$B$32:$G$32,0))+0.35)),0)</f>
        <v>0</v>
      </c>
      <c r="S37" s="37">
        <f>VLOOKUP(O37,Calculations!$B$4:$F$15,5)*F37</f>
        <v>0</v>
      </c>
      <c r="T37" s="37">
        <f t="shared" si="1"/>
        <v>0</v>
      </c>
      <c r="U37" s="37">
        <f t="shared" si="2"/>
        <v>0</v>
      </c>
      <c r="V37" s="37">
        <f>VLOOKUP(O37,Calculations!$B$4:$G$15,6)*F37*IF(I37="Failed-Closed",0,1)</f>
        <v>0</v>
      </c>
      <c r="W37" s="113">
        <f>IFERROR(0.6*PI()*(VLOOKUP(H37,VentList!$A$3:$H$198,8)/2*0.0254)^2*(14.7+P37)*6895*SQRT(2*1.33/8.314/672/(1.33-1)*((14.7/(14.7+P37))^(2/1.33)-(14.7/(14.7+P37))^((2.33/1.33))))*7937,0)*IF(I37="Operational",0,IF(I37="Failed-Closed",0,1))</f>
        <v>0</v>
      </c>
    </row>
    <row r="38" spans="2:23">
      <c r="B38" s="33"/>
      <c r="C38" s="34"/>
      <c r="D38" s="34"/>
      <c r="E38" s="34"/>
      <c r="F38" s="34"/>
      <c r="G38" s="27"/>
      <c r="H38" s="34"/>
      <c r="I38" s="34"/>
      <c r="J38" s="34">
        <f>IFERROR(IF(B38="Column",INDEX(RadCompList!$C$4:$G$13,MATCH(C38,RadCompList!$B$4:$B$13),MATCH(Radiators!D38,RadCompList!$C$3:$G$3)),IF(B38="Tube",INDEX(RadCompList!$C$16:$I$22,MATCH(C38,RadCompList!$B$16:$B$22),MATCH(Radiators!D38,RadCompList!$C$15:$I$15)),IF(B38="Cast Rad/Conv",INDEX(RadCompList!$C$28:$D$28,MATCH(C38,RadCompList!$B$28),MATCH(Radiators!D38,RadCompList!$C$27:$D$27)),IF(B38="Copper Cabinet",(INDEX(RadCompList!$E$39:$J$78,MATCH(Radiators!D38,RadCompList!$D$39:$D$78,0),MATCH(C38,RadCompList!$E$38:$J$38,0))),0))))*E38,0)*$A$2*IF(I38="Failed-Closed",0,1)</f>
        <v>0</v>
      </c>
      <c r="K38" s="34">
        <f>IFERROR(IF(B38="Column",INDEX(RadCompList!$C$4:$G$13,MATCH(C38,RadCompList!$B$4:$B$13),MATCH(Radiators!D38,RadCompList!$C$3:$G$3)),IF(B38="Tube",INDEX(RadCompList!$C$16:$I$22,MATCH(C38,RadCompList!$B$16:$B$22),MATCH(Radiators!D38,RadCompList!$C$15:$I$15)),IF(B38="Cast Rad/Conv",INDEX(RadCompList!$C$28:$D$28,MATCH(C38,RadCompList!$B$28),MATCH(Radiators!D38,RadCompList!$C$27:$D$27)),IF(B38="Copper Cabinet",(INDEX(RadCompList!$E$39:$J$78,MATCH(Radiators!D38,RadCompList!$D$39:$D$78,0),MATCH(C38,RadCompList!$E$38:$J$38,0))),0))))*E38,0)*$A$2</f>
        <v>0</v>
      </c>
      <c r="L38" s="112">
        <f t="shared" si="4"/>
        <v>0</v>
      </c>
      <c r="M38" s="35">
        <f>IFERROR(VLOOKUP(H38,VentList!$A$1:$D$198,2,FALSE),0)</f>
        <v>0</v>
      </c>
      <c r="N38" s="26">
        <f>IFERROR(VLOOKUP(B38,RadCompList!$P$3:$Q$6,2,FALSE)*J38,0)</f>
        <v>0</v>
      </c>
      <c r="O38" s="26" t="str">
        <f>INDEX(Calculations!$B$17:$B$28,MATCH(L38, Calculations!$H$17:$H$28,-1 ))</f>
        <v>1/2</v>
      </c>
      <c r="P38" s="37">
        <f>MainSheet!$G$8-0.0001306*Q38^2 * F38*(1+3.6/VLOOKUP(O38,Calculations!$B$4:$F$15,2,FALSE))/(3600*MainSheet!$C$9*VLOOKUP(O38,Calculations!$B$4:$F$15,2,FALSE)^5)</f>
        <v>0.26808838626146181</v>
      </c>
      <c r="Q38" s="37">
        <f t="shared" si="3"/>
        <v>0</v>
      </c>
      <c r="R38" s="37">
        <f>IFERROR(VLOOKUP(O38,Calculations!$B$4:$E$15,4)*F38*IF(I38="Failed-Closed",0,1)*(0.35/(INDEX(Calculations!$B$32:$G$46,MATCH(O38,Calculations!$B$32:$B$46,0),MATCH(G38,Calculations!$B$32:$G$32,0))+0.35)),0)</f>
        <v>0</v>
      </c>
      <c r="S38" s="37">
        <f>VLOOKUP(O38,Calculations!$B$4:$F$15,5)*F38</f>
        <v>0</v>
      </c>
      <c r="T38" s="37">
        <f t="shared" si="1"/>
        <v>0</v>
      </c>
      <c r="U38" s="37">
        <f t="shared" si="2"/>
        <v>0</v>
      </c>
      <c r="V38" s="37">
        <f>VLOOKUP(O38,Calculations!$B$4:$G$15,6)*F38*IF(I38="Failed-Closed",0,1)</f>
        <v>0</v>
      </c>
      <c r="W38" s="113">
        <f>IFERROR(0.6*PI()*(VLOOKUP(H38,VentList!$A$3:$H$198,8)/2*0.0254)^2*(14.7+P38)*6895*SQRT(2*1.33/8.314/672/(1.33-1)*((14.7/(14.7+P38))^(2/1.33)-(14.7/(14.7+P38))^((2.33/1.33))))*7937,0)*IF(I38="Operational",0,IF(I38="Failed-Closed",0,1))</f>
        <v>0</v>
      </c>
    </row>
    <row r="39" spans="2:23">
      <c r="B39" s="33"/>
      <c r="C39" s="34"/>
      <c r="D39" s="34"/>
      <c r="E39" s="34"/>
      <c r="F39" s="34"/>
      <c r="G39" s="27"/>
      <c r="H39" s="34"/>
      <c r="I39" s="34"/>
      <c r="J39" s="34">
        <f>IFERROR(IF(B39="Column",INDEX(RadCompList!$C$4:$G$13,MATCH(C39,RadCompList!$B$4:$B$13),MATCH(Radiators!D39,RadCompList!$C$3:$G$3)),IF(B39="Tube",INDEX(RadCompList!$C$16:$I$22,MATCH(C39,RadCompList!$B$16:$B$22),MATCH(Radiators!D39,RadCompList!$C$15:$I$15)),IF(B39="Cast Rad/Conv",INDEX(RadCompList!$C$28:$D$28,MATCH(C39,RadCompList!$B$28),MATCH(Radiators!D39,RadCompList!$C$27:$D$27)),IF(B39="Copper Cabinet",(INDEX(RadCompList!$E$39:$J$78,MATCH(Radiators!D39,RadCompList!$D$39:$D$78,0),MATCH(C39,RadCompList!$E$38:$J$38,0))),0))))*E39,0)*$A$2*IF(I39="Failed-Closed",0,1)</f>
        <v>0</v>
      </c>
      <c r="K39" s="34">
        <f>IFERROR(IF(B39="Column",INDEX(RadCompList!$C$4:$G$13,MATCH(C39,RadCompList!$B$4:$B$13),MATCH(Radiators!D39,RadCompList!$C$3:$G$3)),IF(B39="Tube",INDEX(RadCompList!$C$16:$I$22,MATCH(C39,RadCompList!$B$16:$B$22),MATCH(Radiators!D39,RadCompList!$C$15:$I$15)),IF(B39="Cast Rad/Conv",INDEX(RadCompList!$C$28:$D$28,MATCH(C39,RadCompList!$B$28),MATCH(Radiators!D39,RadCompList!$C$27:$D$27)),IF(B39="Copper Cabinet",(INDEX(RadCompList!$E$39:$J$78,MATCH(Radiators!D39,RadCompList!$D$39:$D$78,0),MATCH(C39,RadCompList!$E$38:$J$38,0))),0))))*E39,0)*$A$2</f>
        <v>0</v>
      </c>
      <c r="L39" s="112">
        <f t="shared" si="4"/>
        <v>0</v>
      </c>
      <c r="M39" s="35">
        <f>IFERROR(VLOOKUP(H39,VentList!$A$1:$D$198,2,FALSE),0)</f>
        <v>0</v>
      </c>
      <c r="N39" s="26">
        <f>IFERROR(VLOOKUP(B39,RadCompList!$P$3:$Q$6,2,FALSE)*J39,0)</f>
        <v>0</v>
      </c>
      <c r="O39" s="26" t="str">
        <f>INDEX(Calculations!$B$17:$B$28,MATCH(L39, Calculations!$H$17:$H$28,-1 ))</f>
        <v>1/2</v>
      </c>
      <c r="P39" s="37">
        <f>MainSheet!$G$8-0.0001306*Q39^2 * F39*(1+3.6/VLOOKUP(O39,Calculations!$B$4:$F$15,2,FALSE))/(3600*MainSheet!$C$9*VLOOKUP(O39,Calculations!$B$4:$F$15,2,FALSE)^5)</f>
        <v>0.26808838626146181</v>
      </c>
      <c r="Q39" s="37">
        <f t="shared" si="3"/>
        <v>0</v>
      </c>
      <c r="R39" s="37">
        <f>IFERROR(VLOOKUP(O39,Calculations!$B$4:$E$15,4)*F39*IF(I39="Failed-Closed",0,1)*(0.35/(INDEX(Calculations!$B$32:$G$46,MATCH(O39,Calculations!$B$32:$B$46,0),MATCH(G39,Calculations!$B$32:$G$32,0))+0.35)),0)</f>
        <v>0</v>
      </c>
      <c r="S39" s="37">
        <f>VLOOKUP(O39,Calculations!$B$4:$F$15,5)*F39</f>
        <v>0</v>
      </c>
      <c r="T39" s="37">
        <f t="shared" si="1"/>
        <v>0</v>
      </c>
      <c r="U39" s="37">
        <f t="shared" si="2"/>
        <v>0</v>
      </c>
      <c r="V39" s="37">
        <f>VLOOKUP(O39,Calculations!$B$4:$G$15,6)*F39*IF(I39="Failed-Closed",0,1)</f>
        <v>0</v>
      </c>
      <c r="W39" s="113">
        <f>IFERROR(0.6*PI()*(VLOOKUP(H39,VentList!$A$3:$H$198,8)/2*0.0254)^2*(14.7+P39)*6895*SQRT(2*1.33/8.314/672/(1.33-1)*((14.7/(14.7+P39))^(2/1.33)-(14.7/(14.7+P39))^((2.33/1.33))))*7937,0)*IF(I39="Operational",0,IF(I39="Failed-Closed",0,1))</f>
        <v>0</v>
      </c>
    </row>
    <row r="40" spans="2:23">
      <c r="B40" s="33"/>
      <c r="C40" s="34"/>
      <c r="D40" s="34"/>
      <c r="E40" s="34"/>
      <c r="F40" s="34"/>
      <c r="G40" s="27"/>
      <c r="H40" s="34"/>
      <c r="I40" s="34"/>
      <c r="J40" s="34">
        <f>IFERROR(IF(B40="Column",INDEX(RadCompList!$C$4:$G$13,MATCH(C40,RadCompList!$B$4:$B$13),MATCH(Radiators!D40,RadCompList!$C$3:$G$3)),IF(B40="Tube",INDEX(RadCompList!$C$16:$I$22,MATCH(C40,RadCompList!$B$16:$B$22),MATCH(Radiators!D40,RadCompList!$C$15:$I$15)),IF(B40="Cast Rad/Conv",INDEX(RadCompList!$C$28:$D$28,MATCH(C40,RadCompList!$B$28),MATCH(Radiators!D40,RadCompList!$C$27:$D$27)),IF(B40="Copper Cabinet",(INDEX(RadCompList!$E$39:$J$78,MATCH(Radiators!D40,RadCompList!$D$39:$D$78,0),MATCH(C40,RadCompList!$E$38:$J$38,0))),0))))*E40,0)*$A$2*IF(I40="Failed-Closed",0,1)</f>
        <v>0</v>
      </c>
      <c r="K40" s="34">
        <f>IFERROR(IF(B40="Column",INDEX(RadCompList!$C$4:$G$13,MATCH(C40,RadCompList!$B$4:$B$13),MATCH(Radiators!D40,RadCompList!$C$3:$G$3)),IF(B40="Tube",INDEX(RadCompList!$C$16:$I$22,MATCH(C40,RadCompList!$B$16:$B$22),MATCH(Radiators!D40,RadCompList!$C$15:$I$15)),IF(B40="Cast Rad/Conv",INDEX(RadCompList!$C$28:$D$28,MATCH(C40,RadCompList!$B$28),MATCH(Radiators!D40,RadCompList!$C$27:$D$27)),IF(B40="Copper Cabinet",(INDEX(RadCompList!$E$39:$J$78,MATCH(Radiators!D40,RadCompList!$D$39:$D$78,0),MATCH(C40,RadCompList!$E$38:$J$38,0))),0))))*E40,0)*$A$2</f>
        <v>0</v>
      </c>
      <c r="L40" s="112">
        <f t="shared" si="4"/>
        <v>0</v>
      </c>
      <c r="M40" s="35">
        <f>IFERROR(VLOOKUP(H40,VentList!$A$1:$D$198,2,FALSE),0)</f>
        <v>0</v>
      </c>
      <c r="N40" s="26">
        <f>IFERROR(VLOOKUP(B40,RadCompList!$P$3:$Q$6,2,FALSE)*J40,0)</f>
        <v>0</v>
      </c>
      <c r="O40" s="26" t="str">
        <f>INDEX(Calculations!$B$17:$B$28,MATCH(L40, Calculations!$H$17:$H$28,-1 ))</f>
        <v>1/2</v>
      </c>
      <c r="P40" s="37">
        <f>MainSheet!$G$8-0.0001306*Q40^2 * F40*(1+3.6/VLOOKUP(O40,Calculations!$B$4:$F$15,2,FALSE))/(3600*MainSheet!$C$9*VLOOKUP(O40,Calculations!$B$4:$F$15,2,FALSE)^5)</f>
        <v>0.26808838626146181</v>
      </c>
      <c r="Q40" s="37">
        <f t="shared" si="3"/>
        <v>0</v>
      </c>
      <c r="R40" s="37">
        <f>IFERROR(VLOOKUP(O40,Calculations!$B$4:$E$15,4)*F40*IF(I40="Failed-Closed",0,1)*(0.35/(INDEX(Calculations!$B$32:$G$46,MATCH(O40,Calculations!$B$32:$B$46,0),MATCH(G40,Calculations!$B$32:$G$32,0))+0.35)),0)</f>
        <v>0</v>
      </c>
      <c r="S40" s="37">
        <f>VLOOKUP(O40,Calculations!$B$4:$F$15,5)*F40</f>
        <v>0</v>
      </c>
      <c r="T40" s="37">
        <f t="shared" si="1"/>
        <v>0</v>
      </c>
      <c r="U40" s="37">
        <f t="shared" si="2"/>
        <v>0</v>
      </c>
      <c r="V40" s="37">
        <f>VLOOKUP(O40,Calculations!$B$4:$G$15,6)*F40*IF(I40="Failed-Closed",0,1)</f>
        <v>0</v>
      </c>
      <c r="W40" s="113">
        <f>IFERROR(0.6*PI()*(VLOOKUP(H40,VentList!$A$3:$H$198,8)/2*0.0254)^2*(14.7+P40)*6895*SQRT(2*1.33/8.314/672/(1.33-1)*((14.7/(14.7+P40))^(2/1.33)-(14.7/(14.7+P40))^((2.33/1.33))))*7937,0)*IF(I40="Operational",0,IF(I40="Failed-Closed",0,1))</f>
        <v>0</v>
      </c>
    </row>
    <row r="41" spans="2:23">
      <c r="B41" s="33"/>
      <c r="C41" s="34"/>
      <c r="D41" s="34"/>
      <c r="E41" s="34"/>
      <c r="F41" s="34"/>
      <c r="G41" s="27"/>
      <c r="H41" s="34"/>
      <c r="I41" s="34"/>
      <c r="J41" s="34">
        <f>IFERROR(IF(B41="Column",INDEX(RadCompList!$C$4:$G$13,MATCH(C41,RadCompList!$B$4:$B$13),MATCH(Radiators!D41,RadCompList!$C$3:$G$3)),IF(B41="Tube",INDEX(RadCompList!$C$16:$I$22,MATCH(C41,RadCompList!$B$16:$B$22),MATCH(Radiators!D41,RadCompList!$C$15:$I$15)),IF(B41="Cast Rad/Conv",INDEX(RadCompList!$C$28:$D$28,MATCH(C41,RadCompList!$B$28),MATCH(Radiators!D41,RadCompList!$C$27:$D$27)),IF(B41="Copper Cabinet",(INDEX(RadCompList!$E$39:$J$78,MATCH(Radiators!D41,RadCompList!$D$39:$D$78,0),MATCH(C41,RadCompList!$E$38:$J$38,0))),0))))*E41,0)*$A$2*IF(I41="Failed-Closed",0,1)</f>
        <v>0</v>
      </c>
      <c r="K41" s="34">
        <f>IFERROR(IF(B41="Column",INDEX(RadCompList!$C$4:$G$13,MATCH(C41,RadCompList!$B$4:$B$13),MATCH(Radiators!D41,RadCompList!$C$3:$G$3)),IF(B41="Tube",INDEX(RadCompList!$C$16:$I$22,MATCH(C41,RadCompList!$B$16:$B$22),MATCH(Radiators!D41,RadCompList!$C$15:$I$15)),IF(B41="Cast Rad/Conv",INDEX(RadCompList!$C$28:$D$28,MATCH(C41,RadCompList!$B$28),MATCH(Radiators!D41,RadCompList!$C$27:$D$27)),IF(B41="Copper Cabinet",(INDEX(RadCompList!$E$39:$J$78,MATCH(Radiators!D41,RadCompList!$D$39:$D$78,0),MATCH(C41,RadCompList!$E$38:$J$38,0))),0))))*E41,0)*$A$2</f>
        <v>0</v>
      </c>
      <c r="L41" s="112">
        <f t="shared" si="4"/>
        <v>0</v>
      </c>
      <c r="M41" s="35">
        <f>IFERROR(VLOOKUP(H41,VentList!$A$1:$D$198,2,FALSE),0)</f>
        <v>0</v>
      </c>
      <c r="N41" s="26">
        <f>IFERROR(VLOOKUP(B41,RadCompList!$P$3:$Q$6,2,FALSE)*J41,0)</f>
        <v>0</v>
      </c>
      <c r="O41" s="26" t="str">
        <f>INDEX(Calculations!$B$17:$B$28,MATCH(L41, Calculations!$H$17:$H$28,-1 ))</f>
        <v>1/2</v>
      </c>
      <c r="P41" s="37">
        <f>MainSheet!$G$8-0.0001306*Q41^2 * F41*(1+3.6/VLOOKUP(O41,Calculations!$B$4:$F$15,2,FALSE))/(3600*MainSheet!$C$9*VLOOKUP(O41,Calculations!$B$4:$F$15,2,FALSE)^5)</f>
        <v>0.26808838626146181</v>
      </c>
      <c r="Q41" s="37">
        <f t="shared" si="3"/>
        <v>0</v>
      </c>
      <c r="R41" s="37">
        <f>IFERROR(VLOOKUP(O41,Calculations!$B$4:$E$15,4)*F41*IF(I41="Failed-Closed",0,1)*(0.35/(INDEX(Calculations!$B$32:$G$46,MATCH(O41,Calculations!$B$32:$B$46,0),MATCH(G41,Calculations!$B$32:$G$32,0))+0.35)),0)</f>
        <v>0</v>
      </c>
      <c r="S41" s="37">
        <f>VLOOKUP(O41,Calculations!$B$4:$F$15,5)*F41</f>
        <v>0</v>
      </c>
      <c r="T41" s="37">
        <f t="shared" si="1"/>
        <v>0</v>
      </c>
      <c r="U41" s="37">
        <f t="shared" si="2"/>
        <v>0</v>
      </c>
      <c r="V41" s="37">
        <f>VLOOKUP(O41,Calculations!$B$4:$G$15,6)*F41*IF(I41="Failed-Closed",0,1)</f>
        <v>0</v>
      </c>
      <c r="W41" s="113">
        <f>IFERROR(0.6*PI()*(VLOOKUP(H41,VentList!$A$3:$H$198,8)/2*0.0254)^2*(14.7+P41)*6895*SQRT(2*1.33/8.314/672/(1.33-1)*((14.7/(14.7+P41))^(2/1.33)-(14.7/(14.7+P41))^((2.33/1.33))))*7937,0)*IF(I41="Operational",0,IF(I41="Failed-Closed",0,1))</f>
        <v>0</v>
      </c>
    </row>
    <row r="42" spans="2:23">
      <c r="B42" s="33"/>
      <c r="C42" s="34"/>
      <c r="D42" s="34"/>
      <c r="E42" s="34"/>
      <c r="F42" s="34"/>
      <c r="G42" s="27"/>
      <c r="H42" s="34"/>
      <c r="I42" s="34"/>
      <c r="J42" s="34">
        <f>IFERROR(IF(B42="Column",INDEX(RadCompList!$C$4:$G$13,MATCH(C42,RadCompList!$B$4:$B$13),MATCH(Radiators!D42,RadCompList!$C$3:$G$3)),IF(B42="Tube",INDEX(RadCompList!$C$16:$I$22,MATCH(C42,RadCompList!$B$16:$B$22),MATCH(Radiators!D42,RadCompList!$C$15:$I$15)),IF(B42="Cast Rad/Conv",INDEX(RadCompList!$C$28:$D$28,MATCH(C42,RadCompList!$B$28),MATCH(Radiators!D42,RadCompList!$C$27:$D$27)),IF(B42="Copper Cabinet",(INDEX(RadCompList!$E$39:$J$78,MATCH(Radiators!D42,RadCompList!$D$39:$D$78,0),MATCH(C42,RadCompList!$E$38:$J$38,0))),0))))*E42,0)*$A$2*IF(I42="Failed-Closed",0,1)</f>
        <v>0</v>
      </c>
      <c r="K42" s="34">
        <f>IFERROR(IF(B42="Column",INDEX(RadCompList!$C$4:$G$13,MATCH(C42,RadCompList!$B$4:$B$13),MATCH(Radiators!D42,RadCompList!$C$3:$G$3)),IF(B42="Tube",INDEX(RadCompList!$C$16:$I$22,MATCH(C42,RadCompList!$B$16:$B$22),MATCH(Radiators!D42,RadCompList!$C$15:$I$15)),IF(B42="Cast Rad/Conv",INDEX(RadCompList!$C$28:$D$28,MATCH(C42,RadCompList!$B$28),MATCH(Radiators!D42,RadCompList!$C$27:$D$27)),IF(B42="Copper Cabinet",(INDEX(RadCompList!$E$39:$J$78,MATCH(Radiators!D42,RadCompList!$D$39:$D$78,0),MATCH(C42,RadCompList!$E$38:$J$38,0))),0))))*E42,0)*$A$2</f>
        <v>0</v>
      </c>
      <c r="L42" s="112">
        <f t="shared" si="4"/>
        <v>0</v>
      </c>
      <c r="M42" s="35">
        <f>IFERROR(VLOOKUP(H42,VentList!$A$1:$D$198,2,FALSE),0)</f>
        <v>0</v>
      </c>
      <c r="N42" s="26">
        <f>IFERROR(VLOOKUP(B42,RadCompList!$P$3:$Q$6,2,FALSE)*J42,0)</f>
        <v>0</v>
      </c>
      <c r="O42" s="26" t="str">
        <f>INDEX(Calculations!$B$17:$B$28,MATCH(L42, Calculations!$H$17:$H$28,-1 ))</f>
        <v>1/2</v>
      </c>
      <c r="P42" s="37">
        <f>MainSheet!$G$8-0.0001306*Q42^2 * F42*(1+3.6/VLOOKUP(O42,Calculations!$B$4:$F$15,2,FALSE))/(3600*MainSheet!$C$9*VLOOKUP(O42,Calculations!$B$4:$F$15,2,FALSE)^5)</f>
        <v>0.26808838626146181</v>
      </c>
      <c r="Q42" s="37">
        <f t="shared" si="3"/>
        <v>0</v>
      </c>
      <c r="R42" s="37">
        <f>IFERROR(VLOOKUP(O42,Calculations!$B$4:$E$15,4)*F42*IF(I42="Failed-Closed",0,1)*(0.35/(INDEX(Calculations!$B$32:$G$46,MATCH(O42,Calculations!$B$32:$B$46,0),MATCH(G42,Calculations!$B$32:$G$32,0))+0.35)),0)</f>
        <v>0</v>
      </c>
      <c r="S42" s="37">
        <f>VLOOKUP(O42,Calculations!$B$4:$F$15,5)*F42</f>
        <v>0</v>
      </c>
      <c r="T42" s="37">
        <f t="shared" si="1"/>
        <v>0</v>
      </c>
      <c r="U42" s="37">
        <f t="shared" si="2"/>
        <v>0</v>
      </c>
      <c r="V42" s="37">
        <f>VLOOKUP(O42,Calculations!$B$4:$G$15,6)*F42*IF(I42="Failed-Closed",0,1)</f>
        <v>0</v>
      </c>
      <c r="W42" s="113">
        <f>IFERROR(0.6*PI()*(VLOOKUP(H42,VentList!$A$3:$H$198,8)/2*0.0254)^2*(14.7+P42)*6895*SQRT(2*1.33/8.314/672/(1.33-1)*((14.7/(14.7+P42))^(2/1.33)-(14.7/(14.7+P42))^((2.33/1.33))))*7937,0)*IF(I42="Operational",0,IF(I42="Failed-Closed",0,1))</f>
        <v>0</v>
      </c>
    </row>
    <row r="43" spans="2:23">
      <c r="B43" s="33"/>
      <c r="C43" s="34"/>
      <c r="D43" s="34"/>
      <c r="E43" s="34"/>
      <c r="F43" s="34"/>
      <c r="G43" s="27"/>
      <c r="H43" s="34"/>
      <c r="I43" s="34"/>
      <c r="J43" s="34">
        <f>IFERROR(IF(B43="Column",INDEX(RadCompList!$C$4:$G$13,MATCH(C43,RadCompList!$B$4:$B$13),MATCH(Radiators!D43,RadCompList!$C$3:$G$3)),IF(B43="Tube",INDEX(RadCompList!$C$16:$I$22,MATCH(C43,RadCompList!$B$16:$B$22),MATCH(Radiators!D43,RadCompList!$C$15:$I$15)),IF(B43="Cast Rad/Conv",INDEX(RadCompList!$C$28:$D$28,MATCH(C43,RadCompList!$B$28),MATCH(Radiators!D43,RadCompList!$C$27:$D$27)),IF(B43="Copper Cabinet",(INDEX(RadCompList!$E$39:$J$78,MATCH(Radiators!D43,RadCompList!$D$39:$D$78,0),MATCH(C43,RadCompList!$E$38:$J$38,0))),0))))*E43,0)*$A$2*IF(I43="Failed-Closed",0,1)</f>
        <v>0</v>
      </c>
      <c r="K43" s="34">
        <f>IFERROR(IF(B43="Column",INDEX(RadCompList!$C$4:$G$13,MATCH(C43,RadCompList!$B$4:$B$13),MATCH(Radiators!D43,RadCompList!$C$3:$G$3)),IF(B43="Tube",INDEX(RadCompList!$C$16:$I$22,MATCH(C43,RadCompList!$B$16:$B$22),MATCH(Radiators!D43,RadCompList!$C$15:$I$15)),IF(B43="Cast Rad/Conv",INDEX(RadCompList!$C$28:$D$28,MATCH(C43,RadCompList!$B$28),MATCH(Radiators!D43,RadCompList!$C$27:$D$27)),IF(B43="Copper Cabinet",(INDEX(RadCompList!$E$39:$J$78,MATCH(Radiators!D43,RadCompList!$D$39:$D$78,0),MATCH(C43,RadCompList!$E$38:$J$38,0))),0))))*E43,0)*$A$2</f>
        <v>0</v>
      </c>
      <c r="L43" s="112">
        <f t="shared" si="4"/>
        <v>0</v>
      </c>
      <c r="M43" s="35">
        <f>IFERROR(VLOOKUP(H43,VentList!$A$1:$D$198,2,FALSE),0)</f>
        <v>0</v>
      </c>
      <c r="N43" s="26">
        <f>IFERROR(VLOOKUP(B43,RadCompList!$P$3:$Q$6,2,FALSE)*J43,0)</f>
        <v>0</v>
      </c>
      <c r="O43" s="26" t="str">
        <f>INDEX(Calculations!$B$17:$B$28,MATCH(L43, Calculations!$H$17:$H$28,-1 ))</f>
        <v>1/2</v>
      </c>
      <c r="P43" s="37">
        <f>MainSheet!$G$8-0.0001306*Q43^2 * F43*(1+3.6/VLOOKUP(O43,Calculations!$B$4:$F$15,2,FALSE))/(3600*MainSheet!$C$9*VLOOKUP(O43,Calculations!$B$4:$F$15,2,FALSE)^5)</f>
        <v>0.26808838626146181</v>
      </c>
      <c r="Q43" s="37">
        <f t="shared" si="3"/>
        <v>0</v>
      </c>
      <c r="R43" s="37">
        <f>IFERROR(VLOOKUP(O43,Calculations!$B$4:$E$15,4)*F43*IF(I43="Failed-Closed",0,1)*(0.35/(INDEX(Calculations!$B$32:$G$46,MATCH(O43,Calculations!$B$32:$B$46,0),MATCH(G43,Calculations!$B$32:$G$32,0))+0.35)),0)</f>
        <v>0</v>
      </c>
      <c r="S43" s="37">
        <f>VLOOKUP(O43,Calculations!$B$4:$F$15,5)*F43</f>
        <v>0</v>
      </c>
      <c r="T43" s="37">
        <f t="shared" si="1"/>
        <v>0</v>
      </c>
      <c r="U43" s="37">
        <f t="shared" si="2"/>
        <v>0</v>
      </c>
      <c r="V43" s="37">
        <f>VLOOKUP(O43,Calculations!$B$4:$G$15,6)*F43*IF(I43="Failed-Closed",0,1)</f>
        <v>0</v>
      </c>
      <c r="W43" s="113">
        <f>IFERROR(0.6*PI()*(VLOOKUP(H43,VentList!$A$3:$H$198,8)/2*0.0254)^2*(14.7+P43)*6895*SQRT(2*1.33/8.314/672/(1.33-1)*((14.7/(14.7+P43))^(2/1.33)-(14.7/(14.7+P43))^((2.33/1.33))))*7937,0)*IF(I43="Operational",0,IF(I43="Failed-Closed",0,1))</f>
        <v>0</v>
      </c>
    </row>
    <row r="44" spans="2:23">
      <c r="B44" s="33"/>
      <c r="C44" s="34"/>
      <c r="D44" s="34"/>
      <c r="E44" s="34"/>
      <c r="F44" s="34"/>
      <c r="G44" s="27"/>
      <c r="H44" s="34"/>
      <c r="I44" s="34"/>
      <c r="J44" s="34">
        <f>IFERROR(IF(B44="Column",INDEX(RadCompList!$C$4:$G$13,MATCH(C44,RadCompList!$B$4:$B$13),MATCH(Radiators!D44,RadCompList!$C$3:$G$3)),IF(B44="Tube",INDEX(RadCompList!$C$16:$I$22,MATCH(C44,RadCompList!$B$16:$B$22),MATCH(Radiators!D44,RadCompList!$C$15:$I$15)),IF(B44="Cast Rad/Conv",INDEX(RadCompList!$C$28:$D$28,MATCH(C44,RadCompList!$B$28),MATCH(Radiators!D44,RadCompList!$C$27:$D$27)),IF(B44="Copper Cabinet",(INDEX(RadCompList!$E$39:$J$78,MATCH(Radiators!D44,RadCompList!$D$39:$D$78,0),MATCH(C44,RadCompList!$E$38:$J$38,0))),0))))*E44,0)*$A$2*IF(I44="Failed-Closed",0,1)</f>
        <v>0</v>
      </c>
      <c r="K44" s="34">
        <f>IFERROR(IF(B44="Column",INDEX(RadCompList!$C$4:$G$13,MATCH(C44,RadCompList!$B$4:$B$13),MATCH(Radiators!D44,RadCompList!$C$3:$G$3)),IF(B44="Tube",INDEX(RadCompList!$C$16:$I$22,MATCH(C44,RadCompList!$B$16:$B$22),MATCH(Radiators!D44,RadCompList!$C$15:$I$15)),IF(B44="Cast Rad/Conv",INDEX(RadCompList!$C$28:$D$28,MATCH(C44,RadCompList!$B$28),MATCH(Radiators!D44,RadCompList!$C$27:$D$27)),IF(B44="Copper Cabinet",(INDEX(RadCompList!$E$39:$J$78,MATCH(Radiators!D44,RadCompList!$D$39:$D$78,0),MATCH(C44,RadCompList!$E$38:$J$38,0))),0))))*E44,0)*$A$2</f>
        <v>0</v>
      </c>
      <c r="L44" s="112">
        <f t="shared" si="4"/>
        <v>0</v>
      </c>
      <c r="M44" s="35">
        <f>IFERROR(VLOOKUP(H44,VentList!$A$1:$D$198,2,FALSE),0)</f>
        <v>0</v>
      </c>
      <c r="N44" s="26">
        <f>IFERROR(VLOOKUP(B44,RadCompList!$P$3:$Q$6,2,FALSE)*J44,0)</f>
        <v>0</v>
      </c>
      <c r="O44" s="26" t="str">
        <f>INDEX(Calculations!$B$17:$B$28,MATCH(L44, Calculations!$H$17:$H$28,-1 ))</f>
        <v>1/2</v>
      </c>
      <c r="P44" s="37">
        <f>MainSheet!$G$8-0.0001306*Q44^2 * F44*(1+3.6/VLOOKUP(O44,Calculations!$B$4:$F$15,2,FALSE))/(3600*MainSheet!$C$9*VLOOKUP(O44,Calculations!$B$4:$F$15,2,FALSE)^5)</f>
        <v>0.26808838626146181</v>
      </c>
      <c r="Q44" s="37">
        <f t="shared" si="3"/>
        <v>0</v>
      </c>
      <c r="R44" s="37">
        <f>IFERROR(VLOOKUP(O44,Calculations!$B$4:$E$15,4)*F44*IF(I44="Failed-Closed",0,1)*(0.35/(INDEX(Calculations!$B$32:$G$46,MATCH(O44,Calculations!$B$32:$B$46,0),MATCH(G44,Calculations!$B$32:$G$32,0))+0.35)),0)</f>
        <v>0</v>
      </c>
      <c r="S44" s="37">
        <f>VLOOKUP(O44,Calculations!$B$4:$F$15,5)*F44</f>
        <v>0</v>
      </c>
      <c r="T44" s="37">
        <f t="shared" si="1"/>
        <v>0</v>
      </c>
      <c r="U44" s="37">
        <f t="shared" si="2"/>
        <v>0</v>
      </c>
      <c r="V44" s="37">
        <f>VLOOKUP(O44,Calculations!$B$4:$G$15,6)*F44*IF(I44="Failed-Closed",0,1)</f>
        <v>0</v>
      </c>
      <c r="W44" s="113">
        <f>IFERROR(0.6*PI()*(VLOOKUP(H44,VentList!$A$3:$H$198,8)/2*0.0254)^2*(14.7+P44)*6895*SQRT(2*1.33/8.314/672/(1.33-1)*((14.7/(14.7+P44))^(2/1.33)-(14.7/(14.7+P44))^((2.33/1.33))))*7937,0)*IF(I44="Operational",0,IF(I44="Failed-Closed",0,1))</f>
        <v>0</v>
      </c>
    </row>
    <row r="45" spans="2:23">
      <c r="B45" s="33"/>
      <c r="C45" s="34"/>
      <c r="D45" s="34"/>
      <c r="E45" s="34"/>
      <c r="F45" s="34"/>
      <c r="G45" s="27"/>
      <c r="H45" s="34"/>
      <c r="I45" s="34"/>
      <c r="J45" s="34">
        <f>IFERROR(IF(B45="Column",INDEX(RadCompList!$C$4:$G$13,MATCH(C45,RadCompList!$B$4:$B$13),MATCH(Radiators!D45,RadCompList!$C$3:$G$3)),IF(B45="Tube",INDEX(RadCompList!$C$16:$I$22,MATCH(C45,RadCompList!$B$16:$B$22),MATCH(Radiators!D45,RadCompList!$C$15:$I$15)),IF(B45="Cast Rad/Conv",INDEX(RadCompList!$C$28:$D$28,MATCH(C45,RadCompList!$B$28),MATCH(Radiators!D45,RadCompList!$C$27:$D$27)),IF(B45="Copper Cabinet",(INDEX(RadCompList!$E$39:$J$78,MATCH(Radiators!D45,RadCompList!$D$39:$D$78,0),MATCH(C45,RadCompList!$E$38:$J$38,0))),0))))*E45,0)*$A$2*IF(I45="Failed-Closed",0,1)</f>
        <v>0</v>
      </c>
      <c r="K45" s="34">
        <f>IFERROR(IF(B45="Column",INDEX(RadCompList!$C$4:$G$13,MATCH(C45,RadCompList!$B$4:$B$13),MATCH(Radiators!D45,RadCompList!$C$3:$G$3)),IF(B45="Tube",INDEX(RadCompList!$C$16:$I$22,MATCH(C45,RadCompList!$B$16:$B$22),MATCH(Radiators!D45,RadCompList!$C$15:$I$15)),IF(B45="Cast Rad/Conv",INDEX(RadCompList!$C$28:$D$28,MATCH(C45,RadCompList!$B$28),MATCH(Radiators!D45,RadCompList!$C$27:$D$27)),IF(B45="Copper Cabinet",(INDEX(RadCompList!$E$39:$J$78,MATCH(Radiators!D45,RadCompList!$D$39:$D$78,0),MATCH(C45,RadCompList!$E$38:$J$38,0))),0))))*E45,0)*$A$2</f>
        <v>0</v>
      </c>
      <c r="L45" s="112">
        <f t="shared" si="4"/>
        <v>0</v>
      </c>
      <c r="M45" s="35">
        <f>IFERROR(VLOOKUP(H45,VentList!$A$1:$D$198,2,FALSE),0)</f>
        <v>0</v>
      </c>
      <c r="N45" s="26">
        <f>IFERROR(VLOOKUP(B45,RadCompList!$P$3:$Q$6,2,FALSE)*J45,0)</f>
        <v>0</v>
      </c>
      <c r="O45" s="26" t="str">
        <f>INDEX(Calculations!$B$17:$B$28,MATCH(L45, Calculations!$H$17:$H$28,-1 ))</f>
        <v>1/2</v>
      </c>
      <c r="P45" s="37">
        <f>MainSheet!$G$8-0.0001306*Q45^2 * F45*(1+3.6/VLOOKUP(O45,Calculations!$B$4:$F$15,2,FALSE))/(3600*MainSheet!$C$9*VLOOKUP(O45,Calculations!$B$4:$F$15,2,FALSE)^5)</f>
        <v>0.26808838626146181</v>
      </c>
      <c r="Q45" s="37">
        <f t="shared" si="3"/>
        <v>0</v>
      </c>
      <c r="R45" s="37">
        <f>IFERROR(VLOOKUP(O45,Calculations!$B$4:$E$15,4)*F45*IF(I45="Failed-Closed",0,1)*(0.35/(INDEX(Calculations!$B$32:$G$46,MATCH(O45,Calculations!$B$32:$B$46,0),MATCH(G45,Calculations!$B$32:$G$32,0))+0.35)),0)</f>
        <v>0</v>
      </c>
      <c r="S45" s="37">
        <f>VLOOKUP(O45,Calculations!$B$4:$F$15,5)*F45</f>
        <v>0</v>
      </c>
      <c r="T45" s="37">
        <f t="shared" si="1"/>
        <v>0</v>
      </c>
      <c r="U45" s="37">
        <f t="shared" si="2"/>
        <v>0</v>
      </c>
      <c r="V45" s="37">
        <f>VLOOKUP(O45,Calculations!$B$4:$G$15,6)*F45*IF(I45="Failed-Closed",0,1)</f>
        <v>0</v>
      </c>
      <c r="W45" s="113">
        <f>IFERROR(0.6*PI()*(VLOOKUP(H45,VentList!$A$3:$H$198,8)/2*0.0254)^2*(14.7+P45)*6895*SQRT(2*1.33/8.314/672/(1.33-1)*((14.7/(14.7+P45))^(2/1.33)-(14.7/(14.7+P45))^((2.33/1.33))))*7937,0)*IF(I45="Operational",0,IF(I45="Failed-Closed",0,1))</f>
        <v>0</v>
      </c>
    </row>
    <row r="46" spans="2:23">
      <c r="B46" s="33"/>
      <c r="C46" s="34"/>
      <c r="D46" s="34"/>
      <c r="E46" s="34"/>
      <c r="F46" s="34"/>
      <c r="G46" s="27"/>
      <c r="H46" s="34"/>
      <c r="I46" s="34"/>
      <c r="J46" s="34">
        <f>IFERROR(IF(B46="Column",INDEX(RadCompList!$C$4:$G$13,MATCH(C46,RadCompList!$B$4:$B$13),MATCH(Radiators!D46,RadCompList!$C$3:$G$3)),IF(B46="Tube",INDEX(RadCompList!$C$16:$I$22,MATCH(C46,RadCompList!$B$16:$B$22),MATCH(Radiators!D46,RadCompList!$C$15:$I$15)),IF(B46="Cast Rad/Conv",INDEX(RadCompList!$C$28:$D$28,MATCH(C46,RadCompList!$B$28),MATCH(Radiators!D46,RadCompList!$C$27:$D$27)),IF(B46="Copper Cabinet",(INDEX(RadCompList!$E$39:$J$78,MATCH(Radiators!D46,RadCompList!$D$39:$D$78,0),MATCH(C46,RadCompList!$E$38:$J$38,0))),0))))*E46,0)*$A$2*IF(I46="Failed-Closed",0,1)</f>
        <v>0</v>
      </c>
      <c r="K46" s="34">
        <f>IFERROR(IF(B46="Column",INDEX(RadCompList!$C$4:$G$13,MATCH(C46,RadCompList!$B$4:$B$13),MATCH(Radiators!D46,RadCompList!$C$3:$G$3)),IF(B46="Tube",INDEX(RadCompList!$C$16:$I$22,MATCH(C46,RadCompList!$B$16:$B$22),MATCH(Radiators!D46,RadCompList!$C$15:$I$15)),IF(B46="Cast Rad/Conv",INDEX(RadCompList!$C$28:$D$28,MATCH(C46,RadCompList!$B$28),MATCH(Radiators!D46,RadCompList!$C$27:$D$27)),IF(B46="Copper Cabinet",(INDEX(RadCompList!$E$39:$J$78,MATCH(Radiators!D46,RadCompList!$D$39:$D$78,0),MATCH(C46,RadCompList!$E$38:$J$38,0))),0))))*E46,0)*$A$2</f>
        <v>0</v>
      </c>
      <c r="L46" s="112">
        <f t="shared" si="4"/>
        <v>0</v>
      </c>
      <c r="M46" s="35">
        <f>IFERROR(VLOOKUP(H46,VentList!$A$1:$D$198,2,FALSE),0)</f>
        <v>0</v>
      </c>
      <c r="N46" s="26">
        <f>IFERROR(VLOOKUP(B46,RadCompList!$P$3:$Q$6,2,FALSE)*J46,0)</f>
        <v>0</v>
      </c>
      <c r="O46" s="26" t="str">
        <f>INDEX(Calculations!$B$17:$B$28,MATCH(L46, Calculations!$H$17:$H$28,-1 ))</f>
        <v>1/2</v>
      </c>
      <c r="P46" s="37">
        <f>MainSheet!$G$8-0.0001306*Q46^2 * F46*(1+3.6/VLOOKUP(O46,Calculations!$B$4:$F$15,2,FALSE))/(3600*MainSheet!$C$9*VLOOKUP(O46,Calculations!$B$4:$F$15,2,FALSE)^5)</f>
        <v>0.26808838626146181</v>
      </c>
      <c r="Q46" s="37">
        <f t="shared" si="3"/>
        <v>0</v>
      </c>
      <c r="R46" s="37">
        <f>IFERROR(VLOOKUP(O46,Calculations!$B$4:$E$15,4)*F46*IF(I46="Failed-Closed",0,1)*(0.35/(INDEX(Calculations!$B$32:$G$46,MATCH(O46,Calculations!$B$32:$B$46,0),MATCH(G46,Calculations!$B$32:$G$32,0))+0.35)),0)</f>
        <v>0</v>
      </c>
      <c r="S46" s="37">
        <f>VLOOKUP(O46,Calculations!$B$4:$F$15,5)*F46</f>
        <v>0</v>
      </c>
      <c r="T46" s="37">
        <f t="shared" si="1"/>
        <v>0</v>
      </c>
      <c r="U46" s="37">
        <f t="shared" si="2"/>
        <v>0</v>
      </c>
      <c r="V46" s="37">
        <f>VLOOKUP(O46,Calculations!$B$4:$G$15,6)*F46*IF(I46="Failed-Closed",0,1)</f>
        <v>0</v>
      </c>
      <c r="W46" s="113">
        <f>IFERROR(0.6*PI()*(VLOOKUP(H46,VentList!$A$3:$H$198,8)/2*0.0254)^2*(14.7+P46)*6895*SQRT(2*1.33/8.314/672/(1.33-1)*((14.7/(14.7+P46))^(2/1.33)-(14.7/(14.7+P46))^((2.33/1.33))))*7937,0)*IF(I46="Operational",0,IF(I46="Failed-Closed",0,1))</f>
        <v>0</v>
      </c>
    </row>
    <row r="47" spans="2:23">
      <c r="B47" s="33"/>
      <c r="C47" s="34"/>
      <c r="D47" s="34"/>
      <c r="E47" s="34"/>
      <c r="F47" s="34"/>
      <c r="G47" s="27"/>
      <c r="H47" s="34"/>
      <c r="I47" s="34"/>
      <c r="J47" s="34">
        <f>IFERROR(IF(B47="Column",INDEX(RadCompList!$C$4:$G$13,MATCH(C47,RadCompList!$B$4:$B$13),MATCH(Radiators!D47,RadCompList!$C$3:$G$3)),IF(B47="Tube",INDEX(RadCompList!$C$16:$I$22,MATCH(C47,RadCompList!$B$16:$B$22),MATCH(Radiators!D47,RadCompList!$C$15:$I$15)),IF(B47="Cast Rad/Conv",INDEX(RadCompList!$C$28:$D$28,MATCH(C47,RadCompList!$B$28),MATCH(Radiators!D47,RadCompList!$C$27:$D$27)),IF(B47="Copper Cabinet",(INDEX(RadCompList!$E$39:$J$78,MATCH(Radiators!D47,RadCompList!$D$39:$D$78,0),MATCH(C47,RadCompList!$E$38:$J$38,0))),0))))*E47,0)*$A$2*IF(I47="Failed-Closed",0,1)</f>
        <v>0</v>
      </c>
      <c r="K47" s="34">
        <f>IFERROR(IF(B47="Column",INDEX(RadCompList!$C$4:$G$13,MATCH(C47,RadCompList!$B$4:$B$13),MATCH(Radiators!D47,RadCompList!$C$3:$G$3)),IF(B47="Tube",INDEX(RadCompList!$C$16:$I$22,MATCH(C47,RadCompList!$B$16:$B$22),MATCH(Radiators!D47,RadCompList!$C$15:$I$15)),IF(B47="Cast Rad/Conv",INDEX(RadCompList!$C$28:$D$28,MATCH(C47,RadCompList!$B$28),MATCH(Radiators!D47,RadCompList!$C$27:$D$27)),IF(B47="Copper Cabinet",(INDEX(RadCompList!$E$39:$J$78,MATCH(Radiators!D47,RadCompList!$D$39:$D$78,0),MATCH(C47,RadCompList!$E$38:$J$38,0))),0))))*E47,0)*$A$2</f>
        <v>0</v>
      </c>
      <c r="L47" s="112">
        <f t="shared" si="4"/>
        <v>0</v>
      </c>
      <c r="M47" s="35">
        <f>IFERROR(VLOOKUP(H47,VentList!$A$1:$D$198,2,FALSE),0)</f>
        <v>0</v>
      </c>
      <c r="N47" s="26">
        <f>IFERROR(VLOOKUP(B47,RadCompList!$P$3:$Q$6,2,FALSE)*J47,0)</f>
        <v>0</v>
      </c>
      <c r="O47" s="26" t="str">
        <f>INDEX(Calculations!$B$17:$B$28,MATCH(L47, Calculations!$H$17:$H$28,-1 ))</f>
        <v>1/2</v>
      </c>
      <c r="P47" s="37">
        <f>MainSheet!$G$8-0.0001306*Q47^2 * F47*(1+3.6/VLOOKUP(O47,Calculations!$B$4:$F$15,2,FALSE))/(3600*MainSheet!$C$9*VLOOKUP(O47,Calculations!$B$4:$F$15,2,FALSE)^5)</f>
        <v>0.26808838626146181</v>
      </c>
      <c r="Q47" s="37">
        <f t="shared" si="3"/>
        <v>0</v>
      </c>
      <c r="R47" s="37">
        <f>IFERROR(VLOOKUP(O47,Calculations!$B$4:$E$15,4)*F47*IF(I47="Failed-Closed",0,1)*(0.35/(INDEX(Calculations!$B$32:$G$46,MATCH(O47,Calculations!$B$32:$B$46,0),MATCH(G47,Calculations!$B$32:$G$32,0))+0.35)),0)</f>
        <v>0</v>
      </c>
      <c r="S47" s="37">
        <f>VLOOKUP(O47,Calculations!$B$4:$F$15,5)*F47</f>
        <v>0</v>
      </c>
      <c r="T47" s="37">
        <f t="shared" si="1"/>
        <v>0</v>
      </c>
      <c r="U47" s="37">
        <f t="shared" si="2"/>
        <v>0</v>
      </c>
      <c r="V47" s="37">
        <f>VLOOKUP(O47,Calculations!$B$4:$G$15,6)*F47*IF(I47="Failed-Closed",0,1)</f>
        <v>0</v>
      </c>
      <c r="W47" s="113">
        <f>IFERROR(0.6*PI()*(VLOOKUP(H47,VentList!$A$3:$H$198,8)/2*0.0254)^2*(14.7+P47)*6895*SQRT(2*1.33/8.314/672/(1.33-1)*((14.7/(14.7+P47))^(2/1.33)-(14.7/(14.7+P47))^((2.33/1.33))))*7937,0)*IF(I47="Operational",0,IF(I47="Failed-Closed",0,1))</f>
        <v>0</v>
      </c>
    </row>
    <row r="48" spans="2:23">
      <c r="B48" s="33"/>
      <c r="C48" s="34"/>
      <c r="D48" s="34"/>
      <c r="E48" s="34"/>
      <c r="F48" s="34"/>
      <c r="G48" s="27"/>
      <c r="H48" s="34"/>
      <c r="I48" s="34"/>
      <c r="J48" s="34">
        <f>IFERROR(IF(B48="Column",INDEX(RadCompList!$C$4:$G$13,MATCH(C48,RadCompList!$B$4:$B$13),MATCH(Radiators!D48,RadCompList!$C$3:$G$3)),IF(B48="Tube",INDEX(RadCompList!$C$16:$I$22,MATCH(C48,RadCompList!$B$16:$B$22),MATCH(Radiators!D48,RadCompList!$C$15:$I$15)),IF(B48="Cast Rad/Conv",INDEX(RadCompList!$C$28:$D$28,MATCH(C48,RadCompList!$B$28),MATCH(Radiators!D48,RadCompList!$C$27:$D$27)),IF(B48="Copper Cabinet",(INDEX(RadCompList!$E$39:$J$78,MATCH(Radiators!D48,RadCompList!$D$39:$D$78,0),MATCH(C48,RadCompList!$E$38:$J$38,0))),0))))*E48,0)*$A$2*IF(I48="Failed-Closed",0,1)</f>
        <v>0</v>
      </c>
      <c r="K48" s="34">
        <f>IFERROR(IF(B48="Column",INDEX(RadCompList!$C$4:$G$13,MATCH(C48,RadCompList!$B$4:$B$13),MATCH(Radiators!D48,RadCompList!$C$3:$G$3)),IF(B48="Tube",INDEX(RadCompList!$C$16:$I$22,MATCH(C48,RadCompList!$B$16:$B$22),MATCH(Radiators!D48,RadCompList!$C$15:$I$15)),IF(B48="Cast Rad/Conv",INDEX(RadCompList!$C$28:$D$28,MATCH(C48,RadCompList!$B$28),MATCH(Radiators!D48,RadCompList!$C$27:$D$27)),IF(B48="Copper Cabinet",(INDEX(RadCompList!$E$39:$J$78,MATCH(Radiators!D48,RadCompList!$D$39:$D$78,0),MATCH(C48,RadCompList!$E$38:$J$38,0))),0))))*E48,0)*$A$2</f>
        <v>0</v>
      </c>
      <c r="L48" s="112">
        <f t="shared" si="4"/>
        <v>0</v>
      </c>
      <c r="M48" s="35">
        <f>IFERROR(VLOOKUP(H48,VentList!$A$1:$D$198,2,FALSE),0)</f>
        <v>0</v>
      </c>
      <c r="N48" s="26">
        <f>IFERROR(VLOOKUP(B48,RadCompList!$P$3:$Q$6,2,FALSE)*J48,0)</f>
        <v>0</v>
      </c>
      <c r="O48" s="26" t="str">
        <f>INDEX(Calculations!$B$17:$B$28,MATCH(L48, Calculations!$H$17:$H$28,-1 ))</f>
        <v>1/2</v>
      </c>
      <c r="P48" s="37">
        <f>MainSheet!$G$8-0.0001306*Q48^2 * F48*(1+3.6/VLOOKUP(O48,Calculations!$B$4:$F$15,2,FALSE))/(3600*MainSheet!$C$9*VLOOKUP(O48,Calculations!$B$4:$F$15,2,FALSE)^5)</f>
        <v>0.26808838626146181</v>
      </c>
      <c r="Q48" s="37">
        <f t="shared" si="3"/>
        <v>0</v>
      </c>
      <c r="R48" s="37">
        <f>IFERROR(VLOOKUP(O48,Calculations!$B$4:$E$15,4)*F48*IF(I48="Failed-Closed",0,1)*(0.35/(INDEX(Calculations!$B$32:$G$46,MATCH(O48,Calculations!$B$32:$B$46,0),MATCH(G48,Calculations!$B$32:$G$32,0))+0.35)),0)</f>
        <v>0</v>
      </c>
      <c r="S48" s="37">
        <f>VLOOKUP(O48,Calculations!$B$4:$F$15,5)*F48</f>
        <v>0</v>
      </c>
      <c r="T48" s="37">
        <f t="shared" si="1"/>
        <v>0</v>
      </c>
      <c r="U48" s="37">
        <f t="shared" si="2"/>
        <v>0</v>
      </c>
      <c r="V48" s="37">
        <f>VLOOKUP(O48,Calculations!$B$4:$G$15,6)*F48*IF(I48="Failed-Closed",0,1)</f>
        <v>0</v>
      </c>
      <c r="W48" s="113">
        <f>IFERROR(0.6*PI()*(VLOOKUP(H48,VentList!$A$3:$H$198,8)/2*0.0254)^2*(14.7+P48)*6895*SQRT(2*1.33/8.314/672/(1.33-1)*((14.7/(14.7+P48))^(2/1.33)-(14.7/(14.7+P48))^((2.33/1.33))))*7937,0)*IF(I48="Operational",0,IF(I48="Failed-Closed",0,1))</f>
        <v>0</v>
      </c>
    </row>
    <row r="49" spans="2:23">
      <c r="B49" s="33"/>
      <c r="C49" s="34"/>
      <c r="D49" s="34"/>
      <c r="E49" s="34"/>
      <c r="F49" s="34"/>
      <c r="G49" s="27"/>
      <c r="H49" s="34"/>
      <c r="I49" s="34"/>
      <c r="J49" s="34">
        <f>IFERROR(IF(B49="Column",INDEX(RadCompList!$C$4:$G$13,MATCH(C49,RadCompList!$B$4:$B$13),MATCH(Radiators!D49,RadCompList!$C$3:$G$3)),IF(B49="Tube",INDEX(RadCompList!$C$16:$I$22,MATCH(C49,RadCompList!$B$16:$B$22),MATCH(Radiators!D49,RadCompList!$C$15:$I$15)),IF(B49="Cast Rad/Conv",INDEX(RadCompList!$C$28:$D$28,MATCH(C49,RadCompList!$B$28),MATCH(Radiators!D49,RadCompList!$C$27:$D$27)),IF(B49="Copper Cabinet",(INDEX(RadCompList!$E$39:$J$78,MATCH(Radiators!D49,RadCompList!$D$39:$D$78,0),MATCH(C49,RadCompList!$E$38:$J$38,0))),0))))*E49,0)*$A$2*IF(I49="Failed-Closed",0,1)</f>
        <v>0</v>
      </c>
      <c r="K49" s="34">
        <f>IFERROR(IF(B49="Column",INDEX(RadCompList!$C$4:$G$13,MATCH(C49,RadCompList!$B$4:$B$13),MATCH(Radiators!D49,RadCompList!$C$3:$G$3)),IF(B49="Tube",INDEX(RadCompList!$C$16:$I$22,MATCH(C49,RadCompList!$B$16:$B$22),MATCH(Radiators!D49,RadCompList!$C$15:$I$15)),IF(B49="Cast Rad/Conv",INDEX(RadCompList!$C$28:$D$28,MATCH(C49,RadCompList!$B$28),MATCH(Radiators!D49,RadCompList!$C$27:$D$27)),IF(B49="Copper Cabinet",(INDEX(RadCompList!$E$39:$J$78,MATCH(Radiators!D49,RadCompList!$D$39:$D$78,0),MATCH(C49,RadCompList!$E$38:$J$38,0))),0))))*E49,0)*$A$2</f>
        <v>0</v>
      </c>
      <c r="L49" s="112">
        <f t="shared" si="4"/>
        <v>0</v>
      </c>
      <c r="M49" s="35">
        <f>IFERROR(VLOOKUP(H49,VentList!$A$1:$D$198,2,FALSE),0)</f>
        <v>0</v>
      </c>
      <c r="N49" s="26">
        <f>IFERROR(VLOOKUP(B49,RadCompList!$P$3:$Q$6,2,FALSE)*J49,0)</f>
        <v>0</v>
      </c>
      <c r="O49" s="26" t="str">
        <f>INDEX(Calculations!$B$17:$B$28,MATCH(L49, Calculations!$H$17:$H$28,-1 ))</f>
        <v>1/2</v>
      </c>
      <c r="P49" s="37">
        <f>MainSheet!$G$8-0.0001306*Q49^2 * F49*(1+3.6/VLOOKUP(O49,Calculations!$B$4:$F$15,2,FALSE))/(3600*MainSheet!$C$9*VLOOKUP(O49,Calculations!$B$4:$F$15,2,FALSE)^5)</f>
        <v>0.26808838626146181</v>
      </c>
      <c r="Q49" s="37">
        <f t="shared" si="3"/>
        <v>0</v>
      </c>
      <c r="R49" s="37">
        <f>IFERROR(VLOOKUP(O49,Calculations!$B$4:$E$15,4)*F49*IF(I49="Failed-Closed",0,1)*(0.35/(INDEX(Calculations!$B$32:$G$46,MATCH(O49,Calculations!$B$32:$B$46,0),MATCH(G49,Calculations!$B$32:$G$32,0))+0.35)),0)</f>
        <v>0</v>
      </c>
      <c r="S49" s="37">
        <f>VLOOKUP(O49,Calculations!$B$4:$F$15,5)*F49</f>
        <v>0</v>
      </c>
      <c r="T49" s="37">
        <f t="shared" si="1"/>
        <v>0</v>
      </c>
      <c r="U49" s="37">
        <f t="shared" si="2"/>
        <v>0</v>
      </c>
      <c r="V49" s="37">
        <f>VLOOKUP(O49,Calculations!$B$4:$G$15,6)*F49*IF(I49="Failed-Closed",0,1)</f>
        <v>0</v>
      </c>
      <c r="W49" s="113">
        <f>IFERROR(0.6*PI()*(VLOOKUP(H49,VentList!$A$3:$H$198,8)/2*0.0254)^2*(14.7+P49)*6895*SQRT(2*1.33/8.314/672/(1.33-1)*((14.7/(14.7+P49))^(2/1.33)-(14.7/(14.7+P49))^((2.33/1.33))))*7937,0)*IF(I49="Operational",0,IF(I49="Failed-Closed",0,1))</f>
        <v>0</v>
      </c>
    </row>
    <row r="50" spans="2:23">
      <c r="B50" s="33"/>
      <c r="C50" s="34"/>
      <c r="D50" s="34"/>
      <c r="E50" s="34"/>
      <c r="F50" s="34"/>
      <c r="G50" s="27"/>
      <c r="H50" s="34"/>
      <c r="I50" s="34"/>
      <c r="J50" s="34">
        <f>IFERROR(IF(B50="Column",INDEX(RadCompList!$C$4:$G$13,MATCH(C50,RadCompList!$B$4:$B$13),MATCH(Radiators!D50,RadCompList!$C$3:$G$3)),IF(B50="Tube",INDEX(RadCompList!$C$16:$I$22,MATCH(C50,RadCompList!$B$16:$B$22),MATCH(Radiators!D50,RadCompList!$C$15:$I$15)),IF(B50="Cast Rad/Conv",INDEX(RadCompList!$C$28:$D$28,MATCH(C50,RadCompList!$B$28),MATCH(Radiators!D50,RadCompList!$C$27:$D$27)),IF(B50="Copper Cabinet",(INDEX(RadCompList!$E$39:$J$78,MATCH(Radiators!D50,RadCompList!$D$39:$D$78,0),MATCH(C50,RadCompList!$E$38:$J$38,0))),0))))*E50,0)*$A$2*IF(I50="Failed-Closed",0,1)</f>
        <v>0</v>
      </c>
      <c r="K50" s="34">
        <f>IFERROR(IF(B50="Column",INDEX(RadCompList!$C$4:$G$13,MATCH(C50,RadCompList!$B$4:$B$13),MATCH(Radiators!D50,RadCompList!$C$3:$G$3)),IF(B50="Tube",INDEX(RadCompList!$C$16:$I$22,MATCH(C50,RadCompList!$B$16:$B$22),MATCH(Radiators!D50,RadCompList!$C$15:$I$15)),IF(B50="Cast Rad/Conv",INDEX(RadCompList!$C$28:$D$28,MATCH(C50,RadCompList!$B$28),MATCH(Radiators!D50,RadCompList!$C$27:$D$27)),IF(B50="Copper Cabinet",(INDEX(RadCompList!$E$39:$J$78,MATCH(Radiators!D50,RadCompList!$D$39:$D$78,0),MATCH(C50,RadCompList!$E$38:$J$38,0))),0))))*E50,0)*$A$2</f>
        <v>0</v>
      </c>
      <c r="L50" s="112">
        <f t="shared" si="4"/>
        <v>0</v>
      </c>
      <c r="M50" s="35">
        <f>IFERROR(VLOOKUP(H50,VentList!$A$1:$D$198,2,FALSE),0)</f>
        <v>0</v>
      </c>
      <c r="N50" s="26">
        <f>IFERROR(VLOOKUP(B50,RadCompList!$P$3:$Q$6,2,FALSE)*J50,0)</f>
        <v>0</v>
      </c>
      <c r="O50" s="26" t="str">
        <f>INDEX(Calculations!$B$17:$B$28,MATCH(L50, Calculations!$H$17:$H$28,-1 ))</f>
        <v>1/2</v>
      </c>
      <c r="P50" s="37">
        <f>MainSheet!$G$8-0.0001306*Q50^2 * F50*(1+3.6/VLOOKUP(O50,Calculations!$B$4:$F$15,2,FALSE))/(3600*MainSheet!$C$9*VLOOKUP(O50,Calculations!$B$4:$F$15,2,FALSE)^5)</f>
        <v>0.26808838626146181</v>
      </c>
      <c r="Q50" s="37">
        <f t="shared" si="3"/>
        <v>0</v>
      </c>
      <c r="R50" s="37">
        <f>IFERROR(VLOOKUP(O50,Calculations!$B$4:$E$15,4)*F50*IF(I50="Failed-Closed",0,1)*(0.35/(INDEX(Calculations!$B$32:$G$46,MATCH(O50,Calculations!$B$32:$B$46,0),MATCH(G50,Calculations!$B$32:$G$32,0))+0.35)),0)</f>
        <v>0</v>
      </c>
      <c r="S50" s="37">
        <f>VLOOKUP(O50,Calculations!$B$4:$F$15,5)*F50</f>
        <v>0</v>
      </c>
      <c r="T50" s="37">
        <f t="shared" si="1"/>
        <v>0</v>
      </c>
      <c r="U50" s="37">
        <f t="shared" si="2"/>
        <v>0</v>
      </c>
      <c r="V50" s="37">
        <f>VLOOKUP(O50,Calculations!$B$4:$G$15,6)*F50*IF(I50="Failed-Closed",0,1)</f>
        <v>0</v>
      </c>
      <c r="W50" s="113">
        <f>IFERROR(0.6*PI()*(VLOOKUP(H50,VentList!$A$3:$H$198,8)/2*0.0254)^2*(14.7+P50)*6895*SQRT(2*1.33/8.314/672/(1.33-1)*((14.7/(14.7+P50))^(2/1.33)-(14.7/(14.7+P50))^((2.33/1.33))))*7937,0)*IF(I50="Operational",0,IF(I50="Failed-Closed",0,1))</f>
        <v>0</v>
      </c>
    </row>
    <row r="51" spans="2:23">
      <c r="B51" s="33"/>
      <c r="C51" s="34"/>
      <c r="D51" s="34"/>
      <c r="E51" s="34"/>
      <c r="F51" s="34"/>
      <c r="G51" s="27"/>
      <c r="H51" s="34"/>
      <c r="I51" s="34"/>
      <c r="J51" s="34">
        <f>IFERROR(IF(B51="Column",INDEX(RadCompList!$C$4:$G$13,MATCH(C51,RadCompList!$B$4:$B$13),MATCH(Radiators!D51,RadCompList!$C$3:$G$3)),IF(B51="Tube",INDEX(RadCompList!$C$16:$I$22,MATCH(C51,RadCompList!$B$16:$B$22),MATCH(Radiators!D51,RadCompList!$C$15:$I$15)),IF(B51="Cast Rad/Conv",INDEX(RadCompList!$C$28:$D$28,MATCH(C51,RadCompList!$B$28),MATCH(Radiators!D51,RadCompList!$C$27:$D$27)),IF(B51="Copper Cabinet",(INDEX(RadCompList!$E$39:$J$78,MATCH(Radiators!D51,RadCompList!$D$39:$D$78,0),MATCH(C51,RadCompList!$E$38:$J$38,0))),0))))*E51,0)*$A$2*IF(I51="Failed-Closed",0,1)</f>
        <v>0</v>
      </c>
      <c r="K51" s="34">
        <f>IFERROR(IF(B51="Column",INDEX(RadCompList!$C$4:$G$13,MATCH(C51,RadCompList!$B$4:$B$13),MATCH(Radiators!D51,RadCompList!$C$3:$G$3)),IF(B51="Tube",INDEX(RadCompList!$C$16:$I$22,MATCH(C51,RadCompList!$B$16:$B$22),MATCH(Radiators!D51,RadCompList!$C$15:$I$15)),IF(B51="Cast Rad/Conv",INDEX(RadCompList!$C$28:$D$28,MATCH(C51,RadCompList!$B$28),MATCH(Radiators!D51,RadCompList!$C$27:$D$27)),IF(B51="Copper Cabinet",(INDEX(RadCompList!$E$39:$J$78,MATCH(Radiators!D51,RadCompList!$D$39:$D$78,0),MATCH(C51,RadCompList!$E$38:$J$38,0))),0))))*E51,0)*$A$2</f>
        <v>0</v>
      </c>
      <c r="L51" s="112">
        <f t="shared" si="4"/>
        <v>0</v>
      </c>
      <c r="M51" s="35">
        <f>IFERROR(VLOOKUP(H51,VentList!$A$1:$D$198,2,FALSE),0)</f>
        <v>0</v>
      </c>
      <c r="N51" s="26">
        <f>IFERROR(VLOOKUP(B51,RadCompList!$P$3:$Q$6,2,FALSE)*J51,0)</f>
        <v>0</v>
      </c>
      <c r="O51" s="26" t="str">
        <f>INDEX(Calculations!$B$17:$B$28,MATCH(L51, Calculations!$H$17:$H$28,-1 ))</f>
        <v>1/2</v>
      </c>
      <c r="P51" s="37">
        <f>MainSheet!$G$8-0.0001306*Q51^2 * F51*(1+3.6/VLOOKUP(O51,Calculations!$B$4:$F$15,2,FALSE))/(3600*MainSheet!$C$9*VLOOKUP(O51,Calculations!$B$4:$F$15,2,FALSE)^5)</f>
        <v>0.26808838626146181</v>
      </c>
      <c r="Q51" s="37">
        <f t="shared" si="3"/>
        <v>0</v>
      </c>
      <c r="R51" s="37">
        <f>IFERROR(VLOOKUP(O51,Calculations!$B$4:$E$15,4)*F51*IF(I51="Failed-Closed",0,1)*(0.35/(INDEX(Calculations!$B$32:$G$46,MATCH(O51,Calculations!$B$32:$B$46,0),MATCH(G51,Calculations!$B$32:$G$32,0))+0.35)),0)</f>
        <v>0</v>
      </c>
      <c r="S51" s="37">
        <f>VLOOKUP(O51,Calculations!$B$4:$F$15,5)*F51</f>
        <v>0</v>
      </c>
      <c r="T51" s="37">
        <f t="shared" si="1"/>
        <v>0</v>
      </c>
      <c r="U51" s="37">
        <f t="shared" si="2"/>
        <v>0</v>
      </c>
      <c r="V51" s="37">
        <f>VLOOKUP(O51,Calculations!$B$4:$G$15,6)*F51*IF(I51="Failed-Closed",0,1)</f>
        <v>0</v>
      </c>
      <c r="W51" s="113">
        <f>IFERROR(0.6*PI()*(VLOOKUP(H51,VentList!$A$3:$H$198,8)/2*0.0254)^2*(14.7+P51)*6895*SQRT(2*1.33/8.314/672/(1.33-1)*((14.7/(14.7+P51))^(2/1.33)-(14.7/(14.7+P51))^((2.33/1.33))))*7937,0)*IF(I51="Operational",0,IF(I51="Failed-Closed",0,1))</f>
        <v>0</v>
      </c>
    </row>
    <row r="52" spans="2:23">
      <c r="B52" s="33"/>
      <c r="C52" s="34"/>
      <c r="D52" s="34"/>
      <c r="E52" s="34"/>
      <c r="F52" s="34"/>
      <c r="G52" s="27"/>
      <c r="H52" s="34"/>
      <c r="I52" s="34"/>
      <c r="J52" s="34">
        <f>IFERROR(IF(B52="Column",INDEX(RadCompList!$C$4:$G$13,MATCH(C52,RadCompList!$B$4:$B$13),MATCH(Radiators!D52,RadCompList!$C$3:$G$3)),IF(B52="Tube",INDEX(RadCompList!$C$16:$I$22,MATCH(C52,RadCompList!$B$16:$B$22),MATCH(Radiators!D52,RadCompList!$C$15:$I$15)),IF(B52="Cast Rad/Conv",INDEX(RadCompList!$C$28:$D$28,MATCH(C52,RadCompList!$B$28),MATCH(Radiators!D52,RadCompList!$C$27:$D$27)),IF(B52="Copper Cabinet",(INDEX(RadCompList!$E$39:$J$78,MATCH(Radiators!D52,RadCompList!$D$39:$D$78,0),MATCH(C52,RadCompList!$E$38:$J$38,0))),0))))*E52,0)*$A$2*IF(I52="Failed-Closed",0,1)</f>
        <v>0</v>
      </c>
      <c r="K52" s="34">
        <f>IFERROR(IF(B52="Column",INDEX(RadCompList!$C$4:$G$13,MATCH(C52,RadCompList!$B$4:$B$13),MATCH(Radiators!D52,RadCompList!$C$3:$G$3)),IF(B52="Tube",INDEX(RadCompList!$C$16:$I$22,MATCH(C52,RadCompList!$B$16:$B$22),MATCH(Radiators!D52,RadCompList!$C$15:$I$15)),IF(B52="Cast Rad/Conv",INDEX(RadCompList!$C$28:$D$28,MATCH(C52,RadCompList!$B$28),MATCH(Radiators!D52,RadCompList!$C$27:$D$27)),IF(B52="Copper Cabinet",(INDEX(RadCompList!$E$39:$J$78,MATCH(Radiators!D52,RadCompList!$D$39:$D$78,0),MATCH(C52,RadCompList!$E$38:$J$38,0))),0))))*E52,0)*$A$2</f>
        <v>0</v>
      </c>
      <c r="L52" s="112">
        <f t="shared" si="4"/>
        <v>0</v>
      </c>
      <c r="M52" s="35">
        <f>IFERROR(VLOOKUP(H52,VentList!$A$1:$D$198,2,FALSE),0)</f>
        <v>0</v>
      </c>
      <c r="N52" s="26">
        <f>IFERROR(VLOOKUP(B52,RadCompList!$P$3:$Q$6,2,FALSE)*J52,0)</f>
        <v>0</v>
      </c>
      <c r="O52" s="26" t="str">
        <f>INDEX(Calculations!$B$17:$B$28,MATCH(L52, Calculations!$H$17:$H$28,-1 ))</f>
        <v>1/2</v>
      </c>
      <c r="P52" s="37">
        <f>MainSheet!$G$8-0.0001306*Q52^2 * F52*(1+3.6/VLOOKUP(O52,Calculations!$B$4:$F$15,2,FALSE))/(3600*MainSheet!$C$9*VLOOKUP(O52,Calculations!$B$4:$F$15,2,FALSE)^5)</f>
        <v>0.26808838626146181</v>
      </c>
      <c r="Q52" s="37">
        <f t="shared" si="3"/>
        <v>0</v>
      </c>
      <c r="R52" s="37">
        <f>IFERROR(VLOOKUP(O52,Calculations!$B$4:$E$15,4)*F52*IF(I52="Failed-Closed",0,1)*(0.35/(INDEX(Calculations!$B$32:$G$46,MATCH(O52,Calculations!$B$32:$B$46,0),MATCH(G52,Calculations!$B$32:$G$32,0))+0.35)),0)</f>
        <v>0</v>
      </c>
      <c r="S52" s="37">
        <f>VLOOKUP(O52,Calculations!$B$4:$F$15,5)*F52</f>
        <v>0</v>
      </c>
      <c r="T52" s="37">
        <f t="shared" si="1"/>
        <v>0</v>
      </c>
      <c r="U52" s="37">
        <f t="shared" si="2"/>
        <v>0</v>
      </c>
      <c r="V52" s="37">
        <f>VLOOKUP(O52,Calculations!$B$4:$G$15,6)*F52*IF(I52="Failed-Closed",0,1)</f>
        <v>0</v>
      </c>
      <c r="W52" s="113">
        <f>IFERROR(0.6*PI()*(VLOOKUP(H52,VentList!$A$3:$H$198,8)/2*0.0254)^2*(14.7+P52)*6895*SQRT(2*1.33/8.314/672/(1.33-1)*((14.7/(14.7+P52))^(2/1.33)-(14.7/(14.7+P52))^((2.33/1.33))))*7937,0)*IF(I52="Operational",0,IF(I52="Failed-Closed",0,1))</f>
        <v>0</v>
      </c>
    </row>
    <row r="53" spans="2:23">
      <c r="B53" s="33"/>
      <c r="C53" s="34"/>
      <c r="D53" s="34"/>
      <c r="E53" s="34"/>
      <c r="F53" s="34"/>
      <c r="G53" s="27"/>
      <c r="H53" s="34"/>
      <c r="I53" s="34"/>
      <c r="J53" s="34">
        <f>IFERROR(IF(B53="Column",INDEX(RadCompList!$C$4:$G$13,MATCH(C53,RadCompList!$B$4:$B$13),MATCH(Radiators!D53,RadCompList!$C$3:$G$3)),IF(B53="Tube",INDEX(RadCompList!$C$16:$I$22,MATCH(C53,RadCompList!$B$16:$B$22),MATCH(Radiators!D53,RadCompList!$C$15:$I$15)),IF(B53="Cast Rad/Conv",INDEX(RadCompList!$C$28:$D$28,MATCH(C53,RadCompList!$B$28),MATCH(Radiators!D53,RadCompList!$C$27:$D$27)),IF(B53="Copper Cabinet",(INDEX(RadCompList!$E$39:$J$78,MATCH(Radiators!D53,RadCompList!$D$39:$D$78,0),MATCH(C53,RadCompList!$E$38:$J$38,0))),0))))*E53,0)*$A$2*IF(I53="Failed-Closed",0,1)</f>
        <v>0</v>
      </c>
      <c r="K53" s="34">
        <f>IFERROR(IF(B53="Column",INDEX(RadCompList!$C$4:$G$13,MATCH(C53,RadCompList!$B$4:$B$13),MATCH(Radiators!D53,RadCompList!$C$3:$G$3)),IF(B53="Tube",INDEX(RadCompList!$C$16:$I$22,MATCH(C53,RadCompList!$B$16:$B$22),MATCH(Radiators!D53,RadCompList!$C$15:$I$15)),IF(B53="Cast Rad/Conv",INDEX(RadCompList!$C$28:$D$28,MATCH(C53,RadCompList!$B$28),MATCH(Radiators!D53,RadCompList!$C$27:$D$27)),IF(B53="Copper Cabinet",(INDEX(RadCompList!$E$39:$J$78,MATCH(Radiators!D53,RadCompList!$D$39:$D$78,0),MATCH(C53,RadCompList!$E$38:$J$38,0))),0))))*E53,0)*$A$2</f>
        <v>0</v>
      </c>
      <c r="L53" s="112">
        <f t="shared" si="4"/>
        <v>0</v>
      </c>
      <c r="M53" s="35">
        <f>IFERROR(VLOOKUP(H53,VentList!$A$1:$D$198,2,FALSE),0)</f>
        <v>0</v>
      </c>
      <c r="N53" s="26">
        <f>IFERROR(VLOOKUP(B53,RadCompList!$P$3:$Q$6,2,FALSE)*J53,0)</f>
        <v>0</v>
      </c>
      <c r="O53" s="26" t="str">
        <f>INDEX(Calculations!$B$17:$B$28,MATCH(L53, Calculations!$H$17:$H$28,-1 ))</f>
        <v>1/2</v>
      </c>
      <c r="P53" s="37">
        <f>MainSheet!$G$8-0.0001306*Q53^2 * F53*(1+3.6/VLOOKUP(O53,Calculations!$B$4:$F$15,2,FALSE))/(3600*MainSheet!$C$9*VLOOKUP(O53,Calculations!$B$4:$F$15,2,FALSE)^5)</f>
        <v>0.26808838626146181</v>
      </c>
      <c r="Q53" s="37">
        <f t="shared" si="3"/>
        <v>0</v>
      </c>
      <c r="R53" s="37">
        <f>IFERROR(VLOOKUP(O53,Calculations!$B$4:$E$15,4)*F53*IF(I53="Failed-Closed",0,1)*(0.35/(INDEX(Calculations!$B$32:$G$46,MATCH(O53,Calculations!$B$32:$B$46,0),MATCH(G53,Calculations!$B$32:$G$32,0))+0.35)),0)</f>
        <v>0</v>
      </c>
      <c r="S53" s="37">
        <f>VLOOKUP(O53,Calculations!$B$4:$F$15,5)*F53</f>
        <v>0</v>
      </c>
      <c r="T53" s="37">
        <f t="shared" si="1"/>
        <v>0</v>
      </c>
      <c r="U53" s="37">
        <f t="shared" si="2"/>
        <v>0</v>
      </c>
      <c r="V53" s="37">
        <f>VLOOKUP(O53,Calculations!$B$4:$G$15,6)*F53*IF(I53="Failed-Closed",0,1)</f>
        <v>0</v>
      </c>
      <c r="W53" s="113">
        <f>IFERROR(0.6*PI()*(VLOOKUP(H53,VentList!$A$3:$H$198,8)/2*0.0254)^2*(14.7+P53)*6895*SQRT(2*1.33/8.314/672/(1.33-1)*((14.7/(14.7+P53))^(2/1.33)-(14.7/(14.7+P53))^((2.33/1.33))))*7937,0)*IF(I53="Operational",0,IF(I53="Failed-Closed",0,1))</f>
        <v>0</v>
      </c>
    </row>
    <row r="54" spans="2:23">
      <c r="B54" s="33"/>
      <c r="C54" s="34"/>
      <c r="D54" s="34"/>
      <c r="E54" s="34"/>
      <c r="F54" s="34"/>
      <c r="G54" s="27"/>
      <c r="H54" s="34"/>
      <c r="I54" s="34"/>
      <c r="J54" s="34">
        <f>IFERROR(IF(B54="Column",INDEX(RadCompList!$C$4:$G$13,MATCH(C54,RadCompList!$B$4:$B$13),MATCH(Radiators!D54,RadCompList!$C$3:$G$3)),IF(B54="Tube",INDEX(RadCompList!$C$16:$I$22,MATCH(C54,RadCompList!$B$16:$B$22),MATCH(Radiators!D54,RadCompList!$C$15:$I$15)),IF(B54="Cast Rad/Conv",INDEX(RadCompList!$C$28:$D$28,MATCH(C54,RadCompList!$B$28),MATCH(Radiators!D54,RadCompList!$C$27:$D$27)),IF(B54="Copper Cabinet",(INDEX(RadCompList!$E$39:$J$78,MATCH(Radiators!D54,RadCompList!$D$39:$D$78,0),MATCH(C54,RadCompList!$E$38:$J$38,0))),0))))*E54,0)*$A$2*IF(I54="Failed-Closed",0,1)</f>
        <v>0</v>
      </c>
      <c r="K54" s="34">
        <f>IFERROR(IF(B54="Column",INDEX(RadCompList!$C$4:$G$13,MATCH(C54,RadCompList!$B$4:$B$13),MATCH(Radiators!D54,RadCompList!$C$3:$G$3)),IF(B54="Tube",INDEX(RadCompList!$C$16:$I$22,MATCH(C54,RadCompList!$B$16:$B$22),MATCH(Radiators!D54,RadCompList!$C$15:$I$15)),IF(B54="Cast Rad/Conv",INDEX(RadCompList!$C$28:$D$28,MATCH(C54,RadCompList!$B$28),MATCH(Radiators!D54,RadCompList!$C$27:$D$27)),IF(B54="Copper Cabinet",(INDEX(RadCompList!$E$39:$J$78,MATCH(Radiators!D54,RadCompList!$D$39:$D$78,0),MATCH(C54,RadCompList!$E$38:$J$38,0))),0))))*E54,0)*$A$2</f>
        <v>0</v>
      </c>
      <c r="L54" s="112">
        <f t="shared" si="4"/>
        <v>0</v>
      </c>
      <c r="M54" s="35">
        <f>IFERROR(VLOOKUP(H54,VentList!$A$1:$D$198,2,FALSE),0)</f>
        <v>0</v>
      </c>
      <c r="N54" s="26">
        <f>IFERROR(VLOOKUP(B54,RadCompList!$P$3:$Q$6,2,FALSE)*J54,0)</f>
        <v>0</v>
      </c>
      <c r="O54" s="26" t="str">
        <f>INDEX(Calculations!$B$17:$B$28,MATCH(L54, Calculations!$H$17:$H$28,-1 ))</f>
        <v>1/2</v>
      </c>
      <c r="P54" s="37">
        <f>MainSheet!$G$8-0.0001306*Q54^2 * F54*(1+3.6/VLOOKUP(O54,Calculations!$B$4:$F$15,2,FALSE))/(3600*MainSheet!$C$9*VLOOKUP(O54,Calculations!$B$4:$F$15,2,FALSE)^5)</f>
        <v>0.26808838626146181</v>
      </c>
      <c r="Q54" s="37">
        <f t="shared" si="3"/>
        <v>0</v>
      </c>
      <c r="R54" s="37">
        <f>IFERROR(VLOOKUP(O54,Calculations!$B$4:$E$15,4)*F54*IF(I54="Failed-Closed",0,1)*(0.35/(INDEX(Calculations!$B$32:$G$46,MATCH(O54,Calculations!$B$32:$B$46,0),MATCH(G54,Calculations!$B$32:$G$32,0))+0.35)),0)</f>
        <v>0</v>
      </c>
      <c r="S54" s="37">
        <f>VLOOKUP(O54,Calculations!$B$4:$F$15,5)*F54</f>
        <v>0</v>
      </c>
      <c r="T54" s="37">
        <f t="shared" si="1"/>
        <v>0</v>
      </c>
      <c r="U54" s="37">
        <f t="shared" si="2"/>
        <v>0</v>
      </c>
      <c r="V54" s="37">
        <f>VLOOKUP(O54,Calculations!$B$4:$G$15,6)*F54*IF(I54="Failed-Closed",0,1)</f>
        <v>0</v>
      </c>
      <c r="W54" s="113">
        <f>IFERROR(0.6*PI()*(VLOOKUP(H54,VentList!$A$3:$H$198,8)/2*0.0254)^2*(14.7+P54)*6895*SQRT(2*1.33/8.314/672/(1.33-1)*((14.7/(14.7+P54))^(2/1.33)-(14.7/(14.7+P54))^((2.33/1.33))))*7937,0)*IF(I54="Operational",0,IF(I54="Failed-Closed",0,1))</f>
        <v>0</v>
      </c>
    </row>
    <row r="55" spans="2:23">
      <c r="B55" s="33"/>
      <c r="C55" s="34"/>
      <c r="D55" s="34"/>
      <c r="E55" s="34"/>
      <c r="F55" s="34"/>
      <c r="G55" s="27"/>
      <c r="H55" s="34"/>
      <c r="I55" s="34"/>
      <c r="J55" s="34">
        <f>IFERROR(IF(B55="Column",INDEX(RadCompList!$C$4:$G$13,MATCH(C55,RadCompList!$B$4:$B$13),MATCH(Radiators!D55,RadCompList!$C$3:$G$3)),IF(B55="Tube",INDEX(RadCompList!$C$16:$I$22,MATCH(C55,RadCompList!$B$16:$B$22),MATCH(Radiators!D55,RadCompList!$C$15:$I$15)),IF(B55="Cast Rad/Conv",INDEX(RadCompList!$C$28:$D$28,MATCH(C55,RadCompList!$B$28),MATCH(Radiators!D55,RadCompList!$C$27:$D$27)),IF(B55="Copper Cabinet",(INDEX(RadCompList!$E$39:$J$78,MATCH(Radiators!D55,RadCompList!$D$39:$D$78,0),MATCH(C55,RadCompList!$E$38:$J$38,0))),0))))*E55,0)*$A$2*IF(I55="Failed-Closed",0,1)</f>
        <v>0</v>
      </c>
      <c r="K55" s="34">
        <f>IFERROR(IF(B55="Column",INDEX(RadCompList!$C$4:$G$13,MATCH(C55,RadCompList!$B$4:$B$13),MATCH(Radiators!D55,RadCompList!$C$3:$G$3)),IF(B55="Tube",INDEX(RadCompList!$C$16:$I$22,MATCH(C55,RadCompList!$B$16:$B$22),MATCH(Radiators!D55,RadCompList!$C$15:$I$15)),IF(B55="Cast Rad/Conv",INDEX(RadCompList!$C$28:$D$28,MATCH(C55,RadCompList!$B$28),MATCH(Radiators!D55,RadCompList!$C$27:$D$27)),IF(B55="Copper Cabinet",(INDEX(RadCompList!$E$39:$J$78,MATCH(Radiators!D55,RadCompList!$D$39:$D$78,0),MATCH(C55,RadCompList!$E$38:$J$38,0))),0))))*E55,0)*$A$2</f>
        <v>0</v>
      </c>
      <c r="L55" s="112">
        <f t="shared" si="4"/>
        <v>0</v>
      </c>
      <c r="M55" s="35">
        <f>IFERROR(VLOOKUP(H55,VentList!$A$1:$D$198,2,FALSE),0)</f>
        <v>0</v>
      </c>
      <c r="N55" s="26">
        <f>IFERROR(VLOOKUP(B55,RadCompList!$P$3:$Q$6,2,FALSE)*J55,0)</f>
        <v>0</v>
      </c>
      <c r="O55" s="26" t="str">
        <f>INDEX(Calculations!$B$17:$B$28,MATCH(L55, Calculations!$H$17:$H$28,-1 ))</f>
        <v>1/2</v>
      </c>
      <c r="P55" s="37">
        <f>MainSheet!$G$8-0.0001306*Q55^2 * F55*(1+3.6/VLOOKUP(O55,Calculations!$B$4:$F$15,2,FALSE))/(3600*MainSheet!$C$9*VLOOKUP(O55,Calculations!$B$4:$F$15,2,FALSE)^5)</f>
        <v>0.26808838626146181</v>
      </c>
      <c r="Q55" s="37">
        <f t="shared" si="3"/>
        <v>0</v>
      </c>
      <c r="R55" s="37">
        <f>IFERROR(VLOOKUP(O55,Calculations!$B$4:$E$15,4)*F55*IF(I55="Failed-Closed",0,1)*(0.35/(INDEX(Calculations!$B$32:$G$46,MATCH(O55,Calculations!$B$32:$B$46,0),MATCH(G55,Calculations!$B$32:$G$32,0))+0.35)),0)</f>
        <v>0</v>
      </c>
      <c r="S55" s="37">
        <f>VLOOKUP(O55,Calculations!$B$4:$F$15,5)*F55</f>
        <v>0</v>
      </c>
      <c r="T55" s="37">
        <f t="shared" si="1"/>
        <v>0</v>
      </c>
      <c r="U55" s="37">
        <f t="shared" si="2"/>
        <v>0</v>
      </c>
      <c r="V55" s="37">
        <f>VLOOKUP(O55,Calculations!$B$4:$G$15,6)*F55*IF(I55="Failed-Closed",0,1)</f>
        <v>0</v>
      </c>
      <c r="W55" s="113">
        <f>IFERROR(0.6*PI()*(VLOOKUP(H55,VentList!$A$3:$H$198,8)/2*0.0254)^2*(14.7+P55)*6895*SQRT(2*1.33/8.314/672/(1.33-1)*((14.7/(14.7+P55))^(2/1.33)-(14.7/(14.7+P55))^((2.33/1.33))))*7937,0)*IF(I55="Operational",0,IF(I55="Failed-Closed",0,1))</f>
        <v>0</v>
      </c>
    </row>
    <row r="56" spans="2:23">
      <c r="B56" s="33"/>
      <c r="C56" s="34"/>
      <c r="D56" s="34"/>
      <c r="E56" s="34"/>
      <c r="F56" s="34"/>
      <c r="G56" s="27"/>
      <c r="H56" s="34"/>
      <c r="I56" s="34"/>
      <c r="J56" s="34">
        <f>IFERROR(IF(B56="Column",INDEX(RadCompList!$C$4:$G$13,MATCH(C56,RadCompList!$B$4:$B$13),MATCH(Radiators!D56,RadCompList!$C$3:$G$3)),IF(B56="Tube",INDEX(RadCompList!$C$16:$I$22,MATCH(C56,RadCompList!$B$16:$B$22),MATCH(Radiators!D56,RadCompList!$C$15:$I$15)),IF(B56="Cast Rad/Conv",INDEX(RadCompList!$C$28:$D$28,MATCH(C56,RadCompList!$B$28),MATCH(Radiators!D56,RadCompList!$C$27:$D$27)),IF(B56="Copper Cabinet",(INDEX(RadCompList!$E$39:$J$78,MATCH(Radiators!D56,RadCompList!$D$39:$D$78,0),MATCH(C56,RadCompList!$E$38:$J$38,0))),0))))*E56,0)*$A$2*IF(I56="Failed-Closed",0,1)</f>
        <v>0</v>
      </c>
      <c r="K56" s="34">
        <f>IFERROR(IF(B56="Column",INDEX(RadCompList!$C$4:$G$13,MATCH(C56,RadCompList!$B$4:$B$13),MATCH(Radiators!D56,RadCompList!$C$3:$G$3)),IF(B56="Tube",INDEX(RadCompList!$C$16:$I$22,MATCH(C56,RadCompList!$B$16:$B$22),MATCH(Radiators!D56,RadCompList!$C$15:$I$15)),IF(B56="Cast Rad/Conv",INDEX(RadCompList!$C$28:$D$28,MATCH(C56,RadCompList!$B$28),MATCH(Radiators!D56,RadCompList!$C$27:$D$27)),IF(B56="Copper Cabinet",(INDEX(RadCompList!$E$39:$J$78,MATCH(Radiators!D56,RadCompList!$D$39:$D$78,0),MATCH(C56,RadCompList!$E$38:$J$38,0))),0))))*E56,0)*$A$2</f>
        <v>0</v>
      </c>
      <c r="L56" s="112">
        <f t="shared" si="4"/>
        <v>0</v>
      </c>
      <c r="M56" s="35">
        <f>IFERROR(VLOOKUP(H56,VentList!$A$1:$D$198,2,FALSE),0)</f>
        <v>0</v>
      </c>
      <c r="N56" s="26">
        <f>IFERROR(VLOOKUP(B56,RadCompList!$P$3:$Q$6,2,FALSE)*J56,0)</f>
        <v>0</v>
      </c>
      <c r="O56" s="26" t="str">
        <f>INDEX(Calculations!$B$17:$B$28,MATCH(L56, Calculations!$H$17:$H$28,-1 ))</f>
        <v>1/2</v>
      </c>
      <c r="P56" s="37">
        <f>MainSheet!$G$8-0.0001306*Q56^2 * F56*(1+3.6/VLOOKUP(O56,Calculations!$B$4:$F$15,2,FALSE))/(3600*MainSheet!$C$9*VLOOKUP(O56,Calculations!$B$4:$F$15,2,FALSE)^5)</f>
        <v>0.26808838626146181</v>
      </c>
      <c r="Q56" s="37">
        <f t="shared" si="3"/>
        <v>0</v>
      </c>
      <c r="R56" s="37">
        <f>IFERROR(VLOOKUP(O56,Calculations!$B$4:$E$15,4)*F56*IF(I56="Failed-Closed",0,1)*(0.35/(INDEX(Calculations!$B$32:$G$46,MATCH(O56,Calculations!$B$32:$B$46,0),MATCH(G56,Calculations!$B$32:$G$32,0))+0.35)),0)</f>
        <v>0</v>
      </c>
      <c r="S56" s="37">
        <f>VLOOKUP(O56,Calculations!$B$4:$F$15,5)*F56</f>
        <v>0</v>
      </c>
      <c r="T56" s="37">
        <f t="shared" si="1"/>
        <v>0</v>
      </c>
      <c r="U56" s="37">
        <f t="shared" si="2"/>
        <v>0</v>
      </c>
      <c r="V56" s="37">
        <f>VLOOKUP(O56,Calculations!$B$4:$G$15,6)*F56*IF(I56="Failed-Closed",0,1)</f>
        <v>0</v>
      </c>
      <c r="W56" s="113">
        <f>IFERROR(0.6*PI()*(VLOOKUP(H56,VentList!$A$3:$H$198,8)/2*0.0254)^2*(14.7+P56)*6895*SQRT(2*1.33/8.314/672/(1.33-1)*((14.7/(14.7+P56))^(2/1.33)-(14.7/(14.7+P56))^((2.33/1.33))))*7937,0)*IF(I56="Operational",0,IF(I56="Failed-Closed",0,1))</f>
        <v>0</v>
      </c>
    </row>
    <row r="57" spans="2:23">
      <c r="B57" s="33"/>
      <c r="C57" s="34"/>
      <c r="D57" s="34"/>
      <c r="E57" s="34"/>
      <c r="F57" s="34"/>
      <c r="G57" s="27"/>
      <c r="H57" s="34"/>
      <c r="I57" s="34"/>
      <c r="J57" s="34">
        <f>IFERROR(IF(B57="Column",INDEX(RadCompList!$C$4:$G$13,MATCH(C57,RadCompList!$B$4:$B$13),MATCH(Radiators!D57,RadCompList!$C$3:$G$3)),IF(B57="Tube",INDEX(RadCompList!$C$16:$I$22,MATCH(C57,RadCompList!$B$16:$B$22),MATCH(Radiators!D57,RadCompList!$C$15:$I$15)),IF(B57="Cast Rad/Conv",INDEX(RadCompList!$C$28:$D$28,MATCH(C57,RadCompList!$B$28),MATCH(Radiators!D57,RadCompList!$C$27:$D$27)),IF(B57="Copper Cabinet",(INDEX(RadCompList!$E$39:$J$78,MATCH(Radiators!D57,RadCompList!$D$39:$D$78,0),MATCH(C57,RadCompList!$E$38:$J$38,0))),0))))*E57,0)*$A$2*IF(I57="Failed-Closed",0,1)</f>
        <v>0</v>
      </c>
      <c r="K57" s="34">
        <f>IFERROR(IF(B57="Column",INDEX(RadCompList!$C$4:$G$13,MATCH(C57,RadCompList!$B$4:$B$13),MATCH(Radiators!D57,RadCompList!$C$3:$G$3)),IF(B57="Tube",INDEX(RadCompList!$C$16:$I$22,MATCH(C57,RadCompList!$B$16:$B$22),MATCH(Radiators!D57,RadCompList!$C$15:$I$15)),IF(B57="Cast Rad/Conv",INDEX(RadCompList!$C$28:$D$28,MATCH(C57,RadCompList!$B$28),MATCH(Radiators!D57,RadCompList!$C$27:$D$27)),IF(B57="Copper Cabinet",(INDEX(RadCompList!$E$39:$J$78,MATCH(Radiators!D57,RadCompList!$D$39:$D$78,0),MATCH(C57,RadCompList!$E$38:$J$38,0))),0))))*E57,0)*$A$2</f>
        <v>0</v>
      </c>
      <c r="L57" s="112">
        <f t="shared" si="4"/>
        <v>0</v>
      </c>
      <c r="M57" s="35">
        <f>IFERROR(VLOOKUP(H57,VentList!$A$1:$D$198,2,FALSE),0)</f>
        <v>0</v>
      </c>
      <c r="N57" s="26">
        <f>IFERROR(VLOOKUP(B57,RadCompList!$P$3:$Q$6,2,FALSE)*J57,0)</f>
        <v>0</v>
      </c>
      <c r="O57" s="26" t="str">
        <f>INDEX(Calculations!$B$17:$B$28,MATCH(L57, Calculations!$H$17:$H$28,-1 ))</f>
        <v>1/2</v>
      </c>
      <c r="P57" s="37">
        <f>MainSheet!$G$8-0.0001306*Q57^2 * F57*(1+3.6/VLOOKUP(O57,Calculations!$B$4:$F$15,2,FALSE))/(3600*MainSheet!$C$9*VLOOKUP(O57,Calculations!$B$4:$F$15,2,FALSE)^5)</f>
        <v>0.26808838626146181</v>
      </c>
      <c r="Q57" s="37">
        <f t="shared" si="3"/>
        <v>0</v>
      </c>
      <c r="R57" s="37">
        <f>IFERROR(VLOOKUP(O57,Calculations!$B$4:$E$15,4)*F57*IF(I57="Failed-Closed",0,1)*(0.35/(INDEX(Calculations!$B$32:$G$46,MATCH(O57,Calculations!$B$32:$B$46,0),MATCH(G57,Calculations!$B$32:$G$32,0))+0.35)),0)</f>
        <v>0</v>
      </c>
      <c r="S57" s="37">
        <f>VLOOKUP(O57,Calculations!$B$4:$F$15,5)*F57</f>
        <v>0</v>
      </c>
      <c r="T57" s="37">
        <f t="shared" si="1"/>
        <v>0</v>
      </c>
      <c r="U57" s="37">
        <f t="shared" si="2"/>
        <v>0</v>
      </c>
      <c r="V57" s="37">
        <f>VLOOKUP(O57,Calculations!$B$4:$G$15,6)*F57*IF(I57="Failed-Closed",0,1)</f>
        <v>0</v>
      </c>
      <c r="W57" s="113">
        <f>IFERROR(0.6*PI()*(VLOOKUP(H57,VentList!$A$3:$H$198,8)/2*0.0254)^2*(14.7+P57)*6895*SQRT(2*1.33/8.314/672/(1.33-1)*((14.7/(14.7+P57))^(2/1.33)-(14.7/(14.7+P57))^((2.33/1.33))))*7937,0)*IF(I57="Operational",0,IF(I57="Failed-Closed",0,1))</f>
        <v>0</v>
      </c>
    </row>
    <row r="58" spans="2:23">
      <c r="B58" s="33"/>
      <c r="C58" s="34"/>
      <c r="D58" s="34"/>
      <c r="E58" s="34"/>
      <c r="F58" s="34"/>
      <c r="G58" s="27"/>
      <c r="H58" s="34"/>
      <c r="I58" s="34"/>
      <c r="J58" s="34">
        <f>IFERROR(IF(B58="Column",INDEX(RadCompList!$C$4:$G$13,MATCH(C58,RadCompList!$B$4:$B$13),MATCH(Radiators!D58,RadCompList!$C$3:$G$3)),IF(B58="Tube",INDEX(RadCompList!$C$16:$I$22,MATCH(C58,RadCompList!$B$16:$B$22),MATCH(Radiators!D58,RadCompList!$C$15:$I$15)),IF(B58="Cast Rad/Conv",INDEX(RadCompList!$C$28:$D$28,MATCH(C58,RadCompList!$B$28),MATCH(Radiators!D58,RadCompList!$C$27:$D$27)),IF(B58="Copper Cabinet",(INDEX(RadCompList!$E$39:$J$78,MATCH(Radiators!D58,RadCompList!$D$39:$D$78,0),MATCH(C58,RadCompList!$E$38:$J$38,0))),0))))*E58,0)*$A$2*IF(I58="Failed-Closed",0,1)</f>
        <v>0</v>
      </c>
      <c r="K58" s="34">
        <f>IFERROR(IF(B58="Column",INDEX(RadCompList!$C$4:$G$13,MATCH(C58,RadCompList!$B$4:$B$13),MATCH(Radiators!D58,RadCompList!$C$3:$G$3)),IF(B58="Tube",INDEX(RadCompList!$C$16:$I$22,MATCH(C58,RadCompList!$B$16:$B$22),MATCH(Radiators!D58,RadCompList!$C$15:$I$15)),IF(B58="Cast Rad/Conv",INDEX(RadCompList!$C$28:$D$28,MATCH(C58,RadCompList!$B$28),MATCH(Radiators!D58,RadCompList!$C$27:$D$27)),IF(B58="Copper Cabinet",(INDEX(RadCompList!$E$39:$J$78,MATCH(Radiators!D58,RadCompList!$D$39:$D$78,0),MATCH(C58,RadCompList!$E$38:$J$38,0))),0))))*E58,0)*$A$2</f>
        <v>0</v>
      </c>
      <c r="L58" s="112">
        <f t="shared" si="4"/>
        <v>0</v>
      </c>
      <c r="M58" s="35">
        <f>IFERROR(VLOOKUP(H58,VentList!$A$1:$D$198,2,FALSE),0)</f>
        <v>0</v>
      </c>
      <c r="N58" s="26">
        <f>IFERROR(VLOOKUP(B58,RadCompList!$P$3:$Q$6,2,FALSE)*J58,0)</f>
        <v>0</v>
      </c>
      <c r="O58" s="26" t="str">
        <f>INDEX(Calculations!$B$17:$B$28,MATCH(L58, Calculations!$H$17:$H$28,-1 ))</f>
        <v>1/2</v>
      </c>
      <c r="P58" s="37">
        <f>MainSheet!$G$8-0.0001306*Q58^2 * F58*(1+3.6/VLOOKUP(O58,Calculations!$B$4:$F$15,2,FALSE))/(3600*MainSheet!$C$9*VLOOKUP(O58,Calculations!$B$4:$F$15,2,FALSE)^5)</f>
        <v>0.26808838626146181</v>
      </c>
      <c r="Q58" s="37">
        <f t="shared" si="3"/>
        <v>0</v>
      </c>
      <c r="R58" s="37">
        <f>IFERROR(VLOOKUP(O58,Calculations!$B$4:$E$15,4)*F58*IF(I58="Failed-Closed",0,1)*(0.35/(INDEX(Calculations!$B$32:$G$46,MATCH(O58,Calculations!$B$32:$B$46,0),MATCH(G58,Calculations!$B$32:$G$32,0))+0.35)),0)</f>
        <v>0</v>
      </c>
      <c r="S58" s="37">
        <f>VLOOKUP(O58,Calculations!$B$4:$F$15,5)*F58</f>
        <v>0</v>
      </c>
      <c r="T58" s="37">
        <f t="shared" si="1"/>
        <v>0</v>
      </c>
      <c r="U58" s="37">
        <f t="shared" si="2"/>
        <v>0</v>
      </c>
      <c r="V58" s="37">
        <f>VLOOKUP(O58,Calculations!$B$4:$G$15,6)*F58*IF(I58="Failed-Closed",0,1)</f>
        <v>0</v>
      </c>
      <c r="W58" s="113">
        <f>IFERROR(0.6*PI()*(VLOOKUP(H58,VentList!$A$3:$H$198,8)/2*0.0254)^2*(14.7+P58)*6895*SQRT(2*1.33/8.314/672/(1.33-1)*((14.7/(14.7+P58))^(2/1.33)-(14.7/(14.7+P58))^((2.33/1.33))))*7937,0)*IF(I58="Operational",0,IF(I58="Failed-Closed",0,1))</f>
        <v>0</v>
      </c>
    </row>
    <row r="59" spans="2:23">
      <c r="B59" s="33"/>
      <c r="C59" s="34"/>
      <c r="D59" s="34"/>
      <c r="E59" s="34"/>
      <c r="F59" s="34"/>
      <c r="G59" s="27"/>
      <c r="H59" s="34"/>
      <c r="I59" s="34"/>
      <c r="J59" s="34">
        <f>IFERROR(IF(B59="Column",INDEX(RadCompList!$C$4:$G$13,MATCH(C59,RadCompList!$B$4:$B$13),MATCH(Radiators!D59,RadCompList!$C$3:$G$3)),IF(B59="Tube",INDEX(RadCompList!$C$16:$I$22,MATCH(C59,RadCompList!$B$16:$B$22),MATCH(Radiators!D59,RadCompList!$C$15:$I$15)),IF(B59="Cast Rad/Conv",INDEX(RadCompList!$C$28:$D$28,MATCH(C59,RadCompList!$B$28),MATCH(Radiators!D59,RadCompList!$C$27:$D$27)),IF(B59="Copper Cabinet",(INDEX(RadCompList!$E$39:$J$78,MATCH(Radiators!D59,RadCompList!$D$39:$D$78,0),MATCH(C59,RadCompList!$E$38:$J$38,0))),0))))*E59,0)*$A$2*IF(I59="Failed-Closed",0,1)</f>
        <v>0</v>
      </c>
      <c r="K59" s="34">
        <f>IFERROR(IF(B59="Column",INDEX(RadCompList!$C$4:$G$13,MATCH(C59,RadCompList!$B$4:$B$13),MATCH(Radiators!D59,RadCompList!$C$3:$G$3)),IF(B59="Tube",INDEX(RadCompList!$C$16:$I$22,MATCH(C59,RadCompList!$B$16:$B$22),MATCH(Radiators!D59,RadCompList!$C$15:$I$15)),IF(B59="Cast Rad/Conv",INDEX(RadCompList!$C$28:$D$28,MATCH(C59,RadCompList!$B$28),MATCH(Radiators!D59,RadCompList!$C$27:$D$27)),IF(B59="Copper Cabinet",(INDEX(RadCompList!$E$39:$J$78,MATCH(Radiators!D59,RadCompList!$D$39:$D$78,0),MATCH(C59,RadCompList!$E$38:$J$38,0))),0))))*E59,0)*$A$2</f>
        <v>0</v>
      </c>
      <c r="L59" s="112">
        <f t="shared" si="4"/>
        <v>0</v>
      </c>
      <c r="M59" s="35">
        <f>IFERROR(VLOOKUP(H59,VentList!$A$1:$D$198,2,FALSE),0)</f>
        <v>0</v>
      </c>
      <c r="N59" s="26">
        <f>IFERROR(VLOOKUP(B59,RadCompList!$P$3:$Q$6,2,FALSE)*J59,0)</f>
        <v>0</v>
      </c>
      <c r="O59" s="26" t="str">
        <f>INDEX(Calculations!$B$17:$B$28,MATCH(L59, Calculations!$H$17:$H$28,-1 ))</f>
        <v>1/2</v>
      </c>
      <c r="P59" s="37">
        <f>MainSheet!$G$8-0.0001306*Q59^2 * F59*(1+3.6/VLOOKUP(O59,Calculations!$B$4:$F$15,2,FALSE))/(3600*MainSheet!$C$9*VLOOKUP(O59,Calculations!$B$4:$F$15,2,FALSE)^5)</f>
        <v>0.26808838626146181</v>
      </c>
      <c r="Q59" s="37">
        <f t="shared" si="3"/>
        <v>0</v>
      </c>
      <c r="R59" s="37">
        <f>IFERROR(VLOOKUP(O59,Calculations!$B$4:$E$15,4)*F59*IF(I59="Failed-Closed",0,1)*(0.35/(INDEX(Calculations!$B$32:$G$46,MATCH(O59,Calculations!$B$32:$B$46,0),MATCH(G59,Calculations!$B$32:$G$32,0))+0.35)),0)</f>
        <v>0</v>
      </c>
      <c r="S59" s="37">
        <f>VLOOKUP(O59,Calculations!$B$4:$F$15,5)*F59</f>
        <v>0</v>
      </c>
      <c r="T59" s="37">
        <f t="shared" si="1"/>
        <v>0</v>
      </c>
      <c r="U59" s="37">
        <f t="shared" si="2"/>
        <v>0</v>
      </c>
      <c r="V59" s="37">
        <f>VLOOKUP(O59,Calculations!$B$4:$G$15,6)*F59*IF(I59="Failed-Closed",0,1)</f>
        <v>0</v>
      </c>
      <c r="W59" s="113">
        <f>IFERROR(0.6*PI()*(VLOOKUP(H59,VentList!$A$3:$H$198,8)/2*0.0254)^2*(14.7+P59)*6895*SQRT(2*1.33/8.314/672/(1.33-1)*((14.7/(14.7+P59))^(2/1.33)-(14.7/(14.7+P59))^((2.33/1.33))))*7937,0)*IF(I59="Operational",0,IF(I59="Failed-Closed",0,1))</f>
        <v>0</v>
      </c>
    </row>
    <row r="60" spans="2:23">
      <c r="B60" s="33"/>
      <c r="C60" s="34"/>
      <c r="D60" s="34"/>
      <c r="E60" s="34"/>
      <c r="F60" s="34"/>
      <c r="G60" s="27"/>
      <c r="H60" s="34"/>
      <c r="I60" s="34"/>
      <c r="J60" s="34">
        <f>IFERROR(IF(B60="Column",INDEX(RadCompList!$C$4:$G$13,MATCH(C60,RadCompList!$B$4:$B$13),MATCH(Radiators!D60,RadCompList!$C$3:$G$3)),IF(B60="Tube",INDEX(RadCompList!$C$16:$I$22,MATCH(C60,RadCompList!$B$16:$B$22),MATCH(Radiators!D60,RadCompList!$C$15:$I$15)),IF(B60="Cast Rad/Conv",INDEX(RadCompList!$C$28:$D$28,MATCH(C60,RadCompList!$B$28),MATCH(Radiators!D60,RadCompList!$C$27:$D$27)),IF(B60="Copper Cabinet",(INDEX(RadCompList!$E$39:$J$78,MATCH(Radiators!D60,RadCompList!$D$39:$D$78,0),MATCH(C60,RadCompList!$E$38:$J$38,0))),0))))*E60,0)*$A$2*IF(I60="Failed-Closed",0,1)</f>
        <v>0</v>
      </c>
      <c r="K60" s="34">
        <f>IFERROR(IF(B60="Column",INDEX(RadCompList!$C$4:$G$13,MATCH(C60,RadCompList!$B$4:$B$13),MATCH(Radiators!D60,RadCompList!$C$3:$G$3)),IF(B60="Tube",INDEX(RadCompList!$C$16:$I$22,MATCH(C60,RadCompList!$B$16:$B$22),MATCH(Radiators!D60,RadCompList!$C$15:$I$15)),IF(B60="Cast Rad/Conv",INDEX(RadCompList!$C$28:$D$28,MATCH(C60,RadCompList!$B$28),MATCH(Radiators!D60,RadCompList!$C$27:$D$27)),IF(B60="Copper Cabinet",(INDEX(RadCompList!$E$39:$J$78,MATCH(Radiators!D60,RadCompList!$D$39:$D$78,0),MATCH(C60,RadCompList!$E$38:$J$38,0))),0))))*E60,0)*$A$2</f>
        <v>0</v>
      </c>
      <c r="L60" s="112">
        <f t="shared" si="4"/>
        <v>0</v>
      </c>
      <c r="M60" s="35">
        <f>IFERROR(VLOOKUP(H60,VentList!$A$1:$D$198,2,FALSE),0)</f>
        <v>0</v>
      </c>
      <c r="N60" s="26">
        <f>IFERROR(VLOOKUP(B60,RadCompList!$P$3:$Q$6,2,FALSE)*J60,0)</f>
        <v>0</v>
      </c>
      <c r="O60" s="26" t="str">
        <f>INDEX(Calculations!$B$17:$B$28,MATCH(L60, Calculations!$H$17:$H$28,-1 ))</f>
        <v>1/2</v>
      </c>
      <c r="P60" s="37">
        <f>MainSheet!$G$8-0.0001306*Q60^2 * F60*(1+3.6/VLOOKUP(O60,Calculations!$B$4:$F$15,2,FALSE))/(3600*MainSheet!$C$9*VLOOKUP(O60,Calculations!$B$4:$F$15,2,FALSE)^5)</f>
        <v>0.26808838626146181</v>
      </c>
      <c r="Q60" s="37">
        <f t="shared" si="3"/>
        <v>0</v>
      </c>
      <c r="R60" s="37">
        <f>IFERROR(VLOOKUP(O60,Calculations!$B$4:$E$15,4)*F60*IF(I60="Failed-Closed",0,1)*(0.35/(INDEX(Calculations!$B$32:$G$46,MATCH(O60,Calculations!$B$32:$B$46,0),MATCH(G60,Calculations!$B$32:$G$32,0))+0.35)),0)</f>
        <v>0</v>
      </c>
      <c r="S60" s="37">
        <f>VLOOKUP(O60,Calculations!$B$4:$F$15,5)*F60</f>
        <v>0</v>
      </c>
      <c r="T60" s="37">
        <f t="shared" si="1"/>
        <v>0</v>
      </c>
      <c r="U60" s="37">
        <f t="shared" si="2"/>
        <v>0</v>
      </c>
      <c r="V60" s="37">
        <f>VLOOKUP(O60,Calculations!$B$4:$G$15,6)*F60*IF(I60="Failed-Closed",0,1)</f>
        <v>0</v>
      </c>
      <c r="W60" s="113">
        <f>IFERROR(0.6*PI()*(VLOOKUP(H60,VentList!$A$3:$H$198,8)/2*0.0254)^2*(14.7+P60)*6895*SQRT(2*1.33/8.314/672/(1.33-1)*((14.7/(14.7+P60))^(2/1.33)-(14.7/(14.7+P60))^((2.33/1.33))))*7937,0)*IF(I60="Operational",0,IF(I60="Failed-Closed",0,1))</f>
        <v>0</v>
      </c>
    </row>
    <row r="61" spans="2:23">
      <c r="B61" s="33"/>
      <c r="C61" s="34"/>
      <c r="D61" s="34"/>
      <c r="E61" s="34"/>
      <c r="F61" s="34"/>
      <c r="G61" s="27"/>
      <c r="H61" s="34"/>
      <c r="I61" s="34"/>
      <c r="J61" s="34">
        <f>IFERROR(IF(B61="Column",INDEX(RadCompList!$C$4:$G$13,MATCH(C61,RadCompList!$B$4:$B$13),MATCH(Radiators!D61,RadCompList!$C$3:$G$3)),IF(B61="Tube",INDEX(RadCompList!$C$16:$I$22,MATCH(C61,RadCompList!$B$16:$B$22),MATCH(Radiators!D61,RadCompList!$C$15:$I$15)),IF(B61="Cast Rad/Conv",INDEX(RadCompList!$C$28:$D$28,MATCH(C61,RadCompList!$B$28),MATCH(Radiators!D61,RadCompList!$C$27:$D$27)),IF(B61="Copper Cabinet",(INDEX(RadCompList!$E$39:$J$78,MATCH(Radiators!D61,RadCompList!$D$39:$D$78,0),MATCH(C61,RadCompList!$E$38:$J$38,0))),0))))*E61,0)*$A$2*IF(I61="Failed-Closed",0,1)</f>
        <v>0</v>
      </c>
      <c r="K61" s="34">
        <f>IFERROR(IF(B61="Column",INDEX(RadCompList!$C$4:$G$13,MATCH(C61,RadCompList!$B$4:$B$13),MATCH(Radiators!D61,RadCompList!$C$3:$G$3)),IF(B61="Tube",INDEX(RadCompList!$C$16:$I$22,MATCH(C61,RadCompList!$B$16:$B$22),MATCH(Radiators!D61,RadCompList!$C$15:$I$15)),IF(B61="Cast Rad/Conv",INDEX(RadCompList!$C$28:$D$28,MATCH(C61,RadCompList!$B$28),MATCH(Radiators!D61,RadCompList!$C$27:$D$27)),IF(B61="Copper Cabinet",(INDEX(RadCompList!$E$39:$J$78,MATCH(Radiators!D61,RadCompList!$D$39:$D$78,0),MATCH(C61,RadCompList!$E$38:$J$38,0))),0))))*E61,0)*$A$2</f>
        <v>0</v>
      </c>
      <c r="L61" s="112">
        <f t="shared" si="4"/>
        <v>0</v>
      </c>
      <c r="M61" s="35">
        <f>IFERROR(VLOOKUP(H61,VentList!$A$1:$D$198,2,FALSE),0)</f>
        <v>0</v>
      </c>
      <c r="N61" s="26">
        <f>IFERROR(VLOOKUP(B61,RadCompList!$P$3:$Q$6,2,FALSE)*J61,0)</f>
        <v>0</v>
      </c>
      <c r="O61" s="26" t="str">
        <f>INDEX(Calculations!$B$17:$B$28,MATCH(L61, Calculations!$H$17:$H$28,-1 ))</f>
        <v>1/2</v>
      </c>
      <c r="P61" s="37">
        <f>MainSheet!$G$8-0.0001306*Q61^2 * F61*(1+3.6/VLOOKUP(O61,Calculations!$B$4:$F$15,2,FALSE))/(3600*MainSheet!$C$9*VLOOKUP(O61,Calculations!$B$4:$F$15,2,FALSE)^5)</f>
        <v>0.26808838626146181</v>
      </c>
      <c r="Q61" s="37">
        <f t="shared" si="3"/>
        <v>0</v>
      </c>
      <c r="R61" s="37">
        <f>IFERROR(VLOOKUP(O61,Calculations!$B$4:$E$15,4)*F61*IF(I61="Failed-Closed",0,1)*(0.35/(INDEX(Calculations!$B$32:$G$46,MATCH(O61,Calculations!$B$32:$B$46,0),MATCH(G61,Calculations!$B$32:$G$32,0))+0.35)),0)</f>
        <v>0</v>
      </c>
      <c r="S61" s="37">
        <f>VLOOKUP(O61,Calculations!$B$4:$F$15,5)*F61</f>
        <v>0</v>
      </c>
      <c r="T61" s="37">
        <f t="shared" si="1"/>
        <v>0</v>
      </c>
      <c r="U61" s="37">
        <f t="shared" si="2"/>
        <v>0</v>
      </c>
      <c r="V61" s="37">
        <f>VLOOKUP(O61,Calculations!$B$4:$G$15,6)*F61*IF(I61="Failed-Closed",0,1)</f>
        <v>0</v>
      </c>
      <c r="W61" s="113">
        <f>IFERROR(0.6*PI()*(VLOOKUP(H61,VentList!$A$3:$H$198,8)/2*0.0254)^2*(14.7+P61)*6895*SQRT(2*1.33/8.314/672/(1.33-1)*((14.7/(14.7+P61))^(2/1.33)-(14.7/(14.7+P61))^((2.33/1.33))))*7937,0)*IF(I61="Operational",0,IF(I61="Failed-Closed",0,1))</f>
        <v>0</v>
      </c>
    </row>
    <row r="62" spans="2:23">
      <c r="B62" s="33"/>
      <c r="C62" s="34"/>
      <c r="D62" s="34"/>
      <c r="E62" s="34"/>
      <c r="F62" s="34"/>
      <c r="G62" s="27"/>
      <c r="H62" s="34"/>
      <c r="I62" s="34"/>
      <c r="J62" s="34">
        <f>IFERROR(IF(B62="Column",INDEX(RadCompList!$C$4:$G$13,MATCH(C62,RadCompList!$B$4:$B$13),MATCH(Radiators!D62,RadCompList!$C$3:$G$3)),IF(B62="Tube",INDEX(RadCompList!$C$16:$I$22,MATCH(C62,RadCompList!$B$16:$B$22),MATCH(Radiators!D62,RadCompList!$C$15:$I$15)),IF(B62="Cast Rad/Conv",INDEX(RadCompList!$C$28:$D$28,MATCH(C62,RadCompList!$B$28),MATCH(Radiators!D62,RadCompList!$C$27:$D$27)),IF(B62="Copper Cabinet",(INDEX(RadCompList!$E$39:$J$78,MATCH(Radiators!D62,RadCompList!$D$39:$D$78,0),MATCH(C62,RadCompList!$E$38:$J$38,0))),0))))*E62,0)*$A$2*IF(I62="Failed-Closed",0,1)</f>
        <v>0</v>
      </c>
      <c r="K62" s="34">
        <f>IFERROR(IF(B62="Column",INDEX(RadCompList!$C$4:$G$13,MATCH(C62,RadCompList!$B$4:$B$13),MATCH(Radiators!D62,RadCompList!$C$3:$G$3)),IF(B62="Tube",INDEX(RadCompList!$C$16:$I$22,MATCH(C62,RadCompList!$B$16:$B$22),MATCH(Radiators!D62,RadCompList!$C$15:$I$15)),IF(B62="Cast Rad/Conv",INDEX(RadCompList!$C$28:$D$28,MATCH(C62,RadCompList!$B$28),MATCH(Radiators!D62,RadCompList!$C$27:$D$27)),IF(B62="Copper Cabinet",(INDEX(RadCompList!$E$39:$J$78,MATCH(Radiators!D62,RadCompList!$D$39:$D$78,0),MATCH(C62,RadCompList!$E$38:$J$38,0))),0))))*E62,0)*$A$2</f>
        <v>0</v>
      </c>
      <c r="L62" s="112">
        <f t="shared" si="4"/>
        <v>0</v>
      </c>
      <c r="M62" s="35">
        <f>IFERROR(VLOOKUP(H62,VentList!$A$1:$D$198,2,FALSE),0)</f>
        <v>0</v>
      </c>
      <c r="N62" s="26">
        <f>IFERROR(VLOOKUP(B62,RadCompList!$P$3:$Q$6,2,FALSE)*J62,0)</f>
        <v>0</v>
      </c>
      <c r="O62" s="26" t="str">
        <f>INDEX(Calculations!$B$17:$B$28,MATCH(L62, Calculations!$H$17:$H$28,-1 ))</f>
        <v>1/2</v>
      </c>
      <c r="P62" s="37">
        <f>MainSheet!$G$8-0.0001306*Q62^2 * F62*(1+3.6/VLOOKUP(O62,Calculations!$B$4:$F$15,2,FALSE))/(3600*MainSheet!$C$9*VLOOKUP(O62,Calculations!$B$4:$F$15,2,FALSE)^5)</f>
        <v>0.26808838626146181</v>
      </c>
      <c r="Q62" s="37">
        <f t="shared" si="3"/>
        <v>0</v>
      </c>
      <c r="R62" s="37">
        <f>IFERROR(VLOOKUP(O62,Calculations!$B$4:$E$15,4)*F62*IF(I62="Failed-Closed",0,1)*(0.35/(INDEX(Calculations!$B$32:$G$46,MATCH(O62,Calculations!$B$32:$B$46,0),MATCH(G62,Calculations!$B$32:$G$32,0))+0.35)),0)</f>
        <v>0</v>
      </c>
      <c r="S62" s="37">
        <f>VLOOKUP(O62,Calculations!$B$4:$F$15,5)*F62</f>
        <v>0</v>
      </c>
      <c r="T62" s="37">
        <f t="shared" si="1"/>
        <v>0</v>
      </c>
      <c r="U62" s="37">
        <f t="shared" si="2"/>
        <v>0</v>
      </c>
      <c r="V62" s="37">
        <f>VLOOKUP(O62,Calculations!$B$4:$G$15,6)*F62*IF(I62="Failed-Closed",0,1)</f>
        <v>0</v>
      </c>
      <c r="W62" s="113">
        <f>IFERROR(0.6*PI()*(VLOOKUP(H62,VentList!$A$3:$H$198,8)/2*0.0254)^2*(14.7+P62)*6895*SQRT(2*1.33/8.314/672/(1.33-1)*((14.7/(14.7+P62))^(2/1.33)-(14.7/(14.7+P62))^((2.33/1.33))))*7937,0)*IF(I62="Operational",0,IF(I62="Failed-Closed",0,1))</f>
        <v>0</v>
      </c>
    </row>
    <row r="63" spans="2:23">
      <c r="B63" s="33"/>
      <c r="C63" s="34"/>
      <c r="D63" s="34"/>
      <c r="E63" s="34"/>
      <c r="F63" s="34"/>
      <c r="G63" s="27"/>
      <c r="H63" s="34"/>
      <c r="I63" s="34"/>
      <c r="J63" s="34">
        <f>IFERROR(IF(B63="Column",INDEX(RadCompList!$C$4:$G$13,MATCH(C63,RadCompList!$B$4:$B$13),MATCH(Radiators!D63,RadCompList!$C$3:$G$3)),IF(B63="Tube",INDEX(RadCompList!$C$16:$I$22,MATCH(C63,RadCompList!$B$16:$B$22),MATCH(Radiators!D63,RadCompList!$C$15:$I$15)),IF(B63="Cast Rad/Conv",INDEX(RadCompList!$C$28:$D$28,MATCH(C63,RadCompList!$B$28),MATCH(Radiators!D63,RadCompList!$C$27:$D$27)),IF(B63="Copper Cabinet",(INDEX(RadCompList!$E$39:$J$78,MATCH(Radiators!D63,RadCompList!$D$39:$D$78,0),MATCH(C63,RadCompList!$E$38:$J$38,0))),0))))*E63,0)*$A$2*IF(I63="Failed-Closed",0,1)</f>
        <v>0</v>
      </c>
      <c r="K63" s="34">
        <f>IFERROR(IF(B63="Column",INDEX(RadCompList!$C$4:$G$13,MATCH(C63,RadCompList!$B$4:$B$13),MATCH(Radiators!D63,RadCompList!$C$3:$G$3)),IF(B63="Tube",INDEX(RadCompList!$C$16:$I$22,MATCH(C63,RadCompList!$B$16:$B$22),MATCH(Radiators!D63,RadCompList!$C$15:$I$15)),IF(B63="Cast Rad/Conv",INDEX(RadCompList!$C$28:$D$28,MATCH(C63,RadCompList!$B$28),MATCH(Radiators!D63,RadCompList!$C$27:$D$27)),IF(B63="Copper Cabinet",(INDEX(RadCompList!$E$39:$J$78,MATCH(Radiators!D63,RadCompList!$D$39:$D$78,0),MATCH(C63,RadCompList!$E$38:$J$38,0))),0))))*E63,0)*$A$2</f>
        <v>0</v>
      </c>
      <c r="L63" s="112">
        <f t="shared" si="4"/>
        <v>0</v>
      </c>
      <c r="M63" s="35">
        <f>IFERROR(VLOOKUP(H63,VentList!$A$1:$D$198,2,FALSE),0)</f>
        <v>0</v>
      </c>
      <c r="N63" s="26">
        <f>IFERROR(VLOOKUP(B63,RadCompList!$P$3:$Q$6,2,FALSE)*J63,0)</f>
        <v>0</v>
      </c>
      <c r="O63" s="26" t="str">
        <f>INDEX(Calculations!$B$17:$B$28,MATCH(L63, Calculations!$H$17:$H$28,-1 ))</f>
        <v>1/2</v>
      </c>
      <c r="P63" s="37">
        <f>MainSheet!$G$8-0.0001306*Q63^2 * F63*(1+3.6/VLOOKUP(O63,Calculations!$B$4:$F$15,2,FALSE))/(3600*MainSheet!$C$9*VLOOKUP(O63,Calculations!$B$4:$F$15,2,FALSE)^5)</f>
        <v>0.26808838626146181</v>
      </c>
      <c r="Q63" s="37">
        <f t="shared" si="3"/>
        <v>0</v>
      </c>
      <c r="R63" s="37">
        <f>IFERROR(VLOOKUP(O63,Calculations!$B$4:$E$15,4)*F63*IF(I63="Failed-Closed",0,1)*(0.35/(INDEX(Calculations!$B$32:$G$46,MATCH(O63,Calculations!$B$32:$B$46,0),MATCH(G63,Calculations!$B$32:$G$32,0))+0.35)),0)</f>
        <v>0</v>
      </c>
      <c r="S63" s="37">
        <f>VLOOKUP(O63,Calculations!$B$4:$F$15,5)*F63</f>
        <v>0</v>
      </c>
      <c r="T63" s="37">
        <f t="shared" si="1"/>
        <v>0</v>
      </c>
      <c r="U63" s="37">
        <f t="shared" si="2"/>
        <v>0</v>
      </c>
      <c r="V63" s="37">
        <f>VLOOKUP(O63,Calculations!$B$4:$G$15,6)*F63*IF(I63="Failed-Closed",0,1)</f>
        <v>0</v>
      </c>
      <c r="W63" s="113">
        <f>IFERROR(0.6*PI()*(VLOOKUP(H63,VentList!$A$3:$H$198,8)/2*0.0254)^2*(14.7+P63)*6895*SQRT(2*1.33/8.314/672/(1.33-1)*((14.7/(14.7+P63))^(2/1.33)-(14.7/(14.7+P63))^((2.33/1.33))))*7937,0)*IF(I63="Operational",0,IF(I63="Failed-Closed",0,1))</f>
        <v>0</v>
      </c>
    </row>
    <row r="64" spans="2:23">
      <c r="B64" s="33"/>
      <c r="C64" s="34"/>
      <c r="D64" s="34"/>
      <c r="E64" s="34"/>
      <c r="F64" s="34"/>
      <c r="G64" s="27"/>
      <c r="H64" s="34"/>
      <c r="I64" s="34"/>
      <c r="J64" s="34">
        <f>IFERROR(IF(B64="Column",INDEX(RadCompList!$C$4:$G$13,MATCH(C64,RadCompList!$B$4:$B$13),MATCH(Radiators!D64,RadCompList!$C$3:$G$3)),IF(B64="Tube",INDEX(RadCompList!$C$16:$I$22,MATCH(C64,RadCompList!$B$16:$B$22),MATCH(Radiators!D64,RadCompList!$C$15:$I$15)),IF(B64="Cast Rad/Conv",INDEX(RadCompList!$C$28:$D$28,MATCH(C64,RadCompList!$B$28),MATCH(Radiators!D64,RadCompList!$C$27:$D$27)),IF(B64="Copper Cabinet",(INDEX(RadCompList!$E$39:$J$78,MATCH(Radiators!D64,RadCompList!$D$39:$D$78,0),MATCH(C64,RadCompList!$E$38:$J$38,0))),0))))*E64,0)*$A$2*IF(I64="Failed-Closed",0,1)</f>
        <v>0</v>
      </c>
      <c r="K64" s="34">
        <f>IFERROR(IF(B64="Column",INDEX(RadCompList!$C$4:$G$13,MATCH(C64,RadCompList!$B$4:$B$13),MATCH(Radiators!D64,RadCompList!$C$3:$G$3)),IF(B64="Tube",INDEX(RadCompList!$C$16:$I$22,MATCH(C64,RadCompList!$B$16:$B$22),MATCH(Radiators!D64,RadCompList!$C$15:$I$15)),IF(B64="Cast Rad/Conv",INDEX(RadCompList!$C$28:$D$28,MATCH(C64,RadCompList!$B$28),MATCH(Radiators!D64,RadCompList!$C$27:$D$27)),IF(B64="Copper Cabinet",(INDEX(RadCompList!$E$39:$J$78,MATCH(Radiators!D64,RadCompList!$D$39:$D$78,0),MATCH(C64,RadCompList!$E$38:$J$38,0))),0))))*E64,0)*$A$2</f>
        <v>0</v>
      </c>
      <c r="L64" s="112">
        <f t="shared" si="4"/>
        <v>0</v>
      </c>
      <c r="M64" s="35">
        <f>IFERROR(VLOOKUP(H64,VentList!$A$1:$D$198,2,FALSE),0)</f>
        <v>0</v>
      </c>
      <c r="N64" s="26">
        <f>IFERROR(VLOOKUP(B64,RadCompList!$P$3:$Q$6,2,FALSE)*J64,0)</f>
        <v>0</v>
      </c>
      <c r="O64" s="26" t="str">
        <f>INDEX(Calculations!$B$17:$B$28,MATCH(L64, Calculations!$H$17:$H$28,-1 ))</f>
        <v>1/2</v>
      </c>
      <c r="P64" s="37">
        <f>MainSheet!$G$8-0.0001306*Q64^2 * F64*(1+3.6/VLOOKUP(O64,Calculations!$B$4:$F$15,2,FALSE))/(3600*MainSheet!$C$9*VLOOKUP(O64,Calculations!$B$4:$F$15,2,FALSE)^5)</f>
        <v>0.26808838626146181</v>
      </c>
      <c r="Q64" s="37">
        <f t="shared" si="3"/>
        <v>0</v>
      </c>
      <c r="R64" s="37">
        <f>IFERROR(VLOOKUP(O64,Calculations!$B$4:$E$15,4)*F64*IF(I64="Failed-Closed",0,1)*(0.35/(INDEX(Calculations!$B$32:$G$46,MATCH(O64,Calculations!$B$32:$B$46,0),MATCH(G64,Calculations!$B$32:$G$32,0))+0.35)),0)</f>
        <v>0</v>
      </c>
      <c r="S64" s="37">
        <f>VLOOKUP(O64,Calculations!$B$4:$F$15,5)*F64</f>
        <v>0</v>
      </c>
      <c r="T64" s="37">
        <f t="shared" si="1"/>
        <v>0</v>
      </c>
      <c r="U64" s="37">
        <f t="shared" si="2"/>
        <v>0</v>
      </c>
      <c r="V64" s="37">
        <f>VLOOKUP(O64,Calculations!$B$4:$G$15,6)*F64*IF(I64="Failed-Closed",0,1)</f>
        <v>0</v>
      </c>
      <c r="W64" s="113">
        <f>IFERROR(0.6*PI()*(VLOOKUP(H64,VentList!$A$3:$H$198,8)/2*0.0254)^2*(14.7+P64)*6895*SQRT(2*1.33/8.314/672/(1.33-1)*((14.7/(14.7+P64))^(2/1.33)-(14.7/(14.7+P64))^((2.33/1.33))))*7937,0)*IF(I64="Operational",0,IF(I64="Failed-Closed",0,1))</f>
        <v>0</v>
      </c>
    </row>
    <row r="65" spans="2:23">
      <c r="B65" s="33"/>
      <c r="C65" s="34"/>
      <c r="D65" s="34"/>
      <c r="E65" s="34"/>
      <c r="F65" s="34"/>
      <c r="G65" s="27"/>
      <c r="H65" s="34"/>
      <c r="I65" s="34"/>
      <c r="J65" s="34">
        <f>IFERROR(IF(B65="Column",INDEX(RadCompList!$C$4:$G$13,MATCH(C65,RadCompList!$B$4:$B$13),MATCH(Radiators!D65,RadCompList!$C$3:$G$3)),IF(B65="Tube",INDEX(RadCompList!$C$16:$I$22,MATCH(C65,RadCompList!$B$16:$B$22),MATCH(Radiators!D65,RadCompList!$C$15:$I$15)),IF(B65="Cast Rad/Conv",INDEX(RadCompList!$C$28:$D$28,MATCH(C65,RadCompList!$B$28),MATCH(Radiators!D65,RadCompList!$C$27:$D$27)),IF(B65="Copper Cabinet",(INDEX(RadCompList!$E$39:$J$78,MATCH(Radiators!D65,RadCompList!$D$39:$D$78,0),MATCH(C65,RadCompList!$E$38:$J$38,0))),0))))*E65,0)*$A$2*IF(I65="Failed-Closed",0,1)</f>
        <v>0</v>
      </c>
      <c r="K65" s="34">
        <f>IFERROR(IF(B65="Column",INDEX(RadCompList!$C$4:$G$13,MATCH(C65,RadCompList!$B$4:$B$13),MATCH(Radiators!D65,RadCompList!$C$3:$G$3)),IF(B65="Tube",INDEX(RadCompList!$C$16:$I$22,MATCH(C65,RadCompList!$B$16:$B$22),MATCH(Radiators!D65,RadCompList!$C$15:$I$15)),IF(B65="Cast Rad/Conv",INDEX(RadCompList!$C$28:$D$28,MATCH(C65,RadCompList!$B$28),MATCH(Radiators!D65,RadCompList!$C$27:$D$27)),IF(B65="Copper Cabinet",(INDEX(RadCompList!$E$39:$J$78,MATCH(Radiators!D65,RadCompList!$D$39:$D$78,0),MATCH(C65,RadCompList!$E$38:$J$38,0))),0))))*E65,0)*$A$2</f>
        <v>0</v>
      </c>
      <c r="L65" s="112">
        <f t="shared" si="4"/>
        <v>0</v>
      </c>
      <c r="M65" s="35">
        <f>IFERROR(VLOOKUP(H65,VentList!$A$1:$D$198,2,FALSE),0)</f>
        <v>0</v>
      </c>
      <c r="N65" s="26">
        <f>IFERROR(VLOOKUP(B65,RadCompList!$P$3:$Q$6,2,FALSE)*J65,0)</f>
        <v>0</v>
      </c>
      <c r="O65" s="26" t="str">
        <f>INDEX(Calculations!$B$17:$B$28,MATCH(L65, Calculations!$H$17:$H$28,-1 ))</f>
        <v>1/2</v>
      </c>
      <c r="P65" s="37">
        <f>MainSheet!$G$8-0.0001306*Q65^2 * F65*(1+3.6/VLOOKUP(O65,Calculations!$B$4:$F$15,2,FALSE))/(3600*MainSheet!$C$9*VLOOKUP(O65,Calculations!$B$4:$F$15,2,FALSE)^5)</f>
        <v>0.26808838626146181</v>
      </c>
      <c r="Q65" s="37">
        <f t="shared" si="3"/>
        <v>0</v>
      </c>
      <c r="R65" s="37">
        <f>IFERROR(VLOOKUP(O65,Calculations!$B$4:$E$15,4)*F65*IF(I65="Failed-Closed",0,1)*(0.35/(INDEX(Calculations!$B$32:$G$46,MATCH(O65,Calculations!$B$32:$B$46,0),MATCH(G65,Calculations!$B$32:$G$32,0))+0.35)),0)</f>
        <v>0</v>
      </c>
      <c r="S65" s="37">
        <f>VLOOKUP(O65,Calculations!$B$4:$F$15,5)*F65</f>
        <v>0</v>
      </c>
      <c r="T65" s="37">
        <f t="shared" si="1"/>
        <v>0</v>
      </c>
      <c r="U65" s="37">
        <f t="shared" si="2"/>
        <v>0</v>
      </c>
      <c r="V65" s="37">
        <f>VLOOKUP(O65,Calculations!$B$4:$G$15,6)*F65*IF(I65="Failed-Closed",0,1)</f>
        <v>0</v>
      </c>
      <c r="W65" s="113">
        <f>IFERROR(0.6*PI()*(VLOOKUP(H65,VentList!$A$3:$H$198,8)/2*0.0254)^2*(14.7+P65)*6895*SQRT(2*1.33/8.314/672/(1.33-1)*((14.7/(14.7+P65))^(2/1.33)-(14.7/(14.7+P65))^((2.33/1.33))))*7937,0)*IF(I65="Operational",0,IF(I65="Failed-Closed",0,1))</f>
        <v>0</v>
      </c>
    </row>
    <row r="66" spans="2:23">
      <c r="B66" s="33"/>
      <c r="C66" s="34"/>
      <c r="D66" s="34"/>
      <c r="E66" s="34"/>
      <c r="F66" s="34"/>
      <c r="G66" s="27"/>
      <c r="H66" s="34"/>
      <c r="I66" s="34"/>
      <c r="J66" s="34">
        <f>IFERROR(IF(B66="Column",INDEX(RadCompList!$C$4:$G$13,MATCH(C66,RadCompList!$B$4:$B$13),MATCH(Radiators!D66,RadCompList!$C$3:$G$3)),IF(B66="Tube",INDEX(RadCompList!$C$16:$I$22,MATCH(C66,RadCompList!$B$16:$B$22),MATCH(Radiators!D66,RadCompList!$C$15:$I$15)),IF(B66="Cast Rad/Conv",INDEX(RadCompList!$C$28:$D$28,MATCH(C66,RadCompList!$B$28),MATCH(Radiators!D66,RadCompList!$C$27:$D$27)),IF(B66="Copper Cabinet",(INDEX(RadCompList!$E$39:$J$78,MATCH(Radiators!D66,RadCompList!$D$39:$D$78,0),MATCH(C66,RadCompList!$E$38:$J$38,0))),0))))*E66,0)*$A$2*IF(I66="Failed-Closed",0,1)</f>
        <v>0</v>
      </c>
      <c r="K66" s="34">
        <f>IFERROR(IF(B66="Column",INDEX(RadCompList!$C$4:$G$13,MATCH(C66,RadCompList!$B$4:$B$13),MATCH(Radiators!D66,RadCompList!$C$3:$G$3)),IF(B66="Tube",INDEX(RadCompList!$C$16:$I$22,MATCH(C66,RadCompList!$B$16:$B$22),MATCH(Radiators!D66,RadCompList!$C$15:$I$15)),IF(B66="Cast Rad/Conv",INDEX(RadCompList!$C$28:$D$28,MATCH(C66,RadCompList!$B$28),MATCH(Radiators!D66,RadCompList!$C$27:$D$27)),IF(B66="Copper Cabinet",(INDEX(RadCompList!$E$39:$J$78,MATCH(Radiators!D66,RadCompList!$D$39:$D$78,0),MATCH(C66,RadCompList!$E$38:$J$38,0))),0))))*E66,0)*$A$2</f>
        <v>0</v>
      </c>
      <c r="L66" s="112">
        <f t="shared" si="4"/>
        <v>0</v>
      </c>
      <c r="M66" s="35">
        <f>IFERROR(VLOOKUP(H66,VentList!$A$1:$D$198,2,FALSE),0)</f>
        <v>0</v>
      </c>
      <c r="N66" s="26">
        <f>IFERROR(VLOOKUP(B66,RadCompList!$P$3:$Q$6,2,FALSE)*J66,0)</f>
        <v>0</v>
      </c>
      <c r="O66" s="26" t="str">
        <f>INDEX(Calculations!$B$17:$B$28,MATCH(L66, Calculations!$H$17:$H$28,-1 ))</f>
        <v>1/2</v>
      </c>
      <c r="P66" s="37">
        <f>MainSheet!$G$8-0.0001306*Q66^2 * F66*(1+3.6/VLOOKUP(O66,Calculations!$B$4:$F$15,2,FALSE))/(3600*MainSheet!$C$9*VLOOKUP(O66,Calculations!$B$4:$F$15,2,FALSE)^5)</f>
        <v>0.26808838626146181</v>
      </c>
      <c r="Q66" s="37">
        <f t="shared" si="3"/>
        <v>0</v>
      </c>
      <c r="R66" s="37">
        <f>IFERROR(VLOOKUP(O66,Calculations!$B$4:$E$15,4)*F66*IF(I66="Failed-Closed",0,1)*(0.35/(INDEX(Calculations!$B$32:$G$46,MATCH(O66,Calculations!$B$32:$B$46,0),MATCH(G66,Calculations!$B$32:$G$32,0))+0.35)),0)</f>
        <v>0</v>
      </c>
      <c r="S66" s="37">
        <f>VLOOKUP(O66,Calculations!$B$4:$F$15,5)*F66</f>
        <v>0</v>
      </c>
      <c r="T66" s="37">
        <f t="shared" si="1"/>
        <v>0</v>
      </c>
      <c r="U66" s="37">
        <f t="shared" si="2"/>
        <v>0</v>
      </c>
      <c r="V66" s="37">
        <f>VLOOKUP(O66,Calculations!$B$4:$G$15,6)*F66*IF(I66="Failed-Closed",0,1)</f>
        <v>0</v>
      </c>
      <c r="W66" s="113">
        <f>IFERROR(0.6*PI()*(VLOOKUP(H66,VentList!$A$3:$H$198,8)/2*0.0254)^2*(14.7+P66)*6895*SQRT(2*1.33/8.314/672/(1.33-1)*((14.7/(14.7+P66))^(2/1.33)-(14.7/(14.7+P66))^((2.33/1.33))))*7937,0)*IF(I66="Operational",0,IF(I66="Failed-Closed",0,1))</f>
        <v>0</v>
      </c>
    </row>
    <row r="67" spans="2:23">
      <c r="B67" s="33"/>
      <c r="C67" s="34"/>
      <c r="D67" s="34"/>
      <c r="E67" s="34"/>
      <c r="F67" s="34"/>
      <c r="G67" s="27"/>
      <c r="H67" s="34"/>
      <c r="I67" s="34"/>
      <c r="J67" s="34">
        <f>IFERROR(IF(B67="Column",INDEX(RadCompList!$C$4:$G$13,MATCH(C67,RadCompList!$B$4:$B$13),MATCH(Radiators!D67,RadCompList!$C$3:$G$3)),IF(B67="Tube",INDEX(RadCompList!$C$16:$I$22,MATCH(C67,RadCompList!$B$16:$B$22),MATCH(Radiators!D67,RadCompList!$C$15:$I$15)),IF(B67="Cast Rad/Conv",INDEX(RadCompList!$C$28:$D$28,MATCH(C67,RadCompList!$B$28),MATCH(Radiators!D67,RadCompList!$C$27:$D$27)),IF(B67="Copper Cabinet",(INDEX(RadCompList!$E$39:$J$78,MATCH(Radiators!D67,RadCompList!$D$39:$D$78,0),MATCH(C67,RadCompList!$E$38:$J$38,0))),0))))*E67,0)*$A$2*IF(I67="Failed-Closed",0,1)</f>
        <v>0</v>
      </c>
      <c r="K67" s="34">
        <f>IFERROR(IF(B67="Column",INDEX(RadCompList!$C$4:$G$13,MATCH(C67,RadCompList!$B$4:$B$13),MATCH(Radiators!D67,RadCompList!$C$3:$G$3)),IF(B67="Tube",INDEX(RadCompList!$C$16:$I$22,MATCH(C67,RadCompList!$B$16:$B$22),MATCH(Radiators!D67,RadCompList!$C$15:$I$15)),IF(B67="Cast Rad/Conv",INDEX(RadCompList!$C$28:$D$28,MATCH(C67,RadCompList!$B$28),MATCH(Radiators!D67,RadCompList!$C$27:$D$27)),IF(B67="Copper Cabinet",(INDEX(RadCompList!$E$39:$J$78,MATCH(Radiators!D67,RadCompList!$D$39:$D$78,0),MATCH(C67,RadCompList!$E$38:$J$38,0))),0))))*E67,0)*$A$2</f>
        <v>0</v>
      </c>
      <c r="L67" s="112">
        <f t="shared" ref="L67:L130" si="5">IFERROR(240*J67,0)*$A$2</f>
        <v>0</v>
      </c>
      <c r="M67" s="35">
        <f>IFERROR(VLOOKUP(H67,VentList!$A$1:$D$198,2,FALSE),0)</f>
        <v>0</v>
      </c>
      <c r="N67" s="26">
        <f>IFERROR(VLOOKUP(B67,RadCompList!$P$3:$Q$6,2,FALSE)*J67,0)</f>
        <v>0</v>
      </c>
      <c r="O67" s="26" t="str">
        <f>INDEX(Calculations!$B$17:$B$28,MATCH(L67, Calculations!$H$17:$H$28,-1 ))</f>
        <v>1/2</v>
      </c>
      <c r="P67" s="37">
        <f>MainSheet!$G$8-0.0001306*Q67^2 * F67*(1+3.6/VLOOKUP(O67,Calculations!$B$4:$F$15,2,FALSE))/(3600*MainSheet!$C$9*VLOOKUP(O67,Calculations!$B$4:$F$15,2,FALSE)^5)</f>
        <v>0.26808838626146181</v>
      </c>
      <c r="Q67" s="37">
        <f t="shared" ref="Q67:Q130" si="6">L67/(970+27)</f>
        <v>0</v>
      </c>
      <c r="R67" s="37">
        <f>IFERROR(VLOOKUP(O67,Calculations!$B$4:$E$15,4)*F67*IF(I67="Failed-Closed",0,1)*(0.35/(INDEX(Calculations!$B$32:$G$46,MATCH(O67,Calculations!$B$32:$B$46,0),MATCH(G67,Calculations!$B$32:$G$32,0))+0.35)),0)</f>
        <v>0</v>
      </c>
      <c r="S67" s="37">
        <f>VLOOKUP(O67,Calculations!$B$4:$F$15,5)*F67</f>
        <v>0</v>
      </c>
      <c r="T67" s="37">
        <f t="shared" ref="T67:T130" si="7">R67/(970)</f>
        <v>0</v>
      </c>
      <c r="U67" s="37">
        <f t="shared" ref="U67:U130" si="8">J67*7/$A$2</f>
        <v>0</v>
      </c>
      <c r="V67" s="37">
        <f>VLOOKUP(O67,Calculations!$B$4:$G$15,6)*F67*IF(I67="Failed-Closed",0,1)</f>
        <v>0</v>
      </c>
      <c r="W67" s="113">
        <f>IFERROR(0.6*PI()*(VLOOKUP(H67,VentList!$A$3:$H$198,8)/2*0.0254)^2*(14.7+P67)*6895*SQRT(2*1.33/8.314/672/(1.33-1)*((14.7/(14.7+P67))^(2/1.33)-(14.7/(14.7+P67))^((2.33/1.33))))*7937,0)*IF(I67="Operational",0,IF(I67="Failed-Closed",0,1))</f>
        <v>0</v>
      </c>
    </row>
    <row r="68" spans="2:23">
      <c r="B68" s="33"/>
      <c r="C68" s="34"/>
      <c r="D68" s="34"/>
      <c r="E68" s="34"/>
      <c r="F68" s="34"/>
      <c r="G68" s="27"/>
      <c r="H68" s="34"/>
      <c r="I68" s="34"/>
      <c r="J68" s="34">
        <f>IFERROR(IF(B68="Column",INDEX(RadCompList!$C$4:$G$13,MATCH(C68,RadCompList!$B$4:$B$13),MATCH(Radiators!D68,RadCompList!$C$3:$G$3)),IF(B68="Tube",INDEX(RadCompList!$C$16:$I$22,MATCH(C68,RadCompList!$B$16:$B$22),MATCH(Radiators!D68,RadCompList!$C$15:$I$15)),IF(B68="Cast Rad/Conv",INDEX(RadCompList!$C$28:$D$28,MATCH(C68,RadCompList!$B$28),MATCH(Radiators!D68,RadCompList!$C$27:$D$27)),IF(B68="Copper Cabinet",(INDEX(RadCompList!$E$39:$J$78,MATCH(Radiators!D68,RadCompList!$D$39:$D$78,0),MATCH(C68,RadCompList!$E$38:$J$38,0))),0))))*E68,0)*$A$2*IF(I68="Failed-Closed",0,1)</f>
        <v>0</v>
      </c>
      <c r="K68" s="34">
        <f>IFERROR(IF(B68="Column",INDEX(RadCompList!$C$4:$G$13,MATCH(C68,RadCompList!$B$4:$B$13),MATCH(Radiators!D68,RadCompList!$C$3:$G$3)),IF(B68="Tube",INDEX(RadCompList!$C$16:$I$22,MATCH(C68,RadCompList!$B$16:$B$22),MATCH(Radiators!D68,RadCompList!$C$15:$I$15)),IF(B68="Cast Rad/Conv",INDEX(RadCompList!$C$28:$D$28,MATCH(C68,RadCompList!$B$28),MATCH(Radiators!D68,RadCompList!$C$27:$D$27)),IF(B68="Copper Cabinet",(INDEX(RadCompList!$E$39:$J$78,MATCH(Radiators!D68,RadCompList!$D$39:$D$78,0),MATCH(C68,RadCompList!$E$38:$J$38,0))),0))))*E68,0)*$A$2</f>
        <v>0</v>
      </c>
      <c r="L68" s="112">
        <f t="shared" si="5"/>
        <v>0</v>
      </c>
      <c r="M68" s="35">
        <f>IFERROR(VLOOKUP(H68,VentList!$A$1:$D$198,2,FALSE),0)</f>
        <v>0</v>
      </c>
      <c r="N68" s="26">
        <f>IFERROR(VLOOKUP(B68,RadCompList!$P$3:$Q$6,2,FALSE)*J68,0)</f>
        <v>0</v>
      </c>
      <c r="O68" s="26" t="str">
        <f>INDEX(Calculations!$B$17:$B$28,MATCH(L68, Calculations!$H$17:$H$28,-1 ))</f>
        <v>1/2</v>
      </c>
      <c r="P68" s="37">
        <f>MainSheet!$G$8-0.0001306*Q68^2 * F68*(1+3.6/VLOOKUP(O68,Calculations!$B$4:$F$15,2,FALSE))/(3600*MainSheet!$C$9*VLOOKUP(O68,Calculations!$B$4:$F$15,2,FALSE)^5)</f>
        <v>0.26808838626146181</v>
      </c>
      <c r="Q68" s="37">
        <f t="shared" si="6"/>
        <v>0</v>
      </c>
      <c r="R68" s="37">
        <f>IFERROR(VLOOKUP(O68,Calculations!$B$4:$E$15,4)*F68*IF(I68="Failed-Closed",0,1)*(0.35/(INDEX(Calculations!$B$32:$G$46,MATCH(O68,Calculations!$B$32:$B$46,0),MATCH(G68,Calculations!$B$32:$G$32,0))+0.35)),0)</f>
        <v>0</v>
      </c>
      <c r="S68" s="37">
        <f>VLOOKUP(O68,Calculations!$B$4:$F$15,5)*F68</f>
        <v>0</v>
      </c>
      <c r="T68" s="37">
        <f t="shared" si="7"/>
        <v>0</v>
      </c>
      <c r="U68" s="37">
        <f t="shared" si="8"/>
        <v>0</v>
      </c>
      <c r="V68" s="37">
        <f>VLOOKUP(O68,Calculations!$B$4:$G$15,6)*F68*IF(I68="Failed-Closed",0,1)</f>
        <v>0</v>
      </c>
      <c r="W68" s="113">
        <f>IFERROR(0.6*PI()*(VLOOKUP(H68,VentList!$A$3:$H$198,8)/2*0.0254)^2*(14.7+P68)*6895*SQRT(2*1.33/8.314/672/(1.33-1)*((14.7/(14.7+P68))^(2/1.33)-(14.7/(14.7+P68))^((2.33/1.33))))*7937,0)*IF(I68="Operational",0,IF(I68="Failed-Closed",0,1))</f>
        <v>0</v>
      </c>
    </row>
    <row r="69" spans="2:23">
      <c r="B69" s="33"/>
      <c r="C69" s="34"/>
      <c r="D69" s="34"/>
      <c r="E69" s="34"/>
      <c r="F69" s="34"/>
      <c r="G69" s="27"/>
      <c r="H69" s="34"/>
      <c r="I69" s="34"/>
      <c r="J69" s="34">
        <f>IFERROR(IF(B69="Column",INDEX(RadCompList!$C$4:$G$13,MATCH(C69,RadCompList!$B$4:$B$13),MATCH(Radiators!D69,RadCompList!$C$3:$G$3)),IF(B69="Tube",INDEX(RadCompList!$C$16:$I$22,MATCH(C69,RadCompList!$B$16:$B$22),MATCH(Radiators!D69,RadCompList!$C$15:$I$15)),IF(B69="Cast Rad/Conv",INDEX(RadCompList!$C$28:$D$28,MATCH(C69,RadCompList!$B$28),MATCH(Radiators!D69,RadCompList!$C$27:$D$27)),IF(B69="Copper Cabinet",(INDEX(RadCompList!$E$39:$J$78,MATCH(Radiators!D69,RadCompList!$D$39:$D$78,0),MATCH(C69,RadCompList!$E$38:$J$38,0))),0))))*E69,0)*$A$2*IF(I69="Failed-Closed",0,1)</f>
        <v>0</v>
      </c>
      <c r="K69" s="34">
        <f>IFERROR(IF(B69="Column",INDEX(RadCompList!$C$4:$G$13,MATCH(C69,RadCompList!$B$4:$B$13),MATCH(Radiators!D69,RadCompList!$C$3:$G$3)),IF(B69="Tube",INDEX(RadCompList!$C$16:$I$22,MATCH(C69,RadCompList!$B$16:$B$22),MATCH(Radiators!D69,RadCompList!$C$15:$I$15)),IF(B69="Cast Rad/Conv",INDEX(RadCompList!$C$28:$D$28,MATCH(C69,RadCompList!$B$28),MATCH(Radiators!D69,RadCompList!$C$27:$D$27)),IF(B69="Copper Cabinet",(INDEX(RadCompList!$E$39:$J$78,MATCH(Radiators!D69,RadCompList!$D$39:$D$78,0),MATCH(C69,RadCompList!$E$38:$J$38,0))),0))))*E69,0)*$A$2</f>
        <v>0</v>
      </c>
      <c r="L69" s="112">
        <f t="shared" si="5"/>
        <v>0</v>
      </c>
      <c r="M69" s="35">
        <f>IFERROR(VLOOKUP(H69,VentList!$A$1:$D$198,2,FALSE),0)</f>
        <v>0</v>
      </c>
      <c r="N69" s="26">
        <f>IFERROR(VLOOKUP(B69,RadCompList!$P$3:$Q$6,2,FALSE)*J69,0)</f>
        <v>0</v>
      </c>
      <c r="O69" s="26" t="str">
        <f>INDEX(Calculations!$B$17:$B$28,MATCH(L69, Calculations!$H$17:$H$28,-1 ))</f>
        <v>1/2</v>
      </c>
      <c r="P69" s="37">
        <f>MainSheet!$G$8-0.0001306*Q69^2 * F69*(1+3.6/VLOOKUP(O69,Calculations!$B$4:$F$15,2,FALSE))/(3600*MainSheet!$C$9*VLOOKUP(O69,Calculations!$B$4:$F$15,2,FALSE)^5)</f>
        <v>0.26808838626146181</v>
      </c>
      <c r="Q69" s="37">
        <f t="shared" si="6"/>
        <v>0</v>
      </c>
      <c r="R69" s="37">
        <f>IFERROR(VLOOKUP(O69,Calculations!$B$4:$E$15,4)*F69*IF(I69="Failed-Closed",0,1)*(0.35/(INDEX(Calculations!$B$32:$G$46,MATCH(O69,Calculations!$B$32:$B$46,0),MATCH(G69,Calculations!$B$32:$G$32,0))+0.35)),0)</f>
        <v>0</v>
      </c>
      <c r="S69" s="37">
        <f>VLOOKUP(O69,Calculations!$B$4:$F$15,5)*F69</f>
        <v>0</v>
      </c>
      <c r="T69" s="37">
        <f t="shared" si="7"/>
        <v>0</v>
      </c>
      <c r="U69" s="37">
        <f t="shared" si="8"/>
        <v>0</v>
      </c>
      <c r="V69" s="37">
        <f>VLOOKUP(O69,Calculations!$B$4:$G$15,6)*F69*IF(I69="Failed-Closed",0,1)</f>
        <v>0</v>
      </c>
      <c r="W69" s="113">
        <f>IFERROR(0.6*PI()*(VLOOKUP(H69,VentList!$A$3:$H$198,8)/2*0.0254)^2*(14.7+P69)*6895*SQRT(2*1.33/8.314/672/(1.33-1)*((14.7/(14.7+P69))^(2/1.33)-(14.7/(14.7+P69))^((2.33/1.33))))*7937,0)*IF(I69="Operational",0,IF(I69="Failed-Closed",0,1))</f>
        <v>0</v>
      </c>
    </row>
    <row r="70" spans="2:23">
      <c r="B70" s="33"/>
      <c r="C70" s="34"/>
      <c r="D70" s="34"/>
      <c r="E70" s="34"/>
      <c r="F70" s="34"/>
      <c r="G70" s="27"/>
      <c r="H70" s="34"/>
      <c r="I70" s="34"/>
      <c r="J70" s="34">
        <f>IFERROR(IF(B70="Column",INDEX(RadCompList!$C$4:$G$13,MATCH(C70,RadCompList!$B$4:$B$13),MATCH(Radiators!D70,RadCompList!$C$3:$G$3)),IF(B70="Tube",INDEX(RadCompList!$C$16:$I$22,MATCH(C70,RadCompList!$B$16:$B$22),MATCH(Radiators!D70,RadCompList!$C$15:$I$15)),IF(B70="Cast Rad/Conv",INDEX(RadCompList!$C$28:$D$28,MATCH(C70,RadCompList!$B$28),MATCH(Radiators!D70,RadCompList!$C$27:$D$27)),IF(B70="Copper Cabinet",(INDEX(RadCompList!$E$39:$J$78,MATCH(Radiators!D70,RadCompList!$D$39:$D$78,0),MATCH(C70,RadCompList!$E$38:$J$38,0))),0))))*E70,0)*$A$2*IF(I70="Failed-Closed",0,1)</f>
        <v>0</v>
      </c>
      <c r="K70" s="34">
        <f>IFERROR(IF(B70="Column",INDEX(RadCompList!$C$4:$G$13,MATCH(C70,RadCompList!$B$4:$B$13),MATCH(Radiators!D70,RadCompList!$C$3:$G$3)),IF(B70="Tube",INDEX(RadCompList!$C$16:$I$22,MATCH(C70,RadCompList!$B$16:$B$22),MATCH(Radiators!D70,RadCompList!$C$15:$I$15)),IF(B70="Cast Rad/Conv",INDEX(RadCompList!$C$28:$D$28,MATCH(C70,RadCompList!$B$28),MATCH(Radiators!D70,RadCompList!$C$27:$D$27)),IF(B70="Copper Cabinet",(INDEX(RadCompList!$E$39:$J$78,MATCH(Radiators!D70,RadCompList!$D$39:$D$78,0),MATCH(C70,RadCompList!$E$38:$J$38,0))),0))))*E70,0)*$A$2</f>
        <v>0</v>
      </c>
      <c r="L70" s="112">
        <f t="shared" si="5"/>
        <v>0</v>
      </c>
      <c r="M70" s="35">
        <f>IFERROR(VLOOKUP(H70,VentList!$A$1:$D$198,2,FALSE),0)</f>
        <v>0</v>
      </c>
      <c r="N70" s="26">
        <f>IFERROR(VLOOKUP(B70,RadCompList!$P$3:$Q$6,2,FALSE)*J70,0)</f>
        <v>0</v>
      </c>
      <c r="O70" s="26" t="str">
        <f>INDEX(Calculations!$B$17:$B$28,MATCH(L70, Calculations!$H$17:$H$28,-1 ))</f>
        <v>1/2</v>
      </c>
      <c r="P70" s="37">
        <f>MainSheet!$G$8-0.0001306*Q70^2 * F70*(1+3.6/VLOOKUP(O70,Calculations!$B$4:$F$15,2,FALSE))/(3600*MainSheet!$C$9*VLOOKUP(O70,Calculations!$B$4:$F$15,2,FALSE)^5)</f>
        <v>0.26808838626146181</v>
      </c>
      <c r="Q70" s="37">
        <f t="shared" si="6"/>
        <v>0</v>
      </c>
      <c r="R70" s="37">
        <f>IFERROR(VLOOKUP(O70,Calculations!$B$4:$E$15,4)*F70*IF(I70="Failed-Closed",0,1)*(0.35/(INDEX(Calculations!$B$32:$G$46,MATCH(O70,Calculations!$B$32:$B$46,0),MATCH(G70,Calculations!$B$32:$G$32,0))+0.35)),0)</f>
        <v>0</v>
      </c>
      <c r="S70" s="37">
        <f>VLOOKUP(O70,Calculations!$B$4:$F$15,5)*F70</f>
        <v>0</v>
      </c>
      <c r="T70" s="37">
        <f t="shared" si="7"/>
        <v>0</v>
      </c>
      <c r="U70" s="37">
        <f t="shared" si="8"/>
        <v>0</v>
      </c>
      <c r="V70" s="37">
        <f>VLOOKUP(O70,Calculations!$B$4:$G$15,6)*F70*IF(I70="Failed-Closed",0,1)</f>
        <v>0</v>
      </c>
      <c r="W70" s="113">
        <f>IFERROR(0.6*PI()*(VLOOKUP(H70,VentList!$A$3:$H$198,8)/2*0.0254)^2*(14.7+P70)*6895*SQRT(2*1.33/8.314/672/(1.33-1)*((14.7/(14.7+P70))^(2/1.33)-(14.7/(14.7+P70))^((2.33/1.33))))*7937,0)*IF(I70="Operational",0,IF(I70="Failed-Closed",0,1))</f>
        <v>0</v>
      </c>
    </row>
    <row r="71" spans="2:23">
      <c r="B71" s="33"/>
      <c r="C71" s="34"/>
      <c r="D71" s="34"/>
      <c r="E71" s="34"/>
      <c r="F71" s="34"/>
      <c r="G71" s="27"/>
      <c r="H71" s="34"/>
      <c r="I71" s="34"/>
      <c r="J71" s="34">
        <f>IFERROR(IF(B71="Column",INDEX(RadCompList!$C$4:$G$13,MATCH(C71,RadCompList!$B$4:$B$13),MATCH(Radiators!D71,RadCompList!$C$3:$G$3)),IF(B71="Tube",INDEX(RadCompList!$C$16:$I$22,MATCH(C71,RadCompList!$B$16:$B$22),MATCH(Radiators!D71,RadCompList!$C$15:$I$15)),IF(B71="Cast Rad/Conv",INDEX(RadCompList!$C$28:$D$28,MATCH(C71,RadCompList!$B$28),MATCH(Radiators!D71,RadCompList!$C$27:$D$27)),IF(B71="Copper Cabinet",(INDEX(RadCompList!$E$39:$J$78,MATCH(Radiators!D71,RadCompList!$D$39:$D$78,0),MATCH(C71,RadCompList!$E$38:$J$38,0))),0))))*E71,0)*$A$2*IF(I71="Failed-Closed",0,1)</f>
        <v>0</v>
      </c>
      <c r="K71" s="34">
        <f>IFERROR(IF(B71="Column",INDEX(RadCompList!$C$4:$G$13,MATCH(C71,RadCompList!$B$4:$B$13),MATCH(Radiators!D71,RadCompList!$C$3:$G$3)),IF(B71="Tube",INDEX(RadCompList!$C$16:$I$22,MATCH(C71,RadCompList!$B$16:$B$22),MATCH(Radiators!D71,RadCompList!$C$15:$I$15)),IF(B71="Cast Rad/Conv",INDEX(RadCompList!$C$28:$D$28,MATCH(C71,RadCompList!$B$28),MATCH(Radiators!D71,RadCompList!$C$27:$D$27)),IF(B71="Copper Cabinet",(INDEX(RadCompList!$E$39:$J$78,MATCH(Radiators!D71,RadCompList!$D$39:$D$78,0),MATCH(C71,RadCompList!$E$38:$J$38,0))),0))))*E71,0)*$A$2</f>
        <v>0</v>
      </c>
      <c r="L71" s="112">
        <f t="shared" si="5"/>
        <v>0</v>
      </c>
      <c r="M71" s="35">
        <f>IFERROR(VLOOKUP(H71,VentList!$A$1:$D$198,2,FALSE),0)</f>
        <v>0</v>
      </c>
      <c r="N71" s="26">
        <f>IFERROR(VLOOKUP(B71,RadCompList!$P$3:$Q$6,2,FALSE)*J71,0)</f>
        <v>0</v>
      </c>
      <c r="O71" s="26" t="str">
        <f>INDEX(Calculations!$B$17:$B$28,MATCH(L71, Calculations!$H$17:$H$28,-1 ))</f>
        <v>1/2</v>
      </c>
      <c r="P71" s="37">
        <f>MainSheet!$G$8-0.0001306*Q71^2 * F71*(1+3.6/VLOOKUP(O71,Calculations!$B$4:$F$15,2,FALSE))/(3600*MainSheet!$C$9*VLOOKUP(O71,Calculations!$B$4:$F$15,2,FALSE)^5)</f>
        <v>0.26808838626146181</v>
      </c>
      <c r="Q71" s="37">
        <f t="shared" si="6"/>
        <v>0</v>
      </c>
      <c r="R71" s="37">
        <f>IFERROR(VLOOKUP(O71,Calculations!$B$4:$E$15,4)*F71*IF(I71="Failed-Closed",0,1)*(0.35/(INDEX(Calculations!$B$32:$G$46,MATCH(O71,Calculations!$B$32:$B$46,0),MATCH(G71,Calculations!$B$32:$G$32,0))+0.35)),0)</f>
        <v>0</v>
      </c>
      <c r="S71" s="37">
        <f>VLOOKUP(O71,Calculations!$B$4:$F$15,5)*F71</f>
        <v>0</v>
      </c>
      <c r="T71" s="37">
        <f t="shared" si="7"/>
        <v>0</v>
      </c>
      <c r="U71" s="37">
        <f t="shared" si="8"/>
        <v>0</v>
      </c>
      <c r="V71" s="37">
        <f>VLOOKUP(O71,Calculations!$B$4:$G$15,6)*F71*IF(I71="Failed-Closed",0,1)</f>
        <v>0</v>
      </c>
      <c r="W71" s="113">
        <f>IFERROR(0.6*PI()*(VLOOKUP(H71,VentList!$A$3:$H$198,8)/2*0.0254)^2*(14.7+P71)*6895*SQRT(2*1.33/8.314/672/(1.33-1)*((14.7/(14.7+P71))^(2/1.33)-(14.7/(14.7+P71))^((2.33/1.33))))*7937,0)*IF(I71="Operational",0,IF(I71="Failed-Closed",0,1))</f>
        <v>0</v>
      </c>
    </row>
    <row r="72" spans="2:23">
      <c r="B72" s="33"/>
      <c r="C72" s="34"/>
      <c r="D72" s="34"/>
      <c r="E72" s="34"/>
      <c r="F72" s="34"/>
      <c r="G72" s="27"/>
      <c r="H72" s="34"/>
      <c r="I72" s="34"/>
      <c r="J72" s="34">
        <f>IFERROR(IF(B72="Column",INDEX(RadCompList!$C$4:$G$13,MATCH(C72,RadCompList!$B$4:$B$13),MATCH(Radiators!D72,RadCompList!$C$3:$G$3)),IF(B72="Tube",INDEX(RadCompList!$C$16:$I$22,MATCH(C72,RadCompList!$B$16:$B$22),MATCH(Radiators!D72,RadCompList!$C$15:$I$15)),IF(B72="Cast Rad/Conv",INDEX(RadCompList!$C$28:$D$28,MATCH(C72,RadCompList!$B$28),MATCH(Radiators!D72,RadCompList!$C$27:$D$27)),IF(B72="Copper Cabinet",(INDEX(RadCompList!$E$39:$J$78,MATCH(Radiators!D72,RadCompList!$D$39:$D$78,0),MATCH(C72,RadCompList!$E$38:$J$38,0))),0))))*E72,0)*$A$2*IF(I72="Failed-Closed",0,1)</f>
        <v>0</v>
      </c>
      <c r="K72" s="34">
        <f>IFERROR(IF(B72="Column",INDEX(RadCompList!$C$4:$G$13,MATCH(C72,RadCompList!$B$4:$B$13),MATCH(Radiators!D72,RadCompList!$C$3:$G$3)),IF(B72="Tube",INDEX(RadCompList!$C$16:$I$22,MATCH(C72,RadCompList!$B$16:$B$22),MATCH(Radiators!D72,RadCompList!$C$15:$I$15)),IF(B72="Cast Rad/Conv",INDEX(RadCompList!$C$28:$D$28,MATCH(C72,RadCompList!$B$28),MATCH(Radiators!D72,RadCompList!$C$27:$D$27)),IF(B72="Copper Cabinet",(INDEX(RadCompList!$E$39:$J$78,MATCH(Radiators!D72,RadCompList!$D$39:$D$78,0),MATCH(C72,RadCompList!$E$38:$J$38,0))),0))))*E72,0)*$A$2</f>
        <v>0</v>
      </c>
      <c r="L72" s="112">
        <f t="shared" si="5"/>
        <v>0</v>
      </c>
      <c r="M72" s="35">
        <f>IFERROR(VLOOKUP(H72,VentList!$A$1:$D$198,2,FALSE),0)</f>
        <v>0</v>
      </c>
      <c r="N72" s="26">
        <f>IFERROR(VLOOKUP(B72,RadCompList!$P$3:$Q$6,2,FALSE)*J72,0)</f>
        <v>0</v>
      </c>
      <c r="O72" s="26" t="str">
        <f>INDEX(Calculations!$B$17:$B$28,MATCH(L72, Calculations!$H$17:$H$28,-1 ))</f>
        <v>1/2</v>
      </c>
      <c r="P72" s="37">
        <f>MainSheet!$G$8-0.0001306*Q72^2 * F72*(1+3.6/VLOOKUP(O72,Calculations!$B$4:$F$15,2,FALSE))/(3600*MainSheet!$C$9*VLOOKUP(O72,Calculations!$B$4:$F$15,2,FALSE)^5)</f>
        <v>0.26808838626146181</v>
      </c>
      <c r="Q72" s="37">
        <f t="shared" si="6"/>
        <v>0</v>
      </c>
      <c r="R72" s="37">
        <f>IFERROR(VLOOKUP(O72,Calculations!$B$4:$E$15,4)*F72*IF(I72="Failed-Closed",0,1)*(0.35/(INDEX(Calculations!$B$32:$G$46,MATCH(O72,Calculations!$B$32:$B$46,0),MATCH(G72,Calculations!$B$32:$G$32,0))+0.35)),0)</f>
        <v>0</v>
      </c>
      <c r="S72" s="37">
        <f>VLOOKUP(O72,Calculations!$B$4:$F$15,5)*F72</f>
        <v>0</v>
      </c>
      <c r="T72" s="37">
        <f t="shared" si="7"/>
        <v>0</v>
      </c>
      <c r="U72" s="37">
        <f t="shared" si="8"/>
        <v>0</v>
      </c>
      <c r="V72" s="37">
        <f>VLOOKUP(O72,Calculations!$B$4:$G$15,6)*F72*IF(I72="Failed-Closed",0,1)</f>
        <v>0</v>
      </c>
      <c r="W72" s="113">
        <f>IFERROR(0.6*PI()*(VLOOKUP(H72,VentList!$A$3:$H$198,8)/2*0.0254)^2*(14.7+P72)*6895*SQRT(2*1.33/8.314/672/(1.33-1)*((14.7/(14.7+P72))^(2/1.33)-(14.7/(14.7+P72))^((2.33/1.33))))*7937,0)*IF(I72="Operational",0,IF(I72="Failed-Closed",0,1))</f>
        <v>0</v>
      </c>
    </row>
    <row r="73" spans="2:23">
      <c r="B73" s="33"/>
      <c r="C73" s="34"/>
      <c r="D73" s="34"/>
      <c r="E73" s="34"/>
      <c r="F73" s="34"/>
      <c r="G73" s="27"/>
      <c r="H73" s="34"/>
      <c r="I73" s="34"/>
      <c r="J73" s="34">
        <f>IFERROR(IF(B73="Column",INDEX(RadCompList!$C$4:$G$13,MATCH(C73,RadCompList!$B$4:$B$13),MATCH(Radiators!D73,RadCompList!$C$3:$G$3)),IF(B73="Tube",INDEX(RadCompList!$C$16:$I$22,MATCH(C73,RadCompList!$B$16:$B$22),MATCH(Radiators!D73,RadCompList!$C$15:$I$15)),IF(B73="Cast Rad/Conv",INDEX(RadCompList!$C$28:$D$28,MATCH(C73,RadCompList!$B$28),MATCH(Radiators!D73,RadCompList!$C$27:$D$27)),IF(B73="Copper Cabinet",(INDEX(RadCompList!$E$39:$J$78,MATCH(Radiators!D73,RadCompList!$D$39:$D$78,0),MATCH(C73,RadCompList!$E$38:$J$38,0))),0))))*E73,0)*$A$2*IF(I73="Failed-Closed",0,1)</f>
        <v>0</v>
      </c>
      <c r="K73" s="34">
        <f>IFERROR(IF(B73="Column",INDEX(RadCompList!$C$4:$G$13,MATCH(C73,RadCompList!$B$4:$B$13),MATCH(Radiators!D73,RadCompList!$C$3:$G$3)),IF(B73="Tube",INDEX(RadCompList!$C$16:$I$22,MATCH(C73,RadCompList!$B$16:$B$22),MATCH(Radiators!D73,RadCompList!$C$15:$I$15)),IF(B73="Cast Rad/Conv",INDEX(RadCompList!$C$28:$D$28,MATCH(C73,RadCompList!$B$28),MATCH(Radiators!D73,RadCompList!$C$27:$D$27)),IF(B73="Copper Cabinet",(INDEX(RadCompList!$E$39:$J$78,MATCH(Radiators!D73,RadCompList!$D$39:$D$78,0),MATCH(C73,RadCompList!$E$38:$J$38,0))),0))))*E73,0)*$A$2</f>
        <v>0</v>
      </c>
      <c r="L73" s="112">
        <f t="shared" si="5"/>
        <v>0</v>
      </c>
      <c r="M73" s="35">
        <f>IFERROR(VLOOKUP(H73,VentList!$A$1:$D$198,2,FALSE),0)</f>
        <v>0</v>
      </c>
      <c r="N73" s="26">
        <f>IFERROR(VLOOKUP(B73,RadCompList!$P$3:$Q$6,2,FALSE)*J73,0)</f>
        <v>0</v>
      </c>
      <c r="O73" s="26" t="str">
        <f>INDEX(Calculations!$B$17:$B$28,MATCH(L73, Calculations!$H$17:$H$28,-1 ))</f>
        <v>1/2</v>
      </c>
      <c r="P73" s="37">
        <f>MainSheet!$G$8-0.0001306*Q73^2 * F73*(1+3.6/VLOOKUP(O73,Calculations!$B$4:$F$15,2,FALSE))/(3600*MainSheet!$C$9*VLOOKUP(O73,Calculations!$B$4:$F$15,2,FALSE)^5)</f>
        <v>0.26808838626146181</v>
      </c>
      <c r="Q73" s="37">
        <f t="shared" si="6"/>
        <v>0</v>
      </c>
      <c r="R73" s="37">
        <f>IFERROR(VLOOKUP(O73,Calculations!$B$4:$E$15,4)*F73*IF(I73="Failed-Closed",0,1)*(0.35/(INDEX(Calculations!$B$32:$G$46,MATCH(O73,Calculations!$B$32:$B$46,0),MATCH(G73,Calculations!$B$32:$G$32,0))+0.35)),0)</f>
        <v>0</v>
      </c>
      <c r="S73" s="37">
        <f>VLOOKUP(O73,Calculations!$B$4:$F$15,5)*F73</f>
        <v>0</v>
      </c>
      <c r="T73" s="37">
        <f t="shared" si="7"/>
        <v>0</v>
      </c>
      <c r="U73" s="37">
        <f t="shared" si="8"/>
        <v>0</v>
      </c>
      <c r="V73" s="37">
        <f>VLOOKUP(O73,Calculations!$B$4:$G$15,6)*F73*IF(I73="Failed-Closed",0,1)</f>
        <v>0</v>
      </c>
      <c r="W73" s="113">
        <f>IFERROR(0.6*PI()*(VLOOKUP(H73,VentList!$A$3:$H$198,8)/2*0.0254)^2*(14.7+P73)*6895*SQRT(2*1.33/8.314/672/(1.33-1)*((14.7/(14.7+P73))^(2/1.33)-(14.7/(14.7+P73))^((2.33/1.33))))*7937,0)*IF(I73="Operational",0,IF(I73="Failed-Closed",0,1))</f>
        <v>0</v>
      </c>
    </row>
    <row r="74" spans="2:23">
      <c r="B74" s="33"/>
      <c r="C74" s="34"/>
      <c r="D74" s="34"/>
      <c r="E74" s="34"/>
      <c r="F74" s="34"/>
      <c r="G74" s="27"/>
      <c r="H74" s="34"/>
      <c r="I74" s="34"/>
      <c r="J74" s="34">
        <f>IFERROR(IF(B74="Column",INDEX(RadCompList!$C$4:$G$13,MATCH(C74,RadCompList!$B$4:$B$13),MATCH(Radiators!D74,RadCompList!$C$3:$G$3)),IF(B74="Tube",INDEX(RadCompList!$C$16:$I$22,MATCH(C74,RadCompList!$B$16:$B$22),MATCH(Radiators!D74,RadCompList!$C$15:$I$15)),IF(B74="Cast Rad/Conv",INDEX(RadCompList!$C$28:$D$28,MATCH(C74,RadCompList!$B$28),MATCH(Radiators!D74,RadCompList!$C$27:$D$27)),IF(B74="Copper Cabinet",(INDEX(RadCompList!$E$39:$J$78,MATCH(Radiators!D74,RadCompList!$D$39:$D$78,0),MATCH(C74,RadCompList!$E$38:$J$38,0))),0))))*E74,0)*$A$2*IF(I74="Failed-Closed",0,1)</f>
        <v>0</v>
      </c>
      <c r="K74" s="34">
        <f>IFERROR(IF(B74="Column",INDEX(RadCompList!$C$4:$G$13,MATCH(C74,RadCompList!$B$4:$B$13),MATCH(Radiators!D74,RadCompList!$C$3:$G$3)),IF(B74="Tube",INDEX(RadCompList!$C$16:$I$22,MATCH(C74,RadCompList!$B$16:$B$22),MATCH(Radiators!D74,RadCompList!$C$15:$I$15)),IF(B74="Cast Rad/Conv",INDEX(RadCompList!$C$28:$D$28,MATCH(C74,RadCompList!$B$28),MATCH(Radiators!D74,RadCompList!$C$27:$D$27)),IF(B74="Copper Cabinet",(INDEX(RadCompList!$E$39:$J$78,MATCH(Radiators!D74,RadCompList!$D$39:$D$78,0),MATCH(C74,RadCompList!$E$38:$J$38,0))),0))))*E74,0)*$A$2</f>
        <v>0</v>
      </c>
      <c r="L74" s="112">
        <f t="shared" si="5"/>
        <v>0</v>
      </c>
      <c r="M74" s="35">
        <f>IFERROR(VLOOKUP(H74,VentList!$A$1:$D$198,2,FALSE),0)</f>
        <v>0</v>
      </c>
      <c r="N74" s="26">
        <f>IFERROR(VLOOKUP(B74,RadCompList!$P$3:$Q$6,2,FALSE)*J74,0)</f>
        <v>0</v>
      </c>
      <c r="O74" s="26" t="str">
        <f>INDEX(Calculations!$B$17:$B$28,MATCH(L74, Calculations!$H$17:$H$28,-1 ))</f>
        <v>1/2</v>
      </c>
      <c r="P74" s="37">
        <f>MainSheet!$G$8-0.0001306*Q74^2 * F74*(1+3.6/VLOOKUP(O74,Calculations!$B$4:$F$15,2,FALSE))/(3600*MainSheet!$C$9*VLOOKUP(O74,Calculations!$B$4:$F$15,2,FALSE)^5)</f>
        <v>0.26808838626146181</v>
      </c>
      <c r="Q74" s="37">
        <f t="shared" si="6"/>
        <v>0</v>
      </c>
      <c r="R74" s="37">
        <f>IFERROR(VLOOKUP(O74,Calculations!$B$4:$E$15,4)*F74*IF(I74="Failed-Closed",0,1)*(0.35/(INDEX(Calculations!$B$32:$G$46,MATCH(O74,Calculations!$B$32:$B$46,0),MATCH(G74,Calculations!$B$32:$G$32,0))+0.35)),0)</f>
        <v>0</v>
      </c>
      <c r="S74" s="37">
        <f>VLOOKUP(O74,Calculations!$B$4:$F$15,5)*F74</f>
        <v>0</v>
      </c>
      <c r="T74" s="37">
        <f t="shared" si="7"/>
        <v>0</v>
      </c>
      <c r="U74" s="37">
        <f t="shared" si="8"/>
        <v>0</v>
      </c>
      <c r="V74" s="37">
        <f>VLOOKUP(O74,Calculations!$B$4:$G$15,6)*F74*IF(I74="Failed-Closed",0,1)</f>
        <v>0</v>
      </c>
      <c r="W74" s="113">
        <f>IFERROR(0.6*PI()*(VLOOKUP(H74,VentList!$A$3:$H$198,8)/2*0.0254)^2*(14.7+P74)*6895*SQRT(2*1.33/8.314/672/(1.33-1)*((14.7/(14.7+P74))^(2/1.33)-(14.7/(14.7+P74))^((2.33/1.33))))*7937,0)*IF(I74="Operational",0,IF(I74="Failed-Closed",0,1))</f>
        <v>0</v>
      </c>
    </row>
    <row r="75" spans="2:23">
      <c r="B75" s="33"/>
      <c r="C75" s="34"/>
      <c r="D75" s="34"/>
      <c r="E75" s="34"/>
      <c r="F75" s="34"/>
      <c r="G75" s="27"/>
      <c r="H75" s="34"/>
      <c r="I75" s="34"/>
      <c r="J75" s="34">
        <f>IFERROR(IF(B75="Column",INDEX(RadCompList!$C$4:$G$13,MATCH(C75,RadCompList!$B$4:$B$13),MATCH(Radiators!D75,RadCompList!$C$3:$G$3)),IF(B75="Tube",INDEX(RadCompList!$C$16:$I$22,MATCH(C75,RadCompList!$B$16:$B$22),MATCH(Radiators!D75,RadCompList!$C$15:$I$15)),IF(B75="Cast Rad/Conv",INDEX(RadCompList!$C$28:$D$28,MATCH(C75,RadCompList!$B$28),MATCH(Radiators!D75,RadCompList!$C$27:$D$27)),IF(B75="Copper Cabinet",(INDEX(RadCompList!$E$39:$J$78,MATCH(Radiators!D75,RadCompList!$D$39:$D$78,0),MATCH(C75,RadCompList!$E$38:$J$38,0))),0))))*E75,0)*$A$2*IF(I75="Failed-Closed",0,1)</f>
        <v>0</v>
      </c>
      <c r="K75" s="34">
        <f>IFERROR(IF(B75="Column",INDEX(RadCompList!$C$4:$G$13,MATCH(C75,RadCompList!$B$4:$B$13),MATCH(Radiators!D75,RadCompList!$C$3:$G$3)),IF(B75="Tube",INDEX(RadCompList!$C$16:$I$22,MATCH(C75,RadCompList!$B$16:$B$22),MATCH(Radiators!D75,RadCompList!$C$15:$I$15)),IF(B75="Cast Rad/Conv",INDEX(RadCompList!$C$28:$D$28,MATCH(C75,RadCompList!$B$28),MATCH(Radiators!D75,RadCompList!$C$27:$D$27)),IF(B75="Copper Cabinet",(INDEX(RadCompList!$E$39:$J$78,MATCH(Radiators!D75,RadCompList!$D$39:$D$78,0),MATCH(C75,RadCompList!$E$38:$J$38,0))),0))))*E75,0)*$A$2</f>
        <v>0</v>
      </c>
      <c r="L75" s="112">
        <f t="shared" si="5"/>
        <v>0</v>
      </c>
      <c r="M75" s="35">
        <f>IFERROR(VLOOKUP(H75,VentList!$A$1:$D$198,2,FALSE),0)</f>
        <v>0</v>
      </c>
      <c r="N75" s="26">
        <f>IFERROR(VLOOKUP(B75,RadCompList!$P$3:$Q$6,2,FALSE)*J75,0)</f>
        <v>0</v>
      </c>
      <c r="O75" s="26" t="str">
        <f>INDEX(Calculations!$B$17:$B$28,MATCH(L75, Calculations!$H$17:$H$28,-1 ))</f>
        <v>1/2</v>
      </c>
      <c r="P75" s="37">
        <f>MainSheet!$G$8-0.0001306*Q75^2 * F75*(1+3.6/VLOOKUP(O75,Calculations!$B$4:$F$15,2,FALSE))/(3600*MainSheet!$C$9*VLOOKUP(O75,Calculations!$B$4:$F$15,2,FALSE)^5)</f>
        <v>0.26808838626146181</v>
      </c>
      <c r="Q75" s="37">
        <f t="shared" si="6"/>
        <v>0</v>
      </c>
      <c r="R75" s="37">
        <f>IFERROR(VLOOKUP(O75,Calculations!$B$4:$E$15,4)*F75*IF(I75="Failed-Closed",0,1)*(0.35/(INDEX(Calculations!$B$32:$G$46,MATCH(O75,Calculations!$B$32:$B$46,0),MATCH(G75,Calculations!$B$32:$G$32,0))+0.35)),0)</f>
        <v>0</v>
      </c>
      <c r="S75" s="37">
        <f>VLOOKUP(O75,Calculations!$B$4:$F$15,5)*F75</f>
        <v>0</v>
      </c>
      <c r="T75" s="37">
        <f t="shared" si="7"/>
        <v>0</v>
      </c>
      <c r="U75" s="37">
        <f t="shared" si="8"/>
        <v>0</v>
      </c>
      <c r="V75" s="37">
        <f>VLOOKUP(O75,Calculations!$B$4:$G$15,6)*F75*IF(I75="Failed-Closed",0,1)</f>
        <v>0</v>
      </c>
      <c r="W75" s="113">
        <f>IFERROR(0.6*PI()*(VLOOKUP(H75,VentList!$A$3:$H$198,8)/2*0.0254)^2*(14.7+P75)*6895*SQRT(2*1.33/8.314/672/(1.33-1)*((14.7/(14.7+P75))^(2/1.33)-(14.7/(14.7+P75))^((2.33/1.33))))*7937,0)*IF(I75="Operational",0,IF(I75="Failed-Closed",0,1))</f>
        <v>0</v>
      </c>
    </row>
    <row r="76" spans="2:23">
      <c r="B76" s="33"/>
      <c r="C76" s="34"/>
      <c r="D76" s="34"/>
      <c r="E76" s="34"/>
      <c r="F76" s="34"/>
      <c r="G76" s="27"/>
      <c r="H76" s="34"/>
      <c r="I76" s="34"/>
      <c r="J76" s="34">
        <f>IFERROR(IF(B76="Column",INDEX(RadCompList!$C$4:$G$13,MATCH(C76,RadCompList!$B$4:$B$13),MATCH(Radiators!D76,RadCompList!$C$3:$G$3)),IF(B76="Tube",INDEX(RadCompList!$C$16:$I$22,MATCH(C76,RadCompList!$B$16:$B$22),MATCH(Radiators!D76,RadCompList!$C$15:$I$15)),IF(B76="Cast Rad/Conv",INDEX(RadCompList!$C$28:$D$28,MATCH(C76,RadCompList!$B$28),MATCH(Radiators!D76,RadCompList!$C$27:$D$27)),IF(B76="Copper Cabinet",(INDEX(RadCompList!$E$39:$J$78,MATCH(Radiators!D76,RadCompList!$D$39:$D$78,0),MATCH(C76,RadCompList!$E$38:$J$38,0))),0))))*E76,0)*$A$2*IF(I76="Failed-Closed",0,1)</f>
        <v>0</v>
      </c>
      <c r="K76" s="34">
        <f>IFERROR(IF(B76="Column",INDEX(RadCompList!$C$4:$G$13,MATCH(C76,RadCompList!$B$4:$B$13),MATCH(Radiators!D76,RadCompList!$C$3:$G$3)),IF(B76="Tube",INDEX(RadCompList!$C$16:$I$22,MATCH(C76,RadCompList!$B$16:$B$22),MATCH(Radiators!D76,RadCompList!$C$15:$I$15)),IF(B76="Cast Rad/Conv",INDEX(RadCompList!$C$28:$D$28,MATCH(C76,RadCompList!$B$28),MATCH(Radiators!D76,RadCompList!$C$27:$D$27)),IF(B76="Copper Cabinet",(INDEX(RadCompList!$E$39:$J$78,MATCH(Radiators!D76,RadCompList!$D$39:$D$78,0),MATCH(C76,RadCompList!$E$38:$J$38,0))),0))))*E76,0)*$A$2</f>
        <v>0</v>
      </c>
      <c r="L76" s="112">
        <f t="shared" si="5"/>
        <v>0</v>
      </c>
      <c r="M76" s="35">
        <f>IFERROR(VLOOKUP(H76,VentList!$A$1:$D$198,2,FALSE),0)</f>
        <v>0</v>
      </c>
      <c r="N76" s="26">
        <f>IFERROR(VLOOKUP(B76,RadCompList!$P$3:$Q$6,2,FALSE)*J76,0)</f>
        <v>0</v>
      </c>
      <c r="O76" s="26" t="str">
        <f>INDEX(Calculations!$B$17:$B$28,MATCH(L76, Calculations!$H$17:$H$28,-1 ))</f>
        <v>1/2</v>
      </c>
      <c r="P76" s="37">
        <f>MainSheet!$G$8-0.0001306*Q76^2 * F76*(1+3.6/VLOOKUP(O76,Calculations!$B$4:$F$15,2,FALSE))/(3600*MainSheet!$C$9*VLOOKUP(O76,Calculations!$B$4:$F$15,2,FALSE)^5)</f>
        <v>0.26808838626146181</v>
      </c>
      <c r="Q76" s="37">
        <f t="shared" si="6"/>
        <v>0</v>
      </c>
      <c r="R76" s="37">
        <f>IFERROR(VLOOKUP(O76,Calculations!$B$4:$E$15,4)*F76*IF(I76="Failed-Closed",0,1)*(0.35/(INDEX(Calculations!$B$32:$G$46,MATCH(O76,Calculations!$B$32:$B$46,0),MATCH(G76,Calculations!$B$32:$G$32,0))+0.35)),0)</f>
        <v>0</v>
      </c>
      <c r="S76" s="37">
        <f>VLOOKUP(O76,Calculations!$B$4:$F$15,5)*F76</f>
        <v>0</v>
      </c>
      <c r="T76" s="37">
        <f t="shared" si="7"/>
        <v>0</v>
      </c>
      <c r="U76" s="37">
        <f t="shared" si="8"/>
        <v>0</v>
      </c>
      <c r="V76" s="37">
        <f>VLOOKUP(O76,Calculations!$B$4:$G$15,6)*F76*IF(I76="Failed-Closed",0,1)</f>
        <v>0</v>
      </c>
      <c r="W76" s="113">
        <f>IFERROR(0.6*PI()*(VLOOKUP(H76,VentList!$A$3:$H$198,8)/2*0.0254)^2*(14.7+P76)*6895*SQRT(2*1.33/8.314/672/(1.33-1)*((14.7/(14.7+P76))^(2/1.33)-(14.7/(14.7+P76))^((2.33/1.33))))*7937,0)*IF(I76="Operational",0,IF(I76="Failed-Closed",0,1))</f>
        <v>0</v>
      </c>
    </row>
    <row r="77" spans="2:23">
      <c r="B77" s="33"/>
      <c r="C77" s="34"/>
      <c r="D77" s="34"/>
      <c r="E77" s="34"/>
      <c r="F77" s="34"/>
      <c r="G77" s="27"/>
      <c r="H77" s="34"/>
      <c r="I77" s="34"/>
      <c r="J77" s="34">
        <f>IFERROR(IF(B77="Column",INDEX(RadCompList!$C$4:$G$13,MATCH(C77,RadCompList!$B$4:$B$13),MATCH(Radiators!D77,RadCompList!$C$3:$G$3)),IF(B77="Tube",INDEX(RadCompList!$C$16:$I$22,MATCH(C77,RadCompList!$B$16:$B$22),MATCH(Radiators!D77,RadCompList!$C$15:$I$15)),IF(B77="Cast Rad/Conv",INDEX(RadCompList!$C$28:$D$28,MATCH(C77,RadCompList!$B$28),MATCH(Radiators!D77,RadCompList!$C$27:$D$27)),IF(B77="Copper Cabinet",(INDEX(RadCompList!$E$39:$J$78,MATCH(Radiators!D77,RadCompList!$D$39:$D$78,0),MATCH(C77,RadCompList!$E$38:$J$38,0))),0))))*E77,0)*$A$2*IF(I77="Failed-Closed",0,1)</f>
        <v>0</v>
      </c>
      <c r="K77" s="34">
        <f>IFERROR(IF(B77="Column",INDEX(RadCompList!$C$4:$G$13,MATCH(C77,RadCompList!$B$4:$B$13),MATCH(Radiators!D77,RadCompList!$C$3:$G$3)),IF(B77="Tube",INDEX(RadCompList!$C$16:$I$22,MATCH(C77,RadCompList!$B$16:$B$22),MATCH(Radiators!D77,RadCompList!$C$15:$I$15)),IF(B77="Cast Rad/Conv",INDEX(RadCompList!$C$28:$D$28,MATCH(C77,RadCompList!$B$28),MATCH(Radiators!D77,RadCompList!$C$27:$D$27)),IF(B77="Copper Cabinet",(INDEX(RadCompList!$E$39:$J$78,MATCH(Radiators!D77,RadCompList!$D$39:$D$78,0),MATCH(C77,RadCompList!$E$38:$J$38,0))),0))))*E77,0)*$A$2</f>
        <v>0</v>
      </c>
      <c r="L77" s="112">
        <f t="shared" si="5"/>
        <v>0</v>
      </c>
      <c r="M77" s="35">
        <f>IFERROR(VLOOKUP(H77,VentList!$A$1:$D$198,2,FALSE),0)</f>
        <v>0</v>
      </c>
      <c r="N77" s="26">
        <f>IFERROR(VLOOKUP(B77,RadCompList!$P$3:$Q$6,2,FALSE)*J77,0)</f>
        <v>0</v>
      </c>
      <c r="O77" s="26" t="str">
        <f>INDEX(Calculations!$B$17:$B$28,MATCH(L77, Calculations!$H$17:$H$28,-1 ))</f>
        <v>1/2</v>
      </c>
      <c r="P77" s="37">
        <f>MainSheet!$G$8-0.0001306*Q77^2 * F77*(1+3.6/VLOOKUP(O77,Calculations!$B$4:$F$15,2,FALSE))/(3600*MainSheet!$C$9*VLOOKUP(O77,Calculations!$B$4:$F$15,2,FALSE)^5)</f>
        <v>0.26808838626146181</v>
      </c>
      <c r="Q77" s="37">
        <f t="shared" si="6"/>
        <v>0</v>
      </c>
      <c r="R77" s="37">
        <f>IFERROR(VLOOKUP(O77,Calculations!$B$4:$E$15,4)*F77*IF(I77="Failed-Closed",0,1)*(0.35/(INDEX(Calculations!$B$32:$G$46,MATCH(O77,Calculations!$B$32:$B$46,0),MATCH(G77,Calculations!$B$32:$G$32,0))+0.35)),0)</f>
        <v>0</v>
      </c>
      <c r="S77" s="37">
        <f>VLOOKUP(O77,Calculations!$B$4:$F$15,5)*F77</f>
        <v>0</v>
      </c>
      <c r="T77" s="37">
        <f t="shared" si="7"/>
        <v>0</v>
      </c>
      <c r="U77" s="37">
        <f t="shared" si="8"/>
        <v>0</v>
      </c>
      <c r="V77" s="37">
        <f>VLOOKUP(O77,Calculations!$B$4:$G$15,6)*F77*IF(I77="Failed-Closed",0,1)</f>
        <v>0</v>
      </c>
      <c r="W77" s="113">
        <f>IFERROR(0.6*PI()*(VLOOKUP(H77,VentList!$A$3:$H$198,8)/2*0.0254)^2*(14.7+P77)*6895*SQRT(2*1.33/8.314/672/(1.33-1)*((14.7/(14.7+P77))^(2/1.33)-(14.7/(14.7+P77))^((2.33/1.33))))*7937,0)*IF(I77="Operational",0,IF(I77="Failed-Closed",0,1))</f>
        <v>0</v>
      </c>
    </row>
    <row r="78" spans="2:23">
      <c r="B78" s="33"/>
      <c r="C78" s="34"/>
      <c r="D78" s="34"/>
      <c r="E78" s="34"/>
      <c r="F78" s="34"/>
      <c r="G78" s="27"/>
      <c r="H78" s="34"/>
      <c r="I78" s="34"/>
      <c r="J78" s="34">
        <f>IFERROR(IF(B78="Column",INDEX(RadCompList!$C$4:$G$13,MATCH(C78,RadCompList!$B$4:$B$13),MATCH(Radiators!D78,RadCompList!$C$3:$G$3)),IF(B78="Tube",INDEX(RadCompList!$C$16:$I$22,MATCH(C78,RadCompList!$B$16:$B$22),MATCH(Radiators!D78,RadCompList!$C$15:$I$15)),IF(B78="Cast Rad/Conv",INDEX(RadCompList!$C$28:$D$28,MATCH(C78,RadCompList!$B$28),MATCH(Radiators!D78,RadCompList!$C$27:$D$27)),IF(B78="Copper Cabinet",(INDEX(RadCompList!$E$39:$J$78,MATCH(Radiators!D78,RadCompList!$D$39:$D$78,0),MATCH(C78,RadCompList!$E$38:$J$38,0))),0))))*E78,0)*$A$2*IF(I78="Failed-Closed",0,1)</f>
        <v>0</v>
      </c>
      <c r="K78" s="34">
        <f>IFERROR(IF(B78="Column",INDEX(RadCompList!$C$4:$G$13,MATCH(C78,RadCompList!$B$4:$B$13),MATCH(Radiators!D78,RadCompList!$C$3:$G$3)),IF(B78="Tube",INDEX(RadCompList!$C$16:$I$22,MATCH(C78,RadCompList!$B$16:$B$22),MATCH(Radiators!D78,RadCompList!$C$15:$I$15)),IF(B78="Cast Rad/Conv",INDEX(RadCompList!$C$28:$D$28,MATCH(C78,RadCompList!$B$28),MATCH(Radiators!D78,RadCompList!$C$27:$D$27)),IF(B78="Copper Cabinet",(INDEX(RadCompList!$E$39:$J$78,MATCH(Radiators!D78,RadCompList!$D$39:$D$78,0),MATCH(C78,RadCompList!$E$38:$J$38,0))),0))))*E78,0)*$A$2</f>
        <v>0</v>
      </c>
      <c r="L78" s="112">
        <f t="shared" si="5"/>
        <v>0</v>
      </c>
      <c r="M78" s="35">
        <f>IFERROR(VLOOKUP(H78,VentList!$A$1:$D$198,2,FALSE),0)</f>
        <v>0</v>
      </c>
      <c r="N78" s="26">
        <f>IFERROR(VLOOKUP(B78,RadCompList!$P$3:$Q$6,2,FALSE)*J78,0)</f>
        <v>0</v>
      </c>
      <c r="O78" s="26" t="str">
        <f>INDEX(Calculations!$B$17:$B$28,MATCH(L78, Calculations!$H$17:$H$28,-1 ))</f>
        <v>1/2</v>
      </c>
      <c r="P78" s="37">
        <f>MainSheet!$G$8-0.0001306*Q78^2 * F78*(1+3.6/VLOOKUP(O78,Calculations!$B$4:$F$15,2,FALSE))/(3600*MainSheet!$C$9*VLOOKUP(O78,Calculations!$B$4:$F$15,2,FALSE)^5)</f>
        <v>0.26808838626146181</v>
      </c>
      <c r="Q78" s="37">
        <f t="shared" si="6"/>
        <v>0</v>
      </c>
      <c r="R78" s="37">
        <f>IFERROR(VLOOKUP(O78,Calculations!$B$4:$E$15,4)*F78*IF(I78="Failed-Closed",0,1)*(0.35/(INDEX(Calculations!$B$32:$G$46,MATCH(O78,Calculations!$B$32:$B$46,0),MATCH(G78,Calculations!$B$32:$G$32,0))+0.35)),0)</f>
        <v>0</v>
      </c>
      <c r="S78" s="37">
        <f>VLOOKUP(O78,Calculations!$B$4:$F$15,5)*F78</f>
        <v>0</v>
      </c>
      <c r="T78" s="37">
        <f t="shared" si="7"/>
        <v>0</v>
      </c>
      <c r="U78" s="37">
        <f t="shared" si="8"/>
        <v>0</v>
      </c>
      <c r="V78" s="37">
        <f>VLOOKUP(O78,Calculations!$B$4:$G$15,6)*F78*IF(I78="Failed-Closed",0,1)</f>
        <v>0</v>
      </c>
      <c r="W78" s="113">
        <f>IFERROR(0.6*PI()*(VLOOKUP(H78,VentList!$A$3:$H$198,8)/2*0.0254)^2*(14.7+P78)*6895*SQRT(2*1.33/8.314/672/(1.33-1)*((14.7/(14.7+P78))^(2/1.33)-(14.7/(14.7+P78))^((2.33/1.33))))*7937,0)*IF(I78="Operational",0,IF(I78="Failed-Closed",0,1))</f>
        <v>0</v>
      </c>
    </row>
    <row r="79" spans="2:23">
      <c r="B79" s="33"/>
      <c r="C79" s="34"/>
      <c r="D79" s="34"/>
      <c r="E79" s="34"/>
      <c r="F79" s="34"/>
      <c r="G79" s="27"/>
      <c r="H79" s="34"/>
      <c r="I79" s="34"/>
      <c r="J79" s="34">
        <f>IFERROR(IF(B79="Column",INDEX(RadCompList!$C$4:$G$13,MATCH(C79,RadCompList!$B$4:$B$13),MATCH(Radiators!D79,RadCompList!$C$3:$G$3)),IF(B79="Tube",INDEX(RadCompList!$C$16:$I$22,MATCH(C79,RadCompList!$B$16:$B$22),MATCH(Radiators!D79,RadCompList!$C$15:$I$15)),IF(B79="Cast Rad/Conv",INDEX(RadCompList!$C$28:$D$28,MATCH(C79,RadCompList!$B$28),MATCH(Radiators!D79,RadCompList!$C$27:$D$27)),IF(B79="Copper Cabinet",(INDEX(RadCompList!$E$39:$J$78,MATCH(Radiators!D79,RadCompList!$D$39:$D$78,0),MATCH(C79,RadCompList!$E$38:$J$38,0))),0))))*E79,0)*$A$2*IF(I79="Failed-Closed",0,1)</f>
        <v>0</v>
      </c>
      <c r="K79" s="34">
        <f>IFERROR(IF(B79="Column",INDEX(RadCompList!$C$4:$G$13,MATCH(C79,RadCompList!$B$4:$B$13),MATCH(Radiators!D79,RadCompList!$C$3:$G$3)),IF(B79="Tube",INDEX(RadCompList!$C$16:$I$22,MATCH(C79,RadCompList!$B$16:$B$22),MATCH(Radiators!D79,RadCompList!$C$15:$I$15)),IF(B79="Cast Rad/Conv",INDEX(RadCompList!$C$28:$D$28,MATCH(C79,RadCompList!$B$28),MATCH(Radiators!D79,RadCompList!$C$27:$D$27)),IF(B79="Copper Cabinet",(INDEX(RadCompList!$E$39:$J$78,MATCH(Radiators!D79,RadCompList!$D$39:$D$78,0),MATCH(C79,RadCompList!$E$38:$J$38,0))),0))))*E79,0)*$A$2</f>
        <v>0</v>
      </c>
      <c r="L79" s="112">
        <f t="shared" si="5"/>
        <v>0</v>
      </c>
      <c r="M79" s="35">
        <f>IFERROR(VLOOKUP(H79,VentList!$A$1:$D$198,2,FALSE),0)</f>
        <v>0</v>
      </c>
      <c r="N79" s="26">
        <f>IFERROR(VLOOKUP(B79,RadCompList!$P$3:$Q$6,2,FALSE)*J79,0)</f>
        <v>0</v>
      </c>
      <c r="O79" s="26" t="str">
        <f>INDEX(Calculations!$B$17:$B$28,MATCH(L79, Calculations!$H$17:$H$28,-1 ))</f>
        <v>1/2</v>
      </c>
      <c r="P79" s="37">
        <f>MainSheet!$G$8-0.0001306*Q79^2 * F79*(1+3.6/VLOOKUP(O79,Calculations!$B$4:$F$15,2,FALSE))/(3600*MainSheet!$C$9*VLOOKUP(O79,Calculations!$B$4:$F$15,2,FALSE)^5)</f>
        <v>0.26808838626146181</v>
      </c>
      <c r="Q79" s="37">
        <f t="shared" si="6"/>
        <v>0</v>
      </c>
      <c r="R79" s="37">
        <f>IFERROR(VLOOKUP(O79,Calculations!$B$4:$E$15,4)*F79*IF(I79="Failed-Closed",0,1)*(0.35/(INDEX(Calculations!$B$32:$G$46,MATCH(O79,Calculations!$B$32:$B$46,0),MATCH(G79,Calculations!$B$32:$G$32,0))+0.35)),0)</f>
        <v>0</v>
      </c>
      <c r="S79" s="37">
        <f>VLOOKUP(O79,Calculations!$B$4:$F$15,5)*F79</f>
        <v>0</v>
      </c>
      <c r="T79" s="37">
        <f t="shared" si="7"/>
        <v>0</v>
      </c>
      <c r="U79" s="37">
        <f t="shared" si="8"/>
        <v>0</v>
      </c>
      <c r="V79" s="37">
        <f>VLOOKUP(O79,Calculations!$B$4:$G$15,6)*F79*IF(I79="Failed-Closed",0,1)</f>
        <v>0</v>
      </c>
      <c r="W79" s="113">
        <f>IFERROR(0.6*PI()*(VLOOKUP(H79,VentList!$A$3:$H$198,8)/2*0.0254)^2*(14.7+P79)*6895*SQRT(2*1.33/8.314/672/(1.33-1)*((14.7/(14.7+P79))^(2/1.33)-(14.7/(14.7+P79))^((2.33/1.33))))*7937,0)*IF(I79="Operational",0,IF(I79="Failed-Closed",0,1))</f>
        <v>0</v>
      </c>
    </row>
    <row r="80" spans="2:23">
      <c r="B80" s="33"/>
      <c r="C80" s="34"/>
      <c r="D80" s="34"/>
      <c r="E80" s="34"/>
      <c r="F80" s="34"/>
      <c r="G80" s="27"/>
      <c r="H80" s="34"/>
      <c r="I80" s="34"/>
      <c r="J80" s="34">
        <f>IFERROR(IF(B80="Column",INDEX(RadCompList!$C$4:$G$13,MATCH(C80,RadCompList!$B$4:$B$13),MATCH(Radiators!D80,RadCompList!$C$3:$G$3)),IF(B80="Tube",INDEX(RadCompList!$C$16:$I$22,MATCH(C80,RadCompList!$B$16:$B$22),MATCH(Radiators!D80,RadCompList!$C$15:$I$15)),IF(B80="Cast Rad/Conv",INDEX(RadCompList!$C$28:$D$28,MATCH(C80,RadCompList!$B$28),MATCH(Radiators!D80,RadCompList!$C$27:$D$27)),IF(B80="Copper Cabinet",(INDEX(RadCompList!$E$39:$J$78,MATCH(Radiators!D80,RadCompList!$D$39:$D$78,0),MATCH(C80,RadCompList!$E$38:$J$38,0))),0))))*E80,0)*$A$2*IF(I80="Failed-Closed",0,1)</f>
        <v>0</v>
      </c>
      <c r="K80" s="34">
        <f>IFERROR(IF(B80="Column",INDEX(RadCompList!$C$4:$G$13,MATCH(C80,RadCompList!$B$4:$B$13),MATCH(Radiators!D80,RadCompList!$C$3:$G$3)),IF(B80="Tube",INDEX(RadCompList!$C$16:$I$22,MATCH(C80,RadCompList!$B$16:$B$22),MATCH(Radiators!D80,RadCompList!$C$15:$I$15)),IF(B80="Cast Rad/Conv",INDEX(RadCompList!$C$28:$D$28,MATCH(C80,RadCompList!$B$28),MATCH(Radiators!D80,RadCompList!$C$27:$D$27)),IF(B80="Copper Cabinet",(INDEX(RadCompList!$E$39:$J$78,MATCH(Radiators!D80,RadCompList!$D$39:$D$78,0),MATCH(C80,RadCompList!$E$38:$J$38,0))),0))))*E80,0)*$A$2</f>
        <v>0</v>
      </c>
      <c r="L80" s="112">
        <f t="shared" si="5"/>
        <v>0</v>
      </c>
      <c r="M80" s="35">
        <f>IFERROR(VLOOKUP(H80,VentList!$A$1:$D$198,2,FALSE),0)</f>
        <v>0</v>
      </c>
      <c r="N80" s="26">
        <f>IFERROR(VLOOKUP(B80,RadCompList!$P$3:$Q$6,2,FALSE)*J80,0)</f>
        <v>0</v>
      </c>
      <c r="O80" s="26" t="str">
        <f>INDEX(Calculations!$B$17:$B$28,MATCH(L80, Calculations!$H$17:$H$28,-1 ))</f>
        <v>1/2</v>
      </c>
      <c r="P80" s="37">
        <f>MainSheet!$G$8-0.0001306*Q80^2 * F80*(1+3.6/VLOOKUP(O80,Calculations!$B$4:$F$15,2,FALSE))/(3600*MainSheet!$C$9*VLOOKUP(O80,Calculations!$B$4:$F$15,2,FALSE)^5)</f>
        <v>0.26808838626146181</v>
      </c>
      <c r="Q80" s="37">
        <f t="shared" si="6"/>
        <v>0</v>
      </c>
      <c r="R80" s="37">
        <f>IFERROR(VLOOKUP(O80,Calculations!$B$4:$E$15,4)*F80*IF(I80="Failed-Closed",0,1)*(0.35/(INDEX(Calculations!$B$32:$G$46,MATCH(O80,Calculations!$B$32:$B$46,0),MATCH(G80,Calculations!$B$32:$G$32,0))+0.35)),0)</f>
        <v>0</v>
      </c>
      <c r="S80" s="37">
        <f>VLOOKUP(O80,Calculations!$B$4:$F$15,5)*F80</f>
        <v>0</v>
      </c>
      <c r="T80" s="37">
        <f t="shared" si="7"/>
        <v>0</v>
      </c>
      <c r="U80" s="37">
        <f t="shared" si="8"/>
        <v>0</v>
      </c>
      <c r="V80" s="37">
        <f>VLOOKUP(O80,Calculations!$B$4:$G$15,6)*F80*IF(I80="Failed-Closed",0,1)</f>
        <v>0</v>
      </c>
      <c r="W80" s="113">
        <f>IFERROR(0.6*PI()*(VLOOKUP(H80,VentList!$A$3:$H$198,8)/2*0.0254)^2*(14.7+P80)*6895*SQRT(2*1.33/8.314/672/(1.33-1)*((14.7/(14.7+P80))^(2/1.33)-(14.7/(14.7+P80))^((2.33/1.33))))*7937,0)*IF(I80="Operational",0,IF(I80="Failed-Closed",0,1))</f>
        <v>0</v>
      </c>
    </row>
    <row r="81" spans="2:23">
      <c r="B81" s="33"/>
      <c r="C81" s="34"/>
      <c r="D81" s="34"/>
      <c r="E81" s="34"/>
      <c r="F81" s="34"/>
      <c r="G81" s="27"/>
      <c r="H81" s="34"/>
      <c r="I81" s="34"/>
      <c r="J81" s="34">
        <f>IFERROR(IF(B81="Column",INDEX(RadCompList!$C$4:$G$13,MATCH(C81,RadCompList!$B$4:$B$13),MATCH(Radiators!D81,RadCompList!$C$3:$G$3)),IF(B81="Tube",INDEX(RadCompList!$C$16:$I$22,MATCH(C81,RadCompList!$B$16:$B$22),MATCH(Radiators!D81,RadCompList!$C$15:$I$15)),IF(B81="Cast Rad/Conv",INDEX(RadCompList!$C$28:$D$28,MATCH(C81,RadCompList!$B$28),MATCH(Radiators!D81,RadCompList!$C$27:$D$27)),IF(B81="Copper Cabinet",(INDEX(RadCompList!$E$39:$J$78,MATCH(Radiators!D81,RadCompList!$D$39:$D$78,0),MATCH(C81,RadCompList!$E$38:$J$38,0))),0))))*E81,0)*$A$2*IF(I81="Failed-Closed",0,1)</f>
        <v>0</v>
      </c>
      <c r="K81" s="34">
        <f>IFERROR(IF(B81="Column",INDEX(RadCompList!$C$4:$G$13,MATCH(C81,RadCompList!$B$4:$B$13),MATCH(Radiators!D81,RadCompList!$C$3:$G$3)),IF(B81="Tube",INDEX(RadCompList!$C$16:$I$22,MATCH(C81,RadCompList!$B$16:$B$22),MATCH(Radiators!D81,RadCompList!$C$15:$I$15)),IF(B81="Cast Rad/Conv",INDEX(RadCompList!$C$28:$D$28,MATCH(C81,RadCompList!$B$28),MATCH(Radiators!D81,RadCompList!$C$27:$D$27)),IF(B81="Copper Cabinet",(INDEX(RadCompList!$E$39:$J$78,MATCH(Radiators!D81,RadCompList!$D$39:$D$78,0),MATCH(C81,RadCompList!$E$38:$J$38,0))),0))))*E81,0)*$A$2</f>
        <v>0</v>
      </c>
      <c r="L81" s="112">
        <f t="shared" si="5"/>
        <v>0</v>
      </c>
      <c r="M81" s="35">
        <f>IFERROR(VLOOKUP(H81,VentList!$A$1:$D$198,2,FALSE),0)</f>
        <v>0</v>
      </c>
      <c r="N81" s="26">
        <f>IFERROR(VLOOKUP(B81,RadCompList!$P$3:$Q$6,2,FALSE)*J81,0)</f>
        <v>0</v>
      </c>
      <c r="O81" s="26" t="str">
        <f>INDEX(Calculations!$B$17:$B$28,MATCH(L81, Calculations!$H$17:$H$28,-1 ))</f>
        <v>1/2</v>
      </c>
      <c r="P81" s="37">
        <f>MainSheet!$G$8-0.0001306*Q81^2 * F81*(1+3.6/VLOOKUP(O81,Calculations!$B$4:$F$15,2,FALSE))/(3600*MainSheet!$C$9*VLOOKUP(O81,Calculations!$B$4:$F$15,2,FALSE)^5)</f>
        <v>0.26808838626146181</v>
      </c>
      <c r="Q81" s="37">
        <f t="shared" si="6"/>
        <v>0</v>
      </c>
      <c r="R81" s="37">
        <f>IFERROR(VLOOKUP(O81,Calculations!$B$4:$E$15,4)*F81*IF(I81="Failed-Closed",0,1)*(0.35/(INDEX(Calculations!$B$32:$G$46,MATCH(O81,Calculations!$B$32:$B$46,0),MATCH(G81,Calculations!$B$32:$G$32,0))+0.35)),0)</f>
        <v>0</v>
      </c>
      <c r="S81" s="37">
        <f>VLOOKUP(O81,Calculations!$B$4:$F$15,5)*F81</f>
        <v>0</v>
      </c>
      <c r="T81" s="37">
        <f t="shared" si="7"/>
        <v>0</v>
      </c>
      <c r="U81" s="37">
        <f t="shared" si="8"/>
        <v>0</v>
      </c>
      <c r="V81" s="37">
        <f>VLOOKUP(O81,Calculations!$B$4:$G$15,6)*F81*IF(I81="Failed-Closed",0,1)</f>
        <v>0</v>
      </c>
      <c r="W81" s="113">
        <f>IFERROR(0.6*PI()*(VLOOKUP(H81,VentList!$A$3:$H$198,8)/2*0.0254)^2*(14.7+P81)*6895*SQRT(2*1.33/8.314/672/(1.33-1)*((14.7/(14.7+P81))^(2/1.33)-(14.7/(14.7+P81))^((2.33/1.33))))*7937,0)*IF(I81="Operational",0,IF(I81="Failed-Closed",0,1))</f>
        <v>0</v>
      </c>
    </row>
    <row r="82" spans="2:23">
      <c r="B82" s="33"/>
      <c r="C82" s="34"/>
      <c r="D82" s="34"/>
      <c r="E82" s="34"/>
      <c r="F82" s="34"/>
      <c r="G82" s="27"/>
      <c r="H82" s="34"/>
      <c r="I82" s="34"/>
      <c r="J82" s="34">
        <f>IFERROR(IF(B82="Column",INDEX(RadCompList!$C$4:$G$13,MATCH(C82,RadCompList!$B$4:$B$13),MATCH(Radiators!D82,RadCompList!$C$3:$G$3)),IF(B82="Tube",INDEX(RadCompList!$C$16:$I$22,MATCH(C82,RadCompList!$B$16:$B$22),MATCH(Radiators!D82,RadCompList!$C$15:$I$15)),IF(B82="Cast Rad/Conv",INDEX(RadCompList!$C$28:$D$28,MATCH(C82,RadCompList!$B$28),MATCH(Radiators!D82,RadCompList!$C$27:$D$27)),IF(B82="Copper Cabinet",(INDEX(RadCompList!$E$39:$J$78,MATCH(Radiators!D82,RadCompList!$D$39:$D$78,0),MATCH(C82,RadCompList!$E$38:$J$38,0))),0))))*E82,0)*$A$2*IF(I82="Failed-Closed",0,1)</f>
        <v>0</v>
      </c>
      <c r="K82" s="34">
        <f>IFERROR(IF(B82="Column",INDEX(RadCompList!$C$4:$G$13,MATCH(C82,RadCompList!$B$4:$B$13),MATCH(Radiators!D82,RadCompList!$C$3:$G$3)),IF(B82="Tube",INDEX(RadCompList!$C$16:$I$22,MATCH(C82,RadCompList!$B$16:$B$22),MATCH(Radiators!D82,RadCompList!$C$15:$I$15)),IF(B82="Cast Rad/Conv",INDEX(RadCompList!$C$28:$D$28,MATCH(C82,RadCompList!$B$28),MATCH(Radiators!D82,RadCompList!$C$27:$D$27)),IF(B82="Copper Cabinet",(INDEX(RadCompList!$E$39:$J$78,MATCH(Radiators!D82,RadCompList!$D$39:$D$78,0),MATCH(C82,RadCompList!$E$38:$J$38,0))),0))))*E82,0)*$A$2</f>
        <v>0</v>
      </c>
      <c r="L82" s="112">
        <f t="shared" si="5"/>
        <v>0</v>
      </c>
      <c r="M82" s="35">
        <f>IFERROR(VLOOKUP(H82,VentList!$A$1:$D$198,2,FALSE),0)</f>
        <v>0</v>
      </c>
      <c r="N82" s="26">
        <f>IFERROR(VLOOKUP(B82,RadCompList!$P$3:$Q$6,2,FALSE)*J82,0)</f>
        <v>0</v>
      </c>
      <c r="O82" s="26" t="str">
        <f>INDEX(Calculations!$B$17:$B$28,MATCH(L82, Calculations!$H$17:$H$28,-1 ))</f>
        <v>1/2</v>
      </c>
      <c r="P82" s="37">
        <f>MainSheet!$G$8-0.0001306*Q82^2 * F82*(1+3.6/VLOOKUP(O82,Calculations!$B$4:$F$15,2,FALSE))/(3600*MainSheet!$C$9*VLOOKUP(O82,Calculations!$B$4:$F$15,2,FALSE)^5)</f>
        <v>0.26808838626146181</v>
      </c>
      <c r="Q82" s="37">
        <f t="shared" si="6"/>
        <v>0</v>
      </c>
      <c r="R82" s="37">
        <f>IFERROR(VLOOKUP(O82,Calculations!$B$4:$E$15,4)*F82*IF(I82="Failed-Closed",0,1)*(0.35/(INDEX(Calculations!$B$32:$G$46,MATCH(O82,Calculations!$B$32:$B$46,0),MATCH(G82,Calculations!$B$32:$G$32,0))+0.35)),0)</f>
        <v>0</v>
      </c>
      <c r="S82" s="37">
        <f>VLOOKUP(O82,Calculations!$B$4:$F$15,5)*F82</f>
        <v>0</v>
      </c>
      <c r="T82" s="37">
        <f t="shared" si="7"/>
        <v>0</v>
      </c>
      <c r="U82" s="37">
        <f t="shared" si="8"/>
        <v>0</v>
      </c>
      <c r="V82" s="37">
        <f>VLOOKUP(O82,Calculations!$B$4:$G$15,6)*F82*IF(I82="Failed-Closed",0,1)</f>
        <v>0</v>
      </c>
      <c r="W82" s="113">
        <f>IFERROR(0.6*PI()*(VLOOKUP(H82,VentList!$A$3:$H$198,8)/2*0.0254)^2*(14.7+P82)*6895*SQRT(2*1.33/8.314/672/(1.33-1)*((14.7/(14.7+P82))^(2/1.33)-(14.7/(14.7+P82))^((2.33/1.33))))*7937,0)*IF(I82="Operational",0,IF(I82="Failed-Closed",0,1))</f>
        <v>0</v>
      </c>
    </row>
    <row r="83" spans="2:23">
      <c r="B83" s="33"/>
      <c r="C83" s="34"/>
      <c r="D83" s="34"/>
      <c r="E83" s="34"/>
      <c r="F83" s="34"/>
      <c r="G83" s="27"/>
      <c r="H83" s="34"/>
      <c r="I83" s="34"/>
      <c r="J83" s="34">
        <f>IFERROR(IF(B83="Column",INDEX(RadCompList!$C$4:$G$13,MATCH(C83,RadCompList!$B$4:$B$13),MATCH(Radiators!D83,RadCompList!$C$3:$G$3)),IF(B83="Tube",INDEX(RadCompList!$C$16:$I$22,MATCH(C83,RadCompList!$B$16:$B$22),MATCH(Radiators!D83,RadCompList!$C$15:$I$15)),IF(B83="Cast Rad/Conv",INDEX(RadCompList!$C$28:$D$28,MATCH(C83,RadCompList!$B$28),MATCH(Radiators!D83,RadCompList!$C$27:$D$27)),IF(B83="Copper Cabinet",(INDEX(RadCompList!$E$39:$J$78,MATCH(Radiators!D83,RadCompList!$D$39:$D$78,0),MATCH(C83,RadCompList!$E$38:$J$38,0))),0))))*E83,0)*$A$2*IF(I83="Failed-Closed",0,1)</f>
        <v>0</v>
      </c>
      <c r="K83" s="34">
        <f>IFERROR(IF(B83="Column",INDEX(RadCompList!$C$4:$G$13,MATCH(C83,RadCompList!$B$4:$B$13),MATCH(Radiators!D83,RadCompList!$C$3:$G$3)),IF(B83="Tube",INDEX(RadCompList!$C$16:$I$22,MATCH(C83,RadCompList!$B$16:$B$22),MATCH(Radiators!D83,RadCompList!$C$15:$I$15)),IF(B83="Cast Rad/Conv",INDEX(RadCompList!$C$28:$D$28,MATCH(C83,RadCompList!$B$28),MATCH(Radiators!D83,RadCompList!$C$27:$D$27)),IF(B83="Copper Cabinet",(INDEX(RadCompList!$E$39:$J$78,MATCH(Radiators!D83,RadCompList!$D$39:$D$78,0),MATCH(C83,RadCompList!$E$38:$J$38,0))),0))))*E83,0)*$A$2</f>
        <v>0</v>
      </c>
      <c r="L83" s="112">
        <f t="shared" si="5"/>
        <v>0</v>
      </c>
      <c r="M83" s="35">
        <f>IFERROR(VLOOKUP(H83,VentList!$A$1:$D$198,2,FALSE),0)</f>
        <v>0</v>
      </c>
      <c r="N83" s="26">
        <f>IFERROR(VLOOKUP(B83,RadCompList!$P$3:$Q$6,2,FALSE)*J83,0)</f>
        <v>0</v>
      </c>
      <c r="O83" s="26" t="str">
        <f>INDEX(Calculations!$B$17:$B$28,MATCH(L83, Calculations!$H$17:$H$28,-1 ))</f>
        <v>1/2</v>
      </c>
      <c r="P83" s="37">
        <f>MainSheet!$G$8-0.0001306*Q83^2 * F83*(1+3.6/VLOOKUP(O83,Calculations!$B$4:$F$15,2,FALSE))/(3600*MainSheet!$C$9*VLOOKUP(O83,Calculations!$B$4:$F$15,2,FALSE)^5)</f>
        <v>0.26808838626146181</v>
      </c>
      <c r="Q83" s="37">
        <f t="shared" si="6"/>
        <v>0</v>
      </c>
      <c r="R83" s="37">
        <f>IFERROR(VLOOKUP(O83,Calculations!$B$4:$E$15,4)*F83*IF(I83="Failed-Closed",0,1)*(0.35/(INDEX(Calculations!$B$32:$G$46,MATCH(O83,Calculations!$B$32:$B$46,0),MATCH(G83,Calculations!$B$32:$G$32,0))+0.35)),0)</f>
        <v>0</v>
      </c>
      <c r="S83" s="37">
        <f>VLOOKUP(O83,Calculations!$B$4:$F$15,5)*F83</f>
        <v>0</v>
      </c>
      <c r="T83" s="37">
        <f t="shared" si="7"/>
        <v>0</v>
      </c>
      <c r="U83" s="37">
        <f t="shared" si="8"/>
        <v>0</v>
      </c>
      <c r="V83" s="37">
        <f>VLOOKUP(O83,Calculations!$B$4:$G$15,6)*F83*IF(I83="Failed-Closed",0,1)</f>
        <v>0</v>
      </c>
      <c r="W83" s="113">
        <f>IFERROR(0.6*PI()*(VLOOKUP(H83,VentList!$A$3:$H$198,8)/2*0.0254)^2*(14.7+P83)*6895*SQRT(2*1.33/8.314/672/(1.33-1)*((14.7/(14.7+P83))^(2/1.33)-(14.7/(14.7+P83))^((2.33/1.33))))*7937,0)*IF(I83="Operational",0,IF(I83="Failed-Closed",0,1))</f>
        <v>0</v>
      </c>
    </row>
    <row r="84" spans="2:23">
      <c r="B84" s="33"/>
      <c r="C84" s="34"/>
      <c r="D84" s="34"/>
      <c r="E84" s="34"/>
      <c r="F84" s="34"/>
      <c r="G84" s="27"/>
      <c r="H84" s="34"/>
      <c r="I84" s="34"/>
      <c r="J84" s="34">
        <f>IFERROR(IF(B84="Column",INDEX(RadCompList!$C$4:$G$13,MATCH(C84,RadCompList!$B$4:$B$13),MATCH(Radiators!D84,RadCompList!$C$3:$G$3)),IF(B84="Tube",INDEX(RadCompList!$C$16:$I$22,MATCH(C84,RadCompList!$B$16:$B$22),MATCH(Radiators!D84,RadCompList!$C$15:$I$15)),IF(B84="Cast Rad/Conv",INDEX(RadCompList!$C$28:$D$28,MATCH(C84,RadCompList!$B$28),MATCH(Radiators!D84,RadCompList!$C$27:$D$27)),IF(B84="Copper Cabinet",(INDEX(RadCompList!$E$39:$J$78,MATCH(Radiators!D84,RadCompList!$D$39:$D$78,0),MATCH(C84,RadCompList!$E$38:$J$38,0))),0))))*E84,0)*$A$2*IF(I84="Failed-Closed",0,1)</f>
        <v>0</v>
      </c>
      <c r="K84" s="34">
        <f>IFERROR(IF(B84="Column",INDEX(RadCompList!$C$4:$G$13,MATCH(C84,RadCompList!$B$4:$B$13),MATCH(Radiators!D84,RadCompList!$C$3:$G$3)),IF(B84="Tube",INDEX(RadCompList!$C$16:$I$22,MATCH(C84,RadCompList!$B$16:$B$22),MATCH(Radiators!D84,RadCompList!$C$15:$I$15)),IF(B84="Cast Rad/Conv",INDEX(RadCompList!$C$28:$D$28,MATCH(C84,RadCompList!$B$28),MATCH(Radiators!D84,RadCompList!$C$27:$D$27)),IF(B84="Copper Cabinet",(INDEX(RadCompList!$E$39:$J$78,MATCH(Radiators!D84,RadCompList!$D$39:$D$78,0),MATCH(C84,RadCompList!$E$38:$J$38,0))),0))))*E84,0)*$A$2</f>
        <v>0</v>
      </c>
      <c r="L84" s="112">
        <f t="shared" si="5"/>
        <v>0</v>
      </c>
      <c r="M84" s="35">
        <f>IFERROR(VLOOKUP(H84,VentList!$A$1:$D$198,2,FALSE),0)</f>
        <v>0</v>
      </c>
      <c r="N84" s="26">
        <f>IFERROR(VLOOKUP(B84,RadCompList!$P$3:$Q$6,2,FALSE)*J84,0)</f>
        <v>0</v>
      </c>
      <c r="O84" s="26" t="str">
        <f>INDEX(Calculations!$B$17:$B$28,MATCH(L84, Calculations!$H$17:$H$28,-1 ))</f>
        <v>1/2</v>
      </c>
      <c r="P84" s="37">
        <f>MainSheet!$G$8-0.0001306*Q84^2 * F84*(1+3.6/VLOOKUP(O84,Calculations!$B$4:$F$15,2,FALSE))/(3600*MainSheet!$C$9*VLOOKUP(O84,Calculations!$B$4:$F$15,2,FALSE)^5)</f>
        <v>0.26808838626146181</v>
      </c>
      <c r="Q84" s="37">
        <f t="shared" si="6"/>
        <v>0</v>
      </c>
      <c r="R84" s="37">
        <f>IFERROR(VLOOKUP(O84,Calculations!$B$4:$E$15,4)*F84*IF(I84="Failed-Closed",0,1)*(0.35/(INDEX(Calculations!$B$32:$G$46,MATCH(O84,Calculations!$B$32:$B$46,0),MATCH(G84,Calculations!$B$32:$G$32,0))+0.35)),0)</f>
        <v>0</v>
      </c>
      <c r="S84" s="37">
        <f>VLOOKUP(O84,Calculations!$B$4:$F$15,5)*F84</f>
        <v>0</v>
      </c>
      <c r="T84" s="37">
        <f t="shared" si="7"/>
        <v>0</v>
      </c>
      <c r="U84" s="37">
        <f t="shared" si="8"/>
        <v>0</v>
      </c>
      <c r="V84" s="37">
        <f>VLOOKUP(O84,Calculations!$B$4:$G$15,6)*F84*IF(I84="Failed-Closed",0,1)</f>
        <v>0</v>
      </c>
      <c r="W84" s="113">
        <f>IFERROR(0.6*PI()*(VLOOKUP(H84,VentList!$A$3:$H$198,8)/2*0.0254)^2*(14.7+P84)*6895*SQRT(2*1.33/8.314/672/(1.33-1)*((14.7/(14.7+P84))^(2/1.33)-(14.7/(14.7+P84))^((2.33/1.33))))*7937,0)*IF(I84="Operational",0,IF(I84="Failed-Closed",0,1))</f>
        <v>0</v>
      </c>
    </row>
    <row r="85" spans="2:23">
      <c r="B85" s="33"/>
      <c r="C85" s="34"/>
      <c r="D85" s="34"/>
      <c r="E85" s="34"/>
      <c r="F85" s="34"/>
      <c r="G85" s="27"/>
      <c r="H85" s="34"/>
      <c r="I85" s="34"/>
      <c r="J85" s="34">
        <f>IFERROR(IF(B85="Column",INDEX(RadCompList!$C$4:$G$13,MATCH(C85,RadCompList!$B$4:$B$13),MATCH(Radiators!D85,RadCompList!$C$3:$G$3)),IF(B85="Tube",INDEX(RadCompList!$C$16:$I$22,MATCH(C85,RadCompList!$B$16:$B$22),MATCH(Radiators!D85,RadCompList!$C$15:$I$15)),IF(B85="Cast Rad/Conv",INDEX(RadCompList!$C$28:$D$28,MATCH(C85,RadCompList!$B$28),MATCH(Radiators!D85,RadCompList!$C$27:$D$27)),IF(B85="Copper Cabinet",(INDEX(RadCompList!$E$39:$J$78,MATCH(Radiators!D85,RadCompList!$D$39:$D$78,0),MATCH(C85,RadCompList!$E$38:$J$38,0))),0))))*E85,0)*$A$2*IF(I85="Failed-Closed",0,1)</f>
        <v>0</v>
      </c>
      <c r="K85" s="34">
        <f>IFERROR(IF(B85="Column",INDEX(RadCompList!$C$4:$G$13,MATCH(C85,RadCompList!$B$4:$B$13),MATCH(Radiators!D85,RadCompList!$C$3:$G$3)),IF(B85="Tube",INDEX(RadCompList!$C$16:$I$22,MATCH(C85,RadCompList!$B$16:$B$22),MATCH(Radiators!D85,RadCompList!$C$15:$I$15)),IF(B85="Cast Rad/Conv",INDEX(RadCompList!$C$28:$D$28,MATCH(C85,RadCompList!$B$28),MATCH(Radiators!D85,RadCompList!$C$27:$D$27)),IF(B85="Copper Cabinet",(INDEX(RadCompList!$E$39:$J$78,MATCH(Radiators!D85,RadCompList!$D$39:$D$78,0),MATCH(C85,RadCompList!$E$38:$J$38,0))),0))))*E85,0)*$A$2</f>
        <v>0</v>
      </c>
      <c r="L85" s="112">
        <f t="shared" si="5"/>
        <v>0</v>
      </c>
      <c r="M85" s="35">
        <f>IFERROR(VLOOKUP(H85,VentList!$A$1:$D$198,2,FALSE),0)</f>
        <v>0</v>
      </c>
      <c r="N85" s="26">
        <f>IFERROR(VLOOKUP(B85,RadCompList!$P$3:$Q$6,2,FALSE)*J85,0)</f>
        <v>0</v>
      </c>
      <c r="O85" s="26" t="str">
        <f>INDEX(Calculations!$B$17:$B$28,MATCH(L85, Calculations!$H$17:$H$28,-1 ))</f>
        <v>1/2</v>
      </c>
      <c r="P85" s="37">
        <f>MainSheet!$G$8-0.0001306*Q85^2 * F85*(1+3.6/VLOOKUP(O85,Calculations!$B$4:$F$15,2,FALSE))/(3600*MainSheet!$C$9*VLOOKUP(O85,Calculations!$B$4:$F$15,2,FALSE)^5)</f>
        <v>0.26808838626146181</v>
      </c>
      <c r="Q85" s="37">
        <f t="shared" si="6"/>
        <v>0</v>
      </c>
      <c r="R85" s="37">
        <f>IFERROR(VLOOKUP(O85,Calculations!$B$4:$E$15,4)*F85*IF(I85="Failed-Closed",0,1)*(0.35/(INDEX(Calculations!$B$32:$G$46,MATCH(O85,Calculations!$B$32:$B$46,0),MATCH(G85,Calculations!$B$32:$G$32,0))+0.35)),0)</f>
        <v>0</v>
      </c>
      <c r="S85" s="37">
        <f>VLOOKUP(O85,Calculations!$B$4:$F$15,5)*F85</f>
        <v>0</v>
      </c>
      <c r="T85" s="37">
        <f t="shared" si="7"/>
        <v>0</v>
      </c>
      <c r="U85" s="37">
        <f t="shared" si="8"/>
        <v>0</v>
      </c>
      <c r="V85" s="37">
        <f>VLOOKUP(O85,Calculations!$B$4:$G$15,6)*F85*IF(I85="Failed-Closed",0,1)</f>
        <v>0</v>
      </c>
      <c r="W85" s="113">
        <f>IFERROR(0.6*PI()*(VLOOKUP(H85,VentList!$A$3:$H$198,8)/2*0.0254)^2*(14.7+P85)*6895*SQRT(2*1.33/8.314/672/(1.33-1)*((14.7/(14.7+P85))^(2/1.33)-(14.7/(14.7+P85))^((2.33/1.33))))*7937,0)*IF(I85="Operational",0,IF(I85="Failed-Closed",0,1))</f>
        <v>0</v>
      </c>
    </row>
    <row r="86" spans="2:23">
      <c r="B86" s="33"/>
      <c r="C86" s="34"/>
      <c r="D86" s="34"/>
      <c r="E86" s="34"/>
      <c r="F86" s="34"/>
      <c r="G86" s="27"/>
      <c r="H86" s="34"/>
      <c r="I86" s="34"/>
      <c r="J86" s="34">
        <f>IFERROR(IF(B86="Column",INDEX(RadCompList!$C$4:$G$13,MATCH(C86,RadCompList!$B$4:$B$13),MATCH(Radiators!D86,RadCompList!$C$3:$G$3)),IF(B86="Tube",INDEX(RadCompList!$C$16:$I$22,MATCH(C86,RadCompList!$B$16:$B$22),MATCH(Radiators!D86,RadCompList!$C$15:$I$15)),IF(B86="Cast Rad/Conv",INDEX(RadCompList!$C$28:$D$28,MATCH(C86,RadCompList!$B$28),MATCH(Radiators!D86,RadCompList!$C$27:$D$27)),IF(B86="Copper Cabinet",(INDEX(RadCompList!$E$39:$J$78,MATCH(Radiators!D86,RadCompList!$D$39:$D$78,0),MATCH(C86,RadCompList!$E$38:$J$38,0))),0))))*E86,0)*$A$2*IF(I86="Failed-Closed",0,1)</f>
        <v>0</v>
      </c>
      <c r="K86" s="34">
        <f>IFERROR(IF(B86="Column",INDEX(RadCompList!$C$4:$G$13,MATCH(C86,RadCompList!$B$4:$B$13),MATCH(Radiators!D86,RadCompList!$C$3:$G$3)),IF(B86="Tube",INDEX(RadCompList!$C$16:$I$22,MATCH(C86,RadCompList!$B$16:$B$22),MATCH(Radiators!D86,RadCompList!$C$15:$I$15)),IF(B86="Cast Rad/Conv",INDEX(RadCompList!$C$28:$D$28,MATCH(C86,RadCompList!$B$28),MATCH(Radiators!D86,RadCompList!$C$27:$D$27)),IF(B86="Copper Cabinet",(INDEX(RadCompList!$E$39:$J$78,MATCH(Radiators!D86,RadCompList!$D$39:$D$78,0),MATCH(C86,RadCompList!$E$38:$J$38,0))),0))))*E86,0)*$A$2</f>
        <v>0</v>
      </c>
      <c r="L86" s="112">
        <f t="shared" si="5"/>
        <v>0</v>
      </c>
      <c r="M86" s="35">
        <f>IFERROR(VLOOKUP(H86,VentList!$A$1:$D$198,2,FALSE),0)</f>
        <v>0</v>
      </c>
      <c r="N86" s="26">
        <f>IFERROR(VLOOKUP(B86,RadCompList!$P$3:$Q$6,2,FALSE)*J86,0)</f>
        <v>0</v>
      </c>
      <c r="O86" s="26" t="str">
        <f>INDEX(Calculations!$B$17:$B$28,MATCH(L86, Calculations!$H$17:$H$28,-1 ))</f>
        <v>1/2</v>
      </c>
      <c r="P86" s="37">
        <f>MainSheet!$G$8-0.0001306*Q86^2 * F86*(1+3.6/VLOOKUP(O86,Calculations!$B$4:$F$15,2,FALSE))/(3600*MainSheet!$C$9*VLOOKUP(O86,Calculations!$B$4:$F$15,2,FALSE)^5)</f>
        <v>0.26808838626146181</v>
      </c>
      <c r="Q86" s="37">
        <f t="shared" si="6"/>
        <v>0</v>
      </c>
      <c r="R86" s="37">
        <f>IFERROR(VLOOKUP(O86,Calculations!$B$4:$E$15,4)*F86*IF(I86="Failed-Closed",0,1)*(0.35/(INDEX(Calculations!$B$32:$G$46,MATCH(O86,Calculations!$B$32:$B$46,0),MATCH(G86,Calculations!$B$32:$G$32,0))+0.35)),0)</f>
        <v>0</v>
      </c>
      <c r="S86" s="37">
        <f>VLOOKUP(O86,Calculations!$B$4:$F$15,5)*F86</f>
        <v>0</v>
      </c>
      <c r="T86" s="37">
        <f t="shared" si="7"/>
        <v>0</v>
      </c>
      <c r="U86" s="37">
        <f t="shared" si="8"/>
        <v>0</v>
      </c>
      <c r="V86" s="37">
        <f>VLOOKUP(O86,Calculations!$B$4:$G$15,6)*F86*IF(I86="Failed-Closed",0,1)</f>
        <v>0</v>
      </c>
      <c r="W86" s="113">
        <f>IFERROR(0.6*PI()*(VLOOKUP(H86,VentList!$A$3:$H$198,8)/2*0.0254)^2*(14.7+P86)*6895*SQRT(2*1.33/8.314/672/(1.33-1)*((14.7/(14.7+P86))^(2/1.33)-(14.7/(14.7+P86))^((2.33/1.33))))*7937,0)*IF(I86="Operational",0,IF(I86="Failed-Closed",0,1))</f>
        <v>0</v>
      </c>
    </row>
    <row r="87" spans="2:23">
      <c r="B87" s="33"/>
      <c r="C87" s="34"/>
      <c r="D87" s="34"/>
      <c r="E87" s="34"/>
      <c r="F87" s="34"/>
      <c r="G87" s="27"/>
      <c r="H87" s="34"/>
      <c r="I87" s="34"/>
      <c r="J87" s="34">
        <f>IFERROR(IF(B87="Column",INDEX(RadCompList!$C$4:$G$13,MATCH(C87,RadCompList!$B$4:$B$13),MATCH(Radiators!D87,RadCompList!$C$3:$G$3)),IF(B87="Tube",INDEX(RadCompList!$C$16:$I$22,MATCH(C87,RadCompList!$B$16:$B$22),MATCH(Radiators!D87,RadCompList!$C$15:$I$15)),IF(B87="Cast Rad/Conv",INDEX(RadCompList!$C$28:$D$28,MATCH(C87,RadCompList!$B$28),MATCH(Radiators!D87,RadCompList!$C$27:$D$27)),IF(B87="Copper Cabinet",(INDEX(RadCompList!$E$39:$J$78,MATCH(Radiators!D87,RadCompList!$D$39:$D$78,0),MATCH(C87,RadCompList!$E$38:$J$38,0))),0))))*E87,0)*$A$2*IF(I87="Failed-Closed",0,1)</f>
        <v>0</v>
      </c>
      <c r="K87" s="34">
        <f>IFERROR(IF(B87="Column",INDEX(RadCompList!$C$4:$G$13,MATCH(C87,RadCompList!$B$4:$B$13),MATCH(Radiators!D87,RadCompList!$C$3:$G$3)),IF(B87="Tube",INDEX(RadCompList!$C$16:$I$22,MATCH(C87,RadCompList!$B$16:$B$22),MATCH(Radiators!D87,RadCompList!$C$15:$I$15)),IF(B87="Cast Rad/Conv",INDEX(RadCompList!$C$28:$D$28,MATCH(C87,RadCompList!$B$28),MATCH(Radiators!D87,RadCompList!$C$27:$D$27)),IF(B87="Copper Cabinet",(INDEX(RadCompList!$E$39:$J$78,MATCH(Radiators!D87,RadCompList!$D$39:$D$78,0),MATCH(C87,RadCompList!$E$38:$J$38,0))),0))))*E87,0)*$A$2</f>
        <v>0</v>
      </c>
      <c r="L87" s="112">
        <f t="shared" si="5"/>
        <v>0</v>
      </c>
      <c r="M87" s="35">
        <f>IFERROR(VLOOKUP(H87,VentList!$A$1:$D$198,2,FALSE),0)</f>
        <v>0</v>
      </c>
      <c r="N87" s="26">
        <f>IFERROR(VLOOKUP(B87,RadCompList!$P$3:$Q$6,2,FALSE)*J87,0)</f>
        <v>0</v>
      </c>
      <c r="O87" s="26" t="str">
        <f>INDEX(Calculations!$B$17:$B$28,MATCH(L87, Calculations!$H$17:$H$28,-1 ))</f>
        <v>1/2</v>
      </c>
      <c r="P87" s="37">
        <f>MainSheet!$G$8-0.0001306*Q87^2 * F87*(1+3.6/VLOOKUP(O87,Calculations!$B$4:$F$15,2,FALSE))/(3600*MainSheet!$C$9*VLOOKUP(O87,Calculations!$B$4:$F$15,2,FALSE)^5)</f>
        <v>0.26808838626146181</v>
      </c>
      <c r="Q87" s="37">
        <f t="shared" si="6"/>
        <v>0</v>
      </c>
      <c r="R87" s="37">
        <f>IFERROR(VLOOKUP(O87,Calculations!$B$4:$E$15,4)*F87*IF(I87="Failed-Closed",0,1)*(0.35/(INDEX(Calculations!$B$32:$G$46,MATCH(O87,Calculations!$B$32:$B$46,0),MATCH(G87,Calculations!$B$32:$G$32,0))+0.35)),0)</f>
        <v>0</v>
      </c>
      <c r="S87" s="37">
        <f>VLOOKUP(O87,Calculations!$B$4:$F$15,5)*F87</f>
        <v>0</v>
      </c>
      <c r="T87" s="37">
        <f t="shared" si="7"/>
        <v>0</v>
      </c>
      <c r="U87" s="37">
        <f t="shared" si="8"/>
        <v>0</v>
      </c>
      <c r="V87" s="37">
        <f>VLOOKUP(O87,Calculations!$B$4:$G$15,6)*F87*IF(I87="Failed-Closed",0,1)</f>
        <v>0</v>
      </c>
      <c r="W87" s="113">
        <f>IFERROR(0.6*PI()*(VLOOKUP(H87,VentList!$A$3:$H$198,8)/2*0.0254)^2*(14.7+P87)*6895*SQRT(2*1.33/8.314/672/(1.33-1)*((14.7/(14.7+P87))^(2/1.33)-(14.7/(14.7+P87))^((2.33/1.33))))*7937,0)*IF(I87="Operational",0,IF(I87="Failed-Closed",0,1))</f>
        <v>0</v>
      </c>
    </row>
    <row r="88" spans="2:23">
      <c r="B88" s="33"/>
      <c r="C88" s="34"/>
      <c r="D88" s="34"/>
      <c r="E88" s="34"/>
      <c r="F88" s="34"/>
      <c r="G88" s="27"/>
      <c r="H88" s="34"/>
      <c r="I88" s="34"/>
      <c r="J88" s="34">
        <f>IFERROR(IF(B88="Column",INDEX(RadCompList!$C$4:$G$13,MATCH(C88,RadCompList!$B$4:$B$13),MATCH(Radiators!D88,RadCompList!$C$3:$G$3)),IF(B88="Tube",INDEX(RadCompList!$C$16:$I$22,MATCH(C88,RadCompList!$B$16:$B$22),MATCH(Radiators!D88,RadCompList!$C$15:$I$15)),IF(B88="Cast Rad/Conv",INDEX(RadCompList!$C$28:$D$28,MATCH(C88,RadCompList!$B$28),MATCH(Radiators!D88,RadCompList!$C$27:$D$27)),IF(B88="Copper Cabinet",(INDEX(RadCompList!$E$39:$J$78,MATCH(Radiators!D88,RadCompList!$D$39:$D$78,0),MATCH(C88,RadCompList!$E$38:$J$38,0))),0))))*E88,0)*$A$2*IF(I88="Failed-Closed",0,1)</f>
        <v>0</v>
      </c>
      <c r="K88" s="34">
        <f>IFERROR(IF(B88="Column",INDEX(RadCompList!$C$4:$G$13,MATCH(C88,RadCompList!$B$4:$B$13),MATCH(Radiators!D88,RadCompList!$C$3:$G$3)),IF(B88="Tube",INDEX(RadCompList!$C$16:$I$22,MATCH(C88,RadCompList!$B$16:$B$22),MATCH(Radiators!D88,RadCompList!$C$15:$I$15)),IF(B88="Cast Rad/Conv",INDEX(RadCompList!$C$28:$D$28,MATCH(C88,RadCompList!$B$28),MATCH(Radiators!D88,RadCompList!$C$27:$D$27)),IF(B88="Copper Cabinet",(INDEX(RadCompList!$E$39:$J$78,MATCH(Radiators!D88,RadCompList!$D$39:$D$78,0),MATCH(C88,RadCompList!$E$38:$J$38,0))),0))))*E88,0)*$A$2</f>
        <v>0</v>
      </c>
      <c r="L88" s="112">
        <f t="shared" si="5"/>
        <v>0</v>
      </c>
      <c r="M88" s="35">
        <f>IFERROR(VLOOKUP(H88,VentList!$A$1:$D$198,2,FALSE),0)</f>
        <v>0</v>
      </c>
      <c r="N88" s="26">
        <f>IFERROR(VLOOKUP(B88,RadCompList!$P$3:$Q$6,2,FALSE)*J88,0)</f>
        <v>0</v>
      </c>
      <c r="O88" s="26" t="str">
        <f>INDEX(Calculations!$B$17:$B$28,MATCH(L88, Calculations!$H$17:$H$28,-1 ))</f>
        <v>1/2</v>
      </c>
      <c r="P88" s="37">
        <f>MainSheet!$G$8-0.0001306*Q88^2 * F88*(1+3.6/VLOOKUP(O88,Calculations!$B$4:$F$15,2,FALSE))/(3600*MainSheet!$C$9*VLOOKUP(O88,Calculations!$B$4:$F$15,2,FALSE)^5)</f>
        <v>0.26808838626146181</v>
      </c>
      <c r="Q88" s="37">
        <f t="shared" si="6"/>
        <v>0</v>
      </c>
      <c r="R88" s="37">
        <f>IFERROR(VLOOKUP(O88,Calculations!$B$4:$E$15,4)*F88*IF(I88="Failed-Closed",0,1)*(0.35/(INDEX(Calculations!$B$32:$G$46,MATCH(O88,Calculations!$B$32:$B$46,0),MATCH(G88,Calculations!$B$32:$G$32,0))+0.35)),0)</f>
        <v>0</v>
      </c>
      <c r="S88" s="37">
        <f>VLOOKUP(O88,Calculations!$B$4:$F$15,5)*F88</f>
        <v>0</v>
      </c>
      <c r="T88" s="37">
        <f t="shared" si="7"/>
        <v>0</v>
      </c>
      <c r="U88" s="37">
        <f t="shared" si="8"/>
        <v>0</v>
      </c>
      <c r="V88" s="37">
        <f>VLOOKUP(O88,Calculations!$B$4:$G$15,6)*F88*IF(I88="Failed-Closed",0,1)</f>
        <v>0</v>
      </c>
      <c r="W88" s="113">
        <f>IFERROR(0.6*PI()*(VLOOKUP(H88,VentList!$A$3:$H$198,8)/2*0.0254)^2*(14.7+P88)*6895*SQRT(2*1.33/8.314/672/(1.33-1)*((14.7/(14.7+P88))^(2/1.33)-(14.7/(14.7+P88))^((2.33/1.33))))*7937,0)*IF(I88="Operational",0,IF(I88="Failed-Closed",0,1))</f>
        <v>0</v>
      </c>
    </row>
    <row r="89" spans="2:23">
      <c r="B89" s="33"/>
      <c r="C89" s="34"/>
      <c r="D89" s="34"/>
      <c r="E89" s="34"/>
      <c r="F89" s="34"/>
      <c r="G89" s="27"/>
      <c r="H89" s="34"/>
      <c r="I89" s="34"/>
      <c r="J89" s="34">
        <f>IFERROR(IF(B89="Column",INDEX(RadCompList!$C$4:$G$13,MATCH(C89,RadCompList!$B$4:$B$13),MATCH(Radiators!D89,RadCompList!$C$3:$G$3)),IF(B89="Tube",INDEX(RadCompList!$C$16:$I$22,MATCH(C89,RadCompList!$B$16:$B$22),MATCH(Radiators!D89,RadCompList!$C$15:$I$15)),IF(B89="Cast Rad/Conv",INDEX(RadCompList!$C$28:$D$28,MATCH(C89,RadCompList!$B$28),MATCH(Radiators!D89,RadCompList!$C$27:$D$27)),IF(B89="Copper Cabinet",(INDEX(RadCompList!$E$39:$J$78,MATCH(Radiators!D89,RadCompList!$D$39:$D$78,0),MATCH(C89,RadCompList!$E$38:$J$38,0))),0))))*E89,0)*$A$2*IF(I89="Failed-Closed",0,1)</f>
        <v>0</v>
      </c>
      <c r="K89" s="34">
        <f>IFERROR(IF(B89="Column",INDEX(RadCompList!$C$4:$G$13,MATCH(C89,RadCompList!$B$4:$B$13),MATCH(Radiators!D89,RadCompList!$C$3:$G$3)),IF(B89="Tube",INDEX(RadCompList!$C$16:$I$22,MATCH(C89,RadCompList!$B$16:$B$22),MATCH(Radiators!D89,RadCompList!$C$15:$I$15)),IF(B89="Cast Rad/Conv",INDEX(RadCompList!$C$28:$D$28,MATCH(C89,RadCompList!$B$28),MATCH(Radiators!D89,RadCompList!$C$27:$D$27)),IF(B89="Copper Cabinet",(INDEX(RadCompList!$E$39:$J$78,MATCH(Radiators!D89,RadCompList!$D$39:$D$78,0),MATCH(C89,RadCompList!$E$38:$J$38,0))),0))))*E89,0)*$A$2</f>
        <v>0</v>
      </c>
      <c r="L89" s="112">
        <f t="shared" si="5"/>
        <v>0</v>
      </c>
      <c r="M89" s="35">
        <f>IFERROR(VLOOKUP(H89,VentList!$A$1:$D$198,2,FALSE),0)</f>
        <v>0</v>
      </c>
      <c r="N89" s="26">
        <f>IFERROR(VLOOKUP(B89,RadCompList!$P$3:$Q$6,2,FALSE)*J89,0)</f>
        <v>0</v>
      </c>
      <c r="O89" s="26" t="str">
        <f>INDEX(Calculations!$B$17:$B$28,MATCH(L89, Calculations!$H$17:$H$28,-1 ))</f>
        <v>1/2</v>
      </c>
      <c r="P89" s="37">
        <f>MainSheet!$G$8-0.0001306*Q89^2 * F89*(1+3.6/VLOOKUP(O89,Calculations!$B$4:$F$15,2,FALSE))/(3600*MainSheet!$C$9*VLOOKUP(O89,Calculations!$B$4:$F$15,2,FALSE)^5)</f>
        <v>0.26808838626146181</v>
      </c>
      <c r="Q89" s="37">
        <f t="shared" si="6"/>
        <v>0</v>
      </c>
      <c r="R89" s="37">
        <f>IFERROR(VLOOKUP(O89,Calculations!$B$4:$E$15,4)*F89*IF(I89="Failed-Closed",0,1)*(0.35/(INDEX(Calculations!$B$32:$G$46,MATCH(O89,Calculations!$B$32:$B$46,0),MATCH(G89,Calculations!$B$32:$G$32,0))+0.35)),0)</f>
        <v>0</v>
      </c>
      <c r="S89" s="37">
        <f>VLOOKUP(O89,Calculations!$B$4:$F$15,5)*F89</f>
        <v>0</v>
      </c>
      <c r="T89" s="37">
        <f t="shared" si="7"/>
        <v>0</v>
      </c>
      <c r="U89" s="37">
        <f t="shared" si="8"/>
        <v>0</v>
      </c>
      <c r="V89" s="37">
        <f>VLOOKUP(O89,Calculations!$B$4:$G$15,6)*F89*IF(I89="Failed-Closed",0,1)</f>
        <v>0</v>
      </c>
      <c r="W89" s="113">
        <f>IFERROR(0.6*PI()*(VLOOKUP(H89,VentList!$A$3:$H$198,8)/2*0.0254)^2*(14.7+P89)*6895*SQRT(2*1.33/8.314/672/(1.33-1)*((14.7/(14.7+P89))^(2/1.33)-(14.7/(14.7+P89))^((2.33/1.33))))*7937,0)*IF(I89="Operational",0,IF(I89="Failed-Closed",0,1))</f>
        <v>0</v>
      </c>
    </row>
    <row r="90" spans="2:23">
      <c r="B90" s="33"/>
      <c r="C90" s="34"/>
      <c r="D90" s="34"/>
      <c r="E90" s="34"/>
      <c r="F90" s="34"/>
      <c r="G90" s="27"/>
      <c r="H90" s="34"/>
      <c r="I90" s="34"/>
      <c r="J90" s="34">
        <f>IFERROR(IF(B90="Column",INDEX(RadCompList!$C$4:$G$13,MATCH(C90,RadCompList!$B$4:$B$13),MATCH(Radiators!D90,RadCompList!$C$3:$G$3)),IF(B90="Tube",INDEX(RadCompList!$C$16:$I$22,MATCH(C90,RadCompList!$B$16:$B$22),MATCH(Radiators!D90,RadCompList!$C$15:$I$15)),IF(B90="Cast Rad/Conv",INDEX(RadCompList!$C$28:$D$28,MATCH(C90,RadCompList!$B$28),MATCH(Radiators!D90,RadCompList!$C$27:$D$27)),IF(B90="Copper Cabinet",(INDEX(RadCompList!$E$39:$J$78,MATCH(Radiators!D90,RadCompList!$D$39:$D$78,0),MATCH(C90,RadCompList!$E$38:$J$38,0))),0))))*E90,0)*$A$2*IF(I90="Failed-Closed",0,1)</f>
        <v>0</v>
      </c>
      <c r="K90" s="34">
        <f>IFERROR(IF(B90="Column",INDEX(RadCompList!$C$4:$G$13,MATCH(C90,RadCompList!$B$4:$B$13),MATCH(Radiators!D90,RadCompList!$C$3:$G$3)),IF(B90="Tube",INDEX(RadCompList!$C$16:$I$22,MATCH(C90,RadCompList!$B$16:$B$22),MATCH(Radiators!D90,RadCompList!$C$15:$I$15)),IF(B90="Cast Rad/Conv",INDEX(RadCompList!$C$28:$D$28,MATCH(C90,RadCompList!$B$28),MATCH(Radiators!D90,RadCompList!$C$27:$D$27)),IF(B90="Copper Cabinet",(INDEX(RadCompList!$E$39:$J$78,MATCH(Radiators!D90,RadCompList!$D$39:$D$78,0),MATCH(C90,RadCompList!$E$38:$J$38,0))),0))))*E90,0)*$A$2</f>
        <v>0</v>
      </c>
      <c r="L90" s="112">
        <f t="shared" si="5"/>
        <v>0</v>
      </c>
      <c r="M90" s="35">
        <f>IFERROR(VLOOKUP(H90,VentList!$A$1:$D$198,2,FALSE),0)</f>
        <v>0</v>
      </c>
      <c r="N90" s="26">
        <f>IFERROR(VLOOKUP(B90,RadCompList!$P$3:$Q$6,2,FALSE)*J90,0)</f>
        <v>0</v>
      </c>
      <c r="O90" s="26" t="str">
        <f>INDEX(Calculations!$B$17:$B$28,MATCH(L90, Calculations!$H$17:$H$28,-1 ))</f>
        <v>1/2</v>
      </c>
      <c r="P90" s="37">
        <f>MainSheet!$G$8-0.0001306*Q90^2 * F90*(1+3.6/VLOOKUP(O90,Calculations!$B$4:$F$15,2,FALSE))/(3600*MainSheet!$C$9*VLOOKUP(O90,Calculations!$B$4:$F$15,2,FALSE)^5)</f>
        <v>0.26808838626146181</v>
      </c>
      <c r="Q90" s="37">
        <f t="shared" si="6"/>
        <v>0</v>
      </c>
      <c r="R90" s="37">
        <f>IFERROR(VLOOKUP(O90,Calculations!$B$4:$E$15,4)*F90*IF(I90="Failed-Closed",0,1)*(0.35/(INDEX(Calculations!$B$32:$G$46,MATCH(O90,Calculations!$B$32:$B$46,0),MATCH(G90,Calculations!$B$32:$G$32,0))+0.35)),0)</f>
        <v>0</v>
      </c>
      <c r="S90" s="37">
        <f>VLOOKUP(O90,Calculations!$B$4:$F$15,5)*F90</f>
        <v>0</v>
      </c>
      <c r="T90" s="37">
        <f t="shared" si="7"/>
        <v>0</v>
      </c>
      <c r="U90" s="37">
        <f t="shared" si="8"/>
        <v>0</v>
      </c>
      <c r="V90" s="37">
        <f>VLOOKUP(O90,Calculations!$B$4:$G$15,6)*F90*IF(I90="Failed-Closed",0,1)</f>
        <v>0</v>
      </c>
      <c r="W90" s="113">
        <f>IFERROR(0.6*PI()*(VLOOKUP(H90,VentList!$A$3:$H$198,8)/2*0.0254)^2*(14.7+P90)*6895*SQRT(2*1.33/8.314/672/(1.33-1)*((14.7/(14.7+P90))^(2/1.33)-(14.7/(14.7+P90))^((2.33/1.33))))*7937,0)*IF(I90="Operational",0,IF(I90="Failed-Closed",0,1))</f>
        <v>0</v>
      </c>
    </row>
    <row r="91" spans="2:23">
      <c r="B91" s="33"/>
      <c r="C91" s="34"/>
      <c r="D91" s="34"/>
      <c r="E91" s="34"/>
      <c r="F91" s="34"/>
      <c r="G91" s="27"/>
      <c r="H91" s="34"/>
      <c r="I91" s="34"/>
      <c r="J91" s="34">
        <f>IFERROR(IF(B91="Column",INDEX(RadCompList!$C$4:$G$13,MATCH(C91,RadCompList!$B$4:$B$13),MATCH(Radiators!D91,RadCompList!$C$3:$G$3)),IF(B91="Tube",INDEX(RadCompList!$C$16:$I$22,MATCH(C91,RadCompList!$B$16:$B$22),MATCH(Radiators!D91,RadCompList!$C$15:$I$15)),IF(B91="Cast Rad/Conv",INDEX(RadCompList!$C$28:$D$28,MATCH(C91,RadCompList!$B$28),MATCH(Radiators!D91,RadCompList!$C$27:$D$27)),IF(B91="Copper Cabinet",(INDEX(RadCompList!$E$39:$J$78,MATCH(Radiators!D91,RadCompList!$D$39:$D$78,0),MATCH(C91,RadCompList!$E$38:$J$38,0))),0))))*E91,0)*$A$2*IF(I91="Failed-Closed",0,1)</f>
        <v>0</v>
      </c>
      <c r="K91" s="34">
        <f>IFERROR(IF(B91="Column",INDEX(RadCompList!$C$4:$G$13,MATCH(C91,RadCompList!$B$4:$B$13),MATCH(Radiators!D91,RadCompList!$C$3:$G$3)),IF(B91="Tube",INDEX(RadCompList!$C$16:$I$22,MATCH(C91,RadCompList!$B$16:$B$22),MATCH(Radiators!D91,RadCompList!$C$15:$I$15)),IF(B91="Cast Rad/Conv",INDEX(RadCompList!$C$28:$D$28,MATCH(C91,RadCompList!$B$28),MATCH(Radiators!D91,RadCompList!$C$27:$D$27)),IF(B91="Copper Cabinet",(INDEX(RadCompList!$E$39:$J$78,MATCH(Radiators!D91,RadCompList!$D$39:$D$78,0),MATCH(C91,RadCompList!$E$38:$J$38,0))),0))))*E91,0)*$A$2</f>
        <v>0</v>
      </c>
      <c r="L91" s="112">
        <f t="shared" si="5"/>
        <v>0</v>
      </c>
      <c r="M91" s="35">
        <f>IFERROR(VLOOKUP(H91,VentList!$A$1:$D$198,2,FALSE),0)</f>
        <v>0</v>
      </c>
      <c r="N91" s="26">
        <f>IFERROR(VLOOKUP(B91,RadCompList!$P$3:$Q$6,2,FALSE)*J91,0)</f>
        <v>0</v>
      </c>
      <c r="O91" s="26" t="str">
        <f>INDEX(Calculations!$B$17:$B$28,MATCH(L91, Calculations!$H$17:$H$28,-1 ))</f>
        <v>1/2</v>
      </c>
      <c r="P91" s="37">
        <f>MainSheet!$G$8-0.0001306*Q91^2 * F91*(1+3.6/VLOOKUP(O91,Calculations!$B$4:$F$15,2,FALSE))/(3600*MainSheet!$C$9*VLOOKUP(O91,Calculations!$B$4:$F$15,2,FALSE)^5)</f>
        <v>0.26808838626146181</v>
      </c>
      <c r="Q91" s="37">
        <f t="shared" si="6"/>
        <v>0</v>
      </c>
      <c r="R91" s="37">
        <f>IFERROR(VLOOKUP(O91,Calculations!$B$4:$E$15,4)*F91*IF(I91="Failed-Closed",0,1)*(0.35/(INDEX(Calculations!$B$32:$G$46,MATCH(O91,Calculations!$B$32:$B$46,0),MATCH(G91,Calculations!$B$32:$G$32,0))+0.35)),0)</f>
        <v>0</v>
      </c>
      <c r="S91" s="37">
        <f>VLOOKUP(O91,Calculations!$B$4:$F$15,5)*F91</f>
        <v>0</v>
      </c>
      <c r="T91" s="37">
        <f t="shared" si="7"/>
        <v>0</v>
      </c>
      <c r="U91" s="37">
        <f t="shared" si="8"/>
        <v>0</v>
      </c>
      <c r="V91" s="37">
        <f>VLOOKUP(O91,Calculations!$B$4:$G$15,6)*F91*IF(I91="Failed-Closed",0,1)</f>
        <v>0</v>
      </c>
      <c r="W91" s="113">
        <f>IFERROR(0.6*PI()*(VLOOKUP(H91,VentList!$A$3:$H$198,8)/2*0.0254)^2*(14.7+P91)*6895*SQRT(2*1.33/8.314/672/(1.33-1)*((14.7/(14.7+P91))^(2/1.33)-(14.7/(14.7+P91))^((2.33/1.33))))*7937,0)*IF(I91="Operational",0,IF(I91="Failed-Closed",0,1))</f>
        <v>0</v>
      </c>
    </row>
    <row r="92" spans="2:23">
      <c r="B92" s="33"/>
      <c r="C92" s="34"/>
      <c r="D92" s="34"/>
      <c r="E92" s="34"/>
      <c r="F92" s="34"/>
      <c r="G92" s="27"/>
      <c r="H92" s="34"/>
      <c r="I92" s="34"/>
      <c r="J92" s="34">
        <f>IFERROR(IF(B92="Column",INDEX(RadCompList!$C$4:$G$13,MATCH(C92,RadCompList!$B$4:$B$13),MATCH(Radiators!D92,RadCompList!$C$3:$G$3)),IF(B92="Tube",INDEX(RadCompList!$C$16:$I$22,MATCH(C92,RadCompList!$B$16:$B$22),MATCH(Radiators!D92,RadCompList!$C$15:$I$15)),IF(B92="Cast Rad/Conv",INDEX(RadCompList!$C$28:$D$28,MATCH(C92,RadCompList!$B$28),MATCH(Radiators!D92,RadCompList!$C$27:$D$27)),IF(B92="Copper Cabinet",(INDEX(RadCompList!$E$39:$J$78,MATCH(Radiators!D92,RadCompList!$D$39:$D$78,0),MATCH(C92,RadCompList!$E$38:$J$38,0))),0))))*E92,0)*$A$2*IF(I92="Failed-Closed",0,1)</f>
        <v>0</v>
      </c>
      <c r="K92" s="34">
        <f>IFERROR(IF(B92="Column",INDEX(RadCompList!$C$4:$G$13,MATCH(C92,RadCompList!$B$4:$B$13),MATCH(Radiators!D92,RadCompList!$C$3:$G$3)),IF(B92="Tube",INDEX(RadCompList!$C$16:$I$22,MATCH(C92,RadCompList!$B$16:$B$22),MATCH(Radiators!D92,RadCompList!$C$15:$I$15)),IF(B92="Cast Rad/Conv",INDEX(RadCompList!$C$28:$D$28,MATCH(C92,RadCompList!$B$28),MATCH(Radiators!D92,RadCompList!$C$27:$D$27)),IF(B92="Copper Cabinet",(INDEX(RadCompList!$E$39:$J$78,MATCH(Radiators!D92,RadCompList!$D$39:$D$78,0),MATCH(C92,RadCompList!$E$38:$J$38,0))),0))))*E92,0)*$A$2</f>
        <v>0</v>
      </c>
      <c r="L92" s="112">
        <f t="shared" si="5"/>
        <v>0</v>
      </c>
      <c r="M92" s="35">
        <f>IFERROR(VLOOKUP(H92,VentList!$A$1:$D$198,2,FALSE),0)</f>
        <v>0</v>
      </c>
      <c r="N92" s="26">
        <f>IFERROR(VLOOKUP(B92,RadCompList!$P$3:$Q$6,2,FALSE)*J92,0)</f>
        <v>0</v>
      </c>
      <c r="O92" s="26" t="str">
        <f>INDEX(Calculations!$B$17:$B$28,MATCH(L92, Calculations!$H$17:$H$28,-1 ))</f>
        <v>1/2</v>
      </c>
      <c r="P92" s="37">
        <f>MainSheet!$G$8-0.0001306*Q92^2 * F92*(1+3.6/VLOOKUP(O92,Calculations!$B$4:$F$15,2,FALSE))/(3600*MainSheet!$C$9*VLOOKUP(O92,Calculations!$B$4:$F$15,2,FALSE)^5)</f>
        <v>0.26808838626146181</v>
      </c>
      <c r="Q92" s="37">
        <f t="shared" si="6"/>
        <v>0</v>
      </c>
      <c r="R92" s="37">
        <f>IFERROR(VLOOKUP(O92,Calculations!$B$4:$E$15,4)*F92*IF(I92="Failed-Closed",0,1)*(0.35/(INDEX(Calculations!$B$32:$G$46,MATCH(O92,Calculations!$B$32:$B$46,0),MATCH(G92,Calculations!$B$32:$G$32,0))+0.35)),0)</f>
        <v>0</v>
      </c>
      <c r="S92" s="37">
        <f>VLOOKUP(O92,Calculations!$B$4:$F$15,5)*F92</f>
        <v>0</v>
      </c>
      <c r="T92" s="37">
        <f t="shared" si="7"/>
        <v>0</v>
      </c>
      <c r="U92" s="37">
        <f t="shared" si="8"/>
        <v>0</v>
      </c>
      <c r="V92" s="37">
        <f>VLOOKUP(O92,Calculations!$B$4:$G$15,6)*F92*IF(I92="Failed-Closed",0,1)</f>
        <v>0</v>
      </c>
      <c r="W92" s="113">
        <f>IFERROR(0.6*PI()*(VLOOKUP(H92,VentList!$A$3:$H$198,8)/2*0.0254)^2*(14.7+P92)*6895*SQRT(2*1.33/8.314/672/(1.33-1)*((14.7/(14.7+P92))^(2/1.33)-(14.7/(14.7+P92))^((2.33/1.33))))*7937,0)*IF(I92="Operational",0,IF(I92="Failed-Closed",0,1))</f>
        <v>0</v>
      </c>
    </row>
    <row r="93" spans="2:23">
      <c r="B93" s="33"/>
      <c r="C93" s="34"/>
      <c r="D93" s="34"/>
      <c r="E93" s="34"/>
      <c r="F93" s="34"/>
      <c r="G93" s="27"/>
      <c r="H93" s="34"/>
      <c r="I93" s="34"/>
      <c r="J93" s="34">
        <f>IFERROR(IF(B93="Column",INDEX(RadCompList!$C$4:$G$13,MATCH(C93,RadCompList!$B$4:$B$13),MATCH(Radiators!D93,RadCompList!$C$3:$G$3)),IF(B93="Tube",INDEX(RadCompList!$C$16:$I$22,MATCH(C93,RadCompList!$B$16:$B$22),MATCH(Radiators!D93,RadCompList!$C$15:$I$15)),IF(B93="Cast Rad/Conv",INDEX(RadCompList!$C$28:$D$28,MATCH(C93,RadCompList!$B$28),MATCH(Radiators!D93,RadCompList!$C$27:$D$27)),IF(B93="Copper Cabinet",(INDEX(RadCompList!$E$39:$J$78,MATCH(Radiators!D93,RadCompList!$D$39:$D$78,0),MATCH(C93,RadCompList!$E$38:$J$38,0))),0))))*E93,0)*$A$2*IF(I93="Failed-Closed",0,1)</f>
        <v>0</v>
      </c>
      <c r="K93" s="34">
        <f>IFERROR(IF(B93="Column",INDEX(RadCompList!$C$4:$G$13,MATCH(C93,RadCompList!$B$4:$B$13),MATCH(Radiators!D93,RadCompList!$C$3:$G$3)),IF(B93="Tube",INDEX(RadCompList!$C$16:$I$22,MATCH(C93,RadCompList!$B$16:$B$22),MATCH(Radiators!D93,RadCompList!$C$15:$I$15)),IF(B93="Cast Rad/Conv",INDEX(RadCompList!$C$28:$D$28,MATCH(C93,RadCompList!$B$28),MATCH(Radiators!D93,RadCompList!$C$27:$D$27)),IF(B93="Copper Cabinet",(INDEX(RadCompList!$E$39:$J$78,MATCH(Radiators!D93,RadCompList!$D$39:$D$78,0),MATCH(C93,RadCompList!$E$38:$J$38,0))),0))))*E93,0)*$A$2</f>
        <v>0</v>
      </c>
      <c r="L93" s="112">
        <f t="shared" si="5"/>
        <v>0</v>
      </c>
      <c r="M93" s="35">
        <f>IFERROR(VLOOKUP(H93,VentList!$A$1:$D$198,2,FALSE),0)</f>
        <v>0</v>
      </c>
      <c r="N93" s="26">
        <f>IFERROR(VLOOKUP(B93,RadCompList!$P$3:$Q$6,2,FALSE)*J93,0)</f>
        <v>0</v>
      </c>
      <c r="O93" s="26" t="str">
        <f>INDEX(Calculations!$B$17:$B$28,MATCH(L93, Calculations!$H$17:$H$28,-1 ))</f>
        <v>1/2</v>
      </c>
      <c r="P93" s="37">
        <f>MainSheet!$G$8-0.0001306*Q93^2 * F93*(1+3.6/VLOOKUP(O93,Calculations!$B$4:$F$15,2,FALSE))/(3600*MainSheet!$C$9*VLOOKUP(O93,Calculations!$B$4:$F$15,2,FALSE)^5)</f>
        <v>0.26808838626146181</v>
      </c>
      <c r="Q93" s="37">
        <f t="shared" si="6"/>
        <v>0</v>
      </c>
      <c r="R93" s="37">
        <f>IFERROR(VLOOKUP(O93,Calculations!$B$4:$E$15,4)*F93*IF(I93="Failed-Closed",0,1)*(0.35/(INDEX(Calculations!$B$32:$G$46,MATCH(O93,Calculations!$B$32:$B$46,0),MATCH(G93,Calculations!$B$32:$G$32,0))+0.35)),0)</f>
        <v>0</v>
      </c>
      <c r="S93" s="37">
        <f>VLOOKUP(O93,Calculations!$B$4:$F$15,5)*F93</f>
        <v>0</v>
      </c>
      <c r="T93" s="37">
        <f t="shared" si="7"/>
        <v>0</v>
      </c>
      <c r="U93" s="37">
        <f t="shared" si="8"/>
        <v>0</v>
      </c>
      <c r="V93" s="37">
        <f>VLOOKUP(O93,Calculations!$B$4:$G$15,6)*F93*IF(I93="Failed-Closed",0,1)</f>
        <v>0</v>
      </c>
      <c r="W93" s="113">
        <f>IFERROR(0.6*PI()*(VLOOKUP(H93,VentList!$A$3:$H$198,8)/2*0.0254)^2*(14.7+P93)*6895*SQRT(2*1.33/8.314/672/(1.33-1)*((14.7/(14.7+P93))^(2/1.33)-(14.7/(14.7+P93))^((2.33/1.33))))*7937,0)*IF(I93="Operational",0,IF(I93="Failed-Closed",0,1))</f>
        <v>0</v>
      </c>
    </row>
    <row r="94" spans="2:23">
      <c r="B94" s="33"/>
      <c r="C94" s="34"/>
      <c r="D94" s="34"/>
      <c r="E94" s="34"/>
      <c r="F94" s="34"/>
      <c r="G94" s="27"/>
      <c r="H94" s="34"/>
      <c r="I94" s="34"/>
      <c r="J94" s="34">
        <f>IFERROR(IF(B94="Column",INDEX(RadCompList!$C$4:$G$13,MATCH(C94,RadCompList!$B$4:$B$13),MATCH(Radiators!D94,RadCompList!$C$3:$G$3)),IF(B94="Tube",INDEX(RadCompList!$C$16:$I$22,MATCH(C94,RadCompList!$B$16:$B$22),MATCH(Radiators!D94,RadCompList!$C$15:$I$15)),IF(B94="Cast Rad/Conv",INDEX(RadCompList!$C$28:$D$28,MATCH(C94,RadCompList!$B$28),MATCH(Radiators!D94,RadCompList!$C$27:$D$27)),IF(B94="Copper Cabinet",(INDEX(RadCompList!$E$39:$J$78,MATCH(Radiators!D94,RadCompList!$D$39:$D$78,0),MATCH(C94,RadCompList!$E$38:$J$38,0))),0))))*E94,0)*$A$2*IF(I94="Failed-Closed",0,1)</f>
        <v>0</v>
      </c>
      <c r="K94" s="34">
        <f>IFERROR(IF(B94="Column",INDEX(RadCompList!$C$4:$G$13,MATCH(C94,RadCompList!$B$4:$B$13),MATCH(Radiators!D94,RadCompList!$C$3:$G$3)),IF(B94="Tube",INDEX(RadCompList!$C$16:$I$22,MATCH(C94,RadCompList!$B$16:$B$22),MATCH(Radiators!D94,RadCompList!$C$15:$I$15)),IF(B94="Cast Rad/Conv",INDEX(RadCompList!$C$28:$D$28,MATCH(C94,RadCompList!$B$28),MATCH(Radiators!D94,RadCompList!$C$27:$D$27)),IF(B94="Copper Cabinet",(INDEX(RadCompList!$E$39:$J$78,MATCH(Radiators!D94,RadCompList!$D$39:$D$78,0),MATCH(C94,RadCompList!$E$38:$J$38,0))),0))))*E94,0)*$A$2</f>
        <v>0</v>
      </c>
      <c r="L94" s="112">
        <f t="shared" si="5"/>
        <v>0</v>
      </c>
      <c r="M94" s="35">
        <f>IFERROR(VLOOKUP(H94,VentList!$A$1:$D$198,2,FALSE),0)</f>
        <v>0</v>
      </c>
      <c r="N94" s="26">
        <f>IFERROR(VLOOKUP(B94,RadCompList!$P$3:$Q$6,2,FALSE)*J94,0)</f>
        <v>0</v>
      </c>
      <c r="O94" s="26" t="str">
        <f>INDEX(Calculations!$B$17:$B$28,MATCH(L94, Calculations!$H$17:$H$28,-1 ))</f>
        <v>1/2</v>
      </c>
      <c r="P94" s="37">
        <f>MainSheet!$G$8-0.0001306*Q94^2 * F94*(1+3.6/VLOOKUP(O94,Calculations!$B$4:$F$15,2,FALSE))/(3600*MainSheet!$C$9*VLOOKUP(O94,Calculations!$B$4:$F$15,2,FALSE)^5)</f>
        <v>0.26808838626146181</v>
      </c>
      <c r="Q94" s="37">
        <f t="shared" si="6"/>
        <v>0</v>
      </c>
      <c r="R94" s="37">
        <f>IFERROR(VLOOKUP(O94,Calculations!$B$4:$E$15,4)*F94*IF(I94="Failed-Closed",0,1)*(0.35/(INDEX(Calculations!$B$32:$G$46,MATCH(O94,Calculations!$B$32:$B$46,0),MATCH(G94,Calculations!$B$32:$G$32,0))+0.35)),0)</f>
        <v>0</v>
      </c>
      <c r="S94" s="37">
        <f>VLOOKUP(O94,Calculations!$B$4:$F$15,5)*F94</f>
        <v>0</v>
      </c>
      <c r="T94" s="37">
        <f t="shared" si="7"/>
        <v>0</v>
      </c>
      <c r="U94" s="37">
        <f t="shared" si="8"/>
        <v>0</v>
      </c>
      <c r="V94" s="37">
        <f>VLOOKUP(O94,Calculations!$B$4:$G$15,6)*F94*IF(I94="Failed-Closed",0,1)</f>
        <v>0</v>
      </c>
      <c r="W94" s="113">
        <f>IFERROR(0.6*PI()*(VLOOKUP(H94,VentList!$A$3:$H$198,8)/2*0.0254)^2*(14.7+P94)*6895*SQRT(2*1.33/8.314/672/(1.33-1)*((14.7/(14.7+P94))^(2/1.33)-(14.7/(14.7+P94))^((2.33/1.33))))*7937,0)*IF(I94="Operational",0,IF(I94="Failed-Closed",0,1))</f>
        <v>0</v>
      </c>
    </row>
    <row r="95" spans="2:23">
      <c r="B95" s="33"/>
      <c r="C95" s="34"/>
      <c r="D95" s="34"/>
      <c r="E95" s="34"/>
      <c r="F95" s="34"/>
      <c r="G95" s="27"/>
      <c r="H95" s="34"/>
      <c r="I95" s="34"/>
      <c r="J95" s="34">
        <f>IFERROR(IF(B95="Column",INDEX(RadCompList!$C$4:$G$13,MATCH(C95,RadCompList!$B$4:$B$13),MATCH(Radiators!D95,RadCompList!$C$3:$G$3)),IF(B95="Tube",INDEX(RadCompList!$C$16:$I$22,MATCH(C95,RadCompList!$B$16:$B$22),MATCH(Radiators!D95,RadCompList!$C$15:$I$15)),IF(B95="Cast Rad/Conv",INDEX(RadCompList!$C$28:$D$28,MATCH(C95,RadCompList!$B$28),MATCH(Radiators!D95,RadCompList!$C$27:$D$27)),IF(B95="Copper Cabinet",(INDEX(RadCompList!$E$39:$J$78,MATCH(Radiators!D95,RadCompList!$D$39:$D$78,0),MATCH(C95,RadCompList!$E$38:$J$38,0))),0))))*E95,0)*$A$2*IF(I95="Failed-Closed",0,1)</f>
        <v>0</v>
      </c>
      <c r="K95" s="34">
        <f>IFERROR(IF(B95="Column",INDEX(RadCompList!$C$4:$G$13,MATCH(C95,RadCompList!$B$4:$B$13),MATCH(Radiators!D95,RadCompList!$C$3:$G$3)),IF(B95="Tube",INDEX(RadCompList!$C$16:$I$22,MATCH(C95,RadCompList!$B$16:$B$22),MATCH(Radiators!D95,RadCompList!$C$15:$I$15)),IF(B95="Cast Rad/Conv",INDEX(RadCompList!$C$28:$D$28,MATCH(C95,RadCompList!$B$28),MATCH(Radiators!D95,RadCompList!$C$27:$D$27)),IF(B95="Copper Cabinet",(INDEX(RadCompList!$E$39:$J$78,MATCH(Radiators!D95,RadCompList!$D$39:$D$78,0),MATCH(C95,RadCompList!$E$38:$J$38,0))),0))))*E95,0)*$A$2</f>
        <v>0</v>
      </c>
      <c r="L95" s="112">
        <f t="shared" si="5"/>
        <v>0</v>
      </c>
      <c r="M95" s="35">
        <f>IFERROR(VLOOKUP(H95,VentList!$A$1:$D$198,2,FALSE),0)</f>
        <v>0</v>
      </c>
      <c r="N95" s="26">
        <f>IFERROR(VLOOKUP(B95,RadCompList!$P$3:$Q$6,2,FALSE)*J95,0)</f>
        <v>0</v>
      </c>
      <c r="O95" s="26" t="str">
        <f>INDEX(Calculations!$B$17:$B$28,MATCH(L95, Calculations!$H$17:$H$28,-1 ))</f>
        <v>1/2</v>
      </c>
      <c r="P95" s="37">
        <f>MainSheet!$G$8-0.0001306*Q95^2 * F95*(1+3.6/VLOOKUP(O95,Calculations!$B$4:$F$15,2,FALSE))/(3600*MainSheet!$C$9*VLOOKUP(O95,Calculations!$B$4:$F$15,2,FALSE)^5)</f>
        <v>0.26808838626146181</v>
      </c>
      <c r="Q95" s="37">
        <f t="shared" si="6"/>
        <v>0</v>
      </c>
      <c r="R95" s="37">
        <f>IFERROR(VLOOKUP(O95,Calculations!$B$4:$E$15,4)*F95*IF(I95="Failed-Closed",0,1)*(0.35/(INDEX(Calculations!$B$32:$G$46,MATCH(O95,Calculations!$B$32:$B$46,0),MATCH(G95,Calculations!$B$32:$G$32,0))+0.35)),0)</f>
        <v>0</v>
      </c>
      <c r="S95" s="37">
        <f>VLOOKUP(O95,Calculations!$B$4:$F$15,5)*F95</f>
        <v>0</v>
      </c>
      <c r="T95" s="37">
        <f t="shared" si="7"/>
        <v>0</v>
      </c>
      <c r="U95" s="37">
        <f t="shared" si="8"/>
        <v>0</v>
      </c>
      <c r="V95" s="37">
        <f>VLOOKUP(O95,Calculations!$B$4:$G$15,6)*F95*IF(I95="Failed-Closed",0,1)</f>
        <v>0</v>
      </c>
      <c r="W95" s="113">
        <f>IFERROR(0.6*PI()*(VLOOKUP(H95,VentList!$A$3:$H$198,8)/2*0.0254)^2*(14.7+P95)*6895*SQRT(2*1.33/8.314/672/(1.33-1)*((14.7/(14.7+P95))^(2/1.33)-(14.7/(14.7+P95))^((2.33/1.33))))*7937,0)*IF(I95="Operational",0,IF(I95="Failed-Closed",0,1))</f>
        <v>0</v>
      </c>
    </row>
    <row r="96" spans="2:23">
      <c r="B96" s="33"/>
      <c r="C96" s="34"/>
      <c r="D96" s="34"/>
      <c r="E96" s="34"/>
      <c r="F96" s="34"/>
      <c r="G96" s="27"/>
      <c r="H96" s="34"/>
      <c r="I96" s="34"/>
      <c r="J96" s="34">
        <f>IFERROR(IF(B96="Column",INDEX(RadCompList!$C$4:$G$13,MATCH(C96,RadCompList!$B$4:$B$13),MATCH(Radiators!D96,RadCompList!$C$3:$G$3)),IF(B96="Tube",INDEX(RadCompList!$C$16:$I$22,MATCH(C96,RadCompList!$B$16:$B$22),MATCH(Radiators!D96,RadCompList!$C$15:$I$15)),IF(B96="Cast Rad/Conv",INDEX(RadCompList!$C$28:$D$28,MATCH(C96,RadCompList!$B$28),MATCH(Radiators!D96,RadCompList!$C$27:$D$27)),IF(B96="Copper Cabinet",(INDEX(RadCompList!$E$39:$J$78,MATCH(Radiators!D96,RadCompList!$D$39:$D$78,0),MATCH(C96,RadCompList!$E$38:$J$38,0))),0))))*E96,0)*$A$2*IF(I96="Failed-Closed",0,1)</f>
        <v>0</v>
      </c>
      <c r="K96" s="34">
        <f>IFERROR(IF(B96="Column",INDEX(RadCompList!$C$4:$G$13,MATCH(C96,RadCompList!$B$4:$B$13),MATCH(Radiators!D96,RadCompList!$C$3:$G$3)),IF(B96="Tube",INDEX(RadCompList!$C$16:$I$22,MATCH(C96,RadCompList!$B$16:$B$22),MATCH(Radiators!D96,RadCompList!$C$15:$I$15)),IF(B96="Cast Rad/Conv",INDEX(RadCompList!$C$28:$D$28,MATCH(C96,RadCompList!$B$28),MATCH(Radiators!D96,RadCompList!$C$27:$D$27)),IF(B96="Copper Cabinet",(INDEX(RadCompList!$E$39:$J$78,MATCH(Radiators!D96,RadCompList!$D$39:$D$78,0),MATCH(C96,RadCompList!$E$38:$J$38,0))),0))))*E96,0)*$A$2</f>
        <v>0</v>
      </c>
      <c r="L96" s="112">
        <f t="shared" si="5"/>
        <v>0</v>
      </c>
      <c r="M96" s="35">
        <f>IFERROR(VLOOKUP(H96,VentList!$A$1:$D$198,2,FALSE),0)</f>
        <v>0</v>
      </c>
      <c r="N96" s="26">
        <f>IFERROR(VLOOKUP(B96,RadCompList!$P$3:$Q$6,2,FALSE)*J96,0)</f>
        <v>0</v>
      </c>
      <c r="O96" s="26" t="str">
        <f>INDEX(Calculations!$B$17:$B$28,MATCH(L96, Calculations!$H$17:$H$28,-1 ))</f>
        <v>1/2</v>
      </c>
      <c r="P96" s="37">
        <f>MainSheet!$G$8-0.0001306*Q96^2 * F96*(1+3.6/VLOOKUP(O96,Calculations!$B$4:$F$15,2,FALSE))/(3600*MainSheet!$C$9*VLOOKUP(O96,Calculations!$B$4:$F$15,2,FALSE)^5)</f>
        <v>0.26808838626146181</v>
      </c>
      <c r="Q96" s="37">
        <f t="shared" si="6"/>
        <v>0</v>
      </c>
      <c r="R96" s="37">
        <f>IFERROR(VLOOKUP(O96,Calculations!$B$4:$E$15,4)*F96*IF(I96="Failed-Closed",0,1)*(0.35/(INDEX(Calculations!$B$32:$G$46,MATCH(O96,Calculations!$B$32:$B$46,0),MATCH(G96,Calculations!$B$32:$G$32,0))+0.35)),0)</f>
        <v>0</v>
      </c>
      <c r="S96" s="37">
        <f>VLOOKUP(O96,Calculations!$B$4:$F$15,5)*F96</f>
        <v>0</v>
      </c>
      <c r="T96" s="37">
        <f t="shared" si="7"/>
        <v>0</v>
      </c>
      <c r="U96" s="37">
        <f t="shared" si="8"/>
        <v>0</v>
      </c>
      <c r="V96" s="37">
        <f>VLOOKUP(O96,Calculations!$B$4:$G$15,6)*F96*IF(I96="Failed-Closed",0,1)</f>
        <v>0</v>
      </c>
      <c r="W96" s="113">
        <f>IFERROR(0.6*PI()*(VLOOKUP(H96,VentList!$A$3:$H$198,8)/2*0.0254)^2*(14.7+P96)*6895*SQRT(2*1.33/8.314/672/(1.33-1)*((14.7/(14.7+P96))^(2/1.33)-(14.7/(14.7+P96))^((2.33/1.33))))*7937,0)*IF(I96="Operational",0,IF(I96="Failed-Closed",0,1))</f>
        <v>0</v>
      </c>
    </row>
    <row r="97" spans="2:23">
      <c r="B97" s="33"/>
      <c r="C97" s="34"/>
      <c r="D97" s="34"/>
      <c r="E97" s="34"/>
      <c r="F97" s="34"/>
      <c r="G97" s="27"/>
      <c r="H97" s="34"/>
      <c r="I97" s="34"/>
      <c r="J97" s="34">
        <f>IFERROR(IF(B97="Column",INDEX(RadCompList!$C$4:$G$13,MATCH(C97,RadCompList!$B$4:$B$13),MATCH(Radiators!D97,RadCompList!$C$3:$G$3)),IF(B97="Tube",INDEX(RadCompList!$C$16:$I$22,MATCH(C97,RadCompList!$B$16:$B$22),MATCH(Radiators!D97,RadCompList!$C$15:$I$15)),IF(B97="Cast Rad/Conv",INDEX(RadCompList!$C$28:$D$28,MATCH(C97,RadCompList!$B$28),MATCH(Radiators!D97,RadCompList!$C$27:$D$27)),IF(B97="Copper Cabinet",(INDEX(RadCompList!$E$39:$J$78,MATCH(Radiators!D97,RadCompList!$D$39:$D$78,0),MATCH(C97,RadCompList!$E$38:$J$38,0))),0))))*E97,0)*$A$2*IF(I97="Failed-Closed",0,1)</f>
        <v>0</v>
      </c>
      <c r="K97" s="34">
        <f>IFERROR(IF(B97="Column",INDEX(RadCompList!$C$4:$G$13,MATCH(C97,RadCompList!$B$4:$B$13),MATCH(Radiators!D97,RadCompList!$C$3:$G$3)),IF(B97="Tube",INDEX(RadCompList!$C$16:$I$22,MATCH(C97,RadCompList!$B$16:$B$22),MATCH(Radiators!D97,RadCompList!$C$15:$I$15)),IF(B97="Cast Rad/Conv",INDEX(RadCompList!$C$28:$D$28,MATCH(C97,RadCompList!$B$28),MATCH(Radiators!D97,RadCompList!$C$27:$D$27)),IF(B97="Copper Cabinet",(INDEX(RadCompList!$E$39:$J$78,MATCH(Radiators!D97,RadCompList!$D$39:$D$78,0),MATCH(C97,RadCompList!$E$38:$J$38,0))),0))))*E97,0)*$A$2</f>
        <v>0</v>
      </c>
      <c r="L97" s="112">
        <f t="shared" si="5"/>
        <v>0</v>
      </c>
      <c r="M97" s="35">
        <f>IFERROR(VLOOKUP(H97,VentList!$A$1:$D$198,2,FALSE),0)</f>
        <v>0</v>
      </c>
      <c r="N97" s="26">
        <f>IFERROR(VLOOKUP(B97,RadCompList!$P$3:$Q$6,2,FALSE)*J97,0)</f>
        <v>0</v>
      </c>
      <c r="O97" s="26" t="str">
        <f>INDEX(Calculations!$B$17:$B$28,MATCH(L97, Calculations!$H$17:$H$28,-1 ))</f>
        <v>1/2</v>
      </c>
      <c r="P97" s="37">
        <f>MainSheet!$G$8-0.0001306*Q97^2 * F97*(1+3.6/VLOOKUP(O97,Calculations!$B$4:$F$15,2,FALSE))/(3600*MainSheet!$C$9*VLOOKUP(O97,Calculations!$B$4:$F$15,2,FALSE)^5)</f>
        <v>0.26808838626146181</v>
      </c>
      <c r="Q97" s="37">
        <f t="shared" si="6"/>
        <v>0</v>
      </c>
      <c r="R97" s="37">
        <f>IFERROR(VLOOKUP(O97,Calculations!$B$4:$E$15,4)*F97*IF(I97="Failed-Closed",0,1)*(0.35/(INDEX(Calculations!$B$32:$G$46,MATCH(O97,Calculations!$B$32:$B$46,0),MATCH(G97,Calculations!$B$32:$G$32,0))+0.35)),0)</f>
        <v>0</v>
      </c>
      <c r="S97" s="37">
        <f>VLOOKUP(O97,Calculations!$B$4:$F$15,5)*F97</f>
        <v>0</v>
      </c>
      <c r="T97" s="37">
        <f t="shared" si="7"/>
        <v>0</v>
      </c>
      <c r="U97" s="37">
        <f t="shared" si="8"/>
        <v>0</v>
      </c>
      <c r="V97" s="37">
        <f>VLOOKUP(O97,Calculations!$B$4:$G$15,6)*F97*IF(I97="Failed-Closed",0,1)</f>
        <v>0</v>
      </c>
      <c r="W97" s="113">
        <f>IFERROR(0.6*PI()*(VLOOKUP(H97,VentList!$A$3:$H$198,8)/2*0.0254)^2*(14.7+P97)*6895*SQRT(2*1.33/8.314/672/(1.33-1)*((14.7/(14.7+P97))^(2/1.33)-(14.7/(14.7+P97))^((2.33/1.33))))*7937,0)*IF(I97="Operational",0,IF(I97="Failed-Closed",0,1))</f>
        <v>0</v>
      </c>
    </row>
    <row r="98" spans="2:23">
      <c r="B98" s="33"/>
      <c r="C98" s="34"/>
      <c r="D98" s="34"/>
      <c r="E98" s="34"/>
      <c r="F98" s="34"/>
      <c r="G98" s="27"/>
      <c r="H98" s="34"/>
      <c r="I98" s="34"/>
      <c r="J98" s="34">
        <f>IFERROR(IF(B98="Column",INDEX(RadCompList!$C$4:$G$13,MATCH(C98,RadCompList!$B$4:$B$13),MATCH(Radiators!D98,RadCompList!$C$3:$G$3)),IF(B98="Tube",INDEX(RadCompList!$C$16:$I$22,MATCH(C98,RadCompList!$B$16:$B$22),MATCH(Radiators!D98,RadCompList!$C$15:$I$15)),IF(B98="Cast Rad/Conv",INDEX(RadCompList!$C$28:$D$28,MATCH(C98,RadCompList!$B$28),MATCH(Radiators!D98,RadCompList!$C$27:$D$27)),IF(B98="Copper Cabinet",(INDEX(RadCompList!$E$39:$J$78,MATCH(Radiators!D98,RadCompList!$D$39:$D$78,0),MATCH(C98,RadCompList!$E$38:$J$38,0))),0))))*E98,0)*$A$2*IF(I98="Failed-Closed",0,1)</f>
        <v>0</v>
      </c>
      <c r="K98" s="34">
        <f>IFERROR(IF(B98="Column",INDEX(RadCompList!$C$4:$G$13,MATCH(C98,RadCompList!$B$4:$B$13),MATCH(Radiators!D98,RadCompList!$C$3:$G$3)),IF(B98="Tube",INDEX(RadCompList!$C$16:$I$22,MATCH(C98,RadCompList!$B$16:$B$22),MATCH(Radiators!D98,RadCompList!$C$15:$I$15)),IF(B98="Cast Rad/Conv",INDEX(RadCompList!$C$28:$D$28,MATCH(C98,RadCompList!$B$28),MATCH(Radiators!D98,RadCompList!$C$27:$D$27)),IF(B98="Copper Cabinet",(INDEX(RadCompList!$E$39:$J$78,MATCH(Radiators!D98,RadCompList!$D$39:$D$78,0),MATCH(C98,RadCompList!$E$38:$J$38,0))),0))))*E98,0)*$A$2</f>
        <v>0</v>
      </c>
      <c r="L98" s="112">
        <f t="shared" si="5"/>
        <v>0</v>
      </c>
      <c r="M98" s="35">
        <f>IFERROR(VLOOKUP(H98,VentList!$A$1:$D$198,2,FALSE),0)</f>
        <v>0</v>
      </c>
      <c r="N98" s="26">
        <f>IFERROR(VLOOKUP(B98,RadCompList!$P$3:$Q$6,2,FALSE)*J98,0)</f>
        <v>0</v>
      </c>
      <c r="O98" s="26" t="str">
        <f>INDEX(Calculations!$B$17:$B$28,MATCH(L98, Calculations!$H$17:$H$28,-1 ))</f>
        <v>1/2</v>
      </c>
      <c r="P98" s="37">
        <f>MainSheet!$G$8-0.0001306*Q98^2 * F98*(1+3.6/VLOOKUP(O98,Calculations!$B$4:$F$15,2,FALSE))/(3600*MainSheet!$C$9*VLOOKUP(O98,Calculations!$B$4:$F$15,2,FALSE)^5)</f>
        <v>0.26808838626146181</v>
      </c>
      <c r="Q98" s="37">
        <f t="shared" si="6"/>
        <v>0</v>
      </c>
      <c r="R98" s="37">
        <f>IFERROR(VLOOKUP(O98,Calculations!$B$4:$E$15,4)*F98*IF(I98="Failed-Closed",0,1)*(0.35/(INDEX(Calculations!$B$32:$G$46,MATCH(O98,Calculations!$B$32:$B$46,0),MATCH(G98,Calculations!$B$32:$G$32,0))+0.35)),0)</f>
        <v>0</v>
      </c>
      <c r="S98" s="37">
        <f>VLOOKUP(O98,Calculations!$B$4:$F$15,5)*F98</f>
        <v>0</v>
      </c>
      <c r="T98" s="37">
        <f t="shared" si="7"/>
        <v>0</v>
      </c>
      <c r="U98" s="37">
        <f t="shared" si="8"/>
        <v>0</v>
      </c>
      <c r="V98" s="37">
        <f>VLOOKUP(O98,Calculations!$B$4:$G$15,6)*F98*IF(I98="Failed-Closed",0,1)</f>
        <v>0</v>
      </c>
      <c r="W98" s="113">
        <f>IFERROR(0.6*PI()*(VLOOKUP(H98,VentList!$A$3:$H$198,8)/2*0.0254)^2*(14.7+P98)*6895*SQRT(2*1.33/8.314/672/(1.33-1)*((14.7/(14.7+P98))^(2/1.33)-(14.7/(14.7+P98))^((2.33/1.33))))*7937,0)*IF(I98="Operational",0,IF(I98="Failed-Closed",0,1))</f>
        <v>0</v>
      </c>
    </row>
    <row r="99" spans="2:23">
      <c r="B99" s="33"/>
      <c r="C99" s="34"/>
      <c r="D99" s="34"/>
      <c r="E99" s="34"/>
      <c r="F99" s="34"/>
      <c r="G99" s="27"/>
      <c r="H99" s="34"/>
      <c r="I99" s="34"/>
      <c r="J99" s="34">
        <f>IFERROR(IF(B99="Column",INDEX(RadCompList!$C$4:$G$13,MATCH(C99,RadCompList!$B$4:$B$13),MATCH(Radiators!D99,RadCompList!$C$3:$G$3)),IF(B99="Tube",INDEX(RadCompList!$C$16:$I$22,MATCH(C99,RadCompList!$B$16:$B$22),MATCH(Radiators!D99,RadCompList!$C$15:$I$15)),IF(B99="Cast Rad/Conv",INDEX(RadCompList!$C$28:$D$28,MATCH(C99,RadCompList!$B$28),MATCH(Radiators!D99,RadCompList!$C$27:$D$27)),IF(B99="Copper Cabinet",(INDEX(RadCompList!$E$39:$J$78,MATCH(Radiators!D99,RadCompList!$D$39:$D$78,0),MATCH(C99,RadCompList!$E$38:$J$38,0))),0))))*E99,0)*$A$2*IF(I99="Failed-Closed",0,1)</f>
        <v>0</v>
      </c>
      <c r="K99" s="34">
        <f>IFERROR(IF(B99="Column",INDEX(RadCompList!$C$4:$G$13,MATCH(C99,RadCompList!$B$4:$B$13),MATCH(Radiators!D99,RadCompList!$C$3:$G$3)),IF(B99="Tube",INDEX(RadCompList!$C$16:$I$22,MATCH(C99,RadCompList!$B$16:$B$22),MATCH(Radiators!D99,RadCompList!$C$15:$I$15)),IF(B99="Cast Rad/Conv",INDEX(RadCompList!$C$28:$D$28,MATCH(C99,RadCompList!$B$28),MATCH(Radiators!D99,RadCompList!$C$27:$D$27)),IF(B99="Copper Cabinet",(INDEX(RadCompList!$E$39:$J$78,MATCH(Radiators!D99,RadCompList!$D$39:$D$78,0),MATCH(C99,RadCompList!$E$38:$J$38,0))),0))))*E99,0)*$A$2</f>
        <v>0</v>
      </c>
      <c r="L99" s="112">
        <f t="shared" si="5"/>
        <v>0</v>
      </c>
      <c r="M99" s="35">
        <f>IFERROR(VLOOKUP(H99,VentList!$A$1:$D$198,2,FALSE),0)</f>
        <v>0</v>
      </c>
      <c r="N99" s="26">
        <f>IFERROR(VLOOKUP(B99,RadCompList!$P$3:$Q$6,2,FALSE)*J99,0)</f>
        <v>0</v>
      </c>
      <c r="O99" s="26" t="str">
        <f>INDEX(Calculations!$B$17:$B$28,MATCH(L99, Calculations!$H$17:$H$28,-1 ))</f>
        <v>1/2</v>
      </c>
      <c r="P99" s="37">
        <f>MainSheet!$G$8-0.0001306*Q99^2 * F99*(1+3.6/VLOOKUP(O99,Calculations!$B$4:$F$15,2,FALSE))/(3600*MainSheet!$C$9*VLOOKUP(O99,Calculations!$B$4:$F$15,2,FALSE)^5)</f>
        <v>0.26808838626146181</v>
      </c>
      <c r="Q99" s="37">
        <f t="shared" si="6"/>
        <v>0</v>
      </c>
      <c r="R99" s="37">
        <f>IFERROR(VLOOKUP(O99,Calculations!$B$4:$E$15,4)*F99*IF(I99="Failed-Closed",0,1)*(0.35/(INDEX(Calculations!$B$32:$G$46,MATCH(O99,Calculations!$B$32:$B$46,0),MATCH(G99,Calculations!$B$32:$G$32,0))+0.35)),0)</f>
        <v>0</v>
      </c>
      <c r="S99" s="37">
        <f>VLOOKUP(O99,Calculations!$B$4:$F$15,5)*F99</f>
        <v>0</v>
      </c>
      <c r="T99" s="37">
        <f t="shared" si="7"/>
        <v>0</v>
      </c>
      <c r="U99" s="37">
        <f t="shared" si="8"/>
        <v>0</v>
      </c>
      <c r="V99" s="37">
        <f>VLOOKUP(O99,Calculations!$B$4:$G$15,6)*F99*IF(I99="Failed-Closed",0,1)</f>
        <v>0</v>
      </c>
      <c r="W99" s="113">
        <f>IFERROR(0.6*PI()*(VLOOKUP(H99,VentList!$A$3:$H$198,8)/2*0.0254)^2*(14.7+P99)*6895*SQRT(2*1.33/8.314/672/(1.33-1)*((14.7/(14.7+P99))^(2/1.33)-(14.7/(14.7+P99))^((2.33/1.33))))*7937,0)*IF(I99="Operational",0,IF(I99="Failed-Closed",0,1))</f>
        <v>0</v>
      </c>
    </row>
    <row r="100" spans="2:23">
      <c r="B100" s="33"/>
      <c r="C100" s="34"/>
      <c r="D100" s="34"/>
      <c r="E100" s="34"/>
      <c r="F100" s="34"/>
      <c r="G100" s="27"/>
      <c r="H100" s="34"/>
      <c r="I100" s="34"/>
      <c r="J100" s="34">
        <f>IFERROR(IF(B100="Column",INDEX(RadCompList!$C$4:$G$13,MATCH(C100,RadCompList!$B$4:$B$13),MATCH(Radiators!D100,RadCompList!$C$3:$G$3)),IF(B100="Tube",INDEX(RadCompList!$C$16:$I$22,MATCH(C100,RadCompList!$B$16:$B$22),MATCH(Radiators!D100,RadCompList!$C$15:$I$15)),IF(B100="Cast Rad/Conv",INDEX(RadCompList!$C$28:$D$28,MATCH(C100,RadCompList!$B$28),MATCH(Radiators!D100,RadCompList!$C$27:$D$27)),IF(B100="Copper Cabinet",(INDEX(RadCompList!$E$39:$J$78,MATCH(Radiators!D100,RadCompList!$D$39:$D$78,0),MATCH(C100,RadCompList!$E$38:$J$38,0))),0))))*E100,0)*$A$2*IF(I100="Failed-Closed",0,1)</f>
        <v>0</v>
      </c>
      <c r="K100" s="34">
        <f>IFERROR(IF(B100="Column",INDEX(RadCompList!$C$4:$G$13,MATCH(C100,RadCompList!$B$4:$B$13),MATCH(Radiators!D100,RadCompList!$C$3:$G$3)),IF(B100="Tube",INDEX(RadCompList!$C$16:$I$22,MATCH(C100,RadCompList!$B$16:$B$22),MATCH(Radiators!D100,RadCompList!$C$15:$I$15)),IF(B100="Cast Rad/Conv",INDEX(RadCompList!$C$28:$D$28,MATCH(C100,RadCompList!$B$28),MATCH(Radiators!D100,RadCompList!$C$27:$D$27)),IF(B100="Copper Cabinet",(INDEX(RadCompList!$E$39:$J$78,MATCH(Radiators!D100,RadCompList!$D$39:$D$78,0),MATCH(C100,RadCompList!$E$38:$J$38,0))),0))))*E100,0)*$A$2</f>
        <v>0</v>
      </c>
      <c r="L100" s="112">
        <f t="shared" si="5"/>
        <v>0</v>
      </c>
      <c r="M100" s="35">
        <f>IFERROR(VLOOKUP(H100,VentList!$A$1:$D$198,2,FALSE),0)</f>
        <v>0</v>
      </c>
      <c r="N100" s="26">
        <f>IFERROR(VLOOKUP(B100,RadCompList!$P$3:$Q$6,2,FALSE)*J100,0)</f>
        <v>0</v>
      </c>
      <c r="O100" s="26" t="str">
        <f>INDEX(Calculations!$B$17:$B$28,MATCH(L100, Calculations!$H$17:$H$28,-1 ))</f>
        <v>1/2</v>
      </c>
      <c r="P100" s="37">
        <f>MainSheet!$G$8-0.0001306*Q100^2 * F100*(1+3.6/VLOOKUP(O100,Calculations!$B$4:$F$15,2,FALSE))/(3600*MainSheet!$C$9*VLOOKUP(O100,Calculations!$B$4:$F$15,2,FALSE)^5)</f>
        <v>0.26808838626146181</v>
      </c>
      <c r="Q100" s="37">
        <f t="shared" si="6"/>
        <v>0</v>
      </c>
      <c r="R100" s="37">
        <f>IFERROR(VLOOKUP(O100,Calculations!$B$4:$E$15,4)*F100*IF(I100="Failed-Closed",0,1)*(0.35/(INDEX(Calculations!$B$32:$G$46,MATCH(O100,Calculations!$B$32:$B$46,0),MATCH(G100,Calculations!$B$32:$G$32,0))+0.35)),0)</f>
        <v>0</v>
      </c>
      <c r="S100" s="37">
        <f>VLOOKUP(O100,Calculations!$B$4:$F$15,5)*F100</f>
        <v>0</v>
      </c>
      <c r="T100" s="37">
        <f t="shared" si="7"/>
        <v>0</v>
      </c>
      <c r="U100" s="37">
        <f t="shared" si="8"/>
        <v>0</v>
      </c>
      <c r="V100" s="37">
        <f>VLOOKUP(O100,Calculations!$B$4:$G$15,6)*F100*IF(I100="Failed-Closed",0,1)</f>
        <v>0</v>
      </c>
      <c r="W100" s="113">
        <f>IFERROR(0.6*PI()*(VLOOKUP(H100,VentList!$A$3:$H$198,8)/2*0.0254)^2*(14.7+P100)*6895*SQRT(2*1.33/8.314/672/(1.33-1)*((14.7/(14.7+P100))^(2/1.33)-(14.7/(14.7+P100))^((2.33/1.33))))*7937,0)*IF(I100="Operational",0,IF(I100="Failed-Closed",0,1))</f>
        <v>0</v>
      </c>
    </row>
    <row r="101" spans="2:23">
      <c r="B101" s="33"/>
      <c r="C101" s="34"/>
      <c r="D101" s="34"/>
      <c r="E101" s="34"/>
      <c r="F101" s="34"/>
      <c r="G101" s="27"/>
      <c r="H101" s="34"/>
      <c r="I101" s="34"/>
      <c r="J101" s="34">
        <f>IFERROR(IF(B101="Column",INDEX(RadCompList!$C$4:$G$13,MATCH(C101,RadCompList!$B$4:$B$13),MATCH(Radiators!D101,RadCompList!$C$3:$G$3)),IF(B101="Tube",INDEX(RadCompList!$C$16:$I$22,MATCH(C101,RadCompList!$B$16:$B$22),MATCH(Radiators!D101,RadCompList!$C$15:$I$15)),IF(B101="Cast Rad/Conv",INDEX(RadCompList!$C$28:$D$28,MATCH(C101,RadCompList!$B$28),MATCH(Radiators!D101,RadCompList!$C$27:$D$27)),IF(B101="Copper Cabinet",(INDEX(RadCompList!$E$39:$J$78,MATCH(Radiators!D101,RadCompList!$D$39:$D$78,0),MATCH(C101,RadCompList!$E$38:$J$38,0))),0))))*E101,0)*$A$2*IF(I101="Failed-Closed",0,1)</f>
        <v>0</v>
      </c>
      <c r="K101" s="34">
        <f>IFERROR(IF(B101="Column",INDEX(RadCompList!$C$4:$G$13,MATCH(C101,RadCompList!$B$4:$B$13),MATCH(Radiators!D101,RadCompList!$C$3:$G$3)),IF(B101="Tube",INDEX(RadCompList!$C$16:$I$22,MATCH(C101,RadCompList!$B$16:$B$22),MATCH(Radiators!D101,RadCompList!$C$15:$I$15)),IF(B101="Cast Rad/Conv",INDEX(RadCompList!$C$28:$D$28,MATCH(C101,RadCompList!$B$28),MATCH(Radiators!D101,RadCompList!$C$27:$D$27)),IF(B101="Copper Cabinet",(INDEX(RadCompList!$E$39:$J$78,MATCH(Radiators!D101,RadCompList!$D$39:$D$78,0),MATCH(C101,RadCompList!$E$38:$J$38,0))),0))))*E101,0)*$A$2</f>
        <v>0</v>
      </c>
      <c r="L101" s="112">
        <f t="shared" si="5"/>
        <v>0</v>
      </c>
      <c r="M101" s="35">
        <f>IFERROR(VLOOKUP(H101,VentList!$A$1:$D$198,2,FALSE),0)</f>
        <v>0</v>
      </c>
      <c r="N101" s="26">
        <f>IFERROR(VLOOKUP(B101,RadCompList!$P$3:$Q$6,2,FALSE)*J101,0)</f>
        <v>0</v>
      </c>
      <c r="O101" s="26" t="str">
        <f>INDEX(Calculations!$B$17:$B$28,MATCH(L101, Calculations!$H$17:$H$28,-1 ))</f>
        <v>1/2</v>
      </c>
      <c r="P101" s="37">
        <f>MainSheet!$G$8-0.0001306*Q101^2 * F101*(1+3.6/VLOOKUP(O101,Calculations!$B$4:$F$15,2,FALSE))/(3600*MainSheet!$C$9*VLOOKUP(O101,Calculations!$B$4:$F$15,2,FALSE)^5)</f>
        <v>0.26808838626146181</v>
      </c>
      <c r="Q101" s="37">
        <f t="shared" si="6"/>
        <v>0</v>
      </c>
      <c r="R101" s="37">
        <f>IFERROR(VLOOKUP(O101,Calculations!$B$4:$E$15,4)*F101*IF(I101="Failed-Closed",0,1)*(0.35/(INDEX(Calculations!$B$32:$G$46,MATCH(O101,Calculations!$B$32:$B$46,0),MATCH(G101,Calculations!$B$32:$G$32,0))+0.35)),0)</f>
        <v>0</v>
      </c>
      <c r="S101" s="37">
        <f>VLOOKUP(O101,Calculations!$B$4:$F$15,5)*F101</f>
        <v>0</v>
      </c>
      <c r="T101" s="37">
        <f t="shared" si="7"/>
        <v>0</v>
      </c>
      <c r="U101" s="37">
        <f t="shared" si="8"/>
        <v>0</v>
      </c>
      <c r="V101" s="37">
        <f>VLOOKUP(O101,Calculations!$B$4:$G$15,6)*F101*IF(I101="Failed-Closed",0,1)</f>
        <v>0</v>
      </c>
      <c r="W101" s="113">
        <f>IFERROR(0.6*PI()*(VLOOKUP(H101,VentList!$A$3:$H$198,8)/2*0.0254)^2*(14.7+P101)*6895*SQRT(2*1.33/8.314/672/(1.33-1)*((14.7/(14.7+P101))^(2/1.33)-(14.7/(14.7+P101))^((2.33/1.33))))*7937,0)*IF(I101="Operational",0,IF(I101="Failed-Closed",0,1))</f>
        <v>0</v>
      </c>
    </row>
    <row r="102" spans="2:23">
      <c r="B102" s="33"/>
      <c r="C102" s="34"/>
      <c r="D102" s="34"/>
      <c r="E102" s="34"/>
      <c r="F102" s="34"/>
      <c r="G102" s="27"/>
      <c r="H102" s="34"/>
      <c r="I102" s="34"/>
      <c r="J102" s="34">
        <f>IFERROR(IF(B102="Column",INDEX(RadCompList!$C$4:$G$13,MATCH(C102,RadCompList!$B$4:$B$13),MATCH(Radiators!D102,RadCompList!$C$3:$G$3)),IF(B102="Tube",INDEX(RadCompList!$C$16:$I$22,MATCH(C102,RadCompList!$B$16:$B$22),MATCH(Radiators!D102,RadCompList!$C$15:$I$15)),IF(B102="Cast Rad/Conv",INDEX(RadCompList!$C$28:$D$28,MATCH(C102,RadCompList!$B$28),MATCH(Radiators!D102,RadCompList!$C$27:$D$27)),IF(B102="Copper Cabinet",(INDEX(RadCompList!$E$39:$J$78,MATCH(Radiators!D102,RadCompList!$D$39:$D$78,0),MATCH(C102,RadCompList!$E$38:$J$38,0))),0))))*E102,0)*$A$2*IF(I102="Failed-Closed",0,1)</f>
        <v>0</v>
      </c>
      <c r="K102" s="34">
        <f>IFERROR(IF(B102="Column",INDEX(RadCompList!$C$4:$G$13,MATCH(C102,RadCompList!$B$4:$B$13),MATCH(Radiators!D102,RadCompList!$C$3:$G$3)),IF(B102="Tube",INDEX(RadCompList!$C$16:$I$22,MATCH(C102,RadCompList!$B$16:$B$22),MATCH(Radiators!D102,RadCompList!$C$15:$I$15)),IF(B102="Cast Rad/Conv",INDEX(RadCompList!$C$28:$D$28,MATCH(C102,RadCompList!$B$28),MATCH(Radiators!D102,RadCompList!$C$27:$D$27)),IF(B102="Copper Cabinet",(INDEX(RadCompList!$E$39:$J$78,MATCH(Radiators!D102,RadCompList!$D$39:$D$78,0),MATCH(C102,RadCompList!$E$38:$J$38,0))),0))))*E102,0)*$A$2</f>
        <v>0</v>
      </c>
      <c r="L102" s="112">
        <f t="shared" si="5"/>
        <v>0</v>
      </c>
      <c r="M102" s="35">
        <f>IFERROR(VLOOKUP(H102,VentList!$A$1:$D$198,2,FALSE),0)</f>
        <v>0</v>
      </c>
      <c r="N102" s="26">
        <f>IFERROR(VLOOKUP(B102,RadCompList!$P$3:$Q$6,2,FALSE)*J102,0)</f>
        <v>0</v>
      </c>
      <c r="O102" s="26" t="str">
        <f>INDEX(Calculations!$B$17:$B$28,MATCH(L102, Calculations!$H$17:$H$28,-1 ))</f>
        <v>1/2</v>
      </c>
      <c r="P102" s="37">
        <f>MainSheet!$G$8-0.0001306*Q102^2 * F102*(1+3.6/VLOOKUP(O102,Calculations!$B$4:$F$15,2,FALSE))/(3600*MainSheet!$C$9*VLOOKUP(O102,Calculations!$B$4:$F$15,2,FALSE)^5)</f>
        <v>0.26808838626146181</v>
      </c>
      <c r="Q102" s="37">
        <f t="shared" si="6"/>
        <v>0</v>
      </c>
      <c r="R102" s="37">
        <f>IFERROR(VLOOKUP(O102,Calculations!$B$4:$E$15,4)*F102*IF(I102="Failed-Closed",0,1)*(0.35/(INDEX(Calculations!$B$32:$G$46,MATCH(O102,Calculations!$B$32:$B$46,0),MATCH(G102,Calculations!$B$32:$G$32,0))+0.35)),0)</f>
        <v>0</v>
      </c>
      <c r="S102" s="37">
        <f>VLOOKUP(O102,Calculations!$B$4:$F$15,5)*F102</f>
        <v>0</v>
      </c>
      <c r="T102" s="37">
        <f t="shared" si="7"/>
        <v>0</v>
      </c>
      <c r="U102" s="37">
        <f t="shared" si="8"/>
        <v>0</v>
      </c>
      <c r="V102" s="37">
        <f>VLOOKUP(O102,Calculations!$B$4:$G$15,6)*F102*IF(I102="Failed-Closed",0,1)</f>
        <v>0</v>
      </c>
      <c r="W102" s="113">
        <f>IFERROR(0.6*PI()*(VLOOKUP(H102,VentList!$A$3:$H$198,8)/2*0.0254)^2*(14.7+P102)*6895*SQRT(2*1.33/8.314/672/(1.33-1)*((14.7/(14.7+P102))^(2/1.33)-(14.7/(14.7+P102))^((2.33/1.33))))*7937,0)*IF(I102="Operational",0,IF(I102="Failed-Closed",0,1))</f>
        <v>0</v>
      </c>
    </row>
    <row r="103" spans="2:23">
      <c r="B103" s="33"/>
      <c r="C103" s="34"/>
      <c r="D103" s="34"/>
      <c r="E103" s="34"/>
      <c r="F103" s="34"/>
      <c r="G103" s="27"/>
      <c r="H103" s="34"/>
      <c r="I103" s="34"/>
      <c r="J103" s="34">
        <f>IFERROR(IF(B103="Column",INDEX(RadCompList!$C$4:$G$13,MATCH(C103,RadCompList!$B$4:$B$13),MATCH(Radiators!D103,RadCompList!$C$3:$G$3)),IF(B103="Tube",INDEX(RadCompList!$C$16:$I$22,MATCH(C103,RadCompList!$B$16:$B$22),MATCH(Radiators!D103,RadCompList!$C$15:$I$15)),IF(B103="Cast Rad/Conv",INDEX(RadCompList!$C$28:$D$28,MATCH(C103,RadCompList!$B$28),MATCH(Radiators!D103,RadCompList!$C$27:$D$27)),IF(B103="Copper Cabinet",(INDEX(RadCompList!$E$39:$J$78,MATCH(Radiators!D103,RadCompList!$D$39:$D$78,0),MATCH(C103,RadCompList!$E$38:$J$38,0))),0))))*E103,0)*$A$2*IF(I103="Failed-Closed",0,1)</f>
        <v>0</v>
      </c>
      <c r="K103" s="34">
        <f>IFERROR(IF(B103="Column",INDEX(RadCompList!$C$4:$G$13,MATCH(C103,RadCompList!$B$4:$B$13),MATCH(Radiators!D103,RadCompList!$C$3:$G$3)),IF(B103="Tube",INDEX(RadCompList!$C$16:$I$22,MATCH(C103,RadCompList!$B$16:$B$22),MATCH(Radiators!D103,RadCompList!$C$15:$I$15)),IF(B103="Cast Rad/Conv",INDEX(RadCompList!$C$28:$D$28,MATCH(C103,RadCompList!$B$28),MATCH(Radiators!D103,RadCompList!$C$27:$D$27)),IF(B103="Copper Cabinet",(INDEX(RadCompList!$E$39:$J$78,MATCH(Radiators!D103,RadCompList!$D$39:$D$78,0),MATCH(C103,RadCompList!$E$38:$J$38,0))),0))))*E103,0)*$A$2</f>
        <v>0</v>
      </c>
      <c r="L103" s="112">
        <f t="shared" si="5"/>
        <v>0</v>
      </c>
      <c r="M103" s="35">
        <f>IFERROR(VLOOKUP(H103,VentList!$A$1:$D$198,2,FALSE),0)</f>
        <v>0</v>
      </c>
      <c r="N103" s="26">
        <f>IFERROR(VLOOKUP(B103,RadCompList!$P$3:$Q$6,2,FALSE)*J103,0)</f>
        <v>0</v>
      </c>
      <c r="O103" s="26" t="str">
        <f>INDEX(Calculations!$B$17:$B$28,MATCH(L103, Calculations!$H$17:$H$28,-1 ))</f>
        <v>1/2</v>
      </c>
      <c r="P103" s="37">
        <f>MainSheet!$G$8-0.0001306*Q103^2 * F103*(1+3.6/VLOOKUP(O103,Calculations!$B$4:$F$15,2,FALSE))/(3600*MainSheet!$C$9*VLOOKUP(O103,Calculations!$B$4:$F$15,2,FALSE)^5)</f>
        <v>0.26808838626146181</v>
      </c>
      <c r="Q103" s="37">
        <f t="shared" si="6"/>
        <v>0</v>
      </c>
      <c r="R103" s="37">
        <f>IFERROR(VLOOKUP(O103,Calculations!$B$4:$E$15,4)*F103*IF(I103="Failed-Closed",0,1)*(0.35/(INDEX(Calculations!$B$32:$G$46,MATCH(O103,Calculations!$B$32:$B$46,0),MATCH(G103,Calculations!$B$32:$G$32,0))+0.35)),0)</f>
        <v>0</v>
      </c>
      <c r="S103" s="37">
        <f>VLOOKUP(O103,Calculations!$B$4:$F$15,5)*F103</f>
        <v>0</v>
      </c>
      <c r="T103" s="37">
        <f t="shared" si="7"/>
        <v>0</v>
      </c>
      <c r="U103" s="37">
        <f t="shared" si="8"/>
        <v>0</v>
      </c>
      <c r="V103" s="37">
        <f>VLOOKUP(O103,Calculations!$B$4:$G$15,6)*F103*IF(I103="Failed-Closed",0,1)</f>
        <v>0</v>
      </c>
      <c r="W103" s="113">
        <f>IFERROR(0.6*PI()*(VLOOKUP(H103,VentList!$A$3:$H$198,8)/2*0.0254)^2*(14.7+P103)*6895*SQRT(2*1.33/8.314/672/(1.33-1)*((14.7/(14.7+P103))^(2/1.33)-(14.7/(14.7+P103))^((2.33/1.33))))*7937,0)*IF(I103="Operational",0,IF(I103="Failed-Closed",0,1))</f>
        <v>0</v>
      </c>
    </row>
    <row r="104" spans="2:23">
      <c r="B104" s="33"/>
      <c r="C104" s="34"/>
      <c r="D104" s="34"/>
      <c r="E104" s="34"/>
      <c r="F104" s="34"/>
      <c r="G104" s="27"/>
      <c r="H104" s="34"/>
      <c r="I104" s="34"/>
      <c r="J104" s="34">
        <f>IFERROR(IF(B104="Column",INDEX(RadCompList!$C$4:$G$13,MATCH(C104,RadCompList!$B$4:$B$13),MATCH(Radiators!D104,RadCompList!$C$3:$G$3)),IF(B104="Tube",INDEX(RadCompList!$C$16:$I$22,MATCH(C104,RadCompList!$B$16:$B$22),MATCH(Radiators!D104,RadCompList!$C$15:$I$15)),IF(B104="Cast Rad/Conv",INDEX(RadCompList!$C$28:$D$28,MATCH(C104,RadCompList!$B$28),MATCH(Radiators!D104,RadCompList!$C$27:$D$27)),IF(B104="Copper Cabinet",(INDEX(RadCompList!$E$39:$J$78,MATCH(Radiators!D104,RadCompList!$D$39:$D$78,0),MATCH(C104,RadCompList!$E$38:$J$38,0))),0))))*E104,0)*$A$2*IF(I104="Failed-Closed",0,1)</f>
        <v>0</v>
      </c>
      <c r="K104" s="34">
        <f>IFERROR(IF(B104="Column",INDEX(RadCompList!$C$4:$G$13,MATCH(C104,RadCompList!$B$4:$B$13),MATCH(Radiators!D104,RadCompList!$C$3:$G$3)),IF(B104="Tube",INDEX(RadCompList!$C$16:$I$22,MATCH(C104,RadCompList!$B$16:$B$22),MATCH(Radiators!D104,RadCompList!$C$15:$I$15)),IF(B104="Cast Rad/Conv",INDEX(RadCompList!$C$28:$D$28,MATCH(C104,RadCompList!$B$28),MATCH(Radiators!D104,RadCompList!$C$27:$D$27)),IF(B104="Copper Cabinet",(INDEX(RadCompList!$E$39:$J$78,MATCH(Radiators!D104,RadCompList!$D$39:$D$78,0),MATCH(C104,RadCompList!$E$38:$J$38,0))),0))))*E104,0)*$A$2</f>
        <v>0</v>
      </c>
      <c r="L104" s="112">
        <f t="shared" si="5"/>
        <v>0</v>
      </c>
      <c r="M104" s="35">
        <f>IFERROR(VLOOKUP(H104,VentList!$A$1:$D$198,2,FALSE),0)</f>
        <v>0</v>
      </c>
      <c r="N104" s="26">
        <f>IFERROR(VLOOKUP(B104,RadCompList!$P$3:$Q$6,2,FALSE)*J104,0)</f>
        <v>0</v>
      </c>
      <c r="O104" s="26" t="str">
        <f>INDEX(Calculations!$B$17:$B$28,MATCH(L104, Calculations!$H$17:$H$28,-1 ))</f>
        <v>1/2</v>
      </c>
      <c r="P104" s="37">
        <f>MainSheet!$G$8-0.0001306*Q104^2 * F104*(1+3.6/VLOOKUP(O104,Calculations!$B$4:$F$15,2,FALSE))/(3600*MainSheet!$C$9*VLOOKUP(O104,Calculations!$B$4:$F$15,2,FALSE)^5)</f>
        <v>0.26808838626146181</v>
      </c>
      <c r="Q104" s="37">
        <f t="shared" si="6"/>
        <v>0</v>
      </c>
      <c r="R104" s="37">
        <f>IFERROR(VLOOKUP(O104,Calculations!$B$4:$E$15,4)*F104*IF(I104="Failed-Closed",0,1)*(0.35/(INDEX(Calculations!$B$32:$G$46,MATCH(O104,Calculations!$B$32:$B$46,0),MATCH(G104,Calculations!$B$32:$G$32,0))+0.35)),0)</f>
        <v>0</v>
      </c>
      <c r="S104" s="37">
        <f>VLOOKUP(O104,Calculations!$B$4:$F$15,5)*F104</f>
        <v>0</v>
      </c>
      <c r="T104" s="37">
        <f t="shared" si="7"/>
        <v>0</v>
      </c>
      <c r="U104" s="37">
        <f t="shared" si="8"/>
        <v>0</v>
      </c>
      <c r="V104" s="37">
        <f>VLOOKUP(O104,Calculations!$B$4:$G$15,6)*F104*IF(I104="Failed-Closed",0,1)</f>
        <v>0</v>
      </c>
      <c r="W104" s="113">
        <f>IFERROR(0.6*PI()*(VLOOKUP(H104,VentList!$A$3:$H$198,8)/2*0.0254)^2*(14.7+P104)*6895*SQRT(2*1.33/8.314/672/(1.33-1)*((14.7/(14.7+P104))^(2/1.33)-(14.7/(14.7+P104))^((2.33/1.33))))*7937,0)*IF(I104="Operational",0,IF(I104="Failed-Closed",0,1))</f>
        <v>0</v>
      </c>
    </row>
    <row r="105" spans="2:23">
      <c r="B105" s="33"/>
      <c r="C105" s="34"/>
      <c r="D105" s="34"/>
      <c r="E105" s="34"/>
      <c r="F105" s="34"/>
      <c r="G105" s="27"/>
      <c r="H105" s="34"/>
      <c r="I105" s="34"/>
      <c r="J105" s="34">
        <f>IFERROR(IF(B105="Column",INDEX(RadCompList!$C$4:$G$13,MATCH(C105,RadCompList!$B$4:$B$13),MATCH(Radiators!D105,RadCompList!$C$3:$G$3)),IF(B105="Tube",INDEX(RadCompList!$C$16:$I$22,MATCH(C105,RadCompList!$B$16:$B$22),MATCH(Radiators!D105,RadCompList!$C$15:$I$15)),IF(B105="Cast Rad/Conv",INDEX(RadCompList!$C$28:$D$28,MATCH(C105,RadCompList!$B$28),MATCH(Radiators!D105,RadCompList!$C$27:$D$27)),IF(B105="Copper Cabinet",(INDEX(RadCompList!$E$39:$J$78,MATCH(Radiators!D105,RadCompList!$D$39:$D$78,0),MATCH(C105,RadCompList!$E$38:$J$38,0))),0))))*E105,0)*$A$2*IF(I105="Failed-Closed",0,1)</f>
        <v>0</v>
      </c>
      <c r="K105" s="34">
        <f>IFERROR(IF(B105="Column",INDEX(RadCompList!$C$4:$G$13,MATCH(C105,RadCompList!$B$4:$B$13),MATCH(Radiators!D105,RadCompList!$C$3:$G$3)),IF(B105="Tube",INDEX(RadCompList!$C$16:$I$22,MATCH(C105,RadCompList!$B$16:$B$22),MATCH(Radiators!D105,RadCompList!$C$15:$I$15)),IF(B105="Cast Rad/Conv",INDEX(RadCompList!$C$28:$D$28,MATCH(C105,RadCompList!$B$28),MATCH(Radiators!D105,RadCompList!$C$27:$D$27)),IF(B105="Copper Cabinet",(INDEX(RadCompList!$E$39:$J$78,MATCH(Radiators!D105,RadCompList!$D$39:$D$78,0),MATCH(C105,RadCompList!$E$38:$J$38,0))),0))))*E105,0)*$A$2</f>
        <v>0</v>
      </c>
      <c r="L105" s="112">
        <f t="shared" si="5"/>
        <v>0</v>
      </c>
      <c r="M105" s="35">
        <f>IFERROR(VLOOKUP(H105,VentList!$A$1:$D$198,2,FALSE),0)</f>
        <v>0</v>
      </c>
      <c r="N105" s="26">
        <f>IFERROR(VLOOKUP(B105,RadCompList!$P$3:$Q$6,2,FALSE)*J105,0)</f>
        <v>0</v>
      </c>
      <c r="O105" s="26" t="str">
        <f>INDEX(Calculations!$B$17:$B$28,MATCH(L105, Calculations!$H$17:$H$28,-1 ))</f>
        <v>1/2</v>
      </c>
      <c r="P105" s="37">
        <f>MainSheet!$G$8-0.0001306*Q105^2 * F105*(1+3.6/VLOOKUP(O105,Calculations!$B$4:$F$15,2,FALSE))/(3600*MainSheet!$C$9*VLOOKUP(O105,Calculations!$B$4:$F$15,2,FALSE)^5)</f>
        <v>0.26808838626146181</v>
      </c>
      <c r="Q105" s="37">
        <f t="shared" si="6"/>
        <v>0</v>
      </c>
      <c r="R105" s="37">
        <f>IFERROR(VLOOKUP(O105,Calculations!$B$4:$E$15,4)*F105*IF(I105="Failed-Closed",0,1)*(0.35/(INDEX(Calculations!$B$32:$G$46,MATCH(O105,Calculations!$B$32:$B$46,0),MATCH(G105,Calculations!$B$32:$G$32,0))+0.35)),0)</f>
        <v>0</v>
      </c>
      <c r="S105" s="37">
        <f>VLOOKUP(O105,Calculations!$B$4:$F$15,5)*F105</f>
        <v>0</v>
      </c>
      <c r="T105" s="37">
        <f t="shared" si="7"/>
        <v>0</v>
      </c>
      <c r="U105" s="37">
        <f t="shared" si="8"/>
        <v>0</v>
      </c>
      <c r="V105" s="37">
        <f>VLOOKUP(O105,Calculations!$B$4:$G$15,6)*F105*IF(I105="Failed-Closed",0,1)</f>
        <v>0</v>
      </c>
      <c r="W105" s="113">
        <f>IFERROR(0.6*PI()*(VLOOKUP(H105,VentList!$A$3:$H$198,8)/2*0.0254)^2*(14.7+P105)*6895*SQRT(2*1.33/8.314/672/(1.33-1)*((14.7/(14.7+P105))^(2/1.33)-(14.7/(14.7+P105))^((2.33/1.33))))*7937,0)*IF(I105="Operational",0,IF(I105="Failed-Closed",0,1))</f>
        <v>0</v>
      </c>
    </row>
    <row r="106" spans="2:23">
      <c r="B106" s="33"/>
      <c r="C106" s="34"/>
      <c r="D106" s="34"/>
      <c r="E106" s="34"/>
      <c r="F106" s="34"/>
      <c r="G106" s="27"/>
      <c r="H106" s="34"/>
      <c r="I106" s="34"/>
      <c r="J106" s="34">
        <f>IFERROR(IF(B106="Column",INDEX(RadCompList!$C$4:$G$13,MATCH(C106,RadCompList!$B$4:$B$13),MATCH(Radiators!D106,RadCompList!$C$3:$G$3)),IF(B106="Tube",INDEX(RadCompList!$C$16:$I$22,MATCH(C106,RadCompList!$B$16:$B$22),MATCH(Radiators!D106,RadCompList!$C$15:$I$15)),IF(B106="Cast Rad/Conv",INDEX(RadCompList!$C$28:$D$28,MATCH(C106,RadCompList!$B$28),MATCH(Radiators!D106,RadCompList!$C$27:$D$27)),IF(B106="Copper Cabinet",(INDEX(RadCompList!$E$39:$J$78,MATCH(Radiators!D106,RadCompList!$D$39:$D$78,0),MATCH(C106,RadCompList!$E$38:$J$38,0))),0))))*E106,0)*$A$2*IF(I106="Failed-Closed",0,1)</f>
        <v>0</v>
      </c>
      <c r="K106" s="34">
        <f>IFERROR(IF(B106="Column",INDEX(RadCompList!$C$4:$G$13,MATCH(C106,RadCompList!$B$4:$B$13),MATCH(Radiators!D106,RadCompList!$C$3:$G$3)),IF(B106="Tube",INDEX(RadCompList!$C$16:$I$22,MATCH(C106,RadCompList!$B$16:$B$22),MATCH(Radiators!D106,RadCompList!$C$15:$I$15)),IF(B106="Cast Rad/Conv",INDEX(RadCompList!$C$28:$D$28,MATCH(C106,RadCompList!$B$28),MATCH(Radiators!D106,RadCompList!$C$27:$D$27)),IF(B106="Copper Cabinet",(INDEX(RadCompList!$E$39:$J$78,MATCH(Radiators!D106,RadCompList!$D$39:$D$78,0),MATCH(C106,RadCompList!$E$38:$J$38,0))),0))))*E106,0)*$A$2</f>
        <v>0</v>
      </c>
      <c r="L106" s="112">
        <f t="shared" si="5"/>
        <v>0</v>
      </c>
      <c r="M106" s="35">
        <f>IFERROR(VLOOKUP(H106,VentList!$A$1:$D$198,2,FALSE),0)</f>
        <v>0</v>
      </c>
      <c r="N106" s="26">
        <f>IFERROR(VLOOKUP(B106,RadCompList!$P$3:$Q$6,2,FALSE)*J106,0)</f>
        <v>0</v>
      </c>
      <c r="O106" s="26" t="str">
        <f>INDEX(Calculations!$B$17:$B$28,MATCH(L106, Calculations!$H$17:$H$28,-1 ))</f>
        <v>1/2</v>
      </c>
      <c r="P106" s="37">
        <f>MainSheet!$G$8-0.0001306*Q106^2 * F106*(1+3.6/VLOOKUP(O106,Calculations!$B$4:$F$15,2,FALSE))/(3600*MainSheet!$C$9*VLOOKUP(O106,Calculations!$B$4:$F$15,2,FALSE)^5)</f>
        <v>0.26808838626146181</v>
      </c>
      <c r="Q106" s="37">
        <f t="shared" si="6"/>
        <v>0</v>
      </c>
      <c r="R106" s="37">
        <f>IFERROR(VLOOKUP(O106,Calculations!$B$4:$E$15,4)*F106*IF(I106="Failed-Closed",0,1)*(0.35/(INDEX(Calculations!$B$32:$G$46,MATCH(O106,Calculations!$B$32:$B$46,0),MATCH(G106,Calculations!$B$32:$G$32,0))+0.35)),0)</f>
        <v>0</v>
      </c>
      <c r="S106" s="37">
        <f>VLOOKUP(O106,Calculations!$B$4:$F$15,5)*F106</f>
        <v>0</v>
      </c>
      <c r="T106" s="37">
        <f t="shared" si="7"/>
        <v>0</v>
      </c>
      <c r="U106" s="37">
        <f t="shared" si="8"/>
        <v>0</v>
      </c>
      <c r="V106" s="37">
        <f>VLOOKUP(O106,Calculations!$B$4:$G$15,6)*F106*IF(I106="Failed-Closed",0,1)</f>
        <v>0</v>
      </c>
      <c r="W106" s="113">
        <f>IFERROR(0.6*PI()*(VLOOKUP(H106,VentList!$A$3:$H$198,8)/2*0.0254)^2*(14.7+P106)*6895*SQRT(2*1.33/8.314/672/(1.33-1)*((14.7/(14.7+P106))^(2/1.33)-(14.7/(14.7+P106))^((2.33/1.33))))*7937,0)*IF(I106="Operational",0,IF(I106="Failed-Closed",0,1))</f>
        <v>0</v>
      </c>
    </row>
    <row r="107" spans="2:23">
      <c r="B107" s="33"/>
      <c r="C107" s="34"/>
      <c r="D107" s="34"/>
      <c r="E107" s="34"/>
      <c r="F107" s="34"/>
      <c r="G107" s="27"/>
      <c r="H107" s="34"/>
      <c r="I107" s="34"/>
      <c r="J107" s="34">
        <f>IFERROR(IF(B107="Column",INDEX(RadCompList!$C$4:$G$13,MATCH(C107,RadCompList!$B$4:$B$13),MATCH(Radiators!D107,RadCompList!$C$3:$G$3)),IF(B107="Tube",INDEX(RadCompList!$C$16:$I$22,MATCH(C107,RadCompList!$B$16:$B$22),MATCH(Radiators!D107,RadCompList!$C$15:$I$15)),IF(B107="Cast Rad/Conv",INDEX(RadCompList!$C$28:$D$28,MATCH(C107,RadCompList!$B$28),MATCH(Radiators!D107,RadCompList!$C$27:$D$27)),IF(B107="Copper Cabinet",(INDEX(RadCompList!$E$39:$J$78,MATCH(Radiators!D107,RadCompList!$D$39:$D$78,0),MATCH(C107,RadCompList!$E$38:$J$38,0))),0))))*E107,0)*$A$2*IF(I107="Failed-Closed",0,1)</f>
        <v>0</v>
      </c>
      <c r="K107" s="34">
        <f>IFERROR(IF(B107="Column",INDEX(RadCompList!$C$4:$G$13,MATCH(C107,RadCompList!$B$4:$B$13),MATCH(Radiators!D107,RadCompList!$C$3:$G$3)),IF(B107="Tube",INDEX(RadCompList!$C$16:$I$22,MATCH(C107,RadCompList!$B$16:$B$22),MATCH(Radiators!D107,RadCompList!$C$15:$I$15)),IF(B107="Cast Rad/Conv",INDEX(RadCompList!$C$28:$D$28,MATCH(C107,RadCompList!$B$28),MATCH(Radiators!D107,RadCompList!$C$27:$D$27)),IF(B107="Copper Cabinet",(INDEX(RadCompList!$E$39:$J$78,MATCH(Radiators!D107,RadCompList!$D$39:$D$78,0),MATCH(C107,RadCompList!$E$38:$J$38,0))),0))))*E107,0)*$A$2</f>
        <v>0</v>
      </c>
      <c r="L107" s="112">
        <f t="shared" si="5"/>
        <v>0</v>
      </c>
      <c r="M107" s="35">
        <f>IFERROR(VLOOKUP(H107,VentList!$A$1:$D$198,2,FALSE),0)</f>
        <v>0</v>
      </c>
      <c r="N107" s="26">
        <f>IFERROR(VLOOKUP(B107,RadCompList!$P$3:$Q$6,2,FALSE)*J107,0)</f>
        <v>0</v>
      </c>
      <c r="O107" s="26" t="str">
        <f>INDEX(Calculations!$B$17:$B$28,MATCH(L107, Calculations!$H$17:$H$28,-1 ))</f>
        <v>1/2</v>
      </c>
      <c r="P107" s="37">
        <f>MainSheet!$G$8-0.0001306*Q107^2 * F107*(1+3.6/VLOOKUP(O107,Calculations!$B$4:$F$15,2,FALSE))/(3600*MainSheet!$C$9*VLOOKUP(O107,Calculations!$B$4:$F$15,2,FALSE)^5)</f>
        <v>0.26808838626146181</v>
      </c>
      <c r="Q107" s="37">
        <f t="shared" si="6"/>
        <v>0</v>
      </c>
      <c r="R107" s="37">
        <f>IFERROR(VLOOKUP(O107,Calculations!$B$4:$E$15,4)*F107*IF(I107="Failed-Closed",0,1)*(0.35/(INDEX(Calculations!$B$32:$G$46,MATCH(O107,Calculations!$B$32:$B$46,0),MATCH(G107,Calculations!$B$32:$G$32,0))+0.35)),0)</f>
        <v>0</v>
      </c>
      <c r="S107" s="37">
        <f>VLOOKUP(O107,Calculations!$B$4:$F$15,5)*F107</f>
        <v>0</v>
      </c>
      <c r="T107" s="37">
        <f t="shared" si="7"/>
        <v>0</v>
      </c>
      <c r="U107" s="37">
        <f t="shared" si="8"/>
        <v>0</v>
      </c>
      <c r="V107" s="37">
        <f>VLOOKUP(O107,Calculations!$B$4:$G$15,6)*F107*IF(I107="Failed-Closed",0,1)</f>
        <v>0</v>
      </c>
      <c r="W107" s="113">
        <f>IFERROR(0.6*PI()*(VLOOKUP(H107,VentList!$A$3:$H$198,8)/2*0.0254)^2*(14.7+P107)*6895*SQRT(2*1.33/8.314/672/(1.33-1)*((14.7/(14.7+P107))^(2/1.33)-(14.7/(14.7+P107))^((2.33/1.33))))*7937,0)*IF(I107="Operational",0,IF(I107="Failed-Closed",0,1))</f>
        <v>0</v>
      </c>
    </row>
    <row r="108" spans="2:23">
      <c r="B108" s="33"/>
      <c r="C108" s="34"/>
      <c r="D108" s="34"/>
      <c r="E108" s="34"/>
      <c r="F108" s="34"/>
      <c r="G108" s="27"/>
      <c r="H108" s="34"/>
      <c r="I108" s="34"/>
      <c r="J108" s="34">
        <f>IFERROR(IF(B108="Column",INDEX(RadCompList!$C$4:$G$13,MATCH(C108,RadCompList!$B$4:$B$13),MATCH(Radiators!D108,RadCompList!$C$3:$G$3)),IF(B108="Tube",INDEX(RadCompList!$C$16:$I$22,MATCH(C108,RadCompList!$B$16:$B$22),MATCH(Radiators!D108,RadCompList!$C$15:$I$15)),IF(B108="Cast Rad/Conv",INDEX(RadCompList!$C$28:$D$28,MATCH(C108,RadCompList!$B$28),MATCH(Radiators!D108,RadCompList!$C$27:$D$27)),IF(B108="Copper Cabinet",(INDEX(RadCompList!$E$39:$J$78,MATCH(Radiators!D108,RadCompList!$D$39:$D$78,0),MATCH(C108,RadCompList!$E$38:$J$38,0))),0))))*E108,0)*$A$2*IF(I108="Failed-Closed",0,1)</f>
        <v>0</v>
      </c>
      <c r="K108" s="34">
        <f>IFERROR(IF(B108="Column",INDEX(RadCompList!$C$4:$G$13,MATCH(C108,RadCompList!$B$4:$B$13),MATCH(Radiators!D108,RadCompList!$C$3:$G$3)),IF(B108="Tube",INDEX(RadCompList!$C$16:$I$22,MATCH(C108,RadCompList!$B$16:$B$22),MATCH(Radiators!D108,RadCompList!$C$15:$I$15)),IF(B108="Cast Rad/Conv",INDEX(RadCompList!$C$28:$D$28,MATCH(C108,RadCompList!$B$28),MATCH(Radiators!D108,RadCompList!$C$27:$D$27)),IF(B108="Copper Cabinet",(INDEX(RadCompList!$E$39:$J$78,MATCH(Radiators!D108,RadCompList!$D$39:$D$78,0),MATCH(C108,RadCompList!$E$38:$J$38,0))),0))))*E108,0)*$A$2</f>
        <v>0</v>
      </c>
      <c r="L108" s="112">
        <f t="shared" si="5"/>
        <v>0</v>
      </c>
      <c r="M108" s="35">
        <f>IFERROR(VLOOKUP(H108,VentList!$A$1:$D$198,2,FALSE),0)</f>
        <v>0</v>
      </c>
      <c r="N108" s="26">
        <f>IFERROR(VLOOKUP(B108,RadCompList!$P$3:$Q$6,2,FALSE)*J108,0)</f>
        <v>0</v>
      </c>
      <c r="O108" s="26" t="str">
        <f>INDEX(Calculations!$B$17:$B$28,MATCH(L108, Calculations!$H$17:$H$28,-1 ))</f>
        <v>1/2</v>
      </c>
      <c r="P108" s="37">
        <f>MainSheet!$G$8-0.0001306*Q108^2 * F108*(1+3.6/VLOOKUP(O108,Calculations!$B$4:$F$15,2,FALSE))/(3600*MainSheet!$C$9*VLOOKUP(O108,Calculations!$B$4:$F$15,2,FALSE)^5)</f>
        <v>0.26808838626146181</v>
      </c>
      <c r="Q108" s="37">
        <f t="shared" si="6"/>
        <v>0</v>
      </c>
      <c r="R108" s="37">
        <f>IFERROR(VLOOKUP(O108,Calculations!$B$4:$E$15,4)*F108*IF(I108="Failed-Closed",0,1)*(0.35/(INDEX(Calculations!$B$32:$G$46,MATCH(O108,Calculations!$B$32:$B$46,0),MATCH(G108,Calculations!$B$32:$G$32,0))+0.35)),0)</f>
        <v>0</v>
      </c>
      <c r="S108" s="37">
        <f>VLOOKUP(O108,Calculations!$B$4:$F$15,5)*F108</f>
        <v>0</v>
      </c>
      <c r="T108" s="37">
        <f t="shared" si="7"/>
        <v>0</v>
      </c>
      <c r="U108" s="37">
        <f t="shared" si="8"/>
        <v>0</v>
      </c>
      <c r="V108" s="37">
        <f>VLOOKUP(O108,Calculations!$B$4:$G$15,6)*F108*IF(I108="Failed-Closed",0,1)</f>
        <v>0</v>
      </c>
      <c r="W108" s="113">
        <f>IFERROR(0.6*PI()*(VLOOKUP(H108,VentList!$A$3:$H$198,8)/2*0.0254)^2*(14.7+P108)*6895*SQRT(2*1.33/8.314/672/(1.33-1)*((14.7/(14.7+P108))^(2/1.33)-(14.7/(14.7+P108))^((2.33/1.33))))*7937,0)*IF(I108="Operational",0,IF(I108="Failed-Closed",0,1))</f>
        <v>0</v>
      </c>
    </row>
    <row r="109" spans="2:23">
      <c r="B109" s="33"/>
      <c r="C109" s="34"/>
      <c r="D109" s="34"/>
      <c r="E109" s="34"/>
      <c r="F109" s="34"/>
      <c r="G109" s="27"/>
      <c r="H109" s="34"/>
      <c r="I109" s="34"/>
      <c r="J109" s="34">
        <f>IFERROR(IF(B109="Column",INDEX(RadCompList!$C$4:$G$13,MATCH(C109,RadCompList!$B$4:$B$13),MATCH(Radiators!D109,RadCompList!$C$3:$G$3)),IF(B109="Tube",INDEX(RadCompList!$C$16:$I$22,MATCH(C109,RadCompList!$B$16:$B$22),MATCH(Radiators!D109,RadCompList!$C$15:$I$15)),IF(B109="Cast Rad/Conv",INDEX(RadCompList!$C$28:$D$28,MATCH(C109,RadCompList!$B$28),MATCH(Radiators!D109,RadCompList!$C$27:$D$27)),IF(B109="Copper Cabinet",(INDEX(RadCompList!$E$39:$J$78,MATCH(Radiators!D109,RadCompList!$D$39:$D$78,0),MATCH(C109,RadCompList!$E$38:$J$38,0))),0))))*E109,0)*$A$2*IF(I109="Failed-Closed",0,1)</f>
        <v>0</v>
      </c>
      <c r="K109" s="34">
        <f>IFERROR(IF(B109="Column",INDEX(RadCompList!$C$4:$G$13,MATCH(C109,RadCompList!$B$4:$B$13),MATCH(Radiators!D109,RadCompList!$C$3:$G$3)),IF(B109="Tube",INDEX(RadCompList!$C$16:$I$22,MATCH(C109,RadCompList!$B$16:$B$22),MATCH(Radiators!D109,RadCompList!$C$15:$I$15)),IF(B109="Cast Rad/Conv",INDEX(RadCompList!$C$28:$D$28,MATCH(C109,RadCompList!$B$28),MATCH(Radiators!D109,RadCompList!$C$27:$D$27)),IF(B109="Copper Cabinet",(INDEX(RadCompList!$E$39:$J$78,MATCH(Radiators!D109,RadCompList!$D$39:$D$78,0),MATCH(C109,RadCompList!$E$38:$J$38,0))),0))))*E109,0)*$A$2</f>
        <v>0</v>
      </c>
      <c r="L109" s="112">
        <f t="shared" si="5"/>
        <v>0</v>
      </c>
      <c r="M109" s="35">
        <f>IFERROR(VLOOKUP(H109,VentList!$A$1:$D$198,2,FALSE),0)</f>
        <v>0</v>
      </c>
      <c r="N109" s="26">
        <f>IFERROR(VLOOKUP(B109,RadCompList!$P$3:$Q$6,2,FALSE)*J109,0)</f>
        <v>0</v>
      </c>
      <c r="O109" s="26" t="str">
        <f>INDEX(Calculations!$B$17:$B$28,MATCH(L109, Calculations!$H$17:$H$28,-1 ))</f>
        <v>1/2</v>
      </c>
      <c r="P109" s="37">
        <f>MainSheet!$G$8-0.0001306*Q109^2 * F109*(1+3.6/VLOOKUP(O109,Calculations!$B$4:$F$15,2,FALSE))/(3600*MainSheet!$C$9*VLOOKUP(O109,Calculations!$B$4:$F$15,2,FALSE)^5)</f>
        <v>0.26808838626146181</v>
      </c>
      <c r="Q109" s="37">
        <f t="shared" si="6"/>
        <v>0</v>
      </c>
      <c r="R109" s="37">
        <f>IFERROR(VLOOKUP(O109,Calculations!$B$4:$E$15,4)*F109*IF(I109="Failed-Closed",0,1)*(0.35/(INDEX(Calculations!$B$32:$G$46,MATCH(O109,Calculations!$B$32:$B$46,0),MATCH(G109,Calculations!$B$32:$G$32,0))+0.35)),0)</f>
        <v>0</v>
      </c>
      <c r="S109" s="37">
        <f>VLOOKUP(O109,Calculations!$B$4:$F$15,5)*F109</f>
        <v>0</v>
      </c>
      <c r="T109" s="37">
        <f t="shared" si="7"/>
        <v>0</v>
      </c>
      <c r="U109" s="37">
        <f t="shared" si="8"/>
        <v>0</v>
      </c>
      <c r="V109" s="37">
        <f>VLOOKUP(O109,Calculations!$B$4:$G$15,6)*F109*IF(I109="Failed-Closed",0,1)</f>
        <v>0</v>
      </c>
      <c r="W109" s="113">
        <f>IFERROR(0.6*PI()*(VLOOKUP(H109,VentList!$A$3:$H$198,8)/2*0.0254)^2*(14.7+P109)*6895*SQRT(2*1.33/8.314/672/(1.33-1)*((14.7/(14.7+P109))^(2/1.33)-(14.7/(14.7+P109))^((2.33/1.33))))*7937,0)*IF(I109="Operational",0,IF(I109="Failed-Closed",0,1))</f>
        <v>0</v>
      </c>
    </row>
    <row r="110" spans="2:23">
      <c r="B110" s="33"/>
      <c r="C110" s="34"/>
      <c r="D110" s="34"/>
      <c r="E110" s="34"/>
      <c r="F110" s="34"/>
      <c r="G110" s="27"/>
      <c r="H110" s="34"/>
      <c r="I110" s="34"/>
      <c r="J110" s="34">
        <f>IFERROR(IF(B110="Column",INDEX(RadCompList!$C$4:$G$13,MATCH(C110,RadCompList!$B$4:$B$13),MATCH(Radiators!D110,RadCompList!$C$3:$G$3)),IF(B110="Tube",INDEX(RadCompList!$C$16:$I$22,MATCH(C110,RadCompList!$B$16:$B$22),MATCH(Radiators!D110,RadCompList!$C$15:$I$15)),IF(B110="Cast Rad/Conv",INDEX(RadCompList!$C$28:$D$28,MATCH(C110,RadCompList!$B$28),MATCH(Radiators!D110,RadCompList!$C$27:$D$27)),IF(B110="Copper Cabinet",(INDEX(RadCompList!$E$39:$J$78,MATCH(Radiators!D110,RadCompList!$D$39:$D$78,0),MATCH(C110,RadCompList!$E$38:$J$38,0))),0))))*E110,0)*$A$2*IF(I110="Failed-Closed",0,1)</f>
        <v>0</v>
      </c>
      <c r="K110" s="34">
        <f>IFERROR(IF(B110="Column",INDEX(RadCompList!$C$4:$G$13,MATCH(C110,RadCompList!$B$4:$B$13),MATCH(Radiators!D110,RadCompList!$C$3:$G$3)),IF(B110="Tube",INDEX(RadCompList!$C$16:$I$22,MATCH(C110,RadCompList!$B$16:$B$22),MATCH(Radiators!D110,RadCompList!$C$15:$I$15)),IF(B110="Cast Rad/Conv",INDEX(RadCompList!$C$28:$D$28,MATCH(C110,RadCompList!$B$28),MATCH(Radiators!D110,RadCompList!$C$27:$D$27)),IF(B110="Copper Cabinet",(INDEX(RadCompList!$E$39:$J$78,MATCH(Radiators!D110,RadCompList!$D$39:$D$78,0),MATCH(C110,RadCompList!$E$38:$J$38,0))),0))))*E110,0)*$A$2</f>
        <v>0</v>
      </c>
      <c r="L110" s="112">
        <f t="shared" si="5"/>
        <v>0</v>
      </c>
      <c r="M110" s="35">
        <f>IFERROR(VLOOKUP(H110,VentList!$A$1:$D$198,2,FALSE),0)</f>
        <v>0</v>
      </c>
      <c r="N110" s="26">
        <f>IFERROR(VLOOKUP(B110,RadCompList!$P$3:$Q$6,2,FALSE)*J110,0)</f>
        <v>0</v>
      </c>
      <c r="O110" s="26" t="str">
        <f>INDEX(Calculations!$B$17:$B$28,MATCH(L110, Calculations!$H$17:$H$28,-1 ))</f>
        <v>1/2</v>
      </c>
      <c r="P110" s="37">
        <f>MainSheet!$G$8-0.0001306*Q110^2 * F110*(1+3.6/VLOOKUP(O110,Calculations!$B$4:$F$15,2,FALSE))/(3600*MainSheet!$C$9*VLOOKUP(O110,Calculations!$B$4:$F$15,2,FALSE)^5)</f>
        <v>0.26808838626146181</v>
      </c>
      <c r="Q110" s="37">
        <f t="shared" si="6"/>
        <v>0</v>
      </c>
      <c r="R110" s="37">
        <f>IFERROR(VLOOKUP(O110,Calculations!$B$4:$E$15,4)*F110*IF(I110="Failed-Closed",0,1)*(0.35/(INDEX(Calculations!$B$32:$G$46,MATCH(O110,Calculations!$B$32:$B$46,0),MATCH(G110,Calculations!$B$32:$G$32,0))+0.35)),0)</f>
        <v>0</v>
      </c>
      <c r="S110" s="37">
        <f>VLOOKUP(O110,Calculations!$B$4:$F$15,5)*F110</f>
        <v>0</v>
      </c>
      <c r="T110" s="37">
        <f t="shared" si="7"/>
        <v>0</v>
      </c>
      <c r="U110" s="37">
        <f t="shared" si="8"/>
        <v>0</v>
      </c>
      <c r="V110" s="37">
        <f>VLOOKUP(O110,Calculations!$B$4:$G$15,6)*F110*IF(I110="Failed-Closed",0,1)</f>
        <v>0</v>
      </c>
      <c r="W110" s="113">
        <f>IFERROR(0.6*PI()*(VLOOKUP(H110,VentList!$A$3:$H$198,8)/2*0.0254)^2*(14.7+P110)*6895*SQRT(2*1.33/8.314/672/(1.33-1)*((14.7/(14.7+P110))^(2/1.33)-(14.7/(14.7+P110))^((2.33/1.33))))*7937,0)*IF(I110="Operational",0,IF(I110="Failed-Closed",0,1))</f>
        <v>0</v>
      </c>
    </row>
    <row r="111" spans="2:23">
      <c r="B111" s="33"/>
      <c r="C111" s="34"/>
      <c r="D111" s="34"/>
      <c r="E111" s="34"/>
      <c r="F111" s="34"/>
      <c r="G111" s="27"/>
      <c r="H111" s="34"/>
      <c r="I111" s="34"/>
      <c r="J111" s="34">
        <f>IFERROR(IF(B111="Column",INDEX(RadCompList!$C$4:$G$13,MATCH(C111,RadCompList!$B$4:$B$13),MATCH(Radiators!D111,RadCompList!$C$3:$G$3)),IF(B111="Tube",INDEX(RadCompList!$C$16:$I$22,MATCH(C111,RadCompList!$B$16:$B$22),MATCH(Radiators!D111,RadCompList!$C$15:$I$15)),IF(B111="Cast Rad/Conv",INDEX(RadCompList!$C$28:$D$28,MATCH(C111,RadCompList!$B$28),MATCH(Radiators!D111,RadCompList!$C$27:$D$27)),IF(B111="Copper Cabinet",(INDEX(RadCompList!$E$39:$J$78,MATCH(Radiators!D111,RadCompList!$D$39:$D$78,0),MATCH(C111,RadCompList!$E$38:$J$38,0))),0))))*E111,0)*$A$2*IF(I111="Failed-Closed",0,1)</f>
        <v>0</v>
      </c>
      <c r="K111" s="34">
        <f>IFERROR(IF(B111="Column",INDEX(RadCompList!$C$4:$G$13,MATCH(C111,RadCompList!$B$4:$B$13),MATCH(Radiators!D111,RadCompList!$C$3:$G$3)),IF(B111="Tube",INDEX(RadCompList!$C$16:$I$22,MATCH(C111,RadCompList!$B$16:$B$22),MATCH(Radiators!D111,RadCompList!$C$15:$I$15)),IF(B111="Cast Rad/Conv",INDEX(RadCompList!$C$28:$D$28,MATCH(C111,RadCompList!$B$28),MATCH(Radiators!D111,RadCompList!$C$27:$D$27)),IF(B111="Copper Cabinet",(INDEX(RadCompList!$E$39:$J$78,MATCH(Radiators!D111,RadCompList!$D$39:$D$78,0),MATCH(C111,RadCompList!$E$38:$J$38,0))),0))))*E111,0)*$A$2</f>
        <v>0</v>
      </c>
      <c r="L111" s="112">
        <f t="shared" si="5"/>
        <v>0</v>
      </c>
      <c r="M111" s="35">
        <f>IFERROR(VLOOKUP(H111,VentList!$A$1:$D$198,2,FALSE),0)</f>
        <v>0</v>
      </c>
      <c r="N111" s="26">
        <f>IFERROR(VLOOKUP(B111,RadCompList!$P$3:$Q$6,2,FALSE)*J111,0)</f>
        <v>0</v>
      </c>
      <c r="O111" s="26" t="str">
        <f>INDEX(Calculations!$B$17:$B$28,MATCH(L111, Calculations!$H$17:$H$28,-1 ))</f>
        <v>1/2</v>
      </c>
      <c r="P111" s="37">
        <f>MainSheet!$G$8-0.0001306*Q111^2 * F111*(1+3.6/VLOOKUP(O111,Calculations!$B$4:$F$15,2,FALSE))/(3600*MainSheet!$C$9*VLOOKUP(O111,Calculations!$B$4:$F$15,2,FALSE)^5)</f>
        <v>0.26808838626146181</v>
      </c>
      <c r="Q111" s="37">
        <f t="shared" si="6"/>
        <v>0</v>
      </c>
      <c r="R111" s="37">
        <f>IFERROR(VLOOKUP(O111,Calculations!$B$4:$E$15,4)*F111*IF(I111="Failed-Closed",0,1)*(0.35/(INDEX(Calculations!$B$32:$G$46,MATCH(O111,Calculations!$B$32:$B$46,0),MATCH(G111,Calculations!$B$32:$G$32,0))+0.35)),0)</f>
        <v>0</v>
      </c>
      <c r="S111" s="37">
        <f>VLOOKUP(O111,Calculations!$B$4:$F$15,5)*F111</f>
        <v>0</v>
      </c>
      <c r="T111" s="37">
        <f t="shared" si="7"/>
        <v>0</v>
      </c>
      <c r="U111" s="37">
        <f t="shared" si="8"/>
        <v>0</v>
      </c>
      <c r="V111" s="37">
        <f>VLOOKUP(O111,Calculations!$B$4:$G$15,6)*F111*IF(I111="Failed-Closed",0,1)</f>
        <v>0</v>
      </c>
      <c r="W111" s="113">
        <f>IFERROR(0.6*PI()*(VLOOKUP(H111,VentList!$A$3:$H$198,8)/2*0.0254)^2*(14.7+P111)*6895*SQRT(2*1.33/8.314/672/(1.33-1)*((14.7/(14.7+P111))^(2/1.33)-(14.7/(14.7+P111))^((2.33/1.33))))*7937,0)*IF(I111="Operational",0,IF(I111="Failed-Closed",0,1))</f>
        <v>0</v>
      </c>
    </row>
    <row r="112" spans="2:23">
      <c r="B112" s="33"/>
      <c r="C112" s="34"/>
      <c r="D112" s="34"/>
      <c r="E112" s="34"/>
      <c r="F112" s="34"/>
      <c r="G112" s="27"/>
      <c r="H112" s="34"/>
      <c r="I112" s="34"/>
      <c r="J112" s="34">
        <f>IFERROR(IF(B112="Column",INDEX(RadCompList!$C$4:$G$13,MATCH(C112,RadCompList!$B$4:$B$13),MATCH(Radiators!D112,RadCompList!$C$3:$G$3)),IF(B112="Tube",INDEX(RadCompList!$C$16:$I$22,MATCH(C112,RadCompList!$B$16:$B$22),MATCH(Radiators!D112,RadCompList!$C$15:$I$15)),IF(B112="Cast Rad/Conv",INDEX(RadCompList!$C$28:$D$28,MATCH(C112,RadCompList!$B$28),MATCH(Radiators!D112,RadCompList!$C$27:$D$27)),IF(B112="Copper Cabinet",(INDEX(RadCompList!$E$39:$J$78,MATCH(Radiators!D112,RadCompList!$D$39:$D$78,0),MATCH(C112,RadCompList!$E$38:$J$38,0))),0))))*E112,0)*$A$2*IF(I112="Failed-Closed",0,1)</f>
        <v>0</v>
      </c>
      <c r="K112" s="34">
        <f>IFERROR(IF(B112="Column",INDEX(RadCompList!$C$4:$G$13,MATCH(C112,RadCompList!$B$4:$B$13),MATCH(Radiators!D112,RadCompList!$C$3:$G$3)),IF(B112="Tube",INDEX(RadCompList!$C$16:$I$22,MATCH(C112,RadCompList!$B$16:$B$22),MATCH(Radiators!D112,RadCompList!$C$15:$I$15)),IF(B112="Cast Rad/Conv",INDEX(RadCompList!$C$28:$D$28,MATCH(C112,RadCompList!$B$28),MATCH(Radiators!D112,RadCompList!$C$27:$D$27)),IF(B112="Copper Cabinet",(INDEX(RadCompList!$E$39:$J$78,MATCH(Radiators!D112,RadCompList!$D$39:$D$78,0),MATCH(C112,RadCompList!$E$38:$J$38,0))),0))))*E112,0)*$A$2</f>
        <v>0</v>
      </c>
      <c r="L112" s="112">
        <f t="shared" si="5"/>
        <v>0</v>
      </c>
      <c r="M112" s="35">
        <f>IFERROR(VLOOKUP(H112,VentList!$A$1:$D$198,2,FALSE),0)</f>
        <v>0</v>
      </c>
      <c r="N112" s="26">
        <f>IFERROR(VLOOKUP(B112,RadCompList!$P$3:$Q$6,2,FALSE)*J112,0)</f>
        <v>0</v>
      </c>
      <c r="O112" s="26" t="str">
        <f>INDEX(Calculations!$B$17:$B$28,MATCH(L112, Calculations!$H$17:$H$28,-1 ))</f>
        <v>1/2</v>
      </c>
      <c r="P112" s="37">
        <f>MainSheet!$G$8-0.0001306*Q112^2 * F112*(1+3.6/VLOOKUP(O112,Calculations!$B$4:$F$15,2,FALSE))/(3600*MainSheet!$C$9*VLOOKUP(O112,Calculations!$B$4:$F$15,2,FALSE)^5)</f>
        <v>0.26808838626146181</v>
      </c>
      <c r="Q112" s="37">
        <f t="shared" si="6"/>
        <v>0</v>
      </c>
      <c r="R112" s="37">
        <f>IFERROR(VLOOKUP(O112,Calculations!$B$4:$E$15,4)*F112*IF(I112="Failed-Closed",0,1)*(0.35/(INDEX(Calculations!$B$32:$G$46,MATCH(O112,Calculations!$B$32:$B$46,0),MATCH(G112,Calculations!$B$32:$G$32,0))+0.35)),0)</f>
        <v>0</v>
      </c>
      <c r="S112" s="37">
        <f>VLOOKUP(O112,Calculations!$B$4:$F$15,5)*F112</f>
        <v>0</v>
      </c>
      <c r="T112" s="37">
        <f t="shared" si="7"/>
        <v>0</v>
      </c>
      <c r="U112" s="37">
        <f t="shared" si="8"/>
        <v>0</v>
      </c>
      <c r="V112" s="37">
        <f>VLOOKUP(O112,Calculations!$B$4:$G$15,6)*F112*IF(I112="Failed-Closed",0,1)</f>
        <v>0</v>
      </c>
      <c r="W112" s="113">
        <f>IFERROR(0.6*PI()*(VLOOKUP(H112,VentList!$A$3:$H$198,8)/2*0.0254)^2*(14.7+P112)*6895*SQRT(2*1.33/8.314/672/(1.33-1)*((14.7/(14.7+P112))^(2/1.33)-(14.7/(14.7+P112))^((2.33/1.33))))*7937,0)*IF(I112="Operational",0,IF(I112="Failed-Closed",0,1))</f>
        <v>0</v>
      </c>
    </row>
    <row r="113" spans="2:23">
      <c r="B113" s="33"/>
      <c r="C113" s="34"/>
      <c r="D113" s="34"/>
      <c r="E113" s="34"/>
      <c r="F113" s="34"/>
      <c r="G113" s="27"/>
      <c r="H113" s="34"/>
      <c r="I113" s="34"/>
      <c r="J113" s="34">
        <f>IFERROR(IF(B113="Column",INDEX(RadCompList!$C$4:$G$13,MATCH(C113,RadCompList!$B$4:$B$13),MATCH(Radiators!D113,RadCompList!$C$3:$G$3)),IF(B113="Tube",INDEX(RadCompList!$C$16:$I$22,MATCH(C113,RadCompList!$B$16:$B$22),MATCH(Radiators!D113,RadCompList!$C$15:$I$15)),IF(B113="Cast Rad/Conv",INDEX(RadCompList!$C$28:$D$28,MATCH(C113,RadCompList!$B$28),MATCH(Radiators!D113,RadCompList!$C$27:$D$27)),IF(B113="Copper Cabinet",(INDEX(RadCompList!$E$39:$J$78,MATCH(Radiators!D113,RadCompList!$D$39:$D$78,0),MATCH(C113,RadCompList!$E$38:$J$38,0))),0))))*E113,0)*$A$2*IF(I113="Failed-Closed",0,1)</f>
        <v>0</v>
      </c>
      <c r="K113" s="34">
        <f>IFERROR(IF(B113="Column",INDEX(RadCompList!$C$4:$G$13,MATCH(C113,RadCompList!$B$4:$B$13),MATCH(Radiators!D113,RadCompList!$C$3:$G$3)),IF(B113="Tube",INDEX(RadCompList!$C$16:$I$22,MATCH(C113,RadCompList!$B$16:$B$22),MATCH(Radiators!D113,RadCompList!$C$15:$I$15)),IF(B113="Cast Rad/Conv",INDEX(RadCompList!$C$28:$D$28,MATCH(C113,RadCompList!$B$28),MATCH(Radiators!D113,RadCompList!$C$27:$D$27)),IF(B113="Copper Cabinet",(INDEX(RadCompList!$E$39:$J$78,MATCH(Radiators!D113,RadCompList!$D$39:$D$78,0),MATCH(C113,RadCompList!$E$38:$J$38,0))),0))))*E113,0)*$A$2</f>
        <v>0</v>
      </c>
      <c r="L113" s="112">
        <f t="shared" si="5"/>
        <v>0</v>
      </c>
      <c r="M113" s="35">
        <f>IFERROR(VLOOKUP(H113,VentList!$A$1:$D$198,2,FALSE),0)</f>
        <v>0</v>
      </c>
      <c r="N113" s="26">
        <f>IFERROR(VLOOKUP(B113,RadCompList!$P$3:$Q$6,2,FALSE)*J113,0)</f>
        <v>0</v>
      </c>
      <c r="O113" s="26" t="str">
        <f>INDEX(Calculations!$B$17:$B$28,MATCH(L113, Calculations!$H$17:$H$28,-1 ))</f>
        <v>1/2</v>
      </c>
      <c r="P113" s="37">
        <f>MainSheet!$G$8-0.0001306*Q113^2 * F113*(1+3.6/VLOOKUP(O113,Calculations!$B$4:$F$15,2,FALSE))/(3600*MainSheet!$C$9*VLOOKUP(O113,Calculations!$B$4:$F$15,2,FALSE)^5)</f>
        <v>0.26808838626146181</v>
      </c>
      <c r="Q113" s="37">
        <f t="shared" si="6"/>
        <v>0</v>
      </c>
      <c r="R113" s="37">
        <f>IFERROR(VLOOKUP(O113,Calculations!$B$4:$E$15,4)*F113*IF(I113="Failed-Closed",0,1)*(0.35/(INDEX(Calculations!$B$32:$G$46,MATCH(O113,Calculations!$B$32:$B$46,0),MATCH(G113,Calculations!$B$32:$G$32,0))+0.35)),0)</f>
        <v>0</v>
      </c>
      <c r="S113" s="37">
        <f>VLOOKUP(O113,Calculations!$B$4:$F$15,5)*F113</f>
        <v>0</v>
      </c>
      <c r="T113" s="37">
        <f t="shared" si="7"/>
        <v>0</v>
      </c>
      <c r="U113" s="37">
        <f t="shared" si="8"/>
        <v>0</v>
      </c>
      <c r="V113" s="37">
        <f>VLOOKUP(O113,Calculations!$B$4:$G$15,6)*F113*IF(I113="Failed-Closed",0,1)</f>
        <v>0</v>
      </c>
      <c r="W113" s="113">
        <f>IFERROR(0.6*PI()*(VLOOKUP(H113,VentList!$A$3:$H$198,8)/2*0.0254)^2*(14.7+P113)*6895*SQRT(2*1.33/8.314/672/(1.33-1)*((14.7/(14.7+P113))^(2/1.33)-(14.7/(14.7+P113))^((2.33/1.33))))*7937,0)*IF(I113="Operational",0,IF(I113="Failed-Closed",0,1))</f>
        <v>0</v>
      </c>
    </row>
    <row r="114" spans="2:23">
      <c r="B114" s="33"/>
      <c r="C114" s="34"/>
      <c r="D114" s="34"/>
      <c r="E114" s="34"/>
      <c r="F114" s="34"/>
      <c r="G114" s="27"/>
      <c r="H114" s="34"/>
      <c r="I114" s="34"/>
      <c r="J114" s="34">
        <f>IFERROR(IF(B114="Column",INDEX(RadCompList!$C$4:$G$13,MATCH(C114,RadCompList!$B$4:$B$13),MATCH(Radiators!D114,RadCompList!$C$3:$G$3)),IF(B114="Tube",INDEX(RadCompList!$C$16:$I$22,MATCH(C114,RadCompList!$B$16:$B$22),MATCH(Radiators!D114,RadCompList!$C$15:$I$15)),IF(B114="Cast Rad/Conv",INDEX(RadCompList!$C$28:$D$28,MATCH(C114,RadCompList!$B$28),MATCH(Radiators!D114,RadCompList!$C$27:$D$27)),IF(B114="Copper Cabinet",(INDEX(RadCompList!$E$39:$J$78,MATCH(Radiators!D114,RadCompList!$D$39:$D$78,0),MATCH(C114,RadCompList!$E$38:$J$38,0))),0))))*E114,0)*$A$2*IF(I114="Failed-Closed",0,1)</f>
        <v>0</v>
      </c>
      <c r="K114" s="34">
        <f>IFERROR(IF(B114="Column",INDEX(RadCompList!$C$4:$G$13,MATCH(C114,RadCompList!$B$4:$B$13),MATCH(Radiators!D114,RadCompList!$C$3:$G$3)),IF(B114="Tube",INDEX(RadCompList!$C$16:$I$22,MATCH(C114,RadCompList!$B$16:$B$22),MATCH(Radiators!D114,RadCompList!$C$15:$I$15)),IF(B114="Cast Rad/Conv",INDEX(RadCompList!$C$28:$D$28,MATCH(C114,RadCompList!$B$28),MATCH(Radiators!D114,RadCompList!$C$27:$D$27)),IF(B114="Copper Cabinet",(INDEX(RadCompList!$E$39:$J$78,MATCH(Radiators!D114,RadCompList!$D$39:$D$78,0),MATCH(C114,RadCompList!$E$38:$J$38,0))),0))))*E114,0)*$A$2</f>
        <v>0</v>
      </c>
      <c r="L114" s="112">
        <f t="shared" si="5"/>
        <v>0</v>
      </c>
      <c r="M114" s="35">
        <f>IFERROR(VLOOKUP(H114,VentList!$A$1:$D$198,2,FALSE),0)</f>
        <v>0</v>
      </c>
      <c r="N114" s="26">
        <f>IFERROR(VLOOKUP(B114,RadCompList!$P$3:$Q$6,2,FALSE)*J114,0)</f>
        <v>0</v>
      </c>
      <c r="O114" s="26" t="str">
        <f>INDEX(Calculations!$B$17:$B$28,MATCH(L114, Calculations!$H$17:$H$28,-1 ))</f>
        <v>1/2</v>
      </c>
      <c r="P114" s="37">
        <f>MainSheet!$G$8-0.0001306*Q114^2 * F114*(1+3.6/VLOOKUP(O114,Calculations!$B$4:$F$15,2,FALSE))/(3600*MainSheet!$C$9*VLOOKUP(O114,Calculations!$B$4:$F$15,2,FALSE)^5)</f>
        <v>0.26808838626146181</v>
      </c>
      <c r="Q114" s="37">
        <f t="shared" si="6"/>
        <v>0</v>
      </c>
      <c r="R114" s="37">
        <f>IFERROR(VLOOKUP(O114,Calculations!$B$4:$E$15,4)*F114*IF(I114="Failed-Closed",0,1)*(0.35/(INDEX(Calculations!$B$32:$G$46,MATCH(O114,Calculations!$B$32:$B$46,0),MATCH(G114,Calculations!$B$32:$G$32,0))+0.35)),0)</f>
        <v>0</v>
      </c>
      <c r="S114" s="37">
        <f>VLOOKUP(O114,Calculations!$B$4:$F$15,5)*F114</f>
        <v>0</v>
      </c>
      <c r="T114" s="37">
        <f t="shared" si="7"/>
        <v>0</v>
      </c>
      <c r="U114" s="37">
        <f t="shared" si="8"/>
        <v>0</v>
      </c>
      <c r="V114" s="37">
        <f>VLOOKUP(O114,Calculations!$B$4:$G$15,6)*F114*IF(I114="Failed-Closed",0,1)</f>
        <v>0</v>
      </c>
      <c r="W114" s="113">
        <f>IFERROR(0.6*PI()*(VLOOKUP(H114,VentList!$A$3:$H$198,8)/2*0.0254)^2*(14.7+P114)*6895*SQRT(2*1.33/8.314/672/(1.33-1)*((14.7/(14.7+P114))^(2/1.33)-(14.7/(14.7+P114))^((2.33/1.33))))*7937,0)*IF(I114="Operational",0,IF(I114="Failed-Closed",0,1))</f>
        <v>0</v>
      </c>
    </row>
    <row r="115" spans="2:23">
      <c r="B115" s="33"/>
      <c r="C115" s="34"/>
      <c r="D115" s="34"/>
      <c r="E115" s="34"/>
      <c r="F115" s="34"/>
      <c r="G115" s="27"/>
      <c r="H115" s="34"/>
      <c r="I115" s="34"/>
      <c r="J115" s="34">
        <f>IFERROR(IF(B115="Column",INDEX(RadCompList!$C$4:$G$13,MATCH(C115,RadCompList!$B$4:$B$13),MATCH(Radiators!D115,RadCompList!$C$3:$G$3)),IF(B115="Tube",INDEX(RadCompList!$C$16:$I$22,MATCH(C115,RadCompList!$B$16:$B$22),MATCH(Radiators!D115,RadCompList!$C$15:$I$15)),IF(B115="Cast Rad/Conv",INDEX(RadCompList!$C$28:$D$28,MATCH(C115,RadCompList!$B$28),MATCH(Radiators!D115,RadCompList!$C$27:$D$27)),IF(B115="Copper Cabinet",(INDEX(RadCompList!$E$39:$J$78,MATCH(Radiators!D115,RadCompList!$D$39:$D$78,0),MATCH(C115,RadCompList!$E$38:$J$38,0))),0))))*E115,0)*$A$2*IF(I115="Failed-Closed",0,1)</f>
        <v>0</v>
      </c>
      <c r="K115" s="34">
        <f>IFERROR(IF(B115="Column",INDEX(RadCompList!$C$4:$G$13,MATCH(C115,RadCompList!$B$4:$B$13),MATCH(Radiators!D115,RadCompList!$C$3:$G$3)),IF(B115="Tube",INDEX(RadCompList!$C$16:$I$22,MATCH(C115,RadCompList!$B$16:$B$22),MATCH(Radiators!D115,RadCompList!$C$15:$I$15)),IF(B115="Cast Rad/Conv",INDEX(RadCompList!$C$28:$D$28,MATCH(C115,RadCompList!$B$28),MATCH(Radiators!D115,RadCompList!$C$27:$D$27)),IF(B115="Copper Cabinet",(INDEX(RadCompList!$E$39:$J$78,MATCH(Radiators!D115,RadCompList!$D$39:$D$78,0),MATCH(C115,RadCompList!$E$38:$J$38,0))),0))))*E115,0)*$A$2</f>
        <v>0</v>
      </c>
      <c r="L115" s="112">
        <f t="shared" si="5"/>
        <v>0</v>
      </c>
      <c r="M115" s="35">
        <f>IFERROR(VLOOKUP(H115,VentList!$A$1:$D$198,2,FALSE),0)</f>
        <v>0</v>
      </c>
      <c r="N115" s="26">
        <f>IFERROR(VLOOKUP(B115,RadCompList!$P$3:$Q$6,2,FALSE)*J115,0)</f>
        <v>0</v>
      </c>
      <c r="O115" s="26" t="str">
        <f>INDEX(Calculations!$B$17:$B$28,MATCH(L115, Calculations!$H$17:$H$28,-1 ))</f>
        <v>1/2</v>
      </c>
      <c r="P115" s="37">
        <f>MainSheet!$G$8-0.0001306*Q115^2 * F115*(1+3.6/VLOOKUP(O115,Calculations!$B$4:$F$15,2,FALSE))/(3600*MainSheet!$C$9*VLOOKUP(O115,Calculations!$B$4:$F$15,2,FALSE)^5)</f>
        <v>0.26808838626146181</v>
      </c>
      <c r="Q115" s="37">
        <f t="shared" si="6"/>
        <v>0</v>
      </c>
      <c r="R115" s="37">
        <f>IFERROR(VLOOKUP(O115,Calculations!$B$4:$E$15,4)*F115*IF(I115="Failed-Closed",0,1)*(0.35/(INDEX(Calculations!$B$32:$G$46,MATCH(O115,Calculations!$B$32:$B$46,0),MATCH(G115,Calculations!$B$32:$G$32,0))+0.35)),0)</f>
        <v>0</v>
      </c>
      <c r="S115" s="37">
        <f>VLOOKUP(O115,Calculations!$B$4:$F$15,5)*F115</f>
        <v>0</v>
      </c>
      <c r="T115" s="37">
        <f t="shared" si="7"/>
        <v>0</v>
      </c>
      <c r="U115" s="37">
        <f t="shared" si="8"/>
        <v>0</v>
      </c>
      <c r="V115" s="37">
        <f>VLOOKUP(O115,Calculations!$B$4:$G$15,6)*F115*IF(I115="Failed-Closed",0,1)</f>
        <v>0</v>
      </c>
      <c r="W115" s="113">
        <f>IFERROR(0.6*PI()*(VLOOKUP(H115,VentList!$A$3:$H$198,8)/2*0.0254)^2*(14.7+P115)*6895*SQRT(2*1.33/8.314/672/(1.33-1)*((14.7/(14.7+P115))^(2/1.33)-(14.7/(14.7+P115))^((2.33/1.33))))*7937,0)*IF(I115="Operational",0,IF(I115="Failed-Closed",0,1))</f>
        <v>0</v>
      </c>
    </row>
    <row r="116" spans="2:23">
      <c r="B116" s="33"/>
      <c r="C116" s="34"/>
      <c r="D116" s="34"/>
      <c r="E116" s="34"/>
      <c r="F116" s="34"/>
      <c r="G116" s="27"/>
      <c r="H116" s="34"/>
      <c r="I116" s="34"/>
      <c r="J116" s="34">
        <f>IFERROR(IF(B116="Column",INDEX(RadCompList!$C$4:$G$13,MATCH(C116,RadCompList!$B$4:$B$13),MATCH(Radiators!D116,RadCompList!$C$3:$G$3)),IF(B116="Tube",INDEX(RadCompList!$C$16:$I$22,MATCH(C116,RadCompList!$B$16:$B$22),MATCH(Radiators!D116,RadCompList!$C$15:$I$15)),IF(B116="Cast Rad/Conv",INDEX(RadCompList!$C$28:$D$28,MATCH(C116,RadCompList!$B$28),MATCH(Radiators!D116,RadCompList!$C$27:$D$27)),IF(B116="Copper Cabinet",(INDEX(RadCompList!$E$39:$J$78,MATCH(Radiators!D116,RadCompList!$D$39:$D$78,0),MATCH(C116,RadCompList!$E$38:$J$38,0))),0))))*E116,0)*$A$2*IF(I116="Failed-Closed",0,1)</f>
        <v>0</v>
      </c>
      <c r="K116" s="34">
        <f>IFERROR(IF(B116="Column",INDEX(RadCompList!$C$4:$G$13,MATCH(C116,RadCompList!$B$4:$B$13),MATCH(Radiators!D116,RadCompList!$C$3:$G$3)),IF(B116="Tube",INDEX(RadCompList!$C$16:$I$22,MATCH(C116,RadCompList!$B$16:$B$22),MATCH(Radiators!D116,RadCompList!$C$15:$I$15)),IF(B116="Cast Rad/Conv",INDEX(RadCompList!$C$28:$D$28,MATCH(C116,RadCompList!$B$28),MATCH(Radiators!D116,RadCompList!$C$27:$D$27)),IF(B116="Copper Cabinet",(INDEX(RadCompList!$E$39:$J$78,MATCH(Radiators!D116,RadCompList!$D$39:$D$78,0),MATCH(C116,RadCompList!$E$38:$J$38,0))),0))))*E116,0)*$A$2</f>
        <v>0</v>
      </c>
      <c r="L116" s="112">
        <f t="shared" si="5"/>
        <v>0</v>
      </c>
      <c r="M116" s="35">
        <f>IFERROR(VLOOKUP(H116,VentList!$A$1:$D$198,2,FALSE),0)</f>
        <v>0</v>
      </c>
      <c r="N116" s="26">
        <f>IFERROR(VLOOKUP(B116,RadCompList!$P$3:$Q$6,2,FALSE)*J116,0)</f>
        <v>0</v>
      </c>
      <c r="O116" s="26" t="str">
        <f>INDEX(Calculations!$B$17:$B$28,MATCH(L116, Calculations!$H$17:$H$28,-1 ))</f>
        <v>1/2</v>
      </c>
      <c r="P116" s="37">
        <f>MainSheet!$G$8-0.0001306*Q116^2 * F116*(1+3.6/VLOOKUP(O116,Calculations!$B$4:$F$15,2,FALSE))/(3600*MainSheet!$C$9*VLOOKUP(O116,Calculations!$B$4:$F$15,2,FALSE)^5)</f>
        <v>0.26808838626146181</v>
      </c>
      <c r="Q116" s="37">
        <f t="shared" si="6"/>
        <v>0</v>
      </c>
      <c r="R116" s="37">
        <f>IFERROR(VLOOKUP(O116,Calculations!$B$4:$E$15,4)*F116*IF(I116="Failed-Closed",0,1)*(0.35/(INDEX(Calculations!$B$32:$G$46,MATCH(O116,Calculations!$B$32:$B$46,0),MATCH(G116,Calculations!$B$32:$G$32,0))+0.35)),0)</f>
        <v>0</v>
      </c>
      <c r="S116" s="37">
        <f>VLOOKUP(O116,Calculations!$B$4:$F$15,5)*F116</f>
        <v>0</v>
      </c>
      <c r="T116" s="37">
        <f t="shared" si="7"/>
        <v>0</v>
      </c>
      <c r="U116" s="37">
        <f t="shared" si="8"/>
        <v>0</v>
      </c>
      <c r="V116" s="37">
        <f>VLOOKUP(O116,Calculations!$B$4:$G$15,6)*F116*IF(I116="Failed-Closed",0,1)</f>
        <v>0</v>
      </c>
      <c r="W116" s="113">
        <f>IFERROR(0.6*PI()*(VLOOKUP(H116,VentList!$A$3:$H$198,8)/2*0.0254)^2*(14.7+P116)*6895*SQRT(2*1.33/8.314/672/(1.33-1)*((14.7/(14.7+P116))^(2/1.33)-(14.7/(14.7+P116))^((2.33/1.33))))*7937,0)*IF(I116="Operational",0,IF(I116="Failed-Closed",0,1))</f>
        <v>0</v>
      </c>
    </row>
    <row r="117" spans="2:23">
      <c r="B117" s="33"/>
      <c r="C117" s="34"/>
      <c r="D117" s="34"/>
      <c r="E117" s="34"/>
      <c r="F117" s="34"/>
      <c r="G117" s="27"/>
      <c r="H117" s="34"/>
      <c r="I117" s="34"/>
      <c r="J117" s="34">
        <f>IFERROR(IF(B117="Column",INDEX(RadCompList!$C$4:$G$13,MATCH(C117,RadCompList!$B$4:$B$13),MATCH(Radiators!D117,RadCompList!$C$3:$G$3)),IF(B117="Tube",INDEX(RadCompList!$C$16:$I$22,MATCH(C117,RadCompList!$B$16:$B$22),MATCH(Radiators!D117,RadCompList!$C$15:$I$15)),IF(B117="Cast Rad/Conv",INDEX(RadCompList!$C$28:$D$28,MATCH(C117,RadCompList!$B$28),MATCH(Radiators!D117,RadCompList!$C$27:$D$27)),IF(B117="Copper Cabinet",(INDEX(RadCompList!$E$39:$J$78,MATCH(Radiators!D117,RadCompList!$D$39:$D$78,0),MATCH(C117,RadCompList!$E$38:$J$38,0))),0))))*E117,0)*$A$2*IF(I117="Failed-Closed",0,1)</f>
        <v>0</v>
      </c>
      <c r="K117" s="34">
        <f>IFERROR(IF(B117="Column",INDEX(RadCompList!$C$4:$G$13,MATCH(C117,RadCompList!$B$4:$B$13),MATCH(Radiators!D117,RadCompList!$C$3:$G$3)),IF(B117="Tube",INDEX(RadCompList!$C$16:$I$22,MATCH(C117,RadCompList!$B$16:$B$22),MATCH(Radiators!D117,RadCompList!$C$15:$I$15)),IF(B117="Cast Rad/Conv",INDEX(RadCompList!$C$28:$D$28,MATCH(C117,RadCompList!$B$28),MATCH(Radiators!D117,RadCompList!$C$27:$D$27)),IF(B117="Copper Cabinet",(INDEX(RadCompList!$E$39:$J$78,MATCH(Radiators!D117,RadCompList!$D$39:$D$78,0),MATCH(C117,RadCompList!$E$38:$J$38,0))),0))))*E117,0)*$A$2</f>
        <v>0</v>
      </c>
      <c r="L117" s="112">
        <f t="shared" si="5"/>
        <v>0</v>
      </c>
      <c r="M117" s="35">
        <f>IFERROR(VLOOKUP(H117,VentList!$A$1:$D$198,2,FALSE),0)</f>
        <v>0</v>
      </c>
      <c r="N117" s="26">
        <f>IFERROR(VLOOKUP(B117,RadCompList!$P$3:$Q$6,2,FALSE)*J117,0)</f>
        <v>0</v>
      </c>
      <c r="O117" s="26" t="str">
        <f>INDEX(Calculations!$B$17:$B$28,MATCH(L117, Calculations!$H$17:$H$28,-1 ))</f>
        <v>1/2</v>
      </c>
      <c r="P117" s="37">
        <f>MainSheet!$G$8-0.0001306*Q117^2 * F117*(1+3.6/VLOOKUP(O117,Calculations!$B$4:$F$15,2,FALSE))/(3600*MainSheet!$C$9*VLOOKUP(O117,Calculations!$B$4:$F$15,2,FALSE)^5)</f>
        <v>0.26808838626146181</v>
      </c>
      <c r="Q117" s="37">
        <f t="shared" si="6"/>
        <v>0</v>
      </c>
      <c r="R117" s="37">
        <f>IFERROR(VLOOKUP(O117,Calculations!$B$4:$E$15,4)*F117*IF(I117="Failed-Closed",0,1)*(0.35/(INDEX(Calculations!$B$32:$G$46,MATCH(O117,Calculations!$B$32:$B$46,0),MATCH(G117,Calculations!$B$32:$G$32,0))+0.35)),0)</f>
        <v>0</v>
      </c>
      <c r="S117" s="37">
        <f>VLOOKUP(O117,Calculations!$B$4:$F$15,5)*F117</f>
        <v>0</v>
      </c>
      <c r="T117" s="37">
        <f t="shared" si="7"/>
        <v>0</v>
      </c>
      <c r="U117" s="37">
        <f t="shared" si="8"/>
        <v>0</v>
      </c>
      <c r="V117" s="37">
        <f>VLOOKUP(O117,Calculations!$B$4:$G$15,6)*F117*IF(I117="Failed-Closed",0,1)</f>
        <v>0</v>
      </c>
      <c r="W117" s="113">
        <f>IFERROR(0.6*PI()*(VLOOKUP(H117,VentList!$A$3:$H$198,8)/2*0.0254)^2*(14.7+P117)*6895*SQRT(2*1.33/8.314/672/(1.33-1)*((14.7/(14.7+P117))^(2/1.33)-(14.7/(14.7+P117))^((2.33/1.33))))*7937,0)*IF(I117="Operational",0,IF(I117="Failed-Closed",0,1))</f>
        <v>0</v>
      </c>
    </row>
    <row r="118" spans="2:23">
      <c r="B118" s="33"/>
      <c r="C118" s="34"/>
      <c r="D118" s="34"/>
      <c r="E118" s="34"/>
      <c r="F118" s="34"/>
      <c r="G118" s="27"/>
      <c r="H118" s="34"/>
      <c r="I118" s="34"/>
      <c r="J118" s="34">
        <f>IFERROR(IF(B118="Column",INDEX(RadCompList!$C$4:$G$13,MATCH(C118,RadCompList!$B$4:$B$13),MATCH(Radiators!D118,RadCompList!$C$3:$G$3)),IF(B118="Tube",INDEX(RadCompList!$C$16:$I$22,MATCH(C118,RadCompList!$B$16:$B$22),MATCH(Radiators!D118,RadCompList!$C$15:$I$15)),IF(B118="Cast Rad/Conv",INDEX(RadCompList!$C$28:$D$28,MATCH(C118,RadCompList!$B$28),MATCH(Radiators!D118,RadCompList!$C$27:$D$27)),IF(B118="Copper Cabinet",(INDEX(RadCompList!$E$39:$J$78,MATCH(Radiators!D118,RadCompList!$D$39:$D$78,0),MATCH(C118,RadCompList!$E$38:$J$38,0))),0))))*E118,0)*$A$2*IF(I118="Failed-Closed",0,1)</f>
        <v>0</v>
      </c>
      <c r="K118" s="34">
        <f>IFERROR(IF(B118="Column",INDEX(RadCompList!$C$4:$G$13,MATCH(C118,RadCompList!$B$4:$B$13),MATCH(Radiators!D118,RadCompList!$C$3:$G$3)),IF(B118="Tube",INDEX(RadCompList!$C$16:$I$22,MATCH(C118,RadCompList!$B$16:$B$22),MATCH(Radiators!D118,RadCompList!$C$15:$I$15)),IF(B118="Cast Rad/Conv",INDEX(RadCompList!$C$28:$D$28,MATCH(C118,RadCompList!$B$28),MATCH(Radiators!D118,RadCompList!$C$27:$D$27)),IF(B118="Copper Cabinet",(INDEX(RadCompList!$E$39:$J$78,MATCH(Radiators!D118,RadCompList!$D$39:$D$78,0),MATCH(C118,RadCompList!$E$38:$J$38,0))),0))))*E118,0)*$A$2</f>
        <v>0</v>
      </c>
      <c r="L118" s="112">
        <f t="shared" si="5"/>
        <v>0</v>
      </c>
      <c r="M118" s="35">
        <f>IFERROR(VLOOKUP(H118,VentList!$A$1:$D$198,2,FALSE),0)</f>
        <v>0</v>
      </c>
      <c r="N118" s="26">
        <f>IFERROR(VLOOKUP(B118,RadCompList!$P$3:$Q$6,2,FALSE)*J118,0)</f>
        <v>0</v>
      </c>
      <c r="O118" s="26" t="str">
        <f>INDEX(Calculations!$B$17:$B$28,MATCH(L118, Calculations!$H$17:$H$28,-1 ))</f>
        <v>1/2</v>
      </c>
      <c r="P118" s="37">
        <f>MainSheet!$G$8-0.0001306*Q118^2 * F118*(1+3.6/VLOOKUP(O118,Calculations!$B$4:$F$15,2,FALSE))/(3600*MainSheet!$C$9*VLOOKUP(O118,Calculations!$B$4:$F$15,2,FALSE)^5)</f>
        <v>0.26808838626146181</v>
      </c>
      <c r="Q118" s="37">
        <f t="shared" si="6"/>
        <v>0</v>
      </c>
      <c r="R118" s="37">
        <f>IFERROR(VLOOKUP(O118,Calculations!$B$4:$E$15,4)*F118*IF(I118="Failed-Closed",0,1)*(0.35/(INDEX(Calculations!$B$32:$G$46,MATCH(O118,Calculations!$B$32:$B$46,0),MATCH(G118,Calculations!$B$32:$G$32,0))+0.35)),0)</f>
        <v>0</v>
      </c>
      <c r="S118" s="37">
        <f>VLOOKUP(O118,Calculations!$B$4:$F$15,5)*F118</f>
        <v>0</v>
      </c>
      <c r="T118" s="37">
        <f t="shared" si="7"/>
        <v>0</v>
      </c>
      <c r="U118" s="37">
        <f t="shared" si="8"/>
        <v>0</v>
      </c>
      <c r="V118" s="37">
        <f>VLOOKUP(O118,Calculations!$B$4:$G$15,6)*F118*IF(I118="Failed-Closed",0,1)</f>
        <v>0</v>
      </c>
      <c r="W118" s="113">
        <f>IFERROR(0.6*PI()*(VLOOKUP(H118,VentList!$A$3:$H$198,8)/2*0.0254)^2*(14.7+P118)*6895*SQRT(2*1.33/8.314/672/(1.33-1)*((14.7/(14.7+P118))^(2/1.33)-(14.7/(14.7+P118))^((2.33/1.33))))*7937,0)*IF(I118="Operational",0,IF(I118="Failed-Closed",0,1))</f>
        <v>0</v>
      </c>
    </row>
    <row r="119" spans="2:23">
      <c r="B119" s="33"/>
      <c r="C119" s="34"/>
      <c r="D119" s="34"/>
      <c r="E119" s="34"/>
      <c r="F119" s="34"/>
      <c r="G119" s="27"/>
      <c r="H119" s="34"/>
      <c r="I119" s="34"/>
      <c r="J119" s="34">
        <f>IFERROR(IF(B119="Column",INDEX(RadCompList!$C$4:$G$13,MATCH(C119,RadCompList!$B$4:$B$13),MATCH(Radiators!D119,RadCompList!$C$3:$G$3)),IF(B119="Tube",INDEX(RadCompList!$C$16:$I$22,MATCH(C119,RadCompList!$B$16:$B$22),MATCH(Radiators!D119,RadCompList!$C$15:$I$15)),IF(B119="Cast Rad/Conv",INDEX(RadCompList!$C$28:$D$28,MATCH(C119,RadCompList!$B$28),MATCH(Radiators!D119,RadCompList!$C$27:$D$27)),IF(B119="Copper Cabinet",(INDEX(RadCompList!$E$39:$J$78,MATCH(Radiators!D119,RadCompList!$D$39:$D$78,0),MATCH(C119,RadCompList!$E$38:$J$38,0))),0))))*E119,0)*$A$2*IF(I119="Failed-Closed",0,1)</f>
        <v>0</v>
      </c>
      <c r="K119" s="34">
        <f>IFERROR(IF(B119="Column",INDEX(RadCompList!$C$4:$G$13,MATCH(C119,RadCompList!$B$4:$B$13),MATCH(Radiators!D119,RadCompList!$C$3:$G$3)),IF(B119="Tube",INDEX(RadCompList!$C$16:$I$22,MATCH(C119,RadCompList!$B$16:$B$22),MATCH(Radiators!D119,RadCompList!$C$15:$I$15)),IF(B119="Cast Rad/Conv",INDEX(RadCompList!$C$28:$D$28,MATCH(C119,RadCompList!$B$28),MATCH(Radiators!D119,RadCompList!$C$27:$D$27)),IF(B119="Copper Cabinet",(INDEX(RadCompList!$E$39:$J$78,MATCH(Radiators!D119,RadCompList!$D$39:$D$78,0),MATCH(C119,RadCompList!$E$38:$J$38,0))),0))))*E119,0)*$A$2</f>
        <v>0</v>
      </c>
      <c r="L119" s="112">
        <f t="shared" si="5"/>
        <v>0</v>
      </c>
      <c r="M119" s="35">
        <f>IFERROR(VLOOKUP(H119,VentList!$A$1:$D$198,2,FALSE),0)</f>
        <v>0</v>
      </c>
      <c r="N119" s="26">
        <f>IFERROR(VLOOKUP(B119,RadCompList!$P$3:$Q$6,2,FALSE)*J119,0)</f>
        <v>0</v>
      </c>
      <c r="O119" s="26" t="str">
        <f>INDEX(Calculations!$B$17:$B$28,MATCH(L119, Calculations!$H$17:$H$28,-1 ))</f>
        <v>1/2</v>
      </c>
      <c r="P119" s="37">
        <f>MainSheet!$G$8-0.0001306*Q119^2 * F119*(1+3.6/VLOOKUP(O119,Calculations!$B$4:$F$15,2,FALSE))/(3600*MainSheet!$C$9*VLOOKUP(O119,Calculations!$B$4:$F$15,2,FALSE)^5)</f>
        <v>0.26808838626146181</v>
      </c>
      <c r="Q119" s="37">
        <f t="shared" si="6"/>
        <v>0</v>
      </c>
      <c r="R119" s="37">
        <f>IFERROR(VLOOKUP(O119,Calculations!$B$4:$E$15,4)*F119*IF(I119="Failed-Closed",0,1)*(0.35/(INDEX(Calculations!$B$32:$G$46,MATCH(O119,Calculations!$B$32:$B$46,0),MATCH(G119,Calculations!$B$32:$G$32,0))+0.35)),0)</f>
        <v>0</v>
      </c>
      <c r="S119" s="37">
        <f>VLOOKUP(O119,Calculations!$B$4:$F$15,5)*F119</f>
        <v>0</v>
      </c>
      <c r="T119" s="37">
        <f t="shared" si="7"/>
        <v>0</v>
      </c>
      <c r="U119" s="37">
        <f t="shared" si="8"/>
        <v>0</v>
      </c>
      <c r="V119" s="37">
        <f>VLOOKUP(O119,Calculations!$B$4:$G$15,6)*F119*IF(I119="Failed-Closed",0,1)</f>
        <v>0</v>
      </c>
      <c r="W119" s="113">
        <f>IFERROR(0.6*PI()*(VLOOKUP(H119,VentList!$A$3:$H$198,8)/2*0.0254)^2*(14.7+P119)*6895*SQRT(2*1.33/8.314/672/(1.33-1)*((14.7/(14.7+P119))^(2/1.33)-(14.7/(14.7+P119))^((2.33/1.33))))*7937,0)*IF(I119="Operational",0,IF(I119="Failed-Closed",0,1))</f>
        <v>0</v>
      </c>
    </row>
    <row r="120" spans="2:23">
      <c r="B120" s="33"/>
      <c r="C120" s="34"/>
      <c r="D120" s="34"/>
      <c r="E120" s="34"/>
      <c r="F120" s="34"/>
      <c r="G120" s="27"/>
      <c r="H120" s="34"/>
      <c r="I120" s="34"/>
      <c r="J120" s="34">
        <f>IFERROR(IF(B120="Column",INDEX(RadCompList!$C$4:$G$13,MATCH(C120,RadCompList!$B$4:$B$13),MATCH(Radiators!D120,RadCompList!$C$3:$G$3)),IF(B120="Tube",INDEX(RadCompList!$C$16:$I$22,MATCH(C120,RadCompList!$B$16:$B$22),MATCH(Radiators!D120,RadCompList!$C$15:$I$15)),IF(B120="Cast Rad/Conv",INDEX(RadCompList!$C$28:$D$28,MATCH(C120,RadCompList!$B$28),MATCH(Radiators!D120,RadCompList!$C$27:$D$27)),IF(B120="Copper Cabinet",(INDEX(RadCompList!$E$39:$J$78,MATCH(Radiators!D120,RadCompList!$D$39:$D$78,0),MATCH(C120,RadCompList!$E$38:$J$38,0))),0))))*E120,0)*$A$2*IF(I120="Failed-Closed",0,1)</f>
        <v>0</v>
      </c>
      <c r="K120" s="34">
        <f>IFERROR(IF(B120="Column",INDEX(RadCompList!$C$4:$G$13,MATCH(C120,RadCompList!$B$4:$B$13),MATCH(Radiators!D120,RadCompList!$C$3:$G$3)),IF(B120="Tube",INDEX(RadCompList!$C$16:$I$22,MATCH(C120,RadCompList!$B$16:$B$22),MATCH(Radiators!D120,RadCompList!$C$15:$I$15)),IF(B120="Cast Rad/Conv",INDEX(RadCompList!$C$28:$D$28,MATCH(C120,RadCompList!$B$28),MATCH(Radiators!D120,RadCompList!$C$27:$D$27)),IF(B120="Copper Cabinet",(INDEX(RadCompList!$E$39:$J$78,MATCH(Radiators!D120,RadCompList!$D$39:$D$78,0),MATCH(C120,RadCompList!$E$38:$J$38,0))),0))))*E120,0)*$A$2</f>
        <v>0</v>
      </c>
      <c r="L120" s="112">
        <f t="shared" si="5"/>
        <v>0</v>
      </c>
      <c r="M120" s="35">
        <f>IFERROR(VLOOKUP(H120,VentList!$A$1:$D$198,2,FALSE),0)</f>
        <v>0</v>
      </c>
      <c r="N120" s="26">
        <f>IFERROR(VLOOKUP(B120,RadCompList!$P$3:$Q$6,2,FALSE)*J120,0)</f>
        <v>0</v>
      </c>
      <c r="O120" s="26" t="str">
        <f>INDEX(Calculations!$B$17:$B$28,MATCH(L120, Calculations!$H$17:$H$28,-1 ))</f>
        <v>1/2</v>
      </c>
      <c r="P120" s="37">
        <f>MainSheet!$G$8-0.0001306*Q120^2 * F120*(1+3.6/VLOOKUP(O120,Calculations!$B$4:$F$15,2,FALSE))/(3600*MainSheet!$C$9*VLOOKUP(O120,Calculations!$B$4:$F$15,2,FALSE)^5)</f>
        <v>0.26808838626146181</v>
      </c>
      <c r="Q120" s="37">
        <f t="shared" si="6"/>
        <v>0</v>
      </c>
      <c r="R120" s="37">
        <f>IFERROR(VLOOKUP(O120,Calculations!$B$4:$E$15,4)*F120*IF(I120="Failed-Closed",0,1)*(0.35/(INDEX(Calculations!$B$32:$G$46,MATCH(O120,Calculations!$B$32:$B$46,0),MATCH(G120,Calculations!$B$32:$G$32,0))+0.35)),0)</f>
        <v>0</v>
      </c>
      <c r="S120" s="37">
        <f>VLOOKUP(O120,Calculations!$B$4:$F$15,5)*F120</f>
        <v>0</v>
      </c>
      <c r="T120" s="37">
        <f t="shared" si="7"/>
        <v>0</v>
      </c>
      <c r="U120" s="37">
        <f t="shared" si="8"/>
        <v>0</v>
      </c>
      <c r="V120" s="37">
        <f>VLOOKUP(O120,Calculations!$B$4:$G$15,6)*F120*IF(I120="Failed-Closed",0,1)</f>
        <v>0</v>
      </c>
      <c r="W120" s="113">
        <f>IFERROR(0.6*PI()*(VLOOKUP(H120,VentList!$A$3:$H$198,8)/2*0.0254)^2*(14.7+P120)*6895*SQRT(2*1.33/8.314/672/(1.33-1)*((14.7/(14.7+P120))^(2/1.33)-(14.7/(14.7+P120))^((2.33/1.33))))*7937,0)*IF(I120="Operational",0,IF(I120="Failed-Closed",0,1))</f>
        <v>0</v>
      </c>
    </row>
    <row r="121" spans="2:23">
      <c r="B121" s="33"/>
      <c r="C121" s="34"/>
      <c r="D121" s="34"/>
      <c r="E121" s="34"/>
      <c r="F121" s="34"/>
      <c r="G121" s="27"/>
      <c r="H121" s="34"/>
      <c r="I121" s="34"/>
      <c r="J121" s="34">
        <f>IFERROR(IF(B121="Column",INDEX(RadCompList!$C$4:$G$13,MATCH(C121,RadCompList!$B$4:$B$13),MATCH(Radiators!D121,RadCompList!$C$3:$G$3)),IF(B121="Tube",INDEX(RadCompList!$C$16:$I$22,MATCH(C121,RadCompList!$B$16:$B$22),MATCH(Radiators!D121,RadCompList!$C$15:$I$15)),IF(B121="Cast Rad/Conv",INDEX(RadCompList!$C$28:$D$28,MATCH(C121,RadCompList!$B$28),MATCH(Radiators!D121,RadCompList!$C$27:$D$27)),IF(B121="Copper Cabinet",(INDEX(RadCompList!$E$39:$J$78,MATCH(Radiators!D121,RadCompList!$D$39:$D$78,0),MATCH(C121,RadCompList!$E$38:$J$38,0))),0))))*E121,0)*$A$2*IF(I121="Failed-Closed",0,1)</f>
        <v>0</v>
      </c>
      <c r="K121" s="34">
        <f>IFERROR(IF(B121="Column",INDEX(RadCompList!$C$4:$G$13,MATCH(C121,RadCompList!$B$4:$B$13),MATCH(Radiators!D121,RadCompList!$C$3:$G$3)),IF(B121="Tube",INDEX(RadCompList!$C$16:$I$22,MATCH(C121,RadCompList!$B$16:$B$22),MATCH(Radiators!D121,RadCompList!$C$15:$I$15)),IF(B121="Cast Rad/Conv",INDEX(RadCompList!$C$28:$D$28,MATCH(C121,RadCompList!$B$28),MATCH(Radiators!D121,RadCompList!$C$27:$D$27)),IF(B121="Copper Cabinet",(INDEX(RadCompList!$E$39:$J$78,MATCH(Radiators!D121,RadCompList!$D$39:$D$78,0),MATCH(C121,RadCompList!$E$38:$J$38,0))),0))))*E121,0)*$A$2</f>
        <v>0</v>
      </c>
      <c r="L121" s="112">
        <f t="shared" si="5"/>
        <v>0</v>
      </c>
      <c r="M121" s="35">
        <f>IFERROR(VLOOKUP(H121,VentList!$A$1:$D$198,2,FALSE),0)</f>
        <v>0</v>
      </c>
      <c r="N121" s="26">
        <f>IFERROR(VLOOKUP(B121,RadCompList!$P$3:$Q$6,2,FALSE)*J121,0)</f>
        <v>0</v>
      </c>
      <c r="O121" s="26" t="str">
        <f>INDEX(Calculations!$B$17:$B$28,MATCH(L121, Calculations!$H$17:$H$28,-1 ))</f>
        <v>1/2</v>
      </c>
      <c r="P121" s="37">
        <f>MainSheet!$G$8-0.0001306*Q121^2 * F121*(1+3.6/VLOOKUP(O121,Calculations!$B$4:$F$15,2,FALSE))/(3600*MainSheet!$C$9*VLOOKUP(O121,Calculations!$B$4:$F$15,2,FALSE)^5)</f>
        <v>0.26808838626146181</v>
      </c>
      <c r="Q121" s="37">
        <f t="shared" si="6"/>
        <v>0</v>
      </c>
      <c r="R121" s="37">
        <f>IFERROR(VLOOKUP(O121,Calculations!$B$4:$E$15,4)*F121*IF(I121="Failed-Closed",0,1)*(0.35/(INDEX(Calculations!$B$32:$G$46,MATCH(O121,Calculations!$B$32:$B$46,0),MATCH(G121,Calculations!$B$32:$G$32,0))+0.35)),0)</f>
        <v>0</v>
      </c>
      <c r="S121" s="37">
        <f>VLOOKUP(O121,Calculations!$B$4:$F$15,5)*F121</f>
        <v>0</v>
      </c>
      <c r="T121" s="37">
        <f t="shared" si="7"/>
        <v>0</v>
      </c>
      <c r="U121" s="37">
        <f t="shared" si="8"/>
        <v>0</v>
      </c>
      <c r="V121" s="37">
        <f>VLOOKUP(O121,Calculations!$B$4:$G$15,6)*F121*IF(I121="Failed-Closed",0,1)</f>
        <v>0</v>
      </c>
      <c r="W121" s="113">
        <f>IFERROR(0.6*PI()*(VLOOKUP(H121,VentList!$A$3:$H$198,8)/2*0.0254)^2*(14.7+P121)*6895*SQRT(2*1.33/8.314/672/(1.33-1)*((14.7/(14.7+P121))^(2/1.33)-(14.7/(14.7+P121))^((2.33/1.33))))*7937,0)*IF(I121="Operational",0,IF(I121="Failed-Closed",0,1))</f>
        <v>0</v>
      </c>
    </row>
    <row r="122" spans="2:23">
      <c r="B122" s="33"/>
      <c r="C122" s="34"/>
      <c r="D122" s="34"/>
      <c r="E122" s="34"/>
      <c r="F122" s="34"/>
      <c r="G122" s="27"/>
      <c r="H122" s="34"/>
      <c r="I122" s="34"/>
      <c r="J122" s="34">
        <f>IFERROR(IF(B122="Column",INDEX(RadCompList!$C$4:$G$13,MATCH(C122,RadCompList!$B$4:$B$13),MATCH(Radiators!D122,RadCompList!$C$3:$G$3)),IF(B122="Tube",INDEX(RadCompList!$C$16:$I$22,MATCH(C122,RadCompList!$B$16:$B$22),MATCH(Radiators!D122,RadCompList!$C$15:$I$15)),IF(B122="Cast Rad/Conv",INDEX(RadCompList!$C$28:$D$28,MATCH(C122,RadCompList!$B$28),MATCH(Radiators!D122,RadCompList!$C$27:$D$27)),IF(B122="Copper Cabinet",(INDEX(RadCompList!$E$39:$J$78,MATCH(Radiators!D122,RadCompList!$D$39:$D$78,0),MATCH(C122,RadCompList!$E$38:$J$38,0))),0))))*E122,0)*$A$2*IF(I122="Failed-Closed",0,1)</f>
        <v>0</v>
      </c>
      <c r="K122" s="34">
        <f>IFERROR(IF(B122="Column",INDEX(RadCompList!$C$4:$G$13,MATCH(C122,RadCompList!$B$4:$B$13),MATCH(Radiators!D122,RadCompList!$C$3:$G$3)),IF(B122="Tube",INDEX(RadCompList!$C$16:$I$22,MATCH(C122,RadCompList!$B$16:$B$22),MATCH(Radiators!D122,RadCompList!$C$15:$I$15)),IF(B122="Cast Rad/Conv",INDEX(RadCompList!$C$28:$D$28,MATCH(C122,RadCompList!$B$28),MATCH(Radiators!D122,RadCompList!$C$27:$D$27)),IF(B122="Copper Cabinet",(INDEX(RadCompList!$E$39:$J$78,MATCH(Radiators!D122,RadCompList!$D$39:$D$78,0),MATCH(C122,RadCompList!$E$38:$J$38,0))),0))))*E122,0)*$A$2</f>
        <v>0</v>
      </c>
      <c r="L122" s="112">
        <f t="shared" si="5"/>
        <v>0</v>
      </c>
      <c r="M122" s="35">
        <f>IFERROR(VLOOKUP(H122,VentList!$A$1:$D$198,2,FALSE),0)</f>
        <v>0</v>
      </c>
      <c r="N122" s="26">
        <f>IFERROR(VLOOKUP(B122,RadCompList!$P$3:$Q$6,2,FALSE)*J122,0)</f>
        <v>0</v>
      </c>
      <c r="O122" s="26" t="str">
        <f>INDEX(Calculations!$B$17:$B$28,MATCH(L122, Calculations!$H$17:$H$28,-1 ))</f>
        <v>1/2</v>
      </c>
      <c r="P122" s="37">
        <f>MainSheet!$G$8-0.0001306*Q122^2 * F122*(1+3.6/VLOOKUP(O122,Calculations!$B$4:$F$15,2,FALSE))/(3600*MainSheet!$C$9*VLOOKUP(O122,Calculations!$B$4:$F$15,2,FALSE)^5)</f>
        <v>0.26808838626146181</v>
      </c>
      <c r="Q122" s="37">
        <f t="shared" si="6"/>
        <v>0</v>
      </c>
      <c r="R122" s="37">
        <f>IFERROR(VLOOKUP(O122,Calculations!$B$4:$E$15,4)*F122*IF(I122="Failed-Closed",0,1)*(0.35/(INDEX(Calculations!$B$32:$G$46,MATCH(O122,Calculations!$B$32:$B$46,0),MATCH(G122,Calculations!$B$32:$G$32,0))+0.35)),0)</f>
        <v>0</v>
      </c>
      <c r="S122" s="37">
        <f>VLOOKUP(O122,Calculations!$B$4:$F$15,5)*F122</f>
        <v>0</v>
      </c>
      <c r="T122" s="37">
        <f t="shared" si="7"/>
        <v>0</v>
      </c>
      <c r="U122" s="37">
        <f t="shared" si="8"/>
        <v>0</v>
      </c>
      <c r="V122" s="37">
        <f>VLOOKUP(O122,Calculations!$B$4:$G$15,6)*F122*IF(I122="Failed-Closed",0,1)</f>
        <v>0</v>
      </c>
      <c r="W122" s="113">
        <f>IFERROR(0.6*PI()*(VLOOKUP(H122,VentList!$A$3:$H$198,8)/2*0.0254)^2*(14.7+P122)*6895*SQRT(2*1.33/8.314/672/(1.33-1)*((14.7/(14.7+P122))^(2/1.33)-(14.7/(14.7+P122))^((2.33/1.33))))*7937,0)*IF(I122="Operational",0,IF(I122="Failed-Closed",0,1))</f>
        <v>0</v>
      </c>
    </row>
    <row r="123" spans="2:23">
      <c r="B123" s="33"/>
      <c r="C123" s="34"/>
      <c r="D123" s="34"/>
      <c r="E123" s="34"/>
      <c r="F123" s="34"/>
      <c r="G123" s="27"/>
      <c r="H123" s="34"/>
      <c r="I123" s="34"/>
      <c r="J123" s="34">
        <f>IFERROR(IF(B123="Column",INDEX(RadCompList!$C$4:$G$13,MATCH(C123,RadCompList!$B$4:$B$13),MATCH(Radiators!D123,RadCompList!$C$3:$G$3)),IF(B123="Tube",INDEX(RadCompList!$C$16:$I$22,MATCH(C123,RadCompList!$B$16:$B$22),MATCH(Radiators!D123,RadCompList!$C$15:$I$15)),IF(B123="Cast Rad/Conv",INDEX(RadCompList!$C$28:$D$28,MATCH(C123,RadCompList!$B$28),MATCH(Radiators!D123,RadCompList!$C$27:$D$27)),IF(B123="Copper Cabinet",(INDEX(RadCompList!$E$39:$J$78,MATCH(Radiators!D123,RadCompList!$D$39:$D$78,0),MATCH(C123,RadCompList!$E$38:$J$38,0))),0))))*E123,0)*$A$2*IF(I123="Failed-Closed",0,1)</f>
        <v>0</v>
      </c>
      <c r="K123" s="34">
        <f>IFERROR(IF(B123="Column",INDEX(RadCompList!$C$4:$G$13,MATCH(C123,RadCompList!$B$4:$B$13),MATCH(Radiators!D123,RadCompList!$C$3:$G$3)),IF(B123="Tube",INDEX(RadCompList!$C$16:$I$22,MATCH(C123,RadCompList!$B$16:$B$22),MATCH(Radiators!D123,RadCompList!$C$15:$I$15)),IF(B123="Cast Rad/Conv",INDEX(RadCompList!$C$28:$D$28,MATCH(C123,RadCompList!$B$28),MATCH(Radiators!D123,RadCompList!$C$27:$D$27)),IF(B123="Copper Cabinet",(INDEX(RadCompList!$E$39:$J$78,MATCH(Radiators!D123,RadCompList!$D$39:$D$78,0),MATCH(C123,RadCompList!$E$38:$J$38,0))),0))))*E123,0)*$A$2</f>
        <v>0</v>
      </c>
      <c r="L123" s="112">
        <f t="shared" si="5"/>
        <v>0</v>
      </c>
      <c r="M123" s="35">
        <f>IFERROR(VLOOKUP(H123,VentList!$A$1:$D$198,2,FALSE),0)</f>
        <v>0</v>
      </c>
      <c r="N123" s="26">
        <f>IFERROR(VLOOKUP(B123,RadCompList!$P$3:$Q$6,2,FALSE)*J123,0)</f>
        <v>0</v>
      </c>
      <c r="O123" s="26" t="str">
        <f>INDEX(Calculations!$B$17:$B$28,MATCH(L123, Calculations!$H$17:$H$28,-1 ))</f>
        <v>1/2</v>
      </c>
      <c r="P123" s="37">
        <f>MainSheet!$G$8-0.0001306*Q123^2 * F123*(1+3.6/VLOOKUP(O123,Calculations!$B$4:$F$15,2,FALSE))/(3600*MainSheet!$C$9*VLOOKUP(O123,Calculations!$B$4:$F$15,2,FALSE)^5)</f>
        <v>0.26808838626146181</v>
      </c>
      <c r="Q123" s="37">
        <f t="shared" si="6"/>
        <v>0</v>
      </c>
      <c r="R123" s="37">
        <f>IFERROR(VLOOKUP(O123,Calculations!$B$4:$E$15,4)*F123*IF(I123="Failed-Closed",0,1)*(0.35/(INDEX(Calculations!$B$32:$G$46,MATCH(O123,Calculations!$B$32:$B$46,0),MATCH(G123,Calculations!$B$32:$G$32,0))+0.35)),0)</f>
        <v>0</v>
      </c>
      <c r="S123" s="37">
        <f>VLOOKUP(O123,Calculations!$B$4:$F$15,5)*F123</f>
        <v>0</v>
      </c>
      <c r="T123" s="37">
        <f t="shared" si="7"/>
        <v>0</v>
      </c>
      <c r="U123" s="37">
        <f t="shared" si="8"/>
        <v>0</v>
      </c>
      <c r="V123" s="37">
        <f>VLOOKUP(O123,Calculations!$B$4:$G$15,6)*F123*IF(I123="Failed-Closed",0,1)</f>
        <v>0</v>
      </c>
      <c r="W123" s="113">
        <f>IFERROR(0.6*PI()*(VLOOKUP(H123,VentList!$A$3:$H$198,8)/2*0.0254)^2*(14.7+P123)*6895*SQRT(2*1.33/8.314/672/(1.33-1)*((14.7/(14.7+P123))^(2/1.33)-(14.7/(14.7+P123))^((2.33/1.33))))*7937,0)*IF(I123="Operational",0,IF(I123="Failed-Closed",0,1))</f>
        <v>0</v>
      </c>
    </row>
    <row r="124" spans="2:23">
      <c r="B124" s="33"/>
      <c r="C124" s="34"/>
      <c r="D124" s="34"/>
      <c r="E124" s="34"/>
      <c r="F124" s="34"/>
      <c r="G124" s="27"/>
      <c r="H124" s="34"/>
      <c r="I124" s="34"/>
      <c r="J124" s="34">
        <f>IFERROR(IF(B124="Column",INDEX(RadCompList!$C$4:$G$13,MATCH(C124,RadCompList!$B$4:$B$13),MATCH(Radiators!D124,RadCompList!$C$3:$G$3)),IF(B124="Tube",INDEX(RadCompList!$C$16:$I$22,MATCH(C124,RadCompList!$B$16:$B$22),MATCH(Radiators!D124,RadCompList!$C$15:$I$15)),IF(B124="Cast Rad/Conv",INDEX(RadCompList!$C$28:$D$28,MATCH(C124,RadCompList!$B$28),MATCH(Radiators!D124,RadCompList!$C$27:$D$27)),IF(B124="Copper Cabinet",(INDEX(RadCompList!$E$39:$J$78,MATCH(Radiators!D124,RadCompList!$D$39:$D$78,0),MATCH(C124,RadCompList!$E$38:$J$38,0))),0))))*E124,0)*$A$2*IF(I124="Failed-Closed",0,1)</f>
        <v>0</v>
      </c>
      <c r="K124" s="34">
        <f>IFERROR(IF(B124="Column",INDEX(RadCompList!$C$4:$G$13,MATCH(C124,RadCompList!$B$4:$B$13),MATCH(Radiators!D124,RadCompList!$C$3:$G$3)),IF(B124="Tube",INDEX(RadCompList!$C$16:$I$22,MATCH(C124,RadCompList!$B$16:$B$22),MATCH(Radiators!D124,RadCompList!$C$15:$I$15)),IF(B124="Cast Rad/Conv",INDEX(RadCompList!$C$28:$D$28,MATCH(C124,RadCompList!$B$28),MATCH(Radiators!D124,RadCompList!$C$27:$D$27)),IF(B124="Copper Cabinet",(INDEX(RadCompList!$E$39:$J$78,MATCH(Radiators!D124,RadCompList!$D$39:$D$78,0),MATCH(C124,RadCompList!$E$38:$J$38,0))),0))))*E124,0)*$A$2</f>
        <v>0</v>
      </c>
      <c r="L124" s="112">
        <f t="shared" si="5"/>
        <v>0</v>
      </c>
      <c r="M124" s="35">
        <f>IFERROR(VLOOKUP(H124,VentList!$A$1:$D$198,2,FALSE),0)</f>
        <v>0</v>
      </c>
      <c r="N124" s="26">
        <f>IFERROR(VLOOKUP(B124,RadCompList!$P$3:$Q$6,2,FALSE)*J124,0)</f>
        <v>0</v>
      </c>
      <c r="O124" s="26" t="str">
        <f>INDEX(Calculations!$B$17:$B$28,MATCH(L124, Calculations!$H$17:$H$28,-1 ))</f>
        <v>1/2</v>
      </c>
      <c r="P124" s="37">
        <f>MainSheet!$G$8-0.0001306*Q124^2 * F124*(1+3.6/VLOOKUP(O124,Calculations!$B$4:$F$15,2,FALSE))/(3600*MainSheet!$C$9*VLOOKUP(O124,Calculations!$B$4:$F$15,2,FALSE)^5)</f>
        <v>0.26808838626146181</v>
      </c>
      <c r="Q124" s="37">
        <f t="shared" si="6"/>
        <v>0</v>
      </c>
      <c r="R124" s="37">
        <f>IFERROR(VLOOKUP(O124,Calculations!$B$4:$E$15,4)*F124*IF(I124="Failed-Closed",0,1)*(0.35/(INDEX(Calculations!$B$32:$G$46,MATCH(O124,Calculations!$B$32:$B$46,0),MATCH(G124,Calculations!$B$32:$G$32,0))+0.35)),0)</f>
        <v>0</v>
      </c>
      <c r="S124" s="37">
        <f>VLOOKUP(O124,Calculations!$B$4:$F$15,5)*F124</f>
        <v>0</v>
      </c>
      <c r="T124" s="37">
        <f t="shared" si="7"/>
        <v>0</v>
      </c>
      <c r="U124" s="37">
        <f t="shared" si="8"/>
        <v>0</v>
      </c>
      <c r="V124" s="37">
        <f>VLOOKUP(O124,Calculations!$B$4:$G$15,6)*F124*IF(I124="Failed-Closed",0,1)</f>
        <v>0</v>
      </c>
      <c r="W124" s="113">
        <f>IFERROR(0.6*PI()*(VLOOKUP(H124,VentList!$A$3:$H$198,8)/2*0.0254)^2*(14.7+P124)*6895*SQRT(2*1.33/8.314/672/(1.33-1)*((14.7/(14.7+P124))^(2/1.33)-(14.7/(14.7+P124))^((2.33/1.33))))*7937,0)*IF(I124="Operational",0,IF(I124="Failed-Closed",0,1))</f>
        <v>0</v>
      </c>
    </row>
    <row r="125" spans="2:23">
      <c r="B125" s="33"/>
      <c r="C125" s="34"/>
      <c r="D125" s="34"/>
      <c r="E125" s="34"/>
      <c r="F125" s="34"/>
      <c r="G125" s="27"/>
      <c r="H125" s="34"/>
      <c r="I125" s="34"/>
      <c r="J125" s="34">
        <f>IFERROR(IF(B125="Column",INDEX(RadCompList!$C$4:$G$13,MATCH(C125,RadCompList!$B$4:$B$13),MATCH(Radiators!D125,RadCompList!$C$3:$G$3)),IF(B125="Tube",INDEX(RadCompList!$C$16:$I$22,MATCH(C125,RadCompList!$B$16:$B$22),MATCH(Radiators!D125,RadCompList!$C$15:$I$15)),IF(B125="Cast Rad/Conv",INDEX(RadCompList!$C$28:$D$28,MATCH(C125,RadCompList!$B$28),MATCH(Radiators!D125,RadCompList!$C$27:$D$27)),IF(B125="Copper Cabinet",(INDEX(RadCompList!$E$39:$J$78,MATCH(Radiators!D125,RadCompList!$D$39:$D$78,0),MATCH(C125,RadCompList!$E$38:$J$38,0))),0))))*E125,0)*$A$2*IF(I125="Failed-Closed",0,1)</f>
        <v>0</v>
      </c>
      <c r="K125" s="34">
        <f>IFERROR(IF(B125="Column",INDEX(RadCompList!$C$4:$G$13,MATCH(C125,RadCompList!$B$4:$B$13),MATCH(Radiators!D125,RadCompList!$C$3:$G$3)),IF(B125="Tube",INDEX(RadCompList!$C$16:$I$22,MATCH(C125,RadCompList!$B$16:$B$22),MATCH(Radiators!D125,RadCompList!$C$15:$I$15)),IF(B125="Cast Rad/Conv",INDEX(RadCompList!$C$28:$D$28,MATCH(C125,RadCompList!$B$28),MATCH(Radiators!D125,RadCompList!$C$27:$D$27)),IF(B125="Copper Cabinet",(INDEX(RadCompList!$E$39:$J$78,MATCH(Radiators!D125,RadCompList!$D$39:$D$78,0),MATCH(C125,RadCompList!$E$38:$J$38,0))),0))))*E125,0)*$A$2</f>
        <v>0</v>
      </c>
      <c r="L125" s="112">
        <f t="shared" si="5"/>
        <v>0</v>
      </c>
      <c r="M125" s="35">
        <f>IFERROR(VLOOKUP(H125,VentList!$A$1:$D$198,2,FALSE),0)</f>
        <v>0</v>
      </c>
      <c r="N125" s="26">
        <f>IFERROR(VLOOKUP(B125,RadCompList!$P$3:$Q$6,2,FALSE)*J125,0)</f>
        <v>0</v>
      </c>
      <c r="O125" s="26" t="str">
        <f>INDEX(Calculations!$B$17:$B$28,MATCH(L125, Calculations!$H$17:$H$28,-1 ))</f>
        <v>1/2</v>
      </c>
      <c r="P125" s="37">
        <f>MainSheet!$G$8-0.0001306*Q125^2 * F125*(1+3.6/VLOOKUP(O125,Calculations!$B$4:$F$15,2,FALSE))/(3600*MainSheet!$C$9*VLOOKUP(O125,Calculations!$B$4:$F$15,2,FALSE)^5)</f>
        <v>0.26808838626146181</v>
      </c>
      <c r="Q125" s="37">
        <f t="shared" si="6"/>
        <v>0</v>
      </c>
      <c r="R125" s="37">
        <f>IFERROR(VLOOKUP(O125,Calculations!$B$4:$E$15,4)*F125*IF(I125="Failed-Closed",0,1)*(0.35/(INDEX(Calculations!$B$32:$G$46,MATCH(O125,Calculations!$B$32:$B$46,0),MATCH(G125,Calculations!$B$32:$G$32,0))+0.35)),0)</f>
        <v>0</v>
      </c>
      <c r="S125" s="37">
        <f>VLOOKUP(O125,Calculations!$B$4:$F$15,5)*F125</f>
        <v>0</v>
      </c>
      <c r="T125" s="37">
        <f t="shared" si="7"/>
        <v>0</v>
      </c>
      <c r="U125" s="37">
        <f t="shared" si="8"/>
        <v>0</v>
      </c>
      <c r="V125" s="37">
        <f>VLOOKUP(O125,Calculations!$B$4:$G$15,6)*F125*IF(I125="Failed-Closed",0,1)</f>
        <v>0</v>
      </c>
      <c r="W125" s="113">
        <f>IFERROR(0.6*PI()*(VLOOKUP(H125,VentList!$A$3:$H$198,8)/2*0.0254)^2*(14.7+P125)*6895*SQRT(2*1.33/8.314/672/(1.33-1)*((14.7/(14.7+P125))^(2/1.33)-(14.7/(14.7+P125))^((2.33/1.33))))*7937,0)*IF(I125="Operational",0,IF(I125="Failed-Closed",0,1))</f>
        <v>0</v>
      </c>
    </row>
    <row r="126" spans="2:23">
      <c r="B126" s="33"/>
      <c r="C126" s="34"/>
      <c r="D126" s="34"/>
      <c r="E126" s="34"/>
      <c r="F126" s="34"/>
      <c r="G126" s="27"/>
      <c r="H126" s="34"/>
      <c r="I126" s="34"/>
      <c r="J126" s="34">
        <f>IFERROR(IF(B126="Column",INDEX(RadCompList!$C$4:$G$13,MATCH(C126,RadCompList!$B$4:$B$13),MATCH(Radiators!D126,RadCompList!$C$3:$G$3)),IF(B126="Tube",INDEX(RadCompList!$C$16:$I$22,MATCH(C126,RadCompList!$B$16:$B$22),MATCH(Radiators!D126,RadCompList!$C$15:$I$15)),IF(B126="Cast Rad/Conv",INDEX(RadCompList!$C$28:$D$28,MATCH(C126,RadCompList!$B$28),MATCH(Radiators!D126,RadCompList!$C$27:$D$27)),IF(B126="Copper Cabinet",(INDEX(RadCompList!$E$39:$J$78,MATCH(Radiators!D126,RadCompList!$D$39:$D$78,0),MATCH(C126,RadCompList!$E$38:$J$38,0))),0))))*E126,0)*$A$2*IF(I126="Failed-Closed",0,1)</f>
        <v>0</v>
      </c>
      <c r="K126" s="34">
        <f>IFERROR(IF(B126="Column",INDEX(RadCompList!$C$4:$G$13,MATCH(C126,RadCompList!$B$4:$B$13),MATCH(Radiators!D126,RadCompList!$C$3:$G$3)),IF(B126="Tube",INDEX(RadCompList!$C$16:$I$22,MATCH(C126,RadCompList!$B$16:$B$22),MATCH(Radiators!D126,RadCompList!$C$15:$I$15)),IF(B126="Cast Rad/Conv",INDEX(RadCompList!$C$28:$D$28,MATCH(C126,RadCompList!$B$28),MATCH(Radiators!D126,RadCompList!$C$27:$D$27)),IF(B126="Copper Cabinet",(INDEX(RadCompList!$E$39:$J$78,MATCH(Radiators!D126,RadCompList!$D$39:$D$78,0),MATCH(C126,RadCompList!$E$38:$J$38,0))),0))))*E126,0)*$A$2</f>
        <v>0</v>
      </c>
      <c r="L126" s="112">
        <f t="shared" si="5"/>
        <v>0</v>
      </c>
      <c r="M126" s="35">
        <f>IFERROR(VLOOKUP(H126,VentList!$A$1:$D$198,2,FALSE),0)</f>
        <v>0</v>
      </c>
      <c r="N126" s="26">
        <f>IFERROR(VLOOKUP(B126,RadCompList!$P$3:$Q$6,2,FALSE)*J126,0)</f>
        <v>0</v>
      </c>
      <c r="O126" s="26" t="str">
        <f>INDEX(Calculations!$B$17:$B$28,MATCH(L126, Calculations!$H$17:$H$28,-1 ))</f>
        <v>1/2</v>
      </c>
      <c r="P126" s="37">
        <f>MainSheet!$G$8-0.0001306*Q126^2 * F126*(1+3.6/VLOOKUP(O126,Calculations!$B$4:$F$15,2,FALSE))/(3600*MainSheet!$C$9*VLOOKUP(O126,Calculations!$B$4:$F$15,2,FALSE)^5)</f>
        <v>0.26808838626146181</v>
      </c>
      <c r="Q126" s="37">
        <f t="shared" si="6"/>
        <v>0</v>
      </c>
      <c r="R126" s="37">
        <f>IFERROR(VLOOKUP(O126,Calculations!$B$4:$E$15,4)*F126*IF(I126="Failed-Closed",0,1)*(0.35/(INDEX(Calculations!$B$32:$G$46,MATCH(O126,Calculations!$B$32:$B$46,0),MATCH(G126,Calculations!$B$32:$G$32,0))+0.35)),0)</f>
        <v>0</v>
      </c>
      <c r="S126" s="37">
        <f>VLOOKUP(O126,Calculations!$B$4:$F$15,5)*F126</f>
        <v>0</v>
      </c>
      <c r="T126" s="37">
        <f t="shared" si="7"/>
        <v>0</v>
      </c>
      <c r="U126" s="37">
        <f t="shared" si="8"/>
        <v>0</v>
      </c>
      <c r="V126" s="37">
        <f>VLOOKUP(O126,Calculations!$B$4:$G$15,6)*F126*IF(I126="Failed-Closed",0,1)</f>
        <v>0</v>
      </c>
      <c r="W126" s="113">
        <f>IFERROR(0.6*PI()*(VLOOKUP(H126,VentList!$A$3:$H$198,8)/2*0.0254)^2*(14.7+P126)*6895*SQRT(2*1.33/8.314/672/(1.33-1)*((14.7/(14.7+P126))^(2/1.33)-(14.7/(14.7+P126))^((2.33/1.33))))*7937,0)*IF(I126="Operational",0,IF(I126="Failed-Closed",0,1))</f>
        <v>0</v>
      </c>
    </row>
    <row r="127" spans="2:23">
      <c r="B127" s="33"/>
      <c r="C127" s="34"/>
      <c r="D127" s="34"/>
      <c r="E127" s="34"/>
      <c r="F127" s="34"/>
      <c r="G127" s="27"/>
      <c r="H127" s="34"/>
      <c r="I127" s="34"/>
      <c r="J127" s="34">
        <f>IFERROR(IF(B127="Column",INDEX(RadCompList!$C$4:$G$13,MATCH(C127,RadCompList!$B$4:$B$13),MATCH(Radiators!D127,RadCompList!$C$3:$G$3)),IF(B127="Tube",INDEX(RadCompList!$C$16:$I$22,MATCH(C127,RadCompList!$B$16:$B$22),MATCH(Radiators!D127,RadCompList!$C$15:$I$15)),IF(B127="Cast Rad/Conv",INDEX(RadCompList!$C$28:$D$28,MATCH(C127,RadCompList!$B$28),MATCH(Radiators!D127,RadCompList!$C$27:$D$27)),IF(B127="Copper Cabinet",(INDEX(RadCompList!$E$39:$J$78,MATCH(Radiators!D127,RadCompList!$D$39:$D$78,0),MATCH(C127,RadCompList!$E$38:$J$38,0))),0))))*E127,0)*$A$2*IF(I127="Failed-Closed",0,1)</f>
        <v>0</v>
      </c>
      <c r="K127" s="34">
        <f>IFERROR(IF(B127="Column",INDEX(RadCompList!$C$4:$G$13,MATCH(C127,RadCompList!$B$4:$B$13),MATCH(Radiators!D127,RadCompList!$C$3:$G$3)),IF(B127="Tube",INDEX(RadCompList!$C$16:$I$22,MATCH(C127,RadCompList!$B$16:$B$22),MATCH(Radiators!D127,RadCompList!$C$15:$I$15)),IF(B127="Cast Rad/Conv",INDEX(RadCompList!$C$28:$D$28,MATCH(C127,RadCompList!$B$28),MATCH(Radiators!D127,RadCompList!$C$27:$D$27)),IF(B127="Copper Cabinet",(INDEX(RadCompList!$E$39:$J$78,MATCH(Radiators!D127,RadCompList!$D$39:$D$78,0),MATCH(C127,RadCompList!$E$38:$J$38,0))),0))))*E127,0)*$A$2</f>
        <v>0</v>
      </c>
      <c r="L127" s="112">
        <f t="shared" si="5"/>
        <v>0</v>
      </c>
      <c r="M127" s="35">
        <f>IFERROR(VLOOKUP(H127,VentList!$A$1:$D$198,2,FALSE),0)</f>
        <v>0</v>
      </c>
      <c r="N127" s="26">
        <f>IFERROR(VLOOKUP(B127,RadCompList!$P$3:$Q$6,2,FALSE)*J127,0)</f>
        <v>0</v>
      </c>
      <c r="O127" s="26" t="str">
        <f>INDEX(Calculations!$B$17:$B$28,MATCH(L127, Calculations!$H$17:$H$28,-1 ))</f>
        <v>1/2</v>
      </c>
      <c r="P127" s="37">
        <f>MainSheet!$G$8-0.0001306*Q127^2 * F127*(1+3.6/VLOOKUP(O127,Calculations!$B$4:$F$15,2,FALSE))/(3600*MainSheet!$C$9*VLOOKUP(O127,Calculations!$B$4:$F$15,2,FALSE)^5)</f>
        <v>0.26808838626146181</v>
      </c>
      <c r="Q127" s="37">
        <f t="shared" si="6"/>
        <v>0</v>
      </c>
      <c r="R127" s="37">
        <f>IFERROR(VLOOKUP(O127,Calculations!$B$4:$E$15,4)*F127*IF(I127="Failed-Closed",0,1)*(0.35/(INDEX(Calculations!$B$32:$G$46,MATCH(O127,Calculations!$B$32:$B$46,0),MATCH(G127,Calculations!$B$32:$G$32,0))+0.35)),0)</f>
        <v>0</v>
      </c>
      <c r="S127" s="37">
        <f>VLOOKUP(O127,Calculations!$B$4:$F$15,5)*F127</f>
        <v>0</v>
      </c>
      <c r="T127" s="37">
        <f t="shared" si="7"/>
        <v>0</v>
      </c>
      <c r="U127" s="37">
        <f t="shared" si="8"/>
        <v>0</v>
      </c>
      <c r="V127" s="37">
        <f>VLOOKUP(O127,Calculations!$B$4:$G$15,6)*F127*IF(I127="Failed-Closed",0,1)</f>
        <v>0</v>
      </c>
      <c r="W127" s="113">
        <f>IFERROR(0.6*PI()*(VLOOKUP(H127,VentList!$A$3:$H$198,8)/2*0.0254)^2*(14.7+P127)*6895*SQRT(2*1.33/8.314/672/(1.33-1)*((14.7/(14.7+P127))^(2/1.33)-(14.7/(14.7+P127))^((2.33/1.33))))*7937,0)*IF(I127="Operational",0,IF(I127="Failed-Closed",0,1))</f>
        <v>0</v>
      </c>
    </row>
    <row r="128" spans="2:23">
      <c r="B128" s="33"/>
      <c r="C128" s="34"/>
      <c r="D128" s="34"/>
      <c r="E128" s="34"/>
      <c r="F128" s="34"/>
      <c r="G128" s="27"/>
      <c r="H128" s="34"/>
      <c r="I128" s="34"/>
      <c r="J128" s="34">
        <f>IFERROR(IF(B128="Column",INDEX(RadCompList!$C$4:$G$13,MATCH(C128,RadCompList!$B$4:$B$13),MATCH(Radiators!D128,RadCompList!$C$3:$G$3)),IF(B128="Tube",INDEX(RadCompList!$C$16:$I$22,MATCH(C128,RadCompList!$B$16:$B$22),MATCH(Radiators!D128,RadCompList!$C$15:$I$15)),IF(B128="Cast Rad/Conv",INDEX(RadCompList!$C$28:$D$28,MATCH(C128,RadCompList!$B$28),MATCH(Radiators!D128,RadCompList!$C$27:$D$27)),IF(B128="Copper Cabinet",(INDEX(RadCompList!$E$39:$J$78,MATCH(Radiators!D128,RadCompList!$D$39:$D$78,0),MATCH(C128,RadCompList!$E$38:$J$38,0))),0))))*E128,0)*$A$2*IF(I128="Failed-Closed",0,1)</f>
        <v>0</v>
      </c>
      <c r="K128" s="34">
        <f>IFERROR(IF(B128="Column",INDEX(RadCompList!$C$4:$G$13,MATCH(C128,RadCompList!$B$4:$B$13),MATCH(Radiators!D128,RadCompList!$C$3:$G$3)),IF(B128="Tube",INDEX(RadCompList!$C$16:$I$22,MATCH(C128,RadCompList!$B$16:$B$22),MATCH(Radiators!D128,RadCompList!$C$15:$I$15)),IF(B128="Cast Rad/Conv",INDEX(RadCompList!$C$28:$D$28,MATCH(C128,RadCompList!$B$28),MATCH(Radiators!D128,RadCompList!$C$27:$D$27)),IF(B128="Copper Cabinet",(INDEX(RadCompList!$E$39:$J$78,MATCH(Radiators!D128,RadCompList!$D$39:$D$78,0),MATCH(C128,RadCompList!$E$38:$J$38,0))),0))))*E128,0)*$A$2</f>
        <v>0</v>
      </c>
      <c r="L128" s="112">
        <f t="shared" si="5"/>
        <v>0</v>
      </c>
      <c r="M128" s="35">
        <f>IFERROR(VLOOKUP(H128,VentList!$A$1:$D$198,2,FALSE),0)</f>
        <v>0</v>
      </c>
      <c r="N128" s="26">
        <f>IFERROR(VLOOKUP(B128,RadCompList!$P$3:$Q$6,2,FALSE)*J128,0)</f>
        <v>0</v>
      </c>
      <c r="O128" s="26" t="str">
        <f>INDEX(Calculations!$B$17:$B$28,MATCH(L128, Calculations!$H$17:$H$28,-1 ))</f>
        <v>1/2</v>
      </c>
      <c r="P128" s="37">
        <f>MainSheet!$G$8-0.0001306*Q128^2 * F128*(1+3.6/VLOOKUP(O128,Calculations!$B$4:$F$15,2,FALSE))/(3600*MainSheet!$C$9*VLOOKUP(O128,Calculations!$B$4:$F$15,2,FALSE)^5)</f>
        <v>0.26808838626146181</v>
      </c>
      <c r="Q128" s="37">
        <f t="shared" si="6"/>
        <v>0</v>
      </c>
      <c r="R128" s="37">
        <f>IFERROR(VLOOKUP(O128,Calculations!$B$4:$E$15,4)*F128*IF(I128="Failed-Closed",0,1)*(0.35/(INDEX(Calculations!$B$32:$G$46,MATCH(O128,Calculations!$B$32:$B$46,0),MATCH(G128,Calculations!$B$32:$G$32,0))+0.35)),0)</f>
        <v>0</v>
      </c>
      <c r="S128" s="37">
        <f>VLOOKUP(O128,Calculations!$B$4:$F$15,5)*F128</f>
        <v>0</v>
      </c>
      <c r="T128" s="37">
        <f t="shared" si="7"/>
        <v>0</v>
      </c>
      <c r="U128" s="37">
        <f t="shared" si="8"/>
        <v>0</v>
      </c>
      <c r="V128" s="37">
        <f>VLOOKUP(O128,Calculations!$B$4:$G$15,6)*F128*IF(I128="Failed-Closed",0,1)</f>
        <v>0</v>
      </c>
      <c r="W128" s="113">
        <f>IFERROR(0.6*PI()*(VLOOKUP(H128,VentList!$A$3:$H$198,8)/2*0.0254)^2*(14.7+P128)*6895*SQRT(2*1.33/8.314/672/(1.33-1)*((14.7/(14.7+P128))^(2/1.33)-(14.7/(14.7+P128))^((2.33/1.33))))*7937,0)*IF(I128="Operational",0,IF(I128="Failed-Closed",0,1))</f>
        <v>0</v>
      </c>
    </row>
    <row r="129" spans="2:23">
      <c r="B129" s="33"/>
      <c r="C129" s="34"/>
      <c r="D129" s="34"/>
      <c r="E129" s="34"/>
      <c r="F129" s="34"/>
      <c r="G129" s="27"/>
      <c r="H129" s="34"/>
      <c r="I129" s="34"/>
      <c r="J129" s="34">
        <f>IFERROR(IF(B129="Column",INDEX(RadCompList!$C$4:$G$13,MATCH(C129,RadCompList!$B$4:$B$13),MATCH(Radiators!D129,RadCompList!$C$3:$G$3)),IF(B129="Tube",INDEX(RadCompList!$C$16:$I$22,MATCH(C129,RadCompList!$B$16:$B$22),MATCH(Radiators!D129,RadCompList!$C$15:$I$15)),IF(B129="Cast Rad/Conv",INDEX(RadCompList!$C$28:$D$28,MATCH(C129,RadCompList!$B$28),MATCH(Radiators!D129,RadCompList!$C$27:$D$27)),IF(B129="Copper Cabinet",(INDEX(RadCompList!$E$39:$J$78,MATCH(Radiators!D129,RadCompList!$D$39:$D$78,0),MATCH(C129,RadCompList!$E$38:$J$38,0))),0))))*E129,0)*$A$2*IF(I129="Failed-Closed",0,1)</f>
        <v>0</v>
      </c>
      <c r="K129" s="34">
        <f>IFERROR(IF(B129="Column",INDEX(RadCompList!$C$4:$G$13,MATCH(C129,RadCompList!$B$4:$B$13),MATCH(Radiators!D129,RadCompList!$C$3:$G$3)),IF(B129="Tube",INDEX(RadCompList!$C$16:$I$22,MATCH(C129,RadCompList!$B$16:$B$22),MATCH(Radiators!D129,RadCompList!$C$15:$I$15)),IF(B129="Cast Rad/Conv",INDEX(RadCompList!$C$28:$D$28,MATCH(C129,RadCompList!$B$28),MATCH(Radiators!D129,RadCompList!$C$27:$D$27)),IF(B129="Copper Cabinet",(INDEX(RadCompList!$E$39:$J$78,MATCH(Radiators!D129,RadCompList!$D$39:$D$78,0),MATCH(C129,RadCompList!$E$38:$J$38,0))),0))))*E129,0)*$A$2</f>
        <v>0</v>
      </c>
      <c r="L129" s="112">
        <f t="shared" si="5"/>
        <v>0</v>
      </c>
      <c r="M129" s="35">
        <f>IFERROR(VLOOKUP(H129,VentList!$A$1:$D$198,2,FALSE),0)</f>
        <v>0</v>
      </c>
      <c r="N129" s="26">
        <f>IFERROR(VLOOKUP(B129,RadCompList!$P$3:$Q$6,2,FALSE)*J129,0)</f>
        <v>0</v>
      </c>
      <c r="O129" s="26" t="str">
        <f>INDEX(Calculations!$B$17:$B$28,MATCH(L129, Calculations!$H$17:$H$28,-1 ))</f>
        <v>1/2</v>
      </c>
      <c r="P129" s="37">
        <f>MainSheet!$G$8-0.0001306*Q129^2 * F129*(1+3.6/VLOOKUP(O129,Calculations!$B$4:$F$15,2,FALSE))/(3600*MainSheet!$C$9*VLOOKUP(O129,Calculations!$B$4:$F$15,2,FALSE)^5)</f>
        <v>0.26808838626146181</v>
      </c>
      <c r="Q129" s="37">
        <f t="shared" si="6"/>
        <v>0</v>
      </c>
      <c r="R129" s="37">
        <f>IFERROR(VLOOKUP(O129,Calculations!$B$4:$E$15,4)*F129*IF(I129="Failed-Closed",0,1)*(0.35/(INDEX(Calculations!$B$32:$G$46,MATCH(O129,Calculations!$B$32:$B$46,0),MATCH(G129,Calculations!$B$32:$G$32,0))+0.35)),0)</f>
        <v>0</v>
      </c>
      <c r="S129" s="37">
        <f>VLOOKUP(O129,Calculations!$B$4:$F$15,5)*F129</f>
        <v>0</v>
      </c>
      <c r="T129" s="37">
        <f t="shared" si="7"/>
        <v>0</v>
      </c>
      <c r="U129" s="37">
        <f t="shared" si="8"/>
        <v>0</v>
      </c>
      <c r="V129" s="37">
        <f>VLOOKUP(O129,Calculations!$B$4:$G$15,6)*F129*IF(I129="Failed-Closed",0,1)</f>
        <v>0</v>
      </c>
      <c r="W129" s="113">
        <f>IFERROR(0.6*PI()*(VLOOKUP(H129,VentList!$A$3:$H$198,8)/2*0.0254)^2*(14.7+P129)*6895*SQRT(2*1.33/8.314/672/(1.33-1)*((14.7/(14.7+P129))^(2/1.33)-(14.7/(14.7+P129))^((2.33/1.33))))*7937,0)*IF(I129="Operational",0,IF(I129="Failed-Closed",0,1))</f>
        <v>0</v>
      </c>
    </row>
    <row r="130" spans="2:23">
      <c r="B130" s="33"/>
      <c r="C130" s="34"/>
      <c r="D130" s="34"/>
      <c r="E130" s="34"/>
      <c r="F130" s="34"/>
      <c r="G130" s="27"/>
      <c r="H130" s="34"/>
      <c r="I130" s="34"/>
      <c r="J130" s="34">
        <f>IFERROR(IF(B130="Column",INDEX(RadCompList!$C$4:$G$13,MATCH(C130,RadCompList!$B$4:$B$13),MATCH(Radiators!D130,RadCompList!$C$3:$G$3)),IF(B130="Tube",INDEX(RadCompList!$C$16:$I$22,MATCH(C130,RadCompList!$B$16:$B$22),MATCH(Radiators!D130,RadCompList!$C$15:$I$15)),IF(B130="Cast Rad/Conv",INDEX(RadCompList!$C$28:$D$28,MATCH(C130,RadCompList!$B$28),MATCH(Radiators!D130,RadCompList!$C$27:$D$27)),IF(B130="Copper Cabinet",(INDEX(RadCompList!$E$39:$J$78,MATCH(Radiators!D130,RadCompList!$D$39:$D$78,0),MATCH(C130,RadCompList!$E$38:$J$38,0))),0))))*E130,0)*$A$2*IF(I130="Failed-Closed",0,1)</f>
        <v>0</v>
      </c>
      <c r="K130" s="34">
        <f>IFERROR(IF(B130="Column",INDEX(RadCompList!$C$4:$G$13,MATCH(C130,RadCompList!$B$4:$B$13),MATCH(Radiators!D130,RadCompList!$C$3:$G$3)),IF(B130="Tube",INDEX(RadCompList!$C$16:$I$22,MATCH(C130,RadCompList!$B$16:$B$22),MATCH(Radiators!D130,RadCompList!$C$15:$I$15)),IF(B130="Cast Rad/Conv",INDEX(RadCompList!$C$28:$D$28,MATCH(C130,RadCompList!$B$28),MATCH(Radiators!D130,RadCompList!$C$27:$D$27)),IF(B130="Copper Cabinet",(INDEX(RadCompList!$E$39:$J$78,MATCH(Radiators!D130,RadCompList!$D$39:$D$78,0),MATCH(C130,RadCompList!$E$38:$J$38,0))),0))))*E130,0)*$A$2</f>
        <v>0</v>
      </c>
      <c r="L130" s="112">
        <f t="shared" si="5"/>
        <v>0</v>
      </c>
      <c r="M130" s="35">
        <f>IFERROR(VLOOKUP(H130,VentList!$A$1:$D$198,2,FALSE),0)</f>
        <v>0</v>
      </c>
      <c r="N130" s="26">
        <f>IFERROR(VLOOKUP(B130,RadCompList!$P$3:$Q$6,2,FALSE)*J130,0)</f>
        <v>0</v>
      </c>
      <c r="O130" s="26" t="str">
        <f>INDEX(Calculations!$B$17:$B$28,MATCH(L130, Calculations!$H$17:$H$28,-1 ))</f>
        <v>1/2</v>
      </c>
      <c r="P130" s="37">
        <f>MainSheet!$G$8-0.0001306*Q130^2 * F130*(1+3.6/VLOOKUP(O130,Calculations!$B$4:$F$15,2,FALSE))/(3600*MainSheet!$C$9*VLOOKUP(O130,Calculations!$B$4:$F$15,2,FALSE)^5)</f>
        <v>0.26808838626146181</v>
      </c>
      <c r="Q130" s="37">
        <f t="shared" si="6"/>
        <v>0</v>
      </c>
      <c r="R130" s="37">
        <f>IFERROR(VLOOKUP(O130,Calculations!$B$4:$E$15,4)*F130*IF(I130="Failed-Closed",0,1)*(0.35/(INDEX(Calculations!$B$32:$G$46,MATCH(O130,Calculations!$B$32:$B$46,0),MATCH(G130,Calculations!$B$32:$G$32,0))+0.35)),0)</f>
        <v>0</v>
      </c>
      <c r="S130" s="37">
        <f>VLOOKUP(O130,Calculations!$B$4:$F$15,5)*F130</f>
        <v>0</v>
      </c>
      <c r="T130" s="37">
        <f t="shared" si="7"/>
        <v>0</v>
      </c>
      <c r="U130" s="37">
        <f t="shared" si="8"/>
        <v>0</v>
      </c>
      <c r="V130" s="37">
        <f>VLOOKUP(O130,Calculations!$B$4:$G$15,6)*F130*IF(I130="Failed-Closed",0,1)</f>
        <v>0</v>
      </c>
      <c r="W130" s="113">
        <f>IFERROR(0.6*PI()*(VLOOKUP(H130,VentList!$A$3:$H$198,8)/2*0.0254)^2*(14.7+P130)*6895*SQRT(2*1.33/8.314/672/(1.33-1)*((14.7/(14.7+P130))^(2/1.33)-(14.7/(14.7+P130))^((2.33/1.33))))*7937,0)*IF(I130="Operational",0,IF(I130="Failed-Closed",0,1))</f>
        <v>0</v>
      </c>
    </row>
    <row r="131" spans="2:23">
      <c r="B131" s="33"/>
      <c r="C131" s="34"/>
      <c r="D131" s="34"/>
      <c r="E131" s="34"/>
      <c r="F131" s="34"/>
      <c r="G131" s="27"/>
      <c r="H131" s="34"/>
      <c r="I131" s="34"/>
      <c r="J131" s="34">
        <f>IFERROR(IF(B131="Column",INDEX(RadCompList!$C$4:$G$13,MATCH(C131,RadCompList!$B$4:$B$13),MATCH(Radiators!D131,RadCompList!$C$3:$G$3)),IF(B131="Tube",INDEX(RadCompList!$C$16:$I$22,MATCH(C131,RadCompList!$B$16:$B$22),MATCH(Radiators!D131,RadCompList!$C$15:$I$15)),IF(B131="Cast Rad/Conv",INDEX(RadCompList!$C$28:$D$28,MATCH(C131,RadCompList!$B$28),MATCH(Radiators!D131,RadCompList!$C$27:$D$27)),IF(B131="Copper Cabinet",(INDEX(RadCompList!$E$39:$J$78,MATCH(Radiators!D131,RadCompList!$D$39:$D$78,0),MATCH(C131,RadCompList!$E$38:$J$38,0))),0))))*E131,0)*$A$2*IF(I131="Failed-Closed",0,1)</f>
        <v>0</v>
      </c>
      <c r="K131" s="34">
        <f>IFERROR(IF(B131="Column",INDEX(RadCompList!$C$4:$G$13,MATCH(C131,RadCompList!$B$4:$B$13),MATCH(Radiators!D131,RadCompList!$C$3:$G$3)),IF(B131="Tube",INDEX(RadCompList!$C$16:$I$22,MATCH(C131,RadCompList!$B$16:$B$22),MATCH(Radiators!D131,RadCompList!$C$15:$I$15)),IF(B131="Cast Rad/Conv",INDEX(RadCompList!$C$28:$D$28,MATCH(C131,RadCompList!$B$28),MATCH(Radiators!D131,RadCompList!$C$27:$D$27)),IF(B131="Copper Cabinet",(INDEX(RadCompList!$E$39:$J$78,MATCH(Radiators!D131,RadCompList!$D$39:$D$78,0),MATCH(C131,RadCompList!$E$38:$J$38,0))),0))))*E131,0)*$A$2</f>
        <v>0</v>
      </c>
      <c r="L131" s="112">
        <f t="shared" ref="L131:L194" si="9">IFERROR(240*J131,0)*$A$2</f>
        <v>0</v>
      </c>
      <c r="M131" s="35">
        <f>IFERROR(VLOOKUP(H131,VentList!$A$1:$D$198,2,FALSE),0)</f>
        <v>0</v>
      </c>
      <c r="N131" s="26">
        <f>IFERROR(VLOOKUP(B131,RadCompList!$P$3:$Q$6,2,FALSE)*J131,0)</f>
        <v>0</v>
      </c>
      <c r="O131" s="26" t="str">
        <f>INDEX(Calculations!$B$17:$B$28,MATCH(L131, Calculations!$H$17:$H$28,-1 ))</f>
        <v>1/2</v>
      </c>
      <c r="P131" s="37">
        <f>MainSheet!$G$8-0.0001306*Q131^2 * F131*(1+3.6/VLOOKUP(O131,Calculations!$B$4:$F$15,2,FALSE))/(3600*MainSheet!$C$9*VLOOKUP(O131,Calculations!$B$4:$F$15,2,FALSE)^5)</f>
        <v>0.26808838626146181</v>
      </c>
      <c r="Q131" s="37">
        <f t="shared" ref="Q131:Q194" si="10">L131/(970+27)</f>
        <v>0</v>
      </c>
      <c r="R131" s="37">
        <f>IFERROR(VLOOKUP(O131,Calculations!$B$4:$E$15,4)*F131*IF(I131="Failed-Closed",0,1)*(0.35/(INDEX(Calculations!$B$32:$G$46,MATCH(O131,Calculations!$B$32:$B$46,0),MATCH(G131,Calculations!$B$32:$G$32,0))+0.35)),0)</f>
        <v>0</v>
      </c>
      <c r="S131" s="37">
        <f>VLOOKUP(O131,Calculations!$B$4:$F$15,5)*F131</f>
        <v>0</v>
      </c>
      <c r="T131" s="37">
        <f t="shared" ref="T131:T194" si="11">R131/(970)</f>
        <v>0</v>
      </c>
      <c r="U131" s="37">
        <f t="shared" ref="U131:U194" si="12">J131*7/$A$2</f>
        <v>0</v>
      </c>
      <c r="V131" s="37">
        <f>VLOOKUP(O131,Calculations!$B$4:$G$15,6)*F131*IF(I131="Failed-Closed",0,1)</f>
        <v>0</v>
      </c>
      <c r="W131" s="113">
        <f>IFERROR(0.6*PI()*(VLOOKUP(H131,VentList!$A$3:$H$198,8)/2*0.0254)^2*(14.7+P131)*6895*SQRT(2*1.33/8.314/672/(1.33-1)*((14.7/(14.7+P131))^(2/1.33)-(14.7/(14.7+P131))^((2.33/1.33))))*7937,0)*IF(I131="Operational",0,IF(I131="Failed-Closed",0,1))</f>
        <v>0</v>
      </c>
    </row>
    <row r="132" spans="2:23">
      <c r="B132" s="33"/>
      <c r="C132" s="34"/>
      <c r="D132" s="34"/>
      <c r="E132" s="34"/>
      <c r="F132" s="34"/>
      <c r="G132" s="27"/>
      <c r="H132" s="34"/>
      <c r="I132" s="34"/>
      <c r="J132" s="34">
        <f>IFERROR(IF(B132="Column",INDEX(RadCompList!$C$4:$G$13,MATCH(C132,RadCompList!$B$4:$B$13),MATCH(Radiators!D132,RadCompList!$C$3:$G$3)),IF(B132="Tube",INDEX(RadCompList!$C$16:$I$22,MATCH(C132,RadCompList!$B$16:$B$22),MATCH(Radiators!D132,RadCompList!$C$15:$I$15)),IF(B132="Cast Rad/Conv",INDEX(RadCompList!$C$28:$D$28,MATCH(C132,RadCompList!$B$28),MATCH(Radiators!D132,RadCompList!$C$27:$D$27)),IF(B132="Copper Cabinet",(INDEX(RadCompList!$E$39:$J$78,MATCH(Radiators!D132,RadCompList!$D$39:$D$78,0),MATCH(C132,RadCompList!$E$38:$J$38,0))),0))))*E132,0)*$A$2*IF(I132="Failed-Closed",0,1)</f>
        <v>0</v>
      </c>
      <c r="K132" s="34">
        <f>IFERROR(IF(B132="Column",INDEX(RadCompList!$C$4:$G$13,MATCH(C132,RadCompList!$B$4:$B$13),MATCH(Radiators!D132,RadCompList!$C$3:$G$3)),IF(B132="Tube",INDEX(RadCompList!$C$16:$I$22,MATCH(C132,RadCompList!$B$16:$B$22),MATCH(Radiators!D132,RadCompList!$C$15:$I$15)),IF(B132="Cast Rad/Conv",INDEX(RadCompList!$C$28:$D$28,MATCH(C132,RadCompList!$B$28),MATCH(Radiators!D132,RadCompList!$C$27:$D$27)),IF(B132="Copper Cabinet",(INDEX(RadCompList!$E$39:$J$78,MATCH(Radiators!D132,RadCompList!$D$39:$D$78,0),MATCH(C132,RadCompList!$E$38:$J$38,0))),0))))*E132,0)*$A$2</f>
        <v>0</v>
      </c>
      <c r="L132" s="112">
        <f t="shared" si="9"/>
        <v>0</v>
      </c>
      <c r="M132" s="35">
        <f>IFERROR(VLOOKUP(H132,VentList!$A$1:$D$198,2,FALSE),0)</f>
        <v>0</v>
      </c>
      <c r="N132" s="26">
        <f>IFERROR(VLOOKUP(B132,RadCompList!$P$3:$Q$6,2,FALSE)*J132,0)</f>
        <v>0</v>
      </c>
      <c r="O132" s="26" t="str">
        <f>INDEX(Calculations!$B$17:$B$28,MATCH(L132, Calculations!$H$17:$H$28,-1 ))</f>
        <v>1/2</v>
      </c>
      <c r="P132" s="37">
        <f>MainSheet!$G$8-0.0001306*Q132^2 * F132*(1+3.6/VLOOKUP(O132,Calculations!$B$4:$F$15,2,FALSE))/(3600*MainSheet!$C$9*VLOOKUP(O132,Calculations!$B$4:$F$15,2,FALSE)^5)</f>
        <v>0.26808838626146181</v>
      </c>
      <c r="Q132" s="37">
        <f t="shared" si="10"/>
        <v>0</v>
      </c>
      <c r="R132" s="37">
        <f>IFERROR(VLOOKUP(O132,Calculations!$B$4:$E$15,4)*F132*IF(I132="Failed-Closed",0,1)*(0.35/(INDEX(Calculations!$B$32:$G$46,MATCH(O132,Calculations!$B$32:$B$46,0),MATCH(G132,Calculations!$B$32:$G$32,0))+0.35)),0)</f>
        <v>0</v>
      </c>
      <c r="S132" s="37">
        <f>VLOOKUP(O132,Calculations!$B$4:$F$15,5)*F132</f>
        <v>0</v>
      </c>
      <c r="T132" s="37">
        <f t="shared" si="11"/>
        <v>0</v>
      </c>
      <c r="U132" s="37">
        <f t="shared" si="12"/>
        <v>0</v>
      </c>
      <c r="V132" s="37">
        <f>VLOOKUP(O132,Calculations!$B$4:$G$15,6)*F132*IF(I132="Failed-Closed",0,1)</f>
        <v>0</v>
      </c>
      <c r="W132" s="113">
        <f>IFERROR(0.6*PI()*(VLOOKUP(H132,VentList!$A$3:$H$198,8)/2*0.0254)^2*(14.7+P132)*6895*SQRT(2*1.33/8.314/672/(1.33-1)*((14.7/(14.7+P132))^(2/1.33)-(14.7/(14.7+P132))^((2.33/1.33))))*7937,0)*IF(I132="Operational",0,IF(I132="Failed-Closed",0,1))</f>
        <v>0</v>
      </c>
    </row>
    <row r="133" spans="2:23">
      <c r="B133" s="33"/>
      <c r="C133" s="34"/>
      <c r="D133" s="34"/>
      <c r="E133" s="34"/>
      <c r="F133" s="34"/>
      <c r="G133" s="27"/>
      <c r="H133" s="34"/>
      <c r="I133" s="34"/>
      <c r="J133" s="34">
        <f>IFERROR(IF(B133="Column",INDEX(RadCompList!$C$4:$G$13,MATCH(C133,RadCompList!$B$4:$B$13),MATCH(Radiators!D133,RadCompList!$C$3:$G$3)),IF(B133="Tube",INDEX(RadCompList!$C$16:$I$22,MATCH(C133,RadCompList!$B$16:$B$22),MATCH(Radiators!D133,RadCompList!$C$15:$I$15)),IF(B133="Cast Rad/Conv",INDEX(RadCompList!$C$28:$D$28,MATCH(C133,RadCompList!$B$28),MATCH(Radiators!D133,RadCompList!$C$27:$D$27)),IF(B133="Copper Cabinet",(INDEX(RadCompList!$E$39:$J$78,MATCH(Radiators!D133,RadCompList!$D$39:$D$78,0),MATCH(C133,RadCompList!$E$38:$J$38,0))),0))))*E133,0)*$A$2*IF(I133="Failed-Closed",0,1)</f>
        <v>0</v>
      </c>
      <c r="K133" s="34">
        <f>IFERROR(IF(B133="Column",INDEX(RadCompList!$C$4:$G$13,MATCH(C133,RadCompList!$B$4:$B$13),MATCH(Radiators!D133,RadCompList!$C$3:$G$3)),IF(B133="Tube",INDEX(RadCompList!$C$16:$I$22,MATCH(C133,RadCompList!$B$16:$B$22),MATCH(Radiators!D133,RadCompList!$C$15:$I$15)),IF(B133="Cast Rad/Conv",INDEX(RadCompList!$C$28:$D$28,MATCH(C133,RadCompList!$B$28),MATCH(Radiators!D133,RadCompList!$C$27:$D$27)),IF(B133="Copper Cabinet",(INDEX(RadCompList!$E$39:$J$78,MATCH(Radiators!D133,RadCompList!$D$39:$D$78,0),MATCH(C133,RadCompList!$E$38:$J$38,0))),0))))*E133,0)*$A$2</f>
        <v>0</v>
      </c>
      <c r="L133" s="112">
        <f t="shared" si="9"/>
        <v>0</v>
      </c>
      <c r="M133" s="35">
        <f>IFERROR(VLOOKUP(H133,VentList!$A$1:$D$198,2,FALSE),0)</f>
        <v>0</v>
      </c>
      <c r="N133" s="26">
        <f>IFERROR(VLOOKUP(B133,RadCompList!$P$3:$Q$6,2,FALSE)*J133,0)</f>
        <v>0</v>
      </c>
      <c r="O133" s="26" t="str">
        <f>INDEX(Calculations!$B$17:$B$28,MATCH(L133, Calculations!$H$17:$H$28,-1 ))</f>
        <v>1/2</v>
      </c>
      <c r="P133" s="37">
        <f>MainSheet!$G$8-0.0001306*Q133^2 * F133*(1+3.6/VLOOKUP(O133,Calculations!$B$4:$F$15,2,FALSE))/(3600*MainSheet!$C$9*VLOOKUP(O133,Calculations!$B$4:$F$15,2,FALSE)^5)</f>
        <v>0.26808838626146181</v>
      </c>
      <c r="Q133" s="37">
        <f t="shared" si="10"/>
        <v>0</v>
      </c>
      <c r="R133" s="37">
        <f>IFERROR(VLOOKUP(O133,Calculations!$B$4:$E$15,4)*F133*IF(I133="Failed-Closed",0,1)*(0.35/(INDEX(Calculations!$B$32:$G$46,MATCH(O133,Calculations!$B$32:$B$46,0),MATCH(G133,Calculations!$B$32:$G$32,0))+0.35)),0)</f>
        <v>0</v>
      </c>
      <c r="S133" s="37">
        <f>VLOOKUP(O133,Calculations!$B$4:$F$15,5)*F133</f>
        <v>0</v>
      </c>
      <c r="T133" s="37">
        <f t="shared" si="11"/>
        <v>0</v>
      </c>
      <c r="U133" s="37">
        <f t="shared" si="12"/>
        <v>0</v>
      </c>
      <c r="V133" s="37">
        <f>VLOOKUP(O133,Calculations!$B$4:$G$15,6)*F133*IF(I133="Failed-Closed",0,1)</f>
        <v>0</v>
      </c>
      <c r="W133" s="113">
        <f>IFERROR(0.6*PI()*(VLOOKUP(H133,VentList!$A$3:$H$198,8)/2*0.0254)^2*(14.7+P133)*6895*SQRT(2*1.33/8.314/672/(1.33-1)*((14.7/(14.7+P133))^(2/1.33)-(14.7/(14.7+P133))^((2.33/1.33))))*7937,0)*IF(I133="Operational",0,IF(I133="Failed-Closed",0,1))</f>
        <v>0</v>
      </c>
    </row>
    <row r="134" spans="2:23">
      <c r="B134" s="33"/>
      <c r="C134" s="34"/>
      <c r="D134" s="34"/>
      <c r="E134" s="34"/>
      <c r="F134" s="34"/>
      <c r="G134" s="27"/>
      <c r="H134" s="34"/>
      <c r="I134" s="34"/>
      <c r="J134" s="34">
        <f>IFERROR(IF(B134="Column",INDEX(RadCompList!$C$4:$G$13,MATCH(C134,RadCompList!$B$4:$B$13),MATCH(Radiators!D134,RadCompList!$C$3:$G$3)),IF(B134="Tube",INDEX(RadCompList!$C$16:$I$22,MATCH(C134,RadCompList!$B$16:$B$22),MATCH(Radiators!D134,RadCompList!$C$15:$I$15)),IF(B134="Cast Rad/Conv",INDEX(RadCompList!$C$28:$D$28,MATCH(C134,RadCompList!$B$28),MATCH(Radiators!D134,RadCompList!$C$27:$D$27)),IF(B134="Copper Cabinet",(INDEX(RadCompList!$E$39:$J$78,MATCH(Radiators!D134,RadCompList!$D$39:$D$78,0),MATCH(C134,RadCompList!$E$38:$J$38,0))),0))))*E134,0)*$A$2*IF(I134="Failed-Closed",0,1)</f>
        <v>0</v>
      </c>
      <c r="K134" s="34">
        <f>IFERROR(IF(B134="Column",INDEX(RadCompList!$C$4:$G$13,MATCH(C134,RadCompList!$B$4:$B$13),MATCH(Radiators!D134,RadCompList!$C$3:$G$3)),IF(B134="Tube",INDEX(RadCompList!$C$16:$I$22,MATCH(C134,RadCompList!$B$16:$B$22),MATCH(Radiators!D134,RadCompList!$C$15:$I$15)),IF(B134="Cast Rad/Conv",INDEX(RadCompList!$C$28:$D$28,MATCH(C134,RadCompList!$B$28),MATCH(Radiators!D134,RadCompList!$C$27:$D$27)),IF(B134="Copper Cabinet",(INDEX(RadCompList!$E$39:$J$78,MATCH(Radiators!D134,RadCompList!$D$39:$D$78,0),MATCH(C134,RadCompList!$E$38:$J$38,0))),0))))*E134,0)*$A$2</f>
        <v>0</v>
      </c>
      <c r="L134" s="112">
        <f t="shared" si="9"/>
        <v>0</v>
      </c>
      <c r="M134" s="35">
        <f>IFERROR(VLOOKUP(H134,VentList!$A$1:$D$198,2,FALSE),0)</f>
        <v>0</v>
      </c>
      <c r="N134" s="26">
        <f>IFERROR(VLOOKUP(B134,RadCompList!$P$3:$Q$6,2,FALSE)*J134,0)</f>
        <v>0</v>
      </c>
      <c r="O134" s="26" t="str">
        <f>INDEX(Calculations!$B$17:$B$28,MATCH(L134, Calculations!$H$17:$H$28,-1 ))</f>
        <v>1/2</v>
      </c>
      <c r="P134" s="37">
        <f>MainSheet!$G$8-0.0001306*Q134^2 * F134*(1+3.6/VLOOKUP(O134,Calculations!$B$4:$F$15,2,FALSE))/(3600*MainSheet!$C$9*VLOOKUP(O134,Calculations!$B$4:$F$15,2,FALSE)^5)</f>
        <v>0.26808838626146181</v>
      </c>
      <c r="Q134" s="37">
        <f t="shared" si="10"/>
        <v>0</v>
      </c>
      <c r="R134" s="37">
        <f>IFERROR(VLOOKUP(O134,Calculations!$B$4:$E$15,4)*F134*IF(I134="Failed-Closed",0,1)*(0.35/(INDEX(Calculations!$B$32:$G$46,MATCH(O134,Calculations!$B$32:$B$46,0),MATCH(G134,Calculations!$B$32:$G$32,0))+0.35)),0)</f>
        <v>0</v>
      </c>
      <c r="S134" s="37">
        <f>VLOOKUP(O134,Calculations!$B$4:$F$15,5)*F134</f>
        <v>0</v>
      </c>
      <c r="T134" s="37">
        <f t="shared" si="11"/>
        <v>0</v>
      </c>
      <c r="U134" s="37">
        <f t="shared" si="12"/>
        <v>0</v>
      </c>
      <c r="V134" s="37">
        <f>VLOOKUP(O134,Calculations!$B$4:$G$15,6)*F134*IF(I134="Failed-Closed",0,1)</f>
        <v>0</v>
      </c>
      <c r="W134" s="113">
        <f>IFERROR(0.6*PI()*(VLOOKUP(H134,VentList!$A$3:$H$198,8)/2*0.0254)^2*(14.7+P134)*6895*SQRT(2*1.33/8.314/672/(1.33-1)*((14.7/(14.7+P134))^(2/1.33)-(14.7/(14.7+P134))^((2.33/1.33))))*7937,0)*IF(I134="Operational",0,IF(I134="Failed-Closed",0,1))</f>
        <v>0</v>
      </c>
    </row>
    <row r="135" spans="2:23">
      <c r="B135" s="33"/>
      <c r="C135" s="34"/>
      <c r="D135" s="34"/>
      <c r="E135" s="34"/>
      <c r="F135" s="34"/>
      <c r="G135" s="27"/>
      <c r="H135" s="34"/>
      <c r="I135" s="34"/>
      <c r="J135" s="34">
        <f>IFERROR(IF(B135="Column",INDEX(RadCompList!$C$4:$G$13,MATCH(C135,RadCompList!$B$4:$B$13),MATCH(Radiators!D135,RadCompList!$C$3:$G$3)),IF(B135="Tube",INDEX(RadCompList!$C$16:$I$22,MATCH(C135,RadCompList!$B$16:$B$22),MATCH(Radiators!D135,RadCompList!$C$15:$I$15)),IF(B135="Cast Rad/Conv",INDEX(RadCompList!$C$28:$D$28,MATCH(C135,RadCompList!$B$28),MATCH(Radiators!D135,RadCompList!$C$27:$D$27)),IF(B135="Copper Cabinet",(INDEX(RadCompList!$E$39:$J$78,MATCH(Radiators!D135,RadCompList!$D$39:$D$78,0),MATCH(C135,RadCompList!$E$38:$J$38,0))),0))))*E135,0)*$A$2*IF(I135="Failed-Closed",0,1)</f>
        <v>0</v>
      </c>
      <c r="K135" s="34">
        <f>IFERROR(IF(B135="Column",INDEX(RadCompList!$C$4:$G$13,MATCH(C135,RadCompList!$B$4:$B$13),MATCH(Radiators!D135,RadCompList!$C$3:$G$3)),IF(B135="Tube",INDEX(RadCompList!$C$16:$I$22,MATCH(C135,RadCompList!$B$16:$B$22),MATCH(Radiators!D135,RadCompList!$C$15:$I$15)),IF(B135="Cast Rad/Conv",INDEX(RadCompList!$C$28:$D$28,MATCH(C135,RadCompList!$B$28),MATCH(Radiators!D135,RadCompList!$C$27:$D$27)),IF(B135="Copper Cabinet",(INDEX(RadCompList!$E$39:$J$78,MATCH(Radiators!D135,RadCompList!$D$39:$D$78,0),MATCH(C135,RadCompList!$E$38:$J$38,0))),0))))*E135,0)*$A$2</f>
        <v>0</v>
      </c>
      <c r="L135" s="112">
        <f t="shared" si="9"/>
        <v>0</v>
      </c>
      <c r="M135" s="35">
        <f>IFERROR(VLOOKUP(H135,VentList!$A$1:$D$198,2,FALSE),0)</f>
        <v>0</v>
      </c>
      <c r="N135" s="26">
        <f>IFERROR(VLOOKUP(B135,RadCompList!$P$3:$Q$6,2,FALSE)*J135,0)</f>
        <v>0</v>
      </c>
      <c r="O135" s="26" t="str">
        <f>INDEX(Calculations!$B$17:$B$28,MATCH(L135, Calculations!$H$17:$H$28,-1 ))</f>
        <v>1/2</v>
      </c>
      <c r="P135" s="37">
        <f>MainSheet!$G$8-0.0001306*Q135^2 * F135*(1+3.6/VLOOKUP(O135,Calculations!$B$4:$F$15,2,FALSE))/(3600*MainSheet!$C$9*VLOOKUP(O135,Calculations!$B$4:$F$15,2,FALSE)^5)</f>
        <v>0.26808838626146181</v>
      </c>
      <c r="Q135" s="37">
        <f t="shared" si="10"/>
        <v>0</v>
      </c>
      <c r="R135" s="37">
        <f>IFERROR(VLOOKUP(O135,Calculations!$B$4:$E$15,4)*F135*IF(I135="Failed-Closed",0,1)*(0.35/(INDEX(Calculations!$B$32:$G$46,MATCH(O135,Calculations!$B$32:$B$46,0),MATCH(G135,Calculations!$B$32:$G$32,0))+0.35)),0)</f>
        <v>0</v>
      </c>
      <c r="S135" s="37">
        <f>VLOOKUP(O135,Calculations!$B$4:$F$15,5)*F135</f>
        <v>0</v>
      </c>
      <c r="T135" s="37">
        <f t="shared" si="11"/>
        <v>0</v>
      </c>
      <c r="U135" s="37">
        <f t="shared" si="12"/>
        <v>0</v>
      </c>
      <c r="V135" s="37">
        <f>VLOOKUP(O135,Calculations!$B$4:$G$15,6)*F135*IF(I135="Failed-Closed",0,1)</f>
        <v>0</v>
      </c>
      <c r="W135" s="113">
        <f>IFERROR(0.6*PI()*(VLOOKUP(H135,VentList!$A$3:$H$198,8)/2*0.0254)^2*(14.7+P135)*6895*SQRT(2*1.33/8.314/672/(1.33-1)*((14.7/(14.7+P135))^(2/1.33)-(14.7/(14.7+P135))^((2.33/1.33))))*7937,0)*IF(I135="Operational",0,IF(I135="Failed-Closed",0,1))</f>
        <v>0</v>
      </c>
    </row>
    <row r="136" spans="2:23">
      <c r="B136" s="33"/>
      <c r="C136" s="34"/>
      <c r="D136" s="34"/>
      <c r="E136" s="34"/>
      <c r="F136" s="34"/>
      <c r="G136" s="27"/>
      <c r="H136" s="34"/>
      <c r="I136" s="34"/>
      <c r="J136" s="34">
        <f>IFERROR(IF(B136="Column",INDEX(RadCompList!$C$4:$G$13,MATCH(C136,RadCompList!$B$4:$B$13),MATCH(Radiators!D136,RadCompList!$C$3:$G$3)),IF(B136="Tube",INDEX(RadCompList!$C$16:$I$22,MATCH(C136,RadCompList!$B$16:$B$22),MATCH(Radiators!D136,RadCompList!$C$15:$I$15)),IF(B136="Cast Rad/Conv",INDEX(RadCompList!$C$28:$D$28,MATCH(C136,RadCompList!$B$28),MATCH(Radiators!D136,RadCompList!$C$27:$D$27)),IF(B136="Copper Cabinet",(INDEX(RadCompList!$E$39:$J$78,MATCH(Radiators!D136,RadCompList!$D$39:$D$78,0),MATCH(C136,RadCompList!$E$38:$J$38,0))),0))))*E136,0)*$A$2*IF(I136="Failed-Closed",0,1)</f>
        <v>0</v>
      </c>
      <c r="K136" s="34">
        <f>IFERROR(IF(B136="Column",INDEX(RadCompList!$C$4:$G$13,MATCH(C136,RadCompList!$B$4:$B$13),MATCH(Radiators!D136,RadCompList!$C$3:$G$3)),IF(B136="Tube",INDEX(RadCompList!$C$16:$I$22,MATCH(C136,RadCompList!$B$16:$B$22),MATCH(Radiators!D136,RadCompList!$C$15:$I$15)),IF(B136="Cast Rad/Conv",INDEX(RadCompList!$C$28:$D$28,MATCH(C136,RadCompList!$B$28),MATCH(Radiators!D136,RadCompList!$C$27:$D$27)),IF(B136="Copper Cabinet",(INDEX(RadCompList!$E$39:$J$78,MATCH(Radiators!D136,RadCompList!$D$39:$D$78,0),MATCH(C136,RadCompList!$E$38:$J$38,0))),0))))*E136,0)*$A$2</f>
        <v>0</v>
      </c>
      <c r="L136" s="112">
        <f t="shared" si="9"/>
        <v>0</v>
      </c>
      <c r="M136" s="35">
        <f>IFERROR(VLOOKUP(H136,VentList!$A$1:$D$198,2,FALSE),0)</f>
        <v>0</v>
      </c>
      <c r="N136" s="26">
        <f>IFERROR(VLOOKUP(B136,RadCompList!$P$3:$Q$6,2,FALSE)*J136,0)</f>
        <v>0</v>
      </c>
      <c r="O136" s="26" t="str">
        <f>INDEX(Calculations!$B$17:$B$28,MATCH(L136, Calculations!$H$17:$H$28,-1 ))</f>
        <v>1/2</v>
      </c>
      <c r="P136" s="37">
        <f>MainSheet!$G$8-0.0001306*Q136^2 * F136*(1+3.6/VLOOKUP(O136,Calculations!$B$4:$F$15,2,FALSE))/(3600*MainSheet!$C$9*VLOOKUP(O136,Calculations!$B$4:$F$15,2,FALSE)^5)</f>
        <v>0.26808838626146181</v>
      </c>
      <c r="Q136" s="37">
        <f t="shared" si="10"/>
        <v>0</v>
      </c>
      <c r="R136" s="37">
        <f>IFERROR(VLOOKUP(O136,Calculations!$B$4:$E$15,4)*F136*IF(I136="Failed-Closed",0,1)*(0.35/(INDEX(Calculations!$B$32:$G$46,MATCH(O136,Calculations!$B$32:$B$46,0),MATCH(G136,Calculations!$B$32:$G$32,0))+0.35)),0)</f>
        <v>0</v>
      </c>
      <c r="S136" s="37">
        <f>VLOOKUP(O136,Calculations!$B$4:$F$15,5)*F136</f>
        <v>0</v>
      </c>
      <c r="T136" s="37">
        <f t="shared" si="11"/>
        <v>0</v>
      </c>
      <c r="U136" s="37">
        <f t="shared" si="12"/>
        <v>0</v>
      </c>
      <c r="V136" s="37">
        <f>VLOOKUP(O136,Calculations!$B$4:$G$15,6)*F136*IF(I136="Failed-Closed",0,1)</f>
        <v>0</v>
      </c>
      <c r="W136" s="113">
        <f>IFERROR(0.6*PI()*(VLOOKUP(H136,VentList!$A$3:$H$198,8)/2*0.0254)^2*(14.7+P136)*6895*SQRT(2*1.33/8.314/672/(1.33-1)*((14.7/(14.7+P136))^(2/1.33)-(14.7/(14.7+P136))^((2.33/1.33))))*7937,0)*IF(I136="Operational",0,IF(I136="Failed-Closed",0,1))</f>
        <v>0</v>
      </c>
    </row>
    <row r="137" spans="2:23">
      <c r="B137" s="33"/>
      <c r="C137" s="34"/>
      <c r="D137" s="34"/>
      <c r="E137" s="34"/>
      <c r="F137" s="34"/>
      <c r="G137" s="27"/>
      <c r="H137" s="34"/>
      <c r="I137" s="34"/>
      <c r="J137" s="34">
        <f>IFERROR(IF(B137="Column",INDEX(RadCompList!$C$4:$G$13,MATCH(C137,RadCompList!$B$4:$B$13),MATCH(Radiators!D137,RadCompList!$C$3:$G$3)),IF(B137="Tube",INDEX(RadCompList!$C$16:$I$22,MATCH(C137,RadCompList!$B$16:$B$22),MATCH(Radiators!D137,RadCompList!$C$15:$I$15)),IF(B137="Cast Rad/Conv",INDEX(RadCompList!$C$28:$D$28,MATCH(C137,RadCompList!$B$28),MATCH(Radiators!D137,RadCompList!$C$27:$D$27)),IF(B137="Copper Cabinet",(INDEX(RadCompList!$E$39:$J$78,MATCH(Radiators!D137,RadCompList!$D$39:$D$78,0),MATCH(C137,RadCompList!$E$38:$J$38,0))),0))))*E137,0)*$A$2*IF(I137="Failed-Closed",0,1)</f>
        <v>0</v>
      </c>
      <c r="K137" s="34">
        <f>IFERROR(IF(B137="Column",INDEX(RadCompList!$C$4:$G$13,MATCH(C137,RadCompList!$B$4:$B$13),MATCH(Radiators!D137,RadCompList!$C$3:$G$3)),IF(B137="Tube",INDEX(RadCompList!$C$16:$I$22,MATCH(C137,RadCompList!$B$16:$B$22),MATCH(Radiators!D137,RadCompList!$C$15:$I$15)),IF(B137="Cast Rad/Conv",INDEX(RadCompList!$C$28:$D$28,MATCH(C137,RadCompList!$B$28),MATCH(Radiators!D137,RadCompList!$C$27:$D$27)),IF(B137="Copper Cabinet",(INDEX(RadCompList!$E$39:$J$78,MATCH(Radiators!D137,RadCompList!$D$39:$D$78,0),MATCH(C137,RadCompList!$E$38:$J$38,0))),0))))*E137,0)*$A$2</f>
        <v>0</v>
      </c>
      <c r="L137" s="112">
        <f t="shared" si="9"/>
        <v>0</v>
      </c>
      <c r="M137" s="35">
        <f>IFERROR(VLOOKUP(H137,VentList!$A$1:$D$198,2,FALSE),0)</f>
        <v>0</v>
      </c>
      <c r="N137" s="26">
        <f>IFERROR(VLOOKUP(B137,RadCompList!$P$3:$Q$6,2,FALSE)*J137,0)</f>
        <v>0</v>
      </c>
      <c r="O137" s="26" t="str">
        <f>INDEX(Calculations!$B$17:$B$28,MATCH(L137, Calculations!$H$17:$H$28,-1 ))</f>
        <v>1/2</v>
      </c>
      <c r="P137" s="37">
        <f>MainSheet!$G$8-0.0001306*Q137^2 * F137*(1+3.6/VLOOKUP(O137,Calculations!$B$4:$F$15,2,FALSE))/(3600*MainSheet!$C$9*VLOOKUP(O137,Calculations!$B$4:$F$15,2,FALSE)^5)</f>
        <v>0.26808838626146181</v>
      </c>
      <c r="Q137" s="37">
        <f t="shared" si="10"/>
        <v>0</v>
      </c>
      <c r="R137" s="37">
        <f>IFERROR(VLOOKUP(O137,Calculations!$B$4:$E$15,4)*F137*IF(I137="Failed-Closed",0,1)*(0.35/(INDEX(Calculations!$B$32:$G$46,MATCH(O137,Calculations!$B$32:$B$46,0),MATCH(G137,Calculations!$B$32:$G$32,0))+0.35)),0)</f>
        <v>0</v>
      </c>
      <c r="S137" s="37">
        <f>VLOOKUP(O137,Calculations!$B$4:$F$15,5)*F137</f>
        <v>0</v>
      </c>
      <c r="T137" s="37">
        <f t="shared" si="11"/>
        <v>0</v>
      </c>
      <c r="U137" s="37">
        <f t="shared" si="12"/>
        <v>0</v>
      </c>
      <c r="V137" s="37">
        <f>VLOOKUP(O137,Calculations!$B$4:$G$15,6)*F137*IF(I137="Failed-Closed",0,1)</f>
        <v>0</v>
      </c>
      <c r="W137" s="113">
        <f>IFERROR(0.6*PI()*(VLOOKUP(H137,VentList!$A$3:$H$198,8)/2*0.0254)^2*(14.7+P137)*6895*SQRT(2*1.33/8.314/672/(1.33-1)*((14.7/(14.7+P137))^(2/1.33)-(14.7/(14.7+P137))^((2.33/1.33))))*7937,0)*IF(I137="Operational",0,IF(I137="Failed-Closed",0,1))</f>
        <v>0</v>
      </c>
    </row>
    <row r="138" spans="2:23">
      <c r="B138" s="33"/>
      <c r="C138" s="34"/>
      <c r="D138" s="34"/>
      <c r="E138" s="34"/>
      <c r="F138" s="34"/>
      <c r="G138" s="27"/>
      <c r="H138" s="34"/>
      <c r="I138" s="34"/>
      <c r="J138" s="34">
        <f>IFERROR(IF(B138="Column",INDEX(RadCompList!$C$4:$G$13,MATCH(C138,RadCompList!$B$4:$B$13),MATCH(Radiators!D138,RadCompList!$C$3:$G$3)),IF(B138="Tube",INDEX(RadCompList!$C$16:$I$22,MATCH(C138,RadCompList!$B$16:$B$22),MATCH(Radiators!D138,RadCompList!$C$15:$I$15)),IF(B138="Cast Rad/Conv",INDEX(RadCompList!$C$28:$D$28,MATCH(C138,RadCompList!$B$28),MATCH(Radiators!D138,RadCompList!$C$27:$D$27)),IF(B138="Copper Cabinet",(INDEX(RadCompList!$E$39:$J$78,MATCH(Radiators!D138,RadCompList!$D$39:$D$78,0),MATCH(C138,RadCompList!$E$38:$J$38,0))),0))))*E138,0)*$A$2*IF(I138="Failed-Closed",0,1)</f>
        <v>0</v>
      </c>
      <c r="K138" s="34">
        <f>IFERROR(IF(B138="Column",INDEX(RadCompList!$C$4:$G$13,MATCH(C138,RadCompList!$B$4:$B$13),MATCH(Radiators!D138,RadCompList!$C$3:$G$3)),IF(B138="Tube",INDEX(RadCompList!$C$16:$I$22,MATCH(C138,RadCompList!$B$16:$B$22),MATCH(Radiators!D138,RadCompList!$C$15:$I$15)),IF(B138="Cast Rad/Conv",INDEX(RadCompList!$C$28:$D$28,MATCH(C138,RadCompList!$B$28),MATCH(Radiators!D138,RadCompList!$C$27:$D$27)),IF(B138="Copper Cabinet",(INDEX(RadCompList!$E$39:$J$78,MATCH(Radiators!D138,RadCompList!$D$39:$D$78,0),MATCH(C138,RadCompList!$E$38:$J$38,0))),0))))*E138,0)*$A$2</f>
        <v>0</v>
      </c>
      <c r="L138" s="112">
        <f t="shared" si="9"/>
        <v>0</v>
      </c>
      <c r="M138" s="35">
        <f>IFERROR(VLOOKUP(H138,VentList!$A$1:$D$198,2,FALSE),0)</f>
        <v>0</v>
      </c>
      <c r="N138" s="26">
        <f>IFERROR(VLOOKUP(B138,RadCompList!$P$3:$Q$6,2,FALSE)*J138,0)</f>
        <v>0</v>
      </c>
      <c r="O138" s="26" t="str">
        <f>INDEX(Calculations!$B$17:$B$28,MATCH(L138, Calculations!$H$17:$H$28,-1 ))</f>
        <v>1/2</v>
      </c>
      <c r="P138" s="37">
        <f>MainSheet!$G$8-0.0001306*Q138^2 * F138*(1+3.6/VLOOKUP(O138,Calculations!$B$4:$F$15,2,FALSE))/(3600*MainSheet!$C$9*VLOOKUP(O138,Calculations!$B$4:$F$15,2,FALSE)^5)</f>
        <v>0.26808838626146181</v>
      </c>
      <c r="Q138" s="37">
        <f t="shared" si="10"/>
        <v>0</v>
      </c>
      <c r="R138" s="37">
        <f>IFERROR(VLOOKUP(O138,Calculations!$B$4:$E$15,4)*F138*IF(I138="Failed-Closed",0,1)*(0.35/(INDEX(Calculations!$B$32:$G$46,MATCH(O138,Calculations!$B$32:$B$46,0),MATCH(G138,Calculations!$B$32:$G$32,0))+0.35)),0)</f>
        <v>0</v>
      </c>
      <c r="S138" s="37">
        <f>VLOOKUP(O138,Calculations!$B$4:$F$15,5)*F138</f>
        <v>0</v>
      </c>
      <c r="T138" s="37">
        <f t="shared" si="11"/>
        <v>0</v>
      </c>
      <c r="U138" s="37">
        <f t="shared" si="12"/>
        <v>0</v>
      </c>
      <c r="V138" s="37">
        <f>VLOOKUP(O138,Calculations!$B$4:$G$15,6)*F138*IF(I138="Failed-Closed",0,1)</f>
        <v>0</v>
      </c>
      <c r="W138" s="113">
        <f>IFERROR(0.6*PI()*(VLOOKUP(H138,VentList!$A$3:$H$198,8)/2*0.0254)^2*(14.7+P138)*6895*SQRT(2*1.33/8.314/672/(1.33-1)*((14.7/(14.7+P138))^(2/1.33)-(14.7/(14.7+P138))^((2.33/1.33))))*7937,0)*IF(I138="Operational",0,IF(I138="Failed-Closed",0,1))</f>
        <v>0</v>
      </c>
    </row>
    <row r="139" spans="2:23">
      <c r="B139" s="33"/>
      <c r="C139" s="34"/>
      <c r="D139" s="34"/>
      <c r="E139" s="34"/>
      <c r="F139" s="34"/>
      <c r="G139" s="27"/>
      <c r="H139" s="34"/>
      <c r="I139" s="34"/>
      <c r="J139" s="34">
        <f>IFERROR(IF(B139="Column",INDEX(RadCompList!$C$4:$G$13,MATCH(C139,RadCompList!$B$4:$B$13),MATCH(Radiators!D139,RadCompList!$C$3:$G$3)),IF(B139="Tube",INDEX(RadCompList!$C$16:$I$22,MATCH(C139,RadCompList!$B$16:$B$22),MATCH(Radiators!D139,RadCompList!$C$15:$I$15)),IF(B139="Cast Rad/Conv",INDEX(RadCompList!$C$28:$D$28,MATCH(C139,RadCompList!$B$28),MATCH(Radiators!D139,RadCompList!$C$27:$D$27)),IF(B139="Copper Cabinet",(INDEX(RadCompList!$E$39:$J$78,MATCH(Radiators!D139,RadCompList!$D$39:$D$78,0),MATCH(C139,RadCompList!$E$38:$J$38,0))),0))))*E139,0)*$A$2*IF(I139="Failed-Closed",0,1)</f>
        <v>0</v>
      </c>
      <c r="K139" s="34">
        <f>IFERROR(IF(B139="Column",INDEX(RadCompList!$C$4:$G$13,MATCH(C139,RadCompList!$B$4:$B$13),MATCH(Radiators!D139,RadCompList!$C$3:$G$3)),IF(B139="Tube",INDEX(RadCompList!$C$16:$I$22,MATCH(C139,RadCompList!$B$16:$B$22),MATCH(Radiators!D139,RadCompList!$C$15:$I$15)),IF(B139="Cast Rad/Conv",INDEX(RadCompList!$C$28:$D$28,MATCH(C139,RadCompList!$B$28),MATCH(Radiators!D139,RadCompList!$C$27:$D$27)),IF(B139="Copper Cabinet",(INDEX(RadCompList!$E$39:$J$78,MATCH(Radiators!D139,RadCompList!$D$39:$D$78,0),MATCH(C139,RadCompList!$E$38:$J$38,0))),0))))*E139,0)*$A$2</f>
        <v>0</v>
      </c>
      <c r="L139" s="112">
        <f t="shared" si="9"/>
        <v>0</v>
      </c>
      <c r="M139" s="35">
        <f>IFERROR(VLOOKUP(H139,VentList!$A$1:$D$198,2,FALSE),0)</f>
        <v>0</v>
      </c>
      <c r="N139" s="26">
        <f>IFERROR(VLOOKUP(B139,RadCompList!$P$3:$Q$6,2,FALSE)*J139,0)</f>
        <v>0</v>
      </c>
      <c r="O139" s="26" t="str">
        <f>INDEX(Calculations!$B$17:$B$28,MATCH(L139, Calculations!$H$17:$H$28,-1 ))</f>
        <v>1/2</v>
      </c>
      <c r="P139" s="37">
        <f>MainSheet!$G$8-0.0001306*Q139^2 * F139*(1+3.6/VLOOKUP(O139,Calculations!$B$4:$F$15,2,FALSE))/(3600*MainSheet!$C$9*VLOOKUP(O139,Calculations!$B$4:$F$15,2,FALSE)^5)</f>
        <v>0.26808838626146181</v>
      </c>
      <c r="Q139" s="37">
        <f t="shared" si="10"/>
        <v>0</v>
      </c>
      <c r="R139" s="37">
        <f>IFERROR(VLOOKUP(O139,Calculations!$B$4:$E$15,4)*F139*IF(I139="Failed-Closed",0,1)*(0.35/(INDEX(Calculations!$B$32:$G$46,MATCH(O139,Calculations!$B$32:$B$46,0),MATCH(G139,Calculations!$B$32:$G$32,0))+0.35)),0)</f>
        <v>0</v>
      </c>
      <c r="S139" s="37">
        <f>VLOOKUP(O139,Calculations!$B$4:$F$15,5)*F139</f>
        <v>0</v>
      </c>
      <c r="T139" s="37">
        <f t="shared" si="11"/>
        <v>0</v>
      </c>
      <c r="U139" s="37">
        <f t="shared" si="12"/>
        <v>0</v>
      </c>
      <c r="V139" s="37">
        <f>VLOOKUP(O139,Calculations!$B$4:$G$15,6)*F139*IF(I139="Failed-Closed",0,1)</f>
        <v>0</v>
      </c>
      <c r="W139" s="113">
        <f>IFERROR(0.6*PI()*(VLOOKUP(H139,VentList!$A$3:$H$198,8)/2*0.0254)^2*(14.7+P139)*6895*SQRT(2*1.33/8.314/672/(1.33-1)*((14.7/(14.7+P139))^(2/1.33)-(14.7/(14.7+P139))^((2.33/1.33))))*7937,0)*IF(I139="Operational",0,IF(I139="Failed-Closed",0,1))</f>
        <v>0</v>
      </c>
    </row>
    <row r="140" spans="2:23">
      <c r="B140" s="33"/>
      <c r="C140" s="34"/>
      <c r="D140" s="34"/>
      <c r="E140" s="34"/>
      <c r="F140" s="34"/>
      <c r="G140" s="27"/>
      <c r="H140" s="34"/>
      <c r="I140" s="34"/>
      <c r="J140" s="34">
        <f>IFERROR(IF(B140="Column",INDEX(RadCompList!$C$4:$G$13,MATCH(C140,RadCompList!$B$4:$B$13),MATCH(Radiators!D140,RadCompList!$C$3:$G$3)),IF(B140="Tube",INDEX(RadCompList!$C$16:$I$22,MATCH(C140,RadCompList!$B$16:$B$22),MATCH(Radiators!D140,RadCompList!$C$15:$I$15)),IF(B140="Cast Rad/Conv",INDEX(RadCompList!$C$28:$D$28,MATCH(C140,RadCompList!$B$28),MATCH(Radiators!D140,RadCompList!$C$27:$D$27)),IF(B140="Copper Cabinet",(INDEX(RadCompList!$E$39:$J$78,MATCH(Radiators!D140,RadCompList!$D$39:$D$78,0),MATCH(C140,RadCompList!$E$38:$J$38,0))),0))))*E140,0)*$A$2*IF(I140="Failed-Closed",0,1)</f>
        <v>0</v>
      </c>
      <c r="K140" s="34">
        <f>IFERROR(IF(B140="Column",INDEX(RadCompList!$C$4:$G$13,MATCH(C140,RadCompList!$B$4:$B$13),MATCH(Radiators!D140,RadCompList!$C$3:$G$3)),IF(B140="Tube",INDEX(RadCompList!$C$16:$I$22,MATCH(C140,RadCompList!$B$16:$B$22),MATCH(Radiators!D140,RadCompList!$C$15:$I$15)),IF(B140="Cast Rad/Conv",INDEX(RadCompList!$C$28:$D$28,MATCH(C140,RadCompList!$B$28),MATCH(Radiators!D140,RadCompList!$C$27:$D$27)),IF(B140="Copper Cabinet",(INDEX(RadCompList!$E$39:$J$78,MATCH(Radiators!D140,RadCompList!$D$39:$D$78,0),MATCH(C140,RadCompList!$E$38:$J$38,0))),0))))*E140,0)*$A$2</f>
        <v>0</v>
      </c>
      <c r="L140" s="112">
        <f t="shared" si="9"/>
        <v>0</v>
      </c>
      <c r="M140" s="35">
        <f>IFERROR(VLOOKUP(H140,VentList!$A$1:$D$198,2,FALSE),0)</f>
        <v>0</v>
      </c>
      <c r="N140" s="26">
        <f>IFERROR(VLOOKUP(B140,RadCompList!$P$3:$Q$6,2,FALSE)*J140,0)</f>
        <v>0</v>
      </c>
      <c r="O140" s="26" t="str">
        <f>INDEX(Calculations!$B$17:$B$28,MATCH(L140, Calculations!$H$17:$H$28,-1 ))</f>
        <v>1/2</v>
      </c>
      <c r="P140" s="37">
        <f>MainSheet!$G$8-0.0001306*Q140^2 * F140*(1+3.6/VLOOKUP(O140,Calculations!$B$4:$F$15,2,FALSE))/(3600*MainSheet!$C$9*VLOOKUP(O140,Calculations!$B$4:$F$15,2,FALSE)^5)</f>
        <v>0.26808838626146181</v>
      </c>
      <c r="Q140" s="37">
        <f t="shared" si="10"/>
        <v>0</v>
      </c>
      <c r="R140" s="37">
        <f>IFERROR(VLOOKUP(O140,Calculations!$B$4:$E$15,4)*F140*IF(I140="Failed-Closed",0,1)*(0.35/(INDEX(Calculations!$B$32:$G$46,MATCH(O140,Calculations!$B$32:$B$46,0),MATCH(G140,Calculations!$B$32:$G$32,0))+0.35)),0)</f>
        <v>0</v>
      </c>
      <c r="S140" s="37">
        <f>VLOOKUP(O140,Calculations!$B$4:$F$15,5)*F140</f>
        <v>0</v>
      </c>
      <c r="T140" s="37">
        <f t="shared" si="11"/>
        <v>0</v>
      </c>
      <c r="U140" s="37">
        <f t="shared" si="12"/>
        <v>0</v>
      </c>
      <c r="V140" s="37">
        <f>VLOOKUP(O140,Calculations!$B$4:$G$15,6)*F140*IF(I140="Failed-Closed",0,1)</f>
        <v>0</v>
      </c>
      <c r="W140" s="113">
        <f>IFERROR(0.6*PI()*(VLOOKUP(H140,VentList!$A$3:$H$198,8)/2*0.0254)^2*(14.7+P140)*6895*SQRT(2*1.33/8.314/672/(1.33-1)*((14.7/(14.7+P140))^(2/1.33)-(14.7/(14.7+P140))^((2.33/1.33))))*7937,0)*IF(I140="Operational",0,IF(I140="Failed-Closed",0,1))</f>
        <v>0</v>
      </c>
    </row>
    <row r="141" spans="2:23">
      <c r="B141" s="33"/>
      <c r="C141" s="34"/>
      <c r="D141" s="34"/>
      <c r="E141" s="34"/>
      <c r="F141" s="34"/>
      <c r="G141" s="27"/>
      <c r="H141" s="34"/>
      <c r="I141" s="34"/>
      <c r="J141" s="34">
        <f>IFERROR(IF(B141="Column",INDEX(RadCompList!$C$4:$G$13,MATCH(C141,RadCompList!$B$4:$B$13),MATCH(Radiators!D141,RadCompList!$C$3:$G$3)),IF(B141="Tube",INDEX(RadCompList!$C$16:$I$22,MATCH(C141,RadCompList!$B$16:$B$22),MATCH(Radiators!D141,RadCompList!$C$15:$I$15)),IF(B141="Cast Rad/Conv",INDEX(RadCompList!$C$28:$D$28,MATCH(C141,RadCompList!$B$28),MATCH(Radiators!D141,RadCompList!$C$27:$D$27)),IF(B141="Copper Cabinet",(INDEX(RadCompList!$E$39:$J$78,MATCH(Radiators!D141,RadCompList!$D$39:$D$78,0),MATCH(C141,RadCompList!$E$38:$J$38,0))),0))))*E141,0)*$A$2*IF(I141="Failed-Closed",0,1)</f>
        <v>0</v>
      </c>
      <c r="K141" s="34">
        <f>IFERROR(IF(B141="Column",INDEX(RadCompList!$C$4:$G$13,MATCH(C141,RadCompList!$B$4:$B$13),MATCH(Radiators!D141,RadCompList!$C$3:$G$3)),IF(B141="Tube",INDEX(RadCompList!$C$16:$I$22,MATCH(C141,RadCompList!$B$16:$B$22),MATCH(Radiators!D141,RadCompList!$C$15:$I$15)),IF(B141="Cast Rad/Conv",INDEX(RadCompList!$C$28:$D$28,MATCH(C141,RadCompList!$B$28),MATCH(Radiators!D141,RadCompList!$C$27:$D$27)),IF(B141="Copper Cabinet",(INDEX(RadCompList!$E$39:$J$78,MATCH(Radiators!D141,RadCompList!$D$39:$D$78,0),MATCH(C141,RadCompList!$E$38:$J$38,0))),0))))*E141,0)*$A$2</f>
        <v>0</v>
      </c>
      <c r="L141" s="112">
        <f t="shared" si="9"/>
        <v>0</v>
      </c>
      <c r="M141" s="35">
        <f>IFERROR(VLOOKUP(H141,VentList!$A$1:$D$198,2,FALSE),0)</f>
        <v>0</v>
      </c>
      <c r="N141" s="26">
        <f>IFERROR(VLOOKUP(B141,RadCompList!$P$3:$Q$6,2,FALSE)*J141,0)</f>
        <v>0</v>
      </c>
      <c r="O141" s="26" t="str">
        <f>INDEX(Calculations!$B$17:$B$28,MATCH(L141, Calculations!$H$17:$H$28,-1 ))</f>
        <v>1/2</v>
      </c>
      <c r="P141" s="37">
        <f>MainSheet!$G$8-0.0001306*Q141^2 * F141*(1+3.6/VLOOKUP(O141,Calculations!$B$4:$F$15,2,FALSE))/(3600*MainSheet!$C$9*VLOOKUP(O141,Calculations!$B$4:$F$15,2,FALSE)^5)</f>
        <v>0.26808838626146181</v>
      </c>
      <c r="Q141" s="37">
        <f t="shared" si="10"/>
        <v>0</v>
      </c>
      <c r="R141" s="37">
        <f>IFERROR(VLOOKUP(O141,Calculations!$B$4:$E$15,4)*F141*IF(I141="Failed-Closed",0,1)*(0.35/(INDEX(Calculations!$B$32:$G$46,MATCH(O141,Calculations!$B$32:$B$46,0),MATCH(G141,Calculations!$B$32:$G$32,0))+0.35)),0)</f>
        <v>0</v>
      </c>
      <c r="S141" s="37">
        <f>VLOOKUP(O141,Calculations!$B$4:$F$15,5)*F141</f>
        <v>0</v>
      </c>
      <c r="T141" s="37">
        <f t="shared" si="11"/>
        <v>0</v>
      </c>
      <c r="U141" s="37">
        <f t="shared" si="12"/>
        <v>0</v>
      </c>
      <c r="V141" s="37">
        <f>VLOOKUP(O141,Calculations!$B$4:$G$15,6)*F141*IF(I141="Failed-Closed",0,1)</f>
        <v>0</v>
      </c>
      <c r="W141" s="113">
        <f>IFERROR(0.6*PI()*(VLOOKUP(H141,VentList!$A$3:$H$198,8)/2*0.0254)^2*(14.7+P141)*6895*SQRT(2*1.33/8.314/672/(1.33-1)*((14.7/(14.7+P141))^(2/1.33)-(14.7/(14.7+P141))^((2.33/1.33))))*7937,0)*IF(I141="Operational",0,IF(I141="Failed-Closed",0,1))</f>
        <v>0</v>
      </c>
    </row>
    <row r="142" spans="2:23">
      <c r="B142" s="33"/>
      <c r="C142" s="34"/>
      <c r="D142" s="34"/>
      <c r="E142" s="34"/>
      <c r="F142" s="34"/>
      <c r="G142" s="27"/>
      <c r="H142" s="34"/>
      <c r="I142" s="34"/>
      <c r="J142" s="34">
        <f>IFERROR(IF(B142="Column",INDEX(RadCompList!$C$4:$G$13,MATCH(C142,RadCompList!$B$4:$B$13),MATCH(Radiators!D142,RadCompList!$C$3:$G$3)),IF(B142="Tube",INDEX(RadCompList!$C$16:$I$22,MATCH(C142,RadCompList!$B$16:$B$22),MATCH(Radiators!D142,RadCompList!$C$15:$I$15)),IF(B142="Cast Rad/Conv",INDEX(RadCompList!$C$28:$D$28,MATCH(C142,RadCompList!$B$28),MATCH(Radiators!D142,RadCompList!$C$27:$D$27)),IF(B142="Copper Cabinet",(INDEX(RadCompList!$E$39:$J$78,MATCH(Radiators!D142,RadCompList!$D$39:$D$78,0),MATCH(C142,RadCompList!$E$38:$J$38,0))),0))))*E142,0)*$A$2*IF(I142="Failed-Closed",0,1)</f>
        <v>0</v>
      </c>
      <c r="K142" s="34">
        <f>IFERROR(IF(B142="Column",INDEX(RadCompList!$C$4:$G$13,MATCH(C142,RadCompList!$B$4:$B$13),MATCH(Radiators!D142,RadCompList!$C$3:$G$3)),IF(B142="Tube",INDEX(RadCompList!$C$16:$I$22,MATCH(C142,RadCompList!$B$16:$B$22),MATCH(Radiators!D142,RadCompList!$C$15:$I$15)),IF(B142="Cast Rad/Conv",INDEX(RadCompList!$C$28:$D$28,MATCH(C142,RadCompList!$B$28),MATCH(Radiators!D142,RadCompList!$C$27:$D$27)),IF(B142="Copper Cabinet",(INDEX(RadCompList!$E$39:$J$78,MATCH(Radiators!D142,RadCompList!$D$39:$D$78,0),MATCH(C142,RadCompList!$E$38:$J$38,0))),0))))*E142,0)*$A$2</f>
        <v>0</v>
      </c>
      <c r="L142" s="112">
        <f t="shared" si="9"/>
        <v>0</v>
      </c>
      <c r="M142" s="35">
        <f>IFERROR(VLOOKUP(H142,VentList!$A$1:$D$198,2,FALSE),0)</f>
        <v>0</v>
      </c>
      <c r="N142" s="26">
        <f>IFERROR(VLOOKUP(B142,RadCompList!$P$3:$Q$6,2,FALSE)*J142,0)</f>
        <v>0</v>
      </c>
      <c r="O142" s="26" t="str">
        <f>INDEX(Calculations!$B$17:$B$28,MATCH(L142, Calculations!$H$17:$H$28,-1 ))</f>
        <v>1/2</v>
      </c>
      <c r="P142" s="37">
        <f>MainSheet!$G$8-0.0001306*Q142^2 * F142*(1+3.6/VLOOKUP(O142,Calculations!$B$4:$F$15,2,FALSE))/(3600*MainSheet!$C$9*VLOOKUP(O142,Calculations!$B$4:$F$15,2,FALSE)^5)</f>
        <v>0.26808838626146181</v>
      </c>
      <c r="Q142" s="37">
        <f t="shared" si="10"/>
        <v>0</v>
      </c>
      <c r="R142" s="37">
        <f>IFERROR(VLOOKUP(O142,Calculations!$B$4:$E$15,4)*F142*IF(I142="Failed-Closed",0,1)*(0.35/(INDEX(Calculations!$B$32:$G$46,MATCH(O142,Calculations!$B$32:$B$46,0),MATCH(G142,Calculations!$B$32:$G$32,0))+0.35)),0)</f>
        <v>0</v>
      </c>
      <c r="S142" s="37">
        <f>VLOOKUP(O142,Calculations!$B$4:$F$15,5)*F142</f>
        <v>0</v>
      </c>
      <c r="T142" s="37">
        <f t="shared" si="11"/>
        <v>0</v>
      </c>
      <c r="U142" s="37">
        <f t="shared" si="12"/>
        <v>0</v>
      </c>
      <c r="V142" s="37">
        <f>VLOOKUP(O142,Calculations!$B$4:$G$15,6)*F142*IF(I142="Failed-Closed",0,1)</f>
        <v>0</v>
      </c>
      <c r="W142" s="113">
        <f>IFERROR(0.6*PI()*(VLOOKUP(H142,VentList!$A$3:$H$198,8)/2*0.0254)^2*(14.7+P142)*6895*SQRT(2*1.33/8.314/672/(1.33-1)*((14.7/(14.7+P142))^(2/1.33)-(14.7/(14.7+P142))^((2.33/1.33))))*7937,0)*IF(I142="Operational",0,IF(I142="Failed-Closed",0,1))</f>
        <v>0</v>
      </c>
    </row>
    <row r="143" spans="2:23">
      <c r="B143" s="33"/>
      <c r="C143" s="34"/>
      <c r="D143" s="34"/>
      <c r="E143" s="34"/>
      <c r="F143" s="34"/>
      <c r="G143" s="27"/>
      <c r="H143" s="34"/>
      <c r="I143" s="34"/>
      <c r="J143" s="34">
        <f>IFERROR(IF(B143="Column",INDEX(RadCompList!$C$4:$G$13,MATCH(C143,RadCompList!$B$4:$B$13),MATCH(Radiators!D143,RadCompList!$C$3:$G$3)),IF(B143="Tube",INDEX(RadCompList!$C$16:$I$22,MATCH(C143,RadCompList!$B$16:$B$22),MATCH(Radiators!D143,RadCompList!$C$15:$I$15)),IF(B143="Cast Rad/Conv",INDEX(RadCompList!$C$28:$D$28,MATCH(C143,RadCompList!$B$28),MATCH(Radiators!D143,RadCompList!$C$27:$D$27)),IF(B143="Copper Cabinet",(INDEX(RadCompList!$E$39:$J$78,MATCH(Radiators!D143,RadCompList!$D$39:$D$78,0),MATCH(C143,RadCompList!$E$38:$J$38,0))),0))))*E143,0)*$A$2*IF(I143="Failed-Closed",0,1)</f>
        <v>0</v>
      </c>
      <c r="K143" s="34">
        <f>IFERROR(IF(B143="Column",INDEX(RadCompList!$C$4:$G$13,MATCH(C143,RadCompList!$B$4:$B$13),MATCH(Radiators!D143,RadCompList!$C$3:$G$3)),IF(B143="Tube",INDEX(RadCompList!$C$16:$I$22,MATCH(C143,RadCompList!$B$16:$B$22),MATCH(Radiators!D143,RadCompList!$C$15:$I$15)),IF(B143="Cast Rad/Conv",INDEX(RadCompList!$C$28:$D$28,MATCH(C143,RadCompList!$B$28),MATCH(Radiators!D143,RadCompList!$C$27:$D$27)),IF(B143="Copper Cabinet",(INDEX(RadCompList!$E$39:$J$78,MATCH(Radiators!D143,RadCompList!$D$39:$D$78,0),MATCH(C143,RadCompList!$E$38:$J$38,0))),0))))*E143,0)*$A$2</f>
        <v>0</v>
      </c>
      <c r="L143" s="112">
        <f t="shared" si="9"/>
        <v>0</v>
      </c>
      <c r="M143" s="35">
        <f>IFERROR(VLOOKUP(H143,VentList!$A$1:$D$198,2,FALSE),0)</f>
        <v>0</v>
      </c>
      <c r="N143" s="26">
        <f>IFERROR(VLOOKUP(B143,RadCompList!$P$3:$Q$6,2,FALSE)*J143,0)</f>
        <v>0</v>
      </c>
      <c r="O143" s="26" t="str">
        <f>INDEX(Calculations!$B$17:$B$28,MATCH(L143, Calculations!$H$17:$H$28,-1 ))</f>
        <v>1/2</v>
      </c>
      <c r="P143" s="37">
        <f>MainSheet!$G$8-0.0001306*Q143^2 * F143*(1+3.6/VLOOKUP(O143,Calculations!$B$4:$F$15,2,FALSE))/(3600*MainSheet!$C$9*VLOOKUP(O143,Calculations!$B$4:$F$15,2,FALSE)^5)</f>
        <v>0.26808838626146181</v>
      </c>
      <c r="Q143" s="37">
        <f t="shared" si="10"/>
        <v>0</v>
      </c>
      <c r="R143" s="37">
        <f>IFERROR(VLOOKUP(O143,Calculations!$B$4:$E$15,4)*F143*IF(I143="Failed-Closed",0,1)*(0.35/(INDEX(Calculations!$B$32:$G$46,MATCH(O143,Calculations!$B$32:$B$46,0),MATCH(G143,Calculations!$B$32:$G$32,0))+0.35)),0)</f>
        <v>0</v>
      </c>
      <c r="S143" s="37">
        <f>VLOOKUP(O143,Calculations!$B$4:$F$15,5)*F143</f>
        <v>0</v>
      </c>
      <c r="T143" s="37">
        <f t="shared" si="11"/>
        <v>0</v>
      </c>
      <c r="U143" s="37">
        <f t="shared" si="12"/>
        <v>0</v>
      </c>
      <c r="V143" s="37">
        <f>VLOOKUP(O143,Calculations!$B$4:$G$15,6)*F143*IF(I143="Failed-Closed",0,1)</f>
        <v>0</v>
      </c>
      <c r="W143" s="113">
        <f>IFERROR(0.6*PI()*(VLOOKUP(H143,VentList!$A$3:$H$198,8)/2*0.0254)^2*(14.7+P143)*6895*SQRT(2*1.33/8.314/672/(1.33-1)*((14.7/(14.7+P143))^(2/1.33)-(14.7/(14.7+P143))^((2.33/1.33))))*7937,0)*IF(I143="Operational",0,IF(I143="Failed-Closed",0,1))</f>
        <v>0</v>
      </c>
    </row>
    <row r="144" spans="2:23">
      <c r="B144" s="33"/>
      <c r="C144" s="34"/>
      <c r="D144" s="34"/>
      <c r="E144" s="34"/>
      <c r="F144" s="34"/>
      <c r="G144" s="27"/>
      <c r="H144" s="34"/>
      <c r="I144" s="34"/>
      <c r="J144" s="34">
        <f>IFERROR(IF(B144="Column",INDEX(RadCompList!$C$4:$G$13,MATCH(C144,RadCompList!$B$4:$B$13),MATCH(Radiators!D144,RadCompList!$C$3:$G$3)),IF(B144="Tube",INDEX(RadCompList!$C$16:$I$22,MATCH(C144,RadCompList!$B$16:$B$22),MATCH(Radiators!D144,RadCompList!$C$15:$I$15)),IF(B144="Cast Rad/Conv",INDEX(RadCompList!$C$28:$D$28,MATCH(C144,RadCompList!$B$28),MATCH(Radiators!D144,RadCompList!$C$27:$D$27)),IF(B144="Copper Cabinet",(INDEX(RadCompList!$E$39:$J$78,MATCH(Radiators!D144,RadCompList!$D$39:$D$78,0),MATCH(C144,RadCompList!$E$38:$J$38,0))),0))))*E144,0)*$A$2*IF(I144="Failed-Closed",0,1)</f>
        <v>0</v>
      </c>
      <c r="K144" s="34">
        <f>IFERROR(IF(B144="Column",INDEX(RadCompList!$C$4:$G$13,MATCH(C144,RadCompList!$B$4:$B$13),MATCH(Radiators!D144,RadCompList!$C$3:$G$3)),IF(B144="Tube",INDEX(RadCompList!$C$16:$I$22,MATCH(C144,RadCompList!$B$16:$B$22),MATCH(Radiators!D144,RadCompList!$C$15:$I$15)),IF(B144="Cast Rad/Conv",INDEX(RadCompList!$C$28:$D$28,MATCH(C144,RadCompList!$B$28),MATCH(Radiators!D144,RadCompList!$C$27:$D$27)),IF(B144="Copper Cabinet",(INDEX(RadCompList!$E$39:$J$78,MATCH(Radiators!D144,RadCompList!$D$39:$D$78,0),MATCH(C144,RadCompList!$E$38:$J$38,0))),0))))*E144,0)*$A$2</f>
        <v>0</v>
      </c>
      <c r="L144" s="112">
        <f t="shared" si="9"/>
        <v>0</v>
      </c>
      <c r="M144" s="35">
        <f>IFERROR(VLOOKUP(H144,VentList!$A$1:$D$198,2,FALSE),0)</f>
        <v>0</v>
      </c>
      <c r="N144" s="26">
        <f>IFERROR(VLOOKUP(B144,RadCompList!$P$3:$Q$6,2,FALSE)*J144,0)</f>
        <v>0</v>
      </c>
      <c r="O144" s="26" t="str">
        <f>INDEX(Calculations!$B$17:$B$28,MATCH(L144, Calculations!$H$17:$H$28,-1 ))</f>
        <v>1/2</v>
      </c>
      <c r="P144" s="37">
        <f>MainSheet!$G$8-0.0001306*Q144^2 * F144*(1+3.6/VLOOKUP(O144,Calculations!$B$4:$F$15,2,FALSE))/(3600*MainSheet!$C$9*VLOOKUP(O144,Calculations!$B$4:$F$15,2,FALSE)^5)</f>
        <v>0.26808838626146181</v>
      </c>
      <c r="Q144" s="37">
        <f t="shared" si="10"/>
        <v>0</v>
      </c>
      <c r="R144" s="37">
        <f>IFERROR(VLOOKUP(O144,Calculations!$B$4:$E$15,4)*F144*IF(I144="Failed-Closed",0,1)*(0.35/(INDEX(Calculations!$B$32:$G$46,MATCH(O144,Calculations!$B$32:$B$46,0),MATCH(G144,Calculations!$B$32:$G$32,0))+0.35)),0)</f>
        <v>0</v>
      </c>
      <c r="S144" s="37">
        <f>VLOOKUP(O144,Calculations!$B$4:$F$15,5)*F144</f>
        <v>0</v>
      </c>
      <c r="T144" s="37">
        <f t="shared" si="11"/>
        <v>0</v>
      </c>
      <c r="U144" s="37">
        <f t="shared" si="12"/>
        <v>0</v>
      </c>
      <c r="V144" s="37">
        <f>VLOOKUP(O144,Calculations!$B$4:$G$15,6)*F144*IF(I144="Failed-Closed",0,1)</f>
        <v>0</v>
      </c>
      <c r="W144" s="113">
        <f>IFERROR(0.6*PI()*(VLOOKUP(H144,VentList!$A$3:$H$198,8)/2*0.0254)^2*(14.7+P144)*6895*SQRT(2*1.33/8.314/672/(1.33-1)*((14.7/(14.7+P144))^(2/1.33)-(14.7/(14.7+P144))^((2.33/1.33))))*7937,0)*IF(I144="Operational",0,IF(I144="Failed-Closed",0,1))</f>
        <v>0</v>
      </c>
    </row>
    <row r="145" spans="2:23">
      <c r="B145" s="33"/>
      <c r="C145" s="34"/>
      <c r="D145" s="34"/>
      <c r="E145" s="34"/>
      <c r="F145" s="34"/>
      <c r="G145" s="27"/>
      <c r="H145" s="34"/>
      <c r="I145" s="34"/>
      <c r="J145" s="34">
        <f>IFERROR(IF(B145="Column",INDEX(RadCompList!$C$4:$G$13,MATCH(C145,RadCompList!$B$4:$B$13),MATCH(Radiators!D145,RadCompList!$C$3:$G$3)),IF(B145="Tube",INDEX(RadCompList!$C$16:$I$22,MATCH(C145,RadCompList!$B$16:$B$22),MATCH(Radiators!D145,RadCompList!$C$15:$I$15)),IF(B145="Cast Rad/Conv",INDEX(RadCompList!$C$28:$D$28,MATCH(C145,RadCompList!$B$28),MATCH(Radiators!D145,RadCompList!$C$27:$D$27)),IF(B145="Copper Cabinet",(INDEX(RadCompList!$E$39:$J$78,MATCH(Radiators!D145,RadCompList!$D$39:$D$78,0),MATCH(C145,RadCompList!$E$38:$J$38,0))),0))))*E145,0)*$A$2*IF(I145="Failed-Closed",0,1)</f>
        <v>0</v>
      </c>
      <c r="K145" s="34">
        <f>IFERROR(IF(B145="Column",INDEX(RadCompList!$C$4:$G$13,MATCH(C145,RadCompList!$B$4:$B$13),MATCH(Radiators!D145,RadCompList!$C$3:$G$3)),IF(B145="Tube",INDEX(RadCompList!$C$16:$I$22,MATCH(C145,RadCompList!$B$16:$B$22),MATCH(Radiators!D145,RadCompList!$C$15:$I$15)),IF(B145="Cast Rad/Conv",INDEX(RadCompList!$C$28:$D$28,MATCH(C145,RadCompList!$B$28),MATCH(Radiators!D145,RadCompList!$C$27:$D$27)),IF(B145="Copper Cabinet",(INDEX(RadCompList!$E$39:$J$78,MATCH(Radiators!D145,RadCompList!$D$39:$D$78,0),MATCH(C145,RadCompList!$E$38:$J$38,0))),0))))*E145,0)*$A$2</f>
        <v>0</v>
      </c>
      <c r="L145" s="112">
        <f t="shared" si="9"/>
        <v>0</v>
      </c>
      <c r="M145" s="35">
        <f>IFERROR(VLOOKUP(H145,VentList!$A$1:$D$198,2,FALSE),0)</f>
        <v>0</v>
      </c>
      <c r="N145" s="26">
        <f>IFERROR(VLOOKUP(B145,RadCompList!$P$3:$Q$6,2,FALSE)*J145,0)</f>
        <v>0</v>
      </c>
      <c r="O145" s="26" t="str">
        <f>INDEX(Calculations!$B$17:$B$28,MATCH(L145, Calculations!$H$17:$H$28,-1 ))</f>
        <v>1/2</v>
      </c>
      <c r="P145" s="37">
        <f>MainSheet!$G$8-0.0001306*Q145^2 * F145*(1+3.6/VLOOKUP(O145,Calculations!$B$4:$F$15,2,FALSE))/(3600*MainSheet!$C$9*VLOOKUP(O145,Calculations!$B$4:$F$15,2,FALSE)^5)</f>
        <v>0.26808838626146181</v>
      </c>
      <c r="Q145" s="37">
        <f t="shared" si="10"/>
        <v>0</v>
      </c>
      <c r="R145" s="37">
        <f>IFERROR(VLOOKUP(O145,Calculations!$B$4:$E$15,4)*F145*IF(I145="Failed-Closed",0,1)*(0.35/(INDEX(Calculations!$B$32:$G$46,MATCH(O145,Calculations!$B$32:$B$46,0),MATCH(G145,Calculations!$B$32:$G$32,0))+0.35)),0)</f>
        <v>0</v>
      </c>
      <c r="S145" s="37">
        <f>VLOOKUP(O145,Calculations!$B$4:$F$15,5)*F145</f>
        <v>0</v>
      </c>
      <c r="T145" s="37">
        <f t="shared" si="11"/>
        <v>0</v>
      </c>
      <c r="U145" s="37">
        <f t="shared" si="12"/>
        <v>0</v>
      </c>
      <c r="V145" s="37">
        <f>VLOOKUP(O145,Calculations!$B$4:$G$15,6)*F145*IF(I145="Failed-Closed",0,1)</f>
        <v>0</v>
      </c>
      <c r="W145" s="113">
        <f>IFERROR(0.6*PI()*(VLOOKUP(H145,VentList!$A$3:$H$198,8)/2*0.0254)^2*(14.7+P145)*6895*SQRT(2*1.33/8.314/672/(1.33-1)*((14.7/(14.7+P145))^(2/1.33)-(14.7/(14.7+P145))^((2.33/1.33))))*7937,0)*IF(I145="Operational",0,IF(I145="Failed-Closed",0,1))</f>
        <v>0</v>
      </c>
    </row>
    <row r="146" spans="2:23">
      <c r="B146" s="33"/>
      <c r="C146" s="34"/>
      <c r="D146" s="34"/>
      <c r="E146" s="34"/>
      <c r="F146" s="34"/>
      <c r="G146" s="27"/>
      <c r="H146" s="34"/>
      <c r="I146" s="34"/>
      <c r="J146" s="34">
        <f>IFERROR(IF(B146="Column",INDEX(RadCompList!$C$4:$G$13,MATCH(C146,RadCompList!$B$4:$B$13),MATCH(Radiators!D146,RadCompList!$C$3:$G$3)),IF(B146="Tube",INDEX(RadCompList!$C$16:$I$22,MATCH(C146,RadCompList!$B$16:$B$22),MATCH(Radiators!D146,RadCompList!$C$15:$I$15)),IF(B146="Cast Rad/Conv",INDEX(RadCompList!$C$28:$D$28,MATCH(C146,RadCompList!$B$28),MATCH(Radiators!D146,RadCompList!$C$27:$D$27)),IF(B146="Copper Cabinet",(INDEX(RadCompList!$E$39:$J$78,MATCH(Radiators!D146,RadCompList!$D$39:$D$78,0),MATCH(C146,RadCompList!$E$38:$J$38,0))),0))))*E146,0)*$A$2*IF(I146="Failed-Closed",0,1)</f>
        <v>0</v>
      </c>
      <c r="K146" s="34">
        <f>IFERROR(IF(B146="Column",INDEX(RadCompList!$C$4:$G$13,MATCH(C146,RadCompList!$B$4:$B$13),MATCH(Radiators!D146,RadCompList!$C$3:$G$3)),IF(B146="Tube",INDEX(RadCompList!$C$16:$I$22,MATCH(C146,RadCompList!$B$16:$B$22),MATCH(Radiators!D146,RadCompList!$C$15:$I$15)),IF(B146="Cast Rad/Conv",INDEX(RadCompList!$C$28:$D$28,MATCH(C146,RadCompList!$B$28),MATCH(Radiators!D146,RadCompList!$C$27:$D$27)),IF(B146="Copper Cabinet",(INDEX(RadCompList!$E$39:$J$78,MATCH(Radiators!D146,RadCompList!$D$39:$D$78,0),MATCH(C146,RadCompList!$E$38:$J$38,0))),0))))*E146,0)*$A$2</f>
        <v>0</v>
      </c>
      <c r="L146" s="112">
        <f t="shared" si="9"/>
        <v>0</v>
      </c>
      <c r="M146" s="35">
        <f>IFERROR(VLOOKUP(H146,VentList!$A$1:$D$198,2,FALSE),0)</f>
        <v>0</v>
      </c>
      <c r="N146" s="26">
        <f>IFERROR(VLOOKUP(B146,RadCompList!$P$3:$Q$6,2,FALSE)*J146,0)</f>
        <v>0</v>
      </c>
      <c r="O146" s="26" t="str">
        <f>INDEX(Calculations!$B$17:$B$28,MATCH(L146, Calculations!$H$17:$H$28,-1 ))</f>
        <v>1/2</v>
      </c>
      <c r="P146" s="37">
        <f>MainSheet!$G$8-0.0001306*Q146^2 * F146*(1+3.6/VLOOKUP(O146,Calculations!$B$4:$F$15,2,FALSE))/(3600*MainSheet!$C$9*VLOOKUP(O146,Calculations!$B$4:$F$15,2,FALSE)^5)</f>
        <v>0.26808838626146181</v>
      </c>
      <c r="Q146" s="37">
        <f t="shared" si="10"/>
        <v>0</v>
      </c>
      <c r="R146" s="37">
        <f>IFERROR(VLOOKUP(O146,Calculations!$B$4:$E$15,4)*F146*IF(I146="Failed-Closed",0,1)*(0.35/(INDEX(Calculations!$B$32:$G$46,MATCH(O146,Calculations!$B$32:$B$46,0),MATCH(G146,Calculations!$B$32:$G$32,0))+0.35)),0)</f>
        <v>0</v>
      </c>
      <c r="S146" s="37">
        <f>VLOOKUP(O146,Calculations!$B$4:$F$15,5)*F146</f>
        <v>0</v>
      </c>
      <c r="T146" s="37">
        <f t="shared" si="11"/>
        <v>0</v>
      </c>
      <c r="U146" s="37">
        <f t="shared" si="12"/>
        <v>0</v>
      </c>
      <c r="V146" s="37">
        <f>VLOOKUP(O146,Calculations!$B$4:$G$15,6)*F146*IF(I146="Failed-Closed",0,1)</f>
        <v>0</v>
      </c>
      <c r="W146" s="113">
        <f>IFERROR(0.6*PI()*(VLOOKUP(H146,VentList!$A$3:$H$198,8)/2*0.0254)^2*(14.7+P146)*6895*SQRT(2*1.33/8.314/672/(1.33-1)*((14.7/(14.7+P146))^(2/1.33)-(14.7/(14.7+P146))^((2.33/1.33))))*7937,0)*IF(I146="Operational",0,IF(I146="Failed-Closed",0,1))</f>
        <v>0</v>
      </c>
    </row>
    <row r="147" spans="2:23">
      <c r="B147" s="33"/>
      <c r="C147" s="34"/>
      <c r="D147" s="34"/>
      <c r="E147" s="34"/>
      <c r="F147" s="34"/>
      <c r="G147" s="27"/>
      <c r="H147" s="34"/>
      <c r="I147" s="34"/>
      <c r="J147" s="34">
        <f>IFERROR(IF(B147="Column",INDEX(RadCompList!$C$4:$G$13,MATCH(C147,RadCompList!$B$4:$B$13),MATCH(Radiators!D147,RadCompList!$C$3:$G$3)),IF(B147="Tube",INDEX(RadCompList!$C$16:$I$22,MATCH(C147,RadCompList!$B$16:$B$22),MATCH(Radiators!D147,RadCompList!$C$15:$I$15)),IF(B147="Cast Rad/Conv",INDEX(RadCompList!$C$28:$D$28,MATCH(C147,RadCompList!$B$28),MATCH(Radiators!D147,RadCompList!$C$27:$D$27)),IF(B147="Copper Cabinet",(INDEX(RadCompList!$E$39:$J$78,MATCH(Radiators!D147,RadCompList!$D$39:$D$78,0),MATCH(C147,RadCompList!$E$38:$J$38,0))),0))))*E147,0)*$A$2*IF(I147="Failed-Closed",0,1)</f>
        <v>0</v>
      </c>
      <c r="K147" s="34">
        <f>IFERROR(IF(B147="Column",INDEX(RadCompList!$C$4:$G$13,MATCH(C147,RadCompList!$B$4:$B$13),MATCH(Radiators!D147,RadCompList!$C$3:$G$3)),IF(B147="Tube",INDEX(RadCompList!$C$16:$I$22,MATCH(C147,RadCompList!$B$16:$B$22),MATCH(Radiators!D147,RadCompList!$C$15:$I$15)),IF(B147="Cast Rad/Conv",INDEX(RadCompList!$C$28:$D$28,MATCH(C147,RadCompList!$B$28),MATCH(Radiators!D147,RadCompList!$C$27:$D$27)),IF(B147="Copper Cabinet",(INDEX(RadCompList!$E$39:$J$78,MATCH(Radiators!D147,RadCompList!$D$39:$D$78,0),MATCH(C147,RadCompList!$E$38:$J$38,0))),0))))*E147,0)*$A$2</f>
        <v>0</v>
      </c>
      <c r="L147" s="112">
        <f t="shared" si="9"/>
        <v>0</v>
      </c>
      <c r="M147" s="35">
        <f>IFERROR(VLOOKUP(H147,VentList!$A$1:$D$198,2,FALSE),0)</f>
        <v>0</v>
      </c>
      <c r="N147" s="26">
        <f>IFERROR(VLOOKUP(B147,RadCompList!$P$3:$Q$6,2,FALSE)*J147,0)</f>
        <v>0</v>
      </c>
      <c r="O147" s="26" t="str">
        <f>INDEX(Calculations!$B$17:$B$28,MATCH(L147, Calculations!$H$17:$H$28,-1 ))</f>
        <v>1/2</v>
      </c>
      <c r="P147" s="37">
        <f>MainSheet!$G$8-0.0001306*Q147^2 * F147*(1+3.6/VLOOKUP(O147,Calculations!$B$4:$F$15,2,FALSE))/(3600*MainSheet!$C$9*VLOOKUP(O147,Calculations!$B$4:$F$15,2,FALSE)^5)</f>
        <v>0.26808838626146181</v>
      </c>
      <c r="Q147" s="37">
        <f t="shared" si="10"/>
        <v>0</v>
      </c>
      <c r="R147" s="37">
        <f>IFERROR(VLOOKUP(O147,Calculations!$B$4:$E$15,4)*F147*IF(I147="Failed-Closed",0,1)*(0.35/(INDEX(Calculations!$B$32:$G$46,MATCH(O147,Calculations!$B$32:$B$46,0),MATCH(G147,Calculations!$B$32:$G$32,0))+0.35)),0)</f>
        <v>0</v>
      </c>
      <c r="S147" s="37">
        <f>VLOOKUP(O147,Calculations!$B$4:$F$15,5)*F147</f>
        <v>0</v>
      </c>
      <c r="T147" s="37">
        <f t="shared" si="11"/>
        <v>0</v>
      </c>
      <c r="U147" s="37">
        <f t="shared" si="12"/>
        <v>0</v>
      </c>
      <c r="V147" s="37">
        <f>VLOOKUP(O147,Calculations!$B$4:$G$15,6)*F147*IF(I147="Failed-Closed",0,1)</f>
        <v>0</v>
      </c>
      <c r="W147" s="113">
        <f>IFERROR(0.6*PI()*(VLOOKUP(H147,VentList!$A$3:$H$198,8)/2*0.0254)^2*(14.7+P147)*6895*SQRT(2*1.33/8.314/672/(1.33-1)*((14.7/(14.7+P147))^(2/1.33)-(14.7/(14.7+P147))^((2.33/1.33))))*7937,0)*IF(I147="Operational",0,IF(I147="Failed-Closed",0,1))</f>
        <v>0</v>
      </c>
    </row>
    <row r="148" spans="2:23">
      <c r="B148" s="33"/>
      <c r="C148" s="34"/>
      <c r="D148" s="34"/>
      <c r="E148" s="34"/>
      <c r="F148" s="34"/>
      <c r="G148" s="27"/>
      <c r="H148" s="34"/>
      <c r="I148" s="34"/>
      <c r="J148" s="34">
        <f>IFERROR(IF(B148="Column",INDEX(RadCompList!$C$4:$G$13,MATCH(C148,RadCompList!$B$4:$B$13),MATCH(Radiators!D148,RadCompList!$C$3:$G$3)),IF(B148="Tube",INDEX(RadCompList!$C$16:$I$22,MATCH(C148,RadCompList!$B$16:$B$22),MATCH(Radiators!D148,RadCompList!$C$15:$I$15)),IF(B148="Cast Rad/Conv",INDEX(RadCompList!$C$28:$D$28,MATCH(C148,RadCompList!$B$28),MATCH(Radiators!D148,RadCompList!$C$27:$D$27)),IF(B148="Copper Cabinet",(INDEX(RadCompList!$E$39:$J$78,MATCH(Radiators!D148,RadCompList!$D$39:$D$78,0),MATCH(C148,RadCompList!$E$38:$J$38,0))),0))))*E148,0)*$A$2*IF(I148="Failed-Closed",0,1)</f>
        <v>0</v>
      </c>
      <c r="K148" s="34">
        <f>IFERROR(IF(B148="Column",INDEX(RadCompList!$C$4:$G$13,MATCH(C148,RadCompList!$B$4:$B$13),MATCH(Radiators!D148,RadCompList!$C$3:$G$3)),IF(B148="Tube",INDEX(RadCompList!$C$16:$I$22,MATCH(C148,RadCompList!$B$16:$B$22),MATCH(Radiators!D148,RadCompList!$C$15:$I$15)),IF(B148="Cast Rad/Conv",INDEX(RadCompList!$C$28:$D$28,MATCH(C148,RadCompList!$B$28),MATCH(Radiators!D148,RadCompList!$C$27:$D$27)),IF(B148="Copper Cabinet",(INDEX(RadCompList!$E$39:$J$78,MATCH(Radiators!D148,RadCompList!$D$39:$D$78,0),MATCH(C148,RadCompList!$E$38:$J$38,0))),0))))*E148,0)*$A$2</f>
        <v>0</v>
      </c>
      <c r="L148" s="112">
        <f t="shared" si="9"/>
        <v>0</v>
      </c>
      <c r="M148" s="35">
        <f>IFERROR(VLOOKUP(H148,VentList!$A$1:$D$198,2,FALSE),0)</f>
        <v>0</v>
      </c>
      <c r="N148" s="26">
        <f>IFERROR(VLOOKUP(B148,RadCompList!$P$3:$Q$6,2,FALSE)*J148,0)</f>
        <v>0</v>
      </c>
      <c r="O148" s="26" t="str">
        <f>INDEX(Calculations!$B$17:$B$28,MATCH(L148, Calculations!$H$17:$H$28,-1 ))</f>
        <v>1/2</v>
      </c>
      <c r="P148" s="37">
        <f>MainSheet!$G$8-0.0001306*Q148^2 * F148*(1+3.6/VLOOKUP(O148,Calculations!$B$4:$F$15,2,FALSE))/(3600*MainSheet!$C$9*VLOOKUP(O148,Calculations!$B$4:$F$15,2,FALSE)^5)</f>
        <v>0.26808838626146181</v>
      </c>
      <c r="Q148" s="37">
        <f t="shared" si="10"/>
        <v>0</v>
      </c>
      <c r="R148" s="37">
        <f>IFERROR(VLOOKUP(O148,Calculations!$B$4:$E$15,4)*F148*IF(I148="Failed-Closed",0,1)*(0.35/(INDEX(Calculations!$B$32:$G$46,MATCH(O148,Calculations!$B$32:$B$46,0),MATCH(G148,Calculations!$B$32:$G$32,0))+0.35)),0)</f>
        <v>0</v>
      </c>
      <c r="S148" s="37">
        <f>VLOOKUP(O148,Calculations!$B$4:$F$15,5)*F148</f>
        <v>0</v>
      </c>
      <c r="T148" s="37">
        <f t="shared" si="11"/>
        <v>0</v>
      </c>
      <c r="U148" s="37">
        <f t="shared" si="12"/>
        <v>0</v>
      </c>
      <c r="V148" s="37">
        <f>VLOOKUP(O148,Calculations!$B$4:$G$15,6)*F148*IF(I148="Failed-Closed",0,1)</f>
        <v>0</v>
      </c>
      <c r="W148" s="113">
        <f>IFERROR(0.6*PI()*(VLOOKUP(H148,VentList!$A$3:$H$198,8)/2*0.0254)^2*(14.7+P148)*6895*SQRT(2*1.33/8.314/672/(1.33-1)*((14.7/(14.7+P148))^(2/1.33)-(14.7/(14.7+P148))^((2.33/1.33))))*7937,0)*IF(I148="Operational",0,IF(I148="Failed-Closed",0,1))</f>
        <v>0</v>
      </c>
    </row>
    <row r="149" spans="2:23">
      <c r="B149" s="33"/>
      <c r="C149" s="34"/>
      <c r="D149" s="34"/>
      <c r="E149" s="34"/>
      <c r="F149" s="34"/>
      <c r="G149" s="27"/>
      <c r="H149" s="34"/>
      <c r="I149" s="34"/>
      <c r="J149" s="34">
        <f>IFERROR(IF(B149="Column",INDEX(RadCompList!$C$4:$G$13,MATCH(C149,RadCompList!$B$4:$B$13),MATCH(Radiators!D149,RadCompList!$C$3:$G$3)),IF(B149="Tube",INDEX(RadCompList!$C$16:$I$22,MATCH(C149,RadCompList!$B$16:$B$22),MATCH(Radiators!D149,RadCompList!$C$15:$I$15)),IF(B149="Cast Rad/Conv",INDEX(RadCompList!$C$28:$D$28,MATCH(C149,RadCompList!$B$28),MATCH(Radiators!D149,RadCompList!$C$27:$D$27)),IF(B149="Copper Cabinet",(INDEX(RadCompList!$E$39:$J$78,MATCH(Radiators!D149,RadCompList!$D$39:$D$78,0),MATCH(C149,RadCompList!$E$38:$J$38,0))),0))))*E149,0)*$A$2*IF(I149="Failed-Closed",0,1)</f>
        <v>0</v>
      </c>
      <c r="K149" s="34">
        <f>IFERROR(IF(B149="Column",INDEX(RadCompList!$C$4:$G$13,MATCH(C149,RadCompList!$B$4:$B$13),MATCH(Radiators!D149,RadCompList!$C$3:$G$3)),IF(B149="Tube",INDEX(RadCompList!$C$16:$I$22,MATCH(C149,RadCompList!$B$16:$B$22),MATCH(Radiators!D149,RadCompList!$C$15:$I$15)),IF(B149="Cast Rad/Conv",INDEX(RadCompList!$C$28:$D$28,MATCH(C149,RadCompList!$B$28),MATCH(Radiators!D149,RadCompList!$C$27:$D$27)),IF(B149="Copper Cabinet",(INDEX(RadCompList!$E$39:$J$78,MATCH(Radiators!D149,RadCompList!$D$39:$D$78,0),MATCH(C149,RadCompList!$E$38:$J$38,0))),0))))*E149,0)*$A$2</f>
        <v>0</v>
      </c>
      <c r="L149" s="112">
        <f t="shared" si="9"/>
        <v>0</v>
      </c>
      <c r="M149" s="35">
        <f>IFERROR(VLOOKUP(H149,VentList!$A$1:$D$198,2,FALSE),0)</f>
        <v>0</v>
      </c>
      <c r="N149" s="26">
        <f>IFERROR(VLOOKUP(B149,RadCompList!$P$3:$Q$6,2,FALSE)*J149,0)</f>
        <v>0</v>
      </c>
      <c r="O149" s="26" t="str">
        <f>INDEX(Calculations!$B$17:$B$28,MATCH(L149, Calculations!$H$17:$H$28,-1 ))</f>
        <v>1/2</v>
      </c>
      <c r="P149" s="37">
        <f>MainSheet!$G$8-0.0001306*Q149^2 * F149*(1+3.6/VLOOKUP(O149,Calculations!$B$4:$F$15,2,FALSE))/(3600*MainSheet!$C$9*VLOOKUP(O149,Calculations!$B$4:$F$15,2,FALSE)^5)</f>
        <v>0.26808838626146181</v>
      </c>
      <c r="Q149" s="37">
        <f t="shared" si="10"/>
        <v>0</v>
      </c>
      <c r="R149" s="37">
        <f>IFERROR(VLOOKUP(O149,Calculations!$B$4:$E$15,4)*F149*IF(I149="Failed-Closed",0,1)*(0.35/(INDEX(Calculations!$B$32:$G$46,MATCH(O149,Calculations!$B$32:$B$46,0),MATCH(G149,Calculations!$B$32:$G$32,0))+0.35)),0)</f>
        <v>0</v>
      </c>
      <c r="S149" s="37">
        <f>VLOOKUP(O149,Calculations!$B$4:$F$15,5)*F149</f>
        <v>0</v>
      </c>
      <c r="T149" s="37">
        <f t="shared" si="11"/>
        <v>0</v>
      </c>
      <c r="U149" s="37">
        <f t="shared" si="12"/>
        <v>0</v>
      </c>
      <c r="V149" s="37">
        <f>VLOOKUP(O149,Calculations!$B$4:$G$15,6)*F149*IF(I149="Failed-Closed",0,1)</f>
        <v>0</v>
      </c>
      <c r="W149" s="113">
        <f>IFERROR(0.6*PI()*(VLOOKUP(H149,VentList!$A$3:$H$198,8)/2*0.0254)^2*(14.7+P149)*6895*SQRT(2*1.33/8.314/672/(1.33-1)*((14.7/(14.7+P149))^(2/1.33)-(14.7/(14.7+P149))^((2.33/1.33))))*7937,0)*IF(I149="Operational",0,IF(I149="Failed-Closed",0,1))</f>
        <v>0</v>
      </c>
    </row>
    <row r="150" spans="2:23">
      <c r="B150" s="33"/>
      <c r="C150" s="34"/>
      <c r="D150" s="34"/>
      <c r="E150" s="34"/>
      <c r="F150" s="34"/>
      <c r="G150" s="27"/>
      <c r="H150" s="34"/>
      <c r="I150" s="34"/>
      <c r="J150" s="34">
        <f>IFERROR(IF(B150="Column",INDEX(RadCompList!$C$4:$G$13,MATCH(C150,RadCompList!$B$4:$B$13),MATCH(Radiators!D150,RadCompList!$C$3:$G$3)),IF(B150="Tube",INDEX(RadCompList!$C$16:$I$22,MATCH(C150,RadCompList!$B$16:$B$22),MATCH(Radiators!D150,RadCompList!$C$15:$I$15)),IF(B150="Cast Rad/Conv",INDEX(RadCompList!$C$28:$D$28,MATCH(C150,RadCompList!$B$28),MATCH(Radiators!D150,RadCompList!$C$27:$D$27)),IF(B150="Copper Cabinet",(INDEX(RadCompList!$E$39:$J$78,MATCH(Radiators!D150,RadCompList!$D$39:$D$78,0),MATCH(C150,RadCompList!$E$38:$J$38,0))),0))))*E150,0)*$A$2*IF(I150="Failed-Closed",0,1)</f>
        <v>0</v>
      </c>
      <c r="K150" s="34">
        <f>IFERROR(IF(B150="Column",INDEX(RadCompList!$C$4:$G$13,MATCH(C150,RadCompList!$B$4:$B$13),MATCH(Radiators!D150,RadCompList!$C$3:$G$3)),IF(B150="Tube",INDEX(RadCompList!$C$16:$I$22,MATCH(C150,RadCompList!$B$16:$B$22),MATCH(Radiators!D150,RadCompList!$C$15:$I$15)),IF(B150="Cast Rad/Conv",INDEX(RadCompList!$C$28:$D$28,MATCH(C150,RadCompList!$B$28),MATCH(Radiators!D150,RadCompList!$C$27:$D$27)),IF(B150="Copper Cabinet",(INDEX(RadCompList!$E$39:$J$78,MATCH(Radiators!D150,RadCompList!$D$39:$D$78,0),MATCH(C150,RadCompList!$E$38:$J$38,0))),0))))*E150,0)*$A$2</f>
        <v>0</v>
      </c>
      <c r="L150" s="112">
        <f t="shared" si="9"/>
        <v>0</v>
      </c>
      <c r="M150" s="35">
        <f>IFERROR(VLOOKUP(H150,VentList!$A$1:$D$198,2,FALSE),0)</f>
        <v>0</v>
      </c>
      <c r="N150" s="26">
        <f>IFERROR(VLOOKUP(B150,RadCompList!$P$3:$Q$6,2,FALSE)*J150,0)</f>
        <v>0</v>
      </c>
      <c r="O150" s="26" t="str">
        <f>INDEX(Calculations!$B$17:$B$28,MATCH(L150, Calculations!$H$17:$H$28,-1 ))</f>
        <v>1/2</v>
      </c>
      <c r="P150" s="37">
        <f>MainSheet!$G$8-0.0001306*Q150^2 * F150*(1+3.6/VLOOKUP(O150,Calculations!$B$4:$F$15,2,FALSE))/(3600*MainSheet!$C$9*VLOOKUP(O150,Calculations!$B$4:$F$15,2,FALSE)^5)</f>
        <v>0.26808838626146181</v>
      </c>
      <c r="Q150" s="37">
        <f t="shared" si="10"/>
        <v>0</v>
      </c>
      <c r="R150" s="37">
        <f>IFERROR(VLOOKUP(O150,Calculations!$B$4:$E$15,4)*F150*IF(I150="Failed-Closed",0,1)*(0.35/(INDEX(Calculations!$B$32:$G$46,MATCH(O150,Calculations!$B$32:$B$46,0),MATCH(G150,Calculations!$B$32:$G$32,0))+0.35)),0)</f>
        <v>0</v>
      </c>
      <c r="S150" s="37">
        <f>VLOOKUP(O150,Calculations!$B$4:$F$15,5)*F150</f>
        <v>0</v>
      </c>
      <c r="T150" s="37">
        <f t="shared" si="11"/>
        <v>0</v>
      </c>
      <c r="U150" s="37">
        <f t="shared" si="12"/>
        <v>0</v>
      </c>
      <c r="V150" s="37">
        <f>VLOOKUP(O150,Calculations!$B$4:$G$15,6)*F150*IF(I150="Failed-Closed",0,1)</f>
        <v>0</v>
      </c>
      <c r="W150" s="113">
        <f>IFERROR(0.6*PI()*(VLOOKUP(H150,VentList!$A$3:$H$198,8)/2*0.0254)^2*(14.7+P150)*6895*SQRT(2*1.33/8.314/672/(1.33-1)*((14.7/(14.7+P150))^(2/1.33)-(14.7/(14.7+P150))^((2.33/1.33))))*7937,0)*IF(I150="Operational",0,IF(I150="Failed-Closed",0,1))</f>
        <v>0</v>
      </c>
    </row>
    <row r="151" spans="2:23">
      <c r="B151" s="33"/>
      <c r="C151" s="34"/>
      <c r="D151" s="34"/>
      <c r="E151" s="34"/>
      <c r="F151" s="34"/>
      <c r="G151" s="27"/>
      <c r="H151" s="34"/>
      <c r="I151" s="34"/>
      <c r="J151" s="34">
        <f>IFERROR(IF(B151="Column",INDEX(RadCompList!$C$4:$G$13,MATCH(C151,RadCompList!$B$4:$B$13),MATCH(Radiators!D151,RadCompList!$C$3:$G$3)),IF(B151="Tube",INDEX(RadCompList!$C$16:$I$22,MATCH(C151,RadCompList!$B$16:$B$22),MATCH(Radiators!D151,RadCompList!$C$15:$I$15)),IF(B151="Cast Rad/Conv",INDEX(RadCompList!$C$28:$D$28,MATCH(C151,RadCompList!$B$28),MATCH(Radiators!D151,RadCompList!$C$27:$D$27)),IF(B151="Copper Cabinet",(INDEX(RadCompList!$E$39:$J$78,MATCH(Radiators!D151,RadCompList!$D$39:$D$78,0),MATCH(C151,RadCompList!$E$38:$J$38,0))),0))))*E151,0)*$A$2*IF(I151="Failed-Closed",0,1)</f>
        <v>0</v>
      </c>
      <c r="K151" s="34">
        <f>IFERROR(IF(B151="Column",INDEX(RadCompList!$C$4:$G$13,MATCH(C151,RadCompList!$B$4:$B$13),MATCH(Radiators!D151,RadCompList!$C$3:$G$3)),IF(B151="Tube",INDEX(RadCompList!$C$16:$I$22,MATCH(C151,RadCompList!$B$16:$B$22),MATCH(Radiators!D151,RadCompList!$C$15:$I$15)),IF(B151="Cast Rad/Conv",INDEX(RadCompList!$C$28:$D$28,MATCH(C151,RadCompList!$B$28),MATCH(Radiators!D151,RadCompList!$C$27:$D$27)),IF(B151="Copper Cabinet",(INDEX(RadCompList!$E$39:$J$78,MATCH(Radiators!D151,RadCompList!$D$39:$D$78,0),MATCH(C151,RadCompList!$E$38:$J$38,0))),0))))*E151,0)*$A$2</f>
        <v>0</v>
      </c>
      <c r="L151" s="112">
        <f t="shared" si="9"/>
        <v>0</v>
      </c>
      <c r="M151" s="35">
        <f>IFERROR(VLOOKUP(H151,VentList!$A$1:$D$198,2,FALSE),0)</f>
        <v>0</v>
      </c>
      <c r="N151" s="26">
        <f>IFERROR(VLOOKUP(B151,RadCompList!$P$3:$Q$6,2,FALSE)*J151,0)</f>
        <v>0</v>
      </c>
      <c r="O151" s="26" t="str">
        <f>INDEX(Calculations!$B$17:$B$28,MATCH(L151, Calculations!$H$17:$H$28,-1 ))</f>
        <v>1/2</v>
      </c>
      <c r="P151" s="37">
        <f>MainSheet!$G$8-0.0001306*Q151^2 * F151*(1+3.6/VLOOKUP(O151,Calculations!$B$4:$F$15,2,FALSE))/(3600*MainSheet!$C$9*VLOOKUP(O151,Calculations!$B$4:$F$15,2,FALSE)^5)</f>
        <v>0.26808838626146181</v>
      </c>
      <c r="Q151" s="37">
        <f t="shared" si="10"/>
        <v>0</v>
      </c>
      <c r="R151" s="37">
        <f>IFERROR(VLOOKUP(O151,Calculations!$B$4:$E$15,4)*F151*IF(I151="Failed-Closed",0,1)*(0.35/(INDEX(Calculations!$B$32:$G$46,MATCH(O151,Calculations!$B$32:$B$46,0),MATCH(G151,Calculations!$B$32:$G$32,0))+0.35)),0)</f>
        <v>0</v>
      </c>
      <c r="S151" s="37">
        <f>VLOOKUP(O151,Calculations!$B$4:$F$15,5)*F151</f>
        <v>0</v>
      </c>
      <c r="T151" s="37">
        <f t="shared" si="11"/>
        <v>0</v>
      </c>
      <c r="U151" s="37">
        <f t="shared" si="12"/>
        <v>0</v>
      </c>
      <c r="V151" s="37">
        <f>VLOOKUP(O151,Calculations!$B$4:$G$15,6)*F151*IF(I151="Failed-Closed",0,1)</f>
        <v>0</v>
      </c>
      <c r="W151" s="113">
        <f>IFERROR(0.6*PI()*(VLOOKUP(H151,VentList!$A$3:$H$198,8)/2*0.0254)^2*(14.7+P151)*6895*SQRT(2*1.33/8.314/672/(1.33-1)*((14.7/(14.7+P151))^(2/1.33)-(14.7/(14.7+P151))^((2.33/1.33))))*7937,0)*IF(I151="Operational",0,IF(I151="Failed-Closed",0,1))</f>
        <v>0</v>
      </c>
    </row>
    <row r="152" spans="2:23">
      <c r="B152" s="33"/>
      <c r="C152" s="34"/>
      <c r="D152" s="34"/>
      <c r="E152" s="34"/>
      <c r="F152" s="34"/>
      <c r="G152" s="27"/>
      <c r="H152" s="34"/>
      <c r="I152" s="34"/>
      <c r="J152" s="34">
        <f>IFERROR(IF(B152="Column",INDEX(RadCompList!$C$4:$G$13,MATCH(C152,RadCompList!$B$4:$B$13),MATCH(Radiators!D152,RadCompList!$C$3:$G$3)),IF(B152="Tube",INDEX(RadCompList!$C$16:$I$22,MATCH(C152,RadCompList!$B$16:$B$22),MATCH(Radiators!D152,RadCompList!$C$15:$I$15)),IF(B152="Cast Rad/Conv",INDEX(RadCompList!$C$28:$D$28,MATCH(C152,RadCompList!$B$28),MATCH(Radiators!D152,RadCompList!$C$27:$D$27)),IF(B152="Copper Cabinet",(INDEX(RadCompList!$E$39:$J$78,MATCH(Radiators!D152,RadCompList!$D$39:$D$78,0),MATCH(C152,RadCompList!$E$38:$J$38,0))),0))))*E152,0)*$A$2*IF(I152="Failed-Closed",0,1)</f>
        <v>0</v>
      </c>
      <c r="K152" s="34">
        <f>IFERROR(IF(B152="Column",INDEX(RadCompList!$C$4:$G$13,MATCH(C152,RadCompList!$B$4:$B$13),MATCH(Radiators!D152,RadCompList!$C$3:$G$3)),IF(B152="Tube",INDEX(RadCompList!$C$16:$I$22,MATCH(C152,RadCompList!$B$16:$B$22),MATCH(Radiators!D152,RadCompList!$C$15:$I$15)),IF(B152="Cast Rad/Conv",INDEX(RadCompList!$C$28:$D$28,MATCH(C152,RadCompList!$B$28),MATCH(Radiators!D152,RadCompList!$C$27:$D$27)),IF(B152="Copper Cabinet",(INDEX(RadCompList!$E$39:$J$78,MATCH(Radiators!D152,RadCompList!$D$39:$D$78,0),MATCH(C152,RadCompList!$E$38:$J$38,0))),0))))*E152,0)*$A$2</f>
        <v>0</v>
      </c>
      <c r="L152" s="112">
        <f t="shared" si="9"/>
        <v>0</v>
      </c>
      <c r="M152" s="35">
        <f>IFERROR(VLOOKUP(H152,VentList!$A$1:$D$198,2,FALSE),0)</f>
        <v>0</v>
      </c>
      <c r="N152" s="26">
        <f>IFERROR(VLOOKUP(B152,RadCompList!$P$3:$Q$6,2,FALSE)*J152,0)</f>
        <v>0</v>
      </c>
      <c r="O152" s="26" t="str">
        <f>INDEX(Calculations!$B$17:$B$28,MATCH(L152, Calculations!$H$17:$H$28,-1 ))</f>
        <v>1/2</v>
      </c>
      <c r="P152" s="37">
        <f>MainSheet!$G$8-0.0001306*Q152^2 * F152*(1+3.6/VLOOKUP(O152,Calculations!$B$4:$F$15,2,FALSE))/(3600*MainSheet!$C$9*VLOOKUP(O152,Calculations!$B$4:$F$15,2,FALSE)^5)</f>
        <v>0.26808838626146181</v>
      </c>
      <c r="Q152" s="37">
        <f t="shared" si="10"/>
        <v>0</v>
      </c>
      <c r="R152" s="37">
        <f>IFERROR(VLOOKUP(O152,Calculations!$B$4:$E$15,4)*F152*IF(I152="Failed-Closed",0,1)*(0.35/(INDEX(Calculations!$B$32:$G$46,MATCH(O152,Calculations!$B$32:$B$46,0),MATCH(G152,Calculations!$B$32:$G$32,0))+0.35)),0)</f>
        <v>0</v>
      </c>
      <c r="S152" s="37">
        <f>VLOOKUP(O152,Calculations!$B$4:$F$15,5)*F152</f>
        <v>0</v>
      </c>
      <c r="T152" s="37">
        <f t="shared" si="11"/>
        <v>0</v>
      </c>
      <c r="U152" s="37">
        <f t="shared" si="12"/>
        <v>0</v>
      </c>
      <c r="V152" s="37">
        <f>VLOOKUP(O152,Calculations!$B$4:$G$15,6)*F152*IF(I152="Failed-Closed",0,1)</f>
        <v>0</v>
      </c>
      <c r="W152" s="113">
        <f>IFERROR(0.6*PI()*(VLOOKUP(H152,VentList!$A$3:$H$198,8)/2*0.0254)^2*(14.7+P152)*6895*SQRT(2*1.33/8.314/672/(1.33-1)*((14.7/(14.7+P152))^(2/1.33)-(14.7/(14.7+P152))^((2.33/1.33))))*7937,0)*IF(I152="Operational",0,IF(I152="Failed-Closed",0,1))</f>
        <v>0</v>
      </c>
    </row>
    <row r="153" spans="2:23">
      <c r="B153" s="33"/>
      <c r="C153" s="34"/>
      <c r="D153" s="34"/>
      <c r="E153" s="34"/>
      <c r="F153" s="34"/>
      <c r="G153" s="27"/>
      <c r="H153" s="34"/>
      <c r="I153" s="34"/>
      <c r="J153" s="34">
        <f>IFERROR(IF(B153="Column",INDEX(RadCompList!$C$4:$G$13,MATCH(C153,RadCompList!$B$4:$B$13),MATCH(Radiators!D153,RadCompList!$C$3:$G$3)),IF(B153="Tube",INDEX(RadCompList!$C$16:$I$22,MATCH(C153,RadCompList!$B$16:$B$22),MATCH(Radiators!D153,RadCompList!$C$15:$I$15)),IF(B153="Cast Rad/Conv",INDEX(RadCompList!$C$28:$D$28,MATCH(C153,RadCompList!$B$28),MATCH(Radiators!D153,RadCompList!$C$27:$D$27)),IF(B153="Copper Cabinet",(INDEX(RadCompList!$E$39:$J$78,MATCH(Radiators!D153,RadCompList!$D$39:$D$78,0),MATCH(C153,RadCompList!$E$38:$J$38,0))),0))))*E153,0)*$A$2*IF(I153="Failed-Closed",0,1)</f>
        <v>0</v>
      </c>
      <c r="K153" s="34">
        <f>IFERROR(IF(B153="Column",INDEX(RadCompList!$C$4:$G$13,MATCH(C153,RadCompList!$B$4:$B$13),MATCH(Radiators!D153,RadCompList!$C$3:$G$3)),IF(B153="Tube",INDEX(RadCompList!$C$16:$I$22,MATCH(C153,RadCompList!$B$16:$B$22),MATCH(Radiators!D153,RadCompList!$C$15:$I$15)),IF(B153="Cast Rad/Conv",INDEX(RadCompList!$C$28:$D$28,MATCH(C153,RadCompList!$B$28),MATCH(Radiators!D153,RadCompList!$C$27:$D$27)),IF(B153="Copper Cabinet",(INDEX(RadCompList!$E$39:$J$78,MATCH(Radiators!D153,RadCompList!$D$39:$D$78,0),MATCH(C153,RadCompList!$E$38:$J$38,0))),0))))*E153,0)*$A$2</f>
        <v>0</v>
      </c>
      <c r="L153" s="112">
        <f t="shared" si="9"/>
        <v>0</v>
      </c>
      <c r="M153" s="35">
        <f>IFERROR(VLOOKUP(H153,VentList!$A$1:$D$198,2,FALSE),0)</f>
        <v>0</v>
      </c>
      <c r="N153" s="26">
        <f>IFERROR(VLOOKUP(B153,RadCompList!$P$3:$Q$6,2,FALSE)*J153,0)</f>
        <v>0</v>
      </c>
      <c r="O153" s="26" t="str">
        <f>INDEX(Calculations!$B$17:$B$28,MATCH(L153, Calculations!$H$17:$H$28,-1 ))</f>
        <v>1/2</v>
      </c>
      <c r="P153" s="37">
        <f>MainSheet!$G$8-0.0001306*Q153^2 * F153*(1+3.6/VLOOKUP(O153,Calculations!$B$4:$F$15,2,FALSE))/(3600*MainSheet!$C$9*VLOOKUP(O153,Calculations!$B$4:$F$15,2,FALSE)^5)</f>
        <v>0.26808838626146181</v>
      </c>
      <c r="Q153" s="37">
        <f t="shared" si="10"/>
        <v>0</v>
      </c>
      <c r="R153" s="37">
        <f>IFERROR(VLOOKUP(O153,Calculations!$B$4:$E$15,4)*F153*IF(I153="Failed-Closed",0,1)*(0.35/(INDEX(Calculations!$B$32:$G$46,MATCH(O153,Calculations!$B$32:$B$46,0),MATCH(G153,Calculations!$B$32:$G$32,0))+0.35)),0)</f>
        <v>0</v>
      </c>
      <c r="S153" s="37">
        <f>VLOOKUP(O153,Calculations!$B$4:$F$15,5)*F153</f>
        <v>0</v>
      </c>
      <c r="T153" s="37">
        <f t="shared" si="11"/>
        <v>0</v>
      </c>
      <c r="U153" s="37">
        <f t="shared" si="12"/>
        <v>0</v>
      </c>
      <c r="V153" s="37">
        <f>VLOOKUP(O153,Calculations!$B$4:$G$15,6)*F153*IF(I153="Failed-Closed",0,1)</f>
        <v>0</v>
      </c>
      <c r="W153" s="113">
        <f>IFERROR(0.6*PI()*(VLOOKUP(H153,VentList!$A$3:$H$198,8)/2*0.0254)^2*(14.7+P153)*6895*SQRT(2*1.33/8.314/672/(1.33-1)*((14.7/(14.7+P153))^(2/1.33)-(14.7/(14.7+P153))^((2.33/1.33))))*7937,0)*IF(I153="Operational",0,IF(I153="Failed-Closed",0,1))</f>
        <v>0</v>
      </c>
    </row>
    <row r="154" spans="2:23">
      <c r="B154" s="33"/>
      <c r="C154" s="34"/>
      <c r="D154" s="34"/>
      <c r="E154" s="34"/>
      <c r="F154" s="34"/>
      <c r="G154" s="27"/>
      <c r="H154" s="34"/>
      <c r="I154" s="34"/>
      <c r="J154" s="34">
        <f>IFERROR(IF(B154="Column",INDEX(RadCompList!$C$4:$G$13,MATCH(C154,RadCompList!$B$4:$B$13),MATCH(Radiators!D154,RadCompList!$C$3:$G$3)),IF(B154="Tube",INDEX(RadCompList!$C$16:$I$22,MATCH(C154,RadCompList!$B$16:$B$22),MATCH(Radiators!D154,RadCompList!$C$15:$I$15)),IF(B154="Cast Rad/Conv",INDEX(RadCompList!$C$28:$D$28,MATCH(C154,RadCompList!$B$28),MATCH(Radiators!D154,RadCompList!$C$27:$D$27)),IF(B154="Copper Cabinet",(INDEX(RadCompList!$E$39:$J$78,MATCH(Radiators!D154,RadCompList!$D$39:$D$78,0),MATCH(C154,RadCompList!$E$38:$J$38,0))),0))))*E154,0)*$A$2*IF(I154="Failed-Closed",0,1)</f>
        <v>0</v>
      </c>
      <c r="K154" s="34">
        <f>IFERROR(IF(B154="Column",INDEX(RadCompList!$C$4:$G$13,MATCH(C154,RadCompList!$B$4:$B$13),MATCH(Radiators!D154,RadCompList!$C$3:$G$3)),IF(B154="Tube",INDEX(RadCompList!$C$16:$I$22,MATCH(C154,RadCompList!$B$16:$B$22),MATCH(Radiators!D154,RadCompList!$C$15:$I$15)),IF(B154="Cast Rad/Conv",INDEX(RadCompList!$C$28:$D$28,MATCH(C154,RadCompList!$B$28),MATCH(Radiators!D154,RadCompList!$C$27:$D$27)),IF(B154="Copper Cabinet",(INDEX(RadCompList!$E$39:$J$78,MATCH(Radiators!D154,RadCompList!$D$39:$D$78,0),MATCH(C154,RadCompList!$E$38:$J$38,0))),0))))*E154,0)*$A$2</f>
        <v>0</v>
      </c>
      <c r="L154" s="112">
        <f t="shared" si="9"/>
        <v>0</v>
      </c>
      <c r="M154" s="35">
        <f>IFERROR(VLOOKUP(H154,VentList!$A$1:$D$198,2,FALSE),0)</f>
        <v>0</v>
      </c>
      <c r="N154" s="26">
        <f>IFERROR(VLOOKUP(B154,RadCompList!$P$3:$Q$6,2,FALSE)*J154,0)</f>
        <v>0</v>
      </c>
      <c r="O154" s="26" t="str">
        <f>INDEX(Calculations!$B$17:$B$28,MATCH(L154, Calculations!$H$17:$H$28,-1 ))</f>
        <v>1/2</v>
      </c>
      <c r="P154" s="37">
        <f>MainSheet!$G$8-0.0001306*Q154^2 * F154*(1+3.6/VLOOKUP(O154,Calculations!$B$4:$F$15,2,FALSE))/(3600*MainSheet!$C$9*VLOOKUP(O154,Calculations!$B$4:$F$15,2,FALSE)^5)</f>
        <v>0.26808838626146181</v>
      </c>
      <c r="Q154" s="37">
        <f t="shared" si="10"/>
        <v>0</v>
      </c>
      <c r="R154" s="37">
        <f>IFERROR(VLOOKUP(O154,Calculations!$B$4:$E$15,4)*F154*IF(I154="Failed-Closed",0,1)*(0.35/(INDEX(Calculations!$B$32:$G$46,MATCH(O154,Calculations!$B$32:$B$46,0),MATCH(G154,Calculations!$B$32:$G$32,0))+0.35)),0)</f>
        <v>0</v>
      </c>
      <c r="S154" s="37">
        <f>VLOOKUP(O154,Calculations!$B$4:$F$15,5)*F154</f>
        <v>0</v>
      </c>
      <c r="T154" s="37">
        <f t="shared" si="11"/>
        <v>0</v>
      </c>
      <c r="U154" s="37">
        <f t="shared" si="12"/>
        <v>0</v>
      </c>
      <c r="V154" s="37">
        <f>VLOOKUP(O154,Calculations!$B$4:$G$15,6)*F154*IF(I154="Failed-Closed",0,1)</f>
        <v>0</v>
      </c>
      <c r="W154" s="113">
        <f>IFERROR(0.6*PI()*(VLOOKUP(H154,VentList!$A$3:$H$198,8)/2*0.0254)^2*(14.7+P154)*6895*SQRT(2*1.33/8.314/672/(1.33-1)*((14.7/(14.7+P154))^(2/1.33)-(14.7/(14.7+P154))^((2.33/1.33))))*7937,0)*IF(I154="Operational",0,IF(I154="Failed-Closed",0,1))</f>
        <v>0</v>
      </c>
    </row>
    <row r="155" spans="2:23">
      <c r="B155" s="33"/>
      <c r="C155" s="34"/>
      <c r="D155" s="34"/>
      <c r="E155" s="34"/>
      <c r="F155" s="34"/>
      <c r="G155" s="27"/>
      <c r="H155" s="34"/>
      <c r="I155" s="34"/>
      <c r="J155" s="34">
        <f>IFERROR(IF(B155="Column",INDEX(RadCompList!$C$4:$G$13,MATCH(C155,RadCompList!$B$4:$B$13),MATCH(Radiators!D155,RadCompList!$C$3:$G$3)),IF(B155="Tube",INDEX(RadCompList!$C$16:$I$22,MATCH(C155,RadCompList!$B$16:$B$22),MATCH(Radiators!D155,RadCompList!$C$15:$I$15)),IF(B155="Cast Rad/Conv",INDEX(RadCompList!$C$28:$D$28,MATCH(C155,RadCompList!$B$28),MATCH(Radiators!D155,RadCompList!$C$27:$D$27)),IF(B155="Copper Cabinet",(INDEX(RadCompList!$E$39:$J$78,MATCH(Radiators!D155,RadCompList!$D$39:$D$78,0),MATCH(C155,RadCompList!$E$38:$J$38,0))),0))))*E155,0)*$A$2*IF(I155="Failed-Closed",0,1)</f>
        <v>0</v>
      </c>
      <c r="K155" s="34">
        <f>IFERROR(IF(B155="Column",INDEX(RadCompList!$C$4:$G$13,MATCH(C155,RadCompList!$B$4:$B$13),MATCH(Radiators!D155,RadCompList!$C$3:$G$3)),IF(B155="Tube",INDEX(RadCompList!$C$16:$I$22,MATCH(C155,RadCompList!$B$16:$B$22),MATCH(Radiators!D155,RadCompList!$C$15:$I$15)),IF(B155="Cast Rad/Conv",INDEX(RadCompList!$C$28:$D$28,MATCH(C155,RadCompList!$B$28),MATCH(Radiators!D155,RadCompList!$C$27:$D$27)),IF(B155="Copper Cabinet",(INDEX(RadCompList!$E$39:$J$78,MATCH(Radiators!D155,RadCompList!$D$39:$D$78,0),MATCH(C155,RadCompList!$E$38:$J$38,0))),0))))*E155,0)*$A$2</f>
        <v>0</v>
      </c>
      <c r="L155" s="112">
        <f t="shared" si="9"/>
        <v>0</v>
      </c>
      <c r="M155" s="35">
        <f>IFERROR(VLOOKUP(H155,VentList!$A$1:$D$198,2,FALSE),0)</f>
        <v>0</v>
      </c>
      <c r="N155" s="26">
        <f>IFERROR(VLOOKUP(B155,RadCompList!$P$3:$Q$6,2,FALSE)*J155,0)</f>
        <v>0</v>
      </c>
      <c r="O155" s="26" t="str">
        <f>INDEX(Calculations!$B$17:$B$28,MATCH(L155, Calculations!$H$17:$H$28,-1 ))</f>
        <v>1/2</v>
      </c>
      <c r="P155" s="37">
        <f>MainSheet!$G$8-0.0001306*Q155^2 * F155*(1+3.6/VLOOKUP(O155,Calculations!$B$4:$F$15,2,FALSE))/(3600*MainSheet!$C$9*VLOOKUP(O155,Calculations!$B$4:$F$15,2,FALSE)^5)</f>
        <v>0.26808838626146181</v>
      </c>
      <c r="Q155" s="37">
        <f t="shared" si="10"/>
        <v>0</v>
      </c>
      <c r="R155" s="37">
        <f>IFERROR(VLOOKUP(O155,Calculations!$B$4:$E$15,4)*F155*IF(I155="Failed-Closed",0,1)*(0.35/(INDEX(Calculations!$B$32:$G$46,MATCH(O155,Calculations!$B$32:$B$46,0),MATCH(G155,Calculations!$B$32:$G$32,0))+0.35)),0)</f>
        <v>0</v>
      </c>
      <c r="S155" s="37">
        <f>VLOOKUP(O155,Calculations!$B$4:$F$15,5)*F155</f>
        <v>0</v>
      </c>
      <c r="T155" s="37">
        <f t="shared" si="11"/>
        <v>0</v>
      </c>
      <c r="U155" s="37">
        <f t="shared" si="12"/>
        <v>0</v>
      </c>
      <c r="V155" s="37">
        <f>VLOOKUP(O155,Calculations!$B$4:$G$15,6)*F155*IF(I155="Failed-Closed",0,1)</f>
        <v>0</v>
      </c>
      <c r="W155" s="113">
        <f>IFERROR(0.6*PI()*(VLOOKUP(H155,VentList!$A$3:$H$198,8)/2*0.0254)^2*(14.7+P155)*6895*SQRT(2*1.33/8.314/672/(1.33-1)*((14.7/(14.7+P155))^(2/1.33)-(14.7/(14.7+P155))^((2.33/1.33))))*7937,0)*IF(I155="Operational",0,IF(I155="Failed-Closed",0,1))</f>
        <v>0</v>
      </c>
    </row>
    <row r="156" spans="2:23">
      <c r="B156" s="33"/>
      <c r="C156" s="34"/>
      <c r="D156" s="34"/>
      <c r="E156" s="34"/>
      <c r="F156" s="34"/>
      <c r="G156" s="27"/>
      <c r="H156" s="34"/>
      <c r="I156" s="34"/>
      <c r="J156" s="34">
        <f>IFERROR(IF(B156="Column",INDEX(RadCompList!$C$4:$G$13,MATCH(C156,RadCompList!$B$4:$B$13),MATCH(Radiators!D156,RadCompList!$C$3:$G$3)),IF(B156="Tube",INDEX(RadCompList!$C$16:$I$22,MATCH(C156,RadCompList!$B$16:$B$22),MATCH(Radiators!D156,RadCompList!$C$15:$I$15)),IF(B156="Cast Rad/Conv",INDEX(RadCompList!$C$28:$D$28,MATCH(C156,RadCompList!$B$28),MATCH(Radiators!D156,RadCompList!$C$27:$D$27)),IF(B156="Copper Cabinet",(INDEX(RadCompList!$E$39:$J$78,MATCH(Radiators!D156,RadCompList!$D$39:$D$78,0),MATCH(C156,RadCompList!$E$38:$J$38,0))),0))))*E156,0)*$A$2*IF(I156="Failed-Closed",0,1)</f>
        <v>0</v>
      </c>
      <c r="K156" s="34">
        <f>IFERROR(IF(B156="Column",INDEX(RadCompList!$C$4:$G$13,MATCH(C156,RadCompList!$B$4:$B$13),MATCH(Radiators!D156,RadCompList!$C$3:$G$3)),IF(B156="Tube",INDEX(RadCompList!$C$16:$I$22,MATCH(C156,RadCompList!$B$16:$B$22),MATCH(Radiators!D156,RadCompList!$C$15:$I$15)),IF(B156="Cast Rad/Conv",INDEX(RadCompList!$C$28:$D$28,MATCH(C156,RadCompList!$B$28),MATCH(Radiators!D156,RadCompList!$C$27:$D$27)),IF(B156="Copper Cabinet",(INDEX(RadCompList!$E$39:$J$78,MATCH(Radiators!D156,RadCompList!$D$39:$D$78,0),MATCH(C156,RadCompList!$E$38:$J$38,0))),0))))*E156,0)*$A$2</f>
        <v>0</v>
      </c>
      <c r="L156" s="112">
        <f t="shared" si="9"/>
        <v>0</v>
      </c>
      <c r="M156" s="35">
        <f>IFERROR(VLOOKUP(H156,VentList!$A$1:$D$198,2,FALSE),0)</f>
        <v>0</v>
      </c>
      <c r="N156" s="26">
        <f>IFERROR(VLOOKUP(B156,RadCompList!$P$3:$Q$6,2,FALSE)*J156,0)</f>
        <v>0</v>
      </c>
      <c r="O156" s="26" t="str">
        <f>INDEX(Calculations!$B$17:$B$28,MATCH(L156, Calculations!$H$17:$H$28,-1 ))</f>
        <v>1/2</v>
      </c>
      <c r="P156" s="37">
        <f>MainSheet!$G$8-0.0001306*Q156^2 * F156*(1+3.6/VLOOKUP(O156,Calculations!$B$4:$F$15,2,FALSE))/(3600*MainSheet!$C$9*VLOOKUP(O156,Calculations!$B$4:$F$15,2,FALSE)^5)</f>
        <v>0.26808838626146181</v>
      </c>
      <c r="Q156" s="37">
        <f t="shared" si="10"/>
        <v>0</v>
      </c>
      <c r="R156" s="37">
        <f>IFERROR(VLOOKUP(O156,Calculations!$B$4:$E$15,4)*F156*IF(I156="Failed-Closed",0,1)*(0.35/(INDEX(Calculations!$B$32:$G$46,MATCH(O156,Calculations!$B$32:$B$46,0),MATCH(G156,Calculations!$B$32:$G$32,0))+0.35)),0)</f>
        <v>0</v>
      </c>
      <c r="S156" s="37">
        <f>VLOOKUP(O156,Calculations!$B$4:$F$15,5)*F156</f>
        <v>0</v>
      </c>
      <c r="T156" s="37">
        <f t="shared" si="11"/>
        <v>0</v>
      </c>
      <c r="U156" s="37">
        <f t="shared" si="12"/>
        <v>0</v>
      </c>
      <c r="V156" s="37">
        <f>VLOOKUP(O156,Calculations!$B$4:$G$15,6)*F156*IF(I156="Failed-Closed",0,1)</f>
        <v>0</v>
      </c>
      <c r="W156" s="113">
        <f>IFERROR(0.6*PI()*(VLOOKUP(H156,VentList!$A$3:$H$198,8)/2*0.0254)^2*(14.7+P156)*6895*SQRT(2*1.33/8.314/672/(1.33-1)*((14.7/(14.7+P156))^(2/1.33)-(14.7/(14.7+P156))^((2.33/1.33))))*7937,0)*IF(I156="Operational",0,IF(I156="Failed-Closed",0,1))</f>
        <v>0</v>
      </c>
    </row>
    <row r="157" spans="2:23">
      <c r="B157" s="33"/>
      <c r="C157" s="34"/>
      <c r="D157" s="34"/>
      <c r="E157" s="34"/>
      <c r="F157" s="34"/>
      <c r="G157" s="27"/>
      <c r="H157" s="34"/>
      <c r="I157" s="34"/>
      <c r="J157" s="34">
        <f>IFERROR(IF(B157="Column",INDEX(RadCompList!$C$4:$G$13,MATCH(C157,RadCompList!$B$4:$B$13),MATCH(Radiators!D157,RadCompList!$C$3:$G$3)),IF(B157="Tube",INDEX(RadCompList!$C$16:$I$22,MATCH(C157,RadCompList!$B$16:$B$22),MATCH(Radiators!D157,RadCompList!$C$15:$I$15)),IF(B157="Cast Rad/Conv",INDEX(RadCompList!$C$28:$D$28,MATCH(C157,RadCompList!$B$28),MATCH(Radiators!D157,RadCompList!$C$27:$D$27)),IF(B157="Copper Cabinet",(INDEX(RadCompList!$E$39:$J$78,MATCH(Radiators!D157,RadCompList!$D$39:$D$78,0),MATCH(C157,RadCompList!$E$38:$J$38,0))),0))))*E157,0)*$A$2*IF(I157="Failed-Closed",0,1)</f>
        <v>0</v>
      </c>
      <c r="K157" s="34">
        <f>IFERROR(IF(B157="Column",INDEX(RadCompList!$C$4:$G$13,MATCH(C157,RadCompList!$B$4:$B$13),MATCH(Radiators!D157,RadCompList!$C$3:$G$3)),IF(B157="Tube",INDEX(RadCompList!$C$16:$I$22,MATCH(C157,RadCompList!$B$16:$B$22),MATCH(Radiators!D157,RadCompList!$C$15:$I$15)),IF(B157="Cast Rad/Conv",INDEX(RadCompList!$C$28:$D$28,MATCH(C157,RadCompList!$B$28),MATCH(Radiators!D157,RadCompList!$C$27:$D$27)),IF(B157="Copper Cabinet",(INDEX(RadCompList!$E$39:$J$78,MATCH(Radiators!D157,RadCompList!$D$39:$D$78,0),MATCH(C157,RadCompList!$E$38:$J$38,0))),0))))*E157,0)*$A$2</f>
        <v>0</v>
      </c>
      <c r="L157" s="112">
        <f t="shared" si="9"/>
        <v>0</v>
      </c>
      <c r="M157" s="35">
        <f>IFERROR(VLOOKUP(H157,VentList!$A$1:$D$198,2,FALSE),0)</f>
        <v>0</v>
      </c>
      <c r="N157" s="26">
        <f>IFERROR(VLOOKUP(B157,RadCompList!$P$3:$Q$6,2,FALSE)*J157,0)</f>
        <v>0</v>
      </c>
      <c r="O157" s="26" t="str">
        <f>INDEX(Calculations!$B$17:$B$28,MATCH(L157, Calculations!$H$17:$H$28,-1 ))</f>
        <v>1/2</v>
      </c>
      <c r="P157" s="37">
        <f>MainSheet!$G$8-0.0001306*Q157^2 * F157*(1+3.6/VLOOKUP(O157,Calculations!$B$4:$F$15,2,FALSE))/(3600*MainSheet!$C$9*VLOOKUP(O157,Calculations!$B$4:$F$15,2,FALSE)^5)</f>
        <v>0.26808838626146181</v>
      </c>
      <c r="Q157" s="37">
        <f t="shared" si="10"/>
        <v>0</v>
      </c>
      <c r="R157" s="37">
        <f>IFERROR(VLOOKUP(O157,Calculations!$B$4:$E$15,4)*F157*IF(I157="Failed-Closed",0,1)*(0.35/(INDEX(Calculations!$B$32:$G$46,MATCH(O157,Calculations!$B$32:$B$46,0),MATCH(G157,Calculations!$B$32:$G$32,0))+0.35)),0)</f>
        <v>0</v>
      </c>
      <c r="S157" s="37">
        <f>VLOOKUP(O157,Calculations!$B$4:$F$15,5)*F157</f>
        <v>0</v>
      </c>
      <c r="T157" s="37">
        <f t="shared" si="11"/>
        <v>0</v>
      </c>
      <c r="U157" s="37">
        <f t="shared" si="12"/>
        <v>0</v>
      </c>
      <c r="V157" s="37">
        <f>VLOOKUP(O157,Calculations!$B$4:$G$15,6)*F157*IF(I157="Failed-Closed",0,1)</f>
        <v>0</v>
      </c>
      <c r="W157" s="113">
        <f>IFERROR(0.6*PI()*(VLOOKUP(H157,VentList!$A$3:$H$198,8)/2*0.0254)^2*(14.7+P157)*6895*SQRT(2*1.33/8.314/672/(1.33-1)*((14.7/(14.7+P157))^(2/1.33)-(14.7/(14.7+P157))^((2.33/1.33))))*7937,0)*IF(I157="Operational",0,IF(I157="Failed-Closed",0,1))</f>
        <v>0</v>
      </c>
    </row>
    <row r="158" spans="2:23">
      <c r="B158" s="33"/>
      <c r="C158" s="34"/>
      <c r="D158" s="34"/>
      <c r="E158" s="34"/>
      <c r="F158" s="34"/>
      <c r="G158" s="27"/>
      <c r="H158" s="34"/>
      <c r="I158" s="34"/>
      <c r="J158" s="34">
        <f>IFERROR(IF(B158="Column",INDEX(RadCompList!$C$4:$G$13,MATCH(C158,RadCompList!$B$4:$B$13),MATCH(Radiators!D158,RadCompList!$C$3:$G$3)),IF(B158="Tube",INDEX(RadCompList!$C$16:$I$22,MATCH(C158,RadCompList!$B$16:$B$22),MATCH(Radiators!D158,RadCompList!$C$15:$I$15)),IF(B158="Cast Rad/Conv",INDEX(RadCompList!$C$28:$D$28,MATCH(C158,RadCompList!$B$28),MATCH(Radiators!D158,RadCompList!$C$27:$D$27)),IF(B158="Copper Cabinet",(INDEX(RadCompList!$E$39:$J$78,MATCH(Radiators!D158,RadCompList!$D$39:$D$78,0),MATCH(C158,RadCompList!$E$38:$J$38,0))),0))))*E158,0)*$A$2*IF(I158="Failed-Closed",0,1)</f>
        <v>0</v>
      </c>
      <c r="K158" s="34">
        <f>IFERROR(IF(B158="Column",INDEX(RadCompList!$C$4:$G$13,MATCH(C158,RadCompList!$B$4:$B$13),MATCH(Radiators!D158,RadCompList!$C$3:$G$3)),IF(B158="Tube",INDEX(RadCompList!$C$16:$I$22,MATCH(C158,RadCompList!$B$16:$B$22),MATCH(Radiators!D158,RadCompList!$C$15:$I$15)),IF(B158="Cast Rad/Conv",INDEX(RadCompList!$C$28:$D$28,MATCH(C158,RadCompList!$B$28),MATCH(Radiators!D158,RadCompList!$C$27:$D$27)),IF(B158="Copper Cabinet",(INDEX(RadCompList!$E$39:$J$78,MATCH(Radiators!D158,RadCompList!$D$39:$D$78,0),MATCH(C158,RadCompList!$E$38:$J$38,0))),0))))*E158,0)*$A$2</f>
        <v>0</v>
      </c>
      <c r="L158" s="112">
        <f t="shared" si="9"/>
        <v>0</v>
      </c>
      <c r="M158" s="35">
        <f>IFERROR(VLOOKUP(H158,VentList!$A$1:$D$198,2,FALSE),0)</f>
        <v>0</v>
      </c>
      <c r="N158" s="26">
        <f>IFERROR(VLOOKUP(B158,RadCompList!$P$3:$Q$6,2,FALSE)*J158,0)</f>
        <v>0</v>
      </c>
      <c r="O158" s="26" t="str">
        <f>INDEX(Calculations!$B$17:$B$28,MATCH(L158, Calculations!$H$17:$H$28,-1 ))</f>
        <v>1/2</v>
      </c>
      <c r="P158" s="37">
        <f>MainSheet!$G$8-0.0001306*Q158^2 * F158*(1+3.6/VLOOKUP(O158,Calculations!$B$4:$F$15,2,FALSE))/(3600*MainSheet!$C$9*VLOOKUP(O158,Calculations!$B$4:$F$15,2,FALSE)^5)</f>
        <v>0.26808838626146181</v>
      </c>
      <c r="Q158" s="37">
        <f t="shared" si="10"/>
        <v>0</v>
      </c>
      <c r="R158" s="37">
        <f>IFERROR(VLOOKUP(O158,Calculations!$B$4:$E$15,4)*F158*IF(I158="Failed-Closed",0,1)*(0.35/(INDEX(Calculations!$B$32:$G$46,MATCH(O158,Calculations!$B$32:$B$46,0),MATCH(G158,Calculations!$B$32:$G$32,0))+0.35)),0)</f>
        <v>0</v>
      </c>
      <c r="S158" s="37">
        <f>VLOOKUP(O158,Calculations!$B$4:$F$15,5)*F158</f>
        <v>0</v>
      </c>
      <c r="T158" s="37">
        <f t="shared" si="11"/>
        <v>0</v>
      </c>
      <c r="U158" s="37">
        <f t="shared" si="12"/>
        <v>0</v>
      </c>
      <c r="V158" s="37">
        <f>VLOOKUP(O158,Calculations!$B$4:$G$15,6)*F158*IF(I158="Failed-Closed",0,1)</f>
        <v>0</v>
      </c>
      <c r="W158" s="113">
        <f>IFERROR(0.6*PI()*(VLOOKUP(H158,VentList!$A$3:$H$198,8)/2*0.0254)^2*(14.7+P158)*6895*SQRT(2*1.33/8.314/672/(1.33-1)*((14.7/(14.7+P158))^(2/1.33)-(14.7/(14.7+P158))^((2.33/1.33))))*7937,0)*IF(I158="Operational",0,IF(I158="Failed-Closed",0,1))</f>
        <v>0</v>
      </c>
    </row>
    <row r="159" spans="2:23">
      <c r="B159" s="33"/>
      <c r="C159" s="34"/>
      <c r="D159" s="34"/>
      <c r="E159" s="34"/>
      <c r="F159" s="34"/>
      <c r="G159" s="27"/>
      <c r="H159" s="34"/>
      <c r="I159" s="34"/>
      <c r="J159" s="34">
        <f>IFERROR(IF(B159="Column",INDEX(RadCompList!$C$4:$G$13,MATCH(C159,RadCompList!$B$4:$B$13),MATCH(Radiators!D159,RadCompList!$C$3:$G$3)),IF(B159="Tube",INDEX(RadCompList!$C$16:$I$22,MATCH(C159,RadCompList!$B$16:$B$22),MATCH(Radiators!D159,RadCompList!$C$15:$I$15)),IF(B159="Cast Rad/Conv",INDEX(RadCompList!$C$28:$D$28,MATCH(C159,RadCompList!$B$28),MATCH(Radiators!D159,RadCompList!$C$27:$D$27)),IF(B159="Copper Cabinet",(INDEX(RadCompList!$E$39:$J$78,MATCH(Radiators!D159,RadCompList!$D$39:$D$78,0),MATCH(C159,RadCompList!$E$38:$J$38,0))),0))))*E159,0)*$A$2*IF(I159="Failed-Closed",0,1)</f>
        <v>0</v>
      </c>
      <c r="K159" s="34">
        <f>IFERROR(IF(B159="Column",INDEX(RadCompList!$C$4:$G$13,MATCH(C159,RadCompList!$B$4:$B$13),MATCH(Radiators!D159,RadCompList!$C$3:$G$3)),IF(B159="Tube",INDEX(RadCompList!$C$16:$I$22,MATCH(C159,RadCompList!$B$16:$B$22),MATCH(Radiators!D159,RadCompList!$C$15:$I$15)),IF(B159="Cast Rad/Conv",INDEX(RadCompList!$C$28:$D$28,MATCH(C159,RadCompList!$B$28),MATCH(Radiators!D159,RadCompList!$C$27:$D$27)),IF(B159="Copper Cabinet",(INDEX(RadCompList!$E$39:$J$78,MATCH(Radiators!D159,RadCompList!$D$39:$D$78,0),MATCH(C159,RadCompList!$E$38:$J$38,0))),0))))*E159,0)*$A$2</f>
        <v>0</v>
      </c>
      <c r="L159" s="112">
        <f t="shared" si="9"/>
        <v>0</v>
      </c>
      <c r="M159" s="35">
        <f>IFERROR(VLOOKUP(H159,VentList!$A$1:$D$198,2,FALSE),0)</f>
        <v>0</v>
      </c>
      <c r="N159" s="26">
        <f>IFERROR(VLOOKUP(B159,RadCompList!$P$3:$Q$6,2,FALSE)*J159,0)</f>
        <v>0</v>
      </c>
      <c r="O159" s="26" t="str">
        <f>INDEX(Calculations!$B$17:$B$28,MATCH(L159, Calculations!$H$17:$H$28,-1 ))</f>
        <v>1/2</v>
      </c>
      <c r="P159" s="37">
        <f>MainSheet!$G$8-0.0001306*Q159^2 * F159*(1+3.6/VLOOKUP(O159,Calculations!$B$4:$F$15,2,FALSE))/(3600*MainSheet!$C$9*VLOOKUP(O159,Calculations!$B$4:$F$15,2,FALSE)^5)</f>
        <v>0.26808838626146181</v>
      </c>
      <c r="Q159" s="37">
        <f t="shared" si="10"/>
        <v>0</v>
      </c>
      <c r="R159" s="37">
        <f>IFERROR(VLOOKUP(O159,Calculations!$B$4:$E$15,4)*F159*IF(I159="Failed-Closed",0,1)*(0.35/(INDEX(Calculations!$B$32:$G$46,MATCH(O159,Calculations!$B$32:$B$46,0),MATCH(G159,Calculations!$B$32:$G$32,0))+0.35)),0)</f>
        <v>0</v>
      </c>
      <c r="S159" s="37">
        <f>VLOOKUP(O159,Calculations!$B$4:$F$15,5)*F159</f>
        <v>0</v>
      </c>
      <c r="T159" s="37">
        <f t="shared" si="11"/>
        <v>0</v>
      </c>
      <c r="U159" s="37">
        <f t="shared" si="12"/>
        <v>0</v>
      </c>
      <c r="V159" s="37">
        <f>VLOOKUP(O159,Calculations!$B$4:$G$15,6)*F159*IF(I159="Failed-Closed",0,1)</f>
        <v>0</v>
      </c>
      <c r="W159" s="113">
        <f>IFERROR(0.6*PI()*(VLOOKUP(H159,VentList!$A$3:$H$198,8)/2*0.0254)^2*(14.7+P159)*6895*SQRT(2*1.33/8.314/672/(1.33-1)*((14.7/(14.7+P159))^(2/1.33)-(14.7/(14.7+P159))^((2.33/1.33))))*7937,0)*IF(I159="Operational",0,IF(I159="Failed-Closed",0,1))</f>
        <v>0</v>
      </c>
    </row>
    <row r="160" spans="2:23">
      <c r="B160" s="33"/>
      <c r="C160" s="34"/>
      <c r="D160" s="34"/>
      <c r="E160" s="34"/>
      <c r="F160" s="34"/>
      <c r="G160" s="27"/>
      <c r="H160" s="34"/>
      <c r="I160" s="34"/>
      <c r="J160" s="34">
        <f>IFERROR(IF(B160="Column",INDEX(RadCompList!$C$4:$G$13,MATCH(C160,RadCompList!$B$4:$B$13),MATCH(Radiators!D160,RadCompList!$C$3:$G$3)),IF(B160="Tube",INDEX(RadCompList!$C$16:$I$22,MATCH(C160,RadCompList!$B$16:$B$22),MATCH(Radiators!D160,RadCompList!$C$15:$I$15)),IF(B160="Cast Rad/Conv",INDEX(RadCompList!$C$28:$D$28,MATCH(C160,RadCompList!$B$28),MATCH(Radiators!D160,RadCompList!$C$27:$D$27)),IF(B160="Copper Cabinet",(INDEX(RadCompList!$E$39:$J$78,MATCH(Radiators!D160,RadCompList!$D$39:$D$78,0),MATCH(C160,RadCompList!$E$38:$J$38,0))),0))))*E160,0)*$A$2*IF(I160="Failed-Closed",0,1)</f>
        <v>0</v>
      </c>
      <c r="K160" s="34">
        <f>IFERROR(IF(B160="Column",INDEX(RadCompList!$C$4:$G$13,MATCH(C160,RadCompList!$B$4:$B$13),MATCH(Radiators!D160,RadCompList!$C$3:$G$3)),IF(B160="Tube",INDEX(RadCompList!$C$16:$I$22,MATCH(C160,RadCompList!$B$16:$B$22),MATCH(Radiators!D160,RadCompList!$C$15:$I$15)),IF(B160="Cast Rad/Conv",INDEX(RadCompList!$C$28:$D$28,MATCH(C160,RadCompList!$B$28),MATCH(Radiators!D160,RadCompList!$C$27:$D$27)),IF(B160="Copper Cabinet",(INDEX(RadCompList!$E$39:$J$78,MATCH(Radiators!D160,RadCompList!$D$39:$D$78,0),MATCH(C160,RadCompList!$E$38:$J$38,0))),0))))*E160,0)*$A$2</f>
        <v>0</v>
      </c>
      <c r="L160" s="112">
        <f t="shared" si="9"/>
        <v>0</v>
      </c>
      <c r="M160" s="35">
        <f>IFERROR(VLOOKUP(H160,VentList!$A$1:$D$198,2,FALSE),0)</f>
        <v>0</v>
      </c>
      <c r="N160" s="26">
        <f>IFERROR(VLOOKUP(B160,RadCompList!$P$3:$Q$6,2,FALSE)*J160,0)</f>
        <v>0</v>
      </c>
      <c r="O160" s="26" t="str">
        <f>INDEX(Calculations!$B$17:$B$28,MATCH(L160, Calculations!$H$17:$H$28,-1 ))</f>
        <v>1/2</v>
      </c>
      <c r="P160" s="37">
        <f>MainSheet!$G$8-0.0001306*Q160^2 * F160*(1+3.6/VLOOKUP(O160,Calculations!$B$4:$F$15,2,FALSE))/(3600*MainSheet!$C$9*VLOOKUP(O160,Calculations!$B$4:$F$15,2,FALSE)^5)</f>
        <v>0.26808838626146181</v>
      </c>
      <c r="Q160" s="37">
        <f t="shared" si="10"/>
        <v>0</v>
      </c>
      <c r="R160" s="37">
        <f>IFERROR(VLOOKUP(O160,Calculations!$B$4:$E$15,4)*F160*IF(I160="Failed-Closed",0,1)*(0.35/(INDEX(Calculations!$B$32:$G$46,MATCH(O160,Calculations!$B$32:$B$46,0),MATCH(G160,Calculations!$B$32:$G$32,0))+0.35)),0)</f>
        <v>0</v>
      </c>
      <c r="S160" s="37">
        <f>VLOOKUP(O160,Calculations!$B$4:$F$15,5)*F160</f>
        <v>0</v>
      </c>
      <c r="T160" s="37">
        <f t="shared" si="11"/>
        <v>0</v>
      </c>
      <c r="U160" s="37">
        <f t="shared" si="12"/>
        <v>0</v>
      </c>
      <c r="V160" s="37">
        <f>VLOOKUP(O160,Calculations!$B$4:$G$15,6)*F160*IF(I160="Failed-Closed",0,1)</f>
        <v>0</v>
      </c>
      <c r="W160" s="113">
        <f>IFERROR(0.6*PI()*(VLOOKUP(H160,VentList!$A$3:$H$198,8)/2*0.0254)^2*(14.7+P160)*6895*SQRT(2*1.33/8.314/672/(1.33-1)*((14.7/(14.7+P160))^(2/1.33)-(14.7/(14.7+P160))^((2.33/1.33))))*7937,0)*IF(I160="Operational",0,IF(I160="Failed-Closed",0,1))</f>
        <v>0</v>
      </c>
    </row>
    <row r="161" spans="2:23">
      <c r="B161" s="33"/>
      <c r="C161" s="34"/>
      <c r="D161" s="34"/>
      <c r="E161" s="34"/>
      <c r="F161" s="34"/>
      <c r="G161" s="27"/>
      <c r="H161" s="34"/>
      <c r="I161" s="34"/>
      <c r="J161" s="34">
        <f>IFERROR(IF(B161="Column",INDEX(RadCompList!$C$4:$G$13,MATCH(C161,RadCompList!$B$4:$B$13),MATCH(Radiators!D161,RadCompList!$C$3:$G$3)),IF(B161="Tube",INDEX(RadCompList!$C$16:$I$22,MATCH(C161,RadCompList!$B$16:$B$22),MATCH(Radiators!D161,RadCompList!$C$15:$I$15)),IF(B161="Cast Rad/Conv",INDEX(RadCompList!$C$28:$D$28,MATCH(C161,RadCompList!$B$28),MATCH(Radiators!D161,RadCompList!$C$27:$D$27)),IF(B161="Copper Cabinet",(INDEX(RadCompList!$E$39:$J$78,MATCH(Radiators!D161,RadCompList!$D$39:$D$78,0),MATCH(C161,RadCompList!$E$38:$J$38,0))),0))))*E161,0)*$A$2*IF(I161="Failed-Closed",0,1)</f>
        <v>0</v>
      </c>
      <c r="K161" s="34">
        <f>IFERROR(IF(B161="Column",INDEX(RadCompList!$C$4:$G$13,MATCH(C161,RadCompList!$B$4:$B$13),MATCH(Radiators!D161,RadCompList!$C$3:$G$3)),IF(B161="Tube",INDEX(RadCompList!$C$16:$I$22,MATCH(C161,RadCompList!$B$16:$B$22),MATCH(Radiators!D161,RadCompList!$C$15:$I$15)),IF(B161="Cast Rad/Conv",INDEX(RadCompList!$C$28:$D$28,MATCH(C161,RadCompList!$B$28),MATCH(Radiators!D161,RadCompList!$C$27:$D$27)),IF(B161="Copper Cabinet",(INDEX(RadCompList!$E$39:$J$78,MATCH(Radiators!D161,RadCompList!$D$39:$D$78,0),MATCH(C161,RadCompList!$E$38:$J$38,0))),0))))*E161,0)*$A$2</f>
        <v>0</v>
      </c>
      <c r="L161" s="112">
        <f t="shared" si="9"/>
        <v>0</v>
      </c>
      <c r="M161" s="35">
        <f>IFERROR(VLOOKUP(H161,VentList!$A$1:$D$198,2,FALSE),0)</f>
        <v>0</v>
      </c>
      <c r="N161" s="26">
        <f>IFERROR(VLOOKUP(B161,RadCompList!$P$3:$Q$6,2,FALSE)*J161,0)</f>
        <v>0</v>
      </c>
      <c r="O161" s="26" t="str">
        <f>INDEX(Calculations!$B$17:$B$28,MATCH(L161, Calculations!$H$17:$H$28,-1 ))</f>
        <v>1/2</v>
      </c>
      <c r="P161" s="37">
        <f>MainSheet!$G$8-0.0001306*Q161^2 * F161*(1+3.6/VLOOKUP(O161,Calculations!$B$4:$F$15,2,FALSE))/(3600*MainSheet!$C$9*VLOOKUP(O161,Calculations!$B$4:$F$15,2,FALSE)^5)</f>
        <v>0.26808838626146181</v>
      </c>
      <c r="Q161" s="37">
        <f t="shared" si="10"/>
        <v>0</v>
      </c>
      <c r="R161" s="37">
        <f>IFERROR(VLOOKUP(O161,Calculations!$B$4:$E$15,4)*F161*IF(I161="Failed-Closed",0,1)*(0.35/(INDEX(Calculations!$B$32:$G$46,MATCH(O161,Calculations!$B$32:$B$46,0),MATCH(G161,Calculations!$B$32:$G$32,0))+0.35)),0)</f>
        <v>0</v>
      </c>
      <c r="S161" s="37">
        <f>VLOOKUP(O161,Calculations!$B$4:$F$15,5)*F161</f>
        <v>0</v>
      </c>
      <c r="T161" s="37">
        <f t="shared" si="11"/>
        <v>0</v>
      </c>
      <c r="U161" s="37">
        <f t="shared" si="12"/>
        <v>0</v>
      </c>
      <c r="V161" s="37">
        <f>VLOOKUP(O161,Calculations!$B$4:$G$15,6)*F161*IF(I161="Failed-Closed",0,1)</f>
        <v>0</v>
      </c>
      <c r="W161" s="113">
        <f>IFERROR(0.6*PI()*(VLOOKUP(H161,VentList!$A$3:$H$198,8)/2*0.0254)^2*(14.7+P161)*6895*SQRT(2*1.33/8.314/672/(1.33-1)*((14.7/(14.7+P161))^(2/1.33)-(14.7/(14.7+P161))^((2.33/1.33))))*7937,0)*IF(I161="Operational",0,IF(I161="Failed-Closed",0,1))</f>
        <v>0</v>
      </c>
    </row>
    <row r="162" spans="2:23">
      <c r="B162" s="33"/>
      <c r="C162" s="34"/>
      <c r="D162" s="34"/>
      <c r="E162" s="34"/>
      <c r="F162" s="34"/>
      <c r="G162" s="27"/>
      <c r="H162" s="34"/>
      <c r="I162" s="34"/>
      <c r="J162" s="34">
        <f>IFERROR(IF(B162="Column",INDEX(RadCompList!$C$4:$G$13,MATCH(C162,RadCompList!$B$4:$B$13),MATCH(Radiators!D162,RadCompList!$C$3:$G$3)),IF(B162="Tube",INDEX(RadCompList!$C$16:$I$22,MATCH(C162,RadCompList!$B$16:$B$22),MATCH(Radiators!D162,RadCompList!$C$15:$I$15)),IF(B162="Cast Rad/Conv",INDEX(RadCompList!$C$28:$D$28,MATCH(C162,RadCompList!$B$28),MATCH(Radiators!D162,RadCompList!$C$27:$D$27)),IF(B162="Copper Cabinet",(INDEX(RadCompList!$E$39:$J$78,MATCH(Radiators!D162,RadCompList!$D$39:$D$78,0),MATCH(C162,RadCompList!$E$38:$J$38,0))),0))))*E162,0)*$A$2*IF(I162="Failed-Closed",0,1)</f>
        <v>0</v>
      </c>
      <c r="K162" s="34">
        <f>IFERROR(IF(B162="Column",INDEX(RadCompList!$C$4:$G$13,MATCH(C162,RadCompList!$B$4:$B$13),MATCH(Radiators!D162,RadCompList!$C$3:$G$3)),IF(B162="Tube",INDEX(RadCompList!$C$16:$I$22,MATCH(C162,RadCompList!$B$16:$B$22),MATCH(Radiators!D162,RadCompList!$C$15:$I$15)),IF(B162="Cast Rad/Conv",INDEX(RadCompList!$C$28:$D$28,MATCH(C162,RadCompList!$B$28),MATCH(Radiators!D162,RadCompList!$C$27:$D$27)),IF(B162="Copper Cabinet",(INDEX(RadCompList!$E$39:$J$78,MATCH(Radiators!D162,RadCompList!$D$39:$D$78,0),MATCH(C162,RadCompList!$E$38:$J$38,0))),0))))*E162,0)*$A$2</f>
        <v>0</v>
      </c>
      <c r="L162" s="112">
        <f t="shared" si="9"/>
        <v>0</v>
      </c>
      <c r="M162" s="35">
        <f>IFERROR(VLOOKUP(H162,VentList!$A$1:$D$198,2,FALSE),0)</f>
        <v>0</v>
      </c>
      <c r="N162" s="26">
        <f>IFERROR(VLOOKUP(B162,RadCompList!$P$3:$Q$6,2,FALSE)*J162,0)</f>
        <v>0</v>
      </c>
      <c r="O162" s="26" t="str">
        <f>INDEX(Calculations!$B$17:$B$28,MATCH(L162, Calculations!$H$17:$H$28,-1 ))</f>
        <v>1/2</v>
      </c>
      <c r="P162" s="37">
        <f>MainSheet!$G$8-0.0001306*Q162^2 * F162*(1+3.6/VLOOKUP(O162,Calculations!$B$4:$F$15,2,FALSE))/(3600*MainSheet!$C$9*VLOOKUP(O162,Calculations!$B$4:$F$15,2,FALSE)^5)</f>
        <v>0.26808838626146181</v>
      </c>
      <c r="Q162" s="37">
        <f t="shared" si="10"/>
        <v>0</v>
      </c>
      <c r="R162" s="37">
        <f>IFERROR(VLOOKUP(O162,Calculations!$B$4:$E$15,4)*F162*IF(I162="Failed-Closed",0,1)*(0.35/(INDEX(Calculations!$B$32:$G$46,MATCH(O162,Calculations!$B$32:$B$46,0),MATCH(G162,Calculations!$B$32:$G$32,0))+0.35)),0)</f>
        <v>0</v>
      </c>
      <c r="S162" s="37">
        <f>VLOOKUP(O162,Calculations!$B$4:$F$15,5)*F162</f>
        <v>0</v>
      </c>
      <c r="T162" s="37">
        <f t="shared" si="11"/>
        <v>0</v>
      </c>
      <c r="U162" s="37">
        <f t="shared" si="12"/>
        <v>0</v>
      </c>
      <c r="V162" s="37">
        <f>VLOOKUP(O162,Calculations!$B$4:$G$15,6)*F162*IF(I162="Failed-Closed",0,1)</f>
        <v>0</v>
      </c>
      <c r="W162" s="113">
        <f>IFERROR(0.6*PI()*(VLOOKUP(H162,VentList!$A$3:$H$198,8)/2*0.0254)^2*(14.7+P162)*6895*SQRT(2*1.33/8.314/672/(1.33-1)*((14.7/(14.7+P162))^(2/1.33)-(14.7/(14.7+P162))^((2.33/1.33))))*7937,0)*IF(I162="Operational",0,IF(I162="Failed-Closed",0,1))</f>
        <v>0</v>
      </c>
    </row>
    <row r="163" spans="2:23">
      <c r="B163" s="33"/>
      <c r="C163" s="34"/>
      <c r="D163" s="34"/>
      <c r="E163" s="34"/>
      <c r="F163" s="34"/>
      <c r="G163" s="27"/>
      <c r="H163" s="34"/>
      <c r="I163" s="34"/>
      <c r="J163" s="34">
        <f>IFERROR(IF(B163="Column",INDEX(RadCompList!$C$4:$G$13,MATCH(C163,RadCompList!$B$4:$B$13),MATCH(Radiators!D163,RadCompList!$C$3:$G$3)),IF(B163="Tube",INDEX(RadCompList!$C$16:$I$22,MATCH(C163,RadCompList!$B$16:$B$22),MATCH(Radiators!D163,RadCompList!$C$15:$I$15)),IF(B163="Cast Rad/Conv",INDEX(RadCompList!$C$28:$D$28,MATCH(C163,RadCompList!$B$28),MATCH(Radiators!D163,RadCompList!$C$27:$D$27)),IF(B163="Copper Cabinet",(INDEX(RadCompList!$E$39:$J$78,MATCH(Radiators!D163,RadCompList!$D$39:$D$78,0),MATCH(C163,RadCompList!$E$38:$J$38,0))),0))))*E163,0)*$A$2*IF(I163="Failed-Closed",0,1)</f>
        <v>0</v>
      </c>
      <c r="K163" s="34">
        <f>IFERROR(IF(B163="Column",INDEX(RadCompList!$C$4:$G$13,MATCH(C163,RadCompList!$B$4:$B$13),MATCH(Radiators!D163,RadCompList!$C$3:$G$3)),IF(B163="Tube",INDEX(RadCompList!$C$16:$I$22,MATCH(C163,RadCompList!$B$16:$B$22),MATCH(Radiators!D163,RadCompList!$C$15:$I$15)),IF(B163="Cast Rad/Conv",INDEX(RadCompList!$C$28:$D$28,MATCH(C163,RadCompList!$B$28),MATCH(Radiators!D163,RadCompList!$C$27:$D$27)),IF(B163="Copper Cabinet",(INDEX(RadCompList!$E$39:$J$78,MATCH(Radiators!D163,RadCompList!$D$39:$D$78,0),MATCH(C163,RadCompList!$E$38:$J$38,0))),0))))*E163,0)*$A$2</f>
        <v>0</v>
      </c>
      <c r="L163" s="112">
        <f t="shared" si="9"/>
        <v>0</v>
      </c>
      <c r="M163" s="35">
        <f>IFERROR(VLOOKUP(H163,VentList!$A$1:$D$198,2,FALSE),0)</f>
        <v>0</v>
      </c>
      <c r="N163" s="26">
        <f>IFERROR(VLOOKUP(B163,RadCompList!$P$3:$Q$6,2,FALSE)*J163,0)</f>
        <v>0</v>
      </c>
      <c r="O163" s="26" t="str">
        <f>INDEX(Calculations!$B$17:$B$28,MATCH(L163, Calculations!$H$17:$H$28,-1 ))</f>
        <v>1/2</v>
      </c>
      <c r="P163" s="37">
        <f>MainSheet!$G$8-0.0001306*Q163^2 * F163*(1+3.6/VLOOKUP(O163,Calculations!$B$4:$F$15,2,FALSE))/(3600*MainSheet!$C$9*VLOOKUP(O163,Calculations!$B$4:$F$15,2,FALSE)^5)</f>
        <v>0.26808838626146181</v>
      </c>
      <c r="Q163" s="37">
        <f t="shared" si="10"/>
        <v>0</v>
      </c>
      <c r="R163" s="37">
        <f>IFERROR(VLOOKUP(O163,Calculations!$B$4:$E$15,4)*F163*IF(I163="Failed-Closed",0,1)*(0.35/(INDEX(Calculations!$B$32:$G$46,MATCH(O163,Calculations!$B$32:$B$46,0),MATCH(G163,Calculations!$B$32:$G$32,0))+0.35)),0)</f>
        <v>0</v>
      </c>
      <c r="S163" s="37">
        <f>VLOOKUP(O163,Calculations!$B$4:$F$15,5)*F163</f>
        <v>0</v>
      </c>
      <c r="T163" s="37">
        <f t="shared" si="11"/>
        <v>0</v>
      </c>
      <c r="U163" s="37">
        <f t="shared" si="12"/>
        <v>0</v>
      </c>
      <c r="V163" s="37">
        <f>VLOOKUP(O163,Calculations!$B$4:$G$15,6)*F163*IF(I163="Failed-Closed",0,1)</f>
        <v>0</v>
      </c>
      <c r="W163" s="113">
        <f>IFERROR(0.6*PI()*(VLOOKUP(H163,VentList!$A$3:$H$198,8)/2*0.0254)^2*(14.7+P163)*6895*SQRT(2*1.33/8.314/672/(1.33-1)*((14.7/(14.7+P163))^(2/1.33)-(14.7/(14.7+P163))^((2.33/1.33))))*7937,0)*IF(I163="Operational",0,IF(I163="Failed-Closed",0,1))</f>
        <v>0</v>
      </c>
    </row>
    <row r="164" spans="2:23">
      <c r="B164" s="33"/>
      <c r="C164" s="34"/>
      <c r="D164" s="34"/>
      <c r="E164" s="34"/>
      <c r="F164" s="34"/>
      <c r="G164" s="27"/>
      <c r="H164" s="34"/>
      <c r="I164" s="34"/>
      <c r="J164" s="34">
        <f>IFERROR(IF(B164="Column",INDEX(RadCompList!$C$4:$G$13,MATCH(C164,RadCompList!$B$4:$B$13),MATCH(Radiators!D164,RadCompList!$C$3:$G$3)),IF(B164="Tube",INDEX(RadCompList!$C$16:$I$22,MATCH(C164,RadCompList!$B$16:$B$22),MATCH(Radiators!D164,RadCompList!$C$15:$I$15)),IF(B164="Cast Rad/Conv",INDEX(RadCompList!$C$28:$D$28,MATCH(C164,RadCompList!$B$28),MATCH(Radiators!D164,RadCompList!$C$27:$D$27)),IF(B164="Copper Cabinet",(INDEX(RadCompList!$E$39:$J$78,MATCH(Radiators!D164,RadCompList!$D$39:$D$78,0),MATCH(C164,RadCompList!$E$38:$J$38,0))),0))))*E164,0)*$A$2*IF(I164="Failed-Closed",0,1)</f>
        <v>0</v>
      </c>
      <c r="K164" s="34">
        <f>IFERROR(IF(B164="Column",INDEX(RadCompList!$C$4:$G$13,MATCH(C164,RadCompList!$B$4:$B$13),MATCH(Radiators!D164,RadCompList!$C$3:$G$3)),IF(B164="Tube",INDEX(RadCompList!$C$16:$I$22,MATCH(C164,RadCompList!$B$16:$B$22),MATCH(Radiators!D164,RadCompList!$C$15:$I$15)),IF(B164="Cast Rad/Conv",INDEX(RadCompList!$C$28:$D$28,MATCH(C164,RadCompList!$B$28),MATCH(Radiators!D164,RadCompList!$C$27:$D$27)),IF(B164="Copper Cabinet",(INDEX(RadCompList!$E$39:$J$78,MATCH(Radiators!D164,RadCompList!$D$39:$D$78,0),MATCH(C164,RadCompList!$E$38:$J$38,0))),0))))*E164,0)*$A$2</f>
        <v>0</v>
      </c>
      <c r="L164" s="112">
        <f t="shared" si="9"/>
        <v>0</v>
      </c>
      <c r="M164" s="35">
        <f>IFERROR(VLOOKUP(H164,VentList!$A$1:$D$198,2,FALSE),0)</f>
        <v>0</v>
      </c>
      <c r="N164" s="26">
        <f>IFERROR(VLOOKUP(B164,RadCompList!$P$3:$Q$6,2,FALSE)*J164,0)</f>
        <v>0</v>
      </c>
      <c r="O164" s="26" t="str">
        <f>INDEX(Calculations!$B$17:$B$28,MATCH(L164, Calculations!$H$17:$H$28,-1 ))</f>
        <v>1/2</v>
      </c>
      <c r="P164" s="37">
        <f>MainSheet!$G$8-0.0001306*Q164^2 * F164*(1+3.6/VLOOKUP(O164,Calculations!$B$4:$F$15,2,FALSE))/(3600*MainSheet!$C$9*VLOOKUP(O164,Calculations!$B$4:$F$15,2,FALSE)^5)</f>
        <v>0.26808838626146181</v>
      </c>
      <c r="Q164" s="37">
        <f t="shared" si="10"/>
        <v>0</v>
      </c>
      <c r="R164" s="37">
        <f>IFERROR(VLOOKUP(O164,Calculations!$B$4:$E$15,4)*F164*IF(I164="Failed-Closed",0,1)*(0.35/(INDEX(Calculations!$B$32:$G$46,MATCH(O164,Calculations!$B$32:$B$46,0),MATCH(G164,Calculations!$B$32:$G$32,0))+0.35)),0)</f>
        <v>0</v>
      </c>
      <c r="S164" s="37">
        <f>VLOOKUP(O164,Calculations!$B$4:$F$15,5)*F164</f>
        <v>0</v>
      </c>
      <c r="T164" s="37">
        <f t="shared" si="11"/>
        <v>0</v>
      </c>
      <c r="U164" s="37">
        <f t="shared" si="12"/>
        <v>0</v>
      </c>
      <c r="V164" s="37">
        <f>VLOOKUP(O164,Calculations!$B$4:$G$15,6)*F164*IF(I164="Failed-Closed",0,1)</f>
        <v>0</v>
      </c>
      <c r="W164" s="113">
        <f>IFERROR(0.6*PI()*(VLOOKUP(H164,VentList!$A$3:$H$198,8)/2*0.0254)^2*(14.7+P164)*6895*SQRT(2*1.33/8.314/672/(1.33-1)*((14.7/(14.7+P164))^(2/1.33)-(14.7/(14.7+P164))^((2.33/1.33))))*7937,0)*IF(I164="Operational",0,IF(I164="Failed-Closed",0,1))</f>
        <v>0</v>
      </c>
    </row>
    <row r="165" spans="2:23">
      <c r="B165" s="33"/>
      <c r="C165" s="34"/>
      <c r="D165" s="34"/>
      <c r="E165" s="34"/>
      <c r="F165" s="34"/>
      <c r="G165" s="27"/>
      <c r="H165" s="34"/>
      <c r="I165" s="34"/>
      <c r="J165" s="34">
        <f>IFERROR(IF(B165="Column",INDEX(RadCompList!$C$4:$G$13,MATCH(C165,RadCompList!$B$4:$B$13),MATCH(Radiators!D165,RadCompList!$C$3:$G$3)),IF(B165="Tube",INDEX(RadCompList!$C$16:$I$22,MATCH(C165,RadCompList!$B$16:$B$22),MATCH(Radiators!D165,RadCompList!$C$15:$I$15)),IF(B165="Cast Rad/Conv",INDEX(RadCompList!$C$28:$D$28,MATCH(C165,RadCompList!$B$28),MATCH(Radiators!D165,RadCompList!$C$27:$D$27)),IF(B165="Copper Cabinet",(INDEX(RadCompList!$E$39:$J$78,MATCH(Radiators!D165,RadCompList!$D$39:$D$78,0),MATCH(C165,RadCompList!$E$38:$J$38,0))),0))))*E165,0)*$A$2*IF(I165="Failed-Closed",0,1)</f>
        <v>0</v>
      </c>
      <c r="K165" s="34">
        <f>IFERROR(IF(B165="Column",INDEX(RadCompList!$C$4:$G$13,MATCH(C165,RadCompList!$B$4:$B$13),MATCH(Radiators!D165,RadCompList!$C$3:$G$3)),IF(B165="Tube",INDEX(RadCompList!$C$16:$I$22,MATCH(C165,RadCompList!$B$16:$B$22),MATCH(Radiators!D165,RadCompList!$C$15:$I$15)),IF(B165="Cast Rad/Conv",INDEX(RadCompList!$C$28:$D$28,MATCH(C165,RadCompList!$B$28),MATCH(Radiators!D165,RadCompList!$C$27:$D$27)),IF(B165="Copper Cabinet",(INDEX(RadCompList!$E$39:$J$78,MATCH(Radiators!D165,RadCompList!$D$39:$D$78,0),MATCH(C165,RadCompList!$E$38:$J$38,0))),0))))*E165,0)*$A$2</f>
        <v>0</v>
      </c>
      <c r="L165" s="112">
        <f t="shared" si="9"/>
        <v>0</v>
      </c>
      <c r="M165" s="35">
        <f>IFERROR(VLOOKUP(H165,VentList!$A$1:$D$198,2,FALSE),0)</f>
        <v>0</v>
      </c>
      <c r="N165" s="26">
        <f>IFERROR(VLOOKUP(B165,RadCompList!$P$3:$Q$6,2,FALSE)*J165,0)</f>
        <v>0</v>
      </c>
      <c r="O165" s="26" t="str">
        <f>INDEX(Calculations!$B$17:$B$28,MATCH(L165, Calculations!$H$17:$H$28,-1 ))</f>
        <v>1/2</v>
      </c>
      <c r="P165" s="37">
        <f>MainSheet!$G$8-0.0001306*Q165^2 * F165*(1+3.6/VLOOKUP(O165,Calculations!$B$4:$F$15,2,FALSE))/(3600*MainSheet!$C$9*VLOOKUP(O165,Calculations!$B$4:$F$15,2,FALSE)^5)</f>
        <v>0.26808838626146181</v>
      </c>
      <c r="Q165" s="37">
        <f t="shared" si="10"/>
        <v>0</v>
      </c>
      <c r="R165" s="37">
        <f>IFERROR(VLOOKUP(O165,Calculations!$B$4:$E$15,4)*F165*IF(I165="Failed-Closed",0,1)*(0.35/(INDEX(Calculations!$B$32:$G$46,MATCH(O165,Calculations!$B$32:$B$46,0),MATCH(G165,Calculations!$B$32:$G$32,0))+0.35)),0)</f>
        <v>0</v>
      </c>
      <c r="S165" s="37">
        <f>VLOOKUP(O165,Calculations!$B$4:$F$15,5)*F165</f>
        <v>0</v>
      </c>
      <c r="T165" s="37">
        <f t="shared" si="11"/>
        <v>0</v>
      </c>
      <c r="U165" s="37">
        <f t="shared" si="12"/>
        <v>0</v>
      </c>
      <c r="V165" s="37">
        <f>VLOOKUP(O165,Calculations!$B$4:$G$15,6)*F165*IF(I165="Failed-Closed",0,1)</f>
        <v>0</v>
      </c>
      <c r="W165" s="113">
        <f>IFERROR(0.6*PI()*(VLOOKUP(H165,VentList!$A$3:$H$198,8)/2*0.0254)^2*(14.7+P165)*6895*SQRT(2*1.33/8.314/672/(1.33-1)*((14.7/(14.7+P165))^(2/1.33)-(14.7/(14.7+P165))^((2.33/1.33))))*7937,0)*IF(I165="Operational",0,IF(I165="Failed-Closed",0,1))</f>
        <v>0</v>
      </c>
    </row>
    <row r="166" spans="2:23">
      <c r="B166" s="33"/>
      <c r="C166" s="34"/>
      <c r="D166" s="34"/>
      <c r="E166" s="34"/>
      <c r="F166" s="34"/>
      <c r="G166" s="27"/>
      <c r="H166" s="34"/>
      <c r="I166" s="34"/>
      <c r="J166" s="34">
        <f>IFERROR(IF(B166="Column",INDEX(RadCompList!$C$4:$G$13,MATCH(C166,RadCompList!$B$4:$B$13),MATCH(Radiators!D166,RadCompList!$C$3:$G$3)),IF(B166="Tube",INDEX(RadCompList!$C$16:$I$22,MATCH(C166,RadCompList!$B$16:$B$22),MATCH(Radiators!D166,RadCompList!$C$15:$I$15)),IF(B166="Cast Rad/Conv",INDEX(RadCompList!$C$28:$D$28,MATCH(C166,RadCompList!$B$28),MATCH(Radiators!D166,RadCompList!$C$27:$D$27)),IF(B166="Copper Cabinet",(INDEX(RadCompList!$E$39:$J$78,MATCH(Radiators!D166,RadCompList!$D$39:$D$78,0),MATCH(C166,RadCompList!$E$38:$J$38,0))),0))))*E166,0)*$A$2*IF(I166="Failed-Closed",0,1)</f>
        <v>0</v>
      </c>
      <c r="K166" s="34">
        <f>IFERROR(IF(B166="Column",INDEX(RadCompList!$C$4:$G$13,MATCH(C166,RadCompList!$B$4:$B$13),MATCH(Radiators!D166,RadCompList!$C$3:$G$3)),IF(B166="Tube",INDEX(RadCompList!$C$16:$I$22,MATCH(C166,RadCompList!$B$16:$B$22),MATCH(Radiators!D166,RadCompList!$C$15:$I$15)),IF(B166="Cast Rad/Conv",INDEX(RadCompList!$C$28:$D$28,MATCH(C166,RadCompList!$B$28),MATCH(Radiators!D166,RadCompList!$C$27:$D$27)),IF(B166="Copper Cabinet",(INDEX(RadCompList!$E$39:$J$78,MATCH(Radiators!D166,RadCompList!$D$39:$D$78,0),MATCH(C166,RadCompList!$E$38:$J$38,0))),0))))*E166,0)*$A$2</f>
        <v>0</v>
      </c>
      <c r="L166" s="112">
        <f t="shared" si="9"/>
        <v>0</v>
      </c>
      <c r="M166" s="35">
        <f>IFERROR(VLOOKUP(H166,VentList!$A$1:$D$198,2,FALSE),0)</f>
        <v>0</v>
      </c>
      <c r="N166" s="26">
        <f>IFERROR(VLOOKUP(B166,RadCompList!$P$3:$Q$6,2,FALSE)*J166,0)</f>
        <v>0</v>
      </c>
      <c r="O166" s="26" t="str">
        <f>INDEX(Calculations!$B$17:$B$28,MATCH(L166, Calculations!$H$17:$H$28,-1 ))</f>
        <v>1/2</v>
      </c>
      <c r="P166" s="37">
        <f>MainSheet!$G$8-0.0001306*Q166^2 * F166*(1+3.6/VLOOKUP(O166,Calculations!$B$4:$F$15,2,FALSE))/(3600*MainSheet!$C$9*VLOOKUP(O166,Calculations!$B$4:$F$15,2,FALSE)^5)</f>
        <v>0.26808838626146181</v>
      </c>
      <c r="Q166" s="37">
        <f t="shared" si="10"/>
        <v>0</v>
      </c>
      <c r="R166" s="37">
        <f>IFERROR(VLOOKUP(O166,Calculations!$B$4:$E$15,4)*F166*IF(I166="Failed-Closed",0,1)*(0.35/(INDEX(Calculations!$B$32:$G$46,MATCH(O166,Calculations!$B$32:$B$46,0),MATCH(G166,Calculations!$B$32:$G$32,0))+0.35)),0)</f>
        <v>0</v>
      </c>
      <c r="S166" s="37">
        <f>VLOOKUP(O166,Calculations!$B$4:$F$15,5)*F166</f>
        <v>0</v>
      </c>
      <c r="T166" s="37">
        <f t="shared" si="11"/>
        <v>0</v>
      </c>
      <c r="U166" s="37">
        <f t="shared" si="12"/>
        <v>0</v>
      </c>
      <c r="V166" s="37">
        <f>VLOOKUP(O166,Calculations!$B$4:$G$15,6)*F166*IF(I166="Failed-Closed",0,1)</f>
        <v>0</v>
      </c>
      <c r="W166" s="113">
        <f>IFERROR(0.6*PI()*(VLOOKUP(H166,VentList!$A$3:$H$198,8)/2*0.0254)^2*(14.7+P166)*6895*SQRT(2*1.33/8.314/672/(1.33-1)*((14.7/(14.7+P166))^(2/1.33)-(14.7/(14.7+P166))^((2.33/1.33))))*7937,0)*IF(I166="Operational",0,IF(I166="Failed-Closed",0,1))</f>
        <v>0</v>
      </c>
    </row>
    <row r="167" spans="2:23">
      <c r="B167" s="33"/>
      <c r="C167" s="34"/>
      <c r="D167" s="34"/>
      <c r="E167" s="34"/>
      <c r="F167" s="34"/>
      <c r="G167" s="27"/>
      <c r="H167" s="34"/>
      <c r="I167" s="34"/>
      <c r="J167" s="34">
        <f>IFERROR(IF(B167="Column",INDEX(RadCompList!$C$4:$G$13,MATCH(C167,RadCompList!$B$4:$B$13),MATCH(Radiators!D167,RadCompList!$C$3:$G$3)),IF(B167="Tube",INDEX(RadCompList!$C$16:$I$22,MATCH(C167,RadCompList!$B$16:$B$22),MATCH(Radiators!D167,RadCompList!$C$15:$I$15)),IF(B167="Cast Rad/Conv",INDEX(RadCompList!$C$28:$D$28,MATCH(C167,RadCompList!$B$28),MATCH(Radiators!D167,RadCompList!$C$27:$D$27)),IF(B167="Copper Cabinet",(INDEX(RadCompList!$E$39:$J$78,MATCH(Radiators!D167,RadCompList!$D$39:$D$78,0),MATCH(C167,RadCompList!$E$38:$J$38,0))),0))))*E167,0)*$A$2*IF(I167="Failed-Closed",0,1)</f>
        <v>0</v>
      </c>
      <c r="K167" s="34">
        <f>IFERROR(IF(B167="Column",INDEX(RadCompList!$C$4:$G$13,MATCH(C167,RadCompList!$B$4:$B$13),MATCH(Radiators!D167,RadCompList!$C$3:$G$3)),IF(B167="Tube",INDEX(RadCompList!$C$16:$I$22,MATCH(C167,RadCompList!$B$16:$B$22),MATCH(Radiators!D167,RadCompList!$C$15:$I$15)),IF(B167="Cast Rad/Conv",INDEX(RadCompList!$C$28:$D$28,MATCH(C167,RadCompList!$B$28),MATCH(Radiators!D167,RadCompList!$C$27:$D$27)),IF(B167="Copper Cabinet",(INDEX(RadCompList!$E$39:$J$78,MATCH(Radiators!D167,RadCompList!$D$39:$D$78,0),MATCH(C167,RadCompList!$E$38:$J$38,0))),0))))*E167,0)*$A$2</f>
        <v>0</v>
      </c>
      <c r="L167" s="112">
        <f t="shared" si="9"/>
        <v>0</v>
      </c>
      <c r="M167" s="35">
        <f>IFERROR(VLOOKUP(H167,VentList!$A$1:$D$198,2,FALSE),0)</f>
        <v>0</v>
      </c>
      <c r="N167" s="26">
        <f>IFERROR(VLOOKUP(B167,RadCompList!$P$3:$Q$6,2,FALSE)*J167,0)</f>
        <v>0</v>
      </c>
      <c r="O167" s="26" t="str">
        <f>INDEX(Calculations!$B$17:$B$28,MATCH(L167, Calculations!$H$17:$H$28,-1 ))</f>
        <v>1/2</v>
      </c>
      <c r="P167" s="37">
        <f>MainSheet!$G$8-0.0001306*Q167^2 * F167*(1+3.6/VLOOKUP(O167,Calculations!$B$4:$F$15,2,FALSE))/(3600*MainSheet!$C$9*VLOOKUP(O167,Calculations!$B$4:$F$15,2,FALSE)^5)</f>
        <v>0.26808838626146181</v>
      </c>
      <c r="Q167" s="37">
        <f t="shared" si="10"/>
        <v>0</v>
      </c>
      <c r="R167" s="37">
        <f>IFERROR(VLOOKUP(O167,Calculations!$B$4:$E$15,4)*F167*IF(I167="Failed-Closed",0,1)*(0.35/(INDEX(Calculations!$B$32:$G$46,MATCH(O167,Calculations!$B$32:$B$46,0),MATCH(G167,Calculations!$B$32:$G$32,0))+0.35)),0)</f>
        <v>0</v>
      </c>
      <c r="S167" s="37">
        <f>VLOOKUP(O167,Calculations!$B$4:$F$15,5)*F167</f>
        <v>0</v>
      </c>
      <c r="T167" s="37">
        <f t="shared" si="11"/>
        <v>0</v>
      </c>
      <c r="U167" s="37">
        <f t="shared" si="12"/>
        <v>0</v>
      </c>
      <c r="V167" s="37">
        <f>VLOOKUP(O167,Calculations!$B$4:$G$15,6)*F167*IF(I167="Failed-Closed",0,1)</f>
        <v>0</v>
      </c>
      <c r="W167" s="113">
        <f>IFERROR(0.6*PI()*(VLOOKUP(H167,VentList!$A$3:$H$198,8)/2*0.0254)^2*(14.7+P167)*6895*SQRT(2*1.33/8.314/672/(1.33-1)*((14.7/(14.7+P167))^(2/1.33)-(14.7/(14.7+P167))^((2.33/1.33))))*7937,0)*IF(I167="Operational",0,IF(I167="Failed-Closed",0,1))</f>
        <v>0</v>
      </c>
    </row>
    <row r="168" spans="2:23">
      <c r="B168" s="33"/>
      <c r="C168" s="34"/>
      <c r="D168" s="34"/>
      <c r="E168" s="34"/>
      <c r="F168" s="34"/>
      <c r="G168" s="27"/>
      <c r="H168" s="34"/>
      <c r="I168" s="34"/>
      <c r="J168" s="34">
        <f>IFERROR(IF(B168="Column",INDEX(RadCompList!$C$4:$G$13,MATCH(C168,RadCompList!$B$4:$B$13),MATCH(Radiators!D168,RadCompList!$C$3:$G$3)),IF(B168="Tube",INDEX(RadCompList!$C$16:$I$22,MATCH(C168,RadCompList!$B$16:$B$22),MATCH(Radiators!D168,RadCompList!$C$15:$I$15)),IF(B168="Cast Rad/Conv",INDEX(RadCompList!$C$28:$D$28,MATCH(C168,RadCompList!$B$28),MATCH(Radiators!D168,RadCompList!$C$27:$D$27)),IF(B168="Copper Cabinet",(INDEX(RadCompList!$E$39:$J$78,MATCH(Radiators!D168,RadCompList!$D$39:$D$78,0),MATCH(C168,RadCompList!$E$38:$J$38,0))),0))))*E168,0)*$A$2*IF(I168="Failed-Closed",0,1)</f>
        <v>0</v>
      </c>
      <c r="K168" s="34">
        <f>IFERROR(IF(B168="Column",INDEX(RadCompList!$C$4:$G$13,MATCH(C168,RadCompList!$B$4:$B$13),MATCH(Radiators!D168,RadCompList!$C$3:$G$3)),IF(B168="Tube",INDEX(RadCompList!$C$16:$I$22,MATCH(C168,RadCompList!$B$16:$B$22),MATCH(Radiators!D168,RadCompList!$C$15:$I$15)),IF(B168="Cast Rad/Conv",INDEX(RadCompList!$C$28:$D$28,MATCH(C168,RadCompList!$B$28),MATCH(Radiators!D168,RadCompList!$C$27:$D$27)),IF(B168="Copper Cabinet",(INDEX(RadCompList!$E$39:$J$78,MATCH(Radiators!D168,RadCompList!$D$39:$D$78,0),MATCH(C168,RadCompList!$E$38:$J$38,0))),0))))*E168,0)*$A$2</f>
        <v>0</v>
      </c>
      <c r="L168" s="112">
        <f t="shared" si="9"/>
        <v>0</v>
      </c>
      <c r="M168" s="35">
        <f>IFERROR(VLOOKUP(H168,VentList!$A$1:$D$198,2,FALSE),0)</f>
        <v>0</v>
      </c>
      <c r="N168" s="26">
        <f>IFERROR(VLOOKUP(B168,RadCompList!$P$3:$Q$6,2,FALSE)*J168,0)</f>
        <v>0</v>
      </c>
      <c r="O168" s="26" t="str">
        <f>INDEX(Calculations!$B$17:$B$28,MATCH(L168, Calculations!$H$17:$H$28,-1 ))</f>
        <v>1/2</v>
      </c>
      <c r="P168" s="37">
        <f>MainSheet!$G$8-0.0001306*Q168^2 * F168*(1+3.6/VLOOKUP(O168,Calculations!$B$4:$F$15,2,FALSE))/(3600*MainSheet!$C$9*VLOOKUP(O168,Calculations!$B$4:$F$15,2,FALSE)^5)</f>
        <v>0.26808838626146181</v>
      </c>
      <c r="Q168" s="37">
        <f t="shared" si="10"/>
        <v>0</v>
      </c>
      <c r="R168" s="37">
        <f>IFERROR(VLOOKUP(O168,Calculations!$B$4:$E$15,4)*F168*IF(I168="Failed-Closed",0,1)*(0.35/(INDEX(Calculations!$B$32:$G$46,MATCH(O168,Calculations!$B$32:$B$46,0),MATCH(G168,Calculations!$B$32:$G$32,0))+0.35)),0)</f>
        <v>0</v>
      </c>
      <c r="S168" s="37">
        <f>VLOOKUP(O168,Calculations!$B$4:$F$15,5)*F168</f>
        <v>0</v>
      </c>
      <c r="T168" s="37">
        <f t="shared" si="11"/>
        <v>0</v>
      </c>
      <c r="U168" s="37">
        <f t="shared" si="12"/>
        <v>0</v>
      </c>
      <c r="V168" s="37">
        <f>VLOOKUP(O168,Calculations!$B$4:$G$15,6)*F168*IF(I168="Failed-Closed",0,1)</f>
        <v>0</v>
      </c>
      <c r="W168" s="113">
        <f>IFERROR(0.6*PI()*(VLOOKUP(H168,VentList!$A$3:$H$198,8)/2*0.0254)^2*(14.7+P168)*6895*SQRT(2*1.33/8.314/672/(1.33-1)*((14.7/(14.7+P168))^(2/1.33)-(14.7/(14.7+P168))^((2.33/1.33))))*7937,0)*IF(I168="Operational",0,IF(I168="Failed-Closed",0,1))</f>
        <v>0</v>
      </c>
    </row>
    <row r="169" spans="2:23">
      <c r="B169" s="33"/>
      <c r="C169" s="34"/>
      <c r="D169" s="34"/>
      <c r="E169" s="34"/>
      <c r="F169" s="34"/>
      <c r="G169" s="27"/>
      <c r="H169" s="34"/>
      <c r="I169" s="34"/>
      <c r="J169" s="34">
        <f>IFERROR(IF(B169="Column",INDEX(RadCompList!$C$4:$G$13,MATCH(C169,RadCompList!$B$4:$B$13),MATCH(Radiators!D169,RadCompList!$C$3:$G$3)),IF(B169="Tube",INDEX(RadCompList!$C$16:$I$22,MATCH(C169,RadCompList!$B$16:$B$22),MATCH(Radiators!D169,RadCompList!$C$15:$I$15)),IF(B169="Cast Rad/Conv",INDEX(RadCompList!$C$28:$D$28,MATCH(C169,RadCompList!$B$28),MATCH(Radiators!D169,RadCompList!$C$27:$D$27)),IF(B169="Copper Cabinet",(INDEX(RadCompList!$E$39:$J$78,MATCH(Radiators!D169,RadCompList!$D$39:$D$78,0),MATCH(C169,RadCompList!$E$38:$J$38,0))),0))))*E169,0)*$A$2*IF(I169="Failed-Closed",0,1)</f>
        <v>0</v>
      </c>
      <c r="K169" s="34">
        <f>IFERROR(IF(B169="Column",INDEX(RadCompList!$C$4:$G$13,MATCH(C169,RadCompList!$B$4:$B$13),MATCH(Radiators!D169,RadCompList!$C$3:$G$3)),IF(B169="Tube",INDEX(RadCompList!$C$16:$I$22,MATCH(C169,RadCompList!$B$16:$B$22),MATCH(Radiators!D169,RadCompList!$C$15:$I$15)),IF(B169="Cast Rad/Conv",INDEX(RadCompList!$C$28:$D$28,MATCH(C169,RadCompList!$B$28),MATCH(Radiators!D169,RadCompList!$C$27:$D$27)),IF(B169="Copper Cabinet",(INDEX(RadCompList!$E$39:$J$78,MATCH(Radiators!D169,RadCompList!$D$39:$D$78,0),MATCH(C169,RadCompList!$E$38:$J$38,0))),0))))*E169,0)*$A$2</f>
        <v>0</v>
      </c>
      <c r="L169" s="112">
        <f t="shared" si="9"/>
        <v>0</v>
      </c>
      <c r="M169" s="35">
        <f>IFERROR(VLOOKUP(H169,VentList!$A$1:$D$198,2,FALSE),0)</f>
        <v>0</v>
      </c>
      <c r="N169" s="26">
        <f>IFERROR(VLOOKUP(B169,RadCompList!$P$3:$Q$6,2,FALSE)*J169,0)</f>
        <v>0</v>
      </c>
      <c r="O169" s="26" t="str">
        <f>INDEX(Calculations!$B$17:$B$28,MATCH(L169, Calculations!$H$17:$H$28,-1 ))</f>
        <v>1/2</v>
      </c>
      <c r="P169" s="37">
        <f>MainSheet!$G$8-0.0001306*Q169^2 * F169*(1+3.6/VLOOKUP(O169,Calculations!$B$4:$F$15,2,FALSE))/(3600*MainSheet!$C$9*VLOOKUP(O169,Calculations!$B$4:$F$15,2,FALSE)^5)</f>
        <v>0.26808838626146181</v>
      </c>
      <c r="Q169" s="37">
        <f t="shared" si="10"/>
        <v>0</v>
      </c>
      <c r="R169" s="37">
        <f>IFERROR(VLOOKUP(O169,Calculations!$B$4:$E$15,4)*F169*IF(I169="Failed-Closed",0,1)*(0.35/(INDEX(Calculations!$B$32:$G$46,MATCH(O169,Calculations!$B$32:$B$46,0),MATCH(G169,Calculations!$B$32:$G$32,0))+0.35)),0)</f>
        <v>0</v>
      </c>
      <c r="S169" s="37">
        <f>VLOOKUP(O169,Calculations!$B$4:$F$15,5)*F169</f>
        <v>0</v>
      </c>
      <c r="T169" s="37">
        <f t="shared" si="11"/>
        <v>0</v>
      </c>
      <c r="U169" s="37">
        <f t="shared" si="12"/>
        <v>0</v>
      </c>
      <c r="V169" s="37">
        <f>VLOOKUP(O169,Calculations!$B$4:$G$15,6)*F169*IF(I169="Failed-Closed",0,1)</f>
        <v>0</v>
      </c>
      <c r="W169" s="113">
        <f>IFERROR(0.6*PI()*(VLOOKUP(H169,VentList!$A$3:$H$198,8)/2*0.0254)^2*(14.7+P169)*6895*SQRT(2*1.33/8.314/672/(1.33-1)*((14.7/(14.7+P169))^(2/1.33)-(14.7/(14.7+P169))^((2.33/1.33))))*7937,0)*IF(I169="Operational",0,IF(I169="Failed-Closed",0,1))</f>
        <v>0</v>
      </c>
    </row>
    <row r="170" spans="2:23">
      <c r="B170" s="33"/>
      <c r="C170" s="34"/>
      <c r="D170" s="34"/>
      <c r="E170" s="34"/>
      <c r="F170" s="34"/>
      <c r="G170" s="27"/>
      <c r="H170" s="34"/>
      <c r="I170" s="34"/>
      <c r="J170" s="34">
        <f>IFERROR(IF(B170="Column",INDEX(RadCompList!$C$4:$G$13,MATCH(C170,RadCompList!$B$4:$B$13),MATCH(Radiators!D170,RadCompList!$C$3:$G$3)),IF(B170="Tube",INDEX(RadCompList!$C$16:$I$22,MATCH(C170,RadCompList!$B$16:$B$22),MATCH(Radiators!D170,RadCompList!$C$15:$I$15)),IF(B170="Cast Rad/Conv",INDEX(RadCompList!$C$28:$D$28,MATCH(C170,RadCompList!$B$28),MATCH(Radiators!D170,RadCompList!$C$27:$D$27)),IF(B170="Copper Cabinet",(INDEX(RadCompList!$E$39:$J$78,MATCH(Radiators!D170,RadCompList!$D$39:$D$78,0),MATCH(C170,RadCompList!$E$38:$J$38,0))),0))))*E170,0)*$A$2*IF(I170="Failed-Closed",0,1)</f>
        <v>0</v>
      </c>
      <c r="K170" s="34">
        <f>IFERROR(IF(B170="Column",INDEX(RadCompList!$C$4:$G$13,MATCH(C170,RadCompList!$B$4:$B$13),MATCH(Radiators!D170,RadCompList!$C$3:$G$3)),IF(B170="Tube",INDEX(RadCompList!$C$16:$I$22,MATCH(C170,RadCompList!$B$16:$B$22),MATCH(Radiators!D170,RadCompList!$C$15:$I$15)),IF(B170="Cast Rad/Conv",INDEX(RadCompList!$C$28:$D$28,MATCH(C170,RadCompList!$B$28),MATCH(Radiators!D170,RadCompList!$C$27:$D$27)),IF(B170="Copper Cabinet",(INDEX(RadCompList!$E$39:$J$78,MATCH(Radiators!D170,RadCompList!$D$39:$D$78,0),MATCH(C170,RadCompList!$E$38:$J$38,0))),0))))*E170,0)*$A$2</f>
        <v>0</v>
      </c>
      <c r="L170" s="112">
        <f t="shared" si="9"/>
        <v>0</v>
      </c>
      <c r="M170" s="35">
        <f>IFERROR(VLOOKUP(H170,VentList!$A$1:$D$198,2,FALSE),0)</f>
        <v>0</v>
      </c>
      <c r="N170" s="26">
        <f>IFERROR(VLOOKUP(B170,RadCompList!$P$3:$Q$6,2,FALSE)*J170,0)</f>
        <v>0</v>
      </c>
      <c r="O170" s="26" t="str">
        <f>INDEX(Calculations!$B$17:$B$28,MATCH(L170, Calculations!$H$17:$H$28,-1 ))</f>
        <v>1/2</v>
      </c>
      <c r="P170" s="37">
        <f>MainSheet!$G$8-0.0001306*Q170^2 * F170*(1+3.6/VLOOKUP(O170,Calculations!$B$4:$F$15,2,FALSE))/(3600*MainSheet!$C$9*VLOOKUP(O170,Calculations!$B$4:$F$15,2,FALSE)^5)</f>
        <v>0.26808838626146181</v>
      </c>
      <c r="Q170" s="37">
        <f t="shared" si="10"/>
        <v>0</v>
      </c>
      <c r="R170" s="37">
        <f>IFERROR(VLOOKUP(O170,Calculations!$B$4:$E$15,4)*F170*IF(I170="Failed-Closed",0,1)*(0.35/(INDEX(Calculations!$B$32:$G$46,MATCH(O170,Calculations!$B$32:$B$46,0),MATCH(G170,Calculations!$B$32:$G$32,0))+0.35)),0)</f>
        <v>0</v>
      </c>
      <c r="S170" s="37">
        <f>VLOOKUP(O170,Calculations!$B$4:$F$15,5)*F170</f>
        <v>0</v>
      </c>
      <c r="T170" s="37">
        <f t="shared" si="11"/>
        <v>0</v>
      </c>
      <c r="U170" s="37">
        <f t="shared" si="12"/>
        <v>0</v>
      </c>
      <c r="V170" s="37">
        <f>VLOOKUP(O170,Calculations!$B$4:$G$15,6)*F170*IF(I170="Failed-Closed",0,1)</f>
        <v>0</v>
      </c>
      <c r="W170" s="113">
        <f>IFERROR(0.6*PI()*(VLOOKUP(H170,VentList!$A$3:$H$198,8)/2*0.0254)^2*(14.7+P170)*6895*SQRT(2*1.33/8.314/672/(1.33-1)*((14.7/(14.7+P170))^(2/1.33)-(14.7/(14.7+P170))^((2.33/1.33))))*7937,0)*IF(I170="Operational",0,IF(I170="Failed-Closed",0,1))</f>
        <v>0</v>
      </c>
    </row>
    <row r="171" spans="2:23">
      <c r="B171" s="33"/>
      <c r="C171" s="34"/>
      <c r="D171" s="34"/>
      <c r="E171" s="34"/>
      <c r="F171" s="34"/>
      <c r="G171" s="27"/>
      <c r="H171" s="34"/>
      <c r="I171" s="34"/>
      <c r="J171" s="34">
        <f>IFERROR(IF(B171="Column",INDEX(RadCompList!$C$4:$G$13,MATCH(C171,RadCompList!$B$4:$B$13),MATCH(Radiators!D171,RadCompList!$C$3:$G$3)),IF(B171="Tube",INDEX(RadCompList!$C$16:$I$22,MATCH(C171,RadCompList!$B$16:$B$22),MATCH(Radiators!D171,RadCompList!$C$15:$I$15)),IF(B171="Cast Rad/Conv",INDEX(RadCompList!$C$28:$D$28,MATCH(C171,RadCompList!$B$28),MATCH(Radiators!D171,RadCompList!$C$27:$D$27)),IF(B171="Copper Cabinet",(INDEX(RadCompList!$E$39:$J$78,MATCH(Radiators!D171,RadCompList!$D$39:$D$78,0),MATCH(C171,RadCompList!$E$38:$J$38,0))),0))))*E171,0)*$A$2*IF(I171="Failed-Closed",0,1)</f>
        <v>0</v>
      </c>
      <c r="K171" s="34">
        <f>IFERROR(IF(B171="Column",INDEX(RadCompList!$C$4:$G$13,MATCH(C171,RadCompList!$B$4:$B$13),MATCH(Radiators!D171,RadCompList!$C$3:$G$3)),IF(B171="Tube",INDEX(RadCompList!$C$16:$I$22,MATCH(C171,RadCompList!$B$16:$B$22),MATCH(Radiators!D171,RadCompList!$C$15:$I$15)),IF(B171="Cast Rad/Conv",INDEX(RadCompList!$C$28:$D$28,MATCH(C171,RadCompList!$B$28),MATCH(Radiators!D171,RadCompList!$C$27:$D$27)),IF(B171="Copper Cabinet",(INDEX(RadCompList!$E$39:$J$78,MATCH(Radiators!D171,RadCompList!$D$39:$D$78,0),MATCH(C171,RadCompList!$E$38:$J$38,0))),0))))*E171,0)*$A$2</f>
        <v>0</v>
      </c>
      <c r="L171" s="112">
        <f t="shared" si="9"/>
        <v>0</v>
      </c>
      <c r="M171" s="35">
        <f>IFERROR(VLOOKUP(H171,VentList!$A$1:$D$198,2,FALSE),0)</f>
        <v>0</v>
      </c>
      <c r="N171" s="26">
        <f>IFERROR(VLOOKUP(B171,RadCompList!$P$3:$Q$6,2,FALSE)*J171,0)</f>
        <v>0</v>
      </c>
      <c r="O171" s="26" t="str">
        <f>INDEX(Calculations!$B$17:$B$28,MATCH(L171, Calculations!$H$17:$H$28,-1 ))</f>
        <v>1/2</v>
      </c>
      <c r="P171" s="37">
        <f>MainSheet!$G$8-0.0001306*Q171^2 * F171*(1+3.6/VLOOKUP(O171,Calculations!$B$4:$F$15,2,FALSE))/(3600*MainSheet!$C$9*VLOOKUP(O171,Calculations!$B$4:$F$15,2,FALSE)^5)</f>
        <v>0.26808838626146181</v>
      </c>
      <c r="Q171" s="37">
        <f t="shared" si="10"/>
        <v>0</v>
      </c>
      <c r="R171" s="37">
        <f>IFERROR(VLOOKUP(O171,Calculations!$B$4:$E$15,4)*F171*IF(I171="Failed-Closed",0,1)*(0.35/(INDEX(Calculations!$B$32:$G$46,MATCH(O171,Calculations!$B$32:$B$46,0),MATCH(G171,Calculations!$B$32:$G$32,0))+0.35)),0)</f>
        <v>0</v>
      </c>
      <c r="S171" s="37">
        <f>VLOOKUP(O171,Calculations!$B$4:$F$15,5)*F171</f>
        <v>0</v>
      </c>
      <c r="T171" s="37">
        <f t="shared" si="11"/>
        <v>0</v>
      </c>
      <c r="U171" s="37">
        <f t="shared" si="12"/>
        <v>0</v>
      </c>
      <c r="V171" s="37">
        <f>VLOOKUP(O171,Calculations!$B$4:$G$15,6)*F171*IF(I171="Failed-Closed",0,1)</f>
        <v>0</v>
      </c>
      <c r="W171" s="113">
        <f>IFERROR(0.6*PI()*(VLOOKUP(H171,VentList!$A$3:$H$198,8)/2*0.0254)^2*(14.7+P171)*6895*SQRT(2*1.33/8.314/672/(1.33-1)*((14.7/(14.7+P171))^(2/1.33)-(14.7/(14.7+P171))^((2.33/1.33))))*7937,0)*IF(I171="Operational",0,IF(I171="Failed-Closed",0,1))</f>
        <v>0</v>
      </c>
    </row>
    <row r="172" spans="2:23">
      <c r="B172" s="33"/>
      <c r="C172" s="34"/>
      <c r="D172" s="34"/>
      <c r="E172" s="34"/>
      <c r="F172" s="34"/>
      <c r="G172" s="27"/>
      <c r="H172" s="34"/>
      <c r="I172" s="34"/>
      <c r="J172" s="34">
        <f>IFERROR(IF(B172="Column",INDEX(RadCompList!$C$4:$G$13,MATCH(C172,RadCompList!$B$4:$B$13),MATCH(Radiators!D172,RadCompList!$C$3:$G$3)),IF(B172="Tube",INDEX(RadCompList!$C$16:$I$22,MATCH(C172,RadCompList!$B$16:$B$22),MATCH(Radiators!D172,RadCompList!$C$15:$I$15)),IF(B172="Cast Rad/Conv",INDEX(RadCompList!$C$28:$D$28,MATCH(C172,RadCompList!$B$28),MATCH(Radiators!D172,RadCompList!$C$27:$D$27)),IF(B172="Copper Cabinet",(INDEX(RadCompList!$E$39:$J$78,MATCH(Radiators!D172,RadCompList!$D$39:$D$78,0),MATCH(C172,RadCompList!$E$38:$J$38,0))),0))))*E172,0)*$A$2*IF(I172="Failed-Closed",0,1)</f>
        <v>0</v>
      </c>
      <c r="K172" s="34">
        <f>IFERROR(IF(B172="Column",INDEX(RadCompList!$C$4:$G$13,MATCH(C172,RadCompList!$B$4:$B$13),MATCH(Radiators!D172,RadCompList!$C$3:$G$3)),IF(B172="Tube",INDEX(RadCompList!$C$16:$I$22,MATCH(C172,RadCompList!$B$16:$B$22),MATCH(Radiators!D172,RadCompList!$C$15:$I$15)),IF(B172="Cast Rad/Conv",INDEX(RadCompList!$C$28:$D$28,MATCH(C172,RadCompList!$B$28),MATCH(Radiators!D172,RadCompList!$C$27:$D$27)),IF(B172="Copper Cabinet",(INDEX(RadCompList!$E$39:$J$78,MATCH(Radiators!D172,RadCompList!$D$39:$D$78,0),MATCH(C172,RadCompList!$E$38:$J$38,0))),0))))*E172,0)*$A$2</f>
        <v>0</v>
      </c>
      <c r="L172" s="112">
        <f t="shared" si="9"/>
        <v>0</v>
      </c>
      <c r="M172" s="35">
        <f>IFERROR(VLOOKUP(H172,VentList!$A$1:$D$198,2,FALSE),0)</f>
        <v>0</v>
      </c>
      <c r="N172" s="26">
        <f>IFERROR(VLOOKUP(B172,RadCompList!$P$3:$Q$6,2,FALSE)*J172,0)</f>
        <v>0</v>
      </c>
      <c r="O172" s="26" t="str">
        <f>INDEX(Calculations!$B$17:$B$28,MATCH(L172, Calculations!$H$17:$H$28,-1 ))</f>
        <v>1/2</v>
      </c>
      <c r="P172" s="37">
        <f>MainSheet!$G$8-0.0001306*Q172^2 * F172*(1+3.6/VLOOKUP(O172,Calculations!$B$4:$F$15,2,FALSE))/(3600*MainSheet!$C$9*VLOOKUP(O172,Calculations!$B$4:$F$15,2,FALSE)^5)</f>
        <v>0.26808838626146181</v>
      </c>
      <c r="Q172" s="37">
        <f t="shared" si="10"/>
        <v>0</v>
      </c>
      <c r="R172" s="37">
        <f>IFERROR(VLOOKUP(O172,Calculations!$B$4:$E$15,4)*F172*IF(I172="Failed-Closed",0,1)*(0.35/(INDEX(Calculations!$B$32:$G$46,MATCH(O172,Calculations!$B$32:$B$46,0),MATCH(G172,Calculations!$B$32:$G$32,0))+0.35)),0)</f>
        <v>0</v>
      </c>
      <c r="S172" s="37">
        <f>VLOOKUP(O172,Calculations!$B$4:$F$15,5)*F172</f>
        <v>0</v>
      </c>
      <c r="T172" s="37">
        <f t="shared" si="11"/>
        <v>0</v>
      </c>
      <c r="U172" s="37">
        <f t="shared" si="12"/>
        <v>0</v>
      </c>
      <c r="V172" s="37">
        <f>VLOOKUP(O172,Calculations!$B$4:$G$15,6)*F172*IF(I172="Failed-Closed",0,1)</f>
        <v>0</v>
      </c>
      <c r="W172" s="113">
        <f>IFERROR(0.6*PI()*(VLOOKUP(H172,VentList!$A$3:$H$198,8)/2*0.0254)^2*(14.7+P172)*6895*SQRT(2*1.33/8.314/672/(1.33-1)*((14.7/(14.7+P172))^(2/1.33)-(14.7/(14.7+P172))^((2.33/1.33))))*7937,0)*IF(I172="Operational",0,IF(I172="Failed-Closed",0,1))</f>
        <v>0</v>
      </c>
    </row>
    <row r="173" spans="2:23">
      <c r="B173" s="33"/>
      <c r="C173" s="34"/>
      <c r="D173" s="34"/>
      <c r="E173" s="34"/>
      <c r="F173" s="34"/>
      <c r="G173" s="27"/>
      <c r="H173" s="34"/>
      <c r="I173" s="34"/>
      <c r="J173" s="34">
        <f>IFERROR(IF(B173="Column",INDEX(RadCompList!$C$4:$G$13,MATCH(C173,RadCompList!$B$4:$B$13),MATCH(Radiators!D173,RadCompList!$C$3:$G$3)),IF(B173="Tube",INDEX(RadCompList!$C$16:$I$22,MATCH(C173,RadCompList!$B$16:$B$22),MATCH(Radiators!D173,RadCompList!$C$15:$I$15)),IF(B173="Cast Rad/Conv",INDEX(RadCompList!$C$28:$D$28,MATCH(C173,RadCompList!$B$28),MATCH(Radiators!D173,RadCompList!$C$27:$D$27)),IF(B173="Copper Cabinet",(INDEX(RadCompList!$E$39:$J$78,MATCH(Radiators!D173,RadCompList!$D$39:$D$78,0),MATCH(C173,RadCompList!$E$38:$J$38,0))),0))))*E173,0)*$A$2*IF(I173="Failed-Closed",0,1)</f>
        <v>0</v>
      </c>
      <c r="K173" s="34">
        <f>IFERROR(IF(B173="Column",INDEX(RadCompList!$C$4:$G$13,MATCH(C173,RadCompList!$B$4:$B$13),MATCH(Radiators!D173,RadCompList!$C$3:$G$3)),IF(B173="Tube",INDEX(RadCompList!$C$16:$I$22,MATCH(C173,RadCompList!$B$16:$B$22),MATCH(Radiators!D173,RadCompList!$C$15:$I$15)),IF(B173="Cast Rad/Conv",INDEX(RadCompList!$C$28:$D$28,MATCH(C173,RadCompList!$B$28),MATCH(Radiators!D173,RadCompList!$C$27:$D$27)),IF(B173="Copper Cabinet",(INDEX(RadCompList!$E$39:$J$78,MATCH(Radiators!D173,RadCompList!$D$39:$D$78,0),MATCH(C173,RadCompList!$E$38:$J$38,0))),0))))*E173,0)*$A$2</f>
        <v>0</v>
      </c>
      <c r="L173" s="112">
        <f t="shared" si="9"/>
        <v>0</v>
      </c>
      <c r="M173" s="35">
        <f>IFERROR(VLOOKUP(H173,VentList!$A$1:$D$198,2,FALSE),0)</f>
        <v>0</v>
      </c>
      <c r="N173" s="26">
        <f>IFERROR(VLOOKUP(B173,RadCompList!$P$3:$Q$6,2,FALSE)*J173,0)</f>
        <v>0</v>
      </c>
      <c r="O173" s="26" t="str">
        <f>INDEX(Calculations!$B$17:$B$28,MATCH(L173, Calculations!$H$17:$H$28,-1 ))</f>
        <v>1/2</v>
      </c>
      <c r="P173" s="37">
        <f>MainSheet!$G$8-0.0001306*Q173^2 * F173*(1+3.6/VLOOKUP(O173,Calculations!$B$4:$F$15,2,FALSE))/(3600*MainSheet!$C$9*VLOOKUP(O173,Calculations!$B$4:$F$15,2,FALSE)^5)</f>
        <v>0.26808838626146181</v>
      </c>
      <c r="Q173" s="37">
        <f t="shared" si="10"/>
        <v>0</v>
      </c>
      <c r="R173" s="37">
        <f>IFERROR(VLOOKUP(O173,Calculations!$B$4:$E$15,4)*F173*IF(I173="Failed-Closed",0,1)*(0.35/(INDEX(Calculations!$B$32:$G$46,MATCH(O173,Calculations!$B$32:$B$46,0),MATCH(G173,Calculations!$B$32:$G$32,0))+0.35)),0)</f>
        <v>0</v>
      </c>
      <c r="S173" s="37">
        <f>VLOOKUP(O173,Calculations!$B$4:$F$15,5)*F173</f>
        <v>0</v>
      </c>
      <c r="T173" s="37">
        <f t="shared" si="11"/>
        <v>0</v>
      </c>
      <c r="U173" s="37">
        <f t="shared" si="12"/>
        <v>0</v>
      </c>
      <c r="V173" s="37">
        <f>VLOOKUP(O173,Calculations!$B$4:$G$15,6)*F173*IF(I173="Failed-Closed",0,1)</f>
        <v>0</v>
      </c>
      <c r="W173" s="113">
        <f>IFERROR(0.6*PI()*(VLOOKUP(H173,VentList!$A$3:$H$198,8)/2*0.0254)^2*(14.7+P173)*6895*SQRT(2*1.33/8.314/672/(1.33-1)*((14.7/(14.7+P173))^(2/1.33)-(14.7/(14.7+P173))^((2.33/1.33))))*7937,0)*IF(I173="Operational",0,IF(I173="Failed-Closed",0,1))</f>
        <v>0</v>
      </c>
    </row>
    <row r="174" spans="2:23">
      <c r="B174" s="33"/>
      <c r="C174" s="34"/>
      <c r="D174" s="34"/>
      <c r="E174" s="34"/>
      <c r="F174" s="34"/>
      <c r="G174" s="27"/>
      <c r="H174" s="34"/>
      <c r="I174" s="34"/>
      <c r="J174" s="34">
        <f>IFERROR(IF(B174="Column",INDEX(RadCompList!$C$4:$G$13,MATCH(C174,RadCompList!$B$4:$B$13),MATCH(Radiators!D174,RadCompList!$C$3:$G$3)),IF(B174="Tube",INDEX(RadCompList!$C$16:$I$22,MATCH(C174,RadCompList!$B$16:$B$22),MATCH(Radiators!D174,RadCompList!$C$15:$I$15)),IF(B174="Cast Rad/Conv",INDEX(RadCompList!$C$28:$D$28,MATCH(C174,RadCompList!$B$28),MATCH(Radiators!D174,RadCompList!$C$27:$D$27)),IF(B174="Copper Cabinet",(INDEX(RadCompList!$E$39:$J$78,MATCH(Radiators!D174,RadCompList!$D$39:$D$78,0),MATCH(C174,RadCompList!$E$38:$J$38,0))),0))))*E174,0)*$A$2*IF(I174="Failed-Closed",0,1)</f>
        <v>0</v>
      </c>
      <c r="K174" s="34">
        <f>IFERROR(IF(B174="Column",INDEX(RadCompList!$C$4:$G$13,MATCH(C174,RadCompList!$B$4:$B$13),MATCH(Radiators!D174,RadCompList!$C$3:$G$3)),IF(B174="Tube",INDEX(RadCompList!$C$16:$I$22,MATCH(C174,RadCompList!$B$16:$B$22),MATCH(Radiators!D174,RadCompList!$C$15:$I$15)),IF(B174="Cast Rad/Conv",INDEX(RadCompList!$C$28:$D$28,MATCH(C174,RadCompList!$B$28),MATCH(Radiators!D174,RadCompList!$C$27:$D$27)),IF(B174="Copper Cabinet",(INDEX(RadCompList!$E$39:$J$78,MATCH(Radiators!D174,RadCompList!$D$39:$D$78,0),MATCH(C174,RadCompList!$E$38:$J$38,0))),0))))*E174,0)*$A$2</f>
        <v>0</v>
      </c>
      <c r="L174" s="112">
        <f t="shared" si="9"/>
        <v>0</v>
      </c>
      <c r="M174" s="35">
        <f>IFERROR(VLOOKUP(H174,VentList!$A$1:$D$198,2,FALSE),0)</f>
        <v>0</v>
      </c>
      <c r="N174" s="26">
        <f>IFERROR(VLOOKUP(B174,RadCompList!$P$3:$Q$6,2,FALSE)*J174,0)</f>
        <v>0</v>
      </c>
      <c r="O174" s="26" t="str">
        <f>INDEX(Calculations!$B$17:$B$28,MATCH(L174, Calculations!$H$17:$H$28,-1 ))</f>
        <v>1/2</v>
      </c>
      <c r="P174" s="37">
        <f>MainSheet!$G$8-0.0001306*Q174^2 * F174*(1+3.6/VLOOKUP(O174,Calculations!$B$4:$F$15,2,FALSE))/(3600*MainSheet!$C$9*VLOOKUP(O174,Calculations!$B$4:$F$15,2,FALSE)^5)</f>
        <v>0.26808838626146181</v>
      </c>
      <c r="Q174" s="37">
        <f t="shared" si="10"/>
        <v>0</v>
      </c>
      <c r="R174" s="37">
        <f>IFERROR(VLOOKUP(O174,Calculations!$B$4:$E$15,4)*F174*IF(I174="Failed-Closed",0,1)*(0.35/(INDEX(Calculations!$B$32:$G$46,MATCH(O174,Calculations!$B$32:$B$46,0),MATCH(G174,Calculations!$B$32:$G$32,0))+0.35)),0)</f>
        <v>0</v>
      </c>
      <c r="S174" s="37">
        <f>VLOOKUP(O174,Calculations!$B$4:$F$15,5)*F174</f>
        <v>0</v>
      </c>
      <c r="T174" s="37">
        <f t="shared" si="11"/>
        <v>0</v>
      </c>
      <c r="U174" s="37">
        <f t="shared" si="12"/>
        <v>0</v>
      </c>
      <c r="V174" s="37">
        <f>VLOOKUP(O174,Calculations!$B$4:$G$15,6)*F174*IF(I174="Failed-Closed",0,1)</f>
        <v>0</v>
      </c>
      <c r="W174" s="113">
        <f>IFERROR(0.6*PI()*(VLOOKUP(H174,VentList!$A$3:$H$198,8)/2*0.0254)^2*(14.7+P174)*6895*SQRT(2*1.33/8.314/672/(1.33-1)*((14.7/(14.7+P174))^(2/1.33)-(14.7/(14.7+P174))^((2.33/1.33))))*7937,0)*IF(I174="Operational",0,IF(I174="Failed-Closed",0,1))</f>
        <v>0</v>
      </c>
    </row>
    <row r="175" spans="2:23">
      <c r="B175" s="33"/>
      <c r="C175" s="34"/>
      <c r="D175" s="34"/>
      <c r="E175" s="34"/>
      <c r="F175" s="34"/>
      <c r="G175" s="27"/>
      <c r="H175" s="34"/>
      <c r="I175" s="34"/>
      <c r="J175" s="34">
        <f>IFERROR(IF(B175="Column",INDEX(RadCompList!$C$4:$G$13,MATCH(C175,RadCompList!$B$4:$B$13),MATCH(Radiators!D175,RadCompList!$C$3:$G$3)),IF(B175="Tube",INDEX(RadCompList!$C$16:$I$22,MATCH(C175,RadCompList!$B$16:$B$22),MATCH(Radiators!D175,RadCompList!$C$15:$I$15)),IF(B175="Cast Rad/Conv",INDEX(RadCompList!$C$28:$D$28,MATCH(C175,RadCompList!$B$28),MATCH(Radiators!D175,RadCompList!$C$27:$D$27)),IF(B175="Copper Cabinet",(INDEX(RadCompList!$E$39:$J$78,MATCH(Radiators!D175,RadCompList!$D$39:$D$78,0),MATCH(C175,RadCompList!$E$38:$J$38,0))),0))))*E175,0)*$A$2*IF(I175="Failed-Closed",0,1)</f>
        <v>0</v>
      </c>
      <c r="K175" s="34">
        <f>IFERROR(IF(B175="Column",INDEX(RadCompList!$C$4:$G$13,MATCH(C175,RadCompList!$B$4:$B$13),MATCH(Radiators!D175,RadCompList!$C$3:$G$3)),IF(B175="Tube",INDEX(RadCompList!$C$16:$I$22,MATCH(C175,RadCompList!$B$16:$B$22),MATCH(Radiators!D175,RadCompList!$C$15:$I$15)),IF(B175="Cast Rad/Conv",INDEX(RadCompList!$C$28:$D$28,MATCH(C175,RadCompList!$B$28),MATCH(Radiators!D175,RadCompList!$C$27:$D$27)),IF(B175="Copper Cabinet",(INDEX(RadCompList!$E$39:$J$78,MATCH(Radiators!D175,RadCompList!$D$39:$D$78,0),MATCH(C175,RadCompList!$E$38:$J$38,0))),0))))*E175,0)*$A$2</f>
        <v>0</v>
      </c>
      <c r="L175" s="112">
        <f t="shared" si="9"/>
        <v>0</v>
      </c>
      <c r="M175" s="35">
        <f>IFERROR(VLOOKUP(H175,VentList!$A$1:$D$198,2,FALSE),0)</f>
        <v>0</v>
      </c>
      <c r="N175" s="26">
        <f>IFERROR(VLOOKUP(B175,RadCompList!$P$3:$Q$6,2,FALSE)*J175,0)</f>
        <v>0</v>
      </c>
      <c r="O175" s="26" t="str">
        <f>INDEX(Calculations!$B$17:$B$28,MATCH(L175, Calculations!$H$17:$H$28,-1 ))</f>
        <v>1/2</v>
      </c>
      <c r="P175" s="37">
        <f>MainSheet!$G$8-0.0001306*Q175^2 * F175*(1+3.6/VLOOKUP(O175,Calculations!$B$4:$F$15,2,FALSE))/(3600*MainSheet!$C$9*VLOOKUP(O175,Calculations!$B$4:$F$15,2,FALSE)^5)</f>
        <v>0.26808838626146181</v>
      </c>
      <c r="Q175" s="37">
        <f t="shared" si="10"/>
        <v>0</v>
      </c>
      <c r="R175" s="37">
        <f>IFERROR(VLOOKUP(O175,Calculations!$B$4:$E$15,4)*F175*IF(I175="Failed-Closed",0,1)*(0.35/(INDEX(Calculations!$B$32:$G$46,MATCH(O175,Calculations!$B$32:$B$46,0),MATCH(G175,Calculations!$B$32:$G$32,0))+0.35)),0)</f>
        <v>0</v>
      </c>
      <c r="S175" s="37">
        <f>VLOOKUP(O175,Calculations!$B$4:$F$15,5)*F175</f>
        <v>0</v>
      </c>
      <c r="T175" s="37">
        <f t="shared" si="11"/>
        <v>0</v>
      </c>
      <c r="U175" s="37">
        <f t="shared" si="12"/>
        <v>0</v>
      </c>
      <c r="V175" s="37">
        <f>VLOOKUP(O175,Calculations!$B$4:$G$15,6)*F175*IF(I175="Failed-Closed",0,1)</f>
        <v>0</v>
      </c>
      <c r="W175" s="113">
        <f>IFERROR(0.6*PI()*(VLOOKUP(H175,VentList!$A$3:$H$198,8)/2*0.0254)^2*(14.7+P175)*6895*SQRT(2*1.33/8.314/672/(1.33-1)*((14.7/(14.7+P175))^(2/1.33)-(14.7/(14.7+P175))^((2.33/1.33))))*7937,0)*IF(I175="Operational",0,IF(I175="Failed-Closed",0,1))</f>
        <v>0</v>
      </c>
    </row>
    <row r="176" spans="2:23">
      <c r="B176" s="33"/>
      <c r="C176" s="34"/>
      <c r="D176" s="34"/>
      <c r="E176" s="34"/>
      <c r="F176" s="34"/>
      <c r="G176" s="27"/>
      <c r="H176" s="34"/>
      <c r="I176" s="34"/>
      <c r="J176" s="34">
        <f>IFERROR(IF(B176="Column",INDEX(RadCompList!$C$4:$G$13,MATCH(C176,RadCompList!$B$4:$B$13),MATCH(Radiators!D176,RadCompList!$C$3:$G$3)),IF(B176="Tube",INDEX(RadCompList!$C$16:$I$22,MATCH(C176,RadCompList!$B$16:$B$22),MATCH(Radiators!D176,RadCompList!$C$15:$I$15)),IF(B176="Cast Rad/Conv",INDEX(RadCompList!$C$28:$D$28,MATCH(C176,RadCompList!$B$28),MATCH(Radiators!D176,RadCompList!$C$27:$D$27)),IF(B176="Copper Cabinet",(INDEX(RadCompList!$E$39:$J$78,MATCH(Radiators!D176,RadCompList!$D$39:$D$78,0),MATCH(C176,RadCompList!$E$38:$J$38,0))),0))))*E176,0)*$A$2*IF(I176="Failed-Closed",0,1)</f>
        <v>0</v>
      </c>
      <c r="K176" s="34">
        <f>IFERROR(IF(B176="Column",INDEX(RadCompList!$C$4:$G$13,MATCH(C176,RadCompList!$B$4:$B$13),MATCH(Radiators!D176,RadCompList!$C$3:$G$3)),IF(B176="Tube",INDEX(RadCompList!$C$16:$I$22,MATCH(C176,RadCompList!$B$16:$B$22),MATCH(Radiators!D176,RadCompList!$C$15:$I$15)),IF(B176="Cast Rad/Conv",INDEX(RadCompList!$C$28:$D$28,MATCH(C176,RadCompList!$B$28),MATCH(Radiators!D176,RadCompList!$C$27:$D$27)),IF(B176="Copper Cabinet",(INDEX(RadCompList!$E$39:$J$78,MATCH(Radiators!D176,RadCompList!$D$39:$D$78,0),MATCH(C176,RadCompList!$E$38:$J$38,0))),0))))*E176,0)*$A$2</f>
        <v>0</v>
      </c>
      <c r="L176" s="112">
        <f t="shared" si="9"/>
        <v>0</v>
      </c>
      <c r="M176" s="35">
        <f>IFERROR(VLOOKUP(H176,VentList!$A$1:$D$198,2,FALSE),0)</f>
        <v>0</v>
      </c>
      <c r="N176" s="26">
        <f>IFERROR(VLOOKUP(B176,RadCompList!$P$3:$Q$6,2,FALSE)*J176,0)</f>
        <v>0</v>
      </c>
      <c r="O176" s="26" t="str">
        <f>INDEX(Calculations!$B$17:$B$28,MATCH(L176, Calculations!$H$17:$H$28,-1 ))</f>
        <v>1/2</v>
      </c>
      <c r="P176" s="37">
        <f>MainSheet!$G$8-0.0001306*Q176^2 * F176*(1+3.6/VLOOKUP(O176,Calculations!$B$4:$F$15,2,FALSE))/(3600*MainSheet!$C$9*VLOOKUP(O176,Calculations!$B$4:$F$15,2,FALSE)^5)</f>
        <v>0.26808838626146181</v>
      </c>
      <c r="Q176" s="37">
        <f t="shared" si="10"/>
        <v>0</v>
      </c>
      <c r="R176" s="37">
        <f>IFERROR(VLOOKUP(O176,Calculations!$B$4:$E$15,4)*F176*IF(I176="Failed-Closed",0,1)*(0.35/(INDEX(Calculations!$B$32:$G$46,MATCH(O176,Calculations!$B$32:$B$46,0),MATCH(G176,Calculations!$B$32:$G$32,0))+0.35)),0)</f>
        <v>0</v>
      </c>
      <c r="S176" s="37">
        <f>VLOOKUP(O176,Calculations!$B$4:$F$15,5)*F176</f>
        <v>0</v>
      </c>
      <c r="T176" s="37">
        <f t="shared" si="11"/>
        <v>0</v>
      </c>
      <c r="U176" s="37">
        <f t="shared" si="12"/>
        <v>0</v>
      </c>
      <c r="V176" s="37">
        <f>VLOOKUP(O176,Calculations!$B$4:$G$15,6)*F176*IF(I176="Failed-Closed",0,1)</f>
        <v>0</v>
      </c>
      <c r="W176" s="113">
        <f>IFERROR(0.6*PI()*(VLOOKUP(H176,VentList!$A$3:$H$198,8)/2*0.0254)^2*(14.7+P176)*6895*SQRT(2*1.33/8.314/672/(1.33-1)*((14.7/(14.7+P176))^(2/1.33)-(14.7/(14.7+P176))^((2.33/1.33))))*7937,0)*IF(I176="Operational",0,IF(I176="Failed-Closed",0,1))</f>
        <v>0</v>
      </c>
    </row>
    <row r="177" spans="2:23">
      <c r="B177" s="33"/>
      <c r="C177" s="34"/>
      <c r="D177" s="34"/>
      <c r="E177" s="34"/>
      <c r="F177" s="34"/>
      <c r="G177" s="27"/>
      <c r="H177" s="34"/>
      <c r="I177" s="34"/>
      <c r="J177" s="34">
        <f>IFERROR(IF(B177="Column",INDEX(RadCompList!$C$4:$G$13,MATCH(C177,RadCompList!$B$4:$B$13),MATCH(Radiators!D177,RadCompList!$C$3:$G$3)),IF(B177="Tube",INDEX(RadCompList!$C$16:$I$22,MATCH(C177,RadCompList!$B$16:$B$22),MATCH(Radiators!D177,RadCompList!$C$15:$I$15)),IF(B177="Cast Rad/Conv",INDEX(RadCompList!$C$28:$D$28,MATCH(C177,RadCompList!$B$28),MATCH(Radiators!D177,RadCompList!$C$27:$D$27)),IF(B177="Copper Cabinet",(INDEX(RadCompList!$E$39:$J$78,MATCH(Radiators!D177,RadCompList!$D$39:$D$78,0),MATCH(C177,RadCompList!$E$38:$J$38,0))),0))))*E177,0)*$A$2*IF(I177="Failed-Closed",0,1)</f>
        <v>0</v>
      </c>
      <c r="K177" s="34">
        <f>IFERROR(IF(B177="Column",INDEX(RadCompList!$C$4:$G$13,MATCH(C177,RadCompList!$B$4:$B$13),MATCH(Radiators!D177,RadCompList!$C$3:$G$3)),IF(B177="Tube",INDEX(RadCompList!$C$16:$I$22,MATCH(C177,RadCompList!$B$16:$B$22),MATCH(Radiators!D177,RadCompList!$C$15:$I$15)),IF(B177="Cast Rad/Conv",INDEX(RadCompList!$C$28:$D$28,MATCH(C177,RadCompList!$B$28),MATCH(Radiators!D177,RadCompList!$C$27:$D$27)),IF(B177="Copper Cabinet",(INDEX(RadCompList!$E$39:$J$78,MATCH(Radiators!D177,RadCompList!$D$39:$D$78,0),MATCH(C177,RadCompList!$E$38:$J$38,0))),0))))*E177,0)*$A$2</f>
        <v>0</v>
      </c>
      <c r="L177" s="112">
        <f t="shared" si="9"/>
        <v>0</v>
      </c>
      <c r="M177" s="35">
        <f>IFERROR(VLOOKUP(H177,VentList!$A$1:$D$198,2,FALSE),0)</f>
        <v>0</v>
      </c>
      <c r="N177" s="26">
        <f>IFERROR(VLOOKUP(B177,RadCompList!$P$3:$Q$6,2,FALSE)*J177,0)</f>
        <v>0</v>
      </c>
      <c r="O177" s="26" t="str">
        <f>INDEX(Calculations!$B$17:$B$28,MATCH(L177, Calculations!$H$17:$H$28,-1 ))</f>
        <v>1/2</v>
      </c>
      <c r="P177" s="37">
        <f>MainSheet!$G$8-0.0001306*Q177^2 * F177*(1+3.6/VLOOKUP(O177,Calculations!$B$4:$F$15,2,FALSE))/(3600*MainSheet!$C$9*VLOOKUP(O177,Calculations!$B$4:$F$15,2,FALSE)^5)</f>
        <v>0.26808838626146181</v>
      </c>
      <c r="Q177" s="37">
        <f t="shared" si="10"/>
        <v>0</v>
      </c>
      <c r="R177" s="37">
        <f>IFERROR(VLOOKUP(O177,Calculations!$B$4:$E$15,4)*F177*IF(I177="Failed-Closed",0,1)*(0.35/(INDEX(Calculations!$B$32:$G$46,MATCH(O177,Calculations!$B$32:$B$46,0),MATCH(G177,Calculations!$B$32:$G$32,0))+0.35)),0)</f>
        <v>0</v>
      </c>
      <c r="S177" s="37">
        <f>VLOOKUP(O177,Calculations!$B$4:$F$15,5)*F177</f>
        <v>0</v>
      </c>
      <c r="T177" s="37">
        <f t="shared" si="11"/>
        <v>0</v>
      </c>
      <c r="U177" s="37">
        <f t="shared" si="12"/>
        <v>0</v>
      </c>
      <c r="V177" s="37">
        <f>VLOOKUP(O177,Calculations!$B$4:$G$15,6)*F177*IF(I177="Failed-Closed",0,1)</f>
        <v>0</v>
      </c>
      <c r="W177" s="113">
        <f>IFERROR(0.6*PI()*(VLOOKUP(H177,VentList!$A$3:$H$198,8)/2*0.0254)^2*(14.7+P177)*6895*SQRT(2*1.33/8.314/672/(1.33-1)*((14.7/(14.7+P177))^(2/1.33)-(14.7/(14.7+P177))^((2.33/1.33))))*7937,0)*IF(I177="Operational",0,IF(I177="Failed-Closed",0,1))</f>
        <v>0</v>
      </c>
    </row>
    <row r="178" spans="2:23">
      <c r="B178" s="33"/>
      <c r="C178" s="34"/>
      <c r="D178" s="34"/>
      <c r="E178" s="34"/>
      <c r="F178" s="34"/>
      <c r="G178" s="27"/>
      <c r="H178" s="34"/>
      <c r="I178" s="34"/>
      <c r="J178" s="34">
        <f>IFERROR(IF(B178="Column",INDEX(RadCompList!$C$4:$G$13,MATCH(C178,RadCompList!$B$4:$B$13),MATCH(Radiators!D178,RadCompList!$C$3:$G$3)),IF(B178="Tube",INDEX(RadCompList!$C$16:$I$22,MATCH(C178,RadCompList!$B$16:$B$22),MATCH(Radiators!D178,RadCompList!$C$15:$I$15)),IF(B178="Cast Rad/Conv",INDEX(RadCompList!$C$28:$D$28,MATCH(C178,RadCompList!$B$28),MATCH(Radiators!D178,RadCompList!$C$27:$D$27)),IF(B178="Copper Cabinet",(INDEX(RadCompList!$E$39:$J$78,MATCH(Radiators!D178,RadCompList!$D$39:$D$78,0),MATCH(C178,RadCompList!$E$38:$J$38,0))),0))))*E178,0)*$A$2*IF(I178="Failed-Closed",0,1)</f>
        <v>0</v>
      </c>
      <c r="K178" s="34">
        <f>IFERROR(IF(B178="Column",INDEX(RadCompList!$C$4:$G$13,MATCH(C178,RadCompList!$B$4:$B$13),MATCH(Radiators!D178,RadCompList!$C$3:$G$3)),IF(B178="Tube",INDEX(RadCompList!$C$16:$I$22,MATCH(C178,RadCompList!$B$16:$B$22),MATCH(Radiators!D178,RadCompList!$C$15:$I$15)),IF(B178="Cast Rad/Conv",INDEX(RadCompList!$C$28:$D$28,MATCH(C178,RadCompList!$B$28),MATCH(Radiators!D178,RadCompList!$C$27:$D$27)),IF(B178="Copper Cabinet",(INDEX(RadCompList!$E$39:$J$78,MATCH(Radiators!D178,RadCompList!$D$39:$D$78,0),MATCH(C178,RadCompList!$E$38:$J$38,0))),0))))*E178,0)*$A$2</f>
        <v>0</v>
      </c>
      <c r="L178" s="112">
        <f t="shared" si="9"/>
        <v>0</v>
      </c>
      <c r="M178" s="35">
        <f>IFERROR(VLOOKUP(H178,VentList!$A$1:$D$198,2,FALSE),0)</f>
        <v>0</v>
      </c>
      <c r="N178" s="26">
        <f>IFERROR(VLOOKUP(B178,RadCompList!$P$3:$Q$6,2,FALSE)*J178,0)</f>
        <v>0</v>
      </c>
      <c r="O178" s="26" t="str">
        <f>INDEX(Calculations!$B$17:$B$28,MATCH(L178, Calculations!$H$17:$H$28,-1 ))</f>
        <v>1/2</v>
      </c>
      <c r="P178" s="37">
        <f>MainSheet!$G$8-0.0001306*Q178^2 * F178*(1+3.6/VLOOKUP(O178,Calculations!$B$4:$F$15,2,FALSE))/(3600*MainSheet!$C$9*VLOOKUP(O178,Calculations!$B$4:$F$15,2,FALSE)^5)</f>
        <v>0.26808838626146181</v>
      </c>
      <c r="Q178" s="37">
        <f t="shared" si="10"/>
        <v>0</v>
      </c>
      <c r="R178" s="37">
        <f>IFERROR(VLOOKUP(O178,Calculations!$B$4:$E$15,4)*F178*IF(I178="Failed-Closed",0,1)*(0.35/(INDEX(Calculations!$B$32:$G$46,MATCH(O178,Calculations!$B$32:$B$46,0),MATCH(G178,Calculations!$B$32:$G$32,0))+0.35)),0)</f>
        <v>0</v>
      </c>
      <c r="S178" s="37">
        <f>VLOOKUP(O178,Calculations!$B$4:$F$15,5)*F178</f>
        <v>0</v>
      </c>
      <c r="T178" s="37">
        <f t="shared" si="11"/>
        <v>0</v>
      </c>
      <c r="U178" s="37">
        <f t="shared" si="12"/>
        <v>0</v>
      </c>
      <c r="V178" s="37">
        <f>VLOOKUP(O178,Calculations!$B$4:$G$15,6)*F178*IF(I178="Failed-Closed",0,1)</f>
        <v>0</v>
      </c>
      <c r="W178" s="113">
        <f>IFERROR(0.6*PI()*(VLOOKUP(H178,VentList!$A$3:$H$198,8)/2*0.0254)^2*(14.7+P178)*6895*SQRT(2*1.33/8.314/672/(1.33-1)*((14.7/(14.7+P178))^(2/1.33)-(14.7/(14.7+P178))^((2.33/1.33))))*7937,0)*IF(I178="Operational",0,IF(I178="Failed-Closed",0,1))</f>
        <v>0</v>
      </c>
    </row>
    <row r="179" spans="2:23">
      <c r="B179" s="33"/>
      <c r="C179" s="34"/>
      <c r="D179" s="34"/>
      <c r="E179" s="34"/>
      <c r="F179" s="34"/>
      <c r="G179" s="27"/>
      <c r="H179" s="34"/>
      <c r="I179" s="34"/>
      <c r="J179" s="34">
        <f>IFERROR(IF(B179="Column",INDEX(RadCompList!$C$4:$G$13,MATCH(C179,RadCompList!$B$4:$B$13),MATCH(Radiators!D179,RadCompList!$C$3:$G$3)),IF(B179="Tube",INDEX(RadCompList!$C$16:$I$22,MATCH(C179,RadCompList!$B$16:$B$22),MATCH(Radiators!D179,RadCompList!$C$15:$I$15)),IF(B179="Cast Rad/Conv",INDEX(RadCompList!$C$28:$D$28,MATCH(C179,RadCompList!$B$28),MATCH(Radiators!D179,RadCompList!$C$27:$D$27)),IF(B179="Copper Cabinet",(INDEX(RadCompList!$E$39:$J$78,MATCH(Radiators!D179,RadCompList!$D$39:$D$78,0),MATCH(C179,RadCompList!$E$38:$J$38,0))),0))))*E179,0)*$A$2*IF(I179="Failed-Closed",0,1)</f>
        <v>0</v>
      </c>
      <c r="K179" s="34">
        <f>IFERROR(IF(B179="Column",INDEX(RadCompList!$C$4:$G$13,MATCH(C179,RadCompList!$B$4:$B$13),MATCH(Radiators!D179,RadCompList!$C$3:$G$3)),IF(B179="Tube",INDEX(RadCompList!$C$16:$I$22,MATCH(C179,RadCompList!$B$16:$B$22),MATCH(Radiators!D179,RadCompList!$C$15:$I$15)),IF(B179="Cast Rad/Conv",INDEX(RadCompList!$C$28:$D$28,MATCH(C179,RadCompList!$B$28),MATCH(Radiators!D179,RadCompList!$C$27:$D$27)),IF(B179="Copper Cabinet",(INDEX(RadCompList!$E$39:$J$78,MATCH(Radiators!D179,RadCompList!$D$39:$D$78,0),MATCH(C179,RadCompList!$E$38:$J$38,0))),0))))*E179,0)*$A$2</f>
        <v>0</v>
      </c>
      <c r="L179" s="112">
        <f t="shared" si="9"/>
        <v>0</v>
      </c>
      <c r="M179" s="35">
        <f>IFERROR(VLOOKUP(H179,VentList!$A$1:$D$198,2,FALSE),0)</f>
        <v>0</v>
      </c>
      <c r="N179" s="26">
        <f>IFERROR(VLOOKUP(B179,RadCompList!$P$3:$Q$6,2,FALSE)*J179,0)</f>
        <v>0</v>
      </c>
      <c r="O179" s="26" t="str">
        <f>INDEX(Calculations!$B$17:$B$28,MATCH(L179, Calculations!$H$17:$H$28,-1 ))</f>
        <v>1/2</v>
      </c>
      <c r="P179" s="37">
        <f>MainSheet!$G$8-0.0001306*Q179^2 * F179*(1+3.6/VLOOKUP(O179,Calculations!$B$4:$F$15,2,FALSE))/(3600*MainSheet!$C$9*VLOOKUP(O179,Calculations!$B$4:$F$15,2,FALSE)^5)</f>
        <v>0.26808838626146181</v>
      </c>
      <c r="Q179" s="37">
        <f t="shared" si="10"/>
        <v>0</v>
      </c>
      <c r="R179" s="37">
        <f>IFERROR(VLOOKUP(O179,Calculations!$B$4:$E$15,4)*F179*IF(I179="Failed-Closed",0,1)*(0.35/(INDEX(Calculations!$B$32:$G$46,MATCH(O179,Calculations!$B$32:$B$46,0),MATCH(G179,Calculations!$B$32:$G$32,0))+0.35)),0)</f>
        <v>0</v>
      </c>
      <c r="S179" s="37">
        <f>VLOOKUP(O179,Calculations!$B$4:$F$15,5)*F179</f>
        <v>0</v>
      </c>
      <c r="T179" s="37">
        <f t="shared" si="11"/>
        <v>0</v>
      </c>
      <c r="U179" s="37">
        <f t="shared" si="12"/>
        <v>0</v>
      </c>
      <c r="V179" s="37">
        <f>VLOOKUP(O179,Calculations!$B$4:$G$15,6)*F179*IF(I179="Failed-Closed",0,1)</f>
        <v>0</v>
      </c>
      <c r="W179" s="113">
        <f>IFERROR(0.6*PI()*(VLOOKUP(H179,VentList!$A$3:$H$198,8)/2*0.0254)^2*(14.7+P179)*6895*SQRT(2*1.33/8.314/672/(1.33-1)*((14.7/(14.7+P179))^(2/1.33)-(14.7/(14.7+P179))^((2.33/1.33))))*7937,0)*IF(I179="Operational",0,IF(I179="Failed-Closed",0,1))</f>
        <v>0</v>
      </c>
    </row>
    <row r="180" spans="2:23">
      <c r="B180" s="33"/>
      <c r="C180" s="34"/>
      <c r="D180" s="34"/>
      <c r="E180" s="34"/>
      <c r="F180" s="34"/>
      <c r="G180" s="27"/>
      <c r="H180" s="34"/>
      <c r="I180" s="34"/>
      <c r="J180" s="34">
        <f>IFERROR(IF(B180="Column",INDEX(RadCompList!$C$4:$G$13,MATCH(C180,RadCompList!$B$4:$B$13),MATCH(Radiators!D180,RadCompList!$C$3:$G$3)),IF(B180="Tube",INDEX(RadCompList!$C$16:$I$22,MATCH(C180,RadCompList!$B$16:$B$22),MATCH(Radiators!D180,RadCompList!$C$15:$I$15)),IF(B180="Cast Rad/Conv",INDEX(RadCompList!$C$28:$D$28,MATCH(C180,RadCompList!$B$28),MATCH(Radiators!D180,RadCompList!$C$27:$D$27)),IF(B180="Copper Cabinet",(INDEX(RadCompList!$E$39:$J$78,MATCH(Radiators!D180,RadCompList!$D$39:$D$78,0),MATCH(C180,RadCompList!$E$38:$J$38,0))),0))))*E180,0)*$A$2*IF(I180="Failed-Closed",0,1)</f>
        <v>0</v>
      </c>
      <c r="K180" s="34">
        <f>IFERROR(IF(B180="Column",INDEX(RadCompList!$C$4:$G$13,MATCH(C180,RadCompList!$B$4:$B$13),MATCH(Radiators!D180,RadCompList!$C$3:$G$3)),IF(B180="Tube",INDEX(RadCompList!$C$16:$I$22,MATCH(C180,RadCompList!$B$16:$B$22),MATCH(Radiators!D180,RadCompList!$C$15:$I$15)),IF(B180="Cast Rad/Conv",INDEX(RadCompList!$C$28:$D$28,MATCH(C180,RadCompList!$B$28),MATCH(Radiators!D180,RadCompList!$C$27:$D$27)),IF(B180="Copper Cabinet",(INDEX(RadCompList!$E$39:$J$78,MATCH(Radiators!D180,RadCompList!$D$39:$D$78,0),MATCH(C180,RadCompList!$E$38:$J$38,0))),0))))*E180,0)*$A$2</f>
        <v>0</v>
      </c>
      <c r="L180" s="112">
        <f t="shared" si="9"/>
        <v>0</v>
      </c>
      <c r="M180" s="35">
        <f>IFERROR(VLOOKUP(H180,VentList!$A$1:$D$198,2,FALSE),0)</f>
        <v>0</v>
      </c>
      <c r="N180" s="26">
        <f>IFERROR(VLOOKUP(B180,RadCompList!$P$3:$Q$6,2,FALSE)*J180,0)</f>
        <v>0</v>
      </c>
      <c r="O180" s="26" t="str">
        <f>INDEX(Calculations!$B$17:$B$28,MATCH(L180, Calculations!$H$17:$H$28,-1 ))</f>
        <v>1/2</v>
      </c>
      <c r="P180" s="37">
        <f>MainSheet!$G$8-0.0001306*Q180^2 * F180*(1+3.6/VLOOKUP(O180,Calculations!$B$4:$F$15,2,FALSE))/(3600*MainSheet!$C$9*VLOOKUP(O180,Calculations!$B$4:$F$15,2,FALSE)^5)</f>
        <v>0.26808838626146181</v>
      </c>
      <c r="Q180" s="37">
        <f t="shared" si="10"/>
        <v>0</v>
      </c>
      <c r="R180" s="37">
        <f>IFERROR(VLOOKUP(O180,Calculations!$B$4:$E$15,4)*F180*IF(I180="Failed-Closed",0,1)*(0.35/(INDEX(Calculations!$B$32:$G$46,MATCH(O180,Calculations!$B$32:$B$46,0),MATCH(G180,Calculations!$B$32:$G$32,0))+0.35)),0)</f>
        <v>0</v>
      </c>
      <c r="S180" s="37">
        <f>VLOOKUP(O180,Calculations!$B$4:$F$15,5)*F180</f>
        <v>0</v>
      </c>
      <c r="T180" s="37">
        <f t="shared" si="11"/>
        <v>0</v>
      </c>
      <c r="U180" s="37">
        <f t="shared" si="12"/>
        <v>0</v>
      </c>
      <c r="V180" s="37">
        <f>VLOOKUP(O180,Calculations!$B$4:$G$15,6)*F180*IF(I180="Failed-Closed",0,1)</f>
        <v>0</v>
      </c>
      <c r="W180" s="113">
        <f>IFERROR(0.6*PI()*(VLOOKUP(H180,VentList!$A$3:$H$198,8)/2*0.0254)^2*(14.7+P180)*6895*SQRT(2*1.33/8.314/672/(1.33-1)*((14.7/(14.7+P180))^(2/1.33)-(14.7/(14.7+P180))^((2.33/1.33))))*7937,0)*IF(I180="Operational",0,IF(I180="Failed-Closed",0,1))</f>
        <v>0</v>
      </c>
    </row>
    <row r="181" spans="2:23">
      <c r="B181" s="33"/>
      <c r="C181" s="34"/>
      <c r="D181" s="34"/>
      <c r="E181" s="34"/>
      <c r="F181" s="34"/>
      <c r="G181" s="27"/>
      <c r="H181" s="34"/>
      <c r="I181" s="34"/>
      <c r="J181" s="34">
        <f>IFERROR(IF(B181="Column",INDEX(RadCompList!$C$4:$G$13,MATCH(C181,RadCompList!$B$4:$B$13),MATCH(Radiators!D181,RadCompList!$C$3:$G$3)),IF(B181="Tube",INDEX(RadCompList!$C$16:$I$22,MATCH(C181,RadCompList!$B$16:$B$22),MATCH(Radiators!D181,RadCompList!$C$15:$I$15)),IF(B181="Cast Rad/Conv",INDEX(RadCompList!$C$28:$D$28,MATCH(C181,RadCompList!$B$28),MATCH(Radiators!D181,RadCompList!$C$27:$D$27)),IF(B181="Copper Cabinet",(INDEX(RadCompList!$E$39:$J$78,MATCH(Radiators!D181,RadCompList!$D$39:$D$78,0),MATCH(C181,RadCompList!$E$38:$J$38,0))),0))))*E181,0)*$A$2*IF(I181="Failed-Closed",0,1)</f>
        <v>0</v>
      </c>
      <c r="K181" s="34">
        <f>IFERROR(IF(B181="Column",INDEX(RadCompList!$C$4:$G$13,MATCH(C181,RadCompList!$B$4:$B$13),MATCH(Radiators!D181,RadCompList!$C$3:$G$3)),IF(B181="Tube",INDEX(RadCompList!$C$16:$I$22,MATCH(C181,RadCompList!$B$16:$B$22),MATCH(Radiators!D181,RadCompList!$C$15:$I$15)),IF(B181="Cast Rad/Conv",INDEX(RadCompList!$C$28:$D$28,MATCH(C181,RadCompList!$B$28),MATCH(Radiators!D181,RadCompList!$C$27:$D$27)),IF(B181="Copper Cabinet",(INDEX(RadCompList!$E$39:$J$78,MATCH(Radiators!D181,RadCompList!$D$39:$D$78,0),MATCH(C181,RadCompList!$E$38:$J$38,0))),0))))*E181,0)*$A$2</f>
        <v>0</v>
      </c>
      <c r="L181" s="112">
        <f t="shared" si="9"/>
        <v>0</v>
      </c>
      <c r="M181" s="35">
        <f>IFERROR(VLOOKUP(H181,VentList!$A$1:$D$198,2,FALSE),0)</f>
        <v>0</v>
      </c>
      <c r="N181" s="26">
        <f>IFERROR(VLOOKUP(B181,RadCompList!$P$3:$Q$6,2,FALSE)*J181,0)</f>
        <v>0</v>
      </c>
      <c r="O181" s="26" t="str">
        <f>INDEX(Calculations!$B$17:$B$28,MATCH(L181, Calculations!$H$17:$H$28,-1 ))</f>
        <v>1/2</v>
      </c>
      <c r="P181" s="37">
        <f>MainSheet!$G$8-0.0001306*Q181^2 * F181*(1+3.6/VLOOKUP(O181,Calculations!$B$4:$F$15,2,FALSE))/(3600*MainSheet!$C$9*VLOOKUP(O181,Calculations!$B$4:$F$15,2,FALSE)^5)</f>
        <v>0.26808838626146181</v>
      </c>
      <c r="Q181" s="37">
        <f t="shared" si="10"/>
        <v>0</v>
      </c>
      <c r="R181" s="37">
        <f>IFERROR(VLOOKUP(O181,Calculations!$B$4:$E$15,4)*F181*IF(I181="Failed-Closed",0,1)*(0.35/(INDEX(Calculations!$B$32:$G$46,MATCH(O181,Calculations!$B$32:$B$46,0),MATCH(G181,Calculations!$B$32:$G$32,0))+0.35)),0)</f>
        <v>0</v>
      </c>
      <c r="S181" s="37">
        <f>VLOOKUP(O181,Calculations!$B$4:$F$15,5)*F181</f>
        <v>0</v>
      </c>
      <c r="T181" s="37">
        <f t="shared" si="11"/>
        <v>0</v>
      </c>
      <c r="U181" s="37">
        <f t="shared" si="12"/>
        <v>0</v>
      </c>
      <c r="V181" s="37">
        <f>VLOOKUP(O181,Calculations!$B$4:$G$15,6)*F181*IF(I181="Failed-Closed",0,1)</f>
        <v>0</v>
      </c>
      <c r="W181" s="113">
        <f>IFERROR(0.6*PI()*(VLOOKUP(H181,VentList!$A$3:$H$198,8)/2*0.0254)^2*(14.7+P181)*6895*SQRT(2*1.33/8.314/672/(1.33-1)*((14.7/(14.7+P181))^(2/1.33)-(14.7/(14.7+P181))^((2.33/1.33))))*7937,0)*IF(I181="Operational",0,IF(I181="Failed-Closed",0,1))</f>
        <v>0</v>
      </c>
    </row>
    <row r="182" spans="2:23">
      <c r="B182" s="33"/>
      <c r="C182" s="34"/>
      <c r="D182" s="34"/>
      <c r="E182" s="34"/>
      <c r="F182" s="34"/>
      <c r="G182" s="27"/>
      <c r="H182" s="34"/>
      <c r="I182" s="34"/>
      <c r="J182" s="34">
        <f>IFERROR(IF(B182="Column",INDEX(RadCompList!$C$4:$G$13,MATCH(C182,RadCompList!$B$4:$B$13),MATCH(Radiators!D182,RadCompList!$C$3:$G$3)),IF(B182="Tube",INDEX(RadCompList!$C$16:$I$22,MATCH(C182,RadCompList!$B$16:$B$22),MATCH(Radiators!D182,RadCompList!$C$15:$I$15)),IF(B182="Cast Rad/Conv",INDEX(RadCompList!$C$28:$D$28,MATCH(C182,RadCompList!$B$28),MATCH(Radiators!D182,RadCompList!$C$27:$D$27)),IF(B182="Copper Cabinet",(INDEX(RadCompList!$E$39:$J$78,MATCH(Radiators!D182,RadCompList!$D$39:$D$78,0),MATCH(C182,RadCompList!$E$38:$J$38,0))),0))))*E182,0)*$A$2*IF(I182="Failed-Closed",0,1)</f>
        <v>0</v>
      </c>
      <c r="K182" s="34">
        <f>IFERROR(IF(B182="Column",INDEX(RadCompList!$C$4:$G$13,MATCH(C182,RadCompList!$B$4:$B$13),MATCH(Radiators!D182,RadCompList!$C$3:$G$3)),IF(B182="Tube",INDEX(RadCompList!$C$16:$I$22,MATCH(C182,RadCompList!$B$16:$B$22),MATCH(Radiators!D182,RadCompList!$C$15:$I$15)),IF(B182="Cast Rad/Conv",INDEX(RadCompList!$C$28:$D$28,MATCH(C182,RadCompList!$B$28),MATCH(Radiators!D182,RadCompList!$C$27:$D$27)),IF(B182="Copper Cabinet",(INDEX(RadCompList!$E$39:$J$78,MATCH(Radiators!D182,RadCompList!$D$39:$D$78,0),MATCH(C182,RadCompList!$E$38:$J$38,0))),0))))*E182,0)*$A$2</f>
        <v>0</v>
      </c>
      <c r="L182" s="112">
        <f t="shared" si="9"/>
        <v>0</v>
      </c>
      <c r="M182" s="35">
        <f>IFERROR(VLOOKUP(H182,VentList!$A$1:$D$198,2,FALSE),0)</f>
        <v>0</v>
      </c>
      <c r="N182" s="26">
        <f>IFERROR(VLOOKUP(B182,RadCompList!$P$3:$Q$6,2,FALSE)*J182,0)</f>
        <v>0</v>
      </c>
      <c r="O182" s="26" t="str">
        <f>INDEX(Calculations!$B$17:$B$28,MATCH(L182, Calculations!$H$17:$H$28,-1 ))</f>
        <v>1/2</v>
      </c>
      <c r="P182" s="37">
        <f>MainSheet!$G$8-0.0001306*Q182^2 * F182*(1+3.6/VLOOKUP(O182,Calculations!$B$4:$F$15,2,FALSE))/(3600*MainSheet!$C$9*VLOOKUP(O182,Calculations!$B$4:$F$15,2,FALSE)^5)</f>
        <v>0.26808838626146181</v>
      </c>
      <c r="Q182" s="37">
        <f t="shared" si="10"/>
        <v>0</v>
      </c>
      <c r="R182" s="37">
        <f>IFERROR(VLOOKUP(O182,Calculations!$B$4:$E$15,4)*F182*IF(I182="Failed-Closed",0,1)*(0.35/(INDEX(Calculations!$B$32:$G$46,MATCH(O182,Calculations!$B$32:$B$46,0),MATCH(G182,Calculations!$B$32:$G$32,0))+0.35)),0)</f>
        <v>0</v>
      </c>
      <c r="S182" s="37">
        <f>VLOOKUP(O182,Calculations!$B$4:$F$15,5)*F182</f>
        <v>0</v>
      </c>
      <c r="T182" s="37">
        <f t="shared" si="11"/>
        <v>0</v>
      </c>
      <c r="U182" s="37">
        <f t="shared" si="12"/>
        <v>0</v>
      </c>
      <c r="V182" s="37">
        <f>VLOOKUP(O182,Calculations!$B$4:$G$15,6)*F182*IF(I182="Failed-Closed",0,1)</f>
        <v>0</v>
      </c>
      <c r="W182" s="113">
        <f>IFERROR(0.6*PI()*(VLOOKUP(H182,VentList!$A$3:$H$198,8)/2*0.0254)^2*(14.7+P182)*6895*SQRT(2*1.33/8.314/672/(1.33-1)*((14.7/(14.7+P182))^(2/1.33)-(14.7/(14.7+P182))^((2.33/1.33))))*7937,0)*IF(I182="Operational",0,IF(I182="Failed-Closed",0,1))</f>
        <v>0</v>
      </c>
    </row>
    <row r="183" spans="2:23">
      <c r="B183" s="33"/>
      <c r="C183" s="34"/>
      <c r="D183" s="34"/>
      <c r="E183" s="34"/>
      <c r="F183" s="34"/>
      <c r="G183" s="27"/>
      <c r="H183" s="34"/>
      <c r="I183" s="34"/>
      <c r="J183" s="34">
        <f>IFERROR(IF(B183="Column",INDEX(RadCompList!$C$4:$G$13,MATCH(C183,RadCompList!$B$4:$B$13),MATCH(Radiators!D183,RadCompList!$C$3:$G$3)),IF(B183="Tube",INDEX(RadCompList!$C$16:$I$22,MATCH(C183,RadCompList!$B$16:$B$22),MATCH(Radiators!D183,RadCompList!$C$15:$I$15)),IF(B183="Cast Rad/Conv",INDEX(RadCompList!$C$28:$D$28,MATCH(C183,RadCompList!$B$28),MATCH(Radiators!D183,RadCompList!$C$27:$D$27)),IF(B183="Copper Cabinet",(INDEX(RadCompList!$E$39:$J$78,MATCH(Radiators!D183,RadCompList!$D$39:$D$78,0),MATCH(C183,RadCompList!$E$38:$J$38,0))),0))))*E183,0)*$A$2*IF(I183="Failed-Closed",0,1)</f>
        <v>0</v>
      </c>
      <c r="K183" s="34">
        <f>IFERROR(IF(B183="Column",INDEX(RadCompList!$C$4:$G$13,MATCH(C183,RadCompList!$B$4:$B$13),MATCH(Radiators!D183,RadCompList!$C$3:$G$3)),IF(B183="Tube",INDEX(RadCompList!$C$16:$I$22,MATCH(C183,RadCompList!$B$16:$B$22),MATCH(Radiators!D183,RadCompList!$C$15:$I$15)),IF(B183="Cast Rad/Conv",INDEX(RadCompList!$C$28:$D$28,MATCH(C183,RadCompList!$B$28),MATCH(Radiators!D183,RadCompList!$C$27:$D$27)),IF(B183="Copper Cabinet",(INDEX(RadCompList!$E$39:$J$78,MATCH(Radiators!D183,RadCompList!$D$39:$D$78,0),MATCH(C183,RadCompList!$E$38:$J$38,0))),0))))*E183,0)*$A$2</f>
        <v>0</v>
      </c>
      <c r="L183" s="112">
        <f t="shared" si="9"/>
        <v>0</v>
      </c>
      <c r="M183" s="35">
        <f>IFERROR(VLOOKUP(H183,VentList!$A$1:$D$198,2,FALSE),0)</f>
        <v>0</v>
      </c>
      <c r="N183" s="26">
        <f>IFERROR(VLOOKUP(B183,RadCompList!$P$3:$Q$6,2,FALSE)*J183,0)</f>
        <v>0</v>
      </c>
      <c r="O183" s="26" t="str">
        <f>INDEX(Calculations!$B$17:$B$28,MATCH(L183, Calculations!$H$17:$H$28,-1 ))</f>
        <v>1/2</v>
      </c>
      <c r="P183" s="37">
        <f>MainSheet!$G$8-0.0001306*Q183^2 * F183*(1+3.6/VLOOKUP(O183,Calculations!$B$4:$F$15,2,FALSE))/(3600*MainSheet!$C$9*VLOOKUP(O183,Calculations!$B$4:$F$15,2,FALSE)^5)</f>
        <v>0.26808838626146181</v>
      </c>
      <c r="Q183" s="37">
        <f t="shared" si="10"/>
        <v>0</v>
      </c>
      <c r="R183" s="37">
        <f>IFERROR(VLOOKUP(O183,Calculations!$B$4:$E$15,4)*F183*IF(I183="Failed-Closed",0,1)*(0.35/(INDEX(Calculations!$B$32:$G$46,MATCH(O183,Calculations!$B$32:$B$46,0),MATCH(G183,Calculations!$B$32:$G$32,0))+0.35)),0)</f>
        <v>0</v>
      </c>
      <c r="S183" s="37">
        <f>VLOOKUP(O183,Calculations!$B$4:$F$15,5)*F183</f>
        <v>0</v>
      </c>
      <c r="T183" s="37">
        <f t="shared" si="11"/>
        <v>0</v>
      </c>
      <c r="U183" s="37">
        <f t="shared" si="12"/>
        <v>0</v>
      </c>
      <c r="V183" s="37">
        <f>VLOOKUP(O183,Calculations!$B$4:$G$15,6)*F183*IF(I183="Failed-Closed",0,1)</f>
        <v>0</v>
      </c>
      <c r="W183" s="113">
        <f>IFERROR(0.6*PI()*(VLOOKUP(H183,VentList!$A$3:$H$198,8)/2*0.0254)^2*(14.7+P183)*6895*SQRT(2*1.33/8.314/672/(1.33-1)*((14.7/(14.7+P183))^(2/1.33)-(14.7/(14.7+P183))^((2.33/1.33))))*7937,0)*IF(I183="Operational",0,IF(I183="Failed-Closed",0,1))</f>
        <v>0</v>
      </c>
    </row>
    <row r="184" spans="2:23">
      <c r="B184" s="33"/>
      <c r="C184" s="34"/>
      <c r="D184" s="34"/>
      <c r="E184" s="34"/>
      <c r="F184" s="34"/>
      <c r="G184" s="27"/>
      <c r="H184" s="34"/>
      <c r="I184" s="34"/>
      <c r="J184" s="34">
        <f>IFERROR(IF(B184="Column",INDEX(RadCompList!$C$4:$G$13,MATCH(C184,RadCompList!$B$4:$B$13),MATCH(Radiators!D184,RadCompList!$C$3:$G$3)),IF(B184="Tube",INDEX(RadCompList!$C$16:$I$22,MATCH(C184,RadCompList!$B$16:$B$22),MATCH(Radiators!D184,RadCompList!$C$15:$I$15)),IF(B184="Cast Rad/Conv",INDEX(RadCompList!$C$28:$D$28,MATCH(C184,RadCompList!$B$28),MATCH(Radiators!D184,RadCompList!$C$27:$D$27)),IF(B184="Copper Cabinet",(INDEX(RadCompList!$E$39:$J$78,MATCH(Radiators!D184,RadCompList!$D$39:$D$78,0),MATCH(C184,RadCompList!$E$38:$J$38,0))),0))))*E184,0)*$A$2*IF(I184="Failed-Closed",0,1)</f>
        <v>0</v>
      </c>
      <c r="K184" s="34">
        <f>IFERROR(IF(B184="Column",INDEX(RadCompList!$C$4:$G$13,MATCH(C184,RadCompList!$B$4:$B$13),MATCH(Radiators!D184,RadCompList!$C$3:$G$3)),IF(B184="Tube",INDEX(RadCompList!$C$16:$I$22,MATCH(C184,RadCompList!$B$16:$B$22),MATCH(Radiators!D184,RadCompList!$C$15:$I$15)),IF(B184="Cast Rad/Conv",INDEX(RadCompList!$C$28:$D$28,MATCH(C184,RadCompList!$B$28),MATCH(Radiators!D184,RadCompList!$C$27:$D$27)),IF(B184="Copper Cabinet",(INDEX(RadCompList!$E$39:$J$78,MATCH(Radiators!D184,RadCompList!$D$39:$D$78,0),MATCH(C184,RadCompList!$E$38:$J$38,0))),0))))*E184,0)*$A$2</f>
        <v>0</v>
      </c>
      <c r="L184" s="112">
        <f t="shared" si="9"/>
        <v>0</v>
      </c>
      <c r="M184" s="35">
        <f>IFERROR(VLOOKUP(H184,VentList!$A$1:$D$198,2,FALSE),0)</f>
        <v>0</v>
      </c>
      <c r="N184" s="26">
        <f>IFERROR(VLOOKUP(B184,RadCompList!$P$3:$Q$6,2,FALSE)*J184,0)</f>
        <v>0</v>
      </c>
      <c r="O184" s="26" t="str">
        <f>INDEX(Calculations!$B$17:$B$28,MATCH(L184, Calculations!$H$17:$H$28,-1 ))</f>
        <v>1/2</v>
      </c>
      <c r="P184" s="37">
        <f>MainSheet!$G$8-0.0001306*Q184^2 * F184*(1+3.6/VLOOKUP(O184,Calculations!$B$4:$F$15,2,FALSE))/(3600*MainSheet!$C$9*VLOOKUP(O184,Calculations!$B$4:$F$15,2,FALSE)^5)</f>
        <v>0.26808838626146181</v>
      </c>
      <c r="Q184" s="37">
        <f t="shared" si="10"/>
        <v>0</v>
      </c>
      <c r="R184" s="37">
        <f>IFERROR(VLOOKUP(O184,Calculations!$B$4:$E$15,4)*F184*IF(I184="Failed-Closed",0,1)*(0.35/(INDEX(Calculations!$B$32:$G$46,MATCH(O184,Calculations!$B$32:$B$46,0),MATCH(G184,Calculations!$B$32:$G$32,0))+0.35)),0)</f>
        <v>0</v>
      </c>
      <c r="S184" s="37">
        <f>VLOOKUP(O184,Calculations!$B$4:$F$15,5)*F184</f>
        <v>0</v>
      </c>
      <c r="T184" s="37">
        <f t="shared" si="11"/>
        <v>0</v>
      </c>
      <c r="U184" s="37">
        <f t="shared" si="12"/>
        <v>0</v>
      </c>
      <c r="V184" s="37">
        <f>VLOOKUP(O184,Calculations!$B$4:$G$15,6)*F184*IF(I184="Failed-Closed",0,1)</f>
        <v>0</v>
      </c>
      <c r="W184" s="113">
        <f>IFERROR(0.6*PI()*(VLOOKUP(H184,VentList!$A$3:$H$198,8)/2*0.0254)^2*(14.7+P184)*6895*SQRT(2*1.33/8.314/672/(1.33-1)*((14.7/(14.7+P184))^(2/1.33)-(14.7/(14.7+P184))^((2.33/1.33))))*7937,0)*IF(I184="Operational",0,IF(I184="Failed-Closed",0,1))</f>
        <v>0</v>
      </c>
    </row>
    <row r="185" spans="2:23">
      <c r="B185" s="33"/>
      <c r="C185" s="34"/>
      <c r="D185" s="34"/>
      <c r="E185" s="34"/>
      <c r="F185" s="34"/>
      <c r="G185" s="27"/>
      <c r="H185" s="34"/>
      <c r="I185" s="34"/>
      <c r="J185" s="34">
        <f>IFERROR(IF(B185="Column",INDEX(RadCompList!$C$4:$G$13,MATCH(C185,RadCompList!$B$4:$B$13),MATCH(Radiators!D185,RadCompList!$C$3:$G$3)),IF(B185="Tube",INDEX(RadCompList!$C$16:$I$22,MATCH(C185,RadCompList!$B$16:$B$22),MATCH(Radiators!D185,RadCompList!$C$15:$I$15)),IF(B185="Cast Rad/Conv",INDEX(RadCompList!$C$28:$D$28,MATCH(C185,RadCompList!$B$28),MATCH(Radiators!D185,RadCompList!$C$27:$D$27)),IF(B185="Copper Cabinet",(INDEX(RadCompList!$E$39:$J$78,MATCH(Radiators!D185,RadCompList!$D$39:$D$78,0),MATCH(C185,RadCompList!$E$38:$J$38,0))),0))))*E185,0)*$A$2*IF(I185="Failed-Closed",0,1)</f>
        <v>0</v>
      </c>
      <c r="K185" s="34">
        <f>IFERROR(IF(B185="Column",INDEX(RadCompList!$C$4:$G$13,MATCH(C185,RadCompList!$B$4:$B$13),MATCH(Radiators!D185,RadCompList!$C$3:$G$3)),IF(B185="Tube",INDEX(RadCompList!$C$16:$I$22,MATCH(C185,RadCompList!$B$16:$B$22),MATCH(Radiators!D185,RadCompList!$C$15:$I$15)),IF(B185="Cast Rad/Conv",INDEX(RadCompList!$C$28:$D$28,MATCH(C185,RadCompList!$B$28),MATCH(Radiators!D185,RadCompList!$C$27:$D$27)),IF(B185="Copper Cabinet",(INDEX(RadCompList!$E$39:$J$78,MATCH(Radiators!D185,RadCompList!$D$39:$D$78,0),MATCH(C185,RadCompList!$E$38:$J$38,0))),0))))*E185,0)*$A$2</f>
        <v>0</v>
      </c>
      <c r="L185" s="112">
        <f t="shared" si="9"/>
        <v>0</v>
      </c>
      <c r="M185" s="35">
        <f>IFERROR(VLOOKUP(H185,VentList!$A$1:$D$198,2,FALSE),0)</f>
        <v>0</v>
      </c>
      <c r="N185" s="26">
        <f>IFERROR(VLOOKUP(B185,RadCompList!$P$3:$Q$6,2,FALSE)*J185,0)</f>
        <v>0</v>
      </c>
      <c r="O185" s="26" t="str">
        <f>INDEX(Calculations!$B$17:$B$28,MATCH(L185, Calculations!$H$17:$H$28,-1 ))</f>
        <v>1/2</v>
      </c>
      <c r="P185" s="37">
        <f>MainSheet!$G$8-0.0001306*Q185^2 * F185*(1+3.6/VLOOKUP(O185,Calculations!$B$4:$F$15,2,FALSE))/(3600*MainSheet!$C$9*VLOOKUP(O185,Calculations!$B$4:$F$15,2,FALSE)^5)</f>
        <v>0.26808838626146181</v>
      </c>
      <c r="Q185" s="37">
        <f t="shared" si="10"/>
        <v>0</v>
      </c>
      <c r="R185" s="37">
        <f>IFERROR(VLOOKUP(O185,Calculations!$B$4:$E$15,4)*F185*IF(I185="Failed-Closed",0,1)*(0.35/(INDEX(Calculations!$B$32:$G$46,MATCH(O185,Calculations!$B$32:$B$46,0),MATCH(G185,Calculations!$B$32:$G$32,0))+0.35)),0)</f>
        <v>0</v>
      </c>
      <c r="S185" s="37">
        <f>VLOOKUP(O185,Calculations!$B$4:$F$15,5)*F185</f>
        <v>0</v>
      </c>
      <c r="T185" s="37">
        <f t="shared" si="11"/>
        <v>0</v>
      </c>
      <c r="U185" s="37">
        <f t="shared" si="12"/>
        <v>0</v>
      </c>
      <c r="V185" s="37">
        <f>VLOOKUP(O185,Calculations!$B$4:$G$15,6)*F185*IF(I185="Failed-Closed",0,1)</f>
        <v>0</v>
      </c>
      <c r="W185" s="113">
        <f>IFERROR(0.6*PI()*(VLOOKUP(H185,VentList!$A$3:$H$198,8)/2*0.0254)^2*(14.7+P185)*6895*SQRT(2*1.33/8.314/672/(1.33-1)*((14.7/(14.7+P185))^(2/1.33)-(14.7/(14.7+P185))^((2.33/1.33))))*7937,0)*IF(I185="Operational",0,IF(I185="Failed-Closed",0,1))</f>
        <v>0</v>
      </c>
    </row>
    <row r="186" spans="2:23">
      <c r="B186" s="33"/>
      <c r="C186" s="34"/>
      <c r="D186" s="34"/>
      <c r="E186" s="34"/>
      <c r="F186" s="34"/>
      <c r="G186" s="27"/>
      <c r="H186" s="34"/>
      <c r="I186" s="34"/>
      <c r="J186" s="34">
        <f>IFERROR(IF(B186="Column",INDEX(RadCompList!$C$4:$G$13,MATCH(C186,RadCompList!$B$4:$B$13),MATCH(Radiators!D186,RadCompList!$C$3:$G$3)),IF(B186="Tube",INDEX(RadCompList!$C$16:$I$22,MATCH(C186,RadCompList!$B$16:$B$22),MATCH(Radiators!D186,RadCompList!$C$15:$I$15)),IF(B186="Cast Rad/Conv",INDEX(RadCompList!$C$28:$D$28,MATCH(C186,RadCompList!$B$28),MATCH(Radiators!D186,RadCompList!$C$27:$D$27)),IF(B186="Copper Cabinet",(INDEX(RadCompList!$E$39:$J$78,MATCH(Radiators!D186,RadCompList!$D$39:$D$78,0),MATCH(C186,RadCompList!$E$38:$J$38,0))),0))))*E186,0)*$A$2*IF(I186="Failed-Closed",0,1)</f>
        <v>0</v>
      </c>
      <c r="K186" s="34">
        <f>IFERROR(IF(B186="Column",INDEX(RadCompList!$C$4:$G$13,MATCH(C186,RadCompList!$B$4:$B$13),MATCH(Radiators!D186,RadCompList!$C$3:$G$3)),IF(B186="Tube",INDEX(RadCompList!$C$16:$I$22,MATCH(C186,RadCompList!$B$16:$B$22),MATCH(Radiators!D186,RadCompList!$C$15:$I$15)),IF(B186="Cast Rad/Conv",INDEX(RadCompList!$C$28:$D$28,MATCH(C186,RadCompList!$B$28),MATCH(Radiators!D186,RadCompList!$C$27:$D$27)),IF(B186="Copper Cabinet",(INDEX(RadCompList!$E$39:$J$78,MATCH(Radiators!D186,RadCompList!$D$39:$D$78,0),MATCH(C186,RadCompList!$E$38:$J$38,0))),0))))*E186,0)*$A$2</f>
        <v>0</v>
      </c>
      <c r="L186" s="112">
        <f t="shared" si="9"/>
        <v>0</v>
      </c>
      <c r="M186" s="35">
        <f>IFERROR(VLOOKUP(H186,VentList!$A$1:$D$198,2,FALSE),0)</f>
        <v>0</v>
      </c>
      <c r="N186" s="26">
        <f>IFERROR(VLOOKUP(B186,RadCompList!$P$3:$Q$6,2,FALSE)*J186,0)</f>
        <v>0</v>
      </c>
      <c r="O186" s="26" t="str">
        <f>INDEX(Calculations!$B$17:$B$28,MATCH(L186, Calculations!$H$17:$H$28,-1 ))</f>
        <v>1/2</v>
      </c>
      <c r="P186" s="37">
        <f>MainSheet!$G$8-0.0001306*Q186^2 * F186*(1+3.6/VLOOKUP(O186,Calculations!$B$4:$F$15,2,FALSE))/(3600*MainSheet!$C$9*VLOOKUP(O186,Calculations!$B$4:$F$15,2,FALSE)^5)</f>
        <v>0.26808838626146181</v>
      </c>
      <c r="Q186" s="37">
        <f t="shared" si="10"/>
        <v>0</v>
      </c>
      <c r="R186" s="37">
        <f>IFERROR(VLOOKUP(O186,Calculations!$B$4:$E$15,4)*F186*IF(I186="Failed-Closed",0,1)*(0.35/(INDEX(Calculations!$B$32:$G$46,MATCH(O186,Calculations!$B$32:$B$46,0),MATCH(G186,Calculations!$B$32:$G$32,0))+0.35)),0)</f>
        <v>0</v>
      </c>
      <c r="S186" s="37">
        <f>VLOOKUP(O186,Calculations!$B$4:$F$15,5)*F186</f>
        <v>0</v>
      </c>
      <c r="T186" s="37">
        <f t="shared" si="11"/>
        <v>0</v>
      </c>
      <c r="U186" s="37">
        <f t="shared" si="12"/>
        <v>0</v>
      </c>
      <c r="V186" s="37">
        <f>VLOOKUP(O186,Calculations!$B$4:$G$15,6)*F186*IF(I186="Failed-Closed",0,1)</f>
        <v>0</v>
      </c>
      <c r="W186" s="113">
        <f>IFERROR(0.6*PI()*(VLOOKUP(H186,VentList!$A$3:$H$198,8)/2*0.0254)^2*(14.7+P186)*6895*SQRT(2*1.33/8.314/672/(1.33-1)*((14.7/(14.7+P186))^(2/1.33)-(14.7/(14.7+P186))^((2.33/1.33))))*7937,0)*IF(I186="Operational",0,IF(I186="Failed-Closed",0,1))</f>
        <v>0</v>
      </c>
    </row>
    <row r="187" spans="2:23">
      <c r="B187" s="33"/>
      <c r="C187" s="34"/>
      <c r="D187" s="34"/>
      <c r="E187" s="34"/>
      <c r="F187" s="34"/>
      <c r="G187" s="27"/>
      <c r="H187" s="34"/>
      <c r="I187" s="34"/>
      <c r="J187" s="34">
        <f>IFERROR(IF(B187="Column",INDEX(RadCompList!$C$4:$G$13,MATCH(C187,RadCompList!$B$4:$B$13),MATCH(Radiators!D187,RadCompList!$C$3:$G$3)),IF(B187="Tube",INDEX(RadCompList!$C$16:$I$22,MATCH(C187,RadCompList!$B$16:$B$22),MATCH(Radiators!D187,RadCompList!$C$15:$I$15)),IF(B187="Cast Rad/Conv",INDEX(RadCompList!$C$28:$D$28,MATCH(C187,RadCompList!$B$28),MATCH(Radiators!D187,RadCompList!$C$27:$D$27)),IF(B187="Copper Cabinet",(INDEX(RadCompList!$E$39:$J$78,MATCH(Radiators!D187,RadCompList!$D$39:$D$78,0),MATCH(C187,RadCompList!$E$38:$J$38,0))),0))))*E187,0)*$A$2*IF(I187="Failed-Closed",0,1)</f>
        <v>0</v>
      </c>
      <c r="K187" s="34">
        <f>IFERROR(IF(B187="Column",INDEX(RadCompList!$C$4:$G$13,MATCH(C187,RadCompList!$B$4:$B$13),MATCH(Radiators!D187,RadCompList!$C$3:$G$3)),IF(B187="Tube",INDEX(RadCompList!$C$16:$I$22,MATCH(C187,RadCompList!$B$16:$B$22),MATCH(Radiators!D187,RadCompList!$C$15:$I$15)),IF(B187="Cast Rad/Conv",INDEX(RadCompList!$C$28:$D$28,MATCH(C187,RadCompList!$B$28),MATCH(Radiators!D187,RadCompList!$C$27:$D$27)),IF(B187="Copper Cabinet",(INDEX(RadCompList!$E$39:$J$78,MATCH(Radiators!D187,RadCompList!$D$39:$D$78,0),MATCH(C187,RadCompList!$E$38:$J$38,0))),0))))*E187,0)*$A$2</f>
        <v>0</v>
      </c>
      <c r="L187" s="112">
        <f t="shared" si="9"/>
        <v>0</v>
      </c>
      <c r="M187" s="35">
        <f>IFERROR(VLOOKUP(H187,VentList!$A$1:$D$198,2,FALSE),0)</f>
        <v>0</v>
      </c>
      <c r="N187" s="26">
        <f>IFERROR(VLOOKUP(B187,RadCompList!$P$3:$Q$6,2,FALSE)*J187,0)</f>
        <v>0</v>
      </c>
      <c r="O187" s="26" t="str">
        <f>INDEX(Calculations!$B$17:$B$28,MATCH(L187, Calculations!$H$17:$H$28,-1 ))</f>
        <v>1/2</v>
      </c>
      <c r="P187" s="37">
        <f>MainSheet!$G$8-0.0001306*Q187^2 * F187*(1+3.6/VLOOKUP(O187,Calculations!$B$4:$F$15,2,FALSE))/(3600*MainSheet!$C$9*VLOOKUP(O187,Calculations!$B$4:$F$15,2,FALSE)^5)</f>
        <v>0.26808838626146181</v>
      </c>
      <c r="Q187" s="37">
        <f t="shared" si="10"/>
        <v>0</v>
      </c>
      <c r="R187" s="37">
        <f>IFERROR(VLOOKUP(O187,Calculations!$B$4:$E$15,4)*F187*IF(I187="Failed-Closed",0,1)*(0.35/(INDEX(Calculations!$B$32:$G$46,MATCH(O187,Calculations!$B$32:$B$46,0),MATCH(G187,Calculations!$B$32:$G$32,0))+0.35)),0)</f>
        <v>0</v>
      </c>
      <c r="S187" s="37">
        <f>VLOOKUP(O187,Calculations!$B$4:$F$15,5)*F187</f>
        <v>0</v>
      </c>
      <c r="T187" s="37">
        <f t="shared" si="11"/>
        <v>0</v>
      </c>
      <c r="U187" s="37">
        <f t="shared" si="12"/>
        <v>0</v>
      </c>
      <c r="V187" s="37">
        <f>VLOOKUP(O187,Calculations!$B$4:$G$15,6)*F187*IF(I187="Failed-Closed",0,1)</f>
        <v>0</v>
      </c>
      <c r="W187" s="113">
        <f>IFERROR(0.6*PI()*(VLOOKUP(H187,VentList!$A$3:$H$198,8)/2*0.0254)^2*(14.7+P187)*6895*SQRT(2*1.33/8.314/672/(1.33-1)*((14.7/(14.7+P187))^(2/1.33)-(14.7/(14.7+P187))^((2.33/1.33))))*7937,0)*IF(I187="Operational",0,IF(I187="Failed-Closed",0,1))</f>
        <v>0</v>
      </c>
    </row>
    <row r="188" spans="2:23">
      <c r="B188" s="33"/>
      <c r="C188" s="34"/>
      <c r="D188" s="34"/>
      <c r="E188" s="34"/>
      <c r="F188" s="34"/>
      <c r="G188" s="27"/>
      <c r="H188" s="34"/>
      <c r="I188" s="34"/>
      <c r="J188" s="34">
        <f>IFERROR(IF(B188="Column",INDEX(RadCompList!$C$4:$G$13,MATCH(C188,RadCompList!$B$4:$B$13),MATCH(Radiators!D188,RadCompList!$C$3:$G$3)),IF(B188="Tube",INDEX(RadCompList!$C$16:$I$22,MATCH(C188,RadCompList!$B$16:$B$22),MATCH(Radiators!D188,RadCompList!$C$15:$I$15)),IF(B188="Cast Rad/Conv",INDEX(RadCompList!$C$28:$D$28,MATCH(C188,RadCompList!$B$28),MATCH(Radiators!D188,RadCompList!$C$27:$D$27)),IF(B188="Copper Cabinet",(INDEX(RadCompList!$E$39:$J$78,MATCH(Radiators!D188,RadCompList!$D$39:$D$78,0),MATCH(C188,RadCompList!$E$38:$J$38,0))),0))))*E188,0)*$A$2*IF(I188="Failed-Closed",0,1)</f>
        <v>0</v>
      </c>
      <c r="K188" s="34">
        <f>IFERROR(IF(B188="Column",INDEX(RadCompList!$C$4:$G$13,MATCH(C188,RadCompList!$B$4:$B$13),MATCH(Radiators!D188,RadCompList!$C$3:$G$3)),IF(B188="Tube",INDEX(RadCompList!$C$16:$I$22,MATCH(C188,RadCompList!$B$16:$B$22),MATCH(Radiators!D188,RadCompList!$C$15:$I$15)),IF(B188="Cast Rad/Conv",INDEX(RadCompList!$C$28:$D$28,MATCH(C188,RadCompList!$B$28),MATCH(Radiators!D188,RadCompList!$C$27:$D$27)),IF(B188="Copper Cabinet",(INDEX(RadCompList!$E$39:$J$78,MATCH(Radiators!D188,RadCompList!$D$39:$D$78,0),MATCH(C188,RadCompList!$E$38:$J$38,0))),0))))*E188,0)*$A$2</f>
        <v>0</v>
      </c>
      <c r="L188" s="112">
        <f t="shared" si="9"/>
        <v>0</v>
      </c>
      <c r="M188" s="35">
        <f>IFERROR(VLOOKUP(H188,VentList!$A$1:$D$198,2,FALSE),0)</f>
        <v>0</v>
      </c>
      <c r="N188" s="26">
        <f>IFERROR(VLOOKUP(B188,RadCompList!$P$3:$Q$6,2,FALSE)*J188,0)</f>
        <v>0</v>
      </c>
      <c r="O188" s="26" t="str">
        <f>INDEX(Calculations!$B$17:$B$28,MATCH(L188, Calculations!$H$17:$H$28,-1 ))</f>
        <v>1/2</v>
      </c>
      <c r="P188" s="37">
        <f>MainSheet!$G$8-0.0001306*Q188^2 * F188*(1+3.6/VLOOKUP(O188,Calculations!$B$4:$F$15,2,FALSE))/(3600*MainSheet!$C$9*VLOOKUP(O188,Calculations!$B$4:$F$15,2,FALSE)^5)</f>
        <v>0.26808838626146181</v>
      </c>
      <c r="Q188" s="37">
        <f t="shared" si="10"/>
        <v>0</v>
      </c>
      <c r="R188" s="37">
        <f>IFERROR(VLOOKUP(O188,Calculations!$B$4:$E$15,4)*F188*IF(I188="Failed-Closed",0,1)*(0.35/(INDEX(Calculations!$B$32:$G$46,MATCH(O188,Calculations!$B$32:$B$46,0),MATCH(G188,Calculations!$B$32:$G$32,0))+0.35)),0)</f>
        <v>0</v>
      </c>
      <c r="S188" s="37">
        <f>VLOOKUP(O188,Calculations!$B$4:$F$15,5)*F188</f>
        <v>0</v>
      </c>
      <c r="T188" s="37">
        <f t="shared" si="11"/>
        <v>0</v>
      </c>
      <c r="U188" s="37">
        <f t="shared" si="12"/>
        <v>0</v>
      </c>
      <c r="V188" s="37">
        <f>VLOOKUP(O188,Calculations!$B$4:$G$15,6)*F188*IF(I188="Failed-Closed",0,1)</f>
        <v>0</v>
      </c>
      <c r="W188" s="113">
        <f>IFERROR(0.6*PI()*(VLOOKUP(H188,VentList!$A$3:$H$198,8)/2*0.0254)^2*(14.7+P188)*6895*SQRT(2*1.33/8.314/672/(1.33-1)*((14.7/(14.7+P188))^(2/1.33)-(14.7/(14.7+P188))^((2.33/1.33))))*7937,0)*IF(I188="Operational",0,IF(I188="Failed-Closed",0,1))</f>
        <v>0</v>
      </c>
    </row>
    <row r="189" spans="2:23">
      <c r="B189" s="33"/>
      <c r="C189" s="34"/>
      <c r="D189" s="34"/>
      <c r="E189" s="34"/>
      <c r="F189" s="34"/>
      <c r="G189" s="27"/>
      <c r="H189" s="34"/>
      <c r="I189" s="34"/>
      <c r="J189" s="34">
        <f>IFERROR(IF(B189="Column",INDEX(RadCompList!$C$4:$G$13,MATCH(C189,RadCompList!$B$4:$B$13),MATCH(Radiators!D189,RadCompList!$C$3:$G$3)),IF(B189="Tube",INDEX(RadCompList!$C$16:$I$22,MATCH(C189,RadCompList!$B$16:$B$22),MATCH(Radiators!D189,RadCompList!$C$15:$I$15)),IF(B189="Cast Rad/Conv",INDEX(RadCompList!$C$28:$D$28,MATCH(C189,RadCompList!$B$28),MATCH(Radiators!D189,RadCompList!$C$27:$D$27)),IF(B189="Copper Cabinet",(INDEX(RadCompList!$E$39:$J$78,MATCH(Radiators!D189,RadCompList!$D$39:$D$78,0),MATCH(C189,RadCompList!$E$38:$J$38,0))),0))))*E189,0)*$A$2*IF(I189="Failed-Closed",0,1)</f>
        <v>0</v>
      </c>
      <c r="K189" s="34">
        <f>IFERROR(IF(B189="Column",INDEX(RadCompList!$C$4:$G$13,MATCH(C189,RadCompList!$B$4:$B$13),MATCH(Radiators!D189,RadCompList!$C$3:$G$3)),IF(B189="Tube",INDEX(RadCompList!$C$16:$I$22,MATCH(C189,RadCompList!$B$16:$B$22),MATCH(Radiators!D189,RadCompList!$C$15:$I$15)),IF(B189="Cast Rad/Conv",INDEX(RadCompList!$C$28:$D$28,MATCH(C189,RadCompList!$B$28),MATCH(Radiators!D189,RadCompList!$C$27:$D$27)),IF(B189="Copper Cabinet",(INDEX(RadCompList!$E$39:$J$78,MATCH(Radiators!D189,RadCompList!$D$39:$D$78,0),MATCH(C189,RadCompList!$E$38:$J$38,0))),0))))*E189,0)*$A$2</f>
        <v>0</v>
      </c>
      <c r="L189" s="112">
        <f t="shared" si="9"/>
        <v>0</v>
      </c>
      <c r="M189" s="35">
        <f>IFERROR(VLOOKUP(H189,VentList!$A$1:$D$198,2,FALSE),0)</f>
        <v>0</v>
      </c>
      <c r="N189" s="26">
        <f>IFERROR(VLOOKUP(B189,RadCompList!$P$3:$Q$6,2,FALSE)*J189,0)</f>
        <v>0</v>
      </c>
      <c r="O189" s="26" t="str">
        <f>INDEX(Calculations!$B$17:$B$28,MATCH(L189, Calculations!$H$17:$H$28,-1 ))</f>
        <v>1/2</v>
      </c>
      <c r="P189" s="37">
        <f>MainSheet!$G$8-0.0001306*Q189^2 * F189*(1+3.6/VLOOKUP(O189,Calculations!$B$4:$F$15,2,FALSE))/(3600*MainSheet!$C$9*VLOOKUP(O189,Calculations!$B$4:$F$15,2,FALSE)^5)</f>
        <v>0.26808838626146181</v>
      </c>
      <c r="Q189" s="37">
        <f t="shared" si="10"/>
        <v>0</v>
      </c>
      <c r="R189" s="37">
        <f>IFERROR(VLOOKUP(O189,Calculations!$B$4:$E$15,4)*F189*IF(I189="Failed-Closed",0,1)*(0.35/(INDEX(Calculations!$B$32:$G$46,MATCH(O189,Calculations!$B$32:$B$46,0),MATCH(G189,Calculations!$B$32:$G$32,0))+0.35)),0)</f>
        <v>0</v>
      </c>
      <c r="S189" s="37">
        <f>VLOOKUP(O189,Calculations!$B$4:$F$15,5)*F189</f>
        <v>0</v>
      </c>
      <c r="T189" s="37">
        <f t="shared" si="11"/>
        <v>0</v>
      </c>
      <c r="U189" s="37">
        <f t="shared" si="12"/>
        <v>0</v>
      </c>
      <c r="V189" s="37">
        <f>VLOOKUP(O189,Calculations!$B$4:$G$15,6)*F189*IF(I189="Failed-Closed",0,1)</f>
        <v>0</v>
      </c>
      <c r="W189" s="113">
        <f>IFERROR(0.6*PI()*(VLOOKUP(H189,VentList!$A$3:$H$198,8)/2*0.0254)^2*(14.7+P189)*6895*SQRT(2*1.33/8.314/672/(1.33-1)*((14.7/(14.7+P189))^(2/1.33)-(14.7/(14.7+P189))^((2.33/1.33))))*7937,0)*IF(I189="Operational",0,IF(I189="Failed-Closed",0,1))</f>
        <v>0</v>
      </c>
    </row>
    <row r="190" spans="2:23">
      <c r="B190" s="33"/>
      <c r="C190" s="34"/>
      <c r="D190" s="34"/>
      <c r="E190" s="34"/>
      <c r="F190" s="34"/>
      <c r="G190" s="27"/>
      <c r="H190" s="34"/>
      <c r="I190" s="34"/>
      <c r="J190" s="34">
        <f>IFERROR(IF(B190="Column",INDEX(RadCompList!$C$4:$G$13,MATCH(C190,RadCompList!$B$4:$B$13),MATCH(Radiators!D190,RadCompList!$C$3:$G$3)),IF(B190="Tube",INDEX(RadCompList!$C$16:$I$22,MATCH(C190,RadCompList!$B$16:$B$22),MATCH(Radiators!D190,RadCompList!$C$15:$I$15)),IF(B190="Cast Rad/Conv",INDEX(RadCompList!$C$28:$D$28,MATCH(C190,RadCompList!$B$28),MATCH(Radiators!D190,RadCompList!$C$27:$D$27)),IF(B190="Copper Cabinet",(INDEX(RadCompList!$E$39:$J$78,MATCH(Radiators!D190,RadCompList!$D$39:$D$78,0),MATCH(C190,RadCompList!$E$38:$J$38,0))),0))))*E190,0)*$A$2*IF(I190="Failed-Closed",0,1)</f>
        <v>0</v>
      </c>
      <c r="K190" s="34">
        <f>IFERROR(IF(B190="Column",INDEX(RadCompList!$C$4:$G$13,MATCH(C190,RadCompList!$B$4:$B$13),MATCH(Radiators!D190,RadCompList!$C$3:$G$3)),IF(B190="Tube",INDEX(RadCompList!$C$16:$I$22,MATCH(C190,RadCompList!$B$16:$B$22),MATCH(Radiators!D190,RadCompList!$C$15:$I$15)),IF(B190="Cast Rad/Conv",INDEX(RadCompList!$C$28:$D$28,MATCH(C190,RadCompList!$B$28),MATCH(Radiators!D190,RadCompList!$C$27:$D$27)),IF(B190="Copper Cabinet",(INDEX(RadCompList!$E$39:$J$78,MATCH(Radiators!D190,RadCompList!$D$39:$D$78,0),MATCH(C190,RadCompList!$E$38:$J$38,0))),0))))*E190,0)*$A$2</f>
        <v>0</v>
      </c>
      <c r="L190" s="112">
        <f t="shared" si="9"/>
        <v>0</v>
      </c>
      <c r="M190" s="35">
        <f>IFERROR(VLOOKUP(H190,VentList!$A$1:$D$198,2,FALSE),0)</f>
        <v>0</v>
      </c>
      <c r="N190" s="26">
        <f>IFERROR(VLOOKUP(B190,RadCompList!$P$3:$Q$6,2,FALSE)*J190,0)</f>
        <v>0</v>
      </c>
      <c r="O190" s="26" t="str">
        <f>INDEX(Calculations!$B$17:$B$28,MATCH(L190, Calculations!$H$17:$H$28,-1 ))</f>
        <v>1/2</v>
      </c>
      <c r="P190" s="37">
        <f>MainSheet!$G$8-0.0001306*Q190^2 * F190*(1+3.6/VLOOKUP(O190,Calculations!$B$4:$F$15,2,FALSE))/(3600*MainSheet!$C$9*VLOOKUP(O190,Calculations!$B$4:$F$15,2,FALSE)^5)</f>
        <v>0.26808838626146181</v>
      </c>
      <c r="Q190" s="37">
        <f t="shared" si="10"/>
        <v>0</v>
      </c>
      <c r="R190" s="37">
        <f>IFERROR(VLOOKUP(O190,Calculations!$B$4:$E$15,4)*F190*IF(I190="Failed-Closed",0,1)*(0.35/(INDEX(Calculations!$B$32:$G$46,MATCH(O190,Calculations!$B$32:$B$46,0),MATCH(G190,Calculations!$B$32:$G$32,0))+0.35)),0)</f>
        <v>0</v>
      </c>
      <c r="S190" s="37">
        <f>VLOOKUP(O190,Calculations!$B$4:$F$15,5)*F190</f>
        <v>0</v>
      </c>
      <c r="T190" s="37">
        <f t="shared" si="11"/>
        <v>0</v>
      </c>
      <c r="U190" s="37">
        <f t="shared" si="12"/>
        <v>0</v>
      </c>
      <c r="V190" s="37">
        <f>VLOOKUP(O190,Calculations!$B$4:$G$15,6)*F190*IF(I190="Failed-Closed",0,1)</f>
        <v>0</v>
      </c>
      <c r="W190" s="113">
        <f>IFERROR(0.6*PI()*(VLOOKUP(H190,VentList!$A$3:$H$198,8)/2*0.0254)^2*(14.7+P190)*6895*SQRT(2*1.33/8.314/672/(1.33-1)*((14.7/(14.7+P190))^(2/1.33)-(14.7/(14.7+P190))^((2.33/1.33))))*7937,0)*IF(I190="Operational",0,IF(I190="Failed-Closed",0,1))</f>
        <v>0</v>
      </c>
    </row>
    <row r="191" spans="2:23">
      <c r="B191" s="33"/>
      <c r="C191" s="34"/>
      <c r="D191" s="34"/>
      <c r="E191" s="34"/>
      <c r="F191" s="34"/>
      <c r="G191" s="27"/>
      <c r="H191" s="34"/>
      <c r="I191" s="34"/>
      <c r="J191" s="34">
        <f>IFERROR(IF(B191="Column",INDEX(RadCompList!$C$4:$G$13,MATCH(C191,RadCompList!$B$4:$B$13),MATCH(Radiators!D191,RadCompList!$C$3:$G$3)),IF(B191="Tube",INDEX(RadCompList!$C$16:$I$22,MATCH(C191,RadCompList!$B$16:$B$22),MATCH(Radiators!D191,RadCompList!$C$15:$I$15)),IF(B191="Cast Rad/Conv",INDEX(RadCompList!$C$28:$D$28,MATCH(C191,RadCompList!$B$28),MATCH(Radiators!D191,RadCompList!$C$27:$D$27)),IF(B191="Copper Cabinet",(INDEX(RadCompList!$E$39:$J$78,MATCH(Radiators!D191,RadCompList!$D$39:$D$78,0),MATCH(C191,RadCompList!$E$38:$J$38,0))),0))))*E191,0)*$A$2*IF(I191="Failed-Closed",0,1)</f>
        <v>0</v>
      </c>
      <c r="K191" s="34">
        <f>IFERROR(IF(B191="Column",INDEX(RadCompList!$C$4:$G$13,MATCH(C191,RadCompList!$B$4:$B$13),MATCH(Radiators!D191,RadCompList!$C$3:$G$3)),IF(B191="Tube",INDEX(RadCompList!$C$16:$I$22,MATCH(C191,RadCompList!$B$16:$B$22),MATCH(Radiators!D191,RadCompList!$C$15:$I$15)),IF(B191="Cast Rad/Conv",INDEX(RadCompList!$C$28:$D$28,MATCH(C191,RadCompList!$B$28),MATCH(Radiators!D191,RadCompList!$C$27:$D$27)),IF(B191="Copper Cabinet",(INDEX(RadCompList!$E$39:$J$78,MATCH(Radiators!D191,RadCompList!$D$39:$D$78,0),MATCH(C191,RadCompList!$E$38:$J$38,0))),0))))*E191,0)*$A$2</f>
        <v>0</v>
      </c>
      <c r="L191" s="112">
        <f t="shared" si="9"/>
        <v>0</v>
      </c>
      <c r="M191" s="35">
        <f>IFERROR(VLOOKUP(H191,VentList!$A$1:$D$198,2,FALSE),0)</f>
        <v>0</v>
      </c>
      <c r="N191" s="26">
        <f>IFERROR(VLOOKUP(B191,RadCompList!$P$3:$Q$6,2,FALSE)*J191,0)</f>
        <v>0</v>
      </c>
      <c r="O191" s="26" t="str">
        <f>INDEX(Calculations!$B$17:$B$28,MATCH(L191, Calculations!$H$17:$H$28,-1 ))</f>
        <v>1/2</v>
      </c>
      <c r="P191" s="37">
        <f>MainSheet!$G$8-0.0001306*Q191^2 * F191*(1+3.6/VLOOKUP(O191,Calculations!$B$4:$F$15,2,FALSE))/(3600*MainSheet!$C$9*VLOOKUP(O191,Calculations!$B$4:$F$15,2,FALSE)^5)</f>
        <v>0.26808838626146181</v>
      </c>
      <c r="Q191" s="37">
        <f t="shared" si="10"/>
        <v>0</v>
      </c>
      <c r="R191" s="37">
        <f>IFERROR(VLOOKUP(O191,Calculations!$B$4:$E$15,4)*F191*IF(I191="Failed-Closed",0,1)*(0.35/(INDEX(Calculations!$B$32:$G$46,MATCH(O191,Calculations!$B$32:$B$46,0),MATCH(G191,Calculations!$B$32:$G$32,0))+0.35)),0)</f>
        <v>0</v>
      </c>
      <c r="S191" s="37">
        <f>VLOOKUP(O191,Calculations!$B$4:$F$15,5)*F191</f>
        <v>0</v>
      </c>
      <c r="T191" s="37">
        <f t="shared" si="11"/>
        <v>0</v>
      </c>
      <c r="U191" s="37">
        <f t="shared" si="12"/>
        <v>0</v>
      </c>
      <c r="V191" s="37">
        <f>VLOOKUP(O191,Calculations!$B$4:$G$15,6)*F191*IF(I191="Failed-Closed",0,1)</f>
        <v>0</v>
      </c>
      <c r="W191" s="113">
        <f>IFERROR(0.6*PI()*(VLOOKUP(H191,VentList!$A$3:$H$198,8)/2*0.0254)^2*(14.7+P191)*6895*SQRT(2*1.33/8.314/672/(1.33-1)*((14.7/(14.7+P191))^(2/1.33)-(14.7/(14.7+P191))^((2.33/1.33))))*7937,0)*IF(I191="Operational",0,IF(I191="Failed-Closed",0,1))</f>
        <v>0</v>
      </c>
    </row>
    <row r="192" spans="2:23">
      <c r="B192" s="33"/>
      <c r="C192" s="34"/>
      <c r="D192" s="34"/>
      <c r="E192" s="34"/>
      <c r="F192" s="34"/>
      <c r="G192" s="27"/>
      <c r="H192" s="34"/>
      <c r="I192" s="34"/>
      <c r="J192" s="34">
        <f>IFERROR(IF(B192="Column",INDEX(RadCompList!$C$4:$G$13,MATCH(C192,RadCompList!$B$4:$B$13),MATCH(Radiators!D192,RadCompList!$C$3:$G$3)),IF(B192="Tube",INDEX(RadCompList!$C$16:$I$22,MATCH(C192,RadCompList!$B$16:$B$22),MATCH(Radiators!D192,RadCompList!$C$15:$I$15)),IF(B192="Cast Rad/Conv",INDEX(RadCompList!$C$28:$D$28,MATCH(C192,RadCompList!$B$28),MATCH(Radiators!D192,RadCompList!$C$27:$D$27)),IF(B192="Copper Cabinet",(INDEX(RadCompList!$E$39:$J$78,MATCH(Radiators!D192,RadCompList!$D$39:$D$78,0),MATCH(C192,RadCompList!$E$38:$J$38,0))),0))))*E192,0)*$A$2*IF(I192="Failed-Closed",0,1)</f>
        <v>0</v>
      </c>
      <c r="K192" s="34">
        <f>IFERROR(IF(B192="Column",INDEX(RadCompList!$C$4:$G$13,MATCH(C192,RadCompList!$B$4:$B$13),MATCH(Radiators!D192,RadCompList!$C$3:$G$3)),IF(B192="Tube",INDEX(RadCompList!$C$16:$I$22,MATCH(C192,RadCompList!$B$16:$B$22),MATCH(Radiators!D192,RadCompList!$C$15:$I$15)),IF(B192="Cast Rad/Conv",INDEX(RadCompList!$C$28:$D$28,MATCH(C192,RadCompList!$B$28),MATCH(Radiators!D192,RadCompList!$C$27:$D$27)),IF(B192="Copper Cabinet",(INDEX(RadCompList!$E$39:$J$78,MATCH(Radiators!D192,RadCompList!$D$39:$D$78,0),MATCH(C192,RadCompList!$E$38:$J$38,0))),0))))*E192,0)*$A$2</f>
        <v>0</v>
      </c>
      <c r="L192" s="112">
        <f t="shared" si="9"/>
        <v>0</v>
      </c>
      <c r="M192" s="35">
        <f>IFERROR(VLOOKUP(H192,VentList!$A$1:$D$198,2,FALSE),0)</f>
        <v>0</v>
      </c>
      <c r="N192" s="26">
        <f>IFERROR(VLOOKUP(B192,RadCompList!$P$3:$Q$6,2,FALSE)*J192,0)</f>
        <v>0</v>
      </c>
      <c r="O192" s="26" t="str">
        <f>INDEX(Calculations!$B$17:$B$28,MATCH(L192, Calculations!$H$17:$H$28,-1 ))</f>
        <v>1/2</v>
      </c>
      <c r="P192" s="37">
        <f>MainSheet!$G$8-0.0001306*Q192^2 * F192*(1+3.6/VLOOKUP(O192,Calculations!$B$4:$F$15,2,FALSE))/(3600*MainSheet!$C$9*VLOOKUP(O192,Calculations!$B$4:$F$15,2,FALSE)^5)</f>
        <v>0.26808838626146181</v>
      </c>
      <c r="Q192" s="37">
        <f t="shared" si="10"/>
        <v>0</v>
      </c>
      <c r="R192" s="37">
        <f>IFERROR(VLOOKUP(O192,Calculations!$B$4:$E$15,4)*F192*IF(I192="Failed-Closed",0,1)*(0.35/(INDEX(Calculations!$B$32:$G$46,MATCH(O192,Calculations!$B$32:$B$46,0),MATCH(G192,Calculations!$B$32:$G$32,0))+0.35)),0)</f>
        <v>0</v>
      </c>
      <c r="S192" s="37">
        <f>VLOOKUP(O192,Calculations!$B$4:$F$15,5)*F192</f>
        <v>0</v>
      </c>
      <c r="T192" s="37">
        <f t="shared" si="11"/>
        <v>0</v>
      </c>
      <c r="U192" s="37">
        <f t="shared" si="12"/>
        <v>0</v>
      </c>
      <c r="V192" s="37">
        <f>VLOOKUP(O192,Calculations!$B$4:$G$15,6)*F192*IF(I192="Failed-Closed",0,1)</f>
        <v>0</v>
      </c>
      <c r="W192" s="113">
        <f>IFERROR(0.6*PI()*(VLOOKUP(H192,VentList!$A$3:$H$198,8)/2*0.0254)^2*(14.7+P192)*6895*SQRT(2*1.33/8.314/672/(1.33-1)*((14.7/(14.7+P192))^(2/1.33)-(14.7/(14.7+P192))^((2.33/1.33))))*7937,0)*IF(I192="Operational",0,IF(I192="Failed-Closed",0,1))</f>
        <v>0</v>
      </c>
    </row>
    <row r="193" spans="2:23">
      <c r="B193" s="33"/>
      <c r="C193" s="34"/>
      <c r="D193" s="34"/>
      <c r="E193" s="34"/>
      <c r="F193" s="34"/>
      <c r="G193" s="27"/>
      <c r="H193" s="34"/>
      <c r="I193" s="34"/>
      <c r="J193" s="34">
        <f>IFERROR(IF(B193="Column",INDEX(RadCompList!$C$4:$G$13,MATCH(C193,RadCompList!$B$4:$B$13),MATCH(Radiators!D193,RadCompList!$C$3:$G$3)),IF(B193="Tube",INDEX(RadCompList!$C$16:$I$22,MATCH(C193,RadCompList!$B$16:$B$22),MATCH(Radiators!D193,RadCompList!$C$15:$I$15)),IF(B193="Cast Rad/Conv",INDEX(RadCompList!$C$28:$D$28,MATCH(C193,RadCompList!$B$28),MATCH(Radiators!D193,RadCompList!$C$27:$D$27)),IF(B193="Copper Cabinet",(INDEX(RadCompList!$E$39:$J$78,MATCH(Radiators!D193,RadCompList!$D$39:$D$78,0),MATCH(C193,RadCompList!$E$38:$J$38,0))),0))))*E193,0)*$A$2*IF(I193="Failed-Closed",0,1)</f>
        <v>0</v>
      </c>
      <c r="K193" s="34">
        <f>IFERROR(IF(B193="Column",INDEX(RadCompList!$C$4:$G$13,MATCH(C193,RadCompList!$B$4:$B$13),MATCH(Radiators!D193,RadCompList!$C$3:$G$3)),IF(B193="Tube",INDEX(RadCompList!$C$16:$I$22,MATCH(C193,RadCompList!$B$16:$B$22),MATCH(Radiators!D193,RadCompList!$C$15:$I$15)),IF(B193="Cast Rad/Conv",INDEX(RadCompList!$C$28:$D$28,MATCH(C193,RadCompList!$B$28),MATCH(Radiators!D193,RadCompList!$C$27:$D$27)),IF(B193="Copper Cabinet",(INDEX(RadCompList!$E$39:$J$78,MATCH(Radiators!D193,RadCompList!$D$39:$D$78,0),MATCH(C193,RadCompList!$E$38:$J$38,0))),0))))*E193,0)*$A$2</f>
        <v>0</v>
      </c>
      <c r="L193" s="112">
        <f t="shared" si="9"/>
        <v>0</v>
      </c>
      <c r="M193" s="35">
        <f>IFERROR(VLOOKUP(H193,VentList!$A$1:$D$198,2,FALSE),0)</f>
        <v>0</v>
      </c>
      <c r="N193" s="26">
        <f>IFERROR(VLOOKUP(B193,RadCompList!$P$3:$Q$6,2,FALSE)*J193,0)</f>
        <v>0</v>
      </c>
      <c r="O193" s="26" t="str">
        <f>INDEX(Calculations!$B$17:$B$28,MATCH(L193, Calculations!$H$17:$H$28,-1 ))</f>
        <v>1/2</v>
      </c>
      <c r="P193" s="37">
        <f>MainSheet!$G$8-0.0001306*Q193^2 * F193*(1+3.6/VLOOKUP(O193,Calculations!$B$4:$F$15,2,FALSE))/(3600*MainSheet!$C$9*VLOOKUP(O193,Calculations!$B$4:$F$15,2,FALSE)^5)</f>
        <v>0.26808838626146181</v>
      </c>
      <c r="Q193" s="37">
        <f t="shared" si="10"/>
        <v>0</v>
      </c>
      <c r="R193" s="37">
        <f>IFERROR(VLOOKUP(O193,Calculations!$B$4:$E$15,4)*F193*IF(I193="Failed-Closed",0,1)*(0.35/(INDEX(Calculations!$B$32:$G$46,MATCH(O193,Calculations!$B$32:$B$46,0),MATCH(G193,Calculations!$B$32:$G$32,0))+0.35)),0)</f>
        <v>0</v>
      </c>
      <c r="S193" s="37">
        <f>VLOOKUP(O193,Calculations!$B$4:$F$15,5)*F193</f>
        <v>0</v>
      </c>
      <c r="T193" s="37">
        <f t="shared" si="11"/>
        <v>0</v>
      </c>
      <c r="U193" s="37">
        <f t="shared" si="12"/>
        <v>0</v>
      </c>
      <c r="V193" s="37">
        <f>VLOOKUP(O193,Calculations!$B$4:$G$15,6)*F193*IF(I193="Failed-Closed",0,1)</f>
        <v>0</v>
      </c>
      <c r="W193" s="113">
        <f>IFERROR(0.6*PI()*(VLOOKUP(H193,VentList!$A$3:$H$198,8)/2*0.0254)^2*(14.7+P193)*6895*SQRT(2*1.33/8.314/672/(1.33-1)*((14.7/(14.7+P193))^(2/1.33)-(14.7/(14.7+P193))^((2.33/1.33))))*7937,0)*IF(I193="Operational",0,IF(I193="Failed-Closed",0,1))</f>
        <v>0</v>
      </c>
    </row>
    <row r="194" spans="2:23">
      <c r="B194" s="33"/>
      <c r="C194" s="34"/>
      <c r="D194" s="34"/>
      <c r="E194" s="34"/>
      <c r="F194" s="34"/>
      <c r="G194" s="27"/>
      <c r="H194" s="34"/>
      <c r="I194" s="34"/>
      <c r="J194" s="34">
        <f>IFERROR(IF(B194="Column",INDEX(RadCompList!$C$4:$G$13,MATCH(C194,RadCompList!$B$4:$B$13),MATCH(Radiators!D194,RadCompList!$C$3:$G$3)),IF(B194="Tube",INDEX(RadCompList!$C$16:$I$22,MATCH(C194,RadCompList!$B$16:$B$22),MATCH(Radiators!D194,RadCompList!$C$15:$I$15)),IF(B194="Cast Rad/Conv",INDEX(RadCompList!$C$28:$D$28,MATCH(C194,RadCompList!$B$28),MATCH(Radiators!D194,RadCompList!$C$27:$D$27)),IF(B194="Copper Cabinet",(INDEX(RadCompList!$E$39:$J$78,MATCH(Radiators!D194,RadCompList!$D$39:$D$78,0),MATCH(C194,RadCompList!$E$38:$J$38,0))),0))))*E194,0)*$A$2*IF(I194="Failed-Closed",0,1)</f>
        <v>0</v>
      </c>
      <c r="K194" s="34">
        <f>IFERROR(IF(B194="Column",INDEX(RadCompList!$C$4:$G$13,MATCH(C194,RadCompList!$B$4:$B$13),MATCH(Radiators!D194,RadCompList!$C$3:$G$3)),IF(B194="Tube",INDEX(RadCompList!$C$16:$I$22,MATCH(C194,RadCompList!$B$16:$B$22),MATCH(Radiators!D194,RadCompList!$C$15:$I$15)),IF(B194="Cast Rad/Conv",INDEX(RadCompList!$C$28:$D$28,MATCH(C194,RadCompList!$B$28),MATCH(Radiators!D194,RadCompList!$C$27:$D$27)),IF(B194="Copper Cabinet",(INDEX(RadCompList!$E$39:$J$78,MATCH(Radiators!D194,RadCompList!$D$39:$D$78,0),MATCH(C194,RadCompList!$E$38:$J$38,0))),0))))*E194,0)*$A$2</f>
        <v>0</v>
      </c>
      <c r="L194" s="112">
        <f t="shared" si="9"/>
        <v>0</v>
      </c>
      <c r="M194" s="35">
        <f>IFERROR(VLOOKUP(H194,VentList!$A$1:$D$198,2,FALSE),0)</f>
        <v>0</v>
      </c>
      <c r="N194" s="26">
        <f>IFERROR(VLOOKUP(B194,RadCompList!$P$3:$Q$6,2,FALSE)*J194,0)</f>
        <v>0</v>
      </c>
      <c r="O194" s="26" t="str">
        <f>INDEX(Calculations!$B$17:$B$28,MATCH(L194, Calculations!$H$17:$H$28,-1 ))</f>
        <v>1/2</v>
      </c>
      <c r="P194" s="37">
        <f>MainSheet!$G$8-0.0001306*Q194^2 * F194*(1+3.6/VLOOKUP(O194,Calculations!$B$4:$F$15,2,FALSE))/(3600*MainSheet!$C$9*VLOOKUP(O194,Calculations!$B$4:$F$15,2,FALSE)^5)</f>
        <v>0.26808838626146181</v>
      </c>
      <c r="Q194" s="37">
        <f t="shared" si="10"/>
        <v>0</v>
      </c>
      <c r="R194" s="37">
        <f>IFERROR(VLOOKUP(O194,Calculations!$B$4:$E$15,4)*F194*IF(I194="Failed-Closed",0,1)*(0.35/(INDEX(Calculations!$B$32:$G$46,MATCH(O194,Calculations!$B$32:$B$46,0),MATCH(G194,Calculations!$B$32:$G$32,0))+0.35)),0)</f>
        <v>0</v>
      </c>
      <c r="S194" s="37">
        <f>VLOOKUP(O194,Calculations!$B$4:$F$15,5)*F194</f>
        <v>0</v>
      </c>
      <c r="T194" s="37">
        <f t="shared" si="11"/>
        <v>0</v>
      </c>
      <c r="U194" s="37">
        <f t="shared" si="12"/>
        <v>0</v>
      </c>
      <c r="V194" s="37">
        <f>VLOOKUP(O194,Calculations!$B$4:$G$15,6)*F194*IF(I194="Failed-Closed",0,1)</f>
        <v>0</v>
      </c>
      <c r="W194" s="113">
        <f>IFERROR(0.6*PI()*(VLOOKUP(H194,VentList!$A$3:$H$198,8)/2*0.0254)^2*(14.7+P194)*6895*SQRT(2*1.33/8.314/672/(1.33-1)*((14.7/(14.7+P194))^(2/1.33)-(14.7/(14.7+P194))^((2.33/1.33))))*7937,0)*IF(I194="Operational",0,IF(I194="Failed-Closed",0,1))</f>
        <v>0</v>
      </c>
    </row>
    <row r="195" spans="2:23">
      <c r="B195" s="33"/>
      <c r="C195" s="34"/>
      <c r="D195" s="34"/>
      <c r="E195" s="34"/>
      <c r="F195" s="34"/>
      <c r="G195" s="27"/>
      <c r="H195" s="34"/>
      <c r="I195" s="34"/>
      <c r="J195" s="34">
        <f>IFERROR(IF(B195="Column",INDEX(RadCompList!$C$4:$G$13,MATCH(C195,RadCompList!$B$4:$B$13),MATCH(Radiators!D195,RadCompList!$C$3:$G$3)),IF(B195="Tube",INDEX(RadCompList!$C$16:$I$22,MATCH(C195,RadCompList!$B$16:$B$22),MATCH(Radiators!D195,RadCompList!$C$15:$I$15)),IF(B195="Cast Rad/Conv",INDEX(RadCompList!$C$28:$D$28,MATCH(C195,RadCompList!$B$28),MATCH(Radiators!D195,RadCompList!$C$27:$D$27)),IF(B195="Copper Cabinet",(INDEX(RadCompList!$E$39:$J$78,MATCH(Radiators!D195,RadCompList!$D$39:$D$78,0),MATCH(C195,RadCompList!$E$38:$J$38,0))),0))))*E195,0)*$A$2*IF(I195="Failed-Closed",0,1)</f>
        <v>0</v>
      </c>
      <c r="K195" s="34">
        <f>IFERROR(IF(B195="Column",INDEX(RadCompList!$C$4:$G$13,MATCH(C195,RadCompList!$B$4:$B$13),MATCH(Radiators!D195,RadCompList!$C$3:$G$3)),IF(B195="Tube",INDEX(RadCompList!$C$16:$I$22,MATCH(C195,RadCompList!$B$16:$B$22),MATCH(Radiators!D195,RadCompList!$C$15:$I$15)),IF(B195="Cast Rad/Conv",INDEX(RadCompList!$C$28:$D$28,MATCH(C195,RadCompList!$B$28),MATCH(Radiators!D195,RadCompList!$C$27:$D$27)),IF(B195="Copper Cabinet",(INDEX(RadCompList!$E$39:$J$78,MATCH(Radiators!D195,RadCompList!$D$39:$D$78,0),MATCH(C195,RadCompList!$E$38:$J$38,0))),0))))*E195,0)*$A$2</f>
        <v>0</v>
      </c>
      <c r="L195" s="112">
        <f t="shared" ref="L195:L258" si="13">IFERROR(240*J195,0)*$A$2</f>
        <v>0</v>
      </c>
      <c r="M195" s="35">
        <f>IFERROR(VLOOKUP(H195,VentList!$A$1:$D$198,2,FALSE),0)</f>
        <v>0</v>
      </c>
      <c r="N195" s="26">
        <f>IFERROR(VLOOKUP(B195,RadCompList!$P$3:$Q$6,2,FALSE)*J195,0)</f>
        <v>0</v>
      </c>
      <c r="O195" s="26" t="str">
        <f>INDEX(Calculations!$B$17:$B$28,MATCH(L195, Calculations!$H$17:$H$28,-1 ))</f>
        <v>1/2</v>
      </c>
      <c r="P195" s="37">
        <f>MainSheet!$G$8-0.0001306*Q195^2 * F195*(1+3.6/VLOOKUP(O195,Calculations!$B$4:$F$15,2,FALSE))/(3600*MainSheet!$C$9*VLOOKUP(O195,Calculations!$B$4:$F$15,2,FALSE)^5)</f>
        <v>0.26808838626146181</v>
      </c>
      <c r="Q195" s="37">
        <f t="shared" ref="Q195:Q258" si="14">L195/(970+27)</f>
        <v>0</v>
      </c>
      <c r="R195" s="37">
        <f>IFERROR(VLOOKUP(O195,Calculations!$B$4:$E$15,4)*F195*IF(I195="Failed-Closed",0,1)*(0.35/(INDEX(Calculations!$B$32:$G$46,MATCH(O195,Calculations!$B$32:$B$46,0),MATCH(G195,Calculations!$B$32:$G$32,0))+0.35)),0)</f>
        <v>0</v>
      </c>
      <c r="S195" s="37">
        <f>VLOOKUP(O195,Calculations!$B$4:$F$15,5)*F195</f>
        <v>0</v>
      </c>
      <c r="T195" s="37">
        <f t="shared" ref="T195:T258" si="15">R195/(970)</f>
        <v>0</v>
      </c>
      <c r="U195" s="37">
        <f t="shared" ref="U195:U258" si="16">J195*7/$A$2</f>
        <v>0</v>
      </c>
      <c r="V195" s="37">
        <f>VLOOKUP(O195,Calculations!$B$4:$G$15,6)*F195*IF(I195="Failed-Closed",0,1)</f>
        <v>0</v>
      </c>
      <c r="W195" s="113">
        <f>IFERROR(0.6*PI()*(VLOOKUP(H195,VentList!$A$3:$H$198,8)/2*0.0254)^2*(14.7+P195)*6895*SQRT(2*1.33/8.314/672/(1.33-1)*((14.7/(14.7+P195))^(2/1.33)-(14.7/(14.7+P195))^((2.33/1.33))))*7937,0)*IF(I195="Operational",0,IF(I195="Failed-Closed",0,1))</f>
        <v>0</v>
      </c>
    </row>
    <row r="196" spans="2:23">
      <c r="B196" s="33"/>
      <c r="C196" s="34"/>
      <c r="D196" s="34"/>
      <c r="E196" s="34"/>
      <c r="F196" s="34"/>
      <c r="G196" s="27"/>
      <c r="H196" s="34"/>
      <c r="I196" s="34"/>
      <c r="J196" s="34">
        <f>IFERROR(IF(B196="Column",INDEX(RadCompList!$C$4:$G$13,MATCH(C196,RadCompList!$B$4:$B$13),MATCH(Radiators!D196,RadCompList!$C$3:$G$3)),IF(B196="Tube",INDEX(RadCompList!$C$16:$I$22,MATCH(C196,RadCompList!$B$16:$B$22),MATCH(Radiators!D196,RadCompList!$C$15:$I$15)),IF(B196="Cast Rad/Conv",INDEX(RadCompList!$C$28:$D$28,MATCH(C196,RadCompList!$B$28),MATCH(Radiators!D196,RadCompList!$C$27:$D$27)),IF(B196="Copper Cabinet",(INDEX(RadCompList!$E$39:$J$78,MATCH(Radiators!D196,RadCompList!$D$39:$D$78,0),MATCH(C196,RadCompList!$E$38:$J$38,0))),0))))*E196,0)*$A$2*IF(I196="Failed-Closed",0,1)</f>
        <v>0</v>
      </c>
      <c r="K196" s="34">
        <f>IFERROR(IF(B196="Column",INDEX(RadCompList!$C$4:$G$13,MATCH(C196,RadCompList!$B$4:$B$13),MATCH(Radiators!D196,RadCompList!$C$3:$G$3)),IF(B196="Tube",INDEX(RadCompList!$C$16:$I$22,MATCH(C196,RadCompList!$B$16:$B$22),MATCH(Radiators!D196,RadCompList!$C$15:$I$15)),IF(B196="Cast Rad/Conv",INDEX(RadCompList!$C$28:$D$28,MATCH(C196,RadCompList!$B$28),MATCH(Radiators!D196,RadCompList!$C$27:$D$27)),IF(B196="Copper Cabinet",(INDEX(RadCompList!$E$39:$J$78,MATCH(Radiators!D196,RadCompList!$D$39:$D$78,0),MATCH(C196,RadCompList!$E$38:$J$38,0))),0))))*E196,0)*$A$2</f>
        <v>0</v>
      </c>
      <c r="L196" s="112">
        <f t="shared" si="13"/>
        <v>0</v>
      </c>
      <c r="M196" s="35">
        <f>IFERROR(VLOOKUP(H196,VentList!$A$1:$D$198,2,FALSE),0)</f>
        <v>0</v>
      </c>
      <c r="N196" s="26">
        <f>IFERROR(VLOOKUP(B196,RadCompList!$P$3:$Q$6,2,FALSE)*J196,0)</f>
        <v>0</v>
      </c>
      <c r="O196" s="26" t="str">
        <f>INDEX(Calculations!$B$17:$B$28,MATCH(L196, Calculations!$H$17:$H$28,-1 ))</f>
        <v>1/2</v>
      </c>
      <c r="P196" s="37">
        <f>MainSheet!$G$8-0.0001306*Q196^2 * F196*(1+3.6/VLOOKUP(O196,Calculations!$B$4:$F$15,2,FALSE))/(3600*MainSheet!$C$9*VLOOKUP(O196,Calculations!$B$4:$F$15,2,FALSE)^5)</f>
        <v>0.26808838626146181</v>
      </c>
      <c r="Q196" s="37">
        <f t="shared" si="14"/>
        <v>0</v>
      </c>
      <c r="R196" s="37">
        <f>IFERROR(VLOOKUP(O196,Calculations!$B$4:$E$15,4)*F196*IF(I196="Failed-Closed",0,1)*(0.35/(INDEX(Calculations!$B$32:$G$46,MATCH(O196,Calculations!$B$32:$B$46,0),MATCH(G196,Calculations!$B$32:$G$32,0))+0.35)),0)</f>
        <v>0</v>
      </c>
      <c r="S196" s="37">
        <f>VLOOKUP(O196,Calculations!$B$4:$F$15,5)*F196</f>
        <v>0</v>
      </c>
      <c r="T196" s="37">
        <f t="shared" si="15"/>
        <v>0</v>
      </c>
      <c r="U196" s="37">
        <f t="shared" si="16"/>
        <v>0</v>
      </c>
      <c r="V196" s="37">
        <f>VLOOKUP(O196,Calculations!$B$4:$G$15,6)*F196*IF(I196="Failed-Closed",0,1)</f>
        <v>0</v>
      </c>
      <c r="W196" s="113">
        <f>IFERROR(0.6*PI()*(VLOOKUP(H196,VentList!$A$3:$H$198,8)/2*0.0254)^2*(14.7+P196)*6895*SQRT(2*1.33/8.314/672/(1.33-1)*((14.7/(14.7+P196))^(2/1.33)-(14.7/(14.7+P196))^((2.33/1.33))))*7937,0)*IF(I196="Operational",0,IF(I196="Failed-Closed",0,1))</f>
        <v>0</v>
      </c>
    </row>
    <row r="197" spans="2:23">
      <c r="B197" s="33"/>
      <c r="C197" s="34"/>
      <c r="D197" s="34"/>
      <c r="E197" s="34"/>
      <c r="F197" s="34"/>
      <c r="G197" s="27"/>
      <c r="H197" s="34"/>
      <c r="I197" s="34"/>
      <c r="J197" s="34">
        <f>IFERROR(IF(B197="Column",INDEX(RadCompList!$C$4:$G$13,MATCH(C197,RadCompList!$B$4:$B$13),MATCH(Radiators!D197,RadCompList!$C$3:$G$3)),IF(B197="Tube",INDEX(RadCompList!$C$16:$I$22,MATCH(C197,RadCompList!$B$16:$B$22),MATCH(Radiators!D197,RadCompList!$C$15:$I$15)),IF(B197="Cast Rad/Conv",INDEX(RadCompList!$C$28:$D$28,MATCH(C197,RadCompList!$B$28),MATCH(Radiators!D197,RadCompList!$C$27:$D$27)),IF(B197="Copper Cabinet",(INDEX(RadCompList!$E$39:$J$78,MATCH(Radiators!D197,RadCompList!$D$39:$D$78,0),MATCH(C197,RadCompList!$E$38:$J$38,0))),0))))*E197,0)*$A$2*IF(I197="Failed-Closed",0,1)</f>
        <v>0</v>
      </c>
      <c r="K197" s="34">
        <f>IFERROR(IF(B197="Column",INDEX(RadCompList!$C$4:$G$13,MATCH(C197,RadCompList!$B$4:$B$13),MATCH(Radiators!D197,RadCompList!$C$3:$G$3)),IF(B197="Tube",INDEX(RadCompList!$C$16:$I$22,MATCH(C197,RadCompList!$B$16:$B$22),MATCH(Radiators!D197,RadCompList!$C$15:$I$15)),IF(B197="Cast Rad/Conv",INDEX(RadCompList!$C$28:$D$28,MATCH(C197,RadCompList!$B$28),MATCH(Radiators!D197,RadCompList!$C$27:$D$27)),IF(B197="Copper Cabinet",(INDEX(RadCompList!$E$39:$J$78,MATCH(Radiators!D197,RadCompList!$D$39:$D$78,0),MATCH(C197,RadCompList!$E$38:$J$38,0))),0))))*E197,0)*$A$2</f>
        <v>0</v>
      </c>
      <c r="L197" s="112">
        <f t="shared" si="13"/>
        <v>0</v>
      </c>
      <c r="M197" s="35">
        <f>IFERROR(VLOOKUP(H197,VentList!$A$1:$D$198,2,FALSE),0)</f>
        <v>0</v>
      </c>
      <c r="N197" s="26">
        <f>IFERROR(VLOOKUP(B197,RadCompList!$P$3:$Q$6,2,FALSE)*J197,0)</f>
        <v>0</v>
      </c>
      <c r="O197" s="26" t="str">
        <f>INDEX(Calculations!$B$17:$B$28,MATCH(L197, Calculations!$H$17:$H$28,-1 ))</f>
        <v>1/2</v>
      </c>
      <c r="P197" s="37">
        <f>MainSheet!$G$8-0.0001306*Q197^2 * F197*(1+3.6/VLOOKUP(O197,Calculations!$B$4:$F$15,2,FALSE))/(3600*MainSheet!$C$9*VLOOKUP(O197,Calculations!$B$4:$F$15,2,FALSE)^5)</f>
        <v>0.26808838626146181</v>
      </c>
      <c r="Q197" s="37">
        <f t="shared" si="14"/>
        <v>0</v>
      </c>
      <c r="R197" s="37">
        <f>IFERROR(VLOOKUP(O197,Calculations!$B$4:$E$15,4)*F197*IF(I197="Failed-Closed",0,1)*(0.35/(INDEX(Calculations!$B$32:$G$46,MATCH(O197,Calculations!$B$32:$B$46,0),MATCH(G197,Calculations!$B$32:$G$32,0))+0.35)),0)</f>
        <v>0</v>
      </c>
      <c r="S197" s="37">
        <f>VLOOKUP(O197,Calculations!$B$4:$F$15,5)*F197</f>
        <v>0</v>
      </c>
      <c r="T197" s="37">
        <f t="shared" si="15"/>
        <v>0</v>
      </c>
      <c r="U197" s="37">
        <f t="shared" si="16"/>
        <v>0</v>
      </c>
      <c r="V197" s="37">
        <f>VLOOKUP(O197,Calculations!$B$4:$G$15,6)*F197*IF(I197="Failed-Closed",0,1)</f>
        <v>0</v>
      </c>
      <c r="W197" s="113">
        <f>IFERROR(0.6*PI()*(VLOOKUP(H197,VentList!$A$3:$H$198,8)/2*0.0254)^2*(14.7+P197)*6895*SQRT(2*1.33/8.314/672/(1.33-1)*((14.7/(14.7+P197))^(2/1.33)-(14.7/(14.7+P197))^((2.33/1.33))))*7937,0)*IF(I197="Operational",0,IF(I197="Failed-Closed",0,1))</f>
        <v>0</v>
      </c>
    </row>
    <row r="198" spans="2:23">
      <c r="B198" s="33"/>
      <c r="C198" s="34"/>
      <c r="D198" s="34"/>
      <c r="E198" s="34"/>
      <c r="F198" s="34"/>
      <c r="G198" s="27"/>
      <c r="H198" s="34"/>
      <c r="I198" s="34"/>
      <c r="J198" s="34">
        <f>IFERROR(IF(B198="Column",INDEX(RadCompList!$C$4:$G$13,MATCH(C198,RadCompList!$B$4:$B$13),MATCH(Radiators!D198,RadCompList!$C$3:$G$3)),IF(B198="Tube",INDEX(RadCompList!$C$16:$I$22,MATCH(C198,RadCompList!$B$16:$B$22),MATCH(Radiators!D198,RadCompList!$C$15:$I$15)),IF(B198="Cast Rad/Conv",INDEX(RadCompList!$C$28:$D$28,MATCH(C198,RadCompList!$B$28),MATCH(Radiators!D198,RadCompList!$C$27:$D$27)),IF(B198="Copper Cabinet",(INDEX(RadCompList!$E$39:$J$78,MATCH(Radiators!D198,RadCompList!$D$39:$D$78,0),MATCH(C198,RadCompList!$E$38:$J$38,0))),0))))*E198,0)*$A$2*IF(I198="Failed-Closed",0,1)</f>
        <v>0</v>
      </c>
      <c r="K198" s="34">
        <f>IFERROR(IF(B198="Column",INDEX(RadCompList!$C$4:$G$13,MATCH(C198,RadCompList!$B$4:$B$13),MATCH(Radiators!D198,RadCompList!$C$3:$G$3)),IF(B198="Tube",INDEX(RadCompList!$C$16:$I$22,MATCH(C198,RadCompList!$B$16:$B$22),MATCH(Radiators!D198,RadCompList!$C$15:$I$15)),IF(B198="Cast Rad/Conv",INDEX(RadCompList!$C$28:$D$28,MATCH(C198,RadCompList!$B$28),MATCH(Radiators!D198,RadCompList!$C$27:$D$27)),IF(B198="Copper Cabinet",(INDEX(RadCompList!$E$39:$J$78,MATCH(Radiators!D198,RadCompList!$D$39:$D$78,0),MATCH(C198,RadCompList!$E$38:$J$38,0))),0))))*E198,0)*$A$2</f>
        <v>0</v>
      </c>
      <c r="L198" s="112">
        <f t="shared" si="13"/>
        <v>0</v>
      </c>
      <c r="M198" s="35">
        <f>IFERROR(VLOOKUP(H198,VentList!$A$1:$D$198,2,FALSE),0)</f>
        <v>0</v>
      </c>
      <c r="N198" s="26">
        <f>IFERROR(VLOOKUP(B198,RadCompList!$P$3:$Q$6,2,FALSE)*J198,0)</f>
        <v>0</v>
      </c>
      <c r="O198" s="26" t="str">
        <f>INDEX(Calculations!$B$17:$B$28,MATCH(L198, Calculations!$H$17:$H$28,-1 ))</f>
        <v>1/2</v>
      </c>
      <c r="P198" s="37">
        <f>MainSheet!$G$8-0.0001306*Q198^2 * F198*(1+3.6/VLOOKUP(O198,Calculations!$B$4:$F$15,2,FALSE))/(3600*MainSheet!$C$9*VLOOKUP(O198,Calculations!$B$4:$F$15,2,FALSE)^5)</f>
        <v>0.26808838626146181</v>
      </c>
      <c r="Q198" s="37">
        <f t="shared" si="14"/>
        <v>0</v>
      </c>
      <c r="R198" s="37">
        <f>IFERROR(VLOOKUP(O198,Calculations!$B$4:$E$15,4)*F198*IF(I198="Failed-Closed",0,1)*(0.35/(INDEX(Calculations!$B$32:$G$46,MATCH(O198,Calculations!$B$32:$B$46,0),MATCH(G198,Calculations!$B$32:$G$32,0))+0.35)),0)</f>
        <v>0</v>
      </c>
      <c r="S198" s="37">
        <f>VLOOKUP(O198,Calculations!$B$4:$F$15,5)*F198</f>
        <v>0</v>
      </c>
      <c r="T198" s="37">
        <f t="shared" si="15"/>
        <v>0</v>
      </c>
      <c r="U198" s="37">
        <f t="shared" si="16"/>
        <v>0</v>
      </c>
      <c r="V198" s="37">
        <f>VLOOKUP(O198,Calculations!$B$4:$G$15,6)*F198*IF(I198="Failed-Closed",0,1)</f>
        <v>0</v>
      </c>
      <c r="W198" s="113">
        <f>IFERROR(0.6*PI()*(VLOOKUP(H198,VentList!$A$3:$H$198,8)/2*0.0254)^2*(14.7+P198)*6895*SQRT(2*1.33/8.314/672/(1.33-1)*((14.7/(14.7+P198))^(2/1.33)-(14.7/(14.7+P198))^((2.33/1.33))))*7937,0)*IF(I198="Operational",0,IF(I198="Failed-Closed",0,1))</f>
        <v>0</v>
      </c>
    </row>
    <row r="199" spans="2:23">
      <c r="B199" s="33"/>
      <c r="C199" s="34"/>
      <c r="D199" s="34"/>
      <c r="E199" s="34"/>
      <c r="F199" s="34"/>
      <c r="G199" s="27"/>
      <c r="H199" s="34"/>
      <c r="I199" s="34"/>
      <c r="J199" s="34">
        <f>IFERROR(IF(B199="Column",INDEX(RadCompList!$C$4:$G$13,MATCH(C199,RadCompList!$B$4:$B$13),MATCH(Radiators!D199,RadCompList!$C$3:$G$3)),IF(B199="Tube",INDEX(RadCompList!$C$16:$I$22,MATCH(C199,RadCompList!$B$16:$B$22),MATCH(Radiators!D199,RadCompList!$C$15:$I$15)),IF(B199="Cast Rad/Conv",INDEX(RadCompList!$C$28:$D$28,MATCH(C199,RadCompList!$B$28),MATCH(Radiators!D199,RadCompList!$C$27:$D$27)),IF(B199="Copper Cabinet",(INDEX(RadCompList!$E$39:$J$78,MATCH(Radiators!D199,RadCompList!$D$39:$D$78,0),MATCH(C199,RadCompList!$E$38:$J$38,0))),0))))*E199,0)*$A$2*IF(I199="Failed-Closed",0,1)</f>
        <v>0</v>
      </c>
      <c r="K199" s="34">
        <f>IFERROR(IF(B199="Column",INDEX(RadCompList!$C$4:$G$13,MATCH(C199,RadCompList!$B$4:$B$13),MATCH(Radiators!D199,RadCompList!$C$3:$G$3)),IF(B199="Tube",INDEX(RadCompList!$C$16:$I$22,MATCH(C199,RadCompList!$B$16:$B$22),MATCH(Radiators!D199,RadCompList!$C$15:$I$15)),IF(B199="Cast Rad/Conv",INDEX(RadCompList!$C$28:$D$28,MATCH(C199,RadCompList!$B$28),MATCH(Radiators!D199,RadCompList!$C$27:$D$27)),IF(B199="Copper Cabinet",(INDEX(RadCompList!$E$39:$J$78,MATCH(Radiators!D199,RadCompList!$D$39:$D$78,0),MATCH(C199,RadCompList!$E$38:$J$38,0))),0))))*E199,0)*$A$2</f>
        <v>0</v>
      </c>
      <c r="L199" s="112">
        <f t="shared" si="13"/>
        <v>0</v>
      </c>
      <c r="M199" s="35">
        <f>IFERROR(VLOOKUP(H199,VentList!$A$1:$D$198,2,FALSE),0)</f>
        <v>0</v>
      </c>
      <c r="N199" s="26">
        <f>IFERROR(VLOOKUP(B199,RadCompList!$P$3:$Q$6,2,FALSE)*J199,0)</f>
        <v>0</v>
      </c>
      <c r="O199" s="26" t="str">
        <f>INDEX(Calculations!$B$17:$B$28,MATCH(L199, Calculations!$H$17:$H$28,-1 ))</f>
        <v>1/2</v>
      </c>
      <c r="P199" s="37">
        <f>MainSheet!$G$8-0.0001306*Q199^2 * F199*(1+3.6/VLOOKUP(O199,Calculations!$B$4:$F$15,2,FALSE))/(3600*MainSheet!$C$9*VLOOKUP(O199,Calculations!$B$4:$F$15,2,FALSE)^5)</f>
        <v>0.26808838626146181</v>
      </c>
      <c r="Q199" s="37">
        <f t="shared" si="14"/>
        <v>0</v>
      </c>
      <c r="R199" s="37">
        <f>IFERROR(VLOOKUP(O199,Calculations!$B$4:$E$15,4)*F199*IF(I199="Failed-Closed",0,1)*(0.35/(INDEX(Calculations!$B$32:$G$46,MATCH(O199,Calculations!$B$32:$B$46,0),MATCH(G199,Calculations!$B$32:$G$32,0))+0.35)),0)</f>
        <v>0</v>
      </c>
      <c r="S199" s="37">
        <f>VLOOKUP(O199,Calculations!$B$4:$F$15,5)*F199</f>
        <v>0</v>
      </c>
      <c r="T199" s="37">
        <f t="shared" si="15"/>
        <v>0</v>
      </c>
      <c r="U199" s="37">
        <f t="shared" si="16"/>
        <v>0</v>
      </c>
      <c r="V199" s="37">
        <f>VLOOKUP(O199,Calculations!$B$4:$G$15,6)*F199*IF(I199="Failed-Closed",0,1)</f>
        <v>0</v>
      </c>
      <c r="W199" s="113">
        <f>IFERROR(0.6*PI()*(VLOOKUP(H199,VentList!$A$3:$H$198,8)/2*0.0254)^2*(14.7+P199)*6895*SQRT(2*1.33/8.314/672/(1.33-1)*((14.7/(14.7+P199))^(2/1.33)-(14.7/(14.7+P199))^((2.33/1.33))))*7937,0)*IF(I199="Operational",0,IF(I199="Failed-Closed",0,1))</f>
        <v>0</v>
      </c>
    </row>
    <row r="200" spans="2:23">
      <c r="B200" s="33"/>
      <c r="C200" s="34"/>
      <c r="D200" s="34"/>
      <c r="E200" s="34"/>
      <c r="F200" s="34"/>
      <c r="G200" s="27"/>
      <c r="H200" s="34"/>
      <c r="I200" s="34"/>
      <c r="J200" s="34">
        <f>IFERROR(IF(B200="Column",INDEX(RadCompList!$C$4:$G$13,MATCH(C200,RadCompList!$B$4:$B$13),MATCH(Radiators!D200,RadCompList!$C$3:$G$3)),IF(B200="Tube",INDEX(RadCompList!$C$16:$I$22,MATCH(C200,RadCompList!$B$16:$B$22),MATCH(Radiators!D200,RadCompList!$C$15:$I$15)),IF(B200="Cast Rad/Conv",INDEX(RadCompList!$C$28:$D$28,MATCH(C200,RadCompList!$B$28),MATCH(Radiators!D200,RadCompList!$C$27:$D$27)),IF(B200="Copper Cabinet",(INDEX(RadCompList!$E$39:$J$78,MATCH(Radiators!D200,RadCompList!$D$39:$D$78,0),MATCH(C200,RadCompList!$E$38:$J$38,0))),0))))*E200,0)*$A$2*IF(I200="Failed-Closed",0,1)</f>
        <v>0</v>
      </c>
      <c r="K200" s="34">
        <f>IFERROR(IF(B200="Column",INDEX(RadCompList!$C$4:$G$13,MATCH(C200,RadCompList!$B$4:$B$13),MATCH(Radiators!D200,RadCompList!$C$3:$G$3)),IF(B200="Tube",INDEX(RadCompList!$C$16:$I$22,MATCH(C200,RadCompList!$B$16:$B$22),MATCH(Radiators!D200,RadCompList!$C$15:$I$15)),IF(B200="Cast Rad/Conv",INDEX(RadCompList!$C$28:$D$28,MATCH(C200,RadCompList!$B$28),MATCH(Radiators!D200,RadCompList!$C$27:$D$27)),IF(B200="Copper Cabinet",(INDEX(RadCompList!$E$39:$J$78,MATCH(Radiators!D200,RadCompList!$D$39:$D$78,0),MATCH(C200,RadCompList!$E$38:$J$38,0))),0))))*E200,0)*$A$2</f>
        <v>0</v>
      </c>
      <c r="L200" s="112">
        <f t="shared" si="13"/>
        <v>0</v>
      </c>
      <c r="M200" s="35">
        <f>IFERROR(VLOOKUP(H200,VentList!$A$1:$D$198,2,FALSE),0)</f>
        <v>0</v>
      </c>
      <c r="N200" s="26">
        <f>IFERROR(VLOOKUP(B200,RadCompList!$P$3:$Q$6,2,FALSE)*J200,0)</f>
        <v>0</v>
      </c>
      <c r="O200" s="26" t="str">
        <f>INDEX(Calculations!$B$17:$B$28,MATCH(L200, Calculations!$H$17:$H$28,-1 ))</f>
        <v>1/2</v>
      </c>
      <c r="P200" s="37">
        <f>MainSheet!$G$8-0.0001306*Q200^2 * F200*(1+3.6/VLOOKUP(O200,Calculations!$B$4:$F$15,2,FALSE))/(3600*MainSheet!$C$9*VLOOKUP(O200,Calculations!$B$4:$F$15,2,FALSE)^5)</f>
        <v>0.26808838626146181</v>
      </c>
      <c r="Q200" s="37">
        <f t="shared" si="14"/>
        <v>0</v>
      </c>
      <c r="R200" s="37">
        <f>IFERROR(VLOOKUP(O200,Calculations!$B$4:$E$15,4)*F200*IF(I200="Failed-Closed",0,1)*(0.35/(INDEX(Calculations!$B$32:$G$46,MATCH(O200,Calculations!$B$32:$B$46,0),MATCH(G200,Calculations!$B$32:$G$32,0))+0.35)),0)</f>
        <v>0</v>
      </c>
      <c r="S200" s="37">
        <f>VLOOKUP(O200,Calculations!$B$4:$F$15,5)*F200</f>
        <v>0</v>
      </c>
      <c r="T200" s="37">
        <f t="shared" si="15"/>
        <v>0</v>
      </c>
      <c r="U200" s="37">
        <f t="shared" si="16"/>
        <v>0</v>
      </c>
      <c r="V200" s="37">
        <f>VLOOKUP(O200,Calculations!$B$4:$G$15,6)*F200*IF(I200="Failed-Closed",0,1)</f>
        <v>0</v>
      </c>
      <c r="W200" s="113">
        <f>IFERROR(0.6*PI()*(VLOOKUP(H200,VentList!$A$3:$H$198,8)/2*0.0254)^2*(14.7+P200)*6895*SQRT(2*1.33/8.314/672/(1.33-1)*((14.7/(14.7+P200))^(2/1.33)-(14.7/(14.7+P200))^((2.33/1.33))))*7937,0)*IF(I200="Operational",0,IF(I200="Failed-Closed",0,1))</f>
        <v>0</v>
      </c>
    </row>
    <row r="201" spans="2:23">
      <c r="B201" s="33"/>
      <c r="C201" s="34"/>
      <c r="D201" s="34"/>
      <c r="E201" s="34"/>
      <c r="F201" s="34"/>
      <c r="G201" s="27"/>
      <c r="H201" s="34"/>
      <c r="I201" s="34"/>
      <c r="J201" s="34">
        <f>IFERROR(IF(B201="Column",INDEX(RadCompList!$C$4:$G$13,MATCH(C201,RadCompList!$B$4:$B$13),MATCH(Radiators!D201,RadCompList!$C$3:$G$3)),IF(B201="Tube",INDEX(RadCompList!$C$16:$I$22,MATCH(C201,RadCompList!$B$16:$B$22),MATCH(Radiators!D201,RadCompList!$C$15:$I$15)),IF(B201="Cast Rad/Conv",INDEX(RadCompList!$C$28:$D$28,MATCH(C201,RadCompList!$B$28),MATCH(Radiators!D201,RadCompList!$C$27:$D$27)),IF(B201="Copper Cabinet",(INDEX(RadCompList!$E$39:$J$78,MATCH(Radiators!D201,RadCompList!$D$39:$D$78,0),MATCH(C201,RadCompList!$E$38:$J$38,0))),0))))*E201,0)*$A$2*IF(I201="Failed-Closed",0,1)</f>
        <v>0</v>
      </c>
      <c r="K201" s="34">
        <f>IFERROR(IF(B201="Column",INDEX(RadCompList!$C$4:$G$13,MATCH(C201,RadCompList!$B$4:$B$13),MATCH(Radiators!D201,RadCompList!$C$3:$G$3)),IF(B201="Tube",INDEX(RadCompList!$C$16:$I$22,MATCH(C201,RadCompList!$B$16:$B$22),MATCH(Radiators!D201,RadCompList!$C$15:$I$15)),IF(B201="Cast Rad/Conv",INDEX(RadCompList!$C$28:$D$28,MATCH(C201,RadCompList!$B$28),MATCH(Radiators!D201,RadCompList!$C$27:$D$27)),IF(B201="Copper Cabinet",(INDEX(RadCompList!$E$39:$J$78,MATCH(Radiators!D201,RadCompList!$D$39:$D$78,0),MATCH(C201,RadCompList!$E$38:$J$38,0))),0))))*E201,0)*$A$2</f>
        <v>0</v>
      </c>
      <c r="L201" s="112">
        <f t="shared" si="13"/>
        <v>0</v>
      </c>
      <c r="M201" s="35">
        <f>IFERROR(VLOOKUP(H201,VentList!$A$1:$D$198,2,FALSE),0)</f>
        <v>0</v>
      </c>
      <c r="N201" s="26">
        <f>IFERROR(VLOOKUP(B201,RadCompList!$P$3:$Q$6,2,FALSE)*J201,0)</f>
        <v>0</v>
      </c>
      <c r="O201" s="26" t="str">
        <f>INDEX(Calculations!$B$17:$B$28,MATCH(L201, Calculations!$H$17:$H$28,-1 ))</f>
        <v>1/2</v>
      </c>
      <c r="P201" s="37">
        <f>MainSheet!$G$8-0.0001306*Q201^2 * F201*(1+3.6/VLOOKUP(O201,Calculations!$B$4:$F$15,2,FALSE))/(3600*MainSheet!$C$9*VLOOKUP(O201,Calculations!$B$4:$F$15,2,FALSE)^5)</f>
        <v>0.26808838626146181</v>
      </c>
      <c r="Q201" s="37">
        <f t="shared" si="14"/>
        <v>0</v>
      </c>
      <c r="R201" s="37">
        <f>IFERROR(VLOOKUP(O201,Calculations!$B$4:$E$15,4)*F201*IF(I201="Failed-Closed",0,1)*(0.35/(INDEX(Calculations!$B$32:$G$46,MATCH(O201,Calculations!$B$32:$B$46,0),MATCH(G201,Calculations!$B$32:$G$32,0))+0.35)),0)</f>
        <v>0</v>
      </c>
      <c r="S201" s="37">
        <f>VLOOKUP(O201,Calculations!$B$4:$F$15,5)*F201</f>
        <v>0</v>
      </c>
      <c r="T201" s="37">
        <f t="shared" si="15"/>
        <v>0</v>
      </c>
      <c r="U201" s="37">
        <f t="shared" si="16"/>
        <v>0</v>
      </c>
      <c r="V201" s="37">
        <f>VLOOKUP(O201,Calculations!$B$4:$G$15,6)*F201*IF(I201="Failed-Closed",0,1)</f>
        <v>0</v>
      </c>
      <c r="W201" s="113">
        <f>IFERROR(0.6*PI()*(VLOOKUP(H201,VentList!$A$3:$H$198,8)/2*0.0254)^2*(14.7+P201)*6895*SQRT(2*1.33/8.314/672/(1.33-1)*((14.7/(14.7+P201))^(2/1.33)-(14.7/(14.7+P201))^((2.33/1.33))))*7937,0)*IF(I201="Operational",0,IF(I201="Failed-Closed",0,1))</f>
        <v>0</v>
      </c>
    </row>
    <row r="202" spans="2:23">
      <c r="B202" s="33"/>
      <c r="C202" s="34"/>
      <c r="D202" s="34"/>
      <c r="E202" s="34"/>
      <c r="F202" s="34"/>
      <c r="G202" s="27"/>
      <c r="H202" s="34"/>
      <c r="I202" s="34"/>
      <c r="J202" s="34">
        <f>IFERROR(IF(B202="Column",INDEX(RadCompList!$C$4:$G$13,MATCH(C202,RadCompList!$B$4:$B$13),MATCH(Radiators!D202,RadCompList!$C$3:$G$3)),IF(B202="Tube",INDEX(RadCompList!$C$16:$I$22,MATCH(C202,RadCompList!$B$16:$B$22),MATCH(Radiators!D202,RadCompList!$C$15:$I$15)),IF(B202="Cast Rad/Conv",INDEX(RadCompList!$C$28:$D$28,MATCH(C202,RadCompList!$B$28),MATCH(Radiators!D202,RadCompList!$C$27:$D$27)),IF(B202="Copper Cabinet",(INDEX(RadCompList!$E$39:$J$78,MATCH(Radiators!D202,RadCompList!$D$39:$D$78,0),MATCH(C202,RadCompList!$E$38:$J$38,0))),0))))*E202,0)*$A$2*IF(I202="Failed-Closed",0,1)</f>
        <v>0</v>
      </c>
      <c r="K202" s="34">
        <f>IFERROR(IF(B202="Column",INDEX(RadCompList!$C$4:$G$13,MATCH(C202,RadCompList!$B$4:$B$13),MATCH(Radiators!D202,RadCompList!$C$3:$G$3)),IF(B202="Tube",INDEX(RadCompList!$C$16:$I$22,MATCH(C202,RadCompList!$B$16:$B$22),MATCH(Radiators!D202,RadCompList!$C$15:$I$15)),IF(B202="Cast Rad/Conv",INDEX(RadCompList!$C$28:$D$28,MATCH(C202,RadCompList!$B$28),MATCH(Radiators!D202,RadCompList!$C$27:$D$27)),IF(B202="Copper Cabinet",(INDEX(RadCompList!$E$39:$J$78,MATCH(Radiators!D202,RadCompList!$D$39:$D$78,0),MATCH(C202,RadCompList!$E$38:$J$38,0))),0))))*E202,0)*$A$2</f>
        <v>0</v>
      </c>
      <c r="L202" s="112">
        <f t="shared" si="13"/>
        <v>0</v>
      </c>
      <c r="M202" s="35">
        <f>IFERROR(VLOOKUP(H202,VentList!$A$1:$D$198,2,FALSE),0)</f>
        <v>0</v>
      </c>
      <c r="N202" s="26">
        <f>IFERROR(VLOOKUP(B202,RadCompList!$P$3:$Q$6,2,FALSE)*J202,0)</f>
        <v>0</v>
      </c>
      <c r="O202" s="26" t="str">
        <f>INDEX(Calculations!$B$17:$B$28,MATCH(L202, Calculations!$H$17:$H$28,-1 ))</f>
        <v>1/2</v>
      </c>
      <c r="P202" s="37">
        <f>MainSheet!$G$8-0.0001306*Q202^2 * F202*(1+3.6/VLOOKUP(O202,Calculations!$B$4:$F$15,2,FALSE))/(3600*MainSheet!$C$9*VLOOKUP(O202,Calculations!$B$4:$F$15,2,FALSE)^5)</f>
        <v>0.26808838626146181</v>
      </c>
      <c r="Q202" s="37">
        <f t="shared" si="14"/>
        <v>0</v>
      </c>
      <c r="R202" s="37">
        <f>IFERROR(VLOOKUP(O202,Calculations!$B$4:$E$15,4)*F202*IF(I202="Failed-Closed",0,1)*(0.35/(INDEX(Calculations!$B$32:$G$46,MATCH(O202,Calculations!$B$32:$B$46,0),MATCH(G202,Calculations!$B$32:$G$32,0))+0.35)),0)</f>
        <v>0</v>
      </c>
      <c r="S202" s="37">
        <f>VLOOKUP(O202,Calculations!$B$4:$F$15,5)*F202</f>
        <v>0</v>
      </c>
      <c r="T202" s="37">
        <f t="shared" si="15"/>
        <v>0</v>
      </c>
      <c r="U202" s="37">
        <f t="shared" si="16"/>
        <v>0</v>
      </c>
      <c r="V202" s="37">
        <f>VLOOKUP(O202,Calculations!$B$4:$G$15,6)*F202*IF(I202="Failed-Closed",0,1)</f>
        <v>0</v>
      </c>
      <c r="W202" s="113">
        <f>IFERROR(0.6*PI()*(VLOOKUP(H202,VentList!$A$3:$H$198,8)/2*0.0254)^2*(14.7+P202)*6895*SQRT(2*1.33/8.314/672/(1.33-1)*((14.7/(14.7+P202))^(2/1.33)-(14.7/(14.7+P202))^((2.33/1.33))))*7937,0)*IF(I202="Operational",0,IF(I202="Failed-Closed",0,1))</f>
        <v>0</v>
      </c>
    </row>
    <row r="203" spans="2:23">
      <c r="B203" s="33"/>
      <c r="C203" s="34"/>
      <c r="D203" s="34"/>
      <c r="E203" s="34"/>
      <c r="F203" s="34"/>
      <c r="G203" s="27"/>
      <c r="H203" s="34"/>
      <c r="I203" s="34"/>
      <c r="J203" s="34">
        <f>IFERROR(IF(B203="Column",INDEX(RadCompList!$C$4:$G$13,MATCH(C203,RadCompList!$B$4:$B$13),MATCH(Radiators!D203,RadCompList!$C$3:$G$3)),IF(B203="Tube",INDEX(RadCompList!$C$16:$I$22,MATCH(C203,RadCompList!$B$16:$B$22),MATCH(Radiators!D203,RadCompList!$C$15:$I$15)),IF(B203="Cast Rad/Conv",INDEX(RadCompList!$C$28:$D$28,MATCH(C203,RadCompList!$B$28),MATCH(Radiators!D203,RadCompList!$C$27:$D$27)),IF(B203="Copper Cabinet",(INDEX(RadCompList!$E$39:$J$78,MATCH(Radiators!D203,RadCompList!$D$39:$D$78,0),MATCH(C203,RadCompList!$E$38:$J$38,0))),0))))*E203,0)*$A$2*IF(I203="Failed-Closed",0,1)</f>
        <v>0</v>
      </c>
      <c r="K203" s="34">
        <f>IFERROR(IF(B203="Column",INDEX(RadCompList!$C$4:$G$13,MATCH(C203,RadCompList!$B$4:$B$13),MATCH(Radiators!D203,RadCompList!$C$3:$G$3)),IF(B203="Tube",INDEX(RadCompList!$C$16:$I$22,MATCH(C203,RadCompList!$B$16:$B$22),MATCH(Radiators!D203,RadCompList!$C$15:$I$15)),IF(B203="Cast Rad/Conv",INDEX(RadCompList!$C$28:$D$28,MATCH(C203,RadCompList!$B$28),MATCH(Radiators!D203,RadCompList!$C$27:$D$27)),IF(B203="Copper Cabinet",(INDEX(RadCompList!$E$39:$J$78,MATCH(Radiators!D203,RadCompList!$D$39:$D$78,0),MATCH(C203,RadCompList!$E$38:$J$38,0))),0))))*E203,0)*$A$2</f>
        <v>0</v>
      </c>
      <c r="L203" s="112">
        <f t="shared" si="13"/>
        <v>0</v>
      </c>
      <c r="M203" s="35">
        <f>IFERROR(VLOOKUP(H203,VentList!$A$1:$D$198,2,FALSE),0)</f>
        <v>0</v>
      </c>
      <c r="N203" s="26">
        <f>IFERROR(VLOOKUP(B203,RadCompList!$P$3:$Q$6,2,FALSE)*J203,0)</f>
        <v>0</v>
      </c>
      <c r="O203" s="26" t="str">
        <f>INDEX(Calculations!$B$17:$B$28,MATCH(L203, Calculations!$H$17:$H$28,-1 ))</f>
        <v>1/2</v>
      </c>
      <c r="P203" s="37">
        <f>MainSheet!$G$8-0.0001306*Q203^2 * F203*(1+3.6/VLOOKUP(O203,Calculations!$B$4:$F$15,2,FALSE))/(3600*MainSheet!$C$9*VLOOKUP(O203,Calculations!$B$4:$F$15,2,FALSE)^5)</f>
        <v>0.26808838626146181</v>
      </c>
      <c r="Q203" s="37">
        <f t="shared" si="14"/>
        <v>0</v>
      </c>
      <c r="R203" s="37">
        <f>IFERROR(VLOOKUP(O203,Calculations!$B$4:$E$15,4)*F203*IF(I203="Failed-Closed",0,1)*(0.35/(INDEX(Calculations!$B$32:$G$46,MATCH(O203,Calculations!$B$32:$B$46,0),MATCH(G203,Calculations!$B$32:$G$32,0))+0.35)),0)</f>
        <v>0</v>
      </c>
      <c r="S203" s="37">
        <f>VLOOKUP(O203,Calculations!$B$4:$F$15,5)*F203</f>
        <v>0</v>
      </c>
      <c r="T203" s="37">
        <f t="shared" si="15"/>
        <v>0</v>
      </c>
      <c r="U203" s="37">
        <f t="shared" si="16"/>
        <v>0</v>
      </c>
      <c r="V203" s="37">
        <f>VLOOKUP(O203,Calculations!$B$4:$G$15,6)*F203*IF(I203="Failed-Closed",0,1)</f>
        <v>0</v>
      </c>
      <c r="W203" s="113">
        <f>IFERROR(0.6*PI()*(VLOOKUP(H203,VentList!$A$3:$H$198,8)/2*0.0254)^2*(14.7+P203)*6895*SQRT(2*1.33/8.314/672/(1.33-1)*((14.7/(14.7+P203))^(2/1.33)-(14.7/(14.7+P203))^((2.33/1.33))))*7937,0)*IF(I203="Operational",0,IF(I203="Failed-Closed",0,1))</f>
        <v>0</v>
      </c>
    </row>
    <row r="204" spans="2:23">
      <c r="B204" s="33"/>
      <c r="C204" s="34"/>
      <c r="D204" s="34"/>
      <c r="E204" s="34"/>
      <c r="F204" s="34"/>
      <c r="G204" s="27"/>
      <c r="H204" s="34"/>
      <c r="I204" s="34"/>
      <c r="J204" s="34">
        <f>IFERROR(IF(B204="Column",INDEX(RadCompList!$C$4:$G$13,MATCH(C204,RadCompList!$B$4:$B$13),MATCH(Radiators!D204,RadCompList!$C$3:$G$3)),IF(B204="Tube",INDEX(RadCompList!$C$16:$I$22,MATCH(C204,RadCompList!$B$16:$B$22),MATCH(Radiators!D204,RadCompList!$C$15:$I$15)),IF(B204="Cast Rad/Conv",INDEX(RadCompList!$C$28:$D$28,MATCH(C204,RadCompList!$B$28),MATCH(Radiators!D204,RadCompList!$C$27:$D$27)),IF(B204="Copper Cabinet",(INDEX(RadCompList!$E$39:$J$78,MATCH(Radiators!D204,RadCompList!$D$39:$D$78,0),MATCH(C204,RadCompList!$E$38:$J$38,0))),0))))*E204,0)*$A$2*IF(I204="Failed-Closed",0,1)</f>
        <v>0</v>
      </c>
      <c r="K204" s="34">
        <f>IFERROR(IF(B204="Column",INDEX(RadCompList!$C$4:$G$13,MATCH(C204,RadCompList!$B$4:$B$13),MATCH(Radiators!D204,RadCompList!$C$3:$G$3)),IF(B204="Tube",INDEX(RadCompList!$C$16:$I$22,MATCH(C204,RadCompList!$B$16:$B$22),MATCH(Radiators!D204,RadCompList!$C$15:$I$15)),IF(B204="Cast Rad/Conv",INDEX(RadCompList!$C$28:$D$28,MATCH(C204,RadCompList!$B$28),MATCH(Radiators!D204,RadCompList!$C$27:$D$27)),IF(B204="Copper Cabinet",(INDEX(RadCompList!$E$39:$J$78,MATCH(Radiators!D204,RadCompList!$D$39:$D$78,0),MATCH(C204,RadCompList!$E$38:$J$38,0))),0))))*E204,0)*$A$2</f>
        <v>0</v>
      </c>
      <c r="L204" s="112">
        <f t="shared" si="13"/>
        <v>0</v>
      </c>
      <c r="M204" s="35">
        <f>IFERROR(VLOOKUP(H204,VentList!$A$1:$D$198,2,FALSE),0)</f>
        <v>0</v>
      </c>
      <c r="N204" s="26">
        <f>IFERROR(VLOOKUP(B204,RadCompList!$P$3:$Q$6,2,FALSE)*J204,0)</f>
        <v>0</v>
      </c>
      <c r="O204" s="26" t="str">
        <f>INDEX(Calculations!$B$17:$B$28,MATCH(L204, Calculations!$H$17:$H$28,-1 ))</f>
        <v>1/2</v>
      </c>
      <c r="P204" s="37">
        <f>MainSheet!$G$8-0.0001306*Q204^2 * F204*(1+3.6/VLOOKUP(O204,Calculations!$B$4:$F$15,2,FALSE))/(3600*MainSheet!$C$9*VLOOKUP(O204,Calculations!$B$4:$F$15,2,FALSE)^5)</f>
        <v>0.26808838626146181</v>
      </c>
      <c r="Q204" s="37">
        <f t="shared" si="14"/>
        <v>0</v>
      </c>
      <c r="R204" s="37">
        <f>IFERROR(VLOOKUP(O204,Calculations!$B$4:$E$15,4)*F204*IF(I204="Failed-Closed",0,1)*(0.35/(INDEX(Calculations!$B$32:$G$46,MATCH(O204,Calculations!$B$32:$B$46,0),MATCH(G204,Calculations!$B$32:$G$32,0))+0.35)),0)</f>
        <v>0</v>
      </c>
      <c r="S204" s="37">
        <f>VLOOKUP(O204,Calculations!$B$4:$F$15,5)*F204</f>
        <v>0</v>
      </c>
      <c r="T204" s="37">
        <f t="shared" si="15"/>
        <v>0</v>
      </c>
      <c r="U204" s="37">
        <f t="shared" si="16"/>
        <v>0</v>
      </c>
      <c r="V204" s="37">
        <f>VLOOKUP(O204,Calculations!$B$4:$G$15,6)*F204*IF(I204="Failed-Closed",0,1)</f>
        <v>0</v>
      </c>
      <c r="W204" s="113">
        <f>IFERROR(0.6*PI()*(VLOOKUP(H204,VentList!$A$3:$H$198,8)/2*0.0254)^2*(14.7+P204)*6895*SQRT(2*1.33/8.314/672/(1.33-1)*((14.7/(14.7+P204))^(2/1.33)-(14.7/(14.7+P204))^((2.33/1.33))))*7937,0)*IF(I204="Operational",0,IF(I204="Failed-Closed",0,1))</f>
        <v>0</v>
      </c>
    </row>
    <row r="205" spans="2:23">
      <c r="B205" s="33"/>
      <c r="C205" s="34"/>
      <c r="D205" s="34"/>
      <c r="E205" s="34"/>
      <c r="F205" s="34"/>
      <c r="G205" s="27"/>
      <c r="H205" s="34"/>
      <c r="I205" s="34"/>
      <c r="J205" s="34">
        <f>IFERROR(IF(B205="Column",INDEX(RadCompList!$C$4:$G$13,MATCH(C205,RadCompList!$B$4:$B$13),MATCH(Radiators!D205,RadCompList!$C$3:$G$3)),IF(B205="Tube",INDEX(RadCompList!$C$16:$I$22,MATCH(C205,RadCompList!$B$16:$B$22),MATCH(Radiators!D205,RadCompList!$C$15:$I$15)),IF(B205="Cast Rad/Conv",INDEX(RadCompList!$C$28:$D$28,MATCH(C205,RadCompList!$B$28),MATCH(Radiators!D205,RadCompList!$C$27:$D$27)),IF(B205="Copper Cabinet",(INDEX(RadCompList!$E$39:$J$78,MATCH(Radiators!D205,RadCompList!$D$39:$D$78,0),MATCH(C205,RadCompList!$E$38:$J$38,0))),0))))*E205,0)*$A$2*IF(I205="Failed-Closed",0,1)</f>
        <v>0</v>
      </c>
      <c r="K205" s="34">
        <f>IFERROR(IF(B205="Column",INDEX(RadCompList!$C$4:$G$13,MATCH(C205,RadCompList!$B$4:$B$13),MATCH(Radiators!D205,RadCompList!$C$3:$G$3)),IF(B205="Tube",INDEX(RadCompList!$C$16:$I$22,MATCH(C205,RadCompList!$B$16:$B$22),MATCH(Radiators!D205,RadCompList!$C$15:$I$15)),IF(B205="Cast Rad/Conv",INDEX(RadCompList!$C$28:$D$28,MATCH(C205,RadCompList!$B$28),MATCH(Radiators!D205,RadCompList!$C$27:$D$27)),IF(B205="Copper Cabinet",(INDEX(RadCompList!$E$39:$J$78,MATCH(Radiators!D205,RadCompList!$D$39:$D$78,0),MATCH(C205,RadCompList!$E$38:$J$38,0))),0))))*E205,0)*$A$2</f>
        <v>0</v>
      </c>
      <c r="L205" s="112">
        <f t="shared" si="13"/>
        <v>0</v>
      </c>
      <c r="M205" s="35">
        <f>IFERROR(VLOOKUP(H205,VentList!$A$1:$D$198,2,FALSE),0)</f>
        <v>0</v>
      </c>
      <c r="N205" s="26">
        <f>IFERROR(VLOOKUP(B205,RadCompList!$P$3:$Q$6,2,FALSE)*J205,0)</f>
        <v>0</v>
      </c>
      <c r="O205" s="26" t="str">
        <f>INDEX(Calculations!$B$17:$B$28,MATCH(L205, Calculations!$H$17:$H$28,-1 ))</f>
        <v>1/2</v>
      </c>
      <c r="P205" s="37">
        <f>MainSheet!$G$8-0.0001306*Q205^2 * F205*(1+3.6/VLOOKUP(O205,Calculations!$B$4:$F$15,2,FALSE))/(3600*MainSheet!$C$9*VLOOKUP(O205,Calculations!$B$4:$F$15,2,FALSE)^5)</f>
        <v>0.26808838626146181</v>
      </c>
      <c r="Q205" s="37">
        <f t="shared" si="14"/>
        <v>0</v>
      </c>
      <c r="R205" s="37">
        <f>IFERROR(VLOOKUP(O205,Calculations!$B$4:$E$15,4)*F205*IF(I205="Failed-Closed",0,1)*(0.35/(INDEX(Calculations!$B$32:$G$46,MATCH(O205,Calculations!$B$32:$B$46,0),MATCH(G205,Calculations!$B$32:$G$32,0))+0.35)),0)</f>
        <v>0</v>
      </c>
      <c r="S205" s="37">
        <f>VLOOKUP(O205,Calculations!$B$4:$F$15,5)*F205</f>
        <v>0</v>
      </c>
      <c r="T205" s="37">
        <f t="shared" si="15"/>
        <v>0</v>
      </c>
      <c r="U205" s="37">
        <f t="shared" si="16"/>
        <v>0</v>
      </c>
      <c r="V205" s="37">
        <f>VLOOKUP(O205,Calculations!$B$4:$G$15,6)*F205*IF(I205="Failed-Closed",0,1)</f>
        <v>0</v>
      </c>
      <c r="W205" s="113">
        <f>IFERROR(0.6*PI()*(VLOOKUP(H205,VentList!$A$3:$H$198,8)/2*0.0254)^2*(14.7+P205)*6895*SQRT(2*1.33/8.314/672/(1.33-1)*((14.7/(14.7+P205))^(2/1.33)-(14.7/(14.7+P205))^((2.33/1.33))))*7937,0)*IF(I205="Operational",0,IF(I205="Failed-Closed",0,1))</f>
        <v>0</v>
      </c>
    </row>
    <row r="206" spans="2:23">
      <c r="B206" s="33"/>
      <c r="C206" s="34"/>
      <c r="D206" s="34"/>
      <c r="E206" s="34"/>
      <c r="F206" s="34"/>
      <c r="G206" s="27"/>
      <c r="H206" s="34"/>
      <c r="I206" s="34"/>
      <c r="J206" s="34">
        <f>IFERROR(IF(B206="Column",INDEX(RadCompList!$C$4:$G$13,MATCH(C206,RadCompList!$B$4:$B$13),MATCH(Radiators!D206,RadCompList!$C$3:$G$3)),IF(B206="Tube",INDEX(RadCompList!$C$16:$I$22,MATCH(C206,RadCompList!$B$16:$B$22),MATCH(Radiators!D206,RadCompList!$C$15:$I$15)),IF(B206="Cast Rad/Conv",INDEX(RadCompList!$C$28:$D$28,MATCH(C206,RadCompList!$B$28),MATCH(Radiators!D206,RadCompList!$C$27:$D$27)),IF(B206="Copper Cabinet",(INDEX(RadCompList!$E$39:$J$78,MATCH(Radiators!D206,RadCompList!$D$39:$D$78,0),MATCH(C206,RadCompList!$E$38:$J$38,0))),0))))*E206,0)*$A$2*IF(I206="Failed-Closed",0,1)</f>
        <v>0</v>
      </c>
      <c r="K206" s="34">
        <f>IFERROR(IF(B206="Column",INDEX(RadCompList!$C$4:$G$13,MATCH(C206,RadCompList!$B$4:$B$13),MATCH(Radiators!D206,RadCompList!$C$3:$G$3)),IF(B206="Tube",INDEX(RadCompList!$C$16:$I$22,MATCH(C206,RadCompList!$B$16:$B$22),MATCH(Radiators!D206,RadCompList!$C$15:$I$15)),IF(B206="Cast Rad/Conv",INDEX(RadCompList!$C$28:$D$28,MATCH(C206,RadCompList!$B$28),MATCH(Radiators!D206,RadCompList!$C$27:$D$27)),IF(B206="Copper Cabinet",(INDEX(RadCompList!$E$39:$J$78,MATCH(Radiators!D206,RadCompList!$D$39:$D$78,0),MATCH(C206,RadCompList!$E$38:$J$38,0))),0))))*E206,0)*$A$2</f>
        <v>0</v>
      </c>
      <c r="L206" s="112">
        <f t="shared" si="13"/>
        <v>0</v>
      </c>
      <c r="M206" s="35">
        <f>IFERROR(VLOOKUP(H206,VentList!$A$1:$D$198,2,FALSE),0)</f>
        <v>0</v>
      </c>
      <c r="N206" s="26">
        <f>IFERROR(VLOOKUP(B206,RadCompList!$P$3:$Q$6,2,FALSE)*J206,0)</f>
        <v>0</v>
      </c>
      <c r="O206" s="26" t="str">
        <f>INDEX(Calculations!$B$17:$B$28,MATCH(L206, Calculations!$H$17:$H$28,-1 ))</f>
        <v>1/2</v>
      </c>
      <c r="P206" s="37">
        <f>MainSheet!$G$8-0.0001306*Q206^2 * F206*(1+3.6/VLOOKUP(O206,Calculations!$B$4:$F$15,2,FALSE))/(3600*MainSheet!$C$9*VLOOKUP(O206,Calculations!$B$4:$F$15,2,FALSE)^5)</f>
        <v>0.26808838626146181</v>
      </c>
      <c r="Q206" s="37">
        <f t="shared" si="14"/>
        <v>0</v>
      </c>
      <c r="R206" s="37">
        <f>IFERROR(VLOOKUP(O206,Calculations!$B$4:$E$15,4)*F206*IF(I206="Failed-Closed",0,1)*(0.35/(INDEX(Calculations!$B$32:$G$46,MATCH(O206,Calculations!$B$32:$B$46,0),MATCH(G206,Calculations!$B$32:$G$32,0))+0.35)),0)</f>
        <v>0</v>
      </c>
      <c r="S206" s="37">
        <f>VLOOKUP(O206,Calculations!$B$4:$F$15,5)*F206</f>
        <v>0</v>
      </c>
      <c r="T206" s="37">
        <f t="shared" si="15"/>
        <v>0</v>
      </c>
      <c r="U206" s="37">
        <f t="shared" si="16"/>
        <v>0</v>
      </c>
      <c r="V206" s="37">
        <f>VLOOKUP(O206,Calculations!$B$4:$G$15,6)*F206*IF(I206="Failed-Closed",0,1)</f>
        <v>0</v>
      </c>
      <c r="W206" s="113">
        <f>IFERROR(0.6*PI()*(VLOOKUP(H206,VentList!$A$3:$H$198,8)/2*0.0254)^2*(14.7+P206)*6895*SQRT(2*1.33/8.314/672/(1.33-1)*((14.7/(14.7+P206))^(2/1.33)-(14.7/(14.7+P206))^((2.33/1.33))))*7937,0)*IF(I206="Operational",0,IF(I206="Failed-Closed",0,1))</f>
        <v>0</v>
      </c>
    </row>
    <row r="207" spans="2:23">
      <c r="B207" s="33"/>
      <c r="C207" s="34"/>
      <c r="D207" s="34"/>
      <c r="E207" s="34"/>
      <c r="F207" s="34"/>
      <c r="G207" s="27"/>
      <c r="H207" s="34"/>
      <c r="I207" s="34"/>
      <c r="J207" s="34">
        <f>IFERROR(IF(B207="Column",INDEX(RadCompList!$C$4:$G$13,MATCH(C207,RadCompList!$B$4:$B$13),MATCH(Radiators!D207,RadCompList!$C$3:$G$3)),IF(B207="Tube",INDEX(RadCompList!$C$16:$I$22,MATCH(C207,RadCompList!$B$16:$B$22),MATCH(Radiators!D207,RadCompList!$C$15:$I$15)),IF(B207="Cast Rad/Conv",INDEX(RadCompList!$C$28:$D$28,MATCH(C207,RadCompList!$B$28),MATCH(Radiators!D207,RadCompList!$C$27:$D$27)),IF(B207="Copper Cabinet",(INDEX(RadCompList!$E$39:$J$78,MATCH(Radiators!D207,RadCompList!$D$39:$D$78,0),MATCH(C207,RadCompList!$E$38:$J$38,0))),0))))*E207,0)*$A$2*IF(I207="Failed-Closed",0,1)</f>
        <v>0</v>
      </c>
      <c r="K207" s="34">
        <f>IFERROR(IF(B207="Column",INDEX(RadCompList!$C$4:$G$13,MATCH(C207,RadCompList!$B$4:$B$13),MATCH(Radiators!D207,RadCompList!$C$3:$G$3)),IF(B207="Tube",INDEX(RadCompList!$C$16:$I$22,MATCH(C207,RadCompList!$B$16:$B$22),MATCH(Radiators!D207,RadCompList!$C$15:$I$15)),IF(B207="Cast Rad/Conv",INDEX(RadCompList!$C$28:$D$28,MATCH(C207,RadCompList!$B$28),MATCH(Radiators!D207,RadCompList!$C$27:$D$27)),IF(B207="Copper Cabinet",(INDEX(RadCompList!$E$39:$J$78,MATCH(Radiators!D207,RadCompList!$D$39:$D$78,0),MATCH(C207,RadCompList!$E$38:$J$38,0))),0))))*E207,0)*$A$2</f>
        <v>0</v>
      </c>
      <c r="L207" s="112">
        <f t="shared" si="13"/>
        <v>0</v>
      </c>
      <c r="M207" s="35">
        <f>IFERROR(VLOOKUP(H207,VentList!$A$1:$D$198,2,FALSE),0)</f>
        <v>0</v>
      </c>
      <c r="N207" s="26">
        <f>IFERROR(VLOOKUP(B207,RadCompList!$P$3:$Q$6,2,FALSE)*J207,0)</f>
        <v>0</v>
      </c>
      <c r="O207" s="26" t="str">
        <f>INDEX(Calculations!$B$17:$B$28,MATCH(L207, Calculations!$H$17:$H$28,-1 ))</f>
        <v>1/2</v>
      </c>
      <c r="P207" s="37">
        <f>MainSheet!$G$8-0.0001306*Q207^2 * F207*(1+3.6/VLOOKUP(O207,Calculations!$B$4:$F$15,2,FALSE))/(3600*MainSheet!$C$9*VLOOKUP(O207,Calculations!$B$4:$F$15,2,FALSE)^5)</f>
        <v>0.26808838626146181</v>
      </c>
      <c r="Q207" s="37">
        <f t="shared" si="14"/>
        <v>0</v>
      </c>
      <c r="R207" s="37">
        <f>IFERROR(VLOOKUP(O207,Calculations!$B$4:$E$15,4)*F207*IF(I207="Failed-Closed",0,1)*(0.35/(INDEX(Calculations!$B$32:$G$46,MATCH(O207,Calculations!$B$32:$B$46,0),MATCH(G207,Calculations!$B$32:$G$32,0))+0.35)),0)</f>
        <v>0</v>
      </c>
      <c r="S207" s="37">
        <f>VLOOKUP(O207,Calculations!$B$4:$F$15,5)*F207</f>
        <v>0</v>
      </c>
      <c r="T207" s="37">
        <f t="shared" si="15"/>
        <v>0</v>
      </c>
      <c r="U207" s="37">
        <f t="shared" si="16"/>
        <v>0</v>
      </c>
      <c r="V207" s="37">
        <f>VLOOKUP(O207,Calculations!$B$4:$G$15,6)*F207*IF(I207="Failed-Closed",0,1)</f>
        <v>0</v>
      </c>
      <c r="W207" s="113">
        <f>IFERROR(0.6*PI()*(VLOOKUP(H207,VentList!$A$3:$H$198,8)/2*0.0254)^2*(14.7+P207)*6895*SQRT(2*1.33/8.314/672/(1.33-1)*((14.7/(14.7+P207))^(2/1.33)-(14.7/(14.7+P207))^((2.33/1.33))))*7937,0)*IF(I207="Operational",0,IF(I207="Failed-Closed",0,1))</f>
        <v>0</v>
      </c>
    </row>
    <row r="208" spans="2:23">
      <c r="B208" s="33"/>
      <c r="C208" s="34"/>
      <c r="D208" s="34"/>
      <c r="E208" s="34"/>
      <c r="F208" s="34"/>
      <c r="G208" s="27"/>
      <c r="H208" s="34"/>
      <c r="I208" s="34"/>
      <c r="J208" s="34">
        <f>IFERROR(IF(B208="Column",INDEX(RadCompList!$C$4:$G$13,MATCH(C208,RadCompList!$B$4:$B$13),MATCH(Radiators!D208,RadCompList!$C$3:$G$3)),IF(B208="Tube",INDEX(RadCompList!$C$16:$I$22,MATCH(C208,RadCompList!$B$16:$B$22),MATCH(Radiators!D208,RadCompList!$C$15:$I$15)),IF(B208="Cast Rad/Conv",INDEX(RadCompList!$C$28:$D$28,MATCH(C208,RadCompList!$B$28),MATCH(Radiators!D208,RadCompList!$C$27:$D$27)),IF(B208="Copper Cabinet",(INDEX(RadCompList!$E$39:$J$78,MATCH(Radiators!D208,RadCompList!$D$39:$D$78,0),MATCH(C208,RadCompList!$E$38:$J$38,0))),0))))*E208,0)*$A$2*IF(I208="Failed-Closed",0,1)</f>
        <v>0</v>
      </c>
      <c r="K208" s="34">
        <f>IFERROR(IF(B208="Column",INDEX(RadCompList!$C$4:$G$13,MATCH(C208,RadCompList!$B$4:$B$13),MATCH(Radiators!D208,RadCompList!$C$3:$G$3)),IF(B208="Tube",INDEX(RadCompList!$C$16:$I$22,MATCH(C208,RadCompList!$B$16:$B$22),MATCH(Radiators!D208,RadCompList!$C$15:$I$15)),IF(B208="Cast Rad/Conv",INDEX(RadCompList!$C$28:$D$28,MATCH(C208,RadCompList!$B$28),MATCH(Radiators!D208,RadCompList!$C$27:$D$27)),IF(B208="Copper Cabinet",(INDEX(RadCompList!$E$39:$J$78,MATCH(Radiators!D208,RadCompList!$D$39:$D$78,0),MATCH(C208,RadCompList!$E$38:$J$38,0))),0))))*E208,0)*$A$2</f>
        <v>0</v>
      </c>
      <c r="L208" s="112">
        <f t="shared" si="13"/>
        <v>0</v>
      </c>
      <c r="M208" s="35">
        <f>IFERROR(VLOOKUP(H208,VentList!$A$1:$D$198,2,FALSE),0)</f>
        <v>0</v>
      </c>
      <c r="N208" s="26">
        <f>IFERROR(VLOOKUP(B208,RadCompList!$P$3:$Q$6,2,FALSE)*J208,0)</f>
        <v>0</v>
      </c>
      <c r="O208" s="26" t="str">
        <f>INDEX(Calculations!$B$17:$B$28,MATCH(L208, Calculations!$H$17:$H$28,-1 ))</f>
        <v>1/2</v>
      </c>
      <c r="P208" s="37">
        <f>MainSheet!$G$8-0.0001306*Q208^2 * F208*(1+3.6/VLOOKUP(O208,Calculations!$B$4:$F$15,2,FALSE))/(3600*MainSheet!$C$9*VLOOKUP(O208,Calculations!$B$4:$F$15,2,FALSE)^5)</f>
        <v>0.26808838626146181</v>
      </c>
      <c r="Q208" s="37">
        <f t="shared" si="14"/>
        <v>0</v>
      </c>
      <c r="R208" s="37">
        <f>IFERROR(VLOOKUP(O208,Calculations!$B$4:$E$15,4)*F208*IF(I208="Failed-Closed",0,1)*(0.35/(INDEX(Calculations!$B$32:$G$46,MATCH(O208,Calculations!$B$32:$B$46,0),MATCH(G208,Calculations!$B$32:$G$32,0))+0.35)),0)</f>
        <v>0</v>
      </c>
      <c r="S208" s="37">
        <f>VLOOKUP(O208,Calculations!$B$4:$F$15,5)*F208</f>
        <v>0</v>
      </c>
      <c r="T208" s="37">
        <f t="shared" si="15"/>
        <v>0</v>
      </c>
      <c r="U208" s="37">
        <f t="shared" si="16"/>
        <v>0</v>
      </c>
      <c r="V208" s="37">
        <f>VLOOKUP(O208,Calculations!$B$4:$G$15,6)*F208*IF(I208="Failed-Closed",0,1)</f>
        <v>0</v>
      </c>
      <c r="W208" s="113">
        <f>IFERROR(0.6*PI()*(VLOOKUP(H208,VentList!$A$3:$H$198,8)/2*0.0254)^2*(14.7+P208)*6895*SQRT(2*1.33/8.314/672/(1.33-1)*((14.7/(14.7+P208))^(2/1.33)-(14.7/(14.7+P208))^((2.33/1.33))))*7937,0)*IF(I208="Operational",0,IF(I208="Failed-Closed",0,1))</f>
        <v>0</v>
      </c>
    </row>
    <row r="209" spans="2:23">
      <c r="B209" s="33"/>
      <c r="C209" s="34"/>
      <c r="D209" s="34"/>
      <c r="E209" s="34"/>
      <c r="F209" s="34"/>
      <c r="G209" s="27"/>
      <c r="H209" s="34"/>
      <c r="I209" s="34"/>
      <c r="J209" s="34">
        <f>IFERROR(IF(B209="Column",INDEX(RadCompList!$C$4:$G$13,MATCH(C209,RadCompList!$B$4:$B$13),MATCH(Radiators!D209,RadCompList!$C$3:$G$3)),IF(B209="Tube",INDEX(RadCompList!$C$16:$I$22,MATCH(C209,RadCompList!$B$16:$B$22),MATCH(Radiators!D209,RadCompList!$C$15:$I$15)),IF(B209="Cast Rad/Conv",INDEX(RadCompList!$C$28:$D$28,MATCH(C209,RadCompList!$B$28),MATCH(Radiators!D209,RadCompList!$C$27:$D$27)),IF(B209="Copper Cabinet",(INDEX(RadCompList!$E$39:$J$78,MATCH(Radiators!D209,RadCompList!$D$39:$D$78,0),MATCH(C209,RadCompList!$E$38:$J$38,0))),0))))*E209,0)*$A$2*IF(I209="Failed-Closed",0,1)</f>
        <v>0</v>
      </c>
      <c r="K209" s="34">
        <f>IFERROR(IF(B209="Column",INDEX(RadCompList!$C$4:$G$13,MATCH(C209,RadCompList!$B$4:$B$13),MATCH(Radiators!D209,RadCompList!$C$3:$G$3)),IF(B209="Tube",INDEX(RadCompList!$C$16:$I$22,MATCH(C209,RadCompList!$B$16:$B$22),MATCH(Radiators!D209,RadCompList!$C$15:$I$15)),IF(B209="Cast Rad/Conv",INDEX(RadCompList!$C$28:$D$28,MATCH(C209,RadCompList!$B$28),MATCH(Radiators!D209,RadCompList!$C$27:$D$27)),IF(B209="Copper Cabinet",(INDEX(RadCompList!$E$39:$J$78,MATCH(Radiators!D209,RadCompList!$D$39:$D$78,0),MATCH(C209,RadCompList!$E$38:$J$38,0))),0))))*E209,0)*$A$2</f>
        <v>0</v>
      </c>
      <c r="L209" s="112">
        <f t="shared" si="13"/>
        <v>0</v>
      </c>
      <c r="M209" s="35">
        <f>IFERROR(VLOOKUP(H209,VentList!$A$1:$D$198,2,FALSE),0)</f>
        <v>0</v>
      </c>
      <c r="N209" s="26">
        <f>IFERROR(VLOOKUP(B209,RadCompList!$P$3:$Q$6,2,FALSE)*J209,0)</f>
        <v>0</v>
      </c>
      <c r="O209" s="26" t="str">
        <f>INDEX(Calculations!$B$17:$B$28,MATCH(L209, Calculations!$H$17:$H$28,-1 ))</f>
        <v>1/2</v>
      </c>
      <c r="P209" s="37">
        <f>MainSheet!$G$8-0.0001306*Q209^2 * F209*(1+3.6/VLOOKUP(O209,Calculations!$B$4:$F$15,2,FALSE))/(3600*MainSheet!$C$9*VLOOKUP(O209,Calculations!$B$4:$F$15,2,FALSE)^5)</f>
        <v>0.26808838626146181</v>
      </c>
      <c r="Q209" s="37">
        <f t="shared" si="14"/>
        <v>0</v>
      </c>
      <c r="R209" s="37">
        <f>IFERROR(VLOOKUP(O209,Calculations!$B$4:$E$15,4)*F209*IF(I209="Failed-Closed",0,1)*(0.35/(INDEX(Calculations!$B$32:$G$46,MATCH(O209,Calculations!$B$32:$B$46,0),MATCH(G209,Calculations!$B$32:$G$32,0))+0.35)),0)</f>
        <v>0</v>
      </c>
      <c r="S209" s="37">
        <f>VLOOKUP(O209,Calculations!$B$4:$F$15,5)*F209</f>
        <v>0</v>
      </c>
      <c r="T209" s="37">
        <f t="shared" si="15"/>
        <v>0</v>
      </c>
      <c r="U209" s="37">
        <f t="shared" si="16"/>
        <v>0</v>
      </c>
      <c r="V209" s="37">
        <f>VLOOKUP(O209,Calculations!$B$4:$G$15,6)*F209*IF(I209="Failed-Closed",0,1)</f>
        <v>0</v>
      </c>
      <c r="W209" s="113">
        <f>IFERROR(0.6*PI()*(VLOOKUP(H209,VentList!$A$3:$H$198,8)/2*0.0254)^2*(14.7+P209)*6895*SQRT(2*1.33/8.314/672/(1.33-1)*((14.7/(14.7+P209))^(2/1.33)-(14.7/(14.7+P209))^((2.33/1.33))))*7937,0)*IF(I209="Operational",0,IF(I209="Failed-Closed",0,1))</f>
        <v>0</v>
      </c>
    </row>
    <row r="210" spans="2:23">
      <c r="B210" s="33"/>
      <c r="C210" s="34"/>
      <c r="D210" s="34"/>
      <c r="E210" s="34"/>
      <c r="F210" s="34"/>
      <c r="G210" s="27"/>
      <c r="H210" s="34"/>
      <c r="I210" s="34"/>
      <c r="J210" s="34">
        <f>IFERROR(IF(B210="Column",INDEX(RadCompList!$C$4:$G$13,MATCH(C210,RadCompList!$B$4:$B$13),MATCH(Radiators!D210,RadCompList!$C$3:$G$3)),IF(B210="Tube",INDEX(RadCompList!$C$16:$I$22,MATCH(C210,RadCompList!$B$16:$B$22),MATCH(Radiators!D210,RadCompList!$C$15:$I$15)),IF(B210="Cast Rad/Conv",INDEX(RadCompList!$C$28:$D$28,MATCH(C210,RadCompList!$B$28),MATCH(Radiators!D210,RadCompList!$C$27:$D$27)),IF(B210="Copper Cabinet",(INDEX(RadCompList!$E$39:$J$78,MATCH(Radiators!D210,RadCompList!$D$39:$D$78,0),MATCH(C210,RadCompList!$E$38:$J$38,0))),0))))*E210,0)*$A$2*IF(I210="Failed-Closed",0,1)</f>
        <v>0</v>
      </c>
      <c r="K210" s="34">
        <f>IFERROR(IF(B210="Column",INDEX(RadCompList!$C$4:$G$13,MATCH(C210,RadCompList!$B$4:$B$13),MATCH(Radiators!D210,RadCompList!$C$3:$G$3)),IF(B210="Tube",INDEX(RadCompList!$C$16:$I$22,MATCH(C210,RadCompList!$B$16:$B$22),MATCH(Radiators!D210,RadCompList!$C$15:$I$15)),IF(B210="Cast Rad/Conv",INDEX(RadCompList!$C$28:$D$28,MATCH(C210,RadCompList!$B$28),MATCH(Radiators!D210,RadCompList!$C$27:$D$27)),IF(B210="Copper Cabinet",(INDEX(RadCompList!$E$39:$J$78,MATCH(Radiators!D210,RadCompList!$D$39:$D$78,0),MATCH(C210,RadCompList!$E$38:$J$38,0))),0))))*E210,0)*$A$2</f>
        <v>0</v>
      </c>
      <c r="L210" s="112">
        <f t="shared" si="13"/>
        <v>0</v>
      </c>
      <c r="M210" s="35">
        <f>IFERROR(VLOOKUP(H210,VentList!$A$1:$D$198,2,FALSE),0)</f>
        <v>0</v>
      </c>
      <c r="N210" s="26">
        <f>IFERROR(VLOOKUP(B210,RadCompList!$P$3:$Q$6,2,FALSE)*J210,0)</f>
        <v>0</v>
      </c>
      <c r="O210" s="26" t="str">
        <f>INDEX(Calculations!$B$17:$B$28,MATCH(L210, Calculations!$H$17:$H$28,-1 ))</f>
        <v>1/2</v>
      </c>
      <c r="P210" s="37">
        <f>MainSheet!$G$8-0.0001306*Q210^2 * F210*(1+3.6/VLOOKUP(O210,Calculations!$B$4:$F$15,2,FALSE))/(3600*MainSheet!$C$9*VLOOKUP(O210,Calculations!$B$4:$F$15,2,FALSE)^5)</f>
        <v>0.26808838626146181</v>
      </c>
      <c r="Q210" s="37">
        <f t="shared" si="14"/>
        <v>0</v>
      </c>
      <c r="R210" s="37">
        <f>IFERROR(VLOOKUP(O210,Calculations!$B$4:$E$15,4)*F210*IF(I210="Failed-Closed",0,1)*(0.35/(INDEX(Calculations!$B$32:$G$46,MATCH(O210,Calculations!$B$32:$B$46,0),MATCH(G210,Calculations!$B$32:$G$32,0))+0.35)),0)</f>
        <v>0</v>
      </c>
      <c r="S210" s="37">
        <f>VLOOKUP(O210,Calculations!$B$4:$F$15,5)*F210</f>
        <v>0</v>
      </c>
      <c r="T210" s="37">
        <f t="shared" si="15"/>
        <v>0</v>
      </c>
      <c r="U210" s="37">
        <f t="shared" si="16"/>
        <v>0</v>
      </c>
      <c r="V210" s="37">
        <f>VLOOKUP(O210,Calculations!$B$4:$G$15,6)*F210*IF(I210="Failed-Closed",0,1)</f>
        <v>0</v>
      </c>
      <c r="W210" s="113">
        <f>IFERROR(0.6*PI()*(VLOOKUP(H210,VentList!$A$3:$H$198,8)/2*0.0254)^2*(14.7+P210)*6895*SQRT(2*1.33/8.314/672/(1.33-1)*((14.7/(14.7+P210))^(2/1.33)-(14.7/(14.7+P210))^((2.33/1.33))))*7937,0)*IF(I210="Operational",0,IF(I210="Failed-Closed",0,1))</f>
        <v>0</v>
      </c>
    </row>
    <row r="211" spans="2:23">
      <c r="B211" s="33"/>
      <c r="C211" s="34"/>
      <c r="D211" s="34"/>
      <c r="E211" s="34"/>
      <c r="F211" s="34"/>
      <c r="G211" s="27"/>
      <c r="H211" s="34"/>
      <c r="I211" s="34"/>
      <c r="J211" s="34">
        <f>IFERROR(IF(B211="Column",INDEX(RadCompList!$C$4:$G$13,MATCH(C211,RadCompList!$B$4:$B$13),MATCH(Radiators!D211,RadCompList!$C$3:$G$3)),IF(B211="Tube",INDEX(RadCompList!$C$16:$I$22,MATCH(C211,RadCompList!$B$16:$B$22),MATCH(Radiators!D211,RadCompList!$C$15:$I$15)),IF(B211="Cast Rad/Conv",INDEX(RadCompList!$C$28:$D$28,MATCH(C211,RadCompList!$B$28),MATCH(Radiators!D211,RadCompList!$C$27:$D$27)),IF(B211="Copper Cabinet",(INDEX(RadCompList!$E$39:$J$78,MATCH(Radiators!D211,RadCompList!$D$39:$D$78,0),MATCH(C211,RadCompList!$E$38:$J$38,0))),0))))*E211,0)*$A$2*IF(I211="Failed-Closed",0,1)</f>
        <v>0</v>
      </c>
      <c r="K211" s="34">
        <f>IFERROR(IF(B211="Column",INDEX(RadCompList!$C$4:$G$13,MATCH(C211,RadCompList!$B$4:$B$13),MATCH(Radiators!D211,RadCompList!$C$3:$G$3)),IF(B211="Tube",INDEX(RadCompList!$C$16:$I$22,MATCH(C211,RadCompList!$B$16:$B$22),MATCH(Radiators!D211,RadCompList!$C$15:$I$15)),IF(B211="Cast Rad/Conv",INDEX(RadCompList!$C$28:$D$28,MATCH(C211,RadCompList!$B$28),MATCH(Radiators!D211,RadCompList!$C$27:$D$27)),IF(B211="Copper Cabinet",(INDEX(RadCompList!$E$39:$J$78,MATCH(Radiators!D211,RadCompList!$D$39:$D$78,0),MATCH(C211,RadCompList!$E$38:$J$38,0))),0))))*E211,0)*$A$2</f>
        <v>0</v>
      </c>
      <c r="L211" s="112">
        <f t="shared" si="13"/>
        <v>0</v>
      </c>
      <c r="M211" s="35">
        <f>IFERROR(VLOOKUP(H211,VentList!$A$1:$D$198,2,FALSE),0)</f>
        <v>0</v>
      </c>
      <c r="N211" s="26">
        <f>IFERROR(VLOOKUP(B211,RadCompList!$P$3:$Q$6,2,FALSE)*J211,0)</f>
        <v>0</v>
      </c>
      <c r="O211" s="26" t="str">
        <f>INDEX(Calculations!$B$17:$B$28,MATCH(L211, Calculations!$H$17:$H$28,-1 ))</f>
        <v>1/2</v>
      </c>
      <c r="P211" s="37">
        <f>MainSheet!$G$8-0.0001306*Q211^2 * F211*(1+3.6/VLOOKUP(O211,Calculations!$B$4:$F$15,2,FALSE))/(3600*MainSheet!$C$9*VLOOKUP(O211,Calculations!$B$4:$F$15,2,FALSE)^5)</f>
        <v>0.26808838626146181</v>
      </c>
      <c r="Q211" s="37">
        <f t="shared" si="14"/>
        <v>0</v>
      </c>
      <c r="R211" s="37">
        <f>IFERROR(VLOOKUP(O211,Calculations!$B$4:$E$15,4)*F211*IF(I211="Failed-Closed",0,1)*(0.35/(INDEX(Calculations!$B$32:$G$46,MATCH(O211,Calculations!$B$32:$B$46,0),MATCH(G211,Calculations!$B$32:$G$32,0))+0.35)),0)</f>
        <v>0</v>
      </c>
      <c r="S211" s="37">
        <f>VLOOKUP(O211,Calculations!$B$4:$F$15,5)*F211</f>
        <v>0</v>
      </c>
      <c r="T211" s="37">
        <f t="shared" si="15"/>
        <v>0</v>
      </c>
      <c r="U211" s="37">
        <f t="shared" si="16"/>
        <v>0</v>
      </c>
      <c r="V211" s="37">
        <f>VLOOKUP(O211,Calculations!$B$4:$G$15,6)*F211*IF(I211="Failed-Closed",0,1)</f>
        <v>0</v>
      </c>
      <c r="W211" s="113">
        <f>IFERROR(0.6*PI()*(VLOOKUP(H211,VentList!$A$3:$H$198,8)/2*0.0254)^2*(14.7+P211)*6895*SQRT(2*1.33/8.314/672/(1.33-1)*((14.7/(14.7+P211))^(2/1.33)-(14.7/(14.7+P211))^((2.33/1.33))))*7937,0)*IF(I211="Operational",0,IF(I211="Failed-Closed",0,1))</f>
        <v>0</v>
      </c>
    </row>
    <row r="212" spans="2:23">
      <c r="B212" s="33"/>
      <c r="C212" s="34"/>
      <c r="D212" s="34"/>
      <c r="E212" s="34"/>
      <c r="F212" s="34"/>
      <c r="G212" s="27"/>
      <c r="H212" s="34"/>
      <c r="I212" s="34"/>
      <c r="J212" s="34">
        <f>IFERROR(IF(B212="Column",INDEX(RadCompList!$C$4:$G$13,MATCH(C212,RadCompList!$B$4:$B$13),MATCH(Radiators!D212,RadCompList!$C$3:$G$3)),IF(B212="Tube",INDEX(RadCompList!$C$16:$I$22,MATCH(C212,RadCompList!$B$16:$B$22),MATCH(Radiators!D212,RadCompList!$C$15:$I$15)),IF(B212="Cast Rad/Conv",INDEX(RadCompList!$C$28:$D$28,MATCH(C212,RadCompList!$B$28),MATCH(Radiators!D212,RadCompList!$C$27:$D$27)),IF(B212="Copper Cabinet",(INDEX(RadCompList!$E$39:$J$78,MATCH(Radiators!D212,RadCompList!$D$39:$D$78,0),MATCH(C212,RadCompList!$E$38:$J$38,0))),0))))*E212,0)*$A$2*IF(I212="Failed-Closed",0,1)</f>
        <v>0</v>
      </c>
      <c r="K212" s="34">
        <f>IFERROR(IF(B212="Column",INDEX(RadCompList!$C$4:$G$13,MATCH(C212,RadCompList!$B$4:$B$13),MATCH(Radiators!D212,RadCompList!$C$3:$G$3)),IF(B212="Tube",INDEX(RadCompList!$C$16:$I$22,MATCH(C212,RadCompList!$B$16:$B$22),MATCH(Radiators!D212,RadCompList!$C$15:$I$15)),IF(B212="Cast Rad/Conv",INDEX(RadCompList!$C$28:$D$28,MATCH(C212,RadCompList!$B$28),MATCH(Radiators!D212,RadCompList!$C$27:$D$27)),IF(B212="Copper Cabinet",(INDEX(RadCompList!$E$39:$J$78,MATCH(Radiators!D212,RadCompList!$D$39:$D$78,0),MATCH(C212,RadCompList!$E$38:$J$38,0))),0))))*E212,0)*$A$2</f>
        <v>0</v>
      </c>
      <c r="L212" s="112">
        <f t="shared" si="13"/>
        <v>0</v>
      </c>
      <c r="M212" s="35">
        <f>IFERROR(VLOOKUP(H212,VentList!$A$1:$D$198,2,FALSE),0)</f>
        <v>0</v>
      </c>
      <c r="N212" s="26">
        <f>IFERROR(VLOOKUP(B212,RadCompList!$P$3:$Q$6,2,FALSE)*J212,0)</f>
        <v>0</v>
      </c>
      <c r="O212" s="26" t="str">
        <f>INDEX(Calculations!$B$17:$B$28,MATCH(L212, Calculations!$H$17:$H$28,-1 ))</f>
        <v>1/2</v>
      </c>
      <c r="P212" s="37">
        <f>MainSheet!$G$8-0.0001306*Q212^2 * F212*(1+3.6/VLOOKUP(O212,Calculations!$B$4:$F$15,2,FALSE))/(3600*MainSheet!$C$9*VLOOKUP(O212,Calculations!$B$4:$F$15,2,FALSE)^5)</f>
        <v>0.26808838626146181</v>
      </c>
      <c r="Q212" s="37">
        <f t="shared" si="14"/>
        <v>0</v>
      </c>
      <c r="R212" s="37">
        <f>IFERROR(VLOOKUP(O212,Calculations!$B$4:$E$15,4)*F212*IF(I212="Failed-Closed",0,1)*(0.35/(INDEX(Calculations!$B$32:$G$46,MATCH(O212,Calculations!$B$32:$B$46,0),MATCH(G212,Calculations!$B$32:$G$32,0))+0.35)),0)</f>
        <v>0</v>
      </c>
      <c r="S212" s="37">
        <f>VLOOKUP(O212,Calculations!$B$4:$F$15,5)*F212</f>
        <v>0</v>
      </c>
      <c r="T212" s="37">
        <f t="shared" si="15"/>
        <v>0</v>
      </c>
      <c r="U212" s="37">
        <f t="shared" si="16"/>
        <v>0</v>
      </c>
      <c r="V212" s="37">
        <f>VLOOKUP(O212,Calculations!$B$4:$G$15,6)*F212*IF(I212="Failed-Closed",0,1)</f>
        <v>0</v>
      </c>
      <c r="W212" s="113">
        <f>IFERROR(0.6*PI()*(VLOOKUP(H212,VentList!$A$3:$H$198,8)/2*0.0254)^2*(14.7+P212)*6895*SQRT(2*1.33/8.314/672/(1.33-1)*((14.7/(14.7+P212))^(2/1.33)-(14.7/(14.7+P212))^((2.33/1.33))))*7937,0)*IF(I212="Operational",0,IF(I212="Failed-Closed",0,1))</f>
        <v>0</v>
      </c>
    </row>
    <row r="213" spans="2:23">
      <c r="B213" s="33"/>
      <c r="C213" s="34"/>
      <c r="D213" s="34"/>
      <c r="E213" s="34"/>
      <c r="F213" s="34"/>
      <c r="G213" s="27"/>
      <c r="H213" s="34"/>
      <c r="I213" s="34"/>
      <c r="J213" s="34">
        <f>IFERROR(IF(B213="Column",INDEX(RadCompList!$C$4:$G$13,MATCH(C213,RadCompList!$B$4:$B$13),MATCH(Radiators!D213,RadCompList!$C$3:$G$3)),IF(B213="Tube",INDEX(RadCompList!$C$16:$I$22,MATCH(C213,RadCompList!$B$16:$B$22),MATCH(Radiators!D213,RadCompList!$C$15:$I$15)),IF(B213="Cast Rad/Conv",INDEX(RadCompList!$C$28:$D$28,MATCH(C213,RadCompList!$B$28),MATCH(Radiators!D213,RadCompList!$C$27:$D$27)),IF(B213="Copper Cabinet",(INDEX(RadCompList!$E$39:$J$78,MATCH(Radiators!D213,RadCompList!$D$39:$D$78,0),MATCH(C213,RadCompList!$E$38:$J$38,0))),0))))*E213,0)*$A$2*IF(I213="Failed-Closed",0,1)</f>
        <v>0</v>
      </c>
      <c r="K213" s="34">
        <f>IFERROR(IF(B213="Column",INDEX(RadCompList!$C$4:$G$13,MATCH(C213,RadCompList!$B$4:$B$13),MATCH(Radiators!D213,RadCompList!$C$3:$G$3)),IF(B213="Tube",INDEX(RadCompList!$C$16:$I$22,MATCH(C213,RadCompList!$B$16:$B$22),MATCH(Radiators!D213,RadCompList!$C$15:$I$15)),IF(B213="Cast Rad/Conv",INDEX(RadCompList!$C$28:$D$28,MATCH(C213,RadCompList!$B$28),MATCH(Radiators!D213,RadCompList!$C$27:$D$27)),IF(B213="Copper Cabinet",(INDEX(RadCompList!$E$39:$J$78,MATCH(Radiators!D213,RadCompList!$D$39:$D$78,0),MATCH(C213,RadCompList!$E$38:$J$38,0))),0))))*E213,0)*$A$2</f>
        <v>0</v>
      </c>
      <c r="L213" s="112">
        <f t="shared" si="13"/>
        <v>0</v>
      </c>
      <c r="M213" s="35">
        <f>IFERROR(VLOOKUP(H213,VentList!$A$1:$D$198,2,FALSE),0)</f>
        <v>0</v>
      </c>
      <c r="N213" s="26">
        <f>IFERROR(VLOOKUP(B213,RadCompList!$P$3:$Q$6,2,FALSE)*J213,0)</f>
        <v>0</v>
      </c>
      <c r="O213" s="26" t="str">
        <f>INDEX(Calculations!$B$17:$B$28,MATCH(L213, Calculations!$H$17:$H$28,-1 ))</f>
        <v>1/2</v>
      </c>
      <c r="P213" s="37">
        <f>MainSheet!$G$8-0.0001306*Q213^2 * F213*(1+3.6/VLOOKUP(O213,Calculations!$B$4:$F$15,2,FALSE))/(3600*MainSheet!$C$9*VLOOKUP(O213,Calculations!$B$4:$F$15,2,FALSE)^5)</f>
        <v>0.26808838626146181</v>
      </c>
      <c r="Q213" s="37">
        <f t="shared" si="14"/>
        <v>0</v>
      </c>
      <c r="R213" s="37">
        <f>IFERROR(VLOOKUP(O213,Calculations!$B$4:$E$15,4)*F213*IF(I213="Failed-Closed",0,1)*(0.35/(INDEX(Calculations!$B$32:$G$46,MATCH(O213,Calculations!$B$32:$B$46,0),MATCH(G213,Calculations!$B$32:$G$32,0))+0.35)),0)</f>
        <v>0</v>
      </c>
      <c r="S213" s="37">
        <f>VLOOKUP(O213,Calculations!$B$4:$F$15,5)*F213</f>
        <v>0</v>
      </c>
      <c r="T213" s="37">
        <f t="shared" si="15"/>
        <v>0</v>
      </c>
      <c r="U213" s="37">
        <f t="shared" si="16"/>
        <v>0</v>
      </c>
      <c r="V213" s="37">
        <f>VLOOKUP(O213,Calculations!$B$4:$G$15,6)*F213*IF(I213="Failed-Closed",0,1)</f>
        <v>0</v>
      </c>
      <c r="W213" s="113">
        <f>IFERROR(0.6*PI()*(VLOOKUP(H213,VentList!$A$3:$H$198,8)/2*0.0254)^2*(14.7+P213)*6895*SQRT(2*1.33/8.314/672/(1.33-1)*((14.7/(14.7+P213))^(2/1.33)-(14.7/(14.7+P213))^((2.33/1.33))))*7937,0)*IF(I213="Operational",0,IF(I213="Failed-Closed",0,1))</f>
        <v>0</v>
      </c>
    </row>
    <row r="214" spans="2:23">
      <c r="B214" s="33"/>
      <c r="C214" s="34"/>
      <c r="D214" s="34"/>
      <c r="E214" s="34"/>
      <c r="F214" s="34"/>
      <c r="G214" s="27"/>
      <c r="H214" s="34"/>
      <c r="I214" s="34"/>
      <c r="J214" s="34">
        <f>IFERROR(IF(B214="Column",INDEX(RadCompList!$C$4:$G$13,MATCH(C214,RadCompList!$B$4:$B$13),MATCH(Radiators!D214,RadCompList!$C$3:$G$3)),IF(B214="Tube",INDEX(RadCompList!$C$16:$I$22,MATCH(C214,RadCompList!$B$16:$B$22),MATCH(Radiators!D214,RadCompList!$C$15:$I$15)),IF(B214="Cast Rad/Conv",INDEX(RadCompList!$C$28:$D$28,MATCH(C214,RadCompList!$B$28),MATCH(Radiators!D214,RadCompList!$C$27:$D$27)),IF(B214="Copper Cabinet",(INDEX(RadCompList!$E$39:$J$78,MATCH(Radiators!D214,RadCompList!$D$39:$D$78,0),MATCH(C214,RadCompList!$E$38:$J$38,0))),0))))*E214,0)*$A$2*IF(I214="Failed-Closed",0,1)</f>
        <v>0</v>
      </c>
      <c r="K214" s="34">
        <f>IFERROR(IF(B214="Column",INDEX(RadCompList!$C$4:$G$13,MATCH(C214,RadCompList!$B$4:$B$13),MATCH(Radiators!D214,RadCompList!$C$3:$G$3)),IF(B214="Tube",INDEX(RadCompList!$C$16:$I$22,MATCH(C214,RadCompList!$B$16:$B$22),MATCH(Radiators!D214,RadCompList!$C$15:$I$15)),IF(B214="Cast Rad/Conv",INDEX(RadCompList!$C$28:$D$28,MATCH(C214,RadCompList!$B$28),MATCH(Radiators!D214,RadCompList!$C$27:$D$27)),IF(B214="Copper Cabinet",(INDEX(RadCompList!$E$39:$J$78,MATCH(Radiators!D214,RadCompList!$D$39:$D$78,0),MATCH(C214,RadCompList!$E$38:$J$38,0))),0))))*E214,0)*$A$2</f>
        <v>0</v>
      </c>
      <c r="L214" s="112">
        <f t="shared" si="13"/>
        <v>0</v>
      </c>
      <c r="M214" s="35">
        <f>IFERROR(VLOOKUP(H214,VentList!$A$1:$D$198,2,FALSE),0)</f>
        <v>0</v>
      </c>
      <c r="N214" s="26">
        <f>IFERROR(VLOOKUP(B214,RadCompList!$P$3:$Q$6,2,FALSE)*J214,0)</f>
        <v>0</v>
      </c>
      <c r="O214" s="26" t="str">
        <f>INDEX(Calculations!$B$17:$B$28,MATCH(L214, Calculations!$H$17:$H$28,-1 ))</f>
        <v>1/2</v>
      </c>
      <c r="P214" s="37">
        <f>MainSheet!$G$8-0.0001306*Q214^2 * F214*(1+3.6/VLOOKUP(O214,Calculations!$B$4:$F$15,2,FALSE))/(3600*MainSheet!$C$9*VLOOKUP(O214,Calculations!$B$4:$F$15,2,FALSE)^5)</f>
        <v>0.26808838626146181</v>
      </c>
      <c r="Q214" s="37">
        <f t="shared" si="14"/>
        <v>0</v>
      </c>
      <c r="R214" s="37">
        <f>IFERROR(VLOOKUP(O214,Calculations!$B$4:$E$15,4)*F214*IF(I214="Failed-Closed",0,1)*(0.35/(INDEX(Calculations!$B$32:$G$46,MATCH(O214,Calculations!$B$32:$B$46,0),MATCH(G214,Calculations!$B$32:$G$32,0))+0.35)),0)</f>
        <v>0</v>
      </c>
      <c r="S214" s="37">
        <f>VLOOKUP(O214,Calculations!$B$4:$F$15,5)*F214</f>
        <v>0</v>
      </c>
      <c r="T214" s="37">
        <f t="shared" si="15"/>
        <v>0</v>
      </c>
      <c r="U214" s="37">
        <f t="shared" si="16"/>
        <v>0</v>
      </c>
      <c r="V214" s="37">
        <f>VLOOKUP(O214,Calculations!$B$4:$G$15,6)*F214*IF(I214="Failed-Closed",0,1)</f>
        <v>0</v>
      </c>
      <c r="W214" s="113">
        <f>IFERROR(0.6*PI()*(VLOOKUP(H214,VentList!$A$3:$H$198,8)/2*0.0254)^2*(14.7+P214)*6895*SQRT(2*1.33/8.314/672/(1.33-1)*((14.7/(14.7+P214))^(2/1.33)-(14.7/(14.7+P214))^((2.33/1.33))))*7937,0)*IF(I214="Operational",0,IF(I214="Failed-Closed",0,1))</f>
        <v>0</v>
      </c>
    </row>
    <row r="215" spans="2:23">
      <c r="B215" s="33"/>
      <c r="C215" s="34"/>
      <c r="D215" s="34"/>
      <c r="E215" s="34"/>
      <c r="F215" s="34"/>
      <c r="G215" s="27"/>
      <c r="H215" s="34"/>
      <c r="I215" s="34"/>
      <c r="J215" s="34">
        <f>IFERROR(IF(B215="Column",INDEX(RadCompList!$C$4:$G$13,MATCH(C215,RadCompList!$B$4:$B$13),MATCH(Radiators!D215,RadCompList!$C$3:$G$3)),IF(B215="Tube",INDEX(RadCompList!$C$16:$I$22,MATCH(C215,RadCompList!$B$16:$B$22),MATCH(Radiators!D215,RadCompList!$C$15:$I$15)),IF(B215="Cast Rad/Conv",INDEX(RadCompList!$C$28:$D$28,MATCH(C215,RadCompList!$B$28),MATCH(Radiators!D215,RadCompList!$C$27:$D$27)),IF(B215="Copper Cabinet",(INDEX(RadCompList!$E$39:$J$78,MATCH(Radiators!D215,RadCompList!$D$39:$D$78,0),MATCH(C215,RadCompList!$E$38:$J$38,0))),0))))*E215,0)*$A$2*IF(I215="Failed-Closed",0,1)</f>
        <v>0</v>
      </c>
      <c r="K215" s="34">
        <f>IFERROR(IF(B215="Column",INDEX(RadCompList!$C$4:$G$13,MATCH(C215,RadCompList!$B$4:$B$13),MATCH(Radiators!D215,RadCompList!$C$3:$G$3)),IF(B215="Tube",INDEX(RadCompList!$C$16:$I$22,MATCH(C215,RadCompList!$B$16:$B$22),MATCH(Radiators!D215,RadCompList!$C$15:$I$15)),IF(B215="Cast Rad/Conv",INDEX(RadCompList!$C$28:$D$28,MATCH(C215,RadCompList!$B$28),MATCH(Radiators!D215,RadCompList!$C$27:$D$27)),IF(B215="Copper Cabinet",(INDEX(RadCompList!$E$39:$J$78,MATCH(Radiators!D215,RadCompList!$D$39:$D$78,0),MATCH(C215,RadCompList!$E$38:$J$38,0))),0))))*E215,0)*$A$2</f>
        <v>0</v>
      </c>
      <c r="L215" s="112">
        <f t="shared" si="13"/>
        <v>0</v>
      </c>
      <c r="M215" s="35">
        <f>IFERROR(VLOOKUP(H215,VentList!$A$1:$D$198,2,FALSE),0)</f>
        <v>0</v>
      </c>
      <c r="N215" s="26">
        <f>IFERROR(VLOOKUP(B215,RadCompList!$P$3:$Q$6,2,FALSE)*J215,0)</f>
        <v>0</v>
      </c>
      <c r="O215" s="26" t="str">
        <f>INDEX(Calculations!$B$17:$B$28,MATCH(L215, Calculations!$H$17:$H$28,-1 ))</f>
        <v>1/2</v>
      </c>
      <c r="P215" s="37">
        <f>MainSheet!$G$8-0.0001306*Q215^2 * F215*(1+3.6/VLOOKUP(O215,Calculations!$B$4:$F$15,2,FALSE))/(3600*MainSheet!$C$9*VLOOKUP(O215,Calculations!$B$4:$F$15,2,FALSE)^5)</f>
        <v>0.26808838626146181</v>
      </c>
      <c r="Q215" s="37">
        <f t="shared" si="14"/>
        <v>0</v>
      </c>
      <c r="R215" s="37">
        <f>IFERROR(VLOOKUP(O215,Calculations!$B$4:$E$15,4)*F215*IF(I215="Failed-Closed",0,1)*(0.35/(INDEX(Calculations!$B$32:$G$46,MATCH(O215,Calculations!$B$32:$B$46,0),MATCH(G215,Calculations!$B$32:$G$32,0))+0.35)),0)</f>
        <v>0</v>
      </c>
      <c r="S215" s="37">
        <f>VLOOKUP(O215,Calculations!$B$4:$F$15,5)*F215</f>
        <v>0</v>
      </c>
      <c r="T215" s="37">
        <f t="shared" si="15"/>
        <v>0</v>
      </c>
      <c r="U215" s="37">
        <f t="shared" si="16"/>
        <v>0</v>
      </c>
      <c r="V215" s="37">
        <f>VLOOKUP(O215,Calculations!$B$4:$G$15,6)*F215*IF(I215="Failed-Closed",0,1)</f>
        <v>0</v>
      </c>
      <c r="W215" s="113">
        <f>IFERROR(0.6*PI()*(VLOOKUP(H215,VentList!$A$3:$H$198,8)/2*0.0254)^2*(14.7+P215)*6895*SQRT(2*1.33/8.314/672/(1.33-1)*((14.7/(14.7+P215))^(2/1.33)-(14.7/(14.7+P215))^((2.33/1.33))))*7937,0)*IF(I215="Operational",0,IF(I215="Failed-Closed",0,1))</f>
        <v>0</v>
      </c>
    </row>
    <row r="216" spans="2:23">
      <c r="B216" s="33"/>
      <c r="C216" s="34"/>
      <c r="D216" s="34"/>
      <c r="E216" s="34"/>
      <c r="F216" s="34"/>
      <c r="G216" s="27"/>
      <c r="H216" s="34"/>
      <c r="I216" s="34"/>
      <c r="J216" s="34">
        <f>IFERROR(IF(B216="Column",INDEX(RadCompList!$C$4:$G$13,MATCH(C216,RadCompList!$B$4:$B$13),MATCH(Radiators!D216,RadCompList!$C$3:$G$3)),IF(B216="Tube",INDEX(RadCompList!$C$16:$I$22,MATCH(C216,RadCompList!$B$16:$B$22),MATCH(Radiators!D216,RadCompList!$C$15:$I$15)),IF(B216="Cast Rad/Conv",INDEX(RadCompList!$C$28:$D$28,MATCH(C216,RadCompList!$B$28),MATCH(Radiators!D216,RadCompList!$C$27:$D$27)),IF(B216="Copper Cabinet",(INDEX(RadCompList!$E$39:$J$78,MATCH(Radiators!D216,RadCompList!$D$39:$D$78,0),MATCH(C216,RadCompList!$E$38:$J$38,0))),0))))*E216,0)*$A$2*IF(I216="Failed-Closed",0,1)</f>
        <v>0</v>
      </c>
      <c r="K216" s="34">
        <f>IFERROR(IF(B216="Column",INDEX(RadCompList!$C$4:$G$13,MATCH(C216,RadCompList!$B$4:$B$13),MATCH(Radiators!D216,RadCompList!$C$3:$G$3)),IF(B216="Tube",INDEX(RadCompList!$C$16:$I$22,MATCH(C216,RadCompList!$B$16:$B$22),MATCH(Radiators!D216,RadCompList!$C$15:$I$15)),IF(B216="Cast Rad/Conv",INDEX(RadCompList!$C$28:$D$28,MATCH(C216,RadCompList!$B$28),MATCH(Radiators!D216,RadCompList!$C$27:$D$27)),IF(B216="Copper Cabinet",(INDEX(RadCompList!$E$39:$J$78,MATCH(Radiators!D216,RadCompList!$D$39:$D$78,0),MATCH(C216,RadCompList!$E$38:$J$38,0))),0))))*E216,0)*$A$2</f>
        <v>0</v>
      </c>
      <c r="L216" s="112">
        <f t="shared" si="13"/>
        <v>0</v>
      </c>
      <c r="M216" s="35">
        <f>IFERROR(VLOOKUP(H216,VentList!$A$1:$D$198,2,FALSE),0)</f>
        <v>0</v>
      </c>
      <c r="N216" s="26">
        <f>IFERROR(VLOOKUP(B216,RadCompList!$P$3:$Q$6,2,FALSE)*J216,0)</f>
        <v>0</v>
      </c>
      <c r="O216" s="26" t="str">
        <f>INDEX(Calculations!$B$17:$B$28,MATCH(L216, Calculations!$H$17:$H$28,-1 ))</f>
        <v>1/2</v>
      </c>
      <c r="P216" s="37">
        <f>MainSheet!$G$8-0.0001306*Q216^2 * F216*(1+3.6/VLOOKUP(O216,Calculations!$B$4:$F$15,2,FALSE))/(3600*MainSheet!$C$9*VLOOKUP(O216,Calculations!$B$4:$F$15,2,FALSE)^5)</f>
        <v>0.26808838626146181</v>
      </c>
      <c r="Q216" s="37">
        <f t="shared" si="14"/>
        <v>0</v>
      </c>
      <c r="R216" s="37">
        <f>IFERROR(VLOOKUP(O216,Calculations!$B$4:$E$15,4)*F216*IF(I216="Failed-Closed",0,1)*(0.35/(INDEX(Calculations!$B$32:$G$46,MATCH(O216,Calculations!$B$32:$B$46,0),MATCH(G216,Calculations!$B$32:$G$32,0))+0.35)),0)</f>
        <v>0</v>
      </c>
      <c r="S216" s="37">
        <f>VLOOKUP(O216,Calculations!$B$4:$F$15,5)*F216</f>
        <v>0</v>
      </c>
      <c r="T216" s="37">
        <f t="shared" si="15"/>
        <v>0</v>
      </c>
      <c r="U216" s="37">
        <f t="shared" si="16"/>
        <v>0</v>
      </c>
      <c r="V216" s="37">
        <f>VLOOKUP(O216,Calculations!$B$4:$G$15,6)*F216*IF(I216="Failed-Closed",0,1)</f>
        <v>0</v>
      </c>
      <c r="W216" s="113">
        <f>IFERROR(0.6*PI()*(VLOOKUP(H216,VentList!$A$3:$H$198,8)/2*0.0254)^2*(14.7+P216)*6895*SQRT(2*1.33/8.314/672/(1.33-1)*((14.7/(14.7+P216))^(2/1.33)-(14.7/(14.7+P216))^((2.33/1.33))))*7937,0)*IF(I216="Operational",0,IF(I216="Failed-Closed",0,1))</f>
        <v>0</v>
      </c>
    </row>
    <row r="217" spans="2:23">
      <c r="B217" s="33"/>
      <c r="C217" s="34"/>
      <c r="D217" s="34"/>
      <c r="E217" s="34"/>
      <c r="F217" s="34"/>
      <c r="G217" s="27"/>
      <c r="H217" s="34"/>
      <c r="I217" s="34"/>
      <c r="J217" s="34">
        <f>IFERROR(IF(B217="Column",INDEX(RadCompList!$C$4:$G$13,MATCH(C217,RadCompList!$B$4:$B$13),MATCH(Radiators!D217,RadCompList!$C$3:$G$3)),IF(B217="Tube",INDEX(RadCompList!$C$16:$I$22,MATCH(C217,RadCompList!$B$16:$B$22),MATCH(Radiators!D217,RadCompList!$C$15:$I$15)),IF(B217="Cast Rad/Conv",INDEX(RadCompList!$C$28:$D$28,MATCH(C217,RadCompList!$B$28),MATCH(Radiators!D217,RadCompList!$C$27:$D$27)),IF(B217="Copper Cabinet",(INDEX(RadCompList!$E$39:$J$78,MATCH(Radiators!D217,RadCompList!$D$39:$D$78,0),MATCH(C217,RadCompList!$E$38:$J$38,0))),0))))*E217,0)*$A$2*IF(I217="Failed-Closed",0,1)</f>
        <v>0</v>
      </c>
      <c r="K217" s="34">
        <f>IFERROR(IF(B217="Column",INDEX(RadCompList!$C$4:$G$13,MATCH(C217,RadCompList!$B$4:$B$13),MATCH(Radiators!D217,RadCompList!$C$3:$G$3)),IF(B217="Tube",INDEX(RadCompList!$C$16:$I$22,MATCH(C217,RadCompList!$B$16:$B$22),MATCH(Radiators!D217,RadCompList!$C$15:$I$15)),IF(B217="Cast Rad/Conv",INDEX(RadCompList!$C$28:$D$28,MATCH(C217,RadCompList!$B$28),MATCH(Radiators!D217,RadCompList!$C$27:$D$27)),IF(B217="Copper Cabinet",(INDEX(RadCompList!$E$39:$J$78,MATCH(Radiators!D217,RadCompList!$D$39:$D$78,0),MATCH(C217,RadCompList!$E$38:$J$38,0))),0))))*E217,0)*$A$2</f>
        <v>0</v>
      </c>
      <c r="L217" s="112">
        <f t="shared" si="13"/>
        <v>0</v>
      </c>
      <c r="M217" s="35">
        <f>IFERROR(VLOOKUP(H217,VentList!$A$1:$D$198,2,FALSE),0)</f>
        <v>0</v>
      </c>
      <c r="N217" s="26">
        <f>IFERROR(VLOOKUP(B217,RadCompList!$P$3:$Q$6,2,FALSE)*J217,0)</f>
        <v>0</v>
      </c>
      <c r="O217" s="26" t="str">
        <f>INDEX(Calculations!$B$17:$B$28,MATCH(L217, Calculations!$H$17:$H$28,-1 ))</f>
        <v>1/2</v>
      </c>
      <c r="P217" s="37">
        <f>MainSheet!$G$8-0.0001306*Q217^2 * F217*(1+3.6/VLOOKUP(O217,Calculations!$B$4:$F$15,2,FALSE))/(3600*MainSheet!$C$9*VLOOKUP(O217,Calculations!$B$4:$F$15,2,FALSE)^5)</f>
        <v>0.26808838626146181</v>
      </c>
      <c r="Q217" s="37">
        <f t="shared" si="14"/>
        <v>0</v>
      </c>
      <c r="R217" s="37">
        <f>IFERROR(VLOOKUP(O217,Calculations!$B$4:$E$15,4)*F217*IF(I217="Failed-Closed",0,1)*(0.35/(INDEX(Calculations!$B$32:$G$46,MATCH(O217,Calculations!$B$32:$B$46,0),MATCH(G217,Calculations!$B$32:$G$32,0))+0.35)),0)</f>
        <v>0</v>
      </c>
      <c r="S217" s="37">
        <f>VLOOKUP(O217,Calculations!$B$4:$F$15,5)*F217</f>
        <v>0</v>
      </c>
      <c r="T217" s="37">
        <f t="shared" si="15"/>
        <v>0</v>
      </c>
      <c r="U217" s="37">
        <f t="shared" si="16"/>
        <v>0</v>
      </c>
      <c r="V217" s="37">
        <f>VLOOKUP(O217,Calculations!$B$4:$G$15,6)*F217*IF(I217="Failed-Closed",0,1)</f>
        <v>0</v>
      </c>
      <c r="W217" s="113">
        <f>IFERROR(0.6*PI()*(VLOOKUP(H217,VentList!$A$3:$H$198,8)/2*0.0254)^2*(14.7+P217)*6895*SQRT(2*1.33/8.314/672/(1.33-1)*((14.7/(14.7+P217))^(2/1.33)-(14.7/(14.7+P217))^((2.33/1.33))))*7937,0)*IF(I217="Operational",0,IF(I217="Failed-Closed",0,1))</f>
        <v>0</v>
      </c>
    </row>
    <row r="218" spans="2:23">
      <c r="B218" s="33"/>
      <c r="C218" s="34"/>
      <c r="D218" s="34"/>
      <c r="E218" s="34"/>
      <c r="F218" s="34"/>
      <c r="G218" s="27"/>
      <c r="H218" s="34"/>
      <c r="I218" s="34"/>
      <c r="J218" s="34">
        <f>IFERROR(IF(B218="Column",INDEX(RadCompList!$C$4:$G$13,MATCH(C218,RadCompList!$B$4:$B$13),MATCH(Radiators!D218,RadCompList!$C$3:$G$3)),IF(B218="Tube",INDEX(RadCompList!$C$16:$I$22,MATCH(C218,RadCompList!$B$16:$B$22),MATCH(Radiators!D218,RadCompList!$C$15:$I$15)),IF(B218="Cast Rad/Conv",INDEX(RadCompList!$C$28:$D$28,MATCH(C218,RadCompList!$B$28),MATCH(Radiators!D218,RadCompList!$C$27:$D$27)),IF(B218="Copper Cabinet",(INDEX(RadCompList!$E$39:$J$78,MATCH(Radiators!D218,RadCompList!$D$39:$D$78,0),MATCH(C218,RadCompList!$E$38:$J$38,0))),0))))*E218,0)*$A$2*IF(I218="Failed-Closed",0,1)</f>
        <v>0</v>
      </c>
      <c r="K218" s="34">
        <f>IFERROR(IF(B218="Column",INDEX(RadCompList!$C$4:$G$13,MATCH(C218,RadCompList!$B$4:$B$13),MATCH(Radiators!D218,RadCompList!$C$3:$G$3)),IF(B218="Tube",INDEX(RadCompList!$C$16:$I$22,MATCH(C218,RadCompList!$B$16:$B$22),MATCH(Radiators!D218,RadCompList!$C$15:$I$15)),IF(B218="Cast Rad/Conv",INDEX(RadCompList!$C$28:$D$28,MATCH(C218,RadCompList!$B$28),MATCH(Radiators!D218,RadCompList!$C$27:$D$27)),IF(B218="Copper Cabinet",(INDEX(RadCompList!$E$39:$J$78,MATCH(Radiators!D218,RadCompList!$D$39:$D$78,0),MATCH(C218,RadCompList!$E$38:$J$38,0))),0))))*E218,0)*$A$2</f>
        <v>0</v>
      </c>
      <c r="L218" s="112">
        <f t="shared" si="13"/>
        <v>0</v>
      </c>
      <c r="M218" s="35">
        <f>IFERROR(VLOOKUP(H218,VentList!$A$1:$D$198,2,FALSE),0)</f>
        <v>0</v>
      </c>
      <c r="N218" s="26">
        <f>IFERROR(VLOOKUP(B218,RadCompList!$P$3:$Q$6,2,FALSE)*J218,0)</f>
        <v>0</v>
      </c>
      <c r="O218" s="26" t="str">
        <f>INDEX(Calculations!$B$17:$B$28,MATCH(L218, Calculations!$H$17:$H$28,-1 ))</f>
        <v>1/2</v>
      </c>
      <c r="P218" s="37">
        <f>MainSheet!$G$8-0.0001306*Q218^2 * F218*(1+3.6/VLOOKUP(O218,Calculations!$B$4:$F$15,2,FALSE))/(3600*MainSheet!$C$9*VLOOKUP(O218,Calculations!$B$4:$F$15,2,FALSE)^5)</f>
        <v>0.26808838626146181</v>
      </c>
      <c r="Q218" s="37">
        <f t="shared" si="14"/>
        <v>0</v>
      </c>
      <c r="R218" s="37">
        <f>IFERROR(VLOOKUP(O218,Calculations!$B$4:$E$15,4)*F218*IF(I218="Failed-Closed",0,1)*(0.35/(INDEX(Calculations!$B$32:$G$46,MATCH(O218,Calculations!$B$32:$B$46,0),MATCH(G218,Calculations!$B$32:$G$32,0))+0.35)),0)</f>
        <v>0</v>
      </c>
      <c r="S218" s="37">
        <f>VLOOKUP(O218,Calculations!$B$4:$F$15,5)*F218</f>
        <v>0</v>
      </c>
      <c r="T218" s="37">
        <f t="shared" si="15"/>
        <v>0</v>
      </c>
      <c r="U218" s="37">
        <f t="shared" si="16"/>
        <v>0</v>
      </c>
      <c r="V218" s="37">
        <f>VLOOKUP(O218,Calculations!$B$4:$G$15,6)*F218*IF(I218="Failed-Closed",0,1)</f>
        <v>0</v>
      </c>
      <c r="W218" s="113">
        <f>IFERROR(0.6*PI()*(VLOOKUP(H218,VentList!$A$3:$H$198,8)/2*0.0254)^2*(14.7+P218)*6895*SQRT(2*1.33/8.314/672/(1.33-1)*((14.7/(14.7+P218))^(2/1.33)-(14.7/(14.7+P218))^((2.33/1.33))))*7937,0)*IF(I218="Operational",0,IF(I218="Failed-Closed",0,1))</f>
        <v>0</v>
      </c>
    </row>
    <row r="219" spans="2:23">
      <c r="B219" s="33"/>
      <c r="C219" s="34"/>
      <c r="D219" s="34"/>
      <c r="E219" s="34"/>
      <c r="F219" s="34"/>
      <c r="G219" s="27"/>
      <c r="H219" s="34"/>
      <c r="I219" s="34"/>
      <c r="J219" s="34">
        <f>IFERROR(IF(B219="Column",INDEX(RadCompList!$C$4:$G$13,MATCH(C219,RadCompList!$B$4:$B$13),MATCH(Radiators!D219,RadCompList!$C$3:$G$3)),IF(B219="Tube",INDEX(RadCompList!$C$16:$I$22,MATCH(C219,RadCompList!$B$16:$B$22),MATCH(Radiators!D219,RadCompList!$C$15:$I$15)),IF(B219="Cast Rad/Conv",INDEX(RadCompList!$C$28:$D$28,MATCH(C219,RadCompList!$B$28),MATCH(Radiators!D219,RadCompList!$C$27:$D$27)),IF(B219="Copper Cabinet",(INDEX(RadCompList!$E$39:$J$78,MATCH(Radiators!D219,RadCompList!$D$39:$D$78,0),MATCH(C219,RadCompList!$E$38:$J$38,0))),0))))*E219,0)*$A$2*IF(I219="Failed-Closed",0,1)</f>
        <v>0</v>
      </c>
      <c r="K219" s="34">
        <f>IFERROR(IF(B219="Column",INDEX(RadCompList!$C$4:$G$13,MATCH(C219,RadCompList!$B$4:$B$13),MATCH(Radiators!D219,RadCompList!$C$3:$G$3)),IF(B219="Tube",INDEX(RadCompList!$C$16:$I$22,MATCH(C219,RadCompList!$B$16:$B$22),MATCH(Radiators!D219,RadCompList!$C$15:$I$15)),IF(B219="Cast Rad/Conv",INDEX(RadCompList!$C$28:$D$28,MATCH(C219,RadCompList!$B$28),MATCH(Radiators!D219,RadCompList!$C$27:$D$27)),IF(B219="Copper Cabinet",(INDEX(RadCompList!$E$39:$J$78,MATCH(Radiators!D219,RadCompList!$D$39:$D$78,0),MATCH(C219,RadCompList!$E$38:$J$38,0))),0))))*E219,0)*$A$2</f>
        <v>0</v>
      </c>
      <c r="L219" s="112">
        <f t="shared" si="13"/>
        <v>0</v>
      </c>
      <c r="M219" s="35">
        <f>IFERROR(VLOOKUP(H219,VentList!$A$1:$D$198,2,FALSE),0)</f>
        <v>0</v>
      </c>
      <c r="N219" s="26">
        <f>IFERROR(VLOOKUP(B219,RadCompList!$P$3:$Q$6,2,FALSE)*J219,0)</f>
        <v>0</v>
      </c>
      <c r="O219" s="26" t="str">
        <f>INDEX(Calculations!$B$17:$B$28,MATCH(L219, Calculations!$H$17:$H$28,-1 ))</f>
        <v>1/2</v>
      </c>
      <c r="P219" s="37">
        <f>MainSheet!$G$8-0.0001306*Q219^2 * F219*(1+3.6/VLOOKUP(O219,Calculations!$B$4:$F$15,2,FALSE))/(3600*MainSheet!$C$9*VLOOKUP(O219,Calculations!$B$4:$F$15,2,FALSE)^5)</f>
        <v>0.26808838626146181</v>
      </c>
      <c r="Q219" s="37">
        <f t="shared" si="14"/>
        <v>0</v>
      </c>
      <c r="R219" s="37">
        <f>IFERROR(VLOOKUP(O219,Calculations!$B$4:$E$15,4)*F219*IF(I219="Failed-Closed",0,1)*(0.35/(INDEX(Calculations!$B$32:$G$46,MATCH(O219,Calculations!$B$32:$B$46,0),MATCH(G219,Calculations!$B$32:$G$32,0))+0.35)),0)</f>
        <v>0</v>
      </c>
      <c r="S219" s="37">
        <f>VLOOKUP(O219,Calculations!$B$4:$F$15,5)*F219</f>
        <v>0</v>
      </c>
      <c r="T219" s="37">
        <f t="shared" si="15"/>
        <v>0</v>
      </c>
      <c r="U219" s="37">
        <f t="shared" si="16"/>
        <v>0</v>
      </c>
      <c r="V219" s="37">
        <f>VLOOKUP(O219,Calculations!$B$4:$G$15,6)*F219*IF(I219="Failed-Closed",0,1)</f>
        <v>0</v>
      </c>
      <c r="W219" s="113">
        <f>IFERROR(0.6*PI()*(VLOOKUP(H219,VentList!$A$3:$H$198,8)/2*0.0254)^2*(14.7+P219)*6895*SQRT(2*1.33/8.314/672/(1.33-1)*((14.7/(14.7+P219))^(2/1.33)-(14.7/(14.7+P219))^((2.33/1.33))))*7937,0)*IF(I219="Operational",0,IF(I219="Failed-Closed",0,1))</f>
        <v>0</v>
      </c>
    </row>
    <row r="220" spans="2:23">
      <c r="B220" s="33"/>
      <c r="C220" s="34"/>
      <c r="D220" s="34"/>
      <c r="E220" s="34"/>
      <c r="F220" s="34"/>
      <c r="G220" s="27"/>
      <c r="H220" s="34"/>
      <c r="I220" s="34"/>
      <c r="J220" s="34">
        <f>IFERROR(IF(B220="Column",INDEX(RadCompList!$C$4:$G$13,MATCH(C220,RadCompList!$B$4:$B$13),MATCH(Radiators!D220,RadCompList!$C$3:$G$3)),IF(B220="Tube",INDEX(RadCompList!$C$16:$I$22,MATCH(C220,RadCompList!$B$16:$B$22),MATCH(Radiators!D220,RadCompList!$C$15:$I$15)),IF(B220="Cast Rad/Conv",INDEX(RadCompList!$C$28:$D$28,MATCH(C220,RadCompList!$B$28),MATCH(Radiators!D220,RadCompList!$C$27:$D$27)),IF(B220="Copper Cabinet",(INDEX(RadCompList!$E$39:$J$78,MATCH(Radiators!D220,RadCompList!$D$39:$D$78,0),MATCH(C220,RadCompList!$E$38:$J$38,0))),0))))*E220,0)*$A$2*IF(I220="Failed-Closed",0,1)</f>
        <v>0</v>
      </c>
      <c r="K220" s="34">
        <f>IFERROR(IF(B220="Column",INDEX(RadCompList!$C$4:$G$13,MATCH(C220,RadCompList!$B$4:$B$13),MATCH(Radiators!D220,RadCompList!$C$3:$G$3)),IF(B220="Tube",INDEX(RadCompList!$C$16:$I$22,MATCH(C220,RadCompList!$B$16:$B$22),MATCH(Radiators!D220,RadCompList!$C$15:$I$15)),IF(B220="Cast Rad/Conv",INDEX(RadCompList!$C$28:$D$28,MATCH(C220,RadCompList!$B$28),MATCH(Radiators!D220,RadCompList!$C$27:$D$27)),IF(B220="Copper Cabinet",(INDEX(RadCompList!$E$39:$J$78,MATCH(Radiators!D220,RadCompList!$D$39:$D$78,0),MATCH(C220,RadCompList!$E$38:$J$38,0))),0))))*E220,0)*$A$2</f>
        <v>0</v>
      </c>
      <c r="L220" s="112">
        <f t="shared" si="13"/>
        <v>0</v>
      </c>
      <c r="M220" s="35">
        <f>IFERROR(VLOOKUP(H220,VentList!$A$1:$D$198,2,FALSE),0)</f>
        <v>0</v>
      </c>
      <c r="N220" s="26">
        <f>IFERROR(VLOOKUP(B220,RadCompList!$P$3:$Q$6,2,FALSE)*J220,0)</f>
        <v>0</v>
      </c>
      <c r="O220" s="26" t="str">
        <f>INDEX(Calculations!$B$17:$B$28,MATCH(L220, Calculations!$H$17:$H$28,-1 ))</f>
        <v>1/2</v>
      </c>
      <c r="P220" s="37">
        <f>MainSheet!$G$8-0.0001306*Q220^2 * F220*(1+3.6/VLOOKUP(O220,Calculations!$B$4:$F$15,2,FALSE))/(3600*MainSheet!$C$9*VLOOKUP(O220,Calculations!$B$4:$F$15,2,FALSE)^5)</f>
        <v>0.26808838626146181</v>
      </c>
      <c r="Q220" s="37">
        <f t="shared" si="14"/>
        <v>0</v>
      </c>
      <c r="R220" s="37">
        <f>IFERROR(VLOOKUP(O220,Calculations!$B$4:$E$15,4)*F220*IF(I220="Failed-Closed",0,1)*(0.35/(INDEX(Calculations!$B$32:$G$46,MATCH(O220,Calculations!$B$32:$B$46,0),MATCH(G220,Calculations!$B$32:$G$32,0))+0.35)),0)</f>
        <v>0</v>
      </c>
      <c r="S220" s="37">
        <f>VLOOKUP(O220,Calculations!$B$4:$F$15,5)*F220</f>
        <v>0</v>
      </c>
      <c r="T220" s="37">
        <f t="shared" si="15"/>
        <v>0</v>
      </c>
      <c r="U220" s="37">
        <f t="shared" si="16"/>
        <v>0</v>
      </c>
      <c r="V220" s="37">
        <f>VLOOKUP(O220,Calculations!$B$4:$G$15,6)*F220*IF(I220="Failed-Closed",0,1)</f>
        <v>0</v>
      </c>
      <c r="W220" s="113">
        <f>IFERROR(0.6*PI()*(VLOOKUP(H220,VentList!$A$3:$H$198,8)/2*0.0254)^2*(14.7+P220)*6895*SQRT(2*1.33/8.314/672/(1.33-1)*((14.7/(14.7+P220))^(2/1.33)-(14.7/(14.7+P220))^((2.33/1.33))))*7937,0)*IF(I220="Operational",0,IF(I220="Failed-Closed",0,1))</f>
        <v>0</v>
      </c>
    </row>
    <row r="221" spans="2:23">
      <c r="B221" s="33"/>
      <c r="C221" s="34"/>
      <c r="D221" s="34"/>
      <c r="E221" s="34"/>
      <c r="F221" s="34"/>
      <c r="G221" s="27"/>
      <c r="H221" s="34"/>
      <c r="I221" s="34"/>
      <c r="J221" s="34">
        <f>IFERROR(IF(B221="Column",INDEX(RadCompList!$C$4:$G$13,MATCH(C221,RadCompList!$B$4:$B$13),MATCH(Radiators!D221,RadCompList!$C$3:$G$3)),IF(B221="Tube",INDEX(RadCompList!$C$16:$I$22,MATCH(C221,RadCompList!$B$16:$B$22),MATCH(Radiators!D221,RadCompList!$C$15:$I$15)),IF(B221="Cast Rad/Conv",INDEX(RadCompList!$C$28:$D$28,MATCH(C221,RadCompList!$B$28),MATCH(Radiators!D221,RadCompList!$C$27:$D$27)),IF(B221="Copper Cabinet",(INDEX(RadCompList!$E$39:$J$78,MATCH(Radiators!D221,RadCompList!$D$39:$D$78,0),MATCH(C221,RadCompList!$E$38:$J$38,0))),0))))*E221,0)*$A$2*IF(I221="Failed-Closed",0,1)</f>
        <v>0</v>
      </c>
      <c r="K221" s="34">
        <f>IFERROR(IF(B221="Column",INDEX(RadCompList!$C$4:$G$13,MATCH(C221,RadCompList!$B$4:$B$13),MATCH(Radiators!D221,RadCompList!$C$3:$G$3)),IF(B221="Tube",INDEX(RadCompList!$C$16:$I$22,MATCH(C221,RadCompList!$B$16:$B$22),MATCH(Radiators!D221,RadCompList!$C$15:$I$15)),IF(B221="Cast Rad/Conv",INDEX(RadCompList!$C$28:$D$28,MATCH(C221,RadCompList!$B$28),MATCH(Radiators!D221,RadCompList!$C$27:$D$27)),IF(B221="Copper Cabinet",(INDEX(RadCompList!$E$39:$J$78,MATCH(Radiators!D221,RadCompList!$D$39:$D$78,0),MATCH(C221,RadCompList!$E$38:$J$38,0))),0))))*E221,0)*$A$2</f>
        <v>0</v>
      </c>
      <c r="L221" s="112">
        <f t="shared" si="13"/>
        <v>0</v>
      </c>
      <c r="M221" s="35">
        <f>IFERROR(VLOOKUP(H221,VentList!$A$1:$D$198,2,FALSE),0)</f>
        <v>0</v>
      </c>
      <c r="N221" s="26">
        <f>IFERROR(VLOOKUP(B221,RadCompList!$P$3:$Q$6,2,FALSE)*J221,0)</f>
        <v>0</v>
      </c>
      <c r="O221" s="26" t="str">
        <f>INDEX(Calculations!$B$17:$B$28,MATCH(L221, Calculations!$H$17:$H$28,-1 ))</f>
        <v>1/2</v>
      </c>
      <c r="P221" s="37">
        <f>MainSheet!$G$8-0.0001306*Q221^2 * F221*(1+3.6/VLOOKUP(O221,Calculations!$B$4:$F$15,2,FALSE))/(3600*MainSheet!$C$9*VLOOKUP(O221,Calculations!$B$4:$F$15,2,FALSE)^5)</f>
        <v>0.26808838626146181</v>
      </c>
      <c r="Q221" s="37">
        <f t="shared" si="14"/>
        <v>0</v>
      </c>
      <c r="R221" s="37">
        <f>IFERROR(VLOOKUP(O221,Calculations!$B$4:$E$15,4)*F221*IF(I221="Failed-Closed",0,1)*(0.35/(INDEX(Calculations!$B$32:$G$46,MATCH(O221,Calculations!$B$32:$B$46,0),MATCH(G221,Calculations!$B$32:$G$32,0))+0.35)),0)</f>
        <v>0</v>
      </c>
      <c r="S221" s="37">
        <f>VLOOKUP(O221,Calculations!$B$4:$F$15,5)*F221</f>
        <v>0</v>
      </c>
      <c r="T221" s="37">
        <f t="shared" si="15"/>
        <v>0</v>
      </c>
      <c r="U221" s="37">
        <f t="shared" si="16"/>
        <v>0</v>
      </c>
      <c r="V221" s="37">
        <f>VLOOKUP(O221,Calculations!$B$4:$G$15,6)*F221*IF(I221="Failed-Closed",0,1)</f>
        <v>0</v>
      </c>
      <c r="W221" s="113">
        <f>IFERROR(0.6*PI()*(VLOOKUP(H221,VentList!$A$3:$H$198,8)/2*0.0254)^2*(14.7+P221)*6895*SQRT(2*1.33/8.314/672/(1.33-1)*((14.7/(14.7+P221))^(2/1.33)-(14.7/(14.7+P221))^((2.33/1.33))))*7937,0)*IF(I221="Operational",0,IF(I221="Failed-Closed",0,1))</f>
        <v>0</v>
      </c>
    </row>
    <row r="222" spans="2:23">
      <c r="B222" s="33"/>
      <c r="C222" s="34"/>
      <c r="D222" s="34"/>
      <c r="E222" s="34"/>
      <c r="F222" s="34"/>
      <c r="G222" s="27"/>
      <c r="H222" s="34"/>
      <c r="I222" s="34"/>
      <c r="J222" s="34">
        <f>IFERROR(IF(B222="Column",INDEX(RadCompList!$C$4:$G$13,MATCH(C222,RadCompList!$B$4:$B$13),MATCH(Radiators!D222,RadCompList!$C$3:$G$3)),IF(B222="Tube",INDEX(RadCompList!$C$16:$I$22,MATCH(C222,RadCompList!$B$16:$B$22),MATCH(Radiators!D222,RadCompList!$C$15:$I$15)),IF(B222="Cast Rad/Conv",INDEX(RadCompList!$C$28:$D$28,MATCH(C222,RadCompList!$B$28),MATCH(Radiators!D222,RadCompList!$C$27:$D$27)),IF(B222="Copper Cabinet",(INDEX(RadCompList!$E$39:$J$78,MATCH(Radiators!D222,RadCompList!$D$39:$D$78,0),MATCH(C222,RadCompList!$E$38:$J$38,0))),0))))*E222,0)*$A$2*IF(I222="Failed-Closed",0,1)</f>
        <v>0</v>
      </c>
      <c r="K222" s="34">
        <f>IFERROR(IF(B222="Column",INDEX(RadCompList!$C$4:$G$13,MATCH(C222,RadCompList!$B$4:$B$13),MATCH(Radiators!D222,RadCompList!$C$3:$G$3)),IF(B222="Tube",INDEX(RadCompList!$C$16:$I$22,MATCH(C222,RadCompList!$B$16:$B$22),MATCH(Radiators!D222,RadCompList!$C$15:$I$15)),IF(B222="Cast Rad/Conv",INDEX(RadCompList!$C$28:$D$28,MATCH(C222,RadCompList!$B$28),MATCH(Radiators!D222,RadCompList!$C$27:$D$27)),IF(B222="Copper Cabinet",(INDEX(RadCompList!$E$39:$J$78,MATCH(Radiators!D222,RadCompList!$D$39:$D$78,0),MATCH(C222,RadCompList!$E$38:$J$38,0))),0))))*E222,0)*$A$2</f>
        <v>0</v>
      </c>
      <c r="L222" s="112">
        <f t="shared" si="13"/>
        <v>0</v>
      </c>
      <c r="M222" s="35">
        <f>IFERROR(VLOOKUP(H222,VentList!$A$1:$D$198,2,FALSE),0)</f>
        <v>0</v>
      </c>
      <c r="N222" s="26">
        <f>IFERROR(VLOOKUP(B222,RadCompList!$P$3:$Q$6,2,FALSE)*J222,0)</f>
        <v>0</v>
      </c>
      <c r="O222" s="26" t="str">
        <f>INDEX(Calculations!$B$17:$B$28,MATCH(L222, Calculations!$H$17:$H$28,-1 ))</f>
        <v>1/2</v>
      </c>
      <c r="P222" s="37">
        <f>MainSheet!$G$8-0.0001306*Q222^2 * F222*(1+3.6/VLOOKUP(O222,Calculations!$B$4:$F$15,2,FALSE))/(3600*MainSheet!$C$9*VLOOKUP(O222,Calculations!$B$4:$F$15,2,FALSE)^5)</f>
        <v>0.26808838626146181</v>
      </c>
      <c r="Q222" s="37">
        <f t="shared" si="14"/>
        <v>0</v>
      </c>
      <c r="R222" s="37">
        <f>IFERROR(VLOOKUP(O222,Calculations!$B$4:$E$15,4)*F222*IF(I222="Failed-Closed",0,1)*(0.35/(INDEX(Calculations!$B$32:$G$46,MATCH(O222,Calculations!$B$32:$B$46,0),MATCH(G222,Calculations!$B$32:$G$32,0))+0.35)),0)</f>
        <v>0</v>
      </c>
      <c r="S222" s="37">
        <f>VLOOKUP(O222,Calculations!$B$4:$F$15,5)*F222</f>
        <v>0</v>
      </c>
      <c r="T222" s="37">
        <f t="shared" si="15"/>
        <v>0</v>
      </c>
      <c r="U222" s="37">
        <f t="shared" si="16"/>
        <v>0</v>
      </c>
      <c r="V222" s="37">
        <f>VLOOKUP(O222,Calculations!$B$4:$G$15,6)*F222*IF(I222="Failed-Closed",0,1)</f>
        <v>0</v>
      </c>
      <c r="W222" s="113">
        <f>IFERROR(0.6*PI()*(VLOOKUP(H222,VentList!$A$3:$H$198,8)/2*0.0254)^2*(14.7+P222)*6895*SQRT(2*1.33/8.314/672/(1.33-1)*((14.7/(14.7+P222))^(2/1.33)-(14.7/(14.7+P222))^((2.33/1.33))))*7937,0)*IF(I222="Operational",0,IF(I222="Failed-Closed",0,1))</f>
        <v>0</v>
      </c>
    </row>
    <row r="223" spans="2:23">
      <c r="B223" s="33"/>
      <c r="C223" s="34"/>
      <c r="D223" s="34"/>
      <c r="E223" s="34"/>
      <c r="F223" s="34"/>
      <c r="G223" s="27"/>
      <c r="H223" s="34"/>
      <c r="I223" s="34"/>
      <c r="J223" s="34">
        <f>IFERROR(IF(B223="Column",INDEX(RadCompList!$C$4:$G$13,MATCH(C223,RadCompList!$B$4:$B$13),MATCH(Radiators!D223,RadCompList!$C$3:$G$3)),IF(B223="Tube",INDEX(RadCompList!$C$16:$I$22,MATCH(C223,RadCompList!$B$16:$B$22),MATCH(Radiators!D223,RadCompList!$C$15:$I$15)),IF(B223="Cast Rad/Conv",INDEX(RadCompList!$C$28:$D$28,MATCH(C223,RadCompList!$B$28),MATCH(Radiators!D223,RadCompList!$C$27:$D$27)),IF(B223="Copper Cabinet",(INDEX(RadCompList!$E$39:$J$78,MATCH(Radiators!D223,RadCompList!$D$39:$D$78,0),MATCH(C223,RadCompList!$E$38:$J$38,0))),0))))*E223,0)*$A$2*IF(I223="Failed-Closed",0,1)</f>
        <v>0</v>
      </c>
      <c r="K223" s="34">
        <f>IFERROR(IF(B223="Column",INDEX(RadCompList!$C$4:$G$13,MATCH(C223,RadCompList!$B$4:$B$13),MATCH(Radiators!D223,RadCompList!$C$3:$G$3)),IF(B223="Tube",INDEX(RadCompList!$C$16:$I$22,MATCH(C223,RadCompList!$B$16:$B$22),MATCH(Radiators!D223,RadCompList!$C$15:$I$15)),IF(B223="Cast Rad/Conv",INDEX(RadCompList!$C$28:$D$28,MATCH(C223,RadCompList!$B$28),MATCH(Radiators!D223,RadCompList!$C$27:$D$27)),IF(B223="Copper Cabinet",(INDEX(RadCompList!$E$39:$J$78,MATCH(Radiators!D223,RadCompList!$D$39:$D$78,0),MATCH(C223,RadCompList!$E$38:$J$38,0))),0))))*E223,0)*$A$2</f>
        <v>0</v>
      </c>
      <c r="L223" s="112">
        <f t="shared" si="13"/>
        <v>0</v>
      </c>
      <c r="M223" s="35">
        <f>IFERROR(VLOOKUP(H223,VentList!$A$1:$D$198,2,FALSE),0)</f>
        <v>0</v>
      </c>
      <c r="N223" s="26">
        <f>IFERROR(VLOOKUP(B223,RadCompList!$P$3:$Q$6,2,FALSE)*J223,0)</f>
        <v>0</v>
      </c>
      <c r="O223" s="26" t="str">
        <f>INDEX(Calculations!$B$17:$B$28,MATCH(L223, Calculations!$H$17:$H$28,-1 ))</f>
        <v>1/2</v>
      </c>
      <c r="P223" s="37">
        <f>MainSheet!$G$8-0.0001306*Q223^2 * F223*(1+3.6/VLOOKUP(O223,Calculations!$B$4:$F$15,2,FALSE))/(3600*MainSheet!$C$9*VLOOKUP(O223,Calculations!$B$4:$F$15,2,FALSE)^5)</f>
        <v>0.26808838626146181</v>
      </c>
      <c r="Q223" s="37">
        <f t="shared" si="14"/>
        <v>0</v>
      </c>
      <c r="R223" s="37">
        <f>IFERROR(VLOOKUP(O223,Calculations!$B$4:$E$15,4)*F223*IF(I223="Failed-Closed",0,1)*(0.35/(INDEX(Calculations!$B$32:$G$46,MATCH(O223,Calculations!$B$32:$B$46,0),MATCH(G223,Calculations!$B$32:$G$32,0))+0.35)),0)</f>
        <v>0</v>
      </c>
      <c r="S223" s="37">
        <f>VLOOKUP(O223,Calculations!$B$4:$F$15,5)*F223</f>
        <v>0</v>
      </c>
      <c r="T223" s="37">
        <f t="shared" si="15"/>
        <v>0</v>
      </c>
      <c r="U223" s="37">
        <f t="shared" si="16"/>
        <v>0</v>
      </c>
      <c r="V223" s="37">
        <f>VLOOKUP(O223,Calculations!$B$4:$G$15,6)*F223*IF(I223="Failed-Closed",0,1)</f>
        <v>0</v>
      </c>
      <c r="W223" s="113">
        <f>IFERROR(0.6*PI()*(VLOOKUP(H223,VentList!$A$3:$H$198,8)/2*0.0254)^2*(14.7+P223)*6895*SQRT(2*1.33/8.314/672/(1.33-1)*((14.7/(14.7+P223))^(2/1.33)-(14.7/(14.7+P223))^((2.33/1.33))))*7937,0)*IF(I223="Operational",0,IF(I223="Failed-Closed",0,1))</f>
        <v>0</v>
      </c>
    </row>
    <row r="224" spans="2:23">
      <c r="B224" s="33"/>
      <c r="C224" s="34"/>
      <c r="D224" s="34"/>
      <c r="E224" s="34"/>
      <c r="F224" s="34"/>
      <c r="G224" s="27"/>
      <c r="H224" s="34"/>
      <c r="I224" s="34"/>
      <c r="J224" s="34">
        <f>IFERROR(IF(B224="Column",INDEX(RadCompList!$C$4:$G$13,MATCH(C224,RadCompList!$B$4:$B$13),MATCH(Radiators!D224,RadCompList!$C$3:$G$3)),IF(B224="Tube",INDEX(RadCompList!$C$16:$I$22,MATCH(C224,RadCompList!$B$16:$B$22),MATCH(Radiators!D224,RadCompList!$C$15:$I$15)),IF(B224="Cast Rad/Conv",INDEX(RadCompList!$C$28:$D$28,MATCH(C224,RadCompList!$B$28),MATCH(Radiators!D224,RadCompList!$C$27:$D$27)),IF(B224="Copper Cabinet",(INDEX(RadCompList!$E$39:$J$78,MATCH(Radiators!D224,RadCompList!$D$39:$D$78,0),MATCH(C224,RadCompList!$E$38:$J$38,0))),0))))*E224,0)*$A$2*IF(I224="Failed-Closed",0,1)</f>
        <v>0</v>
      </c>
      <c r="K224" s="34">
        <f>IFERROR(IF(B224="Column",INDEX(RadCompList!$C$4:$G$13,MATCH(C224,RadCompList!$B$4:$B$13),MATCH(Radiators!D224,RadCompList!$C$3:$G$3)),IF(B224="Tube",INDEX(RadCompList!$C$16:$I$22,MATCH(C224,RadCompList!$B$16:$B$22),MATCH(Radiators!D224,RadCompList!$C$15:$I$15)),IF(B224="Cast Rad/Conv",INDEX(RadCompList!$C$28:$D$28,MATCH(C224,RadCompList!$B$28),MATCH(Radiators!D224,RadCompList!$C$27:$D$27)),IF(B224="Copper Cabinet",(INDEX(RadCompList!$E$39:$J$78,MATCH(Radiators!D224,RadCompList!$D$39:$D$78,0),MATCH(C224,RadCompList!$E$38:$J$38,0))),0))))*E224,0)*$A$2</f>
        <v>0</v>
      </c>
      <c r="L224" s="112">
        <f t="shared" si="13"/>
        <v>0</v>
      </c>
      <c r="M224" s="35">
        <f>IFERROR(VLOOKUP(H224,VentList!$A$1:$D$198,2,FALSE),0)</f>
        <v>0</v>
      </c>
      <c r="N224" s="26">
        <f>IFERROR(VLOOKUP(B224,RadCompList!$P$3:$Q$6,2,FALSE)*J224,0)</f>
        <v>0</v>
      </c>
      <c r="O224" s="26" t="str">
        <f>INDEX(Calculations!$B$17:$B$28,MATCH(L224, Calculations!$H$17:$H$28,-1 ))</f>
        <v>1/2</v>
      </c>
      <c r="P224" s="37">
        <f>MainSheet!$G$8-0.0001306*Q224^2 * F224*(1+3.6/VLOOKUP(O224,Calculations!$B$4:$F$15,2,FALSE))/(3600*MainSheet!$C$9*VLOOKUP(O224,Calculations!$B$4:$F$15,2,FALSE)^5)</f>
        <v>0.26808838626146181</v>
      </c>
      <c r="Q224" s="37">
        <f t="shared" si="14"/>
        <v>0</v>
      </c>
      <c r="R224" s="37">
        <f>IFERROR(VLOOKUP(O224,Calculations!$B$4:$E$15,4)*F224*IF(I224="Failed-Closed",0,1)*(0.35/(INDEX(Calculations!$B$32:$G$46,MATCH(O224,Calculations!$B$32:$B$46,0),MATCH(G224,Calculations!$B$32:$G$32,0))+0.35)),0)</f>
        <v>0</v>
      </c>
      <c r="S224" s="37">
        <f>VLOOKUP(O224,Calculations!$B$4:$F$15,5)*F224</f>
        <v>0</v>
      </c>
      <c r="T224" s="37">
        <f t="shared" si="15"/>
        <v>0</v>
      </c>
      <c r="U224" s="37">
        <f t="shared" si="16"/>
        <v>0</v>
      </c>
      <c r="V224" s="37">
        <f>VLOOKUP(O224,Calculations!$B$4:$G$15,6)*F224*IF(I224="Failed-Closed",0,1)</f>
        <v>0</v>
      </c>
      <c r="W224" s="113">
        <f>IFERROR(0.6*PI()*(VLOOKUP(H224,VentList!$A$3:$H$198,8)/2*0.0254)^2*(14.7+P224)*6895*SQRT(2*1.33/8.314/672/(1.33-1)*((14.7/(14.7+P224))^(2/1.33)-(14.7/(14.7+P224))^((2.33/1.33))))*7937,0)*IF(I224="Operational",0,IF(I224="Failed-Closed",0,1))</f>
        <v>0</v>
      </c>
    </row>
    <row r="225" spans="2:23">
      <c r="B225" s="33"/>
      <c r="C225" s="34"/>
      <c r="D225" s="34"/>
      <c r="E225" s="34"/>
      <c r="F225" s="34"/>
      <c r="G225" s="27"/>
      <c r="H225" s="34"/>
      <c r="I225" s="34"/>
      <c r="J225" s="34">
        <f>IFERROR(IF(B225="Column",INDEX(RadCompList!$C$4:$G$13,MATCH(C225,RadCompList!$B$4:$B$13),MATCH(Radiators!D225,RadCompList!$C$3:$G$3)),IF(B225="Tube",INDEX(RadCompList!$C$16:$I$22,MATCH(C225,RadCompList!$B$16:$B$22),MATCH(Radiators!D225,RadCompList!$C$15:$I$15)),IF(B225="Cast Rad/Conv",INDEX(RadCompList!$C$28:$D$28,MATCH(C225,RadCompList!$B$28),MATCH(Radiators!D225,RadCompList!$C$27:$D$27)),IF(B225="Copper Cabinet",(INDEX(RadCompList!$E$39:$J$78,MATCH(Radiators!D225,RadCompList!$D$39:$D$78,0),MATCH(C225,RadCompList!$E$38:$J$38,0))),0))))*E225,0)*$A$2*IF(I225="Failed-Closed",0,1)</f>
        <v>0</v>
      </c>
      <c r="K225" s="34">
        <f>IFERROR(IF(B225="Column",INDEX(RadCompList!$C$4:$G$13,MATCH(C225,RadCompList!$B$4:$B$13),MATCH(Radiators!D225,RadCompList!$C$3:$G$3)),IF(B225="Tube",INDEX(RadCompList!$C$16:$I$22,MATCH(C225,RadCompList!$B$16:$B$22),MATCH(Radiators!D225,RadCompList!$C$15:$I$15)),IF(B225="Cast Rad/Conv",INDEX(RadCompList!$C$28:$D$28,MATCH(C225,RadCompList!$B$28),MATCH(Radiators!D225,RadCompList!$C$27:$D$27)),IF(B225="Copper Cabinet",(INDEX(RadCompList!$E$39:$J$78,MATCH(Radiators!D225,RadCompList!$D$39:$D$78,0),MATCH(C225,RadCompList!$E$38:$J$38,0))),0))))*E225,0)*$A$2</f>
        <v>0</v>
      </c>
      <c r="L225" s="112">
        <f t="shared" si="13"/>
        <v>0</v>
      </c>
      <c r="M225" s="35">
        <f>IFERROR(VLOOKUP(H225,VentList!$A$1:$D$198,2,FALSE),0)</f>
        <v>0</v>
      </c>
      <c r="N225" s="26">
        <f>IFERROR(VLOOKUP(B225,RadCompList!$P$3:$Q$6,2,FALSE)*J225,0)</f>
        <v>0</v>
      </c>
      <c r="O225" s="26" t="str">
        <f>INDEX(Calculations!$B$17:$B$28,MATCH(L225, Calculations!$H$17:$H$28,-1 ))</f>
        <v>1/2</v>
      </c>
      <c r="P225" s="37">
        <f>MainSheet!$G$8-0.0001306*Q225^2 * F225*(1+3.6/VLOOKUP(O225,Calculations!$B$4:$F$15,2,FALSE))/(3600*MainSheet!$C$9*VLOOKUP(O225,Calculations!$B$4:$F$15,2,FALSE)^5)</f>
        <v>0.26808838626146181</v>
      </c>
      <c r="Q225" s="37">
        <f t="shared" si="14"/>
        <v>0</v>
      </c>
      <c r="R225" s="37">
        <f>IFERROR(VLOOKUP(O225,Calculations!$B$4:$E$15,4)*F225*IF(I225="Failed-Closed",0,1)*(0.35/(INDEX(Calculations!$B$32:$G$46,MATCH(O225,Calculations!$B$32:$B$46,0),MATCH(G225,Calculations!$B$32:$G$32,0))+0.35)),0)</f>
        <v>0</v>
      </c>
      <c r="S225" s="37">
        <f>VLOOKUP(O225,Calculations!$B$4:$F$15,5)*F225</f>
        <v>0</v>
      </c>
      <c r="T225" s="37">
        <f t="shared" si="15"/>
        <v>0</v>
      </c>
      <c r="U225" s="37">
        <f t="shared" si="16"/>
        <v>0</v>
      </c>
      <c r="V225" s="37">
        <f>VLOOKUP(O225,Calculations!$B$4:$G$15,6)*F225*IF(I225="Failed-Closed",0,1)</f>
        <v>0</v>
      </c>
      <c r="W225" s="113">
        <f>IFERROR(0.6*PI()*(VLOOKUP(H225,VentList!$A$3:$H$198,8)/2*0.0254)^2*(14.7+P225)*6895*SQRT(2*1.33/8.314/672/(1.33-1)*((14.7/(14.7+P225))^(2/1.33)-(14.7/(14.7+P225))^((2.33/1.33))))*7937,0)*IF(I225="Operational",0,IF(I225="Failed-Closed",0,1))</f>
        <v>0</v>
      </c>
    </row>
    <row r="226" spans="2:23">
      <c r="B226" s="33"/>
      <c r="C226" s="34"/>
      <c r="D226" s="34"/>
      <c r="E226" s="34"/>
      <c r="F226" s="34"/>
      <c r="G226" s="27"/>
      <c r="H226" s="34"/>
      <c r="I226" s="34"/>
      <c r="J226" s="34">
        <f>IFERROR(IF(B226="Column",INDEX(RadCompList!$C$4:$G$13,MATCH(C226,RadCompList!$B$4:$B$13),MATCH(Radiators!D226,RadCompList!$C$3:$G$3)),IF(B226="Tube",INDEX(RadCompList!$C$16:$I$22,MATCH(C226,RadCompList!$B$16:$B$22),MATCH(Radiators!D226,RadCompList!$C$15:$I$15)),IF(B226="Cast Rad/Conv",INDEX(RadCompList!$C$28:$D$28,MATCH(C226,RadCompList!$B$28),MATCH(Radiators!D226,RadCompList!$C$27:$D$27)),IF(B226="Copper Cabinet",(INDEX(RadCompList!$E$39:$J$78,MATCH(Radiators!D226,RadCompList!$D$39:$D$78,0),MATCH(C226,RadCompList!$E$38:$J$38,0))),0))))*E226,0)*$A$2*IF(I226="Failed-Closed",0,1)</f>
        <v>0</v>
      </c>
      <c r="K226" s="34">
        <f>IFERROR(IF(B226="Column",INDEX(RadCompList!$C$4:$G$13,MATCH(C226,RadCompList!$B$4:$B$13),MATCH(Radiators!D226,RadCompList!$C$3:$G$3)),IF(B226="Tube",INDEX(RadCompList!$C$16:$I$22,MATCH(C226,RadCompList!$B$16:$B$22),MATCH(Radiators!D226,RadCompList!$C$15:$I$15)),IF(B226="Cast Rad/Conv",INDEX(RadCompList!$C$28:$D$28,MATCH(C226,RadCompList!$B$28),MATCH(Radiators!D226,RadCompList!$C$27:$D$27)),IF(B226="Copper Cabinet",(INDEX(RadCompList!$E$39:$J$78,MATCH(Radiators!D226,RadCompList!$D$39:$D$78,0),MATCH(C226,RadCompList!$E$38:$J$38,0))),0))))*E226,0)*$A$2</f>
        <v>0</v>
      </c>
      <c r="L226" s="112">
        <f t="shared" si="13"/>
        <v>0</v>
      </c>
      <c r="M226" s="35">
        <f>IFERROR(VLOOKUP(H226,VentList!$A$1:$D$198,2,FALSE),0)</f>
        <v>0</v>
      </c>
      <c r="N226" s="26">
        <f>IFERROR(VLOOKUP(B226,RadCompList!$P$3:$Q$6,2,FALSE)*J226,0)</f>
        <v>0</v>
      </c>
      <c r="O226" s="26" t="str">
        <f>INDEX(Calculations!$B$17:$B$28,MATCH(L226, Calculations!$H$17:$H$28,-1 ))</f>
        <v>1/2</v>
      </c>
      <c r="P226" s="37">
        <f>MainSheet!$G$8-0.0001306*Q226^2 * F226*(1+3.6/VLOOKUP(O226,Calculations!$B$4:$F$15,2,FALSE))/(3600*MainSheet!$C$9*VLOOKUP(O226,Calculations!$B$4:$F$15,2,FALSE)^5)</f>
        <v>0.26808838626146181</v>
      </c>
      <c r="Q226" s="37">
        <f t="shared" si="14"/>
        <v>0</v>
      </c>
      <c r="R226" s="37">
        <f>IFERROR(VLOOKUP(O226,Calculations!$B$4:$E$15,4)*F226*IF(I226="Failed-Closed",0,1)*(0.35/(INDEX(Calculations!$B$32:$G$46,MATCH(O226,Calculations!$B$32:$B$46,0),MATCH(G226,Calculations!$B$32:$G$32,0))+0.35)),0)</f>
        <v>0</v>
      </c>
      <c r="S226" s="37">
        <f>VLOOKUP(O226,Calculations!$B$4:$F$15,5)*F226</f>
        <v>0</v>
      </c>
      <c r="T226" s="37">
        <f t="shared" si="15"/>
        <v>0</v>
      </c>
      <c r="U226" s="37">
        <f t="shared" si="16"/>
        <v>0</v>
      </c>
      <c r="V226" s="37">
        <f>VLOOKUP(O226,Calculations!$B$4:$G$15,6)*F226*IF(I226="Failed-Closed",0,1)</f>
        <v>0</v>
      </c>
      <c r="W226" s="113">
        <f>IFERROR(0.6*PI()*(VLOOKUP(H226,VentList!$A$3:$H$198,8)/2*0.0254)^2*(14.7+P226)*6895*SQRT(2*1.33/8.314/672/(1.33-1)*((14.7/(14.7+P226))^(2/1.33)-(14.7/(14.7+P226))^((2.33/1.33))))*7937,0)*IF(I226="Operational",0,IF(I226="Failed-Closed",0,1))</f>
        <v>0</v>
      </c>
    </row>
    <row r="227" spans="2:23">
      <c r="B227" s="33"/>
      <c r="C227" s="34"/>
      <c r="D227" s="34"/>
      <c r="E227" s="34"/>
      <c r="F227" s="34"/>
      <c r="G227" s="27"/>
      <c r="H227" s="34"/>
      <c r="I227" s="34"/>
      <c r="J227" s="34">
        <f>IFERROR(IF(B227="Column",INDEX(RadCompList!$C$4:$G$13,MATCH(C227,RadCompList!$B$4:$B$13),MATCH(Radiators!D227,RadCompList!$C$3:$G$3)),IF(B227="Tube",INDEX(RadCompList!$C$16:$I$22,MATCH(C227,RadCompList!$B$16:$B$22),MATCH(Radiators!D227,RadCompList!$C$15:$I$15)),IF(B227="Cast Rad/Conv",INDEX(RadCompList!$C$28:$D$28,MATCH(C227,RadCompList!$B$28),MATCH(Radiators!D227,RadCompList!$C$27:$D$27)),IF(B227="Copper Cabinet",(INDEX(RadCompList!$E$39:$J$78,MATCH(Radiators!D227,RadCompList!$D$39:$D$78,0),MATCH(C227,RadCompList!$E$38:$J$38,0))),0))))*E227,0)*$A$2*IF(I227="Failed-Closed",0,1)</f>
        <v>0</v>
      </c>
      <c r="K227" s="34">
        <f>IFERROR(IF(B227="Column",INDEX(RadCompList!$C$4:$G$13,MATCH(C227,RadCompList!$B$4:$B$13),MATCH(Radiators!D227,RadCompList!$C$3:$G$3)),IF(B227="Tube",INDEX(RadCompList!$C$16:$I$22,MATCH(C227,RadCompList!$B$16:$B$22),MATCH(Radiators!D227,RadCompList!$C$15:$I$15)),IF(B227="Cast Rad/Conv",INDEX(RadCompList!$C$28:$D$28,MATCH(C227,RadCompList!$B$28),MATCH(Radiators!D227,RadCompList!$C$27:$D$27)),IF(B227="Copper Cabinet",(INDEX(RadCompList!$E$39:$J$78,MATCH(Radiators!D227,RadCompList!$D$39:$D$78,0),MATCH(C227,RadCompList!$E$38:$J$38,0))),0))))*E227,0)*$A$2</f>
        <v>0</v>
      </c>
      <c r="L227" s="112">
        <f t="shared" si="13"/>
        <v>0</v>
      </c>
      <c r="M227" s="35">
        <f>IFERROR(VLOOKUP(H227,VentList!$A$1:$D$198,2,FALSE),0)</f>
        <v>0</v>
      </c>
      <c r="N227" s="26">
        <f>IFERROR(VLOOKUP(B227,RadCompList!$P$3:$Q$6,2,FALSE)*J227,0)</f>
        <v>0</v>
      </c>
      <c r="O227" s="26" t="str">
        <f>INDEX(Calculations!$B$17:$B$28,MATCH(L227, Calculations!$H$17:$H$28,-1 ))</f>
        <v>1/2</v>
      </c>
      <c r="P227" s="37">
        <f>MainSheet!$G$8-0.0001306*Q227^2 * F227*(1+3.6/VLOOKUP(O227,Calculations!$B$4:$F$15,2,FALSE))/(3600*MainSheet!$C$9*VLOOKUP(O227,Calculations!$B$4:$F$15,2,FALSE)^5)</f>
        <v>0.26808838626146181</v>
      </c>
      <c r="Q227" s="37">
        <f t="shared" si="14"/>
        <v>0</v>
      </c>
      <c r="R227" s="37">
        <f>IFERROR(VLOOKUP(O227,Calculations!$B$4:$E$15,4)*F227*IF(I227="Failed-Closed",0,1)*(0.35/(INDEX(Calculations!$B$32:$G$46,MATCH(O227,Calculations!$B$32:$B$46,0),MATCH(G227,Calculations!$B$32:$G$32,0))+0.35)),0)</f>
        <v>0</v>
      </c>
      <c r="S227" s="37">
        <f>VLOOKUP(O227,Calculations!$B$4:$F$15,5)*F227</f>
        <v>0</v>
      </c>
      <c r="T227" s="37">
        <f t="shared" si="15"/>
        <v>0</v>
      </c>
      <c r="U227" s="37">
        <f t="shared" si="16"/>
        <v>0</v>
      </c>
      <c r="V227" s="37">
        <f>VLOOKUP(O227,Calculations!$B$4:$G$15,6)*F227*IF(I227="Failed-Closed",0,1)</f>
        <v>0</v>
      </c>
      <c r="W227" s="113">
        <f>IFERROR(0.6*PI()*(VLOOKUP(H227,VentList!$A$3:$H$198,8)/2*0.0254)^2*(14.7+P227)*6895*SQRT(2*1.33/8.314/672/(1.33-1)*((14.7/(14.7+P227))^(2/1.33)-(14.7/(14.7+P227))^((2.33/1.33))))*7937,0)*IF(I227="Operational",0,IF(I227="Failed-Closed",0,1))</f>
        <v>0</v>
      </c>
    </row>
    <row r="228" spans="2:23">
      <c r="B228" s="33"/>
      <c r="C228" s="34"/>
      <c r="D228" s="34"/>
      <c r="E228" s="34"/>
      <c r="F228" s="34"/>
      <c r="G228" s="27"/>
      <c r="H228" s="34"/>
      <c r="I228" s="34"/>
      <c r="J228" s="34">
        <f>IFERROR(IF(B228="Column",INDEX(RadCompList!$C$4:$G$13,MATCH(C228,RadCompList!$B$4:$B$13),MATCH(Radiators!D228,RadCompList!$C$3:$G$3)),IF(B228="Tube",INDEX(RadCompList!$C$16:$I$22,MATCH(C228,RadCompList!$B$16:$B$22),MATCH(Radiators!D228,RadCompList!$C$15:$I$15)),IF(B228="Cast Rad/Conv",INDEX(RadCompList!$C$28:$D$28,MATCH(C228,RadCompList!$B$28),MATCH(Radiators!D228,RadCompList!$C$27:$D$27)),IF(B228="Copper Cabinet",(INDEX(RadCompList!$E$39:$J$78,MATCH(Radiators!D228,RadCompList!$D$39:$D$78,0),MATCH(C228,RadCompList!$E$38:$J$38,0))),0))))*E228,0)*$A$2*IF(I228="Failed-Closed",0,1)</f>
        <v>0</v>
      </c>
      <c r="K228" s="34">
        <f>IFERROR(IF(B228="Column",INDEX(RadCompList!$C$4:$G$13,MATCH(C228,RadCompList!$B$4:$B$13),MATCH(Radiators!D228,RadCompList!$C$3:$G$3)),IF(B228="Tube",INDEX(RadCompList!$C$16:$I$22,MATCH(C228,RadCompList!$B$16:$B$22),MATCH(Radiators!D228,RadCompList!$C$15:$I$15)),IF(B228="Cast Rad/Conv",INDEX(RadCompList!$C$28:$D$28,MATCH(C228,RadCompList!$B$28),MATCH(Radiators!D228,RadCompList!$C$27:$D$27)),IF(B228="Copper Cabinet",(INDEX(RadCompList!$E$39:$J$78,MATCH(Radiators!D228,RadCompList!$D$39:$D$78,0),MATCH(C228,RadCompList!$E$38:$J$38,0))),0))))*E228,0)*$A$2</f>
        <v>0</v>
      </c>
      <c r="L228" s="112">
        <f t="shared" si="13"/>
        <v>0</v>
      </c>
      <c r="M228" s="35">
        <f>IFERROR(VLOOKUP(H228,VentList!$A$1:$D$198,2,FALSE),0)</f>
        <v>0</v>
      </c>
      <c r="N228" s="26">
        <f>IFERROR(VLOOKUP(B228,RadCompList!$P$3:$Q$6,2,FALSE)*J228,0)</f>
        <v>0</v>
      </c>
      <c r="O228" s="26" t="str">
        <f>INDEX(Calculations!$B$17:$B$28,MATCH(L228, Calculations!$H$17:$H$28,-1 ))</f>
        <v>1/2</v>
      </c>
      <c r="P228" s="37">
        <f>MainSheet!$G$8-0.0001306*Q228^2 * F228*(1+3.6/VLOOKUP(O228,Calculations!$B$4:$F$15,2,FALSE))/(3600*MainSheet!$C$9*VLOOKUP(O228,Calculations!$B$4:$F$15,2,FALSE)^5)</f>
        <v>0.26808838626146181</v>
      </c>
      <c r="Q228" s="37">
        <f t="shared" si="14"/>
        <v>0</v>
      </c>
      <c r="R228" s="37">
        <f>IFERROR(VLOOKUP(O228,Calculations!$B$4:$E$15,4)*F228*IF(I228="Failed-Closed",0,1)*(0.35/(INDEX(Calculations!$B$32:$G$46,MATCH(O228,Calculations!$B$32:$B$46,0),MATCH(G228,Calculations!$B$32:$G$32,0))+0.35)),0)</f>
        <v>0</v>
      </c>
      <c r="S228" s="37">
        <f>VLOOKUP(O228,Calculations!$B$4:$F$15,5)*F228</f>
        <v>0</v>
      </c>
      <c r="T228" s="37">
        <f t="shared" si="15"/>
        <v>0</v>
      </c>
      <c r="U228" s="37">
        <f t="shared" si="16"/>
        <v>0</v>
      </c>
      <c r="V228" s="37">
        <f>VLOOKUP(O228,Calculations!$B$4:$G$15,6)*F228*IF(I228="Failed-Closed",0,1)</f>
        <v>0</v>
      </c>
      <c r="W228" s="113">
        <f>IFERROR(0.6*PI()*(VLOOKUP(H228,VentList!$A$3:$H$198,8)/2*0.0254)^2*(14.7+P228)*6895*SQRT(2*1.33/8.314/672/(1.33-1)*((14.7/(14.7+P228))^(2/1.33)-(14.7/(14.7+P228))^((2.33/1.33))))*7937,0)*IF(I228="Operational",0,IF(I228="Failed-Closed",0,1))</f>
        <v>0</v>
      </c>
    </row>
    <row r="229" spans="2:23">
      <c r="B229" s="33"/>
      <c r="C229" s="34"/>
      <c r="D229" s="34"/>
      <c r="E229" s="34"/>
      <c r="F229" s="34"/>
      <c r="G229" s="27"/>
      <c r="H229" s="34"/>
      <c r="I229" s="34"/>
      <c r="J229" s="34">
        <f>IFERROR(IF(B229="Column",INDEX(RadCompList!$C$4:$G$13,MATCH(C229,RadCompList!$B$4:$B$13),MATCH(Radiators!D229,RadCompList!$C$3:$G$3)),IF(B229="Tube",INDEX(RadCompList!$C$16:$I$22,MATCH(C229,RadCompList!$B$16:$B$22),MATCH(Radiators!D229,RadCompList!$C$15:$I$15)),IF(B229="Cast Rad/Conv",INDEX(RadCompList!$C$28:$D$28,MATCH(C229,RadCompList!$B$28),MATCH(Radiators!D229,RadCompList!$C$27:$D$27)),IF(B229="Copper Cabinet",(INDEX(RadCompList!$E$39:$J$78,MATCH(Radiators!D229,RadCompList!$D$39:$D$78,0),MATCH(C229,RadCompList!$E$38:$J$38,0))),0))))*E229,0)*$A$2*IF(I229="Failed-Closed",0,1)</f>
        <v>0</v>
      </c>
      <c r="K229" s="34">
        <f>IFERROR(IF(B229="Column",INDEX(RadCompList!$C$4:$G$13,MATCH(C229,RadCompList!$B$4:$B$13),MATCH(Radiators!D229,RadCompList!$C$3:$G$3)),IF(B229="Tube",INDEX(RadCompList!$C$16:$I$22,MATCH(C229,RadCompList!$B$16:$B$22),MATCH(Radiators!D229,RadCompList!$C$15:$I$15)),IF(B229="Cast Rad/Conv",INDEX(RadCompList!$C$28:$D$28,MATCH(C229,RadCompList!$B$28),MATCH(Radiators!D229,RadCompList!$C$27:$D$27)),IF(B229="Copper Cabinet",(INDEX(RadCompList!$E$39:$J$78,MATCH(Radiators!D229,RadCompList!$D$39:$D$78,0),MATCH(C229,RadCompList!$E$38:$J$38,0))),0))))*E229,0)*$A$2</f>
        <v>0</v>
      </c>
      <c r="L229" s="112">
        <f t="shared" si="13"/>
        <v>0</v>
      </c>
      <c r="M229" s="35">
        <f>IFERROR(VLOOKUP(H229,VentList!$A$1:$D$198,2,FALSE),0)</f>
        <v>0</v>
      </c>
      <c r="N229" s="26">
        <f>IFERROR(VLOOKUP(B229,RadCompList!$P$3:$Q$6,2,FALSE)*J229,0)</f>
        <v>0</v>
      </c>
      <c r="O229" s="26" t="str">
        <f>INDEX(Calculations!$B$17:$B$28,MATCH(L229, Calculations!$H$17:$H$28,-1 ))</f>
        <v>1/2</v>
      </c>
      <c r="P229" s="37">
        <f>MainSheet!$G$8-0.0001306*Q229^2 * F229*(1+3.6/VLOOKUP(O229,Calculations!$B$4:$F$15,2,FALSE))/(3600*MainSheet!$C$9*VLOOKUP(O229,Calculations!$B$4:$F$15,2,FALSE)^5)</f>
        <v>0.26808838626146181</v>
      </c>
      <c r="Q229" s="37">
        <f t="shared" si="14"/>
        <v>0</v>
      </c>
      <c r="R229" s="37">
        <f>IFERROR(VLOOKUP(O229,Calculations!$B$4:$E$15,4)*F229*IF(I229="Failed-Closed",0,1)*(0.35/(INDEX(Calculations!$B$32:$G$46,MATCH(O229,Calculations!$B$32:$B$46,0),MATCH(G229,Calculations!$B$32:$G$32,0))+0.35)),0)</f>
        <v>0</v>
      </c>
      <c r="S229" s="37">
        <f>VLOOKUP(O229,Calculations!$B$4:$F$15,5)*F229</f>
        <v>0</v>
      </c>
      <c r="T229" s="37">
        <f t="shared" si="15"/>
        <v>0</v>
      </c>
      <c r="U229" s="37">
        <f t="shared" si="16"/>
        <v>0</v>
      </c>
      <c r="V229" s="37">
        <f>VLOOKUP(O229,Calculations!$B$4:$G$15,6)*F229*IF(I229="Failed-Closed",0,1)</f>
        <v>0</v>
      </c>
      <c r="W229" s="113">
        <f>IFERROR(0.6*PI()*(VLOOKUP(H229,VentList!$A$3:$H$198,8)/2*0.0254)^2*(14.7+P229)*6895*SQRT(2*1.33/8.314/672/(1.33-1)*((14.7/(14.7+P229))^(2/1.33)-(14.7/(14.7+P229))^((2.33/1.33))))*7937,0)*IF(I229="Operational",0,IF(I229="Failed-Closed",0,1))</f>
        <v>0</v>
      </c>
    </row>
    <row r="230" spans="2:23">
      <c r="B230" s="33"/>
      <c r="C230" s="34"/>
      <c r="D230" s="34"/>
      <c r="E230" s="34"/>
      <c r="F230" s="34"/>
      <c r="G230" s="27"/>
      <c r="H230" s="34"/>
      <c r="I230" s="34"/>
      <c r="J230" s="34">
        <f>IFERROR(IF(B230="Column",INDEX(RadCompList!$C$4:$G$13,MATCH(C230,RadCompList!$B$4:$B$13),MATCH(Radiators!D230,RadCompList!$C$3:$G$3)),IF(B230="Tube",INDEX(RadCompList!$C$16:$I$22,MATCH(C230,RadCompList!$B$16:$B$22),MATCH(Radiators!D230,RadCompList!$C$15:$I$15)),IF(B230="Cast Rad/Conv",INDEX(RadCompList!$C$28:$D$28,MATCH(C230,RadCompList!$B$28),MATCH(Radiators!D230,RadCompList!$C$27:$D$27)),IF(B230="Copper Cabinet",(INDEX(RadCompList!$E$39:$J$78,MATCH(Radiators!D230,RadCompList!$D$39:$D$78,0),MATCH(C230,RadCompList!$E$38:$J$38,0))),0))))*E230,0)*$A$2*IF(I230="Failed-Closed",0,1)</f>
        <v>0</v>
      </c>
      <c r="K230" s="34">
        <f>IFERROR(IF(B230="Column",INDEX(RadCompList!$C$4:$G$13,MATCH(C230,RadCompList!$B$4:$B$13),MATCH(Radiators!D230,RadCompList!$C$3:$G$3)),IF(B230="Tube",INDEX(RadCompList!$C$16:$I$22,MATCH(C230,RadCompList!$B$16:$B$22),MATCH(Radiators!D230,RadCompList!$C$15:$I$15)),IF(B230="Cast Rad/Conv",INDEX(RadCompList!$C$28:$D$28,MATCH(C230,RadCompList!$B$28),MATCH(Radiators!D230,RadCompList!$C$27:$D$27)),IF(B230="Copper Cabinet",(INDEX(RadCompList!$E$39:$J$78,MATCH(Radiators!D230,RadCompList!$D$39:$D$78,0),MATCH(C230,RadCompList!$E$38:$J$38,0))),0))))*E230,0)*$A$2</f>
        <v>0</v>
      </c>
      <c r="L230" s="112">
        <f t="shared" si="13"/>
        <v>0</v>
      </c>
      <c r="M230" s="35">
        <f>IFERROR(VLOOKUP(H230,VentList!$A$1:$D$198,2,FALSE),0)</f>
        <v>0</v>
      </c>
      <c r="N230" s="26">
        <f>IFERROR(VLOOKUP(B230,RadCompList!$P$3:$Q$6,2,FALSE)*J230,0)</f>
        <v>0</v>
      </c>
      <c r="O230" s="26" t="str">
        <f>INDEX(Calculations!$B$17:$B$28,MATCH(L230, Calculations!$H$17:$H$28,-1 ))</f>
        <v>1/2</v>
      </c>
      <c r="P230" s="37">
        <f>MainSheet!$G$8-0.0001306*Q230^2 * F230*(1+3.6/VLOOKUP(O230,Calculations!$B$4:$F$15,2,FALSE))/(3600*MainSheet!$C$9*VLOOKUP(O230,Calculations!$B$4:$F$15,2,FALSE)^5)</f>
        <v>0.26808838626146181</v>
      </c>
      <c r="Q230" s="37">
        <f t="shared" si="14"/>
        <v>0</v>
      </c>
      <c r="R230" s="37">
        <f>IFERROR(VLOOKUP(O230,Calculations!$B$4:$E$15,4)*F230*IF(I230="Failed-Closed",0,1)*(0.35/(INDEX(Calculations!$B$32:$G$46,MATCH(O230,Calculations!$B$32:$B$46,0),MATCH(G230,Calculations!$B$32:$G$32,0))+0.35)),0)</f>
        <v>0</v>
      </c>
      <c r="S230" s="37">
        <f>VLOOKUP(O230,Calculations!$B$4:$F$15,5)*F230</f>
        <v>0</v>
      </c>
      <c r="T230" s="37">
        <f t="shared" si="15"/>
        <v>0</v>
      </c>
      <c r="U230" s="37">
        <f t="shared" si="16"/>
        <v>0</v>
      </c>
      <c r="V230" s="37">
        <f>VLOOKUP(O230,Calculations!$B$4:$G$15,6)*F230*IF(I230="Failed-Closed",0,1)</f>
        <v>0</v>
      </c>
      <c r="W230" s="113">
        <f>IFERROR(0.6*PI()*(VLOOKUP(H230,VentList!$A$3:$H$198,8)/2*0.0254)^2*(14.7+P230)*6895*SQRT(2*1.33/8.314/672/(1.33-1)*((14.7/(14.7+P230))^(2/1.33)-(14.7/(14.7+P230))^((2.33/1.33))))*7937,0)*IF(I230="Operational",0,IF(I230="Failed-Closed",0,1))</f>
        <v>0</v>
      </c>
    </row>
    <row r="231" spans="2:23">
      <c r="B231" s="33"/>
      <c r="C231" s="34"/>
      <c r="D231" s="34"/>
      <c r="E231" s="34"/>
      <c r="F231" s="34"/>
      <c r="G231" s="27"/>
      <c r="H231" s="34"/>
      <c r="I231" s="34"/>
      <c r="J231" s="34">
        <f>IFERROR(IF(B231="Column",INDEX(RadCompList!$C$4:$G$13,MATCH(C231,RadCompList!$B$4:$B$13),MATCH(Radiators!D231,RadCompList!$C$3:$G$3)),IF(B231="Tube",INDEX(RadCompList!$C$16:$I$22,MATCH(C231,RadCompList!$B$16:$B$22),MATCH(Radiators!D231,RadCompList!$C$15:$I$15)),IF(B231="Cast Rad/Conv",INDEX(RadCompList!$C$28:$D$28,MATCH(C231,RadCompList!$B$28),MATCH(Radiators!D231,RadCompList!$C$27:$D$27)),IF(B231="Copper Cabinet",(INDEX(RadCompList!$E$39:$J$78,MATCH(Radiators!D231,RadCompList!$D$39:$D$78,0),MATCH(C231,RadCompList!$E$38:$J$38,0))),0))))*E231,0)*$A$2*IF(I231="Failed-Closed",0,1)</f>
        <v>0</v>
      </c>
      <c r="K231" s="34">
        <f>IFERROR(IF(B231="Column",INDEX(RadCompList!$C$4:$G$13,MATCH(C231,RadCompList!$B$4:$B$13),MATCH(Radiators!D231,RadCompList!$C$3:$G$3)),IF(B231="Tube",INDEX(RadCompList!$C$16:$I$22,MATCH(C231,RadCompList!$B$16:$B$22),MATCH(Radiators!D231,RadCompList!$C$15:$I$15)),IF(B231="Cast Rad/Conv",INDEX(RadCompList!$C$28:$D$28,MATCH(C231,RadCompList!$B$28),MATCH(Radiators!D231,RadCompList!$C$27:$D$27)),IF(B231="Copper Cabinet",(INDEX(RadCompList!$E$39:$J$78,MATCH(Radiators!D231,RadCompList!$D$39:$D$78,0),MATCH(C231,RadCompList!$E$38:$J$38,0))),0))))*E231,0)*$A$2</f>
        <v>0</v>
      </c>
      <c r="L231" s="112">
        <f t="shared" si="13"/>
        <v>0</v>
      </c>
      <c r="M231" s="35">
        <f>IFERROR(VLOOKUP(H231,VentList!$A$1:$D$198,2,FALSE),0)</f>
        <v>0</v>
      </c>
      <c r="N231" s="26">
        <f>IFERROR(VLOOKUP(B231,RadCompList!$P$3:$Q$6,2,FALSE)*J231,0)</f>
        <v>0</v>
      </c>
      <c r="O231" s="26" t="str">
        <f>INDEX(Calculations!$B$17:$B$28,MATCH(L231, Calculations!$H$17:$H$28,-1 ))</f>
        <v>1/2</v>
      </c>
      <c r="P231" s="37">
        <f>MainSheet!$G$8-0.0001306*Q231^2 * F231*(1+3.6/VLOOKUP(O231,Calculations!$B$4:$F$15,2,FALSE))/(3600*MainSheet!$C$9*VLOOKUP(O231,Calculations!$B$4:$F$15,2,FALSE)^5)</f>
        <v>0.26808838626146181</v>
      </c>
      <c r="Q231" s="37">
        <f t="shared" si="14"/>
        <v>0</v>
      </c>
      <c r="R231" s="37">
        <f>IFERROR(VLOOKUP(O231,Calculations!$B$4:$E$15,4)*F231*IF(I231="Failed-Closed",0,1)*(0.35/(INDEX(Calculations!$B$32:$G$46,MATCH(O231,Calculations!$B$32:$B$46,0),MATCH(G231,Calculations!$B$32:$G$32,0))+0.35)),0)</f>
        <v>0</v>
      </c>
      <c r="S231" s="37">
        <f>VLOOKUP(O231,Calculations!$B$4:$F$15,5)*F231</f>
        <v>0</v>
      </c>
      <c r="T231" s="37">
        <f t="shared" si="15"/>
        <v>0</v>
      </c>
      <c r="U231" s="37">
        <f t="shared" si="16"/>
        <v>0</v>
      </c>
      <c r="V231" s="37">
        <f>VLOOKUP(O231,Calculations!$B$4:$G$15,6)*F231*IF(I231="Failed-Closed",0,1)</f>
        <v>0</v>
      </c>
      <c r="W231" s="113">
        <f>IFERROR(0.6*PI()*(VLOOKUP(H231,VentList!$A$3:$H$198,8)/2*0.0254)^2*(14.7+P231)*6895*SQRT(2*1.33/8.314/672/(1.33-1)*((14.7/(14.7+P231))^(2/1.33)-(14.7/(14.7+P231))^((2.33/1.33))))*7937,0)*IF(I231="Operational",0,IF(I231="Failed-Closed",0,1))</f>
        <v>0</v>
      </c>
    </row>
    <row r="232" spans="2:23">
      <c r="B232" s="33"/>
      <c r="C232" s="34"/>
      <c r="D232" s="34"/>
      <c r="E232" s="34"/>
      <c r="F232" s="34"/>
      <c r="G232" s="27"/>
      <c r="H232" s="34"/>
      <c r="I232" s="34"/>
      <c r="J232" s="34">
        <f>IFERROR(IF(B232="Column",INDEX(RadCompList!$C$4:$G$13,MATCH(C232,RadCompList!$B$4:$B$13),MATCH(Radiators!D232,RadCompList!$C$3:$G$3)),IF(B232="Tube",INDEX(RadCompList!$C$16:$I$22,MATCH(C232,RadCompList!$B$16:$B$22),MATCH(Radiators!D232,RadCompList!$C$15:$I$15)),IF(B232="Cast Rad/Conv",INDEX(RadCompList!$C$28:$D$28,MATCH(C232,RadCompList!$B$28),MATCH(Radiators!D232,RadCompList!$C$27:$D$27)),IF(B232="Copper Cabinet",(INDEX(RadCompList!$E$39:$J$78,MATCH(Radiators!D232,RadCompList!$D$39:$D$78,0),MATCH(C232,RadCompList!$E$38:$J$38,0))),0))))*E232,0)*$A$2*IF(I232="Failed-Closed",0,1)</f>
        <v>0</v>
      </c>
      <c r="K232" s="34">
        <f>IFERROR(IF(B232="Column",INDEX(RadCompList!$C$4:$G$13,MATCH(C232,RadCompList!$B$4:$B$13),MATCH(Radiators!D232,RadCompList!$C$3:$G$3)),IF(B232="Tube",INDEX(RadCompList!$C$16:$I$22,MATCH(C232,RadCompList!$B$16:$B$22),MATCH(Radiators!D232,RadCompList!$C$15:$I$15)),IF(B232="Cast Rad/Conv",INDEX(RadCompList!$C$28:$D$28,MATCH(C232,RadCompList!$B$28),MATCH(Radiators!D232,RadCompList!$C$27:$D$27)),IF(B232="Copper Cabinet",(INDEX(RadCompList!$E$39:$J$78,MATCH(Radiators!D232,RadCompList!$D$39:$D$78,0),MATCH(C232,RadCompList!$E$38:$J$38,0))),0))))*E232,0)*$A$2</f>
        <v>0</v>
      </c>
      <c r="L232" s="112">
        <f t="shared" si="13"/>
        <v>0</v>
      </c>
      <c r="M232" s="35">
        <f>IFERROR(VLOOKUP(H232,VentList!$A$1:$D$198,2,FALSE),0)</f>
        <v>0</v>
      </c>
      <c r="N232" s="26">
        <f>IFERROR(VLOOKUP(B232,RadCompList!$P$3:$Q$6,2,FALSE)*J232,0)</f>
        <v>0</v>
      </c>
      <c r="O232" s="26" t="str">
        <f>INDEX(Calculations!$B$17:$B$28,MATCH(L232, Calculations!$H$17:$H$28,-1 ))</f>
        <v>1/2</v>
      </c>
      <c r="P232" s="37">
        <f>MainSheet!$G$8-0.0001306*Q232^2 * F232*(1+3.6/VLOOKUP(O232,Calculations!$B$4:$F$15,2,FALSE))/(3600*MainSheet!$C$9*VLOOKUP(O232,Calculations!$B$4:$F$15,2,FALSE)^5)</f>
        <v>0.26808838626146181</v>
      </c>
      <c r="Q232" s="37">
        <f t="shared" si="14"/>
        <v>0</v>
      </c>
      <c r="R232" s="37">
        <f>IFERROR(VLOOKUP(O232,Calculations!$B$4:$E$15,4)*F232*IF(I232="Failed-Closed",0,1)*(0.35/(INDEX(Calculations!$B$32:$G$46,MATCH(O232,Calculations!$B$32:$B$46,0),MATCH(G232,Calculations!$B$32:$G$32,0))+0.35)),0)</f>
        <v>0</v>
      </c>
      <c r="S232" s="37">
        <f>VLOOKUP(O232,Calculations!$B$4:$F$15,5)*F232</f>
        <v>0</v>
      </c>
      <c r="T232" s="37">
        <f t="shared" si="15"/>
        <v>0</v>
      </c>
      <c r="U232" s="37">
        <f t="shared" si="16"/>
        <v>0</v>
      </c>
      <c r="V232" s="37">
        <f>VLOOKUP(O232,Calculations!$B$4:$G$15,6)*F232*IF(I232="Failed-Closed",0,1)</f>
        <v>0</v>
      </c>
      <c r="W232" s="113">
        <f>IFERROR(0.6*PI()*(VLOOKUP(H232,VentList!$A$3:$H$198,8)/2*0.0254)^2*(14.7+P232)*6895*SQRT(2*1.33/8.314/672/(1.33-1)*((14.7/(14.7+P232))^(2/1.33)-(14.7/(14.7+P232))^((2.33/1.33))))*7937,0)*IF(I232="Operational",0,IF(I232="Failed-Closed",0,1))</f>
        <v>0</v>
      </c>
    </row>
    <row r="233" spans="2:23">
      <c r="B233" s="33"/>
      <c r="C233" s="34"/>
      <c r="D233" s="34"/>
      <c r="E233" s="34"/>
      <c r="F233" s="34"/>
      <c r="G233" s="27"/>
      <c r="H233" s="34"/>
      <c r="I233" s="34"/>
      <c r="J233" s="34">
        <f>IFERROR(IF(B233="Column",INDEX(RadCompList!$C$4:$G$13,MATCH(C233,RadCompList!$B$4:$B$13),MATCH(Radiators!D233,RadCompList!$C$3:$G$3)),IF(B233="Tube",INDEX(RadCompList!$C$16:$I$22,MATCH(C233,RadCompList!$B$16:$B$22),MATCH(Radiators!D233,RadCompList!$C$15:$I$15)),IF(B233="Cast Rad/Conv",INDEX(RadCompList!$C$28:$D$28,MATCH(C233,RadCompList!$B$28),MATCH(Radiators!D233,RadCompList!$C$27:$D$27)),IF(B233="Copper Cabinet",(INDEX(RadCompList!$E$39:$J$78,MATCH(Radiators!D233,RadCompList!$D$39:$D$78,0),MATCH(C233,RadCompList!$E$38:$J$38,0))),0))))*E233,0)*$A$2*IF(I233="Failed-Closed",0,1)</f>
        <v>0</v>
      </c>
      <c r="K233" s="34">
        <f>IFERROR(IF(B233="Column",INDEX(RadCompList!$C$4:$G$13,MATCH(C233,RadCompList!$B$4:$B$13),MATCH(Radiators!D233,RadCompList!$C$3:$G$3)),IF(B233="Tube",INDEX(RadCompList!$C$16:$I$22,MATCH(C233,RadCompList!$B$16:$B$22),MATCH(Radiators!D233,RadCompList!$C$15:$I$15)),IF(B233="Cast Rad/Conv",INDEX(RadCompList!$C$28:$D$28,MATCH(C233,RadCompList!$B$28),MATCH(Radiators!D233,RadCompList!$C$27:$D$27)),IF(B233="Copper Cabinet",(INDEX(RadCompList!$E$39:$J$78,MATCH(Radiators!D233,RadCompList!$D$39:$D$78,0),MATCH(C233,RadCompList!$E$38:$J$38,0))),0))))*E233,0)*$A$2</f>
        <v>0</v>
      </c>
      <c r="L233" s="112">
        <f t="shared" si="13"/>
        <v>0</v>
      </c>
      <c r="M233" s="35">
        <f>IFERROR(VLOOKUP(H233,VentList!$A$1:$D$198,2,FALSE),0)</f>
        <v>0</v>
      </c>
      <c r="N233" s="26">
        <f>IFERROR(VLOOKUP(B233,RadCompList!$P$3:$Q$6,2,FALSE)*J233,0)</f>
        <v>0</v>
      </c>
      <c r="O233" s="26" t="str">
        <f>INDEX(Calculations!$B$17:$B$28,MATCH(L233, Calculations!$H$17:$H$28,-1 ))</f>
        <v>1/2</v>
      </c>
      <c r="P233" s="37">
        <f>MainSheet!$G$8-0.0001306*Q233^2 * F233*(1+3.6/VLOOKUP(O233,Calculations!$B$4:$F$15,2,FALSE))/(3600*MainSheet!$C$9*VLOOKUP(O233,Calculations!$B$4:$F$15,2,FALSE)^5)</f>
        <v>0.26808838626146181</v>
      </c>
      <c r="Q233" s="37">
        <f t="shared" si="14"/>
        <v>0</v>
      </c>
      <c r="R233" s="37">
        <f>IFERROR(VLOOKUP(O233,Calculations!$B$4:$E$15,4)*F233*IF(I233="Failed-Closed",0,1)*(0.35/(INDEX(Calculations!$B$32:$G$46,MATCH(O233,Calculations!$B$32:$B$46,0),MATCH(G233,Calculations!$B$32:$G$32,0))+0.35)),0)</f>
        <v>0</v>
      </c>
      <c r="S233" s="37">
        <f>VLOOKUP(O233,Calculations!$B$4:$F$15,5)*F233</f>
        <v>0</v>
      </c>
      <c r="T233" s="37">
        <f t="shared" si="15"/>
        <v>0</v>
      </c>
      <c r="U233" s="37">
        <f t="shared" si="16"/>
        <v>0</v>
      </c>
      <c r="V233" s="37">
        <f>VLOOKUP(O233,Calculations!$B$4:$G$15,6)*F233*IF(I233="Failed-Closed",0,1)</f>
        <v>0</v>
      </c>
      <c r="W233" s="113">
        <f>IFERROR(0.6*PI()*(VLOOKUP(H233,VentList!$A$3:$H$198,8)/2*0.0254)^2*(14.7+P233)*6895*SQRT(2*1.33/8.314/672/(1.33-1)*((14.7/(14.7+P233))^(2/1.33)-(14.7/(14.7+P233))^((2.33/1.33))))*7937,0)*IF(I233="Operational",0,IF(I233="Failed-Closed",0,1))</f>
        <v>0</v>
      </c>
    </row>
    <row r="234" spans="2:23">
      <c r="B234" s="33"/>
      <c r="C234" s="34"/>
      <c r="D234" s="34"/>
      <c r="E234" s="34"/>
      <c r="F234" s="34"/>
      <c r="G234" s="27"/>
      <c r="H234" s="34"/>
      <c r="I234" s="34"/>
      <c r="J234" s="34">
        <f>IFERROR(IF(B234="Column",INDEX(RadCompList!$C$4:$G$13,MATCH(C234,RadCompList!$B$4:$B$13),MATCH(Radiators!D234,RadCompList!$C$3:$G$3)),IF(B234="Tube",INDEX(RadCompList!$C$16:$I$22,MATCH(C234,RadCompList!$B$16:$B$22),MATCH(Radiators!D234,RadCompList!$C$15:$I$15)),IF(B234="Cast Rad/Conv",INDEX(RadCompList!$C$28:$D$28,MATCH(C234,RadCompList!$B$28),MATCH(Radiators!D234,RadCompList!$C$27:$D$27)),IF(B234="Copper Cabinet",(INDEX(RadCompList!$E$39:$J$78,MATCH(Radiators!D234,RadCompList!$D$39:$D$78,0),MATCH(C234,RadCompList!$E$38:$J$38,0))),0))))*E234,0)*$A$2*IF(I234="Failed-Closed",0,1)</f>
        <v>0</v>
      </c>
      <c r="K234" s="34">
        <f>IFERROR(IF(B234="Column",INDEX(RadCompList!$C$4:$G$13,MATCH(C234,RadCompList!$B$4:$B$13),MATCH(Radiators!D234,RadCompList!$C$3:$G$3)),IF(B234="Tube",INDEX(RadCompList!$C$16:$I$22,MATCH(C234,RadCompList!$B$16:$B$22),MATCH(Radiators!D234,RadCompList!$C$15:$I$15)),IF(B234="Cast Rad/Conv",INDEX(RadCompList!$C$28:$D$28,MATCH(C234,RadCompList!$B$28),MATCH(Radiators!D234,RadCompList!$C$27:$D$27)),IF(B234="Copper Cabinet",(INDEX(RadCompList!$E$39:$J$78,MATCH(Radiators!D234,RadCompList!$D$39:$D$78,0),MATCH(C234,RadCompList!$E$38:$J$38,0))),0))))*E234,0)*$A$2</f>
        <v>0</v>
      </c>
      <c r="L234" s="112">
        <f t="shared" si="13"/>
        <v>0</v>
      </c>
      <c r="M234" s="35">
        <f>IFERROR(VLOOKUP(H234,VentList!$A$1:$D$198,2,FALSE),0)</f>
        <v>0</v>
      </c>
      <c r="N234" s="26">
        <f>IFERROR(VLOOKUP(B234,RadCompList!$P$3:$Q$6,2,FALSE)*J234,0)</f>
        <v>0</v>
      </c>
      <c r="O234" s="26" t="str">
        <f>INDEX(Calculations!$B$17:$B$28,MATCH(L234, Calculations!$H$17:$H$28,-1 ))</f>
        <v>1/2</v>
      </c>
      <c r="P234" s="37">
        <f>MainSheet!$G$8-0.0001306*Q234^2 * F234*(1+3.6/VLOOKUP(O234,Calculations!$B$4:$F$15,2,FALSE))/(3600*MainSheet!$C$9*VLOOKUP(O234,Calculations!$B$4:$F$15,2,FALSE)^5)</f>
        <v>0.26808838626146181</v>
      </c>
      <c r="Q234" s="37">
        <f t="shared" si="14"/>
        <v>0</v>
      </c>
      <c r="R234" s="37">
        <f>IFERROR(VLOOKUP(O234,Calculations!$B$4:$E$15,4)*F234*IF(I234="Failed-Closed",0,1)*(0.35/(INDEX(Calculations!$B$32:$G$46,MATCH(O234,Calculations!$B$32:$B$46,0),MATCH(G234,Calculations!$B$32:$G$32,0))+0.35)),0)</f>
        <v>0</v>
      </c>
      <c r="S234" s="37">
        <f>VLOOKUP(O234,Calculations!$B$4:$F$15,5)*F234</f>
        <v>0</v>
      </c>
      <c r="T234" s="37">
        <f t="shared" si="15"/>
        <v>0</v>
      </c>
      <c r="U234" s="37">
        <f t="shared" si="16"/>
        <v>0</v>
      </c>
      <c r="V234" s="37">
        <f>VLOOKUP(O234,Calculations!$B$4:$G$15,6)*F234*IF(I234="Failed-Closed",0,1)</f>
        <v>0</v>
      </c>
      <c r="W234" s="113">
        <f>IFERROR(0.6*PI()*(VLOOKUP(H234,VentList!$A$3:$H$198,8)/2*0.0254)^2*(14.7+P234)*6895*SQRT(2*1.33/8.314/672/(1.33-1)*((14.7/(14.7+P234))^(2/1.33)-(14.7/(14.7+P234))^((2.33/1.33))))*7937,0)*IF(I234="Operational",0,IF(I234="Failed-Closed",0,1))</f>
        <v>0</v>
      </c>
    </row>
    <row r="235" spans="2:23">
      <c r="B235" s="33"/>
      <c r="C235" s="34"/>
      <c r="D235" s="34"/>
      <c r="E235" s="34"/>
      <c r="F235" s="34"/>
      <c r="G235" s="27"/>
      <c r="H235" s="34"/>
      <c r="I235" s="34"/>
      <c r="J235" s="34">
        <f>IFERROR(IF(B235="Column",INDEX(RadCompList!$C$4:$G$13,MATCH(C235,RadCompList!$B$4:$B$13),MATCH(Radiators!D235,RadCompList!$C$3:$G$3)),IF(B235="Tube",INDEX(RadCompList!$C$16:$I$22,MATCH(C235,RadCompList!$B$16:$B$22),MATCH(Radiators!D235,RadCompList!$C$15:$I$15)),IF(B235="Cast Rad/Conv",INDEX(RadCompList!$C$28:$D$28,MATCH(C235,RadCompList!$B$28),MATCH(Radiators!D235,RadCompList!$C$27:$D$27)),IF(B235="Copper Cabinet",(INDEX(RadCompList!$E$39:$J$78,MATCH(Radiators!D235,RadCompList!$D$39:$D$78,0),MATCH(C235,RadCompList!$E$38:$J$38,0))),0))))*E235,0)*$A$2*IF(I235="Failed-Closed",0,1)</f>
        <v>0</v>
      </c>
      <c r="K235" s="34">
        <f>IFERROR(IF(B235="Column",INDEX(RadCompList!$C$4:$G$13,MATCH(C235,RadCompList!$B$4:$B$13),MATCH(Radiators!D235,RadCompList!$C$3:$G$3)),IF(B235="Tube",INDEX(RadCompList!$C$16:$I$22,MATCH(C235,RadCompList!$B$16:$B$22),MATCH(Radiators!D235,RadCompList!$C$15:$I$15)),IF(B235="Cast Rad/Conv",INDEX(RadCompList!$C$28:$D$28,MATCH(C235,RadCompList!$B$28),MATCH(Radiators!D235,RadCompList!$C$27:$D$27)),IF(B235="Copper Cabinet",(INDEX(RadCompList!$E$39:$J$78,MATCH(Radiators!D235,RadCompList!$D$39:$D$78,0),MATCH(C235,RadCompList!$E$38:$J$38,0))),0))))*E235,0)*$A$2</f>
        <v>0</v>
      </c>
      <c r="L235" s="112">
        <f t="shared" si="13"/>
        <v>0</v>
      </c>
      <c r="M235" s="35">
        <f>IFERROR(VLOOKUP(H235,VentList!$A$1:$D$198,2,FALSE),0)</f>
        <v>0</v>
      </c>
      <c r="N235" s="26">
        <f>IFERROR(VLOOKUP(B235,RadCompList!$P$3:$Q$6,2,FALSE)*J235,0)</f>
        <v>0</v>
      </c>
      <c r="O235" s="26" t="str">
        <f>INDEX(Calculations!$B$17:$B$28,MATCH(L235, Calculations!$H$17:$H$28,-1 ))</f>
        <v>1/2</v>
      </c>
      <c r="P235" s="37">
        <f>MainSheet!$G$8-0.0001306*Q235^2 * F235*(1+3.6/VLOOKUP(O235,Calculations!$B$4:$F$15,2,FALSE))/(3600*MainSheet!$C$9*VLOOKUP(O235,Calculations!$B$4:$F$15,2,FALSE)^5)</f>
        <v>0.26808838626146181</v>
      </c>
      <c r="Q235" s="37">
        <f t="shared" si="14"/>
        <v>0</v>
      </c>
      <c r="R235" s="37">
        <f>IFERROR(VLOOKUP(O235,Calculations!$B$4:$E$15,4)*F235*IF(I235="Failed-Closed",0,1)*(0.35/(INDEX(Calculations!$B$32:$G$46,MATCH(O235,Calculations!$B$32:$B$46,0),MATCH(G235,Calculations!$B$32:$G$32,0))+0.35)),0)</f>
        <v>0</v>
      </c>
      <c r="S235" s="37">
        <f>VLOOKUP(O235,Calculations!$B$4:$F$15,5)*F235</f>
        <v>0</v>
      </c>
      <c r="T235" s="37">
        <f t="shared" si="15"/>
        <v>0</v>
      </c>
      <c r="U235" s="37">
        <f t="shared" si="16"/>
        <v>0</v>
      </c>
      <c r="V235" s="37">
        <f>VLOOKUP(O235,Calculations!$B$4:$G$15,6)*F235*IF(I235="Failed-Closed",0,1)</f>
        <v>0</v>
      </c>
      <c r="W235" s="113">
        <f>IFERROR(0.6*PI()*(VLOOKUP(H235,VentList!$A$3:$H$198,8)/2*0.0254)^2*(14.7+P235)*6895*SQRT(2*1.33/8.314/672/(1.33-1)*((14.7/(14.7+P235))^(2/1.33)-(14.7/(14.7+P235))^((2.33/1.33))))*7937,0)*IF(I235="Operational",0,IF(I235="Failed-Closed",0,1))</f>
        <v>0</v>
      </c>
    </row>
    <row r="236" spans="2:23">
      <c r="B236" s="33"/>
      <c r="C236" s="34"/>
      <c r="D236" s="34"/>
      <c r="E236" s="34"/>
      <c r="F236" s="34"/>
      <c r="G236" s="27"/>
      <c r="H236" s="34"/>
      <c r="I236" s="34"/>
      <c r="J236" s="34">
        <f>IFERROR(IF(B236="Column",INDEX(RadCompList!$C$4:$G$13,MATCH(C236,RadCompList!$B$4:$B$13),MATCH(Radiators!D236,RadCompList!$C$3:$G$3)),IF(B236="Tube",INDEX(RadCompList!$C$16:$I$22,MATCH(C236,RadCompList!$B$16:$B$22),MATCH(Radiators!D236,RadCompList!$C$15:$I$15)),IF(B236="Cast Rad/Conv",INDEX(RadCompList!$C$28:$D$28,MATCH(C236,RadCompList!$B$28),MATCH(Radiators!D236,RadCompList!$C$27:$D$27)),IF(B236="Copper Cabinet",(INDEX(RadCompList!$E$39:$J$78,MATCH(Radiators!D236,RadCompList!$D$39:$D$78,0),MATCH(C236,RadCompList!$E$38:$J$38,0))),0))))*E236,0)*$A$2*IF(I236="Failed-Closed",0,1)</f>
        <v>0</v>
      </c>
      <c r="K236" s="34">
        <f>IFERROR(IF(B236="Column",INDEX(RadCompList!$C$4:$G$13,MATCH(C236,RadCompList!$B$4:$B$13),MATCH(Radiators!D236,RadCompList!$C$3:$G$3)),IF(B236="Tube",INDEX(RadCompList!$C$16:$I$22,MATCH(C236,RadCompList!$B$16:$B$22),MATCH(Radiators!D236,RadCompList!$C$15:$I$15)),IF(B236="Cast Rad/Conv",INDEX(RadCompList!$C$28:$D$28,MATCH(C236,RadCompList!$B$28),MATCH(Radiators!D236,RadCompList!$C$27:$D$27)),IF(B236="Copper Cabinet",(INDEX(RadCompList!$E$39:$J$78,MATCH(Radiators!D236,RadCompList!$D$39:$D$78,0),MATCH(C236,RadCompList!$E$38:$J$38,0))),0))))*E236,0)*$A$2</f>
        <v>0</v>
      </c>
      <c r="L236" s="112">
        <f t="shared" si="13"/>
        <v>0</v>
      </c>
      <c r="M236" s="35">
        <f>IFERROR(VLOOKUP(H236,VentList!$A$1:$D$198,2,FALSE),0)</f>
        <v>0</v>
      </c>
      <c r="N236" s="26">
        <f>IFERROR(VLOOKUP(B236,RadCompList!$P$3:$Q$6,2,FALSE)*J236,0)</f>
        <v>0</v>
      </c>
      <c r="O236" s="26" t="str">
        <f>INDEX(Calculations!$B$17:$B$28,MATCH(L236, Calculations!$H$17:$H$28,-1 ))</f>
        <v>1/2</v>
      </c>
      <c r="P236" s="37">
        <f>MainSheet!$G$8-0.0001306*Q236^2 * F236*(1+3.6/VLOOKUP(O236,Calculations!$B$4:$F$15,2,FALSE))/(3600*MainSheet!$C$9*VLOOKUP(O236,Calculations!$B$4:$F$15,2,FALSE)^5)</f>
        <v>0.26808838626146181</v>
      </c>
      <c r="Q236" s="37">
        <f t="shared" si="14"/>
        <v>0</v>
      </c>
      <c r="R236" s="37">
        <f>IFERROR(VLOOKUP(O236,Calculations!$B$4:$E$15,4)*F236*IF(I236="Failed-Closed",0,1)*(0.35/(INDEX(Calculations!$B$32:$G$46,MATCH(O236,Calculations!$B$32:$B$46,0),MATCH(G236,Calculations!$B$32:$G$32,0))+0.35)),0)</f>
        <v>0</v>
      </c>
      <c r="S236" s="37">
        <f>VLOOKUP(O236,Calculations!$B$4:$F$15,5)*F236</f>
        <v>0</v>
      </c>
      <c r="T236" s="37">
        <f t="shared" si="15"/>
        <v>0</v>
      </c>
      <c r="U236" s="37">
        <f t="shared" si="16"/>
        <v>0</v>
      </c>
      <c r="V236" s="37">
        <f>VLOOKUP(O236,Calculations!$B$4:$G$15,6)*F236*IF(I236="Failed-Closed",0,1)</f>
        <v>0</v>
      </c>
      <c r="W236" s="113">
        <f>IFERROR(0.6*PI()*(VLOOKUP(H236,VentList!$A$3:$H$198,8)/2*0.0254)^2*(14.7+P236)*6895*SQRT(2*1.33/8.314/672/(1.33-1)*((14.7/(14.7+P236))^(2/1.33)-(14.7/(14.7+P236))^((2.33/1.33))))*7937,0)*IF(I236="Operational",0,IF(I236="Failed-Closed",0,1))</f>
        <v>0</v>
      </c>
    </row>
    <row r="237" spans="2:23">
      <c r="B237" s="33"/>
      <c r="C237" s="34"/>
      <c r="D237" s="34"/>
      <c r="E237" s="34"/>
      <c r="F237" s="34"/>
      <c r="G237" s="27"/>
      <c r="H237" s="34"/>
      <c r="I237" s="34"/>
      <c r="J237" s="34">
        <f>IFERROR(IF(B237="Column",INDEX(RadCompList!$C$4:$G$13,MATCH(C237,RadCompList!$B$4:$B$13),MATCH(Radiators!D237,RadCompList!$C$3:$G$3)),IF(B237="Tube",INDEX(RadCompList!$C$16:$I$22,MATCH(C237,RadCompList!$B$16:$B$22),MATCH(Radiators!D237,RadCompList!$C$15:$I$15)),IF(B237="Cast Rad/Conv",INDEX(RadCompList!$C$28:$D$28,MATCH(C237,RadCompList!$B$28),MATCH(Radiators!D237,RadCompList!$C$27:$D$27)),IF(B237="Copper Cabinet",(INDEX(RadCompList!$E$39:$J$78,MATCH(Radiators!D237,RadCompList!$D$39:$D$78,0),MATCH(C237,RadCompList!$E$38:$J$38,0))),0))))*E237,0)*$A$2*IF(I237="Failed-Closed",0,1)</f>
        <v>0</v>
      </c>
      <c r="K237" s="34">
        <f>IFERROR(IF(B237="Column",INDEX(RadCompList!$C$4:$G$13,MATCH(C237,RadCompList!$B$4:$B$13),MATCH(Radiators!D237,RadCompList!$C$3:$G$3)),IF(B237="Tube",INDEX(RadCompList!$C$16:$I$22,MATCH(C237,RadCompList!$B$16:$B$22),MATCH(Radiators!D237,RadCompList!$C$15:$I$15)),IF(B237="Cast Rad/Conv",INDEX(RadCompList!$C$28:$D$28,MATCH(C237,RadCompList!$B$28),MATCH(Radiators!D237,RadCompList!$C$27:$D$27)),IF(B237="Copper Cabinet",(INDEX(RadCompList!$E$39:$J$78,MATCH(Radiators!D237,RadCompList!$D$39:$D$78,0),MATCH(C237,RadCompList!$E$38:$J$38,0))),0))))*E237,0)*$A$2</f>
        <v>0</v>
      </c>
      <c r="L237" s="112">
        <f t="shared" si="13"/>
        <v>0</v>
      </c>
      <c r="M237" s="35">
        <f>IFERROR(VLOOKUP(H237,VentList!$A$1:$D$198,2,FALSE),0)</f>
        <v>0</v>
      </c>
      <c r="N237" s="26">
        <f>IFERROR(VLOOKUP(B237,RadCompList!$P$3:$Q$6,2,FALSE)*J237,0)</f>
        <v>0</v>
      </c>
      <c r="O237" s="26" t="str">
        <f>INDEX(Calculations!$B$17:$B$28,MATCH(L237, Calculations!$H$17:$H$28,-1 ))</f>
        <v>1/2</v>
      </c>
      <c r="P237" s="37">
        <f>MainSheet!$G$8-0.0001306*Q237^2 * F237*(1+3.6/VLOOKUP(O237,Calculations!$B$4:$F$15,2,FALSE))/(3600*MainSheet!$C$9*VLOOKUP(O237,Calculations!$B$4:$F$15,2,FALSE)^5)</f>
        <v>0.26808838626146181</v>
      </c>
      <c r="Q237" s="37">
        <f t="shared" si="14"/>
        <v>0</v>
      </c>
      <c r="R237" s="37">
        <f>IFERROR(VLOOKUP(O237,Calculations!$B$4:$E$15,4)*F237*IF(I237="Failed-Closed",0,1)*(0.35/(INDEX(Calculations!$B$32:$G$46,MATCH(O237,Calculations!$B$32:$B$46,0),MATCH(G237,Calculations!$B$32:$G$32,0))+0.35)),0)</f>
        <v>0</v>
      </c>
      <c r="S237" s="37">
        <f>VLOOKUP(O237,Calculations!$B$4:$F$15,5)*F237</f>
        <v>0</v>
      </c>
      <c r="T237" s="37">
        <f t="shared" si="15"/>
        <v>0</v>
      </c>
      <c r="U237" s="37">
        <f t="shared" si="16"/>
        <v>0</v>
      </c>
      <c r="V237" s="37">
        <f>VLOOKUP(O237,Calculations!$B$4:$G$15,6)*F237*IF(I237="Failed-Closed",0,1)</f>
        <v>0</v>
      </c>
      <c r="W237" s="113">
        <f>IFERROR(0.6*PI()*(VLOOKUP(H237,VentList!$A$3:$H$198,8)/2*0.0254)^2*(14.7+P237)*6895*SQRT(2*1.33/8.314/672/(1.33-1)*((14.7/(14.7+P237))^(2/1.33)-(14.7/(14.7+P237))^((2.33/1.33))))*7937,0)*IF(I237="Operational",0,IF(I237="Failed-Closed",0,1))</f>
        <v>0</v>
      </c>
    </row>
    <row r="238" spans="2:23">
      <c r="B238" s="33"/>
      <c r="C238" s="34"/>
      <c r="D238" s="34"/>
      <c r="E238" s="34"/>
      <c r="F238" s="34"/>
      <c r="G238" s="27"/>
      <c r="H238" s="34"/>
      <c r="I238" s="34"/>
      <c r="J238" s="34">
        <f>IFERROR(IF(B238="Column",INDEX(RadCompList!$C$4:$G$13,MATCH(C238,RadCompList!$B$4:$B$13),MATCH(Radiators!D238,RadCompList!$C$3:$G$3)),IF(B238="Tube",INDEX(RadCompList!$C$16:$I$22,MATCH(C238,RadCompList!$B$16:$B$22),MATCH(Radiators!D238,RadCompList!$C$15:$I$15)),IF(B238="Cast Rad/Conv",INDEX(RadCompList!$C$28:$D$28,MATCH(C238,RadCompList!$B$28),MATCH(Radiators!D238,RadCompList!$C$27:$D$27)),IF(B238="Copper Cabinet",(INDEX(RadCompList!$E$39:$J$78,MATCH(Radiators!D238,RadCompList!$D$39:$D$78,0),MATCH(C238,RadCompList!$E$38:$J$38,0))),0))))*E238,0)*$A$2*IF(I238="Failed-Closed",0,1)</f>
        <v>0</v>
      </c>
      <c r="K238" s="34">
        <f>IFERROR(IF(B238="Column",INDEX(RadCompList!$C$4:$G$13,MATCH(C238,RadCompList!$B$4:$B$13),MATCH(Radiators!D238,RadCompList!$C$3:$G$3)),IF(B238="Tube",INDEX(RadCompList!$C$16:$I$22,MATCH(C238,RadCompList!$B$16:$B$22),MATCH(Radiators!D238,RadCompList!$C$15:$I$15)),IF(B238="Cast Rad/Conv",INDEX(RadCompList!$C$28:$D$28,MATCH(C238,RadCompList!$B$28),MATCH(Radiators!D238,RadCompList!$C$27:$D$27)),IF(B238="Copper Cabinet",(INDEX(RadCompList!$E$39:$J$78,MATCH(Radiators!D238,RadCompList!$D$39:$D$78,0),MATCH(C238,RadCompList!$E$38:$J$38,0))),0))))*E238,0)*$A$2</f>
        <v>0</v>
      </c>
      <c r="L238" s="112">
        <f t="shared" si="13"/>
        <v>0</v>
      </c>
      <c r="M238" s="35">
        <f>IFERROR(VLOOKUP(H238,VentList!$A$1:$D$198,2,FALSE),0)</f>
        <v>0</v>
      </c>
      <c r="N238" s="26">
        <f>IFERROR(VLOOKUP(B238,RadCompList!$P$3:$Q$6,2,FALSE)*J238,0)</f>
        <v>0</v>
      </c>
      <c r="O238" s="26" t="str">
        <f>INDEX(Calculations!$B$17:$B$28,MATCH(L238, Calculations!$H$17:$H$28,-1 ))</f>
        <v>1/2</v>
      </c>
      <c r="P238" s="37">
        <f>MainSheet!$G$8-0.0001306*Q238^2 * F238*(1+3.6/VLOOKUP(O238,Calculations!$B$4:$F$15,2,FALSE))/(3600*MainSheet!$C$9*VLOOKUP(O238,Calculations!$B$4:$F$15,2,FALSE)^5)</f>
        <v>0.26808838626146181</v>
      </c>
      <c r="Q238" s="37">
        <f t="shared" si="14"/>
        <v>0</v>
      </c>
      <c r="R238" s="37">
        <f>IFERROR(VLOOKUP(O238,Calculations!$B$4:$E$15,4)*F238*IF(I238="Failed-Closed",0,1)*(0.35/(INDEX(Calculations!$B$32:$G$46,MATCH(O238,Calculations!$B$32:$B$46,0),MATCH(G238,Calculations!$B$32:$G$32,0))+0.35)),0)</f>
        <v>0</v>
      </c>
      <c r="S238" s="37">
        <f>VLOOKUP(O238,Calculations!$B$4:$F$15,5)*F238</f>
        <v>0</v>
      </c>
      <c r="T238" s="37">
        <f t="shared" si="15"/>
        <v>0</v>
      </c>
      <c r="U238" s="37">
        <f t="shared" si="16"/>
        <v>0</v>
      </c>
      <c r="V238" s="37">
        <f>VLOOKUP(O238,Calculations!$B$4:$G$15,6)*F238*IF(I238="Failed-Closed",0,1)</f>
        <v>0</v>
      </c>
      <c r="W238" s="113">
        <f>IFERROR(0.6*PI()*(VLOOKUP(H238,VentList!$A$3:$H$198,8)/2*0.0254)^2*(14.7+P238)*6895*SQRT(2*1.33/8.314/672/(1.33-1)*((14.7/(14.7+P238))^(2/1.33)-(14.7/(14.7+P238))^((2.33/1.33))))*7937,0)*IF(I238="Operational",0,IF(I238="Failed-Closed",0,1))</f>
        <v>0</v>
      </c>
    </row>
    <row r="239" spans="2:23">
      <c r="B239" s="33"/>
      <c r="C239" s="34"/>
      <c r="D239" s="34"/>
      <c r="E239" s="34"/>
      <c r="F239" s="34"/>
      <c r="G239" s="27"/>
      <c r="H239" s="34"/>
      <c r="I239" s="34"/>
      <c r="J239" s="34">
        <f>IFERROR(IF(B239="Column",INDEX(RadCompList!$C$4:$G$13,MATCH(C239,RadCompList!$B$4:$B$13),MATCH(Radiators!D239,RadCompList!$C$3:$G$3)),IF(B239="Tube",INDEX(RadCompList!$C$16:$I$22,MATCH(C239,RadCompList!$B$16:$B$22),MATCH(Radiators!D239,RadCompList!$C$15:$I$15)),IF(B239="Cast Rad/Conv",INDEX(RadCompList!$C$28:$D$28,MATCH(C239,RadCompList!$B$28),MATCH(Radiators!D239,RadCompList!$C$27:$D$27)),IF(B239="Copper Cabinet",(INDEX(RadCompList!$E$39:$J$78,MATCH(Radiators!D239,RadCompList!$D$39:$D$78,0),MATCH(C239,RadCompList!$E$38:$J$38,0))),0))))*E239,0)*$A$2*IF(I239="Failed-Closed",0,1)</f>
        <v>0</v>
      </c>
      <c r="K239" s="34">
        <f>IFERROR(IF(B239="Column",INDEX(RadCompList!$C$4:$G$13,MATCH(C239,RadCompList!$B$4:$B$13),MATCH(Radiators!D239,RadCompList!$C$3:$G$3)),IF(B239="Tube",INDEX(RadCompList!$C$16:$I$22,MATCH(C239,RadCompList!$B$16:$B$22),MATCH(Radiators!D239,RadCompList!$C$15:$I$15)),IF(B239="Cast Rad/Conv",INDEX(RadCompList!$C$28:$D$28,MATCH(C239,RadCompList!$B$28),MATCH(Radiators!D239,RadCompList!$C$27:$D$27)),IF(B239="Copper Cabinet",(INDEX(RadCompList!$E$39:$J$78,MATCH(Radiators!D239,RadCompList!$D$39:$D$78,0),MATCH(C239,RadCompList!$E$38:$J$38,0))),0))))*E239,0)*$A$2</f>
        <v>0</v>
      </c>
      <c r="L239" s="112">
        <f t="shared" si="13"/>
        <v>0</v>
      </c>
      <c r="M239" s="35">
        <f>IFERROR(VLOOKUP(H239,VentList!$A$1:$D$198,2,FALSE),0)</f>
        <v>0</v>
      </c>
      <c r="N239" s="26">
        <f>IFERROR(VLOOKUP(B239,RadCompList!$P$3:$Q$6,2,FALSE)*J239,0)</f>
        <v>0</v>
      </c>
      <c r="O239" s="26" t="str">
        <f>INDEX(Calculations!$B$17:$B$28,MATCH(L239, Calculations!$H$17:$H$28,-1 ))</f>
        <v>1/2</v>
      </c>
      <c r="P239" s="37">
        <f>MainSheet!$G$8-0.0001306*Q239^2 * F239*(1+3.6/VLOOKUP(O239,Calculations!$B$4:$F$15,2,FALSE))/(3600*MainSheet!$C$9*VLOOKUP(O239,Calculations!$B$4:$F$15,2,FALSE)^5)</f>
        <v>0.26808838626146181</v>
      </c>
      <c r="Q239" s="37">
        <f t="shared" si="14"/>
        <v>0</v>
      </c>
      <c r="R239" s="37">
        <f>IFERROR(VLOOKUP(O239,Calculations!$B$4:$E$15,4)*F239*IF(I239="Failed-Closed",0,1)*(0.35/(INDEX(Calculations!$B$32:$G$46,MATCH(O239,Calculations!$B$32:$B$46,0),MATCH(G239,Calculations!$B$32:$G$32,0))+0.35)),0)</f>
        <v>0</v>
      </c>
      <c r="S239" s="37">
        <f>VLOOKUP(O239,Calculations!$B$4:$F$15,5)*F239</f>
        <v>0</v>
      </c>
      <c r="T239" s="37">
        <f t="shared" si="15"/>
        <v>0</v>
      </c>
      <c r="U239" s="37">
        <f t="shared" si="16"/>
        <v>0</v>
      </c>
      <c r="V239" s="37">
        <f>VLOOKUP(O239,Calculations!$B$4:$G$15,6)*F239*IF(I239="Failed-Closed",0,1)</f>
        <v>0</v>
      </c>
      <c r="W239" s="113">
        <f>IFERROR(0.6*PI()*(VLOOKUP(H239,VentList!$A$3:$H$198,8)/2*0.0254)^2*(14.7+P239)*6895*SQRT(2*1.33/8.314/672/(1.33-1)*((14.7/(14.7+P239))^(2/1.33)-(14.7/(14.7+P239))^((2.33/1.33))))*7937,0)*IF(I239="Operational",0,IF(I239="Failed-Closed",0,1))</f>
        <v>0</v>
      </c>
    </row>
    <row r="240" spans="2:23">
      <c r="B240" s="33"/>
      <c r="C240" s="34"/>
      <c r="D240" s="34"/>
      <c r="E240" s="34"/>
      <c r="F240" s="34"/>
      <c r="G240" s="27"/>
      <c r="H240" s="34"/>
      <c r="I240" s="34"/>
      <c r="J240" s="34">
        <f>IFERROR(IF(B240="Column",INDEX(RadCompList!$C$4:$G$13,MATCH(C240,RadCompList!$B$4:$B$13),MATCH(Radiators!D240,RadCompList!$C$3:$G$3)),IF(B240="Tube",INDEX(RadCompList!$C$16:$I$22,MATCH(C240,RadCompList!$B$16:$B$22),MATCH(Radiators!D240,RadCompList!$C$15:$I$15)),IF(B240="Cast Rad/Conv",INDEX(RadCompList!$C$28:$D$28,MATCH(C240,RadCompList!$B$28),MATCH(Radiators!D240,RadCompList!$C$27:$D$27)),IF(B240="Copper Cabinet",(INDEX(RadCompList!$E$39:$J$78,MATCH(Radiators!D240,RadCompList!$D$39:$D$78,0),MATCH(C240,RadCompList!$E$38:$J$38,0))),0))))*E240,0)*$A$2*IF(I240="Failed-Closed",0,1)</f>
        <v>0</v>
      </c>
      <c r="K240" s="34">
        <f>IFERROR(IF(B240="Column",INDEX(RadCompList!$C$4:$G$13,MATCH(C240,RadCompList!$B$4:$B$13),MATCH(Radiators!D240,RadCompList!$C$3:$G$3)),IF(B240="Tube",INDEX(RadCompList!$C$16:$I$22,MATCH(C240,RadCompList!$B$16:$B$22),MATCH(Radiators!D240,RadCompList!$C$15:$I$15)),IF(B240="Cast Rad/Conv",INDEX(RadCompList!$C$28:$D$28,MATCH(C240,RadCompList!$B$28),MATCH(Radiators!D240,RadCompList!$C$27:$D$27)),IF(B240="Copper Cabinet",(INDEX(RadCompList!$E$39:$J$78,MATCH(Radiators!D240,RadCompList!$D$39:$D$78,0),MATCH(C240,RadCompList!$E$38:$J$38,0))),0))))*E240,0)*$A$2</f>
        <v>0</v>
      </c>
      <c r="L240" s="112">
        <f t="shared" si="13"/>
        <v>0</v>
      </c>
      <c r="M240" s="35">
        <f>IFERROR(VLOOKUP(H240,VentList!$A$1:$D$198,2,FALSE),0)</f>
        <v>0</v>
      </c>
      <c r="N240" s="26">
        <f>IFERROR(VLOOKUP(B240,RadCompList!$P$3:$Q$6,2,FALSE)*J240,0)</f>
        <v>0</v>
      </c>
      <c r="O240" s="26" t="str">
        <f>INDEX(Calculations!$B$17:$B$28,MATCH(L240, Calculations!$H$17:$H$28,-1 ))</f>
        <v>1/2</v>
      </c>
      <c r="P240" s="37">
        <f>MainSheet!$G$8-0.0001306*Q240^2 * F240*(1+3.6/VLOOKUP(O240,Calculations!$B$4:$F$15,2,FALSE))/(3600*MainSheet!$C$9*VLOOKUP(O240,Calculations!$B$4:$F$15,2,FALSE)^5)</f>
        <v>0.26808838626146181</v>
      </c>
      <c r="Q240" s="37">
        <f t="shared" si="14"/>
        <v>0</v>
      </c>
      <c r="R240" s="37">
        <f>IFERROR(VLOOKUP(O240,Calculations!$B$4:$E$15,4)*F240*IF(I240="Failed-Closed",0,1)*(0.35/(INDEX(Calculations!$B$32:$G$46,MATCH(O240,Calculations!$B$32:$B$46,0),MATCH(G240,Calculations!$B$32:$G$32,0))+0.35)),0)</f>
        <v>0</v>
      </c>
      <c r="S240" s="37">
        <f>VLOOKUP(O240,Calculations!$B$4:$F$15,5)*F240</f>
        <v>0</v>
      </c>
      <c r="T240" s="37">
        <f t="shared" si="15"/>
        <v>0</v>
      </c>
      <c r="U240" s="37">
        <f t="shared" si="16"/>
        <v>0</v>
      </c>
      <c r="V240" s="37">
        <f>VLOOKUP(O240,Calculations!$B$4:$G$15,6)*F240*IF(I240="Failed-Closed",0,1)</f>
        <v>0</v>
      </c>
      <c r="W240" s="113">
        <f>IFERROR(0.6*PI()*(VLOOKUP(H240,VentList!$A$3:$H$198,8)/2*0.0254)^2*(14.7+P240)*6895*SQRT(2*1.33/8.314/672/(1.33-1)*((14.7/(14.7+P240))^(2/1.33)-(14.7/(14.7+P240))^((2.33/1.33))))*7937,0)*IF(I240="Operational",0,IF(I240="Failed-Closed",0,1))</f>
        <v>0</v>
      </c>
    </row>
    <row r="241" spans="2:23">
      <c r="B241" s="33"/>
      <c r="C241" s="34"/>
      <c r="D241" s="34"/>
      <c r="E241" s="34"/>
      <c r="F241" s="34"/>
      <c r="G241" s="27"/>
      <c r="H241" s="34"/>
      <c r="I241" s="34"/>
      <c r="J241" s="34">
        <f>IFERROR(IF(B241="Column",INDEX(RadCompList!$C$4:$G$13,MATCH(C241,RadCompList!$B$4:$B$13),MATCH(Radiators!D241,RadCompList!$C$3:$G$3)),IF(B241="Tube",INDEX(RadCompList!$C$16:$I$22,MATCH(C241,RadCompList!$B$16:$B$22),MATCH(Radiators!D241,RadCompList!$C$15:$I$15)),IF(B241="Cast Rad/Conv",INDEX(RadCompList!$C$28:$D$28,MATCH(C241,RadCompList!$B$28),MATCH(Radiators!D241,RadCompList!$C$27:$D$27)),IF(B241="Copper Cabinet",(INDEX(RadCompList!$E$39:$J$78,MATCH(Radiators!D241,RadCompList!$D$39:$D$78,0),MATCH(C241,RadCompList!$E$38:$J$38,0))),0))))*E241,0)*$A$2*IF(I241="Failed-Closed",0,1)</f>
        <v>0</v>
      </c>
      <c r="K241" s="34">
        <f>IFERROR(IF(B241="Column",INDEX(RadCompList!$C$4:$G$13,MATCH(C241,RadCompList!$B$4:$B$13),MATCH(Radiators!D241,RadCompList!$C$3:$G$3)),IF(B241="Tube",INDEX(RadCompList!$C$16:$I$22,MATCH(C241,RadCompList!$B$16:$B$22),MATCH(Radiators!D241,RadCompList!$C$15:$I$15)),IF(B241="Cast Rad/Conv",INDEX(RadCompList!$C$28:$D$28,MATCH(C241,RadCompList!$B$28),MATCH(Radiators!D241,RadCompList!$C$27:$D$27)),IF(B241="Copper Cabinet",(INDEX(RadCompList!$E$39:$J$78,MATCH(Radiators!D241,RadCompList!$D$39:$D$78,0),MATCH(C241,RadCompList!$E$38:$J$38,0))),0))))*E241,0)*$A$2</f>
        <v>0</v>
      </c>
      <c r="L241" s="112">
        <f t="shared" si="13"/>
        <v>0</v>
      </c>
      <c r="M241" s="35">
        <f>IFERROR(VLOOKUP(H241,VentList!$A$1:$D$198,2,FALSE),0)</f>
        <v>0</v>
      </c>
      <c r="N241" s="26">
        <f>IFERROR(VLOOKUP(B241,RadCompList!$P$3:$Q$6,2,FALSE)*J241,0)</f>
        <v>0</v>
      </c>
      <c r="O241" s="26" t="str">
        <f>INDEX(Calculations!$B$17:$B$28,MATCH(L241, Calculations!$H$17:$H$28,-1 ))</f>
        <v>1/2</v>
      </c>
      <c r="P241" s="37">
        <f>MainSheet!$G$8-0.0001306*Q241^2 * F241*(1+3.6/VLOOKUP(O241,Calculations!$B$4:$F$15,2,FALSE))/(3600*MainSheet!$C$9*VLOOKUP(O241,Calculations!$B$4:$F$15,2,FALSE)^5)</f>
        <v>0.26808838626146181</v>
      </c>
      <c r="Q241" s="37">
        <f t="shared" si="14"/>
        <v>0</v>
      </c>
      <c r="R241" s="37">
        <f>IFERROR(VLOOKUP(O241,Calculations!$B$4:$E$15,4)*F241*IF(I241="Failed-Closed",0,1)*(0.35/(INDEX(Calculations!$B$32:$G$46,MATCH(O241,Calculations!$B$32:$B$46,0),MATCH(G241,Calculations!$B$32:$G$32,0))+0.35)),0)</f>
        <v>0</v>
      </c>
      <c r="S241" s="37">
        <f>VLOOKUP(O241,Calculations!$B$4:$F$15,5)*F241</f>
        <v>0</v>
      </c>
      <c r="T241" s="37">
        <f t="shared" si="15"/>
        <v>0</v>
      </c>
      <c r="U241" s="37">
        <f t="shared" si="16"/>
        <v>0</v>
      </c>
      <c r="V241" s="37">
        <f>VLOOKUP(O241,Calculations!$B$4:$G$15,6)*F241*IF(I241="Failed-Closed",0,1)</f>
        <v>0</v>
      </c>
      <c r="W241" s="113">
        <f>IFERROR(0.6*PI()*(VLOOKUP(H241,VentList!$A$3:$H$198,8)/2*0.0254)^2*(14.7+P241)*6895*SQRT(2*1.33/8.314/672/(1.33-1)*((14.7/(14.7+P241))^(2/1.33)-(14.7/(14.7+P241))^((2.33/1.33))))*7937,0)*IF(I241="Operational",0,IF(I241="Failed-Closed",0,1))</f>
        <v>0</v>
      </c>
    </row>
    <row r="242" spans="2:23">
      <c r="B242" s="33"/>
      <c r="C242" s="34"/>
      <c r="D242" s="34"/>
      <c r="E242" s="34"/>
      <c r="F242" s="34"/>
      <c r="G242" s="27"/>
      <c r="H242" s="34"/>
      <c r="I242" s="34"/>
      <c r="J242" s="34">
        <f>IFERROR(IF(B242="Column",INDEX(RadCompList!$C$4:$G$13,MATCH(C242,RadCompList!$B$4:$B$13),MATCH(Radiators!D242,RadCompList!$C$3:$G$3)),IF(B242="Tube",INDEX(RadCompList!$C$16:$I$22,MATCH(C242,RadCompList!$B$16:$B$22),MATCH(Radiators!D242,RadCompList!$C$15:$I$15)),IF(B242="Cast Rad/Conv",INDEX(RadCompList!$C$28:$D$28,MATCH(C242,RadCompList!$B$28),MATCH(Radiators!D242,RadCompList!$C$27:$D$27)),IF(B242="Copper Cabinet",(INDEX(RadCompList!$E$39:$J$78,MATCH(Radiators!D242,RadCompList!$D$39:$D$78,0),MATCH(C242,RadCompList!$E$38:$J$38,0))),0))))*E242,0)*$A$2*IF(I242="Failed-Closed",0,1)</f>
        <v>0</v>
      </c>
      <c r="K242" s="34">
        <f>IFERROR(IF(B242="Column",INDEX(RadCompList!$C$4:$G$13,MATCH(C242,RadCompList!$B$4:$B$13),MATCH(Radiators!D242,RadCompList!$C$3:$G$3)),IF(B242="Tube",INDEX(RadCompList!$C$16:$I$22,MATCH(C242,RadCompList!$B$16:$B$22),MATCH(Radiators!D242,RadCompList!$C$15:$I$15)),IF(B242="Cast Rad/Conv",INDEX(RadCompList!$C$28:$D$28,MATCH(C242,RadCompList!$B$28),MATCH(Radiators!D242,RadCompList!$C$27:$D$27)),IF(B242="Copper Cabinet",(INDEX(RadCompList!$E$39:$J$78,MATCH(Radiators!D242,RadCompList!$D$39:$D$78,0),MATCH(C242,RadCompList!$E$38:$J$38,0))),0))))*E242,0)*$A$2</f>
        <v>0</v>
      </c>
      <c r="L242" s="112">
        <f t="shared" si="13"/>
        <v>0</v>
      </c>
      <c r="M242" s="35">
        <f>IFERROR(VLOOKUP(H242,VentList!$A$1:$D$198,2,FALSE),0)</f>
        <v>0</v>
      </c>
      <c r="N242" s="26">
        <f>IFERROR(VLOOKUP(B242,RadCompList!$P$3:$Q$6,2,FALSE)*J242,0)</f>
        <v>0</v>
      </c>
      <c r="O242" s="26" t="str">
        <f>INDEX(Calculations!$B$17:$B$28,MATCH(L242, Calculations!$H$17:$H$28,-1 ))</f>
        <v>1/2</v>
      </c>
      <c r="P242" s="37">
        <f>MainSheet!$G$8-0.0001306*Q242^2 * F242*(1+3.6/VLOOKUP(O242,Calculations!$B$4:$F$15,2,FALSE))/(3600*MainSheet!$C$9*VLOOKUP(O242,Calculations!$B$4:$F$15,2,FALSE)^5)</f>
        <v>0.26808838626146181</v>
      </c>
      <c r="Q242" s="37">
        <f t="shared" si="14"/>
        <v>0</v>
      </c>
      <c r="R242" s="37">
        <f>IFERROR(VLOOKUP(O242,Calculations!$B$4:$E$15,4)*F242*IF(I242="Failed-Closed",0,1)*(0.35/(INDEX(Calculations!$B$32:$G$46,MATCH(O242,Calculations!$B$32:$B$46,0),MATCH(G242,Calculations!$B$32:$G$32,0))+0.35)),0)</f>
        <v>0</v>
      </c>
      <c r="S242" s="37">
        <f>VLOOKUP(O242,Calculations!$B$4:$F$15,5)*F242</f>
        <v>0</v>
      </c>
      <c r="T242" s="37">
        <f t="shared" si="15"/>
        <v>0</v>
      </c>
      <c r="U242" s="37">
        <f t="shared" si="16"/>
        <v>0</v>
      </c>
      <c r="V242" s="37">
        <f>VLOOKUP(O242,Calculations!$B$4:$G$15,6)*F242*IF(I242="Failed-Closed",0,1)</f>
        <v>0</v>
      </c>
      <c r="W242" s="113">
        <f>IFERROR(0.6*PI()*(VLOOKUP(H242,VentList!$A$3:$H$198,8)/2*0.0254)^2*(14.7+P242)*6895*SQRT(2*1.33/8.314/672/(1.33-1)*((14.7/(14.7+P242))^(2/1.33)-(14.7/(14.7+P242))^((2.33/1.33))))*7937,0)*IF(I242="Operational",0,IF(I242="Failed-Closed",0,1))</f>
        <v>0</v>
      </c>
    </row>
    <row r="243" spans="2:23">
      <c r="B243" s="33"/>
      <c r="C243" s="34"/>
      <c r="D243" s="34"/>
      <c r="E243" s="34"/>
      <c r="F243" s="34"/>
      <c r="G243" s="27"/>
      <c r="H243" s="34"/>
      <c r="I243" s="34"/>
      <c r="J243" s="34">
        <f>IFERROR(IF(B243="Column",INDEX(RadCompList!$C$4:$G$13,MATCH(C243,RadCompList!$B$4:$B$13),MATCH(Radiators!D243,RadCompList!$C$3:$G$3)),IF(B243="Tube",INDEX(RadCompList!$C$16:$I$22,MATCH(C243,RadCompList!$B$16:$B$22),MATCH(Radiators!D243,RadCompList!$C$15:$I$15)),IF(B243="Cast Rad/Conv",INDEX(RadCompList!$C$28:$D$28,MATCH(C243,RadCompList!$B$28),MATCH(Radiators!D243,RadCompList!$C$27:$D$27)),IF(B243="Copper Cabinet",(INDEX(RadCompList!$E$39:$J$78,MATCH(Radiators!D243,RadCompList!$D$39:$D$78,0),MATCH(C243,RadCompList!$E$38:$J$38,0))),0))))*E243,0)*$A$2*IF(I243="Failed-Closed",0,1)</f>
        <v>0</v>
      </c>
      <c r="K243" s="34">
        <f>IFERROR(IF(B243="Column",INDEX(RadCompList!$C$4:$G$13,MATCH(C243,RadCompList!$B$4:$B$13),MATCH(Radiators!D243,RadCompList!$C$3:$G$3)),IF(B243="Tube",INDEX(RadCompList!$C$16:$I$22,MATCH(C243,RadCompList!$B$16:$B$22),MATCH(Radiators!D243,RadCompList!$C$15:$I$15)),IF(B243="Cast Rad/Conv",INDEX(RadCompList!$C$28:$D$28,MATCH(C243,RadCompList!$B$28),MATCH(Radiators!D243,RadCompList!$C$27:$D$27)),IF(B243="Copper Cabinet",(INDEX(RadCompList!$E$39:$J$78,MATCH(Radiators!D243,RadCompList!$D$39:$D$78,0),MATCH(C243,RadCompList!$E$38:$J$38,0))),0))))*E243,0)*$A$2</f>
        <v>0</v>
      </c>
      <c r="L243" s="112">
        <f t="shared" si="13"/>
        <v>0</v>
      </c>
      <c r="M243" s="35">
        <f>IFERROR(VLOOKUP(H243,VentList!$A$1:$D$198,2,FALSE),0)</f>
        <v>0</v>
      </c>
      <c r="N243" s="26">
        <f>IFERROR(VLOOKUP(B243,RadCompList!$P$3:$Q$6,2,FALSE)*J243,0)</f>
        <v>0</v>
      </c>
      <c r="O243" s="26" t="str">
        <f>INDEX(Calculations!$B$17:$B$28,MATCH(L243, Calculations!$H$17:$H$28,-1 ))</f>
        <v>1/2</v>
      </c>
      <c r="P243" s="37">
        <f>MainSheet!$G$8-0.0001306*Q243^2 * F243*(1+3.6/VLOOKUP(O243,Calculations!$B$4:$F$15,2,FALSE))/(3600*MainSheet!$C$9*VLOOKUP(O243,Calculations!$B$4:$F$15,2,FALSE)^5)</f>
        <v>0.26808838626146181</v>
      </c>
      <c r="Q243" s="37">
        <f t="shared" si="14"/>
        <v>0</v>
      </c>
      <c r="R243" s="37">
        <f>IFERROR(VLOOKUP(O243,Calculations!$B$4:$E$15,4)*F243*IF(I243="Failed-Closed",0,1)*(0.35/(INDEX(Calculations!$B$32:$G$46,MATCH(O243,Calculations!$B$32:$B$46,0),MATCH(G243,Calculations!$B$32:$G$32,0))+0.35)),0)</f>
        <v>0</v>
      </c>
      <c r="S243" s="37">
        <f>VLOOKUP(O243,Calculations!$B$4:$F$15,5)*F243</f>
        <v>0</v>
      </c>
      <c r="T243" s="37">
        <f t="shared" si="15"/>
        <v>0</v>
      </c>
      <c r="U243" s="37">
        <f t="shared" si="16"/>
        <v>0</v>
      </c>
      <c r="V243" s="37">
        <f>VLOOKUP(O243,Calculations!$B$4:$G$15,6)*F243*IF(I243="Failed-Closed",0,1)</f>
        <v>0</v>
      </c>
      <c r="W243" s="113">
        <f>IFERROR(0.6*PI()*(VLOOKUP(H243,VentList!$A$3:$H$198,8)/2*0.0254)^2*(14.7+P243)*6895*SQRT(2*1.33/8.314/672/(1.33-1)*((14.7/(14.7+P243))^(2/1.33)-(14.7/(14.7+P243))^((2.33/1.33))))*7937,0)*IF(I243="Operational",0,IF(I243="Failed-Closed",0,1))</f>
        <v>0</v>
      </c>
    </row>
    <row r="244" spans="2:23">
      <c r="B244" s="33"/>
      <c r="C244" s="34"/>
      <c r="D244" s="34"/>
      <c r="E244" s="34"/>
      <c r="F244" s="34"/>
      <c r="G244" s="27"/>
      <c r="H244" s="34"/>
      <c r="I244" s="34"/>
      <c r="J244" s="34">
        <f>IFERROR(IF(B244="Column",INDEX(RadCompList!$C$4:$G$13,MATCH(C244,RadCompList!$B$4:$B$13),MATCH(Radiators!D244,RadCompList!$C$3:$G$3)),IF(B244="Tube",INDEX(RadCompList!$C$16:$I$22,MATCH(C244,RadCompList!$B$16:$B$22),MATCH(Radiators!D244,RadCompList!$C$15:$I$15)),IF(B244="Cast Rad/Conv",INDEX(RadCompList!$C$28:$D$28,MATCH(C244,RadCompList!$B$28),MATCH(Radiators!D244,RadCompList!$C$27:$D$27)),IF(B244="Copper Cabinet",(INDEX(RadCompList!$E$39:$J$78,MATCH(Radiators!D244,RadCompList!$D$39:$D$78,0),MATCH(C244,RadCompList!$E$38:$J$38,0))),0))))*E244,0)*$A$2*IF(I244="Failed-Closed",0,1)</f>
        <v>0</v>
      </c>
      <c r="K244" s="34">
        <f>IFERROR(IF(B244="Column",INDEX(RadCompList!$C$4:$G$13,MATCH(C244,RadCompList!$B$4:$B$13),MATCH(Radiators!D244,RadCompList!$C$3:$G$3)),IF(B244="Tube",INDEX(RadCompList!$C$16:$I$22,MATCH(C244,RadCompList!$B$16:$B$22),MATCH(Radiators!D244,RadCompList!$C$15:$I$15)),IF(B244="Cast Rad/Conv",INDEX(RadCompList!$C$28:$D$28,MATCH(C244,RadCompList!$B$28),MATCH(Radiators!D244,RadCompList!$C$27:$D$27)),IF(B244="Copper Cabinet",(INDEX(RadCompList!$E$39:$J$78,MATCH(Radiators!D244,RadCompList!$D$39:$D$78,0),MATCH(C244,RadCompList!$E$38:$J$38,0))),0))))*E244,0)*$A$2</f>
        <v>0</v>
      </c>
      <c r="L244" s="112">
        <f t="shared" si="13"/>
        <v>0</v>
      </c>
      <c r="M244" s="35">
        <f>IFERROR(VLOOKUP(H244,VentList!$A$1:$D$198,2,FALSE),0)</f>
        <v>0</v>
      </c>
      <c r="N244" s="26">
        <f>IFERROR(VLOOKUP(B244,RadCompList!$P$3:$Q$6,2,FALSE)*J244,0)</f>
        <v>0</v>
      </c>
      <c r="O244" s="26" t="str">
        <f>INDEX(Calculations!$B$17:$B$28,MATCH(L244, Calculations!$H$17:$H$28,-1 ))</f>
        <v>1/2</v>
      </c>
      <c r="P244" s="37">
        <f>MainSheet!$G$8-0.0001306*Q244^2 * F244*(1+3.6/VLOOKUP(O244,Calculations!$B$4:$F$15,2,FALSE))/(3600*MainSheet!$C$9*VLOOKUP(O244,Calculations!$B$4:$F$15,2,FALSE)^5)</f>
        <v>0.26808838626146181</v>
      </c>
      <c r="Q244" s="37">
        <f t="shared" si="14"/>
        <v>0</v>
      </c>
      <c r="R244" s="37">
        <f>IFERROR(VLOOKUP(O244,Calculations!$B$4:$E$15,4)*F244*IF(I244="Failed-Closed",0,1)*(0.35/(INDEX(Calculations!$B$32:$G$46,MATCH(O244,Calculations!$B$32:$B$46,0),MATCH(G244,Calculations!$B$32:$G$32,0))+0.35)),0)</f>
        <v>0</v>
      </c>
      <c r="S244" s="37">
        <f>VLOOKUP(O244,Calculations!$B$4:$F$15,5)*F244</f>
        <v>0</v>
      </c>
      <c r="T244" s="37">
        <f t="shared" si="15"/>
        <v>0</v>
      </c>
      <c r="U244" s="37">
        <f t="shared" si="16"/>
        <v>0</v>
      </c>
      <c r="V244" s="37">
        <f>VLOOKUP(O244,Calculations!$B$4:$G$15,6)*F244*IF(I244="Failed-Closed",0,1)</f>
        <v>0</v>
      </c>
      <c r="W244" s="113">
        <f>IFERROR(0.6*PI()*(VLOOKUP(H244,VentList!$A$3:$H$198,8)/2*0.0254)^2*(14.7+P244)*6895*SQRT(2*1.33/8.314/672/(1.33-1)*((14.7/(14.7+P244))^(2/1.33)-(14.7/(14.7+P244))^((2.33/1.33))))*7937,0)*IF(I244="Operational",0,IF(I244="Failed-Closed",0,1))</f>
        <v>0</v>
      </c>
    </row>
    <row r="245" spans="2:23">
      <c r="B245" s="33"/>
      <c r="C245" s="34"/>
      <c r="D245" s="34"/>
      <c r="E245" s="34"/>
      <c r="F245" s="34"/>
      <c r="G245" s="27"/>
      <c r="H245" s="34"/>
      <c r="I245" s="34"/>
      <c r="J245" s="34">
        <f>IFERROR(IF(B245="Column",INDEX(RadCompList!$C$4:$G$13,MATCH(C245,RadCompList!$B$4:$B$13),MATCH(Radiators!D245,RadCompList!$C$3:$G$3)),IF(B245="Tube",INDEX(RadCompList!$C$16:$I$22,MATCH(C245,RadCompList!$B$16:$B$22),MATCH(Radiators!D245,RadCompList!$C$15:$I$15)),IF(B245="Cast Rad/Conv",INDEX(RadCompList!$C$28:$D$28,MATCH(C245,RadCompList!$B$28),MATCH(Radiators!D245,RadCompList!$C$27:$D$27)),IF(B245="Copper Cabinet",(INDEX(RadCompList!$E$39:$J$78,MATCH(Radiators!D245,RadCompList!$D$39:$D$78,0),MATCH(C245,RadCompList!$E$38:$J$38,0))),0))))*E245,0)*$A$2*IF(I245="Failed-Closed",0,1)</f>
        <v>0</v>
      </c>
      <c r="K245" s="34">
        <f>IFERROR(IF(B245="Column",INDEX(RadCompList!$C$4:$G$13,MATCH(C245,RadCompList!$B$4:$B$13),MATCH(Radiators!D245,RadCompList!$C$3:$G$3)),IF(B245="Tube",INDEX(RadCompList!$C$16:$I$22,MATCH(C245,RadCompList!$B$16:$B$22),MATCH(Radiators!D245,RadCompList!$C$15:$I$15)),IF(B245="Cast Rad/Conv",INDEX(RadCompList!$C$28:$D$28,MATCH(C245,RadCompList!$B$28),MATCH(Radiators!D245,RadCompList!$C$27:$D$27)),IF(B245="Copper Cabinet",(INDEX(RadCompList!$E$39:$J$78,MATCH(Radiators!D245,RadCompList!$D$39:$D$78,0),MATCH(C245,RadCompList!$E$38:$J$38,0))),0))))*E245,0)*$A$2</f>
        <v>0</v>
      </c>
      <c r="L245" s="112">
        <f t="shared" si="13"/>
        <v>0</v>
      </c>
      <c r="M245" s="35">
        <f>IFERROR(VLOOKUP(H245,VentList!$A$1:$D$198,2,FALSE),0)</f>
        <v>0</v>
      </c>
      <c r="N245" s="26">
        <f>IFERROR(VLOOKUP(B245,RadCompList!$P$3:$Q$6,2,FALSE)*J245,0)</f>
        <v>0</v>
      </c>
      <c r="O245" s="26" t="str">
        <f>INDEX(Calculations!$B$17:$B$28,MATCH(L245, Calculations!$H$17:$H$28,-1 ))</f>
        <v>1/2</v>
      </c>
      <c r="P245" s="37">
        <f>MainSheet!$G$8-0.0001306*Q245^2 * F245*(1+3.6/VLOOKUP(O245,Calculations!$B$4:$F$15,2,FALSE))/(3600*MainSheet!$C$9*VLOOKUP(O245,Calculations!$B$4:$F$15,2,FALSE)^5)</f>
        <v>0.26808838626146181</v>
      </c>
      <c r="Q245" s="37">
        <f t="shared" si="14"/>
        <v>0</v>
      </c>
      <c r="R245" s="37">
        <f>IFERROR(VLOOKUP(O245,Calculations!$B$4:$E$15,4)*F245*IF(I245="Failed-Closed",0,1)*(0.35/(INDEX(Calculations!$B$32:$G$46,MATCH(O245,Calculations!$B$32:$B$46,0),MATCH(G245,Calculations!$B$32:$G$32,0))+0.35)),0)</f>
        <v>0</v>
      </c>
      <c r="S245" s="37">
        <f>VLOOKUP(O245,Calculations!$B$4:$F$15,5)*F245</f>
        <v>0</v>
      </c>
      <c r="T245" s="37">
        <f t="shared" si="15"/>
        <v>0</v>
      </c>
      <c r="U245" s="37">
        <f t="shared" si="16"/>
        <v>0</v>
      </c>
      <c r="V245" s="37">
        <f>VLOOKUP(O245,Calculations!$B$4:$G$15,6)*F245*IF(I245="Failed-Closed",0,1)</f>
        <v>0</v>
      </c>
      <c r="W245" s="113">
        <f>IFERROR(0.6*PI()*(VLOOKUP(H245,VentList!$A$3:$H$198,8)/2*0.0254)^2*(14.7+P245)*6895*SQRT(2*1.33/8.314/672/(1.33-1)*((14.7/(14.7+P245))^(2/1.33)-(14.7/(14.7+P245))^((2.33/1.33))))*7937,0)*IF(I245="Operational",0,IF(I245="Failed-Closed",0,1))</f>
        <v>0</v>
      </c>
    </row>
    <row r="246" spans="2:23">
      <c r="B246" s="33"/>
      <c r="C246" s="34"/>
      <c r="D246" s="34"/>
      <c r="E246" s="34"/>
      <c r="F246" s="34"/>
      <c r="G246" s="27"/>
      <c r="H246" s="34"/>
      <c r="I246" s="34"/>
      <c r="J246" s="34">
        <f>IFERROR(IF(B246="Column",INDEX(RadCompList!$C$4:$G$13,MATCH(C246,RadCompList!$B$4:$B$13),MATCH(Radiators!D246,RadCompList!$C$3:$G$3)),IF(B246="Tube",INDEX(RadCompList!$C$16:$I$22,MATCH(C246,RadCompList!$B$16:$B$22),MATCH(Radiators!D246,RadCompList!$C$15:$I$15)),IF(B246="Cast Rad/Conv",INDEX(RadCompList!$C$28:$D$28,MATCH(C246,RadCompList!$B$28),MATCH(Radiators!D246,RadCompList!$C$27:$D$27)),IF(B246="Copper Cabinet",(INDEX(RadCompList!$E$39:$J$78,MATCH(Radiators!D246,RadCompList!$D$39:$D$78,0),MATCH(C246,RadCompList!$E$38:$J$38,0))),0))))*E246,0)*$A$2*IF(I246="Failed-Closed",0,1)</f>
        <v>0</v>
      </c>
      <c r="K246" s="34">
        <f>IFERROR(IF(B246="Column",INDEX(RadCompList!$C$4:$G$13,MATCH(C246,RadCompList!$B$4:$B$13),MATCH(Radiators!D246,RadCompList!$C$3:$G$3)),IF(B246="Tube",INDEX(RadCompList!$C$16:$I$22,MATCH(C246,RadCompList!$B$16:$B$22),MATCH(Radiators!D246,RadCompList!$C$15:$I$15)),IF(B246="Cast Rad/Conv",INDEX(RadCompList!$C$28:$D$28,MATCH(C246,RadCompList!$B$28),MATCH(Radiators!D246,RadCompList!$C$27:$D$27)),IF(B246="Copper Cabinet",(INDEX(RadCompList!$E$39:$J$78,MATCH(Radiators!D246,RadCompList!$D$39:$D$78,0),MATCH(C246,RadCompList!$E$38:$J$38,0))),0))))*E246,0)*$A$2</f>
        <v>0</v>
      </c>
      <c r="L246" s="112">
        <f t="shared" si="13"/>
        <v>0</v>
      </c>
      <c r="M246" s="35">
        <f>IFERROR(VLOOKUP(H246,VentList!$A$1:$D$198,2,FALSE),0)</f>
        <v>0</v>
      </c>
      <c r="N246" s="26">
        <f>IFERROR(VLOOKUP(B246,RadCompList!$P$3:$Q$6,2,FALSE)*J246,0)</f>
        <v>0</v>
      </c>
      <c r="O246" s="26" t="str">
        <f>INDEX(Calculations!$B$17:$B$28,MATCH(L246, Calculations!$H$17:$H$28,-1 ))</f>
        <v>1/2</v>
      </c>
      <c r="P246" s="37">
        <f>MainSheet!$G$8-0.0001306*Q246^2 * F246*(1+3.6/VLOOKUP(O246,Calculations!$B$4:$F$15,2,FALSE))/(3600*MainSheet!$C$9*VLOOKUP(O246,Calculations!$B$4:$F$15,2,FALSE)^5)</f>
        <v>0.26808838626146181</v>
      </c>
      <c r="Q246" s="37">
        <f t="shared" si="14"/>
        <v>0</v>
      </c>
      <c r="R246" s="37">
        <f>IFERROR(VLOOKUP(O246,Calculations!$B$4:$E$15,4)*F246*IF(I246="Failed-Closed",0,1)*(0.35/(INDEX(Calculations!$B$32:$G$46,MATCH(O246,Calculations!$B$32:$B$46,0),MATCH(G246,Calculations!$B$32:$G$32,0))+0.35)),0)</f>
        <v>0</v>
      </c>
      <c r="S246" s="37">
        <f>VLOOKUP(O246,Calculations!$B$4:$F$15,5)*F246</f>
        <v>0</v>
      </c>
      <c r="T246" s="37">
        <f t="shared" si="15"/>
        <v>0</v>
      </c>
      <c r="U246" s="37">
        <f t="shared" si="16"/>
        <v>0</v>
      </c>
      <c r="V246" s="37">
        <f>VLOOKUP(O246,Calculations!$B$4:$G$15,6)*F246*IF(I246="Failed-Closed",0,1)</f>
        <v>0</v>
      </c>
      <c r="W246" s="113">
        <f>IFERROR(0.6*PI()*(VLOOKUP(H246,VentList!$A$3:$H$198,8)/2*0.0254)^2*(14.7+P246)*6895*SQRT(2*1.33/8.314/672/(1.33-1)*((14.7/(14.7+P246))^(2/1.33)-(14.7/(14.7+P246))^((2.33/1.33))))*7937,0)*IF(I246="Operational",0,IF(I246="Failed-Closed",0,1))</f>
        <v>0</v>
      </c>
    </row>
    <row r="247" spans="2:23">
      <c r="B247" s="33"/>
      <c r="C247" s="34"/>
      <c r="D247" s="34"/>
      <c r="E247" s="34"/>
      <c r="F247" s="34"/>
      <c r="G247" s="27"/>
      <c r="H247" s="34"/>
      <c r="I247" s="34"/>
      <c r="J247" s="34">
        <f>IFERROR(IF(B247="Column",INDEX(RadCompList!$C$4:$G$13,MATCH(C247,RadCompList!$B$4:$B$13),MATCH(Radiators!D247,RadCompList!$C$3:$G$3)),IF(B247="Tube",INDEX(RadCompList!$C$16:$I$22,MATCH(C247,RadCompList!$B$16:$B$22),MATCH(Radiators!D247,RadCompList!$C$15:$I$15)),IF(B247="Cast Rad/Conv",INDEX(RadCompList!$C$28:$D$28,MATCH(C247,RadCompList!$B$28),MATCH(Radiators!D247,RadCompList!$C$27:$D$27)),IF(B247="Copper Cabinet",(INDEX(RadCompList!$E$39:$J$78,MATCH(Radiators!D247,RadCompList!$D$39:$D$78,0),MATCH(C247,RadCompList!$E$38:$J$38,0))),0))))*E247,0)*$A$2*IF(I247="Failed-Closed",0,1)</f>
        <v>0</v>
      </c>
      <c r="K247" s="34">
        <f>IFERROR(IF(B247="Column",INDEX(RadCompList!$C$4:$G$13,MATCH(C247,RadCompList!$B$4:$B$13),MATCH(Radiators!D247,RadCompList!$C$3:$G$3)),IF(B247="Tube",INDEX(RadCompList!$C$16:$I$22,MATCH(C247,RadCompList!$B$16:$B$22),MATCH(Radiators!D247,RadCompList!$C$15:$I$15)),IF(B247="Cast Rad/Conv",INDEX(RadCompList!$C$28:$D$28,MATCH(C247,RadCompList!$B$28),MATCH(Radiators!D247,RadCompList!$C$27:$D$27)),IF(B247="Copper Cabinet",(INDEX(RadCompList!$E$39:$J$78,MATCH(Radiators!D247,RadCompList!$D$39:$D$78,0),MATCH(C247,RadCompList!$E$38:$J$38,0))),0))))*E247,0)*$A$2</f>
        <v>0</v>
      </c>
      <c r="L247" s="112">
        <f t="shared" si="13"/>
        <v>0</v>
      </c>
      <c r="M247" s="35">
        <f>IFERROR(VLOOKUP(H247,VentList!$A$1:$D$198,2,FALSE),0)</f>
        <v>0</v>
      </c>
      <c r="N247" s="26">
        <f>IFERROR(VLOOKUP(B247,RadCompList!$P$3:$Q$6,2,FALSE)*J247,0)</f>
        <v>0</v>
      </c>
      <c r="O247" s="26" t="str">
        <f>INDEX(Calculations!$B$17:$B$28,MATCH(L247, Calculations!$H$17:$H$28,-1 ))</f>
        <v>1/2</v>
      </c>
      <c r="P247" s="37">
        <f>MainSheet!$G$8-0.0001306*Q247^2 * F247*(1+3.6/VLOOKUP(O247,Calculations!$B$4:$F$15,2,FALSE))/(3600*MainSheet!$C$9*VLOOKUP(O247,Calculations!$B$4:$F$15,2,FALSE)^5)</f>
        <v>0.26808838626146181</v>
      </c>
      <c r="Q247" s="37">
        <f t="shared" si="14"/>
        <v>0</v>
      </c>
      <c r="R247" s="37">
        <f>IFERROR(VLOOKUP(O247,Calculations!$B$4:$E$15,4)*F247*IF(I247="Failed-Closed",0,1)*(0.35/(INDEX(Calculations!$B$32:$G$46,MATCH(O247,Calculations!$B$32:$B$46,0),MATCH(G247,Calculations!$B$32:$G$32,0))+0.35)),0)</f>
        <v>0</v>
      </c>
      <c r="S247" s="37">
        <f>VLOOKUP(O247,Calculations!$B$4:$F$15,5)*F247</f>
        <v>0</v>
      </c>
      <c r="T247" s="37">
        <f t="shared" si="15"/>
        <v>0</v>
      </c>
      <c r="U247" s="37">
        <f t="shared" si="16"/>
        <v>0</v>
      </c>
      <c r="V247" s="37">
        <f>VLOOKUP(O247,Calculations!$B$4:$G$15,6)*F247*IF(I247="Failed-Closed",0,1)</f>
        <v>0</v>
      </c>
      <c r="W247" s="113">
        <f>IFERROR(0.6*PI()*(VLOOKUP(H247,VentList!$A$3:$H$198,8)/2*0.0254)^2*(14.7+P247)*6895*SQRT(2*1.33/8.314/672/(1.33-1)*((14.7/(14.7+P247))^(2/1.33)-(14.7/(14.7+P247))^((2.33/1.33))))*7937,0)*IF(I247="Operational",0,IF(I247="Failed-Closed",0,1))</f>
        <v>0</v>
      </c>
    </row>
    <row r="248" spans="2:23">
      <c r="B248" s="33"/>
      <c r="C248" s="34"/>
      <c r="D248" s="34"/>
      <c r="E248" s="34"/>
      <c r="F248" s="34"/>
      <c r="G248" s="27"/>
      <c r="H248" s="34"/>
      <c r="I248" s="34"/>
      <c r="J248" s="34">
        <f>IFERROR(IF(B248="Column",INDEX(RadCompList!$C$4:$G$13,MATCH(C248,RadCompList!$B$4:$B$13),MATCH(Radiators!D248,RadCompList!$C$3:$G$3)),IF(B248="Tube",INDEX(RadCompList!$C$16:$I$22,MATCH(C248,RadCompList!$B$16:$B$22),MATCH(Radiators!D248,RadCompList!$C$15:$I$15)),IF(B248="Cast Rad/Conv",INDEX(RadCompList!$C$28:$D$28,MATCH(C248,RadCompList!$B$28),MATCH(Radiators!D248,RadCompList!$C$27:$D$27)),IF(B248="Copper Cabinet",(INDEX(RadCompList!$E$39:$J$78,MATCH(Radiators!D248,RadCompList!$D$39:$D$78,0),MATCH(C248,RadCompList!$E$38:$J$38,0))),0))))*E248,0)*$A$2*IF(I248="Failed-Closed",0,1)</f>
        <v>0</v>
      </c>
      <c r="K248" s="34">
        <f>IFERROR(IF(B248="Column",INDEX(RadCompList!$C$4:$G$13,MATCH(C248,RadCompList!$B$4:$B$13),MATCH(Radiators!D248,RadCompList!$C$3:$G$3)),IF(B248="Tube",INDEX(RadCompList!$C$16:$I$22,MATCH(C248,RadCompList!$B$16:$B$22),MATCH(Radiators!D248,RadCompList!$C$15:$I$15)),IF(B248="Cast Rad/Conv",INDEX(RadCompList!$C$28:$D$28,MATCH(C248,RadCompList!$B$28),MATCH(Radiators!D248,RadCompList!$C$27:$D$27)),IF(B248="Copper Cabinet",(INDEX(RadCompList!$E$39:$J$78,MATCH(Radiators!D248,RadCompList!$D$39:$D$78,0),MATCH(C248,RadCompList!$E$38:$J$38,0))),0))))*E248,0)*$A$2</f>
        <v>0</v>
      </c>
      <c r="L248" s="112">
        <f t="shared" si="13"/>
        <v>0</v>
      </c>
      <c r="M248" s="35">
        <f>IFERROR(VLOOKUP(H248,VentList!$A$1:$D$198,2,FALSE),0)</f>
        <v>0</v>
      </c>
      <c r="N248" s="26">
        <f>IFERROR(VLOOKUP(B248,RadCompList!$P$3:$Q$6,2,FALSE)*J248,0)</f>
        <v>0</v>
      </c>
      <c r="O248" s="26" t="str">
        <f>INDEX(Calculations!$B$17:$B$28,MATCH(L248, Calculations!$H$17:$H$28,-1 ))</f>
        <v>1/2</v>
      </c>
      <c r="P248" s="37">
        <f>MainSheet!$G$8-0.0001306*Q248^2 * F248*(1+3.6/VLOOKUP(O248,Calculations!$B$4:$F$15,2,FALSE))/(3600*MainSheet!$C$9*VLOOKUP(O248,Calculations!$B$4:$F$15,2,FALSE)^5)</f>
        <v>0.26808838626146181</v>
      </c>
      <c r="Q248" s="37">
        <f t="shared" si="14"/>
        <v>0</v>
      </c>
      <c r="R248" s="37">
        <f>IFERROR(VLOOKUP(O248,Calculations!$B$4:$E$15,4)*F248*IF(I248="Failed-Closed",0,1)*(0.35/(INDEX(Calculations!$B$32:$G$46,MATCH(O248,Calculations!$B$32:$B$46,0),MATCH(G248,Calculations!$B$32:$G$32,0))+0.35)),0)</f>
        <v>0</v>
      </c>
      <c r="S248" s="37">
        <f>VLOOKUP(O248,Calculations!$B$4:$F$15,5)*F248</f>
        <v>0</v>
      </c>
      <c r="T248" s="37">
        <f t="shared" si="15"/>
        <v>0</v>
      </c>
      <c r="U248" s="37">
        <f t="shared" si="16"/>
        <v>0</v>
      </c>
      <c r="V248" s="37">
        <f>VLOOKUP(O248,Calculations!$B$4:$G$15,6)*F248*IF(I248="Failed-Closed",0,1)</f>
        <v>0</v>
      </c>
      <c r="W248" s="113">
        <f>IFERROR(0.6*PI()*(VLOOKUP(H248,VentList!$A$3:$H$198,8)/2*0.0254)^2*(14.7+P248)*6895*SQRT(2*1.33/8.314/672/(1.33-1)*((14.7/(14.7+P248))^(2/1.33)-(14.7/(14.7+P248))^((2.33/1.33))))*7937,0)*IF(I248="Operational",0,IF(I248="Failed-Closed",0,1))</f>
        <v>0</v>
      </c>
    </row>
    <row r="249" spans="2:23">
      <c r="B249" s="33"/>
      <c r="C249" s="34"/>
      <c r="D249" s="34"/>
      <c r="E249" s="34"/>
      <c r="F249" s="34"/>
      <c r="G249" s="27"/>
      <c r="H249" s="34"/>
      <c r="I249" s="34"/>
      <c r="J249" s="34">
        <f>IFERROR(IF(B249="Column",INDEX(RadCompList!$C$4:$G$13,MATCH(C249,RadCompList!$B$4:$B$13),MATCH(Radiators!D249,RadCompList!$C$3:$G$3)),IF(B249="Tube",INDEX(RadCompList!$C$16:$I$22,MATCH(C249,RadCompList!$B$16:$B$22),MATCH(Radiators!D249,RadCompList!$C$15:$I$15)),IF(B249="Cast Rad/Conv",INDEX(RadCompList!$C$28:$D$28,MATCH(C249,RadCompList!$B$28),MATCH(Radiators!D249,RadCompList!$C$27:$D$27)),IF(B249="Copper Cabinet",(INDEX(RadCompList!$E$39:$J$78,MATCH(Radiators!D249,RadCompList!$D$39:$D$78,0),MATCH(C249,RadCompList!$E$38:$J$38,0))),0))))*E249,0)*$A$2*IF(I249="Failed-Closed",0,1)</f>
        <v>0</v>
      </c>
      <c r="K249" s="34">
        <f>IFERROR(IF(B249="Column",INDEX(RadCompList!$C$4:$G$13,MATCH(C249,RadCompList!$B$4:$B$13),MATCH(Radiators!D249,RadCompList!$C$3:$G$3)),IF(B249="Tube",INDEX(RadCompList!$C$16:$I$22,MATCH(C249,RadCompList!$B$16:$B$22),MATCH(Radiators!D249,RadCompList!$C$15:$I$15)),IF(B249="Cast Rad/Conv",INDEX(RadCompList!$C$28:$D$28,MATCH(C249,RadCompList!$B$28),MATCH(Radiators!D249,RadCompList!$C$27:$D$27)),IF(B249="Copper Cabinet",(INDEX(RadCompList!$E$39:$J$78,MATCH(Radiators!D249,RadCompList!$D$39:$D$78,0),MATCH(C249,RadCompList!$E$38:$J$38,0))),0))))*E249,0)*$A$2</f>
        <v>0</v>
      </c>
      <c r="L249" s="112">
        <f t="shared" si="13"/>
        <v>0</v>
      </c>
      <c r="M249" s="35">
        <f>IFERROR(VLOOKUP(H249,VentList!$A$1:$D$198,2,FALSE),0)</f>
        <v>0</v>
      </c>
      <c r="N249" s="26">
        <f>IFERROR(VLOOKUP(B249,RadCompList!$P$3:$Q$6,2,FALSE)*J249,0)</f>
        <v>0</v>
      </c>
      <c r="O249" s="26" t="str">
        <f>INDEX(Calculations!$B$17:$B$28,MATCH(L249, Calculations!$H$17:$H$28,-1 ))</f>
        <v>1/2</v>
      </c>
      <c r="P249" s="37">
        <f>MainSheet!$G$8-0.0001306*Q249^2 * F249*(1+3.6/VLOOKUP(O249,Calculations!$B$4:$F$15,2,FALSE))/(3600*MainSheet!$C$9*VLOOKUP(O249,Calculations!$B$4:$F$15,2,FALSE)^5)</f>
        <v>0.26808838626146181</v>
      </c>
      <c r="Q249" s="37">
        <f t="shared" si="14"/>
        <v>0</v>
      </c>
      <c r="R249" s="37">
        <f>IFERROR(VLOOKUP(O249,Calculations!$B$4:$E$15,4)*F249*IF(I249="Failed-Closed",0,1)*(0.35/(INDEX(Calculations!$B$32:$G$46,MATCH(O249,Calculations!$B$32:$B$46,0),MATCH(G249,Calculations!$B$32:$G$32,0))+0.35)),0)</f>
        <v>0</v>
      </c>
      <c r="S249" s="37">
        <f>VLOOKUP(O249,Calculations!$B$4:$F$15,5)*F249</f>
        <v>0</v>
      </c>
      <c r="T249" s="37">
        <f t="shared" si="15"/>
        <v>0</v>
      </c>
      <c r="U249" s="37">
        <f t="shared" si="16"/>
        <v>0</v>
      </c>
      <c r="V249" s="37">
        <f>VLOOKUP(O249,Calculations!$B$4:$G$15,6)*F249*IF(I249="Failed-Closed",0,1)</f>
        <v>0</v>
      </c>
      <c r="W249" s="113">
        <f>IFERROR(0.6*PI()*(VLOOKUP(H249,VentList!$A$3:$H$198,8)/2*0.0254)^2*(14.7+P249)*6895*SQRT(2*1.33/8.314/672/(1.33-1)*((14.7/(14.7+P249))^(2/1.33)-(14.7/(14.7+P249))^((2.33/1.33))))*7937,0)*IF(I249="Operational",0,IF(I249="Failed-Closed",0,1))</f>
        <v>0</v>
      </c>
    </row>
    <row r="250" spans="2:23">
      <c r="B250" s="33"/>
      <c r="C250" s="34"/>
      <c r="D250" s="34"/>
      <c r="E250" s="34"/>
      <c r="F250" s="34"/>
      <c r="G250" s="27"/>
      <c r="H250" s="34"/>
      <c r="I250" s="34"/>
      <c r="J250" s="34">
        <f>IFERROR(IF(B250="Column",INDEX(RadCompList!$C$4:$G$13,MATCH(C250,RadCompList!$B$4:$B$13),MATCH(Radiators!D250,RadCompList!$C$3:$G$3)),IF(B250="Tube",INDEX(RadCompList!$C$16:$I$22,MATCH(C250,RadCompList!$B$16:$B$22),MATCH(Radiators!D250,RadCompList!$C$15:$I$15)),IF(B250="Cast Rad/Conv",INDEX(RadCompList!$C$28:$D$28,MATCH(C250,RadCompList!$B$28),MATCH(Radiators!D250,RadCompList!$C$27:$D$27)),IF(B250="Copper Cabinet",(INDEX(RadCompList!$E$39:$J$78,MATCH(Radiators!D250,RadCompList!$D$39:$D$78,0),MATCH(C250,RadCompList!$E$38:$J$38,0))),0))))*E250,0)*$A$2*IF(I250="Failed-Closed",0,1)</f>
        <v>0</v>
      </c>
      <c r="K250" s="34">
        <f>IFERROR(IF(B250="Column",INDEX(RadCompList!$C$4:$G$13,MATCH(C250,RadCompList!$B$4:$B$13),MATCH(Radiators!D250,RadCompList!$C$3:$G$3)),IF(B250="Tube",INDEX(RadCompList!$C$16:$I$22,MATCH(C250,RadCompList!$B$16:$B$22),MATCH(Radiators!D250,RadCompList!$C$15:$I$15)),IF(B250="Cast Rad/Conv",INDEX(RadCompList!$C$28:$D$28,MATCH(C250,RadCompList!$B$28),MATCH(Radiators!D250,RadCompList!$C$27:$D$27)),IF(B250="Copper Cabinet",(INDEX(RadCompList!$E$39:$J$78,MATCH(Radiators!D250,RadCompList!$D$39:$D$78,0),MATCH(C250,RadCompList!$E$38:$J$38,0))),0))))*E250,0)*$A$2</f>
        <v>0</v>
      </c>
      <c r="L250" s="112">
        <f t="shared" si="13"/>
        <v>0</v>
      </c>
      <c r="M250" s="35">
        <f>IFERROR(VLOOKUP(H250,VentList!$A$1:$D$198,2,FALSE),0)</f>
        <v>0</v>
      </c>
      <c r="N250" s="26">
        <f>IFERROR(VLOOKUP(B250,RadCompList!$P$3:$Q$6,2,FALSE)*J250,0)</f>
        <v>0</v>
      </c>
      <c r="O250" s="26" t="str">
        <f>INDEX(Calculations!$B$17:$B$28,MATCH(L250, Calculations!$H$17:$H$28,-1 ))</f>
        <v>1/2</v>
      </c>
      <c r="P250" s="37">
        <f>MainSheet!$G$8-0.0001306*Q250^2 * F250*(1+3.6/VLOOKUP(O250,Calculations!$B$4:$F$15,2,FALSE))/(3600*MainSheet!$C$9*VLOOKUP(O250,Calculations!$B$4:$F$15,2,FALSE)^5)</f>
        <v>0.26808838626146181</v>
      </c>
      <c r="Q250" s="37">
        <f t="shared" si="14"/>
        <v>0</v>
      </c>
      <c r="R250" s="37">
        <f>IFERROR(VLOOKUP(O250,Calculations!$B$4:$E$15,4)*F250*IF(I250="Failed-Closed",0,1)*(0.35/(INDEX(Calculations!$B$32:$G$46,MATCH(O250,Calculations!$B$32:$B$46,0),MATCH(G250,Calculations!$B$32:$G$32,0))+0.35)),0)</f>
        <v>0</v>
      </c>
      <c r="S250" s="37">
        <f>VLOOKUP(O250,Calculations!$B$4:$F$15,5)*F250</f>
        <v>0</v>
      </c>
      <c r="T250" s="37">
        <f t="shared" si="15"/>
        <v>0</v>
      </c>
      <c r="U250" s="37">
        <f t="shared" si="16"/>
        <v>0</v>
      </c>
      <c r="V250" s="37">
        <f>VLOOKUP(O250,Calculations!$B$4:$G$15,6)*F250*IF(I250="Failed-Closed",0,1)</f>
        <v>0</v>
      </c>
      <c r="W250" s="113">
        <f>IFERROR(0.6*PI()*(VLOOKUP(H250,VentList!$A$3:$H$198,8)/2*0.0254)^2*(14.7+P250)*6895*SQRT(2*1.33/8.314/672/(1.33-1)*((14.7/(14.7+P250))^(2/1.33)-(14.7/(14.7+P250))^((2.33/1.33))))*7937,0)*IF(I250="Operational",0,IF(I250="Failed-Closed",0,1))</f>
        <v>0</v>
      </c>
    </row>
    <row r="251" spans="2:23">
      <c r="B251" s="33"/>
      <c r="C251" s="34"/>
      <c r="D251" s="34"/>
      <c r="E251" s="34"/>
      <c r="F251" s="34"/>
      <c r="G251" s="27"/>
      <c r="H251" s="34"/>
      <c r="I251" s="34"/>
      <c r="J251" s="34">
        <f>IFERROR(IF(B251="Column",INDEX(RadCompList!$C$4:$G$13,MATCH(C251,RadCompList!$B$4:$B$13),MATCH(Radiators!D251,RadCompList!$C$3:$G$3)),IF(B251="Tube",INDEX(RadCompList!$C$16:$I$22,MATCH(C251,RadCompList!$B$16:$B$22),MATCH(Radiators!D251,RadCompList!$C$15:$I$15)),IF(B251="Cast Rad/Conv",INDEX(RadCompList!$C$28:$D$28,MATCH(C251,RadCompList!$B$28),MATCH(Radiators!D251,RadCompList!$C$27:$D$27)),IF(B251="Copper Cabinet",(INDEX(RadCompList!$E$39:$J$78,MATCH(Radiators!D251,RadCompList!$D$39:$D$78,0),MATCH(C251,RadCompList!$E$38:$J$38,0))),0))))*E251,0)*$A$2*IF(I251="Failed-Closed",0,1)</f>
        <v>0</v>
      </c>
      <c r="K251" s="34">
        <f>IFERROR(IF(B251="Column",INDEX(RadCompList!$C$4:$G$13,MATCH(C251,RadCompList!$B$4:$B$13),MATCH(Radiators!D251,RadCompList!$C$3:$G$3)),IF(B251="Tube",INDEX(RadCompList!$C$16:$I$22,MATCH(C251,RadCompList!$B$16:$B$22),MATCH(Radiators!D251,RadCompList!$C$15:$I$15)),IF(B251="Cast Rad/Conv",INDEX(RadCompList!$C$28:$D$28,MATCH(C251,RadCompList!$B$28),MATCH(Radiators!D251,RadCompList!$C$27:$D$27)),IF(B251="Copper Cabinet",(INDEX(RadCompList!$E$39:$J$78,MATCH(Radiators!D251,RadCompList!$D$39:$D$78,0),MATCH(C251,RadCompList!$E$38:$J$38,0))),0))))*E251,0)*$A$2</f>
        <v>0</v>
      </c>
      <c r="L251" s="112">
        <f t="shared" si="13"/>
        <v>0</v>
      </c>
      <c r="M251" s="35">
        <f>IFERROR(VLOOKUP(H251,VentList!$A$1:$D$198,2,FALSE),0)</f>
        <v>0</v>
      </c>
      <c r="N251" s="26">
        <f>IFERROR(VLOOKUP(B251,RadCompList!$P$3:$Q$6,2,FALSE)*J251,0)</f>
        <v>0</v>
      </c>
      <c r="O251" s="26" t="str">
        <f>INDEX(Calculations!$B$17:$B$28,MATCH(L251, Calculations!$H$17:$H$28,-1 ))</f>
        <v>1/2</v>
      </c>
      <c r="P251" s="37">
        <f>MainSheet!$G$8-0.0001306*Q251^2 * F251*(1+3.6/VLOOKUP(O251,Calculations!$B$4:$F$15,2,FALSE))/(3600*MainSheet!$C$9*VLOOKUP(O251,Calculations!$B$4:$F$15,2,FALSE)^5)</f>
        <v>0.26808838626146181</v>
      </c>
      <c r="Q251" s="37">
        <f t="shared" si="14"/>
        <v>0</v>
      </c>
      <c r="R251" s="37">
        <f>IFERROR(VLOOKUP(O251,Calculations!$B$4:$E$15,4)*F251*IF(I251="Failed-Closed",0,1)*(0.35/(INDEX(Calculations!$B$32:$G$46,MATCH(O251,Calculations!$B$32:$B$46,0),MATCH(G251,Calculations!$B$32:$G$32,0))+0.35)),0)</f>
        <v>0</v>
      </c>
      <c r="S251" s="37">
        <f>VLOOKUP(O251,Calculations!$B$4:$F$15,5)*F251</f>
        <v>0</v>
      </c>
      <c r="T251" s="37">
        <f t="shared" si="15"/>
        <v>0</v>
      </c>
      <c r="U251" s="37">
        <f t="shared" si="16"/>
        <v>0</v>
      </c>
      <c r="V251" s="37">
        <f>VLOOKUP(O251,Calculations!$B$4:$G$15,6)*F251*IF(I251="Failed-Closed",0,1)</f>
        <v>0</v>
      </c>
      <c r="W251" s="113">
        <f>IFERROR(0.6*PI()*(VLOOKUP(H251,VentList!$A$3:$H$198,8)/2*0.0254)^2*(14.7+P251)*6895*SQRT(2*1.33/8.314/672/(1.33-1)*((14.7/(14.7+P251))^(2/1.33)-(14.7/(14.7+P251))^((2.33/1.33))))*7937,0)*IF(I251="Operational",0,IF(I251="Failed-Closed",0,1))</f>
        <v>0</v>
      </c>
    </row>
    <row r="252" spans="2:23">
      <c r="B252" s="33"/>
      <c r="C252" s="34"/>
      <c r="D252" s="34"/>
      <c r="E252" s="34"/>
      <c r="F252" s="34"/>
      <c r="G252" s="27"/>
      <c r="H252" s="34"/>
      <c r="I252" s="34"/>
      <c r="J252" s="34">
        <f>IFERROR(IF(B252="Column",INDEX(RadCompList!$C$4:$G$13,MATCH(C252,RadCompList!$B$4:$B$13),MATCH(Radiators!D252,RadCompList!$C$3:$G$3)),IF(B252="Tube",INDEX(RadCompList!$C$16:$I$22,MATCH(C252,RadCompList!$B$16:$B$22),MATCH(Radiators!D252,RadCompList!$C$15:$I$15)),IF(B252="Cast Rad/Conv",INDEX(RadCompList!$C$28:$D$28,MATCH(C252,RadCompList!$B$28),MATCH(Radiators!D252,RadCompList!$C$27:$D$27)),IF(B252="Copper Cabinet",(INDEX(RadCompList!$E$39:$J$78,MATCH(Radiators!D252,RadCompList!$D$39:$D$78,0),MATCH(C252,RadCompList!$E$38:$J$38,0))),0))))*E252,0)*$A$2*IF(I252="Failed-Closed",0,1)</f>
        <v>0</v>
      </c>
      <c r="K252" s="34">
        <f>IFERROR(IF(B252="Column",INDEX(RadCompList!$C$4:$G$13,MATCH(C252,RadCompList!$B$4:$B$13),MATCH(Radiators!D252,RadCompList!$C$3:$G$3)),IF(B252="Tube",INDEX(RadCompList!$C$16:$I$22,MATCH(C252,RadCompList!$B$16:$B$22),MATCH(Radiators!D252,RadCompList!$C$15:$I$15)),IF(B252="Cast Rad/Conv",INDEX(RadCompList!$C$28:$D$28,MATCH(C252,RadCompList!$B$28),MATCH(Radiators!D252,RadCompList!$C$27:$D$27)),IF(B252="Copper Cabinet",(INDEX(RadCompList!$E$39:$J$78,MATCH(Radiators!D252,RadCompList!$D$39:$D$78,0),MATCH(C252,RadCompList!$E$38:$J$38,0))),0))))*E252,0)*$A$2</f>
        <v>0</v>
      </c>
      <c r="L252" s="112">
        <f t="shared" si="13"/>
        <v>0</v>
      </c>
      <c r="M252" s="35">
        <f>IFERROR(VLOOKUP(H252,VentList!$A$1:$D$198,2,FALSE),0)</f>
        <v>0</v>
      </c>
      <c r="N252" s="26">
        <f>IFERROR(VLOOKUP(B252,RadCompList!$P$3:$Q$6,2,FALSE)*J252,0)</f>
        <v>0</v>
      </c>
      <c r="O252" s="26" t="str">
        <f>INDEX(Calculations!$B$17:$B$28,MATCH(L252, Calculations!$H$17:$H$28,-1 ))</f>
        <v>1/2</v>
      </c>
      <c r="P252" s="37">
        <f>MainSheet!$G$8-0.0001306*Q252^2 * F252*(1+3.6/VLOOKUP(O252,Calculations!$B$4:$F$15,2,FALSE))/(3600*MainSheet!$C$9*VLOOKUP(O252,Calculations!$B$4:$F$15,2,FALSE)^5)</f>
        <v>0.26808838626146181</v>
      </c>
      <c r="Q252" s="37">
        <f t="shared" si="14"/>
        <v>0</v>
      </c>
      <c r="R252" s="37">
        <f>IFERROR(VLOOKUP(O252,Calculations!$B$4:$E$15,4)*F252*IF(I252="Failed-Closed",0,1)*(0.35/(INDEX(Calculations!$B$32:$G$46,MATCH(O252,Calculations!$B$32:$B$46,0),MATCH(G252,Calculations!$B$32:$G$32,0))+0.35)),0)</f>
        <v>0</v>
      </c>
      <c r="S252" s="37">
        <f>VLOOKUP(O252,Calculations!$B$4:$F$15,5)*F252</f>
        <v>0</v>
      </c>
      <c r="T252" s="37">
        <f t="shared" si="15"/>
        <v>0</v>
      </c>
      <c r="U252" s="37">
        <f t="shared" si="16"/>
        <v>0</v>
      </c>
      <c r="V252" s="37">
        <f>VLOOKUP(O252,Calculations!$B$4:$G$15,6)*F252*IF(I252="Failed-Closed",0,1)</f>
        <v>0</v>
      </c>
      <c r="W252" s="113">
        <f>IFERROR(0.6*PI()*(VLOOKUP(H252,VentList!$A$3:$H$198,8)/2*0.0254)^2*(14.7+P252)*6895*SQRT(2*1.33/8.314/672/(1.33-1)*((14.7/(14.7+P252))^(2/1.33)-(14.7/(14.7+P252))^((2.33/1.33))))*7937,0)*IF(I252="Operational",0,IF(I252="Failed-Closed",0,1))</f>
        <v>0</v>
      </c>
    </row>
    <row r="253" spans="2:23">
      <c r="B253" s="33"/>
      <c r="C253" s="34"/>
      <c r="D253" s="34"/>
      <c r="E253" s="34"/>
      <c r="F253" s="34"/>
      <c r="G253" s="27"/>
      <c r="H253" s="34"/>
      <c r="I253" s="34"/>
      <c r="J253" s="34">
        <f>IFERROR(IF(B253="Column",INDEX(RadCompList!$C$4:$G$13,MATCH(C253,RadCompList!$B$4:$B$13),MATCH(Radiators!D253,RadCompList!$C$3:$G$3)),IF(B253="Tube",INDEX(RadCompList!$C$16:$I$22,MATCH(C253,RadCompList!$B$16:$B$22),MATCH(Radiators!D253,RadCompList!$C$15:$I$15)),IF(B253="Cast Rad/Conv",INDEX(RadCompList!$C$28:$D$28,MATCH(C253,RadCompList!$B$28),MATCH(Radiators!D253,RadCompList!$C$27:$D$27)),IF(B253="Copper Cabinet",(INDEX(RadCompList!$E$39:$J$78,MATCH(Radiators!D253,RadCompList!$D$39:$D$78,0),MATCH(C253,RadCompList!$E$38:$J$38,0))),0))))*E253,0)*$A$2*IF(I253="Failed-Closed",0,1)</f>
        <v>0</v>
      </c>
      <c r="K253" s="34">
        <f>IFERROR(IF(B253="Column",INDEX(RadCompList!$C$4:$G$13,MATCH(C253,RadCompList!$B$4:$B$13),MATCH(Radiators!D253,RadCompList!$C$3:$G$3)),IF(B253="Tube",INDEX(RadCompList!$C$16:$I$22,MATCH(C253,RadCompList!$B$16:$B$22),MATCH(Radiators!D253,RadCompList!$C$15:$I$15)),IF(B253="Cast Rad/Conv",INDEX(RadCompList!$C$28:$D$28,MATCH(C253,RadCompList!$B$28),MATCH(Radiators!D253,RadCompList!$C$27:$D$27)),IF(B253="Copper Cabinet",(INDEX(RadCompList!$E$39:$J$78,MATCH(Radiators!D253,RadCompList!$D$39:$D$78,0),MATCH(C253,RadCompList!$E$38:$J$38,0))),0))))*E253,0)*$A$2</f>
        <v>0</v>
      </c>
      <c r="L253" s="112">
        <f t="shared" si="13"/>
        <v>0</v>
      </c>
      <c r="M253" s="35">
        <f>IFERROR(VLOOKUP(H253,VentList!$A$1:$D$198,2,FALSE),0)</f>
        <v>0</v>
      </c>
      <c r="N253" s="26">
        <f>IFERROR(VLOOKUP(B253,RadCompList!$P$3:$Q$6,2,FALSE)*J253,0)</f>
        <v>0</v>
      </c>
      <c r="O253" s="26" t="str">
        <f>INDEX(Calculations!$B$17:$B$28,MATCH(L253, Calculations!$H$17:$H$28,-1 ))</f>
        <v>1/2</v>
      </c>
      <c r="P253" s="37">
        <f>MainSheet!$G$8-0.0001306*Q253^2 * F253*(1+3.6/VLOOKUP(O253,Calculations!$B$4:$F$15,2,FALSE))/(3600*MainSheet!$C$9*VLOOKUP(O253,Calculations!$B$4:$F$15,2,FALSE)^5)</f>
        <v>0.26808838626146181</v>
      </c>
      <c r="Q253" s="37">
        <f t="shared" si="14"/>
        <v>0</v>
      </c>
      <c r="R253" s="37">
        <f>IFERROR(VLOOKUP(O253,Calculations!$B$4:$E$15,4)*F253*IF(I253="Failed-Closed",0,1)*(0.35/(INDEX(Calculations!$B$32:$G$46,MATCH(O253,Calculations!$B$32:$B$46,0),MATCH(G253,Calculations!$B$32:$G$32,0))+0.35)),0)</f>
        <v>0</v>
      </c>
      <c r="S253" s="37">
        <f>VLOOKUP(O253,Calculations!$B$4:$F$15,5)*F253</f>
        <v>0</v>
      </c>
      <c r="T253" s="37">
        <f t="shared" si="15"/>
        <v>0</v>
      </c>
      <c r="U253" s="37">
        <f t="shared" si="16"/>
        <v>0</v>
      </c>
      <c r="V253" s="37">
        <f>VLOOKUP(O253,Calculations!$B$4:$G$15,6)*F253*IF(I253="Failed-Closed",0,1)</f>
        <v>0</v>
      </c>
      <c r="W253" s="113">
        <f>IFERROR(0.6*PI()*(VLOOKUP(H253,VentList!$A$3:$H$198,8)/2*0.0254)^2*(14.7+P253)*6895*SQRT(2*1.33/8.314/672/(1.33-1)*((14.7/(14.7+P253))^(2/1.33)-(14.7/(14.7+P253))^((2.33/1.33))))*7937,0)*IF(I253="Operational",0,IF(I253="Failed-Closed",0,1))</f>
        <v>0</v>
      </c>
    </row>
    <row r="254" spans="2:23">
      <c r="B254" s="33"/>
      <c r="C254" s="34"/>
      <c r="D254" s="34"/>
      <c r="E254" s="34"/>
      <c r="F254" s="34"/>
      <c r="G254" s="27"/>
      <c r="H254" s="34"/>
      <c r="I254" s="34"/>
      <c r="J254" s="34">
        <f>IFERROR(IF(B254="Column",INDEX(RadCompList!$C$4:$G$13,MATCH(C254,RadCompList!$B$4:$B$13),MATCH(Radiators!D254,RadCompList!$C$3:$G$3)),IF(B254="Tube",INDEX(RadCompList!$C$16:$I$22,MATCH(C254,RadCompList!$B$16:$B$22),MATCH(Radiators!D254,RadCompList!$C$15:$I$15)),IF(B254="Cast Rad/Conv",INDEX(RadCompList!$C$28:$D$28,MATCH(C254,RadCompList!$B$28),MATCH(Radiators!D254,RadCompList!$C$27:$D$27)),IF(B254="Copper Cabinet",(INDEX(RadCompList!$E$39:$J$78,MATCH(Radiators!D254,RadCompList!$D$39:$D$78,0),MATCH(C254,RadCompList!$E$38:$J$38,0))),0))))*E254,0)*$A$2*IF(I254="Failed-Closed",0,1)</f>
        <v>0</v>
      </c>
      <c r="K254" s="34">
        <f>IFERROR(IF(B254="Column",INDEX(RadCompList!$C$4:$G$13,MATCH(C254,RadCompList!$B$4:$B$13),MATCH(Radiators!D254,RadCompList!$C$3:$G$3)),IF(B254="Tube",INDEX(RadCompList!$C$16:$I$22,MATCH(C254,RadCompList!$B$16:$B$22),MATCH(Radiators!D254,RadCompList!$C$15:$I$15)),IF(B254="Cast Rad/Conv",INDEX(RadCompList!$C$28:$D$28,MATCH(C254,RadCompList!$B$28),MATCH(Radiators!D254,RadCompList!$C$27:$D$27)),IF(B254="Copper Cabinet",(INDEX(RadCompList!$E$39:$J$78,MATCH(Radiators!D254,RadCompList!$D$39:$D$78,0),MATCH(C254,RadCompList!$E$38:$J$38,0))),0))))*E254,0)*$A$2</f>
        <v>0</v>
      </c>
      <c r="L254" s="112">
        <f t="shared" si="13"/>
        <v>0</v>
      </c>
      <c r="M254" s="35">
        <f>IFERROR(VLOOKUP(H254,VentList!$A$1:$D$198,2,FALSE),0)</f>
        <v>0</v>
      </c>
      <c r="N254" s="26">
        <f>IFERROR(VLOOKUP(B254,RadCompList!$P$3:$Q$6,2,FALSE)*J254,0)</f>
        <v>0</v>
      </c>
      <c r="O254" s="26" t="str">
        <f>INDEX(Calculations!$B$17:$B$28,MATCH(L254, Calculations!$H$17:$H$28,-1 ))</f>
        <v>1/2</v>
      </c>
      <c r="P254" s="37">
        <f>MainSheet!$G$8-0.0001306*Q254^2 * F254*(1+3.6/VLOOKUP(O254,Calculations!$B$4:$F$15,2,FALSE))/(3600*MainSheet!$C$9*VLOOKUP(O254,Calculations!$B$4:$F$15,2,FALSE)^5)</f>
        <v>0.26808838626146181</v>
      </c>
      <c r="Q254" s="37">
        <f t="shared" si="14"/>
        <v>0</v>
      </c>
      <c r="R254" s="37">
        <f>IFERROR(VLOOKUP(O254,Calculations!$B$4:$E$15,4)*F254*IF(I254="Failed-Closed",0,1)*(0.35/(INDEX(Calculations!$B$32:$G$46,MATCH(O254,Calculations!$B$32:$B$46,0),MATCH(G254,Calculations!$B$32:$G$32,0))+0.35)),0)</f>
        <v>0</v>
      </c>
      <c r="S254" s="37">
        <f>VLOOKUP(O254,Calculations!$B$4:$F$15,5)*F254</f>
        <v>0</v>
      </c>
      <c r="T254" s="37">
        <f t="shared" si="15"/>
        <v>0</v>
      </c>
      <c r="U254" s="37">
        <f t="shared" si="16"/>
        <v>0</v>
      </c>
      <c r="V254" s="37">
        <f>VLOOKUP(O254,Calculations!$B$4:$G$15,6)*F254*IF(I254="Failed-Closed",0,1)</f>
        <v>0</v>
      </c>
      <c r="W254" s="113">
        <f>IFERROR(0.6*PI()*(VLOOKUP(H254,VentList!$A$3:$H$198,8)/2*0.0254)^2*(14.7+P254)*6895*SQRT(2*1.33/8.314/672/(1.33-1)*((14.7/(14.7+P254))^(2/1.33)-(14.7/(14.7+P254))^((2.33/1.33))))*7937,0)*IF(I254="Operational",0,IF(I254="Failed-Closed",0,1))</f>
        <v>0</v>
      </c>
    </row>
    <row r="255" spans="2:23">
      <c r="B255" s="33"/>
      <c r="C255" s="34"/>
      <c r="D255" s="34"/>
      <c r="E255" s="34"/>
      <c r="F255" s="34"/>
      <c r="G255" s="27"/>
      <c r="H255" s="34"/>
      <c r="I255" s="34"/>
      <c r="J255" s="34">
        <f>IFERROR(IF(B255="Column",INDEX(RadCompList!$C$4:$G$13,MATCH(C255,RadCompList!$B$4:$B$13),MATCH(Radiators!D255,RadCompList!$C$3:$G$3)),IF(B255="Tube",INDEX(RadCompList!$C$16:$I$22,MATCH(C255,RadCompList!$B$16:$B$22),MATCH(Radiators!D255,RadCompList!$C$15:$I$15)),IF(B255="Cast Rad/Conv",INDEX(RadCompList!$C$28:$D$28,MATCH(C255,RadCompList!$B$28),MATCH(Radiators!D255,RadCompList!$C$27:$D$27)),IF(B255="Copper Cabinet",(INDEX(RadCompList!$E$39:$J$78,MATCH(Radiators!D255,RadCompList!$D$39:$D$78,0),MATCH(C255,RadCompList!$E$38:$J$38,0))),0))))*E255,0)*$A$2*IF(I255="Failed-Closed",0,1)</f>
        <v>0</v>
      </c>
      <c r="K255" s="34">
        <f>IFERROR(IF(B255="Column",INDEX(RadCompList!$C$4:$G$13,MATCH(C255,RadCompList!$B$4:$B$13),MATCH(Radiators!D255,RadCompList!$C$3:$G$3)),IF(B255="Tube",INDEX(RadCompList!$C$16:$I$22,MATCH(C255,RadCompList!$B$16:$B$22),MATCH(Radiators!D255,RadCompList!$C$15:$I$15)),IF(B255="Cast Rad/Conv",INDEX(RadCompList!$C$28:$D$28,MATCH(C255,RadCompList!$B$28),MATCH(Radiators!D255,RadCompList!$C$27:$D$27)),IF(B255="Copper Cabinet",(INDEX(RadCompList!$E$39:$J$78,MATCH(Radiators!D255,RadCompList!$D$39:$D$78,0),MATCH(C255,RadCompList!$E$38:$J$38,0))),0))))*E255,0)*$A$2</f>
        <v>0</v>
      </c>
      <c r="L255" s="112">
        <f t="shared" si="13"/>
        <v>0</v>
      </c>
      <c r="M255" s="35">
        <f>IFERROR(VLOOKUP(H255,VentList!$A$1:$D$198,2,FALSE),0)</f>
        <v>0</v>
      </c>
      <c r="N255" s="26">
        <f>IFERROR(VLOOKUP(B255,RadCompList!$P$3:$Q$6,2,FALSE)*J255,0)</f>
        <v>0</v>
      </c>
      <c r="O255" s="26" t="str">
        <f>INDEX(Calculations!$B$17:$B$28,MATCH(L255, Calculations!$H$17:$H$28,-1 ))</f>
        <v>1/2</v>
      </c>
      <c r="P255" s="37">
        <f>MainSheet!$G$8-0.0001306*Q255^2 * F255*(1+3.6/VLOOKUP(O255,Calculations!$B$4:$F$15,2,FALSE))/(3600*MainSheet!$C$9*VLOOKUP(O255,Calculations!$B$4:$F$15,2,FALSE)^5)</f>
        <v>0.26808838626146181</v>
      </c>
      <c r="Q255" s="37">
        <f t="shared" si="14"/>
        <v>0</v>
      </c>
      <c r="R255" s="37">
        <f>IFERROR(VLOOKUP(O255,Calculations!$B$4:$E$15,4)*F255*IF(I255="Failed-Closed",0,1)*(0.35/(INDEX(Calculations!$B$32:$G$46,MATCH(O255,Calculations!$B$32:$B$46,0),MATCH(G255,Calculations!$B$32:$G$32,0))+0.35)),0)</f>
        <v>0</v>
      </c>
      <c r="S255" s="37">
        <f>VLOOKUP(O255,Calculations!$B$4:$F$15,5)*F255</f>
        <v>0</v>
      </c>
      <c r="T255" s="37">
        <f t="shared" si="15"/>
        <v>0</v>
      </c>
      <c r="U255" s="37">
        <f t="shared" si="16"/>
        <v>0</v>
      </c>
      <c r="V255" s="37">
        <f>VLOOKUP(O255,Calculations!$B$4:$G$15,6)*F255*IF(I255="Failed-Closed",0,1)</f>
        <v>0</v>
      </c>
      <c r="W255" s="113">
        <f>IFERROR(0.6*PI()*(VLOOKUP(H255,VentList!$A$3:$H$198,8)/2*0.0254)^2*(14.7+P255)*6895*SQRT(2*1.33/8.314/672/(1.33-1)*((14.7/(14.7+P255))^(2/1.33)-(14.7/(14.7+P255))^((2.33/1.33))))*7937,0)*IF(I255="Operational",0,IF(I255="Failed-Closed",0,1))</f>
        <v>0</v>
      </c>
    </row>
    <row r="256" spans="2:23">
      <c r="B256" s="33"/>
      <c r="C256" s="34"/>
      <c r="D256" s="34"/>
      <c r="E256" s="34"/>
      <c r="F256" s="34"/>
      <c r="G256" s="27"/>
      <c r="H256" s="34"/>
      <c r="I256" s="34"/>
      <c r="J256" s="34">
        <f>IFERROR(IF(B256="Column",INDEX(RadCompList!$C$4:$G$13,MATCH(C256,RadCompList!$B$4:$B$13),MATCH(Radiators!D256,RadCompList!$C$3:$G$3)),IF(B256="Tube",INDEX(RadCompList!$C$16:$I$22,MATCH(C256,RadCompList!$B$16:$B$22),MATCH(Radiators!D256,RadCompList!$C$15:$I$15)),IF(B256="Cast Rad/Conv",INDEX(RadCompList!$C$28:$D$28,MATCH(C256,RadCompList!$B$28),MATCH(Radiators!D256,RadCompList!$C$27:$D$27)),IF(B256="Copper Cabinet",(INDEX(RadCompList!$E$39:$J$78,MATCH(Radiators!D256,RadCompList!$D$39:$D$78,0),MATCH(C256,RadCompList!$E$38:$J$38,0))),0))))*E256,0)*$A$2*IF(I256="Failed-Closed",0,1)</f>
        <v>0</v>
      </c>
      <c r="K256" s="34">
        <f>IFERROR(IF(B256="Column",INDEX(RadCompList!$C$4:$G$13,MATCH(C256,RadCompList!$B$4:$B$13),MATCH(Radiators!D256,RadCompList!$C$3:$G$3)),IF(B256="Tube",INDEX(RadCompList!$C$16:$I$22,MATCH(C256,RadCompList!$B$16:$B$22),MATCH(Radiators!D256,RadCompList!$C$15:$I$15)),IF(B256="Cast Rad/Conv",INDEX(RadCompList!$C$28:$D$28,MATCH(C256,RadCompList!$B$28),MATCH(Radiators!D256,RadCompList!$C$27:$D$27)),IF(B256="Copper Cabinet",(INDEX(RadCompList!$E$39:$J$78,MATCH(Radiators!D256,RadCompList!$D$39:$D$78,0),MATCH(C256,RadCompList!$E$38:$J$38,0))),0))))*E256,0)*$A$2</f>
        <v>0</v>
      </c>
      <c r="L256" s="112">
        <f t="shared" si="13"/>
        <v>0</v>
      </c>
      <c r="M256" s="35">
        <f>IFERROR(VLOOKUP(H256,VentList!$A$1:$D$198,2,FALSE),0)</f>
        <v>0</v>
      </c>
      <c r="N256" s="26">
        <f>IFERROR(VLOOKUP(B256,RadCompList!$P$3:$Q$6,2,FALSE)*J256,0)</f>
        <v>0</v>
      </c>
      <c r="O256" s="26" t="str">
        <f>INDEX(Calculations!$B$17:$B$28,MATCH(L256, Calculations!$H$17:$H$28,-1 ))</f>
        <v>1/2</v>
      </c>
      <c r="P256" s="37">
        <f>MainSheet!$G$8-0.0001306*Q256^2 * F256*(1+3.6/VLOOKUP(O256,Calculations!$B$4:$F$15,2,FALSE))/(3600*MainSheet!$C$9*VLOOKUP(O256,Calculations!$B$4:$F$15,2,FALSE)^5)</f>
        <v>0.26808838626146181</v>
      </c>
      <c r="Q256" s="37">
        <f t="shared" si="14"/>
        <v>0</v>
      </c>
      <c r="R256" s="37">
        <f>IFERROR(VLOOKUP(O256,Calculations!$B$4:$E$15,4)*F256*IF(I256="Failed-Closed",0,1)*(0.35/(INDEX(Calculations!$B$32:$G$46,MATCH(O256,Calculations!$B$32:$B$46,0),MATCH(G256,Calculations!$B$32:$G$32,0))+0.35)),0)</f>
        <v>0</v>
      </c>
      <c r="S256" s="37">
        <f>VLOOKUP(O256,Calculations!$B$4:$F$15,5)*F256</f>
        <v>0</v>
      </c>
      <c r="T256" s="37">
        <f t="shared" si="15"/>
        <v>0</v>
      </c>
      <c r="U256" s="37">
        <f t="shared" si="16"/>
        <v>0</v>
      </c>
      <c r="V256" s="37">
        <f>VLOOKUP(O256,Calculations!$B$4:$G$15,6)*F256*IF(I256="Failed-Closed",0,1)</f>
        <v>0</v>
      </c>
      <c r="W256" s="113">
        <f>IFERROR(0.6*PI()*(VLOOKUP(H256,VentList!$A$3:$H$198,8)/2*0.0254)^2*(14.7+P256)*6895*SQRT(2*1.33/8.314/672/(1.33-1)*((14.7/(14.7+P256))^(2/1.33)-(14.7/(14.7+P256))^((2.33/1.33))))*7937,0)*IF(I256="Operational",0,IF(I256="Failed-Closed",0,1))</f>
        <v>0</v>
      </c>
    </row>
    <row r="257" spans="2:23">
      <c r="B257" s="33"/>
      <c r="C257" s="34"/>
      <c r="D257" s="34"/>
      <c r="E257" s="34"/>
      <c r="F257" s="34"/>
      <c r="G257" s="27"/>
      <c r="H257" s="34"/>
      <c r="I257" s="34"/>
      <c r="J257" s="34">
        <f>IFERROR(IF(B257="Column",INDEX(RadCompList!$C$4:$G$13,MATCH(C257,RadCompList!$B$4:$B$13),MATCH(Radiators!D257,RadCompList!$C$3:$G$3)),IF(B257="Tube",INDEX(RadCompList!$C$16:$I$22,MATCH(C257,RadCompList!$B$16:$B$22),MATCH(Radiators!D257,RadCompList!$C$15:$I$15)),IF(B257="Cast Rad/Conv",INDEX(RadCompList!$C$28:$D$28,MATCH(C257,RadCompList!$B$28),MATCH(Radiators!D257,RadCompList!$C$27:$D$27)),IF(B257="Copper Cabinet",(INDEX(RadCompList!$E$39:$J$78,MATCH(Radiators!D257,RadCompList!$D$39:$D$78,0),MATCH(C257,RadCompList!$E$38:$J$38,0))),0))))*E257,0)*$A$2*IF(I257="Failed-Closed",0,1)</f>
        <v>0</v>
      </c>
      <c r="K257" s="34">
        <f>IFERROR(IF(B257="Column",INDEX(RadCompList!$C$4:$G$13,MATCH(C257,RadCompList!$B$4:$B$13),MATCH(Radiators!D257,RadCompList!$C$3:$G$3)),IF(B257="Tube",INDEX(RadCompList!$C$16:$I$22,MATCH(C257,RadCompList!$B$16:$B$22),MATCH(Radiators!D257,RadCompList!$C$15:$I$15)),IF(B257="Cast Rad/Conv",INDEX(RadCompList!$C$28:$D$28,MATCH(C257,RadCompList!$B$28),MATCH(Radiators!D257,RadCompList!$C$27:$D$27)),IF(B257="Copper Cabinet",(INDEX(RadCompList!$E$39:$J$78,MATCH(Radiators!D257,RadCompList!$D$39:$D$78,0),MATCH(C257,RadCompList!$E$38:$J$38,0))),0))))*E257,0)*$A$2</f>
        <v>0</v>
      </c>
      <c r="L257" s="112">
        <f t="shared" si="13"/>
        <v>0</v>
      </c>
      <c r="M257" s="35">
        <f>IFERROR(VLOOKUP(H257,VentList!$A$1:$D$198,2,FALSE),0)</f>
        <v>0</v>
      </c>
      <c r="N257" s="26">
        <f>IFERROR(VLOOKUP(B257,RadCompList!$P$3:$Q$6,2,FALSE)*J257,0)</f>
        <v>0</v>
      </c>
      <c r="O257" s="26" t="str">
        <f>INDEX(Calculations!$B$17:$B$28,MATCH(L257, Calculations!$H$17:$H$28,-1 ))</f>
        <v>1/2</v>
      </c>
      <c r="P257" s="37">
        <f>MainSheet!$G$8-0.0001306*Q257^2 * F257*(1+3.6/VLOOKUP(O257,Calculations!$B$4:$F$15,2,FALSE))/(3600*MainSheet!$C$9*VLOOKUP(O257,Calculations!$B$4:$F$15,2,FALSE)^5)</f>
        <v>0.26808838626146181</v>
      </c>
      <c r="Q257" s="37">
        <f t="shared" si="14"/>
        <v>0</v>
      </c>
      <c r="R257" s="37">
        <f>IFERROR(VLOOKUP(O257,Calculations!$B$4:$E$15,4)*F257*IF(I257="Failed-Closed",0,1)*(0.35/(INDEX(Calculations!$B$32:$G$46,MATCH(O257,Calculations!$B$32:$B$46,0),MATCH(G257,Calculations!$B$32:$G$32,0))+0.35)),0)</f>
        <v>0</v>
      </c>
      <c r="S257" s="37">
        <f>VLOOKUP(O257,Calculations!$B$4:$F$15,5)*F257</f>
        <v>0</v>
      </c>
      <c r="T257" s="37">
        <f t="shared" si="15"/>
        <v>0</v>
      </c>
      <c r="U257" s="37">
        <f t="shared" si="16"/>
        <v>0</v>
      </c>
      <c r="V257" s="37">
        <f>VLOOKUP(O257,Calculations!$B$4:$G$15,6)*F257*IF(I257="Failed-Closed",0,1)</f>
        <v>0</v>
      </c>
      <c r="W257" s="113">
        <f>IFERROR(0.6*PI()*(VLOOKUP(H257,VentList!$A$3:$H$198,8)/2*0.0254)^2*(14.7+P257)*6895*SQRT(2*1.33/8.314/672/(1.33-1)*((14.7/(14.7+P257))^(2/1.33)-(14.7/(14.7+P257))^((2.33/1.33))))*7937,0)*IF(I257="Operational",0,IF(I257="Failed-Closed",0,1))</f>
        <v>0</v>
      </c>
    </row>
    <row r="258" spans="2:23">
      <c r="B258" s="33"/>
      <c r="C258" s="34"/>
      <c r="D258" s="34"/>
      <c r="E258" s="34"/>
      <c r="F258" s="34"/>
      <c r="G258" s="27"/>
      <c r="H258" s="34"/>
      <c r="I258" s="34"/>
      <c r="J258" s="34">
        <f>IFERROR(IF(B258="Column",INDEX(RadCompList!$C$4:$G$13,MATCH(C258,RadCompList!$B$4:$B$13),MATCH(Radiators!D258,RadCompList!$C$3:$G$3)),IF(B258="Tube",INDEX(RadCompList!$C$16:$I$22,MATCH(C258,RadCompList!$B$16:$B$22),MATCH(Radiators!D258,RadCompList!$C$15:$I$15)),IF(B258="Cast Rad/Conv",INDEX(RadCompList!$C$28:$D$28,MATCH(C258,RadCompList!$B$28),MATCH(Radiators!D258,RadCompList!$C$27:$D$27)),IF(B258="Copper Cabinet",(INDEX(RadCompList!$E$39:$J$78,MATCH(Radiators!D258,RadCompList!$D$39:$D$78,0),MATCH(C258,RadCompList!$E$38:$J$38,0))),0))))*E258,0)*$A$2*IF(I258="Failed-Closed",0,1)</f>
        <v>0</v>
      </c>
      <c r="K258" s="34">
        <f>IFERROR(IF(B258="Column",INDEX(RadCompList!$C$4:$G$13,MATCH(C258,RadCompList!$B$4:$B$13),MATCH(Radiators!D258,RadCompList!$C$3:$G$3)),IF(B258="Tube",INDEX(RadCompList!$C$16:$I$22,MATCH(C258,RadCompList!$B$16:$B$22),MATCH(Radiators!D258,RadCompList!$C$15:$I$15)),IF(B258="Cast Rad/Conv",INDEX(RadCompList!$C$28:$D$28,MATCH(C258,RadCompList!$B$28),MATCH(Radiators!D258,RadCompList!$C$27:$D$27)),IF(B258="Copper Cabinet",(INDEX(RadCompList!$E$39:$J$78,MATCH(Radiators!D258,RadCompList!$D$39:$D$78,0),MATCH(C258,RadCompList!$E$38:$J$38,0))),0))))*E258,0)*$A$2</f>
        <v>0</v>
      </c>
      <c r="L258" s="112">
        <f t="shared" si="13"/>
        <v>0</v>
      </c>
      <c r="M258" s="35">
        <f>IFERROR(VLOOKUP(H258,VentList!$A$1:$D$198,2,FALSE),0)</f>
        <v>0</v>
      </c>
      <c r="N258" s="26">
        <f>IFERROR(VLOOKUP(B258,RadCompList!$P$3:$Q$6,2,FALSE)*J258,0)</f>
        <v>0</v>
      </c>
      <c r="O258" s="26" t="str">
        <f>INDEX(Calculations!$B$17:$B$28,MATCH(L258, Calculations!$H$17:$H$28,-1 ))</f>
        <v>1/2</v>
      </c>
      <c r="P258" s="37">
        <f>MainSheet!$G$8-0.0001306*Q258^2 * F258*(1+3.6/VLOOKUP(O258,Calculations!$B$4:$F$15,2,FALSE))/(3600*MainSheet!$C$9*VLOOKUP(O258,Calculations!$B$4:$F$15,2,FALSE)^5)</f>
        <v>0.26808838626146181</v>
      </c>
      <c r="Q258" s="37">
        <f t="shared" si="14"/>
        <v>0</v>
      </c>
      <c r="R258" s="37">
        <f>IFERROR(VLOOKUP(O258,Calculations!$B$4:$E$15,4)*F258*IF(I258="Failed-Closed",0,1)*(0.35/(INDEX(Calculations!$B$32:$G$46,MATCH(O258,Calculations!$B$32:$B$46,0),MATCH(G258,Calculations!$B$32:$G$32,0))+0.35)),0)</f>
        <v>0</v>
      </c>
      <c r="S258" s="37">
        <f>VLOOKUP(O258,Calculations!$B$4:$F$15,5)*F258</f>
        <v>0</v>
      </c>
      <c r="T258" s="37">
        <f t="shared" si="15"/>
        <v>0</v>
      </c>
      <c r="U258" s="37">
        <f t="shared" si="16"/>
        <v>0</v>
      </c>
      <c r="V258" s="37">
        <f>VLOOKUP(O258,Calculations!$B$4:$G$15,6)*F258*IF(I258="Failed-Closed",0,1)</f>
        <v>0</v>
      </c>
      <c r="W258" s="113">
        <f>IFERROR(0.6*PI()*(VLOOKUP(H258,VentList!$A$3:$H$198,8)/2*0.0254)^2*(14.7+P258)*6895*SQRT(2*1.33/8.314/672/(1.33-1)*((14.7/(14.7+P258))^(2/1.33)-(14.7/(14.7+P258))^((2.33/1.33))))*7937,0)*IF(I258="Operational",0,IF(I258="Failed-Closed",0,1))</f>
        <v>0</v>
      </c>
    </row>
    <row r="259" spans="2:23">
      <c r="B259" s="33"/>
      <c r="C259" s="34"/>
      <c r="D259" s="34"/>
      <c r="E259" s="34"/>
      <c r="F259" s="34"/>
      <c r="G259" s="27"/>
      <c r="H259" s="34"/>
      <c r="I259" s="34"/>
      <c r="J259" s="34">
        <f>IFERROR(IF(B259="Column",INDEX(RadCompList!$C$4:$G$13,MATCH(C259,RadCompList!$B$4:$B$13),MATCH(Radiators!D259,RadCompList!$C$3:$G$3)),IF(B259="Tube",INDEX(RadCompList!$C$16:$I$22,MATCH(C259,RadCompList!$B$16:$B$22),MATCH(Radiators!D259,RadCompList!$C$15:$I$15)),IF(B259="Cast Rad/Conv",INDEX(RadCompList!$C$28:$D$28,MATCH(C259,RadCompList!$B$28),MATCH(Radiators!D259,RadCompList!$C$27:$D$27)),IF(B259="Copper Cabinet",(INDEX(RadCompList!$E$39:$J$78,MATCH(Radiators!D259,RadCompList!$D$39:$D$78,0),MATCH(C259,RadCompList!$E$38:$J$38,0))),0))))*E259,0)*$A$2*IF(I259="Failed-Closed",0,1)</f>
        <v>0</v>
      </c>
      <c r="K259" s="34">
        <f>IFERROR(IF(B259="Column",INDEX(RadCompList!$C$4:$G$13,MATCH(C259,RadCompList!$B$4:$B$13),MATCH(Radiators!D259,RadCompList!$C$3:$G$3)),IF(B259="Tube",INDEX(RadCompList!$C$16:$I$22,MATCH(C259,RadCompList!$B$16:$B$22),MATCH(Radiators!D259,RadCompList!$C$15:$I$15)),IF(B259="Cast Rad/Conv",INDEX(RadCompList!$C$28:$D$28,MATCH(C259,RadCompList!$B$28),MATCH(Radiators!D259,RadCompList!$C$27:$D$27)),IF(B259="Copper Cabinet",(INDEX(RadCompList!$E$39:$J$78,MATCH(Radiators!D259,RadCompList!$D$39:$D$78,0),MATCH(C259,RadCompList!$E$38:$J$38,0))),0))))*E259,0)*$A$2</f>
        <v>0</v>
      </c>
      <c r="L259" s="112">
        <f t="shared" ref="L259:L322" si="17">IFERROR(240*J259,0)*$A$2</f>
        <v>0</v>
      </c>
      <c r="M259" s="35">
        <f>IFERROR(VLOOKUP(H259,VentList!$A$1:$D$198,2,FALSE),0)</f>
        <v>0</v>
      </c>
      <c r="N259" s="26">
        <f>IFERROR(VLOOKUP(B259,RadCompList!$P$3:$Q$6,2,FALSE)*J259,0)</f>
        <v>0</v>
      </c>
      <c r="O259" s="26" t="str">
        <f>INDEX(Calculations!$B$17:$B$28,MATCH(L259, Calculations!$H$17:$H$28,-1 ))</f>
        <v>1/2</v>
      </c>
      <c r="P259" s="37">
        <f>MainSheet!$G$8-0.0001306*Q259^2 * F259*(1+3.6/VLOOKUP(O259,Calculations!$B$4:$F$15,2,FALSE))/(3600*MainSheet!$C$9*VLOOKUP(O259,Calculations!$B$4:$F$15,2,FALSE)^5)</f>
        <v>0.26808838626146181</v>
      </c>
      <c r="Q259" s="37">
        <f t="shared" ref="Q259:Q322" si="18">L259/(970+27)</f>
        <v>0</v>
      </c>
      <c r="R259" s="37">
        <f>IFERROR(VLOOKUP(O259,Calculations!$B$4:$E$15,4)*F259*IF(I259="Failed-Closed",0,1)*(0.35/(INDEX(Calculations!$B$32:$G$46,MATCH(O259,Calculations!$B$32:$B$46,0),MATCH(G259,Calculations!$B$32:$G$32,0))+0.35)),0)</f>
        <v>0</v>
      </c>
      <c r="S259" s="37">
        <f>VLOOKUP(O259,Calculations!$B$4:$F$15,5)*F259</f>
        <v>0</v>
      </c>
      <c r="T259" s="37">
        <f t="shared" ref="T259:T322" si="19">R259/(970)</f>
        <v>0</v>
      </c>
      <c r="U259" s="37">
        <f t="shared" ref="U259:U322" si="20">J259*7/$A$2</f>
        <v>0</v>
      </c>
      <c r="V259" s="37">
        <f>VLOOKUP(O259,Calculations!$B$4:$G$15,6)*F259*IF(I259="Failed-Closed",0,1)</f>
        <v>0</v>
      </c>
      <c r="W259" s="113">
        <f>IFERROR(0.6*PI()*(VLOOKUP(H259,VentList!$A$3:$H$198,8)/2*0.0254)^2*(14.7+P259)*6895*SQRT(2*1.33/8.314/672/(1.33-1)*((14.7/(14.7+P259))^(2/1.33)-(14.7/(14.7+P259))^((2.33/1.33))))*7937,0)*IF(I259="Operational",0,IF(I259="Failed-Closed",0,1))</f>
        <v>0</v>
      </c>
    </row>
    <row r="260" spans="2:23">
      <c r="B260" s="33"/>
      <c r="C260" s="34"/>
      <c r="D260" s="34"/>
      <c r="E260" s="34"/>
      <c r="F260" s="34"/>
      <c r="G260" s="27"/>
      <c r="H260" s="34"/>
      <c r="I260" s="34"/>
      <c r="J260" s="34">
        <f>IFERROR(IF(B260="Column",INDEX(RadCompList!$C$4:$G$13,MATCH(C260,RadCompList!$B$4:$B$13),MATCH(Radiators!D260,RadCompList!$C$3:$G$3)),IF(B260="Tube",INDEX(RadCompList!$C$16:$I$22,MATCH(C260,RadCompList!$B$16:$B$22),MATCH(Radiators!D260,RadCompList!$C$15:$I$15)),IF(B260="Cast Rad/Conv",INDEX(RadCompList!$C$28:$D$28,MATCH(C260,RadCompList!$B$28),MATCH(Radiators!D260,RadCompList!$C$27:$D$27)),IF(B260="Copper Cabinet",(INDEX(RadCompList!$E$39:$J$78,MATCH(Radiators!D260,RadCompList!$D$39:$D$78,0),MATCH(C260,RadCompList!$E$38:$J$38,0))),0))))*E260,0)*$A$2*IF(I260="Failed-Closed",0,1)</f>
        <v>0</v>
      </c>
      <c r="K260" s="34">
        <f>IFERROR(IF(B260="Column",INDEX(RadCompList!$C$4:$G$13,MATCH(C260,RadCompList!$B$4:$B$13),MATCH(Radiators!D260,RadCompList!$C$3:$G$3)),IF(B260="Tube",INDEX(RadCompList!$C$16:$I$22,MATCH(C260,RadCompList!$B$16:$B$22),MATCH(Radiators!D260,RadCompList!$C$15:$I$15)),IF(B260="Cast Rad/Conv",INDEX(RadCompList!$C$28:$D$28,MATCH(C260,RadCompList!$B$28),MATCH(Radiators!D260,RadCompList!$C$27:$D$27)),IF(B260="Copper Cabinet",(INDEX(RadCompList!$E$39:$J$78,MATCH(Radiators!D260,RadCompList!$D$39:$D$78,0),MATCH(C260,RadCompList!$E$38:$J$38,0))),0))))*E260,0)*$A$2</f>
        <v>0</v>
      </c>
      <c r="L260" s="112">
        <f t="shared" si="17"/>
        <v>0</v>
      </c>
      <c r="M260" s="35">
        <f>IFERROR(VLOOKUP(H260,VentList!$A$1:$D$198,2,FALSE),0)</f>
        <v>0</v>
      </c>
      <c r="N260" s="26">
        <f>IFERROR(VLOOKUP(B260,RadCompList!$P$3:$Q$6,2,FALSE)*J260,0)</f>
        <v>0</v>
      </c>
      <c r="O260" s="26" t="str">
        <f>INDEX(Calculations!$B$17:$B$28,MATCH(L260, Calculations!$H$17:$H$28,-1 ))</f>
        <v>1/2</v>
      </c>
      <c r="P260" s="37">
        <f>MainSheet!$G$8-0.0001306*Q260^2 * F260*(1+3.6/VLOOKUP(O260,Calculations!$B$4:$F$15,2,FALSE))/(3600*MainSheet!$C$9*VLOOKUP(O260,Calculations!$B$4:$F$15,2,FALSE)^5)</f>
        <v>0.26808838626146181</v>
      </c>
      <c r="Q260" s="37">
        <f t="shared" si="18"/>
        <v>0</v>
      </c>
      <c r="R260" s="37">
        <f>IFERROR(VLOOKUP(O260,Calculations!$B$4:$E$15,4)*F260*IF(I260="Failed-Closed",0,1)*(0.35/(INDEX(Calculations!$B$32:$G$46,MATCH(O260,Calculations!$B$32:$B$46,0),MATCH(G260,Calculations!$B$32:$G$32,0))+0.35)),0)</f>
        <v>0</v>
      </c>
      <c r="S260" s="37">
        <f>VLOOKUP(O260,Calculations!$B$4:$F$15,5)*F260</f>
        <v>0</v>
      </c>
      <c r="T260" s="37">
        <f t="shared" si="19"/>
        <v>0</v>
      </c>
      <c r="U260" s="37">
        <f t="shared" si="20"/>
        <v>0</v>
      </c>
      <c r="V260" s="37">
        <f>VLOOKUP(O260,Calculations!$B$4:$G$15,6)*F260*IF(I260="Failed-Closed",0,1)</f>
        <v>0</v>
      </c>
      <c r="W260" s="113">
        <f>IFERROR(0.6*PI()*(VLOOKUP(H260,VentList!$A$3:$H$198,8)/2*0.0254)^2*(14.7+P260)*6895*SQRT(2*1.33/8.314/672/(1.33-1)*((14.7/(14.7+P260))^(2/1.33)-(14.7/(14.7+P260))^((2.33/1.33))))*7937,0)*IF(I260="Operational",0,IF(I260="Failed-Closed",0,1))</f>
        <v>0</v>
      </c>
    </row>
    <row r="261" spans="2:23">
      <c r="B261" s="33"/>
      <c r="C261" s="34"/>
      <c r="D261" s="34"/>
      <c r="E261" s="34"/>
      <c r="F261" s="34"/>
      <c r="G261" s="27"/>
      <c r="H261" s="34"/>
      <c r="I261" s="34"/>
      <c r="J261" s="34">
        <f>IFERROR(IF(B261="Column",INDEX(RadCompList!$C$4:$G$13,MATCH(C261,RadCompList!$B$4:$B$13),MATCH(Radiators!D261,RadCompList!$C$3:$G$3)),IF(B261="Tube",INDEX(RadCompList!$C$16:$I$22,MATCH(C261,RadCompList!$B$16:$B$22),MATCH(Radiators!D261,RadCompList!$C$15:$I$15)),IF(B261="Cast Rad/Conv",INDEX(RadCompList!$C$28:$D$28,MATCH(C261,RadCompList!$B$28),MATCH(Radiators!D261,RadCompList!$C$27:$D$27)),IF(B261="Copper Cabinet",(INDEX(RadCompList!$E$39:$J$78,MATCH(Radiators!D261,RadCompList!$D$39:$D$78,0),MATCH(C261,RadCompList!$E$38:$J$38,0))),0))))*E261,0)*$A$2*IF(I261="Failed-Closed",0,1)</f>
        <v>0</v>
      </c>
      <c r="K261" s="34">
        <f>IFERROR(IF(B261="Column",INDEX(RadCompList!$C$4:$G$13,MATCH(C261,RadCompList!$B$4:$B$13),MATCH(Radiators!D261,RadCompList!$C$3:$G$3)),IF(B261="Tube",INDEX(RadCompList!$C$16:$I$22,MATCH(C261,RadCompList!$B$16:$B$22),MATCH(Radiators!D261,RadCompList!$C$15:$I$15)),IF(B261="Cast Rad/Conv",INDEX(RadCompList!$C$28:$D$28,MATCH(C261,RadCompList!$B$28),MATCH(Radiators!D261,RadCompList!$C$27:$D$27)),IF(B261="Copper Cabinet",(INDEX(RadCompList!$E$39:$J$78,MATCH(Radiators!D261,RadCompList!$D$39:$D$78,0),MATCH(C261,RadCompList!$E$38:$J$38,0))),0))))*E261,0)*$A$2</f>
        <v>0</v>
      </c>
      <c r="L261" s="112">
        <f t="shared" si="17"/>
        <v>0</v>
      </c>
      <c r="M261" s="35">
        <f>IFERROR(VLOOKUP(H261,VentList!$A$1:$D$198,2,FALSE),0)</f>
        <v>0</v>
      </c>
      <c r="N261" s="26">
        <f>IFERROR(VLOOKUP(B261,RadCompList!$P$3:$Q$6,2,FALSE)*J261,0)</f>
        <v>0</v>
      </c>
      <c r="O261" s="26" t="str">
        <f>INDEX(Calculations!$B$17:$B$28,MATCH(L261, Calculations!$H$17:$H$28,-1 ))</f>
        <v>1/2</v>
      </c>
      <c r="P261" s="37">
        <f>MainSheet!$G$8-0.0001306*Q261^2 * F261*(1+3.6/VLOOKUP(O261,Calculations!$B$4:$F$15,2,FALSE))/(3600*MainSheet!$C$9*VLOOKUP(O261,Calculations!$B$4:$F$15,2,FALSE)^5)</f>
        <v>0.26808838626146181</v>
      </c>
      <c r="Q261" s="37">
        <f t="shared" si="18"/>
        <v>0</v>
      </c>
      <c r="R261" s="37">
        <f>IFERROR(VLOOKUP(O261,Calculations!$B$4:$E$15,4)*F261*IF(I261="Failed-Closed",0,1)*(0.35/(INDEX(Calculations!$B$32:$G$46,MATCH(O261,Calculations!$B$32:$B$46,0),MATCH(G261,Calculations!$B$32:$G$32,0))+0.35)),0)</f>
        <v>0</v>
      </c>
      <c r="S261" s="37">
        <f>VLOOKUP(O261,Calculations!$B$4:$F$15,5)*F261</f>
        <v>0</v>
      </c>
      <c r="T261" s="37">
        <f t="shared" si="19"/>
        <v>0</v>
      </c>
      <c r="U261" s="37">
        <f t="shared" si="20"/>
        <v>0</v>
      </c>
      <c r="V261" s="37">
        <f>VLOOKUP(O261,Calculations!$B$4:$G$15,6)*F261*IF(I261="Failed-Closed",0,1)</f>
        <v>0</v>
      </c>
      <c r="W261" s="113">
        <f>IFERROR(0.6*PI()*(VLOOKUP(H261,VentList!$A$3:$H$198,8)/2*0.0254)^2*(14.7+P261)*6895*SQRT(2*1.33/8.314/672/(1.33-1)*((14.7/(14.7+P261))^(2/1.33)-(14.7/(14.7+P261))^((2.33/1.33))))*7937,0)*IF(I261="Operational",0,IF(I261="Failed-Closed",0,1))</f>
        <v>0</v>
      </c>
    </row>
    <row r="262" spans="2:23">
      <c r="B262" s="33"/>
      <c r="C262" s="34"/>
      <c r="D262" s="34"/>
      <c r="E262" s="34"/>
      <c r="F262" s="34"/>
      <c r="G262" s="27"/>
      <c r="H262" s="34"/>
      <c r="I262" s="34"/>
      <c r="J262" s="34">
        <f>IFERROR(IF(B262="Column",INDEX(RadCompList!$C$4:$G$13,MATCH(C262,RadCompList!$B$4:$B$13),MATCH(Radiators!D262,RadCompList!$C$3:$G$3)),IF(B262="Tube",INDEX(RadCompList!$C$16:$I$22,MATCH(C262,RadCompList!$B$16:$B$22),MATCH(Radiators!D262,RadCompList!$C$15:$I$15)),IF(B262="Cast Rad/Conv",INDEX(RadCompList!$C$28:$D$28,MATCH(C262,RadCompList!$B$28),MATCH(Radiators!D262,RadCompList!$C$27:$D$27)),IF(B262="Copper Cabinet",(INDEX(RadCompList!$E$39:$J$78,MATCH(Radiators!D262,RadCompList!$D$39:$D$78,0),MATCH(C262,RadCompList!$E$38:$J$38,0))),0))))*E262,0)*$A$2*IF(I262="Failed-Closed",0,1)</f>
        <v>0</v>
      </c>
      <c r="K262" s="34">
        <f>IFERROR(IF(B262="Column",INDEX(RadCompList!$C$4:$G$13,MATCH(C262,RadCompList!$B$4:$B$13),MATCH(Radiators!D262,RadCompList!$C$3:$G$3)),IF(B262="Tube",INDEX(RadCompList!$C$16:$I$22,MATCH(C262,RadCompList!$B$16:$B$22),MATCH(Radiators!D262,RadCompList!$C$15:$I$15)),IF(B262="Cast Rad/Conv",INDEX(RadCompList!$C$28:$D$28,MATCH(C262,RadCompList!$B$28),MATCH(Radiators!D262,RadCompList!$C$27:$D$27)),IF(B262="Copper Cabinet",(INDEX(RadCompList!$E$39:$J$78,MATCH(Radiators!D262,RadCompList!$D$39:$D$78,0),MATCH(C262,RadCompList!$E$38:$J$38,0))),0))))*E262,0)*$A$2</f>
        <v>0</v>
      </c>
      <c r="L262" s="112">
        <f t="shared" si="17"/>
        <v>0</v>
      </c>
      <c r="M262" s="35">
        <f>IFERROR(VLOOKUP(H262,VentList!$A$1:$D$198,2,FALSE),0)</f>
        <v>0</v>
      </c>
      <c r="N262" s="26">
        <f>IFERROR(VLOOKUP(B262,RadCompList!$P$3:$Q$6,2,FALSE)*J262,0)</f>
        <v>0</v>
      </c>
      <c r="O262" s="26" t="str">
        <f>INDEX(Calculations!$B$17:$B$28,MATCH(L262, Calculations!$H$17:$H$28,-1 ))</f>
        <v>1/2</v>
      </c>
      <c r="P262" s="37">
        <f>MainSheet!$G$8-0.0001306*Q262^2 * F262*(1+3.6/VLOOKUP(O262,Calculations!$B$4:$F$15,2,FALSE))/(3600*MainSheet!$C$9*VLOOKUP(O262,Calculations!$B$4:$F$15,2,FALSE)^5)</f>
        <v>0.26808838626146181</v>
      </c>
      <c r="Q262" s="37">
        <f t="shared" si="18"/>
        <v>0</v>
      </c>
      <c r="R262" s="37">
        <f>IFERROR(VLOOKUP(O262,Calculations!$B$4:$E$15,4)*F262*IF(I262="Failed-Closed",0,1)*(0.35/(INDEX(Calculations!$B$32:$G$46,MATCH(O262,Calculations!$B$32:$B$46,0),MATCH(G262,Calculations!$B$32:$G$32,0))+0.35)),0)</f>
        <v>0</v>
      </c>
      <c r="S262" s="37">
        <f>VLOOKUP(O262,Calculations!$B$4:$F$15,5)*F262</f>
        <v>0</v>
      </c>
      <c r="T262" s="37">
        <f t="shared" si="19"/>
        <v>0</v>
      </c>
      <c r="U262" s="37">
        <f t="shared" si="20"/>
        <v>0</v>
      </c>
      <c r="V262" s="37">
        <f>VLOOKUP(O262,Calculations!$B$4:$G$15,6)*F262*IF(I262="Failed-Closed",0,1)</f>
        <v>0</v>
      </c>
      <c r="W262" s="113">
        <f>IFERROR(0.6*PI()*(VLOOKUP(H262,VentList!$A$3:$H$198,8)/2*0.0254)^2*(14.7+P262)*6895*SQRT(2*1.33/8.314/672/(1.33-1)*((14.7/(14.7+P262))^(2/1.33)-(14.7/(14.7+P262))^((2.33/1.33))))*7937,0)*IF(I262="Operational",0,IF(I262="Failed-Closed",0,1))</f>
        <v>0</v>
      </c>
    </row>
    <row r="263" spans="2:23">
      <c r="B263" s="33"/>
      <c r="C263" s="34"/>
      <c r="D263" s="34"/>
      <c r="E263" s="34"/>
      <c r="F263" s="34"/>
      <c r="G263" s="27"/>
      <c r="H263" s="34"/>
      <c r="I263" s="34"/>
      <c r="J263" s="34">
        <f>IFERROR(IF(B263="Column",INDEX(RadCompList!$C$4:$G$13,MATCH(C263,RadCompList!$B$4:$B$13),MATCH(Radiators!D263,RadCompList!$C$3:$G$3)),IF(B263="Tube",INDEX(RadCompList!$C$16:$I$22,MATCH(C263,RadCompList!$B$16:$B$22),MATCH(Radiators!D263,RadCompList!$C$15:$I$15)),IF(B263="Cast Rad/Conv",INDEX(RadCompList!$C$28:$D$28,MATCH(C263,RadCompList!$B$28),MATCH(Radiators!D263,RadCompList!$C$27:$D$27)),IF(B263="Copper Cabinet",(INDEX(RadCompList!$E$39:$J$78,MATCH(Radiators!D263,RadCompList!$D$39:$D$78,0),MATCH(C263,RadCompList!$E$38:$J$38,0))),0))))*E263,0)*$A$2*IF(I263="Failed-Closed",0,1)</f>
        <v>0</v>
      </c>
      <c r="K263" s="34">
        <f>IFERROR(IF(B263="Column",INDEX(RadCompList!$C$4:$G$13,MATCH(C263,RadCompList!$B$4:$B$13),MATCH(Radiators!D263,RadCompList!$C$3:$G$3)),IF(B263="Tube",INDEX(RadCompList!$C$16:$I$22,MATCH(C263,RadCompList!$B$16:$B$22),MATCH(Radiators!D263,RadCompList!$C$15:$I$15)),IF(B263="Cast Rad/Conv",INDEX(RadCompList!$C$28:$D$28,MATCH(C263,RadCompList!$B$28),MATCH(Radiators!D263,RadCompList!$C$27:$D$27)),IF(B263="Copper Cabinet",(INDEX(RadCompList!$E$39:$J$78,MATCH(Radiators!D263,RadCompList!$D$39:$D$78,0),MATCH(C263,RadCompList!$E$38:$J$38,0))),0))))*E263,0)*$A$2</f>
        <v>0</v>
      </c>
      <c r="L263" s="112">
        <f t="shared" si="17"/>
        <v>0</v>
      </c>
      <c r="M263" s="35">
        <f>IFERROR(VLOOKUP(H263,VentList!$A$1:$D$198,2,FALSE),0)</f>
        <v>0</v>
      </c>
      <c r="N263" s="26">
        <f>IFERROR(VLOOKUP(B263,RadCompList!$P$3:$Q$6,2,FALSE)*J263,0)</f>
        <v>0</v>
      </c>
      <c r="O263" s="26" t="str">
        <f>INDEX(Calculations!$B$17:$B$28,MATCH(L263, Calculations!$H$17:$H$28,-1 ))</f>
        <v>1/2</v>
      </c>
      <c r="P263" s="37">
        <f>MainSheet!$G$8-0.0001306*Q263^2 * F263*(1+3.6/VLOOKUP(O263,Calculations!$B$4:$F$15,2,FALSE))/(3600*MainSheet!$C$9*VLOOKUP(O263,Calculations!$B$4:$F$15,2,FALSE)^5)</f>
        <v>0.26808838626146181</v>
      </c>
      <c r="Q263" s="37">
        <f t="shared" si="18"/>
        <v>0</v>
      </c>
      <c r="R263" s="37">
        <f>IFERROR(VLOOKUP(O263,Calculations!$B$4:$E$15,4)*F263*IF(I263="Failed-Closed",0,1)*(0.35/(INDEX(Calculations!$B$32:$G$46,MATCH(O263,Calculations!$B$32:$B$46,0),MATCH(G263,Calculations!$B$32:$G$32,0))+0.35)),0)</f>
        <v>0</v>
      </c>
      <c r="S263" s="37">
        <f>VLOOKUP(O263,Calculations!$B$4:$F$15,5)*F263</f>
        <v>0</v>
      </c>
      <c r="T263" s="37">
        <f t="shared" si="19"/>
        <v>0</v>
      </c>
      <c r="U263" s="37">
        <f t="shared" si="20"/>
        <v>0</v>
      </c>
      <c r="V263" s="37">
        <f>VLOOKUP(O263,Calculations!$B$4:$G$15,6)*F263*IF(I263="Failed-Closed",0,1)</f>
        <v>0</v>
      </c>
      <c r="W263" s="113">
        <f>IFERROR(0.6*PI()*(VLOOKUP(H263,VentList!$A$3:$H$198,8)/2*0.0254)^2*(14.7+P263)*6895*SQRT(2*1.33/8.314/672/(1.33-1)*((14.7/(14.7+P263))^(2/1.33)-(14.7/(14.7+P263))^((2.33/1.33))))*7937,0)*IF(I263="Operational",0,IF(I263="Failed-Closed",0,1))</f>
        <v>0</v>
      </c>
    </row>
    <row r="264" spans="2:23">
      <c r="B264" s="33"/>
      <c r="C264" s="34"/>
      <c r="D264" s="34"/>
      <c r="E264" s="34"/>
      <c r="F264" s="34"/>
      <c r="G264" s="27"/>
      <c r="H264" s="34"/>
      <c r="I264" s="34"/>
      <c r="J264" s="34">
        <f>IFERROR(IF(B264="Column",INDEX(RadCompList!$C$4:$G$13,MATCH(C264,RadCompList!$B$4:$B$13),MATCH(Radiators!D264,RadCompList!$C$3:$G$3)),IF(B264="Tube",INDEX(RadCompList!$C$16:$I$22,MATCH(C264,RadCompList!$B$16:$B$22),MATCH(Radiators!D264,RadCompList!$C$15:$I$15)),IF(B264="Cast Rad/Conv",INDEX(RadCompList!$C$28:$D$28,MATCH(C264,RadCompList!$B$28),MATCH(Radiators!D264,RadCompList!$C$27:$D$27)),IF(B264="Copper Cabinet",(INDEX(RadCompList!$E$39:$J$78,MATCH(Radiators!D264,RadCompList!$D$39:$D$78,0),MATCH(C264,RadCompList!$E$38:$J$38,0))),0))))*E264,0)*$A$2*IF(I264="Failed-Closed",0,1)</f>
        <v>0</v>
      </c>
      <c r="K264" s="34">
        <f>IFERROR(IF(B264="Column",INDEX(RadCompList!$C$4:$G$13,MATCH(C264,RadCompList!$B$4:$B$13),MATCH(Radiators!D264,RadCompList!$C$3:$G$3)),IF(B264="Tube",INDEX(RadCompList!$C$16:$I$22,MATCH(C264,RadCompList!$B$16:$B$22),MATCH(Radiators!D264,RadCompList!$C$15:$I$15)),IF(B264="Cast Rad/Conv",INDEX(RadCompList!$C$28:$D$28,MATCH(C264,RadCompList!$B$28),MATCH(Radiators!D264,RadCompList!$C$27:$D$27)),IF(B264="Copper Cabinet",(INDEX(RadCompList!$E$39:$J$78,MATCH(Radiators!D264,RadCompList!$D$39:$D$78,0),MATCH(C264,RadCompList!$E$38:$J$38,0))),0))))*E264,0)*$A$2</f>
        <v>0</v>
      </c>
      <c r="L264" s="112">
        <f t="shared" si="17"/>
        <v>0</v>
      </c>
      <c r="M264" s="35">
        <f>IFERROR(VLOOKUP(H264,VentList!$A$1:$D$198,2,FALSE),0)</f>
        <v>0</v>
      </c>
      <c r="N264" s="26">
        <f>IFERROR(VLOOKUP(B264,RadCompList!$P$3:$Q$6,2,FALSE)*J264,0)</f>
        <v>0</v>
      </c>
      <c r="O264" s="26" t="str">
        <f>INDEX(Calculations!$B$17:$B$28,MATCH(L264, Calculations!$H$17:$H$28,-1 ))</f>
        <v>1/2</v>
      </c>
      <c r="P264" s="37">
        <f>MainSheet!$G$8-0.0001306*Q264^2 * F264*(1+3.6/VLOOKUP(O264,Calculations!$B$4:$F$15,2,FALSE))/(3600*MainSheet!$C$9*VLOOKUP(O264,Calculations!$B$4:$F$15,2,FALSE)^5)</f>
        <v>0.26808838626146181</v>
      </c>
      <c r="Q264" s="37">
        <f t="shared" si="18"/>
        <v>0</v>
      </c>
      <c r="R264" s="37">
        <f>IFERROR(VLOOKUP(O264,Calculations!$B$4:$E$15,4)*F264*IF(I264="Failed-Closed",0,1)*(0.35/(INDEX(Calculations!$B$32:$G$46,MATCH(O264,Calculations!$B$32:$B$46,0),MATCH(G264,Calculations!$B$32:$G$32,0))+0.35)),0)</f>
        <v>0</v>
      </c>
      <c r="S264" s="37">
        <f>VLOOKUP(O264,Calculations!$B$4:$F$15,5)*F264</f>
        <v>0</v>
      </c>
      <c r="T264" s="37">
        <f t="shared" si="19"/>
        <v>0</v>
      </c>
      <c r="U264" s="37">
        <f t="shared" si="20"/>
        <v>0</v>
      </c>
      <c r="V264" s="37">
        <f>VLOOKUP(O264,Calculations!$B$4:$G$15,6)*F264*IF(I264="Failed-Closed",0,1)</f>
        <v>0</v>
      </c>
      <c r="W264" s="113">
        <f>IFERROR(0.6*PI()*(VLOOKUP(H264,VentList!$A$3:$H$198,8)/2*0.0254)^2*(14.7+P264)*6895*SQRT(2*1.33/8.314/672/(1.33-1)*((14.7/(14.7+P264))^(2/1.33)-(14.7/(14.7+P264))^((2.33/1.33))))*7937,0)*IF(I264="Operational",0,IF(I264="Failed-Closed",0,1))</f>
        <v>0</v>
      </c>
    </row>
    <row r="265" spans="2:23">
      <c r="B265" s="33"/>
      <c r="C265" s="34"/>
      <c r="D265" s="34"/>
      <c r="E265" s="34"/>
      <c r="F265" s="34"/>
      <c r="G265" s="27"/>
      <c r="H265" s="34"/>
      <c r="I265" s="34"/>
      <c r="J265" s="34">
        <f>IFERROR(IF(B265="Column",INDEX(RadCompList!$C$4:$G$13,MATCH(C265,RadCompList!$B$4:$B$13),MATCH(Radiators!D265,RadCompList!$C$3:$G$3)),IF(B265="Tube",INDEX(RadCompList!$C$16:$I$22,MATCH(C265,RadCompList!$B$16:$B$22),MATCH(Radiators!D265,RadCompList!$C$15:$I$15)),IF(B265="Cast Rad/Conv",INDEX(RadCompList!$C$28:$D$28,MATCH(C265,RadCompList!$B$28),MATCH(Radiators!D265,RadCompList!$C$27:$D$27)),IF(B265="Copper Cabinet",(INDEX(RadCompList!$E$39:$J$78,MATCH(Radiators!D265,RadCompList!$D$39:$D$78,0),MATCH(C265,RadCompList!$E$38:$J$38,0))),0))))*E265,0)*$A$2*IF(I265="Failed-Closed",0,1)</f>
        <v>0</v>
      </c>
      <c r="K265" s="34">
        <f>IFERROR(IF(B265="Column",INDEX(RadCompList!$C$4:$G$13,MATCH(C265,RadCompList!$B$4:$B$13),MATCH(Radiators!D265,RadCompList!$C$3:$G$3)),IF(B265="Tube",INDEX(RadCompList!$C$16:$I$22,MATCH(C265,RadCompList!$B$16:$B$22),MATCH(Radiators!D265,RadCompList!$C$15:$I$15)),IF(B265="Cast Rad/Conv",INDEX(RadCompList!$C$28:$D$28,MATCH(C265,RadCompList!$B$28),MATCH(Radiators!D265,RadCompList!$C$27:$D$27)),IF(B265="Copper Cabinet",(INDEX(RadCompList!$E$39:$J$78,MATCH(Radiators!D265,RadCompList!$D$39:$D$78,0),MATCH(C265,RadCompList!$E$38:$J$38,0))),0))))*E265,0)*$A$2</f>
        <v>0</v>
      </c>
      <c r="L265" s="112">
        <f t="shared" si="17"/>
        <v>0</v>
      </c>
      <c r="M265" s="35">
        <f>IFERROR(VLOOKUP(H265,VentList!$A$1:$D$198,2,FALSE),0)</f>
        <v>0</v>
      </c>
      <c r="N265" s="26">
        <f>IFERROR(VLOOKUP(B265,RadCompList!$P$3:$Q$6,2,FALSE)*J265,0)</f>
        <v>0</v>
      </c>
      <c r="O265" s="26" t="str">
        <f>INDEX(Calculations!$B$17:$B$28,MATCH(L265, Calculations!$H$17:$H$28,-1 ))</f>
        <v>1/2</v>
      </c>
      <c r="P265" s="37">
        <f>MainSheet!$G$8-0.0001306*Q265^2 * F265*(1+3.6/VLOOKUP(O265,Calculations!$B$4:$F$15,2,FALSE))/(3600*MainSheet!$C$9*VLOOKUP(O265,Calculations!$B$4:$F$15,2,FALSE)^5)</f>
        <v>0.26808838626146181</v>
      </c>
      <c r="Q265" s="37">
        <f t="shared" si="18"/>
        <v>0</v>
      </c>
      <c r="R265" s="37">
        <f>IFERROR(VLOOKUP(O265,Calculations!$B$4:$E$15,4)*F265*IF(I265="Failed-Closed",0,1)*(0.35/(INDEX(Calculations!$B$32:$G$46,MATCH(O265,Calculations!$B$32:$B$46,0),MATCH(G265,Calculations!$B$32:$G$32,0))+0.35)),0)</f>
        <v>0</v>
      </c>
      <c r="S265" s="37">
        <f>VLOOKUP(O265,Calculations!$B$4:$F$15,5)*F265</f>
        <v>0</v>
      </c>
      <c r="T265" s="37">
        <f t="shared" si="19"/>
        <v>0</v>
      </c>
      <c r="U265" s="37">
        <f t="shared" si="20"/>
        <v>0</v>
      </c>
      <c r="V265" s="37">
        <f>VLOOKUP(O265,Calculations!$B$4:$G$15,6)*F265*IF(I265="Failed-Closed",0,1)</f>
        <v>0</v>
      </c>
      <c r="W265" s="113">
        <f>IFERROR(0.6*PI()*(VLOOKUP(H265,VentList!$A$3:$H$198,8)/2*0.0254)^2*(14.7+P265)*6895*SQRT(2*1.33/8.314/672/(1.33-1)*((14.7/(14.7+P265))^(2/1.33)-(14.7/(14.7+P265))^((2.33/1.33))))*7937,0)*IF(I265="Operational",0,IF(I265="Failed-Closed",0,1))</f>
        <v>0</v>
      </c>
    </row>
    <row r="266" spans="2:23">
      <c r="B266" s="33"/>
      <c r="C266" s="34"/>
      <c r="D266" s="34"/>
      <c r="E266" s="34"/>
      <c r="F266" s="34"/>
      <c r="G266" s="27"/>
      <c r="H266" s="34"/>
      <c r="I266" s="34"/>
      <c r="J266" s="34">
        <f>IFERROR(IF(B266="Column",INDEX(RadCompList!$C$4:$G$13,MATCH(C266,RadCompList!$B$4:$B$13),MATCH(Radiators!D266,RadCompList!$C$3:$G$3)),IF(B266="Tube",INDEX(RadCompList!$C$16:$I$22,MATCH(C266,RadCompList!$B$16:$B$22),MATCH(Radiators!D266,RadCompList!$C$15:$I$15)),IF(B266="Cast Rad/Conv",INDEX(RadCompList!$C$28:$D$28,MATCH(C266,RadCompList!$B$28),MATCH(Radiators!D266,RadCompList!$C$27:$D$27)),IF(B266="Copper Cabinet",(INDEX(RadCompList!$E$39:$J$78,MATCH(Radiators!D266,RadCompList!$D$39:$D$78,0),MATCH(C266,RadCompList!$E$38:$J$38,0))),0))))*E266,0)*$A$2*IF(I266="Failed-Closed",0,1)</f>
        <v>0</v>
      </c>
      <c r="K266" s="34">
        <f>IFERROR(IF(B266="Column",INDEX(RadCompList!$C$4:$G$13,MATCH(C266,RadCompList!$B$4:$B$13),MATCH(Radiators!D266,RadCompList!$C$3:$G$3)),IF(B266="Tube",INDEX(RadCompList!$C$16:$I$22,MATCH(C266,RadCompList!$B$16:$B$22),MATCH(Radiators!D266,RadCompList!$C$15:$I$15)),IF(B266="Cast Rad/Conv",INDEX(RadCompList!$C$28:$D$28,MATCH(C266,RadCompList!$B$28),MATCH(Radiators!D266,RadCompList!$C$27:$D$27)),IF(B266="Copper Cabinet",(INDEX(RadCompList!$E$39:$J$78,MATCH(Radiators!D266,RadCompList!$D$39:$D$78,0),MATCH(C266,RadCompList!$E$38:$J$38,0))),0))))*E266,0)*$A$2</f>
        <v>0</v>
      </c>
      <c r="L266" s="112">
        <f t="shared" si="17"/>
        <v>0</v>
      </c>
      <c r="M266" s="35">
        <f>IFERROR(VLOOKUP(H266,VentList!$A$1:$D$198,2,FALSE),0)</f>
        <v>0</v>
      </c>
      <c r="N266" s="26">
        <f>IFERROR(VLOOKUP(B266,RadCompList!$P$3:$Q$6,2,FALSE)*J266,0)</f>
        <v>0</v>
      </c>
      <c r="O266" s="26" t="str">
        <f>INDEX(Calculations!$B$17:$B$28,MATCH(L266, Calculations!$H$17:$H$28,-1 ))</f>
        <v>1/2</v>
      </c>
      <c r="P266" s="37">
        <f>MainSheet!$G$8-0.0001306*Q266^2 * F266*(1+3.6/VLOOKUP(O266,Calculations!$B$4:$F$15,2,FALSE))/(3600*MainSheet!$C$9*VLOOKUP(O266,Calculations!$B$4:$F$15,2,FALSE)^5)</f>
        <v>0.26808838626146181</v>
      </c>
      <c r="Q266" s="37">
        <f t="shared" si="18"/>
        <v>0</v>
      </c>
      <c r="R266" s="37">
        <f>IFERROR(VLOOKUP(O266,Calculations!$B$4:$E$15,4)*F266*IF(I266="Failed-Closed",0,1)*(0.35/(INDEX(Calculations!$B$32:$G$46,MATCH(O266,Calculations!$B$32:$B$46,0),MATCH(G266,Calculations!$B$32:$G$32,0))+0.35)),0)</f>
        <v>0</v>
      </c>
      <c r="S266" s="37">
        <f>VLOOKUP(O266,Calculations!$B$4:$F$15,5)*F266</f>
        <v>0</v>
      </c>
      <c r="T266" s="37">
        <f t="shared" si="19"/>
        <v>0</v>
      </c>
      <c r="U266" s="37">
        <f t="shared" si="20"/>
        <v>0</v>
      </c>
      <c r="V266" s="37">
        <f>VLOOKUP(O266,Calculations!$B$4:$G$15,6)*F266*IF(I266="Failed-Closed",0,1)</f>
        <v>0</v>
      </c>
      <c r="W266" s="113">
        <f>IFERROR(0.6*PI()*(VLOOKUP(H266,VentList!$A$3:$H$198,8)/2*0.0254)^2*(14.7+P266)*6895*SQRT(2*1.33/8.314/672/(1.33-1)*((14.7/(14.7+P266))^(2/1.33)-(14.7/(14.7+P266))^((2.33/1.33))))*7937,0)*IF(I266="Operational",0,IF(I266="Failed-Closed",0,1))</f>
        <v>0</v>
      </c>
    </row>
    <row r="267" spans="2:23">
      <c r="B267" s="33"/>
      <c r="C267" s="34"/>
      <c r="D267" s="34"/>
      <c r="E267" s="34"/>
      <c r="F267" s="34"/>
      <c r="G267" s="27"/>
      <c r="H267" s="34"/>
      <c r="I267" s="34"/>
      <c r="J267" s="34">
        <f>IFERROR(IF(B267="Column",INDEX(RadCompList!$C$4:$G$13,MATCH(C267,RadCompList!$B$4:$B$13),MATCH(Radiators!D267,RadCompList!$C$3:$G$3)),IF(B267="Tube",INDEX(RadCompList!$C$16:$I$22,MATCH(C267,RadCompList!$B$16:$B$22),MATCH(Radiators!D267,RadCompList!$C$15:$I$15)),IF(B267="Cast Rad/Conv",INDEX(RadCompList!$C$28:$D$28,MATCH(C267,RadCompList!$B$28),MATCH(Radiators!D267,RadCompList!$C$27:$D$27)),IF(B267="Copper Cabinet",(INDEX(RadCompList!$E$39:$J$78,MATCH(Radiators!D267,RadCompList!$D$39:$D$78,0),MATCH(C267,RadCompList!$E$38:$J$38,0))),0))))*E267,0)*$A$2*IF(I267="Failed-Closed",0,1)</f>
        <v>0</v>
      </c>
      <c r="K267" s="34">
        <f>IFERROR(IF(B267="Column",INDEX(RadCompList!$C$4:$G$13,MATCH(C267,RadCompList!$B$4:$B$13),MATCH(Radiators!D267,RadCompList!$C$3:$G$3)),IF(B267="Tube",INDEX(RadCompList!$C$16:$I$22,MATCH(C267,RadCompList!$B$16:$B$22),MATCH(Radiators!D267,RadCompList!$C$15:$I$15)),IF(B267="Cast Rad/Conv",INDEX(RadCompList!$C$28:$D$28,MATCH(C267,RadCompList!$B$28),MATCH(Radiators!D267,RadCompList!$C$27:$D$27)),IF(B267="Copper Cabinet",(INDEX(RadCompList!$E$39:$J$78,MATCH(Radiators!D267,RadCompList!$D$39:$D$78,0),MATCH(C267,RadCompList!$E$38:$J$38,0))),0))))*E267,0)*$A$2</f>
        <v>0</v>
      </c>
      <c r="L267" s="112">
        <f t="shared" si="17"/>
        <v>0</v>
      </c>
      <c r="M267" s="35">
        <f>IFERROR(VLOOKUP(H267,VentList!$A$1:$D$198,2,FALSE),0)</f>
        <v>0</v>
      </c>
      <c r="N267" s="26">
        <f>IFERROR(VLOOKUP(B267,RadCompList!$P$3:$Q$6,2,FALSE)*J267,0)</f>
        <v>0</v>
      </c>
      <c r="O267" s="26" t="str">
        <f>INDEX(Calculations!$B$17:$B$28,MATCH(L267, Calculations!$H$17:$H$28,-1 ))</f>
        <v>1/2</v>
      </c>
      <c r="P267" s="37">
        <f>MainSheet!$G$8-0.0001306*Q267^2 * F267*(1+3.6/VLOOKUP(O267,Calculations!$B$4:$F$15,2,FALSE))/(3600*MainSheet!$C$9*VLOOKUP(O267,Calculations!$B$4:$F$15,2,FALSE)^5)</f>
        <v>0.26808838626146181</v>
      </c>
      <c r="Q267" s="37">
        <f t="shared" si="18"/>
        <v>0</v>
      </c>
      <c r="R267" s="37">
        <f>IFERROR(VLOOKUP(O267,Calculations!$B$4:$E$15,4)*F267*IF(I267="Failed-Closed",0,1)*(0.35/(INDEX(Calculations!$B$32:$G$46,MATCH(O267,Calculations!$B$32:$B$46,0),MATCH(G267,Calculations!$B$32:$G$32,0))+0.35)),0)</f>
        <v>0</v>
      </c>
      <c r="S267" s="37">
        <f>VLOOKUP(O267,Calculations!$B$4:$F$15,5)*F267</f>
        <v>0</v>
      </c>
      <c r="T267" s="37">
        <f t="shared" si="19"/>
        <v>0</v>
      </c>
      <c r="U267" s="37">
        <f t="shared" si="20"/>
        <v>0</v>
      </c>
      <c r="V267" s="37">
        <f>VLOOKUP(O267,Calculations!$B$4:$G$15,6)*F267*IF(I267="Failed-Closed",0,1)</f>
        <v>0</v>
      </c>
      <c r="W267" s="113">
        <f>IFERROR(0.6*PI()*(VLOOKUP(H267,VentList!$A$3:$H$198,8)/2*0.0254)^2*(14.7+P267)*6895*SQRT(2*1.33/8.314/672/(1.33-1)*((14.7/(14.7+P267))^(2/1.33)-(14.7/(14.7+P267))^((2.33/1.33))))*7937,0)*IF(I267="Operational",0,IF(I267="Failed-Closed",0,1))</f>
        <v>0</v>
      </c>
    </row>
    <row r="268" spans="2:23">
      <c r="B268" s="33"/>
      <c r="C268" s="34"/>
      <c r="D268" s="34"/>
      <c r="E268" s="34"/>
      <c r="F268" s="34"/>
      <c r="G268" s="27"/>
      <c r="H268" s="34"/>
      <c r="I268" s="34"/>
      <c r="J268" s="34">
        <f>IFERROR(IF(B268="Column",INDEX(RadCompList!$C$4:$G$13,MATCH(C268,RadCompList!$B$4:$B$13),MATCH(Radiators!D268,RadCompList!$C$3:$G$3)),IF(B268="Tube",INDEX(RadCompList!$C$16:$I$22,MATCH(C268,RadCompList!$B$16:$B$22),MATCH(Radiators!D268,RadCompList!$C$15:$I$15)),IF(B268="Cast Rad/Conv",INDEX(RadCompList!$C$28:$D$28,MATCH(C268,RadCompList!$B$28),MATCH(Radiators!D268,RadCompList!$C$27:$D$27)),IF(B268="Copper Cabinet",(INDEX(RadCompList!$E$39:$J$78,MATCH(Radiators!D268,RadCompList!$D$39:$D$78,0),MATCH(C268,RadCompList!$E$38:$J$38,0))),0))))*E268,0)*$A$2*IF(I268="Failed-Closed",0,1)</f>
        <v>0</v>
      </c>
      <c r="K268" s="34">
        <f>IFERROR(IF(B268="Column",INDEX(RadCompList!$C$4:$G$13,MATCH(C268,RadCompList!$B$4:$B$13),MATCH(Radiators!D268,RadCompList!$C$3:$G$3)),IF(B268="Tube",INDEX(RadCompList!$C$16:$I$22,MATCH(C268,RadCompList!$B$16:$B$22),MATCH(Radiators!D268,RadCompList!$C$15:$I$15)),IF(B268="Cast Rad/Conv",INDEX(RadCompList!$C$28:$D$28,MATCH(C268,RadCompList!$B$28),MATCH(Radiators!D268,RadCompList!$C$27:$D$27)),IF(B268="Copper Cabinet",(INDEX(RadCompList!$E$39:$J$78,MATCH(Radiators!D268,RadCompList!$D$39:$D$78,0),MATCH(C268,RadCompList!$E$38:$J$38,0))),0))))*E268,0)*$A$2</f>
        <v>0</v>
      </c>
      <c r="L268" s="112">
        <f t="shared" si="17"/>
        <v>0</v>
      </c>
      <c r="M268" s="35">
        <f>IFERROR(VLOOKUP(H268,VentList!$A$1:$D$198,2,FALSE),0)</f>
        <v>0</v>
      </c>
      <c r="N268" s="26">
        <f>IFERROR(VLOOKUP(B268,RadCompList!$P$3:$Q$6,2,FALSE)*J268,0)</f>
        <v>0</v>
      </c>
      <c r="O268" s="26" t="str">
        <f>INDEX(Calculations!$B$17:$B$28,MATCH(L268, Calculations!$H$17:$H$28,-1 ))</f>
        <v>1/2</v>
      </c>
      <c r="P268" s="37">
        <f>MainSheet!$G$8-0.0001306*Q268^2 * F268*(1+3.6/VLOOKUP(O268,Calculations!$B$4:$F$15,2,FALSE))/(3600*MainSheet!$C$9*VLOOKUP(O268,Calculations!$B$4:$F$15,2,FALSE)^5)</f>
        <v>0.26808838626146181</v>
      </c>
      <c r="Q268" s="37">
        <f t="shared" si="18"/>
        <v>0</v>
      </c>
      <c r="R268" s="37">
        <f>IFERROR(VLOOKUP(O268,Calculations!$B$4:$E$15,4)*F268*IF(I268="Failed-Closed",0,1)*(0.35/(INDEX(Calculations!$B$32:$G$46,MATCH(O268,Calculations!$B$32:$B$46,0),MATCH(G268,Calculations!$B$32:$G$32,0))+0.35)),0)</f>
        <v>0</v>
      </c>
      <c r="S268" s="37">
        <f>VLOOKUP(O268,Calculations!$B$4:$F$15,5)*F268</f>
        <v>0</v>
      </c>
      <c r="T268" s="37">
        <f t="shared" si="19"/>
        <v>0</v>
      </c>
      <c r="U268" s="37">
        <f t="shared" si="20"/>
        <v>0</v>
      </c>
      <c r="V268" s="37">
        <f>VLOOKUP(O268,Calculations!$B$4:$G$15,6)*F268*IF(I268="Failed-Closed",0,1)</f>
        <v>0</v>
      </c>
      <c r="W268" s="113">
        <f>IFERROR(0.6*PI()*(VLOOKUP(H268,VentList!$A$3:$H$198,8)/2*0.0254)^2*(14.7+P268)*6895*SQRT(2*1.33/8.314/672/(1.33-1)*((14.7/(14.7+P268))^(2/1.33)-(14.7/(14.7+P268))^((2.33/1.33))))*7937,0)*IF(I268="Operational",0,IF(I268="Failed-Closed",0,1))</f>
        <v>0</v>
      </c>
    </row>
    <row r="269" spans="2:23">
      <c r="B269" s="33"/>
      <c r="C269" s="34"/>
      <c r="D269" s="34"/>
      <c r="E269" s="34"/>
      <c r="F269" s="34"/>
      <c r="G269" s="27"/>
      <c r="H269" s="34"/>
      <c r="I269" s="34"/>
      <c r="J269" s="34">
        <f>IFERROR(IF(B269="Column",INDEX(RadCompList!$C$4:$G$13,MATCH(C269,RadCompList!$B$4:$B$13),MATCH(Radiators!D269,RadCompList!$C$3:$G$3)),IF(B269="Tube",INDEX(RadCompList!$C$16:$I$22,MATCH(C269,RadCompList!$B$16:$B$22),MATCH(Radiators!D269,RadCompList!$C$15:$I$15)),IF(B269="Cast Rad/Conv",INDEX(RadCompList!$C$28:$D$28,MATCH(C269,RadCompList!$B$28),MATCH(Radiators!D269,RadCompList!$C$27:$D$27)),IF(B269="Copper Cabinet",(INDEX(RadCompList!$E$39:$J$78,MATCH(Radiators!D269,RadCompList!$D$39:$D$78,0),MATCH(C269,RadCompList!$E$38:$J$38,0))),0))))*E269,0)*$A$2*IF(I269="Failed-Closed",0,1)</f>
        <v>0</v>
      </c>
      <c r="K269" s="34">
        <f>IFERROR(IF(B269="Column",INDEX(RadCompList!$C$4:$G$13,MATCH(C269,RadCompList!$B$4:$B$13),MATCH(Radiators!D269,RadCompList!$C$3:$G$3)),IF(B269="Tube",INDEX(RadCompList!$C$16:$I$22,MATCH(C269,RadCompList!$B$16:$B$22),MATCH(Radiators!D269,RadCompList!$C$15:$I$15)),IF(B269="Cast Rad/Conv",INDEX(RadCompList!$C$28:$D$28,MATCH(C269,RadCompList!$B$28),MATCH(Radiators!D269,RadCompList!$C$27:$D$27)),IF(B269="Copper Cabinet",(INDEX(RadCompList!$E$39:$J$78,MATCH(Radiators!D269,RadCompList!$D$39:$D$78,0),MATCH(C269,RadCompList!$E$38:$J$38,0))),0))))*E269,0)*$A$2</f>
        <v>0</v>
      </c>
      <c r="L269" s="112">
        <f t="shared" si="17"/>
        <v>0</v>
      </c>
      <c r="M269" s="35">
        <f>IFERROR(VLOOKUP(H269,VentList!$A$1:$D$198,2,FALSE),0)</f>
        <v>0</v>
      </c>
      <c r="N269" s="26">
        <f>IFERROR(VLOOKUP(B269,RadCompList!$P$3:$Q$6,2,FALSE)*J269,0)</f>
        <v>0</v>
      </c>
      <c r="O269" s="26" t="str">
        <f>INDEX(Calculations!$B$17:$B$28,MATCH(L269, Calculations!$H$17:$H$28,-1 ))</f>
        <v>1/2</v>
      </c>
      <c r="P269" s="37">
        <f>MainSheet!$G$8-0.0001306*Q269^2 * F269*(1+3.6/VLOOKUP(O269,Calculations!$B$4:$F$15,2,FALSE))/(3600*MainSheet!$C$9*VLOOKUP(O269,Calculations!$B$4:$F$15,2,FALSE)^5)</f>
        <v>0.26808838626146181</v>
      </c>
      <c r="Q269" s="37">
        <f t="shared" si="18"/>
        <v>0</v>
      </c>
      <c r="R269" s="37">
        <f>IFERROR(VLOOKUP(O269,Calculations!$B$4:$E$15,4)*F269*IF(I269="Failed-Closed",0,1)*(0.35/(INDEX(Calculations!$B$32:$G$46,MATCH(O269,Calculations!$B$32:$B$46,0),MATCH(G269,Calculations!$B$32:$G$32,0))+0.35)),0)</f>
        <v>0</v>
      </c>
      <c r="S269" s="37">
        <f>VLOOKUP(O269,Calculations!$B$4:$F$15,5)*F269</f>
        <v>0</v>
      </c>
      <c r="T269" s="37">
        <f t="shared" si="19"/>
        <v>0</v>
      </c>
      <c r="U269" s="37">
        <f t="shared" si="20"/>
        <v>0</v>
      </c>
      <c r="V269" s="37">
        <f>VLOOKUP(O269,Calculations!$B$4:$G$15,6)*F269*IF(I269="Failed-Closed",0,1)</f>
        <v>0</v>
      </c>
      <c r="W269" s="113">
        <f>IFERROR(0.6*PI()*(VLOOKUP(H269,VentList!$A$3:$H$198,8)/2*0.0254)^2*(14.7+P269)*6895*SQRT(2*1.33/8.314/672/(1.33-1)*((14.7/(14.7+P269))^(2/1.33)-(14.7/(14.7+P269))^((2.33/1.33))))*7937,0)*IF(I269="Operational",0,IF(I269="Failed-Closed",0,1))</f>
        <v>0</v>
      </c>
    </row>
    <row r="270" spans="2:23">
      <c r="B270" s="33"/>
      <c r="C270" s="34"/>
      <c r="D270" s="34"/>
      <c r="E270" s="34"/>
      <c r="F270" s="34"/>
      <c r="G270" s="27"/>
      <c r="H270" s="34"/>
      <c r="I270" s="34"/>
      <c r="J270" s="34">
        <f>IFERROR(IF(B270="Column",INDEX(RadCompList!$C$4:$G$13,MATCH(C270,RadCompList!$B$4:$B$13),MATCH(Radiators!D270,RadCompList!$C$3:$G$3)),IF(B270="Tube",INDEX(RadCompList!$C$16:$I$22,MATCH(C270,RadCompList!$B$16:$B$22),MATCH(Radiators!D270,RadCompList!$C$15:$I$15)),IF(B270="Cast Rad/Conv",INDEX(RadCompList!$C$28:$D$28,MATCH(C270,RadCompList!$B$28),MATCH(Radiators!D270,RadCompList!$C$27:$D$27)),IF(B270="Copper Cabinet",(INDEX(RadCompList!$E$39:$J$78,MATCH(Radiators!D270,RadCompList!$D$39:$D$78,0),MATCH(C270,RadCompList!$E$38:$J$38,0))),0))))*E270,0)*$A$2*IF(I270="Failed-Closed",0,1)</f>
        <v>0</v>
      </c>
      <c r="K270" s="34">
        <f>IFERROR(IF(B270="Column",INDEX(RadCompList!$C$4:$G$13,MATCH(C270,RadCompList!$B$4:$B$13),MATCH(Radiators!D270,RadCompList!$C$3:$G$3)),IF(B270="Tube",INDEX(RadCompList!$C$16:$I$22,MATCH(C270,RadCompList!$B$16:$B$22),MATCH(Radiators!D270,RadCompList!$C$15:$I$15)),IF(B270="Cast Rad/Conv",INDEX(RadCompList!$C$28:$D$28,MATCH(C270,RadCompList!$B$28),MATCH(Radiators!D270,RadCompList!$C$27:$D$27)),IF(B270="Copper Cabinet",(INDEX(RadCompList!$E$39:$J$78,MATCH(Radiators!D270,RadCompList!$D$39:$D$78,0),MATCH(C270,RadCompList!$E$38:$J$38,0))),0))))*E270,0)*$A$2</f>
        <v>0</v>
      </c>
      <c r="L270" s="112">
        <f t="shared" si="17"/>
        <v>0</v>
      </c>
      <c r="M270" s="35">
        <f>IFERROR(VLOOKUP(H270,VentList!$A$1:$D$198,2,FALSE),0)</f>
        <v>0</v>
      </c>
      <c r="N270" s="26">
        <f>IFERROR(VLOOKUP(B270,RadCompList!$P$3:$Q$6,2,FALSE)*J270,0)</f>
        <v>0</v>
      </c>
      <c r="O270" s="26" t="str">
        <f>INDEX(Calculations!$B$17:$B$28,MATCH(L270, Calculations!$H$17:$H$28,-1 ))</f>
        <v>1/2</v>
      </c>
      <c r="P270" s="37">
        <f>MainSheet!$G$8-0.0001306*Q270^2 * F270*(1+3.6/VLOOKUP(O270,Calculations!$B$4:$F$15,2,FALSE))/(3600*MainSheet!$C$9*VLOOKUP(O270,Calculations!$B$4:$F$15,2,FALSE)^5)</f>
        <v>0.26808838626146181</v>
      </c>
      <c r="Q270" s="37">
        <f t="shared" si="18"/>
        <v>0</v>
      </c>
      <c r="R270" s="37">
        <f>IFERROR(VLOOKUP(O270,Calculations!$B$4:$E$15,4)*F270*IF(I270="Failed-Closed",0,1)*(0.35/(INDEX(Calculations!$B$32:$G$46,MATCH(O270,Calculations!$B$32:$B$46,0),MATCH(G270,Calculations!$B$32:$G$32,0))+0.35)),0)</f>
        <v>0</v>
      </c>
      <c r="S270" s="37">
        <f>VLOOKUP(O270,Calculations!$B$4:$F$15,5)*F270</f>
        <v>0</v>
      </c>
      <c r="T270" s="37">
        <f t="shared" si="19"/>
        <v>0</v>
      </c>
      <c r="U270" s="37">
        <f t="shared" si="20"/>
        <v>0</v>
      </c>
      <c r="V270" s="37">
        <f>VLOOKUP(O270,Calculations!$B$4:$G$15,6)*F270*IF(I270="Failed-Closed",0,1)</f>
        <v>0</v>
      </c>
      <c r="W270" s="113">
        <f>IFERROR(0.6*PI()*(VLOOKUP(H270,VentList!$A$3:$H$198,8)/2*0.0254)^2*(14.7+P270)*6895*SQRT(2*1.33/8.314/672/(1.33-1)*((14.7/(14.7+P270))^(2/1.33)-(14.7/(14.7+P270))^((2.33/1.33))))*7937,0)*IF(I270="Operational",0,IF(I270="Failed-Closed",0,1))</f>
        <v>0</v>
      </c>
    </row>
    <row r="271" spans="2:23">
      <c r="B271" s="33"/>
      <c r="C271" s="34"/>
      <c r="D271" s="34"/>
      <c r="E271" s="34"/>
      <c r="F271" s="34"/>
      <c r="G271" s="27"/>
      <c r="H271" s="34"/>
      <c r="I271" s="34"/>
      <c r="J271" s="34">
        <f>IFERROR(IF(B271="Column",INDEX(RadCompList!$C$4:$G$13,MATCH(C271,RadCompList!$B$4:$B$13),MATCH(Radiators!D271,RadCompList!$C$3:$G$3)),IF(B271="Tube",INDEX(RadCompList!$C$16:$I$22,MATCH(C271,RadCompList!$B$16:$B$22),MATCH(Radiators!D271,RadCompList!$C$15:$I$15)),IF(B271="Cast Rad/Conv",INDEX(RadCompList!$C$28:$D$28,MATCH(C271,RadCompList!$B$28),MATCH(Radiators!D271,RadCompList!$C$27:$D$27)),IF(B271="Copper Cabinet",(INDEX(RadCompList!$E$39:$J$78,MATCH(Radiators!D271,RadCompList!$D$39:$D$78,0),MATCH(C271,RadCompList!$E$38:$J$38,0))),0))))*E271,0)*$A$2*IF(I271="Failed-Closed",0,1)</f>
        <v>0</v>
      </c>
      <c r="K271" s="34">
        <f>IFERROR(IF(B271="Column",INDEX(RadCompList!$C$4:$G$13,MATCH(C271,RadCompList!$B$4:$B$13),MATCH(Radiators!D271,RadCompList!$C$3:$G$3)),IF(B271="Tube",INDEX(RadCompList!$C$16:$I$22,MATCH(C271,RadCompList!$B$16:$B$22),MATCH(Radiators!D271,RadCompList!$C$15:$I$15)),IF(B271="Cast Rad/Conv",INDEX(RadCompList!$C$28:$D$28,MATCH(C271,RadCompList!$B$28),MATCH(Radiators!D271,RadCompList!$C$27:$D$27)),IF(B271="Copper Cabinet",(INDEX(RadCompList!$E$39:$J$78,MATCH(Radiators!D271,RadCompList!$D$39:$D$78,0),MATCH(C271,RadCompList!$E$38:$J$38,0))),0))))*E271,0)*$A$2</f>
        <v>0</v>
      </c>
      <c r="L271" s="112">
        <f t="shared" si="17"/>
        <v>0</v>
      </c>
      <c r="M271" s="35">
        <f>IFERROR(VLOOKUP(H271,VentList!$A$1:$D$198,2,FALSE),0)</f>
        <v>0</v>
      </c>
      <c r="N271" s="26">
        <f>IFERROR(VLOOKUP(B271,RadCompList!$P$3:$Q$6,2,FALSE)*J271,0)</f>
        <v>0</v>
      </c>
      <c r="O271" s="26" t="str">
        <f>INDEX(Calculations!$B$17:$B$28,MATCH(L271, Calculations!$H$17:$H$28,-1 ))</f>
        <v>1/2</v>
      </c>
      <c r="P271" s="37">
        <f>MainSheet!$G$8-0.0001306*Q271^2 * F271*(1+3.6/VLOOKUP(O271,Calculations!$B$4:$F$15,2,FALSE))/(3600*MainSheet!$C$9*VLOOKUP(O271,Calculations!$B$4:$F$15,2,FALSE)^5)</f>
        <v>0.26808838626146181</v>
      </c>
      <c r="Q271" s="37">
        <f t="shared" si="18"/>
        <v>0</v>
      </c>
      <c r="R271" s="37">
        <f>IFERROR(VLOOKUP(O271,Calculations!$B$4:$E$15,4)*F271*IF(I271="Failed-Closed",0,1)*(0.35/(INDEX(Calculations!$B$32:$G$46,MATCH(O271,Calculations!$B$32:$B$46,0),MATCH(G271,Calculations!$B$32:$G$32,0))+0.35)),0)</f>
        <v>0</v>
      </c>
      <c r="S271" s="37">
        <f>VLOOKUP(O271,Calculations!$B$4:$F$15,5)*F271</f>
        <v>0</v>
      </c>
      <c r="T271" s="37">
        <f t="shared" si="19"/>
        <v>0</v>
      </c>
      <c r="U271" s="37">
        <f t="shared" si="20"/>
        <v>0</v>
      </c>
      <c r="V271" s="37">
        <f>VLOOKUP(O271,Calculations!$B$4:$G$15,6)*F271*IF(I271="Failed-Closed",0,1)</f>
        <v>0</v>
      </c>
      <c r="W271" s="113">
        <f>IFERROR(0.6*PI()*(VLOOKUP(H271,VentList!$A$3:$H$198,8)/2*0.0254)^2*(14.7+P271)*6895*SQRT(2*1.33/8.314/672/(1.33-1)*((14.7/(14.7+P271))^(2/1.33)-(14.7/(14.7+P271))^((2.33/1.33))))*7937,0)*IF(I271="Operational",0,IF(I271="Failed-Closed",0,1))</f>
        <v>0</v>
      </c>
    </row>
    <row r="272" spans="2:23">
      <c r="B272" s="33"/>
      <c r="C272" s="34"/>
      <c r="D272" s="34"/>
      <c r="E272" s="34"/>
      <c r="F272" s="34"/>
      <c r="G272" s="27"/>
      <c r="H272" s="34"/>
      <c r="I272" s="34"/>
      <c r="J272" s="34">
        <f>IFERROR(IF(B272="Column",INDEX(RadCompList!$C$4:$G$13,MATCH(C272,RadCompList!$B$4:$B$13),MATCH(Radiators!D272,RadCompList!$C$3:$G$3)),IF(B272="Tube",INDEX(RadCompList!$C$16:$I$22,MATCH(C272,RadCompList!$B$16:$B$22),MATCH(Radiators!D272,RadCompList!$C$15:$I$15)),IF(B272="Cast Rad/Conv",INDEX(RadCompList!$C$28:$D$28,MATCH(C272,RadCompList!$B$28),MATCH(Radiators!D272,RadCompList!$C$27:$D$27)),IF(B272="Copper Cabinet",(INDEX(RadCompList!$E$39:$J$78,MATCH(Radiators!D272,RadCompList!$D$39:$D$78,0),MATCH(C272,RadCompList!$E$38:$J$38,0))),0))))*E272,0)*$A$2*IF(I272="Failed-Closed",0,1)</f>
        <v>0</v>
      </c>
      <c r="K272" s="34">
        <f>IFERROR(IF(B272="Column",INDEX(RadCompList!$C$4:$G$13,MATCH(C272,RadCompList!$B$4:$B$13),MATCH(Radiators!D272,RadCompList!$C$3:$G$3)),IF(B272="Tube",INDEX(RadCompList!$C$16:$I$22,MATCH(C272,RadCompList!$B$16:$B$22),MATCH(Radiators!D272,RadCompList!$C$15:$I$15)),IF(B272="Cast Rad/Conv",INDEX(RadCompList!$C$28:$D$28,MATCH(C272,RadCompList!$B$28),MATCH(Radiators!D272,RadCompList!$C$27:$D$27)),IF(B272="Copper Cabinet",(INDEX(RadCompList!$E$39:$J$78,MATCH(Radiators!D272,RadCompList!$D$39:$D$78,0),MATCH(C272,RadCompList!$E$38:$J$38,0))),0))))*E272,0)*$A$2</f>
        <v>0</v>
      </c>
      <c r="L272" s="112">
        <f t="shared" si="17"/>
        <v>0</v>
      </c>
      <c r="M272" s="35">
        <f>IFERROR(VLOOKUP(H272,VentList!$A$1:$D$198,2,FALSE),0)</f>
        <v>0</v>
      </c>
      <c r="N272" s="26">
        <f>IFERROR(VLOOKUP(B272,RadCompList!$P$3:$Q$6,2,FALSE)*J272,0)</f>
        <v>0</v>
      </c>
      <c r="O272" s="26" t="str">
        <f>INDEX(Calculations!$B$17:$B$28,MATCH(L272, Calculations!$H$17:$H$28,-1 ))</f>
        <v>1/2</v>
      </c>
      <c r="P272" s="37">
        <f>MainSheet!$G$8-0.0001306*Q272^2 * F272*(1+3.6/VLOOKUP(O272,Calculations!$B$4:$F$15,2,FALSE))/(3600*MainSheet!$C$9*VLOOKUP(O272,Calculations!$B$4:$F$15,2,FALSE)^5)</f>
        <v>0.26808838626146181</v>
      </c>
      <c r="Q272" s="37">
        <f t="shared" si="18"/>
        <v>0</v>
      </c>
      <c r="R272" s="37">
        <f>IFERROR(VLOOKUP(O272,Calculations!$B$4:$E$15,4)*F272*IF(I272="Failed-Closed",0,1)*(0.35/(INDEX(Calculations!$B$32:$G$46,MATCH(O272,Calculations!$B$32:$B$46,0),MATCH(G272,Calculations!$B$32:$G$32,0))+0.35)),0)</f>
        <v>0</v>
      </c>
      <c r="S272" s="37">
        <f>VLOOKUP(O272,Calculations!$B$4:$F$15,5)*F272</f>
        <v>0</v>
      </c>
      <c r="T272" s="37">
        <f t="shared" si="19"/>
        <v>0</v>
      </c>
      <c r="U272" s="37">
        <f t="shared" si="20"/>
        <v>0</v>
      </c>
      <c r="V272" s="37">
        <f>VLOOKUP(O272,Calculations!$B$4:$G$15,6)*F272*IF(I272="Failed-Closed",0,1)</f>
        <v>0</v>
      </c>
      <c r="W272" s="113">
        <f>IFERROR(0.6*PI()*(VLOOKUP(H272,VentList!$A$3:$H$198,8)/2*0.0254)^2*(14.7+P272)*6895*SQRT(2*1.33/8.314/672/(1.33-1)*((14.7/(14.7+P272))^(2/1.33)-(14.7/(14.7+P272))^((2.33/1.33))))*7937,0)*IF(I272="Operational",0,IF(I272="Failed-Closed",0,1))</f>
        <v>0</v>
      </c>
    </row>
    <row r="273" spans="2:23">
      <c r="B273" s="33"/>
      <c r="C273" s="34"/>
      <c r="D273" s="34"/>
      <c r="E273" s="34"/>
      <c r="F273" s="34"/>
      <c r="G273" s="27"/>
      <c r="H273" s="34"/>
      <c r="I273" s="34"/>
      <c r="J273" s="34">
        <f>IFERROR(IF(B273="Column",INDEX(RadCompList!$C$4:$G$13,MATCH(C273,RadCompList!$B$4:$B$13),MATCH(Radiators!D273,RadCompList!$C$3:$G$3)),IF(B273="Tube",INDEX(RadCompList!$C$16:$I$22,MATCH(C273,RadCompList!$B$16:$B$22),MATCH(Radiators!D273,RadCompList!$C$15:$I$15)),IF(B273="Cast Rad/Conv",INDEX(RadCompList!$C$28:$D$28,MATCH(C273,RadCompList!$B$28),MATCH(Radiators!D273,RadCompList!$C$27:$D$27)),IF(B273="Copper Cabinet",(INDEX(RadCompList!$E$39:$J$78,MATCH(Radiators!D273,RadCompList!$D$39:$D$78,0),MATCH(C273,RadCompList!$E$38:$J$38,0))),0))))*E273,0)*$A$2*IF(I273="Failed-Closed",0,1)</f>
        <v>0</v>
      </c>
      <c r="K273" s="34">
        <f>IFERROR(IF(B273="Column",INDEX(RadCompList!$C$4:$G$13,MATCH(C273,RadCompList!$B$4:$B$13),MATCH(Radiators!D273,RadCompList!$C$3:$G$3)),IF(B273="Tube",INDEX(RadCompList!$C$16:$I$22,MATCH(C273,RadCompList!$B$16:$B$22),MATCH(Radiators!D273,RadCompList!$C$15:$I$15)),IF(B273="Cast Rad/Conv",INDEX(RadCompList!$C$28:$D$28,MATCH(C273,RadCompList!$B$28),MATCH(Radiators!D273,RadCompList!$C$27:$D$27)),IF(B273="Copper Cabinet",(INDEX(RadCompList!$E$39:$J$78,MATCH(Radiators!D273,RadCompList!$D$39:$D$78,0),MATCH(C273,RadCompList!$E$38:$J$38,0))),0))))*E273,0)*$A$2</f>
        <v>0</v>
      </c>
      <c r="L273" s="112">
        <f t="shared" si="17"/>
        <v>0</v>
      </c>
      <c r="M273" s="35">
        <f>IFERROR(VLOOKUP(H273,VentList!$A$1:$D$198,2,FALSE),0)</f>
        <v>0</v>
      </c>
      <c r="N273" s="26">
        <f>IFERROR(VLOOKUP(B273,RadCompList!$P$3:$Q$6,2,FALSE)*J273,0)</f>
        <v>0</v>
      </c>
      <c r="O273" s="26" t="str">
        <f>INDEX(Calculations!$B$17:$B$28,MATCH(L273, Calculations!$H$17:$H$28,-1 ))</f>
        <v>1/2</v>
      </c>
      <c r="P273" s="37">
        <f>MainSheet!$G$8-0.0001306*Q273^2 * F273*(1+3.6/VLOOKUP(O273,Calculations!$B$4:$F$15,2,FALSE))/(3600*MainSheet!$C$9*VLOOKUP(O273,Calculations!$B$4:$F$15,2,FALSE)^5)</f>
        <v>0.26808838626146181</v>
      </c>
      <c r="Q273" s="37">
        <f t="shared" si="18"/>
        <v>0</v>
      </c>
      <c r="R273" s="37">
        <f>IFERROR(VLOOKUP(O273,Calculations!$B$4:$E$15,4)*F273*IF(I273="Failed-Closed",0,1)*(0.35/(INDEX(Calculations!$B$32:$G$46,MATCH(O273,Calculations!$B$32:$B$46,0),MATCH(G273,Calculations!$B$32:$G$32,0))+0.35)),0)</f>
        <v>0</v>
      </c>
      <c r="S273" s="37">
        <f>VLOOKUP(O273,Calculations!$B$4:$F$15,5)*F273</f>
        <v>0</v>
      </c>
      <c r="T273" s="37">
        <f t="shared" si="19"/>
        <v>0</v>
      </c>
      <c r="U273" s="37">
        <f t="shared" si="20"/>
        <v>0</v>
      </c>
      <c r="V273" s="37">
        <f>VLOOKUP(O273,Calculations!$B$4:$G$15,6)*F273*IF(I273="Failed-Closed",0,1)</f>
        <v>0</v>
      </c>
      <c r="W273" s="113">
        <f>IFERROR(0.6*PI()*(VLOOKUP(H273,VentList!$A$3:$H$198,8)/2*0.0254)^2*(14.7+P273)*6895*SQRT(2*1.33/8.314/672/(1.33-1)*((14.7/(14.7+P273))^(2/1.33)-(14.7/(14.7+P273))^((2.33/1.33))))*7937,0)*IF(I273="Operational",0,IF(I273="Failed-Closed",0,1))</f>
        <v>0</v>
      </c>
    </row>
    <row r="274" spans="2:23">
      <c r="B274" s="33"/>
      <c r="C274" s="34"/>
      <c r="D274" s="34"/>
      <c r="E274" s="34"/>
      <c r="F274" s="34"/>
      <c r="G274" s="27"/>
      <c r="H274" s="34"/>
      <c r="I274" s="34"/>
      <c r="J274" s="34">
        <f>IFERROR(IF(B274="Column",INDEX(RadCompList!$C$4:$G$13,MATCH(C274,RadCompList!$B$4:$B$13),MATCH(Radiators!D274,RadCompList!$C$3:$G$3)),IF(B274="Tube",INDEX(RadCompList!$C$16:$I$22,MATCH(C274,RadCompList!$B$16:$B$22),MATCH(Radiators!D274,RadCompList!$C$15:$I$15)),IF(B274="Cast Rad/Conv",INDEX(RadCompList!$C$28:$D$28,MATCH(C274,RadCompList!$B$28),MATCH(Radiators!D274,RadCompList!$C$27:$D$27)),IF(B274="Copper Cabinet",(INDEX(RadCompList!$E$39:$J$78,MATCH(Radiators!D274,RadCompList!$D$39:$D$78,0),MATCH(C274,RadCompList!$E$38:$J$38,0))),0))))*E274,0)*$A$2*IF(I274="Failed-Closed",0,1)</f>
        <v>0</v>
      </c>
      <c r="K274" s="34">
        <f>IFERROR(IF(B274="Column",INDEX(RadCompList!$C$4:$G$13,MATCH(C274,RadCompList!$B$4:$B$13),MATCH(Radiators!D274,RadCompList!$C$3:$G$3)),IF(B274="Tube",INDEX(RadCompList!$C$16:$I$22,MATCH(C274,RadCompList!$B$16:$B$22),MATCH(Radiators!D274,RadCompList!$C$15:$I$15)),IF(B274="Cast Rad/Conv",INDEX(RadCompList!$C$28:$D$28,MATCH(C274,RadCompList!$B$28),MATCH(Radiators!D274,RadCompList!$C$27:$D$27)),IF(B274="Copper Cabinet",(INDEX(RadCompList!$E$39:$J$78,MATCH(Radiators!D274,RadCompList!$D$39:$D$78,0),MATCH(C274,RadCompList!$E$38:$J$38,0))),0))))*E274,0)*$A$2</f>
        <v>0</v>
      </c>
      <c r="L274" s="112">
        <f t="shared" si="17"/>
        <v>0</v>
      </c>
      <c r="M274" s="35">
        <f>IFERROR(VLOOKUP(H274,VentList!$A$1:$D$198,2,FALSE),0)</f>
        <v>0</v>
      </c>
      <c r="N274" s="26">
        <f>IFERROR(VLOOKUP(B274,RadCompList!$P$3:$Q$6,2,FALSE)*J274,0)</f>
        <v>0</v>
      </c>
      <c r="O274" s="26" t="str">
        <f>INDEX(Calculations!$B$17:$B$28,MATCH(L274, Calculations!$H$17:$H$28,-1 ))</f>
        <v>1/2</v>
      </c>
      <c r="P274" s="37">
        <f>MainSheet!$G$8-0.0001306*Q274^2 * F274*(1+3.6/VLOOKUP(O274,Calculations!$B$4:$F$15,2,FALSE))/(3600*MainSheet!$C$9*VLOOKUP(O274,Calculations!$B$4:$F$15,2,FALSE)^5)</f>
        <v>0.26808838626146181</v>
      </c>
      <c r="Q274" s="37">
        <f t="shared" si="18"/>
        <v>0</v>
      </c>
      <c r="R274" s="37">
        <f>IFERROR(VLOOKUP(O274,Calculations!$B$4:$E$15,4)*F274*IF(I274="Failed-Closed",0,1)*(0.35/(INDEX(Calculations!$B$32:$G$46,MATCH(O274,Calculations!$B$32:$B$46,0),MATCH(G274,Calculations!$B$32:$G$32,0))+0.35)),0)</f>
        <v>0</v>
      </c>
      <c r="S274" s="37">
        <f>VLOOKUP(O274,Calculations!$B$4:$F$15,5)*F274</f>
        <v>0</v>
      </c>
      <c r="T274" s="37">
        <f t="shared" si="19"/>
        <v>0</v>
      </c>
      <c r="U274" s="37">
        <f t="shared" si="20"/>
        <v>0</v>
      </c>
      <c r="V274" s="37">
        <f>VLOOKUP(O274,Calculations!$B$4:$G$15,6)*F274*IF(I274="Failed-Closed",0,1)</f>
        <v>0</v>
      </c>
      <c r="W274" s="113">
        <f>IFERROR(0.6*PI()*(VLOOKUP(H274,VentList!$A$3:$H$198,8)/2*0.0254)^2*(14.7+P274)*6895*SQRT(2*1.33/8.314/672/(1.33-1)*((14.7/(14.7+P274))^(2/1.33)-(14.7/(14.7+P274))^((2.33/1.33))))*7937,0)*IF(I274="Operational",0,IF(I274="Failed-Closed",0,1))</f>
        <v>0</v>
      </c>
    </row>
    <row r="275" spans="2:23">
      <c r="B275" s="33"/>
      <c r="C275" s="34"/>
      <c r="D275" s="34"/>
      <c r="E275" s="34"/>
      <c r="F275" s="34"/>
      <c r="G275" s="27"/>
      <c r="H275" s="34"/>
      <c r="I275" s="34"/>
      <c r="J275" s="34">
        <f>IFERROR(IF(B275="Column",INDEX(RadCompList!$C$4:$G$13,MATCH(C275,RadCompList!$B$4:$B$13),MATCH(Radiators!D275,RadCompList!$C$3:$G$3)),IF(B275="Tube",INDEX(RadCompList!$C$16:$I$22,MATCH(C275,RadCompList!$B$16:$B$22),MATCH(Radiators!D275,RadCompList!$C$15:$I$15)),IF(B275="Cast Rad/Conv",INDEX(RadCompList!$C$28:$D$28,MATCH(C275,RadCompList!$B$28),MATCH(Radiators!D275,RadCompList!$C$27:$D$27)),IF(B275="Copper Cabinet",(INDEX(RadCompList!$E$39:$J$78,MATCH(Radiators!D275,RadCompList!$D$39:$D$78,0),MATCH(C275,RadCompList!$E$38:$J$38,0))),0))))*E275,0)*$A$2*IF(I275="Failed-Closed",0,1)</f>
        <v>0</v>
      </c>
      <c r="K275" s="34">
        <f>IFERROR(IF(B275="Column",INDEX(RadCompList!$C$4:$G$13,MATCH(C275,RadCompList!$B$4:$B$13),MATCH(Radiators!D275,RadCompList!$C$3:$G$3)),IF(B275="Tube",INDEX(RadCompList!$C$16:$I$22,MATCH(C275,RadCompList!$B$16:$B$22),MATCH(Radiators!D275,RadCompList!$C$15:$I$15)),IF(B275="Cast Rad/Conv",INDEX(RadCompList!$C$28:$D$28,MATCH(C275,RadCompList!$B$28),MATCH(Radiators!D275,RadCompList!$C$27:$D$27)),IF(B275="Copper Cabinet",(INDEX(RadCompList!$E$39:$J$78,MATCH(Radiators!D275,RadCompList!$D$39:$D$78,0),MATCH(C275,RadCompList!$E$38:$J$38,0))),0))))*E275,0)*$A$2</f>
        <v>0</v>
      </c>
      <c r="L275" s="112">
        <f t="shared" si="17"/>
        <v>0</v>
      </c>
      <c r="M275" s="35">
        <f>IFERROR(VLOOKUP(H275,VentList!$A$1:$D$198,2,FALSE),0)</f>
        <v>0</v>
      </c>
      <c r="N275" s="26">
        <f>IFERROR(VLOOKUP(B275,RadCompList!$P$3:$Q$6,2,FALSE)*J275,0)</f>
        <v>0</v>
      </c>
      <c r="O275" s="26" t="str">
        <f>INDEX(Calculations!$B$17:$B$28,MATCH(L275, Calculations!$H$17:$H$28,-1 ))</f>
        <v>1/2</v>
      </c>
      <c r="P275" s="37">
        <f>MainSheet!$G$8-0.0001306*Q275^2 * F275*(1+3.6/VLOOKUP(O275,Calculations!$B$4:$F$15,2,FALSE))/(3600*MainSheet!$C$9*VLOOKUP(O275,Calculations!$B$4:$F$15,2,FALSE)^5)</f>
        <v>0.26808838626146181</v>
      </c>
      <c r="Q275" s="37">
        <f t="shared" si="18"/>
        <v>0</v>
      </c>
      <c r="R275" s="37">
        <f>IFERROR(VLOOKUP(O275,Calculations!$B$4:$E$15,4)*F275*IF(I275="Failed-Closed",0,1)*(0.35/(INDEX(Calculations!$B$32:$G$46,MATCH(O275,Calculations!$B$32:$B$46,0),MATCH(G275,Calculations!$B$32:$G$32,0))+0.35)),0)</f>
        <v>0</v>
      </c>
      <c r="S275" s="37">
        <f>VLOOKUP(O275,Calculations!$B$4:$F$15,5)*F275</f>
        <v>0</v>
      </c>
      <c r="T275" s="37">
        <f t="shared" si="19"/>
        <v>0</v>
      </c>
      <c r="U275" s="37">
        <f t="shared" si="20"/>
        <v>0</v>
      </c>
      <c r="V275" s="37">
        <f>VLOOKUP(O275,Calculations!$B$4:$G$15,6)*F275*IF(I275="Failed-Closed",0,1)</f>
        <v>0</v>
      </c>
      <c r="W275" s="113">
        <f>IFERROR(0.6*PI()*(VLOOKUP(H275,VentList!$A$3:$H$198,8)/2*0.0254)^2*(14.7+P275)*6895*SQRT(2*1.33/8.314/672/(1.33-1)*((14.7/(14.7+P275))^(2/1.33)-(14.7/(14.7+P275))^((2.33/1.33))))*7937,0)*IF(I275="Operational",0,IF(I275="Failed-Closed",0,1))</f>
        <v>0</v>
      </c>
    </row>
    <row r="276" spans="2:23">
      <c r="B276" s="33"/>
      <c r="C276" s="34"/>
      <c r="D276" s="34"/>
      <c r="E276" s="34"/>
      <c r="F276" s="34"/>
      <c r="G276" s="27"/>
      <c r="H276" s="34"/>
      <c r="I276" s="34"/>
      <c r="J276" s="34">
        <f>IFERROR(IF(B276="Column",INDEX(RadCompList!$C$4:$G$13,MATCH(C276,RadCompList!$B$4:$B$13),MATCH(Radiators!D276,RadCompList!$C$3:$G$3)),IF(B276="Tube",INDEX(RadCompList!$C$16:$I$22,MATCH(C276,RadCompList!$B$16:$B$22),MATCH(Radiators!D276,RadCompList!$C$15:$I$15)),IF(B276="Cast Rad/Conv",INDEX(RadCompList!$C$28:$D$28,MATCH(C276,RadCompList!$B$28),MATCH(Radiators!D276,RadCompList!$C$27:$D$27)),IF(B276="Copper Cabinet",(INDEX(RadCompList!$E$39:$J$78,MATCH(Radiators!D276,RadCompList!$D$39:$D$78,0),MATCH(C276,RadCompList!$E$38:$J$38,0))),0))))*E276,0)*$A$2*IF(I276="Failed-Closed",0,1)</f>
        <v>0</v>
      </c>
      <c r="K276" s="34">
        <f>IFERROR(IF(B276="Column",INDEX(RadCompList!$C$4:$G$13,MATCH(C276,RadCompList!$B$4:$B$13),MATCH(Radiators!D276,RadCompList!$C$3:$G$3)),IF(B276="Tube",INDEX(RadCompList!$C$16:$I$22,MATCH(C276,RadCompList!$B$16:$B$22),MATCH(Radiators!D276,RadCompList!$C$15:$I$15)),IF(B276="Cast Rad/Conv",INDEX(RadCompList!$C$28:$D$28,MATCH(C276,RadCompList!$B$28),MATCH(Radiators!D276,RadCompList!$C$27:$D$27)),IF(B276="Copper Cabinet",(INDEX(RadCompList!$E$39:$J$78,MATCH(Radiators!D276,RadCompList!$D$39:$D$78,0),MATCH(C276,RadCompList!$E$38:$J$38,0))),0))))*E276,0)*$A$2</f>
        <v>0</v>
      </c>
      <c r="L276" s="112">
        <f t="shared" si="17"/>
        <v>0</v>
      </c>
      <c r="M276" s="35">
        <f>IFERROR(VLOOKUP(H276,VentList!$A$1:$D$198,2,FALSE),0)</f>
        <v>0</v>
      </c>
      <c r="N276" s="26">
        <f>IFERROR(VLOOKUP(B276,RadCompList!$P$3:$Q$6,2,FALSE)*J276,0)</f>
        <v>0</v>
      </c>
      <c r="O276" s="26" t="str">
        <f>INDEX(Calculations!$B$17:$B$28,MATCH(L276, Calculations!$H$17:$H$28,-1 ))</f>
        <v>1/2</v>
      </c>
      <c r="P276" s="37">
        <f>MainSheet!$G$8-0.0001306*Q276^2 * F276*(1+3.6/VLOOKUP(O276,Calculations!$B$4:$F$15,2,FALSE))/(3600*MainSheet!$C$9*VLOOKUP(O276,Calculations!$B$4:$F$15,2,FALSE)^5)</f>
        <v>0.26808838626146181</v>
      </c>
      <c r="Q276" s="37">
        <f t="shared" si="18"/>
        <v>0</v>
      </c>
      <c r="R276" s="37">
        <f>IFERROR(VLOOKUP(O276,Calculations!$B$4:$E$15,4)*F276*IF(I276="Failed-Closed",0,1)*(0.35/(INDEX(Calculations!$B$32:$G$46,MATCH(O276,Calculations!$B$32:$B$46,0),MATCH(G276,Calculations!$B$32:$G$32,0))+0.35)),0)</f>
        <v>0</v>
      </c>
      <c r="S276" s="37">
        <f>VLOOKUP(O276,Calculations!$B$4:$F$15,5)*F276</f>
        <v>0</v>
      </c>
      <c r="T276" s="37">
        <f t="shared" si="19"/>
        <v>0</v>
      </c>
      <c r="U276" s="37">
        <f t="shared" si="20"/>
        <v>0</v>
      </c>
      <c r="V276" s="37">
        <f>VLOOKUP(O276,Calculations!$B$4:$G$15,6)*F276*IF(I276="Failed-Closed",0,1)</f>
        <v>0</v>
      </c>
      <c r="W276" s="113">
        <f>IFERROR(0.6*PI()*(VLOOKUP(H276,VentList!$A$3:$H$198,8)/2*0.0254)^2*(14.7+P276)*6895*SQRT(2*1.33/8.314/672/(1.33-1)*((14.7/(14.7+P276))^(2/1.33)-(14.7/(14.7+P276))^((2.33/1.33))))*7937,0)*IF(I276="Operational",0,IF(I276="Failed-Closed",0,1))</f>
        <v>0</v>
      </c>
    </row>
    <row r="277" spans="2:23">
      <c r="B277" s="33"/>
      <c r="C277" s="34"/>
      <c r="D277" s="34"/>
      <c r="E277" s="34"/>
      <c r="F277" s="34"/>
      <c r="G277" s="27"/>
      <c r="H277" s="34"/>
      <c r="I277" s="34"/>
      <c r="J277" s="34">
        <f>IFERROR(IF(B277="Column",INDEX(RadCompList!$C$4:$G$13,MATCH(C277,RadCompList!$B$4:$B$13),MATCH(Radiators!D277,RadCompList!$C$3:$G$3)),IF(B277="Tube",INDEX(RadCompList!$C$16:$I$22,MATCH(C277,RadCompList!$B$16:$B$22),MATCH(Radiators!D277,RadCompList!$C$15:$I$15)),IF(B277="Cast Rad/Conv",INDEX(RadCompList!$C$28:$D$28,MATCH(C277,RadCompList!$B$28),MATCH(Radiators!D277,RadCompList!$C$27:$D$27)),IF(B277="Copper Cabinet",(INDEX(RadCompList!$E$39:$J$78,MATCH(Radiators!D277,RadCompList!$D$39:$D$78,0),MATCH(C277,RadCompList!$E$38:$J$38,0))),0))))*E277,0)*$A$2*IF(I277="Failed-Closed",0,1)</f>
        <v>0</v>
      </c>
      <c r="K277" s="34">
        <f>IFERROR(IF(B277="Column",INDEX(RadCompList!$C$4:$G$13,MATCH(C277,RadCompList!$B$4:$B$13),MATCH(Radiators!D277,RadCompList!$C$3:$G$3)),IF(B277="Tube",INDEX(RadCompList!$C$16:$I$22,MATCH(C277,RadCompList!$B$16:$B$22),MATCH(Radiators!D277,RadCompList!$C$15:$I$15)),IF(B277="Cast Rad/Conv",INDEX(RadCompList!$C$28:$D$28,MATCH(C277,RadCompList!$B$28),MATCH(Radiators!D277,RadCompList!$C$27:$D$27)),IF(B277="Copper Cabinet",(INDEX(RadCompList!$E$39:$J$78,MATCH(Radiators!D277,RadCompList!$D$39:$D$78,0),MATCH(C277,RadCompList!$E$38:$J$38,0))),0))))*E277,0)*$A$2</f>
        <v>0</v>
      </c>
      <c r="L277" s="112">
        <f t="shared" si="17"/>
        <v>0</v>
      </c>
      <c r="M277" s="35">
        <f>IFERROR(VLOOKUP(H277,VentList!$A$1:$D$198,2,FALSE),0)</f>
        <v>0</v>
      </c>
      <c r="N277" s="26">
        <f>IFERROR(VLOOKUP(B277,RadCompList!$P$3:$Q$6,2,FALSE)*J277,0)</f>
        <v>0</v>
      </c>
      <c r="O277" s="26" t="str">
        <f>INDEX(Calculations!$B$17:$B$28,MATCH(L277, Calculations!$H$17:$H$28,-1 ))</f>
        <v>1/2</v>
      </c>
      <c r="P277" s="37">
        <f>MainSheet!$G$8-0.0001306*Q277^2 * F277*(1+3.6/VLOOKUP(O277,Calculations!$B$4:$F$15,2,FALSE))/(3600*MainSheet!$C$9*VLOOKUP(O277,Calculations!$B$4:$F$15,2,FALSE)^5)</f>
        <v>0.26808838626146181</v>
      </c>
      <c r="Q277" s="37">
        <f t="shared" si="18"/>
        <v>0</v>
      </c>
      <c r="R277" s="37">
        <f>IFERROR(VLOOKUP(O277,Calculations!$B$4:$E$15,4)*F277*IF(I277="Failed-Closed",0,1)*(0.35/(INDEX(Calculations!$B$32:$G$46,MATCH(O277,Calculations!$B$32:$B$46,0),MATCH(G277,Calculations!$B$32:$G$32,0))+0.35)),0)</f>
        <v>0</v>
      </c>
      <c r="S277" s="37">
        <f>VLOOKUP(O277,Calculations!$B$4:$F$15,5)*F277</f>
        <v>0</v>
      </c>
      <c r="T277" s="37">
        <f t="shared" si="19"/>
        <v>0</v>
      </c>
      <c r="U277" s="37">
        <f t="shared" si="20"/>
        <v>0</v>
      </c>
      <c r="V277" s="37">
        <f>VLOOKUP(O277,Calculations!$B$4:$G$15,6)*F277*IF(I277="Failed-Closed",0,1)</f>
        <v>0</v>
      </c>
      <c r="W277" s="113">
        <f>IFERROR(0.6*PI()*(VLOOKUP(H277,VentList!$A$3:$H$198,8)/2*0.0254)^2*(14.7+P277)*6895*SQRT(2*1.33/8.314/672/(1.33-1)*((14.7/(14.7+P277))^(2/1.33)-(14.7/(14.7+P277))^((2.33/1.33))))*7937,0)*IF(I277="Operational",0,IF(I277="Failed-Closed",0,1))</f>
        <v>0</v>
      </c>
    </row>
    <row r="278" spans="2:23">
      <c r="B278" s="33"/>
      <c r="C278" s="34"/>
      <c r="D278" s="34"/>
      <c r="E278" s="34"/>
      <c r="F278" s="34"/>
      <c r="G278" s="27"/>
      <c r="H278" s="34"/>
      <c r="I278" s="34"/>
      <c r="J278" s="34">
        <f>IFERROR(IF(B278="Column",INDEX(RadCompList!$C$4:$G$13,MATCH(C278,RadCompList!$B$4:$B$13),MATCH(Radiators!D278,RadCompList!$C$3:$G$3)),IF(B278="Tube",INDEX(RadCompList!$C$16:$I$22,MATCH(C278,RadCompList!$B$16:$B$22),MATCH(Radiators!D278,RadCompList!$C$15:$I$15)),IF(B278="Cast Rad/Conv",INDEX(RadCompList!$C$28:$D$28,MATCH(C278,RadCompList!$B$28),MATCH(Radiators!D278,RadCompList!$C$27:$D$27)),IF(B278="Copper Cabinet",(INDEX(RadCompList!$E$39:$J$78,MATCH(Radiators!D278,RadCompList!$D$39:$D$78,0),MATCH(C278,RadCompList!$E$38:$J$38,0))),0))))*E278,0)*$A$2*IF(I278="Failed-Closed",0,1)</f>
        <v>0</v>
      </c>
      <c r="K278" s="34">
        <f>IFERROR(IF(B278="Column",INDEX(RadCompList!$C$4:$G$13,MATCH(C278,RadCompList!$B$4:$B$13),MATCH(Radiators!D278,RadCompList!$C$3:$G$3)),IF(B278="Tube",INDEX(RadCompList!$C$16:$I$22,MATCH(C278,RadCompList!$B$16:$B$22),MATCH(Radiators!D278,RadCompList!$C$15:$I$15)),IF(B278="Cast Rad/Conv",INDEX(RadCompList!$C$28:$D$28,MATCH(C278,RadCompList!$B$28),MATCH(Radiators!D278,RadCompList!$C$27:$D$27)),IF(B278="Copper Cabinet",(INDEX(RadCompList!$E$39:$J$78,MATCH(Radiators!D278,RadCompList!$D$39:$D$78,0),MATCH(C278,RadCompList!$E$38:$J$38,0))),0))))*E278,0)*$A$2</f>
        <v>0</v>
      </c>
      <c r="L278" s="112">
        <f t="shared" si="17"/>
        <v>0</v>
      </c>
      <c r="M278" s="35">
        <f>IFERROR(VLOOKUP(H278,VentList!$A$1:$D$198,2,FALSE),0)</f>
        <v>0</v>
      </c>
      <c r="N278" s="26">
        <f>IFERROR(VLOOKUP(B278,RadCompList!$P$3:$Q$6,2,FALSE)*J278,0)</f>
        <v>0</v>
      </c>
      <c r="O278" s="26" t="str">
        <f>INDEX(Calculations!$B$17:$B$28,MATCH(L278, Calculations!$H$17:$H$28,-1 ))</f>
        <v>1/2</v>
      </c>
      <c r="P278" s="37">
        <f>MainSheet!$G$8-0.0001306*Q278^2 * F278*(1+3.6/VLOOKUP(O278,Calculations!$B$4:$F$15,2,FALSE))/(3600*MainSheet!$C$9*VLOOKUP(O278,Calculations!$B$4:$F$15,2,FALSE)^5)</f>
        <v>0.26808838626146181</v>
      </c>
      <c r="Q278" s="37">
        <f t="shared" si="18"/>
        <v>0</v>
      </c>
      <c r="R278" s="37">
        <f>IFERROR(VLOOKUP(O278,Calculations!$B$4:$E$15,4)*F278*IF(I278="Failed-Closed",0,1)*(0.35/(INDEX(Calculations!$B$32:$G$46,MATCH(O278,Calculations!$B$32:$B$46,0),MATCH(G278,Calculations!$B$32:$G$32,0))+0.35)),0)</f>
        <v>0</v>
      </c>
      <c r="S278" s="37">
        <f>VLOOKUP(O278,Calculations!$B$4:$F$15,5)*F278</f>
        <v>0</v>
      </c>
      <c r="T278" s="37">
        <f t="shared" si="19"/>
        <v>0</v>
      </c>
      <c r="U278" s="37">
        <f t="shared" si="20"/>
        <v>0</v>
      </c>
      <c r="V278" s="37">
        <f>VLOOKUP(O278,Calculations!$B$4:$G$15,6)*F278*IF(I278="Failed-Closed",0,1)</f>
        <v>0</v>
      </c>
      <c r="W278" s="113">
        <f>IFERROR(0.6*PI()*(VLOOKUP(H278,VentList!$A$3:$H$198,8)/2*0.0254)^2*(14.7+P278)*6895*SQRT(2*1.33/8.314/672/(1.33-1)*((14.7/(14.7+P278))^(2/1.33)-(14.7/(14.7+P278))^((2.33/1.33))))*7937,0)*IF(I278="Operational",0,IF(I278="Failed-Closed",0,1))</f>
        <v>0</v>
      </c>
    </row>
    <row r="279" spans="2:23">
      <c r="B279" s="33"/>
      <c r="C279" s="34"/>
      <c r="D279" s="34"/>
      <c r="E279" s="34"/>
      <c r="F279" s="34"/>
      <c r="G279" s="27"/>
      <c r="H279" s="34"/>
      <c r="I279" s="34"/>
      <c r="J279" s="34">
        <f>IFERROR(IF(B279="Column",INDEX(RadCompList!$C$4:$G$13,MATCH(C279,RadCompList!$B$4:$B$13),MATCH(Radiators!D279,RadCompList!$C$3:$G$3)),IF(B279="Tube",INDEX(RadCompList!$C$16:$I$22,MATCH(C279,RadCompList!$B$16:$B$22),MATCH(Radiators!D279,RadCompList!$C$15:$I$15)),IF(B279="Cast Rad/Conv",INDEX(RadCompList!$C$28:$D$28,MATCH(C279,RadCompList!$B$28),MATCH(Radiators!D279,RadCompList!$C$27:$D$27)),IF(B279="Copper Cabinet",(INDEX(RadCompList!$E$39:$J$78,MATCH(Radiators!D279,RadCompList!$D$39:$D$78,0),MATCH(C279,RadCompList!$E$38:$J$38,0))),0))))*E279,0)*$A$2*IF(I279="Failed-Closed",0,1)</f>
        <v>0</v>
      </c>
      <c r="K279" s="34">
        <f>IFERROR(IF(B279="Column",INDEX(RadCompList!$C$4:$G$13,MATCH(C279,RadCompList!$B$4:$B$13),MATCH(Radiators!D279,RadCompList!$C$3:$G$3)),IF(B279="Tube",INDEX(RadCompList!$C$16:$I$22,MATCH(C279,RadCompList!$B$16:$B$22),MATCH(Radiators!D279,RadCompList!$C$15:$I$15)),IF(B279="Cast Rad/Conv",INDEX(RadCompList!$C$28:$D$28,MATCH(C279,RadCompList!$B$28),MATCH(Radiators!D279,RadCompList!$C$27:$D$27)),IF(B279="Copper Cabinet",(INDEX(RadCompList!$E$39:$J$78,MATCH(Radiators!D279,RadCompList!$D$39:$D$78,0),MATCH(C279,RadCompList!$E$38:$J$38,0))),0))))*E279,0)*$A$2</f>
        <v>0</v>
      </c>
      <c r="L279" s="112">
        <f t="shared" si="17"/>
        <v>0</v>
      </c>
      <c r="M279" s="35">
        <f>IFERROR(VLOOKUP(H279,VentList!$A$1:$D$198,2,FALSE),0)</f>
        <v>0</v>
      </c>
      <c r="N279" s="26">
        <f>IFERROR(VLOOKUP(B279,RadCompList!$P$3:$Q$6,2,FALSE)*J279,0)</f>
        <v>0</v>
      </c>
      <c r="O279" s="26" t="str">
        <f>INDEX(Calculations!$B$17:$B$28,MATCH(L279, Calculations!$H$17:$H$28,-1 ))</f>
        <v>1/2</v>
      </c>
      <c r="P279" s="37">
        <f>MainSheet!$G$8-0.0001306*Q279^2 * F279*(1+3.6/VLOOKUP(O279,Calculations!$B$4:$F$15,2,FALSE))/(3600*MainSheet!$C$9*VLOOKUP(O279,Calculations!$B$4:$F$15,2,FALSE)^5)</f>
        <v>0.26808838626146181</v>
      </c>
      <c r="Q279" s="37">
        <f t="shared" si="18"/>
        <v>0</v>
      </c>
      <c r="R279" s="37">
        <f>IFERROR(VLOOKUP(O279,Calculations!$B$4:$E$15,4)*F279*IF(I279="Failed-Closed",0,1)*(0.35/(INDEX(Calculations!$B$32:$G$46,MATCH(O279,Calculations!$B$32:$B$46,0),MATCH(G279,Calculations!$B$32:$G$32,0))+0.35)),0)</f>
        <v>0</v>
      </c>
      <c r="S279" s="37">
        <f>VLOOKUP(O279,Calculations!$B$4:$F$15,5)*F279</f>
        <v>0</v>
      </c>
      <c r="T279" s="37">
        <f t="shared" si="19"/>
        <v>0</v>
      </c>
      <c r="U279" s="37">
        <f t="shared" si="20"/>
        <v>0</v>
      </c>
      <c r="V279" s="37">
        <f>VLOOKUP(O279,Calculations!$B$4:$G$15,6)*F279*IF(I279="Failed-Closed",0,1)</f>
        <v>0</v>
      </c>
      <c r="W279" s="113">
        <f>IFERROR(0.6*PI()*(VLOOKUP(H279,VentList!$A$3:$H$198,8)/2*0.0254)^2*(14.7+P279)*6895*SQRT(2*1.33/8.314/672/(1.33-1)*((14.7/(14.7+P279))^(2/1.33)-(14.7/(14.7+P279))^((2.33/1.33))))*7937,0)*IF(I279="Operational",0,IF(I279="Failed-Closed",0,1))</f>
        <v>0</v>
      </c>
    </row>
    <row r="280" spans="2:23">
      <c r="B280" s="33"/>
      <c r="C280" s="34"/>
      <c r="D280" s="34"/>
      <c r="E280" s="34"/>
      <c r="F280" s="34"/>
      <c r="G280" s="27"/>
      <c r="H280" s="34"/>
      <c r="I280" s="34"/>
      <c r="J280" s="34">
        <f>IFERROR(IF(B280="Column",INDEX(RadCompList!$C$4:$G$13,MATCH(C280,RadCompList!$B$4:$B$13),MATCH(Radiators!D280,RadCompList!$C$3:$G$3)),IF(B280="Tube",INDEX(RadCompList!$C$16:$I$22,MATCH(C280,RadCompList!$B$16:$B$22),MATCH(Radiators!D280,RadCompList!$C$15:$I$15)),IF(B280="Cast Rad/Conv",INDEX(RadCompList!$C$28:$D$28,MATCH(C280,RadCompList!$B$28),MATCH(Radiators!D280,RadCompList!$C$27:$D$27)),IF(B280="Copper Cabinet",(INDEX(RadCompList!$E$39:$J$78,MATCH(Radiators!D280,RadCompList!$D$39:$D$78,0),MATCH(C280,RadCompList!$E$38:$J$38,0))),0))))*E280,0)*$A$2*IF(I280="Failed-Closed",0,1)</f>
        <v>0</v>
      </c>
      <c r="K280" s="34">
        <f>IFERROR(IF(B280="Column",INDEX(RadCompList!$C$4:$G$13,MATCH(C280,RadCompList!$B$4:$B$13),MATCH(Radiators!D280,RadCompList!$C$3:$G$3)),IF(B280="Tube",INDEX(RadCompList!$C$16:$I$22,MATCH(C280,RadCompList!$B$16:$B$22),MATCH(Radiators!D280,RadCompList!$C$15:$I$15)),IF(B280="Cast Rad/Conv",INDEX(RadCompList!$C$28:$D$28,MATCH(C280,RadCompList!$B$28),MATCH(Radiators!D280,RadCompList!$C$27:$D$27)),IF(B280="Copper Cabinet",(INDEX(RadCompList!$E$39:$J$78,MATCH(Radiators!D280,RadCompList!$D$39:$D$78,0),MATCH(C280,RadCompList!$E$38:$J$38,0))),0))))*E280,0)*$A$2</f>
        <v>0</v>
      </c>
      <c r="L280" s="112">
        <f t="shared" si="17"/>
        <v>0</v>
      </c>
      <c r="M280" s="35">
        <f>IFERROR(VLOOKUP(H280,VentList!$A$1:$D$198,2,FALSE),0)</f>
        <v>0</v>
      </c>
      <c r="N280" s="26">
        <f>IFERROR(VLOOKUP(B280,RadCompList!$P$3:$Q$6,2,FALSE)*J280,0)</f>
        <v>0</v>
      </c>
      <c r="O280" s="26" t="str">
        <f>INDEX(Calculations!$B$17:$B$28,MATCH(L280, Calculations!$H$17:$H$28,-1 ))</f>
        <v>1/2</v>
      </c>
      <c r="P280" s="37">
        <f>MainSheet!$G$8-0.0001306*Q280^2 * F280*(1+3.6/VLOOKUP(O280,Calculations!$B$4:$F$15,2,FALSE))/(3600*MainSheet!$C$9*VLOOKUP(O280,Calculations!$B$4:$F$15,2,FALSE)^5)</f>
        <v>0.26808838626146181</v>
      </c>
      <c r="Q280" s="37">
        <f t="shared" si="18"/>
        <v>0</v>
      </c>
      <c r="R280" s="37">
        <f>IFERROR(VLOOKUP(O280,Calculations!$B$4:$E$15,4)*F280*IF(I280="Failed-Closed",0,1)*(0.35/(INDEX(Calculations!$B$32:$G$46,MATCH(O280,Calculations!$B$32:$B$46,0),MATCH(G280,Calculations!$B$32:$G$32,0))+0.35)),0)</f>
        <v>0</v>
      </c>
      <c r="S280" s="37">
        <f>VLOOKUP(O280,Calculations!$B$4:$F$15,5)*F280</f>
        <v>0</v>
      </c>
      <c r="T280" s="37">
        <f t="shared" si="19"/>
        <v>0</v>
      </c>
      <c r="U280" s="37">
        <f t="shared" si="20"/>
        <v>0</v>
      </c>
      <c r="V280" s="37">
        <f>VLOOKUP(O280,Calculations!$B$4:$G$15,6)*F280*IF(I280="Failed-Closed",0,1)</f>
        <v>0</v>
      </c>
      <c r="W280" s="113">
        <f>IFERROR(0.6*PI()*(VLOOKUP(H280,VentList!$A$3:$H$198,8)/2*0.0254)^2*(14.7+P280)*6895*SQRT(2*1.33/8.314/672/(1.33-1)*((14.7/(14.7+P280))^(2/1.33)-(14.7/(14.7+P280))^((2.33/1.33))))*7937,0)*IF(I280="Operational",0,IF(I280="Failed-Closed",0,1))</f>
        <v>0</v>
      </c>
    </row>
    <row r="281" spans="2:23">
      <c r="B281" s="33"/>
      <c r="C281" s="34"/>
      <c r="D281" s="34"/>
      <c r="E281" s="34"/>
      <c r="F281" s="34"/>
      <c r="G281" s="27"/>
      <c r="H281" s="34"/>
      <c r="I281" s="34"/>
      <c r="J281" s="34">
        <f>IFERROR(IF(B281="Column",INDEX(RadCompList!$C$4:$G$13,MATCH(C281,RadCompList!$B$4:$B$13),MATCH(Radiators!D281,RadCompList!$C$3:$G$3)),IF(B281="Tube",INDEX(RadCompList!$C$16:$I$22,MATCH(C281,RadCompList!$B$16:$B$22),MATCH(Radiators!D281,RadCompList!$C$15:$I$15)),IF(B281="Cast Rad/Conv",INDEX(RadCompList!$C$28:$D$28,MATCH(C281,RadCompList!$B$28),MATCH(Radiators!D281,RadCompList!$C$27:$D$27)),IF(B281="Copper Cabinet",(INDEX(RadCompList!$E$39:$J$78,MATCH(Radiators!D281,RadCompList!$D$39:$D$78,0),MATCH(C281,RadCompList!$E$38:$J$38,0))),0))))*E281,0)*$A$2*IF(I281="Failed-Closed",0,1)</f>
        <v>0</v>
      </c>
      <c r="K281" s="34">
        <f>IFERROR(IF(B281="Column",INDEX(RadCompList!$C$4:$G$13,MATCH(C281,RadCompList!$B$4:$B$13),MATCH(Radiators!D281,RadCompList!$C$3:$G$3)),IF(B281="Tube",INDEX(RadCompList!$C$16:$I$22,MATCH(C281,RadCompList!$B$16:$B$22),MATCH(Radiators!D281,RadCompList!$C$15:$I$15)),IF(B281="Cast Rad/Conv",INDEX(RadCompList!$C$28:$D$28,MATCH(C281,RadCompList!$B$28),MATCH(Radiators!D281,RadCompList!$C$27:$D$27)),IF(B281="Copper Cabinet",(INDEX(RadCompList!$E$39:$J$78,MATCH(Radiators!D281,RadCompList!$D$39:$D$78,0),MATCH(C281,RadCompList!$E$38:$J$38,0))),0))))*E281,0)*$A$2</f>
        <v>0</v>
      </c>
      <c r="L281" s="112">
        <f t="shared" si="17"/>
        <v>0</v>
      </c>
      <c r="M281" s="35">
        <f>IFERROR(VLOOKUP(H281,VentList!$A$1:$D$198,2,FALSE),0)</f>
        <v>0</v>
      </c>
      <c r="N281" s="26">
        <f>IFERROR(VLOOKUP(B281,RadCompList!$P$3:$Q$6,2,FALSE)*J281,0)</f>
        <v>0</v>
      </c>
      <c r="O281" s="26" t="str">
        <f>INDEX(Calculations!$B$17:$B$28,MATCH(L281, Calculations!$H$17:$H$28,-1 ))</f>
        <v>1/2</v>
      </c>
      <c r="P281" s="37">
        <f>MainSheet!$G$8-0.0001306*Q281^2 * F281*(1+3.6/VLOOKUP(O281,Calculations!$B$4:$F$15,2,FALSE))/(3600*MainSheet!$C$9*VLOOKUP(O281,Calculations!$B$4:$F$15,2,FALSE)^5)</f>
        <v>0.26808838626146181</v>
      </c>
      <c r="Q281" s="37">
        <f t="shared" si="18"/>
        <v>0</v>
      </c>
      <c r="R281" s="37">
        <f>IFERROR(VLOOKUP(O281,Calculations!$B$4:$E$15,4)*F281*IF(I281="Failed-Closed",0,1)*(0.35/(INDEX(Calculations!$B$32:$G$46,MATCH(O281,Calculations!$B$32:$B$46,0),MATCH(G281,Calculations!$B$32:$G$32,0))+0.35)),0)</f>
        <v>0</v>
      </c>
      <c r="S281" s="37">
        <f>VLOOKUP(O281,Calculations!$B$4:$F$15,5)*F281</f>
        <v>0</v>
      </c>
      <c r="T281" s="37">
        <f t="shared" si="19"/>
        <v>0</v>
      </c>
      <c r="U281" s="37">
        <f t="shared" si="20"/>
        <v>0</v>
      </c>
      <c r="V281" s="37">
        <f>VLOOKUP(O281,Calculations!$B$4:$G$15,6)*F281*IF(I281="Failed-Closed",0,1)</f>
        <v>0</v>
      </c>
      <c r="W281" s="113">
        <f>IFERROR(0.6*PI()*(VLOOKUP(H281,VentList!$A$3:$H$198,8)/2*0.0254)^2*(14.7+P281)*6895*SQRT(2*1.33/8.314/672/(1.33-1)*((14.7/(14.7+P281))^(2/1.33)-(14.7/(14.7+P281))^((2.33/1.33))))*7937,0)*IF(I281="Operational",0,IF(I281="Failed-Closed",0,1))</f>
        <v>0</v>
      </c>
    </row>
    <row r="282" spans="2:23">
      <c r="B282" s="33"/>
      <c r="C282" s="34"/>
      <c r="D282" s="34"/>
      <c r="E282" s="34"/>
      <c r="F282" s="34"/>
      <c r="G282" s="27"/>
      <c r="H282" s="34"/>
      <c r="I282" s="34"/>
      <c r="J282" s="34">
        <f>IFERROR(IF(B282="Column",INDEX(RadCompList!$C$4:$G$13,MATCH(C282,RadCompList!$B$4:$B$13),MATCH(Radiators!D282,RadCompList!$C$3:$G$3)),IF(B282="Tube",INDEX(RadCompList!$C$16:$I$22,MATCH(C282,RadCompList!$B$16:$B$22),MATCH(Radiators!D282,RadCompList!$C$15:$I$15)),IF(B282="Cast Rad/Conv",INDEX(RadCompList!$C$28:$D$28,MATCH(C282,RadCompList!$B$28),MATCH(Radiators!D282,RadCompList!$C$27:$D$27)),IF(B282="Copper Cabinet",(INDEX(RadCompList!$E$39:$J$78,MATCH(Radiators!D282,RadCompList!$D$39:$D$78,0),MATCH(C282,RadCompList!$E$38:$J$38,0))),0))))*E282,0)*$A$2*IF(I282="Failed-Closed",0,1)</f>
        <v>0</v>
      </c>
      <c r="K282" s="34">
        <f>IFERROR(IF(B282="Column",INDEX(RadCompList!$C$4:$G$13,MATCH(C282,RadCompList!$B$4:$B$13),MATCH(Radiators!D282,RadCompList!$C$3:$G$3)),IF(B282="Tube",INDEX(RadCompList!$C$16:$I$22,MATCH(C282,RadCompList!$B$16:$B$22),MATCH(Radiators!D282,RadCompList!$C$15:$I$15)),IF(B282="Cast Rad/Conv",INDEX(RadCompList!$C$28:$D$28,MATCH(C282,RadCompList!$B$28),MATCH(Radiators!D282,RadCompList!$C$27:$D$27)),IF(B282="Copper Cabinet",(INDEX(RadCompList!$E$39:$J$78,MATCH(Radiators!D282,RadCompList!$D$39:$D$78,0),MATCH(C282,RadCompList!$E$38:$J$38,0))),0))))*E282,0)*$A$2</f>
        <v>0</v>
      </c>
      <c r="L282" s="112">
        <f t="shared" si="17"/>
        <v>0</v>
      </c>
      <c r="M282" s="35">
        <f>IFERROR(VLOOKUP(H282,VentList!$A$1:$D$198,2,FALSE),0)</f>
        <v>0</v>
      </c>
      <c r="N282" s="26">
        <f>IFERROR(VLOOKUP(B282,RadCompList!$P$3:$Q$6,2,FALSE)*J282,0)</f>
        <v>0</v>
      </c>
      <c r="O282" s="26" t="str">
        <f>INDEX(Calculations!$B$17:$B$28,MATCH(L282, Calculations!$H$17:$H$28,-1 ))</f>
        <v>1/2</v>
      </c>
      <c r="P282" s="37">
        <f>MainSheet!$G$8-0.0001306*Q282^2 * F282*(1+3.6/VLOOKUP(O282,Calculations!$B$4:$F$15,2,FALSE))/(3600*MainSheet!$C$9*VLOOKUP(O282,Calculations!$B$4:$F$15,2,FALSE)^5)</f>
        <v>0.26808838626146181</v>
      </c>
      <c r="Q282" s="37">
        <f t="shared" si="18"/>
        <v>0</v>
      </c>
      <c r="R282" s="37">
        <f>IFERROR(VLOOKUP(O282,Calculations!$B$4:$E$15,4)*F282*IF(I282="Failed-Closed",0,1)*(0.35/(INDEX(Calculations!$B$32:$G$46,MATCH(O282,Calculations!$B$32:$B$46,0),MATCH(G282,Calculations!$B$32:$G$32,0))+0.35)),0)</f>
        <v>0</v>
      </c>
      <c r="S282" s="37">
        <f>VLOOKUP(O282,Calculations!$B$4:$F$15,5)*F282</f>
        <v>0</v>
      </c>
      <c r="T282" s="37">
        <f t="shared" si="19"/>
        <v>0</v>
      </c>
      <c r="U282" s="37">
        <f t="shared" si="20"/>
        <v>0</v>
      </c>
      <c r="V282" s="37">
        <f>VLOOKUP(O282,Calculations!$B$4:$G$15,6)*F282*IF(I282="Failed-Closed",0,1)</f>
        <v>0</v>
      </c>
      <c r="W282" s="113">
        <f>IFERROR(0.6*PI()*(VLOOKUP(H282,VentList!$A$3:$H$198,8)/2*0.0254)^2*(14.7+P282)*6895*SQRT(2*1.33/8.314/672/(1.33-1)*((14.7/(14.7+P282))^(2/1.33)-(14.7/(14.7+P282))^((2.33/1.33))))*7937,0)*IF(I282="Operational",0,IF(I282="Failed-Closed",0,1))</f>
        <v>0</v>
      </c>
    </row>
    <row r="283" spans="2:23">
      <c r="B283" s="33"/>
      <c r="C283" s="34"/>
      <c r="D283" s="34"/>
      <c r="E283" s="34"/>
      <c r="F283" s="34"/>
      <c r="G283" s="27"/>
      <c r="H283" s="34"/>
      <c r="I283" s="34"/>
      <c r="J283" s="34">
        <f>IFERROR(IF(B283="Column",INDEX(RadCompList!$C$4:$G$13,MATCH(C283,RadCompList!$B$4:$B$13),MATCH(Radiators!D283,RadCompList!$C$3:$G$3)),IF(B283="Tube",INDEX(RadCompList!$C$16:$I$22,MATCH(C283,RadCompList!$B$16:$B$22),MATCH(Radiators!D283,RadCompList!$C$15:$I$15)),IF(B283="Cast Rad/Conv",INDEX(RadCompList!$C$28:$D$28,MATCH(C283,RadCompList!$B$28),MATCH(Radiators!D283,RadCompList!$C$27:$D$27)),IF(B283="Copper Cabinet",(INDEX(RadCompList!$E$39:$J$78,MATCH(Radiators!D283,RadCompList!$D$39:$D$78,0),MATCH(C283,RadCompList!$E$38:$J$38,0))),0))))*E283,0)*$A$2*IF(I283="Failed-Closed",0,1)</f>
        <v>0</v>
      </c>
      <c r="K283" s="34">
        <f>IFERROR(IF(B283="Column",INDEX(RadCompList!$C$4:$G$13,MATCH(C283,RadCompList!$B$4:$B$13),MATCH(Radiators!D283,RadCompList!$C$3:$G$3)),IF(B283="Tube",INDEX(RadCompList!$C$16:$I$22,MATCH(C283,RadCompList!$B$16:$B$22),MATCH(Radiators!D283,RadCompList!$C$15:$I$15)),IF(B283="Cast Rad/Conv",INDEX(RadCompList!$C$28:$D$28,MATCH(C283,RadCompList!$B$28),MATCH(Radiators!D283,RadCompList!$C$27:$D$27)),IF(B283="Copper Cabinet",(INDEX(RadCompList!$E$39:$J$78,MATCH(Radiators!D283,RadCompList!$D$39:$D$78,0),MATCH(C283,RadCompList!$E$38:$J$38,0))),0))))*E283,0)*$A$2</f>
        <v>0</v>
      </c>
      <c r="L283" s="112">
        <f t="shared" si="17"/>
        <v>0</v>
      </c>
      <c r="M283" s="35">
        <f>IFERROR(VLOOKUP(H283,VentList!$A$1:$D$198,2,FALSE),0)</f>
        <v>0</v>
      </c>
      <c r="N283" s="26">
        <f>IFERROR(VLOOKUP(B283,RadCompList!$P$3:$Q$6,2,FALSE)*J283,0)</f>
        <v>0</v>
      </c>
      <c r="O283" s="26" t="str">
        <f>INDEX(Calculations!$B$17:$B$28,MATCH(L283, Calculations!$H$17:$H$28,-1 ))</f>
        <v>1/2</v>
      </c>
      <c r="P283" s="37">
        <f>MainSheet!$G$8-0.0001306*Q283^2 * F283*(1+3.6/VLOOKUP(O283,Calculations!$B$4:$F$15,2,FALSE))/(3600*MainSheet!$C$9*VLOOKUP(O283,Calculations!$B$4:$F$15,2,FALSE)^5)</f>
        <v>0.26808838626146181</v>
      </c>
      <c r="Q283" s="37">
        <f t="shared" si="18"/>
        <v>0</v>
      </c>
      <c r="R283" s="37">
        <f>IFERROR(VLOOKUP(O283,Calculations!$B$4:$E$15,4)*F283*IF(I283="Failed-Closed",0,1)*(0.35/(INDEX(Calculations!$B$32:$G$46,MATCH(O283,Calculations!$B$32:$B$46,0),MATCH(G283,Calculations!$B$32:$G$32,0))+0.35)),0)</f>
        <v>0</v>
      </c>
      <c r="S283" s="37">
        <f>VLOOKUP(O283,Calculations!$B$4:$F$15,5)*F283</f>
        <v>0</v>
      </c>
      <c r="T283" s="37">
        <f t="shared" si="19"/>
        <v>0</v>
      </c>
      <c r="U283" s="37">
        <f t="shared" si="20"/>
        <v>0</v>
      </c>
      <c r="V283" s="37">
        <f>VLOOKUP(O283,Calculations!$B$4:$G$15,6)*F283*IF(I283="Failed-Closed",0,1)</f>
        <v>0</v>
      </c>
      <c r="W283" s="113">
        <f>IFERROR(0.6*PI()*(VLOOKUP(H283,VentList!$A$3:$H$198,8)/2*0.0254)^2*(14.7+P283)*6895*SQRT(2*1.33/8.314/672/(1.33-1)*((14.7/(14.7+P283))^(2/1.33)-(14.7/(14.7+P283))^((2.33/1.33))))*7937,0)*IF(I283="Operational",0,IF(I283="Failed-Closed",0,1))</f>
        <v>0</v>
      </c>
    </row>
    <row r="284" spans="2:23">
      <c r="B284" s="33"/>
      <c r="C284" s="34"/>
      <c r="D284" s="34"/>
      <c r="E284" s="34"/>
      <c r="F284" s="34"/>
      <c r="G284" s="27"/>
      <c r="H284" s="34"/>
      <c r="I284" s="34"/>
      <c r="J284" s="34">
        <f>IFERROR(IF(B284="Column",INDEX(RadCompList!$C$4:$G$13,MATCH(C284,RadCompList!$B$4:$B$13),MATCH(Radiators!D284,RadCompList!$C$3:$G$3)),IF(B284="Tube",INDEX(RadCompList!$C$16:$I$22,MATCH(C284,RadCompList!$B$16:$B$22),MATCH(Radiators!D284,RadCompList!$C$15:$I$15)),IF(B284="Cast Rad/Conv",INDEX(RadCompList!$C$28:$D$28,MATCH(C284,RadCompList!$B$28),MATCH(Radiators!D284,RadCompList!$C$27:$D$27)),IF(B284="Copper Cabinet",(INDEX(RadCompList!$E$39:$J$78,MATCH(Radiators!D284,RadCompList!$D$39:$D$78,0),MATCH(C284,RadCompList!$E$38:$J$38,0))),0))))*E284,0)*$A$2*IF(I284="Failed-Closed",0,1)</f>
        <v>0</v>
      </c>
      <c r="K284" s="34">
        <f>IFERROR(IF(B284="Column",INDEX(RadCompList!$C$4:$G$13,MATCH(C284,RadCompList!$B$4:$B$13),MATCH(Radiators!D284,RadCompList!$C$3:$G$3)),IF(B284="Tube",INDEX(RadCompList!$C$16:$I$22,MATCH(C284,RadCompList!$B$16:$B$22),MATCH(Radiators!D284,RadCompList!$C$15:$I$15)),IF(B284="Cast Rad/Conv",INDEX(RadCompList!$C$28:$D$28,MATCH(C284,RadCompList!$B$28),MATCH(Radiators!D284,RadCompList!$C$27:$D$27)),IF(B284="Copper Cabinet",(INDEX(RadCompList!$E$39:$J$78,MATCH(Radiators!D284,RadCompList!$D$39:$D$78,0),MATCH(C284,RadCompList!$E$38:$J$38,0))),0))))*E284,0)*$A$2</f>
        <v>0</v>
      </c>
      <c r="L284" s="112">
        <f t="shared" si="17"/>
        <v>0</v>
      </c>
      <c r="M284" s="35">
        <f>IFERROR(VLOOKUP(H284,VentList!$A$1:$D$198,2,FALSE),0)</f>
        <v>0</v>
      </c>
      <c r="N284" s="26">
        <f>IFERROR(VLOOKUP(B284,RadCompList!$P$3:$Q$6,2,FALSE)*J284,0)</f>
        <v>0</v>
      </c>
      <c r="O284" s="26" t="str">
        <f>INDEX(Calculations!$B$17:$B$28,MATCH(L284, Calculations!$H$17:$H$28,-1 ))</f>
        <v>1/2</v>
      </c>
      <c r="P284" s="37">
        <f>MainSheet!$G$8-0.0001306*Q284^2 * F284*(1+3.6/VLOOKUP(O284,Calculations!$B$4:$F$15,2,FALSE))/(3600*MainSheet!$C$9*VLOOKUP(O284,Calculations!$B$4:$F$15,2,FALSE)^5)</f>
        <v>0.26808838626146181</v>
      </c>
      <c r="Q284" s="37">
        <f t="shared" si="18"/>
        <v>0</v>
      </c>
      <c r="R284" s="37">
        <f>IFERROR(VLOOKUP(O284,Calculations!$B$4:$E$15,4)*F284*IF(I284="Failed-Closed",0,1)*(0.35/(INDEX(Calculations!$B$32:$G$46,MATCH(O284,Calculations!$B$32:$B$46,0),MATCH(G284,Calculations!$B$32:$G$32,0))+0.35)),0)</f>
        <v>0</v>
      </c>
      <c r="S284" s="37">
        <f>VLOOKUP(O284,Calculations!$B$4:$F$15,5)*F284</f>
        <v>0</v>
      </c>
      <c r="T284" s="37">
        <f t="shared" si="19"/>
        <v>0</v>
      </c>
      <c r="U284" s="37">
        <f t="shared" si="20"/>
        <v>0</v>
      </c>
      <c r="V284" s="37">
        <f>VLOOKUP(O284,Calculations!$B$4:$G$15,6)*F284*IF(I284="Failed-Closed",0,1)</f>
        <v>0</v>
      </c>
      <c r="W284" s="113">
        <f>IFERROR(0.6*PI()*(VLOOKUP(H284,VentList!$A$3:$H$198,8)/2*0.0254)^2*(14.7+P284)*6895*SQRT(2*1.33/8.314/672/(1.33-1)*((14.7/(14.7+P284))^(2/1.33)-(14.7/(14.7+P284))^((2.33/1.33))))*7937,0)*IF(I284="Operational",0,IF(I284="Failed-Closed",0,1))</f>
        <v>0</v>
      </c>
    </row>
    <row r="285" spans="2:23">
      <c r="B285" s="33"/>
      <c r="C285" s="34"/>
      <c r="D285" s="34"/>
      <c r="E285" s="34"/>
      <c r="F285" s="34"/>
      <c r="G285" s="27"/>
      <c r="H285" s="34"/>
      <c r="I285" s="34"/>
      <c r="J285" s="34">
        <f>IFERROR(IF(B285="Column",INDEX(RadCompList!$C$4:$G$13,MATCH(C285,RadCompList!$B$4:$B$13),MATCH(Radiators!D285,RadCompList!$C$3:$G$3)),IF(B285="Tube",INDEX(RadCompList!$C$16:$I$22,MATCH(C285,RadCompList!$B$16:$B$22),MATCH(Radiators!D285,RadCompList!$C$15:$I$15)),IF(B285="Cast Rad/Conv",INDEX(RadCompList!$C$28:$D$28,MATCH(C285,RadCompList!$B$28),MATCH(Radiators!D285,RadCompList!$C$27:$D$27)),IF(B285="Copper Cabinet",(INDEX(RadCompList!$E$39:$J$78,MATCH(Radiators!D285,RadCompList!$D$39:$D$78,0),MATCH(C285,RadCompList!$E$38:$J$38,0))),0))))*E285,0)*$A$2*IF(I285="Failed-Closed",0,1)</f>
        <v>0</v>
      </c>
      <c r="K285" s="34">
        <f>IFERROR(IF(B285="Column",INDEX(RadCompList!$C$4:$G$13,MATCH(C285,RadCompList!$B$4:$B$13),MATCH(Radiators!D285,RadCompList!$C$3:$G$3)),IF(B285="Tube",INDEX(RadCompList!$C$16:$I$22,MATCH(C285,RadCompList!$B$16:$B$22),MATCH(Radiators!D285,RadCompList!$C$15:$I$15)),IF(B285="Cast Rad/Conv",INDEX(RadCompList!$C$28:$D$28,MATCH(C285,RadCompList!$B$28),MATCH(Radiators!D285,RadCompList!$C$27:$D$27)),IF(B285="Copper Cabinet",(INDEX(RadCompList!$E$39:$J$78,MATCH(Radiators!D285,RadCompList!$D$39:$D$78,0),MATCH(C285,RadCompList!$E$38:$J$38,0))),0))))*E285,0)*$A$2</f>
        <v>0</v>
      </c>
      <c r="L285" s="112">
        <f t="shared" si="17"/>
        <v>0</v>
      </c>
      <c r="M285" s="35">
        <f>IFERROR(VLOOKUP(H285,VentList!$A$1:$D$198,2,FALSE),0)</f>
        <v>0</v>
      </c>
      <c r="N285" s="26">
        <f>IFERROR(VLOOKUP(B285,RadCompList!$P$3:$Q$6,2,FALSE)*J285,0)</f>
        <v>0</v>
      </c>
      <c r="O285" s="26" t="str">
        <f>INDEX(Calculations!$B$17:$B$28,MATCH(L285, Calculations!$H$17:$H$28,-1 ))</f>
        <v>1/2</v>
      </c>
      <c r="P285" s="37">
        <f>MainSheet!$G$8-0.0001306*Q285^2 * F285*(1+3.6/VLOOKUP(O285,Calculations!$B$4:$F$15,2,FALSE))/(3600*MainSheet!$C$9*VLOOKUP(O285,Calculations!$B$4:$F$15,2,FALSE)^5)</f>
        <v>0.26808838626146181</v>
      </c>
      <c r="Q285" s="37">
        <f t="shared" si="18"/>
        <v>0</v>
      </c>
      <c r="R285" s="37">
        <f>IFERROR(VLOOKUP(O285,Calculations!$B$4:$E$15,4)*F285*IF(I285="Failed-Closed",0,1)*(0.35/(INDEX(Calculations!$B$32:$G$46,MATCH(O285,Calculations!$B$32:$B$46,0),MATCH(G285,Calculations!$B$32:$G$32,0))+0.35)),0)</f>
        <v>0</v>
      </c>
      <c r="S285" s="37">
        <f>VLOOKUP(O285,Calculations!$B$4:$F$15,5)*F285</f>
        <v>0</v>
      </c>
      <c r="T285" s="37">
        <f t="shared" si="19"/>
        <v>0</v>
      </c>
      <c r="U285" s="37">
        <f t="shared" si="20"/>
        <v>0</v>
      </c>
      <c r="V285" s="37">
        <f>VLOOKUP(O285,Calculations!$B$4:$G$15,6)*F285*IF(I285="Failed-Closed",0,1)</f>
        <v>0</v>
      </c>
      <c r="W285" s="113">
        <f>IFERROR(0.6*PI()*(VLOOKUP(H285,VentList!$A$3:$H$198,8)/2*0.0254)^2*(14.7+P285)*6895*SQRT(2*1.33/8.314/672/(1.33-1)*((14.7/(14.7+P285))^(2/1.33)-(14.7/(14.7+P285))^((2.33/1.33))))*7937,0)*IF(I285="Operational",0,IF(I285="Failed-Closed",0,1))</f>
        <v>0</v>
      </c>
    </row>
    <row r="286" spans="2:23">
      <c r="B286" s="33"/>
      <c r="C286" s="34"/>
      <c r="D286" s="34"/>
      <c r="E286" s="34"/>
      <c r="F286" s="34"/>
      <c r="G286" s="27"/>
      <c r="H286" s="34"/>
      <c r="I286" s="34"/>
      <c r="J286" s="34">
        <f>IFERROR(IF(B286="Column",INDEX(RadCompList!$C$4:$G$13,MATCH(C286,RadCompList!$B$4:$B$13),MATCH(Radiators!D286,RadCompList!$C$3:$G$3)),IF(B286="Tube",INDEX(RadCompList!$C$16:$I$22,MATCH(C286,RadCompList!$B$16:$B$22),MATCH(Radiators!D286,RadCompList!$C$15:$I$15)),IF(B286="Cast Rad/Conv",INDEX(RadCompList!$C$28:$D$28,MATCH(C286,RadCompList!$B$28),MATCH(Radiators!D286,RadCompList!$C$27:$D$27)),IF(B286="Copper Cabinet",(INDEX(RadCompList!$E$39:$J$78,MATCH(Radiators!D286,RadCompList!$D$39:$D$78,0),MATCH(C286,RadCompList!$E$38:$J$38,0))),0))))*E286,0)*$A$2*IF(I286="Failed-Closed",0,1)</f>
        <v>0</v>
      </c>
      <c r="K286" s="34">
        <f>IFERROR(IF(B286="Column",INDEX(RadCompList!$C$4:$G$13,MATCH(C286,RadCompList!$B$4:$B$13),MATCH(Radiators!D286,RadCompList!$C$3:$G$3)),IF(B286="Tube",INDEX(RadCompList!$C$16:$I$22,MATCH(C286,RadCompList!$B$16:$B$22),MATCH(Radiators!D286,RadCompList!$C$15:$I$15)),IF(B286="Cast Rad/Conv",INDEX(RadCompList!$C$28:$D$28,MATCH(C286,RadCompList!$B$28),MATCH(Radiators!D286,RadCompList!$C$27:$D$27)),IF(B286="Copper Cabinet",(INDEX(RadCompList!$E$39:$J$78,MATCH(Radiators!D286,RadCompList!$D$39:$D$78,0),MATCH(C286,RadCompList!$E$38:$J$38,0))),0))))*E286,0)*$A$2</f>
        <v>0</v>
      </c>
      <c r="L286" s="112">
        <f t="shared" si="17"/>
        <v>0</v>
      </c>
      <c r="M286" s="35">
        <f>IFERROR(VLOOKUP(H286,VentList!$A$1:$D$198,2,FALSE),0)</f>
        <v>0</v>
      </c>
      <c r="N286" s="26">
        <f>IFERROR(VLOOKUP(B286,RadCompList!$P$3:$Q$6,2,FALSE)*J286,0)</f>
        <v>0</v>
      </c>
      <c r="O286" s="26" t="str">
        <f>INDEX(Calculations!$B$17:$B$28,MATCH(L286, Calculations!$H$17:$H$28,-1 ))</f>
        <v>1/2</v>
      </c>
      <c r="P286" s="37">
        <f>MainSheet!$G$8-0.0001306*Q286^2 * F286*(1+3.6/VLOOKUP(O286,Calculations!$B$4:$F$15,2,FALSE))/(3600*MainSheet!$C$9*VLOOKUP(O286,Calculations!$B$4:$F$15,2,FALSE)^5)</f>
        <v>0.26808838626146181</v>
      </c>
      <c r="Q286" s="37">
        <f t="shared" si="18"/>
        <v>0</v>
      </c>
      <c r="R286" s="37">
        <f>IFERROR(VLOOKUP(O286,Calculations!$B$4:$E$15,4)*F286*IF(I286="Failed-Closed",0,1)*(0.35/(INDEX(Calculations!$B$32:$G$46,MATCH(O286,Calculations!$B$32:$B$46,0),MATCH(G286,Calculations!$B$32:$G$32,0))+0.35)),0)</f>
        <v>0</v>
      </c>
      <c r="S286" s="37">
        <f>VLOOKUP(O286,Calculations!$B$4:$F$15,5)*F286</f>
        <v>0</v>
      </c>
      <c r="T286" s="37">
        <f t="shared" si="19"/>
        <v>0</v>
      </c>
      <c r="U286" s="37">
        <f t="shared" si="20"/>
        <v>0</v>
      </c>
      <c r="V286" s="37">
        <f>VLOOKUP(O286,Calculations!$B$4:$G$15,6)*F286*IF(I286="Failed-Closed",0,1)</f>
        <v>0</v>
      </c>
      <c r="W286" s="113">
        <f>IFERROR(0.6*PI()*(VLOOKUP(H286,VentList!$A$3:$H$198,8)/2*0.0254)^2*(14.7+P286)*6895*SQRT(2*1.33/8.314/672/(1.33-1)*((14.7/(14.7+P286))^(2/1.33)-(14.7/(14.7+P286))^((2.33/1.33))))*7937,0)*IF(I286="Operational",0,IF(I286="Failed-Closed",0,1))</f>
        <v>0</v>
      </c>
    </row>
    <row r="287" spans="2:23">
      <c r="B287" s="33"/>
      <c r="C287" s="34"/>
      <c r="D287" s="34"/>
      <c r="E287" s="34"/>
      <c r="F287" s="34"/>
      <c r="G287" s="27"/>
      <c r="H287" s="34"/>
      <c r="I287" s="34"/>
      <c r="J287" s="34">
        <f>IFERROR(IF(B287="Column",INDEX(RadCompList!$C$4:$G$13,MATCH(C287,RadCompList!$B$4:$B$13),MATCH(Radiators!D287,RadCompList!$C$3:$G$3)),IF(B287="Tube",INDEX(RadCompList!$C$16:$I$22,MATCH(C287,RadCompList!$B$16:$B$22),MATCH(Radiators!D287,RadCompList!$C$15:$I$15)),IF(B287="Cast Rad/Conv",INDEX(RadCompList!$C$28:$D$28,MATCH(C287,RadCompList!$B$28),MATCH(Radiators!D287,RadCompList!$C$27:$D$27)),IF(B287="Copper Cabinet",(INDEX(RadCompList!$E$39:$J$78,MATCH(Radiators!D287,RadCompList!$D$39:$D$78,0),MATCH(C287,RadCompList!$E$38:$J$38,0))),0))))*E287,0)*$A$2*IF(I287="Failed-Closed",0,1)</f>
        <v>0</v>
      </c>
      <c r="K287" s="34">
        <f>IFERROR(IF(B287="Column",INDEX(RadCompList!$C$4:$G$13,MATCH(C287,RadCompList!$B$4:$B$13),MATCH(Radiators!D287,RadCompList!$C$3:$G$3)),IF(B287="Tube",INDEX(RadCompList!$C$16:$I$22,MATCH(C287,RadCompList!$B$16:$B$22),MATCH(Radiators!D287,RadCompList!$C$15:$I$15)),IF(B287="Cast Rad/Conv",INDEX(RadCompList!$C$28:$D$28,MATCH(C287,RadCompList!$B$28),MATCH(Radiators!D287,RadCompList!$C$27:$D$27)),IF(B287="Copper Cabinet",(INDEX(RadCompList!$E$39:$J$78,MATCH(Radiators!D287,RadCompList!$D$39:$D$78,0),MATCH(C287,RadCompList!$E$38:$J$38,0))),0))))*E287,0)*$A$2</f>
        <v>0</v>
      </c>
      <c r="L287" s="112">
        <f t="shared" si="17"/>
        <v>0</v>
      </c>
      <c r="M287" s="35">
        <f>IFERROR(VLOOKUP(H287,VentList!$A$1:$D$198,2,FALSE),0)</f>
        <v>0</v>
      </c>
      <c r="N287" s="26">
        <f>IFERROR(VLOOKUP(B287,RadCompList!$P$3:$Q$6,2,FALSE)*J287,0)</f>
        <v>0</v>
      </c>
      <c r="O287" s="26" t="str">
        <f>INDEX(Calculations!$B$17:$B$28,MATCH(L287, Calculations!$H$17:$H$28,-1 ))</f>
        <v>1/2</v>
      </c>
      <c r="P287" s="37">
        <f>MainSheet!$G$8-0.0001306*Q287^2 * F287*(1+3.6/VLOOKUP(O287,Calculations!$B$4:$F$15,2,FALSE))/(3600*MainSheet!$C$9*VLOOKUP(O287,Calculations!$B$4:$F$15,2,FALSE)^5)</f>
        <v>0.26808838626146181</v>
      </c>
      <c r="Q287" s="37">
        <f t="shared" si="18"/>
        <v>0</v>
      </c>
      <c r="R287" s="37">
        <f>IFERROR(VLOOKUP(O287,Calculations!$B$4:$E$15,4)*F287*IF(I287="Failed-Closed",0,1)*(0.35/(INDEX(Calculations!$B$32:$G$46,MATCH(O287,Calculations!$B$32:$B$46,0),MATCH(G287,Calculations!$B$32:$G$32,0))+0.35)),0)</f>
        <v>0</v>
      </c>
      <c r="S287" s="37">
        <f>VLOOKUP(O287,Calculations!$B$4:$F$15,5)*F287</f>
        <v>0</v>
      </c>
      <c r="T287" s="37">
        <f t="shared" si="19"/>
        <v>0</v>
      </c>
      <c r="U287" s="37">
        <f t="shared" si="20"/>
        <v>0</v>
      </c>
      <c r="V287" s="37">
        <f>VLOOKUP(O287,Calculations!$B$4:$G$15,6)*F287*IF(I287="Failed-Closed",0,1)</f>
        <v>0</v>
      </c>
      <c r="W287" s="113">
        <f>IFERROR(0.6*PI()*(VLOOKUP(H287,VentList!$A$3:$H$198,8)/2*0.0254)^2*(14.7+P287)*6895*SQRT(2*1.33/8.314/672/(1.33-1)*((14.7/(14.7+P287))^(2/1.33)-(14.7/(14.7+P287))^((2.33/1.33))))*7937,0)*IF(I287="Operational",0,IF(I287="Failed-Closed",0,1))</f>
        <v>0</v>
      </c>
    </row>
    <row r="288" spans="2:23">
      <c r="B288" s="33"/>
      <c r="C288" s="34"/>
      <c r="D288" s="34"/>
      <c r="E288" s="34"/>
      <c r="F288" s="34"/>
      <c r="G288" s="27"/>
      <c r="H288" s="34"/>
      <c r="I288" s="34"/>
      <c r="J288" s="34">
        <f>IFERROR(IF(B288="Column",INDEX(RadCompList!$C$4:$G$13,MATCH(C288,RadCompList!$B$4:$B$13),MATCH(Radiators!D288,RadCompList!$C$3:$G$3)),IF(B288="Tube",INDEX(RadCompList!$C$16:$I$22,MATCH(C288,RadCompList!$B$16:$B$22),MATCH(Radiators!D288,RadCompList!$C$15:$I$15)),IF(B288="Cast Rad/Conv",INDEX(RadCompList!$C$28:$D$28,MATCH(C288,RadCompList!$B$28),MATCH(Radiators!D288,RadCompList!$C$27:$D$27)),IF(B288="Copper Cabinet",(INDEX(RadCompList!$E$39:$J$78,MATCH(Radiators!D288,RadCompList!$D$39:$D$78,0),MATCH(C288,RadCompList!$E$38:$J$38,0))),0))))*E288,0)*$A$2*IF(I288="Failed-Closed",0,1)</f>
        <v>0</v>
      </c>
      <c r="K288" s="34">
        <f>IFERROR(IF(B288="Column",INDEX(RadCompList!$C$4:$G$13,MATCH(C288,RadCompList!$B$4:$B$13),MATCH(Radiators!D288,RadCompList!$C$3:$G$3)),IF(B288="Tube",INDEX(RadCompList!$C$16:$I$22,MATCH(C288,RadCompList!$B$16:$B$22),MATCH(Radiators!D288,RadCompList!$C$15:$I$15)),IF(B288="Cast Rad/Conv",INDEX(RadCompList!$C$28:$D$28,MATCH(C288,RadCompList!$B$28),MATCH(Radiators!D288,RadCompList!$C$27:$D$27)),IF(B288="Copper Cabinet",(INDEX(RadCompList!$E$39:$J$78,MATCH(Radiators!D288,RadCompList!$D$39:$D$78,0),MATCH(C288,RadCompList!$E$38:$J$38,0))),0))))*E288,0)*$A$2</f>
        <v>0</v>
      </c>
      <c r="L288" s="112">
        <f t="shared" si="17"/>
        <v>0</v>
      </c>
      <c r="M288" s="35">
        <f>IFERROR(VLOOKUP(H288,VentList!$A$1:$D$198,2,FALSE),0)</f>
        <v>0</v>
      </c>
      <c r="N288" s="26">
        <f>IFERROR(VLOOKUP(B288,RadCompList!$P$3:$Q$6,2,FALSE)*J288,0)</f>
        <v>0</v>
      </c>
      <c r="O288" s="26" t="str">
        <f>INDEX(Calculations!$B$17:$B$28,MATCH(L288, Calculations!$H$17:$H$28,-1 ))</f>
        <v>1/2</v>
      </c>
      <c r="P288" s="37">
        <f>MainSheet!$G$8-0.0001306*Q288^2 * F288*(1+3.6/VLOOKUP(O288,Calculations!$B$4:$F$15,2,FALSE))/(3600*MainSheet!$C$9*VLOOKUP(O288,Calculations!$B$4:$F$15,2,FALSE)^5)</f>
        <v>0.26808838626146181</v>
      </c>
      <c r="Q288" s="37">
        <f t="shared" si="18"/>
        <v>0</v>
      </c>
      <c r="R288" s="37">
        <f>IFERROR(VLOOKUP(O288,Calculations!$B$4:$E$15,4)*F288*IF(I288="Failed-Closed",0,1)*(0.35/(INDEX(Calculations!$B$32:$G$46,MATCH(O288,Calculations!$B$32:$B$46,0),MATCH(G288,Calculations!$B$32:$G$32,0))+0.35)),0)</f>
        <v>0</v>
      </c>
      <c r="S288" s="37">
        <f>VLOOKUP(O288,Calculations!$B$4:$F$15,5)*F288</f>
        <v>0</v>
      </c>
      <c r="T288" s="37">
        <f t="shared" si="19"/>
        <v>0</v>
      </c>
      <c r="U288" s="37">
        <f t="shared" si="20"/>
        <v>0</v>
      </c>
      <c r="V288" s="37">
        <f>VLOOKUP(O288,Calculations!$B$4:$G$15,6)*F288*IF(I288="Failed-Closed",0,1)</f>
        <v>0</v>
      </c>
      <c r="W288" s="113">
        <f>IFERROR(0.6*PI()*(VLOOKUP(H288,VentList!$A$3:$H$198,8)/2*0.0254)^2*(14.7+P288)*6895*SQRT(2*1.33/8.314/672/(1.33-1)*((14.7/(14.7+P288))^(2/1.33)-(14.7/(14.7+P288))^((2.33/1.33))))*7937,0)*IF(I288="Operational",0,IF(I288="Failed-Closed",0,1))</f>
        <v>0</v>
      </c>
    </row>
    <row r="289" spans="2:23">
      <c r="B289" s="33"/>
      <c r="C289" s="34"/>
      <c r="D289" s="34"/>
      <c r="E289" s="34"/>
      <c r="F289" s="34"/>
      <c r="G289" s="27"/>
      <c r="H289" s="34"/>
      <c r="I289" s="34"/>
      <c r="J289" s="34">
        <f>IFERROR(IF(B289="Column",INDEX(RadCompList!$C$4:$G$13,MATCH(C289,RadCompList!$B$4:$B$13),MATCH(Radiators!D289,RadCompList!$C$3:$G$3)),IF(B289="Tube",INDEX(RadCompList!$C$16:$I$22,MATCH(C289,RadCompList!$B$16:$B$22),MATCH(Radiators!D289,RadCompList!$C$15:$I$15)),IF(B289="Cast Rad/Conv",INDEX(RadCompList!$C$28:$D$28,MATCH(C289,RadCompList!$B$28),MATCH(Radiators!D289,RadCompList!$C$27:$D$27)),IF(B289="Copper Cabinet",(INDEX(RadCompList!$E$39:$J$78,MATCH(Radiators!D289,RadCompList!$D$39:$D$78,0),MATCH(C289,RadCompList!$E$38:$J$38,0))),0))))*E289,0)*$A$2*IF(I289="Failed-Closed",0,1)</f>
        <v>0</v>
      </c>
      <c r="K289" s="34">
        <f>IFERROR(IF(B289="Column",INDEX(RadCompList!$C$4:$G$13,MATCH(C289,RadCompList!$B$4:$B$13),MATCH(Radiators!D289,RadCompList!$C$3:$G$3)),IF(B289="Tube",INDEX(RadCompList!$C$16:$I$22,MATCH(C289,RadCompList!$B$16:$B$22),MATCH(Radiators!D289,RadCompList!$C$15:$I$15)),IF(B289="Cast Rad/Conv",INDEX(RadCompList!$C$28:$D$28,MATCH(C289,RadCompList!$B$28),MATCH(Radiators!D289,RadCompList!$C$27:$D$27)),IF(B289="Copper Cabinet",(INDEX(RadCompList!$E$39:$J$78,MATCH(Radiators!D289,RadCompList!$D$39:$D$78,0),MATCH(C289,RadCompList!$E$38:$J$38,0))),0))))*E289,0)*$A$2</f>
        <v>0</v>
      </c>
      <c r="L289" s="112">
        <f t="shared" si="17"/>
        <v>0</v>
      </c>
      <c r="M289" s="35">
        <f>IFERROR(VLOOKUP(H289,VentList!$A$1:$D$198,2,FALSE),0)</f>
        <v>0</v>
      </c>
      <c r="N289" s="26">
        <f>IFERROR(VLOOKUP(B289,RadCompList!$P$3:$Q$6,2,FALSE)*J289,0)</f>
        <v>0</v>
      </c>
      <c r="O289" s="26" t="str">
        <f>INDEX(Calculations!$B$17:$B$28,MATCH(L289, Calculations!$H$17:$H$28,-1 ))</f>
        <v>1/2</v>
      </c>
      <c r="P289" s="37">
        <f>MainSheet!$G$8-0.0001306*Q289^2 * F289*(1+3.6/VLOOKUP(O289,Calculations!$B$4:$F$15,2,FALSE))/(3600*MainSheet!$C$9*VLOOKUP(O289,Calculations!$B$4:$F$15,2,FALSE)^5)</f>
        <v>0.26808838626146181</v>
      </c>
      <c r="Q289" s="37">
        <f t="shared" si="18"/>
        <v>0</v>
      </c>
      <c r="R289" s="37">
        <f>IFERROR(VLOOKUP(O289,Calculations!$B$4:$E$15,4)*F289*IF(I289="Failed-Closed",0,1)*(0.35/(INDEX(Calculations!$B$32:$G$46,MATCH(O289,Calculations!$B$32:$B$46,0),MATCH(G289,Calculations!$B$32:$G$32,0))+0.35)),0)</f>
        <v>0</v>
      </c>
      <c r="S289" s="37">
        <f>VLOOKUP(O289,Calculations!$B$4:$F$15,5)*F289</f>
        <v>0</v>
      </c>
      <c r="T289" s="37">
        <f t="shared" si="19"/>
        <v>0</v>
      </c>
      <c r="U289" s="37">
        <f t="shared" si="20"/>
        <v>0</v>
      </c>
      <c r="V289" s="37">
        <f>VLOOKUP(O289,Calculations!$B$4:$G$15,6)*F289*IF(I289="Failed-Closed",0,1)</f>
        <v>0</v>
      </c>
      <c r="W289" s="113">
        <f>IFERROR(0.6*PI()*(VLOOKUP(H289,VentList!$A$3:$H$198,8)/2*0.0254)^2*(14.7+P289)*6895*SQRT(2*1.33/8.314/672/(1.33-1)*((14.7/(14.7+P289))^(2/1.33)-(14.7/(14.7+P289))^((2.33/1.33))))*7937,0)*IF(I289="Operational",0,IF(I289="Failed-Closed",0,1))</f>
        <v>0</v>
      </c>
    </row>
    <row r="290" spans="2:23">
      <c r="B290" s="33"/>
      <c r="C290" s="34"/>
      <c r="D290" s="34"/>
      <c r="E290" s="34"/>
      <c r="F290" s="34"/>
      <c r="G290" s="27"/>
      <c r="H290" s="34"/>
      <c r="I290" s="34"/>
      <c r="J290" s="34">
        <f>IFERROR(IF(B290="Column",INDEX(RadCompList!$C$4:$G$13,MATCH(C290,RadCompList!$B$4:$B$13),MATCH(Radiators!D290,RadCompList!$C$3:$G$3)),IF(B290="Tube",INDEX(RadCompList!$C$16:$I$22,MATCH(C290,RadCompList!$B$16:$B$22),MATCH(Radiators!D290,RadCompList!$C$15:$I$15)),IF(B290="Cast Rad/Conv",INDEX(RadCompList!$C$28:$D$28,MATCH(C290,RadCompList!$B$28),MATCH(Radiators!D290,RadCompList!$C$27:$D$27)),IF(B290="Copper Cabinet",(INDEX(RadCompList!$E$39:$J$78,MATCH(Radiators!D290,RadCompList!$D$39:$D$78,0),MATCH(C290,RadCompList!$E$38:$J$38,0))),0))))*E290,0)*$A$2*IF(I290="Failed-Closed",0,1)</f>
        <v>0</v>
      </c>
      <c r="K290" s="34">
        <f>IFERROR(IF(B290="Column",INDEX(RadCompList!$C$4:$G$13,MATCH(C290,RadCompList!$B$4:$B$13),MATCH(Radiators!D290,RadCompList!$C$3:$G$3)),IF(B290="Tube",INDEX(RadCompList!$C$16:$I$22,MATCH(C290,RadCompList!$B$16:$B$22),MATCH(Radiators!D290,RadCompList!$C$15:$I$15)),IF(B290="Cast Rad/Conv",INDEX(RadCompList!$C$28:$D$28,MATCH(C290,RadCompList!$B$28),MATCH(Radiators!D290,RadCompList!$C$27:$D$27)),IF(B290="Copper Cabinet",(INDEX(RadCompList!$E$39:$J$78,MATCH(Radiators!D290,RadCompList!$D$39:$D$78,0),MATCH(C290,RadCompList!$E$38:$J$38,0))),0))))*E290,0)*$A$2</f>
        <v>0</v>
      </c>
      <c r="L290" s="112">
        <f t="shared" si="17"/>
        <v>0</v>
      </c>
      <c r="M290" s="35">
        <f>IFERROR(VLOOKUP(H290,VentList!$A$1:$D$198,2,FALSE),0)</f>
        <v>0</v>
      </c>
      <c r="N290" s="26">
        <f>IFERROR(VLOOKUP(B290,RadCompList!$P$3:$Q$6,2,FALSE)*J290,0)</f>
        <v>0</v>
      </c>
      <c r="O290" s="26" t="str">
        <f>INDEX(Calculations!$B$17:$B$28,MATCH(L290, Calculations!$H$17:$H$28,-1 ))</f>
        <v>1/2</v>
      </c>
      <c r="P290" s="37">
        <f>MainSheet!$G$8-0.0001306*Q290^2 * F290*(1+3.6/VLOOKUP(O290,Calculations!$B$4:$F$15,2,FALSE))/(3600*MainSheet!$C$9*VLOOKUP(O290,Calculations!$B$4:$F$15,2,FALSE)^5)</f>
        <v>0.26808838626146181</v>
      </c>
      <c r="Q290" s="37">
        <f t="shared" si="18"/>
        <v>0</v>
      </c>
      <c r="R290" s="37">
        <f>IFERROR(VLOOKUP(O290,Calculations!$B$4:$E$15,4)*F290*IF(I290="Failed-Closed",0,1)*(0.35/(INDEX(Calculations!$B$32:$G$46,MATCH(O290,Calculations!$B$32:$B$46,0),MATCH(G290,Calculations!$B$32:$G$32,0))+0.35)),0)</f>
        <v>0</v>
      </c>
      <c r="S290" s="37">
        <f>VLOOKUP(O290,Calculations!$B$4:$F$15,5)*F290</f>
        <v>0</v>
      </c>
      <c r="T290" s="37">
        <f t="shared" si="19"/>
        <v>0</v>
      </c>
      <c r="U290" s="37">
        <f t="shared" si="20"/>
        <v>0</v>
      </c>
      <c r="V290" s="37">
        <f>VLOOKUP(O290,Calculations!$B$4:$G$15,6)*F290*IF(I290="Failed-Closed",0,1)</f>
        <v>0</v>
      </c>
      <c r="W290" s="113">
        <f>IFERROR(0.6*PI()*(VLOOKUP(H290,VentList!$A$3:$H$198,8)/2*0.0254)^2*(14.7+P290)*6895*SQRT(2*1.33/8.314/672/(1.33-1)*((14.7/(14.7+P290))^(2/1.33)-(14.7/(14.7+P290))^((2.33/1.33))))*7937,0)*IF(I290="Operational",0,IF(I290="Failed-Closed",0,1))</f>
        <v>0</v>
      </c>
    </row>
    <row r="291" spans="2:23">
      <c r="B291" s="33"/>
      <c r="C291" s="34"/>
      <c r="D291" s="34"/>
      <c r="E291" s="34"/>
      <c r="F291" s="34"/>
      <c r="G291" s="27"/>
      <c r="H291" s="34"/>
      <c r="I291" s="34"/>
      <c r="J291" s="34">
        <f>IFERROR(IF(B291="Column",INDEX(RadCompList!$C$4:$G$13,MATCH(C291,RadCompList!$B$4:$B$13),MATCH(Radiators!D291,RadCompList!$C$3:$G$3)),IF(B291="Tube",INDEX(RadCompList!$C$16:$I$22,MATCH(C291,RadCompList!$B$16:$B$22),MATCH(Radiators!D291,RadCompList!$C$15:$I$15)),IF(B291="Cast Rad/Conv",INDEX(RadCompList!$C$28:$D$28,MATCH(C291,RadCompList!$B$28),MATCH(Radiators!D291,RadCompList!$C$27:$D$27)),IF(B291="Copper Cabinet",(INDEX(RadCompList!$E$39:$J$78,MATCH(Radiators!D291,RadCompList!$D$39:$D$78,0),MATCH(C291,RadCompList!$E$38:$J$38,0))),0))))*E291,0)*$A$2*IF(I291="Failed-Closed",0,1)</f>
        <v>0</v>
      </c>
      <c r="K291" s="34">
        <f>IFERROR(IF(B291="Column",INDEX(RadCompList!$C$4:$G$13,MATCH(C291,RadCompList!$B$4:$B$13),MATCH(Radiators!D291,RadCompList!$C$3:$G$3)),IF(B291="Tube",INDEX(RadCompList!$C$16:$I$22,MATCH(C291,RadCompList!$B$16:$B$22),MATCH(Radiators!D291,RadCompList!$C$15:$I$15)),IF(B291="Cast Rad/Conv",INDEX(RadCompList!$C$28:$D$28,MATCH(C291,RadCompList!$B$28),MATCH(Radiators!D291,RadCompList!$C$27:$D$27)),IF(B291="Copper Cabinet",(INDEX(RadCompList!$E$39:$J$78,MATCH(Radiators!D291,RadCompList!$D$39:$D$78,0),MATCH(C291,RadCompList!$E$38:$J$38,0))),0))))*E291,0)*$A$2</f>
        <v>0</v>
      </c>
      <c r="L291" s="112">
        <f t="shared" si="17"/>
        <v>0</v>
      </c>
      <c r="M291" s="35">
        <f>IFERROR(VLOOKUP(H291,VentList!$A$1:$D$198,2,FALSE),0)</f>
        <v>0</v>
      </c>
      <c r="N291" s="26">
        <f>IFERROR(VLOOKUP(B291,RadCompList!$P$3:$Q$6,2,FALSE)*J291,0)</f>
        <v>0</v>
      </c>
      <c r="O291" s="26" t="str">
        <f>INDEX(Calculations!$B$17:$B$28,MATCH(L291, Calculations!$H$17:$H$28,-1 ))</f>
        <v>1/2</v>
      </c>
      <c r="P291" s="37">
        <f>MainSheet!$G$8-0.0001306*Q291^2 * F291*(1+3.6/VLOOKUP(O291,Calculations!$B$4:$F$15,2,FALSE))/(3600*MainSheet!$C$9*VLOOKUP(O291,Calculations!$B$4:$F$15,2,FALSE)^5)</f>
        <v>0.26808838626146181</v>
      </c>
      <c r="Q291" s="37">
        <f t="shared" si="18"/>
        <v>0</v>
      </c>
      <c r="R291" s="37">
        <f>IFERROR(VLOOKUP(O291,Calculations!$B$4:$E$15,4)*F291*IF(I291="Failed-Closed",0,1)*(0.35/(INDEX(Calculations!$B$32:$G$46,MATCH(O291,Calculations!$B$32:$B$46,0),MATCH(G291,Calculations!$B$32:$G$32,0))+0.35)),0)</f>
        <v>0</v>
      </c>
      <c r="S291" s="37">
        <f>VLOOKUP(O291,Calculations!$B$4:$F$15,5)*F291</f>
        <v>0</v>
      </c>
      <c r="T291" s="37">
        <f t="shared" si="19"/>
        <v>0</v>
      </c>
      <c r="U291" s="37">
        <f t="shared" si="20"/>
        <v>0</v>
      </c>
      <c r="V291" s="37">
        <f>VLOOKUP(O291,Calculations!$B$4:$G$15,6)*F291*IF(I291="Failed-Closed",0,1)</f>
        <v>0</v>
      </c>
      <c r="W291" s="113">
        <f>IFERROR(0.6*PI()*(VLOOKUP(H291,VentList!$A$3:$H$198,8)/2*0.0254)^2*(14.7+P291)*6895*SQRT(2*1.33/8.314/672/(1.33-1)*((14.7/(14.7+P291))^(2/1.33)-(14.7/(14.7+P291))^((2.33/1.33))))*7937,0)*IF(I291="Operational",0,IF(I291="Failed-Closed",0,1))</f>
        <v>0</v>
      </c>
    </row>
    <row r="292" spans="2:23">
      <c r="B292" s="33"/>
      <c r="C292" s="34"/>
      <c r="D292" s="34"/>
      <c r="E292" s="34"/>
      <c r="F292" s="34"/>
      <c r="G292" s="27"/>
      <c r="H292" s="34"/>
      <c r="I292" s="34"/>
      <c r="J292" s="34">
        <f>IFERROR(IF(B292="Column",INDEX(RadCompList!$C$4:$G$13,MATCH(C292,RadCompList!$B$4:$B$13),MATCH(Radiators!D292,RadCompList!$C$3:$G$3)),IF(B292="Tube",INDEX(RadCompList!$C$16:$I$22,MATCH(C292,RadCompList!$B$16:$B$22),MATCH(Radiators!D292,RadCompList!$C$15:$I$15)),IF(B292="Cast Rad/Conv",INDEX(RadCompList!$C$28:$D$28,MATCH(C292,RadCompList!$B$28),MATCH(Radiators!D292,RadCompList!$C$27:$D$27)),IF(B292="Copper Cabinet",(INDEX(RadCompList!$E$39:$J$78,MATCH(Radiators!D292,RadCompList!$D$39:$D$78,0),MATCH(C292,RadCompList!$E$38:$J$38,0))),0))))*E292,0)*$A$2*IF(I292="Failed-Closed",0,1)</f>
        <v>0</v>
      </c>
      <c r="K292" s="34">
        <f>IFERROR(IF(B292="Column",INDEX(RadCompList!$C$4:$G$13,MATCH(C292,RadCompList!$B$4:$B$13),MATCH(Radiators!D292,RadCompList!$C$3:$G$3)),IF(B292="Tube",INDEX(RadCompList!$C$16:$I$22,MATCH(C292,RadCompList!$B$16:$B$22),MATCH(Radiators!D292,RadCompList!$C$15:$I$15)),IF(B292="Cast Rad/Conv",INDEX(RadCompList!$C$28:$D$28,MATCH(C292,RadCompList!$B$28),MATCH(Radiators!D292,RadCompList!$C$27:$D$27)),IF(B292="Copper Cabinet",(INDEX(RadCompList!$E$39:$J$78,MATCH(Radiators!D292,RadCompList!$D$39:$D$78,0),MATCH(C292,RadCompList!$E$38:$J$38,0))),0))))*E292,0)*$A$2</f>
        <v>0</v>
      </c>
      <c r="L292" s="112">
        <f t="shared" si="17"/>
        <v>0</v>
      </c>
      <c r="M292" s="35">
        <f>IFERROR(VLOOKUP(H292,VentList!$A$1:$D$198,2,FALSE),0)</f>
        <v>0</v>
      </c>
      <c r="N292" s="26">
        <f>IFERROR(VLOOKUP(B292,RadCompList!$P$3:$Q$6,2,FALSE)*J292,0)</f>
        <v>0</v>
      </c>
      <c r="O292" s="26" t="str">
        <f>INDEX(Calculations!$B$17:$B$28,MATCH(L292, Calculations!$H$17:$H$28,-1 ))</f>
        <v>1/2</v>
      </c>
      <c r="P292" s="37">
        <f>MainSheet!$G$8-0.0001306*Q292^2 * F292*(1+3.6/VLOOKUP(O292,Calculations!$B$4:$F$15,2,FALSE))/(3600*MainSheet!$C$9*VLOOKUP(O292,Calculations!$B$4:$F$15,2,FALSE)^5)</f>
        <v>0.26808838626146181</v>
      </c>
      <c r="Q292" s="37">
        <f t="shared" si="18"/>
        <v>0</v>
      </c>
      <c r="R292" s="37">
        <f>IFERROR(VLOOKUP(O292,Calculations!$B$4:$E$15,4)*F292*IF(I292="Failed-Closed",0,1)*(0.35/(INDEX(Calculations!$B$32:$G$46,MATCH(O292,Calculations!$B$32:$B$46,0),MATCH(G292,Calculations!$B$32:$G$32,0))+0.35)),0)</f>
        <v>0</v>
      </c>
      <c r="S292" s="37">
        <f>VLOOKUP(O292,Calculations!$B$4:$F$15,5)*F292</f>
        <v>0</v>
      </c>
      <c r="T292" s="37">
        <f t="shared" si="19"/>
        <v>0</v>
      </c>
      <c r="U292" s="37">
        <f t="shared" si="20"/>
        <v>0</v>
      </c>
      <c r="V292" s="37">
        <f>VLOOKUP(O292,Calculations!$B$4:$G$15,6)*F292*IF(I292="Failed-Closed",0,1)</f>
        <v>0</v>
      </c>
      <c r="W292" s="113">
        <f>IFERROR(0.6*PI()*(VLOOKUP(H292,VentList!$A$3:$H$198,8)/2*0.0254)^2*(14.7+P292)*6895*SQRT(2*1.33/8.314/672/(1.33-1)*((14.7/(14.7+P292))^(2/1.33)-(14.7/(14.7+P292))^((2.33/1.33))))*7937,0)*IF(I292="Operational",0,IF(I292="Failed-Closed",0,1))</f>
        <v>0</v>
      </c>
    </row>
    <row r="293" spans="2:23">
      <c r="B293" s="33"/>
      <c r="C293" s="34"/>
      <c r="D293" s="34"/>
      <c r="E293" s="34"/>
      <c r="F293" s="34"/>
      <c r="G293" s="27"/>
      <c r="H293" s="34"/>
      <c r="I293" s="34"/>
      <c r="J293" s="34">
        <f>IFERROR(IF(B293="Column",INDEX(RadCompList!$C$4:$G$13,MATCH(C293,RadCompList!$B$4:$B$13),MATCH(Radiators!D293,RadCompList!$C$3:$G$3)),IF(B293="Tube",INDEX(RadCompList!$C$16:$I$22,MATCH(C293,RadCompList!$B$16:$B$22),MATCH(Radiators!D293,RadCompList!$C$15:$I$15)),IF(B293="Cast Rad/Conv",INDEX(RadCompList!$C$28:$D$28,MATCH(C293,RadCompList!$B$28),MATCH(Radiators!D293,RadCompList!$C$27:$D$27)),IF(B293="Copper Cabinet",(INDEX(RadCompList!$E$39:$J$78,MATCH(Radiators!D293,RadCompList!$D$39:$D$78,0),MATCH(C293,RadCompList!$E$38:$J$38,0))),0))))*E293,0)*$A$2*IF(I293="Failed-Closed",0,1)</f>
        <v>0</v>
      </c>
      <c r="K293" s="34">
        <f>IFERROR(IF(B293="Column",INDEX(RadCompList!$C$4:$G$13,MATCH(C293,RadCompList!$B$4:$B$13),MATCH(Radiators!D293,RadCompList!$C$3:$G$3)),IF(B293="Tube",INDEX(RadCompList!$C$16:$I$22,MATCH(C293,RadCompList!$B$16:$B$22),MATCH(Radiators!D293,RadCompList!$C$15:$I$15)),IF(B293="Cast Rad/Conv",INDEX(RadCompList!$C$28:$D$28,MATCH(C293,RadCompList!$B$28),MATCH(Radiators!D293,RadCompList!$C$27:$D$27)),IF(B293="Copper Cabinet",(INDEX(RadCompList!$E$39:$J$78,MATCH(Radiators!D293,RadCompList!$D$39:$D$78,0),MATCH(C293,RadCompList!$E$38:$J$38,0))),0))))*E293,0)*$A$2</f>
        <v>0</v>
      </c>
      <c r="L293" s="112">
        <f t="shared" si="17"/>
        <v>0</v>
      </c>
      <c r="M293" s="35">
        <f>IFERROR(VLOOKUP(H293,VentList!$A$1:$D$198,2,FALSE),0)</f>
        <v>0</v>
      </c>
      <c r="N293" s="26">
        <f>IFERROR(VLOOKUP(B293,RadCompList!$P$3:$Q$6,2,FALSE)*J293,0)</f>
        <v>0</v>
      </c>
      <c r="O293" s="26" t="str">
        <f>INDEX(Calculations!$B$17:$B$28,MATCH(L293, Calculations!$H$17:$H$28,-1 ))</f>
        <v>1/2</v>
      </c>
      <c r="P293" s="37">
        <f>MainSheet!$G$8-0.0001306*Q293^2 * F293*(1+3.6/VLOOKUP(O293,Calculations!$B$4:$F$15,2,FALSE))/(3600*MainSheet!$C$9*VLOOKUP(O293,Calculations!$B$4:$F$15,2,FALSE)^5)</f>
        <v>0.26808838626146181</v>
      </c>
      <c r="Q293" s="37">
        <f t="shared" si="18"/>
        <v>0</v>
      </c>
      <c r="R293" s="37">
        <f>IFERROR(VLOOKUP(O293,Calculations!$B$4:$E$15,4)*F293*IF(I293="Failed-Closed",0,1)*(0.35/(INDEX(Calculations!$B$32:$G$46,MATCH(O293,Calculations!$B$32:$B$46,0),MATCH(G293,Calculations!$B$32:$G$32,0))+0.35)),0)</f>
        <v>0</v>
      </c>
      <c r="S293" s="37">
        <f>VLOOKUP(O293,Calculations!$B$4:$F$15,5)*F293</f>
        <v>0</v>
      </c>
      <c r="T293" s="37">
        <f t="shared" si="19"/>
        <v>0</v>
      </c>
      <c r="U293" s="37">
        <f t="shared" si="20"/>
        <v>0</v>
      </c>
      <c r="V293" s="37">
        <f>VLOOKUP(O293,Calculations!$B$4:$G$15,6)*F293*IF(I293="Failed-Closed",0,1)</f>
        <v>0</v>
      </c>
      <c r="W293" s="113">
        <f>IFERROR(0.6*PI()*(VLOOKUP(H293,VentList!$A$3:$H$198,8)/2*0.0254)^2*(14.7+P293)*6895*SQRT(2*1.33/8.314/672/(1.33-1)*((14.7/(14.7+P293))^(2/1.33)-(14.7/(14.7+P293))^((2.33/1.33))))*7937,0)*IF(I293="Operational",0,IF(I293="Failed-Closed",0,1))</f>
        <v>0</v>
      </c>
    </row>
    <row r="294" spans="2:23">
      <c r="B294" s="33"/>
      <c r="C294" s="34"/>
      <c r="D294" s="34"/>
      <c r="E294" s="34"/>
      <c r="F294" s="34"/>
      <c r="G294" s="27"/>
      <c r="H294" s="34"/>
      <c r="I294" s="34"/>
      <c r="J294" s="34">
        <f>IFERROR(IF(B294="Column",INDEX(RadCompList!$C$4:$G$13,MATCH(C294,RadCompList!$B$4:$B$13),MATCH(Radiators!D294,RadCompList!$C$3:$G$3)),IF(B294="Tube",INDEX(RadCompList!$C$16:$I$22,MATCH(C294,RadCompList!$B$16:$B$22),MATCH(Radiators!D294,RadCompList!$C$15:$I$15)),IF(B294="Cast Rad/Conv",INDEX(RadCompList!$C$28:$D$28,MATCH(C294,RadCompList!$B$28),MATCH(Radiators!D294,RadCompList!$C$27:$D$27)),IF(B294="Copper Cabinet",(INDEX(RadCompList!$E$39:$J$78,MATCH(Radiators!D294,RadCompList!$D$39:$D$78,0),MATCH(C294,RadCompList!$E$38:$J$38,0))),0))))*E294,0)*$A$2*IF(I294="Failed-Closed",0,1)</f>
        <v>0</v>
      </c>
      <c r="K294" s="34">
        <f>IFERROR(IF(B294="Column",INDEX(RadCompList!$C$4:$G$13,MATCH(C294,RadCompList!$B$4:$B$13),MATCH(Radiators!D294,RadCompList!$C$3:$G$3)),IF(B294="Tube",INDEX(RadCompList!$C$16:$I$22,MATCH(C294,RadCompList!$B$16:$B$22),MATCH(Radiators!D294,RadCompList!$C$15:$I$15)),IF(B294="Cast Rad/Conv",INDEX(RadCompList!$C$28:$D$28,MATCH(C294,RadCompList!$B$28),MATCH(Radiators!D294,RadCompList!$C$27:$D$27)),IF(B294="Copper Cabinet",(INDEX(RadCompList!$E$39:$J$78,MATCH(Radiators!D294,RadCompList!$D$39:$D$78,0),MATCH(C294,RadCompList!$E$38:$J$38,0))),0))))*E294,0)*$A$2</f>
        <v>0</v>
      </c>
      <c r="L294" s="112">
        <f t="shared" si="17"/>
        <v>0</v>
      </c>
      <c r="M294" s="35">
        <f>IFERROR(VLOOKUP(H294,VentList!$A$1:$D$198,2,FALSE),0)</f>
        <v>0</v>
      </c>
      <c r="N294" s="26">
        <f>IFERROR(VLOOKUP(B294,RadCompList!$P$3:$Q$6,2,FALSE)*J294,0)</f>
        <v>0</v>
      </c>
      <c r="O294" s="26" t="str">
        <f>INDEX(Calculations!$B$17:$B$28,MATCH(L294, Calculations!$H$17:$H$28,-1 ))</f>
        <v>1/2</v>
      </c>
      <c r="P294" s="37">
        <f>MainSheet!$G$8-0.0001306*Q294^2 * F294*(1+3.6/VLOOKUP(O294,Calculations!$B$4:$F$15,2,FALSE))/(3600*MainSheet!$C$9*VLOOKUP(O294,Calculations!$B$4:$F$15,2,FALSE)^5)</f>
        <v>0.26808838626146181</v>
      </c>
      <c r="Q294" s="37">
        <f t="shared" si="18"/>
        <v>0</v>
      </c>
      <c r="R294" s="37">
        <f>IFERROR(VLOOKUP(O294,Calculations!$B$4:$E$15,4)*F294*IF(I294="Failed-Closed",0,1)*(0.35/(INDEX(Calculations!$B$32:$G$46,MATCH(O294,Calculations!$B$32:$B$46,0),MATCH(G294,Calculations!$B$32:$G$32,0))+0.35)),0)</f>
        <v>0</v>
      </c>
      <c r="S294" s="37">
        <f>VLOOKUP(O294,Calculations!$B$4:$F$15,5)*F294</f>
        <v>0</v>
      </c>
      <c r="T294" s="37">
        <f t="shared" si="19"/>
        <v>0</v>
      </c>
      <c r="U294" s="37">
        <f t="shared" si="20"/>
        <v>0</v>
      </c>
      <c r="V294" s="37">
        <f>VLOOKUP(O294,Calculations!$B$4:$G$15,6)*F294*IF(I294="Failed-Closed",0,1)</f>
        <v>0</v>
      </c>
      <c r="W294" s="113">
        <f>IFERROR(0.6*PI()*(VLOOKUP(H294,VentList!$A$3:$H$198,8)/2*0.0254)^2*(14.7+P294)*6895*SQRT(2*1.33/8.314/672/(1.33-1)*((14.7/(14.7+P294))^(2/1.33)-(14.7/(14.7+P294))^((2.33/1.33))))*7937,0)*IF(I294="Operational",0,IF(I294="Failed-Closed",0,1))</f>
        <v>0</v>
      </c>
    </row>
    <row r="295" spans="2:23">
      <c r="B295" s="33"/>
      <c r="C295" s="34"/>
      <c r="D295" s="34"/>
      <c r="E295" s="34"/>
      <c r="F295" s="34"/>
      <c r="G295" s="27"/>
      <c r="H295" s="34"/>
      <c r="I295" s="34"/>
      <c r="J295" s="34">
        <f>IFERROR(IF(B295="Column",INDEX(RadCompList!$C$4:$G$13,MATCH(C295,RadCompList!$B$4:$B$13),MATCH(Radiators!D295,RadCompList!$C$3:$G$3)),IF(B295="Tube",INDEX(RadCompList!$C$16:$I$22,MATCH(C295,RadCompList!$B$16:$B$22),MATCH(Radiators!D295,RadCompList!$C$15:$I$15)),IF(B295="Cast Rad/Conv",INDEX(RadCompList!$C$28:$D$28,MATCH(C295,RadCompList!$B$28),MATCH(Radiators!D295,RadCompList!$C$27:$D$27)),IF(B295="Copper Cabinet",(INDEX(RadCompList!$E$39:$J$78,MATCH(Radiators!D295,RadCompList!$D$39:$D$78,0),MATCH(C295,RadCompList!$E$38:$J$38,0))),0))))*E295,0)*$A$2*IF(I295="Failed-Closed",0,1)</f>
        <v>0</v>
      </c>
      <c r="K295" s="34">
        <f>IFERROR(IF(B295="Column",INDEX(RadCompList!$C$4:$G$13,MATCH(C295,RadCompList!$B$4:$B$13),MATCH(Radiators!D295,RadCompList!$C$3:$G$3)),IF(B295="Tube",INDEX(RadCompList!$C$16:$I$22,MATCH(C295,RadCompList!$B$16:$B$22),MATCH(Radiators!D295,RadCompList!$C$15:$I$15)),IF(B295="Cast Rad/Conv",INDEX(RadCompList!$C$28:$D$28,MATCH(C295,RadCompList!$B$28),MATCH(Radiators!D295,RadCompList!$C$27:$D$27)),IF(B295="Copper Cabinet",(INDEX(RadCompList!$E$39:$J$78,MATCH(Radiators!D295,RadCompList!$D$39:$D$78,0),MATCH(C295,RadCompList!$E$38:$J$38,0))),0))))*E295,0)*$A$2</f>
        <v>0</v>
      </c>
      <c r="L295" s="112">
        <f t="shared" si="17"/>
        <v>0</v>
      </c>
      <c r="M295" s="35">
        <f>IFERROR(VLOOKUP(H295,VentList!$A$1:$D$198,2,FALSE),0)</f>
        <v>0</v>
      </c>
      <c r="N295" s="26">
        <f>IFERROR(VLOOKUP(B295,RadCompList!$P$3:$Q$6,2,FALSE)*J295,0)</f>
        <v>0</v>
      </c>
      <c r="O295" s="26" t="str">
        <f>INDEX(Calculations!$B$17:$B$28,MATCH(L295, Calculations!$H$17:$H$28,-1 ))</f>
        <v>1/2</v>
      </c>
      <c r="P295" s="37">
        <f>MainSheet!$G$8-0.0001306*Q295^2 * F295*(1+3.6/VLOOKUP(O295,Calculations!$B$4:$F$15,2,FALSE))/(3600*MainSheet!$C$9*VLOOKUP(O295,Calculations!$B$4:$F$15,2,FALSE)^5)</f>
        <v>0.26808838626146181</v>
      </c>
      <c r="Q295" s="37">
        <f t="shared" si="18"/>
        <v>0</v>
      </c>
      <c r="R295" s="37">
        <f>IFERROR(VLOOKUP(O295,Calculations!$B$4:$E$15,4)*F295*IF(I295="Failed-Closed",0,1)*(0.35/(INDEX(Calculations!$B$32:$G$46,MATCH(O295,Calculations!$B$32:$B$46,0),MATCH(G295,Calculations!$B$32:$G$32,0))+0.35)),0)</f>
        <v>0</v>
      </c>
      <c r="S295" s="37">
        <f>VLOOKUP(O295,Calculations!$B$4:$F$15,5)*F295</f>
        <v>0</v>
      </c>
      <c r="T295" s="37">
        <f t="shared" si="19"/>
        <v>0</v>
      </c>
      <c r="U295" s="37">
        <f t="shared" si="20"/>
        <v>0</v>
      </c>
      <c r="V295" s="37">
        <f>VLOOKUP(O295,Calculations!$B$4:$G$15,6)*F295*IF(I295="Failed-Closed",0,1)</f>
        <v>0</v>
      </c>
      <c r="W295" s="113">
        <f>IFERROR(0.6*PI()*(VLOOKUP(H295,VentList!$A$3:$H$198,8)/2*0.0254)^2*(14.7+P295)*6895*SQRT(2*1.33/8.314/672/(1.33-1)*((14.7/(14.7+P295))^(2/1.33)-(14.7/(14.7+P295))^((2.33/1.33))))*7937,0)*IF(I295="Operational",0,IF(I295="Failed-Closed",0,1))</f>
        <v>0</v>
      </c>
    </row>
    <row r="296" spans="2:23">
      <c r="B296" s="33"/>
      <c r="C296" s="34"/>
      <c r="D296" s="34"/>
      <c r="E296" s="34"/>
      <c r="F296" s="34"/>
      <c r="G296" s="27"/>
      <c r="H296" s="34"/>
      <c r="I296" s="34"/>
      <c r="J296" s="34">
        <f>IFERROR(IF(B296="Column",INDEX(RadCompList!$C$4:$G$13,MATCH(C296,RadCompList!$B$4:$B$13),MATCH(Radiators!D296,RadCompList!$C$3:$G$3)),IF(B296="Tube",INDEX(RadCompList!$C$16:$I$22,MATCH(C296,RadCompList!$B$16:$B$22),MATCH(Radiators!D296,RadCompList!$C$15:$I$15)),IF(B296="Cast Rad/Conv",INDEX(RadCompList!$C$28:$D$28,MATCH(C296,RadCompList!$B$28),MATCH(Radiators!D296,RadCompList!$C$27:$D$27)),IF(B296="Copper Cabinet",(INDEX(RadCompList!$E$39:$J$78,MATCH(Radiators!D296,RadCompList!$D$39:$D$78,0),MATCH(C296,RadCompList!$E$38:$J$38,0))),0))))*E296,0)*$A$2*IF(I296="Failed-Closed",0,1)</f>
        <v>0</v>
      </c>
      <c r="K296" s="34">
        <f>IFERROR(IF(B296="Column",INDEX(RadCompList!$C$4:$G$13,MATCH(C296,RadCompList!$B$4:$B$13),MATCH(Radiators!D296,RadCompList!$C$3:$G$3)),IF(B296="Tube",INDEX(RadCompList!$C$16:$I$22,MATCH(C296,RadCompList!$B$16:$B$22),MATCH(Radiators!D296,RadCompList!$C$15:$I$15)),IF(B296="Cast Rad/Conv",INDEX(RadCompList!$C$28:$D$28,MATCH(C296,RadCompList!$B$28),MATCH(Radiators!D296,RadCompList!$C$27:$D$27)),IF(B296="Copper Cabinet",(INDEX(RadCompList!$E$39:$J$78,MATCH(Radiators!D296,RadCompList!$D$39:$D$78,0),MATCH(C296,RadCompList!$E$38:$J$38,0))),0))))*E296,0)*$A$2</f>
        <v>0</v>
      </c>
      <c r="L296" s="112">
        <f t="shared" si="17"/>
        <v>0</v>
      </c>
      <c r="M296" s="35">
        <f>IFERROR(VLOOKUP(H296,VentList!$A$1:$D$198,2,FALSE),0)</f>
        <v>0</v>
      </c>
      <c r="N296" s="26">
        <f>IFERROR(VLOOKUP(B296,RadCompList!$P$3:$Q$6,2,FALSE)*J296,0)</f>
        <v>0</v>
      </c>
      <c r="O296" s="26" t="str">
        <f>INDEX(Calculations!$B$17:$B$28,MATCH(L296, Calculations!$H$17:$H$28,-1 ))</f>
        <v>1/2</v>
      </c>
      <c r="P296" s="37">
        <f>MainSheet!$G$8-0.0001306*Q296^2 * F296*(1+3.6/VLOOKUP(O296,Calculations!$B$4:$F$15,2,FALSE))/(3600*MainSheet!$C$9*VLOOKUP(O296,Calculations!$B$4:$F$15,2,FALSE)^5)</f>
        <v>0.26808838626146181</v>
      </c>
      <c r="Q296" s="37">
        <f t="shared" si="18"/>
        <v>0</v>
      </c>
      <c r="R296" s="37">
        <f>IFERROR(VLOOKUP(O296,Calculations!$B$4:$E$15,4)*F296*IF(I296="Failed-Closed",0,1)*(0.35/(INDEX(Calculations!$B$32:$G$46,MATCH(O296,Calculations!$B$32:$B$46,0),MATCH(G296,Calculations!$B$32:$G$32,0))+0.35)),0)</f>
        <v>0</v>
      </c>
      <c r="S296" s="37">
        <f>VLOOKUP(O296,Calculations!$B$4:$F$15,5)*F296</f>
        <v>0</v>
      </c>
      <c r="T296" s="37">
        <f t="shared" si="19"/>
        <v>0</v>
      </c>
      <c r="U296" s="37">
        <f t="shared" si="20"/>
        <v>0</v>
      </c>
      <c r="V296" s="37">
        <f>VLOOKUP(O296,Calculations!$B$4:$G$15,6)*F296*IF(I296="Failed-Closed",0,1)</f>
        <v>0</v>
      </c>
      <c r="W296" s="113">
        <f>IFERROR(0.6*PI()*(VLOOKUP(H296,VentList!$A$3:$H$198,8)/2*0.0254)^2*(14.7+P296)*6895*SQRT(2*1.33/8.314/672/(1.33-1)*((14.7/(14.7+P296))^(2/1.33)-(14.7/(14.7+P296))^((2.33/1.33))))*7937,0)*IF(I296="Operational",0,IF(I296="Failed-Closed",0,1))</f>
        <v>0</v>
      </c>
    </row>
    <row r="297" spans="2:23">
      <c r="B297" s="33"/>
      <c r="C297" s="34"/>
      <c r="D297" s="34"/>
      <c r="E297" s="34"/>
      <c r="F297" s="34"/>
      <c r="G297" s="27"/>
      <c r="H297" s="34"/>
      <c r="I297" s="34"/>
      <c r="J297" s="34">
        <f>IFERROR(IF(B297="Column",INDEX(RadCompList!$C$4:$G$13,MATCH(C297,RadCompList!$B$4:$B$13),MATCH(Radiators!D297,RadCompList!$C$3:$G$3)),IF(B297="Tube",INDEX(RadCompList!$C$16:$I$22,MATCH(C297,RadCompList!$B$16:$B$22),MATCH(Radiators!D297,RadCompList!$C$15:$I$15)),IF(B297="Cast Rad/Conv",INDEX(RadCompList!$C$28:$D$28,MATCH(C297,RadCompList!$B$28),MATCH(Radiators!D297,RadCompList!$C$27:$D$27)),IF(B297="Copper Cabinet",(INDEX(RadCompList!$E$39:$J$78,MATCH(Radiators!D297,RadCompList!$D$39:$D$78,0),MATCH(C297,RadCompList!$E$38:$J$38,0))),0))))*E297,0)*$A$2*IF(I297="Failed-Closed",0,1)</f>
        <v>0</v>
      </c>
      <c r="K297" s="34">
        <f>IFERROR(IF(B297="Column",INDEX(RadCompList!$C$4:$G$13,MATCH(C297,RadCompList!$B$4:$B$13),MATCH(Radiators!D297,RadCompList!$C$3:$G$3)),IF(B297="Tube",INDEX(RadCompList!$C$16:$I$22,MATCH(C297,RadCompList!$B$16:$B$22),MATCH(Radiators!D297,RadCompList!$C$15:$I$15)),IF(B297="Cast Rad/Conv",INDEX(RadCompList!$C$28:$D$28,MATCH(C297,RadCompList!$B$28),MATCH(Radiators!D297,RadCompList!$C$27:$D$27)),IF(B297="Copper Cabinet",(INDEX(RadCompList!$E$39:$J$78,MATCH(Radiators!D297,RadCompList!$D$39:$D$78,0),MATCH(C297,RadCompList!$E$38:$J$38,0))),0))))*E297,0)*$A$2</f>
        <v>0</v>
      </c>
      <c r="L297" s="112">
        <f t="shared" si="17"/>
        <v>0</v>
      </c>
      <c r="M297" s="35">
        <f>IFERROR(VLOOKUP(H297,VentList!$A$1:$D$198,2,FALSE),0)</f>
        <v>0</v>
      </c>
      <c r="N297" s="26">
        <f>IFERROR(VLOOKUP(B297,RadCompList!$P$3:$Q$6,2,FALSE)*J297,0)</f>
        <v>0</v>
      </c>
      <c r="O297" s="26" t="str">
        <f>INDEX(Calculations!$B$17:$B$28,MATCH(L297, Calculations!$H$17:$H$28,-1 ))</f>
        <v>1/2</v>
      </c>
      <c r="P297" s="37">
        <f>MainSheet!$G$8-0.0001306*Q297^2 * F297*(1+3.6/VLOOKUP(O297,Calculations!$B$4:$F$15,2,FALSE))/(3600*MainSheet!$C$9*VLOOKUP(O297,Calculations!$B$4:$F$15,2,FALSE)^5)</f>
        <v>0.26808838626146181</v>
      </c>
      <c r="Q297" s="37">
        <f t="shared" si="18"/>
        <v>0</v>
      </c>
      <c r="R297" s="37">
        <f>IFERROR(VLOOKUP(O297,Calculations!$B$4:$E$15,4)*F297*IF(I297="Failed-Closed",0,1)*(0.35/(INDEX(Calculations!$B$32:$G$46,MATCH(O297,Calculations!$B$32:$B$46,0),MATCH(G297,Calculations!$B$32:$G$32,0))+0.35)),0)</f>
        <v>0</v>
      </c>
      <c r="S297" s="37">
        <f>VLOOKUP(O297,Calculations!$B$4:$F$15,5)*F297</f>
        <v>0</v>
      </c>
      <c r="T297" s="37">
        <f t="shared" si="19"/>
        <v>0</v>
      </c>
      <c r="U297" s="37">
        <f t="shared" si="20"/>
        <v>0</v>
      </c>
      <c r="V297" s="37">
        <f>VLOOKUP(O297,Calculations!$B$4:$G$15,6)*F297*IF(I297="Failed-Closed",0,1)</f>
        <v>0</v>
      </c>
      <c r="W297" s="113">
        <f>IFERROR(0.6*PI()*(VLOOKUP(H297,VentList!$A$3:$H$198,8)/2*0.0254)^2*(14.7+P297)*6895*SQRT(2*1.33/8.314/672/(1.33-1)*((14.7/(14.7+P297))^(2/1.33)-(14.7/(14.7+P297))^((2.33/1.33))))*7937,0)*IF(I297="Operational",0,IF(I297="Failed-Closed",0,1))</f>
        <v>0</v>
      </c>
    </row>
    <row r="298" spans="2:23">
      <c r="B298" s="33"/>
      <c r="C298" s="34"/>
      <c r="D298" s="34"/>
      <c r="E298" s="34"/>
      <c r="F298" s="34"/>
      <c r="G298" s="27"/>
      <c r="H298" s="34"/>
      <c r="I298" s="34"/>
      <c r="J298" s="34">
        <f>IFERROR(IF(B298="Column",INDEX(RadCompList!$C$4:$G$13,MATCH(C298,RadCompList!$B$4:$B$13),MATCH(Radiators!D298,RadCompList!$C$3:$G$3)),IF(B298="Tube",INDEX(RadCompList!$C$16:$I$22,MATCH(C298,RadCompList!$B$16:$B$22),MATCH(Radiators!D298,RadCompList!$C$15:$I$15)),IF(B298="Cast Rad/Conv",INDEX(RadCompList!$C$28:$D$28,MATCH(C298,RadCompList!$B$28),MATCH(Radiators!D298,RadCompList!$C$27:$D$27)),IF(B298="Copper Cabinet",(INDEX(RadCompList!$E$39:$J$78,MATCH(Radiators!D298,RadCompList!$D$39:$D$78,0),MATCH(C298,RadCompList!$E$38:$J$38,0))),0))))*E298,0)*$A$2*IF(I298="Failed-Closed",0,1)</f>
        <v>0</v>
      </c>
      <c r="K298" s="34">
        <f>IFERROR(IF(B298="Column",INDEX(RadCompList!$C$4:$G$13,MATCH(C298,RadCompList!$B$4:$B$13),MATCH(Radiators!D298,RadCompList!$C$3:$G$3)),IF(B298="Tube",INDEX(RadCompList!$C$16:$I$22,MATCH(C298,RadCompList!$B$16:$B$22),MATCH(Radiators!D298,RadCompList!$C$15:$I$15)),IF(B298="Cast Rad/Conv",INDEX(RadCompList!$C$28:$D$28,MATCH(C298,RadCompList!$B$28),MATCH(Radiators!D298,RadCompList!$C$27:$D$27)),IF(B298="Copper Cabinet",(INDEX(RadCompList!$E$39:$J$78,MATCH(Radiators!D298,RadCompList!$D$39:$D$78,0),MATCH(C298,RadCompList!$E$38:$J$38,0))),0))))*E298,0)*$A$2</f>
        <v>0</v>
      </c>
      <c r="L298" s="112">
        <f t="shared" si="17"/>
        <v>0</v>
      </c>
      <c r="M298" s="35">
        <f>IFERROR(VLOOKUP(H298,VentList!$A$1:$D$198,2,FALSE),0)</f>
        <v>0</v>
      </c>
      <c r="N298" s="26">
        <f>IFERROR(VLOOKUP(B298,RadCompList!$P$3:$Q$6,2,FALSE)*J298,0)</f>
        <v>0</v>
      </c>
      <c r="O298" s="26" t="str">
        <f>INDEX(Calculations!$B$17:$B$28,MATCH(L298, Calculations!$H$17:$H$28,-1 ))</f>
        <v>1/2</v>
      </c>
      <c r="P298" s="37">
        <f>MainSheet!$G$8-0.0001306*Q298^2 * F298*(1+3.6/VLOOKUP(O298,Calculations!$B$4:$F$15,2,FALSE))/(3600*MainSheet!$C$9*VLOOKUP(O298,Calculations!$B$4:$F$15,2,FALSE)^5)</f>
        <v>0.26808838626146181</v>
      </c>
      <c r="Q298" s="37">
        <f t="shared" si="18"/>
        <v>0</v>
      </c>
      <c r="R298" s="37">
        <f>IFERROR(VLOOKUP(O298,Calculations!$B$4:$E$15,4)*F298*IF(I298="Failed-Closed",0,1)*(0.35/(INDEX(Calculations!$B$32:$G$46,MATCH(O298,Calculations!$B$32:$B$46,0),MATCH(G298,Calculations!$B$32:$G$32,0))+0.35)),0)</f>
        <v>0</v>
      </c>
      <c r="S298" s="37">
        <f>VLOOKUP(O298,Calculations!$B$4:$F$15,5)*F298</f>
        <v>0</v>
      </c>
      <c r="T298" s="37">
        <f t="shared" si="19"/>
        <v>0</v>
      </c>
      <c r="U298" s="37">
        <f t="shared" si="20"/>
        <v>0</v>
      </c>
      <c r="V298" s="37">
        <f>VLOOKUP(O298,Calculations!$B$4:$G$15,6)*F298*IF(I298="Failed-Closed",0,1)</f>
        <v>0</v>
      </c>
      <c r="W298" s="113">
        <f>IFERROR(0.6*PI()*(VLOOKUP(H298,VentList!$A$3:$H$198,8)/2*0.0254)^2*(14.7+P298)*6895*SQRT(2*1.33/8.314/672/(1.33-1)*((14.7/(14.7+P298))^(2/1.33)-(14.7/(14.7+P298))^((2.33/1.33))))*7937,0)*IF(I298="Operational",0,IF(I298="Failed-Closed",0,1))</f>
        <v>0</v>
      </c>
    </row>
    <row r="299" spans="2:23">
      <c r="B299" s="33"/>
      <c r="C299" s="34"/>
      <c r="D299" s="34"/>
      <c r="E299" s="34"/>
      <c r="F299" s="34"/>
      <c r="G299" s="27"/>
      <c r="H299" s="34"/>
      <c r="I299" s="34"/>
      <c r="J299" s="34">
        <f>IFERROR(IF(B299="Column",INDEX(RadCompList!$C$4:$G$13,MATCH(C299,RadCompList!$B$4:$B$13),MATCH(Radiators!D299,RadCompList!$C$3:$G$3)),IF(B299="Tube",INDEX(RadCompList!$C$16:$I$22,MATCH(C299,RadCompList!$B$16:$B$22),MATCH(Radiators!D299,RadCompList!$C$15:$I$15)),IF(B299="Cast Rad/Conv",INDEX(RadCompList!$C$28:$D$28,MATCH(C299,RadCompList!$B$28),MATCH(Radiators!D299,RadCompList!$C$27:$D$27)),IF(B299="Copper Cabinet",(INDEX(RadCompList!$E$39:$J$78,MATCH(Radiators!D299,RadCompList!$D$39:$D$78,0),MATCH(C299,RadCompList!$E$38:$J$38,0))),0))))*E299,0)*$A$2*IF(I299="Failed-Closed",0,1)</f>
        <v>0</v>
      </c>
      <c r="K299" s="34">
        <f>IFERROR(IF(B299="Column",INDEX(RadCompList!$C$4:$G$13,MATCH(C299,RadCompList!$B$4:$B$13),MATCH(Radiators!D299,RadCompList!$C$3:$G$3)),IF(B299="Tube",INDEX(RadCompList!$C$16:$I$22,MATCH(C299,RadCompList!$B$16:$B$22),MATCH(Radiators!D299,RadCompList!$C$15:$I$15)),IF(B299="Cast Rad/Conv",INDEX(RadCompList!$C$28:$D$28,MATCH(C299,RadCompList!$B$28),MATCH(Radiators!D299,RadCompList!$C$27:$D$27)),IF(B299="Copper Cabinet",(INDEX(RadCompList!$E$39:$J$78,MATCH(Radiators!D299,RadCompList!$D$39:$D$78,0),MATCH(C299,RadCompList!$E$38:$J$38,0))),0))))*E299,0)*$A$2</f>
        <v>0</v>
      </c>
      <c r="L299" s="112">
        <f t="shared" si="17"/>
        <v>0</v>
      </c>
      <c r="M299" s="35">
        <f>IFERROR(VLOOKUP(H299,VentList!$A$1:$D$198,2,FALSE),0)</f>
        <v>0</v>
      </c>
      <c r="N299" s="26">
        <f>IFERROR(VLOOKUP(B299,RadCompList!$P$3:$Q$6,2,FALSE)*J299,0)</f>
        <v>0</v>
      </c>
      <c r="O299" s="26" t="str">
        <f>INDEX(Calculations!$B$17:$B$28,MATCH(L299, Calculations!$H$17:$H$28,-1 ))</f>
        <v>1/2</v>
      </c>
      <c r="P299" s="37">
        <f>MainSheet!$G$8-0.0001306*Q299^2 * F299*(1+3.6/VLOOKUP(O299,Calculations!$B$4:$F$15,2,FALSE))/(3600*MainSheet!$C$9*VLOOKUP(O299,Calculations!$B$4:$F$15,2,FALSE)^5)</f>
        <v>0.26808838626146181</v>
      </c>
      <c r="Q299" s="37">
        <f t="shared" si="18"/>
        <v>0</v>
      </c>
      <c r="R299" s="37">
        <f>IFERROR(VLOOKUP(O299,Calculations!$B$4:$E$15,4)*F299*IF(I299="Failed-Closed",0,1)*(0.35/(INDEX(Calculations!$B$32:$G$46,MATCH(O299,Calculations!$B$32:$B$46,0),MATCH(G299,Calculations!$B$32:$G$32,0))+0.35)),0)</f>
        <v>0</v>
      </c>
      <c r="S299" s="37">
        <f>VLOOKUP(O299,Calculations!$B$4:$F$15,5)*F299</f>
        <v>0</v>
      </c>
      <c r="T299" s="37">
        <f t="shared" si="19"/>
        <v>0</v>
      </c>
      <c r="U299" s="37">
        <f t="shared" si="20"/>
        <v>0</v>
      </c>
      <c r="V299" s="37">
        <f>VLOOKUP(O299,Calculations!$B$4:$G$15,6)*F299*IF(I299="Failed-Closed",0,1)</f>
        <v>0</v>
      </c>
      <c r="W299" s="113">
        <f>IFERROR(0.6*PI()*(VLOOKUP(H299,VentList!$A$3:$H$198,8)/2*0.0254)^2*(14.7+P299)*6895*SQRT(2*1.33/8.314/672/(1.33-1)*((14.7/(14.7+P299))^(2/1.33)-(14.7/(14.7+P299))^((2.33/1.33))))*7937,0)*IF(I299="Operational",0,IF(I299="Failed-Closed",0,1))</f>
        <v>0</v>
      </c>
    </row>
    <row r="300" spans="2:23">
      <c r="B300" s="33"/>
      <c r="C300" s="34"/>
      <c r="D300" s="34"/>
      <c r="E300" s="34"/>
      <c r="F300" s="34"/>
      <c r="G300" s="27"/>
      <c r="H300" s="34"/>
      <c r="I300" s="34"/>
      <c r="J300" s="34">
        <f>IFERROR(IF(B300="Column",INDEX(RadCompList!$C$4:$G$13,MATCH(C300,RadCompList!$B$4:$B$13),MATCH(Radiators!D300,RadCompList!$C$3:$G$3)),IF(B300="Tube",INDEX(RadCompList!$C$16:$I$22,MATCH(C300,RadCompList!$B$16:$B$22),MATCH(Radiators!D300,RadCompList!$C$15:$I$15)),IF(B300="Cast Rad/Conv",INDEX(RadCompList!$C$28:$D$28,MATCH(C300,RadCompList!$B$28),MATCH(Radiators!D300,RadCompList!$C$27:$D$27)),IF(B300="Copper Cabinet",(INDEX(RadCompList!$E$39:$J$78,MATCH(Radiators!D300,RadCompList!$D$39:$D$78,0),MATCH(C300,RadCompList!$E$38:$J$38,0))),0))))*E300,0)*$A$2*IF(I300="Failed-Closed",0,1)</f>
        <v>0</v>
      </c>
      <c r="K300" s="34">
        <f>IFERROR(IF(B300="Column",INDEX(RadCompList!$C$4:$G$13,MATCH(C300,RadCompList!$B$4:$B$13),MATCH(Radiators!D300,RadCompList!$C$3:$G$3)),IF(B300="Tube",INDEX(RadCompList!$C$16:$I$22,MATCH(C300,RadCompList!$B$16:$B$22),MATCH(Radiators!D300,RadCompList!$C$15:$I$15)),IF(B300="Cast Rad/Conv",INDEX(RadCompList!$C$28:$D$28,MATCH(C300,RadCompList!$B$28),MATCH(Radiators!D300,RadCompList!$C$27:$D$27)),IF(B300="Copper Cabinet",(INDEX(RadCompList!$E$39:$J$78,MATCH(Radiators!D300,RadCompList!$D$39:$D$78,0),MATCH(C300,RadCompList!$E$38:$J$38,0))),0))))*E300,0)*$A$2</f>
        <v>0</v>
      </c>
      <c r="L300" s="112">
        <f t="shared" si="17"/>
        <v>0</v>
      </c>
      <c r="M300" s="35">
        <f>IFERROR(VLOOKUP(H300,VentList!$A$1:$D$198,2,FALSE),0)</f>
        <v>0</v>
      </c>
      <c r="N300" s="26">
        <f>IFERROR(VLOOKUP(B300,RadCompList!$P$3:$Q$6,2,FALSE)*J300,0)</f>
        <v>0</v>
      </c>
      <c r="O300" s="26" t="str">
        <f>INDEX(Calculations!$B$17:$B$28,MATCH(L300, Calculations!$H$17:$H$28,-1 ))</f>
        <v>1/2</v>
      </c>
      <c r="P300" s="37">
        <f>MainSheet!$G$8-0.0001306*Q300^2 * F300*(1+3.6/VLOOKUP(O300,Calculations!$B$4:$F$15,2,FALSE))/(3600*MainSheet!$C$9*VLOOKUP(O300,Calculations!$B$4:$F$15,2,FALSE)^5)</f>
        <v>0.26808838626146181</v>
      </c>
      <c r="Q300" s="37">
        <f t="shared" si="18"/>
        <v>0</v>
      </c>
      <c r="R300" s="37">
        <f>IFERROR(VLOOKUP(O300,Calculations!$B$4:$E$15,4)*F300*IF(I300="Failed-Closed",0,1)*(0.35/(INDEX(Calculations!$B$32:$G$46,MATCH(O300,Calculations!$B$32:$B$46,0),MATCH(G300,Calculations!$B$32:$G$32,0))+0.35)),0)</f>
        <v>0</v>
      </c>
      <c r="S300" s="37">
        <f>VLOOKUP(O300,Calculations!$B$4:$F$15,5)*F300</f>
        <v>0</v>
      </c>
      <c r="T300" s="37">
        <f t="shared" si="19"/>
        <v>0</v>
      </c>
      <c r="U300" s="37">
        <f t="shared" si="20"/>
        <v>0</v>
      </c>
      <c r="V300" s="37">
        <f>VLOOKUP(O300,Calculations!$B$4:$G$15,6)*F300*IF(I300="Failed-Closed",0,1)</f>
        <v>0</v>
      </c>
      <c r="W300" s="113">
        <f>IFERROR(0.6*PI()*(VLOOKUP(H300,VentList!$A$3:$H$198,8)/2*0.0254)^2*(14.7+P300)*6895*SQRT(2*1.33/8.314/672/(1.33-1)*((14.7/(14.7+P300))^(2/1.33)-(14.7/(14.7+P300))^((2.33/1.33))))*7937,0)*IF(I300="Operational",0,IF(I300="Failed-Closed",0,1))</f>
        <v>0</v>
      </c>
    </row>
    <row r="301" spans="2:23">
      <c r="B301" s="33"/>
      <c r="C301" s="34"/>
      <c r="D301" s="34"/>
      <c r="E301" s="34"/>
      <c r="F301" s="34"/>
      <c r="G301" s="27"/>
      <c r="H301" s="34"/>
      <c r="I301" s="34"/>
      <c r="J301" s="34">
        <f>IFERROR(IF(B301="Column",INDEX(RadCompList!$C$4:$G$13,MATCH(C301,RadCompList!$B$4:$B$13),MATCH(Radiators!D301,RadCompList!$C$3:$G$3)),IF(B301="Tube",INDEX(RadCompList!$C$16:$I$22,MATCH(C301,RadCompList!$B$16:$B$22),MATCH(Radiators!D301,RadCompList!$C$15:$I$15)),IF(B301="Cast Rad/Conv",INDEX(RadCompList!$C$28:$D$28,MATCH(C301,RadCompList!$B$28),MATCH(Radiators!D301,RadCompList!$C$27:$D$27)),IF(B301="Copper Cabinet",(INDEX(RadCompList!$E$39:$J$78,MATCH(Radiators!D301,RadCompList!$D$39:$D$78,0),MATCH(C301,RadCompList!$E$38:$J$38,0))),0))))*E301,0)*$A$2*IF(I301="Failed-Closed",0,1)</f>
        <v>0</v>
      </c>
      <c r="K301" s="34">
        <f>IFERROR(IF(B301="Column",INDEX(RadCompList!$C$4:$G$13,MATCH(C301,RadCompList!$B$4:$B$13),MATCH(Radiators!D301,RadCompList!$C$3:$G$3)),IF(B301="Tube",INDEX(RadCompList!$C$16:$I$22,MATCH(C301,RadCompList!$B$16:$B$22),MATCH(Radiators!D301,RadCompList!$C$15:$I$15)),IF(B301="Cast Rad/Conv",INDEX(RadCompList!$C$28:$D$28,MATCH(C301,RadCompList!$B$28),MATCH(Radiators!D301,RadCompList!$C$27:$D$27)),IF(B301="Copper Cabinet",(INDEX(RadCompList!$E$39:$J$78,MATCH(Radiators!D301,RadCompList!$D$39:$D$78,0),MATCH(C301,RadCompList!$E$38:$J$38,0))),0))))*E301,0)*$A$2</f>
        <v>0</v>
      </c>
      <c r="L301" s="112">
        <f t="shared" si="17"/>
        <v>0</v>
      </c>
      <c r="M301" s="35">
        <f>IFERROR(VLOOKUP(H301,VentList!$A$1:$D$198,2,FALSE),0)</f>
        <v>0</v>
      </c>
      <c r="N301" s="26">
        <f>IFERROR(VLOOKUP(B301,RadCompList!$P$3:$Q$6,2,FALSE)*J301,0)</f>
        <v>0</v>
      </c>
      <c r="O301" s="26" t="str">
        <f>INDEX(Calculations!$B$17:$B$28,MATCH(L301, Calculations!$H$17:$H$28,-1 ))</f>
        <v>1/2</v>
      </c>
      <c r="P301" s="37">
        <f>MainSheet!$G$8-0.0001306*Q301^2 * F301*(1+3.6/VLOOKUP(O301,Calculations!$B$4:$F$15,2,FALSE))/(3600*MainSheet!$C$9*VLOOKUP(O301,Calculations!$B$4:$F$15,2,FALSE)^5)</f>
        <v>0.26808838626146181</v>
      </c>
      <c r="Q301" s="37">
        <f t="shared" si="18"/>
        <v>0</v>
      </c>
      <c r="R301" s="37">
        <f>IFERROR(VLOOKUP(O301,Calculations!$B$4:$E$15,4)*F301*IF(I301="Failed-Closed",0,1)*(0.35/(INDEX(Calculations!$B$32:$G$46,MATCH(O301,Calculations!$B$32:$B$46,0),MATCH(G301,Calculations!$B$32:$G$32,0))+0.35)),0)</f>
        <v>0</v>
      </c>
      <c r="S301" s="37">
        <f>VLOOKUP(O301,Calculations!$B$4:$F$15,5)*F301</f>
        <v>0</v>
      </c>
      <c r="T301" s="37">
        <f t="shared" si="19"/>
        <v>0</v>
      </c>
      <c r="U301" s="37">
        <f t="shared" si="20"/>
        <v>0</v>
      </c>
      <c r="V301" s="37">
        <f>VLOOKUP(O301,Calculations!$B$4:$G$15,6)*F301*IF(I301="Failed-Closed",0,1)</f>
        <v>0</v>
      </c>
      <c r="W301" s="113">
        <f>IFERROR(0.6*PI()*(VLOOKUP(H301,VentList!$A$3:$H$198,8)/2*0.0254)^2*(14.7+P301)*6895*SQRT(2*1.33/8.314/672/(1.33-1)*((14.7/(14.7+P301))^(2/1.33)-(14.7/(14.7+P301))^((2.33/1.33))))*7937,0)*IF(I301="Operational",0,IF(I301="Failed-Closed",0,1))</f>
        <v>0</v>
      </c>
    </row>
    <row r="302" spans="2:23">
      <c r="B302" s="33"/>
      <c r="C302" s="34"/>
      <c r="D302" s="34"/>
      <c r="E302" s="34"/>
      <c r="F302" s="34"/>
      <c r="G302" s="27"/>
      <c r="H302" s="34"/>
      <c r="I302" s="34"/>
      <c r="J302" s="34">
        <f>IFERROR(IF(B302="Column",INDEX(RadCompList!$C$4:$G$13,MATCH(C302,RadCompList!$B$4:$B$13),MATCH(Radiators!D302,RadCompList!$C$3:$G$3)),IF(B302="Tube",INDEX(RadCompList!$C$16:$I$22,MATCH(C302,RadCompList!$B$16:$B$22),MATCH(Radiators!D302,RadCompList!$C$15:$I$15)),IF(B302="Cast Rad/Conv",INDEX(RadCompList!$C$28:$D$28,MATCH(C302,RadCompList!$B$28),MATCH(Radiators!D302,RadCompList!$C$27:$D$27)),IF(B302="Copper Cabinet",(INDEX(RadCompList!$E$39:$J$78,MATCH(Radiators!D302,RadCompList!$D$39:$D$78,0),MATCH(C302,RadCompList!$E$38:$J$38,0))),0))))*E302,0)*$A$2*IF(I302="Failed-Closed",0,1)</f>
        <v>0</v>
      </c>
      <c r="K302" s="34">
        <f>IFERROR(IF(B302="Column",INDEX(RadCompList!$C$4:$G$13,MATCH(C302,RadCompList!$B$4:$B$13),MATCH(Radiators!D302,RadCompList!$C$3:$G$3)),IF(B302="Tube",INDEX(RadCompList!$C$16:$I$22,MATCH(C302,RadCompList!$B$16:$B$22),MATCH(Radiators!D302,RadCompList!$C$15:$I$15)),IF(B302="Cast Rad/Conv",INDEX(RadCompList!$C$28:$D$28,MATCH(C302,RadCompList!$B$28),MATCH(Radiators!D302,RadCompList!$C$27:$D$27)),IF(B302="Copper Cabinet",(INDEX(RadCompList!$E$39:$J$78,MATCH(Radiators!D302,RadCompList!$D$39:$D$78,0),MATCH(C302,RadCompList!$E$38:$J$38,0))),0))))*E302,0)*$A$2</f>
        <v>0</v>
      </c>
      <c r="L302" s="112">
        <f t="shared" si="17"/>
        <v>0</v>
      </c>
      <c r="M302" s="35">
        <f>IFERROR(VLOOKUP(H302,VentList!$A$1:$D$198,2,FALSE),0)</f>
        <v>0</v>
      </c>
      <c r="N302" s="26">
        <f>IFERROR(VLOOKUP(B302,RadCompList!$P$3:$Q$6,2,FALSE)*J302,0)</f>
        <v>0</v>
      </c>
      <c r="O302" s="26" t="str">
        <f>INDEX(Calculations!$B$17:$B$28,MATCH(L302, Calculations!$H$17:$H$28,-1 ))</f>
        <v>1/2</v>
      </c>
      <c r="P302" s="37">
        <f>MainSheet!$G$8-0.0001306*Q302^2 * F302*(1+3.6/VLOOKUP(O302,Calculations!$B$4:$F$15,2,FALSE))/(3600*MainSheet!$C$9*VLOOKUP(O302,Calculations!$B$4:$F$15,2,FALSE)^5)</f>
        <v>0.26808838626146181</v>
      </c>
      <c r="Q302" s="37">
        <f t="shared" si="18"/>
        <v>0</v>
      </c>
      <c r="R302" s="37">
        <f>IFERROR(VLOOKUP(O302,Calculations!$B$4:$E$15,4)*F302*IF(I302="Failed-Closed",0,1)*(0.35/(INDEX(Calculations!$B$32:$G$46,MATCH(O302,Calculations!$B$32:$B$46,0),MATCH(G302,Calculations!$B$32:$G$32,0))+0.35)),0)</f>
        <v>0</v>
      </c>
      <c r="S302" s="37">
        <f>VLOOKUP(O302,Calculations!$B$4:$F$15,5)*F302</f>
        <v>0</v>
      </c>
      <c r="T302" s="37">
        <f t="shared" si="19"/>
        <v>0</v>
      </c>
      <c r="U302" s="37">
        <f t="shared" si="20"/>
        <v>0</v>
      </c>
      <c r="V302" s="37">
        <f>VLOOKUP(O302,Calculations!$B$4:$G$15,6)*F302*IF(I302="Failed-Closed",0,1)</f>
        <v>0</v>
      </c>
      <c r="W302" s="113">
        <f>IFERROR(0.6*PI()*(VLOOKUP(H302,VentList!$A$3:$H$198,8)/2*0.0254)^2*(14.7+P302)*6895*SQRT(2*1.33/8.314/672/(1.33-1)*((14.7/(14.7+P302))^(2/1.33)-(14.7/(14.7+P302))^((2.33/1.33))))*7937,0)*IF(I302="Operational",0,IF(I302="Failed-Closed",0,1))</f>
        <v>0</v>
      </c>
    </row>
    <row r="303" spans="2:23">
      <c r="B303" s="33"/>
      <c r="C303" s="34"/>
      <c r="D303" s="34"/>
      <c r="E303" s="34"/>
      <c r="F303" s="34"/>
      <c r="G303" s="27"/>
      <c r="H303" s="34"/>
      <c r="I303" s="34"/>
      <c r="J303" s="34">
        <f>IFERROR(IF(B303="Column",INDEX(RadCompList!$C$4:$G$13,MATCH(C303,RadCompList!$B$4:$B$13),MATCH(Radiators!D303,RadCompList!$C$3:$G$3)),IF(B303="Tube",INDEX(RadCompList!$C$16:$I$22,MATCH(C303,RadCompList!$B$16:$B$22),MATCH(Radiators!D303,RadCompList!$C$15:$I$15)),IF(B303="Cast Rad/Conv",INDEX(RadCompList!$C$28:$D$28,MATCH(C303,RadCompList!$B$28),MATCH(Radiators!D303,RadCompList!$C$27:$D$27)),IF(B303="Copper Cabinet",(INDEX(RadCompList!$E$39:$J$78,MATCH(Radiators!D303,RadCompList!$D$39:$D$78,0),MATCH(C303,RadCompList!$E$38:$J$38,0))),0))))*E303,0)*$A$2*IF(I303="Failed-Closed",0,1)</f>
        <v>0</v>
      </c>
      <c r="K303" s="34">
        <f>IFERROR(IF(B303="Column",INDEX(RadCompList!$C$4:$G$13,MATCH(C303,RadCompList!$B$4:$B$13),MATCH(Radiators!D303,RadCompList!$C$3:$G$3)),IF(B303="Tube",INDEX(RadCompList!$C$16:$I$22,MATCH(C303,RadCompList!$B$16:$B$22),MATCH(Radiators!D303,RadCompList!$C$15:$I$15)),IF(B303="Cast Rad/Conv",INDEX(RadCompList!$C$28:$D$28,MATCH(C303,RadCompList!$B$28),MATCH(Radiators!D303,RadCompList!$C$27:$D$27)),IF(B303="Copper Cabinet",(INDEX(RadCompList!$E$39:$J$78,MATCH(Radiators!D303,RadCompList!$D$39:$D$78,0),MATCH(C303,RadCompList!$E$38:$J$38,0))),0))))*E303,0)*$A$2</f>
        <v>0</v>
      </c>
      <c r="L303" s="112">
        <f t="shared" si="17"/>
        <v>0</v>
      </c>
      <c r="M303" s="35">
        <f>IFERROR(VLOOKUP(H303,VentList!$A$1:$D$198,2,FALSE),0)</f>
        <v>0</v>
      </c>
      <c r="N303" s="26">
        <f>IFERROR(VLOOKUP(B303,RadCompList!$P$3:$Q$6,2,FALSE)*J303,0)</f>
        <v>0</v>
      </c>
      <c r="O303" s="26" t="str">
        <f>INDEX(Calculations!$B$17:$B$28,MATCH(L303, Calculations!$H$17:$H$28,-1 ))</f>
        <v>1/2</v>
      </c>
      <c r="P303" s="37">
        <f>MainSheet!$G$8-0.0001306*Q303^2 * F303*(1+3.6/VLOOKUP(O303,Calculations!$B$4:$F$15,2,FALSE))/(3600*MainSheet!$C$9*VLOOKUP(O303,Calculations!$B$4:$F$15,2,FALSE)^5)</f>
        <v>0.26808838626146181</v>
      </c>
      <c r="Q303" s="37">
        <f t="shared" si="18"/>
        <v>0</v>
      </c>
      <c r="R303" s="37">
        <f>IFERROR(VLOOKUP(O303,Calculations!$B$4:$E$15,4)*F303*IF(I303="Failed-Closed",0,1)*(0.35/(INDEX(Calculations!$B$32:$G$46,MATCH(O303,Calculations!$B$32:$B$46,0),MATCH(G303,Calculations!$B$32:$G$32,0))+0.35)),0)</f>
        <v>0</v>
      </c>
      <c r="S303" s="37">
        <f>VLOOKUP(O303,Calculations!$B$4:$F$15,5)*F303</f>
        <v>0</v>
      </c>
      <c r="T303" s="37">
        <f t="shared" si="19"/>
        <v>0</v>
      </c>
      <c r="U303" s="37">
        <f t="shared" si="20"/>
        <v>0</v>
      </c>
      <c r="V303" s="37">
        <f>VLOOKUP(O303,Calculations!$B$4:$G$15,6)*F303*IF(I303="Failed-Closed",0,1)</f>
        <v>0</v>
      </c>
      <c r="W303" s="113">
        <f>IFERROR(0.6*PI()*(VLOOKUP(H303,VentList!$A$3:$H$198,8)/2*0.0254)^2*(14.7+P303)*6895*SQRT(2*1.33/8.314/672/(1.33-1)*((14.7/(14.7+P303))^(2/1.33)-(14.7/(14.7+P303))^((2.33/1.33))))*7937,0)*IF(I303="Operational",0,IF(I303="Failed-Closed",0,1))</f>
        <v>0</v>
      </c>
    </row>
    <row r="304" spans="2:23">
      <c r="B304" s="33"/>
      <c r="C304" s="34"/>
      <c r="D304" s="34"/>
      <c r="E304" s="34"/>
      <c r="F304" s="34"/>
      <c r="G304" s="27"/>
      <c r="H304" s="34"/>
      <c r="I304" s="34"/>
      <c r="J304" s="34">
        <f>IFERROR(IF(B304="Column",INDEX(RadCompList!$C$4:$G$13,MATCH(C304,RadCompList!$B$4:$B$13),MATCH(Radiators!D304,RadCompList!$C$3:$G$3)),IF(B304="Tube",INDEX(RadCompList!$C$16:$I$22,MATCH(C304,RadCompList!$B$16:$B$22),MATCH(Radiators!D304,RadCompList!$C$15:$I$15)),IF(B304="Cast Rad/Conv",INDEX(RadCompList!$C$28:$D$28,MATCH(C304,RadCompList!$B$28),MATCH(Radiators!D304,RadCompList!$C$27:$D$27)),IF(B304="Copper Cabinet",(INDEX(RadCompList!$E$39:$J$78,MATCH(Radiators!D304,RadCompList!$D$39:$D$78,0),MATCH(C304,RadCompList!$E$38:$J$38,0))),0))))*E304,0)*$A$2*IF(I304="Failed-Closed",0,1)</f>
        <v>0</v>
      </c>
      <c r="K304" s="34">
        <f>IFERROR(IF(B304="Column",INDEX(RadCompList!$C$4:$G$13,MATCH(C304,RadCompList!$B$4:$B$13),MATCH(Radiators!D304,RadCompList!$C$3:$G$3)),IF(B304="Tube",INDEX(RadCompList!$C$16:$I$22,MATCH(C304,RadCompList!$B$16:$B$22),MATCH(Radiators!D304,RadCompList!$C$15:$I$15)),IF(B304="Cast Rad/Conv",INDEX(RadCompList!$C$28:$D$28,MATCH(C304,RadCompList!$B$28),MATCH(Radiators!D304,RadCompList!$C$27:$D$27)),IF(B304="Copper Cabinet",(INDEX(RadCompList!$E$39:$J$78,MATCH(Radiators!D304,RadCompList!$D$39:$D$78,0),MATCH(C304,RadCompList!$E$38:$J$38,0))),0))))*E304,0)*$A$2</f>
        <v>0</v>
      </c>
      <c r="L304" s="112">
        <f t="shared" si="17"/>
        <v>0</v>
      </c>
      <c r="M304" s="35">
        <f>IFERROR(VLOOKUP(H304,VentList!$A$1:$D$198,2,FALSE),0)</f>
        <v>0</v>
      </c>
      <c r="N304" s="26">
        <f>IFERROR(VLOOKUP(B304,RadCompList!$P$3:$Q$6,2,FALSE)*J304,0)</f>
        <v>0</v>
      </c>
      <c r="O304" s="26" t="str">
        <f>INDEX(Calculations!$B$17:$B$28,MATCH(L304, Calculations!$H$17:$H$28,-1 ))</f>
        <v>1/2</v>
      </c>
      <c r="P304" s="37">
        <f>MainSheet!$G$8-0.0001306*Q304^2 * F304*(1+3.6/VLOOKUP(O304,Calculations!$B$4:$F$15,2,FALSE))/(3600*MainSheet!$C$9*VLOOKUP(O304,Calculations!$B$4:$F$15,2,FALSE)^5)</f>
        <v>0.26808838626146181</v>
      </c>
      <c r="Q304" s="37">
        <f t="shared" si="18"/>
        <v>0</v>
      </c>
      <c r="R304" s="37">
        <f>IFERROR(VLOOKUP(O304,Calculations!$B$4:$E$15,4)*F304*IF(I304="Failed-Closed",0,1)*(0.35/(INDEX(Calculations!$B$32:$G$46,MATCH(O304,Calculations!$B$32:$B$46,0),MATCH(G304,Calculations!$B$32:$G$32,0))+0.35)),0)</f>
        <v>0</v>
      </c>
      <c r="S304" s="37">
        <f>VLOOKUP(O304,Calculations!$B$4:$F$15,5)*F304</f>
        <v>0</v>
      </c>
      <c r="T304" s="37">
        <f t="shared" si="19"/>
        <v>0</v>
      </c>
      <c r="U304" s="37">
        <f t="shared" si="20"/>
        <v>0</v>
      </c>
      <c r="V304" s="37">
        <f>VLOOKUP(O304,Calculations!$B$4:$G$15,6)*F304*IF(I304="Failed-Closed",0,1)</f>
        <v>0</v>
      </c>
      <c r="W304" s="113">
        <f>IFERROR(0.6*PI()*(VLOOKUP(H304,VentList!$A$3:$H$198,8)/2*0.0254)^2*(14.7+P304)*6895*SQRT(2*1.33/8.314/672/(1.33-1)*((14.7/(14.7+P304))^(2/1.33)-(14.7/(14.7+P304))^((2.33/1.33))))*7937,0)*IF(I304="Operational",0,IF(I304="Failed-Closed",0,1))</f>
        <v>0</v>
      </c>
    </row>
    <row r="305" spans="2:23">
      <c r="B305" s="33"/>
      <c r="C305" s="34"/>
      <c r="D305" s="34"/>
      <c r="E305" s="34"/>
      <c r="F305" s="34"/>
      <c r="G305" s="27"/>
      <c r="H305" s="34"/>
      <c r="I305" s="34"/>
      <c r="J305" s="34">
        <f>IFERROR(IF(B305="Column",INDEX(RadCompList!$C$4:$G$13,MATCH(C305,RadCompList!$B$4:$B$13),MATCH(Radiators!D305,RadCompList!$C$3:$G$3)),IF(B305="Tube",INDEX(RadCompList!$C$16:$I$22,MATCH(C305,RadCompList!$B$16:$B$22),MATCH(Radiators!D305,RadCompList!$C$15:$I$15)),IF(B305="Cast Rad/Conv",INDEX(RadCompList!$C$28:$D$28,MATCH(C305,RadCompList!$B$28),MATCH(Radiators!D305,RadCompList!$C$27:$D$27)),IF(B305="Copper Cabinet",(INDEX(RadCompList!$E$39:$J$78,MATCH(Radiators!D305,RadCompList!$D$39:$D$78,0),MATCH(C305,RadCompList!$E$38:$J$38,0))),0))))*E305,0)*$A$2*IF(I305="Failed-Closed",0,1)</f>
        <v>0</v>
      </c>
      <c r="K305" s="34">
        <f>IFERROR(IF(B305="Column",INDEX(RadCompList!$C$4:$G$13,MATCH(C305,RadCompList!$B$4:$B$13),MATCH(Radiators!D305,RadCompList!$C$3:$G$3)),IF(B305="Tube",INDEX(RadCompList!$C$16:$I$22,MATCH(C305,RadCompList!$B$16:$B$22),MATCH(Radiators!D305,RadCompList!$C$15:$I$15)),IF(B305="Cast Rad/Conv",INDEX(RadCompList!$C$28:$D$28,MATCH(C305,RadCompList!$B$28),MATCH(Radiators!D305,RadCompList!$C$27:$D$27)),IF(B305="Copper Cabinet",(INDEX(RadCompList!$E$39:$J$78,MATCH(Radiators!D305,RadCompList!$D$39:$D$78,0),MATCH(C305,RadCompList!$E$38:$J$38,0))),0))))*E305,0)*$A$2</f>
        <v>0</v>
      </c>
      <c r="L305" s="112">
        <f t="shared" si="17"/>
        <v>0</v>
      </c>
      <c r="M305" s="35">
        <f>IFERROR(VLOOKUP(H305,VentList!$A$1:$D$198,2,FALSE),0)</f>
        <v>0</v>
      </c>
      <c r="N305" s="26">
        <f>IFERROR(VLOOKUP(B305,RadCompList!$P$3:$Q$6,2,FALSE)*J305,0)</f>
        <v>0</v>
      </c>
      <c r="O305" s="26" t="str">
        <f>INDEX(Calculations!$B$17:$B$28,MATCH(L305, Calculations!$H$17:$H$28,-1 ))</f>
        <v>1/2</v>
      </c>
      <c r="P305" s="37">
        <f>MainSheet!$G$8-0.0001306*Q305^2 * F305*(1+3.6/VLOOKUP(O305,Calculations!$B$4:$F$15,2,FALSE))/(3600*MainSheet!$C$9*VLOOKUP(O305,Calculations!$B$4:$F$15,2,FALSE)^5)</f>
        <v>0.26808838626146181</v>
      </c>
      <c r="Q305" s="37">
        <f t="shared" si="18"/>
        <v>0</v>
      </c>
      <c r="R305" s="37">
        <f>IFERROR(VLOOKUP(O305,Calculations!$B$4:$E$15,4)*F305*IF(I305="Failed-Closed",0,1)*(0.35/(INDEX(Calculations!$B$32:$G$46,MATCH(O305,Calculations!$B$32:$B$46,0),MATCH(G305,Calculations!$B$32:$G$32,0))+0.35)),0)</f>
        <v>0</v>
      </c>
      <c r="S305" s="37">
        <f>VLOOKUP(O305,Calculations!$B$4:$F$15,5)*F305</f>
        <v>0</v>
      </c>
      <c r="T305" s="37">
        <f t="shared" si="19"/>
        <v>0</v>
      </c>
      <c r="U305" s="37">
        <f t="shared" si="20"/>
        <v>0</v>
      </c>
      <c r="V305" s="37">
        <f>VLOOKUP(O305,Calculations!$B$4:$G$15,6)*F305*IF(I305="Failed-Closed",0,1)</f>
        <v>0</v>
      </c>
      <c r="W305" s="113">
        <f>IFERROR(0.6*PI()*(VLOOKUP(H305,VentList!$A$3:$H$198,8)/2*0.0254)^2*(14.7+P305)*6895*SQRT(2*1.33/8.314/672/(1.33-1)*((14.7/(14.7+P305))^(2/1.33)-(14.7/(14.7+P305))^((2.33/1.33))))*7937,0)*IF(I305="Operational",0,IF(I305="Failed-Closed",0,1))</f>
        <v>0</v>
      </c>
    </row>
    <row r="306" spans="2:23">
      <c r="B306" s="33"/>
      <c r="C306" s="34"/>
      <c r="D306" s="34"/>
      <c r="E306" s="34"/>
      <c r="F306" s="34"/>
      <c r="G306" s="27"/>
      <c r="H306" s="34"/>
      <c r="I306" s="34"/>
      <c r="J306" s="34">
        <f>IFERROR(IF(B306="Column",INDEX(RadCompList!$C$4:$G$13,MATCH(C306,RadCompList!$B$4:$B$13),MATCH(Radiators!D306,RadCompList!$C$3:$G$3)),IF(B306="Tube",INDEX(RadCompList!$C$16:$I$22,MATCH(C306,RadCompList!$B$16:$B$22),MATCH(Radiators!D306,RadCompList!$C$15:$I$15)),IF(B306="Cast Rad/Conv",INDEX(RadCompList!$C$28:$D$28,MATCH(C306,RadCompList!$B$28),MATCH(Radiators!D306,RadCompList!$C$27:$D$27)),IF(B306="Copper Cabinet",(INDEX(RadCompList!$E$39:$J$78,MATCH(Radiators!D306,RadCompList!$D$39:$D$78,0),MATCH(C306,RadCompList!$E$38:$J$38,0))),0))))*E306,0)*$A$2*IF(I306="Failed-Closed",0,1)</f>
        <v>0</v>
      </c>
      <c r="K306" s="34">
        <f>IFERROR(IF(B306="Column",INDEX(RadCompList!$C$4:$G$13,MATCH(C306,RadCompList!$B$4:$B$13),MATCH(Radiators!D306,RadCompList!$C$3:$G$3)),IF(B306="Tube",INDEX(RadCompList!$C$16:$I$22,MATCH(C306,RadCompList!$B$16:$B$22),MATCH(Radiators!D306,RadCompList!$C$15:$I$15)),IF(B306="Cast Rad/Conv",INDEX(RadCompList!$C$28:$D$28,MATCH(C306,RadCompList!$B$28),MATCH(Radiators!D306,RadCompList!$C$27:$D$27)),IF(B306="Copper Cabinet",(INDEX(RadCompList!$E$39:$J$78,MATCH(Radiators!D306,RadCompList!$D$39:$D$78,0),MATCH(C306,RadCompList!$E$38:$J$38,0))),0))))*E306,0)*$A$2</f>
        <v>0</v>
      </c>
      <c r="L306" s="112">
        <f t="shared" si="17"/>
        <v>0</v>
      </c>
      <c r="M306" s="35">
        <f>IFERROR(VLOOKUP(H306,VentList!$A$1:$D$198,2,FALSE),0)</f>
        <v>0</v>
      </c>
      <c r="N306" s="26">
        <f>IFERROR(VLOOKUP(B306,RadCompList!$P$3:$Q$6,2,FALSE)*J306,0)</f>
        <v>0</v>
      </c>
      <c r="O306" s="26" t="str">
        <f>INDEX(Calculations!$B$17:$B$28,MATCH(L306, Calculations!$H$17:$H$28,-1 ))</f>
        <v>1/2</v>
      </c>
      <c r="P306" s="37">
        <f>MainSheet!$G$8-0.0001306*Q306^2 * F306*(1+3.6/VLOOKUP(O306,Calculations!$B$4:$F$15,2,FALSE))/(3600*MainSheet!$C$9*VLOOKUP(O306,Calculations!$B$4:$F$15,2,FALSE)^5)</f>
        <v>0.26808838626146181</v>
      </c>
      <c r="Q306" s="37">
        <f t="shared" si="18"/>
        <v>0</v>
      </c>
      <c r="R306" s="37">
        <f>IFERROR(VLOOKUP(O306,Calculations!$B$4:$E$15,4)*F306*IF(I306="Failed-Closed",0,1)*(0.35/(INDEX(Calculations!$B$32:$G$46,MATCH(O306,Calculations!$B$32:$B$46,0),MATCH(G306,Calculations!$B$32:$G$32,0))+0.35)),0)</f>
        <v>0</v>
      </c>
      <c r="S306" s="37">
        <f>VLOOKUP(O306,Calculations!$B$4:$F$15,5)*F306</f>
        <v>0</v>
      </c>
      <c r="T306" s="37">
        <f t="shared" si="19"/>
        <v>0</v>
      </c>
      <c r="U306" s="37">
        <f t="shared" si="20"/>
        <v>0</v>
      </c>
      <c r="V306" s="37">
        <f>VLOOKUP(O306,Calculations!$B$4:$G$15,6)*F306*IF(I306="Failed-Closed",0,1)</f>
        <v>0</v>
      </c>
      <c r="W306" s="113">
        <f>IFERROR(0.6*PI()*(VLOOKUP(H306,VentList!$A$3:$H$198,8)/2*0.0254)^2*(14.7+P306)*6895*SQRT(2*1.33/8.314/672/(1.33-1)*((14.7/(14.7+P306))^(2/1.33)-(14.7/(14.7+P306))^((2.33/1.33))))*7937,0)*IF(I306="Operational",0,IF(I306="Failed-Closed",0,1))</f>
        <v>0</v>
      </c>
    </row>
    <row r="307" spans="2:23">
      <c r="B307" s="33"/>
      <c r="C307" s="34"/>
      <c r="D307" s="34"/>
      <c r="E307" s="34"/>
      <c r="F307" s="34"/>
      <c r="G307" s="27"/>
      <c r="H307" s="34"/>
      <c r="I307" s="34"/>
      <c r="J307" s="34">
        <f>IFERROR(IF(B307="Column",INDEX(RadCompList!$C$4:$G$13,MATCH(C307,RadCompList!$B$4:$B$13),MATCH(Radiators!D307,RadCompList!$C$3:$G$3)),IF(B307="Tube",INDEX(RadCompList!$C$16:$I$22,MATCH(C307,RadCompList!$B$16:$B$22),MATCH(Radiators!D307,RadCompList!$C$15:$I$15)),IF(B307="Cast Rad/Conv",INDEX(RadCompList!$C$28:$D$28,MATCH(C307,RadCompList!$B$28),MATCH(Radiators!D307,RadCompList!$C$27:$D$27)),IF(B307="Copper Cabinet",(INDEX(RadCompList!$E$39:$J$78,MATCH(Radiators!D307,RadCompList!$D$39:$D$78,0),MATCH(C307,RadCompList!$E$38:$J$38,0))),0))))*E307,0)*$A$2*IF(I307="Failed-Closed",0,1)</f>
        <v>0</v>
      </c>
      <c r="K307" s="34">
        <f>IFERROR(IF(B307="Column",INDEX(RadCompList!$C$4:$G$13,MATCH(C307,RadCompList!$B$4:$B$13),MATCH(Radiators!D307,RadCompList!$C$3:$G$3)),IF(B307="Tube",INDEX(RadCompList!$C$16:$I$22,MATCH(C307,RadCompList!$B$16:$B$22),MATCH(Radiators!D307,RadCompList!$C$15:$I$15)),IF(B307="Cast Rad/Conv",INDEX(RadCompList!$C$28:$D$28,MATCH(C307,RadCompList!$B$28),MATCH(Radiators!D307,RadCompList!$C$27:$D$27)),IF(B307="Copper Cabinet",(INDEX(RadCompList!$E$39:$J$78,MATCH(Radiators!D307,RadCompList!$D$39:$D$78,0),MATCH(C307,RadCompList!$E$38:$J$38,0))),0))))*E307,0)*$A$2</f>
        <v>0</v>
      </c>
      <c r="L307" s="112">
        <f t="shared" si="17"/>
        <v>0</v>
      </c>
      <c r="M307" s="35">
        <f>IFERROR(VLOOKUP(H307,VentList!$A$1:$D$198,2,FALSE),0)</f>
        <v>0</v>
      </c>
      <c r="N307" s="26">
        <f>IFERROR(VLOOKUP(B307,RadCompList!$P$3:$Q$6,2,FALSE)*J307,0)</f>
        <v>0</v>
      </c>
      <c r="O307" s="26" t="str">
        <f>INDEX(Calculations!$B$17:$B$28,MATCH(L307, Calculations!$H$17:$H$28,-1 ))</f>
        <v>1/2</v>
      </c>
      <c r="P307" s="37">
        <f>MainSheet!$G$8-0.0001306*Q307^2 * F307*(1+3.6/VLOOKUP(O307,Calculations!$B$4:$F$15,2,FALSE))/(3600*MainSheet!$C$9*VLOOKUP(O307,Calculations!$B$4:$F$15,2,FALSE)^5)</f>
        <v>0.26808838626146181</v>
      </c>
      <c r="Q307" s="37">
        <f t="shared" si="18"/>
        <v>0</v>
      </c>
      <c r="R307" s="37">
        <f>IFERROR(VLOOKUP(O307,Calculations!$B$4:$E$15,4)*F307*IF(I307="Failed-Closed",0,1)*(0.35/(INDEX(Calculations!$B$32:$G$46,MATCH(O307,Calculations!$B$32:$B$46,0),MATCH(G307,Calculations!$B$32:$G$32,0))+0.35)),0)</f>
        <v>0</v>
      </c>
      <c r="S307" s="37">
        <f>VLOOKUP(O307,Calculations!$B$4:$F$15,5)*F307</f>
        <v>0</v>
      </c>
      <c r="T307" s="37">
        <f t="shared" si="19"/>
        <v>0</v>
      </c>
      <c r="U307" s="37">
        <f t="shared" si="20"/>
        <v>0</v>
      </c>
      <c r="V307" s="37">
        <f>VLOOKUP(O307,Calculations!$B$4:$G$15,6)*F307*IF(I307="Failed-Closed",0,1)</f>
        <v>0</v>
      </c>
      <c r="W307" s="113">
        <f>IFERROR(0.6*PI()*(VLOOKUP(H307,VentList!$A$3:$H$198,8)/2*0.0254)^2*(14.7+P307)*6895*SQRT(2*1.33/8.314/672/(1.33-1)*((14.7/(14.7+P307))^(2/1.33)-(14.7/(14.7+P307))^((2.33/1.33))))*7937,0)*IF(I307="Operational",0,IF(I307="Failed-Closed",0,1))</f>
        <v>0</v>
      </c>
    </row>
    <row r="308" spans="2:23">
      <c r="B308" s="33"/>
      <c r="C308" s="34"/>
      <c r="D308" s="34"/>
      <c r="E308" s="34"/>
      <c r="F308" s="34"/>
      <c r="G308" s="27"/>
      <c r="H308" s="34"/>
      <c r="I308" s="34"/>
      <c r="J308" s="34">
        <f>IFERROR(IF(B308="Column",INDEX(RadCompList!$C$4:$G$13,MATCH(C308,RadCompList!$B$4:$B$13),MATCH(Radiators!D308,RadCompList!$C$3:$G$3)),IF(B308="Tube",INDEX(RadCompList!$C$16:$I$22,MATCH(C308,RadCompList!$B$16:$B$22),MATCH(Radiators!D308,RadCompList!$C$15:$I$15)),IF(B308="Cast Rad/Conv",INDEX(RadCompList!$C$28:$D$28,MATCH(C308,RadCompList!$B$28),MATCH(Radiators!D308,RadCompList!$C$27:$D$27)),IF(B308="Copper Cabinet",(INDEX(RadCompList!$E$39:$J$78,MATCH(Radiators!D308,RadCompList!$D$39:$D$78,0),MATCH(C308,RadCompList!$E$38:$J$38,0))),0))))*E308,0)*$A$2*IF(I308="Failed-Closed",0,1)</f>
        <v>0</v>
      </c>
      <c r="K308" s="34">
        <f>IFERROR(IF(B308="Column",INDEX(RadCompList!$C$4:$G$13,MATCH(C308,RadCompList!$B$4:$B$13),MATCH(Radiators!D308,RadCompList!$C$3:$G$3)),IF(B308="Tube",INDEX(RadCompList!$C$16:$I$22,MATCH(C308,RadCompList!$B$16:$B$22),MATCH(Radiators!D308,RadCompList!$C$15:$I$15)),IF(B308="Cast Rad/Conv",INDEX(RadCompList!$C$28:$D$28,MATCH(C308,RadCompList!$B$28),MATCH(Radiators!D308,RadCompList!$C$27:$D$27)),IF(B308="Copper Cabinet",(INDEX(RadCompList!$E$39:$J$78,MATCH(Radiators!D308,RadCompList!$D$39:$D$78,0),MATCH(C308,RadCompList!$E$38:$J$38,0))),0))))*E308,0)*$A$2</f>
        <v>0</v>
      </c>
      <c r="L308" s="112">
        <f t="shared" si="17"/>
        <v>0</v>
      </c>
      <c r="M308" s="35">
        <f>IFERROR(VLOOKUP(H308,VentList!$A$1:$D$198,2,FALSE),0)</f>
        <v>0</v>
      </c>
      <c r="N308" s="26">
        <f>IFERROR(VLOOKUP(B308,RadCompList!$P$3:$Q$6,2,FALSE)*J308,0)</f>
        <v>0</v>
      </c>
      <c r="O308" s="26" t="str">
        <f>INDEX(Calculations!$B$17:$B$28,MATCH(L308, Calculations!$H$17:$H$28,-1 ))</f>
        <v>1/2</v>
      </c>
      <c r="P308" s="37">
        <f>MainSheet!$G$8-0.0001306*Q308^2 * F308*(1+3.6/VLOOKUP(O308,Calculations!$B$4:$F$15,2,FALSE))/(3600*MainSheet!$C$9*VLOOKUP(O308,Calculations!$B$4:$F$15,2,FALSE)^5)</f>
        <v>0.26808838626146181</v>
      </c>
      <c r="Q308" s="37">
        <f t="shared" si="18"/>
        <v>0</v>
      </c>
      <c r="R308" s="37">
        <f>IFERROR(VLOOKUP(O308,Calculations!$B$4:$E$15,4)*F308*IF(I308="Failed-Closed",0,1)*(0.35/(INDEX(Calculations!$B$32:$G$46,MATCH(O308,Calculations!$B$32:$B$46,0),MATCH(G308,Calculations!$B$32:$G$32,0))+0.35)),0)</f>
        <v>0</v>
      </c>
      <c r="S308" s="37">
        <f>VLOOKUP(O308,Calculations!$B$4:$F$15,5)*F308</f>
        <v>0</v>
      </c>
      <c r="T308" s="37">
        <f t="shared" si="19"/>
        <v>0</v>
      </c>
      <c r="U308" s="37">
        <f t="shared" si="20"/>
        <v>0</v>
      </c>
      <c r="V308" s="37">
        <f>VLOOKUP(O308,Calculations!$B$4:$G$15,6)*F308*IF(I308="Failed-Closed",0,1)</f>
        <v>0</v>
      </c>
      <c r="W308" s="113">
        <f>IFERROR(0.6*PI()*(VLOOKUP(H308,VentList!$A$3:$H$198,8)/2*0.0254)^2*(14.7+P308)*6895*SQRT(2*1.33/8.314/672/(1.33-1)*((14.7/(14.7+P308))^(2/1.33)-(14.7/(14.7+P308))^((2.33/1.33))))*7937,0)*IF(I308="Operational",0,IF(I308="Failed-Closed",0,1))</f>
        <v>0</v>
      </c>
    </row>
    <row r="309" spans="2:23">
      <c r="B309" s="33"/>
      <c r="C309" s="34"/>
      <c r="D309" s="34"/>
      <c r="E309" s="34"/>
      <c r="F309" s="34"/>
      <c r="G309" s="27"/>
      <c r="H309" s="34"/>
      <c r="I309" s="34"/>
      <c r="J309" s="34">
        <f>IFERROR(IF(B309="Column",INDEX(RadCompList!$C$4:$G$13,MATCH(C309,RadCompList!$B$4:$B$13),MATCH(Radiators!D309,RadCompList!$C$3:$G$3)),IF(B309="Tube",INDEX(RadCompList!$C$16:$I$22,MATCH(C309,RadCompList!$B$16:$B$22),MATCH(Radiators!D309,RadCompList!$C$15:$I$15)),IF(B309="Cast Rad/Conv",INDEX(RadCompList!$C$28:$D$28,MATCH(C309,RadCompList!$B$28),MATCH(Radiators!D309,RadCompList!$C$27:$D$27)),IF(B309="Copper Cabinet",(INDEX(RadCompList!$E$39:$J$78,MATCH(Radiators!D309,RadCompList!$D$39:$D$78,0),MATCH(C309,RadCompList!$E$38:$J$38,0))),0))))*E309,0)*$A$2*IF(I309="Failed-Closed",0,1)</f>
        <v>0</v>
      </c>
      <c r="K309" s="34">
        <f>IFERROR(IF(B309="Column",INDEX(RadCompList!$C$4:$G$13,MATCH(C309,RadCompList!$B$4:$B$13),MATCH(Radiators!D309,RadCompList!$C$3:$G$3)),IF(B309="Tube",INDEX(RadCompList!$C$16:$I$22,MATCH(C309,RadCompList!$B$16:$B$22),MATCH(Radiators!D309,RadCompList!$C$15:$I$15)),IF(B309="Cast Rad/Conv",INDEX(RadCompList!$C$28:$D$28,MATCH(C309,RadCompList!$B$28),MATCH(Radiators!D309,RadCompList!$C$27:$D$27)),IF(B309="Copper Cabinet",(INDEX(RadCompList!$E$39:$J$78,MATCH(Radiators!D309,RadCompList!$D$39:$D$78,0),MATCH(C309,RadCompList!$E$38:$J$38,0))),0))))*E309,0)*$A$2</f>
        <v>0</v>
      </c>
      <c r="L309" s="112">
        <f t="shared" si="17"/>
        <v>0</v>
      </c>
      <c r="M309" s="35">
        <f>IFERROR(VLOOKUP(H309,VentList!$A$1:$D$198,2,FALSE),0)</f>
        <v>0</v>
      </c>
      <c r="N309" s="26">
        <f>IFERROR(VLOOKUP(B309,RadCompList!$P$3:$Q$6,2,FALSE)*J309,0)</f>
        <v>0</v>
      </c>
      <c r="O309" s="26" t="str">
        <f>INDEX(Calculations!$B$17:$B$28,MATCH(L309, Calculations!$H$17:$H$28,-1 ))</f>
        <v>1/2</v>
      </c>
      <c r="P309" s="37">
        <f>MainSheet!$G$8-0.0001306*Q309^2 * F309*(1+3.6/VLOOKUP(O309,Calculations!$B$4:$F$15,2,FALSE))/(3600*MainSheet!$C$9*VLOOKUP(O309,Calculations!$B$4:$F$15,2,FALSE)^5)</f>
        <v>0.26808838626146181</v>
      </c>
      <c r="Q309" s="37">
        <f t="shared" si="18"/>
        <v>0</v>
      </c>
      <c r="R309" s="37">
        <f>IFERROR(VLOOKUP(O309,Calculations!$B$4:$E$15,4)*F309*IF(I309="Failed-Closed",0,1)*(0.35/(INDEX(Calculations!$B$32:$G$46,MATCH(O309,Calculations!$B$32:$B$46,0),MATCH(G309,Calculations!$B$32:$G$32,0))+0.35)),0)</f>
        <v>0</v>
      </c>
      <c r="S309" s="37">
        <f>VLOOKUP(O309,Calculations!$B$4:$F$15,5)*F309</f>
        <v>0</v>
      </c>
      <c r="T309" s="37">
        <f t="shared" si="19"/>
        <v>0</v>
      </c>
      <c r="U309" s="37">
        <f t="shared" si="20"/>
        <v>0</v>
      </c>
      <c r="V309" s="37">
        <f>VLOOKUP(O309,Calculations!$B$4:$G$15,6)*F309*IF(I309="Failed-Closed",0,1)</f>
        <v>0</v>
      </c>
      <c r="W309" s="113">
        <f>IFERROR(0.6*PI()*(VLOOKUP(H309,VentList!$A$3:$H$198,8)/2*0.0254)^2*(14.7+P309)*6895*SQRT(2*1.33/8.314/672/(1.33-1)*((14.7/(14.7+P309))^(2/1.33)-(14.7/(14.7+P309))^((2.33/1.33))))*7937,0)*IF(I309="Operational",0,IF(I309="Failed-Closed",0,1))</f>
        <v>0</v>
      </c>
    </row>
    <row r="310" spans="2:23">
      <c r="B310" s="33"/>
      <c r="C310" s="34"/>
      <c r="D310" s="34"/>
      <c r="E310" s="34"/>
      <c r="F310" s="34"/>
      <c r="G310" s="27"/>
      <c r="H310" s="34"/>
      <c r="I310" s="34"/>
      <c r="J310" s="34">
        <f>IFERROR(IF(B310="Column",INDEX(RadCompList!$C$4:$G$13,MATCH(C310,RadCompList!$B$4:$B$13),MATCH(Radiators!D310,RadCompList!$C$3:$G$3)),IF(B310="Tube",INDEX(RadCompList!$C$16:$I$22,MATCH(C310,RadCompList!$B$16:$B$22),MATCH(Radiators!D310,RadCompList!$C$15:$I$15)),IF(B310="Cast Rad/Conv",INDEX(RadCompList!$C$28:$D$28,MATCH(C310,RadCompList!$B$28),MATCH(Radiators!D310,RadCompList!$C$27:$D$27)),IF(B310="Copper Cabinet",(INDEX(RadCompList!$E$39:$J$78,MATCH(Radiators!D310,RadCompList!$D$39:$D$78,0),MATCH(C310,RadCompList!$E$38:$J$38,0))),0))))*E310,0)*$A$2*IF(I310="Failed-Closed",0,1)</f>
        <v>0</v>
      </c>
      <c r="K310" s="34">
        <f>IFERROR(IF(B310="Column",INDEX(RadCompList!$C$4:$G$13,MATCH(C310,RadCompList!$B$4:$B$13),MATCH(Radiators!D310,RadCompList!$C$3:$G$3)),IF(B310="Tube",INDEX(RadCompList!$C$16:$I$22,MATCH(C310,RadCompList!$B$16:$B$22),MATCH(Radiators!D310,RadCompList!$C$15:$I$15)),IF(B310="Cast Rad/Conv",INDEX(RadCompList!$C$28:$D$28,MATCH(C310,RadCompList!$B$28),MATCH(Radiators!D310,RadCompList!$C$27:$D$27)),IF(B310="Copper Cabinet",(INDEX(RadCompList!$E$39:$J$78,MATCH(Radiators!D310,RadCompList!$D$39:$D$78,0),MATCH(C310,RadCompList!$E$38:$J$38,0))),0))))*E310,0)*$A$2</f>
        <v>0</v>
      </c>
      <c r="L310" s="112">
        <f t="shared" si="17"/>
        <v>0</v>
      </c>
      <c r="M310" s="35">
        <f>IFERROR(VLOOKUP(H310,VentList!$A$1:$D$198,2,FALSE),0)</f>
        <v>0</v>
      </c>
      <c r="N310" s="26">
        <f>IFERROR(VLOOKUP(B310,RadCompList!$P$3:$Q$6,2,FALSE)*J310,0)</f>
        <v>0</v>
      </c>
      <c r="O310" s="26" t="str">
        <f>INDEX(Calculations!$B$17:$B$28,MATCH(L310, Calculations!$H$17:$H$28,-1 ))</f>
        <v>1/2</v>
      </c>
      <c r="P310" s="37">
        <f>MainSheet!$G$8-0.0001306*Q310^2 * F310*(1+3.6/VLOOKUP(O310,Calculations!$B$4:$F$15,2,FALSE))/(3600*MainSheet!$C$9*VLOOKUP(O310,Calculations!$B$4:$F$15,2,FALSE)^5)</f>
        <v>0.26808838626146181</v>
      </c>
      <c r="Q310" s="37">
        <f t="shared" si="18"/>
        <v>0</v>
      </c>
      <c r="R310" s="37">
        <f>IFERROR(VLOOKUP(O310,Calculations!$B$4:$E$15,4)*F310*IF(I310="Failed-Closed",0,1)*(0.35/(INDEX(Calculations!$B$32:$G$46,MATCH(O310,Calculations!$B$32:$B$46,0),MATCH(G310,Calculations!$B$32:$G$32,0))+0.35)),0)</f>
        <v>0</v>
      </c>
      <c r="S310" s="37">
        <f>VLOOKUP(O310,Calculations!$B$4:$F$15,5)*F310</f>
        <v>0</v>
      </c>
      <c r="T310" s="37">
        <f t="shared" si="19"/>
        <v>0</v>
      </c>
      <c r="U310" s="37">
        <f t="shared" si="20"/>
        <v>0</v>
      </c>
      <c r="V310" s="37">
        <f>VLOOKUP(O310,Calculations!$B$4:$G$15,6)*F310*IF(I310="Failed-Closed",0,1)</f>
        <v>0</v>
      </c>
      <c r="W310" s="113">
        <f>IFERROR(0.6*PI()*(VLOOKUP(H310,VentList!$A$3:$H$198,8)/2*0.0254)^2*(14.7+P310)*6895*SQRT(2*1.33/8.314/672/(1.33-1)*((14.7/(14.7+P310))^(2/1.33)-(14.7/(14.7+P310))^((2.33/1.33))))*7937,0)*IF(I310="Operational",0,IF(I310="Failed-Closed",0,1))</f>
        <v>0</v>
      </c>
    </row>
    <row r="311" spans="2:23">
      <c r="B311" s="33"/>
      <c r="C311" s="34"/>
      <c r="D311" s="34"/>
      <c r="E311" s="34"/>
      <c r="F311" s="34"/>
      <c r="G311" s="27"/>
      <c r="H311" s="34"/>
      <c r="I311" s="34"/>
      <c r="J311" s="34">
        <f>IFERROR(IF(B311="Column",INDEX(RadCompList!$C$4:$G$13,MATCH(C311,RadCompList!$B$4:$B$13),MATCH(Radiators!D311,RadCompList!$C$3:$G$3)),IF(B311="Tube",INDEX(RadCompList!$C$16:$I$22,MATCH(C311,RadCompList!$B$16:$B$22),MATCH(Radiators!D311,RadCompList!$C$15:$I$15)),IF(B311="Cast Rad/Conv",INDEX(RadCompList!$C$28:$D$28,MATCH(C311,RadCompList!$B$28),MATCH(Radiators!D311,RadCompList!$C$27:$D$27)),IF(B311="Copper Cabinet",(INDEX(RadCompList!$E$39:$J$78,MATCH(Radiators!D311,RadCompList!$D$39:$D$78,0),MATCH(C311,RadCompList!$E$38:$J$38,0))),0))))*E311,0)*$A$2*IF(I311="Failed-Closed",0,1)</f>
        <v>0</v>
      </c>
      <c r="K311" s="34">
        <f>IFERROR(IF(B311="Column",INDEX(RadCompList!$C$4:$G$13,MATCH(C311,RadCompList!$B$4:$B$13),MATCH(Radiators!D311,RadCompList!$C$3:$G$3)),IF(B311="Tube",INDEX(RadCompList!$C$16:$I$22,MATCH(C311,RadCompList!$B$16:$B$22),MATCH(Radiators!D311,RadCompList!$C$15:$I$15)),IF(B311="Cast Rad/Conv",INDEX(RadCompList!$C$28:$D$28,MATCH(C311,RadCompList!$B$28),MATCH(Radiators!D311,RadCompList!$C$27:$D$27)),IF(B311="Copper Cabinet",(INDEX(RadCompList!$E$39:$J$78,MATCH(Radiators!D311,RadCompList!$D$39:$D$78,0),MATCH(C311,RadCompList!$E$38:$J$38,0))),0))))*E311,0)*$A$2</f>
        <v>0</v>
      </c>
      <c r="L311" s="112">
        <f t="shared" si="17"/>
        <v>0</v>
      </c>
      <c r="M311" s="35">
        <f>IFERROR(VLOOKUP(H311,VentList!$A$1:$D$198,2,FALSE),0)</f>
        <v>0</v>
      </c>
      <c r="N311" s="26">
        <f>IFERROR(VLOOKUP(B311,RadCompList!$P$3:$Q$6,2,FALSE)*J311,0)</f>
        <v>0</v>
      </c>
      <c r="O311" s="26" t="str">
        <f>INDEX(Calculations!$B$17:$B$28,MATCH(L311, Calculations!$H$17:$H$28,-1 ))</f>
        <v>1/2</v>
      </c>
      <c r="P311" s="37">
        <f>MainSheet!$G$8-0.0001306*Q311^2 * F311*(1+3.6/VLOOKUP(O311,Calculations!$B$4:$F$15,2,FALSE))/(3600*MainSheet!$C$9*VLOOKUP(O311,Calculations!$B$4:$F$15,2,FALSE)^5)</f>
        <v>0.26808838626146181</v>
      </c>
      <c r="Q311" s="37">
        <f t="shared" si="18"/>
        <v>0</v>
      </c>
      <c r="R311" s="37">
        <f>IFERROR(VLOOKUP(O311,Calculations!$B$4:$E$15,4)*F311*IF(I311="Failed-Closed",0,1)*(0.35/(INDEX(Calculations!$B$32:$G$46,MATCH(O311,Calculations!$B$32:$B$46,0),MATCH(G311,Calculations!$B$32:$G$32,0))+0.35)),0)</f>
        <v>0</v>
      </c>
      <c r="S311" s="37">
        <f>VLOOKUP(O311,Calculations!$B$4:$F$15,5)*F311</f>
        <v>0</v>
      </c>
      <c r="T311" s="37">
        <f t="shared" si="19"/>
        <v>0</v>
      </c>
      <c r="U311" s="37">
        <f t="shared" si="20"/>
        <v>0</v>
      </c>
      <c r="V311" s="37">
        <f>VLOOKUP(O311,Calculations!$B$4:$G$15,6)*F311*IF(I311="Failed-Closed",0,1)</f>
        <v>0</v>
      </c>
      <c r="W311" s="113">
        <f>IFERROR(0.6*PI()*(VLOOKUP(H311,VentList!$A$3:$H$198,8)/2*0.0254)^2*(14.7+P311)*6895*SQRT(2*1.33/8.314/672/(1.33-1)*((14.7/(14.7+P311))^(2/1.33)-(14.7/(14.7+P311))^((2.33/1.33))))*7937,0)*IF(I311="Operational",0,IF(I311="Failed-Closed",0,1))</f>
        <v>0</v>
      </c>
    </row>
    <row r="312" spans="2:23">
      <c r="B312" s="33"/>
      <c r="C312" s="34"/>
      <c r="D312" s="34"/>
      <c r="E312" s="34"/>
      <c r="F312" s="34"/>
      <c r="G312" s="27"/>
      <c r="H312" s="34"/>
      <c r="I312" s="34"/>
      <c r="J312" s="34">
        <f>IFERROR(IF(B312="Column",INDEX(RadCompList!$C$4:$G$13,MATCH(C312,RadCompList!$B$4:$B$13),MATCH(Radiators!D312,RadCompList!$C$3:$G$3)),IF(B312="Tube",INDEX(RadCompList!$C$16:$I$22,MATCH(C312,RadCompList!$B$16:$B$22),MATCH(Radiators!D312,RadCompList!$C$15:$I$15)),IF(B312="Cast Rad/Conv",INDEX(RadCompList!$C$28:$D$28,MATCH(C312,RadCompList!$B$28),MATCH(Radiators!D312,RadCompList!$C$27:$D$27)),IF(B312="Copper Cabinet",(INDEX(RadCompList!$E$39:$J$78,MATCH(Radiators!D312,RadCompList!$D$39:$D$78,0),MATCH(C312,RadCompList!$E$38:$J$38,0))),0))))*E312,0)*$A$2*IF(I312="Failed-Closed",0,1)</f>
        <v>0</v>
      </c>
      <c r="K312" s="34">
        <f>IFERROR(IF(B312="Column",INDEX(RadCompList!$C$4:$G$13,MATCH(C312,RadCompList!$B$4:$B$13),MATCH(Radiators!D312,RadCompList!$C$3:$G$3)),IF(B312="Tube",INDEX(RadCompList!$C$16:$I$22,MATCH(C312,RadCompList!$B$16:$B$22),MATCH(Radiators!D312,RadCompList!$C$15:$I$15)),IF(B312="Cast Rad/Conv",INDEX(RadCompList!$C$28:$D$28,MATCH(C312,RadCompList!$B$28),MATCH(Radiators!D312,RadCompList!$C$27:$D$27)),IF(B312="Copper Cabinet",(INDEX(RadCompList!$E$39:$J$78,MATCH(Radiators!D312,RadCompList!$D$39:$D$78,0),MATCH(C312,RadCompList!$E$38:$J$38,0))),0))))*E312,0)*$A$2</f>
        <v>0</v>
      </c>
      <c r="L312" s="112">
        <f t="shared" si="17"/>
        <v>0</v>
      </c>
      <c r="M312" s="35">
        <f>IFERROR(VLOOKUP(H312,VentList!$A$1:$D$198,2,FALSE),0)</f>
        <v>0</v>
      </c>
      <c r="N312" s="26">
        <f>IFERROR(VLOOKUP(B312,RadCompList!$P$3:$Q$6,2,FALSE)*J312,0)</f>
        <v>0</v>
      </c>
      <c r="O312" s="26" t="str">
        <f>INDEX(Calculations!$B$17:$B$28,MATCH(L312, Calculations!$H$17:$H$28,-1 ))</f>
        <v>1/2</v>
      </c>
      <c r="P312" s="37">
        <f>MainSheet!$G$8-0.0001306*Q312^2 * F312*(1+3.6/VLOOKUP(O312,Calculations!$B$4:$F$15,2,FALSE))/(3600*MainSheet!$C$9*VLOOKUP(O312,Calculations!$B$4:$F$15,2,FALSE)^5)</f>
        <v>0.26808838626146181</v>
      </c>
      <c r="Q312" s="37">
        <f t="shared" si="18"/>
        <v>0</v>
      </c>
      <c r="R312" s="37">
        <f>IFERROR(VLOOKUP(O312,Calculations!$B$4:$E$15,4)*F312*IF(I312="Failed-Closed",0,1)*(0.35/(INDEX(Calculations!$B$32:$G$46,MATCH(O312,Calculations!$B$32:$B$46,0),MATCH(G312,Calculations!$B$32:$G$32,0))+0.35)),0)</f>
        <v>0</v>
      </c>
      <c r="S312" s="37">
        <f>VLOOKUP(O312,Calculations!$B$4:$F$15,5)*F312</f>
        <v>0</v>
      </c>
      <c r="T312" s="37">
        <f t="shared" si="19"/>
        <v>0</v>
      </c>
      <c r="U312" s="37">
        <f t="shared" si="20"/>
        <v>0</v>
      </c>
      <c r="V312" s="37">
        <f>VLOOKUP(O312,Calculations!$B$4:$G$15,6)*F312*IF(I312="Failed-Closed",0,1)</f>
        <v>0</v>
      </c>
      <c r="W312" s="113">
        <f>IFERROR(0.6*PI()*(VLOOKUP(H312,VentList!$A$3:$H$198,8)/2*0.0254)^2*(14.7+P312)*6895*SQRT(2*1.33/8.314/672/(1.33-1)*((14.7/(14.7+P312))^(2/1.33)-(14.7/(14.7+P312))^((2.33/1.33))))*7937,0)*IF(I312="Operational",0,IF(I312="Failed-Closed",0,1))</f>
        <v>0</v>
      </c>
    </row>
    <row r="313" spans="2:23">
      <c r="B313" s="33"/>
      <c r="C313" s="34"/>
      <c r="D313" s="34"/>
      <c r="E313" s="34"/>
      <c r="F313" s="34"/>
      <c r="G313" s="27"/>
      <c r="H313" s="34"/>
      <c r="I313" s="34"/>
      <c r="J313" s="34">
        <f>IFERROR(IF(B313="Column",INDEX(RadCompList!$C$4:$G$13,MATCH(C313,RadCompList!$B$4:$B$13),MATCH(Radiators!D313,RadCompList!$C$3:$G$3)),IF(B313="Tube",INDEX(RadCompList!$C$16:$I$22,MATCH(C313,RadCompList!$B$16:$B$22),MATCH(Radiators!D313,RadCompList!$C$15:$I$15)),IF(B313="Cast Rad/Conv",INDEX(RadCompList!$C$28:$D$28,MATCH(C313,RadCompList!$B$28),MATCH(Radiators!D313,RadCompList!$C$27:$D$27)),IF(B313="Copper Cabinet",(INDEX(RadCompList!$E$39:$J$78,MATCH(Radiators!D313,RadCompList!$D$39:$D$78,0),MATCH(C313,RadCompList!$E$38:$J$38,0))),0))))*E313,0)*$A$2*IF(I313="Failed-Closed",0,1)</f>
        <v>0</v>
      </c>
      <c r="K313" s="34">
        <f>IFERROR(IF(B313="Column",INDEX(RadCompList!$C$4:$G$13,MATCH(C313,RadCompList!$B$4:$B$13),MATCH(Radiators!D313,RadCompList!$C$3:$G$3)),IF(B313="Tube",INDEX(RadCompList!$C$16:$I$22,MATCH(C313,RadCompList!$B$16:$B$22),MATCH(Radiators!D313,RadCompList!$C$15:$I$15)),IF(B313="Cast Rad/Conv",INDEX(RadCompList!$C$28:$D$28,MATCH(C313,RadCompList!$B$28),MATCH(Radiators!D313,RadCompList!$C$27:$D$27)),IF(B313="Copper Cabinet",(INDEX(RadCompList!$E$39:$J$78,MATCH(Radiators!D313,RadCompList!$D$39:$D$78,0),MATCH(C313,RadCompList!$E$38:$J$38,0))),0))))*E313,0)*$A$2</f>
        <v>0</v>
      </c>
      <c r="L313" s="112">
        <f t="shared" si="17"/>
        <v>0</v>
      </c>
      <c r="M313" s="35">
        <f>IFERROR(VLOOKUP(H313,VentList!$A$1:$D$198,2,FALSE),0)</f>
        <v>0</v>
      </c>
      <c r="N313" s="26">
        <f>IFERROR(VLOOKUP(B313,RadCompList!$P$3:$Q$6,2,FALSE)*J313,0)</f>
        <v>0</v>
      </c>
      <c r="O313" s="26" t="str">
        <f>INDEX(Calculations!$B$17:$B$28,MATCH(L313, Calculations!$H$17:$H$28,-1 ))</f>
        <v>1/2</v>
      </c>
      <c r="P313" s="37">
        <f>MainSheet!$G$8-0.0001306*Q313^2 * F313*(1+3.6/VLOOKUP(O313,Calculations!$B$4:$F$15,2,FALSE))/(3600*MainSheet!$C$9*VLOOKUP(O313,Calculations!$B$4:$F$15,2,FALSE)^5)</f>
        <v>0.26808838626146181</v>
      </c>
      <c r="Q313" s="37">
        <f t="shared" si="18"/>
        <v>0</v>
      </c>
      <c r="R313" s="37">
        <f>IFERROR(VLOOKUP(O313,Calculations!$B$4:$E$15,4)*F313*IF(I313="Failed-Closed",0,1)*(0.35/(INDEX(Calculations!$B$32:$G$46,MATCH(O313,Calculations!$B$32:$B$46,0),MATCH(G313,Calculations!$B$32:$G$32,0))+0.35)),0)</f>
        <v>0</v>
      </c>
      <c r="S313" s="37">
        <f>VLOOKUP(O313,Calculations!$B$4:$F$15,5)*F313</f>
        <v>0</v>
      </c>
      <c r="T313" s="37">
        <f t="shared" si="19"/>
        <v>0</v>
      </c>
      <c r="U313" s="37">
        <f t="shared" si="20"/>
        <v>0</v>
      </c>
      <c r="V313" s="37">
        <f>VLOOKUP(O313,Calculations!$B$4:$G$15,6)*F313*IF(I313="Failed-Closed",0,1)</f>
        <v>0</v>
      </c>
      <c r="W313" s="113">
        <f>IFERROR(0.6*PI()*(VLOOKUP(H313,VentList!$A$3:$H$198,8)/2*0.0254)^2*(14.7+P313)*6895*SQRT(2*1.33/8.314/672/(1.33-1)*((14.7/(14.7+P313))^(2/1.33)-(14.7/(14.7+P313))^((2.33/1.33))))*7937,0)*IF(I313="Operational",0,IF(I313="Failed-Closed",0,1))</f>
        <v>0</v>
      </c>
    </row>
    <row r="314" spans="2:23">
      <c r="B314" s="33"/>
      <c r="C314" s="34"/>
      <c r="D314" s="34"/>
      <c r="E314" s="34"/>
      <c r="F314" s="34"/>
      <c r="G314" s="27"/>
      <c r="H314" s="34"/>
      <c r="I314" s="34"/>
      <c r="J314" s="34">
        <f>IFERROR(IF(B314="Column",INDEX(RadCompList!$C$4:$G$13,MATCH(C314,RadCompList!$B$4:$B$13),MATCH(Radiators!D314,RadCompList!$C$3:$G$3)),IF(B314="Tube",INDEX(RadCompList!$C$16:$I$22,MATCH(C314,RadCompList!$B$16:$B$22),MATCH(Radiators!D314,RadCompList!$C$15:$I$15)),IF(B314="Cast Rad/Conv",INDEX(RadCompList!$C$28:$D$28,MATCH(C314,RadCompList!$B$28),MATCH(Radiators!D314,RadCompList!$C$27:$D$27)),IF(B314="Copper Cabinet",(INDEX(RadCompList!$E$39:$J$78,MATCH(Radiators!D314,RadCompList!$D$39:$D$78,0),MATCH(C314,RadCompList!$E$38:$J$38,0))),0))))*E314,0)*$A$2*IF(I314="Failed-Closed",0,1)</f>
        <v>0</v>
      </c>
      <c r="K314" s="34">
        <f>IFERROR(IF(B314="Column",INDEX(RadCompList!$C$4:$G$13,MATCH(C314,RadCompList!$B$4:$B$13),MATCH(Radiators!D314,RadCompList!$C$3:$G$3)),IF(B314="Tube",INDEX(RadCompList!$C$16:$I$22,MATCH(C314,RadCompList!$B$16:$B$22),MATCH(Radiators!D314,RadCompList!$C$15:$I$15)),IF(B314="Cast Rad/Conv",INDEX(RadCompList!$C$28:$D$28,MATCH(C314,RadCompList!$B$28),MATCH(Radiators!D314,RadCompList!$C$27:$D$27)),IF(B314="Copper Cabinet",(INDEX(RadCompList!$E$39:$J$78,MATCH(Radiators!D314,RadCompList!$D$39:$D$78,0),MATCH(C314,RadCompList!$E$38:$J$38,0))),0))))*E314,0)*$A$2</f>
        <v>0</v>
      </c>
      <c r="L314" s="112">
        <f t="shared" si="17"/>
        <v>0</v>
      </c>
      <c r="M314" s="35">
        <f>IFERROR(VLOOKUP(H314,VentList!$A$1:$D$198,2,FALSE),0)</f>
        <v>0</v>
      </c>
      <c r="N314" s="26">
        <f>IFERROR(VLOOKUP(B314,RadCompList!$P$3:$Q$6,2,FALSE)*J314,0)</f>
        <v>0</v>
      </c>
      <c r="O314" s="26" t="str">
        <f>INDEX(Calculations!$B$17:$B$28,MATCH(L314, Calculations!$H$17:$H$28,-1 ))</f>
        <v>1/2</v>
      </c>
      <c r="P314" s="37">
        <f>MainSheet!$G$8-0.0001306*Q314^2 * F314*(1+3.6/VLOOKUP(O314,Calculations!$B$4:$F$15,2,FALSE))/(3600*MainSheet!$C$9*VLOOKUP(O314,Calculations!$B$4:$F$15,2,FALSE)^5)</f>
        <v>0.26808838626146181</v>
      </c>
      <c r="Q314" s="37">
        <f t="shared" si="18"/>
        <v>0</v>
      </c>
      <c r="R314" s="37">
        <f>IFERROR(VLOOKUP(O314,Calculations!$B$4:$E$15,4)*F314*IF(I314="Failed-Closed",0,1)*(0.35/(INDEX(Calculations!$B$32:$G$46,MATCH(O314,Calculations!$B$32:$B$46,0),MATCH(G314,Calculations!$B$32:$G$32,0))+0.35)),0)</f>
        <v>0</v>
      </c>
      <c r="S314" s="37">
        <f>VLOOKUP(O314,Calculations!$B$4:$F$15,5)*F314</f>
        <v>0</v>
      </c>
      <c r="T314" s="37">
        <f t="shared" si="19"/>
        <v>0</v>
      </c>
      <c r="U314" s="37">
        <f t="shared" si="20"/>
        <v>0</v>
      </c>
      <c r="V314" s="37">
        <f>VLOOKUP(O314,Calculations!$B$4:$G$15,6)*F314*IF(I314="Failed-Closed",0,1)</f>
        <v>0</v>
      </c>
      <c r="W314" s="113">
        <f>IFERROR(0.6*PI()*(VLOOKUP(H314,VentList!$A$3:$H$198,8)/2*0.0254)^2*(14.7+P314)*6895*SQRT(2*1.33/8.314/672/(1.33-1)*((14.7/(14.7+P314))^(2/1.33)-(14.7/(14.7+P314))^((2.33/1.33))))*7937,0)*IF(I314="Operational",0,IF(I314="Failed-Closed",0,1))</f>
        <v>0</v>
      </c>
    </row>
    <row r="315" spans="2:23">
      <c r="B315" s="33"/>
      <c r="C315" s="34"/>
      <c r="D315" s="34"/>
      <c r="E315" s="34"/>
      <c r="F315" s="34"/>
      <c r="G315" s="27"/>
      <c r="H315" s="34"/>
      <c r="I315" s="34"/>
      <c r="J315" s="34">
        <f>IFERROR(IF(B315="Column",INDEX(RadCompList!$C$4:$G$13,MATCH(C315,RadCompList!$B$4:$B$13),MATCH(Radiators!D315,RadCompList!$C$3:$G$3)),IF(B315="Tube",INDEX(RadCompList!$C$16:$I$22,MATCH(C315,RadCompList!$B$16:$B$22),MATCH(Radiators!D315,RadCompList!$C$15:$I$15)),IF(B315="Cast Rad/Conv",INDEX(RadCompList!$C$28:$D$28,MATCH(C315,RadCompList!$B$28),MATCH(Radiators!D315,RadCompList!$C$27:$D$27)),IF(B315="Copper Cabinet",(INDEX(RadCompList!$E$39:$J$78,MATCH(Radiators!D315,RadCompList!$D$39:$D$78,0),MATCH(C315,RadCompList!$E$38:$J$38,0))),0))))*E315,0)*$A$2*IF(I315="Failed-Closed",0,1)</f>
        <v>0</v>
      </c>
      <c r="K315" s="34">
        <f>IFERROR(IF(B315="Column",INDEX(RadCompList!$C$4:$G$13,MATCH(C315,RadCompList!$B$4:$B$13),MATCH(Radiators!D315,RadCompList!$C$3:$G$3)),IF(B315="Tube",INDEX(RadCompList!$C$16:$I$22,MATCH(C315,RadCompList!$B$16:$B$22),MATCH(Radiators!D315,RadCompList!$C$15:$I$15)),IF(B315="Cast Rad/Conv",INDEX(RadCompList!$C$28:$D$28,MATCH(C315,RadCompList!$B$28),MATCH(Radiators!D315,RadCompList!$C$27:$D$27)),IF(B315="Copper Cabinet",(INDEX(RadCompList!$E$39:$J$78,MATCH(Radiators!D315,RadCompList!$D$39:$D$78,0),MATCH(C315,RadCompList!$E$38:$J$38,0))),0))))*E315,0)*$A$2</f>
        <v>0</v>
      </c>
      <c r="L315" s="112">
        <f t="shared" si="17"/>
        <v>0</v>
      </c>
      <c r="M315" s="35">
        <f>IFERROR(VLOOKUP(H315,VentList!$A$1:$D$198,2,FALSE),0)</f>
        <v>0</v>
      </c>
      <c r="N315" s="26">
        <f>IFERROR(VLOOKUP(B315,RadCompList!$P$3:$Q$6,2,FALSE)*J315,0)</f>
        <v>0</v>
      </c>
      <c r="O315" s="26" t="str">
        <f>INDEX(Calculations!$B$17:$B$28,MATCH(L315, Calculations!$H$17:$H$28,-1 ))</f>
        <v>1/2</v>
      </c>
      <c r="P315" s="37">
        <f>MainSheet!$G$8-0.0001306*Q315^2 * F315*(1+3.6/VLOOKUP(O315,Calculations!$B$4:$F$15,2,FALSE))/(3600*MainSheet!$C$9*VLOOKUP(O315,Calculations!$B$4:$F$15,2,FALSE)^5)</f>
        <v>0.26808838626146181</v>
      </c>
      <c r="Q315" s="37">
        <f t="shared" si="18"/>
        <v>0</v>
      </c>
      <c r="R315" s="37">
        <f>IFERROR(VLOOKUP(O315,Calculations!$B$4:$E$15,4)*F315*IF(I315="Failed-Closed",0,1)*(0.35/(INDEX(Calculations!$B$32:$G$46,MATCH(O315,Calculations!$B$32:$B$46,0),MATCH(G315,Calculations!$B$32:$G$32,0))+0.35)),0)</f>
        <v>0</v>
      </c>
      <c r="S315" s="37">
        <f>VLOOKUP(O315,Calculations!$B$4:$F$15,5)*F315</f>
        <v>0</v>
      </c>
      <c r="T315" s="37">
        <f t="shared" si="19"/>
        <v>0</v>
      </c>
      <c r="U315" s="37">
        <f t="shared" si="20"/>
        <v>0</v>
      </c>
      <c r="V315" s="37">
        <f>VLOOKUP(O315,Calculations!$B$4:$G$15,6)*F315*IF(I315="Failed-Closed",0,1)</f>
        <v>0</v>
      </c>
      <c r="W315" s="113">
        <f>IFERROR(0.6*PI()*(VLOOKUP(H315,VentList!$A$3:$H$198,8)/2*0.0254)^2*(14.7+P315)*6895*SQRT(2*1.33/8.314/672/(1.33-1)*((14.7/(14.7+P315))^(2/1.33)-(14.7/(14.7+P315))^((2.33/1.33))))*7937,0)*IF(I315="Operational",0,IF(I315="Failed-Closed",0,1))</f>
        <v>0</v>
      </c>
    </row>
    <row r="316" spans="2:23">
      <c r="B316" s="33"/>
      <c r="C316" s="34"/>
      <c r="D316" s="34"/>
      <c r="E316" s="34"/>
      <c r="F316" s="34"/>
      <c r="G316" s="27"/>
      <c r="H316" s="34"/>
      <c r="I316" s="34"/>
      <c r="J316" s="34">
        <f>IFERROR(IF(B316="Column",INDEX(RadCompList!$C$4:$G$13,MATCH(C316,RadCompList!$B$4:$B$13),MATCH(Radiators!D316,RadCompList!$C$3:$G$3)),IF(B316="Tube",INDEX(RadCompList!$C$16:$I$22,MATCH(C316,RadCompList!$B$16:$B$22),MATCH(Radiators!D316,RadCompList!$C$15:$I$15)),IF(B316="Cast Rad/Conv",INDEX(RadCompList!$C$28:$D$28,MATCH(C316,RadCompList!$B$28),MATCH(Radiators!D316,RadCompList!$C$27:$D$27)),IF(B316="Copper Cabinet",(INDEX(RadCompList!$E$39:$J$78,MATCH(Radiators!D316,RadCompList!$D$39:$D$78,0),MATCH(C316,RadCompList!$E$38:$J$38,0))),0))))*E316,0)*$A$2*IF(I316="Failed-Closed",0,1)</f>
        <v>0</v>
      </c>
      <c r="K316" s="34">
        <f>IFERROR(IF(B316="Column",INDEX(RadCompList!$C$4:$G$13,MATCH(C316,RadCompList!$B$4:$B$13),MATCH(Radiators!D316,RadCompList!$C$3:$G$3)),IF(B316="Tube",INDEX(RadCompList!$C$16:$I$22,MATCH(C316,RadCompList!$B$16:$B$22),MATCH(Radiators!D316,RadCompList!$C$15:$I$15)),IF(B316="Cast Rad/Conv",INDEX(RadCompList!$C$28:$D$28,MATCH(C316,RadCompList!$B$28),MATCH(Radiators!D316,RadCompList!$C$27:$D$27)),IF(B316="Copper Cabinet",(INDEX(RadCompList!$E$39:$J$78,MATCH(Radiators!D316,RadCompList!$D$39:$D$78,0),MATCH(C316,RadCompList!$E$38:$J$38,0))),0))))*E316,0)*$A$2</f>
        <v>0</v>
      </c>
      <c r="L316" s="112">
        <f t="shared" si="17"/>
        <v>0</v>
      </c>
      <c r="M316" s="35">
        <f>IFERROR(VLOOKUP(H316,VentList!$A$1:$D$198,2,FALSE),0)</f>
        <v>0</v>
      </c>
      <c r="N316" s="26">
        <f>IFERROR(VLOOKUP(B316,RadCompList!$P$3:$Q$6,2,FALSE)*J316,0)</f>
        <v>0</v>
      </c>
      <c r="O316" s="26" t="str">
        <f>INDEX(Calculations!$B$17:$B$28,MATCH(L316, Calculations!$H$17:$H$28,-1 ))</f>
        <v>1/2</v>
      </c>
      <c r="P316" s="37">
        <f>MainSheet!$G$8-0.0001306*Q316^2 * F316*(1+3.6/VLOOKUP(O316,Calculations!$B$4:$F$15,2,FALSE))/(3600*MainSheet!$C$9*VLOOKUP(O316,Calculations!$B$4:$F$15,2,FALSE)^5)</f>
        <v>0.26808838626146181</v>
      </c>
      <c r="Q316" s="37">
        <f t="shared" si="18"/>
        <v>0</v>
      </c>
      <c r="R316" s="37">
        <f>IFERROR(VLOOKUP(O316,Calculations!$B$4:$E$15,4)*F316*IF(I316="Failed-Closed",0,1)*(0.35/(INDEX(Calculations!$B$32:$G$46,MATCH(O316,Calculations!$B$32:$B$46,0),MATCH(G316,Calculations!$B$32:$G$32,0))+0.35)),0)</f>
        <v>0</v>
      </c>
      <c r="S316" s="37">
        <f>VLOOKUP(O316,Calculations!$B$4:$F$15,5)*F316</f>
        <v>0</v>
      </c>
      <c r="T316" s="37">
        <f t="shared" si="19"/>
        <v>0</v>
      </c>
      <c r="U316" s="37">
        <f t="shared" si="20"/>
        <v>0</v>
      </c>
      <c r="V316" s="37">
        <f>VLOOKUP(O316,Calculations!$B$4:$G$15,6)*F316*IF(I316="Failed-Closed",0,1)</f>
        <v>0</v>
      </c>
      <c r="W316" s="113">
        <f>IFERROR(0.6*PI()*(VLOOKUP(H316,VentList!$A$3:$H$198,8)/2*0.0254)^2*(14.7+P316)*6895*SQRT(2*1.33/8.314/672/(1.33-1)*((14.7/(14.7+P316))^(2/1.33)-(14.7/(14.7+P316))^((2.33/1.33))))*7937,0)*IF(I316="Operational",0,IF(I316="Failed-Closed",0,1))</f>
        <v>0</v>
      </c>
    </row>
    <row r="317" spans="2:23">
      <c r="B317" s="33"/>
      <c r="C317" s="34"/>
      <c r="D317" s="34"/>
      <c r="E317" s="34"/>
      <c r="F317" s="34"/>
      <c r="G317" s="27"/>
      <c r="H317" s="34"/>
      <c r="I317" s="34"/>
      <c r="J317" s="34">
        <f>IFERROR(IF(B317="Column",INDEX(RadCompList!$C$4:$G$13,MATCH(C317,RadCompList!$B$4:$B$13),MATCH(Radiators!D317,RadCompList!$C$3:$G$3)),IF(B317="Tube",INDEX(RadCompList!$C$16:$I$22,MATCH(C317,RadCompList!$B$16:$B$22),MATCH(Radiators!D317,RadCompList!$C$15:$I$15)),IF(B317="Cast Rad/Conv",INDEX(RadCompList!$C$28:$D$28,MATCH(C317,RadCompList!$B$28),MATCH(Radiators!D317,RadCompList!$C$27:$D$27)),IF(B317="Copper Cabinet",(INDEX(RadCompList!$E$39:$J$78,MATCH(Radiators!D317,RadCompList!$D$39:$D$78,0),MATCH(C317,RadCompList!$E$38:$J$38,0))),0))))*E317,0)*$A$2*IF(I317="Failed-Closed",0,1)</f>
        <v>0</v>
      </c>
      <c r="K317" s="34">
        <f>IFERROR(IF(B317="Column",INDEX(RadCompList!$C$4:$G$13,MATCH(C317,RadCompList!$B$4:$B$13),MATCH(Radiators!D317,RadCompList!$C$3:$G$3)),IF(B317="Tube",INDEX(RadCompList!$C$16:$I$22,MATCH(C317,RadCompList!$B$16:$B$22),MATCH(Radiators!D317,RadCompList!$C$15:$I$15)),IF(B317="Cast Rad/Conv",INDEX(RadCompList!$C$28:$D$28,MATCH(C317,RadCompList!$B$28),MATCH(Radiators!D317,RadCompList!$C$27:$D$27)),IF(B317="Copper Cabinet",(INDEX(RadCompList!$E$39:$J$78,MATCH(Radiators!D317,RadCompList!$D$39:$D$78,0),MATCH(C317,RadCompList!$E$38:$J$38,0))),0))))*E317,0)*$A$2</f>
        <v>0</v>
      </c>
      <c r="L317" s="112">
        <f t="shared" si="17"/>
        <v>0</v>
      </c>
      <c r="M317" s="35">
        <f>IFERROR(VLOOKUP(H317,VentList!$A$1:$D$198,2,FALSE),0)</f>
        <v>0</v>
      </c>
      <c r="N317" s="26">
        <f>IFERROR(VLOOKUP(B317,RadCompList!$P$3:$Q$6,2,FALSE)*J317,0)</f>
        <v>0</v>
      </c>
      <c r="O317" s="26" t="str">
        <f>INDEX(Calculations!$B$17:$B$28,MATCH(L317, Calculations!$H$17:$H$28,-1 ))</f>
        <v>1/2</v>
      </c>
      <c r="P317" s="37">
        <f>MainSheet!$G$8-0.0001306*Q317^2 * F317*(1+3.6/VLOOKUP(O317,Calculations!$B$4:$F$15,2,FALSE))/(3600*MainSheet!$C$9*VLOOKUP(O317,Calculations!$B$4:$F$15,2,FALSE)^5)</f>
        <v>0.26808838626146181</v>
      </c>
      <c r="Q317" s="37">
        <f t="shared" si="18"/>
        <v>0</v>
      </c>
      <c r="R317" s="37">
        <f>IFERROR(VLOOKUP(O317,Calculations!$B$4:$E$15,4)*F317*IF(I317="Failed-Closed",0,1)*(0.35/(INDEX(Calculations!$B$32:$G$46,MATCH(O317,Calculations!$B$32:$B$46,0),MATCH(G317,Calculations!$B$32:$G$32,0))+0.35)),0)</f>
        <v>0</v>
      </c>
      <c r="S317" s="37">
        <f>VLOOKUP(O317,Calculations!$B$4:$F$15,5)*F317</f>
        <v>0</v>
      </c>
      <c r="T317" s="37">
        <f t="shared" si="19"/>
        <v>0</v>
      </c>
      <c r="U317" s="37">
        <f t="shared" si="20"/>
        <v>0</v>
      </c>
      <c r="V317" s="37">
        <f>VLOOKUP(O317,Calculations!$B$4:$G$15,6)*F317*IF(I317="Failed-Closed",0,1)</f>
        <v>0</v>
      </c>
      <c r="W317" s="113">
        <f>IFERROR(0.6*PI()*(VLOOKUP(H317,VentList!$A$3:$H$198,8)/2*0.0254)^2*(14.7+P317)*6895*SQRT(2*1.33/8.314/672/(1.33-1)*((14.7/(14.7+P317))^(2/1.33)-(14.7/(14.7+P317))^((2.33/1.33))))*7937,0)*IF(I317="Operational",0,IF(I317="Failed-Closed",0,1))</f>
        <v>0</v>
      </c>
    </row>
    <row r="318" spans="2:23">
      <c r="B318" s="33"/>
      <c r="C318" s="34"/>
      <c r="D318" s="34"/>
      <c r="E318" s="34"/>
      <c r="F318" s="34"/>
      <c r="G318" s="27"/>
      <c r="H318" s="34"/>
      <c r="I318" s="34"/>
      <c r="J318" s="34">
        <f>IFERROR(IF(B318="Column",INDEX(RadCompList!$C$4:$G$13,MATCH(C318,RadCompList!$B$4:$B$13),MATCH(Radiators!D318,RadCompList!$C$3:$G$3)),IF(B318="Tube",INDEX(RadCompList!$C$16:$I$22,MATCH(C318,RadCompList!$B$16:$B$22),MATCH(Radiators!D318,RadCompList!$C$15:$I$15)),IF(B318="Cast Rad/Conv",INDEX(RadCompList!$C$28:$D$28,MATCH(C318,RadCompList!$B$28),MATCH(Radiators!D318,RadCompList!$C$27:$D$27)),IF(B318="Copper Cabinet",(INDEX(RadCompList!$E$39:$J$78,MATCH(Radiators!D318,RadCompList!$D$39:$D$78,0),MATCH(C318,RadCompList!$E$38:$J$38,0))),0))))*E318,0)*$A$2*IF(I318="Failed-Closed",0,1)</f>
        <v>0</v>
      </c>
      <c r="K318" s="34">
        <f>IFERROR(IF(B318="Column",INDEX(RadCompList!$C$4:$G$13,MATCH(C318,RadCompList!$B$4:$B$13),MATCH(Radiators!D318,RadCompList!$C$3:$G$3)),IF(B318="Tube",INDEX(RadCompList!$C$16:$I$22,MATCH(C318,RadCompList!$B$16:$B$22),MATCH(Radiators!D318,RadCompList!$C$15:$I$15)),IF(B318="Cast Rad/Conv",INDEX(RadCompList!$C$28:$D$28,MATCH(C318,RadCompList!$B$28),MATCH(Radiators!D318,RadCompList!$C$27:$D$27)),IF(B318="Copper Cabinet",(INDEX(RadCompList!$E$39:$J$78,MATCH(Radiators!D318,RadCompList!$D$39:$D$78,0),MATCH(C318,RadCompList!$E$38:$J$38,0))),0))))*E318,0)*$A$2</f>
        <v>0</v>
      </c>
      <c r="L318" s="112">
        <f t="shared" si="17"/>
        <v>0</v>
      </c>
      <c r="M318" s="35">
        <f>IFERROR(VLOOKUP(H318,VentList!$A$1:$D$198,2,FALSE),0)</f>
        <v>0</v>
      </c>
      <c r="N318" s="26">
        <f>IFERROR(VLOOKUP(B318,RadCompList!$P$3:$Q$6,2,FALSE)*J318,0)</f>
        <v>0</v>
      </c>
      <c r="O318" s="26" t="str">
        <f>INDEX(Calculations!$B$17:$B$28,MATCH(L318, Calculations!$H$17:$H$28,-1 ))</f>
        <v>1/2</v>
      </c>
      <c r="P318" s="37">
        <f>MainSheet!$G$8-0.0001306*Q318^2 * F318*(1+3.6/VLOOKUP(O318,Calculations!$B$4:$F$15,2,FALSE))/(3600*MainSheet!$C$9*VLOOKUP(O318,Calculations!$B$4:$F$15,2,FALSE)^5)</f>
        <v>0.26808838626146181</v>
      </c>
      <c r="Q318" s="37">
        <f t="shared" si="18"/>
        <v>0</v>
      </c>
      <c r="R318" s="37">
        <f>IFERROR(VLOOKUP(O318,Calculations!$B$4:$E$15,4)*F318*IF(I318="Failed-Closed",0,1)*(0.35/(INDEX(Calculations!$B$32:$G$46,MATCH(O318,Calculations!$B$32:$B$46,0),MATCH(G318,Calculations!$B$32:$G$32,0))+0.35)),0)</f>
        <v>0</v>
      </c>
      <c r="S318" s="37">
        <f>VLOOKUP(O318,Calculations!$B$4:$F$15,5)*F318</f>
        <v>0</v>
      </c>
      <c r="T318" s="37">
        <f t="shared" si="19"/>
        <v>0</v>
      </c>
      <c r="U318" s="37">
        <f t="shared" si="20"/>
        <v>0</v>
      </c>
      <c r="V318" s="37">
        <f>VLOOKUP(O318,Calculations!$B$4:$G$15,6)*F318*IF(I318="Failed-Closed",0,1)</f>
        <v>0</v>
      </c>
      <c r="W318" s="113">
        <f>IFERROR(0.6*PI()*(VLOOKUP(H318,VentList!$A$3:$H$198,8)/2*0.0254)^2*(14.7+P318)*6895*SQRT(2*1.33/8.314/672/(1.33-1)*((14.7/(14.7+P318))^(2/1.33)-(14.7/(14.7+P318))^((2.33/1.33))))*7937,0)*IF(I318="Operational",0,IF(I318="Failed-Closed",0,1))</f>
        <v>0</v>
      </c>
    </row>
    <row r="319" spans="2:23">
      <c r="B319" s="33"/>
      <c r="C319" s="34"/>
      <c r="D319" s="34"/>
      <c r="E319" s="34"/>
      <c r="F319" s="34"/>
      <c r="G319" s="27"/>
      <c r="H319" s="34"/>
      <c r="I319" s="34"/>
      <c r="J319" s="34">
        <f>IFERROR(IF(B319="Column",INDEX(RadCompList!$C$4:$G$13,MATCH(C319,RadCompList!$B$4:$B$13),MATCH(Radiators!D319,RadCompList!$C$3:$G$3)),IF(B319="Tube",INDEX(RadCompList!$C$16:$I$22,MATCH(C319,RadCompList!$B$16:$B$22),MATCH(Radiators!D319,RadCompList!$C$15:$I$15)),IF(B319="Cast Rad/Conv",INDEX(RadCompList!$C$28:$D$28,MATCH(C319,RadCompList!$B$28),MATCH(Radiators!D319,RadCompList!$C$27:$D$27)),IF(B319="Copper Cabinet",(INDEX(RadCompList!$E$39:$J$78,MATCH(Radiators!D319,RadCompList!$D$39:$D$78,0),MATCH(C319,RadCompList!$E$38:$J$38,0))),0))))*E319,0)*$A$2*IF(I319="Failed-Closed",0,1)</f>
        <v>0</v>
      </c>
      <c r="K319" s="34">
        <f>IFERROR(IF(B319="Column",INDEX(RadCompList!$C$4:$G$13,MATCH(C319,RadCompList!$B$4:$B$13),MATCH(Radiators!D319,RadCompList!$C$3:$G$3)),IF(B319="Tube",INDEX(RadCompList!$C$16:$I$22,MATCH(C319,RadCompList!$B$16:$B$22),MATCH(Radiators!D319,RadCompList!$C$15:$I$15)),IF(B319="Cast Rad/Conv",INDEX(RadCompList!$C$28:$D$28,MATCH(C319,RadCompList!$B$28),MATCH(Radiators!D319,RadCompList!$C$27:$D$27)),IF(B319="Copper Cabinet",(INDEX(RadCompList!$E$39:$J$78,MATCH(Radiators!D319,RadCompList!$D$39:$D$78,0),MATCH(C319,RadCompList!$E$38:$J$38,0))),0))))*E319,0)*$A$2</f>
        <v>0</v>
      </c>
      <c r="L319" s="112">
        <f t="shared" si="17"/>
        <v>0</v>
      </c>
      <c r="M319" s="35">
        <f>IFERROR(VLOOKUP(H319,VentList!$A$1:$D$198,2,FALSE),0)</f>
        <v>0</v>
      </c>
      <c r="N319" s="26">
        <f>IFERROR(VLOOKUP(B319,RadCompList!$P$3:$Q$6,2,FALSE)*J319,0)</f>
        <v>0</v>
      </c>
      <c r="O319" s="26" t="str">
        <f>INDEX(Calculations!$B$17:$B$28,MATCH(L319, Calculations!$H$17:$H$28,-1 ))</f>
        <v>1/2</v>
      </c>
      <c r="P319" s="37">
        <f>MainSheet!$G$8-0.0001306*Q319^2 * F319*(1+3.6/VLOOKUP(O319,Calculations!$B$4:$F$15,2,FALSE))/(3600*MainSheet!$C$9*VLOOKUP(O319,Calculations!$B$4:$F$15,2,FALSE)^5)</f>
        <v>0.26808838626146181</v>
      </c>
      <c r="Q319" s="37">
        <f t="shared" si="18"/>
        <v>0</v>
      </c>
      <c r="R319" s="37">
        <f>IFERROR(VLOOKUP(O319,Calculations!$B$4:$E$15,4)*F319*IF(I319="Failed-Closed",0,1)*(0.35/(INDEX(Calculations!$B$32:$G$46,MATCH(O319,Calculations!$B$32:$B$46,0),MATCH(G319,Calculations!$B$32:$G$32,0))+0.35)),0)</f>
        <v>0</v>
      </c>
      <c r="S319" s="37">
        <f>VLOOKUP(O319,Calculations!$B$4:$F$15,5)*F319</f>
        <v>0</v>
      </c>
      <c r="T319" s="37">
        <f t="shared" si="19"/>
        <v>0</v>
      </c>
      <c r="U319" s="37">
        <f t="shared" si="20"/>
        <v>0</v>
      </c>
      <c r="V319" s="37">
        <f>VLOOKUP(O319,Calculations!$B$4:$G$15,6)*F319*IF(I319="Failed-Closed",0,1)</f>
        <v>0</v>
      </c>
      <c r="W319" s="113">
        <f>IFERROR(0.6*PI()*(VLOOKUP(H319,VentList!$A$3:$H$198,8)/2*0.0254)^2*(14.7+P319)*6895*SQRT(2*1.33/8.314/672/(1.33-1)*((14.7/(14.7+P319))^(2/1.33)-(14.7/(14.7+P319))^((2.33/1.33))))*7937,0)*IF(I319="Operational",0,IF(I319="Failed-Closed",0,1))</f>
        <v>0</v>
      </c>
    </row>
    <row r="320" spans="2:23">
      <c r="B320" s="33"/>
      <c r="C320" s="34"/>
      <c r="D320" s="34"/>
      <c r="E320" s="34"/>
      <c r="F320" s="34"/>
      <c r="G320" s="27"/>
      <c r="H320" s="34"/>
      <c r="I320" s="34"/>
      <c r="J320" s="34">
        <f>IFERROR(IF(B320="Column",INDEX(RadCompList!$C$4:$G$13,MATCH(C320,RadCompList!$B$4:$B$13),MATCH(Radiators!D320,RadCompList!$C$3:$G$3)),IF(B320="Tube",INDEX(RadCompList!$C$16:$I$22,MATCH(C320,RadCompList!$B$16:$B$22),MATCH(Radiators!D320,RadCompList!$C$15:$I$15)),IF(B320="Cast Rad/Conv",INDEX(RadCompList!$C$28:$D$28,MATCH(C320,RadCompList!$B$28),MATCH(Radiators!D320,RadCompList!$C$27:$D$27)),IF(B320="Copper Cabinet",(INDEX(RadCompList!$E$39:$J$78,MATCH(Radiators!D320,RadCompList!$D$39:$D$78,0),MATCH(C320,RadCompList!$E$38:$J$38,0))),0))))*E320,0)*$A$2*IF(I320="Failed-Closed",0,1)</f>
        <v>0</v>
      </c>
      <c r="K320" s="34">
        <f>IFERROR(IF(B320="Column",INDEX(RadCompList!$C$4:$G$13,MATCH(C320,RadCompList!$B$4:$B$13),MATCH(Radiators!D320,RadCompList!$C$3:$G$3)),IF(B320="Tube",INDEX(RadCompList!$C$16:$I$22,MATCH(C320,RadCompList!$B$16:$B$22),MATCH(Radiators!D320,RadCompList!$C$15:$I$15)),IF(B320="Cast Rad/Conv",INDEX(RadCompList!$C$28:$D$28,MATCH(C320,RadCompList!$B$28),MATCH(Radiators!D320,RadCompList!$C$27:$D$27)),IF(B320="Copper Cabinet",(INDEX(RadCompList!$E$39:$J$78,MATCH(Radiators!D320,RadCompList!$D$39:$D$78,0),MATCH(C320,RadCompList!$E$38:$J$38,0))),0))))*E320,0)*$A$2</f>
        <v>0</v>
      </c>
      <c r="L320" s="112">
        <f t="shared" si="17"/>
        <v>0</v>
      </c>
      <c r="M320" s="35">
        <f>IFERROR(VLOOKUP(H320,VentList!$A$1:$D$198,2,FALSE),0)</f>
        <v>0</v>
      </c>
      <c r="N320" s="26">
        <f>IFERROR(VLOOKUP(B320,RadCompList!$P$3:$Q$6,2,FALSE)*J320,0)</f>
        <v>0</v>
      </c>
      <c r="O320" s="26" t="str">
        <f>INDEX(Calculations!$B$17:$B$28,MATCH(L320, Calculations!$H$17:$H$28,-1 ))</f>
        <v>1/2</v>
      </c>
      <c r="P320" s="37">
        <f>MainSheet!$G$8-0.0001306*Q320^2 * F320*(1+3.6/VLOOKUP(O320,Calculations!$B$4:$F$15,2,FALSE))/(3600*MainSheet!$C$9*VLOOKUP(O320,Calculations!$B$4:$F$15,2,FALSE)^5)</f>
        <v>0.26808838626146181</v>
      </c>
      <c r="Q320" s="37">
        <f t="shared" si="18"/>
        <v>0</v>
      </c>
      <c r="R320" s="37">
        <f>IFERROR(VLOOKUP(O320,Calculations!$B$4:$E$15,4)*F320*IF(I320="Failed-Closed",0,1)*(0.35/(INDEX(Calculations!$B$32:$G$46,MATCH(O320,Calculations!$B$32:$B$46,0),MATCH(G320,Calculations!$B$32:$G$32,0))+0.35)),0)</f>
        <v>0</v>
      </c>
      <c r="S320" s="37">
        <f>VLOOKUP(O320,Calculations!$B$4:$F$15,5)*F320</f>
        <v>0</v>
      </c>
      <c r="T320" s="37">
        <f t="shared" si="19"/>
        <v>0</v>
      </c>
      <c r="U320" s="37">
        <f t="shared" si="20"/>
        <v>0</v>
      </c>
      <c r="V320" s="37">
        <f>VLOOKUP(O320,Calculations!$B$4:$G$15,6)*F320*IF(I320="Failed-Closed",0,1)</f>
        <v>0</v>
      </c>
      <c r="W320" s="113">
        <f>IFERROR(0.6*PI()*(VLOOKUP(H320,VentList!$A$3:$H$198,8)/2*0.0254)^2*(14.7+P320)*6895*SQRT(2*1.33/8.314/672/(1.33-1)*((14.7/(14.7+P320))^(2/1.33)-(14.7/(14.7+P320))^((2.33/1.33))))*7937,0)*IF(I320="Operational",0,IF(I320="Failed-Closed",0,1))</f>
        <v>0</v>
      </c>
    </row>
    <row r="321" spans="2:23">
      <c r="B321" s="33"/>
      <c r="C321" s="34"/>
      <c r="D321" s="34"/>
      <c r="E321" s="34"/>
      <c r="F321" s="34"/>
      <c r="G321" s="27"/>
      <c r="H321" s="34"/>
      <c r="I321" s="34"/>
      <c r="J321" s="34">
        <f>IFERROR(IF(B321="Column",INDEX(RadCompList!$C$4:$G$13,MATCH(C321,RadCompList!$B$4:$B$13),MATCH(Radiators!D321,RadCompList!$C$3:$G$3)),IF(B321="Tube",INDEX(RadCompList!$C$16:$I$22,MATCH(C321,RadCompList!$B$16:$B$22),MATCH(Radiators!D321,RadCompList!$C$15:$I$15)),IF(B321="Cast Rad/Conv",INDEX(RadCompList!$C$28:$D$28,MATCH(C321,RadCompList!$B$28),MATCH(Radiators!D321,RadCompList!$C$27:$D$27)),IF(B321="Copper Cabinet",(INDEX(RadCompList!$E$39:$J$78,MATCH(Radiators!D321,RadCompList!$D$39:$D$78,0),MATCH(C321,RadCompList!$E$38:$J$38,0))),0))))*E321,0)*$A$2*IF(I321="Failed-Closed",0,1)</f>
        <v>0</v>
      </c>
      <c r="K321" s="34">
        <f>IFERROR(IF(B321="Column",INDEX(RadCompList!$C$4:$G$13,MATCH(C321,RadCompList!$B$4:$B$13),MATCH(Radiators!D321,RadCompList!$C$3:$G$3)),IF(B321="Tube",INDEX(RadCompList!$C$16:$I$22,MATCH(C321,RadCompList!$B$16:$B$22),MATCH(Radiators!D321,RadCompList!$C$15:$I$15)),IF(B321="Cast Rad/Conv",INDEX(RadCompList!$C$28:$D$28,MATCH(C321,RadCompList!$B$28),MATCH(Radiators!D321,RadCompList!$C$27:$D$27)),IF(B321="Copper Cabinet",(INDEX(RadCompList!$E$39:$J$78,MATCH(Radiators!D321,RadCompList!$D$39:$D$78,0),MATCH(C321,RadCompList!$E$38:$J$38,0))),0))))*E321,0)*$A$2</f>
        <v>0</v>
      </c>
      <c r="L321" s="112">
        <f t="shared" si="17"/>
        <v>0</v>
      </c>
      <c r="M321" s="35">
        <f>IFERROR(VLOOKUP(H321,VentList!$A$1:$D$198,2,FALSE),0)</f>
        <v>0</v>
      </c>
      <c r="N321" s="26">
        <f>IFERROR(VLOOKUP(B321,RadCompList!$P$3:$Q$6,2,FALSE)*J321,0)</f>
        <v>0</v>
      </c>
      <c r="O321" s="26" t="str">
        <f>INDEX(Calculations!$B$17:$B$28,MATCH(L321, Calculations!$H$17:$H$28,-1 ))</f>
        <v>1/2</v>
      </c>
      <c r="P321" s="37">
        <f>MainSheet!$G$8-0.0001306*Q321^2 * F321*(1+3.6/VLOOKUP(O321,Calculations!$B$4:$F$15,2,FALSE))/(3600*MainSheet!$C$9*VLOOKUP(O321,Calculations!$B$4:$F$15,2,FALSE)^5)</f>
        <v>0.26808838626146181</v>
      </c>
      <c r="Q321" s="37">
        <f t="shared" si="18"/>
        <v>0</v>
      </c>
      <c r="R321" s="37">
        <f>IFERROR(VLOOKUP(O321,Calculations!$B$4:$E$15,4)*F321*IF(I321="Failed-Closed",0,1)*(0.35/(INDEX(Calculations!$B$32:$G$46,MATCH(O321,Calculations!$B$32:$B$46,0),MATCH(G321,Calculations!$B$32:$G$32,0))+0.35)),0)</f>
        <v>0</v>
      </c>
      <c r="S321" s="37">
        <f>VLOOKUP(O321,Calculations!$B$4:$F$15,5)*F321</f>
        <v>0</v>
      </c>
      <c r="T321" s="37">
        <f t="shared" si="19"/>
        <v>0</v>
      </c>
      <c r="U321" s="37">
        <f t="shared" si="20"/>
        <v>0</v>
      </c>
      <c r="V321" s="37">
        <f>VLOOKUP(O321,Calculations!$B$4:$G$15,6)*F321*IF(I321="Failed-Closed",0,1)</f>
        <v>0</v>
      </c>
      <c r="W321" s="113">
        <f>IFERROR(0.6*PI()*(VLOOKUP(H321,VentList!$A$3:$H$198,8)/2*0.0254)^2*(14.7+P321)*6895*SQRT(2*1.33/8.314/672/(1.33-1)*((14.7/(14.7+P321))^(2/1.33)-(14.7/(14.7+P321))^((2.33/1.33))))*7937,0)*IF(I321="Operational",0,IF(I321="Failed-Closed",0,1))</f>
        <v>0</v>
      </c>
    </row>
    <row r="322" spans="2:23">
      <c r="B322" s="33"/>
      <c r="C322" s="34"/>
      <c r="D322" s="34"/>
      <c r="E322" s="34"/>
      <c r="F322" s="34"/>
      <c r="G322" s="27"/>
      <c r="H322" s="34"/>
      <c r="I322" s="34"/>
      <c r="J322" s="34">
        <f>IFERROR(IF(B322="Column",INDEX(RadCompList!$C$4:$G$13,MATCH(C322,RadCompList!$B$4:$B$13),MATCH(Radiators!D322,RadCompList!$C$3:$G$3)),IF(B322="Tube",INDEX(RadCompList!$C$16:$I$22,MATCH(C322,RadCompList!$B$16:$B$22),MATCH(Radiators!D322,RadCompList!$C$15:$I$15)),IF(B322="Cast Rad/Conv",INDEX(RadCompList!$C$28:$D$28,MATCH(C322,RadCompList!$B$28),MATCH(Radiators!D322,RadCompList!$C$27:$D$27)),IF(B322="Copper Cabinet",(INDEX(RadCompList!$E$39:$J$78,MATCH(Radiators!D322,RadCompList!$D$39:$D$78,0),MATCH(C322,RadCompList!$E$38:$J$38,0))),0))))*E322,0)*$A$2*IF(I322="Failed-Closed",0,1)</f>
        <v>0</v>
      </c>
      <c r="K322" s="34">
        <f>IFERROR(IF(B322="Column",INDEX(RadCompList!$C$4:$G$13,MATCH(C322,RadCompList!$B$4:$B$13),MATCH(Radiators!D322,RadCompList!$C$3:$G$3)),IF(B322="Tube",INDEX(RadCompList!$C$16:$I$22,MATCH(C322,RadCompList!$B$16:$B$22),MATCH(Radiators!D322,RadCompList!$C$15:$I$15)),IF(B322="Cast Rad/Conv",INDEX(RadCompList!$C$28:$D$28,MATCH(C322,RadCompList!$B$28),MATCH(Radiators!D322,RadCompList!$C$27:$D$27)),IF(B322="Copper Cabinet",(INDEX(RadCompList!$E$39:$J$78,MATCH(Radiators!D322,RadCompList!$D$39:$D$78,0),MATCH(C322,RadCompList!$E$38:$J$38,0))),0))))*E322,0)*$A$2</f>
        <v>0</v>
      </c>
      <c r="L322" s="112">
        <f t="shared" si="17"/>
        <v>0</v>
      </c>
      <c r="M322" s="35">
        <f>IFERROR(VLOOKUP(H322,VentList!$A$1:$D$198,2,FALSE),0)</f>
        <v>0</v>
      </c>
      <c r="N322" s="26">
        <f>IFERROR(VLOOKUP(B322,RadCompList!$P$3:$Q$6,2,FALSE)*J322,0)</f>
        <v>0</v>
      </c>
      <c r="O322" s="26" t="str">
        <f>INDEX(Calculations!$B$17:$B$28,MATCH(L322, Calculations!$H$17:$H$28,-1 ))</f>
        <v>1/2</v>
      </c>
      <c r="P322" s="37">
        <f>MainSheet!$G$8-0.0001306*Q322^2 * F322*(1+3.6/VLOOKUP(O322,Calculations!$B$4:$F$15,2,FALSE))/(3600*MainSheet!$C$9*VLOOKUP(O322,Calculations!$B$4:$F$15,2,FALSE)^5)</f>
        <v>0.26808838626146181</v>
      </c>
      <c r="Q322" s="37">
        <f t="shared" si="18"/>
        <v>0</v>
      </c>
      <c r="R322" s="37">
        <f>IFERROR(VLOOKUP(O322,Calculations!$B$4:$E$15,4)*F322*IF(I322="Failed-Closed",0,1)*(0.35/(INDEX(Calculations!$B$32:$G$46,MATCH(O322,Calculations!$B$32:$B$46,0),MATCH(G322,Calculations!$B$32:$G$32,0))+0.35)),0)</f>
        <v>0</v>
      </c>
      <c r="S322" s="37">
        <f>VLOOKUP(O322,Calculations!$B$4:$F$15,5)*F322</f>
        <v>0</v>
      </c>
      <c r="T322" s="37">
        <f t="shared" si="19"/>
        <v>0</v>
      </c>
      <c r="U322" s="37">
        <f t="shared" si="20"/>
        <v>0</v>
      </c>
      <c r="V322" s="37">
        <f>VLOOKUP(O322,Calculations!$B$4:$G$15,6)*F322*IF(I322="Failed-Closed",0,1)</f>
        <v>0</v>
      </c>
      <c r="W322" s="113">
        <f>IFERROR(0.6*PI()*(VLOOKUP(H322,VentList!$A$3:$H$198,8)/2*0.0254)^2*(14.7+P322)*6895*SQRT(2*1.33/8.314/672/(1.33-1)*((14.7/(14.7+P322))^(2/1.33)-(14.7/(14.7+P322))^((2.33/1.33))))*7937,0)*IF(I322="Operational",0,IF(I322="Failed-Closed",0,1))</f>
        <v>0</v>
      </c>
    </row>
    <row r="323" spans="2:23">
      <c r="B323" s="33"/>
      <c r="C323" s="34"/>
      <c r="D323" s="34"/>
      <c r="E323" s="34"/>
      <c r="F323" s="34"/>
      <c r="G323" s="27"/>
      <c r="H323" s="34"/>
      <c r="I323" s="34"/>
      <c r="J323" s="34">
        <f>IFERROR(IF(B323="Column",INDEX(RadCompList!$C$4:$G$13,MATCH(C323,RadCompList!$B$4:$B$13),MATCH(Radiators!D323,RadCompList!$C$3:$G$3)),IF(B323="Tube",INDEX(RadCompList!$C$16:$I$22,MATCH(C323,RadCompList!$B$16:$B$22),MATCH(Radiators!D323,RadCompList!$C$15:$I$15)),IF(B323="Cast Rad/Conv",INDEX(RadCompList!$C$28:$D$28,MATCH(C323,RadCompList!$B$28),MATCH(Radiators!D323,RadCompList!$C$27:$D$27)),IF(B323="Copper Cabinet",(INDEX(RadCompList!$E$39:$J$78,MATCH(Radiators!D323,RadCompList!$D$39:$D$78,0),MATCH(C323,RadCompList!$E$38:$J$38,0))),0))))*E323,0)*$A$2*IF(I323="Failed-Closed",0,1)</f>
        <v>0</v>
      </c>
      <c r="K323" s="34">
        <f>IFERROR(IF(B323="Column",INDEX(RadCompList!$C$4:$G$13,MATCH(C323,RadCompList!$B$4:$B$13),MATCH(Radiators!D323,RadCompList!$C$3:$G$3)),IF(B323="Tube",INDEX(RadCompList!$C$16:$I$22,MATCH(C323,RadCompList!$B$16:$B$22),MATCH(Radiators!D323,RadCompList!$C$15:$I$15)),IF(B323="Cast Rad/Conv",INDEX(RadCompList!$C$28:$D$28,MATCH(C323,RadCompList!$B$28),MATCH(Radiators!D323,RadCompList!$C$27:$D$27)),IF(B323="Copper Cabinet",(INDEX(RadCompList!$E$39:$J$78,MATCH(Radiators!D323,RadCompList!$D$39:$D$78,0),MATCH(C323,RadCompList!$E$38:$J$38,0))),0))))*E323,0)*$A$2</f>
        <v>0</v>
      </c>
      <c r="L323" s="112">
        <f t="shared" ref="L323:L386" si="21">IFERROR(240*J323,0)*$A$2</f>
        <v>0</v>
      </c>
      <c r="M323" s="35">
        <f>IFERROR(VLOOKUP(H323,VentList!$A$1:$D$198,2,FALSE),0)</f>
        <v>0</v>
      </c>
      <c r="N323" s="26">
        <f>IFERROR(VLOOKUP(B323,RadCompList!$P$3:$Q$6,2,FALSE)*J323,0)</f>
        <v>0</v>
      </c>
      <c r="O323" s="26" t="str">
        <f>INDEX(Calculations!$B$17:$B$28,MATCH(L323, Calculations!$H$17:$H$28,-1 ))</f>
        <v>1/2</v>
      </c>
      <c r="P323" s="37">
        <f>MainSheet!$G$8-0.0001306*Q323^2 * F323*(1+3.6/VLOOKUP(O323,Calculations!$B$4:$F$15,2,FALSE))/(3600*MainSheet!$C$9*VLOOKUP(O323,Calculations!$B$4:$F$15,2,FALSE)^5)</f>
        <v>0.26808838626146181</v>
      </c>
      <c r="Q323" s="37">
        <f t="shared" ref="Q323:Q386" si="22">L323/(970+27)</f>
        <v>0</v>
      </c>
      <c r="R323" s="37">
        <f>IFERROR(VLOOKUP(O323,Calculations!$B$4:$E$15,4)*F323*IF(I323="Failed-Closed",0,1)*(0.35/(INDEX(Calculations!$B$32:$G$46,MATCH(O323,Calculations!$B$32:$B$46,0),MATCH(G323,Calculations!$B$32:$G$32,0))+0.35)),0)</f>
        <v>0</v>
      </c>
      <c r="S323" s="37">
        <f>VLOOKUP(O323,Calculations!$B$4:$F$15,5)*F323</f>
        <v>0</v>
      </c>
      <c r="T323" s="37">
        <f t="shared" ref="T323:T386" si="23">R323/(970)</f>
        <v>0</v>
      </c>
      <c r="U323" s="37">
        <f t="shared" ref="U323:U386" si="24">J323*7/$A$2</f>
        <v>0</v>
      </c>
      <c r="V323" s="37">
        <f>VLOOKUP(O323,Calculations!$B$4:$G$15,6)*F323*IF(I323="Failed-Closed",0,1)</f>
        <v>0</v>
      </c>
      <c r="W323" s="113">
        <f>IFERROR(0.6*PI()*(VLOOKUP(H323,VentList!$A$3:$H$198,8)/2*0.0254)^2*(14.7+P323)*6895*SQRT(2*1.33/8.314/672/(1.33-1)*((14.7/(14.7+P323))^(2/1.33)-(14.7/(14.7+P323))^((2.33/1.33))))*7937,0)*IF(I323="Operational",0,IF(I323="Failed-Closed",0,1))</f>
        <v>0</v>
      </c>
    </row>
    <row r="324" spans="2:23">
      <c r="B324" s="33"/>
      <c r="C324" s="34"/>
      <c r="D324" s="34"/>
      <c r="E324" s="34"/>
      <c r="F324" s="34"/>
      <c r="G324" s="27"/>
      <c r="H324" s="34"/>
      <c r="I324" s="34"/>
      <c r="J324" s="34">
        <f>IFERROR(IF(B324="Column",INDEX(RadCompList!$C$4:$G$13,MATCH(C324,RadCompList!$B$4:$B$13),MATCH(Radiators!D324,RadCompList!$C$3:$G$3)),IF(B324="Tube",INDEX(RadCompList!$C$16:$I$22,MATCH(C324,RadCompList!$B$16:$B$22),MATCH(Radiators!D324,RadCompList!$C$15:$I$15)),IF(B324="Cast Rad/Conv",INDEX(RadCompList!$C$28:$D$28,MATCH(C324,RadCompList!$B$28),MATCH(Radiators!D324,RadCompList!$C$27:$D$27)),IF(B324="Copper Cabinet",(INDEX(RadCompList!$E$39:$J$78,MATCH(Radiators!D324,RadCompList!$D$39:$D$78,0),MATCH(C324,RadCompList!$E$38:$J$38,0))),0))))*E324,0)*$A$2*IF(I324="Failed-Closed",0,1)</f>
        <v>0</v>
      </c>
      <c r="K324" s="34">
        <f>IFERROR(IF(B324="Column",INDEX(RadCompList!$C$4:$G$13,MATCH(C324,RadCompList!$B$4:$B$13),MATCH(Radiators!D324,RadCompList!$C$3:$G$3)),IF(B324="Tube",INDEX(RadCompList!$C$16:$I$22,MATCH(C324,RadCompList!$B$16:$B$22),MATCH(Radiators!D324,RadCompList!$C$15:$I$15)),IF(B324="Cast Rad/Conv",INDEX(RadCompList!$C$28:$D$28,MATCH(C324,RadCompList!$B$28),MATCH(Radiators!D324,RadCompList!$C$27:$D$27)),IF(B324="Copper Cabinet",(INDEX(RadCompList!$E$39:$J$78,MATCH(Radiators!D324,RadCompList!$D$39:$D$78,0),MATCH(C324,RadCompList!$E$38:$J$38,0))),0))))*E324,0)*$A$2</f>
        <v>0</v>
      </c>
      <c r="L324" s="112">
        <f t="shared" si="21"/>
        <v>0</v>
      </c>
      <c r="M324" s="35">
        <f>IFERROR(VLOOKUP(H324,VentList!$A$1:$D$198,2,FALSE),0)</f>
        <v>0</v>
      </c>
      <c r="N324" s="26">
        <f>IFERROR(VLOOKUP(B324,RadCompList!$P$3:$Q$6,2,FALSE)*J324,0)</f>
        <v>0</v>
      </c>
      <c r="O324" s="26" t="str">
        <f>INDEX(Calculations!$B$17:$B$28,MATCH(L324, Calculations!$H$17:$H$28,-1 ))</f>
        <v>1/2</v>
      </c>
      <c r="P324" s="37">
        <f>MainSheet!$G$8-0.0001306*Q324^2 * F324*(1+3.6/VLOOKUP(O324,Calculations!$B$4:$F$15,2,FALSE))/(3600*MainSheet!$C$9*VLOOKUP(O324,Calculations!$B$4:$F$15,2,FALSE)^5)</f>
        <v>0.26808838626146181</v>
      </c>
      <c r="Q324" s="37">
        <f t="shared" si="22"/>
        <v>0</v>
      </c>
      <c r="R324" s="37">
        <f>IFERROR(VLOOKUP(O324,Calculations!$B$4:$E$15,4)*F324*IF(I324="Failed-Closed",0,1)*(0.35/(INDEX(Calculations!$B$32:$G$46,MATCH(O324,Calculations!$B$32:$B$46,0),MATCH(G324,Calculations!$B$32:$G$32,0))+0.35)),0)</f>
        <v>0</v>
      </c>
      <c r="S324" s="37">
        <f>VLOOKUP(O324,Calculations!$B$4:$F$15,5)*F324</f>
        <v>0</v>
      </c>
      <c r="T324" s="37">
        <f t="shared" si="23"/>
        <v>0</v>
      </c>
      <c r="U324" s="37">
        <f t="shared" si="24"/>
        <v>0</v>
      </c>
      <c r="V324" s="37">
        <f>VLOOKUP(O324,Calculations!$B$4:$G$15,6)*F324*IF(I324="Failed-Closed",0,1)</f>
        <v>0</v>
      </c>
      <c r="W324" s="113">
        <f>IFERROR(0.6*PI()*(VLOOKUP(H324,VentList!$A$3:$H$198,8)/2*0.0254)^2*(14.7+P324)*6895*SQRT(2*1.33/8.314/672/(1.33-1)*((14.7/(14.7+P324))^(2/1.33)-(14.7/(14.7+P324))^((2.33/1.33))))*7937,0)*IF(I324="Operational",0,IF(I324="Failed-Closed",0,1))</f>
        <v>0</v>
      </c>
    </row>
    <row r="325" spans="2:23">
      <c r="B325" s="33"/>
      <c r="C325" s="34"/>
      <c r="D325" s="34"/>
      <c r="E325" s="34"/>
      <c r="F325" s="34"/>
      <c r="G325" s="27"/>
      <c r="H325" s="34"/>
      <c r="I325" s="34"/>
      <c r="J325" s="34">
        <f>IFERROR(IF(B325="Column",INDEX(RadCompList!$C$4:$G$13,MATCH(C325,RadCompList!$B$4:$B$13),MATCH(Radiators!D325,RadCompList!$C$3:$G$3)),IF(B325="Tube",INDEX(RadCompList!$C$16:$I$22,MATCH(C325,RadCompList!$B$16:$B$22),MATCH(Radiators!D325,RadCompList!$C$15:$I$15)),IF(B325="Cast Rad/Conv",INDEX(RadCompList!$C$28:$D$28,MATCH(C325,RadCompList!$B$28),MATCH(Radiators!D325,RadCompList!$C$27:$D$27)),IF(B325="Copper Cabinet",(INDEX(RadCompList!$E$39:$J$78,MATCH(Radiators!D325,RadCompList!$D$39:$D$78,0),MATCH(C325,RadCompList!$E$38:$J$38,0))),0))))*E325,0)*$A$2*IF(I325="Failed-Closed",0,1)</f>
        <v>0</v>
      </c>
      <c r="K325" s="34">
        <f>IFERROR(IF(B325="Column",INDEX(RadCompList!$C$4:$G$13,MATCH(C325,RadCompList!$B$4:$B$13),MATCH(Radiators!D325,RadCompList!$C$3:$G$3)),IF(B325="Tube",INDEX(RadCompList!$C$16:$I$22,MATCH(C325,RadCompList!$B$16:$B$22),MATCH(Radiators!D325,RadCompList!$C$15:$I$15)),IF(B325="Cast Rad/Conv",INDEX(RadCompList!$C$28:$D$28,MATCH(C325,RadCompList!$B$28),MATCH(Radiators!D325,RadCompList!$C$27:$D$27)),IF(B325="Copper Cabinet",(INDEX(RadCompList!$E$39:$J$78,MATCH(Radiators!D325,RadCompList!$D$39:$D$78,0),MATCH(C325,RadCompList!$E$38:$J$38,0))),0))))*E325,0)*$A$2</f>
        <v>0</v>
      </c>
      <c r="L325" s="112">
        <f t="shared" si="21"/>
        <v>0</v>
      </c>
      <c r="M325" s="35">
        <f>IFERROR(VLOOKUP(H325,VentList!$A$1:$D$198,2,FALSE),0)</f>
        <v>0</v>
      </c>
      <c r="N325" s="26">
        <f>IFERROR(VLOOKUP(B325,RadCompList!$P$3:$Q$6,2,FALSE)*J325,0)</f>
        <v>0</v>
      </c>
      <c r="O325" s="26" t="str">
        <f>INDEX(Calculations!$B$17:$B$28,MATCH(L325, Calculations!$H$17:$H$28,-1 ))</f>
        <v>1/2</v>
      </c>
      <c r="P325" s="37">
        <f>MainSheet!$G$8-0.0001306*Q325^2 * F325*(1+3.6/VLOOKUP(O325,Calculations!$B$4:$F$15,2,FALSE))/(3600*MainSheet!$C$9*VLOOKUP(O325,Calculations!$B$4:$F$15,2,FALSE)^5)</f>
        <v>0.26808838626146181</v>
      </c>
      <c r="Q325" s="37">
        <f t="shared" si="22"/>
        <v>0</v>
      </c>
      <c r="R325" s="37">
        <f>IFERROR(VLOOKUP(O325,Calculations!$B$4:$E$15,4)*F325*IF(I325="Failed-Closed",0,1)*(0.35/(INDEX(Calculations!$B$32:$G$46,MATCH(O325,Calculations!$B$32:$B$46,0),MATCH(G325,Calculations!$B$32:$G$32,0))+0.35)),0)</f>
        <v>0</v>
      </c>
      <c r="S325" s="37">
        <f>VLOOKUP(O325,Calculations!$B$4:$F$15,5)*F325</f>
        <v>0</v>
      </c>
      <c r="T325" s="37">
        <f t="shared" si="23"/>
        <v>0</v>
      </c>
      <c r="U325" s="37">
        <f t="shared" si="24"/>
        <v>0</v>
      </c>
      <c r="V325" s="37">
        <f>VLOOKUP(O325,Calculations!$B$4:$G$15,6)*F325*IF(I325="Failed-Closed",0,1)</f>
        <v>0</v>
      </c>
      <c r="W325" s="113">
        <f>IFERROR(0.6*PI()*(VLOOKUP(H325,VentList!$A$3:$H$198,8)/2*0.0254)^2*(14.7+P325)*6895*SQRT(2*1.33/8.314/672/(1.33-1)*((14.7/(14.7+P325))^(2/1.33)-(14.7/(14.7+P325))^((2.33/1.33))))*7937,0)*IF(I325="Operational",0,IF(I325="Failed-Closed",0,1))</f>
        <v>0</v>
      </c>
    </row>
    <row r="326" spans="2:23">
      <c r="B326" s="33"/>
      <c r="C326" s="34"/>
      <c r="D326" s="34"/>
      <c r="E326" s="34"/>
      <c r="F326" s="34"/>
      <c r="G326" s="27"/>
      <c r="H326" s="34"/>
      <c r="I326" s="34"/>
      <c r="J326" s="34">
        <f>IFERROR(IF(B326="Column",INDEX(RadCompList!$C$4:$G$13,MATCH(C326,RadCompList!$B$4:$B$13),MATCH(Radiators!D326,RadCompList!$C$3:$G$3)),IF(B326="Tube",INDEX(RadCompList!$C$16:$I$22,MATCH(C326,RadCompList!$B$16:$B$22),MATCH(Radiators!D326,RadCompList!$C$15:$I$15)),IF(B326="Cast Rad/Conv",INDEX(RadCompList!$C$28:$D$28,MATCH(C326,RadCompList!$B$28),MATCH(Radiators!D326,RadCompList!$C$27:$D$27)),IF(B326="Copper Cabinet",(INDEX(RadCompList!$E$39:$J$78,MATCH(Radiators!D326,RadCompList!$D$39:$D$78,0),MATCH(C326,RadCompList!$E$38:$J$38,0))),0))))*E326,0)*$A$2*IF(I326="Failed-Closed",0,1)</f>
        <v>0</v>
      </c>
      <c r="K326" s="34">
        <f>IFERROR(IF(B326="Column",INDEX(RadCompList!$C$4:$G$13,MATCH(C326,RadCompList!$B$4:$B$13),MATCH(Radiators!D326,RadCompList!$C$3:$G$3)),IF(B326="Tube",INDEX(RadCompList!$C$16:$I$22,MATCH(C326,RadCompList!$B$16:$B$22),MATCH(Radiators!D326,RadCompList!$C$15:$I$15)),IF(B326="Cast Rad/Conv",INDEX(RadCompList!$C$28:$D$28,MATCH(C326,RadCompList!$B$28),MATCH(Radiators!D326,RadCompList!$C$27:$D$27)),IF(B326="Copper Cabinet",(INDEX(RadCompList!$E$39:$J$78,MATCH(Radiators!D326,RadCompList!$D$39:$D$78,0),MATCH(C326,RadCompList!$E$38:$J$38,0))),0))))*E326,0)*$A$2</f>
        <v>0</v>
      </c>
      <c r="L326" s="112">
        <f t="shared" si="21"/>
        <v>0</v>
      </c>
      <c r="M326" s="35">
        <f>IFERROR(VLOOKUP(H326,VentList!$A$1:$D$198,2,FALSE),0)</f>
        <v>0</v>
      </c>
      <c r="N326" s="26">
        <f>IFERROR(VLOOKUP(B326,RadCompList!$P$3:$Q$6,2,FALSE)*J326,0)</f>
        <v>0</v>
      </c>
      <c r="O326" s="26" t="str">
        <f>INDEX(Calculations!$B$17:$B$28,MATCH(L326, Calculations!$H$17:$H$28,-1 ))</f>
        <v>1/2</v>
      </c>
      <c r="P326" s="37">
        <f>MainSheet!$G$8-0.0001306*Q326^2 * F326*(1+3.6/VLOOKUP(O326,Calculations!$B$4:$F$15,2,FALSE))/(3600*MainSheet!$C$9*VLOOKUP(O326,Calculations!$B$4:$F$15,2,FALSE)^5)</f>
        <v>0.26808838626146181</v>
      </c>
      <c r="Q326" s="37">
        <f t="shared" si="22"/>
        <v>0</v>
      </c>
      <c r="R326" s="37">
        <f>IFERROR(VLOOKUP(O326,Calculations!$B$4:$E$15,4)*F326*IF(I326="Failed-Closed",0,1)*(0.35/(INDEX(Calculations!$B$32:$G$46,MATCH(O326,Calculations!$B$32:$B$46,0),MATCH(G326,Calculations!$B$32:$G$32,0))+0.35)),0)</f>
        <v>0</v>
      </c>
      <c r="S326" s="37">
        <f>VLOOKUP(O326,Calculations!$B$4:$F$15,5)*F326</f>
        <v>0</v>
      </c>
      <c r="T326" s="37">
        <f t="shared" si="23"/>
        <v>0</v>
      </c>
      <c r="U326" s="37">
        <f t="shared" si="24"/>
        <v>0</v>
      </c>
      <c r="V326" s="37">
        <f>VLOOKUP(O326,Calculations!$B$4:$G$15,6)*F326*IF(I326="Failed-Closed",0,1)</f>
        <v>0</v>
      </c>
      <c r="W326" s="113">
        <f>IFERROR(0.6*PI()*(VLOOKUP(H326,VentList!$A$3:$H$198,8)/2*0.0254)^2*(14.7+P326)*6895*SQRT(2*1.33/8.314/672/(1.33-1)*((14.7/(14.7+P326))^(2/1.33)-(14.7/(14.7+P326))^((2.33/1.33))))*7937,0)*IF(I326="Operational",0,IF(I326="Failed-Closed",0,1))</f>
        <v>0</v>
      </c>
    </row>
    <row r="327" spans="2:23">
      <c r="B327" s="33"/>
      <c r="C327" s="34"/>
      <c r="D327" s="34"/>
      <c r="E327" s="34"/>
      <c r="F327" s="34"/>
      <c r="G327" s="27"/>
      <c r="H327" s="34"/>
      <c r="I327" s="34"/>
      <c r="J327" s="34">
        <f>IFERROR(IF(B327="Column",INDEX(RadCompList!$C$4:$G$13,MATCH(C327,RadCompList!$B$4:$B$13),MATCH(Radiators!D327,RadCompList!$C$3:$G$3)),IF(B327="Tube",INDEX(RadCompList!$C$16:$I$22,MATCH(C327,RadCompList!$B$16:$B$22),MATCH(Radiators!D327,RadCompList!$C$15:$I$15)),IF(B327="Cast Rad/Conv",INDEX(RadCompList!$C$28:$D$28,MATCH(C327,RadCompList!$B$28),MATCH(Radiators!D327,RadCompList!$C$27:$D$27)),IF(B327="Copper Cabinet",(INDEX(RadCompList!$E$39:$J$78,MATCH(Radiators!D327,RadCompList!$D$39:$D$78,0),MATCH(C327,RadCompList!$E$38:$J$38,0))),0))))*E327,0)*$A$2*IF(I327="Failed-Closed",0,1)</f>
        <v>0</v>
      </c>
      <c r="K327" s="34">
        <f>IFERROR(IF(B327="Column",INDEX(RadCompList!$C$4:$G$13,MATCH(C327,RadCompList!$B$4:$B$13),MATCH(Radiators!D327,RadCompList!$C$3:$G$3)),IF(B327="Tube",INDEX(RadCompList!$C$16:$I$22,MATCH(C327,RadCompList!$B$16:$B$22),MATCH(Radiators!D327,RadCompList!$C$15:$I$15)),IF(B327="Cast Rad/Conv",INDEX(RadCompList!$C$28:$D$28,MATCH(C327,RadCompList!$B$28),MATCH(Radiators!D327,RadCompList!$C$27:$D$27)),IF(B327="Copper Cabinet",(INDEX(RadCompList!$E$39:$J$78,MATCH(Radiators!D327,RadCompList!$D$39:$D$78,0),MATCH(C327,RadCompList!$E$38:$J$38,0))),0))))*E327,0)*$A$2</f>
        <v>0</v>
      </c>
      <c r="L327" s="112">
        <f t="shared" si="21"/>
        <v>0</v>
      </c>
      <c r="M327" s="35">
        <f>IFERROR(VLOOKUP(H327,VentList!$A$1:$D$198,2,FALSE),0)</f>
        <v>0</v>
      </c>
      <c r="N327" s="26">
        <f>IFERROR(VLOOKUP(B327,RadCompList!$P$3:$Q$6,2,FALSE)*J327,0)</f>
        <v>0</v>
      </c>
      <c r="O327" s="26" t="str">
        <f>INDEX(Calculations!$B$17:$B$28,MATCH(L327, Calculations!$H$17:$H$28,-1 ))</f>
        <v>1/2</v>
      </c>
      <c r="P327" s="37">
        <f>MainSheet!$G$8-0.0001306*Q327^2 * F327*(1+3.6/VLOOKUP(O327,Calculations!$B$4:$F$15,2,FALSE))/(3600*MainSheet!$C$9*VLOOKUP(O327,Calculations!$B$4:$F$15,2,FALSE)^5)</f>
        <v>0.26808838626146181</v>
      </c>
      <c r="Q327" s="37">
        <f t="shared" si="22"/>
        <v>0</v>
      </c>
      <c r="R327" s="37">
        <f>IFERROR(VLOOKUP(O327,Calculations!$B$4:$E$15,4)*F327*IF(I327="Failed-Closed",0,1)*(0.35/(INDEX(Calculations!$B$32:$G$46,MATCH(O327,Calculations!$B$32:$B$46,0),MATCH(G327,Calculations!$B$32:$G$32,0))+0.35)),0)</f>
        <v>0</v>
      </c>
      <c r="S327" s="37">
        <f>VLOOKUP(O327,Calculations!$B$4:$F$15,5)*F327</f>
        <v>0</v>
      </c>
      <c r="T327" s="37">
        <f t="shared" si="23"/>
        <v>0</v>
      </c>
      <c r="U327" s="37">
        <f t="shared" si="24"/>
        <v>0</v>
      </c>
      <c r="V327" s="37">
        <f>VLOOKUP(O327,Calculations!$B$4:$G$15,6)*F327*IF(I327="Failed-Closed",0,1)</f>
        <v>0</v>
      </c>
      <c r="W327" s="113">
        <f>IFERROR(0.6*PI()*(VLOOKUP(H327,VentList!$A$3:$H$198,8)/2*0.0254)^2*(14.7+P327)*6895*SQRT(2*1.33/8.314/672/(1.33-1)*((14.7/(14.7+P327))^(2/1.33)-(14.7/(14.7+P327))^((2.33/1.33))))*7937,0)*IF(I327="Operational",0,IF(I327="Failed-Closed",0,1))</f>
        <v>0</v>
      </c>
    </row>
    <row r="328" spans="2:23">
      <c r="B328" s="33"/>
      <c r="C328" s="34"/>
      <c r="D328" s="34"/>
      <c r="E328" s="34"/>
      <c r="F328" s="34"/>
      <c r="G328" s="27"/>
      <c r="H328" s="34"/>
      <c r="I328" s="34"/>
      <c r="J328" s="34">
        <f>IFERROR(IF(B328="Column",INDEX(RadCompList!$C$4:$G$13,MATCH(C328,RadCompList!$B$4:$B$13),MATCH(Radiators!D328,RadCompList!$C$3:$G$3)),IF(B328="Tube",INDEX(RadCompList!$C$16:$I$22,MATCH(C328,RadCompList!$B$16:$B$22),MATCH(Radiators!D328,RadCompList!$C$15:$I$15)),IF(B328="Cast Rad/Conv",INDEX(RadCompList!$C$28:$D$28,MATCH(C328,RadCompList!$B$28),MATCH(Radiators!D328,RadCompList!$C$27:$D$27)),IF(B328="Copper Cabinet",(INDEX(RadCompList!$E$39:$J$78,MATCH(Radiators!D328,RadCompList!$D$39:$D$78,0),MATCH(C328,RadCompList!$E$38:$J$38,0))),0))))*E328,0)*$A$2*IF(I328="Failed-Closed",0,1)</f>
        <v>0</v>
      </c>
      <c r="K328" s="34">
        <f>IFERROR(IF(B328="Column",INDEX(RadCompList!$C$4:$G$13,MATCH(C328,RadCompList!$B$4:$B$13),MATCH(Radiators!D328,RadCompList!$C$3:$G$3)),IF(B328="Tube",INDEX(RadCompList!$C$16:$I$22,MATCH(C328,RadCompList!$B$16:$B$22),MATCH(Radiators!D328,RadCompList!$C$15:$I$15)),IF(B328="Cast Rad/Conv",INDEX(RadCompList!$C$28:$D$28,MATCH(C328,RadCompList!$B$28),MATCH(Radiators!D328,RadCompList!$C$27:$D$27)),IF(B328="Copper Cabinet",(INDEX(RadCompList!$E$39:$J$78,MATCH(Radiators!D328,RadCompList!$D$39:$D$78,0),MATCH(C328,RadCompList!$E$38:$J$38,0))),0))))*E328,0)*$A$2</f>
        <v>0</v>
      </c>
      <c r="L328" s="112">
        <f t="shared" si="21"/>
        <v>0</v>
      </c>
      <c r="M328" s="35">
        <f>IFERROR(VLOOKUP(H328,VentList!$A$1:$D$198,2,FALSE),0)</f>
        <v>0</v>
      </c>
      <c r="N328" s="26">
        <f>IFERROR(VLOOKUP(B328,RadCompList!$P$3:$Q$6,2,FALSE)*J328,0)</f>
        <v>0</v>
      </c>
      <c r="O328" s="26" t="str">
        <f>INDEX(Calculations!$B$17:$B$28,MATCH(L328, Calculations!$H$17:$H$28,-1 ))</f>
        <v>1/2</v>
      </c>
      <c r="P328" s="37">
        <f>MainSheet!$G$8-0.0001306*Q328^2 * F328*(1+3.6/VLOOKUP(O328,Calculations!$B$4:$F$15,2,FALSE))/(3600*MainSheet!$C$9*VLOOKUP(O328,Calculations!$B$4:$F$15,2,FALSE)^5)</f>
        <v>0.26808838626146181</v>
      </c>
      <c r="Q328" s="37">
        <f t="shared" si="22"/>
        <v>0</v>
      </c>
      <c r="R328" s="37">
        <f>IFERROR(VLOOKUP(O328,Calculations!$B$4:$E$15,4)*F328*IF(I328="Failed-Closed",0,1)*(0.35/(INDEX(Calculations!$B$32:$G$46,MATCH(O328,Calculations!$B$32:$B$46,0),MATCH(G328,Calculations!$B$32:$G$32,0))+0.35)),0)</f>
        <v>0</v>
      </c>
      <c r="S328" s="37">
        <f>VLOOKUP(O328,Calculations!$B$4:$F$15,5)*F328</f>
        <v>0</v>
      </c>
      <c r="T328" s="37">
        <f t="shared" si="23"/>
        <v>0</v>
      </c>
      <c r="U328" s="37">
        <f t="shared" si="24"/>
        <v>0</v>
      </c>
      <c r="V328" s="37">
        <f>VLOOKUP(O328,Calculations!$B$4:$G$15,6)*F328*IF(I328="Failed-Closed",0,1)</f>
        <v>0</v>
      </c>
      <c r="W328" s="113">
        <f>IFERROR(0.6*PI()*(VLOOKUP(H328,VentList!$A$3:$H$198,8)/2*0.0254)^2*(14.7+P328)*6895*SQRT(2*1.33/8.314/672/(1.33-1)*((14.7/(14.7+P328))^(2/1.33)-(14.7/(14.7+P328))^((2.33/1.33))))*7937,0)*IF(I328="Operational",0,IF(I328="Failed-Closed",0,1))</f>
        <v>0</v>
      </c>
    </row>
    <row r="329" spans="2:23">
      <c r="B329" s="33"/>
      <c r="C329" s="34"/>
      <c r="D329" s="34"/>
      <c r="E329" s="34"/>
      <c r="F329" s="34"/>
      <c r="G329" s="27"/>
      <c r="H329" s="34"/>
      <c r="I329" s="34"/>
      <c r="J329" s="34">
        <f>IFERROR(IF(B329="Column",INDEX(RadCompList!$C$4:$G$13,MATCH(C329,RadCompList!$B$4:$B$13),MATCH(Radiators!D329,RadCompList!$C$3:$G$3)),IF(B329="Tube",INDEX(RadCompList!$C$16:$I$22,MATCH(C329,RadCompList!$B$16:$B$22),MATCH(Radiators!D329,RadCompList!$C$15:$I$15)),IF(B329="Cast Rad/Conv",INDEX(RadCompList!$C$28:$D$28,MATCH(C329,RadCompList!$B$28),MATCH(Radiators!D329,RadCompList!$C$27:$D$27)),IF(B329="Copper Cabinet",(INDEX(RadCompList!$E$39:$J$78,MATCH(Radiators!D329,RadCompList!$D$39:$D$78,0),MATCH(C329,RadCompList!$E$38:$J$38,0))),0))))*E329,0)*$A$2*IF(I329="Failed-Closed",0,1)</f>
        <v>0</v>
      </c>
      <c r="K329" s="34">
        <f>IFERROR(IF(B329="Column",INDEX(RadCompList!$C$4:$G$13,MATCH(C329,RadCompList!$B$4:$B$13),MATCH(Radiators!D329,RadCompList!$C$3:$G$3)),IF(B329="Tube",INDEX(RadCompList!$C$16:$I$22,MATCH(C329,RadCompList!$B$16:$B$22),MATCH(Radiators!D329,RadCompList!$C$15:$I$15)),IF(B329="Cast Rad/Conv",INDEX(RadCompList!$C$28:$D$28,MATCH(C329,RadCompList!$B$28),MATCH(Radiators!D329,RadCompList!$C$27:$D$27)),IF(B329="Copper Cabinet",(INDEX(RadCompList!$E$39:$J$78,MATCH(Radiators!D329,RadCompList!$D$39:$D$78,0),MATCH(C329,RadCompList!$E$38:$J$38,0))),0))))*E329,0)*$A$2</f>
        <v>0</v>
      </c>
      <c r="L329" s="112">
        <f t="shared" si="21"/>
        <v>0</v>
      </c>
      <c r="M329" s="35">
        <f>IFERROR(VLOOKUP(H329,VentList!$A$1:$D$198,2,FALSE),0)</f>
        <v>0</v>
      </c>
      <c r="N329" s="26">
        <f>IFERROR(VLOOKUP(B329,RadCompList!$P$3:$Q$6,2,FALSE)*J329,0)</f>
        <v>0</v>
      </c>
      <c r="O329" s="26" t="str">
        <f>INDEX(Calculations!$B$17:$B$28,MATCH(L329, Calculations!$H$17:$H$28,-1 ))</f>
        <v>1/2</v>
      </c>
      <c r="P329" s="37">
        <f>MainSheet!$G$8-0.0001306*Q329^2 * F329*(1+3.6/VLOOKUP(O329,Calculations!$B$4:$F$15,2,FALSE))/(3600*MainSheet!$C$9*VLOOKUP(O329,Calculations!$B$4:$F$15,2,FALSE)^5)</f>
        <v>0.26808838626146181</v>
      </c>
      <c r="Q329" s="37">
        <f t="shared" si="22"/>
        <v>0</v>
      </c>
      <c r="R329" s="37">
        <f>IFERROR(VLOOKUP(O329,Calculations!$B$4:$E$15,4)*F329*IF(I329="Failed-Closed",0,1)*(0.35/(INDEX(Calculations!$B$32:$G$46,MATCH(O329,Calculations!$B$32:$B$46,0),MATCH(G329,Calculations!$B$32:$G$32,0))+0.35)),0)</f>
        <v>0</v>
      </c>
      <c r="S329" s="37">
        <f>VLOOKUP(O329,Calculations!$B$4:$F$15,5)*F329</f>
        <v>0</v>
      </c>
      <c r="T329" s="37">
        <f t="shared" si="23"/>
        <v>0</v>
      </c>
      <c r="U329" s="37">
        <f t="shared" si="24"/>
        <v>0</v>
      </c>
      <c r="V329" s="37">
        <f>VLOOKUP(O329,Calculations!$B$4:$G$15,6)*F329*IF(I329="Failed-Closed",0,1)</f>
        <v>0</v>
      </c>
      <c r="W329" s="113">
        <f>IFERROR(0.6*PI()*(VLOOKUP(H329,VentList!$A$3:$H$198,8)/2*0.0254)^2*(14.7+P329)*6895*SQRT(2*1.33/8.314/672/(1.33-1)*((14.7/(14.7+P329))^(2/1.33)-(14.7/(14.7+P329))^((2.33/1.33))))*7937,0)*IF(I329="Operational",0,IF(I329="Failed-Closed",0,1))</f>
        <v>0</v>
      </c>
    </row>
    <row r="330" spans="2:23">
      <c r="B330" s="33"/>
      <c r="C330" s="34"/>
      <c r="D330" s="34"/>
      <c r="E330" s="34"/>
      <c r="F330" s="34"/>
      <c r="G330" s="27"/>
      <c r="H330" s="34"/>
      <c r="I330" s="34"/>
      <c r="J330" s="34">
        <f>IFERROR(IF(B330="Column",INDEX(RadCompList!$C$4:$G$13,MATCH(C330,RadCompList!$B$4:$B$13),MATCH(Radiators!D330,RadCompList!$C$3:$G$3)),IF(B330="Tube",INDEX(RadCompList!$C$16:$I$22,MATCH(C330,RadCompList!$B$16:$B$22),MATCH(Radiators!D330,RadCompList!$C$15:$I$15)),IF(B330="Cast Rad/Conv",INDEX(RadCompList!$C$28:$D$28,MATCH(C330,RadCompList!$B$28),MATCH(Radiators!D330,RadCompList!$C$27:$D$27)),IF(B330="Copper Cabinet",(INDEX(RadCompList!$E$39:$J$78,MATCH(Radiators!D330,RadCompList!$D$39:$D$78,0),MATCH(C330,RadCompList!$E$38:$J$38,0))),0))))*E330,0)*$A$2*IF(I330="Failed-Closed",0,1)</f>
        <v>0</v>
      </c>
      <c r="K330" s="34">
        <f>IFERROR(IF(B330="Column",INDEX(RadCompList!$C$4:$G$13,MATCH(C330,RadCompList!$B$4:$B$13),MATCH(Radiators!D330,RadCompList!$C$3:$G$3)),IF(B330="Tube",INDEX(RadCompList!$C$16:$I$22,MATCH(C330,RadCompList!$B$16:$B$22),MATCH(Radiators!D330,RadCompList!$C$15:$I$15)),IF(B330="Cast Rad/Conv",INDEX(RadCompList!$C$28:$D$28,MATCH(C330,RadCompList!$B$28),MATCH(Radiators!D330,RadCompList!$C$27:$D$27)),IF(B330="Copper Cabinet",(INDEX(RadCompList!$E$39:$J$78,MATCH(Radiators!D330,RadCompList!$D$39:$D$78,0),MATCH(C330,RadCompList!$E$38:$J$38,0))),0))))*E330,0)*$A$2</f>
        <v>0</v>
      </c>
      <c r="L330" s="112">
        <f t="shared" si="21"/>
        <v>0</v>
      </c>
      <c r="M330" s="35">
        <f>IFERROR(VLOOKUP(H330,VentList!$A$1:$D$198,2,FALSE),0)</f>
        <v>0</v>
      </c>
      <c r="N330" s="26">
        <f>IFERROR(VLOOKUP(B330,RadCompList!$P$3:$Q$6,2,FALSE)*J330,0)</f>
        <v>0</v>
      </c>
      <c r="O330" s="26" t="str">
        <f>INDEX(Calculations!$B$17:$B$28,MATCH(L330, Calculations!$H$17:$H$28,-1 ))</f>
        <v>1/2</v>
      </c>
      <c r="P330" s="37">
        <f>MainSheet!$G$8-0.0001306*Q330^2 * F330*(1+3.6/VLOOKUP(O330,Calculations!$B$4:$F$15,2,FALSE))/(3600*MainSheet!$C$9*VLOOKUP(O330,Calculations!$B$4:$F$15,2,FALSE)^5)</f>
        <v>0.26808838626146181</v>
      </c>
      <c r="Q330" s="37">
        <f t="shared" si="22"/>
        <v>0</v>
      </c>
      <c r="R330" s="37">
        <f>IFERROR(VLOOKUP(O330,Calculations!$B$4:$E$15,4)*F330*IF(I330="Failed-Closed",0,1)*(0.35/(INDEX(Calculations!$B$32:$G$46,MATCH(O330,Calculations!$B$32:$B$46,0),MATCH(G330,Calculations!$B$32:$G$32,0))+0.35)),0)</f>
        <v>0</v>
      </c>
      <c r="S330" s="37">
        <f>VLOOKUP(O330,Calculations!$B$4:$F$15,5)*F330</f>
        <v>0</v>
      </c>
      <c r="T330" s="37">
        <f t="shared" si="23"/>
        <v>0</v>
      </c>
      <c r="U330" s="37">
        <f t="shared" si="24"/>
        <v>0</v>
      </c>
      <c r="V330" s="37">
        <f>VLOOKUP(O330,Calculations!$B$4:$G$15,6)*F330*IF(I330="Failed-Closed",0,1)</f>
        <v>0</v>
      </c>
      <c r="W330" s="113">
        <f>IFERROR(0.6*PI()*(VLOOKUP(H330,VentList!$A$3:$H$198,8)/2*0.0254)^2*(14.7+P330)*6895*SQRT(2*1.33/8.314/672/(1.33-1)*((14.7/(14.7+P330))^(2/1.33)-(14.7/(14.7+P330))^((2.33/1.33))))*7937,0)*IF(I330="Operational",0,IF(I330="Failed-Closed",0,1))</f>
        <v>0</v>
      </c>
    </row>
    <row r="331" spans="2:23">
      <c r="B331" s="33"/>
      <c r="C331" s="34"/>
      <c r="D331" s="34"/>
      <c r="E331" s="34"/>
      <c r="F331" s="34"/>
      <c r="G331" s="27"/>
      <c r="H331" s="34"/>
      <c r="I331" s="34"/>
      <c r="J331" s="34">
        <f>IFERROR(IF(B331="Column",INDEX(RadCompList!$C$4:$G$13,MATCH(C331,RadCompList!$B$4:$B$13),MATCH(Radiators!D331,RadCompList!$C$3:$G$3)),IF(B331="Tube",INDEX(RadCompList!$C$16:$I$22,MATCH(C331,RadCompList!$B$16:$B$22),MATCH(Radiators!D331,RadCompList!$C$15:$I$15)),IF(B331="Cast Rad/Conv",INDEX(RadCompList!$C$28:$D$28,MATCH(C331,RadCompList!$B$28),MATCH(Radiators!D331,RadCompList!$C$27:$D$27)),IF(B331="Copper Cabinet",(INDEX(RadCompList!$E$39:$J$78,MATCH(Radiators!D331,RadCompList!$D$39:$D$78,0),MATCH(C331,RadCompList!$E$38:$J$38,0))),0))))*E331,0)*$A$2*IF(I331="Failed-Closed",0,1)</f>
        <v>0</v>
      </c>
      <c r="K331" s="34">
        <f>IFERROR(IF(B331="Column",INDEX(RadCompList!$C$4:$G$13,MATCH(C331,RadCompList!$B$4:$B$13),MATCH(Radiators!D331,RadCompList!$C$3:$G$3)),IF(B331="Tube",INDEX(RadCompList!$C$16:$I$22,MATCH(C331,RadCompList!$B$16:$B$22),MATCH(Radiators!D331,RadCompList!$C$15:$I$15)),IF(B331="Cast Rad/Conv",INDEX(RadCompList!$C$28:$D$28,MATCH(C331,RadCompList!$B$28),MATCH(Radiators!D331,RadCompList!$C$27:$D$27)),IF(B331="Copper Cabinet",(INDEX(RadCompList!$E$39:$J$78,MATCH(Radiators!D331,RadCompList!$D$39:$D$78,0),MATCH(C331,RadCompList!$E$38:$J$38,0))),0))))*E331,0)*$A$2</f>
        <v>0</v>
      </c>
      <c r="L331" s="112">
        <f t="shared" si="21"/>
        <v>0</v>
      </c>
      <c r="M331" s="35">
        <f>IFERROR(VLOOKUP(H331,VentList!$A$1:$D$198,2,FALSE),0)</f>
        <v>0</v>
      </c>
      <c r="N331" s="26">
        <f>IFERROR(VLOOKUP(B331,RadCompList!$P$3:$Q$6,2,FALSE)*J331,0)</f>
        <v>0</v>
      </c>
      <c r="O331" s="26" t="str">
        <f>INDEX(Calculations!$B$17:$B$28,MATCH(L331, Calculations!$H$17:$H$28,-1 ))</f>
        <v>1/2</v>
      </c>
      <c r="P331" s="37">
        <f>MainSheet!$G$8-0.0001306*Q331^2 * F331*(1+3.6/VLOOKUP(O331,Calculations!$B$4:$F$15,2,FALSE))/(3600*MainSheet!$C$9*VLOOKUP(O331,Calculations!$B$4:$F$15,2,FALSE)^5)</f>
        <v>0.26808838626146181</v>
      </c>
      <c r="Q331" s="37">
        <f t="shared" si="22"/>
        <v>0</v>
      </c>
      <c r="R331" s="37">
        <f>IFERROR(VLOOKUP(O331,Calculations!$B$4:$E$15,4)*F331*IF(I331="Failed-Closed",0,1)*(0.35/(INDEX(Calculations!$B$32:$G$46,MATCH(O331,Calculations!$B$32:$B$46,0),MATCH(G331,Calculations!$B$32:$G$32,0))+0.35)),0)</f>
        <v>0</v>
      </c>
      <c r="S331" s="37">
        <f>VLOOKUP(O331,Calculations!$B$4:$F$15,5)*F331</f>
        <v>0</v>
      </c>
      <c r="T331" s="37">
        <f t="shared" si="23"/>
        <v>0</v>
      </c>
      <c r="U331" s="37">
        <f t="shared" si="24"/>
        <v>0</v>
      </c>
      <c r="V331" s="37">
        <f>VLOOKUP(O331,Calculations!$B$4:$G$15,6)*F331*IF(I331="Failed-Closed",0,1)</f>
        <v>0</v>
      </c>
      <c r="W331" s="113">
        <f>IFERROR(0.6*PI()*(VLOOKUP(H331,VentList!$A$3:$H$198,8)/2*0.0254)^2*(14.7+P331)*6895*SQRT(2*1.33/8.314/672/(1.33-1)*((14.7/(14.7+P331))^(2/1.33)-(14.7/(14.7+P331))^((2.33/1.33))))*7937,0)*IF(I331="Operational",0,IF(I331="Failed-Closed",0,1))</f>
        <v>0</v>
      </c>
    </row>
    <row r="332" spans="2:23">
      <c r="B332" s="33"/>
      <c r="C332" s="34"/>
      <c r="D332" s="34"/>
      <c r="E332" s="34"/>
      <c r="F332" s="34"/>
      <c r="G332" s="27"/>
      <c r="H332" s="34"/>
      <c r="I332" s="34"/>
      <c r="J332" s="34">
        <f>IFERROR(IF(B332="Column",INDEX(RadCompList!$C$4:$G$13,MATCH(C332,RadCompList!$B$4:$B$13),MATCH(Radiators!D332,RadCompList!$C$3:$G$3)),IF(B332="Tube",INDEX(RadCompList!$C$16:$I$22,MATCH(C332,RadCompList!$B$16:$B$22),MATCH(Radiators!D332,RadCompList!$C$15:$I$15)),IF(B332="Cast Rad/Conv",INDEX(RadCompList!$C$28:$D$28,MATCH(C332,RadCompList!$B$28),MATCH(Radiators!D332,RadCompList!$C$27:$D$27)),IF(B332="Copper Cabinet",(INDEX(RadCompList!$E$39:$J$78,MATCH(Radiators!D332,RadCompList!$D$39:$D$78,0),MATCH(C332,RadCompList!$E$38:$J$38,0))),0))))*E332,0)*$A$2*IF(I332="Failed-Closed",0,1)</f>
        <v>0</v>
      </c>
      <c r="K332" s="34">
        <f>IFERROR(IF(B332="Column",INDEX(RadCompList!$C$4:$G$13,MATCH(C332,RadCompList!$B$4:$B$13),MATCH(Radiators!D332,RadCompList!$C$3:$G$3)),IF(B332="Tube",INDEX(RadCompList!$C$16:$I$22,MATCH(C332,RadCompList!$B$16:$B$22),MATCH(Radiators!D332,RadCompList!$C$15:$I$15)),IF(B332="Cast Rad/Conv",INDEX(RadCompList!$C$28:$D$28,MATCH(C332,RadCompList!$B$28),MATCH(Radiators!D332,RadCompList!$C$27:$D$27)),IF(B332="Copper Cabinet",(INDEX(RadCompList!$E$39:$J$78,MATCH(Radiators!D332,RadCompList!$D$39:$D$78,0),MATCH(C332,RadCompList!$E$38:$J$38,0))),0))))*E332,0)*$A$2</f>
        <v>0</v>
      </c>
      <c r="L332" s="112">
        <f t="shared" si="21"/>
        <v>0</v>
      </c>
      <c r="M332" s="35">
        <f>IFERROR(VLOOKUP(H332,VentList!$A$1:$D$198,2,FALSE),0)</f>
        <v>0</v>
      </c>
      <c r="N332" s="26">
        <f>IFERROR(VLOOKUP(B332,RadCompList!$P$3:$Q$6,2,FALSE)*J332,0)</f>
        <v>0</v>
      </c>
      <c r="O332" s="26" t="str">
        <f>INDEX(Calculations!$B$17:$B$28,MATCH(L332, Calculations!$H$17:$H$28,-1 ))</f>
        <v>1/2</v>
      </c>
      <c r="P332" s="37">
        <f>MainSheet!$G$8-0.0001306*Q332^2 * F332*(1+3.6/VLOOKUP(O332,Calculations!$B$4:$F$15,2,FALSE))/(3600*MainSheet!$C$9*VLOOKUP(O332,Calculations!$B$4:$F$15,2,FALSE)^5)</f>
        <v>0.26808838626146181</v>
      </c>
      <c r="Q332" s="37">
        <f t="shared" si="22"/>
        <v>0</v>
      </c>
      <c r="R332" s="37">
        <f>IFERROR(VLOOKUP(O332,Calculations!$B$4:$E$15,4)*F332*IF(I332="Failed-Closed",0,1)*(0.35/(INDEX(Calculations!$B$32:$G$46,MATCH(O332,Calculations!$B$32:$B$46,0),MATCH(G332,Calculations!$B$32:$G$32,0))+0.35)),0)</f>
        <v>0</v>
      </c>
      <c r="S332" s="37">
        <f>VLOOKUP(O332,Calculations!$B$4:$F$15,5)*F332</f>
        <v>0</v>
      </c>
      <c r="T332" s="37">
        <f t="shared" si="23"/>
        <v>0</v>
      </c>
      <c r="U332" s="37">
        <f t="shared" si="24"/>
        <v>0</v>
      </c>
      <c r="V332" s="37">
        <f>VLOOKUP(O332,Calculations!$B$4:$G$15,6)*F332*IF(I332="Failed-Closed",0,1)</f>
        <v>0</v>
      </c>
      <c r="W332" s="113">
        <f>IFERROR(0.6*PI()*(VLOOKUP(H332,VentList!$A$3:$H$198,8)/2*0.0254)^2*(14.7+P332)*6895*SQRT(2*1.33/8.314/672/(1.33-1)*((14.7/(14.7+P332))^(2/1.33)-(14.7/(14.7+P332))^((2.33/1.33))))*7937,0)*IF(I332="Operational",0,IF(I332="Failed-Closed",0,1))</f>
        <v>0</v>
      </c>
    </row>
    <row r="333" spans="2:23">
      <c r="B333" s="33"/>
      <c r="C333" s="34"/>
      <c r="D333" s="34"/>
      <c r="E333" s="34"/>
      <c r="F333" s="34"/>
      <c r="G333" s="27"/>
      <c r="H333" s="34"/>
      <c r="I333" s="34"/>
      <c r="J333" s="34">
        <f>IFERROR(IF(B333="Column",INDEX(RadCompList!$C$4:$G$13,MATCH(C333,RadCompList!$B$4:$B$13),MATCH(Radiators!D333,RadCompList!$C$3:$G$3)),IF(B333="Tube",INDEX(RadCompList!$C$16:$I$22,MATCH(C333,RadCompList!$B$16:$B$22),MATCH(Radiators!D333,RadCompList!$C$15:$I$15)),IF(B333="Cast Rad/Conv",INDEX(RadCompList!$C$28:$D$28,MATCH(C333,RadCompList!$B$28),MATCH(Radiators!D333,RadCompList!$C$27:$D$27)),IF(B333="Copper Cabinet",(INDEX(RadCompList!$E$39:$J$78,MATCH(Radiators!D333,RadCompList!$D$39:$D$78,0),MATCH(C333,RadCompList!$E$38:$J$38,0))),0))))*E333,0)*$A$2*IF(I333="Failed-Closed",0,1)</f>
        <v>0</v>
      </c>
      <c r="K333" s="34">
        <f>IFERROR(IF(B333="Column",INDEX(RadCompList!$C$4:$G$13,MATCH(C333,RadCompList!$B$4:$B$13),MATCH(Radiators!D333,RadCompList!$C$3:$G$3)),IF(B333="Tube",INDEX(RadCompList!$C$16:$I$22,MATCH(C333,RadCompList!$B$16:$B$22),MATCH(Radiators!D333,RadCompList!$C$15:$I$15)),IF(B333="Cast Rad/Conv",INDEX(RadCompList!$C$28:$D$28,MATCH(C333,RadCompList!$B$28),MATCH(Radiators!D333,RadCompList!$C$27:$D$27)),IF(B333="Copper Cabinet",(INDEX(RadCompList!$E$39:$J$78,MATCH(Radiators!D333,RadCompList!$D$39:$D$78,0),MATCH(C333,RadCompList!$E$38:$J$38,0))),0))))*E333,0)*$A$2</f>
        <v>0</v>
      </c>
      <c r="L333" s="112">
        <f t="shared" si="21"/>
        <v>0</v>
      </c>
      <c r="M333" s="35">
        <f>IFERROR(VLOOKUP(H333,VentList!$A$1:$D$198,2,FALSE),0)</f>
        <v>0</v>
      </c>
      <c r="N333" s="26">
        <f>IFERROR(VLOOKUP(B333,RadCompList!$P$3:$Q$6,2,FALSE)*J333,0)</f>
        <v>0</v>
      </c>
      <c r="O333" s="26" t="str">
        <f>INDEX(Calculations!$B$17:$B$28,MATCH(L333, Calculations!$H$17:$H$28,-1 ))</f>
        <v>1/2</v>
      </c>
      <c r="P333" s="37">
        <f>MainSheet!$G$8-0.0001306*Q333^2 * F333*(1+3.6/VLOOKUP(O333,Calculations!$B$4:$F$15,2,FALSE))/(3600*MainSheet!$C$9*VLOOKUP(O333,Calculations!$B$4:$F$15,2,FALSE)^5)</f>
        <v>0.26808838626146181</v>
      </c>
      <c r="Q333" s="37">
        <f t="shared" si="22"/>
        <v>0</v>
      </c>
      <c r="R333" s="37">
        <f>IFERROR(VLOOKUP(O333,Calculations!$B$4:$E$15,4)*F333*IF(I333="Failed-Closed",0,1)*(0.35/(INDEX(Calculations!$B$32:$G$46,MATCH(O333,Calculations!$B$32:$B$46,0),MATCH(G333,Calculations!$B$32:$G$32,0))+0.35)),0)</f>
        <v>0</v>
      </c>
      <c r="S333" s="37">
        <f>VLOOKUP(O333,Calculations!$B$4:$F$15,5)*F333</f>
        <v>0</v>
      </c>
      <c r="T333" s="37">
        <f t="shared" si="23"/>
        <v>0</v>
      </c>
      <c r="U333" s="37">
        <f t="shared" si="24"/>
        <v>0</v>
      </c>
      <c r="V333" s="37">
        <f>VLOOKUP(O333,Calculations!$B$4:$G$15,6)*F333*IF(I333="Failed-Closed",0,1)</f>
        <v>0</v>
      </c>
      <c r="W333" s="113">
        <f>IFERROR(0.6*PI()*(VLOOKUP(H333,VentList!$A$3:$H$198,8)/2*0.0254)^2*(14.7+P333)*6895*SQRT(2*1.33/8.314/672/(1.33-1)*((14.7/(14.7+P333))^(2/1.33)-(14.7/(14.7+P333))^((2.33/1.33))))*7937,0)*IF(I333="Operational",0,IF(I333="Failed-Closed",0,1))</f>
        <v>0</v>
      </c>
    </row>
    <row r="334" spans="2:23">
      <c r="B334" s="33"/>
      <c r="C334" s="34"/>
      <c r="D334" s="34"/>
      <c r="E334" s="34"/>
      <c r="F334" s="34"/>
      <c r="G334" s="27"/>
      <c r="H334" s="34"/>
      <c r="I334" s="34"/>
      <c r="J334" s="34">
        <f>IFERROR(IF(B334="Column",INDEX(RadCompList!$C$4:$G$13,MATCH(C334,RadCompList!$B$4:$B$13),MATCH(Radiators!D334,RadCompList!$C$3:$G$3)),IF(B334="Tube",INDEX(RadCompList!$C$16:$I$22,MATCH(C334,RadCompList!$B$16:$B$22),MATCH(Radiators!D334,RadCompList!$C$15:$I$15)),IF(B334="Cast Rad/Conv",INDEX(RadCompList!$C$28:$D$28,MATCH(C334,RadCompList!$B$28),MATCH(Radiators!D334,RadCompList!$C$27:$D$27)),IF(B334="Copper Cabinet",(INDEX(RadCompList!$E$39:$J$78,MATCH(Radiators!D334,RadCompList!$D$39:$D$78,0),MATCH(C334,RadCompList!$E$38:$J$38,0))),0))))*E334,0)*$A$2*IF(I334="Failed-Closed",0,1)</f>
        <v>0</v>
      </c>
      <c r="K334" s="34">
        <f>IFERROR(IF(B334="Column",INDEX(RadCompList!$C$4:$G$13,MATCH(C334,RadCompList!$B$4:$B$13),MATCH(Radiators!D334,RadCompList!$C$3:$G$3)),IF(B334="Tube",INDEX(RadCompList!$C$16:$I$22,MATCH(C334,RadCompList!$B$16:$B$22),MATCH(Radiators!D334,RadCompList!$C$15:$I$15)),IF(B334="Cast Rad/Conv",INDEX(RadCompList!$C$28:$D$28,MATCH(C334,RadCompList!$B$28),MATCH(Radiators!D334,RadCompList!$C$27:$D$27)),IF(B334="Copper Cabinet",(INDEX(RadCompList!$E$39:$J$78,MATCH(Radiators!D334,RadCompList!$D$39:$D$78,0),MATCH(C334,RadCompList!$E$38:$J$38,0))),0))))*E334,0)*$A$2</f>
        <v>0</v>
      </c>
      <c r="L334" s="112">
        <f t="shared" si="21"/>
        <v>0</v>
      </c>
      <c r="M334" s="35">
        <f>IFERROR(VLOOKUP(H334,VentList!$A$1:$D$198,2,FALSE),0)</f>
        <v>0</v>
      </c>
      <c r="N334" s="26">
        <f>IFERROR(VLOOKUP(B334,RadCompList!$P$3:$Q$6,2,FALSE)*J334,0)</f>
        <v>0</v>
      </c>
      <c r="O334" s="26" t="str">
        <f>INDEX(Calculations!$B$17:$B$28,MATCH(L334, Calculations!$H$17:$H$28,-1 ))</f>
        <v>1/2</v>
      </c>
      <c r="P334" s="37">
        <f>MainSheet!$G$8-0.0001306*Q334^2 * F334*(1+3.6/VLOOKUP(O334,Calculations!$B$4:$F$15,2,FALSE))/(3600*MainSheet!$C$9*VLOOKUP(O334,Calculations!$B$4:$F$15,2,FALSE)^5)</f>
        <v>0.26808838626146181</v>
      </c>
      <c r="Q334" s="37">
        <f t="shared" si="22"/>
        <v>0</v>
      </c>
      <c r="R334" s="37">
        <f>IFERROR(VLOOKUP(O334,Calculations!$B$4:$E$15,4)*F334*IF(I334="Failed-Closed",0,1)*(0.35/(INDEX(Calculations!$B$32:$G$46,MATCH(O334,Calculations!$B$32:$B$46,0),MATCH(G334,Calculations!$B$32:$G$32,0))+0.35)),0)</f>
        <v>0</v>
      </c>
      <c r="S334" s="37">
        <f>VLOOKUP(O334,Calculations!$B$4:$F$15,5)*F334</f>
        <v>0</v>
      </c>
      <c r="T334" s="37">
        <f t="shared" si="23"/>
        <v>0</v>
      </c>
      <c r="U334" s="37">
        <f t="shared" si="24"/>
        <v>0</v>
      </c>
      <c r="V334" s="37">
        <f>VLOOKUP(O334,Calculations!$B$4:$G$15,6)*F334*IF(I334="Failed-Closed",0,1)</f>
        <v>0</v>
      </c>
      <c r="W334" s="113">
        <f>IFERROR(0.6*PI()*(VLOOKUP(H334,VentList!$A$3:$H$198,8)/2*0.0254)^2*(14.7+P334)*6895*SQRT(2*1.33/8.314/672/(1.33-1)*((14.7/(14.7+P334))^(2/1.33)-(14.7/(14.7+P334))^((2.33/1.33))))*7937,0)*IF(I334="Operational",0,IF(I334="Failed-Closed",0,1))</f>
        <v>0</v>
      </c>
    </row>
    <row r="335" spans="2:23">
      <c r="B335" s="33"/>
      <c r="C335" s="34"/>
      <c r="D335" s="34"/>
      <c r="E335" s="34"/>
      <c r="F335" s="34"/>
      <c r="G335" s="27"/>
      <c r="H335" s="34"/>
      <c r="I335" s="34"/>
      <c r="J335" s="34">
        <f>IFERROR(IF(B335="Column",INDEX(RadCompList!$C$4:$G$13,MATCH(C335,RadCompList!$B$4:$B$13),MATCH(Radiators!D335,RadCompList!$C$3:$G$3)),IF(B335="Tube",INDEX(RadCompList!$C$16:$I$22,MATCH(C335,RadCompList!$B$16:$B$22),MATCH(Radiators!D335,RadCompList!$C$15:$I$15)),IF(B335="Cast Rad/Conv",INDEX(RadCompList!$C$28:$D$28,MATCH(C335,RadCompList!$B$28),MATCH(Radiators!D335,RadCompList!$C$27:$D$27)),IF(B335="Copper Cabinet",(INDEX(RadCompList!$E$39:$J$78,MATCH(Radiators!D335,RadCompList!$D$39:$D$78,0),MATCH(C335,RadCompList!$E$38:$J$38,0))),0))))*E335,0)*$A$2*IF(I335="Failed-Closed",0,1)</f>
        <v>0</v>
      </c>
      <c r="K335" s="34">
        <f>IFERROR(IF(B335="Column",INDEX(RadCompList!$C$4:$G$13,MATCH(C335,RadCompList!$B$4:$B$13),MATCH(Radiators!D335,RadCompList!$C$3:$G$3)),IF(B335="Tube",INDEX(RadCompList!$C$16:$I$22,MATCH(C335,RadCompList!$B$16:$B$22),MATCH(Radiators!D335,RadCompList!$C$15:$I$15)),IF(B335="Cast Rad/Conv",INDEX(RadCompList!$C$28:$D$28,MATCH(C335,RadCompList!$B$28),MATCH(Radiators!D335,RadCompList!$C$27:$D$27)),IF(B335="Copper Cabinet",(INDEX(RadCompList!$E$39:$J$78,MATCH(Radiators!D335,RadCompList!$D$39:$D$78,0),MATCH(C335,RadCompList!$E$38:$J$38,0))),0))))*E335,0)*$A$2</f>
        <v>0</v>
      </c>
      <c r="L335" s="112">
        <f t="shared" si="21"/>
        <v>0</v>
      </c>
      <c r="M335" s="35">
        <f>IFERROR(VLOOKUP(H335,VentList!$A$1:$D$198,2,FALSE),0)</f>
        <v>0</v>
      </c>
      <c r="N335" s="26">
        <f>IFERROR(VLOOKUP(B335,RadCompList!$P$3:$Q$6,2,FALSE)*J335,0)</f>
        <v>0</v>
      </c>
      <c r="O335" s="26" t="str">
        <f>INDEX(Calculations!$B$17:$B$28,MATCH(L335, Calculations!$H$17:$H$28,-1 ))</f>
        <v>1/2</v>
      </c>
      <c r="P335" s="37">
        <f>MainSheet!$G$8-0.0001306*Q335^2 * F335*(1+3.6/VLOOKUP(O335,Calculations!$B$4:$F$15,2,FALSE))/(3600*MainSheet!$C$9*VLOOKUP(O335,Calculations!$B$4:$F$15,2,FALSE)^5)</f>
        <v>0.26808838626146181</v>
      </c>
      <c r="Q335" s="37">
        <f t="shared" si="22"/>
        <v>0</v>
      </c>
      <c r="R335" s="37">
        <f>IFERROR(VLOOKUP(O335,Calculations!$B$4:$E$15,4)*F335*IF(I335="Failed-Closed",0,1)*(0.35/(INDEX(Calculations!$B$32:$G$46,MATCH(O335,Calculations!$B$32:$B$46,0),MATCH(G335,Calculations!$B$32:$G$32,0))+0.35)),0)</f>
        <v>0</v>
      </c>
      <c r="S335" s="37">
        <f>VLOOKUP(O335,Calculations!$B$4:$F$15,5)*F335</f>
        <v>0</v>
      </c>
      <c r="T335" s="37">
        <f t="shared" si="23"/>
        <v>0</v>
      </c>
      <c r="U335" s="37">
        <f t="shared" si="24"/>
        <v>0</v>
      </c>
      <c r="V335" s="37">
        <f>VLOOKUP(O335,Calculations!$B$4:$G$15,6)*F335*IF(I335="Failed-Closed",0,1)</f>
        <v>0</v>
      </c>
      <c r="W335" s="113">
        <f>IFERROR(0.6*PI()*(VLOOKUP(H335,VentList!$A$3:$H$198,8)/2*0.0254)^2*(14.7+P335)*6895*SQRT(2*1.33/8.314/672/(1.33-1)*((14.7/(14.7+P335))^(2/1.33)-(14.7/(14.7+P335))^((2.33/1.33))))*7937,0)*IF(I335="Operational",0,IF(I335="Failed-Closed",0,1))</f>
        <v>0</v>
      </c>
    </row>
    <row r="336" spans="2:23">
      <c r="B336" s="33"/>
      <c r="C336" s="34"/>
      <c r="D336" s="34"/>
      <c r="E336" s="34"/>
      <c r="F336" s="34"/>
      <c r="G336" s="27"/>
      <c r="H336" s="34"/>
      <c r="I336" s="34"/>
      <c r="J336" s="34">
        <f>IFERROR(IF(B336="Column",INDEX(RadCompList!$C$4:$G$13,MATCH(C336,RadCompList!$B$4:$B$13),MATCH(Radiators!D336,RadCompList!$C$3:$G$3)),IF(B336="Tube",INDEX(RadCompList!$C$16:$I$22,MATCH(C336,RadCompList!$B$16:$B$22),MATCH(Radiators!D336,RadCompList!$C$15:$I$15)),IF(B336="Cast Rad/Conv",INDEX(RadCompList!$C$28:$D$28,MATCH(C336,RadCompList!$B$28),MATCH(Radiators!D336,RadCompList!$C$27:$D$27)),IF(B336="Copper Cabinet",(INDEX(RadCompList!$E$39:$J$78,MATCH(Radiators!D336,RadCompList!$D$39:$D$78,0),MATCH(C336,RadCompList!$E$38:$J$38,0))),0))))*E336,0)*$A$2*IF(I336="Failed-Closed",0,1)</f>
        <v>0</v>
      </c>
      <c r="K336" s="34">
        <f>IFERROR(IF(B336="Column",INDEX(RadCompList!$C$4:$G$13,MATCH(C336,RadCompList!$B$4:$B$13),MATCH(Radiators!D336,RadCompList!$C$3:$G$3)),IF(B336="Tube",INDEX(RadCompList!$C$16:$I$22,MATCH(C336,RadCompList!$B$16:$B$22),MATCH(Radiators!D336,RadCompList!$C$15:$I$15)),IF(B336="Cast Rad/Conv",INDEX(RadCompList!$C$28:$D$28,MATCH(C336,RadCompList!$B$28),MATCH(Radiators!D336,RadCompList!$C$27:$D$27)),IF(B336="Copper Cabinet",(INDEX(RadCompList!$E$39:$J$78,MATCH(Radiators!D336,RadCompList!$D$39:$D$78,0),MATCH(C336,RadCompList!$E$38:$J$38,0))),0))))*E336,0)*$A$2</f>
        <v>0</v>
      </c>
      <c r="L336" s="112">
        <f t="shared" si="21"/>
        <v>0</v>
      </c>
      <c r="M336" s="35">
        <f>IFERROR(VLOOKUP(H336,VentList!$A$1:$D$198,2,FALSE),0)</f>
        <v>0</v>
      </c>
      <c r="N336" s="26">
        <f>IFERROR(VLOOKUP(B336,RadCompList!$P$3:$Q$6,2,FALSE)*J336,0)</f>
        <v>0</v>
      </c>
      <c r="O336" s="26" t="str">
        <f>INDEX(Calculations!$B$17:$B$28,MATCH(L336, Calculations!$H$17:$H$28,-1 ))</f>
        <v>1/2</v>
      </c>
      <c r="P336" s="37">
        <f>MainSheet!$G$8-0.0001306*Q336^2 * F336*(1+3.6/VLOOKUP(O336,Calculations!$B$4:$F$15,2,FALSE))/(3600*MainSheet!$C$9*VLOOKUP(O336,Calculations!$B$4:$F$15,2,FALSE)^5)</f>
        <v>0.26808838626146181</v>
      </c>
      <c r="Q336" s="37">
        <f t="shared" si="22"/>
        <v>0</v>
      </c>
      <c r="R336" s="37">
        <f>IFERROR(VLOOKUP(O336,Calculations!$B$4:$E$15,4)*F336*IF(I336="Failed-Closed",0,1)*(0.35/(INDEX(Calculations!$B$32:$G$46,MATCH(O336,Calculations!$B$32:$B$46,0),MATCH(G336,Calculations!$B$32:$G$32,0))+0.35)),0)</f>
        <v>0</v>
      </c>
      <c r="S336" s="37">
        <f>VLOOKUP(O336,Calculations!$B$4:$F$15,5)*F336</f>
        <v>0</v>
      </c>
      <c r="T336" s="37">
        <f t="shared" si="23"/>
        <v>0</v>
      </c>
      <c r="U336" s="37">
        <f t="shared" si="24"/>
        <v>0</v>
      </c>
      <c r="V336" s="37">
        <f>VLOOKUP(O336,Calculations!$B$4:$G$15,6)*F336*IF(I336="Failed-Closed",0,1)</f>
        <v>0</v>
      </c>
      <c r="W336" s="113">
        <f>IFERROR(0.6*PI()*(VLOOKUP(H336,VentList!$A$3:$H$198,8)/2*0.0254)^2*(14.7+P336)*6895*SQRT(2*1.33/8.314/672/(1.33-1)*((14.7/(14.7+P336))^(2/1.33)-(14.7/(14.7+P336))^((2.33/1.33))))*7937,0)*IF(I336="Operational",0,IF(I336="Failed-Closed",0,1))</f>
        <v>0</v>
      </c>
    </row>
    <row r="337" spans="2:23">
      <c r="B337" s="33"/>
      <c r="C337" s="34"/>
      <c r="D337" s="34"/>
      <c r="E337" s="34"/>
      <c r="F337" s="34"/>
      <c r="G337" s="27"/>
      <c r="H337" s="34"/>
      <c r="I337" s="34"/>
      <c r="J337" s="34">
        <f>IFERROR(IF(B337="Column",INDEX(RadCompList!$C$4:$G$13,MATCH(C337,RadCompList!$B$4:$B$13),MATCH(Radiators!D337,RadCompList!$C$3:$G$3)),IF(B337="Tube",INDEX(RadCompList!$C$16:$I$22,MATCH(C337,RadCompList!$B$16:$B$22),MATCH(Radiators!D337,RadCompList!$C$15:$I$15)),IF(B337="Cast Rad/Conv",INDEX(RadCompList!$C$28:$D$28,MATCH(C337,RadCompList!$B$28),MATCH(Radiators!D337,RadCompList!$C$27:$D$27)),IF(B337="Copper Cabinet",(INDEX(RadCompList!$E$39:$J$78,MATCH(Radiators!D337,RadCompList!$D$39:$D$78,0),MATCH(C337,RadCompList!$E$38:$J$38,0))),0))))*E337,0)*$A$2*IF(I337="Failed-Closed",0,1)</f>
        <v>0</v>
      </c>
      <c r="K337" s="34">
        <f>IFERROR(IF(B337="Column",INDEX(RadCompList!$C$4:$G$13,MATCH(C337,RadCompList!$B$4:$B$13),MATCH(Radiators!D337,RadCompList!$C$3:$G$3)),IF(B337="Tube",INDEX(RadCompList!$C$16:$I$22,MATCH(C337,RadCompList!$B$16:$B$22),MATCH(Radiators!D337,RadCompList!$C$15:$I$15)),IF(B337="Cast Rad/Conv",INDEX(RadCompList!$C$28:$D$28,MATCH(C337,RadCompList!$B$28),MATCH(Radiators!D337,RadCompList!$C$27:$D$27)),IF(B337="Copper Cabinet",(INDEX(RadCompList!$E$39:$J$78,MATCH(Radiators!D337,RadCompList!$D$39:$D$78,0),MATCH(C337,RadCompList!$E$38:$J$38,0))),0))))*E337,0)*$A$2</f>
        <v>0</v>
      </c>
      <c r="L337" s="112">
        <f t="shared" si="21"/>
        <v>0</v>
      </c>
      <c r="M337" s="35">
        <f>IFERROR(VLOOKUP(H337,VentList!$A$1:$D$198,2,FALSE),0)</f>
        <v>0</v>
      </c>
      <c r="N337" s="26">
        <f>IFERROR(VLOOKUP(B337,RadCompList!$P$3:$Q$6,2,FALSE)*J337,0)</f>
        <v>0</v>
      </c>
      <c r="O337" s="26" t="str">
        <f>INDEX(Calculations!$B$17:$B$28,MATCH(L337, Calculations!$H$17:$H$28,-1 ))</f>
        <v>1/2</v>
      </c>
      <c r="P337" s="37">
        <f>MainSheet!$G$8-0.0001306*Q337^2 * F337*(1+3.6/VLOOKUP(O337,Calculations!$B$4:$F$15,2,FALSE))/(3600*MainSheet!$C$9*VLOOKUP(O337,Calculations!$B$4:$F$15,2,FALSE)^5)</f>
        <v>0.26808838626146181</v>
      </c>
      <c r="Q337" s="37">
        <f t="shared" si="22"/>
        <v>0</v>
      </c>
      <c r="R337" s="37">
        <f>IFERROR(VLOOKUP(O337,Calculations!$B$4:$E$15,4)*F337*IF(I337="Failed-Closed",0,1)*(0.35/(INDEX(Calculations!$B$32:$G$46,MATCH(O337,Calculations!$B$32:$B$46,0),MATCH(G337,Calculations!$B$32:$G$32,0))+0.35)),0)</f>
        <v>0</v>
      </c>
      <c r="S337" s="37">
        <f>VLOOKUP(O337,Calculations!$B$4:$F$15,5)*F337</f>
        <v>0</v>
      </c>
      <c r="T337" s="37">
        <f t="shared" si="23"/>
        <v>0</v>
      </c>
      <c r="U337" s="37">
        <f t="shared" si="24"/>
        <v>0</v>
      </c>
      <c r="V337" s="37">
        <f>VLOOKUP(O337,Calculations!$B$4:$G$15,6)*F337*IF(I337="Failed-Closed",0,1)</f>
        <v>0</v>
      </c>
      <c r="W337" s="113">
        <f>IFERROR(0.6*PI()*(VLOOKUP(H337,VentList!$A$3:$H$198,8)/2*0.0254)^2*(14.7+P337)*6895*SQRT(2*1.33/8.314/672/(1.33-1)*((14.7/(14.7+P337))^(2/1.33)-(14.7/(14.7+P337))^((2.33/1.33))))*7937,0)*IF(I337="Operational",0,IF(I337="Failed-Closed",0,1))</f>
        <v>0</v>
      </c>
    </row>
    <row r="338" spans="2:23">
      <c r="B338" s="33"/>
      <c r="C338" s="34"/>
      <c r="D338" s="34"/>
      <c r="E338" s="34"/>
      <c r="F338" s="34"/>
      <c r="G338" s="27"/>
      <c r="H338" s="34"/>
      <c r="I338" s="34"/>
      <c r="J338" s="34">
        <f>IFERROR(IF(B338="Column",INDEX(RadCompList!$C$4:$G$13,MATCH(C338,RadCompList!$B$4:$B$13),MATCH(Radiators!D338,RadCompList!$C$3:$G$3)),IF(B338="Tube",INDEX(RadCompList!$C$16:$I$22,MATCH(C338,RadCompList!$B$16:$B$22),MATCH(Radiators!D338,RadCompList!$C$15:$I$15)),IF(B338="Cast Rad/Conv",INDEX(RadCompList!$C$28:$D$28,MATCH(C338,RadCompList!$B$28),MATCH(Radiators!D338,RadCompList!$C$27:$D$27)),IF(B338="Copper Cabinet",(INDEX(RadCompList!$E$39:$J$78,MATCH(Radiators!D338,RadCompList!$D$39:$D$78,0),MATCH(C338,RadCompList!$E$38:$J$38,0))),0))))*E338,0)*$A$2*IF(I338="Failed-Closed",0,1)</f>
        <v>0</v>
      </c>
      <c r="K338" s="34">
        <f>IFERROR(IF(B338="Column",INDEX(RadCompList!$C$4:$G$13,MATCH(C338,RadCompList!$B$4:$B$13),MATCH(Radiators!D338,RadCompList!$C$3:$G$3)),IF(B338="Tube",INDEX(RadCompList!$C$16:$I$22,MATCH(C338,RadCompList!$B$16:$B$22),MATCH(Radiators!D338,RadCompList!$C$15:$I$15)),IF(B338="Cast Rad/Conv",INDEX(RadCompList!$C$28:$D$28,MATCH(C338,RadCompList!$B$28),MATCH(Radiators!D338,RadCompList!$C$27:$D$27)),IF(B338="Copper Cabinet",(INDEX(RadCompList!$E$39:$J$78,MATCH(Radiators!D338,RadCompList!$D$39:$D$78,0),MATCH(C338,RadCompList!$E$38:$J$38,0))),0))))*E338,0)*$A$2</f>
        <v>0</v>
      </c>
      <c r="L338" s="112">
        <f t="shared" si="21"/>
        <v>0</v>
      </c>
      <c r="M338" s="35">
        <f>IFERROR(VLOOKUP(H338,VentList!$A$1:$D$198,2,FALSE),0)</f>
        <v>0</v>
      </c>
      <c r="N338" s="26">
        <f>IFERROR(VLOOKUP(B338,RadCompList!$P$3:$Q$6,2,FALSE)*J338,0)</f>
        <v>0</v>
      </c>
      <c r="O338" s="26" t="str">
        <f>INDEX(Calculations!$B$17:$B$28,MATCH(L338, Calculations!$H$17:$H$28,-1 ))</f>
        <v>1/2</v>
      </c>
      <c r="P338" s="37">
        <f>MainSheet!$G$8-0.0001306*Q338^2 * F338*(1+3.6/VLOOKUP(O338,Calculations!$B$4:$F$15,2,FALSE))/(3600*MainSheet!$C$9*VLOOKUP(O338,Calculations!$B$4:$F$15,2,FALSE)^5)</f>
        <v>0.26808838626146181</v>
      </c>
      <c r="Q338" s="37">
        <f t="shared" si="22"/>
        <v>0</v>
      </c>
      <c r="R338" s="37">
        <f>IFERROR(VLOOKUP(O338,Calculations!$B$4:$E$15,4)*F338*IF(I338="Failed-Closed",0,1)*(0.35/(INDEX(Calculations!$B$32:$G$46,MATCH(O338,Calculations!$B$32:$B$46,0),MATCH(G338,Calculations!$B$32:$G$32,0))+0.35)),0)</f>
        <v>0</v>
      </c>
      <c r="S338" s="37">
        <f>VLOOKUP(O338,Calculations!$B$4:$F$15,5)*F338</f>
        <v>0</v>
      </c>
      <c r="T338" s="37">
        <f t="shared" si="23"/>
        <v>0</v>
      </c>
      <c r="U338" s="37">
        <f t="shared" si="24"/>
        <v>0</v>
      </c>
      <c r="V338" s="37">
        <f>VLOOKUP(O338,Calculations!$B$4:$G$15,6)*F338*IF(I338="Failed-Closed",0,1)</f>
        <v>0</v>
      </c>
      <c r="W338" s="113">
        <f>IFERROR(0.6*PI()*(VLOOKUP(H338,VentList!$A$3:$H$198,8)/2*0.0254)^2*(14.7+P338)*6895*SQRT(2*1.33/8.314/672/(1.33-1)*((14.7/(14.7+P338))^(2/1.33)-(14.7/(14.7+P338))^((2.33/1.33))))*7937,0)*IF(I338="Operational",0,IF(I338="Failed-Closed",0,1))</f>
        <v>0</v>
      </c>
    </row>
    <row r="339" spans="2:23">
      <c r="B339" s="33"/>
      <c r="C339" s="34"/>
      <c r="D339" s="34"/>
      <c r="E339" s="34"/>
      <c r="F339" s="34"/>
      <c r="G339" s="27"/>
      <c r="H339" s="34"/>
      <c r="I339" s="34"/>
      <c r="J339" s="34">
        <f>IFERROR(IF(B339="Column",INDEX(RadCompList!$C$4:$G$13,MATCH(C339,RadCompList!$B$4:$B$13),MATCH(Radiators!D339,RadCompList!$C$3:$G$3)),IF(B339="Tube",INDEX(RadCompList!$C$16:$I$22,MATCH(C339,RadCompList!$B$16:$B$22),MATCH(Radiators!D339,RadCompList!$C$15:$I$15)),IF(B339="Cast Rad/Conv",INDEX(RadCompList!$C$28:$D$28,MATCH(C339,RadCompList!$B$28),MATCH(Radiators!D339,RadCompList!$C$27:$D$27)),IF(B339="Copper Cabinet",(INDEX(RadCompList!$E$39:$J$78,MATCH(Radiators!D339,RadCompList!$D$39:$D$78,0),MATCH(C339,RadCompList!$E$38:$J$38,0))),0))))*E339,0)*$A$2*IF(I339="Failed-Closed",0,1)</f>
        <v>0</v>
      </c>
      <c r="K339" s="34">
        <f>IFERROR(IF(B339="Column",INDEX(RadCompList!$C$4:$G$13,MATCH(C339,RadCompList!$B$4:$B$13),MATCH(Radiators!D339,RadCompList!$C$3:$G$3)),IF(B339="Tube",INDEX(RadCompList!$C$16:$I$22,MATCH(C339,RadCompList!$B$16:$B$22),MATCH(Radiators!D339,RadCompList!$C$15:$I$15)),IF(B339="Cast Rad/Conv",INDEX(RadCompList!$C$28:$D$28,MATCH(C339,RadCompList!$B$28),MATCH(Radiators!D339,RadCompList!$C$27:$D$27)),IF(B339="Copper Cabinet",(INDEX(RadCompList!$E$39:$J$78,MATCH(Radiators!D339,RadCompList!$D$39:$D$78,0),MATCH(C339,RadCompList!$E$38:$J$38,0))),0))))*E339,0)*$A$2</f>
        <v>0</v>
      </c>
      <c r="L339" s="112">
        <f t="shared" si="21"/>
        <v>0</v>
      </c>
      <c r="M339" s="35">
        <f>IFERROR(VLOOKUP(H339,VentList!$A$1:$D$198,2,FALSE),0)</f>
        <v>0</v>
      </c>
      <c r="N339" s="26">
        <f>IFERROR(VLOOKUP(B339,RadCompList!$P$3:$Q$6,2,FALSE)*J339,0)</f>
        <v>0</v>
      </c>
      <c r="O339" s="26" t="str">
        <f>INDEX(Calculations!$B$17:$B$28,MATCH(L339, Calculations!$H$17:$H$28,-1 ))</f>
        <v>1/2</v>
      </c>
      <c r="P339" s="37">
        <f>MainSheet!$G$8-0.0001306*Q339^2 * F339*(1+3.6/VLOOKUP(O339,Calculations!$B$4:$F$15,2,FALSE))/(3600*MainSheet!$C$9*VLOOKUP(O339,Calculations!$B$4:$F$15,2,FALSE)^5)</f>
        <v>0.26808838626146181</v>
      </c>
      <c r="Q339" s="37">
        <f t="shared" si="22"/>
        <v>0</v>
      </c>
      <c r="R339" s="37">
        <f>IFERROR(VLOOKUP(O339,Calculations!$B$4:$E$15,4)*F339*IF(I339="Failed-Closed",0,1)*(0.35/(INDEX(Calculations!$B$32:$G$46,MATCH(O339,Calculations!$B$32:$B$46,0),MATCH(G339,Calculations!$B$32:$G$32,0))+0.35)),0)</f>
        <v>0</v>
      </c>
      <c r="S339" s="37">
        <f>VLOOKUP(O339,Calculations!$B$4:$F$15,5)*F339</f>
        <v>0</v>
      </c>
      <c r="T339" s="37">
        <f t="shared" si="23"/>
        <v>0</v>
      </c>
      <c r="U339" s="37">
        <f t="shared" si="24"/>
        <v>0</v>
      </c>
      <c r="V339" s="37">
        <f>VLOOKUP(O339,Calculations!$B$4:$G$15,6)*F339*IF(I339="Failed-Closed",0,1)</f>
        <v>0</v>
      </c>
      <c r="W339" s="113">
        <f>IFERROR(0.6*PI()*(VLOOKUP(H339,VentList!$A$3:$H$198,8)/2*0.0254)^2*(14.7+P339)*6895*SQRT(2*1.33/8.314/672/(1.33-1)*((14.7/(14.7+P339))^(2/1.33)-(14.7/(14.7+P339))^((2.33/1.33))))*7937,0)*IF(I339="Operational",0,IF(I339="Failed-Closed",0,1))</f>
        <v>0</v>
      </c>
    </row>
    <row r="340" spans="2:23">
      <c r="B340" s="33"/>
      <c r="C340" s="34"/>
      <c r="D340" s="34"/>
      <c r="E340" s="34"/>
      <c r="F340" s="34"/>
      <c r="G340" s="27"/>
      <c r="H340" s="34"/>
      <c r="I340" s="34"/>
      <c r="J340" s="34">
        <f>IFERROR(IF(B340="Column",INDEX(RadCompList!$C$4:$G$13,MATCH(C340,RadCompList!$B$4:$B$13),MATCH(Radiators!D340,RadCompList!$C$3:$G$3)),IF(B340="Tube",INDEX(RadCompList!$C$16:$I$22,MATCH(C340,RadCompList!$B$16:$B$22),MATCH(Radiators!D340,RadCompList!$C$15:$I$15)),IF(B340="Cast Rad/Conv",INDEX(RadCompList!$C$28:$D$28,MATCH(C340,RadCompList!$B$28),MATCH(Radiators!D340,RadCompList!$C$27:$D$27)),IF(B340="Copper Cabinet",(INDEX(RadCompList!$E$39:$J$78,MATCH(Radiators!D340,RadCompList!$D$39:$D$78,0),MATCH(C340,RadCompList!$E$38:$J$38,0))),0))))*E340,0)*$A$2*IF(I340="Failed-Closed",0,1)</f>
        <v>0</v>
      </c>
      <c r="K340" s="34">
        <f>IFERROR(IF(B340="Column",INDEX(RadCompList!$C$4:$G$13,MATCH(C340,RadCompList!$B$4:$B$13),MATCH(Radiators!D340,RadCompList!$C$3:$G$3)),IF(B340="Tube",INDEX(RadCompList!$C$16:$I$22,MATCH(C340,RadCompList!$B$16:$B$22),MATCH(Radiators!D340,RadCompList!$C$15:$I$15)),IF(B340="Cast Rad/Conv",INDEX(RadCompList!$C$28:$D$28,MATCH(C340,RadCompList!$B$28),MATCH(Radiators!D340,RadCompList!$C$27:$D$27)),IF(B340="Copper Cabinet",(INDEX(RadCompList!$E$39:$J$78,MATCH(Radiators!D340,RadCompList!$D$39:$D$78,0),MATCH(C340,RadCompList!$E$38:$J$38,0))),0))))*E340,0)*$A$2</f>
        <v>0</v>
      </c>
      <c r="L340" s="112">
        <f t="shared" si="21"/>
        <v>0</v>
      </c>
      <c r="M340" s="35">
        <f>IFERROR(VLOOKUP(H340,VentList!$A$1:$D$198,2,FALSE),0)</f>
        <v>0</v>
      </c>
      <c r="N340" s="26">
        <f>IFERROR(VLOOKUP(B340,RadCompList!$P$3:$Q$6,2,FALSE)*J340,0)</f>
        <v>0</v>
      </c>
      <c r="O340" s="26" t="str">
        <f>INDEX(Calculations!$B$17:$B$28,MATCH(L340, Calculations!$H$17:$H$28,-1 ))</f>
        <v>1/2</v>
      </c>
      <c r="P340" s="37">
        <f>MainSheet!$G$8-0.0001306*Q340^2 * F340*(1+3.6/VLOOKUP(O340,Calculations!$B$4:$F$15,2,FALSE))/(3600*MainSheet!$C$9*VLOOKUP(O340,Calculations!$B$4:$F$15,2,FALSE)^5)</f>
        <v>0.26808838626146181</v>
      </c>
      <c r="Q340" s="37">
        <f t="shared" si="22"/>
        <v>0</v>
      </c>
      <c r="R340" s="37">
        <f>IFERROR(VLOOKUP(O340,Calculations!$B$4:$E$15,4)*F340*IF(I340="Failed-Closed",0,1)*(0.35/(INDEX(Calculations!$B$32:$G$46,MATCH(O340,Calculations!$B$32:$B$46,0),MATCH(G340,Calculations!$B$32:$G$32,0))+0.35)),0)</f>
        <v>0</v>
      </c>
      <c r="S340" s="37">
        <f>VLOOKUP(O340,Calculations!$B$4:$F$15,5)*F340</f>
        <v>0</v>
      </c>
      <c r="T340" s="37">
        <f t="shared" si="23"/>
        <v>0</v>
      </c>
      <c r="U340" s="37">
        <f t="shared" si="24"/>
        <v>0</v>
      </c>
      <c r="V340" s="37">
        <f>VLOOKUP(O340,Calculations!$B$4:$G$15,6)*F340*IF(I340="Failed-Closed",0,1)</f>
        <v>0</v>
      </c>
      <c r="W340" s="113">
        <f>IFERROR(0.6*PI()*(VLOOKUP(H340,VentList!$A$3:$H$198,8)/2*0.0254)^2*(14.7+P340)*6895*SQRT(2*1.33/8.314/672/(1.33-1)*((14.7/(14.7+P340))^(2/1.33)-(14.7/(14.7+P340))^((2.33/1.33))))*7937,0)*IF(I340="Operational",0,IF(I340="Failed-Closed",0,1))</f>
        <v>0</v>
      </c>
    </row>
    <row r="341" spans="2:23">
      <c r="B341" s="33"/>
      <c r="C341" s="34"/>
      <c r="D341" s="34"/>
      <c r="E341" s="34"/>
      <c r="F341" s="34"/>
      <c r="G341" s="27"/>
      <c r="H341" s="34"/>
      <c r="I341" s="34"/>
      <c r="J341" s="34">
        <f>IFERROR(IF(B341="Column",INDEX(RadCompList!$C$4:$G$13,MATCH(C341,RadCompList!$B$4:$B$13),MATCH(Radiators!D341,RadCompList!$C$3:$G$3)),IF(B341="Tube",INDEX(RadCompList!$C$16:$I$22,MATCH(C341,RadCompList!$B$16:$B$22),MATCH(Radiators!D341,RadCompList!$C$15:$I$15)),IF(B341="Cast Rad/Conv",INDEX(RadCompList!$C$28:$D$28,MATCH(C341,RadCompList!$B$28),MATCH(Radiators!D341,RadCompList!$C$27:$D$27)),IF(B341="Copper Cabinet",(INDEX(RadCompList!$E$39:$J$78,MATCH(Radiators!D341,RadCompList!$D$39:$D$78,0),MATCH(C341,RadCompList!$E$38:$J$38,0))),0))))*E341,0)*$A$2*IF(I341="Failed-Closed",0,1)</f>
        <v>0</v>
      </c>
      <c r="K341" s="34">
        <f>IFERROR(IF(B341="Column",INDEX(RadCompList!$C$4:$G$13,MATCH(C341,RadCompList!$B$4:$B$13),MATCH(Radiators!D341,RadCompList!$C$3:$G$3)),IF(B341="Tube",INDEX(RadCompList!$C$16:$I$22,MATCH(C341,RadCompList!$B$16:$B$22),MATCH(Radiators!D341,RadCompList!$C$15:$I$15)),IF(B341="Cast Rad/Conv",INDEX(RadCompList!$C$28:$D$28,MATCH(C341,RadCompList!$B$28),MATCH(Radiators!D341,RadCompList!$C$27:$D$27)),IF(B341="Copper Cabinet",(INDEX(RadCompList!$E$39:$J$78,MATCH(Radiators!D341,RadCompList!$D$39:$D$78,0),MATCH(C341,RadCompList!$E$38:$J$38,0))),0))))*E341,0)*$A$2</f>
        <v>0</v>
      </c>
      <c r="L341" s="112">
        <f t="shared" si="21"/>
        <v>0</v>
      </c>
      <c r="M341" s="35">
        <f>IFERROR(VLOOKUP(H341,VentList!$A$1:$D$198,2,FALSE),0)</f>
        <v>0</v>
      </c>
      <c r="N341" s="26">
        <f>IFERROR(VLOOKUP(B341,RadCompList!$P$3:$Q$6,2,FALSE)*J341,0)</f>
        <v>0</v>
      </c>
      <c r="O341" s="26" t="str">
        <f>INDEX(Calculations!$B$17:$B$28,MATCH(L341, Calculations!$H$17:$H$28,-1 ))</f>
        <v>1/2</v>
      </c>
      <c r="P341" s="37">
        <f>MainSheet!$G$8-0.0001306*Q341^2 * F341*(1+3.6/VLOOKUP(O341,Calculations!$B$4:$F$15,2,FALSE))/(3600*MainSheet!$C$9*VLOOKUP(O341,Calculations!$B$4:$F$15,2,FALSE)^5)</f>
        <v>0.26808838626146181</v>
      </c>
      <c r="Q341" s="37">
        <f t="shared" si="22"/>
        <v>0</v>
      </c>
      <c r="R341" s="37">
        <f>IFERROR(VLOOKUP(O341,Calculations!$B$4:$E$15,4)*F341*IF(I341="Failed-Closed",0,1)*(0.35/(INDEX(Calculations!$B$32:$G$46,MATCH(O341,Calculations!$B$32:$B$46,0),MATCH(G341,Calculations!$B$32:$G$32,0))+0.35)),0)</f>
        <v>0</v>
      </c>
      <c r="S341" s="37">
        <f>VLOOKUP(O341,Calculations!$B$4:$F$15,5)*F341</f>
        <v>0</v>
      </c>
      <c r="T341" s="37">
        <f t="shared" si="23"/>
        <v>0</v>
      </c>
      <c r="U341" s="37">
        <f t="shared" si="24"/>
        <v>0</v>
      </c>
      <c r="V341" s="37">
        <f>VLOOKUP(O341,Calculations!$B$4:$G$15,6)*F341*IF(I341="Failed-Closed",0,1)</f>
        <v>0</v>
      </c>
      <c r="W341" s="113">
        <f>IFERROR(0.6*PI()*(VLOOKUP(H341,VentList!$A$3:$H$198,8)/2*0.0254)^2*(14.7+P341)*6895*SQRT(2*1.33/8.314/672/(1.33-1)*((14.7/(14.7+P341))^(2/1.33)-(14.7/(14.7+P341))^((2.33/1.33))))*7937,0)*IF(I341="Operational",0,IF(I341="Failed-Closed",0,1))</f>
        <v>0</v>
      </c>
    </row>
    <row r="342" spans="2:23">
      <c r="B342" s="33"/>
      <c r="C342" s="34"/>
      <c r="D342" s="34"/>
      <c r="E342" s="34"/>
      <c r="F342" s="34"/>
      <c r="G342" s="27"/>
      <c r="H342" s="34"/>
      <c r="I342" s="34"/>
      <c r="J342" s="34">
        <f>IFERROR(IF(B342="Column",INDEX(RadCompList!$C$4:$G$13,MATCH(C342,RadCompList!$B$4:$B$13),MATCH(Radiators!D342,RadCompList!$C$3:$G$3)),IF(B342="Tube",INDEX(RadCompList!$C$16:$I$22,MATCH(C342,RadCompList!$B$16:$B$22),MATCH(Radiators!D342,RadCompList!$C$15:$I$15)),IF(B342="Cast Rad/Conv",INDEX(RadCompList!$C$28:$D$28,MATCH(C342,RadCompList!$B$28),MATCH(Radiators!D342,RadCompList!$C$27:$D$27)),IF(B342="Copper Cabinet",(INDEX(RadCompList!$E$39:$J$78,MATCH(Radiators!D342,RadCompList!$D$39:$D$78,0),MATCH(C342,RadCompList!$E$38:$J$38,0))),0))))*E342,0)*$A$2*IF(I342="Failed-Closed",0,1)</f>
        <v>0</v>
      </c>
      <c r="K342" s="34">
        <f>IFERROR(IF(B342="Column",INDEX(RadCompList!$C$4:$G$13,MATCH(C342,RadCompList!$B$4:$B$13),MATCH(Radiators!D342,RadCompList!$C$3:$G$3)),IF(B342="Tube",INDEX(RadCompList!$C$16:$I$22,MATCH(C342,RadCompList!$B$16:$B$22),MATCH(Radiators!D342,RadCompList!$C$15:$I$15)),IF(B342="Cast Rad/Conv",INDEX(RadCompList!$C$28:$D$28,MATCH(C342,RadCompList!$B$28),MATCH(Radiators!D342,RadCompList!$C$27:$D$27)),IF(B342="Copper Cabinet",(INDEX(RadCompList!$E$39:$J$78,MATCH(Radiators!D342,RadCompList!$D$39:$D$78,0),MATCH(C342,RadCompList!$E$38:$J$38,0))),0))))*E342,0)*$A$2</f>
        <v>0</v>
      </c>
      <c r="L342" s="112">
        <f t="shared" si="21"/>
        <v>0</v>
      </c>
      <c r="M342" s="35">
        <f>IFERROR(VLOOKUP(H342,VentList!$A$1:$D$198,2,FALSE),0)</f>
        <v>0</v>
      </c>
      <c r="N342" s="26">
        <f>IFERROR(VLOOKUP(B342,RadCompList!$P$3:$Q$6,2,FALSE)*J342,0)</f>
        <v>0</v>
      </c>
      <c r="O342" s="26" t="str">
        <f>INDEX(Calculations!$B$17:$B$28,MATCH(L342, Calculations!$H$17:$H$28,-1 ))</f>
        <v>1/2</v>
      </c>
      <c r="P342" s="37">
        <f>MainSheet!$G$8-0.0001306*Q342^2 * F342*(1+3.6/VLOOKUP(O342,Calculations!$B$4:$F$15,2,FALSE))/(3600*MainSheet!$C$9*VLOOKUP(O342,Calculations!$B$4:$F$15,2,FALSE)^5)</f>
        <v>0.26808838626146181</v>
      </c>
      <c r="Q342" s="37">
        <f t="shared" si="22"/>
        <v>0</v>
      </c>
      <c r="R342" s="37">
        <f>IFERROR(VLOOKUP(O342,Calculations!$B$4:$E$15,4)*F342*IF(I342="Failed-Closed",0,1)*(0.35/(INDEX(Calculations!$B$32:$G$46,MATCH(O342,Calculations!$B$32:$B$46,0),MATCH(G342,Calculations!$B$32:$G$32,0))+0.35)),0)</f>
        <v>0</v>
      </c>
      <c r="S342" s="37">
        <f>VLOOKUP(O342,Calculations!$B$4:$F$15,5)*F342</f>
        <v>0</v>
      </c>
      <c r="T342" s="37">
        <f t="shared" si="23"/>
        <v>0</v>
      </c>
      <c r="U342" s="37">
        <f t="shared" si="24"/>
        <v>0</v>
      </c>
      <c r="V342" s="37">
        <f>VLOOKUP(O342,Calculations!$B$4:$G$15,6)*F342*IF(I342="Failed-Closed",0,1)</f>
        <v>0</v>
      </c>
      <c r="W342" s="113">
        <f>IFERROR(0.6*PI()*(VLOOKUP(H342,VentList!$A$3:$H$198,8)/2*0.0254)^2*(14.7+P342)*6895*SQRT(2*1.33/8.314/672/(1.33-1)*((14.7/(14.7+P342))^(2/1.33)-(14.7/(14.7+P342))^((2.33/1.33))))*7937,0)*IF(I342="Operational",0,IF(I342="Failed-Closed",0,1))</f>
        <v>0</v>
      </c>
    </row>
    <row r="343" spans="2:23">
      <c r="B343" s="33"/>
      <c r="C343" s="34"/>
      <c r="D343" s="34"/>
      <c r="E343" s="34"/>
      <c r="F343" s="34"/>
      <c r="G343" s="27"/>
      <c r="H343" s="34"/>
      <c r="I343" s="34"/>
      <c r="J343" s="34">
        <f>IFERROR(IF(B343="Column",INDEX(RadCompList!$C$4:$G$13,MATCH(C343,RadCompList!$B$4:$B$13),MATCH(Radiators!D343,RadCompList!$C$3:$G$3)),IF(B343="Tube",INDEX(RadCompList!$C$16:$I$22,MATCH(C343,RadCompList!$B$16:$B$22),MATCH(Radiators!D343,RadCompList!$C$15:$I$15)),IF(B343="Cast Rad/Conv",INDEX(RadCompList!$C$28:$D$28,MATCH(C343,RadCompList!$B$28),MATCH(Radiators!D343,RadCompList!$C$27:$D$27)),IF(B343="Copper Cabinet",(INDEX(RadCompList!$E$39:$J$78,MATCH(Radiators!D343,RadCompList!$D$39:$D$78,0),MATCH(C343,RadCompList!$E$38:$J$38,0))),0))))*E343,0)*$A$2*IF(I343="Failed-Closed",0,1)</f>
        <v>0</v>
      </c>
      <c r="K343" s="34">
        <f>IFERROR(IF(B343="Column",INDEX(RadCompList!$C$4:$G$13,MATCH(C343,RadCompList!$B$4:$B$13),MATCH(Radiators!D343,RadCompList!$C$3:$G$3)),IF(B343="Tube",INDEX(RadCompList!$C$16:$I$22,MATCH(C343,RadCompList!$B$16:$B$22),MATCH(Radiators!D343,RadCompList!$C$15:$I$15)),IF(B343="Cast Rad/Conv",INDEX(RadCompList!$C$28:$D$28,MATCH(C343,RadCompList!$B$28),MATCH(Radiators!D343,RadCompList!$C$27:$D$27)),IF(B343="Copper Cabinet",(INDEX(RadCompList!$E$39:$J$78,MATCH(Radiators!D343,RadCompList!$D$39:$D$78,0),MATCH(C343,RadCompList!$E$38:$J$38,0))),0))))*E343,0)*$A$2</f>
        <v>0</v>
      </c>
      <c r="L343" s="112">
        <f t="shared" si="21"/>
        <v>0</v>
      </c>
      <c r="M343" s="35">
        <f>IFERROR(VLOOKUP(H343,VentList!$A$1:$D$198,2,FALSE),0)</f>
        <v>0</v>
      </c>
      <c r="N343" s="26">
        <f>IFERROR(VLOOKUP(B343,RadCompList!$P$3:$Q$6,2,FALSE)*J343,0)</f>
        <v>0</v>
      </c>
      <c r="O343" s="26" t="str">
        <f>INDEX(Calculations!$B$17:$B$28,MATCH(L343, Calculations!$H$17:$H$28,-1 ))</f>
        <v>1/2</v>
      </c>
      <c r="P343" s="37">
        <f>MainSheet!$G$8-0.0001306*Q343^2 * F343*(1+3.6/VLOOKUP(O343,Calculations!$B$4:$F$15,2,FALSE))/(3600*MainSheet!$C$9*VLOOKUP(O343,Calculations!$B$4:$F$15,2,FALSE)^5)</f>
        <v>0.26808838626146181</v>
      </c>
      <c r="Q343" s="37">
        <f t="shared" si="22"/>
        <v>0</v>
      </c>
      <c r="R343" s="37">
        <f>IFERROR(VLOOKUP(O343,Calculations!$B$4:$E$15,4)*F343*IF(I343="Failed-Closed",0,1)*(0.35/(INDEX(Calculations!$B$32:$G$46,MATCH(O343,Calculations!$B$32:$B$46,0),MATCH(G343,Calculations!$B$32:$G$32,0))+0.35)),0)</f>
        <v>0</v>
      </c>
      <c r="S343" s="37">
        <f>VLOOKUP(O343,Calculations!$B$4:$F$15,5)*F343</f>
        <v>0</v>
      </c>
      <c r="T343" s="37">
        <f t="shared" si="23"/>
        <v>0</v>
      </c>
      <c r="U343" s="37">
        <f t="shared" si="24"/>
        <v>0</v>
      </c>
      <c r="V343" s="37">
        <f>VLOOKUP(O343,Calculations!$B$4:$G$15,6)*F343*IF(I343="Failed-Closed",0,1)</f>
        <v>0</v>
      </c>
      <c r="W343" s="113">
        <f>IFERROR(0.6*PI()*(VLOOKUP(H343,VentList!$A$3:$H$198,8)/2*0.0254)^2*(14.7+P343)*6895*SQRT(2*1.33/8.314/672/(1.33-1)*((14.7/(14.7+P343))^(2/1.33)-(14.7/(14.7+P343))^((2.33/1.33))))*7937,0)*IF(I343="Operational",0,IF(I343="Failed-Closed",0,1))</f>
        <v>0</v>
      </c>
    </row>
    <row r="344" spans="2:23">
      <c r="B344" s="33"/>
      <c r="C344" s="34"/>
      <c r="D344" s="34"/>
      <c r="E344" s="34"/>
      <c r="F344" s="34"/>
      <c r="G344" s="27"/>
      <c r="H344" s="34"/>
      <c r="I344" s="34"/>
      <c r="J344" s="34">
        <f>IFERROR(IF(B344="Column",INDEX(RadCompList!$C$4:$G$13,MATCH(C344,RadCompList!$B$4:$B$13),MATCH(Radiators!D344,RadCompList!$C$3:$G$3)),IF(B344="Tube",INDEX(RadCompList!$C$16:$I$22,MATCH(C344,RadCompList!$B$16:$B$22),MATCH(Radiators!D344,RadCompList!$C$15:$I$15)),IF(B344="Cast Rad/Conv",INDEX(RadCompList!$C$28:$D$28,MATCH(C344,RadCompList!$B$28),MATCH(Radiators!D344,RadCompList!$C$27:$D$27)),IF(B344="Copper Cabinet",(INDEX(RadCompList!$E$39:$J$78,MATCH(Radiators!D344,RadCompList!$D$39:$D$78,0),MATCH(C344,RadCompList!$E$38:$J$38,0))),0))))*E344,0)*$A$2*IF(I344="Failed-Closed",0,1)</f>
        <v>0</v>
      </c>
      <c r="K344" s="34">
        <f>IFERROR(IF(B344="Column",INDEX(RadCompList!$C$4:$G$13,MATCH(C344,RadCompList!$B$4:$B$13),MATCH(Radiators!D344,RadCompList!$C$3:$G$3)),IF(B344="Tube",INDEX(RadCompList!$C$16:$I$22,MATCH(C344,RadCompList!$B$16:$B$22),MATCH(Radiators!D344,RadCompList!$C$15:$I$15)),IF(B344="Cast Rad/Conv",INDEX(RadCompList!$C$28:$D$28,MATCH(C344,RadCompList!$B$28),MATCH(Radiators!D344,RadCompList!$C$27:$D$27)),IF(B344="Copper Cabinet",(INDEX(RadCompList!$E$39:$J$78,MATCH(Radiators!D344,RadCompList!$D$39:$D$78,0),MATCH(C344,RadCompList!$E$38:$J$38,0))),0))))*E344,0)*$A$2</f>
        <v>0</v>
      </c>
      <c r="L344" s="112">
        <f t="shared" si="21"/>
        <v>0</v>
      </c>
      <c r="M344" s="35">
        <f>IFERROR(VLOOKUP(H344,VentList!$A$1:$D$198,2,FALSE),0)</f>
        <v>0</v>
      </c>
      <c r="N344" s="26">
        <f>IFERROR(VLOOKUP(B344,RadCompList!$P$3:$Q$6,2,FALSE)*J344,0)</f>
        <v>0</v>
      </c>
      <c r="O344" s="26" t="str">
        <f>INDEX(Calculations!$B$17:$B$28,MATCH(L344, Calculations!$H$17:$H$28,-1 ))</f>
        <v>1/2</v>
      </c>
      <c r="P344" s="37">
        <f>MainSheet!$G$8-0.0001306*Q344^2 * F344*(1+3.6/VLOOKUP(O344,Calculations!$B$4:$F$15,2,FALSE))/(3600*MainSheet!$C$9*VLOOKUP(O344,Calculations!$B$4:$F$15,2,FALSE)^5)</f>
        <v>0.26808838626146181</v>
      </c>
      <c r="Q344" s="37">
        <f t="shared" si="22"/>
        <v>0</v>
      </c>
      <c r="R344" s="37">
        <f>IFERROR(VLOOKUP(O344,Calculations!$B$4:$E$15,4)*F344*IF(I344="Failed-Closed",0,1)*(0.35/(INDEX(Calculations!$B$32:$G$46,MATCH(O344,Calculations!$B$32:$B$46,0),MATCH(G344,Calculations!$B$32:$G$32,0))+0.35)),0)</f>
        <v>0</v>
      </c>
      <c r="S344" s="37">
        <f>VLOOKUP(O344,Calculations!$B$4:$F$15,5)*F344</f>
        <v>0</v>
      </c>
      <c r="T344" s="37">
        <f t="shared" si="23"/>
        <v>0</v>
      </c>
      <c r="U344" s="37">
        <f t="shared" si="24"/>
        <v>0</v>
      </c>
      <c r="V344" s="37">
        <f>VLOOKUP(O344,Calculations!$B$4:$G$15,6)*F344*IF(I344="Failed-Closed",0,1)</f>
        <v>0</v>
      </c>
      <c r="W344" s="113">
        <f>IFERROR(0.6*PI()*(VLOOKUP(H344,VentList!$A$3:$H$198,8)/2*0.0254)^2*(14.7+P344)*6895*SQRT(2*1.33/8.314/672/(1.33-1)*((14.7/(14.7+P344))^(2/1.33)-(14.7/(14.7+P344))^((2.33/1.33))))*7937,0)*IF(I344="Operational",0,IF(I344="Failed-Closed",0,1))</f>
        <v>0</v>
      </c>
    </row>
    <row r="345" spans="2:23">
      <c r="B345" s="33"/>
      <c r="C345" s="34"/>
      <c r="D345" s="34"/>
      <c r="E345" s="34"/>
      <c r="F345" s="34"/>
      <c r="G345" s="27"/>
      <c r="H345" s="34"/>
      <c r="I345" s="34"/>
      <c r="J345" s="34">
        <f>IFERROR(IF(B345="Column",INDEX(RadCompList!$C$4:$G$13,MATCH(C345,RadCompList!$B$4:$B$13),MATCH(Radiators!D345,RadCompList!$C$3:$G$3)),IF(B345="Tube",INDEX(RadCompList!$C$16:$I$22,MATCH(C345,RadCompList!$B$16:$B$22),MATCH(Radiators!D345,RadCompList!$C$15:$I$15)),IF(B345="Cast Rad/Conv",INDEX(RadCompList!$C$28:$D$28,MATCH(C345,RadCompList!$B$28),MATCH(Radiators!D345,RadCompList!$C$27:$D$27)),IF(B345="Copper Cabinet",(INDEX(RadCompList!$E$39:$J$78,MATCH(Radiators!D345,RadCompList!$D$39:$D$78,0),MATCH(C345,RadCompList!$E$38:$J$38,0))),0))))*E345,0)*$A$2*IF(I345="Failed-Closed",0,1)</f>
        <v>0</v>
      </c>
      <c r="K345" s="34">
        <f>IFERROR(IF(B345="Column",INDEX(RadCompList!$C$4:$G$13,MATCH(C345,RadCompList!$B$4:$B$13),MATCH(Radiators!D345,RadCompList!$C$3:$G$3)),IF(B345="Tube",INDEX(RadCompList!$C$16:$I$22,MATCH(C345,RadCompList!$B$16:$B$22),MATCH(Radiators!D345,RadCompList!$C$15:$I$15)),IF(B345="Cast Rad/Conv",INDEX(RadCompList!$C$28:$D$28,MATCH(C345,RadCompList!$B$28),MATCH(Radiators!D345,RadCompList!$C$27:$D$27)),IF(B345="Copper Cabinet",(INDEX(RadCompList!$E$39:$J$78,MATCH(Radiators!D345,RadCompList!$D$39:$D$78,0),MATCH(C345,RadCompList!$E$38:$J$38,0))),0))))*E345,0)*$A$2</f>
        <v>0</v>
      </c>
      <c r="L345" s="112">
        <f t="shared" si="21"/>
        <v>0</v>
      </c>
      <c r="M345" s="35">
        <f>IFERROR(VLOOKUP(H345,VentList!$A$1:$D$198,2,FALSE),0)</f>
        <v>0</v>
      </c>
      <c r="N345" s="26">
        <f>IFERROR(VLOOKUP(B345,RadCompList!$P$3:$Q$6,2,FALSE)*J345,0)</f>
        <v>0</v>
      </c>
      <c r="O345" s="26" t="str">
        <f>INDEX(Calculations!$B$17:$B$28,MATCH(L345, Calculations!$H$17:$H$28,-1 ))</f>
        <v>1/2</v>
      </c>
      <c r="P345" s="37">
        <f>MainSheet!$G$8-0.0001306*Q345^2 * F345*(1+3.6/VLOOKUP(O345,Calculations!$B$4:$F$15,2,FALSE))/(3600*MainSheet!$C$9*VLOOKUP(O345,Calculations!$B$4:$F$15,2,FALSE)^5)</f>
        <v>0.26808838626146181</v>
      </c>
      <c r="Q345" s="37">
        <f t="shared" si="22"/>
        <v>0</v>
      </c>
      <c r="R345" s="37">
        <f>IFERROR(VLOOKUP(O345,Calculations!$B$4:$E$15,4)*F345*IF(I345="Failed-Closed",0,1)*(0.35/(INDEX(Calculations!$B$32:$G$46,MATCH(O345,Calculations!$B$32:$B$46,0),MATCH(G345,Calculations!$B$32:$G$32,0))+0.35)),0)</f>
        <v>0</v>
      </c>
      <c r="S345" s="37">
        <f>VLOOKUP(O345,Calculations!$B$4:$F$15,5)*F345</f>
        <v>0</v>
      </c>
      <c r="T345" s="37">
        <f t="shared" si="23"/>
        <v>0</v>
      </c>
      <c r="U345" s="37">
        <f t="shared" si="24"/>
        <v>0</v>
      </c>
      <c r="V345" s="37">
        <f>VLOOKUP(O345,Calculations!$B$4:$G$15,6)*F345*IF(I345="Failed-Closed",0,1)</f>
        <v>0</v>
      </c>
      <c r="W345" s="113">
        <f>IFERROR(0.6*PI()*(VLOOKUP(H345,VentList!$A$3:$H$198,8)/2*0.0254)^2*(14.7+P345)*6895*SQRT(2*1.33/8.314/672/(1.33-1)*((14.7/(14.7+P345))^(2/1.33)-(14.7/(14.7+P345))^((2.33/1.33))))*7937,0)*IF(I345="Operational",0,IF(I345="Failed-Closed",0,1))</f>
        <v>0</v>
      </c>
    </row>
    <row r="346" spans="2:23">
      <c r="B346" s="33"/>
      <c r="C346" s="34"/>
      <c r="D346" s="34"/>
      <c r="E346" s="34"/>
      <c r="F346" s="34"/>
      <c r="G346" s="27"/>
      <c r="H346" s="34"/>
      <c r="I346" s="34"/>
      <c r="J346" s="34">
        <f>IFERROR(IF(B346="Column",INDEX(RadCompList!$C$4:$G$13,MATCH(C346,RadCompList!$B$4:$B$13),MATCH(Radiators!D346,RadCompList!$C$3:$G$3)),IF(B346="Tube",INDEX(RadCompList!$C$16:$I$22,MATCH(C346,RadCompList!$B$16:$B$22),MATCH(Radiators!D346,RadCompList!$C$15:$I$15)),IF(B346="Cast Rad/Conv",INDEX(RadCompList!$C$28:$D$28,MATCH(C346,RadCompList!$B$28),MATCH(Radiators!D346,RadCompList!$C$27:$D$27)),IF(B346="Copper Cabinet",(INDEX(RadCompList!$E$39:$J$78,MATCH(Radiators!D346,RadCompList!$D$39:$D$78,0),MATCH(C346,RadCompList!$E$38:$J$38,0))),0))))*E346,0)*$A$2*IF(I346="Failed-Closed",0,1)</f>
        <v>0</v>
      </c>
      <c r="K346" s="34">
        <f>IFERROR(IF(B346="Column",INDEX(RadCompList!$C$4:$G$13,MATCH(C346,RadCompList!$B$4:$B$13),MATCH(Radiators!D346,RadCompList!$C$3:$G$3)),IF(B346="Tube",INDEX(RadCompList!$C$16:$I$22,MATCH(C346,RadCompList!$B$16:$B$22),MATCH(Radiators!D346,RadCompList!$C$15:$I$15)),IF(B346="Cast Rad/Conv",INDEX(RadCompList!$C$28:$D$28,MATCH(C346,RadCompList!$B$28),MATCH(Radiators!D346,RadCompList!$C$27:$D$27)),IF(B346="Copper Cabinet",(INDEX(RadCompList!$E$39:$J$78,MATCH(Radiators!D346,RadCompList!$D$39:$D$78,0),MATCH(C346,RadCompList!$E$38:$J$38,0))),0))))*E346,0)*$A$2</f>
        <v>0</v>
      </c>
      <c r="L346" s="112">
        <f t="shared" si="21"/>
        <v>0</v>
      </c>
      <c r="M346" s="35">
        <f>IFERROR(VLOOKUP(H346,VentList!$A$1:$D$198,2,FALSE),0)</f>
        <v>0</v>
      </c>
      <c r="N346" s="26">
        <f>IFERROR(VLOOKUP(B346,RadCompList!$P$3:$Q$6,2,FALSE)*J346,0)</f>
        <v>0</v>
      </c>
      <c r="O346" s="26" t="str">
        <f>INDEX(Calculations!$B$17:$B$28,MATCH(L346, Calculations!$H$17:$H$28,-1 ))</f>
        <v>1/2</v>
      </c>
      <c r="P346" s="37">
        <f>MainSheet!$G$8-0.0001306*Q346^2 * F346*(1+3.6/VLOOKUP(O346,Calculations!$B$4:$F$15,2,FALSE))/(3600*MainSheet!$C$9*VLOOKUP(O346,Calculations!$B$4:$F$15,2,FALSE)^5)</f>
        <v>0.26808838626146181</v>
      </c>
      <c r="Q346" s="37">
        <f t="shared" si="22"/>
        <v>0</v>
      </c>
      <c r="R346" s="37">
        <f>IFERROR(VLOOKUP(O346,Calculations!$B$4:$E$15,4)*F346*IF(I346="Failed-Closed",0,1)*(0.35/(INDEX(Calculations!$B$32:$G$46,MATCH(O346,Calculations!$B$32:$B$46,0),MATCH(G346,Calculations!$B$32:$G$32,0))+0.35)),0)</f>
        <v>0</v>
      </c>
      <c r="S346" s="37">
        <f>VLOOKUP(O346,Calculations!$B$4:$F$15,5)*F346</f>
        <v>0</v>
      </c>
      <c r="T346" s="37">
        <f t="shared" si="23"/>
        <v>0</v>
      </c>
      <c r="U346" s="37">
        <f t="shared" si="24"/>
        <v>0</v>
      </c>
      <c r="V346" s="37">
        <f>VLOOKUP(O346,Calculations!$B$4:$G$15,6)*F346*IF(I346="Failed-Closed",0,1)</f>
        <v>0</v>
      </c>
      <c r="W346" s="113">
        <f>IFERROR(0.6*PI()*(VLOOKUP(H346,VentList!$A$3:$H$198,8)/2*0.0254)^2*(14.7+P346)*6895*SQRT(2*1.33/8.314/672/(1.33-1)*((14.7/(14.7+P346))^(2/1.33)-(14.7/(14.7+P346))^((2.33/1.33))))*7937,0)*IF(I346="Operational",0,IF(I346="Failed-Closed",0,1))</f>
        <v>0</v>
      </c>
    </row>
    <row r="347" spans="2:23">
      <c r="B347" s="33"/>
      <c r="C347" s="34"/>
      <c r="D347" s="34"/>
      <c r="E347" s="34"/>
      <c r="F347" s="34"/>
      <c r="G347" s="27"/>
      <c r="H347" s="34"/>
      <c r="I347" s="34"/>
      <c r="J347" s="34">
        <f>IFERROR(IF(B347="Column",INDEX(RadCompList!$C$4:$G$13,MATCH(C347,RadCompList!$B$4:$B$13),MATCH(Radiators!D347,RadCompList!$C$3:$G$3)),IF(B347="Tube",INDEX(RadCompList!$C$16:$I$22,MATCH(C347,RadCompList!$B$16:$B$22),MATCH(Radiators!D347,RadCompList!$C$15:$I$15)),IF(B347="Cast Rad/Conv",INDEX(RadCompList!$C$28:$D$28,MATCH(C347,RadCompList!$B$28),MATCH(Radiators!D347,RadCompList!$C$27:$D$27)),IF(B347="Copper Cabinet",(INDEX(RadCompList!$E$39:$J$78,MATCH(Radiators!D347,RadCompList!$D$39:$D$78,0),MATCH(C347,RadCompList!$E$38:$J$38,0))),0))))*E347,0)*$A$2*IF(I347="Failed-Closed",0,1)</f>
        <v>0</v>
      </c>
      <c r="K347" s="34">
        <f>IFERROR(IF(B347="Column",INDEX(RadCompList!$C$4:$G$13,MATCH(C347,RadCompList!$B$4:$B$13),MATCH(Radiators!D347,RadCompList!$C$3:$G$3)),IF(B347="Tube",INDEX(RadCompList!$C$16:$I$22,MATCH(C347,RadCompList!$B$16:$B$22),MATCH(Radiators!D347,RadCompList!$C$15:$I$15)),IF(B347="Cast Rad/Conv",INDEX(RadCompList!$C$28:$D$28,MATCH(C347,RadCompList!$B$28),MATCH(Radiators!D347,RadCompList!$C$27:$D$27)),IF(B347="Copper Cabinet",(INDEX(RadCompList!$E$39:$J$78,MATCH(Radiators!D347,RadCompList!$D$39:$D$78,0),MATCH(C347,RadCompList!$E$38:$J$38,0))),0))))*E347,0)*$A$2</f>
        <v>0</v>
      </c>
      <c r="L347" s="112">
        <f t="shared" si="21"/>
        <v>0</v>
      </c>
      <c r="M347" s="35">
        <f>IFERROR(VLOOKUP(H347,VentList!$A$1:$D$198,2,FALSE),0)</f>
        <v>0</v>
      </c>
      <c r="N347" s="26">
        <f>IFERROR(VLOOKUP(B347,RadCompList!$P$3:$Q$6,2,FALSE)*J347,0)</f>
        <v>0</v>
      </c>
      <c r="O347" s="26" t="str">
        <f>INDEX(Calculations!$B$17:$B$28,MATCH(L347, Calculations!$H$17:$H$28,-1 ))</f>
        <v>1/2</v>
      </c>
      <c r="P347" s="37">
        <f>MainSheet!$G$8-0.0001306*Q347^2 * F347*(1+3.6/VLOOKUP(O347,Calculations!$B$4:$F$15,2,FALSE))/(3600*MainSheet!$C$9*VLOOKUP(O347,Calculations!$B$4:$F$15,2,FALSE)^5)</f>
        <v>0.26808838626146181</v>
      </c>
      <c r="Q347" s="37">
        <f t="shared" si="22"/>
        <v>0</v>
      </c>
      <c r="R347" s="37">
        <f>IFERROR(VLOOKUP(O347,Calculations!$B$4:$E$15,4)*F347*IF(I347="Failed-Closed",0,1)*(0.35/(INDEX(Calculations!$B$32:$G$46,MATCH(O347,Calculations!$B$32:$B$46,0),MATCH(G347,Calculations!$B$32:$G$32,0))+0.35)),0)</f>
        <v>0</v>
      </c>
      <c r="S347" s="37">
        <f>VLOOKUP(O347,Calculations!$B$4:$F$15,5)*F347</f>
        <v>0</v>
      </c>
      <c r="T347" s="37">
        <f t="shared" si="23"/>
        <v>0</v>
      </c>
      <c r="U347" s="37">
        <f t="shared" si="24"/>
        <v>0</v>
      </c>
      <c r="V347" s="37">
        <f>VLOOKUP(O347,Calculations!$B$4:$G$15,6)*F347*IF(I347="Failed-Closed",0,1)</f>
        <v>0</v>
      </c>
      <c r="W347" s="113">
        <f>IFERROR(0.6*PI()*(VLOOKUP(H347,VentList!$A$3:$H$198,8)/2*0.0254)^2*(14.7+P347)*6895*SQRT(2*1.33/8.314/672/(1.33-1)*((14.7/(14.7+P347))^(2/1.33)-(14.7/(14.7+P347))^((2.33/1.33))))*7937,0)*IF(I347="Operational",0,IF(I347="Failed-Closed",0,1))</f>
        <v>0</v>
      </c>
    </row>
    <row r="348" spans="2:23">
      <c r="B348" s="33"/>
      <c r="C348" s="34"/>
      <c r="D348" s="34"/>
      <c r="E348" s="34"/>
      <c r="F348" s="34"/>
      <c r="G348" s="27"/>
      <c r="H348" s="34"/>
      <c r="I348" s="34"/>
      <c r="J348" s="34">
        <f>IFERROR(IF(B348="Column",INDEX(RadCompList!$C$4:$G$13,MATCH(C348,RadCompList!$B$4:$B$13),MATCH(Radiators!D348,RadCompList!$C$3:$G$3)),IF(B348="Tube",INDEX(RadCompList!$C$16:$I$22,MATCH(C348,RadCompList!$B$16:$B$22),MATCH(Radiators!D348,RadCompList!$C$15:$I$15)),IF(B348="Cast Rad/Conv",INDEX(RadCompList!$C$28:$D$28,MATCH(C348,RadCompList!$B$28),MATCH(Radiators!D348,RadCompList!$C$27:$D$27)),IF(B348="Copper Cabinet",(INDEX(RadCompList!$E$39:$J$78,MATCH(Radiators!D348,RadCompList!$D$39:$D$78,0),MATCH(C348,RadCompList!$E$38:$J$38,0))),0))))*E348,0)*$A$2*IF(I348="Failed-Closed",0,1)</f>
        <v>0</v>
      </c>
      <c r="K348" s="34">
        <f>IFERROR(IF(B348="Column",INDEX(RadCompList!$C$4:$G$13,MATCH(C348,RadCompList!$B$4:$B$13),MATCH(Radiators!D348,RadCompList!$C$3:$G$3)),IF(B348="Tube",INDEX(RadCompList!$C$16:$I$22,MATCH(C348,RadCompList!$B$16:$B$22),MATCH(Radiators!D348,RadCompList!$C$15:$I$15)),IF(B348="Cast Rad/Conv",INDEX(RadCompList!$C$28:$D$28,MATCH(C348,RadCompList!$B$28),MATCH(Radiators!D348,RadCompList!$C$27:$D$27)),IF(B348="Copper Cabinet",(INDEX(RadCompList!$E$39:$J$78,MATCH(Radiators!D348,RadCompList!$D$39:$D$78,0),MATCH(C348,RadCompList!$E$38:$J$38,0))),0))))*E348,0)*$A$2</f>
        <v>0</v>
      </c>
      <c r="L348" s="112">
        <f t="shared" si="21"/>
        <v>0</v>
      </c>
      <c r="M348" s="35">
        <f>IFERROR(VLOOKUP(H348,VentList!$A$1:$D$198,2,FALSE),0)</f>
        <v>0</v>
      </c>
      <c r="N348" s="26">
        <f>IFERROR(VLOOKUP(B348,RadCompList!$P$3:$Q$6,2,FALSE)*J348,0)</f>
        <v>0</v>
      </c>
      <c r="O348" s="26" t="str">
        <f>INDEX(Calculations!$B$17:$B$28,MATCH(L348, Calculations!$H$17:$H$28,-1 ))</f>
        <v>1/2</v>
      </c>
      <c r="P348" s="37">
        <f>MainSheet!$G$8-0.0001306*Q348^2 * F348*(1+3.6/VLOOKUP(O348,Calculations!$B$4:$F$15,2,FALSE))/(3600*MainSheet!$C$9*VLOOKUP(O348,Calculations!$B$4:$F$15,2,FALSE)^5)</f>
        <v>0.26808838626146181</v>
      </c>
      <c r="Q348" s="37">
        <f t="shared" si="22"/>
        <v>0</v>
      </c>
      <c r="R348" s="37">
        <f>IFERROR(VLOOKUP(O348,Calculations!$B$4:$E$15,4)*F348*IF(I348="Failed-Closed",0,1)*(0.35/(INDEX(Calculations!$B$32:$G$46,MATCH(O348,Calculations!$B$32:$B$46,0),MATCH(G348,Calculations!$B$32:$G$32,0))+0.35)),0)</f>
        <v>0</v>
      </c>
      <c r="S348" s="37">
        <f>VLOOKUP(O348,Calculations!$B$4:$F$15,5)*F348</f>
        <v>0</v>
      </c>
      <c r="T348" s="37">
        <f t="shared" si="23"/>
        <v>0</v>
      </c>
      <c r="U348" s="37">
        <f t="shared" si="24"/>
        <v>0</v>
      </c>
      <c r="V348" s="37">
        <f>VLOOKUP(O348,Calculations!$B$4:$G$15,6)*F348*IF(I348="Failed-Closed",0,1)</f>
        <v>0</v>
      </c>
      <c r="W348" s="113">
        <f>IFERROR(0.6*PI()*(VLOOKUP(H348,VentList!$A$3:$H$198,8)/2*0.0254)^2*(14.7+P348)*6895*SQRT(2*1.33/8.314/672/(1.33-1)*((14.7/(14.7+P348))^(2/1.33)-(14.7/(14.7+P348))^((2.33/1.33))))*7937,0)*IF(I348="Operational",0,IF(I348="Failed-Closed",0,1))</f>
        <v>0</v>
      </c>
    </row>
    <row r="349" spans="2:23">
      <c r="B349" s="33"/>
      <c r="C349" s="34"/>
      <c r="D349" s="34"/>
      <c r="E349" s="34"/>
      <c r="F349" s="34"/>
      <c r="G349" s="27"/>
      <c r="H349" s="34"/>
      <c r="I349" s="34"/>
      <c r="J349" s="34">
        <f>IFERROR(IF(B349="Column",INDEX(RadCompList!$C$4:$G$13,MATCH(C349,RadCompList!$B$4:$B$13),MATCH(Radiators!D349,RadCompList!$C$3:$G$3)),IF(B349="Tube",INDEX(RadCompList!$C$16:$I$22,MATCH(C349,RadCompList!$B$16:$B$22),MATCH(Radiators!D349,RadCompList!$C$15:$I$15)),IF(B349="Cast Rad/Conv",INDEX(RadCompList!$C$28:$D$28,MATCH(C349,RadCompList!$B$28),MATCH(Radiators!D349,RadCompList!$C$27:$D$27)),IF(B349="Copper Cabinet",(INDEX(RadCompList!$E$39:$J$78,MATCH(Radiators!D349,RadCompList!$D$39:$D$78,0),MATCH(C349,RadCompList!$E$38:$J$38,0))),0))))*E349,0)*$A$2*IF(I349="Failed-Closed",0,1)</f>
        <v>0</v>
      </c>
      <c r="K349" s="34">
        <f>IFERROR(IF(B349="Column",INDEX(RadCompList!$C$4:$G$13,MATCH(C349,RadCompList!$B$4:$B$13),MATCH(Radiators!D349,RadCompList!$C$3:$G$3)),IF(B349="Tube",INDEX(RadCompList!$C$16:$I$22,MATCH(C349,RadCompList!$B$16:$B$22),MATCH(Radiators!D349,RadCompList!$C$15:$I$15)),IF(B349="Cast Rad/Conv",INDEX(RadCompList!$C$28:$D$28,MATCH(C349,RadCompList!$B$28),MATCH(Radiators!D349,RadCompList!$C$27:$D$27)),IF(B349="Copper Cabinet",(INDEX(RadCompList!$E$39:$J$78,MATCH(Radiators!D349,RadCompList!$D$39:$D$78,0),MATCH(C349,RadCompList!$E$38:$J$38,0))),0))))*E349,0)*$A$2</f>
        <v>0</v>
      </c>
      <c r="L349" s="112">
        <f t="shared" si="21"/>
        <v>0</v>
      </c>
      <c r="M349" s="35">
        <f>IFERROR(VLOOKUP(H349,VentList!$A$1:$D$198,2,FALSE),0)</f>
        <v>0</v>
      </c>
      <c r="N349" s="26">
        <f>IFERROR(VLOOKUP(B349,RadCompList!$P$3:$Q$6,2,FALSE)*J349,0)</f>
        <v>0</v>
      </c>
      <c r="O349" s="26" t="str">
        <f>INDEX(Calculations!$B$17:$B$28,MATCH(L349, Calculations!$H$17:$H$28,-1 ))</f>
        <v>1/2</v>
      </c>
      <c r="P349" s="37">
        <f>MainSheet!$G$8-0.0001306*Q349^2 * F349*(1+3.6/VLOOKUP(O349,Calculations!$B$4:$F$15,2,FALSE))/(3600*MainSheet!$C$9*VLOOKUP(O349,Calculations!$B$4:$F$15,2,FALSE)^5)</f>
        <v>0.26808838626146181</v>
      </c>
      <c r="Q349" s="37">
        <f t="shared" si="22"/>
        <v>0</v>
      </c>
      <c r="R349" s="37">
        <f>IFERROR(VLOOKUP(O349,Calculations!$B$4:$E$15,4)*F349*IF(I349="Failed-Closed",0,1)*(0.35/(INDEX(Calculations!$B$32:$G$46,MATCH(O349,Calculations!$B$32:$B$46,0),MATCH(G349,Calculations!$B$32:$G$32,0))+0.35)),0)</f>
        <v>0</v>
      </c>
      <c r="S349" s="37">
        <f>VLOOKUP(O349,Calculations!$B$4:$F$15,5)*F349</f>
        <v>0</v>
      </c>
      <c r="T349" s="37">
        <f t="shared" si="23"/>
        <v>0</v>
      </c>
      <c r="U349" s="37">
        <f t="shared" si="24"/>
        <v>0</v>
      </c>
      <c r="V349" s="37">
        <f>VLOOKUP(O349,Calculations!$B$4:$G$15,6)*F349*IF(I349="Failed-Closed",0,1)</f>
        <v>0</v>
      </c>
      <c r="W349" s="113">
        <f>IFERROR(0.6*PI()*(VLOOKUP(H349,VentList!$A$3:$H$198,8)/2*0.0254)^2*(14.7+P349)*6895*SQRT(2*1.33/8.314/672/(1.33-1)*((14.7/(14.7+P349))^(2/1.33)-(14.7/(14.7+P349))^((2.33/1.33))))*7937,0)*IF(I349="Operational",0,IF(I349="Failed-Closed",0,1))</f>
        <v>0</v>
      </c>
    </row>
    <row r="350" spans="2:23">
      <c r="B350" s="33"/>
      <c r="C350" s="34"/>
      <c r="D350" s="34"/>
      <c r="E350" s="34"/>
      <c r="F350" s="34"/>
      <c r="G350" s="27"/>
      <c r="H350" s="34"/>
      <c r="I350" s="34"/>
      <c r="J350" s="34">
        <f>IFERROR(IF(B350="Column",INDEX(RadCompList!$C$4:$G$13,MATCH(C350,RadCompList!$B$4:$B$13),MATCH(Radiators!D350,RadCompList!$C$3:$G$3)),IF(B350="Tube",INDEX(RadCompList!$C$16:$I$22,MATCH(C350,RadCompList!$B$16:$B$22),MATCH(Radiators!D350,RadCompList!$C$15:$I$15)),IF(B350="Cast Rad/Conv",INDEX(RadCompList!$C$28:$D$28,MATCH(C350,RadCompList!$B$28),MATCH(Radiators!D350,RadCompList!$C$27:$D$27)),IF(B350="Copper Cabinet",(INDEX(RadCompList!$E$39:$J$78,MATCH(Radiators!D350,RadCompList!$D$39:$D$78,0),MATCH(C350,RadCompList!$E$38:$J$38,0))),0))))*E350,0)*$A$2*IF(I350="Failed-Closed",0,1)</f>
        <v>0</v>
      </c>
      <c r="K350" s="34">
        <f>IFERROR(IF(B350="Column",INDEX(RadCompList!$C$4:$G$13,MATCH(C350,RadCompList!$B$4:$B$13),MATCH(Radiators!D350,RadCompList!$C$3:$G$3)),IF(B350="Tube",INDEX(RadCompList!$C$16:$I$22,MATCH(C350,RadCompList!$B$16:$B$22),MATCH(Radiators!D350,RadCompList!$C$15:$I$15)),IF(B350="Cast Rad/Conv",INDEX(RadCompList!$C$28:$D$28,MATCH(C350,RadCompList!$B$28),MATCH(Radiators!D350,RadCompList!$C$27:$D$27)),IF(B350="Copper Cabinet",(INDEX(RadCompList!$E$39:$J$78,MATCH(Radiators!D350,RadCompList!$D$39:$D$78,0),MATCH(C350,RadCompList!$E$38:$J$38,0))),0))))*E350,0)*$A$2</f>
        <v>0</v>
      </c>
      <c r="L350" s="112">
        <f t="shared" si="21"/>
        <v>0</v>
      </c>
      <c r="M350" s="35">
        <f>IFERROR(VLOOKUP(H350,VentList!$A$1:$D$198,2,FALSE),0)</f>
        <v>0</v>
      </c>
      <c r="N350" s="26">
        <f>IFERROR(VLOOKUP(B350,RadCompList!$P$3:$Q$6,2,FALSE)*J350,0)</f>
        <v>0</v>
      </c>
      <c r="O350" s="26" t="str">
        <f>INDEX(Calculations!$B$17:$B$28,MATCH(L350, Calculations!$H$17:$H$28,-1 ))</f>
        <v>1/2</v>
      </c>
      <c r="P350" s="37">
        <f>MainSheet!$G$8-0.0001306*Q350^2 * F350*(1+3.6/VLOOKUP(O350,Calculations!$B$4:$F$15,2,FALSE))/(3600*MainSheet!$C$9*VLOOKUP(O350,Calculations!$B$4:$F$15,2,FALSE)^5)</f>
        <v>0.26808838626146181</v>
      </c>
      <c r="Q350" s="37">
        <f t="shared" si="22"/>
        <v>0</v>
      </c>
      <c r="R350" s="37">
        <f>IFERROR(VLOOKUP(O350,Calculations!$B$4:$E$15,4)*F350*IF(I350="Failed-Closed",0,1)*(0.35/(INDEX(Calculations!$B$32:$G$46,MATCH(O350,Calculations!$B$32:$B$46,0),MATCH(G350,Calculations!$B$32:$G$32,0))+0.35)),0)</f>
        <v>0</v>
      </c>
      <c r="S350" s="37">
        <f>VLOOKUP(O350,Calculations!$B$4:$F$15,5)*F350</f>
        <v>0</v>
      </c>
      <c r="T350" s="37">
        <f t="shared" si="23"/>
        <v>0</v>
      </c>
      <c r="U350" s="37">
        <f t="shared" si="24"/>
        <v>0</v>
      </c>
      <c r="V350" s="37">
        <f>VLOOKUP(O350,Calculations!$B$4:$G$15,6)*F350*IF(I350="Failed-Closed",0,1)</f>
        <v>0</v>
      </c>
      <c r="W350" s="113">
        <f>IFERROR(0.6*PI()*(VLOOKUP(H350,VentList!$A$3:$H$198,8)/2*0.0254)^2*(14.7+P350)*6895*SQRT(2*1.33/8.314/672/(1.33-1)*((14.7/(14.7+P350))^(2/1.33)-(14.7/(14.7+P350))^((2.33/1.33))))*7937,0)*IF(I350="Operational",0,IF(I350="Failed-Closed",0,1))</f>
        <v>0</v>
      </c>
    </row>
    <row r="351" spans="2:23">
      <c r="B351" s="33"/>
      <c r="C351" s="34"/>
      <c r="D351" s="34"/>
      <c r="E351" s="34"/>
      <c r="F351" s="34"/>
      <c r="G351" s="27"/>
      <c r="H351" s="34"/>
      <c r="I351" s="34"/>
      <c r="J351" s="34">
        <f>IFERROR(IF(B351="Column",INDEX(RadCompList!$C$4:$G$13,MATCH(C351,RadCompList!$B$4:$B$13),MATCH(Radiators!D351,RadCompList!$C$3:$G$3)),IF(B351="Tube",INDEX(RadCompList!$C$16:$I$22,MATCH(C351,RadCompList!$B$16:$B$22),MATCH(Radiators!D351,RadCompList!$C$15:$I$15)),IF(B351="Cast Rad/Conv",INDEX(RadCompList!$C$28:$D$28,MATCH(C351,RadCompList!$B$28),MATCH(Radiators!D351,RadCompList!$C$27:$D$27)),IF(B351="Copper Cabinet",(INDEX(RadCompList!$E$39:$J$78,MATCH(Radiators!D351,RadCompList!$D$39:$D$78,0),MATCH(C351,RadCompList!$E$38:$J$38,0))),0))))*E351,0)*$A$2*IF(I351="Failed-Closed",0,1)</f>
        <v>0</v>
      </c>
      <c r="K351" s="34">
        <f>IFERROR(IF(B351="Column",INDEX(RadCompList!$C$4:$G$13,MATCH(C351,RadCompList!$B$4:$B$13),MATCH(Radiators!D351,RadCompList!$C$3:$G$3)),IF(B351="Tube",INDEX(RadCompList!$C$16:$I$22,MATCH(C351,RadCompList!$B$16:$B$22),MATCH(Radiators!D351,RadCompList!$C$15:$I$15)),IF(B351="Cast Rad/Conv",INDEX(RadCompList!$C$28:$D$28,MATCH(C351,RadCompList!$B$28),MATCH(Radiators!D351,RadCompList!$C$27:$D$27)),IF(B351="Copper Cabinet",(INDEX(RadCompList!$E$39:$J$78,MATCH(Radiators!D351,RadCompList!$D$39:$D$78,0),MATCH(C351,RadCompList!$E$38:$J$38,0))),0))))*E351,0)*$A$2</f>
        <v>0</v>
      </c>
      <c r="L351" s="112">
        <f t="shared" si="21"/>
        <v>0</v>
      </c>
      <c r="M351" s="35">
        <f>IFERROR(VLOOKUP(H351,VentList!$A$1:$D$198,2,FALSE),0)</f>
        <v>0</v>
      </c>
      <c r="N351" s="26">
        <f>IFERROR(VLOOKUP(B351,RadCompList!$P$3:$Q$6,2,FALSE)*J351,0)</f>
        <v>0</v>
      </c>
      <c r="O351" s="26" t="str">
        <f>INDEX(Calculations!$B$17:$B$28,MATCH(L351, Calculations!$H$17:$H$28,-1 ))</f>
        <v>1/2</v>
      </c>
      <c r="P351" s="37">
        <f>MainSheet!$G$8-0.0001306*Q351^2 * F351*(1+3.6/VLOOKUP(O351,Calculations!$B$4:$F$15,2,FALSE))/(3600*MainSheet!$C$9*VLOOKUP(O351,Calculations!$B$4:$F$15,2,FALSE)^5)</f>
        <v>0.26808838626146181</v>
      </c>
      <c r="Q351" s="37">
        <f t="shared" si="22"/>
        <v>0</v>
      </c>
      <c r="R351" s="37">
        <f>IFERROR(VLOOKUP(O351,Calculations!$B$4:$E$15,4)*F351*IF(I351="Failed-Closed",0,1)*(0.35/(INDEX(Calculations!$B$32:$G$46,MATCH(O351,Calculations!$B$32:$B$46,0),MATCH(G351,Calculations!$B$32:$G$32,0))+0.35)),0)</f>
        <v>0</v>
      </c>
      <c r="S351" s="37">
        <f>VLOOKUP(O351,Calculations!$B$4:$F$15,5)*F351</f>
        <v>0</v>
      </c>
      <c r="T351" s="37">
        <f t="shared" si="23"/>
        <v>0</v>
      </c>
      <c r="U351" s="37">
        <f t="shared" si="24"/>
        <v>0</v>
      </c>
      <c r="V351" s="37">
        <f>VLOOKUP(O351,Calculations!$B$4:$G$15,6)*F351*IF(I351="Failed-Closed",0,1)</f>
        <v>0</v>
      </c>
      <c r="W351" s="113">
        <f>IFERROR(0.6*PI()*(VLOOKUP(H351,VentList!$A$3:$H$198,8)/2*0.0254)^2*(14.7+P351)*6895*SQRT(2*1.33/8.314/672/(1.33-1)*((14.7/(14.7+P351))^(2/1.33)-(14.7/(14.7+P351))^((2.33/1.33))))*7937,0)*IF(I351="Operational",0,IF(I351="Failed-Closed",0,1))</f>
        <v>0</v>
      </c>
    </row>
    <row r="352" spans="2:23">
      <c r="B352" s="33"/>
      <c r="C352" s="34"/>
      <c r="D352" s="34"/>
      <c r="E352" s="34"/>
      <c r="F352" s="34"/>
      <c r="G352" s="27"/>
      <c r="H352" s="34"/>
      <c r="I352" s="34"/>
      <c r="J352" s="34">
        <f>IFERROR(IF(B352="Column",INDEX(RadCompList!$C$4:$G$13,MATCH(C352,RadCompList!$B$4:$B$13),MATCH(Radiators!D352,RadCompList!$C$3:$G$3)),IF(B352="Tube",INDEX(RadCompList!$C$16:$I$22,MATCH(C352,RadCompList!$B$16:$B$22),MATCH(Radiators!D352,RadCompList!$C$15:$I$15)),IF(B352="Cast Rad/Conv",INDEX(RadCompList!$C$28:$D$28,MATCH(C352,RadCompList!$B$28),MATCH(Radiators!D352,RadCompList!$C$27:$D$27)),IF(B352="Copper Cabinet",(INDEX(RadCompList!$E$39:$J$78,MATCH(Radiators!D352,RadCompList!$D$39:$D$78,0),MATCH(C352,RadCompList!$E$38:$J$38,0))),0))))*E352,0)*$A$2*IF(I352="Failed-Closed",0,1)</f>
        <v>0</v>
      </c>
      <c r="K352" s="34">
        <f>IFERROR(IF(B352="Column",INDEX(RadCompList!$C$4:$G$13,MATCH(C352,RadCompList!$B$4:$B$13),MATCH(Radiators!D352,RadCompList!$C$3:$G$3)),IF(B352="Tube",INDEX(RadCompList!$C$16:$I$22,MATCH(C352,RadCompList!$B$16:$B$22),MATCH(Radiators!D352,RadCompList!$C$15:$I$15)),IF(B352="Cast Rad/Conv",INDEX(RadCompList!$C$28:$D$28,MATCH(C352,RadCompList!$B$28),MATCH(Radiators!D352,RadCompList!$C$27:$D$27)),IF(B352="Copper Cabinet",(INDEX(RadCompList!$E$39:$J$78,MATCH(Radiators!D352,RadCompList!$D$39:$D$78,0),MATCH(C352,RadCompList!$E$38:$J$38,0))),0))))*E352,0)*$A$2</f>
        <v>0</v>
      </c>
      <c r="L352" s="112">
        <f t="shared" si="21"/>
        <v>0</v>
      </c>
      <c r="M352" s="35">
        <f>IFERROR(VLOOKUP(H352,VentList!$A$1:$D$198,2,FALSE),0)</f>
        <v>0</v>
      </c>
      <c r="N352" s="26">
        <f>IFERROR(VLOOKUP(B352,RadCompList!$P$3:$Q$6,2,FALSE)*J352,0)</f>
        <v>0</v>
      </c>
      <c r="O352" s="26" t="str">
        <f>INDEX(Calculations!$B$17:$B$28,MATCH(L352, Calculations!$H$17:$H$28,-1 ))</f>
        <v>1/2</v>
      </c>
      <c r="P352" s="37">
        <f>MainSheet!$G$8-0.0001306*Q352^2 * F352*(1+3.6/VLOOKUP(O352,Calculations!$B$4:$F$15,2,FALSE))/(3600*MainSheet!$C$9*VLOOKUP(O352,Calculations!$B$4:$F$15,2,FALSE)^5)</f>
        <v>0.26808838626146181</v>
      </c>
      <c r="Q352" s="37">
        <f t="shared" si="22"/>
        <v>0</v>
      </c>
      <c r="R352" s="37">
        <f>IFERROR(VLOOKUP(O352,Calculations!$B$4:$E$15,4)*F352*IF(I352="Failed-Closed",0,1)*(0.35/(INDEX(Calculations!$B$32:$G$46,MATCH(O352,Calculations!$B$32:$B$46,0),MATCH(G352,Calculations!$B$32:$G$32,0))+0.35)),0)</f>
        <v>0</v>
      </c>
      <c r="S352" s="37">
        <f>VLOOKUP(O352,Calculations!$B$4:$F$15,5)*F352</f>
        <v>0</v>
      </c>
      <c r="T352" s="37">
        <f t="shared" si="23"/>
        <v>0</v>
      </c>
      <c r="U352" s="37">
        <f t="shared" si="24"/>
        <v>0</v>
      </c>
      <c r="V352" s="37">
        <f>VLOOKUP(O352,Calculations!$B$4:$G$15,6)*F352*IF(I352="Failed-Closed",0,1)</f>
        <v>0</v>
      </c>
      <c r="W352" s="113">
        <f>IFERROR(0.6*PI()*(VLOOKUP(H352,VentList!$A$3:$H$198,8)/2*0.0254)^2*(14.7+P352)*6895*SQRT(2*1.33/8.314/672/(1.33-1)*((14.7/(14.7+P352))^(2/1.33)-(14.7/(14.7+P352))^((2.33/1.33))))*7937,0)*IF(I352="Operational",0,IF(I352="Failed-Closed",0,1))</f>
        <v>0</v>
      </c>
    </row>
    <row r="353" spans="2:23">
      <c r="B353" s="33"/>
      <c r="C353" s="34"/>
      <c r="D353" s="34"/>
      <c r="E353" s="34"/>
      <c r="F353" s="34"/>
      <c r="G353" s="27"/>
      <c r="H353" s="34"/>
      <c r="I353" s="34"/>
      <c r="J353" s="34">
        <f>IFERROR(IF(B353="Column",INDEX(RadCompList!$C$4:$G$13,MATCH(C353,RadCompList!$B$4:$B$13),MATCH(Radiators!D353,RadCompList!$C$3:$G$3)),IF(B353="Tube",INDEX(RadCompList!$C$16:$I$22,MATCH(C353,RadCompList!$B$16:$B$22),MATCH(Radiators!D353,RadCompList!$C$15:$I$15)),IF(B353="Cast Rad/Conv",INDEX(RadCompList!$C$28:$D$28,MATCH(C353,RadCompList!$B$28),MATCH(Radiators!D353,RadCompList!$C$27:$D$27)),IF(B353="Copper Cabinet",(INDEX(RadCompList!$E$39:$J$78,MATCH(Radiators!D353,RadCompList!$D$39:$D$78,0),MATCH(C353,RadCompList!$E$38:$J$38,0))),0))))*E353,0)*$A$2*IF(I353="Failed-Closed",0,1)</f>
        <v>0</v>
      </c>
      <c r="K353" s="34">
        <f>IFERROR(IF(B353="Column",INDEX(RadCompList!$C$4:$G$13,MATCH(C353,RadCompList!$B$4:$B$13),MATCH(Radiators!D353,RadCompList!$C$3:$G$3)),IF(B353="Tube",INDEX(RadCompList!$C$16:$I$22,MATCH(C353,RadCompList!$B$16:$B$22),MATCH(Radiators!D353,RadCompList!$C$15:$I$15)),IF(B353="Cast Rad/Conv",INDEX(RadCompList!$C$28:$D$28,MATCH(C353,RadCompList!$B$28),MATCH(Radiators!D353,RadCompList!$C$27:$D$27)),IF(B353="Copper Cabinet",(INDEX(RadCompList!$E$39:$J$78,MATCH(Radiators!D353,RadCompList!$D$39:$D$78,0),MATCH(C353,RadCompList!$E$38:$J$38,0))),0))))*E353,0)*$A$2</f>
        <v>0</v>
      </c>
      <c r="L353" s="112">
        <f t="shared" si="21"/>
        <v>0</v>
      </c>
      <c r="M353" s="35">
        <f>IFERROR(VLOOKUP(H353,VentList!$A$1:$D$198,2,FALSE),0)</f>
        <v>0</v>
      </c>
      <c r="N353" s="26">
        <f>IFERROR(VLOOKUP(B353,RadCompList!$P$3:$Q$6,2,FALSE)*J353,0)</f>
        <v>0</v>
      </c>
      <c r="O353" s="26" t="str">
        <f>INDEX(Calculations!$B$17:$B$28,MATCH(L353, Calculations!$H$17:$H$28,-1 ))</f>
        <v>1/2</v>
      </c>
      <c r="P353" s="37">
        <f>MainSheet!$G$8-0.0001306*Q353^2 * F353*(1+3.6/VLOOKUP(O353,Calculations!$B$4:$F$15,2,FALSE))/(3600*MainSheet!$C$9*VLOOKUP(O353,Calculations!$B$4:$F$15,2,FALSE)^5)</f>
        <v>0.26808838626146181</v>
      </c>
      <c r="Q353" s="37">
        <f t="shared" si="22"/>
        <v>0</v>
      </c>
      <c r="R353" s="37">
        <f>IFERROR(VLOOKUP(O353,Calculations!$B$4:$E$15,4)*F353*IF(I353="Failed-Closed",0,1)*(0.35/(INDEX(Calculations!$B$32:$G$46,MATCH(O353,Calculations!$B$32:$B$46,0),MATCH(G353,Calculations!$B$32:$G$32,0))+0.35)),0)</f>
        <v>0</v>
      </c>
      <c r="S353" s="37">
        <f>VLOOKUP(O353,Calculations!$B$4:$F$15,5)*F353</f>
        <v>0</v>
      </c>
      <c r="T353" s="37">
        <f t="shared" si="23"/>
        <v>0</v>
      </c>
      <c r="U353" s="37">
        <f t="shared" si="24"/>
        <v>0</v>
      </c>
      <c r="V353" s="37">
        <f>VLOOKUP(O353,Calculations!$B$4:$G$15,6)*F353*IF(I353="Failed-Closed",0,1)</f>
        <v>0</v>
      </c>
      <c r="W353" s="113">
        <f>IFERROR(0.6*PI()*(VLOOKUP(H353,VentList!$A$3:$H$198,8)/2*0.0254)^2*(14.7+P353)*6895*SQRT(2*1.33/8.314/672/(1.33-1)*((14.7/(14.7+P353))^(2/1.33)-(14.7/(14.7+P353))^((2.33/1.33))))*7937,0)*IF(I353="Operational",0,IF(I353="Failed-Closed",0,1))</f>
        <v>0</v>
      </c>
    </row>
    <row r="354" spans="2:23">
      <c r="B354" s="33"/>
      <c r="C354" s="34"/>
      <c r="D354" s="34"/>
      <c r="E354" s="34"/>
      <c r="F354" s="34"/>
      <c r="G354" s="27"/>
      <c r="H354" s="34"/>
      <c r="I354" s="34"/>
      <c r="J354" s="34">
        <f>IFERROR(IF(B354="Column",INDEX(RadCompList!$C$4:$G$13,MATCH(C354,RadCompList!$B$4:$B$13),MATCH(Radiators!D354,RadCompList!$C$3:$G$3)),IF(B354="Tube",INDEX(RadCompList!$C$16:$I$22,MATCH(C354,RadCompList!$B$16:$B$22),MATCH(Radiators!D354,RadCompList!$C$15:$I$15)),IF(B354="Cast Rad/Conv",INDEX(RadCompList!$C$28:$D$28,MATCH(C354,RadCompList!$B$28),MATCH(Radiators!D354,RadCompList!$C$27:$D$27)),IF(B354="Copper Cabinet",(INDEX(RadCompList!$E$39:$J$78,MATCH(Radiators!D354,RadCompList!$D$39:$D$78,0),MATCH(C354,RadCompList!$E$38:$J$38,0))),0))))*E354,0)*$A$2*IF(I354="Failed-Closed",0,1)</f>
        <v>0</v>
      </c>
      <c r="K354" s="34">
        <f>IFERROR(IF(B354="Column",INDEX(RadCompList!$C$4:$G$13,MATCH(C354,RadCompList!$B$4:$B$13),MATCH(Radiators!D354,RadCompList!$C$3:$G$3)),IF(B354="Tube",INDEX(RadCompList!$C$16:$I$22,MATCH(C354,RadCompList!$B$16:$B$22),MATCH(Radiators!D354,RadCompList!$C$15:$I$15)),IF(B354="Cast Rad/Conv",INDEX(RadCompList!$C$28:$D$28,MATCH(C354,RadCompList!$B$28),MATCH(Radiators!D354,RadCompList!$C$27:$D$27)),IF(B354="Copper Cabinet",(INDEX(RadCompList!$E$39:$J$78,MATCH(Radiators!D354,RadCompList!$D$39:$D$78,0),MATCH(C354,RadCompList!$E$38:$J$38,0))),0))))*E354,0)*$A$2</f>
        <v>0</v>
      </c>
      <c r="L354" s="112">
        <f t="shared" si="21"/>
        <v>0</v>
      </c>
      <c r="M354" s="35">
        <f>IFERROR(VLOOKUP(H354,VentList!$A$1:$D$198,2,FALSE),0)</f>
        <v>0</v>
      </c>
      <c r="N354" s="26">
        <f>IFERROR(VLOOKUP(B354,RadCompList!$P$3:$Q$6,2,FALSE)*J354,0)</f>
        <v>0</v>
      </c>
      <c r="O354" s="26" t="str">
        <f>INDEX(Calculations!$B$17:$B$28,MATCH(L354, Calculations!$H$17:$H$28,-1 ))</f>
        <v>1/2</v>
      </c>
      <c r="P354" s="37">
        <f>MainSheet!$G$8-0.0001306*Q354^2 * F354*(1+3.6/VLOOKUP(O354,Calculations!$B$4:$F$15,2,FALSE))/(3600*MainSheet!$C$9*VLOOKUP(O354,Calculations!$B$4:$F$15,2,FALSE)^5)</f>
        <v>0.26808838626146181</v>
      </c>
      <c r="Q354" s="37">
        <f t="shared" si="22"/>
        <v>0</v>
      </c>
      <c r="R354" s="37">
        <f>IFERROR(VLOOKUP(O354,Calculations!$B$4:$E$15,4)*F354*IF(I354="Failed-Closed",0,1)*(0.35/(INDEX(Calculations!$B$32:$G$46,MATCH(O354,Calculations!$B$32:$B$46,0),MATCH(G354,Calculations!$B$32:$G$32,0))+0.35)),0)</f>
        <v>0</v>
      </c>
      <c r="S354" s="37">
        <f>VLOOKUP(O354,Calculations!$B$4:$F$15,5)*F354</f>
        <v>0</v>
      </c>
      <c r="T354" s="37">
        <f t="shared" si="23"/>
        <v>0</v>
      </c>
      <c r="U354" s="37">
        <f t="shared" si="24"/>
        <v>0</v>
      </c>
      <c r="V354" s="37">
        <f>VLOOKUP(O354,Calculations!$B$4:$G$15,6)*F354*IF(I354="Failed-Closed",0,1)</f>
        <v>0</v>
      </c>
      <c r="W354" s="113">
        <f>IFERROR(0.6*PI()*(VLOOKUP(H354,VentList!$A$3:$H$198,8)/2*0.0254)^2*(14.7+P354)*6895*SQRT(2*1.33/8.314/672/(1.33-1)*((14.7/(14.7+P354))^(2/1.33)-(14.7/(14.7+P354))^((2.33/1.33))))*7937,0)*IF(I354="Operational",0,IF(I354="Failed-Closed",0,1))</f>
        <v>0</v>
      </c>
    </row>
    <row r="355" spans="2:23">
      <c r="B355" s="33"/>
      <c r="C355" s="34"/>
      <c r="D355" s="34"/>
      <c r="E355" s="34"/>
      <c r="F355" s="34"/>
      <c r="G355" s="27"/>
      <c r="H355" s="34"/>
      <c r="I355" s="34"/>
      <c r="J355" s="34">
        <f>IFERROR(IF(B355="Column",INDEX(RadCompList!$C$4:$G$13,MATCH(C355,RadCompList!$B$4:$B$13),MATCH(Radiators!D355,RadCompList!$C$3:$G$3)),IF(B355="Tube",INDEX(RadCompList!$C$16:$I$22,MATCH(C355,RadCompList!$B$16:$B$22),MATCH(Radiators!D355,RadCompList!$C$15:$I$15)),IF(B355="Cast Rad/Conv",INDEX(RadCompList!$C$28:$D$28,MATCH(C355,RadCompList!$B$28),MATCH(Radiators!D355,RadCompList!$C$27:$D$27)),IF(B355="Copper Cabinet",(INDEX(RadCompList!$E$39:$J$78,MATCH(Radiators!D355,RadCompList!$D$39:$D$78,0),MATCH(C355,RadCompList!$E$38:$J$38,0))),0))))*E355,0)*$A$2*IF(I355="Failed-Closed",0,1)</f>
        <v>0</v>
      </c>
      <c r="K355" s="34">
        <f>IFERROR(IF(B355="Column",INDEX(RadCompList!$C$4:$G$13,MATCH(C355,RadCompList!$B$4:$B$13),MATCH(Radiators!D355,RadCompList!$C$3:$G$3)),IF(B355="Tube",INDEX(RadCompList!$C$16:$I$22,MATCH(C355,RadCompList!$B$16:$B$22),MATCH(Radiators!D355,RadCompList!$C$15:$I$15)),IF(B355="Cast Rad/Conv",INDEX(RadCompList!$C$28:$D$28,MATCH(C355,RadCompList!$B$28),MATCH(Radiators!D355,RadCompList!$C$27:$D$27)),IF(B355="Copper Cabinet",(INDEX(RadCompList!$E$39:$J$78,MATCH(Radiators!D355,RadCompList!$D$39:$D$78,0),MATCH(C355,RadCompList!$E$38:$J$38,0))),0))))*E355,0)*$A$2</f>
        <v>0</v>
      </c>
      <c r="L355" s="112">
        <f t="shared" si="21"/>
        <v>0</v>
      </c>
      <c r="M355" s="35">
        <f>IFERROR(VLOOKUP(H355,VentList!$A$1:$D$198,2,FALSE),0)</f>
        <v>0</v>
      </c>
      <c r="N355" s="26">
        <f>IFERROR(VLOOKUP(B355,RadCompList!$P$3:$Q$6,2,FALSE)*J355,0)</f>
        <v>0</v>
      </c>
      <c r="O355" s="26" t="str">
        <f>INDEX(Calculations!$B$17:$B$28,MATCH(L355, Calculations!$H$17:$H$28,-1 ))</f>
        <v>1/2</v>
      </c>
      <c r="P355" s="37">
        <f>MainSheet!$G$8-0.0001306*Q355^2 * F355*(1+3.6/VLOOKUP(O355,Calculations!$B$4:$F$15,2,FALSE))/(3600*MainSheet!$C$9*VLOOKUP(O355,Calculations!$B$4:$F$15,2,FALSE)^5)</f>
        <v>0.26808838626146181</v>
      </c>
      <c r="Q355" s="37">
        <f t="shared" si="22"/>
        <v>0</v>
      </c>
      <c r="R355" s="37">
        <f>IFERROR(VLOOKUP(O355,Calculations!$B$4:$E$15,4)*F355*IF(I355="Failed-Closed",0,1)*(0.35/(INDEX(Calculations!$B$32:$G$46,MATCH(O355,Calculations!$B$32:$B$46,0),MATCH(G355,Calculations!$B$32:$G$32,0))+0.35)),0)</f>
        <v>0</v>
      </c>
      <c r="S355" s="37">
        <f>VLOOKUP(O355,Calculations!$B$4:$F$15,5)*F355</f>
        <v>0</v>
      </c>
      <c r="T355" s="37">
        <f t="shared" si="23"/>
        <v>0</v>
      </c>
      <c r="U355" s="37">
        <f t="shared" si="24"/>
        <v>0</v>
      </c>
      <c r="V355" s="37">
        <f>VLOOKUP(O355,Calculations!$B$4:$G$15,6)*F355*IF(I355="Failed-Closed",0,1)</f>
        <v>0</v>
      </c>
      <c r="W355" s="113">
        <f>IFERROR(0.6*PI()*(VLOOKUP(H355,VentList!$A$3:$H$198,8)/2*0.0254)^2*(14.7+P355)*6895*SQRT(2*1.33/8.314/672/(1.33-1)*((14.7/(14.7+P355))^(2/1.33)-(14.7/(14.7+P355))^((2.33/1.33))))*7937,0)*IF(I355="Operational",0,IF(I355="Failed-Closed",0,1))</f>
        <v>0</v>
      </c>
    </row>
    <row r="356" spans="2:23">
      <c r="B356" s="33"/>
      <c r="C356" s="34"/>
      <c r="D356" s="34"/>
      <c r="E356" s="34"/>
      <c r="F356" s="34"/>
      <c r="G356" s="27"/>
      <c r="H356" s="34"/>
      <c r="I356" s="34"/>
      <c r="J356" s="34">
        <f>IFERROR(IF(B356="Column",INDEX(RadCompList!$C$4:$G$13,MATCH(C356,RadCompList!$B$4:$B$13),MATCH(Radiators!D356,RadCompList!$C$3:$G$3)),IF(B356="Tube",INDEX(RadCompList!$C$16:$I$22,MATCH(C356,RadCompList!$B$16:$B$22),MATCH(Radiators!D356,RadCompList!$C$15:$I$15)),IF(B356="Cast Rad/Conv",INDEX(RadCompList!$C$28:$D$28,MATCH(C356,RadCompList!$B$28),MATCH(Radiators!D356,RadCompList!$C$27:$D$27)),IF(B356="Copper Cabinet",(INDEX(RadCompList!$E$39:$J$78,MATCH(Radiators!D356,RadCompList!$D$39:$D$78,0),MATCH(C356,RadCompList!$E$38:$J$38,0))),0))))*E356,0)*$A$2*IF(I356="Failed-Closed",0,1)</f>
        <v>0</v>
      </c>
      <c r="K356" s="34">
        <f>IFERROR(IF(B356="Column",INDEX(RadCompList!$C$4:$G$13,MATCH(C356,RadCompList!$B$4:$B$13),MATCH(Radiators!D356,RadCompList!$C$3:$G$3)),IF(B356="Tube",INDEX(RadCompList!$C$16:$I$22,MATCH(C356,RadCompList!$B$16:$B$22),MATCH(Radiators!D356,RadCompList!$C$15:$I$15)),IF(B356="Cast Rad/Conv",INDEX(RadCompList!$C$28:$D$28,MATCH(C356,RadCompList!$B$28),MATCH(Radiators!D356,RadCompList!$C$27:$D$27)),IF(B356="Copper Cabinet",(INDEX(RadCompList!$E$39:$J$78,MATCH(Radiators!D356,RadCompList!$D$39:$D$78,0),MATCH(C356,RadCompList!$E$38:$J$38,0))),0))))*E356,0)*$A$2</f>
        <v>0</v>
      </c>
      <c r="L356" s="112">
        <f t="shared" si="21"/>
        <v>0</v>
      </c>
      <c r="M356" s="35">
        <f>IFERROR(VLOOKUP(H356,VentList!$A$1:$D$198,2,FALSE),0)</f>
        <v>0</v>
      </c>
      <c r="N356" s="26">
        <f>IFERROR(VLOOKUP(B356,RadCompList!$P$3:$Q$6,2,FALSE)*J356,0)</f>
        <v>0</v>
      </c>
      <c r="O356" s="26" t="str">
        <f>INDEX(Calculations!$B$17:$B$28,MATCH(L356, Calculations!$H$17:$H$28,-1 ))</f>
        <v>1/2</v>
      </c>
      <c r="P356" s="37">
        <f>MainSheet!$G$8-0.0001306*Q356^2 * F356*(1+3.6/VLOOKUP(O356,Calculations!$B$4:$F$15,2,FALSE))/(3600*MainSheet!$C$9*VLOOKUP(O356,Calculations!$B$4:$F$15,2,FALSE)^5)</f>
        <v>0.26808838626146181</v>
      </c>
      <c r="Q356" s="37">
        <f t="shared" si="22"/>
        <v>0</v>
      </c>
      <c r="R356" s="37">
        <f>IFERROR(VLOOKUP(O356,Calculations!$B$4:$E$15,4)*F356*IF(I356="Failed-Closed",0,1)*(0.35/(INDEX(Calculations!$B$32:$G$46,MATCH(O356,Calculations!$B$32:$B$46,0),MATCH(G356,Calculations!$B$32:$G$32,0))+0.35)),0)</f>
        <v>0</v>
      </c>
      <c r="S356" s="37">
        <f>VLOOKUP(O356,Calculations!$B$4:$F$15,5)*F356</f>
        <v>0</v>
      </c>
      <c r="T356" s="37">
        <f t="shared" si="23"/>
        <v>0</v>
      </c>
      <c r="U356" s="37">
        <f t="shared" si="24"/>
        <v>0</v>
      </c>
      <c r="V356" s="37">
        <f>VLOOKUP(O356,Calculations!$B$4:$G$15,6)*F356*IF(I356="Failed-Closed",0,1)</f>
        <v>0</v>
      </c>
      <c r="W356" s="113">
        <f>IFERROR(0.6*PI()*(VLOOKUP(H356,VentList!$A$3:$H$198,8)/2*0.0254)^2*(14.7+P356)*6895*SQRT(2*1.33/8.314/672/(1.33-1)*((14.7/(14.7+P356))^(2/1.33)-(14.7/(14.7+P356))^((2.33/1.33))))*7937,0)*IF(I356="Operational",0,IF(I356="Failed-Closed",0,1))</f>
        <v>0</v>
      </c>
    </row>
    <row r="357" spans="2:23">
      <c r="B357" s="33"/>
      <c r="C357" s="34"/>
      <c r="D357" s="34"/>
      <c r="E357" s="34"/>
      <c r="F357" s="34"/>
      <c r="G357" s="27"/>
      <c r="H357" s="34"/>
      <c r="I357" s="34"/>
      <c r="J357" s="34">
        <f>IFERROR(IF(B357="Column",INDEX(RadCompList!$C$4:$G$13,MATCH(C357,RadCompList!$B$4:$B$13),MATCH(Radiators!D357,RadCompList!$C$3:$G$3)),IF(B357="Tube",INDEX(RadCompList!$C$16:$I$22,MATCH(C357,RadCompList!$B$16:$B$22),MATCH(Radiators!D357,RadCompList!$C$15:$I$15)),IF(B357="Cast Rad/Conv",INDEX(RadCompList!$C$28:$D$28,MATCH(C357,RadCompList!$B$28),MATCH(Radiators!D357,RadCompList!$C$27:$D$27)),IF(B357="Copper Cabinet",(INDEX(RadCompList!$E$39:$J$78,MATCH(Radiators!D357,RadCompList!$D$39:$D$78,0),MATCH(C357,RadCompList!$E$38:$J$38,0))),0))))*E357,0)*$A$2*IF(I357="Failed-Closed",0,1)</f>
        <v>0</v>
      </c>
      <c r="K357" s="34">
        <f>IFERROR(IF(B357="Column",INDEX(RadCompList!$C$4:$G$13,MATCH(C357,RadCompList!$B$4:$B$13),MATCH(Radiators!D357,RadCompList!$C$3:$G$3)),IF(B357="Tube",INDEX(RadCompList!$C$16:$I$22,MATCH(C357,RadCompList!$B$16:$B$22),MATCH(Radiators!D357,RadCompList!$C$15:$I$15)),IF(B357="Cast Rad/Conv",INDEX(RadCompList!$C$28:$D$28,MATCH(C357,RadCompList!$B$28),MATCH(Radiators!D357,RadCompList!$C$27:$D$27)),IF(B357="Copper Cabinet",(INDEX(RadCompList!$E$39:$J$78,MATCH(Radiators!D357,RadCompList!$D$39:$D$78,0),MATCH(C357,RadCompList!$E$38:$J$38,0))),0))))*E357,0)*$A$2</f>
        <v>0</v>
      </c>
      <c r="L357" s="112">
        <f t="shared" si="21"/>
        <v>0</v>
      </c>
      <c r="M357" s="35">
        <f>IFERROR(VLOOKUP(H357,VentList!$A$1:$D$198,2,FALSE),0)</f>
        <v>0</v>
      </c>
      <c r="N357" s="26">
        <f>IFERROR(VLOOKUP(B357,RadCompList!$P$3:$Q$6,2,FALSE)*J357,0)</f>
        <v>0</v>
      </c>
      <c r="O357" s="26" t="str">
        <f>INDEX(Calculations!$B$17:$B$28,MATCH(L357, Calculations!$H$17:$H$28,-1 ))</f>
        <v>1/2</v>
      </c>
      <c r="P357" s="37">
        <f>MainSheet!$G$8-0.0001306*Q357^2 * F357*(1+3.6/VLOOKUP(O357,Calculations!$B$4:$F$15,2,FALSE))/(3600*MainSheet!$C$9*VLOOKUP(O357,Calculations!$B$4:$F$15,2,FALSE)^5)</f>
        <v>0.26808838626146181</v>
      </c>
      <c r="Q357" s="37">
        <f t="shared" si="22"/>
        <v>0</v>
      </c>
      <c r="R357" s="37">
        <f>IFERROR(VLOOKUP(O357,Calculations!$B$4:$E$15,4)*F357*IF(I357="Failed-Closed",0,1)*(0.35/(INDEX(Calculations!$B$32:$G$46,MATCH(O357,Calculations!$B$32:$B$46,0),MATCH(G357,Calculations!$B$32:$G$32,0))+0.35)),0)</f>
        <v>0</v>
      </c>
      <c r="S357" s="37">
        <f>VLOOKUP(O357,Calculations!$B$4:$F$15,5)*F357</f>
        <v>0</v>
      </c>
      <c r="T357" s="37">
        <f t="shared" si="23"/>
        <v>0</v>
      </c>
      <c r="U357" s="37">
        <f t="shared" si="24"/>
        <v>0</v>
      </c>
      <c r="V357" s="37">
        <f>VLOOKUP(O357,Calculations!$B$4:$G$15,6)*F357*IF(I357="Failed-Closed",0,1)</f>
        <v>0</v>
      </c>
      <c r="W357" s="113">
        <f>IFERROR(0.6*PI()*(VLOOKUP(H357,VentList!$A$3:$H$198,8)/2*0.0254)^2*(14.7+P357)*6895*SQRT(2*1.33/8.314/672/(1.33-1)*((14.7/(14.7+P357))^(2/1.33)-(14.7/(14.7+P357))^((2.33/1.33))))*7937,0)*IF(I357="Operational",0,IF(I357="Failed-Closed",0,1))</f>
        <v>0</v>
      </c>
    </row>
    <row r="358" spans="2:23">
      <c r="B358" s="33"/>
      <c r="C358" s="34"/>
      <c r="D358" s="34"/>
      <c r="E358" s="34"/>
      <c r="F358" s="34"/>
      <c r="G358" s="27"/>
      <c r="H358" s="34"/>
      <c r="I358" s="34"/>
      <c r="J358" s="34">
        <f>IFERROR(IF(B358="Column",INDEX(RadCompList!$C$4:$G$13,MATCH(C358,RadCompList!$B$4:$B$13),MATCH(Radiators!D358,RadCompList!$C$3:$G$3)),IF(B358="Tube",INDEX(RadCompList!$C$16:$I$22,MATCH(C358,RadCompList!$B$16:$B$22),MATCH(Radiators!D358,RadCompList!$C$15:$I$15)),IF(B358="Cast Rad/Conv",INDEX(RadCompList!$C$28:$D$28,MATCH(C358,RadCompList!$B$28),MATCH(Radiators!D358,RadCompList!$C$27:$D$27)),IF(B358="Copper Cabinet",(INDEX(RadCompList!$E$39:$J$78,MATCH(Radiators!D358,RadCompList!$D$39:$D$78,0),MATCH(C358,RadCompList!$E$38:$J$38,0))),0))))*E358,0)*$A$2*IF(I358="Failed-Closed",0,1)</f>
        <v>0</v>
      </c>
      <c r="K358" s="34">
        <f>IFERROR(IF(B358="Column",INDEX(RadCompList!$C$4:$G$13,MATCH(C358,RadCompList!$B$4:$B$13),MATCH(Radiators!D358,RadCompList!$C$3:$G$3)),IF(B358="Tube",INDEX(RadCompList!$C$16:$I$22,MATCH(C358,RadCompList!$B$16:$B$22),MATCH(Radiators!D358,RadCompList!$C$15:$I$15)),IF(B358="Cast Rad/Conv",INDEX(RadCompList!$C$28:$D$28,MATCH(C358,RadCompList!$B$28),MATCH(Radiators!D358,RadCompList!$C$27:$D$27)),IF(B358="Copper Cabinet",(INDEX(RadCompList!$E$39:$J$78,MATCH(Radiators!D358,RadCompList!$D$39:$D$78,0),MATCH(C358,RadCompList!$E$38:$J$38,0))),0))))*E358,0)*$A$2</f>
        <v>0</v>
      </c>
      <c r="L358" s="112">
        <f t="shared" si="21"/>
        <v>0</v>
      </c>
      <c r="M358" s="35">
        <f>IFERROR(VLOOKUP(H358,VentList!$A$1:$D$198,2,FALSE),0)</f>
        <v>0</v>
      </c>
      <c r="N358" s="26">
        <f>IFERROR(VLOOKUP(B358,RadCompList!$P$3:$Q$6,2,FALSE)*J358,0)</f>
        <v>0</v>
      </c>
      <c r="O358" s="26" t="str">
        <f>INDEX(Calculations!$B$17:$B$28,MATCH(L358, Calculations!$H$17:$H$28,-1 ))</f>
        <v>1/2</v>
      </c>
      <c r="P358" s="37">
        <f>MainSheet!$G$8-0.0001306*Q358^2 * F358*(1+3.6/VLOOKUP(O358,Calculations!$B$4:$F$15,2,FALSE))/(3600*MainSheet!$C$9*VLOOKUP(O358,Calculations!$B$4:$F$15,2,FALSE)^5)</f>
        <v>0.26808838626146181</v>
      </c>
      <c r="Q358" s="37">
        <f t="shared" si="22"/>
        <v>0</v>
      </c>
      <c r="R358" s="37">
        <f>IFERROR(VLOOKUP(O358,Calculations!$B$4:$E$15,4)*F358*IF(I358="Failed-Closed",0,1)*(0.35/(INDEX(Calculations!$B$32:$G$46,MATCH(O358,Calculations!$B$32:$B$46,0),MATCH(G358,Calculations!$B$32:$G$32,0))+0.35)),0)</f>
        <v>0</v>
      </c>
      <c r="S358" s="37">
        <f>VLOOKUP(O358,Calculations!$B$4:$F$15,5)*F358</f>
        <v>0</v>
      </c>
      <c r="T358" s="37">
        <f t="shared" si="23"/>
        <v>0</v>
      </c>
      <c r="U358" s="37">
        <f t="shared" si="24"/>
        <v>0</v>
      </c>
      <c r="V358" s="37">
        <f>VLOOKUP(O358,Calculations!$B$4:$G$15,6)*F358*IF(I358="Failed-Closed",0,1)</f>
        <v>0</v>
      </c>
      <c r="W358" s="113">
        <f>IFERROR(0.6*PI()*(VLOOKUP(H358,VentList!$A$3:$H$198,8)/2*0.0254)^2*(14.7+P358)*6895*SQRT(2*1.33/8.314/672/(1.33-1)*((14.7/(14.7+P358))^(2/1.33)-(14.7/(14.7+P358))^((2.33/1.33))))*7937,0)*IF(I358="Operational",0,IF(I358="Failed-Closed",0,1))</f>
        <v>0</v>
      </c>
    </row>
    <row r="359" spans="2:23">
      <c r="B359" s="33"/>
      <c r="C359" s="34"/>
      <c r="D359" s="34"/>
      <c r="E359" s="34"/>
      <c r="F359" s="34"/>
      <c r="G359" s="27"/>
      <c r="H359" s="34"/>
      <c r="I359" s="34"/>
      <c r="J359" s="34">
        <f>IFERROR(IF(B359="Column",INDEX(RadCompList!$C$4:$G$13,MATCH(C359,RadCompList!$B$4:$B$13),MATCH(Radiators!D359,RadCompList!$C$3:$G$3)),IF(B359="Tube",INDEX(RadCompList!$C$16:$I$22,MATCH(C359,RadCompList!$B$16:$B$22),MATCH(Radiators!D359,RadCompList!$C$15:$I$15)),IF(B359="Cast Rad/Conv",INDEX(RadCompList!$C$28:$D$28,MATCH(C359,RadCompList!$B$28),MATCH(Radiators!D359,RadCompList!$C$27:$D$27)),IF(B359="Copper Cabinet",(INDEX(RadCompList!$E$39:$J$78,MATCH(Radiators!D359,RadCompList!$D$39:$D$78,0),MATCH(C359,RadCompList!$E$38:$J$38,0))),0))))*E359,0)*$A$2*IF(I359="Failed-Closed",0,1)</f>
        <v>0</v>
      </c>
      <c r="K359" s="34">
        <f>IFERROR(IF(B359="Column",INDEX(RadCompList!$C$4:$G$13,MATCH(C359,RadCompList!$B$4:$B$13),MATCH(Radiators!D359,RadCompList!$C$3:$G$3)),IF(B359="Tube",INDEX(RadCompList!$C$16:$I$22,MATCH(C359,RadCompList!$B$16:$B$22),MATCH(Radiators!D359,RadCompList!$C$15:$I$15)),IF(B359="Cast Rad/Conv",INDEX(RadCompList!$C$28:$D$28,MATCH(C359,RadCompList!$B$28),MATCH(Radiators!D359,RadCompList!$C$27:$D$27)),IF(B359="Copper Cabinet",(INDEX(RadCompList!$E$39:$J$78,MATCH(Radiators!D359,RadCompList!$D$39:$D$78,0),MATCH(C359,RadCompList!$E$38:$J$38,0))),0))))*E359,0)*$A$2</f>
        <v>0</v>
      </c>
      <c r="L359" s="112">
        <f t="shared" si="21"/>
        <v>0</v>
      </c>
      <c r="M359" s="35">
        <f>IFERROR(VLOOKUP(H359,VentList!$A$1:$D$198,2,FALSE),0)</f>
        <v>0</v>
      </c>
      <c r="N359" s="26">
        <f>IFERROR(VLOOKUP(B359,RadCompList!$P$3:$Q$6,2,FALSE)*J359,0)</f>
        <v>0</v>
      </c>
      <c r="O359" s="26" t="str">
        <f>INDEX(Calculations!$B$17:$B$28,MATCH(L359, Calculations!$H$17:$H$28,-1 ))</f>
        <v>1/2</v>
      </c>
      <c r="P359" s="37">
        <f>MainSheet!$G$8-0.0001306*Q359^2 * F359*(1+3.6/VLOOKUP(O359,Calculations!$B$4:$F$15,2,FALSE))/(3600*MainSheet!$C$9*VLOOKUP(O359,Calculations!$B$4:$F$15,2,FALSE)^5)</f>
        <v>0.26808838626146181</v>
      </c>
      <c r="Q359" s="37">
        <f t="shared" si="22"/>
        <v>0</v>
      </c>
      <c r="R359" s="37">
        <f>IFERROR(VLOOKUP(O359,Calculations!$B$4:$E$15,4)*F359*IF(I359="Failed-Closed",0,1)*(0.35/(INDEX(Calculations!$B$32:$G$46,MATCH(O359,Calculations!$B$32:$B$46,0),MATCH(G359,Calculations!$B$32:$G$32,0))+0.35)),0)</f>
        <v>0</v>
      </c>
      <c r="S359" s="37">
        <f>VLOOKUP(O359,Calculations!$B$4:$F$15,5)*F359</f>
        <v>0</v>
      </c>
      <c r="T359" s="37">
        <f t="shared" si="23"/>
        <v>0</v>
      </c>
      <c r="U359" s="37">
        <f t="shared" si="24"/>
        <v>0</v>
      </c>
      <c r="V359" s="37">
        <f>VLOOKUP(O359,Calculations!$B$4:$G$15,6)*F359*IF(I359="Failed-Closed",0,1)</f>
        <v>0</v>
      </c>
      <c r="W359" s="113">
        <f>IFERROR(0.6*PI()*(VLOOKUP(H359,VentList!$A$3:$H$198,8)/2*0.0254)^2*(14.7+P359)*6895*SQRT(2*1.33/8.314/672/(1.33-1)*((14.7/(14.7+P359))^(2/1.33)-(14.7/(14.7+P359))^((2.33/1.33))))*7937,0)*IF(I359="Operational",0,IF(I359="Failed-Closed",0,1))</f>
        <v>0</v>
      </c>
    </row>
    <row r="360" spans="2:23">
      <c r="B360" s="33"/>
      <c r="C360" s="34"/>
      <c r="D360" s="34"/>
      <c r="E360" s="34"/>
      <c r="F360" s="34"/>
      <c r="G360" s="27"/>
      <c r="H360" s="34"/>
      <c r="I360" s="34"/>
      <c r="J360" s="34">
        <f>IFERROR(IF(B360="Column",INDEX(RadCompList!$C$4:$G$13,MATCH(C360,RadCompList!$B$4:$B$13),MATCH(Radiators!D360,RadCompList!$C$3:$G$3)),IF(B360="Tube",INDEX(RadCompList!$C$16:$I$22,MATCH(C360,RadCompList!$B$16:$B$22),MATCH(Radiators!D360,RadCompList!$C$15:$I$15)),IF(B360="Cast Rad/Conv",INDEX(RadCompList!$C$28:$D$28,MATCH(C360,RadCompList!$B$28),MATCH(Radiators!D360,RadCompList!$C$27:$D$27)),IF(B360="Copper Cabinet",(INDEX(RadCompList!$E$39:$J$78,MATCH(Radiators!D360,RadCompList!$D$39:$D$78,0),MATCH(C360,RadCompList!$E$38:$J$38,0))),0))))*E360,0)*$A$2*IF(I360="Failed-Closed",0,1)</f>
        <v>0</v>
      </c>
      <c r="K360" s="34">
        <f>IFERROR(IF(B360="Column",INDEX(RadCompList!$C$4:$G$13,MATCH(C360,RadCompList!$B$4:$B$13),MATCH(Radiators!D360,RadCompList!$C$3:$G$3)),IF(B360="Tube",INDEX(RadCompList!$C$16:$I$22,MATCH(C360,RadCompList!$B$16:$B$22),MATCH(Radiators!D360,RadCompList!$C$15:$I$15)),IF(B360="Cast Rad/Conv",INDEX(RadCompList!$C$28:$D$28,MATCH(C360,RadCompList!$B$28),MATCH(Radiators!D360,RadCompList!$C$27:$D$27)),IF(B360="Copper Cabinet",(INDEX(RadCompList!$E$39:$J$78,MATCH(Radiators!D360,RadCompList!$D$39:$D$78,0),MATCH(C360,RadCompList!$E$38:$J$38,0))),0))))*E360,0)*$A$2</f>
        <v>0</v>
      </c>
      <c r="L360" s="112">
        <f t="shared" si="21"/>
        <v>0</v>
      </c>
      <c r="M360" s="35">
        <f>IFERROR(VLOOKUP(H360,VentList!$A$1:$D$198,2,FALSE),0)</f>
        <v>0</v>
      </c>
      <c r="N360" s="26">
        <f>IFERROR(VLOOKUP(B360,RadCompList!$P$3:$Q$6,2,FALSE)*J360,0)</f>
        <v>0</v>
      </c>
      <c r="O360" s="26" t="str">
        <f>INDEX(Calculations!$B$17:$B$28,MATCH(L360, Calculations!$H$17:$H$28,-1 ))</f>
        <v>1/2</v>
      </c>
      <c r="P360" s="37">
        <f>MainSheet!$G$8-0.0001306*Q360^2 * F360*(1+3.6/VLOOKUP(O360,Calculations!$B$4:$F$15,2,FALSE))/(3600*MainSheet!$C$9*VLOOKUP(O360,Calculations!$B$4:$F$15,2,FALSE)^5)</f>
        <v>0.26808838626146181</v>
      </c>
      <c r="Q360" s="37">
        <f t="shared" si="22"/>
        <v>0</v>
      </c>
      <c r="R360" s="37">
        <f>IFERROR(VLOOKUP(O360,Calculations!$B$4:$E$15,4)*F360*IF(I360="Failed-Closed",0,1)*(0.35/(INDEX(Calculations!$B$32:$G$46,MATCH(O360,Calculations!$B$32:$B$46,0),MATCH(G360,Calculations!$B$32:$G$32,0))+0.35)),0)</f>
        <v>0</v>
      </c>
      <c r="S360" s="37">
        <f>VLOOKUP(O360,Calculations!$B$4:$F$15,5)*F360</f>
        <v>0</v>
      </c>
      <c r="T360" s="37">
        <f t="shared" si="23"/>
        <v>0</v>
      </c>
      <c r="U360" s="37">
        <f t="shared" si="24"/>
        <v>0</v>
      </c>
      <c r="V360" s="37">
        <f>VLOOKUP(O360,Calculations!$B$4:$G$15,6)*F360*IF(I360="Failed-Closed",0,1)</f>
        <v>0</v>
      </c>
      <c r="W360" s="113">
        <f>IFERROR(0.6*PI()*(VLOOKUP(H360,VentList!$A$3:$H$198,8)/2*0.0254)^2*(14.7+P360)*6895*SQRT(2*1.33/8.314/672/(1.33-1)*((14.7/(14.7+P360))^(2/1.33)-(14.7/(14.7+P360))^((2.33/1.33))))*7937,0)*IF(I360="Operational",0,IF(I360="Failed-Closed",0,1))</f>
        <v>0</v>
      </c>
    </row>
    <row r="361" spans="2:23">
      <c r="B361" s="33"/>
      <c r="C361" s="34"/>
      <c r="D361" s="34"/>
      <c r="E361" s="34"/>
      <c r="F361" s="34"/>
      <c r="G361" s="27"/>
      <c r="H361" s="34"/>
      <c r="I361" s="34"/>
      <c r="J361" s="34">
        <f>IFERROR(IF(B361="Column",INDEX(RadCompList!$C$4:$G$13,MATCH(C361,RadCompList!$B$4:$B$13),MATCH(Radiators!D361,RadCompList!$C$3:$G$3)),IF(B361="Tube",INDEX(RadCompList!$C$16:$I$22,MATCH(C361,RadCompList!$B$16:$B$22),MATCH(Radiators!D361,RadCompList!$C$15:$I$15)),IF(B361="Cast Rad/Conv",INDEX(RadCompList!$C$28:$D$28,MATCH(C361,RadCompList!$B$28),MATCH(Radiators!D361,RadCompList!$C$27:$D$27)),IF(B361="Copper Cabinet",(INDEX(RadCompList!$E$39:$J$78,MATCH(Radiators!D361,RadCompList!$D$39:$D$78,0),MATCH(C361,RadCompList!$E$38:$J$38,0))),0))))*E361,0)*$A$2*IF(I361="Failed-Closed",0,1)</f>
        <v>0</v>
      </c>
      <c r="K361" s="34">
        <f>IFERROR(IF(B361="Column",INDEX(RadCompList!$C$4:$G$13,MATCH(C361,RadCompList!$B$4:$B$13),MATCH(Radiators!D361,RadCompList!$C$3:$G$3)),IF(B361="Tube",INDEX(RadCompList!$C$16:$I$22,MATCH(C361,RadCompList!$B$16:$B$22),MATCH(Radiators!D361,RadCompList!$C$15:$I$15)),IF(B361="Cast Rad/Conv",INDEX(RadCompList!$C$28:$D$28,MATCH(C361,RadCompList!$B$28),MATCH(Radiators!D361,RadCompList!$C$27:$D$27)),IF(B361="Copper Cabinet",(INDEX(RadCompList!$E$39:$J$78,MATCH(Radiators!D361,RadCompList!$D$39:$D$78,0),MATCH(C361,RadCompList!$E$38:$J$38,0))),0))))*E361,0)*$A$2</f>
        <v>0</v>
      </c>
      <c r="L361" s="112">
        <f t="shared" si="21"/>
        <v>0</v>
      </c>
      <c r="M361" s="35">
        <f>IFERROR(VLOOKUP(H361,VentList!$A$1:$D$198,2,FALSE),0)</f>
        <v>0</v>
      </c>
      <c r="N361" s="26">
        <f>IFERROR(VLOOKUP(B361,RadCompList!$P$3:$Q$6,2,FALSE)*J361,0)</f>
        <v>0</v>
      </c>
      <c r="O361" s="26" t="str">
        <f>INDEX(Calculations!$B$17:$B$28,MATCH(L361, Calculations!$H$17:$H$28,-1 ))</f>
        <v>1/2</v>
      </c>
      <c r="P361" s="37">
        <f>MainSheet!$G$8-0.0001306*Q361^2 * F361*(1+3.6/VLOOKUP(O361,Calculations!$B$4:$F$15,2,FALSE))/(3600*MainSheet!$C$9*VLOOKUP(O361,Calculations!$B$4:$F$15,2,FALSE)^5)</f>
        <v>0.26808838626146181</v>
      </c>
      <c r="Q361" s="37">
        <f t="shared" si="22"/>
        <v>0</v>
      </c>
      <c r="R361" s="37">
        <f>IFERROR(VLOOKUP(O361,Calculations!$B$4:$E$15,4)*F361*IF(I361="Failed-Closed",0,1)*(0.35/(INDEX(Calculations!$B$32:$G$46,MATCH(O361,Calculations!$B$32:$B$46,0),MATCH(G361,Calculations!$B$32:$G$32,0))+0.35)),0)</f>
        <v>0</v>
      </c>
      <c r="S361" s="37">
        <f>VLOOKUP(O361,Calculations!$B$4:$F$15,5)*F361</f>
        <v>0</v>
      </c>
      <c r="T361" s="37">
        <f t="shared" si="23"/>
        <v>0</v>
      </c>
      <c r="U361" s="37">
        <f t="shared" si="24"/>
        <v>0</v>
      </c>
      <c r="V361" s="37">
        <f>VLOOKUP(O361,Calculations!$B$4:$G$15,6)*F361*IF(I361="Failed-Closed",0,1)</f>
        <v>0</v>
      </c>
      <c r="W361" s="113">
        <f>IFERROR(0.6*PI()*(VLOOKUP(H361,VentList!$A$3:$H$198,8)/2*0.0254)^2*(14.7+P361)*6895*SQRT(2*1.33/8.314/672/(1.33-1)*((14.7/(14.7+P361))^(2/1.33)-(14.7/(14.7+P361))^((2.33/1.33))))*7937,0)*IF(I361="Operational",0,IF(I361="Failed-Closed",0,1))</f>
        <v>0</v>
      </c>
    </row>
    <row r="362" spans="2:23">
      <c r="B362" s="33"/>
      <c r="C362" s="34"/>
      <c r="D362" s="34"/>
      <c r="E362" s="34"/>
      <c r="F362" s="34"/>
      <c r="G362" s="27"/>
      <c r="H362" s="34"/>
      <c r="I362" s="34"/>
      <c r="J362" s="34">
        <f>IFERROR(IF(B362="Column",INDEX(RadCompList!$C$4:$G$13,MATCH(C362,RadCompList!$B$4:$B$13),MATCH(Radiators!D362,RadCompList!$C$3:$G$3)),IF(B362="Tube",INDEX(RadCompList!$C$16:$I$22,MATCH(C362,RadCompList!$B$16:$B$22),MATCH(Radiators!D362,RadCompList!$C$15:$I$15)),IF(B362="Cast Rad/Conv",INDEX(RadCompList!$C$28:$D$28,MATCH(C362,RadCompList!$B$28),MATCH(Radiators!D362,RadCompList!$C$27:$D$27)),IF(B362="Copper Cabinet",(INDEX(RadCompList!$E$39:$J$78,MATCH(Radiators!D362,RadCompList!$D$39:$D$78,0),MATCH(C362,RadCompList!$E$38:$J$38,0))),0))))*E362,0)*$A$2*IF(I362="Failed-Closed",0,1)</f>
        <v>0</v>
      </c>
      <c r="K362" s="34">
        <f>IFERROR(IF(B362="Column",INDEX(RadCompList!$C$4:$G$13,MATCH(C362,RadCompList!$B$4:$B$13),MATCH(Radiators!D362,RadCompList!$C$3:$G$3)),IF(B362="Tube",INDEX(RadCompList!$C$16:$I$22,MATCH(C362,RadCompList!$B$16:$B$22),MATCH(Radiators!D362,RadCompList!$C$15:$I$15)),IF(B362="Cast Rad/Conv",INDEX(RadCompList!$C$28:$D$28,MATCH(C362,RadCompList!$B$28),MATCH(Radiators!D362,RadCompList!$C$27:$D$27)),IF(B362="Copper Cabinet",(INDEX(RadCompList!$E$39:$J$78,MATCH(Radiators!D362,RadCompList!$D$39:$D$78,0),MATCH(C362,RadCompList!$E$38:$J$38,0))),0))))*E362,0)*$A$2</f>
        <v>0</v>
      </c>
      <c r="L362" s="112">
        <f t="shared" si="21"/>
        <v>0</v>
      </c>
      <c r="M362" s="35">
        <f>IFERROR(VLOOKUP(H362,VentList!$A$1:$D$198,2,FALSE),0)</f>
        <v>0</v>
      </c>
      <c r="N362" s="26">
        <f>IFERROR(VLOOKUP(B362,RadCompList!$P$3:$Q$6,2,FALSE)*J362,0)</f>
        <v>0</v>
      </c>
      <c r="O362" s="26" t="str">
        <f>INDEX(Calculations!$B$17:$B$28,MATCH(L362, Calculations!$H$17:$H$28,-1 ))</f>
        <v>1/2</v>
      </c>
      <c r="P362" s="37">
        <f>MainSheet!$G$8-0.0001306*Q362^2 * F362*(1+3.6/VLOOKUP(O362,Calculations!$B$4:$F$15,2,FALSE))/(3600*MainSheet!$C$9*VLOOKUP(O362,Calculations!$B$4:$F$15,2,FALSE)^5)</f>
        <v>0.26808838626146181</v>
      </c>
      <c r="Q362" s="37">
        <f t="shared" si="22"/>
        <v>0</v>
      </c>
      <c r="R362" s="37">
        <f>IFERROR(VLOOKUP(O362,Calculations!$B$4:$E$15,4)*F362*IF(I362="Failed-Closed",0,1)*(0.35/(INDEX(Calculations!$B$32:$G$46,MATCH(O362,Calculations!$B$32:$B$46,0),MATCH(G362,Calculations!$B$32:$G$32,0))+0.35)),0)</f>
        <v>0</v>
      </c>
      <c r="S362" s="37">
        <f>VLOOKUP(O362,Calculations!$B$4:$F$15,5)*F362</f>
        <v>0</v>
      </c>
      <c r="T362" s="37">
        <f t="shared" si="23"/>
        <v>0</v>
      </c>
      <c r="U362" s="37">
        <f t="shared" si="24"/>
        <v>0</v>
      </c>
      <c r="V362" s="37">
        <f>VLOOKUP(O362,Calculations!$B$4:$G$15,6)*F362*IF(I362="Failed-Closed",0,1)</f>
        <v>0</v>
      </c>
      <c r="W362" s="113">
        <f>IFERROR(0.6*PI()*(VLOOKUP(H362,VentList!$A$3:$H$198,8)/2*0.0254)^2*(14.7+P362)*6895*SQRT(2*1.33/8.314/672/(1.33-1)*((14.7/(14.7+P362))^(2/1.33)-(14.7/(14.7+P362))^((2.33/1.33))))*7937,0)*IF(I362="Operational",0,IF(I362="Failed-Closed",0,1))</f>
        <v>0</v>
      </c>
    </row>
    <row r="363" spans="2:23">
      <c r="B363" s="33"/>
      <c r="C363" s="34"/>
      <c r="D363" s="34"/>
      <c r="E363" s="34"/>
      <c r="F363" s="34"/>
      <c r="G363" s="27"/>
      <c r="H363" s="34"/>
      <c r="I363" s="34"/>
      <c r="J363" s="34">
        <f>IFERROR(IF(B363="Column",INDEX(RadCompList!$C$4:$G$13,MATCH(C363,RadCompList!$B$4:$B$13),MATCH(Radiators!D363,RadCompList!$C$3:$G$3)),IF(B363="Tube",INDEX(RadCompList!$C$16:$I$22,MATCH(C363,RadCompList!$B$16:$B$22),MATCH(Radiators!D363,RadCompList!$C$15:$I$15)),IF(B363="Cast Rad/Conv",INDEX(RadCompList!$C$28:$D$28,MATCH(C363,RadCompList!$B$28),MATCH(Radiators!D363,RadCompList!$C$27:$D$27)),IF(B363="Copper Cabinet",(INDEX(RadCompList!$E$39:$J$78,MATCH(Radiators!D363,RadCompList!$D$39:$D$78,0),MATCH(C363,RadCompList!$E$38:$J$38,0))),0))))*E363,0)*$A$2*IF(I363="Failed-Closed",0,1)</f>
        <v>0</v>
      </c>
      <c r="K363" s="34">
        <f>IFERROR(IF(B363="Column",INDEX(RadCompList!$C$4:$G$13,MATCH(C363,RadCompList!$B$4:$B$13),MATCH(Radiators!D363,RadCompList!$C$3:$G$3)),IF(B363="Tube",INDEX(RadCompList!$C$16:$I$22,MATCH(C363,RadCompList!$B$16:$B$22),MATCH(Radiators!D363,RadCompList!$C$15:$I$15)),IF(B363="Cast Rad/Conv",INDEX(RadCompList!$C$28:$D$28,MATCH(C363,RadCompList!$B$28),MATCH(Radiators!D363,RadCompList!$C$27:$D$27)),IF(B363="Copper Cabinet",(INDEX(RadCompList!$E$39:$J$78,MATCH(Radiators!D363,RadCompList!$D$39:$D$78,0),MATCH(C363,RadCompList!$E$38:$J$38,0))),0))))*E363,0)*$A$2</f>
        <v>0</v>
      </c>
      <c r="L363" s="112">
        <f t="shared" si="21"/>
        <v>0</v>
      </c>
      <c r="M363" s="35">
        <f>IFERROR(VLOOKUP(H363,VentList!$A$1:$D$198,2,FALSE),0)</f>
        <v>0</v>
      </c>
      <c r="N363" s="26">
        <f>IFERROR(VLOOKUP(B363,RadCompList!$P$3:$Q$6,2,FALSE)*J363,0)</f>
        <v>0</v>
      </c>
      <c r="O363" s="26" t="str">
        <f>INDEX(Calculations!$B$17:$B$28,MATCH(L363, Calculations!$H$17:$H$28,-1 ))</f>
        <v>1/2</v>
      </c>
      <c r="P363" s="37">
        <f>MainSheet!$G$8-0.0001306*Q363^2 * F363*(1+3.6/VLOOKUP(O363,Calculations!$B$4:$F$15,2,FALSE))/(3600*MainSheet!$C$9*VLOOKUP(O363,Calculations!$B$4:$F$15,2,FALSE)^5)</f>
        <v>0.26808838626146181</v>
      </c>
      <c r="Q363" s="37">
        <f t="shared" si="22"/>
        <v>0</v>
      </c>
      <c r="R363" s="37">
        <f>IFERROR(VLOOKUP(O363,Calculations!$B$4:$E$15,4)*F363*IF(I363="Failed-Closed",0,1)*(0.35/(INDEX(Calculations!$B$32:$G$46,MATCH(O363,Calculations!$B$32:$B$46,0),MATCH(G363,Calculations!$B$32:$G$32,0))+0.35)),0)</f>
        <v>0</v>
      </c>
      <c r="S363" s="37">
        <f>VLOOKUP(O363,Calculations!$B$4:$F$15,5)*F363</f>
        <v>0</v>
      </c>
      <c r="T363" s="37">
        <f t="shared" si="23"/>
        <v>0</v>
      </c>
      <c r="U363" s="37">
        <f t="shared" si="24"/>
        <v>0</v>
      </c>
      <c r="V363" s="37">
        <f>VLOOKUP(O363,Calculations!$B$4:$G$15,6)*F363*IF(I363="Failed-Closed",0,1)</f>
        <v>0</v>
      </c>
      <c r="W363" s="113">
        <f>IFERROR(0.6*PI()*(VLOOKUP(H363,VentList!$A$3:$H$198,8)/2*0.0254)^2*(14.7+P363)*6895*SQRT(2*1.33/8.314/672/(1.33-1)*((14.7/(14.7+P363))^(2/1.33)-(14.7/(14.7+P363))^((2.33/1.33))))*7937,0)*IF(I363="Operational",0,IF(I363="Failed-Closed",0,1))</f>
        <v>0</v>
      </c>
    </row>
    <row r="364" spans="2:23">
      <c r="B364" s="33"/>
      <c r="C364" s="34"/>
      <c r="D364" s="34"/>
      <c r="E364" s="34"/>
      <c r="F364" s="34"/>
      <c r="G364" s="27"/>
      <c r="H364" s="34"/>
      <c r="I364" s="34"/>
      <c r="J364" s="34">
        <f>IFERROR(IF(B364="Column",INDEX(RadCompList!$C$4:$G$13,MATCH(C364,RadCompList!$B$4:$B$13),MATCH(Radiators!D364,RadCompList!$C$3:$G$3)),IF(B364="Tube",INDEX(RadCompList!$C$16:$I$22,MATCH(C364,RadCompList!$B$16:$B$22),MATCH(Radiators!D364,RadCompList!$C$15:$I$15)),IF(B364="Cast Rad/Conv",INDEX(RadCompList!$C$28:$D$28,MATCH(C364,RadCompList!$B$28),MATCH(Radiators!D364,RadCompList!$C$27:$D$27)),IF(B364="Copper Cabinet",(INDEX(RadCompList!$E$39:$J$78,MATCH(Radiators!D364,RadCompList!$D$39:$D$78,0),MATCH(C364,RadCompList!$E$38:$J$38,0))),0))))*E364,0)*$A$2*IF(I364="Failed-Closed",0,1)</f>
        <v>0</v>
      </c>
      <c r="K364" s="34">
        <f>IFERROR(IF(B364="Column",INDEX(RadCompList!$C$4:$G$13,MATCH(C364,RadCompList!$B$4:$B$13),MATCH(Radiators!D364,RadCompList!$C$3:$G$3)),IF(B364="Tube",INDEX(RadCompList!$C$16:$I$22,MATCH(C364,RadCompList!$B$16:$B$22),MATCH(Radiators!D364,RadCompList!$C$15:$I$15)),IF(B364="Cast Rad/Conv",INDEX(RadCompList!$C$28:$D$28,MATCH(C364,RadCompList!$B$28),MATCH(Radiators!D364,RadCompList!$C$27:$D$27)),IF(B364="Copper Cabinet",(INDEX(RadCompList!$E$39:$J$78,MATCH(Radiators!D364,RadCompList!$D$39:$D$78,0),MATCH(C364,RadCompList!$E$38:$J$38,0))),0))))*E364,0)*$A$2</f>
        <v>0</v>
      </c>
      <c r="L364" s="112">
        <f t="shared" si="21"/>
        <v>0</v>
      </c>
      <c r="M364" s="35">
        <f>IFERROR(VLOOKUP(H364,VentList!$A$1:$D$198,2,FALSE),0)</f>
        <v>0</v>
      </c>
      <c r="N364" s="26">
        <f>IFERROR(VLOOKUP(B364,RadCompList!$P$3:$Q$6,2,FALSE)*J364,0)</f>
        <v>0</v>
      </c>
      <c r="O364" s="26" t="str">
        <f>INDEX(Calculations!$B$17:$B$28,MATCH(L364, Calculations!$H$17:$H$28,-1 ))</f>
        <v>1/2</v>
      </c>
      <c r="P364" s="37">
        <f>MainSheet!$G$8-0.0001306*Q364^2 * F364*(1+3.6/VLOOKUP(O364,Calculations!$B$4:$F$15,2,FALSE))/(3600*MainSheet!$C$9*VLOOKUP(O364,Calculations!$B$4:$F$15,2,FALSE)^5)</f>
        <v>0.26808838626146181</v>
      </c>
      <c r="Q364" s="37">
        <f t="shared" si="22"/>
        <v>0</v>
      </c>
      <c r="R364" s="37">
        <f>IFERROR(VLOOKUP(O364,Calculations!$B$4:$E$15,4)*F364*IF(I364="Failed-Closed",0,1)*(0.35/(INDEX(Calculations!$B$32:$G$46,MATCH(O364,Calculations!$B$32:$B$46,0),MATCH(G364,Calculations!$B$32:$G$32,0))+0.35)),0)</f>
        <v>0</v>
      </c>
      <c r="S364" s="37">
        <f>VLOOKUP(O364,Calculations!$B$4:$F$15,5)*F364</f>
        <v>0</v>
      </c>
      <c r="T364" s="37">
        <f t="shared" si="23"/>
        <v>0</v>
      </c>
      <c r="U364" s="37">
        <f t="shared" si="24"/>
        <v>0</v>
      </c>
      <c r="V364" s="37">
        <f>VLOOKUP(O364,Calculations!$B$4:$G$15,6)*F364*IF(I364="Failed-Closed",0,1)</f>
        <v>0</v>
      </c>
      <c r="W364" s="113">
        <f>IFERROR(0.6*PI()*(VLOOKUP(H364,VentList!$A$3:$H$198,8)/2*0.0254)^2*(14.7+P364)*6895*SQRT(2*1.33/8.314/672/(1.33-1)*((14.7/(14.7+P364))^(2/1.33)-(14.7/(14.7+P364))^((2.33/1.33))))*7937,0)*IF(I364="Operational",0,IF(I364="Failed-Closed",0,1))</f>
        <v>0</v>
      </c>
    </row>
    <row r="365" spans="2:23">
      <c r="B365" s="33"/>
      <c r="C365" s="34"/>
      <c r="D365" s="34"/>
      <c r="E365" s="34"/>
      <c r="F365" s="34"/>
      <c r="G365" s="27"/>
      <c r="H365" s="34"/>
      <c r="I365" s="34"/>
      <c r="J365" s="34">
        <f>IFERROR(IF(B365="Column",INDEX(RadCompList!$C$4:$G$13,MATCH(C365,RadCompList!$B$4:$B$13),MATCH(Radiators!D365,RadCompList!$C$3:$G$3)),IF(B365="Tube",INDEX(RadCompList!$C$16:$I$22,MATCH(C365,RadCompList!$B$16:$B$22),MATCH(Radiators!D365,RadCompList!$C$15:$I$15)),IF(B365="Cast Rad/Conv",INDEX(RadCompList!$C$28:$D$28,MATCH(C365,RadCompList!$B$28),MATCH(Radiators!D365,RadCompList!$C$27:$D$27)),IF(B365="Copper Cabinet",(INDEX(RadCompList!$E$39:$J$78,MATCH(Radiators!D365,RadCompList!$D$39:$D$78,0),MATCH(C365,RadCompList!$E$38:$J$38,0))),0))))*E365,0)*$A$2*IF(I365="Failed-Closed",0,1)</f>
        <v>0</v>
      </c>
      <c r="K365" s="34">
        <f>IFERROR(IF(B365="Column",INDEX(RadCompList!$C$4:$G$13,MATCH(C365,RadCompList!$B$4:$B$13),MATCH(Radiators!D365,RadCompList!$C$3:$G$3)),IF(B365="Tube",INDEX(RadCompList!$C$16:$I$22,MATCH(C365,RadCompList!$B$16:$B$22),MATCH(Radiators!D365,RadCompList!$C$15:$I$15)),IF(B365="Cast Rad/Conv",INDEX(RadCompList!$C$28:$D$28,MATCH(C365,RadCompList!$B$28),MATCH(Radiators!D365,RadCompList!$C$27:$D$27)),IF(B365="Copper Cabinet",(INDEX(RadCompList!$E$39:$J$78,MATCH(Radiators!D365,RadCompList!$D$39:$D$78,0),MATCH(C365,RadCompList!$E$38:$J$38,0))),0))))*E365,0)*$A$2</f>
        <v>0</v>
      </c>
      <c r="L365" s="112">
        <f t="shared" si="21"/>
        <v>0</v>
      </c>
      <c r="M365" s="35">
        <f>IFERROR(VLOOKUP(H365,VentList!$A$1:$D$198,2,FALSE),0)</f>
        <v>0</v>
      </c>
      <c r="N365" s="26">
        <f>IFERROR(VLOOKUP(B365,RadCompList!$P$3:$Q$6,2,FALSE)*J365,0)</f>
        <v>0</v>
      </c>
      <c r="O365" s="26" t="str">
        <f>INDEX(Calculations!$B$17:$B$28,MATCH(L365, Calculations!$H$17:$H$28,-1 ))</f>
        <v>1/2</v>
      </c>
      <c r="P365" s="37">
        <f>MainSheet!$G$8-0.0001306*Q365^2 * F365*(1+3.6/VLOOKUP(O365,Calculations!$B$4:$F$15,2,FALSE))/(3600*MainSheet!$C$9*VLOOKUP(O365,Calculations!$B$4:$F$15,2,FALSE)^5)</f>
        <v>0.26808838626146181</v>
      </c>
      <c r="Q365" s="37">
        <f t="shared" si="22"/>
        <v>0</v>
      </c>
      <c r="R365" s="37">
        <f>IFERROR(VLOOKUP(O365,Calculations!$B$4:$E$15,4)*F365*IF(I365="Failed-Closed",0,1)*(0.35/(INDEX(Calculations!$B$32:$G$46,MATCH(O365,Calculations!$B$32:$B$46,0),MATCH(G365,Calculations!$B$32:$G$32,0))+0.35)),0)</f>
        <v>0</v>
      </c>
      <c r="S365" s="37">
        <f>VLOOKUP(O365,Calculations!$B$4:$F$15,5)*F365</f>
        <v>0</v>
      </c>
      <c r="T365" s="37">
        <f t="shared" si="23"/>
        <v>0</v>
      </c>
      <c r="U365" s="37">
        <f t="shared" si="24"/>
        <v>0</v>
      </c>
      <c r="V365" s="37">
        <f>VLOOKUP(O365,Calculations!$B$4:$G$15,6)*F365*IF(I365="Failed-Closed",0,1)</f>
        <v>0</v>
      </c>
      <c r="W365" s="113">
        <f>IFERROR(0.6*PI()*(VLOOKUP(H365,VentList!$A$3:$H$198,8)/2*0.0254)^2*(14.7+P365)*6895*SQRT(2*1.33/8.314/672/(1.33-1)*((14.7/(14.7+P365))^(2/1.33)-(14.7/(14.7+P365))^((2.33/1.33))))*7937,0)*IF(I365="Operational",0,IF(I365="Failed-Closed",0,1))</f>
        <v>0</v>
      </c>
    </row>
    <row r="366" spans="2:23">
      <c r="B366" s="33"/>
      <c r="C366" s="34"/>
      <c r="D366" s="34"/>
      <c r="E366" s="34"/>
      <c r="F366" s="34"/>
      <c r="G366" s="27"/>
      <c r="H366" s="34"/>
      <c r="I366" s="34"/>
      <c r="J366" s="34">
        <f>IFERROR(IF(B366="Column",INDEX(RadCompList!$C$4:$G$13,MATCH(C366,RadCompList!$B$4:$B$13),MATCH(Radiators!D366,RadCompList!$C$3:$G$3)),IF(B366="Tube",INDEX(RadCompList!$C$16:$I$22,MATCH(C366,RadCompList!$B$16:$B$22),MATCH(Radiators!D366,RadCompList!$C$15:$I$15)),IF(B366="Cast Rad/Conv",INDEX(RadCompList!$C$28:$D$28,MATCH(C366,RadCompList!$B$28),MATCH(Radiators!D366,RadCompList!$C$27:$D$27)),IF(B366="Copper Cabinet",(INDEX(RadCompList!$E$39:$J$78,MATCH(Radiators!D366,RadCompList!$D$39:$D$78,0),MATCH(C366,RadCompList!$E$38:$J$38,0))),0))))*E366,0)*$A$2*IF(I366="Failed-Closed",0,1)</f>
        <v>0</v>
      </c>
      <c r="K366" s="34">
        <f>IFERROR(IF(B366="Column",INDEX(RadCompList!$C$4:$G$13,MATCH(C366,RadCompList!$B$4:$B$13),MATCH(Radiators!D366,RadCompList!$C$3:$G$3)),IF(B366="Tube",INDEX(RadCompList!$C$16:$I$22,MATCH(C366,RadCompList!$B$16:$B$22),MATCH(Radiators!D366,RadCompList!$C$15:$I$15)),IF(B366="Cast Rad/Conv",INDEX(RadCompList!$C$28:$D$28,MATCH(C366,RadCompList!$B$28),MATCH(Radiators!D366,RadCompList!$C$27:$D$27)),IF(B366="Copper Cabinet",(INDEX(RadCompList!$E$39:$J$78,MATCH(Radiators!D366,RadCompList!$D$39:$D$78,0),MATCH(C366,RadCompList!$E$38:$J$38,0))),0))))*E366,0)*$A$2</f>
        <v>0</v>
      </c>
      <c r="L366" s="112">
        <f t="shared" si="21"/>
        <v>0</v>
      </c>
      <c r="M366" s="35">
        <f>IFERROR(VLOOKUP(H366,VentList!$A$1:$D$198,2,FALSE),0)</f>
        <v>0</v>
      </c>
      <c r="N366" s="26">
        <f>IFERROR(VLOOKUP(B366,RadCompList!$P$3:$Q$6,2,FALSE)*J366,0)</f>
        <v>0</v>
      </c>
      <c r="O366" s="26" t="str">
        <f>INDEX(Calculations!$B$17:$B$28,MATCH(L366, Calculations!$H$17:$H$28,-1 ))</f>
        <v>1/2</v>
      </c>
      <c r="P366" s="37">
        <f>MainSheet!$G$8-0.0001306*Q366^2 * F366*(1+3.6/VLOOKUP(O366,Calculations!$B$4:$F$15,2,FALSE))/(3600*MainSheet!$C$9*VLOOKUP(O366,Calculations!$B$4:$F$15,2,FALSE)^5)</f>
        <v>0.26808838626146181</v>
      </c>
      <c r="Q366" s="37">
        <f t="shared" si="22"/>
        <v>0</v>
      </c>
      <c r="R366" s="37">
        <f>IFERROR(VLOOKUP(O366,Calculations!$B$4:$E$15,4)*F366*IF(I366="Failed-Closed",0,1)*(0.35/(INDEX(Calculations!$B$32:$G$46,MATCH(O366,Calculations!$B$32:$B$46,0),MATCH(G366,Calculations!$B$32:$G$32,0))+0.35)),0)</f>
        <v>0</v>
      </c>
      <c r="S366" s="37">
        <f>VLOOKUP(O366,Calculations!$B$4:$F$15,5)*F366</f>
        <v>0</v>
      </c>
      <c r="T366" s="37">
        <f t="shared" si="23"/>
        <v>0</v>
      </c>
      <c r="U366" s="37">
        <f t="shared" si="24"/>
        <v>0</v>
      </c>
      <c r="V366" s="37">
        <f>VLOOKUP(O366,Calculations!$B$4:$G$15,6)*F366*IF(I366="Failed-Closed",0,1)</f>
        <v>0</v>
      </c>
      <c r="W366" s="113">
        <f>IFERROR(0.6*PI()*(VLOOKUP(H366,VentList!$A$3:$H$198,8)/2*0.0254)^2*(14.7+P366)*6895*SQRT(2*1.33/8.314/672/(1.33-1)*((14.7/(14.7+P366))^(2/1.33)-(14.7/(14.7+P366))^((2.33/1.33))))*7937,0)*IF(I366="Operational",0,IF(I366="Failed-Closed",0,1))</f>
        <v>0</v>
      </c>
    </row>
    <row r="367" spans="2:23">
      <c r="B367" s="33"/>
      <c r="C367" s="34"/>
      <c r="D367" s="34"/>
      <c r="E367" s="34"/>
      <c r="F367" s="34"/>
      <c r="G367" s="27"/>
      <c r="H367" s="34"/>
      <c r="I367" s="34"/>
      <c r="J367" s="34">
        <f>IFERROR(IF(B367="Column",INDEX(RadCompList!$C$4:$G$13,MATCH(C367,RadCompList!$B$4:$B$13),MATCH(Radiators!D367,RadCompList!$C$3:$G$3)),IF(B367="Tube",INDEX(RadCompList!$C$16:$I$22,MATCH(C367,RadCompList!$B$16:$B$22),MATCH(Radiators!D367,RadCompList!$C$15:$I$15)),IF(B367="Cast Rad/Conv",INDEX(RadCompList!$C$28:$D$28,MATCH(C367,RadCompList!$B$28),MATCH(Radiators!D367,RadCompList!$C$27:$D$27)),IF(B367="Copper Cabinet",(INDEX(RadCompList!$E$39:$J$78,MATCH(Radiators!D367,RadCompList!$D$39:$D$78,0),MATCH(C367,RadCompList!$E$38:$J$38,0))),0))))*E367,0)*$A$2*IF(I367="Failed-Closed",0,1)</f>
        <v>0</v>
      </c>
      <c r="K367" s="34">
        <f>IFERROR(IF(B367="Column",INDEX(RadCompList!$C$4:$G$13,MATCH(C367,RadCompList!$B$4:$B$13),MATCH(Radiators!D367,RadCompList!$C$3:$G$3)),IF(B367="Tube",INDEX(RadCompList!$C$16:$I$22,MATCH(C367,RadCompList!$B$16:$B$22),MATCH(Radiators!D367,RadCompList!$C$15:$I$15)),IF(B367="Cast Rad/Conv",INDEX(RadCompList!$C$28:$D$28,MATCH(C367,RadCompList!$B$28),MATCH(Radiators!D367,RadCompList!$C$27:$D$27)),IF(B367="Copper Cabinet",(INDEX(RadCompList!$E$39:$J$78,MATCH(Radiators!D367,RadCompList!$D$39:$D$78,0),MATCH(C367,RadCompList!$E$38:$J$38,0))),0))))*E367,0)*$A$2</f>
        <v>0</v>
      </c>
      <c r="L367" s="112">
        <f t="shared" si="21"/>
        <v>0</v>
      </c>
      <c r="M367" s="35">
        <f>IFERROR(VLOOKUP(H367,VentList!$A$1:$D$198,2,FALSE),0)</f>
        <v>0</v>
      </c>
      <c r="N367" s="26">
        <f>IFERROR(VLOOKUP(B367,RadCompList!$P$3:$Q$6,2,FALSE)*J367,0)</f>
        <v>0</v>
      </c>
      <c r="O367" s="26" t="str">
        <f>INDEX(Calculations!$B$17:$B$28,MATCH(L367, Calculations!$H$17:$H$28,-1 ))</f>
        <v>1/2</v>
      </c>
      <c r="P367" s="37">
        <f>MainSheet!$G$8-0.0001306*Q367^2 * F367*(1+3.6/VLOOKUP(O367,Calculations!$B$4:$F$15,2,FALSE))/(3600*MainSheet!$C$9*VLOOKUP(O367,Calculations!$B$4:$F$15,2,FALSE)^5)</f>
        <v>0.26808838626146181</v>
      </c>
      <c r="Q367" s="37">
        <f t="shared" si="22"/>
        <v>0</v>
      </c>
      <c r="R367" s="37">
        <f>IFERROR(VLOOKUP(O367,Calculations!$B$4:$E$15,4)*F367*IF(I367="Failed-Closed",0,1)*(0.35/(INDEX(Calculations!$B$32:$G$46,MATCH(O367,Calculations!$B$32:$B$46,0),MATCH(G367,Calculations!$B$32:$G$32,0))+0.35)),0)</f>
        <v>0</v>
      </c>
      <c r="S367" s="37">
        <f>VLOOKUP(O367,Calculations!$B$4:$F$15,5)*F367</f>
        <v>0</v>
      </c>
      <c r="T367" s="37">
        <f t="shared" si="23"/>
        <v>0</v>
      </c>
      <c r="U367" s="37">
        <f t="shared" si="24"/>
        <v>0</v>
      </c>
      <c r="V367" s="37">
        <f>VLOOKUP(O367,Calculations!$B$4:$G$15,6)*F367*IF(I367="Failed-Closed",0,1)</f>
        <v>0</v>
      </c>
      <c r="W367" s="113">
        <f>IFERROR(0.6*PI()*(VLOOKUP(H367,VentList!$A$3:$H$198,8)/2*0.0254)^2*(14.7+P367)*6895*SQRT(2*1.33/8.314/672/(1.33-1)*((14.7/(14.7+P367))^(2/1.33)-(14.7/(14.7+P367))^((2.33/1.33))))*7937,0)*IF(I367="Operational",0,IF(I367="Failed-Closed",0,1))</f>
        <v>0</v>
      </c>
    </row>
    <row r="368" spans="2:23">
      <c r="B368" s="33"/>
      <c r="C368" s="34"/>
      <c r="D368" s="34"/>
      <c r="E368" s="34"/>
      <c r="F368" s="34"/>
      <c r="G368" s="27"/>
      <c r="H368" s="34"/>
      <c r="I368" s="34"/>
      <c r="J368" s="34">
        <f>IFERROR(IF(B368="Column",INDEX(RadCompList!$C$4:$G$13,MATCH(C368,RadCompList!$B$4:$B$13),MATCH(Radiators!D368,RadCompList!$C$3:$G$3)),IF(B368="Tube",INDEX(RadCompList!$C$16:$I$22,MATCH(C368,RadCompList!$B$16:$B$22),MATCH(Radiators!D368,RadCompList!$C$15:$I$15)),IF(B368="Cast Rad/Conv",INDEX(RadCompList!$C$28:$D$28,MATCH(C368,RadCompList!$B$28),MATCH(Radiators!D368,RadCompList!$C$27:$D$27)),IF(B368="Copper Cabinet",(INDEX(RadCompList!$E$39:$J$78,MATCH(Radiators!D368,RadCompList!$D$39:$D$78,0),MATCH(C368,RadCompList!$E$38:$J$38,0))),0))))*E368,0)*$A$2*IF(I368="Failed-Closed",0,1)</f>
        <v>0</v>
      </c>
      <c r="K368" s="34">
        <f>IFERROR(IF(B368="Column",INDEX(RadCompList!$C$4:$G$13,MATCH(C368,RadCompList!$B$4:$B$13),MATCH(Radiators!D368,RadCompList!$C$3:$G$3)),IF(B368="Tube",INDEX(RadCompList!$C$16:$I$22,MATCH(C368,RadCompList!$B$16:$B$22),MATCH(Radiators!D368,RadCompList!$C$15:$I$15)),IF(B368="Cast Rad/Conv",INDEX(RadCompList!$C$28:$D$28,MATCH(C368,RadCompList!$B$28),MATCH(Radiators!D368,RadCompList!$C$27:$D$27)),IF(B368="Copper Cabinet",(INDEX(RadCompList!$E$39:$J$78,MATCH(Radiators!D368,RadCompList!$D$39:$D$78,0),MATCH(C368,RadCompList!$E$38:$J$38,0))),0))))*E368,0)*$A$2</f>
        <v>0</v>
      </c>
      <c r="L368" s="112">
        <f t="shared" si="21"/>
        <v>0</v>
      </c>
      <c r="M368" s="35">
        <f>IFERROR(VLOOKUP(H368,VentList!$A$1:$D$198,2,FALSE),0)</f>
        <v>0</v>
      </c>
      <c r="N368" s="26">
        <f>IFERROR(VLOOKUP(B368,RadCompList!$P$3:$Q$6,2,FALSE)*J368,0)</f>
        <v>0</v>
      </c>
      <c r="O368" s="26" t="str">
        <f>INDEX(Calculations!$B$17:$B$28,MATCH(L368, Calculations!$H$17:$H$28,-1 ))</f>
        <v>1/2</v>
      </c>
      <c r="P368" s="37">
        <f>MainSheet!$G$8-0.0001306*Q368^2 * F368*(1+3.6/VLOOKUP(O368,Calculations!$B$4:$F$15,2,FALSE))/(3600*MainSheet!$C$9*VLOOKUP(O368,Calculations!$B$4:$F$15,2,FALSE)^5)</f>
        <v>0.26808838626146181</v>
      </c>
      <c r="Q368" s="37">
        <f t="shared" si="22"/>
        <v>0</v>
      </c>
      <c r="R368" s="37">
        <f>IFERROR(VLOOKUP(O368,Calculations!$B$4:$E$15,4)*F368*IF(I368="Failed-Closed",0,1)*(0.35/(INDEX(Calculations!$B$32:$G$46,MATCH(O368,Calculations!$B$32:$B$46,0),MATCH(G368,Calculations!$B$32:$G$32,0))+0.35)),0)</f>
        <v>0</v>
      </c>
      <c r="S368" s="37">
        <f>VLOOKUP(O368,Calculations!$B$4:$F$15,5)*F368</f>
        <v>0</v>
      </c>
      <c r="T368" s="37">
        <f t="shared" si="23"/>
        <v>0</v>
      </c>
      <c r="U368" s="37">
        <f t="shared" si="24"/>
        <v>0</v>
      </c>
      <c r="V368" s="37">
        <f>VLOOKUP(O368,Calculations!$B$4:$G$15,6)*F368*IF(I368="Failed-Closed",0,1)</f>
        <v>0</v>
      </c>
      <c r="W368" s="113">
        <f>IFERROR(0.6*PI()*(VLOOKUP(H368,VentList!$A$3:$H$198,8)/2*0.0254)^2*(14.7+P368)*6895*SQRT(2*1.33/8.314/672/(1.33-1)*((14.7/(14.7+P368))^(2/1.33)-(14.7/(14.7+P368))^((2.33/1.33))))*7937,0)*IF(I368="Operational",0,IF(I368="Failed-Closed",0,1))</f>
        <v>0</v>
      </c>
    </row>
    <row r="369" spans="2:23">
      <c r="B369" s="33"/>
      <c r="C369" s="34"/>
      <c r="D369" s="34"/>
      <c r="E369" s="34"/>
      <c r="F369" s="34"/>
      <c r="G369" s="27"/>
      <c r="H369" s="34"/>
      <c r="I369" s="34"/>
      <c r="J369" s="34">
        <f>IFERROR(IF(B369="Column",INDEX(RadCompList!$C$4:$G$13,MATCH(C369,RadCompList!$B$4:$B$13),MATCH(Radiators!D369,RadCompList!$C$3:$G$3)),IF(B369="Tube",INDEX(RadCompList!$C$16:$I$22,MATCH(C369,RadCompList!$B$16:$B$22),MATCH(Radiators!D369,RadCompList!$C$15:$I$15)),IF(B369="Cast Rad/Conv",INDEX(RadCompList!$C$28:$D$28,MATCH(C369,RadCompList!$B$28),MATCH(Radiators!D369,RadCompList!$C$27:$D$27)),IF(B369="Copper Cabinet",(INDEX(RadCompList!$E$39:$J$78,MATCH(Radiators!D369,RadCompList!$D$39:$D$78,0),MATCH(C369,RadCompList!$E$38:$J$38,0))),0))))*E369,0)*$A$2*IF(I369="Failed-Closed",0,1)</f>
        <v>0</v>
      </c>
      <c r="K369" s="34">
        <f>IFERROR(IF(B369="Column",INDEX(RadCompList!$C$4:$G$13,MATCH(C369,RadCompList!$B$4:$B$13),MATCH(Radiators!D369,RadCompList!$C$3:$G$3)),IF(B369="Tube",INDEX(RadCompList!$C$16:$I$22,MATCH(C369,RadCompList!$B$16:$B$22),MATCH(Radiators!D369,RadCompList!$C$15:$I$15)),IF(B369="Cast Rad/Conv",INDEX(RadCompList!$C$28:$D$28,MATCH(C369,RadCompList!$B$28),MATCH(Radiators!D369,RadCompList!$C$27:$D$27)),IF(B369="Copper Cabinet",(INDEX(RadCompList!$E$39:$J$78,MATCH(Radiators!D369,RadCompList!$D$39:$D$78,0),MATCH(C369,RadCompList!$E$38:$J$38,0))),0))))*E369,0)*$A$2</f>
        <v>0</v>
      </c>
      <c r="L369" s="112">
        <f t="shared" si="21"/>
        <v>0</v>
      </c>
      <c r="M369" s="35">
        <f>IFERROR(VLOOKUP(H369,VentList!$A$1:$D$198,2,FALSE),0)</f>
        <v>0</v>
      </c>
      <c r="N369" s="26">
        <f>IFERROR(VLOOKUP(B369,RadCompList!$P$3:$Q$6,2,FALSE)*J369,0)</f>
        <v>0</v>
      </c>
      <c r="O369" s="26" t="str">
        <f>INDEX(Calculations!$B$17:$B$28,MATCH(L369, Calculations!$H$17:$H$28,-1 ))</f>
        <v>1/2</v>
      </c>
      <c r="P369" s="37">
        <f>MainSheet!$G$8-0.0001306*Q369^2 * F369*(1+3.6/VLOOKUP(O369,Calculations!$B$4:$F$15,2,FALSE))/(3600*MainSheet!$C$9*VLOOKUP(O369,Calculations!$B$4:$F$15,2,FALSE)^5)</f>
        <v>0.26808838626146181</v>
      </c>
      <c r="Q369" s="37">
        <f t="shared" si="22"/>
        <v>0</v>
      </c>
      <c r="R369" s="37">
        <f>IFERROR(VLOOKUP(O369,Calculations!$B$4:$E$15,4)*F369*IF(I369="Failed-Closed",0,1)*(0.35/(INDEX(Calculations!$B$32:$G$46,MATCH(O369,Calculations!$B$32:$B$46,0),MATCH(G369,Calculations!$B$32:$G$32,0))+0.35)),0)</f>
        <v>0</v>
      </c>
      <c r="S369" s="37">
        <f>VLOOKUP(O369,Calculations!$B$4:$F$15,5)*F369</f>
        <v>0</v>
      </c>
      <c r="T369" s="37">
        <f t="shared" si="23"/>
        <v>0</v>
      </c>
      <c r="U369" s="37">
        <f t="shared" si="24"/>
        <v>0</v>
      </c>
      <c r="V369" s="37">
        <f>VLOOKUP(O369,Calculations!$B$4:$G$15,6)*F369*IF(I369="Failed-Closed",0,1)</f>
        <v>0</v>
      </c>
      <c r="W369" s="113">
        <f>IFERROR(0.6*PI()*(VLOOKUP(H369,VentList!$A$3:$H$198,8)/2*0.0254)^2*(14.7+P369)*6895*SQRT(2*1.33/8.314/672/(1.33-1)*((14.7/(14.7+P369))^(2/1.33)-(14.7/(14.7+P369))^((2.33/1.33))))*7937,0)*IF(I369="Operational",0,IF(I369="Failed-Closed",0,1))</f>
        <v>0</v>
      </c>
    </row>
    <row r="370" spans="2:23">
      <c r="B370" s="33"/>
      <c r="C370" s="34"/>
      <c r="D370" s="34"/>
      <c r="E370" s="34"/>
      <c r="F370" s="34"/>
      <c r="G370" s="27"/>
      <c r="H370" s="34"/>
      <c r="I370" s="34"/>
      <c r="J370" s="34">
        <f>IFERROR(IF(B370="Column",INDEX(RadCompList!$C$4:$G$13,MATCH(C370,RadCompList!$B$4:$B$13),MATCH(Radiators!D370,RadCompList!$C$3:$G$3)),IF(B370="Tube",INDEX(RadCompList!$C$16:$I$22,MATCH(C370,RadCompList!$B$16:$B$22),MATCH(Radiators!D370,RadCompList!$C$15:$I$15)),IF(B370="Cast Rad/Conv",INDEX(RadCompList!$C$28:$D$28,MATCH(C370,RadCompList!$B$28),MATCH(Radiators!D370,RadCompList!$C$27:$D$27)),IF(B370="Copper Cabinet",(INDEX(RadCompList!$E$39:$J$78,MATCH(Radiators!D370,RadCompList!$D$39:$D$78,0),MATCH(C370,RadCompList!$E$38:$J$38,0))),0))))*E370,0)*$A$2*IF(I370="Failed-Closed",0,1)</f>
        <v>0</v>
      </c>
      <c r="K370" s="34">
        <f>IFERROR(IF(B370="Column",INDEX(RadCompList!$C$4:$G$13,MATCH(C370,RadCompList!$B$4:$B$13),MATCH(Radiators!D370,RadCompList!$C$3:$G$3)),IF(B370="Tube",INDEX(RadCompList!$C$16:$I$22,MATCH(C370,RadCompList!$B$16:$B$22),MATCH(Radiators!D370,RadCompList!$C$15:$I$15)),IF(B370="Cast Rad/Conv",INDEX(RadCompList!$C$28:$D$28,MATCH(C370,RadCompList!$B$28),MATCH(Radiators!D370,RadCompList!$C$27:$D$27)),IF(B370="Copper Cabinet",(INDEX(RadCompList!$E$39:$J$78,MATCH(Radiators!D370,RadCompList!$D$39:$D$78,0),MATCH(C370,RadCompList!$E$38:$J$38,0))),0))))*E370,0)*$A$2</f>
        <v>0</v>
      </c>
      <c r="L370" s="112">
        <f t="shared" si="21"/>
        <v>0</v>
      </c>
      <c r="M370" s="35">
        <f>IFERROR(VLOOKUP(H370,VentList!$A$1:$D$198,2,FALSE),0)</f>
        <v>0</v>
      </c>
      <c r="N370" s="26">
        <f>IFERROR(VLOOKUP(B370,RadCompList!$P$3:$Q$6,2,FALSE)*J370,0)</f>
        <v>0</v>
      </c>
      <c r="O370" s="26" t="str">
        <f>INDEX(Calculations!$B$17:$B$28,MATCH(L370, Calculations!$H$17:$H$28,-1 ))</f>
        <v>1/2</v>
      </c>
      <c r="P370" s="37">
        <f>MainSheet!$G$8-0.0001306*Q370^2 * F370*(1+3.6/VLOOKUP(O370,Calculations!$B$4:$F$15,2,FALSE))/(3600*MainSheet!$C$9*VLOOKUP(O370,Calculations!$B$4:$F$15,2,FALSE)^5)</f>
        <v>0.26808838626146181</v>
      </c>
      <c r="Q370" s="37">
        <f t="shared" si="22"/>
        <v>0</v>
      </c>
      <c r="R370" s="37">
        <f>IFERROR(VLOOKUP(O370,Calculations!$B$4:$E$15,4)*F370*IF(I370="Failed-Closed",0,1)*(0.35/(INDEX(Calculations!$B$32:$G$46,MATCH(O370,Calculations!$B$32:$B$46,0),MATCH(G370,Calculations!$B$32:$G$32,0))+0.35)),0)</f>
        <v>0</v>
      </c>
      <c r="S370" s="37">
        <f>VLOOKUP(O370,Calculations!$B$4:$F$15,5)*F370</f>
        <v>0</v>
      </c>
      <c r="T370" s="37">
        <f t="shared" si="23"/>
        <v>0</v>
      </c>
      <c r="U370" s="37">
        <f t="shared" si="24"/>
        <v>0</v>
      </c>
      <c r="V370" s="37">
        <f>VLOOKUP(O370,Calculations!$B$4:$G$15,6)*F370*IF(I370="Failed-Closed",0,1)</f>
        <v>0</v>
      </c>
      <c r="W370" s="113">
        <f>IFERROR(0.6*PI()*(VLOOKUP(H370,VentList!$A$3:$H$198,8)/2*0.0254)^2*(14.7+P370)*6895*SQRT(2*1.33/8.314/672/(1.33-1)*((14.7/(14.7+P370))^(2/1.33)-(14.7/(14.7+P370))^((2.33/1.33))))*7937,0)*IF(I370="Operational",0,IF(I370="Failed-Closed",0,1))</f>
        <v>0</v>
      </c>
    </row>
    <row r="371" spans="2:23">
      <c r="B371" s="33"/>
      <c r="C371" s="34"/>
      <c r="D371" s="34"/>
      <c r="E371" s="34"/>
      <c r="F371" s="34"/>
      <c r="G371" s="27"/>
      <c r="H371" s="34"/>
      <c r="I371" s="34"/>
      <c r="J371" s="34">
        <f>IFERROR(IF(B371="Column",INDEX(RadCompList!$C$4:$G$13,MATCH(C371,RadCompList!$B$4:$B$13),MATCH(Radiators!D371,RadCompList!$C$3:$G$3)),IF(B371="Tube",INDEX(RadCompList!$C$16:$I$22,MATCH(C371,RadCompList!$B$16:$B$22),MATCH(Radiators!D371,RadCompList!$C$15:$I$15)),IF(B371="Cast Rad/Conv",INDEX(RadCompList!$C$28:$D$28,MATCH(C371,RadCompList!$B$28),MATCH(Radiators!D371,RadCompList!$C$27:$D$27)),IF(B371="Copper Cabinet",(INDEX(RadCompList!$E$39:$J$78,MATCH(Radiators!D371,RadCompList!$D$39:$D$78,0),MATCH(C371,RadCompList!$E$38:$J$38,0))),0))))*E371,0)*$A$2*IF(I371="Failed-Closed",0,1)</f>
        <v>0</v>
      </c>
      <c r="K371" s="34">
        <f>IFERROR(IF(B371="Column",INDEX(RadCompList!$C$4:$G$13,MATCH(C371,RadCompList!$B$4:$B$13),MATCH(Radiators!D371,RadCompList!$C$3:$G$3)),IF(B371="Tube",INDEX(RadCompList!$C$16:$I$22,MATCH(C371,RadCompList!$B$16:$B$22),MATCH(Radiators!D371,RadCompList!$C$15:$I$15)),IF(B371="Cast Rad/Conv",INDEX(RadCompList!$C$28:$D$28,MATCH(C371,RadCompList!$B$28),MATCH(Radiators!D371,RadCompList!$C$27:$D$27)),IF(B371="Copper Cabinet",(INDEX(RadCompList!$E$39:$J$78,MATCH(Radiators!D371,RadCompList!$D$39:$D$78,0),MATCH(C371,RadCompList!$E$38:$J$38,0))),0))))*E371,0)*$A$2</f>
        <v>0</v>
      </c>
      <c r="L371" s="112">
        <f t="shared" si="21"/>
        <v>0</v>
      </c>
      <c r="M371" s="35">
        <f>IFERROR(VLOOKUP(H371,VentList!$A$1:$D$198,2,FALSE),0)</f>
        <v>0</v>
      </c>
      <c r="N371" s="26">
        <f>IFERROR(VLOOKUP(B371,RadCompList!$P$3:$Q$6,2,FALSE)*J371,0)</f>
        <v>0</v>
      </c>
      <c r="O371" s="26" t="str">
        <f>INDEX(Calculations!$B$17:$B$28,MATCH(L371, Calculations!$H$17:$H$28,-1 ))</f>
        <v>1/2</v>
      </c>
      <c r="P371" s="37">
        <f>MainSheet!$G$8-0.0001306*Q371^2 * F371*(1+3.6/VLOOKUP(O371,Calculations!$B$4:$F$15,2,FALSE))/(3600*MainSheet!$C$9*VLOOKUP(O371,Calculations!$B$4:$F$15,2,FALSE)^5)</f>
        <v>0.26808838626146181</v>
      </c>
      <c r="Q371" s="37">
        <f t="shared" si="22"/>
        <v>0</v>
      </c>
      <c r="R371" s="37">
        <f>IFERROR(VLOOKUP(O371,Calculations!$B$4:$E$15,4)*F371*IF(I371="Failed-Closed",0,1)*(0.35/(INDEX(Calculations!$B$32:$G$46,MATCH(O371,Calculations!$B$32:$B$46,0),MATCH(G371,Calculations!$B$32:$G$32,0))+0.35)),0)</f>
        <v>0</v>
      </c>
      <c r="S371" s="37">
        <f>VLOOKUP(O371,Calculations!$B$4:$F$15,5)*F371</f>
        <v>0</v>
      </c>
      <c r="T371" s="37">
        <f t="shared" si="23"/>
        <v>0</v>
      </c>
      <c r="U371" s="37">
        <f t="shared" si="24"/>
        <v>0</v>
      </c>
      <c r="V371" s="37">
        <f>VLOOKUP(O371,Calculations!$B$4:$G$15,6)*F371*IF(I371="Failed-Closed",0,1)</f>
        <v>0</v>
      </c>
      <c r="W371" s="113">
        <f>IFERROR(0.6*PI()*(VLOOKUP(H371,VentList!$A$3:$H$198,8)/2*0.0254)^2*(14.7+P371)*6895*SQRT(2*1.33/8.314/672/(1.33-1)*((14.7/(14.7+P371))^(2/1.33)-(14.7/(14.7+P371))^((2.33/1.33))))*7937,0)*IF(I371="Operational",0,IF(I371="Failed-Closed",0,1))</f>
        <v>0</v>
      </c>
    </row>
    <row r="372" spans="2:23">
      <c r="B372" s="33"/>
      <c r="C372" s="34"/>
      <c r="D372" s="34"/>
      <c r="E372" s="34"/>
      <c r="F372" s="34"/>
      <c r="G372" s="27"/>
      <c r="H372" s="34"/>
      <c r="I372" s="34"/>
      <c r="J372" s="34">
        <f>IFERROR(IF(B372="Column",INDEX(RadCompList!$C$4:$G$13,MATCH(C372,RadCompList!$B$4:$B$13),MATCH(Radiators!D372,RadCompList!$C$3:$G$3)),IF(B372="Tube",INDEX(RadCompList!$C$16:$I$22,MATCH(C372,RadCompList!$B$16:$B$22),MATCH(Radiators!D372,RadCompList!$C$15:$I$15)),IF(B372="Cast Rad/Conv",INDEX(RadCompList!$C$28:$D$28,MATCH(C372,RadCompList!$B$28),MATCH(Radiators!D372,RadCompList!$C$27:$D$27)),IF(B372="Copper Cabinet",(INDEX(RadCompList!$E$39:$J$78,MATCH(Radiators!D372,RadCompList!$D$39:$D$78,0),MATCH(C372,RadCompList!$E$38:$J$38,0))),0))))*E372,0)*$A$2*IF(I372="Failed-Closed",0,1)</f>
        <v>0</v>
      </c>
      <c r="K372" s="34">
        <f>IFERROR(IF(B372="Column",INDEX(RadCompList!$C$4:$G$13,MATCH(C372,RadCompList!$B$4:$B$13),MATCH(Radiators!D372,RadCompList!$C$3:$G$3)),IF(B372="Tube",INDEX(RadCompList!$C$16:$I$22,MATCH(C372,RadCompList!$B$16:$B$22),MATCH(Radiators!D372,RadCompList!$C$15:$I$15)),IF(B372="Cast Rad/Conv",INDEX(RadCompList!$C$28:$D$28,MATCH(C372,RadCompList!$B$28),MATCH(Radiators!D372,RadCompList!$C$27:$D$27)),IF(B372="Copper Cabinet",(INDEX(RadCompList!$E$39:$J$78,MATCH(Radiators!D372,RadCompList!$D$39:$D$78,0),MATCH(C372,RadCompList!$E$38:$J$38,0))),0))))*E372,0)*$A$2</f>
        <v>0</v>
      </c>
      <c r="L372" s="112">
        <f t="shared" si="21"/>
        <v>0</v>
      </c>
      <c r="M372" s="35">
        <f>IFERROR(VLOOKUP(H372,VentList!$A$1:$D$198,2,FALSE),0)</f>
        <v>0</v>
      </c>
      <c r="N372" s="26">
        <f>IFERROR(VLOOKUP(B372,RadCompList!$P$3:$Q$6,2,FALSE)*J372,0)</f>
        <v>0</v>
      </c>
      <c r="O372" s="26" t="str">
        <f>INDEX(Calculations!$B$17:$B$28,MATCH(L372, Calculations!$H$17:$H$28,-1 ))</f>
        <v>1/2</v>
      </c>
      <c r="P372" s="37">
        <f>MainSheet!$G$8-0.0001306*Q372^2 * F372*(1+3.6/VLOOKUP(O372,Calculations!$B$4:$F$15,2,FALSE))/(3600*MainSheet!$C$9*VLOOKUP(O372,Calculations!$B$4:$F$15,2,FALSE)^5)</f>
        <v>0.26808838626146181</v>
      </c>
      <c r="Q372" s="37">
        <f t="shared" si="22"/>
        <v>0</v>
      </c>
      <c r="R372" s="37">
        <f>IFERROR(VLOOKUP(O372,Calculations!$B$4:$E$15,4)*F372*IF(I372="Failed-Closed",0,1)*(0.35/(INDEX(Calculations!$B$32:$G$46,MATCH(O372,Calculations!$B$32:$B$46,0),MATCH(G372,Calculations!$B$32:$G$32,0))+0.35)),0)</f>
        <v>0</v>
      </c>
      <c r="S372" s="37">
        <f>VLOOKUP(O372,Calculations!$B$4:$F$15,5)*F372</f>
        <v>0</v>
      </c>
      <c r="T372" s="37">
        <f t="shared" si="23"/>
        <v>0</v>
      </c>
      <c r="U372" s="37">
        <f t="shared" si="24"/>
        <v>0</v>
      </c>
      <c r="V372" s="37">
        <f>VLOOKUP(O372,Calculations!$B$4:$G$15,6)*F372*IF(I372="Failed-Closed",0,1)</f>
        <v>0</v>
      </c>
      <c r="W372" s="113">
        <f>IFERROR(0.6*PI()*(VLOOKUP(H372,VentList!$A$3:$H$198,8)/2*0.0254)^2*(14.7+P372)*6895*SQRT(2*1.33/8.314/672/(1.33-1)*((14.7/(14.7+P372))^(2/1.33)-(14.7/(14.7+P372))^((2.33/1.33))))*7937,0)*IF(I372="Operational",0,IF(I372="Failed-Closed",0,1))</f>
        <v>0</v>
      </c>
    </row>
    <row r="373" spans="2:23">
      <c r="B373" s="33"/>
      <c r="C373" s="34"/>
      <c r="D373" s="34"/>
      <c r="E373" s="34"/>
      <c r="F373" s="34"/>
      <c r="G373" s="27"/>
      <c r="H373" s="34"/>
      <c r="I373" s="34"/>
      <c r="J373" s="34">
        <f>IFERROR(IF(B373="Column",INDEX(RadCompList!$C$4:$G$13,MATCH(C373,RadCompList!$B$4:$B$13),MATCH(Radiators!D373,RadCompList!$C$3:$G$3)),IF(B373="Tube",INDEX(RadCompList!$C$16:$I$22,MATCH(C373,RadCompList!$B$16:$B$22),MATCH(Radiators!D373,RadCompList!$C$15:$I$15)),IF(B373="Cast Rad/Conv",INDEX(RadCompList!$C$28:$D$28,MATCH(C373,RadCompList!$B$28),MATCH(Radiators!D373,RadCompList!$C$27:$D$27)),IF(B373="Copper Cabinet",(INDEX(RadCompList!$E$39:$J$78,MATCH(Radiators!D373,RadCompList!$D$39:$D$78,0),MATCH(C373,RadCompList!$E$38:$J$38,0))),0))))*E373,0)*$A$2*IF(I373="Failed-Closed",0,1)</f>
        <v>0</v>
      </c>
      <c r="K373" s="34">
        <f>IFERROR(IF(B373="Column",INDEX(RadCompList!$C$4:$G$13,MATCH(C373,RadCompList!$B$4:$B$13),MATCH(Radiators!D373,RadCompList!$C$3:$G$3)),IF(B373="Tube",INDEX(RadCompList!$C$16:$I$22,MATCH(C373,RadCompList!$B$16:$B$22),MATCH(Radiators!D373,RadCompList!$C$15:$I$15)),IF(B373="Cast Rad/Conv",INDEX(RadCompList!$C$28:$D$28,MATCH(C373,RadCompList!$B$28),MATCH(Radiators!D373,RadCompList!$C$27:$D$27)),IF(B373="Copper Cabinet",(INDEX(RadCompList!$E$39:$J$78,MATCH(Radiators!D373,RadCompList!$D$39:$D$78,0),MATCH(C373,RadCompList!$E$38:$J$38,0))),0))))*E373,0)*$A$2</f>
        <v>0</v>
      </c>
      <c r="L373" s="112">
        <f t="shared" si="21"/>
        <v>0</v>
      </c>
      <c r="M373" s="35">
        <f>IFERROR(VLOOKUP(H373,VentList!$A$1:$D$198,2,FALSE),0)</f>
        <v>0</v>
      </c>
      <c r="N373" s="26">
        <f>IFERROR(VLOOKUP(B373,RadCompList!$P$3:$Q$6,2,FALSE)*J373,0)</f>
        <v>0</v>
      </c>
      <c r="O373" s="26" t="str">
        <f>INDEX(Calculations!$B$17:$B$28,MATCH(L373, Calculations!$H$17:$H$28,-1 ))</f>
        <v>1/2</v>
      </c>
      <c r="P373" s="37">
        <f>MainSheet!$G$8-0.0001306*Q373^2 * F373*(1+3.6/VLOOKUP(O373,Calculations!$B$4:$F$15,2,FALSE))/(3600*MainSheet!$C$9*VLOOKUP(O373,Calculations!$B$4:$F$15,2,FALSE)^5)</f>
        <v>0.26808838626146181</v>
      </c>
      <c r="Q373" s="37">
        <f t="shared" si="22"/>
        <v>0</v>
      </c>
      <c r="R373" s="37">
        <f>IFERROR(VLOOKUP(O373,Calculations!$B$4:$E$15,4)*F373*IF(I373="Failed-Closed",0,1)*(0.35/(INDEX(Calculations!$B$32:$G$46,MATCH(O373,Calculations!$B$32:$B$46,0),MATCH(G373,Calculations!$B$32:$G$32,0))+0.35)),0)</f>
        <v>0</v>
      </c>
      <c r="S373" s="37">
        <f>VLOOKUP(O373,Calculations!$B$4:$F$15,5)*F373</f>
        <v>0</v>
      </c>
      <c r="T373" s="37">
        <f t="shared" si="23"/>
        <v>0</v>
      </c>
      <c r="U373" s="37">
        <f t="shared" si="24"/>
        <v>0</v>
      </c>
      <c r="V373" s="37">
        <f>VLOOKUP(O373,Calculations!$B$4:$G$15,6)*F373*IF(I373="Failed-Closed",0,1)</f>
        <v>0</v>
      </c>
      <c r="W373" s="113">
        <f>IFERROR(0.6*PI()*(VLOOKUP(H373,VentList!$A$3:$H$198,8)/2*0.0254)^2*(14.7+P373)*6895*SQRT(2*1.33/8.314/672/(1.33-1)*((14.7/(14.7+P373))^(2/1.33)-(14.7/(14.7+P373))^((2.33/1.33))))*7937,0)*IF(I373="Operational",0,IF(I373="Failed-Closed",0,1))</f>
        <v>0</v>
      </c>
    </row>
    <row r="374" spans="2:23">
      <c r="B374" s="33"/>
      <c r="C374" s="34"/>
      <c r="D374" s="34"/>
      <c r="E374" s="34"/>
      <c r="F374" s="34"/>
      <c r="G374" s="27"/>
      <c r="H374" s="34"/>
      <c r="I374" s="34"/>
      <c r="J374" s="34">
        <f>IFERROR(IF(B374="Column",INDEX(RadCompList!$C$4:$G$13,MATCH(C374,RadCompList!$B$4:$B$13),MATCH(Radiators!D374,RadCompList!$C$3:$G$3)),IF(B374="Tube",INDEX(RadCompList!$C$16:$I$22,MATCH(C374,RadCompList!$B$16:$B$22),MATCH(Radiators!D374,RadCompList!$C$15:$I$15)),IF(B374="Cast Rad/Conv",INDEX(RadCompList!$C$28:$D$28,MATCH(C374,RadCompList!$B$28),MATCH(Radiators!D374,RadCompList!$C$27:$D$27)),IF(B374="Copper Cabinet",(INDEX(RadCompList!$E$39:$J$78,MATCH(Radiators!D374,RadCompList!$D$39:$D$78,0),MATCH(C374,RadCompList!$E$38:$J$38,0))),0))))*E374,0)*$A$2*IF(I374="Failed-Closed",0,1)</f>
        <v>0</v>
      </c>
      <c r="K374" s="34">
        <f>IFERROR(IF(B374="Column",INDEX(RadCompList!$C$4:$G$13,MATCH(C374,RadCompList!$B$4:$B$13),MATCH(Radiators!D374,RadCompList!$C$3:$G$3)),IF(B374="Tube",INDEX(RadCompList!$C$16:$I$22,MATCH(C374,RadCompList!$B$16:$B$22),MATCH(Radiators!D374,RadCompList!$C$15:$I$15)),IF(B374="Cast Rad/Conv",INDEX(RadCompList!$C$28:$D$28,MATCH(C374,RadCompList!$B$28),MATCH(Radiators!D374,RadCompList!$C$27:$D$27)),IF(B374="Copper Cabinet",(INDEX(RadCompList!$E$39:$J$78,MATCH(Radiators!D374,RadCompList!$D$39:$D$78,0),MATCH(C374,RadCompList!$E$38:$J$38,0))),0))))*E374,0)*$A$2</f>
        <v>0</v>
      </c>
      <c r="L374" s="112">
        <f t="shared" si="21"/>
        <v>0</v>
      </c>
      <c r="M374" s="35">
        <f>IFERROR(VLOOKUP(H374,VentList!$A$1:$D$198,2,FALSE),0)</f>
        <v>0</v>
      </c>
      <c r="N374" s="26">
        <f>IFERROR(VLOOKUP(B374,RadCompList!$P$3:$Q$6,2,FALSE)*J374,0)</f>
        <v>0</v>
      </c>
      <c r="O374" s="26" t="str">
        <f>INDEX(Calculations!$B$17:$B$28,MATCH(L374, Calculations!$H$17:$H$28,-1 ))</f>
        <v>1/2</v>
      </c>
      <c r="P374" s="37">
        <f>MainSheet!$G$8-0.0001306*Q374^2 * F374*(1+3.6/VLOOKUP(O374,Calculations!$B$4:$F$15,2,FALSE))/(3600*MainSheet!$C$9*VLOOKUP(O374,Calculations!$B$4:$F$15,2,FALSE)^5)</f>
        <v>0.26808838626146181</v>
      </c>
      <c r="Q374" s="37">
        <f t="shared" si="22"/>
        <v>0</v>
      </c>
      <c r="R374" s="37">
        <f>IFERROR(VLOOKUP(O374,Calculations!$B$4:$E$15,4)*F374*IF(I374="Failed-Closed",0,1)*(0.35/(INDEX(Calculations!$B$32:$G$46,MATCH(O374,Calculations!$B$32:$B$46,0),MATCH(G374,Calculations!$B$32:$G$32,0))+0.35)),0)</f>
        <v>0</v>
      </c>
      <c r="S374" s="37">
        <f>VLOOKUP(O374,Calculations!$B$4:$F$15,5)*F374</f>
        <v>0</v>
      </c>
      <c r="T374" s="37">
        <f t="shared" si="23"/>
        <v>0</v>
      </c>
      <c r="U374" s="37">
        <f t="shared" si="24"/>
        <v>0</v>
      </c>
      <c r="V374" s="37">
        <f>VLOOKUP(O374,Calculations!$B$4:$G$15,6)*F374*IF(I374="Failed-Closed",0,1)</f>
        <v>0</v>
      </c>
      <c r="W374" s="113">
        <f>IFERROR(0.6*PI()*(VLOOKUP(H374,VentList!$A$3:$H$198,8)/2*0.0254)^2*(14.7+P374)*6895*SQRT(2*1.33/8.314/672/(1.33-1)*((14.7/(14.7+P374))^(2/1.33)-(14.7/(14.7+P374))^((2.33/1.33))))*7937,0)*IF(I374="Operational",0,IF(I374="Failed-Closed",0,1))</f>
        <v>0</v>
      </c>
    </row>
    <row r="375" spans="2:23">
      <c r="B375" s="33"/>
      <c r="C375" s="34"/>
      <c r="D375" s="34"/>
      <c r="E375" s="34"/>
      <c r="F375" s="34"/>
      <c r="G375" s="27"/>
      <c r="H375" s="34"/>
      <c r="I375" s="34"/>
      <c r="J375" s="34">
        <f>IFERROR(IF(B375="Column",INDEX(RadCompList!$C$4:$G$13,MATCH(C375,RadCompList!$B$4:$B$13),MATCH(Radiators!D375,RadCompList!$C$3:$G$3)),IF(B375="Tube",INDEX(RadCompList!$C$16:$I$22,MATCH(C375,RadCompList!$B$16:$B$22),MATCH(Radiators!D375,RadCompList!$C$15:$I$15)),IF(B375="Cast Rad/Conv",INDEX(RadCompList!$C$28:$D$28,MATCH(C375,RadCompList!$B$28),MATCH(Radiators!D375,RadCompList!$C$27:$D$27)),IF(B375="Copper Cabinet",(INDEX(RadCompList!$E$39:$J$78,MATCH(Radiators!D375,RadCompList!$D$39:$D$78,0),MATCH(C375,RadCompList!$E$38:$J$38,0))),0))))*E375,0)*$A$2*IF(I375="Failed-Closed",0,1)</f>
        <v>0</v>
      </c>
      <c r="K375" s="34">
        <f>IFERROR(IF(B375="Column",INDEX(RadCompList!$C$4:$G$13,MATCH(C375,RadCompList!$B$4:$B$13),MATCH(Radiators!D375,RadCompList!$C$3:$G$3)),IF(B375="Tube",INDEX(RadCompList!$C$16:$I$22,MATCH(C375,RadCompList!$B$16:$B$22),MATCH(Radiators!D375,RadCompList!$C$15:$I$15)),IF(B375="Cast Rad/Conv",INDEX(RadCompList!$C$28:$D$28,MATCH(C375,RadCompList!$B$28),MATCH(Radiators!D375,RadCompList!$C$27:$D$27)),IF(B375="Copper Cabinet",(INDEX(RadCompList!$E$39:$J$78,MATCH(Radiators!D375,RadCompList!$D$39:$D$78,0),MATCH(C375,RadCompList!$E$38:$J$38,0))),0))))*E375,0)*$A$2</f>
        <v>0</v>
      </c>
      <c r="L375" s="112">
        <f t="shared" si="21"/>
        <v>0</v>
      </c>
      <c r="M375" s="35">
        <f>IFERROR(VLOOKUP(H375,VentList!$A$1:$D$198,2,FALSE),0)</f>
        <v>0</v>
      </c>
      <c r="N375" s="26">
        <f>IFERROR(VLOOKUP(B375,RadCompList!$P$3:$Q$6,2,FALSE)*J375,0)</f>
        <v>0</v>
      </c>
      <c r="O375" s="26" t="str">
        <f>INDEX(Calculations!$B$17:$B$28,MATCH(L375, Calculations!$H$17:$H$28,-1 ))</f>
        <v>1/2</v>
      </c>
      <c r="P375" s="37">
        <f>MainSheet!$G$8-0.0001306*Q375^2 * F375*(1+3.6/VLOOKUP(O375,Calculations!$B$4:$F$15,2,FALSE))/(3600*MainSheet!$C$9*VLOOKUP(O375,Calculations!$B$4:$F$15,2,FALSE)^5)</f>
        <v>0.26808838626146181</v>
      </c>
      <c r="Q375" s="37">
        <f t="shared" si="22"/>
        <v>0</v>
      </c>
      <c r="R375" s="37">
        <f>IFERROR(VLOOKUP(O375,Calculations!$B$4:$E$15,4)*F375*IF(I375="Failed-Closed",0,1)*(0.35/(INDEX(Calculations!$B$32:$G$46,MATCH(O375,Calculations!$B$32:$B$46,0),MATCH(G375,Calculations!$B$32:$G$32,0))+0.35)),0)</f>
        <v>0</v>
      </c>
      <c r="S375" s="37">
        <f>VLOOKUP(O375,Calculations!$B$4:$F$15,5)*F375</f>
        <v>0</v>
      </c>
      <c r="T375" s="37">
        <f t="shared" si="23"/>
        <v>0</v>
      </c>
      <c r="U375" s="37">
        <f t="shared" si="24"/>
        <v>0</v>
      </c>
      <c r="V375" s="37">
        <f>VLOOKUP(O375,Calculations!$B$4:$G$15,6)*F375*IF(I375="Failed-Closed",0,1)</f>
        <v>0</v>
      </c>
      <c r="W375" s="113">
        <f>IFERROR(0.6*PI()*(VLOOKUP(H375,VentList!$A$3:$H$198,8)/2*0.0254)^2*(14.7+P375)*6895*SQRT(2*1.33/8.314/672/(1.33-1)*((14.7/(14.7+P375))^(2/1.33)-(14.7/(14.7+P375))^((2.33/1.33))))*7937,0)*IF(I375="Operational",0,IF(I375="Failed-Closed",0,1))</f>
        <v>0</v>
      </c>
    </row>
    <row r="376" spans="2:23">
      <c r="B376" s="33"/>
      <c r="C376" s="34"/>
      <c r="D376" s="34"/>
      <c r="E376" s="34"/>
      <c r="F376" s="34"/>
      <c r="G376" s="27"/>
      <c r="H376" s="34"/>
      <c r="I376" s="34"/>
      <c r="J376" s="34">
        <f>IFERROR(IF(B376="Column",INDEX(RadCompList!$C$4:$G$13,MATCH(C376,RadCompList!$B$4:$B$13),MATCH(Radiators!D376,RadCompList!$C$3:$G$3)),IF(B376="Tube",INDEX(RadCompList!$C$16:$I$22,MATCH(C376,RadCompList!$B$16:$B$22),MATCH(Radiators!D376,RadCompList!$C$15:$I$15)),IF(B376="Cast Rad/Conv",INDEX(RadCompList!$C$28:$D$28,MATCH(C376,RadCompList!$B$28),MATCH(Radiators!D376,RadCompList!$C$27:$D$27)),IF(B376="Copper Cabinet",(INDEX(RadCompList!$E$39:$J$78,MATCH(Radiators!D376,RadCompList!$D$39:$D$78,0),MATCH(C376,RadCompList!$E$38:$J$38,0))),0))))*E376,0)*$A$2*IF(I376="Failed-Closed",0,1)</f>
        <v>0</v>
      </c>
      <c r="K376" s="34">
        <f>IFERROR(IF(B376="Column",INDEX(RadCompList!$C$4:$G$13,MATCH(C376,RadCompList!$B$4:$B$13),MATCH(Radiators!D376,RadCompList!$C$3:$G$3)),IF(B376="Tube",INDEX(RadCompList!$C$16:$I$22,MATCH(C376,RadCompList!$B$16:$B$22),MATCH(Radiators!D376,RadCompList!$C$15:$I$15)),IF(B376="Cast Rad/Conv",INDEX(RadCompList!$C$28:$D$28,MATCH(C376,RadCompList!$B$28),MATCH(Radiators!D376,RadCompList!$C$27:$D$27)),IF(B376="Copper Cabinet",(INDEX(RadCompList!$E$39:$J$78,MATCH(Radiators!D376,RadCompList!$D$39:$D$78,0),MATCH(C376,RadCompList!$E$38:$J$38,0))),0))))*E376,0)*$A$2</f>
        <v>0</v>
      </c>
      <c r="L376" s="112">
        <f t="shared" si="21"/>
        <v>0</v>
      </c>
      <c r="M376" s="35">
        <f>IFERROR(VLOOKUP(H376,VentList!$A$1:$D$198,2,FALSE),0)</f>
        <v>0</v>
      </c>
      <c r="N376" s="26">
        <f>IFERROR(VLOOKUP(B376,RadCompList!$P$3:$Q$6,2,FALSE)*J376,0)</f>
        <v>0</v>
      </c>
      <c r="O376" s="26" t="str">
        <f>INDEX(Calculations!$B$17:$B$28,MATCH(L376, Calculations!$H$17:$H$28,-1 ))</f>
        <v>1/2</v>
      </c>
      <c r="P376" s="37">
        <f>MainSheet!$G$8-0.0001306*Q376^2 * F376*(1+3.6/VLOOKUP(O376,Calculations!$B$4:$F$15,2,FALSE))/(3600*MainSheet!$C$9*VLOOKUP(O376,Calculations!$B$4:$F$15,2,FALSE)^5)</f>
        <v>0.26808838626146181</v>
      </c>
      <c r="Q376" s="37">
        <f t="shared" si="22"/>
        <v>0</v>
      </c>
      <c r="R376" s="37">
        <f>IFERROR(VLOOKUP(O376,Calculations!$B$4:$E$15,4)*F376*IF(I376="Failed-Closed",0,1)*(0.35/(INDEX(Calculations!$B$32:$G$46,MATCH(O376,Calculations!$B$32:$B$46,0),MATCH(G376,Calculations!$B$32:$G$32,0))+0.35)),0)</f>
        <v>0</v>
      </c>
      <c r="S376" s="37">
        <f>VLOOKUP(O376,Calculations!$B$4:$F$15,5)*F376</f>
        <v>0</v>
      </c>
      <c r="T376" s="37">
        <f t="shared" si="23"/>
        <v>0</v>
      </c>
      <c r="U376" s="37">
        <f t="shared" si="24"/>
        <v>0</v>
      </c>
      <c r="V376" s="37">
        <f>VLOOKUP(O376,Calculations!$B$4:$G$15,6)*F376*IF(I376="Failed-Closed",0,1)</f>
        <v>0</v>
      </c>
      <c r="W376" s="113">
        <f>IFERROR(0.6*PI()*(VLOOKUP(H376,VentList!$A$3:$H$198,8)/2*0.0254)^2*(14.7+P376)*6895*SQRT(2*1.33/8.314/672/(1.33-1)*((14.7/(14.7+P376))^(2/1.33)-(14.7/(14.7+P376))^((2.33/1.33))))*7937,0)*IF(I376="Operational",0,IF(I376="Failed-Closed",0,1))</f>
        <v>0</v>
      </c>
    </row>
    <row r="377" spans="2:23">
      <c r="B377" s="33"/>
      <c r="C377" s="34"/>
      <c r="D377" s="34"/>
      <c r="E377" s="34"/>
      <c r="F377" s="34"/>
      <c r="G377" s="27"/>
      <c r="H377" s="34"/>
      <c r="I377" s="34"/>
      <c r="J377" s="34">
        <f>IFERROR(IF(B377="Column",INDEX(RadCompList!$C$4:$G$13,MATCH(C377,RadCompList!$B$4:$B$13),MATCH(Radiators!D377,RadCompList!$C$3:$G$3)),IF(B377="Tube",INDEX(RadCompList!$C$16:$I$22,MATCH(C377,RadCompList!$B$16:$B$22),MATCH(Radiators!D377,RadCompList!$C$15:$I$15)),IF(B377="Cast Rad/Conv",INDEX(RadCompList!$C$28:$D$28,MATCH(C377,RadCompList!$B$28),MATCH(Radiators!D377,RadCompList!$C$27:$D$27)),IF(B377="Copper Cabinet",(INDEX(RadCompList!$E$39:$J$78,MATCH(Radiators!D377,RadCompList!$D$39:$D$78,0),MATCH(C377,RadCompList!$E$38:$J$38,0))),0))))*E377,0)*$A$2*IF(I377="Failed-Closed",0,1)</f>
        <v>0</v>
      </c>
      <c r="K377" s="34">
        <f>IFERROR(IF(B377="Column",INDEX(RadCompList!$C$4:$G$13,MATCH(C377,RadCompList!$B$4:$B$13),MATCH(Radiators!D377,RadCompList!$C$3:$G$3)),IF(B377="Tube",INDEX(RadCompList!$C$16:$I$22,MATCH(C377,RadCompList!$B$16:$B$22),MATCH(Radiators!D377,RadCompList!$C$15:$I$15)),IF(B377="Cast Rad/Conv",INDEX(RadCompList!$C$28:$D$28,MATCH(C377,RadCompList!$B$28),MATCH(Radiators!D377,RadCompList!$C$27:$D$27)),IF(B377="Copper Cabinet",(INDEX(RadCompList!$E$39:$J$78,MATCH(Radiators!D377,RadCompList!$D$39:$D$78,0),MATCH(C377,RadCompList!$E$38:$J$38,0))),0))))*E377,0)*$A$2</f>
        <v>0</v>
      </c>
      <c r="L377" s="112">
        <f t="shared" si="21"/>
        <v>0</v>
      </c>
      <c r="M377" s="35">
        <f>IFERROR(VLOOKUP(H377,VentList!$A$1:$D$198,2,FALSE),0)</f>
        <v>0</v>
      </c>
      <c r="N377" s="26">
        <f>IFERROR(VLOOKUP(B377,RadCompList!$P$3:$Q$6,2,FALSE)*J377,0)</f>
        <v>0</v>
      </c>
      <c r="O377" s="26" t="str">
        <f>INDEX(Calculations!$B$17:$B$28,MATCH(L377, Calculations!$H$17:$H$28,-1 ))</f>
        <v>1/2</v>
      </c>
      <c r="P377" s="37">
        <f>MainSheet!$G$8-0.0001306*Q377^2 * F377*(1+3.6/VLOOKUP(O377,Calculations!$B$4:$F$15,2,FALSE))/(3600*MainSheet!$C$9*VLOOKUP(O377,Calculations!$B$4:$F$15,2,FALSE)^5)</f>
        <v>0.26808838626146181</v>
      </c>
      <c r="Q377" s="37">
        <f t="shared" si="22"/>
        <v>0</v>
      </c>
      <c r="R377" s="37">
        <f>IFERROR(VLOOKUP(O377,Calculations!$B$4:$E$15,4)*F377*IF(I377="Failed-Closed",0,1)*(0.35/(INDEX(Calculations!$B$32:$G$46,MATCH(O377,Calculations!$B$32:$B$46,0),MATCH(G377,Calculations!$B$32:$G$32,0))+0.35)),0)</f>
        <v>0</v>
      </c>
      <c r="S377" s="37">
        <f>VLOOKUP(O377,Calculations!$B$4:$F$15,5)*F377</f>
        <v>0</v>
      </c>
      <c r="T377" s="37">
        <f t="shared" si="23"/>
        <v>0</v>
      </c>
      <c r="U377" s="37">
        <f t="shared" si="24"/>
        <v>0</v>
      </c>
      <c r="V377" s="37">
        <f>VLOOKUP(O377,Calculations!$B$4:$G$15,6)*F377*IF(I377="Failed-Closed",0,1)</f>
        <v>0</v>
      </c>
      <c r="W377" s="113">
        <f>IFERROR(0.6*PI()*(VLOOKUP(H377,VentList!$A$3:$H$198,8)/2*0.0254)^2*(14.7+P377)*6895*SQRT(2*1.33/8.314/672/(1.33-1)*((14.7/(14.7+P377))^(2/1.33)-(14.7/(14.7+P377))^((2.33/1.33))))*7937,0)*IF(I377="Operational",0,IF(I377="Failed-Closed",0,1))</f>
        <v>0</v>
      </c>
    </row>
    <row r="378" spans="2:23">
      <c r="B378" s="33"/>
      <c r="C378" s="34"/>
      <c r="D378" s="34"/>
      <c r="E378" s="34"/>
      <c r="F378" s="34"/>
      <c r="G378" s="27"/>
      <c r="H378" s="34"/>
      <c r="I378" s="34"/>
      <c r="J378" s="34">
        <f>IFERROR(IF(B378="Column",INDEX(RadCompList!$C$4:$G$13,MATCH(C378,RadCompList!$B$4:$B$13),MATCH(Radiators!D378,RadCompList!$C$3:$G$3)),IF(B378="Tube",INDEX(RadCompList!$C$16:$I$22,MATCH(C378,RadCompList!$B$16:$B$22),MATCH(Radiators!D378,RadCompList!$C$15:$I$15)),IF(B378="Cast Rad/Conv",INDEX(RadCompList!$C$28:$D$28,MATCH(C378,RadCompList!$B$28),MATCH(Radiators!D378,RadCompList!$C$27:$D$27)),IF(B378="Copper Cabinet",(INDEX(RadCompList!$E$39:$J$78,MATCH(Radiators!D378,RadCompList!$D$39:$D$78,0),MATCH(C378,RadCompList!$E$38:$J$38,0))),0))))*E378,0)*$A$2*IF(I378="Failed-Closed",0,1)</f>
        <v>0</v>
      </c>
      <c r="K378" s="34">
        <f>IFERROR(IF(B378="Column",INDEX(RadCompList!$C$4:$G$13,MATCH(C378,RadCompList!$B$4:$B$13),MATCH(Radiators!D378,RadCompList!$C$3:$G$3)),IF(B378="Tube",INDEX(RadCompList!$C$16:$I$22,MATCH(C378,RadCompList!$B$16:$B$22),MATCH(Radiators!D378,RadCompList!$C$15:$I$15)),IF(B378="Cast Rad/Conv",INDEX(RadCompList!$C$28:$D$28,MATCH(C378,RadCompList!$B$28),MATCH(Radiators!D378,RadCompList!$C$27:$D$27)),IF(B378="Copper Cabinet",(INDEX(RadCompList!$E$39:$J$78,MATCH(Radiators!D378,RadCompList!$D$39:$D$78,0),MATCH(C378,RadCompList!$E$38:$J$38,0))),0))))*E378,0)*$A$2</f>
        <v>0</v>
      </c>
      <c r="L378" s="112">
        <f t="shared" si="21"/>
        <v>0</v>
      </c>
      <c r="M378" s="35">
        <f>IFERROR(VLOOKUP(H378,VentList!$A$1:$D$198,2,FALSE),0)</f>
        <v>0</v>
      </c>
      <c r="N378" s="26">
        <f>IFERROR(VLOOKUP(B378,RadCompList!$P$3:$Q$6,2,FALSE)*J378,0)</f>
        <v>0</v>
      </c>
      <c r="O378" s="26" t="str">
        <f>INDEX(Calculations!$B$17:$B$28,MATCH(L378, Calculations!$H$17:$H$28,-1 ))</f>
        <v>1/2</v>
      </c>
      <c r="P378" s="37">
        <f>MainSheet!$G$8-0.0001306*Q378^2 * F378*(1+3.6/VLOOKUP(O378,Calculations!$B$4:$F$15,2,FALSE))/(3600*MainSheet!$C$9*VLOOKUP(O378,Calculations!$B$4:$F$15,2,FALSE)^5)</f>
        <v>0.26808838626146181</v>
      </c>
      <c r="Q378" s="37">
        <f t="shared" si="22"/>
        <v>0</v>
      </c>
      <c r="R378" s="37">
        <f>IFERROR(VLOOKUP(O378,Calculations!$B$4:$E$15,4)*F378*IF(I378="Failed-Closed",0,1)*(0.35/(INDEX(Calculations!$B$32:$G$46,MATCH(O378,Calculations!$B$32:$B$46,0),MATCH(G378,Calculations!$B$32:$G$32,0))+0.35)),0)</f>
        <v>0</v>
      </c>
      <c r="S378" s="37">
        <f>VLOOKUP(O378,Calculations!$B$4:$F$15,5)*F378</f>
        <v>0</v>
      </c>
      <c r="T378" s="37">
        <f t="shared" si="23"/>
        <v>0</v>
      </c>
      <c r="U378" s="37">
        <f t="shared" si="24"/>
        <v>0</v>
      </c>
      <c r="V378" s="37">
        <f>VLOOKUP(O378,Calculations!$B$4:$G$15,6)*F378*IF(I378="Failed-Closed",0,1)</f>
        <v>0</v>
      </c>
      <c r="W378" s="113">
        <f>IFERROR(0.6*PI()*(VLOOKUP(H378,VentList!$A$3:$H$198,8)/2*0.0254)^2*(14.7+P378)*6895*SQRT(2*1.33/8.314/672/(1.33-1)*((14.7/(14.7+P378))^(2/1.33)-(14.7/(14.7+P378))^((2.33/1.33))))*7937,0)*IF(I378="Operational",0,IF(I378="Failed-Closed",0,1))</f>
        <v>0</v>
      </c>
    </row>
    <row r="379" spans="2:23">
      <c r="B379" s="33"/>
      <c r="C379" s="34"/>
      <c r="D379" s="34"/>
      <c r="E379" s="34"/>
      <c r="F379" s="34"/>
      <c r="G379" s="27"/>
      <c r="H379" s="34"/>
      <c r="I379" s="34"/>
      <c r="J379" s="34">
        <f>IFERROR(IF(B379="Column",INDEX(RadCompList!$C$4:$G$13,MATCH(C379,RadCompList!$B$4:$B$13),MATCH(Radiators!D379,RadCompList!$C$3:$G$3)),IF(B379="Tube",INDEX(RadCompList!$C$16:$I$22,MATCH(C379,RadCompList!$B$16:$B$22),MATCH(Radiators!D379,RadCompList!$C$15:$I$15)),IF(B379="Cast Rad/Conv",INDEX(RadCompList!$C$28:$D$28,MATCH(C379,RadCompList!$B$28),MATCH(Radiators!D379,RadCompList!$C$27:$D$27)),IF(B379="Copper Cabinet",(INDEX(RadCompList!$E$39:$J$78,MATCH(Radiators!D379,RadCompList!$D$39:$D$78,0),MATCH(C379,RadCompList!$E$38:$J$38,0))),0))))*E379,0)*$A$2*IF(I379="Failed-Closed",0,1)</f>
        <v>0</v>
      </c>
      <c r="K379" s="34">
        <f>IFERROR(IF(B379="Column",INDEX(RadCompList!$C$4:$G$13,MATCH(C379,RadCompList!$B$4:$B$13),MATCH(Radiators!D379,RadCompList!$C$3:$G$3)),IF(B379="Tube",INDEX(RadCompList!$C$16:$I$22,MATCH(C379,RadCompList!$B$16:$B$22),MATCH(Radiators!D379,RadCompList!$C$15:$I$15)),IF(B379="Cast Rad/Conv",INDEX(RadCompList!$C$28:$D$28,MATCH(C379,RadCompList!$B$28),MATCH(Radiators!D379,RadCompList!$C$27:$D$27)),IF(B379="Copper Cabinet",(INDEX(RadCompList!$E$39:$J$78,MATCH(Radiators!D379,RadCompList!$D$39:$D$78,0),MATCH(C379,RadCompList!$E$38:$J$38,0))),0))))*E379,0)*$A$2</f>
        <v>0</v>
      </c>
      <c r="L379" s="112">
        <f t="shared" si="21"/>
        <v>0</v>
      </c>
      <c r="M379" s="35">
        <f>IFERROR(VLOOKUP(H379,VentList!$A$1:$D$198,2,FALSE),0)</f>
        <v>0</v>
      </c>
      <c r="N379" s="26">
        <f>IFERROR(VLOOKUP(B379,RadCompList!$P$3:$Q$6,2,FALSE)*J379,0)</f>
        <v>0</v>
      </c>
      <c r="O379" s="26" t="str">
        <f>INDEX(Calculations!$B$17:$B$28,MATCH(L379, Calculations!$H$17:$H$28,-1 ))</f>
        <v>1/2</v>
      </c>
      <c r="P379" s="37">
        <f>MainSheet!$G$8-0.0001306*Q379^2 * F379*(1+3.6/VLOOKUP(O379,Calculations!$B$4:$F$15,2,FALSE))/(3600*MainSheet!$C$9*VLOOKUP(O379,Calculations!$B$4:$F$15,2,FALSE)^5)</f>
        <v>0.26808838626146181</v>
      </c>
      <c r="Q379" s="37">
        <f t="shared" si="22"/>
        <v>0</v>
      </c>
      <c r="R379" s="37">
        <f>IFERROR(VLOOKUP(O379,Calculations!$B$4:$E$15,4)*F379*IF(I379="Failed-Closed",0,1)*(0.35/(INDEX(Calculations!$B$32:$G$46,MATCH(O379,Calculations!$B$32:$B$46,0),MATCH(G379,Calculations!$B$32:$G$32,0))+0.35)),0)</f>
        <v>0</v>
      </c>
      <c r="S379" s="37">
        <f>VLOOKUP(O379,Calculations!$B$4:$F$15,5)*F379</f>
        <v>0</v>
      </c>
      <c r="T379" s="37">
        <f t="shared" si="23"/>
        <v>0</v>
      </c>
      <c r="U379" s="37">
        <f t="shared" si="24"/>
        <v>0</v>
      </c>
      <c r="V379" s="37">
        <f>VLOOKUP(O379,Calculations!$B$4:$G$15,6)*F379*IF(I379="Failed-Closed",0,1)</f>
        <v>0</v>
      </c>
      <c r="W379" s="113">
        <f>IFERROR(0.6*PI()*(VLOOKUP(H379,VentList!$A$3:$H$198,8)/2*0.0254)^2*(14.7+P379)*6895*SQRT(2*1.33/8.314/672/(1.33-1)*((14.7/(14.7+P379))^(2/1.33)-(14.7/(14.7+P379))^((2.33/1.33))))*7937,0)*IF(I379="Operational",0,IF(I379="Failed-Closed",0,1))</f>
        <v>0</v>
      </c>
    </row>
    <row r="380" spans="2:23">
      <c r="B380" s="33"/>
      <c r="C380" s="34"/>
      <c r="D380" s="34"/>
      <c r="E380" s="34"/>
      <c r="F380" s="34"/>
      <c r="G380" s="27"/>
      <c r="H380" s="34"/>
      <c r="I380" s="34"/>
      <c r="J380" s="34">
        <f>IFERROR(IF(B380="Column",INDEX(RadCompList!$C$4:$G$13,MATCH(C380,RadCompList!$B$4:$B$13),MATCH(Radiators!D380,RadCompList!$C$3:$G$3)),IF(B380="Tube",INDEX(RadCompList!$C$16:$I$22,MATCH(C380,RadCompList!$B$16:$B$22),MATCH(Radiators!D380,RadCompList!$C$15:$I$15)),IF(B380="Cast Rad/Conv",INDEX(RadCompList!$C$28:$D$28,MATCH(C380,RadCompList!$B$28),MATCH(Radiators!D380,RadCompList!$C$27:$D$27)),IF(B380="Copper Cabinet",(INDEX(RadCompList!$E$39:$J$78,MATCH(Radiators!D380,RadCompList!$D$39:$D$78,0),MATCH(C380,RadCompList!$E$38:$J$38,0))),0))))*E380,0)*$A$2*IF(I380="Failed-Closed",0,1)</f>
        <v>0</v>
      </c>
      <c r="K380" s="34">
        <f>IFERROR(IF(B380="Column",INDEX(RadCompList!$C$4:$G$13,MATCH(C380,RadCompList!$B$4:$B$13),MATCH(Radiators!D380,RadCompList!$C$3:$G$3)),IF(B380="Tube",INDEX(RadCompList!$C$16:$I$22,MATCH(C380,RadCompList!$B$16:$B$22),MATCH(Radiators!D380,RadCompList!$C$15:$I$15)),IF(B380="Cast Rad/Conv",INDEX(RadCompList!$C$28:$D$28,MATCH(C380,RadCompList!$B$28),MATCH(Radiators!D380,RadCompList!$C$27:$D$27)),IF(B380="Copper Cabinet",(INDEX(RadCompList!$E$39:$J$78,MATCH(Radiators!D380,RadCompList!$D$39:$D$78,0),MATCH(C380,RadCompList!$E$38:$J$38,0))),0))))*E380,0)*$A$2</f>
        <v>0</v>
      </c>
      <c r="L380" s="112">
        <f t="shared" si="21"/>
        <v>0</v>
      </c>
      <c r="M380" s="35">
        <f>IFERROR(VLOOKUP(H380,VentList!$A$1:$D$198,2,FALSE),0)</f>
        <v>0</v>
      </c>
      <c r="N380" s="26">
        <f>IFERROR(VLOOKUP(B380,RadCompList!$P$3:$Q$6,2,FALSE)*J380,0)</f>
        <v>0</v>
      </c>
      <c r="O380" s="26" t="str">
        <f>INDEX(Calculations!$B$17:$B$28,MATCH(L380, Calculations!$H$17:$H$28,-1 ))</f>
        <v>1/2</v>
      </c>
      <c r="P380" s="37">
        <f>MainSheet!$G$8-0.0001306*Q380^2 * F380*(1+3.6/VLOOKUP(O380,Calculations!$B$4:$F$15,2,FALSE))/(3600*MainSheet!$C$9*VLOOKUP(O380,Calculations!$B$4:$F$15,2,FALSE)^5)</f>
        <v>0.26808838626146181</v>
      </c>
      <c r="Q380" s="37">
        <f t="shared" si="22"/>
        <v>0</v>
      </c>
      <c r="R380" s="37">
        <f>IFERROR(VLOOKUP(O380,Calculations!$B$4:$E$15,4)*F380*IF(I380="Failed-Closed",0,1)*(0.35/(INDEX(Calculations!$B$32:$G$46,MATCH(O380,Calculations!$B$32:$B$46,0),MATCH(G380,Calculations!$B$32:$G$32,0))+0.35)),0)</f>
        <v>0</v>
      </c>
      <c r="S380" s="37">
        <f>VLOOKUP(O380,Calculations!$B$4:$F$15,5)*F380</f>
        <v>0</v>
      </c>
      <c r="T380" s="37">
        <f t="shared" si="23"/>
        <v>0</v>
      </c>
      <c r="U380" s="37">
        <f t="shared" si="24"/>
        <v>0</v>
      </c>
      <c r="V380" s="37">
        <f>VLOOKUP(O380,Calculations!$B$4:$G$15,6)*F380*IF(I380="Failed-Closed",0,1)</f>
        <v>0</v>
      </c>
      <c r="W380" s="113">
        <f>IFERROR(0.6*PI()*(VLOOKUP(H380,VentList!$A$3:$H$198,8)/2*0.0254)^2*(14.7+P380)*6895*SQRT(2*1.33/8.314/672/(1.33-1)*((14.7/(14.7+P380))^(2/1.33)-(14.7/(14.7+P380))^((2.33/1.33))))*7937,0)*IF(I380="Operational",0,IF(I380="Failed-Closed",0,1))</f>
        <v>0</v>
      </c>
    </row>
    <row r="381" spans="2:23">
      <c r="B381" s="33"/>
      <c r="C381" s="34"/>
      <c r="D381" s="34"/>
      <c r="E381" s="34"/>
      <c r="F381" s="34"/>
      <c r="G381" s="27"/>
      <c r="H381" s="34"/>
      <c r="I381" s="34"/>
      <c r="J381" s="34">
        <f>IFERROR(IF(B381="Column",INDEX(RadCompList!$C$4:$G$13,MATCH(C381,RadCompList!$B$4:$B$13),MATCH(Radiators!D381,RadCompList!$C$3:$G$3)),IF(B381="Tube",INDEX(RadCompList!$C$16:$I$22,MATCH(C381,RadCompList!$B$16:$B$22),MATCH(Radiators!D381,RadCompList!$C$15:$I$15)),IF(B381="Cast Rad/Conv",INDEX(RadCompList!$C$28:$D$28,MATCH(C381,RadCompList!$B$28),MATCH(Radiators!D381,RadCompList!$C$27:$D$27)),IF(B381="Copper Cabinet",(INDEX(RadCompList!$E$39:$J$78,MATCH(Radiators!D381,RadCompList!$D$39:$D$78,0),MATCH(C381,RadCompList!$E$38:$J$38,0))),0))))*E381,0)*$A$2*IF(I381="Failed-Closed",0,1)</f>
        <v>0</v>
      </c>
      <c r="K381" s="34">
        <f>IFERROR(IF(B381="Column",INDEX(RadCompList!$C$4:$G$13,MATCH(C381,RadCompList!$B$4:$B$13),MATCH(Radiators!D381,RadCompList!$C$3:$G$3)),IF(B381="Tube",INDEX(RadCompList!$C$16:$I$22,MATCH(C381,RadCompList!$B$16:$B$22),MATCH(Radiators!D381,RadCompList!$C$15:$I$15)),IF(B381="Cast Rad/Conv",INDEX(RadCompList!$C$28:$D$28,MATCH(C381,RadCompList!$B$28),MATCH(Radiators!D381,RadCompList!$C$27:$D$27)),IF(B381="Copper Cabinet",(INDEX(RadCompList!$E$39:$J$78,MATCH(Radiators!D381,RadCompList!$D$39:$D$78,0),MATCH(C381,RadCompList!$E$38:$J$38,0))),0))))*E381,0)*$A$2</f>
        <v>0</v>
      </c>
      <c r="L381" s="112">
        <f t="shared" si="21"/>
        <v>0</v>
      </c>
      <c r="M381" s="35">
        <f>IFERROR(VLOOKUP(H381,VentList!$A$1:$D$198,2,FALSE),0)</f>
        <v>0</v>
      </c>
      <c r="N381" s="26">
        <f>IFERROR(VLOOKUP(B381,RadCompList!$P$3:$Q$6,2,FALSE)*J381,0)</f>
        <v>0</v>
      </c>
      <c r="O381" s="26" t="str">
        <f>INDEX(Calculations!$B$17:$B$28,MATCH(L381, Calculations!$H$17:$H$28,-1 ))</f>
        <v>1/2</v>
      </c>
      <c r="P381" s="37">
        <f>MainSheet!$G$8-0.0001306*Q381^2 * F381*(1+3.6/VLOOKUP(O381,Calculations!$B$4:$F$15,2,FALSE))/(3600*MainSheet!$C$9*VLOOKUP(O381,Calculations!$B$4:$F$15,2,FALSE)^5)</f>
        <v>0.26808838626146181</v>
      </c>
      <c r="Q381" s="37">
        <f t="shared" si="22"/>
        <v>0</v>
      </c>
      <c r="R381" s="37">
        <f>IFERROR(VLOOKUP(O381,Calculations!$B$4:$E$15,4)*F381*IF(I381="Failed-Closed",0,1)*(0.35/(INDEX(Calculations!$B$32:$G$46,MATCH(O381,Calculations!$B$32:$B$46,0),MATCH(G381,Calculations!$B$32:$G$32,0))+0.35)),0)</f>
        <v>0</v>
      </c>
      <c r="S381" s="37">
        <f>VLOOKUP(O381,Calculations!$B$4:$F$15,5)*F381</f>
        <v>0</v>
      </c>
      <c r="T381" s="37">
        <f t="shared" si="23"/>
        <v>0</v>
      </c>
      <c r="U381" s="37">
        <f t="shared" si="24"/>
        <v>0</v>
      </c>
      <c r="V381" s="37">
        <f>VLOOKUP(O381,Calculations!$B$4:$G$15,6)*F381*IF(I381="Failed-Closed",0,1)</f>
        <v>0</v>
      </c>
      <c r="W381" s="113">
        <f>IFERROR(0.6*PI()*(VLOOKUP(H381,VentList!$A$3:$H$198,8)/2*0.0254)^2*(14.7+P381)*6895*SQRT(2*1.33/8.314/672/(1.33-1)*((14.7/(14.7+P381))^(2/1.33)-(14.7/(14.7+P381))^((2.33/1.33))))*7937,0)*IF(I381="Operational",0,IF(I381="Failed-Closed",0,1))</f>
        <v>0</v>
      </c>
    </row>
    <row r="382" spans="2:23">
      <c r="B382" s="33"/>
      <c r="C382" s="34"/>
      <c r="D382" s="34"/>
      <c r="E382" s="34"/>
      <c r="F382" s="34"/>
      <c r="G382" s="27"/>
      <c r="H382" s="34"/>
      <c r="I382" s="34"/>
      <c r="J382" s="34">
        <f>IFERROR(IF(B382="Column",INDEX(RadCompList!$C$4:$G$13,MATCH(C382,RadCompList!$B$4:$B$13),MATCH(Radiators!D382,RadCompList!$C$3:$G$3)),IF(B382="Tube",INDEX(RadCompList!$C$16:$I$22,MATCH(C382,RadCompList!$B$16:$B$22),MATCH(Radiators!D382,RadCompList!$C$15:$I$15)),IF(B382="Cast Rad/Conv",INDEX(RadCompList!$C$28:$D$28,MATCH(C382,RadCompList!$B$28),MATCH(Radiators!D382,RadCompList!$C$27:$D$27)),IF(B382="Copper Cabinet",(INDEX(RadCompList!$E$39:$J$78,MATCH(Radiators!D382,RadCompList!$D$39:$D$78,0),MATCH(C382,RadCompList!$E$38:$J$38,0))),0))))*E382,0)*$A$2*IF(I382="Failed-Closed",0,1)</f>
        <v>0</v>
      </c>
      <c r="K382" s="34">
        <f>IFERROR(IF(B382="Column",INDEX(RadCompList!$C$4:$G$13,MATCH(C382,RadCompList!$B$4:$B$13),MATCH(Radiators!D382,RadCompList!$C$3:$G$3)),IF(B382="Tube",INDEX(RadCompList!$C$16:$I$22,MATCH(C382,RadCompList!$B$16:$B$22),MATCH(Radiators!D382,RadCompList!$C$15:$I$15)),IF(B382="Cast Rad/Conv",INDEX(RadCompList!$C$28:$D$28,MATCH(C382,RadCompList!$B$28),MATCH(Radiators!D382,RadCompList!$C$27:$D$27)),IF(B382="Copper Cabinet",(INDEX(RadCompList!$E$39:$J$78,MATCH(Radiators!D382,RadCompList!$D$39:$D$78,0),MATCH(C382,RadCompList!$E$38:$J$38,0))),0))))*E382,0)*$A$2</f>
        <v>0</v>
      </c>
      <c r="L382" s="112">
        <f t="shared" si="21"/>
        <v>0</v>
      </c>
      <c r="M382" s="35">
        <f>IFERROR(VLOOKUP(H382,VentList!$A$1:$D$198,2,FALSE),0)</f>
        <v>0</v>
      </c>
      <c r="N382" s="26">
        <f>IFERROR(VLOOKUP(B382,RadCompList!$P$3:$Q$6,2,FALSE)*J382,0)</f>
        <v>0</v>
      </c>
      <c r="O382" s="26" t="str">
        <f>INDEX(Calculations!$B$17:$B$28,MATCH(L382, Calculations!$H$17:$H$28,-1 ))</f>
        <v>1/2</v>
      </c>
      <c r="P382" s="37">
        <f>MainSheet!$G$8-0.0001306*Q382^2 * F382*(1+3.6/VLOOKUP(O382,Calculations!$B$4:$F$15,2,FALSE))/(3600*MainSheet!$C$9*VLOOKUP(O382,Calculations!$B$4:$F$15,2,FALSE)^5)</f>
        <v>0.26808838626146181</v>
      </c>
      <c r="Q382" s="37">
        <f t="shared" si="22"/>
        <v>0</v>
      </c>
      <c r="R382" s="37">
        <f>IFERROR(VLOOKUP(O382,Calculations!$B$4:$E$15,4)*F382*IF(I382="Failed-Closed",0,1)*(0.35/(INDEX(Calculations!$B$32:$G$46,MATCH(O382,Calculations!$B$32:$B$46,0),MATCH(G382,Calculations!$B$32:$G$32,0))+0.35)),0)</f>
        <v>0</v>
      </c>
      <c r="S382" s="37">
        <f>VLOOKUP(O382,Calculations!$B$4:$F$15,5)*F382</f>
        <v>0</v>
      </c>
      <c r="T382" s="37">
        <f t="shared" si="23"/>
        <v>0</v>
      </c>
      <c r="U382" s="37">
        <f t="shared" si="24"/>
        <v>0</v>
      </c>
      <c r="V382" s="37">
        <f>VLOOKUP(O382,Calculations!$B$4:$G$15,6)*F382*IF(I382="Failed-Closed",0,1)</f>
        <v>0</v>
      </c>
      <c r="W382" s="113">
        <f>IFERROR(0.6*PI()*(VLOOKUP(H382,VentList!$A$3:$H$198,8)/2*0.0254)^2*(14.7+P382)*6895*SQRT(2*1.33/8.314/672/(1.33-1)*((14.7/(14.7+P382))^(2/1.33)-(14.7/(14.7+P382))^((2.33/1.33))))*7937,0)*IF(I382="Operational",0,IF(I382="Failed-Closed",0,1))</f>
        <v>0</v>
      </c>
    </row>
    <row r="383" spans="2:23">
      <c r="B383" s="33"/>
      <c r="C383" s="34"/>
      <c r="D383" s="34"/>
      <c r="E383" s="34"/>
      <c r="F383" s="34"/>
      <c r="G383" s="27"/>
      <c r="H383" s="34"/>
      <c r="I383" s="34"/>
      <c r="J383" s="34">
        <f>IFERROR(IF(B383="Column",INDEX(RadCompList!$C$4:$G$13,MATCH(C383,RadCompList!$B$4:$B$13),MATCH(Radiators!D383,RadCompList!$C$3:$G$3)),IF(B383="Tube",INDEX(RadCompList!$C$16:$I$22,MATCH(C383,RadCompList!$B$16:$B$22),MATCH(Radiators!D383,RadCompList!$C$15:$I$15)),IF(B383="Cast Rad/Conv",INDEX(RadCompList!$C$28:$D$28,MATCH(C383,RadCompList!$B$28),MATCH(Radiators!D383,RadCompList!$C$27:$D$27)),IF(B383="Copper Cabinet",(INDEX(RadCompList!$E$39:$J$78,MATCH(Radiators!D383,RadCompList!$D$39:$D$78,0),MATCH(C383,RadCompList!$E$38:$J$38,0))),0))))*E383,0)*$A$2*IF(I383="Failed-Closed",0,1)</f>
        <v>0</v>
      </c>
      <c r="K383" s="34">
        <f>IFERROR(IF(B383="Column",INDEX(RadCompList!$C$4:$G$13,MATCH(C383,RadCompList!$B$4:$B$13),MATCH(Radiators!D383,RadCompList!$C$3:$G$3)),IF(B383="Tube",INDEX(RadCompList!$C$16:$I$22,MATCH(C383,RadCompList!$B$16:$B$22),MATCH(Radiators!D383,RadCompList!$C$15:$I$15)),IF(B383="Cast Rad/Conv",INDEX(RadCompList!$C$28:$D$28,MATCH(C383,RadCompList!$B$28),MATCH(Radiators!D383,RadCompList!$C$27:$D$27)),IF(B383="Copper Cabinet",(INDEX(RadCompList!$E$39:$J$78,MATCH(Radiators!D383,RadCompList!$D$39:$D$78,0),MATCH(C383,RadCompList!$E$38:$J$38,0))),0))))*E383,0)*$A$2</f>
        <v>0</v>
      </c>
      <c r="L383" s="112">
        <f t="shared" si="21"/>
        <v>0</v>
      </c>
      <c r="M383" s="35">
        <f>IFERROR(VLOOKUP(H383,VentList!$A$1:$D$198,2,FALSE),0)</f>
        <v>0</v>
      </c>
      <c r="N383" s="26">
        <f>IFERROR(VLOOKUP(B383,RadCompList!$P$3:$Q$6,2,FALSE)*J383,0)</f>
        <v>0</v>
      </c>
      <c r="O383" s="26" t="str">
        <f>INDEX(Calculations!$B$17:$B$28,MATCH(L383, Calculations!$H$17:$H$28,-1 ))</f>
        <v>1/2</v>
      </c>
      <c r="P383" s="37">
        <f>MainSheet!$G$8-0.0001306*Q383^2 * F383*(1+3.6/VLOOKUP(O383,Calculations!$B$4:$F$15,2,FALSE))/(3600*MainSheet!$C$9*VLOOKUP(O383,Calculations!$B$4:$F$15,2,FALSE)^5)</f>
        <v>0.26808838626146181</v>
      </c>
      <c r="Q383" s="37">
        <f t="shared" si="22"/>
        <v>0</v>
      </c>
      <c r="R383" s="37">
        <f>IFERROR(VLOOKUP(O383,Calculations!$B$4:$E$15,4)*F383*IF(I383="Failed-Closed",0,1)*(0.35/(INDEX(Calculations!$B$32:$G$46,MATCH(O383,Calculations!$B$32:$B$46,0),MATCH(G383,Calculations!$B$32:$G$32,0))+0.35)),0)</f>
        <v>0</v>
      </c>
      <c r="S383" s="37">
        <f>VLOOKUP(O383,Calculations!$B$4:$F$15,5)*F383</f>
        <v>0</v>
      </c>
      <c r="T383" s="37">
        <f t="shared" si="23"/>
        <v>0</v>
      </c>
      <c r="U383" s="37">
        <f t="shared" si="24"/>
        <v>0</v>
      </c>
      <c r="V383" s="37">
        <f>VLOOKUP(O383,Calculations!$B$4:$G$15,6)*F383*IF(I383="Failed-Closed",0,1)</f>
        <v>0</v>
      </c>
      <c r="W383" s="113">
        <f>IFERROR(0.6*PI()*(VLOOKUP(H383,VentList!$A$3:$H$198,8)/2*0.0254)^2*(14.7+P383)*6895*SQRT(2*1.33/8.314/672/(1.33-1)*((14.7/(14.7+P383))^(2/1.33)-(14.7/(14.7+P383))^((2.33/1.33))))*7937,0)*IF(I383="Operational",0,IF(I383="Failed-Closed",0,1))</f>
        <v>0</v>
      </c>
    </row>
    <row r="384" spans="2:23">
      <c r="B384" s="33"/>
      <c r="C384" s="34"/>
      <c r="D384" s="34"/>
      <c r="E384" s="34"/>
      <c r="F384" s="34"/>
      <c r="G384" s="27"/>
      <c r="H384" s="34"/>
      <c r="I384" s="34"/>
      <c r="J384" s="34">
        <f>IFERROR(IF(B384="Column",INDEX(RadCompList!$C$4:$G$13,MATCH(C384,RadCompList!$B$4:$B$13),MATCH(Radiators!D384,RadCompList!$C$3:$G$3)),IF(B384="Tube",INDEX(RadCompList!$C$16:$I$22,MATCH(C384,RadCompList!$B$16:$B$22),MATCH(Radiators!D384,RadCompList!$C$15:$I$15)),IF(B384="Cast Rad/Conv",INDEX(RadCompList!$C$28:$D$28,MATCH(C384,RadCompList!$B$28),MATCH(Radiators!D384,RadCompList!$C$27:$D$27)),IF(B384="Copper Cabinet",(INDEX(RadCompList!$E$39:$J$78,MATCH(Radiators!D384,RadCompList!$D$39:$D$78,0),MATCH(C384,RadCompList!$E$38:$J$38,0))),0))))*E384,0)*$A$2*IF(I384="Failed-Closed",0,1)</f>
        <v>0</v>
      </c>
      <c r="K384" s="34">
        <f>IFERROR(IF(B384="Column",INDEX(RadCompList!$C$4:$G$13,MATCH(C384,RadCompList!$B$4:$B$13),MATCH(Radiators!D384,RadCompList!$C$3:$G$3)),IF(B384="Tube",INDEX(RadCompList!$C$16:$I$22,MATCH(C384,RadCompList!$B$16:$B$22),MATCH(Radiators!D384,RadCompList!$C$15:$I$15)),IF(B384="Cast Rad/Conv",INDEX(RadCompList!$C$28:$D$28,MATCH(C384,RadCompList!$B$28),MATCH(Radiators!D384,RadCompList!$C$27:$D$27)),IF(B384="Copper Cabinet",(INDEX(RadCompList!$E$39:$J$78,MATCH(Radiators!D384,RadCompList!$D$39:$D$78,0),MATCH(C384,RadCompList!$E$38:$J$38,0))),0))))*E384,0)*$A$2</f>
        <v>0</v>
      </c>
      <c r="L384" s="112">
        <f t="shared" si="21"/>
        <v>0</v>
      </c>
      <c r="M384" s="35">
        <f>IFERROR(VLOOKUP(H384,VentList!$A$1:$D$198,2,FALSE),0)</f>
        <v>0</v>
      </c>
      <c r="N384" s="26">
        <f>IFERROR(VLOOKUP(B384,RadCompList!$P$3:$Q$6,2,FALSE)*J384,0)</f>
        <v>0</v>
      </c>
      <c r="O384" s="26" t="str">
        <f>INDEX(Calculations!$B$17:$B$28,MATCH(L384, Calculations!$H$17:$H$28,-1 ))</f>
        <v>1/2</v>
      </c>
      <c r="P384" s="37">
        <f>MainSheet!$G$8-0.0001306*Q384^2 * F384*(1+3.6/VLOOKUP(O384,Calculations!$B$4:$F$15,2,FALSE))/(3600*MainSheet!$C$9*VLOOKUP(O384,Calculations!$B$4:$F$15,2,FALSE)^5)</f>
        <v>0.26808838626146181</v>
      </c>
      <c r="Q384" s="37">
        <f t="shared" si="22"/>
        <v>0</v>
      </c>
      <c r="R384" s="37">
        <f>IFERROR(VLOOKUP(O384,Calculations!$B$4:$E$15,4)*F384*IF(I384="Failed-Closed",0,1)*(0.35/(INDEX(Calculations!$B$32:$G$46,MATCH(O384,Calculations!$B$32:$B$46,0),MATCH(G384,Calculations!$B$32:$G$32,0))+0.35)),0)</f>
        <v>0</v>
      </c>
      <c r="S384" s="37">
        <f>VLOOKUP(O384,Calculations!$B$4:$F$15,5)*F384</f>
        <v>0</v>
      </c>
      <c r="T384" s="37">
        <f t="shared" si="23"/>
        <v>0</v>
      </c>
      <c r="U384" s="37">
        <f t="shared" si="24"/>
        <v>0</v>
      </c>
      <c r="V384" s="37">
        <f>VLOOKUP(O384,Calculations!$B$4:$G$15,6)*F384*IF(I384="Failed-Closed",0,1)</f>
        <v>0</v>
      </c>
      <c r="W384" s="113">
        <f>IFERROR(0.6*PI()*(VLOOKUP(H384,VentList!$A$3:$H$198,8)/2*0.0254)^2*(14.7+P384)*6895*SQRT(2*1.33/8.314/672/(1.33-1)*((14.7/(14.7+P384))^(2/1.33)-(14.7/(14.7+P384))^((2.33/1.33))))*7937,0)*IF(I384="Operational",0,IF(I384="Failed-Closed",0,1))</f>
        <v>0</v>
      </c>
    </row>
    <row r="385" spans="2:23">
      <c r="B385" s="33"/>
      <c r="C385" s="34"/>
      <c r="D385" s="34"/>
      <c r="E385" s="34"/>
      <c r="F385" s="34"/>
      <c r="G385" s="27"/>
      <c r="H385" s="34"/>
      <c r="I385" s="34"/>
      <c r="J385" s="34">
        <f>IFERROR(IF(B385="Column",INDEX(RadCompList!$C$4:$G$13,MATCH(C385,RadCompList!$B$4:$B$13),MATCH(Radiators!D385,RadCompList!$C$3:$G$3)),IF(B385="Tube",INDEX(RadCompList!$C$16:$I$22,MATCH(C385,RadCompList!$B$16:$B$22),MATCH(Radiators!D385,RadCompList!$C$15:$I$15)),IF(B385="Cast Rad/Conv",INDEX(RadCompList!$C$28:$D$28,MATCH(C385,RadCompList!$B$28),MATCH(Radiators!D385,RadCompList!$C$27:$D$27)),IF(B385="Copper Cabinet",(INDEX(RadCompList!$E$39:$J$78,MATCH(Radiators!D385,RadCompList!$D$39:$D$78,0),MATCH(C385,RadCompList!$E$38:$J$38,0))),0))))*E385,0)*$A$2*IF(I385="Failed-Closed",0,1)</f>
        <v>0</v>
      </c>
      <c r="K385" s="34">
        <f>IFERROR(IF(B385="Column",INDEX(RadCompList!$C$4:$G$13,MATCH(C385,RadCompList!$B$4:$B$13),MATCH(Radiators!D385,RadCompList!$C$3:$G$3)),IF(B385="Tube",INDEX(RadCompList!$C$16:$I$22,MATCH(C385,RadCompList!$B$16:$B$22),MATCH(Radiators!D385,RadCompList!$C$15:$I$15)),IF(B385="Cast Rad/Conv",INDEX(RadCompList!$C$28:$D$28,MATCH(C385,RadCompList!$B$28),MATCH(Radiators!D385,RadCompList!$C$27:$D$27)),IF(B385="Copper Cabinet",(INDEX(RadCompList!$E$39:$J$78,MATCH(Radiators!D385,RadCompList!$D$39:$D$78,0),MATCH(C385,RadCompList!$E$38:$J$38,0))),0))))*E385,0)*$A$2</f>
        <v>0</v>
      </c>
      <c r="L385" s="112">
        <f t="shared" si="21"/>
        <v>0</v>
      </c>
      <c r="M385" s="35">
        <f>IFERROR(VLOOKUP(H385,VentList!$A$1:$D$198,2,FALSE),0)</f>
        <v>0</v>
      </c>
      <c r="N385" s="26">
        <f>IFERROR(VLOOKUP(B385,RadCompList!$P$3:$Q$6,2,FALSE)*J385,0)</f>
        <v>0</v>
      </c>
      <c r="O385" s="26" t="str">
        <f>INDEX(Calculations!$B$17:$B$28,MATCH(L385, Calculations!$H$17:$H$28,-1 ))</f>
        <v>1/2</v>
      </c>
      <c r="P385" s="37">
        <f>MainSheet!$G$8-0.0001306*Q385^2 * F385*(1+3.6/VLOOKUP(O385,Calculations!$B$4:$F$15,2,FALSE))/(3600*MainSheet!$C$9*VLOOKUP(O385,Calculations!$B$4:$F$15,2,FALSE)^5)</f>
        <v>0.26808838626146181</v>
      </c>
      <c r="Q385" s="37">
        <f t="shared" si="22"/>
        <v>0</v>
      </c>
      <c r="R385" s="37">
        <f>IFERROR(VLOOKUP(O385,Calculations!$B$4:$E$15,4)*F385*IF(I385="Failed-Closed",0,1)*(0.35/(INDEX(Calculations!$B$32:$G$46,MATCH(O385,Calculations!$B$32:$B$46,0),MATCH(G385,Calculations!$B$32:$G$32,0))+0.35)),0)</f>
        <v>0</v>
      </c>
      <c r="S385" s="37">
        <f>VLOOKUP(O385,Calculations!$B$4:$F$15,5)*F385</f>
        <v>0</v>
      </c>
      <c r="T385" s="37">
        <f t="shared" si="23"/>
        <v>0</v>
      </c>
      <c r="U385" s="37">
        <f t="shared" si="24"/>
        <v>0</v>
      </c>
      <c r="V385" s="37">
        <f>VLOOKUP(O385,Calculations!$B$4:$G$15,6)*F385*IF(I385="Failed-Closed",0,1)</f>
        <v>0</v>
      </c>
      <c r="W385" s="113">
        <f>IFERROR(0.6*PI()*(VLOOKUP(H385,VentList!$A$3:$H$198,8)/2*0.0254)^2*(14.7+P385)*6895*SQRT(2*1.33/8.314/672/(1.33-1)*((14.7/(14.7+P385))^(2/1.33)-(14.7/(14.7+P385))^((2.33/1.33))))*7937,0)*IF(I385="Operational",0,IF(I385="Failed-Closed",0,1))</f>
        <v>0</v>
      </c>
    </row>
    <row r="386" spans="2:23">
      <c r="B386" s="33"/>
      <c r="C386" s="34"/>
      <c r="D386" s="34"/>
      <c r="E386" s="34"/>
      <c r="F386" s="34"/>
      <c r="G386" s="27"/>
      <c r="H386" s="34"/>
      <c r="I386" s="34"/>
      <c r="J386" s="34">
        <f>IFERROR(IF(B386="Column",INDEX(RadCompList!$C$4:$G$13,MATCH(C386,RadCompList!$B$4:$B$13),MATCH(Radiators!D386,RadCompList!$C$3:$G$3)),IF(B386="Tube",INDEX(RadCompList!$C$16:$I$22,MATCH(C386,RadCompList!$B$16:$B$22),MATCH(Radiators!D386,RadCompList!$C$15:$I$15)),IF(B386="Cast Rad/Conv",INDEX(RadCompList!$C$28:$D$28,MATCH(C386,RadCompList!$B$28),MATCH(Radiators!D386,RadCompList!$C$27:$D$27)),IF(B386="Copper Cabinet",(INDEX(RadCompList!$E$39:$J$78,MATCH(Radiators!D386,RadCompList!$D$39:$D$78,0),MATCH(C386,RadCompList!$E$38:$J$38,0))),0))))*E386,0)*$A$2*IF(I386="Failed-Closed",0,1)</f>
        <v>0</v>
      </c>
      <c r="K386" s="34">
        <f>IFERROR(IF(B386="Column",INDEX(RadCompList!$C$4:$G$13,MATCH(C386,RadCompList!$B$4:$B$13),MATCH(Radiators!D386,RadCompList!$C$3:$G$3)),IF(B386="Tube",INDEX(RadCompList!$C$16:$I$22,MATCH(C386,RadCompList!$B$16:$B$22),MATCH(Radiators!D386,RadCompList!$C$15:$I$15)),IF(B386="Cast Rad/Conv",INDEX(RadCompList!$C$28:$D$28,MATCH(C386,RadCompList!$B$28),MATCH(Radiators!D386,RadCompList!$C$27:$D$27)),IF(B386="Copper Cabinet",(INDEX(RadCompList!$E$39:$J$78,MATCH(Radiators!D386,RadCompList!$D$39:$D$78,0),MATCH(C386,RadCompList!$E$38:$J$38,0))),0))))*E386,0)*$A$2</f>
        <v>0</v>
      </c>
      <c r="L386" s="112">
        <f t="shared" si="21"/>
        <v>0</v>
      </c>
      <c r="M386" s="35">
        <f>IFERROR(VLOOKUP(H386,VentList!$A$1:$D$198,2,FALSE),0)</f>
        <v>0</v>
      </c>
      <c r="N386" s="26">
        <f>IFERROR(VLOOKUP(B386,RadCompList!$P$3:$Q$6,2,FALSE)*J386,0)</f>
        <v>0</v>
      </c>
      <c r="O386" s="26" t="str">
        <f>INDEX(Calculations!$B$17:$B$28,MATCH(L386, Calculations!$H$17:$H$28,-1 ))</f>
        <v>1/2</v>
      </c>
      <c r="P386" s="37">
        <f>MainSheet!$G$8-0.0001306*Q386^2 * F386*(1+3.6/VLOOKUP(O386,Calculations!$B$4:$F$15,2,FALSE))/(3600*MainSheet!$C$9*VLOOKUP(O386,Calculations!$B$4:$F$15,2,FALSE)^5)</f>
        <v>0.26808838626146181</v>
      </c>
      <c r="Q386" s="37">
        <f t="shared" si="22"/>
        <v>0</v>
      </c>
      <c r="R386" s="37">
        <f>IFERROR(VLOOKUP(O386,Calculations!$B$4:$E$15,4)*F386*IF(I386="Failed-Closed",0,1)*(0.35/(INDEX(Calculations!$B$32:$G$46,MATCH(O386,Calculations!$B$32:$B$46,0),MATCH(G386,Calculations!$B$32:$G$32,0))+0.35)),0)</f>
        <v>0</v>
      </c>
      <c r="S386" s="37">
        <f>VLOOKUP(O386,Calculations!$B$4:$F$15,5)*F386</f>
        <v>0</v>
      </c>
      <c r="T386" s="37">
        <f t="shared" si="23"/>
        <v>0</v>
      </c>
      <c r="U386" s="37">
        <f t="shared" si="24"/>
        <v>0</v>
      </c>
      <c r="V386" s="37">
        <f>VLOOKUP(O386,Calculations!$B$4:$G$15,6)*F386*IF(I386="Failed-Closed",0,1)</f>
        <v>0</v>
      </c>
      <c r="W386" s="113">
        <f>IFERROR(0.6*PI()*(VLOOKUP(H386,VentList!$A$3:$H$198,8)/2*0.0254)^2*(14.7+P386)*6895*SQRT(2*1.33/8.314/672/(1.33-1)*((14.7/(14.7+P386))^(2/1.33)-(14.7/(14.7+P386))^((2.33/1.33))))*7937,0)*IF(I386="Operational",0,IF(I386="Failed-Closed",0,1))</f>
        <v>0</v>
      </c>
    </row>
    <row r="387" spans="2:23">
      <c r="B387" s="33"/>
      <c r="C387" s="34"/>
      <c r="D387" s="34"/>
      <c r="E387" s="34"/>
      <c r="F387" s="34"/>
      <c r="G387" s="27"/>
      <c r="H387" s="34"/>
      <c r="I387" s="34"/>
      <c r="J387" s="34">
        <f>IFERROR(IF(B387="Column",INDEX(RadCompList!$C$4:$G$13,MATCH(C387,RadCompList!$B$4:$B$13),MATCH(Radiators!D387,RadCompList!$C$3:$G$3)),IF(B387="Tube",INDEX(RadCompList!$C$16:$I$22,MATCH(C387,RadCompList!$B$16:$B$22),MATCH(Radiators!D387,RadCompList!$C$15:$I$15)),IF(B387="Cast Rad/Conv",INDEX(RadCompList!$C$28:$D$28,MATCH(C387,RadCompList!$B$28),MATCH(Radiators!D387,RadCompList!$C$27:$D$27)),IF(B387="Copper Cabinet",(INDEX(RadCompList!$E$39:$J$78,MATCH(Radiators!D387,RadCompList!$D$39:$D$78,0),MATCH(C387,RadCompList!$E$38:$J$38,0))),0))))*E387,0)*$A$2*IF(I387="Failed-Closed",0,1)</f>
        <v>0</v>
      </c>
      <c r="K387" s="34">
        <f>IFERROR(IF(B387="Column",INDEX(RadCompList!$C$4:$G$13,MATCH(C387,RadCompList!$B$4:$B$13),MATCH(Radiators!D387,RadCompList!$C$3:$G$3)),IF(B387="Tube",INDEX(RadCompList!$C$16:$I$22,MATCH(C387,RadCompList!$B$16:$B$22),MATCH(Radiators!D387,RadCompList!$C$15:$I$15)),IF(B387="Cast Rad/Conv",INDEX(RadCompList!$C$28:$D$28,MATCH(C387,RadCompList!$B$28),MATCH(Radiators!D387,RadCompList!$C$27:$D$27)),IF(B387="Copper Cabinet",(INDEX(RadCompList!$E$39:$J$78,MATCH(Radiators!D387,RadCompList!$D$39:$D$78,0),MATCH(C387,RadCompList!$E$38:$J$38,0))),0))))*E387,0)*$A$2</f>
        <v>0</v>
      </c>
      <c r="L387" s="112">
        <f t="shared" ref="L387:L400" si="25">IFERROR(240*J387,0)*$A$2</f>
        <v>0</v>
      </c>
      <c r="M387" s="35">
        <f>IFERROR(VLOOKUP(H387,VentList!$A$1:$D$198,2,FALSE),0)</f>
        <v>0</v>
      </c>
      <c r="N387" s="26">
        <f>IFERROR(VLOOKUP(B387,RadCompList!$P$3:$Q$6,2,FALSE)*J387,0)</f>
        <v>0</v>
      </c>
      <c r="O387" s="26" t="str">
        <f>INDEX(Calculations!$B$17:$B$28,MATCH(L387, Calculations!$H$17:$H$28,-1 ))</f>
        <v>1/2</v>
      </c>
      <c r="P387" s="37">
        <f>MainSheet!$G$8-0.0001306*Q387^2 * F387*(1+3.6/VLOOKUP(O387,Calculations!$B$4:$F$15,2,FALSE))/(3600*MainSheet!$C$9*VLOOKUP(O387,Calculations!$B$4:$F$15,2,FALSE)^5)</f>
        <v>0.26808838626146181</v>
      </c>
      <c r="Q387" s="37">
        <f t="shared" ref="Q387:Q400" si="26">L387/(970+27)</f>
        <v>0</v>
      </c>
      <c r="R387" s="37">
        <f>IFERROR(VLOOKUP(O387,Calculations!$B$4:$E$15,4)*F387*IF(I387="Failed-Closed",0,1)*(0.35/(INDEX(Calculations!$B$32:$G$46,MATCH(O387,Calculations!$B$32:$B$46,0),MATCH(G387,Calculations!$B$32:$G$32,0))+0.35)),0)</f>
        <v>0</v>
      </c>
      <c r="S387" s="37">
        <f>VLOOKUP(O387,Calculations!$B$4:$F$15,5)*F387</f>
        <v>0</v>
      </c>
      <c r="T387" s="37">
        <f t="shared" ref="T387:T400" si="27">R387/(970)</f>
        <v>0</v>
      </c>
      <c r="U387" s="37">
        <f t="shared" ref="U387:U400" si="28">J387*7/$A$2</f>
        <v>0</v>
      </c>
      <c r="V387" s="37">
        <f>VLOOKUP(O387,Calculations!$B$4:$G$15,6)*F387*IF(I387="Failed-Closed",0,1)</f>
        <v>0</v>
      </c>
      <c r="W387" s="113">
        <f>IFERROR(0.6*PI()*(VLOOKUP(H387,VentList!$A$3:$H$198,8)/2*0.0254)^2*(14.7+P387)*6895*SQRT(2*1.33/8.314/672/(1.33-1)*((14.7/(14.7+P387))^(2/1.33)-(14.7/(14.7+P387))^((2.33/1.33))))*7937,0)*IF(I387="Operational",0,IF(I387="Failed-Closed",0,1))</f>
        <v>0</v>
      </c>
    </row>
    <row r="388" spans="2:23">
      <c r="B388" s="33"/>
      <c r="C388" s="34"/>
      <c r="D388" s="34"/>
      <c r="E388" s="34"/>
      <c r="F388" s="34"/>
      <c r="G388" s="27"/>
      <c r="H388" s="34"/>
      <c r="I388" s="34"/>
      <c r="J388" s="34">
        <f>IFERROR(IF(B388="Column",INDEX(RadCompList!$C$4:$G$13,MATCH(C388,RadCompList!$B$4:$B$13),MATCH(Radiators!D388,RadCompList!$C$3:$G$3)),IF(B388="Tube",INDEX(RadCompList!$C$16:$I$22,MATCH(C388,RadCompList!$B$16:$B$22),MATCH(Radiators!D388,RadCompList!$C$15:$I$15)),IF(B388="Cast Rad/Conv",INDEX(RadCompList!$C$28:$D$28,MATCH(C388,RadCompList!$B$28),MATCH(Radiators!D388,RadCompList!$C$27:$D$27)),IF(B388="Copper Cabinet",(INDEX(RadCompList!$E$39:$J$78,MATCH(Radiators!D388,RadCompList!$D$39:$D$78,0),MATCH(C388,RadCompList!$E$38:$J$38,0))),0))))*E388,0)*$A$2*IF(I388="Failed-Closed",0,1)</f>
        <v>0</v>
      </c>
      <c r="K388" s="34">
        <f>IFERROR(IF(B388="Column",INDEX(RadCompList!$C$4:$G$13,MATCH(C388,RadCompList!$B$4:$B$13),MATCH(Radiators!D388,RadCompList!$C$3:$G$3)),IF(B388="Tube",INDEX(RadCompList!$C$16:$I$22,MATCH(C388,RadCompList!$B$16:$B$22),MATCH(Radiators!D388,RadCompList!$C$15:$I$15)),IF(B388="Cast Rad/Conv",INDEX(RadCompList!$C$28:$D$28,MATCH(C388,RadCompList!$B$28),MATCH(Radiators!D388,RadCompList!$C$27:$D$27)),IF(B388="Copper Cabinet",(INDEX(RadCompList!$E$39:$J$78,MATCH(Radiators!D388,RadCompList!$D$39:$D$78,0),MATCH(C388,RadCompList!$E$38:$J$38,0))),0))))*E388,0)*$A$2</f>
        <v>0</v>
      </c>
      <c r="L388" s="112">
        <f t="shared" si="25"/>
        <v>0</v>
      </c>
      <c r="M388" s="35">
        <f>IFERROR(VLOOKUP(H388,VentList!$A$1:$D$198,2,FALSE),0)</f>
        <v>0</v>
      </c>
      <c r="N388" s="26">
        <f>IFERROR(VLOOKUP(B388,RadCompList!$P$3:$Q$6,2,FALSE)*J388,0)</f>
        <v>0</v>
      </c>
      <c r="O388" s="26" t="str">
        <f>INDEX(Calculations!$B$17:$B$28,MATCH(L388, Calculations!$H$17:$H$28,-1 ))</f>
        <v>1/2</v>
      </c>
      <c r="P388" s="37">
        <f>MainSheet!$G$8-0.0001306*Q388^2 * F388*(1+3.6/VLOOKUP(O388,Calculations!$B$4:$F$15,2,FALSE))/(3600*MainSheet!$C$9*VLOOKUP(O388,Calculations!$B$4:$F$15,2,FALSE)^5)</f>
        <v>0.26808838626146181</v>
      </c>
      <c r="Q388" s="37">
        <f t="shared" si="26"/>
        <v>0</v>
      </c>
      <c r="R388" s="37">
        <f>IFERROR(VLOOKUP(O388,Calculations!$B$4:$E$15,4)*F388*IF(I388="Failed-Closed",0,1)*(0.35/(INDEX(Calculations!$B$32:$G$46,MATCH(O388,Calculations!$B$32:$B$46,0),MATCH(G388,Calculations!$B$32:$G$32,0))+0.35)),0)</f>
        <v>0</v>
      </c>
      <c r="S388" s="37">
        <f>VLOOKUP(O388,Calculations!$B$4:$F$15,5)*F388</f>
        <v>0</v>
      </c>
      <c r="T388" s="37">
        <f t="shared" si="27"/>
        <v>0</v>
      </c>
      <c r="U388" s="37">
        <f t="shared" si="28"/>
        <v>0</v>
      </c>
      <c r="V388" s="37">
        <f>VLOOKUP(O388,Calculations!$B$4:$G$15,6)*F388*IF(I388="Failed-Closed",0,1)</f>
        <v>0</v>
      </c>
      <c r="W388" s="113">
        <f>IFERROR(0.6*PI()*(VLOOKUP(H388,VentList!$A$3:$H$198,8)/2*0.0254)^2*(14.7+P388)*6895*SQRT(2*1.33/8.314/672/(1.33-1)*((14.7/(14.7+P388))^(2/1.33)-(14.7/(14.7+P388))^((2.33/1.33))))*7937,0)*IF(I388="Operational",0,IF(I388="Failed-Closed",0,1))</f>
        <v>0</v>
      </c>
    </row>
    <row r="389" spans="2:23">
      <c r="B389" s="33"/>
      <c r="C389" s="34"/>
      <c r="D389" s="34"/>
      <c r="E389" s="34"/>
      <c r="F389" s="34"/>
      <c r="G389" s="27"/>
      <c r="H389" s="34"/>
      <c r="I389" s="34"/>
      <c r="J389" s="34">
        <f>IFERROR(IF(B389="Column",INDEX(RadCompList!$C$4:$G$13,MATCH(C389,RadCompList!$B$4:$B$13),MATCH(Radiators!D389,RadCompList!$C$3:$G$3)),IF(B389="Tube",INDEX(RadCompList!$C$16:$I$22,MATCH(C389,RadCompList!$B$16:$B$22),MATCH(Radiators!D389,RadCompList!$C$15:$I$15)),IF(B389="Cast Rad/Conv",INDEX(RadCompList!$C$28:$D$28,MATCH(C389,RadCompList!$B$28),MATCH(Radiators!D389,RadCompList!$C$27:$D$27)),IF(B389="Copper Cabinet",(INDEX(RadCompList!$E$39:$J$78,MATCH(Radiators!D389,RadCompList!$D$39:$D$78,0),MATCH(C389,RadCompList!$E$38:$J$38,0))),0))))*E389,0)*$A$2*IF(I389="Failed-Closed",0,1)</f>
        <v>0</v>
      </c>
      <c r="K389" s="34">
        <f>IFERROR(IF(B389="Column",INDEX(RadCompList!$C$4:$G$13,MATCH(C389,RadCompList!$B$4:$B$13),MATCH(Radiators!D389,RadCompList!$C$3:$G$3)),IF(B389="Tube",INDEX(RadCompList!$C$16:$I$22,MATCH(C389,RadCompList!$B$16:$B$22),MATCH(Radiators!D389,RadCompList!$C$15:$I$15)),IF(B389="Cast Rad/Conv",INDEX(RadCompList!$C$28:$D$28,MATCH(C389,RadCompList!$B$28),MATCH(Radiators!D389,RadCompList!$C$27:$D$27)),IF(B389="Copper Cabinet",(INDEX(RadCompList!$E$39:$J$78,MATCH(Radiators!D389,RadCompList!$D$39:$D$78,0),MATCH(C389,RadCompList!$E$38:$J$38,0))),0))))*E389,0)*$A$2</f>
        <v>0</v>
      </c>
      <c r="L389" s="112">
        <f t="shared" si="25"/>
        <v>0</v>
      </c>
      <c r="M389" s="35">
        <f>IFERROR(VLOOKUP(H389,VentList!$A$1:$D$198,2,FALSE),0)</f>
        <v>0</v>
      </c>
      <c r="N389" s="26">
        <f>IFERROR(VLOOKUP(B389,RadCompList!$P$3:$Q$6,2,FALSE)*J389,0)</f>
        <v>0</v>
      </c>
      <c r="O389" s="26" t="str">
        <f>INDEX(Calculations!$B$17:$B$28,MATCH(L389, Calculations!$H$17:$H$28,-1 ))</f>
        <v>1/2</v>
      </c>
      <c r="P389" s="37">
        <f>MainSheet!$G$8-0.0001306*Q389^2 * F389*(1+3.6/VLOOKUP(O389,Calculations!$B$4:$F$15,2,FALSE))/(3600*MainSheet!$C$9*VLOOKUP(O389,Calculations!$B$4:$F$15,2,FALSE)^5)</f>
        <v>0.26808838626146181</v>
      </c>
      <c r="Q389" s="37">
        <f t="shared" si="26"/>
        <v>0</v>
      </c>
      <c r="R389" s="37">
        <f>IFERROR(VLOOKUP(O389,Calculations!$B$4:$E$15,4)*F389*IF(I389="Failed-Closed",0,1)*(0.35/(INDEX(Calculations!$B$32:$G$46,MATCH(O389,Calculations!$B$32:$B$46,0),MATCH(G389,Calculations!$B$32:$G$32,0))+0.35)),0)</f>
        <v>0</v>
      </c>
      <c r="S389" s="37">
        <f>VLOOKUP(O389,Calculations!$B$4:$F$15,5)*F389</f>
        <v>0</v>
      </c>
      <c r="T389" s="37">
        <f t="shared" si="27"/>
        <v>0</v>
      </c>
      <c r="U389" s="37">
        <f t="shared" si="28"/>
        <v>0</v>
      </c>
      <c r="V389" s="37">
        <f>VLOOKUP(O389,Calculations!$B$4:$G$15,6)*F389*IF(I389="Failed-Closed",0,1)</f>
        <v>0</v>
      </c>
      <c r="W389" s="113">
        <f>IFERROR(0.6*PI()*(VLOOKUP(H389,VentList!$A$3:$H$198,8)/2*0.0254)^2*(14.7+P389)*6895*SQRT(2*1.33/8.314/672/(1.33-1)*((14.7/(14.7+P389))^(2/1.33)-(14.7/(14.7+P389))^((2.33/1.33))))*7937,0)*IF(I389="Operational",0,IF(I389="Failed-Closed",0,1))</f>
        <v>0</v>
      </c>
    </row>
    <row r="390" spans="2:23">
      <c r="B390" s="33"/>
      <c r="C390" s="34"/>
      <c r="D390" s="34"/>
      <c r="E390" s="34"/>
      <c r="F390" s="34"/>
      <c r="G390" s="27"/>
      <c r="H390" s="34"/>
      <c r="I390" s="34"/>
      <c r="J390" s="34">
        <f>IFERROR(IF(B390="Column",INDEX(RadCompList!$C$4:$G$13,MATCH(C390,RadCompList!$B$4:$B$13),MATCH(Radiators!D390,RadCompList!$C$3:$G$3)),IF(B390="Tube",INDEX(RadCompList!$C$16:$I$22,MATCH(C390,RadCompList!$B$16:$B$22),MATCH(Radiators!D390,RadCompList!$C$15:$I$15)),IF(B390="Cast Rad/Conv",INDEX(RadCompList!$C$28:$D$28,MATCH(C390,RadCompList!$B$28),MATCH(Radiators!D390,RadCompList!$C$27:$D$27)),IF(B390="Copper Cabinet",(INDEX(RadCompList!$E$39:$J$78,MATCH(Radiators!D390,RadCompList!$D$39:$D$78,0),MATCH(C390,RadCompList!$E$38:$J$38,0))),0))))*E390,0)*$A$2*IF(I390="Failed-Closed",0,1)</f>
        <v>0</v>
      </c>
      <c r="K390" s="34">
        <f>IFERROR(IF(B390="Column",INDEX(RadCompList!$C$4:$G$13,MATCH(C390,RadCompList!$B$4:$B$13),MATCH(Radiators!D390,RadCompList!$C$3:$G$3)),IF(B390="Tube",INDEX(RadCompList!$C$16:$I$22,MATCH(C390,RadCompList!$B$16:$B$22),MATCH(Radiators!D390,RadCompList!$C$15:$I$15)),IF(B390="Cast Rad/Conv",INDEX(RadCompList!$C$28:$D$28,MATCH(C390,RadCompList!$B$28),MATCH(Radiators!D390,RadCompList!$C$27:$D$27)),IF(B390="Copper Cabinet",(INDEX(RadCompList!$E$39:$J$78,MATCH(Radiators!D390,RadCompList!$D$39:$D$78,0),MATCH(C390,RadCompList!$E$38:$J$38,0))),0))))*E390,0)*$A$2</f>
        <v>0</v>
      </c>
      <c r="L390" s="112">
        <f t="shared" si="25"/>
        <v>0</v>
      </c>
      <c r="M390" s="35">
        <f>IFERROR(VLOOKUP(H390,VentList!$A$1:$D$198,2,FALSE),0)</f>
        <v>0</v>
      </c>
      <c r="N390" s="26">
        <f>IFERROR(VLOOKUP(B390,RadCompList!$P$3:$Q$6,2,FALSE)*J390,0)</f>
        <v>0</v>
      </c>
      <c r="O390" s="26" t="str">
        <f>INDEX(Calculations!$B$17:$B$28,MATCH(L390, Calculations!$H$17:$H$28,-1 ))</f>
        <v>1/2</v>
      </c>
      <c r="P390" s="37">
        <f>MainSheet!$G$8-0.0001306*Q390^2 * F390*(1+3.6/VLOOKUP(O390,Calculations!$B$4:$F$15,2,FALSE))/(3600*MainSheet!$C$9*VLOOKUP(O390,Calculations!$B$4:$F$15,2,FALSE)^5)</f>
        <v>0.26808838626146181</v>
      </c>
      <c r="Q390" s="37">
        <f t="shared" si="26"/>
        <v>0</v>
      </c>
      <c r="R390" s="37">
        <f>IFERROR(VLOOKUP(O390,Calculations!$B$4:$E$15,4)*F390*IF(I390="Failed-Closed",0,1)*(0.35/(INDEX(Calculations!$B$32:$G$46,MATCH(O390,Calculations!$B$32:$B$46,0),MATCH(G390,Calculations!$B$32:$G$32,0))+0.35)),0)</f>
        <v>0</v>
      </c>
      <c r="S390" s="37">
        <f>VLOOKUP(O390,Calculations!$B$4:$F$15,5)*F390</f>
        <v>0</v>
      </c>
      <c r="T390" s="37">
        <f t="shared" si="27"/>
        <v>0</v>
      </c>
      <c r="U390" s="37">
        <f t="shared" si="28"/>
        <v>0</v>
      </c>
      <c r="V390" s="37">
        <f>VLOOKUP(O390,Calculations!$B$4:$G$15,6)*F390*IF(I390="Failed-Closed",0,1)</f>
        <v>0</v>
      </c>
      <c r="W390" s="113">
        <f>IFERROR(0.6*PI()*(VLOOKUP(H390,VentList!$A$3:$H$198,8)/2*0.0254)^2*(14.7+P390)*6895*SQRT(2*1.33/8.314/672/(1.33-1)*((14.7/(14.7+P390))^(2/1.33)-(14.7/(14.7+P390))^((2.33/1.33))))*7937,0)*IF(I390="Operational",0,IF(I390="Failed-Closed",0,1))</f>
        <v>0</v>
      </c>
    </row>
    <row r="391" spans="2:23">
      <c r="B391" s="33"/>
      <c r="C391" s="34"/>
      <c r="D391" s="34"/>
      <c r="E391" s="34"/>
      <c r="F391" s="34"/>
      <c r="G391" s="27"/>
      <c r="H391" s="34"/>
      <c r="I391" s="34"/>
      <c r="J391" s="34">
        <f>IFERROR(IF(B391="Column",INDEX(RadCompList!$C$4:$G$13,MATCH(C391,RadCompList!$B$4:$B$13),MATCH(Radiators!D391,RadCompList!$C$3:$G$3)),IF(B391="Tube",INDEX(RadCompList!$C$16:$I$22,MATCH(C391,RadCompList!$B$16:$B$22),MATCH(Radiators!D391,RadCompList!$C$15:$I$15)),IF(B391="Cast Rad/Conv",INDEX(RadCompList!$C$28:$D$28,MATCH(C391,RadCompList!$B$28),MATCH(Radiators!D391,RadCompList!$C$27:$D$27)),IF(B391="Copper Cabinet",(INDEX(RadCompList!$E$39:$J$78,MATCH(Radiators!D391,RadCompList!$D$39:$D$78,0),MATCH(C391,RadCompList!$E$38:$J$38,0))),0))))*E391,0)*$A$2*IF(I391="Failed-Closed",0,1)</f>
        <v>0</v>
      </c>
      <c r="K391" s="34">
        <f>IFERROR(IF(B391="Column",INDEX(RadCompList!$C$4:$G$13,MATCH(C391,RadCompList!$B$4:$B$13),MATCH(Radiators!D391,RadCompList!$C$3:$G$3)),IF(B391="Tube",INDEX(RadCompList!$C$16:$I$22,MATCH(C391,RadCompList!$B$16:$B$22),MATCH(Radiators!D391,RadCompList!$C$15:$I$15)),IF(B391="Cast Rad/Conv",INDEX(RadCompList!$C$28:$D$28,MATCH(C391,RadCompList!$B$28),MATCH(Radiators!D391,RadCompList!$C$27:$D$27)),IF(B391="Copper Cabinet",(INDEX(RadCompList!$E$39:$J$78,MATCH(Radiators!D391,RadCompList!$D$39:$D$78,0),MATCH(C391,RadCompList!$E$38:$J$38,0))),0))))*E391,0)*$A$2</f>
        <v>0</v>
      </c>
      <c r="L391" s="112">
        <f t="shared" si="25"/>
        <v>0</v>
      </c>
      <c r="M391" s="35">
        <f>IFERROR(VLOOKUP(H391,VentList!$A$1:$D$198,2,FALSE),0)</f>
        <v>0</v>
      </c>
      <c r="N391" s="26">
        <f>IFERROR(VLOOKUP(B391,RadCompList!$P$3:$Q$6,2,FALSE)*J391,0)</f>
        <v>0</v>
      </c>
      <c r="O391" s="26" t="str">
        <f>INDEX(Calculations!$B$17:$B$28,MATCH(L391, Calculations!$H$17:$H$28,-1 ))</f>
        <v>1/2</v>
      </c>
      <c r="P391" s="37">
        <f>MainSheet!$G$8-0.0001306*Q391^2 * F391*(1+3.6/VLOOKUP(O391,Calculations!$B$4:$F$15,2,FALSE))/(3600*MainSheet!$C$9*VLOOKUP(O391,Calculations!$B$4:$F$15,2,FALSE)^5)</f>
        <v>0.26808838626146181</v>
      </c>
      <c r="Q391" s="37">
        <f t="shared" si="26"/>
        <v>0</v>
      </c>
      <c r="R391" s="37">
        <f>IFERROR(VLOOKUP(O391,Calculations!$B$4:$E$15,4)*F391*IF(I391="Failed-Closed",0,1)*(0.35/(INDEX(Calculations!$B$32:$G$46,MATCH(O391,Calculations!$B$32:$B$46,0),MATCH(G391,Calculations!$B$32:$G$32,0))+0.35)),0)</f>
        <v>0</v>
      </c>
      <c r="S391" s="37">
        <f>VLOOKUP(O391,Calculations!$B$4:$F$15,5)*F391</f>
        <v>0</v>
      </c>
      <c r="T391" s="37">
        <f t="shared" si="27"/>
        <v>0</v>
      </c>
      <c r="U391" s="37">
        <f t="shared" si="28"/>
        <v>0</v>
      </c>
      <c r="V391" s="37">
        <f>VLOOKUP(O391,Calculations!$B$4:$G$15,6)*F391*IF(I391="Failed-Closed",0,1)</f>
        <v>0</v>
      </c>
      <c r="W391" s="113">
        <f>IFERROR(0.6*PI()*(VLOOKUP(H391,VentList!$A$3:$H$198,8)/2*0.0254)^2*(14.7+P391)*6895*SQRT(2*1.33/8.314/672/(1.33-1)*((14.7/(14.7+P391))^(2/1.33)-(14.7/(14.7+P391))^((2.33/1.33))))*7937,0)*IF(I391="Operational",0,IF(I391="Failed-Closed",0,1))</f>
        <v>0</v>
      </c>
    </row>
    <row r="392" spans="2:23">
      <c r="B392" s="33"/>
      <c r="C392" s="34"/>
      <c r="D392" s="34"/>
      <c r="E392" s="34"/>
      <c r="F392" s="34"/>
      <c r="G392" s="27"/>
      <c r="H392" s="34"/>
      <c r="I392" s="34"/>
      <c r="J392" s="34">
        <f>IFERROR(IF(B392="Column",INDEX(RadCompList!$C$4:$G$13,MATCH(C392,RadCompList!$B$4:$B$13),MATCH(Radiators!D392,RadCompList!$C$3:$G$3)),IF(B392="Tube",INDEX(RadCompList!$C$16:$I$22,MATCH(C392,RadCompList!$B$16:$B$22),MATCH(Radiators!D392,RadCompList!$C$15:$I$15)),IF(B392="Cast Rad/Conv",INDEX(RadCompList!$C$28:$D$28,MATCH(C392,RadCompList!$B$28),MATCH(Radiators!D392,RadCompList!$C$27:$D$27)),IF(B392="Copper Cabinet",(INDEX(RadCompList!$E$39:$J$78,MATCH(Radiators!D392,RadCompList!$D$39:$D$78,0),MATCH(C392,RadCompList!$E$38:$J$38,0))),0))))*E392,0)*$A$2*IF(I392="Failed-Closed",0,1)</f>
        <v>0</v>
      </c>
      <c r="K392" s="34">
        <f>IFERROR(IF(B392="Column",INDEX(RadCompList!$C$4:$G$13,MATCH(C392,RadCompList!$B$4:$B$13),MATCH(Radiators!D392,RadCompList!$C$3:$G$3)),IF(B392="Tube",INDEX(RadCompList!$C$16:$I$22,MATCH(C392,RadCompList!$B$16:$B$22),MATCH(Radiators!D392,RadCompList!$C$15:$I$15)),IF(B392="Cast Rad/Conv",INDEX(RadCompList!$C$28:$D$28,MATCH(C392,RadCompList!$B$28),MATCH(Radiators!D392,RadCompList!$C$27:$D$27)),IF(B392="Copper Cabinet",(INDEX(RadCompList!$E$39:$J$78,MATCH(Radiators!D392,RadCompList!$D$39:$D$78,0),MATCH(C392,RadCompList!$E$38:$J$38,0))),0))))*E392,0)*$A$2</f>
        <v>0</v>
      </c>
      <c r="L392" s="112">
        <f t="shared" si="25"/>
        <v>0</v>
      </c>
      <c r="M392" s="35">
        <f>IFERROR(VLOOKUP(H392,VentList!$A$1:$D$198,2,FALSE),0)</f>
        <v>0</v>
      </c>
      <c r="N392" s="26">
        <f>IFERROR(VLOOKUP(B392,RadCompList!$P$3:$Q$6,2,FALSE)*J392,0)</f>
        <v>0</v>
      </c>
      <c r="O392" s="26" t="str">
        <f>INDEX(Calculations!$B$17:$B$28,MATCH(L392, Calculations!$H$17:$H$28,-1 ))</f>
        <v>1/2</v>
      </c>
      <c r="P392" s="37">
        <f>MainSheet!$G$8-0.0001306*Q392^2 * F392*(1+3.6/VLOOKUP(O392,Calculations!$B$4:$F$15,2,FALSE))/(3600*MainSheet!$C$9*VLOOKUP(O392,Calculations!$B$4:$F$15,2,FALSE)^5)</f>
        <v>0.26808838626146181</v>
      </c>
      <c r="Q392" s="37">
        <f t="shared" si="26"/>
        <v>0</v>
      </c>
      <c r="R392" s="37">
        <f>IFERROR(VLOOKUP(O392,Calculations!$B$4:$E$15,4)*F392*IF(I392="Failed-Closed",0,1)*(0.35/(INDEX(Calculations!$B$32:$G$46,MATCH(O392,Calculations!$B$32:$B$46,0),MATCH(G392,Calculations!$B$32:$G$32,0))+0.35)),0)</f>
        <v>0</v>
      </c>
      <c r="S392" s="37">
        <f>VLOOKUP(O392,Calculations!$B$4:$F$15,5)*F392</f>
        <v>0</v>
      </c>
      <c r="T392" s="37">
        <f t="shared" si="27"/>
        <v>0</v>
      </c>
      <c r="U392" s="37">
        <f t="shared" si="28"/>
        <v>0</v>
      </c>
      <c r="V392" s="37">
        <f>VLOOKUP(O392,Calculations!$B$4:$G$15,6)*F392*IF(I392="Failed-Closed",0,1)</f>
        <v>0</v>
      </c>
      <c r="W392" s="113">
        <f>IFERROR(0.6*PI()*(VLOOKUP(H392,VentList!$A$3:$H$198,8)/2*0.0254)^2*(14.7+P392)*6895*SQRT(2*1.33/8.314/672/(1.33-1)*((14.7/(14.7+P392))^(2/1.33)-(14.7/(14.7+P392))^((2.33/1.33))))*7937,0)*IF(I392="Operational",0,IF(I392="Failed-Closed",0,1))</f>
        <v>0</v>
      </c>
    </row>
    <row r="393" spans="2:23">
      <c r="B393" s="33"/>
      <c r="C393" s="34"/>
      <c r="D393" s="34"/>
      <c r="E393" s="34"/>
      <c r="F393" s="34"/>
      <c r="G393" s="27"/>
      <c r="H393" s="34"/>
      <c r="I393" s="34"/>
      <c r="J393" s="34">
        <f>IFERROR(IF(B393="Column",INDEX(RadCompList!$C$4:$G$13,MATCH(C393,RadCompList!$B$4:$B$13),MATCH(Radiators!D393,RadCompList!$C$3:$G$3)),IF(B393="Tube",INDEX(RadCompList!$C$16:$I$22,MATCH(C393,RadCompList!$B$16:$B$22),MATCH(Radiators!D393,RadCompList!$C$15:$I$15)),IF(B393="Cast Rad/Conv",INDEX(RadCompList!$C$28:$D$28,MATCH(C393,RadCompList!$B$28),MATCH(Radiators!D393,RadCompList!$C$27:$D$27)),IF(B393="Copper Cabinet",(INDEX(RadCompList!$E$39:$J$78,MATCH(Radiators!D393,RadCompList!$D$39:$D$78,0),MATCH(C393,RadCompList!$E$38:$J$38,0))),0))))*E393,0)*$A$2*IF(I393="Failed-Closed",0,1)</f>
        <v>0</v>
      </c>
      <c r="K393" s="34">
        <f>IFERROR(IF(B393="Column",INDEX(RadCompList!$C$4:$G$13,MATCH(C393,RadCompList!$B$4:$B$13),MATCH(Radiators!D393,RadCompList!$C$3:$G$3)),IF(B393="Tube",INDEX(RadCompList!$C$16:$I$22,MATCH(C393,RadCompList!$B$16:$B$22),MATCH(Radiators!D393,RadCompList!$C$15:$I$15)),IF(B393="Cast Rad/Conv",INDEX(RadCompList!$C$28:$D$28,MATCH(C393,RadCompList!$B$28),MATCH(Radiators!D393,RadCompList!$C$27:$D$27)),IF(B393="Copper Cabinet",(INDEX(RadCompList!$E$39:$J$78,MATCH(Radiators!D393,RadCompList!$D$39:$D$78,0),MATCH(C393,RadCompList!$E$38:$J$38,0))),0))))*E393,0)*$A$2</f>
        <v>0</v>
      </c>
      <c r="L393" s="112">
        <f t="shared" si="25"/>
        <v>0</v>
      </c>
      <c r="M393" s="35">
        <f>IFERROR(VLOOKUP(H393,VentList!$A$1:$D$198,2,FALSE),0)</f>
        <v>0</v>
      </c>
      <c r="N393" s="26">
        <f>IFERROR(VLOOKUP(B393,RadCompList!$P$3:$Q$6,2,FALSE)*J393,0)</f>
        <v>0</v>
      </c>
      <c r="O393" s="26" t="str">
        <f>INDEX(Calculations!$B$17:$B$28,MATCH(L393, Calculations!$H$17:$H$28,-1 ))</f>
        <v>1/2</v>
      </c>
      <c r="P393" s="37">
        <f>MainSheet!$G$8-0.0001306*Q393^2 * F393*(1+3.6/VLOOKUP(O393,Calculations!$B$4:$F$15,2,FALSE))/(3600*MainSheet!$C$9*VLOOKUP(O393,Calculations!$B$4:$F$15,2,FALSE)^5)</f>
        <v>0.26808838626146181</v>
      </c>
      <c r="Q393" s="37">
        <f t="shared" si="26"/>
        <v>0</v>
      </c>
      <c r="R393" s="37">
        <f>IFERROR(VLOOKUP(O393,Calculations!$B$4:$E$15,4)*F393*IF(I393="Failed-Closed",0,1)*(0.35/(INDEX(Calculations!$B$32:$G$46,MATCH(O393,Calculations!$B$32:$B$46,0),MATCH(G393,Calculations!$B$32:$G$32,0))+0.35)),0)</f>
        <v>0</v>
      </c>
      <c r="S393" s="37">
        <f>VLOOKUP(O393,Calculations!$B$4:$F$15,5)*F393</f>
        <v>0</v>
      </c>
      <c r="T393" s="37">
        <f t="shared" si="27"/>
        <v>0</v>
      </c>
      <c r="U393" s="37">
        <f t="shared" si="28"/>
        <v>0</v>
      </c>
      <c r="V393" s="37">
        <f>VLOOKUP(O393,Calculations!$B$4:$G$15,6)*F393*IF(I393="Failed-Closed",0,1)</f>
        <v>0</v>
      </c>
      <c r="W393" s="113">
        <f>IFERROR(0.6*PI()*(VLOOKUP(H393,VentList!$A$3:$H$198,8)/2*0.0254)^2*(14.7+P393)*6895*SQRT(2*1.33/8.314/672/(1.33-1)*((14.7/(14.7+P393))^(2/1.33)-(14.7/(14.7+P393))^((2.33/1.33))))*7937,0)*IF(I393="Operational",0,IF(I393="Failed-Closed",0,1))</f>
        <v>0</v>
      </c>
    </row>
    <row r="394" spans="2:23">
      <c r="B394" s="33"/>
      <c r="C394" s="34"/>
      <c r="D394" s="34"/>
      <c r="E394" s="34"/>
      <c r="F394" s="34"/>
      <c r="G394" s="27"/>
      <c r="H394" s="34"/>
      <c r="I394" s="34"/>
      <c r="J394" s="34">
        <f>IFERROR(IF(B394="Column",INDEX(RadCompList!$C$4:$G$13,MATCH(C394,RadCompList!$B$4:$B$13),MATCH(Radiators!D394,RadCompList!$C$3:$G$3)),IF(B394="Tube",INDEX(RadCompList!$C$16:$I$22,MATCH(C394,RadCompList!$B$16:$B$22),MATCH(Radiators!D394,RadCompList!$C$15:$I$15)),IF(B394="Cast Rad/Conv",INDEX(RadCompList!$C$28:$D$28,MATCH(C394,RadCompList!$B$28),MATCH(Radiators!D394,RadCompList!$C$27:$D$27)),IF(B394="Copper Cabinet",(INDEX(RadCompList!$E$39:$J$78,MATCH(Radiators!D394,RadCompList!$D$39:$D$78,0),MATCH(C394,RadCompList!$E$38:$J$38,0))),0))))*E394,0)*$A$2*IF(I394="Failed-Closed",0,1)</f>
        <v>0</v>
      </c>
      <c r="K394" s="34">
        <f>IFERROR(IF(B394="Column",INDEX(RadCompList!$C$4:$G$13,MATCH(C394,RadCompList!$B$4:$B$13),MATCH(Radiators!D394,RadCompList!$C$3:$G$3)),IF(B394="Tube",INDEX(RadCompList!$C$16:$I$22,MATCH(C394,RadCompList!$B$16:$B$22),MATCH(Radiators!D394,RadCompList!$C$15:$I$15)),IF(B394="Cast Rad/Conv",INDEX(RadCompList!$C$28:$D$28,MATCH(C394,RadCompList!$B$28),MATCH(Radiators!D394,RadCompList!$C$27:$D$27)),IF(B394="Copper Cabinet",(INDEX(RadCompList!$E$39:$J$78,MATCH(Radiators!D394,RadCompList!$D$39:$D$78,0),MATCH(C394,RadCompList!$E$38:$J$38,0))),0))))*E394,0)*$A$2</f>
        <v>0</v>
      </c>
      <c r="L394" s="112">
        <f t="shared" si="25"/>
        <v>0</v>
      </c>
      <c r="M394" s="35">
        <f>IFERROR(VLOOKUP(H394,VentList!$A$1:$D$198,2,FALSE),0)</f>
        <v>0</v>
      </c>
      <c r="N394" s="26">
        <f>IFERROR(VLOOKUP(B394,RadCompList!$P$3:$Q$6,2,FALSE)*J394,0)</f>
        <v>0</v>
      </c>
      <c r="O394" s="26" t="str">
        <f>INDEX(Calculations!$B$17:$B$28,MATCH(L394, Calculations!$H$17:$H$28,-1 ))</f>
        <v>1/2</v>
      </c>
      <c r="P394" s="37">
        <f>MainSheet!$G$8-0.0001306*Q394^2 * F394*(1+3.6/VLOOKUP(O394,Calculations!$B$4:$F$15,2,FALSE))/(3600*MainSheet!$C$9*VLOOKUP(O394,Calculations!$B$4:$F$15,2,FALSE)^5)</f>
        <v>0.26808838626146181</v>
      </c>
      <c r="Q394" s="37">
        <f t="shared" si="26"/>
        <v>0</v>
      </c>
      <c r="R394" s="37">
        <f>IFERROR(VLOOKUP(O394,Calculations!$B$4:$E$15,4)*F394*IF(I394="Failed-Closed",0,1)*(0.35/(INDEX(Calculations!$B$32:$G$46,MATCH(O394,Calculations!$B$32:$B$46,0),MATCH(G394,Calculations!$B$32:$G$32,0))+0.35)),0)</f>
        <v>0</v>
      </c>
      <c r="S394" s="37">
        <f>VLOOKUP(O394,Calculations!$B$4:$F$15,5)*F394</f>
        <v>0</v>
      </c>
      <c r="T394" s="37">
        <f t="shared" si="27"/>
        <v>0</v>
      </c>
      <c r="U394" s="37">
        <f t="shared" si="28"/>
        <v>0</v>
      </c>
      <c r="V394" s="37">
        <f>VLOOKUP(O394,Calculations!$B$4:$G$15,6)*F394*IF(I394="Failed-Closed",0,1)</f>
        <v>0</v>
      </c>
      <c r="W394" s="113">
        <f>IFERROR(0.6*PI()*(VLOOKUP(H394,VentList!$A$3:$H$198,8)/2*0.0254)^2*(14.7+P394)*6895*SQRT(2*1.33/8.314/672/(1.33-1)*((14.7/(14.7+P394))^(2/1.33)-(14.7/(14.7+P394))^((2.33/1.33))))*7937,0)*IF(I394="Operational",0,IF(I394="Failed-Closed",0,1))</f>
        <v>0</v>
      </c>
    </row>
    <row r="395" spans="2:23">
      <c r="B395" s="33"/>
      <c r="C395" s="34"/>
      <c r="D395" s="34"/>
      <c r="E395" s="34"/>
      <c r="F395" s="34"/>
      <c r="G395" s="27"/>
      <c r="H395" s="34"/>
      <c r="I395" s="34"/>
      <c r="J395" s="34">
        <f>IFERROR(IF(B395="Column",INDEX(RadCompList!$C$4:$G$13,MATCH(C395,RadCompList!$B$4:$B$13),MATCH(Radiators!D395,RadCompList!$C$3:$G$3)),IF(B395="Tube",INDEX(RadCompList!$C$16:$I$22,MATCH(C395,RadCompList!$B$16:$B$22),MATCH(Radiators!D395,RadCompList!$C$15:$I$15)),IF(B395="Cast Rad/Conv",INDEX(RadCompList!$C$28:$D$28,MATCH(C395,RadCompList!$B$28),MATCH(Radiators!D395,RadCompList!$C$27:$D$27)),IF(B395="Copper Cabinet",(INDEX(RadCompList!$E$39:$J$78,MATCH(Radiators!D395,RadCompList!$D$39:$D$78,0),MATCH(C395,RadCompList!$E$38:$J$38,0))),0))))*E395,0)*$A$2*IF(I395="Failed-Closed",0,1)</f>
        <v>0</v>
      </c>
      <c r="K395" s="34">
        <f>IFERROR(IF(B395="Column",INDEX(RadCompList!$C$4:$G$13,MATCH(C395,RadCompList!$B$4:$B$13),MATCH(Radiators!D395,RadCompList!$C$3:$G$3)),IF(B395="Tube",INDEX(RadCompList!$C$16:$I$22,MATCH(C395,RadCompList!$B$16:$B$22),MATCH(Radiators!D395,RadCompList!$C$15:$I$15)),IF(B395="Cast Rad/Conv",INDEX(RadCompList!$C$28:$D$28,MATCH(C395,RadCompList!$B$28),MATCH(Radiators!D395,RadCompList!$C$27:$D$27)),IF(B395="Copper Cabinet",(INDEX(RadCompList!$E$39:$J$78,MATCH(Radiators!D395,RadCompList!$D$39:$D$78,0),MATCH(C395,RadCompList!$E$38:$J$38,0))),0))))*E395,0)*$A$2</f>
        <v>0</v>
      </c>
      <c r="L395" s="112">
        <f t="shared" si="25"/>
        <v>0</v>
      </c>
      <c r="M395" s="35">
        <f>IFERROR(VLOOKUP(H395,VentList!$A$1:$D$198,2,FALSE),0)</f>
        <v>0</v>
      </c>
      <c r="N395" s="26">
        <f>IFERROR(VLOOKUP(B395,RadCompList!$P$3:$Q$6,2,FALSE)*J395,0)</f>
        <v>0</v>
      </c>
      <c r="O395" s="26" t="str">
        <f>INDEX(Calculations!$B$17:$B$28,MATCH(L395, Calculations!$H$17:$H$28,-1 ))</f>
        <v>1/2</v>
      </c>
      <c r="P395" s="37">
        <f>MainSheet!$G$8-0.0001306*Q395^2 * F395*(1+3.6/VLOOKUP(O395,Calculations!$B$4:$F$15,2,FALSE))/(3600*MainSheet!$C$9*VLOOKUP(O395,Calculations!$B$4:$F$15,2,FALSE)^5)</f>
        <v>0.26808838626146181</v>
      </c>
      <c r="Q395" s="37">
        <f t="shared" si="26"/>
        <v>0</v>
      </c>
      <c r="R395" s="37">
        <f>IFERROR(VLOOKUP(O395,Calculations!$B$4:$E$15,4)*F395*IF(I395="Failed-Closed",0,1)*(0.35/(INDEX(Calculations!$B$32:$G$46,MATCH(O395,Calculations!$B$32:$B$46,0),MATCH(G395,Calculations!$B$32:$G$32,0))+0.35)),0)</f>
        <v>0</v>
      </c>
      <c r="S395" s="37">
        <f>VLOOKUP(O395,Calculations!$B$4:$F$15,5)*F395</f>
        <v>0</v>
      </c>
      <c r="T395" s="37">
        <f t="shared" si="27"/>
        <v>0</v>
      </c>
      <c r="U395" s="37">
        <f t="shared" si="28"/>
        <v>0</v>
      </c>
      <c r="V395" s="37">
        <f>VLOOKUP(O395,Calculations!$B$4:$G$15,6)*F395*IF(I395="Failed-Closed",0,1)</f>
        <v>0</v>
      </c>
      <c r="W395" s="113">
        <f>IFERROR(0.6*PI()*(VLOOKUP(H395,VentList!$A$3:$H$198,8)/2*0.0254)^2*(14.7+P395)*6895*SQRT(2*1.33/8.314/672/(1.33-1)*((14.7/(14.7+P395))^(2/1.33)-(14.7/(14.7+P395))^((2.33/1.33))))*7937,0)*IF(I395="Operational",0,IF(I395="Failed-Closed",0,1))</f>
        <v>0</v>
      </c>
    </row>
    <row r="396" spans="2:23">
      <c r="B396" s="33"/>
      <c r="C396" s="34"/>
      <c r="D396" s="34"/>
      <c r="E396" s="34"/>
      <c r="F396" s="34"/>
      <c r="G396" s="27"/>
      <c r="H396" s="34"/>
      <c r="I396" s="34"/>
      <c r="J396" s="34">
        <f>IFERROR(IF(B396="Column",INDEX(RadCompList!$C$4:$G$13,MATCH(C396,RadCompList!$B$4:$B$13),MATCH(Radiators!D396,RadCompList!$C$3:$G$3)),IF(B396="Tube",INDEX(RadCompList!$C$16:$I$22,MATCH(C396,RadCompList!$B$16:$B$22),MATCH(Radiators!D396,RadCompList!$C$15:$I$15)),IF(B396="Cast Rad/Conv",INDEX(RadCompList!$C$28:$D$28,MATCH(C396,RadCompList!$B$28),MATCH(Radiators!D396,RadCompList!$C$27:$D$27)),IF(B396="Copper Cabinet",(INDEX(RadCompList!$E$39:$J$78,MATCH(Radiators!D396,RadCompList!$D$39:$D$78,0),MATCH(C396,RadCompList!$E$38:$J$38,0))),0))))*E396,0)*$A$2*IF(I396="Failed-Closed",0,1)</f>
        <v>0</v>
      </c>
      <c r="K396" s="34">
        <f>IFERROR(IF(B396="Column",INDEX(RadCompList!$C$4:$G$13,MATCH(C396,RadCompList!$B$4:$B$13),MATCH(Radiators!D396,RadCompList!$C$3:$G$3)),IF(B396="Tube",INDEX(RadCompList!$C$16:$I$22,MATCH(C396,RadCompList!$B$16:$B$22),MATCH(Radiators!D396,RadCompList!$C$15:$I$15)),IF(B396="Cast Rad/Conv",INDEX(RadCompList!$C$28:$D$28,MATCH(C396,RadCompList!$B$28),MATCH(Radiators!D396,RadCompList!$C$27:$D$27)),IF(B396="Copper Cabinet",(INDEX(RadCompList!$E$39:$J$78,MATCH(Radiators!D396,RadCompList!$D$39:$D$78,0),MATCH(C396,RadCompList!$E$38:$J$38,0))),0))))*E396,0)*$A$2</f>
        <v>0</v>
      </c>
      <c r="L396" s="112">
        <f t="shared" si="25"/>
        <v>0</v>
      </c>
      <c r="M396" s="35">
        <f>IFERROR(VLOOKUP(H396,VentList!$A$1:$D$198,2,FALSE),0)</f>
        <v>0</v>
      </c>
      <c r="N396" s="26">
        <f>IFERROR(VLOOKUP(B396,RadCompList!$P$3:$Q$6,2,FALSE)*J396,0)</f>
        <v>0</v>
      </c>
      <c r="O396" s="26" t="str">
        <f>INDEX(Calculations!$B$17:$B$28,MATCH(L396, Calculations!$H$17:$H$28,-1 ))</f>
        <v>1/2</v>
      </c>
      <c r="P396" s="37">
        <f>MainSheet!$G$8-0.0001306*Q396^2 * F396*(1+3.6/VLOOKUP(O396,Calculations!$B$4:$F$15,2,FALSE))/(3600*MainSheet!$C$9*VLOOKUP(O396,Calculations!$B$4:$F$15,2,FALSE)^5)</f>
        <v>0.26808838626146181</v>
      </c>
      <c r="Q396" s="37">
        <f t="shared" si="26"/>
        <v>0</v>
      </c>
      <c r="R396" s="37">
        <f>IFERROR(VLOOKUP(O396,Calculations!$B$4:$E$15,4)*F396*IF(I396="Failed-Closed",0,1)*(0.35/(INDEX(Calculations!$B$32:$G$46,MATCH(O396,Calculations!$B$32:$B$46,0),MATCH(G396,Calculations!$B$32:$G$32,0))+0.35)),0)</f>
        <v>0</v>
      </c>
      <c r="S396" s="37">
        <f>VLOOKUP(O396,Calculations!$B$4:$F$15,5)*F396</f>
        <v>0</v>
      </c>
      <c r="T396" s="37">
        <f t="shared" si="27"/>
        <v>0</v>
      </c>
      <c r="U396" s="37">
        <f t="shared" si="28"/>
        <v>0</v>
      </c>
      <c r="V396" s="37">
        <f>VLOOKUP(O396,Calculations!$B$4:$G$15,6)*F396*IF(I396="Failed-Closed",0,1)</f>
        <v>0</v>
      </c>
      <c r="W396" s="113">
        <f>IFERROR(0.6*PI()*(VLOOKUP(H396,VentList!$A$3:$H$198,8)/2*0.0254)^2*(14.7+P396)*6895*SQRT(2*1.33/8.314/672/(1.33-1)*((14.7/(14.7+P396))^(2/1.33)-(14.7/(14.7+P396))^((2.33/1.33))))*7937,0)*IF(I396="Operational",0,IF(I396="Failed-Closed",0,1))</f>
        <v>0</v>
      </c>
    </row>
    <row r="397" spans="2:23">
      <c r="B397" s="33"/>
      <c r="C397" s="34"/>
      <c r="D397" s="34"/>
      <c r="E397" s="34"/>
      <c r="F397" s="34"/>
      <c r="G397" s="27"/>
      <c r="H397" s="34"/>
      <c r="I397" s="34"/>
      <c r="J397" s="34">
        <f>IFERROR(IF(B397="Column",INDEX(RadCompList!$C$4:$G$13,MATCH(C397,RadCompList!$B$4:$B$13),MATCH(Radiators!D397,RadCompList!$C$3:$G$3)),IF(B397="Tube",INDEX(RadCompList!$C$16:$I$22,MATCH(C397,RadCompList!$B$16:$B$22),MATCH(Radiators!D397,RadCompList!$C$15:$I$15)),IF(B397="Cast Rad/Conv",INDEX(RadCompList!$C$28:$D$28,MATCH(C397,RadCompList!$B$28),MATCH(Radiators!D397,RadCompList!$C$27:$D$27)),IF(B397="Copper Cabinet",(INDEX(RadCompList!$E$39:$J$78,MATCH(Radiators!D397,RadCompList!$D$39:$D$78,0),MATCH(C397,RadCompList!$E$38:$J$38,0))),0))))*E397,0)*$A$2*IF(I397="Failed-Closed",0,1)</f>
        <v>0</v>
      </c>
      <c r="K397" s="34">
        <f>IFERROR(IF(B397="Column",INDEX(RadCompList!$C$4:$G$13,MATCH(C397,RadCompList!$B$4:$B$13),MATCH(Radiators!D397,RadCompList!$C$3:$G$3)),IF(B397="Tube",INDEX(RadCompList!$C$16:$I$22,MATCH(C397,RadCompList!$B$16:$B$22),MATCH(Radiators!D397,RadCompList!$C$15:$I$15)),IF(B397="Cast Rad/Conv",INDEX(RadCompList!$C$28:$D$28,MATCH(C397,RadCompList!$B$28),MATCH(Radiators!D397,RadCompList!$C$27:$D$27)),IF(B397="Copper Cabinet",(INDEX(RadCompList!$E$39:$J$78,MATCH(Radiators!D397,RadCompList!$D$39:$D$78,0),MATCH(C397,RadCompList!$E$38:$J$38,0))),0))))*E397,0)*$A$2</f>
        <v>0</v>
      </c>
      <c r="L397" s="112">
        <f t="shared" si="25"/>
        <v>0</v>
      </c>
      <c r="M397" s="35">
        <f>IFERROR(VLOOKUP(H397,VentList!$A$1:$D$198,2,FALSE),0)</f>
        <v>0</v>
      </c>
      <c r="N397" s="26">
        <f>IFERROR(VLOOKUP(B397,RadCompList!$P$3:$Q$6,2,FALSE)*J397,0)</f>
        <v>0</v>
      </c>
      <c r="O397" s="26" t="str">
        <f>INDEX(Calculations!$B$17:$B$28,MATCH(L397, Calculations!$H$17:$H$28,-1 ))</f>
        <v>1/2</v>
      </c>
      <c r="P397" s="37">
        <f>MainSheet!$G$8-0.0001306*Q397^2 * F397*(1+3.6/VLOOKUP(O397,Calculations!$B$4:$F$15,2,FALSE))/(3600*MainSheet!$C$9*VLOOKUP(O397,Calculations!$B$4:$F$15,2,FALSE)^5)</f>
        <v>0.26808838626146181</v>
      </c>
      <c r="Q397" s="37">
        <f t="shared" si="26"/>
        <v>0</v>
      </c>
      <c r="R397" s="37">
        <f>IFERROR(VLOOKUP(O397,Calculations!$B$4:$E$15,4)*F397*IF(I397="Failed-Closed",0,1)*(0.35/(INDEX(Calculations!$B$32:$G$46,MATCH(O397,Calculations!$B$32:$B$46,0),MATCH(G397,Calculations!$B$32:$G$32,0))+0.35)),0)</f>
        <v>0</v>
      </c>
      <c r="S397" s="37">
        <f>VLOOKUP(O397,Calculations!$B$4:$F$15,5)*F397</f>
        <v>0</v>
      </c>
      <c r="T397" s="37">
        <f t="shared" si="27"/>
        <v>0</v>
      </c>
      <c r="U397" s="37">
        <f t="shared" si="28"/>
        <v>0</v>
      </c>
      <c r="V397" s="37">
        <f>VLOOKUP(O397,Calculations!$B$4:$G$15,6)*F397*IF(I397="Failed-Closed",0,1)</f>
        <v>0</v>
      </c>
      <c r="W397" s="113">
        <f>IFERROR(0.6*PI()*(VLOOKUP(H397,VentList!$A$3:$H$198,8)/2*0.0254)^2*(14.7+P397)*6895*SQRT(2*1.33/8.314/672/(1.33-1)*((14.7/(14.7+P397))^(2/1.33)-(14.7/(14.7+P397))^((2.33/1.33))))*7937,0)*IF(I397="Operational",0,IF(I397="Failed-Closed",0,1))</f>
        <v>0</v>
      </c>
    </row>
    <row r="398" spans="2:23">
      <c r="B398" s="33"/>
      <c r="C398" s="34"/>
      <c r="D398" s="34"/>
      <c r="E398" s="34"/>
      <c r="F398" s="34"/>
      <c r="G398" s="27"/>
      <c r="H398" s="34"/>
      <c r="I398" s="34"/>
      <c r="J398" s="34">
        <f>IFERROR(IF(B398="Column",INDEX(RadCompList!$C$4:$G$13,MATCH(C398,RadCompList!$B$4:$B$13),MATCH(Radiators!D398,RadCompList!$C$3:$G$3)),IF(B398="Tube",INDEX(RadCompList!$C$16:$I$22,MATCH(C398,RadCompList!$B$16:$B$22),MATCH(Radiators!D398,RadCompList!$C$15:$I$15)),IF(B398="Cast Rad/Conv",INDEX(RadCompList!$C$28:$D$28,MATCH(C398,RadCompList!$B$28),MATCH(Radiators!D398,RadCompList!$C$27:$D$27)),IF(B398="Copper Cabinet",(INDEX(RadCompList!$E$39:$J$78,MATCH(Radiators!D398,RadCompList!$D$39:$D$78,0),MATCH(C398,RadCompList!$E$38:$J$38,0))),0))))*E398,0)*$A$2*IF(I398="Failed-Closed",0,1)</f>
        <v>0</v>
      </c>
      <c r="K398" s="34">
        <f>IFERROR(IF(B398="Column",INDEX(RadCompList!$C$4:$G$13,MATCH(C398,RadCompList!$B$4:$B$13),MATCH(Radiators!D398,RadCompList!$C$3:$G$3)),IF(B398="Tube",INDEX(RadCompList!$C$16:$I$22,MATCH(C398,RadCompList!$B$16:$B$22),MATCH(Radiators!D398,RadCompList!$C$15:$I$15)),IF(B398="Cast Rad/Conv",INDEX(RadCompList!$C$28:$D$28,MATCH(C398,RadCompList!$B$28),MATCH(Radiators!D398,RadCompList!$C$27:$D$27)),IF(B398="Copper Cabinet",(INDEX(RadCompList!$E$39:$J$78,MATCH(Radiators!D398,RadCompList!$D$39:$D$78,0),MATCH(C398,RadCompList!$E$38:$J$38,0))),0))))*E398,0)*$A$2</f>
        <v>0</v>
      </c>
      <c r="L398" s="112">
        <f t="shared" si="25"/>
        <v>0</v>
      </c>
      <c r="M398" s="35">
        <f>IFERROR(VLOOKUP(H398,VentList!$A$1:$D$198,2,FALSE),0)</f>
        <v>0</v>
      </c>
      <c r="N398" s="26">
        <f>IFERROR(VLOOKUP(B398,RadCompList!$P$3:$Q$6,2,FALSE)*J398,0)</f>
        <v>0</v>
      </c>
      <c r="O398" s="26" t="str">
        <f>INDEX(Calculations!$B$17:$B$28,MATCH(L398, Calculations!$H$17:$H$28,-1 ))</f>
        <v>1/2</v>
      </c>
      <c r="P398" s="37">
        <f>MainSheet!$G$8-0.0001306*Q398^2 * F398*(1+3.6/VLOOKUP(O398,Calculations!$B$4:$F$15,2,FALSE))/(3600*MainSheet!$C$9*VLOOKUP(O398,Calculations!$B$4:$F$15,2,FALSE)^5)</f>
        <v>0.26808838626146181</v>
      </c>
      <c r="Q398" s="37">
        <f t="shared" si="26"/>
        <v>0</v>
      </c>
      <c r="R398" s="37">
        <f>IFERROR(VLOOKUP(O398,Calculations!$B$4:$E$15,4)*F398*IF(I398="Failed-Closed",0,1)*(0.35/(INDEX(Calculations!$B$32:$G$46,MATCH(O398,Calculations!$B$32:$B$46,0),MATCH(G398,Calculations!$B$32:$G$32,0))+0.35)),0)</f>
        <v>0</v>
      </c>
      <c r="S398" s="37">
        <f>VLOOKUP(O398,Calculations!$B$4:$F$15,5)*F398</f>
        <v>0</v>
      </c>
      <c r="T398" s="37">
        <f t="shared" si="27"/>
        <v>0</v>
      </c>
      <c r="U398" s="37">
        <f t="shared" si="28"/>
        <v>0</v>
      </c>
      <c r="V398" s="37">
        <f>VLOOKUP(O398,Calculations!$B$4:$G$15,6)*F398*IF(I398="Failed-Closed",0,1)</f>
        <v>0</v>
      </c>
      <c r="W398" s="113">
        <f>IFERROR(0.6*PI()*(VLOOKUP(H398,VentList!$A$3:$H$198,8)/2*0.0254)^2*(14.7+P398)*6895*SQRT(2*1.33/8.314/672/(1.33-1)*((14.7/(14.7+P398))^(2/1.33)-(14.7/(14.7+P398))^((2.33/1.33))))*7937,0)*IF(I398="Operational",0,IF(I398="Failed-Closed",0,1))</f>
        <v>0</v>
      </c>
    </row>
    <row r="399" spans="2:23">
      <c r="B399" s="33"/>
      <c r="C399" s="34"/>
      <c r="D399" s="34"/>
      <c r="E399" s="34"/>
      <c r="F399" s="34"/>
      <c r="G399" s="27"/>
      <c r="H399" s="34"/>
      <c r="I399" s="34"/>
      <c r="J399" s="34">
        <f>IFERROR(IF(B399="Column",INDEX(RadCompList!$C$4:$G$13,MATCH(C399,RadCompList!$B$4:$B$13),MATCH(Radiators!D399,RadCompList!$C$3:$G$3)),IF(B399="Tube",INDEX(RadCompList!$C$16:$I$22,MATCH(C399,RadCompList!$B$16:$B$22),MATCH(Radiators!D399,RadCompList!$C$15:$I$15)),IF(B399="Cast Rad/Conv",INDEX(RadCompList!$C$28:$D$28,MATCH(C399,RadCompList!$B$28),MATCH(Radiators!D399,RadCompList!$C$27:$D$27)),IF(B399="Copper Cabinet",(INDEX(RadCompList!$E$39:$J$78,MATCH(Radiators!D399,RadCompList!$D$39:$D$78,0),MATCH(C399,RadCompList!$E$38:$J$38,0))),0))))*E399,0)*$A$2*IF(I399="Failed-Closed",0,1)</f>
        <v>0</v>
      </c>
      <c r="K399" s="34">
        <f>IFERROR(IF(B399="Column",INDEX(RadCompList!$C$4:$G$13,MATCH(C399,RadCompList!$B$4:$B$13),MATCH(Radiators!D399,RadCompList!$C$3:$G$3)),IF(B399="Tube",INDEX(RadCompList!$C$16:$I$22,MATCH(C399,RadCompList!$B$16:$B$22),MATCH(Radiators!D399,RadCompList!$C$15:$I$15)),IF(B399="Cast Rad/Conv",INDEX(RadCompList!$C$28:$D$28,MATCH(C399,RadCompList!$B$28),MATCH(Radiators!D399,RadCompList!$C$27:$D$27)),IF(B399="Copper Cabinet",(INDEX(RadCompList!$E$39:$J$78,MATCH(Radiators!D399,RadCompList!$D$39:$D$78,0),MATCH(C399,RadCompList!$E$38:$J$38,0))),0))))*E399,0)*$A$2</f>
        <v>0</v>
      </c>
      <c r="L399" s="112">
        <f t="shared" si="25"/>
        <v>0</v>
      </c>
      <c r="M399" s="35">
        <f>IFERROR(VLOOKUP(H399,VentList!$A$1:$D$198,2,FALSE),0)</f>
        <v>0</v>
      </c>
      <c r="N399" s="26">
        <f>IFERROR(VLOOKUP(B399,RadCompList!$P$3:$Q$6,2,FALSE)*J399,0)</f>
        <v>0</v>
      </c>
      <c r="O399" s="26" t="str">
        <f>INDEX(Calculations!$B$17:$B$28,MATCH(L399, Calculations!$H$17:$H$28,-1 ))</f>
        <v>1/2</v>
      </c>
      <c r="P399" s="37">
        <f>MainSheet!$G$8-0.0001306*Q399^2 * F399*(1+3.6/VLOOKUP(O399,Calculations!$B$4:$F$15,2,FALSE))/(3600*MainSheet!$C$9*VLOOKUP(O399,Calculations!$B$4:$F$15,2,FALSE)^5)</f>
        <v>0.26808838626146181</v>
      </c>
      <c r="Q399" s="37">
        <f t="shared" si="26"/>
        <v>0</v>
      </c>
      <c r="R399" s="37">
        <f>IFERROR(VLOOKUP(O399,Calculations!$B$4:$E$15,4)*F399*IF(I399="Failed-Closed",0,1)*(0.35/(INDEX(Calculations!$B$32:$G$46,MATCH(O399,Calculations!$B$32:$B$46,0),MATCH(G399,Calculations!$B$32:$G$32,0))+0.35)),0)</f>
        <v>0</v>
      </c>
      <c r="S399" s="37">
        <f>VLOOKUP(O399,Calculations!$B$4:$F$15,5)*F399</f>
        <v>0</v>
      </c>
      <c r="T399" s="37">
        <f t="shared" si="27"/>
        <v>0</v>
      </c>
      <c r="U399" s="37">
        <f t="shared" si="28"/>
        <v>0</v>
      </c>
      <c r="V399" s="37">
        <f>VLOOKUP(O399,Calculations!$B$4:$G$15,6)*F399*IF(I399="Failed-Closed",0,1)</f>
        <v>0</v>
      </c>
      <c r="W399" s="113">
        <f>IFERROR(0.6*PI()*(VLOOKUP(H399,VentList!$A$3:$H$198,8)/2*0.0254)^2*(14.7+P399)*6895*SQRT(2*1.33/8.314/672/(1.33-1)*((14.7/(14.7+P399))^(2/1.33)-(14.7/(14.7+P399))^((2.33/1.33))))*7937,0)*IF(I399="Operational",0,IF(I399="Failed-Closed",0,1))</f>
        <v>0</v>
      </c>
    </row>
    <row r="400" spans="2:23">
      <c r="B400" s="33"/>
      <c r="C400" s="34"/>
      <c r="D400" s="34"/>
      <c r="E400" s="34"/>
      <c r="F400" s="34"/>
      <c r="G400" s="27"/>
      <c r="H400" s="34"/>
      <c r="I400" s="34"/>
      <c r="J400" s="34">
        <f>IFERROR(IF(B400="Column",INDEX(RadCompList!$C$4:$G$13,MATCH(C400,RadCompList!$B$4:$B$13),MATCH(Radiators!D400,RadCompList!$C$3:$G$3)),IF(B400="Tube",INDEX(RadCompList!$C$16:$I$22,MATCH(C400,RadCompList!$B$16:$B$22),MATCH(Radiators!D400,RadCompList!$C$15:$I$15)),IF(B400="Cast Rad/Conv",INDEX(RadCompList!$C$28:$D$28,MATCH(C400,RadCompList!$B$28),MATCH(Radiators!D400,RadCompList!$C$27:$D$27)),IF(B400="Copper Cabinet",(INDEX(RadCompList!$E$39:$J$78,MATCH(Radiators!D400,RadCompList!$D$39:$D$78,0),MATCH(C400,RadCompList!$E$38:$J$38,0))),0))))*E400,0)*$A$2*IF(I400="Failed-Closed",0,1)</f>
        <v>0</v>
      </c>
      <c r="K400" s="34">
        <f>IFERROR(IF(B400="Column",INDEX(RadCompList!$C$4:$G$13,MATCH(C400,RadCompList!$B$4:$B$13),MATCH(Radiators!D400,RadCompList!$C$3:$G$3)),IF(B400="Tube",INDEX(RadCompList!$C$16:$I$22,MATCH(C400,RadCompList!$B$16:$B$22),MATCH(Radiators!D400,RadCompList!$C$15:$I$15)),IF(B400="Cast Rad/Conv",INDEX(RadCompList!$C$28:$D$28,MATCH(C400,RadCompList!$B$28),MATCH(Radiators!D400,RadCompList!$C$27:$D$27)),IF(B400="Copper Cabinet",(INDEX(RadCompList!$E$39:$J$78,MATCH(Radiators!D400,RadCompList!$D$39:$D$78,0),MATCH(C400,RadCompList!$E$38:$J$38,0))),0))))*E400,0)*$A$2</f>
        <v>0</v>
      </c>
      <c r="L400" s="112">
        <f t="shared" si="25"/>
        <v>0</v>
      </c>
      <c r="M400" s="35">
        <f>IFERROR(VLOOKUP(H400,VentList!$A$1:$D$198,2,FALSE),0)</f>
        <v>0</v>
      </c>
      <c r="N400" s="26">
        <f>IFERROR(VLOOKUP(B400,RadCompList!$P$3:$Q$6,2,FALSE)*J400,0)</f>
        <v>0</v>
      </c>
      <c r="O400" s="26" t="str">
        <f>INDEX(Calculations!$B$17:$B$28,MATCH(L400, Calculations!$H$17:$H$28,-1 ))</f>
        <v>1/2</v>
      </c>
      <c r="P400" s="37">
        <f>MainSheet!$G$8-0.0001306*Q400^2 * F400*(1+3.6/VLOOKUP(O400,Calculations!$B$4:$F$15,2,FALSE))/(3600*MainSheet!$C$9*VLOOKUP(O400,Calculations!$B$4:$F$15,2,FALSE)^5)</f>
        <v>0.26808838626146181</v>
      </c>
      <c r="Q400" s="37">
        <f t="shared" si="26"/>
        <v>0</v>
      </c>
      <c r="R400" s="37">
        <f>IFERROR(VLOOKUP(O400,Calculations!$B$4:$E$15,4)*F400*IF(I400="Failed-Closed",0,1)*(0.35/(INDEX(Calculations!$B$32:$G$46,MATCH(O400,Calculations!$B$32:$B$46,0),MATCH(G400,Calculations!$B$32:$G$32,0))+0.35)),0)</f>
        <v>0</v>
      </c>
      <c r="S400" s="37">
        <f>VLOOKUP(O400,Calculations!$B$4:$F$15,5)*F400</f>
        <v>0</v>
      </c>
      <c r="T400" s="37">
        <f t="shared" si="27"/>
        <v>0</v>
      </c>
      <c r="U400" s="37">
        <f t="shared" si="28"/>
        <v>0</v>
      </c>
      <c r="V400" s="37">
        <f>VLOOKUP(O400,Calculations!$B$4:$G$15,6)*F400*IF(I400="Failed-Closed",0,1)</f>
        <v>0</v>
      </c>
      <c r="W400" s="113">
        <f>IFERROR(0.6*PI()*(VLOOKUP(H400,VentList!$A$3:$H$198,8)/2*0.0254)^2*(14.7+P400)*6895*SQRT(2*1.33/8.314/672/(1.33-1)*((14.7/(14.7+P400))^(2/1.33)-(14.7/(14.7+P400))^((2.33/1.33))))*7937,0)*IF(I400="Operational",0,IF(I400="Failed-Closed",0,1))</f>
        <v>0</v>
      </c>
    </row>
    <row r="401" spans="6:7">
      <c r="F401" s="34"/>
      <c r="G401" s="49"/>
    </row>
    <row r="402" spans="6:7">
      <c r="F402" s="34"/>
      <c r="G402" s="49"/>
    </row>
  </sheetData>
  <dataValidations count="1">
    <dataValidation type="whole" allowBlank="1" showInputMessage="1" showErrorMessage="1" sqref="G401:G402 F2:F402">
      <formula1>0</formula1>
      <formula2>10000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RadCompList!$P$3:$P$7</xm:f>
          </x14:formula1>
          <xm:sqref>B1048576 B2:B400</xm:sqref>
        </x14:dataValidation>
        <x14:dataValidation type="list" allowBlank="1" showInputMessage="1" showErrorMessage="1">
          <x14:formula1>
            <xm:f>VentList!$A$39:$A$198</xm:f>
          </x14:formula1>
          <xm:sqref>I401:I423 H2:H423</xm:sqref>
        </x14:dataValidation>
        <x14:dataValidation type="list" allowBlank="1" showInputMessage="1" showErrorMessage="1">
          <x14:formula1>
            <xm:f>IF(B2="Column",RadCompList!$B$4:$B$13,IF(B2="Tube",RadCompList!$B$16:$B$22,IF(B2="Cast Rad/Conv",RadCompList!$B$28,IF(B2="Copper Cabinet",RadCompList!$E$38:$J$38))))</xm:f>
          </x14:formula1>
          <xm:sqref>C2:C400</xm:sqref>
        </x14:dataValidation>
        <x14:dataValidation type="list" allowBlank="1" showInputMessage="1" showErrorMessage="1">
          <x14:formula1>
            <xm:f>IF(B2="Column",RadCompList!$C$3:$G$3,IF(B2="Tube",RadCompList!$C$15:$I$15,IF(B2="Cast Rad/Conv",RadCompList!$C$27:$D$27,IF(B2="Copper Cabinet",RadCompList!$D$39:$D$78))))</xm:f>
          </x14:formula1>
          <xm:sqref>D2:D400</xm:sqref>
        </x14:dataValidation>
        <x14:dataValidation type="list" allowBlank="1" showInputMessage="1" showErrorMessage="1">
          <x14:formula1>
            <xm:f>RadCompList!$Q$11:$Q$20</xm:f>
          </x14:formula1>
          <xm:sqref>E2:E400</xm:sqref>
        </x14:dataValidation>
        <x14:dataValidation type="list" allowBlank="1" showInputMessage="1" showErrorMessage="1">
          <x14:formula1>
            <xm:f>Calculations!$Q$4:$Q$6</xm:f>
          </x14:formula1>
          <xm:sqref>I2:I400</xm:sqref>
        </x14:dataValidation>
        <x14:dataValidation type="list" allowBlank="1" showInputMessage="1" showErrorMessage="1">
          <x14:formula1>
            <xm:f>Calculations!$C$32:$G$32</xm:f>
          </x14:formula1>
          <xm:sqref>G2:G400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10" sqref="F10"/>
    </sheetView>
  </sheetViews>
  <sheetFormatPr defaultRowHeight="14"/>
  <cols>
    <col min="1" max="1" width="27.08203125" bestFit="1" customWidth="1"/>
    <col min="5" max="5" width="20" bestFit="1" customWidth="1"/>
    <col min="6" max="6" width="5.6640625" bestFit="1" customWidth="1"/>
    <col min="9" max="9" width="20" bestFit="1" customWidth="1"/>
    <col min="10" max="10" width="8.9140625" bestFit="1" customWidth="1"/>
  </cols>
  <sheetData>
    <row r="1" spans="1:10" ht="15" thickTop="1" thickBot="1">
      <c r="A1" t="s">
        <v>711</v>
      </c>
      <c r="E1" s="140" t="s">
        <v>722</v>
      </c>
      <c r="F1" s="141"/>
      <c r="I1" s="140" t="s">
        <v>723</v>
      </c>
      <c r="J1" s="141"/>
    </row>
    <row r="2" spans="1:10" ht="14.5" thickTop="1">
      <c r="A2" s="115" t="s">
        <v>376</v>
      </c>
      <c r="B2" s="60">
        <f>VLOOKUP(MainSheet!C3,'Boiler List'!B:H,2,FALSE)*1000</f>
        <v>238000</v>
      </c>
      <c r="E2" s="118" t="s">
        <v>716</v>
      </c>
      <c r="F2" s="51" t="s">
        <v>717</v>
      </c>
      <c r="I2" s="118" t="s">
        <v>716</v>
      </c>
      <c r="J2" s="51" t="s">
        <v>717</v>
      </c>
    </row>
    <row r="3" spans="1:10">
      <c r="A3" s="118" t="s">
        <v>707</v>
      </c>
      <c r="B3" s="51">
        <v>100000</v>
      </c>
      <c r="E3" s="116" t="s">
        <v>714</v>
      </c>
      <c r="F3" s="53">
        <f>(B2+B3)/3000/VLOOKUP(F2,Calculations!S4:T5,2)</f>
        <v>150.22222222222223</v>
      </c>
      <c r="I3" s="118" t="s">
        <v>724</v>
      </c>
      <c r="J3" s="51" t="s">
        <v>727</v>
      </c>
    </row>
    <row r="4" spans="1:10">
      <c r="A4" s="118" t="s">
        <v>713</v>
      </c>
      <c r="B4" s="51">
        <v>20000</v>
      </c>
      <c r="E4" s="116" t="s">
        <v>720</v>
      </c>
      <c r="F4" s="53">
        <f>SQRT(F3)</f>
        <v>12.256517540566824</v>
      </c>
      <c r="I4" s="116" t="s">
        <v>714</v>
      </c>
      <c r="J4" s="53">
        <f>(B2+B3)*VLOOKUP(J3,Calculations!V4:W5,2,FALSE)/VLOOKUP(J2,Calculations!S4:T5,2)</f>
        <v>112.66666666666667</v>
      </c>
    </row>
    <row r="5" spans="1:10">
      <c r="A5" s="117" t="s">
        <v>730</v>
      </c>
      <c r="B5" s="27">
        <f>50/1000*(B3+B2)</f>
        <v>16900</v>
      </c>
      <c r="E5" s="116" t="s">
        <v>715</v>
      </c>
      <c r="F5" s="53">
        <f>(1-B4/((B2+B3)/1000*50))*F3</f>
        <v>-27.555555555555564</v>
      </c>
      <c r="I5" s="116" t="s">
        <v>720</v>
      </c>
      <c r="J5" s="53">
        <f>SQRT(J4)</f>
        <v>10.614455552060438</v>
      </c>
    </row>
    <row r="6" spans="1:10">
      <c r="E6" s="117" t="s">
        <v>721</v>
      </c>
      <c r="F6" s="99" t="e">
        <f>SQRT(F5)</f>
        <v>#NUM!</v>
      </c>
      <c r="I6" s="116" t="s">
        <v>715</v>
      </c>
      <c r="J6" s="53">
        <f>(1-B4/((B2+B3)/1000*50))*J4</f>
        <v>-20.666666666666671</v>
      </c>
    </row>
    <row r="7" spans="1:10">
      <c r="I7" s="117" t="s">
        <v>721</v>
      </c>
      <c r="J7" s="99" t="e">
        <f>SQRT(J6)</f>
        <v>#NUM!</v>
      </c>
    </row>
    <row r="8" spans="1:10" ht="14.5" thickBot="1"/>
    <row r="9" spans="1:10" ht="15" thickTop="1" thickBot="1">
      <c r="E9" s="140" t="s">
        <v>731</v>
      </c>
      <c r="F9" s="141"/>
    </row>
    <row r="10" spans="1:10" ht="14.5" thickTop="1">
      <c r="E10" s="136" t="s">
        <v>729</v>
      </c>
      <c r="F10" s="137">
        <f>0.34/1000*(B3+B2)</f>
        <v>114.92</v>
      </c>
    </row>
  </sheetData>
  <mergeCells count="3">
    <mergeCell ref="E1:F1"/>
    <mergeCell ref="I1:J1"/>
    <mergeCell ref="E9:F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Calculations!$S$4:$S$5</xm:f>
          </x14:formula1>
          <xm:sqref>F2 J2</xm:sqref>
        </x14:dataValidation>
        <x14:dataValidation type="list" allowBlank="1" showInputMessage="1" showErrorMessage="1">
          <x14:formula1>
            <xm:f>Calculations!$V$4:$V$5</xm:f>
          </x14:formula1>
          <xm:sqref>J3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25"/>
  <sheetViews>
    <sheetView topLeftCell="C13" zoomScale="70" zoomScaleNormal="70" workbookViewId="0">
      <selection activeCell="P6" sqref="P6"/>
    </sheetView>
  </sheetViews>
  <sheetFormatPr defaultRowHeight="14"/>
  <cols>
    <col min="1" max="1" width="14.08203125" bestFit="1" customWidth="1"/>
    <col min="2" max="2" width="6.1640625" bestFit="1" customWidth="1"/>
    <col min="3" max="3" width="7.58203125" bestFit="1" customWidth="1"/>
    <col min="4" max="4" width="8.58203125" bestFit="1" customWidth="1"/>
    <col min="5" max="5" width="12.08203125" bestFit="1" customWidth="1"/>
    <col min="6" max="6" width="12.25" bestFit="1" customWidth="1"/>
    <col min="7" max="7" width="8.83203125" bestFit="1" customWidth="1"/>
    <col min="8" max="8" width="10.25" bestFit="1" customWidth="1"/>
    <col min="9" max="9" width="8.25" bestFit="1" customWidth="1"/>
    <col min="10" max="10" width="14.08203125" bestFit="1" customWidth="1"/>
    <col min="11" max="11" width="15.58203125" style="1" bestFit="1" customWidth="1"/>
    <col min="12" max="12" width="17.1640625" style="1" bestFit="1" customWidth="1"/>
    <col min="13" max="13" width="11.75" bestFit="1" customWidth="1"/>
    <col min="14" max="14" width="11.33203125" bestFit="1" customWidth="1"/>
    <col min="15" max="15" width="12.9140625" bestFit="1" customWidth="1"/>
    <col min="16" max="16" width="14.4140625" bestFit="1" customWidth="1"/>
    <col min="18" max="18" width="20.1640625" bestFit="1" customWidth="1"/>
  </cols>
  <sheetData>
    <row r="1" spans="1:21">
      <c r="A1" s="58"/>
      <c r="B1" s="58" t="s">
        <v>666</v>
      </c>
      <c r="C1" s="59" t="s">
        <v>667</v>
      </c>
      <c r="D1" s="60" t="s">
        <v>668</v>
      </c>
      <c r="F1" t="s">
        <v>675</v>
      </c>
      <c r="G1" t="s">
        <v>663</v>
      </c>
      <c r="H1" t="s">
        <v>661</v>
      </c>
      <c r="I1" t="s">
        <v>674</v>
      </c>
      <c r="J1" t="s">
        <v>676</v>
      </c>
      <c r="K1" s="1" t="s">
        <v>677</v>
      </c>
      <c r="L1" s="1" t="s">
        <v>678</v>
      </c>
      <c r="M1" t="s">
        <v>679</v>
      </c>
      <c r="N1" t="s">
        <v>664</v>
      </c>
      <c r="O1" t="s">
        <v>680</v>
      </c>
      <c r="P1" t="s">
        <v>662</v>
      </c>
      <c r="Q1" t="s">
        <v>681</v>
      </c>
      <c r="R1" t="s">
        <v>682</v>
      </c>
      <c r="S1" t="s">
        <v>683</v>
      </c>
      <c r="T1" t="s">
        <v>660</v>
      </c>
      <c r="U1" t="s">
        <v>685</v>
      </c>
    </row>
    <row r="2" spans="1:21">
      <c r="A2" s="104" t="s">
        <v>665</v>
      </c>
      <c r="B2" s="108">
        <f>MainSheet!K2</f>
        <v>4.9074074074074074</v>
      </c>
      <c r="C2" s="105">
        <f>SUM(Radiators!S:S)</f>
        <v>0.87314814814814834</v>
      </c>
      <c r="D2" s="53">
        <f>SUM(Radiators!N:N)</f>
        <v>20</v>
      </c>
      <c r="E2" s="1"/>
      <c r="F2" s="102">
        <v>0.01</v>
      </c>
      <c r="G2">
        <v>0</v>
      </c>
      <c r="H2">
        <f>MainSheet!C4</f>
        <v>198000</v>
      </c>
      <c r="I2" s="2">
        <f>MIN(MainSheet!$C$10/MainSheet!$C$9,MainSheet!$K$9*60)</f>
        <v>660</v>
      </c>
      <c r="J2">
        <v>0</v>
      </c>
      <c r="M2">
        <f>SUM(J2:L2)/3</f>
        <v>0</v>
      </c>
      <c r="N2">
        <v>0</v>
      </c>
      <c r="R2">
        <f>Q2/MainSheet!$C$8</f>
        <v>0</v>
      </c>
      <c r="T2">
        <f>G2</f>
        <v>0</v>
      </c>
      <c r="U2" s="1">
        <f>Q2/MainSheet!$C$22</f>
        <v>0</v>
      </c>
    </row>
    <row r="3" spans="1:21">
      <c r="A3" s="104" t="s">
        <v>669</v>
      </c>
      <c r="B3" s="108">
        <f>MainSheet!G5*VLOOKUP(MainSheet!G4,Calculations!B5:G15,6,FALSE)*0.117*(212-A11)</f>
        <v>12586.766399999999</v>
      </c>
      <c r="C3" s="105">
        <f>SUM(Radiators!V:V)*0.117*(212-A11)</f>
        <v>4463.1849599999987</v>
      </c>
      <c r="D3" s="53">
        <f>SUM(Radiators!U:U)*0.132*(212-A11)</f>
        <v>104966.40000000001</v>
      </c>
      <c r="G3">
        <f>G2+$F$2</f>
        <v>0.01</v>
      </c>
      <c r="H3">
        <f>H2</f>
        <v>198000</v>
      </c>
      <c r="I3" s="2">
        <f>MIN(MainSheet!$C$10/MainSheet!$C$9,MainSheet!$K$9*60)</f>
        <v>660</v>
      </c>
      <c r="J3" s="1">
        <f>IF(G3&gt;MainSheet!$C$11,IF(J2&gt;=0.999,1,(G3-MainSheet!$C$11)*I3/$B$2/60),0)</f>
        <v>0</v>
      </c>
      <c r="K3" s="1">
        <f>IF(G3&gt;MainSheet!$C$11+$B$6,IF(K2&gt;=0.999,1,(G3-MainSheet!$C$11-$B$6)*I3/$C$2/60),0)</f>
        <v>0</v>
      </c>
      <c r="L3" s="1">
        <f>IF(G3&gt;MainSheet!$C$11+$B$6+$C$6,IF(L2&gt;=0.999,1,(G3-MainSheet!$C$11-$B$6-$C$6)*I3/$D$2/60),0)</f>
        <v>0</v>
      </c>
      <c r="M3">
        <f>(J3*$B$2+K3*$C$2+L3*$D$2)/SUM($B$2:$D$2)</f>
        <v>0</v>
      </c>
      <c r="N3" s="2">
        <f>IF(J3&gt;=0.01,((1-J3)*B$3+B$4*(J3)),0)</f>
        <v>0</v>
      </c>
      <c r="O3">
        <f>IF(K3&gt;=0.01,((1-K3)*C$3+C$4*(K3)),0)</f>
        <v>0</v>
      </c>
      <c r="P3">
        <f>IF(IF(N3+O3&gt;H3,H3-O3-N3,IF(L3&gt;0,((1-L3)*D$3+D$4*(L3)),0))+O3+N3&gt;H3,H3-N3-O3,IF(N3+O3&gt;H3,H3-O3-N3,IF(L3&gt;0,((1-L3)*D$3+D$4*(L3)),0)))</f>
        <v>0</v>
      </c>
      <c r="Q3" s="2">
        <f>SUM(N3:P3)</f>
        <v>0</v>
      </c>
      <c r="R3">
        <f>Q3/MainSheet!$C$8*(G3-G2)+R2</f>
        <v>0</v>
      </c>
      <c r="S3">
        <f>Q3*G3/60</f>
        <v>0</v>
      </c>
      <c r="T3">
        <f t="shared" ref="T3:T66" si="0">G3</f>
        <v>0.01</v>
      </c>
      <c r="U3" s="1">
        <f>Q3/MainSheet!$C$22</f>
        <v>0</v>
      </c>
    </row>
    <row r="4" spans="1:21">
      <c r="A4" s="104" t="s">
        <v>672</v>
      </c>
      <c r="B4" s="108">
        <f>MainSheet!C20</f>
        <v>3721.0526315789471</v>
      </c>
      <c r="C4" s="49">
        <f>SUM(Radiators!R:R)</f>
        <v>977.02127659574455</v>
      </c>
      <c r="D4" s="53">
        <f>SUM(Radiators!J:J)*240</f>
        <v>192000</v>
      </c>
      <c r="G4">
        <f t="shared" ref="G4:G67" si="1">G3+$F$2</f>
        <v>0.02</v>
      </c>
      <c r="H4">
        <f t="shared" ref="H4:H67" si="2">H3</f>
        <v>198000</v>
      </c>
      <c r="I4" s="2">
        <f>MIN(MainSheet!$C$10/MainSheet!$C$9,MainSheet!$K$9*60)</f>
        <v>660</v>
      </c>
      <c r="J4" s="1">
        <f>IF(G4&gt;MainSheet!$C$11,IF(J3&gt;=0.999,1,(G4-MainSheet!$C$11)*I4/$B$2/60),0)</f>
        <v>0</v>
      </c>
      <c r="K4" s="1">
        <f>IF(G4&gt;MainSheet!$C$11+$B$6,IF(K3&gt;=0.999,1,(G4-MainSheet!$C$11-$B$6)*I4/$C$2/60),0)</f>
        <v>0</v>
      </c>
      <c r="L4" s="1">
        <f>IF(G4&gt;MainSheet!$C$11+$B$6+$C$6,IF(L3&gt;=0.999,1,(G4-MainSheet!$C$11-$B$6-$C$6)*I4/$D$2/60),0)</f>
        <v>0</v>
      </c>
      <c r="M4">
        <f t="shared" ref="M4:M67" si="3">(J4*$B$2+K4*$C$2+L4*$D$2)/SUM($B$2:$D$2)</f>
        <v>0</v>
      </c>
      <c r="N4" s="2">
        <f t="shared" ref="N4:N67" si="4">IF(J4&gt;=0.01,((1-J4)*B$3+B$4*(J4)),0)</f>
        <v>0</v>
      </c>
      <c r="O4">
        <f>IF(K4&gt;=0.01,((1-K4)*C$3+C$4*(K4)),0)</f>
        <v>0</v>
      </c>
      <c r="P4">
        <f t="shared" ref="P4:P67" si="5">IF(IF(N4+O4&gt;H4,H4-O4-N4,IF(L4&gt;0,((1-L4)*D$3+D$4*(L4)),0))+O4+N4&gt;H4,H4-N4-O4,IF(N4+O4&gt;H4,H4-O4-N4,IF(L4&gt;0,((1-L4)*D$3+D$4*(L4)),0)))</f>
        <v>0</v>
      </c>
      <c r="Q4" s="2">
        <f t="shared" ref="Q4:Q67" si="6">SUM(N4:P4)</f>
        <v>0</v>
      </c>
      <c r="R4">
        <f>Q4/MainSheet!$C$8*(G4-G3)+R3</f>
        <v>0</v>
      </c>
      <c r="S4">
        <f>Q4*$F$2/60+S3</f>
        <v>0</v>
      </c>
      <c r="T4">
        <f t="shared" si="0"/>
        <v>0.02</v>
      </c>
      <c r="U4" s="1">
        <f>Q4/MainSheet!$C$22</f>
        <v>0</v>
      </c>
    </row>
    <row r="5" spans="1:21">
      <c r="A5" s="104" t="s">
        <v>673</v>
      </c>
      <c r="B5" s="109">
        <f>B3/$H$2*60</f>
        <v>3.8141716363636364</v>
      </c>
      <c r="C5" s="55">
        <f t="shared" ref="C5" si="7">C3/$H$2*60</f>
        <v>1.3524802909090905</v>
      </c>
      <c r="D5" s="57">
        <f>D3/$H$2*60</f>
        <v>31.808</v>
      </c>
      <c r="G5">
        <f t="shared" si="1"/>
        <v>0.03</v>
      </c>
      <c r="H5">
        <f t="shared" si="2"/>
        <v>198000</v>
      </c>
      <c r="I5" s="2">
        <f>MIN(MainSheet!$C$10/MainSheet!$C$9,MainSheet!$K$9*60)</f>
        <v>660</v>
      </c>
      <c r="J5" s="1">
        <f>IF(G5&gt;MainSheet!$C$11,IF(J4&gt;=0.999,1,(G5-MainSheet!$C$11)*I5/$B$2/60),0)</f>
        <v>0</v>
      </c>
      <c r="K5" s="1">
        <f>IF(G5&gt;MainSheet!$C$11+$B$6,IF(K4&gt;=0.999,1,(G5-MainSheet!$C$11-$B$6)*I5/$C$2/60),0)</f>
        <v>0</v>
      </c>
      <c r="L5" s="1">
        <f>IF(G5&gt;MainSheet!$C$11+$B$6+$C$6,IF(L4&gt;=0.999,1,(G5-MainSheet!$C$11-$B$6-$C$6)*I5/$D$2/60),0)</f>
        <v>0</v>
      </c>
      <c r="M5">
        <f t="shared" si="3"/>
        <v>0</v>
      </c>
      <c r="N5" s="2">
        <f t="shared" si="4"/>
        <v>0</v>
      </c>
      <c r="O5">
        <f t="shared" ref="O5:O68" si="8">IF(K5&gt;=0.01,((1-K5)*C$3+C$4*(K5)),0)</f>
        <v>0</v>
      </c>
      <c r="P5">
        <f>IF(IF(N5+O5&gt;H5,H5-O5-N5,IF(L5&gt;0,((1-L5)*D$3+D$4*(L5)),0))+O5+N5&gt;H5,H5-N5-O5,IF(N5+O5&gt;H5,H5-O5-N5,IF(L5&gt;0,((1-L5)*D$3+D$4*(L5)),0)))</f>
        <v>0</v>
      </c>
      <c r="Q5" s="2">
        <f>SUM(N5:P5)</f>
        <v>0</v>
      </c>
      <c r="R5">
        <f>Q5/MainSheet!$C$8*(G5-G4)+R4</f>
        <v>0</v>
      </c>
      <c r="S5">
        <f t="shared" ref="S5:S68" si="9">Q5*$F$2/60+S4</f>
        <v>0</v>
      </c>
      <c r="T5">
        <f t="shared" si="0"/>
        <v>0.03</v>
      </c>
      <c r="U5" s="1">
        <f>Q5/MainSheet!$C$22</f>
        <v>0</v>
      </c>
    </row>
    <row r="6" spans="1:21">
      <c r="A6" s="106" t="s">
        <v>671</v>
      </c>
      <c r="B6" s="110">
        <f>B2/MIN(MainSheet!K9,MainSheet!C10/MainSheet!C9)</f>
        <v>0.44612794612794615</v>
      </c>
      <c r="C6" s="107">
        <f>SUM(Radiators!S:S)/MIN(MainSheet!K9,MainSheet!C10/MainSheet!C9)</f>
        <v>7.9377104377104393E-2</v>
      </c>
      <c r="D6" s="99">
        <f>SUM(Radiators!N:N)/MIN(MainSheet!K9,MainSheet!C10/MainSheet!C9)</f>
        <v>1.8181818181818181</v>
      </c>
      <c r="G6">
        <f t="shared" si="1"/>
        <v>0.04</v>
      </c>
      <c r="H6">
        <f t="shared" si="2"/>
        <v>198000</v>
      </c>
      <c r="I6" s="2">
        <f>MIN(MainSheet!$C$10/MainSheet!$C$9,MainSheet!$K$9*60)</f>
        <v>660</v>
      </c>
      <c r="J6" s="1">
        <f>IF(G6&gt;MainSheet!$C$11,IF(J5&gt;=0.999,1,(G6-MainSheet!$C$11)*I6/$B$2/60),0)</f>
        <v>0</v>
      </c>
      <c r="K6" s="1">
        <f>IF(G6&gt;MainSheet!$C$11+$B$6,IF(K5&gt;=0.999,1,(G6-MainSheet!$C$11-$B$6)*I6/$C$2/60),0)</f>
        <v>0</v>
      </c>
      <c r="L6" s="1">
        <f>IF(G6&gt;MainSheet!$C$11+$B$6+$C$6,IF(L5&gt;=0.999,1,(G6-MainSheet!$C$11-$B$6-$C$6)*I6/$D$2/60),0)</f>
        <v>0</v>
      </c>
      <c r="M6">
        <f t="shared" si="3"/>
        <v>0</v>
      </c>
      <c r="N6" s="2">
        <f t="shared" si="4"/>
        <v>0</v>
      </c>
      <c r="O6">
        <f t="shared" si="8"/>
        <v>0</v>
      </c>
      <c r="P6">
        <f t="shared" si="5"/>
        <v>0</v>
      </c>
      <c r="Q6" s="2">
        <f t="shared" si="6"/>
        <v>0</v>
      </c>
      <c r="R6">
        <f>Q6/MainSheet!$C$8*(G6-G5)+R5</f>
        <v>0</v>
      </c>
      <c r="S6">
        <f t="shared" si="9"/>
        <v>0</v>
      </c>
      <c r="T6">
        <f t="shared" si="0"/>
        <v>0.04</v>
      </c>
      <c r="U6" s="1">
        <f>Q6/MainSheet!$C$22</f>
        <v>0</v>
      </c>
    </row>
    <row r="7" spans="1:21">
      <c r="G7">
        <f t="shared" si="1"/>
        <v>0.05</v>
      </c>
      <c r="H7">
        <f t="shared" si="2"/>
        <v>198000</v>
      </c>
      <c r="I7" s="2">
        <f>MIN(MainSheet!$C$10/MainSheet!$C$9,MainSheet!$K$9*60)</f>
        <v>660</v>
      </c>
      <c r="J7" s="1">
        <f>IF(G7&gt;MainSheet!$C$11,IF(J6&gt;=0.999,1,(G7-MainSheet!$C$11)*I7/$B$2/60),0)</f>
        <v>0</v>
      </c>
      <c r="K7" s="1">
        <f>IF(G7&gt;MainSheet!$C$11+$B$6,IF(K6&gt;=0.999,1,(G7-MainSheet!$C$11-$B$6)*I7/$C$2/60),0)</f>
        <v>0</v>
      </c>
      <c r="L7" s="1">
        <f>IF(G7&gt;MainSheet!$C$11+$B$6+$C$6,IF(L6&gt;=0.999,1,(G7-MainSheet!$C$11-$B$6-$C$6)*I7/$D$2/60),0)</f>
        <v>0</v>
      </c>
      <c r="M7">
        <f t="shared" si="3"/>
        <v>0</v>
      </c>
      <c r="N7" s="2">
        <f t="shared" si="4"/>
        <v>0</v>
      </c>
      <c r="O7">
        <f t="shared" si="8"/>
        <v>0</v>
      </c>
      <c r="P7">
        <f t="shared" si="5"/>
        <v>0</v>
      </c>
      <c r="Q7" s="2">
        <f t="shared" si="6"/>
        <v>0</v>
      </c>
      <c r="R7">
        <f>Q7/MainSheet!$C$8*(G7-G6)+R6</f>
        <v>0</v>
      </c>
      <c r="S7">
        <f t="shared" si="9"/>
        <v>0</v>
      </c>
      <c r="T7">
        <f t="shared" si="0"/>
        <v>0.05</v>
      </c>
      <c r="U7" s="1">
        <f>Q7/MainSheet!$C$22</f>
        <v>0</v>
      </c>
    </row>
    <row r="8" spans="1:21">
      <c r="G8">
        <f t="shared" si="1"/>
        <v>6.0000000000000005E-2</v>
      </c>
      <c r="H8">
        <f t="shared" si="2"/>
        <v>198000</v>
      </c>
      <c r="I8" s="2">
        <f>MIN(MainSheet!$C$10/MainSheet!$C$9,MainSheet!$K$9*60)</f>
        <v>660</v>
      </c>
      <c r="J8" s="1">
        <f>IF(G8&gt;MainSheet!$C$11,IF(J7&gt;=0.999,1,(G8-MainSheet!$C$11)*I8/$B$2/60),0)</f>
        <v>0</v>
      </c>
      <c r="K8" s="1">
        <f>IF(G8&gt;MainSheet!$C$11+$B$6,IF(K7&gt;=0.999,1,(G8-MainSheet!$C$11-$B$6)*I8/$C$2/60),0)</f>
        <v>0</v>
      </c>
      <c r="L8" s="1">
        <f>IF(G8&gt;MainSheet!$C$11+$B$6+$C$6,IF(L7&gt;=0.999,1,(G8-MainSheet!$C$11-$B$6-$C$6)*I8/$D$2/60),0)</f>
        <v>0</v>
      </c>
      <c r="M8">
        <f t="shared" si="3"/>
        <v>0</v>
      </c>
      <c r="N8" s="2">
        <f t="shared" si="4"/>
        <v>0</v>
      </c>
      <c r="O8">
        <f t="shared" si="8"/>
        <v>0</v>
      </c>
      <c r="P8">
        <f t="shared" si="5"/>
        <v>0</v>
      </c>
      <c r="Q8" s="2">
        <f>SUM(N8:P8)</f>
        <v>0</v>
      </c>
      <c r="R8">
        <f>Q8/MainSheet!$C$8*(G8-G7)+R7</f>
        <v>0</v>
      </c>
      <c r="S8">
        <f t="shared" si="9"/>
        <v>0</v>
      </c>
      <c r="T8">
        <f t="shared" si="0"/>
        <v>6.0000000000000005E-2</v>
      </c>
      <c r="U8" s="1">
        <f>Q8/MainSheet!$C$22</f>
        <v>0</v>
      </c>
    </row>
    <row r="9" spans="1:21">
      <c r="G9">
        <f t="shared" si="1"/>
        <v>7.0000000000000007E-2</v>
      </c>
      <c r="H9">
        <f t="shared" si="2"/>
        <v>198000</v>
      </c>
      <c r="I9" s="2">
        <f>MIN(MainSheet!$C$10/MainSheet!$C$9,MainSheet!$K$9*60)</f>
        <v>660</v>
      </c>
      <c r="J9" s="1">
        <f>IF(G9&gt;MainSheet!$C$11,IF(J8&gt;=0.999,1,(G9-MainSheet!$C$11)*I9/$B$2/60),0)</f>
        <v>0</v>
      </c>
      <c r="K9" s="1">
        <f>IF(G9&gt;MainSheet!$C$11+$B$6,IF(K8&gt;=0.999,1,(G9-MainSheet!$C$11-$B$6)*I9/$C$2/60),0)</f>
        <v>0</v>
      </c>
      <c r="L9" s="1">
        <f>IF(G9&gt;MainSheet!$C$11+$B$6+$C$6,IF(L8&gt;=0.999,1,(G9-MainSheet!$C$11-$B$6-$C$6)*I9/$D$2/60),0)</f>
        <v>0</v>
      </c>
      <c r="M9">
        <f t="shared" si="3"/>
        <v>0</v>
      </c>
      <c r="N9" s="2">
        <f t="shared" si="4"/>
        <v>0</v>
      </c>
      <c r="O9">
        <f t="shared" si="8"/>
        <v>0</v>
      </c>
      <c r="P9">
        <f t="shared" si="5"/>
        <v>0</v>
      </c>
      <c r="Q9" s="2">
        <f t="shared" si="6"/>
        <v>0</v>
      </c>
      <c r="R9">
        <f>Q9/MainSheet!$C$8*(G9-G8)+R8</f>
        <v>0</v>
      </c>
      <c r="S9">
        <f t="shared" si="9"/>
        <v>0</v>
      </c>
      <c r="T9">
        <f t="shared" si="0"/>
        <v>7.0000000000000007E-2</v>
      </c>
      <c r="U9" s="1">
        <f>Q9/MainSheet!$C$22</f>
        <v>0</v>
      </c>
    </row>
    <row r="10" spans="1:21">
      <c r="A10" s="3" t="s">
        <v>670</v>
      </c>
      <c r="G10">
        <f t="shared" si="1"/>
        <v>0.08</v>
      </c>
      <c r="H10">
        <f t="shared" si="2"/>
        <v>198000</v>
      </c>
      <c r="I10" s="2">
        <f>MIN(MainSheet!$C$10/MainSheet!$C$9,MainSheet!$K$9*60)</f>
        <v>660</v>
      </c>
      <c r="J10" s="1">
        <f>IF(G10&gt;MainSheet!$C$11,IF(J9&gt;=0.999,1,(G10-MainSheet!$C$11)*I10/$B$2/60),0)</f>
        <v>0</v>
      </c>
      <c r="K10" s="1">
        <f>IF(G10&gt;MainSheet!$C$11+$B$6,IF(K9&gt;=0.999,1,(G10-MainSheet!$C$11-$B$6)*I10/$C$2/60),0)</f>
        <v>0</v>
      </c>
      <c r="L10" s="1">
        <f>IF(G10&gt;MainSheet!$C$11+$B$6+$C$6,IF(L9&gt;=0.999,1,(G10-MainSheet!$C$11-$B$6-$C$6)*I10/$D$2/60),0)</f>
        <v>0</v>
      </c>
      <c r="M10">
        <f t="shared" si="3"/>
        <v>0</v>
      </c>
      <c r="N10" s="2">
        <f t="shared" si="4"/>
        <v>0</v>
      </c>
      <c r="O10">
        <f t="shared" si="8"/>
        <v>0</v>
      </c>
      <c r="P10">
        <f t="shared" si="5"/>
        <v>0</v>
      </c>
      <c r="Q10" s="2">
        <f t="shared" si="6"/>
        <v>0</v>
      </c>
      <c r="R10">
        <f>Q10/MainSheet!$C$8*(G10-G9)+R9</f>
        <v>0</v>
      </c>
      <c r="S10">
        <f t="shared" si="9"/>
        <v>0</v>
      </c>
      <c r="T10">
        <f t="shared" si="0"/>
        <v>0.08</v>
      </c>
      <c r="U10" s="1">
        <f>Q10/MainSheet!$C$22</f>
        <v>0</v>
      </c>
    </row>
    <row r="11" spans="1:21">
      <c r="A11">
        <v>70</v>
      </c>
      <c r="G11">
        <f t="shared" si="1"/>
        <v>0.09</v>
      </c>
      <c r="H11">
        <f t="shared" si="2"/>
        <v>198000</v>
      </c>
      <c r="I11" s="2">
        <f>MIN(MainSheet!$C$10/MainSheet!$C$9,MainSheet!$K$9*60)</f>
        <v>660</v>
      </c>
      <c r="J11" s="1">
        <f>IF(G11&gt;MainSheet!$C$11,IF(J10&gt;=0.999,1,(G11-MainSheet!$C$11)*I11/$B$2/60),0)</f>
        <v>0</v>
      </c>
      <c r="K11" s="1">
        <f>IF(G11&gt;MainSheet!$C$11+$B$6,IF(K10&gt;=0.999,1,(G11-MainSheet!$C$11-$B$6)*I11/$C$2/60),0)</f>
        <v>0</v>
      </c>
      <c r="L11" s="1">
        <f>IF(G11&gt;MainSheet!$C$11+$B$6+$C$6,IF(L10&gt;=0.999,1,(G11-MainSheet!$C$11-$B$6-$C$6)*I11/$D$2/60),0)</f>
        <v>0</v>
      </c>
      <c r="M11">
        <f t="shared" si="3"/>
        <v>0</v>
      </c>
      <c r="N11" s="2">
        <f t="shared" si="4"/>
        <v>0</v>
      </c>
      <c r="O11">
        <f t="shared" si="8"/>
        <v>0</v>
      </c>
      <c r="P11">
        <f t="shared" si="5"/>
        <v>0</v>
      </c>
      <c r="Q11" s="2">
        <f t="shared" si="6"/>
        <v>0</v>
      </c>
      <c r="R11">
        <f>Q11/MainSheet!$C$8*(G11-G10)+R10</f>
        <v>0</v>
      </c>
      <c r="S11">
        <f t="shared" si="9"/>
        <v>0</v>
      </c>
      <c r="T11">
        <f t="shared" si="0"/>
        <v>0.09</v>
      </c>
      <c r="U11" s="1">
        <f>Q11/MainSheet!$C$22</f>
        <v>0</v>
      </c>
    </row>
    <row r="12" spans="1:21">
      <c r="G12">
        <f t="shared" si="1"/>
        <v>9.9999999999999992E-2</v>
      </c>
      <c r="H12">
        <f t="shared" si="2"/>
        <v>198000</v>
      </c>
      <c r="I12" s="2">
        <f>MIN(MainSheet!$C$10/MainSheet!$C$9,MainSheet!$K$9*60)</f>
        <v>660</v>
      </c>
      <c r="J12" s="1">
        <f>IF(G12&gt;MainSheet!$C$11,IF(J11&gt;=0.999,1,(G12-MainSheet!$C$11)*I12/$B$2/60),0)</f>
        <v>0</v>
      </c>
      <c r="K12" s="1">
        <f>IF(G12&gt;MainSheet!$C$11+$B$6,IF(K11&gt;=0.999,1,(G12-MainSheet!$C$11-$B$6)*I12/$C$2/60),0)</f>
        <v>0</v>
      </c>
      <c r="L12" s="1">
        <f>IF(G12&gt;MainSheet!$C$11+$B$6+$C$6,IF(L11&gt;=0.999,1,(G12-MainSheet!$C$11-$B$6-$C$6)*I12/$D$2/60),0)</f>
        <v>0</v>
      </c>
      <c r="M12">
        <f t="shared" si="3"/>
        <v>0</v>
      </c>
      <c r="N12" s="2">
        <f t="shared" si="4"/>
        <v>0</v>
      </c>
      <c r="O12">
        <f t="shared" si="8"/>
        <v>0</v>
      </c>
      <c r="P12">
        <f t="shared" si="5"/>
        <v>0</v>
      </c>
      <c r="Q12" s="2">
        <f t="shared" si="6"/>
        <v>0</v>
      </c>
      <c r="R12">
        <f>Q12/MainSheet!$C$8*(G12-G11)+R11</f>
        <v>0</v>
      </c>
      <c r="S12">
        <f t="shared" si="9"/>
        <v>0</v>
      </c>
      <c r="T12">
        <f t="shared" si="0"/>
        <v>9.9999999999999992E-2</v>
      </c>
      <c r="U12" s="1">
        <f>Q12/MainSheet!$C$22</f>
        <v>0</v>
      </c>
    </row>
    <row r="13" spans="1:21">
      <c r="A13" s="103" t="s">
        <v>684</v>
      </c>
      <c r="G13">
        <f t="shared" si="1"/>
        <v>0.10999999999999999</v>
      </c>
      <c r="H13">
        <f t="shared" si="2"/>
        <v>198000</v>
      </c>
      <c r="I13" s="2">
        <f>MIN(MainSheet!$C$10/MainSheet!$C$9,MainSheet!$K$9*60)</f>
        <v>660</v>
      </c>
      <c r="J13" s="1">
        <f>IF(G13&gt;MainSheet!$C$11,IF(J12&gt;=0.999,1,(G13-MainSheet!$C$11)*I13/$B$2/60),0)</f>
        <v>0</v>
      </c>
      <c r="K13" s="1">
        <f>IF(G13&gt;MainSheet!$C$11+$B$6,IF(K12&gt;=0.999,1,(G13-MainSheet!$C$11-$B$6)*I13/$C$2/60),0)</f>
        <v>0</v>
      </c>
      <c r="L13" s="1">
        <f>IF(G13&gt;MainSheet!$C$11+$B$6+$C$6,IF(L12&gt;=0.999,1,(G13-MainSheet!$C$11-$B$6-$C$6)*I13/$D$2/60),0)</f>
        <v>0</v>
      </c>
      <c r="M13">
        <f t="shared" si="3"/>
        <v>0</v>
      </c>
      <c r="N13" s="2">
        <f t="shared" si="4"/>
        <v>0</v>
      </c>
      <c r="O13">
        <f t="shared" si="8"/>
        <v>0</v>
      </c>
      <c r="P13">
        <f t="shared" si="5"/>
        <v>0</v>
      </c>
      <c r="Q13" s="2">
        <f t="shared" si="6"/>
        <v>0</v>
      </c>
      <c r="R13">
        <f>Q13/MainSheet!$C$8*(G13-G12)+R12</f>
        <v>0</v>
      </c>
      <c r="S13">
        <f t="shared" si="9"/>
        <v>0</v>
      </c>
      <c r="T13">
        <f t="shared" si="0"/>
        <v>0.10999999999999999</v>
      </c>
      <c r="U13" s="1">
        <f>Q13/MainSheet!$C$22</f>
        <v>0</v>
      </c>
    </row>
    <row r="14" spans="1:21">
      <c r="A14">
        <f>VLOOKUP(MAX(Q:Q),Q:T,4,FALSE)</f>
        <v>11.199999999999806</v>
      </c>
      <c r="G14">
        <f t="shared" si="1"/>
        <v>0.11999999999999998</v>
      </c>
      <c r="H14">
        <f t="shared" si="2"/>
        <v>198000</v>
      </c>
      <c r="I14" s="2">
        <f>MIN(MainSheet!$C$10/MainSheet!$C$9,MainSheet!$K$9*60)</f>
        <v>660</v>
      </c>
      <c r="J14" s="1">
        <f>IF(G14&gt;MainSheet!$C$11,IF(J13&gt;=0.999,1,(G14-MainSheet!$C$11)*I14/$B$2/60),0)</f>
        <v>0</v>
      </c>
      <c r="K14" s="1">
        <f>IF(G14&gt;MainSheet!$C$11+$B$6,IF(K13&gt;=0.999,1,(G14-MainSheet!$C$11-$B$6)*I14/$C$2/60),0)</f>
        <v>0</v>
      </c>
      <c r="L14" s="1">
        <f>IF(G14&gt;MainSheet!$C$11+$B$6+$C$6,IF(L13&gt;=0.999,1,(G14-MainSheet!$C$11-$B$6-$C$6)*I14/$D$2/60),0)</f>
        <v>0</v>
      </c>
      <c r="M14">
        <f t="shared" si="3"/>
        <v>0</v>
      </c>
      <c r="N14" s="2">
        <f t="shared" si="4"/>
        <v>0</v>
      </c>
      <c r="O14">
        <f t="shared" si="8"/>
        <v>0</v>
      </c>
      <c r="P14">
        <f t="shared" si="5"/>
        <v>0</v>
      </c>
      <c r="Q14" s="2">
        <f t="shared" si="6"/>
        <v>0</v>
      </c>
      <c r="R14">
        <f>Q14/MainSheet!$C$8*(G14-G13)+R13</f>
        <v>0</v>
      </c>
      <c r="S14">
        <f t="shared" si="9"/>
        <v>0</v>
      </c>
      <c r="T14">
        <f t="shared" si="0"/>
        <v>0.11999999999999998</v>
      </c>
      <c r="U14" s="1">
        <f>Q14/MainSheet!$C$22</f>
        <v>0</v>
      </c>
    </row>
    <row r="15" spans="1:21">
      <c r="G15">
        <f t="shared" si="1"/>
        <v>0.12999999999999998</v>
      </c>
      <c r="H15">
        <f t="shared" si="2"/>
        <v>198000</v>
      </c>
      <c r="I15" s="2">
        <f>MIN(MainSheet!$C$10/MainSheet!$C$9,MainSheet!$K$9*60)</f>
        <v>660</v>
      </c>
      <c r="J15" s="1">
        <f>IF(G15&gt;MainSheet!$C$11,IF(J14&gt;=0.999,1,(G15-MainSheet!$C$11)*I15/$B$2/60),0)</f>
        <v>0</v>
      </c>
      <c r="K15" s="1">
        <f>IF(G15&gt;MainSheet!$C$11+$B$6,IF(K14&gt;=0.999,1,(G15-MainSheet!$C$11-$B$6)*I15/$C$2/60),0)</f>
        <v>0</v>
      </c>
      <c r="L15" s="1">
        <f>IF(G15&gt;MainSheet!$C$11+$B$6+$C$6,IF(L14&gt;=0.999,1,(G15-MainSheet!$C$11-$B$6-$C$6)*I15/$D$2/60),0)</f>
        <v>0</v>
      </c>
      <c r="M15">
        <f t="shared" si="3"/>
        <v>0</v>
      </c>
      <c r="N15" s="2">
        <f t="shared" si="4"/>
        <v>0</v>
      </c>
      <c r="O15">
        <f t="shared" si="8"/>
        <v>0</v>
      </c>
      <c r="P15">
        <f t="shared" si="5"/>
        <v>0</v>
      </c>
      <c r="Q15" s="2">
        <f t="shared" si="6"/>
        <v>0</v>
      </c>
      <c r="R15">
        <f>Q15/MainSheet!$C$8*(G15-G14)+R14</f>
        <v>0</v>
      </c>
      <c r="S15">
        <f t="shared" si="9"/>
        <v>0</v>
      </c>
      <c r="T15">
        <f t="shared" si="0"/>
        <v>0.12999999999999998</v>
      </c>
      <c r="U15" s="1">
        <f>Q15/MainSheet!$C$22</f>
        <v>0</v>
      </c>
    </row>
    <row r="16" spans="1:21">
      <c r="G16">
        <f t="shared" si="1"/>
        <v>0.13999999999999999</v>
      </c>
      <c r="H16">
        <f t="shared" si="2"/>
        <v>198000</v>
      </c>
      <c r="I16" s="2">
        <f>MIN(MainSheet!$C$10/MainSheet!$C$9,MainSheet!$K$9*60)</f>
        <v>660</v>
      </c>
      <c r="J16" s="1">
        <f>IF(G16&gt;MainSheet!$C$11,IF(J15&gt;=0.999,1,(G16-MainSheet!$C$11)*I16/$B$2/60),0)</f>
        <v>0</v>
      </c>
      <c r="K16" s="1">
        <f>IF(G16&gt;MainSheet!$C$11+$B$6,IF(K15&gt;=0.999,1,(G16-MainSheet!$C$11-$B$6)*I16/$C$2/60),0)</f>
        <v>0</v>
      </c>
      <c r="L16" s="1">
        <f>IF(G16&gt;MainSheet!$C$11+$B$6+$C$6,IF(L15&gt;=0.999,1,(G16-MainSheet!$C$11-$B$6-$C$6)*I16/$D$2/60),0)</f>
        <v>0</v>
      </c>
      <c r="M16">
        <f t="shared" si="3"/>
        <v>0</v>
      </c>
      <c r="N16" s="2">
        <f t="shared" si="4"/>
        <v>0</v>
      </c>
      <c r="O16">
        <f t="shared" si="8"/>
        <v>0</v>
      </c>
      <c r="P16">
        <f t="shared" si="5"/>
        <v>0</v>
      </c>
      <c r="Q16" s="2">
        <f t="shared" si="6"/>
        <v>0</v>
      </c>
      <c r="R16">
        <f>Q16/MainSheet!$C$8*(G16-G15)+R15</f>
        <v>0</v>
      </c>
      <c r="S16">
        <f t="shared" si="9"/>
        <v>0</v>
      </c>
      <c r="T16">
        <f t="shared" si="0"/>
        <v>0.13999999999999999</v>
      </c>
      <c r="U16" s="1">
        <f>Q16/MainSheet!$C$22</f>
        <v>0</v>
      </c>
    </row>
    <row r="17" spans="7:21">
      <c r="G17">
        <f t="shared" si="1"/>
        <v>0.15</v>
      </c>
      <c r="H17">
        <f t="shared" si="2"/>
        <v>198000</v>
      </c>
      <c r="I17" s="2">
        <f>MIN(MainSheet!$C$10/MainSheet!$C$9,MainSheet!$K$9*60)</f>
        <v>660</v>
      </c>
      <c r="J17" s="1">
        <f>IF(G17&gt;MainSheet!$C$11,IF(J16&gt;=0.999,1,(G17-MainSheet!$C$11)*I17/$B$2/60),0)</f>
        <v>0</v>
      </c>
      <c r="K17" s="1">
        <f>IF(G17&gt;MainSheet!$C$11+$B$6,IF(K16&gt;=0.999,1,(G17-MainSheet!$C$11-$B$6)*I17/$C$2/60),0)</f>
        <v>0</v>
      </c>
      <c r="L17" s="1">
        <f>IF(G17&gt;MainSheet!$C$11+$B$6+$C$6,IF(L16&gt;=0.999,1,(G17-MainSheet!$C$11-$B$6-$C$6)*I17/$D$2/60),0)</f>
        <v>0</v>
      </c>
      <c r="M17">
        <f t="shared" si="3"/>
        <v>0</v>
      </c>
      <c r="N17" s="2">
        <f t="shared" si="4"/>
        <v>0</v>
      </c>
      <c r="O17">
        <f t="shared" si="8"/>
        <v>0</v>
      </c>
      <c r="P17">
        <f t="shared" si="5"/>
        <v>0</v>
      </c>
      <c r="Q17" s="2">
        <f t="shared" si="6"/>
        <v>0</v>
      </c>
      <c r="R17">
        <f>Q17/MainSheet!$C$8*(G17-G16)+R16</f>
        <v>0</v>
      </c>
      <c r="S17">
        <f t="shared" si="9"/>
        <v>0</v>
      </c>
      <c r="T17">
        <f t="shared" si="0"/>
        <v>0.15</v>
      </c>
      <c r="U17" s="1">
        <f>Q17/MainSheet!$C$22</f>
        <v>0</v>
      </c>
    </row>
    <row r="18" spans="7:21">
      <c r="G18">
        <f t="shared" si="1"/>
        <v>0.16</v>
      </c>
      <c r="H18">
        <f t="shared" si="2"/>
        <v>198000</v>
      </c>
      <c r="I18" s="2">
        <f>MIN(MainSheet!$C$10/MainSheet!$C$9,MainSheet!$K$9*60)</f>
        <v>660</v>
      </c>
      <c r="J18" s="1">
        <f>IF(G18&gt;MainSheet!$C$11,IF(J17&gt;=0.999,1,(G18-MainSheet!$C$11)*I18/$B$2/60),0)</f>
        <v>0</v>
      </c>
      <c r="K18" s="1">
        <f>IF(G18&gt;MainSheet!$C$11+$B$6,IF(K17&gt;=0.999,1,(G18-MainSheet!$C$11-$B$6)*I18/$C$2/60),0)</f>
        <v>0</v>
      </c>
      <c r="L18" s="1">
        <f>IF(G18&gt;MainSheet!$C$11+$B$6+$C$6,IF(L17&gt;=0.999,1,(G18-MainSheet!$C$11-$B$6-$C$6)*I18/$D$2/60),0)</f>
        <v>0</v>
      </c>
      <c r="M18">
        <f t="shared" si="3"/>
        <v>0</v>
      </c>
      <c r="N18" s="2">
        <f t="shared" si="4"/>
        <v>0</v>
      </c>
      <c r="O18">
        <f t="shared" si="8"/>
        <v>0</v>
      </c>
      <c r="P18">
        <f t="shared" si="5"/>
        <v>0</v>
      </c>
      <c r="Q18" s="2">
        <f t="shared" si="6"/>
        <v>0</v>
      </c>
      <c r="R18">
        <f>Q18/MainSheet!$C$8*(G18-G17)+R17</f>
        <v>0</v>
      </c>
      <c r="S18">
        <f t="shared" si="9"/>
        <v>0</v>
      </c>
      <c r="T18">
        <f t="shared" si="0"/>
        <v>0.16</v>
      </c>
      <c r="U18" s="1">
        <f>Q18/MainSheet!$C$22</f>
        <v>0</v>
      </c>
    </row>
    <row r="19" spans="7:21">
      <c r="G19">
        <f t="shared" si="1"/>
        <v>0.17</v>
      </c>
      <c r="H19">
        <f t="shared" si="2"/>
        <v>198000</v>
      </c>
      <c r="I19" s="2">
        <f>MIN(MainSheet!$C$10/MainSheet!$C$9,MainSheet!$K$9*60)</f>
        <v>660</v>
      </c>
      <c r="J19" s="1">
        <f>IF(G19&gt;MainSheet!$C$11,IF(J18&gt;=0.999,1,(G19-MainSheet!$C$11)*I19/$B$2/60),0)</f>
        <v>0</v>
      </c>
      <c r="K19" s="1">
        <f>IF(G19&gt;MainSheet!$C$11+$B$6,IF(K18&gt;=0.999,1,(G19-MainSheet!$C$11-$B$6)*I19/$C$2/60),0)</f>
        <v>0</v>
      </c>
      <c r="L19" s="1">
        <f>IF(G19&gt;MainSheet!$C$11+$B$6+$C$6,IF(L18&gt;=0.999,1,(G19-MainSheet!$C$11-$B$6-$C$6)*I19/$D$2/60),0)</f>
        <v>0</v>
      </c>
      <c r="M19">
        <f t="shared" si="3"/>
        <v>0</v>
      </c>
      <c r="N19" s="2">
        <f t="shared" si="4"/>
        <v>0</v>
      </c>
      <c r="O19">
        <f t="shared" si="8"/>
        <v>0</v>
      </c>
      <c r="P19">
        <f t="shared" si="5"/>
        <v>0</v>
      </c>
      <c r="Q19" s="2">
        <f t="shared" si="6"/>
        <v>0</v>
      </c>
      <c r="R19">
        <f>Q19/MainSheet!$C$8*(G19-G18)+R18</f>
        <v>0</v>
      </c>
      <c r="S19">
        <f t="shared" si="9"/>
        <v>0</v>
      </c>
      <c r="T19">
        <f t="shared" si="0"/>
        <v>0.17</v>
      </c>
      <c r="U19" s="1">
        <f>Q19/MainSheet!$C$22</f>
        <v>0</v>
      </c>
    </row>
    <row r="20" spans="7:21">
      <c r="G20">
        <f t="shared" si="1"/>
        <v>0.18000000000000002</v>
      </c>
      <c r="H20">
        <f t="shared" si="2"/>
        <v>198000</v>
      </c>
      <c r="I20" s="2">
        <f>MIN(MainSheet!$C$10/MainSheet!$C$9,MainSheet!$K$9*60)</f>
        <v>660</v>
      </c>
      <c r="J20" s="1">
        <f>IF(G20&gt;MainSheet!$C$11,IF(J19&gt;=0.999,1,(G20-MainSheet!$C$11)*I20/$B$2/60),0)</f>
        <v>0</v>
      </c>
      <c r="K20" s="1">
        <f>IF(G20&gt;MainSheet!$C$11+$B$6,IF(K19&gt;=0.999,1,(G20-MainSheet!$C$11-$B$6)*I20/$C$2/60),0)</f>
        <v>0</v>
      </c>
      <c r="L20" s="1">
        <f>IF(G20&gt;MainSheet!$C$11+$B$6+$C$6,IF(L19&gt;=0.999,1,(G20-MainSheet!$C$11-$B$6-$C$6)*I20/$D$2/60),0)</f>
        <v>0</v>
      </c>
      <c r="M20">
        <f t="shared" si="3"/>
        <v>0</v>
      </c>
      <c r="N20" s="2">
        <f t="shared" si="4"/>
        <v>0</v>
      </c>
      <c r="O20">
        <f t="shared" si="8"/>
        <v>0</v>
      </c>
      <c r="P20">
        <f t="shared" si="5"/>
        <v>0</v>
      </c>
      <c r="Q20" s="2">
        <f t="shared" si="6"/>
        <v>0</v>
      </c>
      <c r="R20">
        <f>Q20/MainSheet!$C$8*(G20-G19)+R19</f>
        <v>0</v>
      </c>
      <c r="S20">
        <f t="shared" si="9"/>
        <v>0</v>
      </c>
      <c r="T20">
        <f t="shared" si="0"/>
        <v>0.18000000000000002</v>
      </c>
      <c r="U20" s="1">
        <f>Q20/MainSheet!$C$22</f>
        <v>0</v>
      </c>
    </row>
    <row r="21" spans="7:21">
      <c r="G21">
        <f t="shared" si="1"/>
        <v>0.19000000000000003</v>
      </c>
      <c r="H21">
        <f t="shared" si="2"/>
        <v>198000</v>
      </c>
      <c r="I21" s="2">
        <f>MIN(MainSheet!$C$10/MainSheet!$C$9,MainSheet!$K$9*60)</f>
        <v>660</v>
      </c>
      <c r="J21" s="1">
        <f>IF(G21&gt;MainSheet!$C$11,IF(J20&gt;=0.999,1,(G21-MainSheet!$C$11)*I21/$B$2/60),0)</f>
        <v>0</v>
      </c>
      <c r="K21" s="1">
        <f>IF(G21&gt;MainSheet!$C$11+$B$6,IF(K20&gt;=0.999,1,(G21-MainSheet!$C$11-$B$6)*I21/$C$2/60),0)</f>
        <v>0</v>
      </c>
      <c r="L21" s="1">
        <f>IF(G21&gt;MainSheet!$C$11+$B$6+$C$6,IF(L20&gt;=0.999,1,(G21-MainSheet!$C$11-$B$6-$C$6)*I21/$D$2/60),0)</f>
        <v>0</v>
      </c>
      <c r="M21">
        <f t="shared" si="3"/>
        <v>0</v>
      </c>
      <c r="N21" s="2">
        <f t="shared" si="4"/>
        <v>0</v>
      </c>
      <c r="O21">
        <f t="shared" si="8"/>
        <v>0</v>
      </c>
      <c r="P21">
        <f t="shared" si="5"/>
        <v>0</v>
      </c>
      <c r="Q21" s="2">
        <f t="shared" si="6"/>
        <v>0</v>
      </c>
      <c r="R21">
        <f>Q21/MainSheet!$C$8*(G21-G20)+R20</f>
        <v>0</v>
      </c>
      <c r="S21">
        <f t="shared" si="9"/>
        <v>0</v>
      </c>
      <c r="T21">
        <f t="shared" si="0"/>
        <v>0.19000000000000003</v>
      </c>
      <c r="U21" s="1">
        <f>Q21/MainSheet!$C$22</f>
        <v>0</v>
      </c>
    </row>
    <row r="22" spans="7:21">
      <c r="G22">
        <f t="shared" si="1"/>
        <v>0.20000000000000004</v>
      </c>
      <c r="H22">
        <f t="shared" si="2"/>
        <v>198000</v>
      </c>
      <c r="I22" s="2">
        <f>MIN(MainSheet!$C$10/MainSheet!$C$9,MainSheet!$K$9*60)</f>
        <v>660</v>
      </c>
      <c r="J22" s="1">
        <f>IF(G22&gt;MainSheet!$C$11,IF(J21&gt;=0.999,1,(G22-MainSheet!$C$11)*I22/$B$2/60),0)</f>
        <v>0</v>
      </c>
      <c r="K22" s="1">
        <f>IF(G22&gt;MainSheet!$C$11+$B$6,IF(K21&gt;=0.999,1,(G22-MainSheet!$C$11-$B$6)*I22/$C$2/60),0)</f>
        <v>0</v>
      </c>
      <c r="L22" s="1">
        <f>IF(G22&gt;MainSheet!$C$11+$B$6+$C$6,IF(L21&gt;=0.999,1,(G22-MainSheet!$C$11-$B$6-$C$6)*I22/$D$2/60),0)</f>
        <v>0</v>
      </c>
      <c r="M22">
        <f t="shared" si="3"/>
        <v>0</v>
      </c>
      <c r="N22" s="2">
        <f t="shared" si="4"/>
        <v>0</v>
      </c>
      <c r="O22">
        <f t="shared" si="8"/>
        <v>0</v>
      </c>
      <c r="P22">
        <f t="shared" si="5"/>
        <v>0</v>
      </c>
      <c r="Q22" s="2">
        <f t="shared" si="6"/>
        <v>0</v>
      </c>
      <c r="R22">
        <f>Q22/MainSheet!$C$8*(G22-G21)+R21</f>
        <v>0</v>
      </c>
      <c r="S22">
        <f t="shared" si="9"/>
        <v>0</v>
      </c>
      <c r="T22">
        <f t="shared" si="0"/>
        <v>0.20000000000000004</v>
      </c>
      <c r="U22" s="1">
        <f>Q22/MainSheet!$C$22</f>
        <v>0</v>
      </c>
    </row>
    <row r="23" spans="7:21">
      <c r="G23">
        <f t="shared" si="1"/>
        <v>0.21000000000000005</v>
      </c>
      <c r="H23">
        <f t="shared" si="2"/>
        <v>198000</v>
      </c>
      <c r="I23" s="2">
        <f>MIN(MainSheet!$C$10/MainSheet!$C$9,MainSheet!$K$9*60)</f>
        <v>660</v>
      </c>
      <c r="J23" s="1">
        <f>IF(G23&gt;MainSheet!$C$11,IF(J22&gt;=0.999,1,(G23-MainSheet!$C$11)*I23/$B$2/60),0)</f>
        <v>0</v>
      </c>
      <c r="K23" s="1">
        <f>IF(G23&gt;MainSheet!$C$11+$B$6,IF(K22&gt;=0.999,1,(G23-MainSheet!$C$11-$B$6)*I23/$C$2/60),0)</f>
        <v>0</v>
      </c>
      <c r="L23" s="1">
        <f>IF(G23&gt;MainSheet!$C$11+$B$6+$C$6,IF(L22&gt;=0.999,1,(G23-MainSheet!$C$11-$B$6-$C$6)*I23/$D$2/60),0)</f>
        <v>0</v>
      </c>
      <c r="M23">
        <f t="shared" si="3"/>
        <v>0</v>
      </c>
      <c r="N23" s="2">
        <f t="shared" si="4"/>
        <v>0</v>
      </c>
      <c r="O23">
        <f t="shared" si="8"/>
        <v>0</v>
      </c>
      <c r="P23">
        <f t="shared" si="5"/>
        <v>0</v>
      </c>
      <c r="Q23" s="2">
        <f t="shared" si="6"/>
        <v>0</v>
      </c>
      <c r="R23">
        <f>Q23/MainSheet!$C$8*(G23-G22)+R22</f>
        <v>0</v>
      </c>
      <c r="S23">
        <f t="shared" si="9"/>
        <v>0</v>
      </c>
      <c r="T23">
        <f t="shared" si="0"/>
        <v>0.21000000000000005</v>
      </c>
      <c r="U23" s="1">
        <f>Q23/MainSheet!$C$22</f>
        <v>0</v>
      </c>
    </row>
    <row r="24" spans="7:21">
      <c r="G24">
        <f t="shared" si="1"/>
        <v>0.22000000000000006</v>
      </c>
      <c r="H24">
        <f t="shared" si="2"/>
        <v>198000</v>
      </c>
      <c r="I24" s="2">
        <f>MIN(MainSheet!$C$10/MainSheet!$C$9,MainSheet!$K$9*60)</f>
        <v>660</v>
      </c>
      <c r="J24" s="1">
        <f>IF(G24&gt;MainSheet!$C$11,IF(J23&gt;=0.999,1,(G24-MainSheet!$C$11)*I24/$B$2/60),0)</f>
        <v>0</v>
      </c>
      <c r="K24" s="1">
        <f>IF(G24&gt;MainSheet!$C$11+$B$6,IF(K23&gt;=0.999,1,(G24-MainSheet!$C$11-$B$6)*I24/$C$2/60),0)</f>
        <v>0</v>
      </c>
      <c r="L24" s="1">
        <f>IF(G24&gt;MainSheet!$C$11+$B$6+$C$6,IF(L23&gt;=0.999,1,(G24-MainSheet!$C$11-$B$6-$C$6)*I24/$D$2/60),0)</f>
        <v>0</v>
      </c>
      <c r="M24">
        <f t="shared" si="3"/>
        <v>0</v>
      </c>
      <c r="N24" s="2">
        <f t="shared" si="4"/>
        <v>0</v>
      </c>
      <c r="O24">
        <f t="shared" si="8"/>
        <v>0</v>
      </c>
      <c r="P24">
        <f t="shared" si="5"/>
        <v>0</v>
      </c>
      <c r="Q24" s="2">
        <f t="shared" si="6"/>
        <v>0</v>
      </c>
      <c r="R24">
        <f>Q24/MainSheet!$C$8*(G24-G23)+R23</f>
        <v>0</v>
      </c>
      <c r="S24">
        <f t="shared" si="9"/>
        <v>0</v>
      </c>
      <c r="T24">
        <f t="shared" si="0"/>
        <v>0.22000000000000006</v>
      </c>
      <c r="U24" s="1">
        <f>Q24/MainSheet!$C$22</f>
        <v>0</v>
      </c>
    </row>
    <row r="25" spans="7:21">
      <c r="G25">
        <f t="shared" si="1"/>
        <v>0.23000000000000007</v>
      </c>
      <c r="H25">
        <f t="shared" si="2"/>
        <v>198000</v>
      </c>
      <c r="I25" s="2">
        <f>MIN(MainSheet!$C$10/MainSheet!$C$9,MainSheet!$K$9*60)</f>
        <v>660</v>
      </c>
      <c r="J25" s="1">
        <f>IF(G25&gt;MainSheet!$C$11,IF(J24&gt;=0.999,1,(G25-MainSheet!$C$11)*I25/$B$2/60),0)</f>
        <v>0</v>
      </c>
      <c r="K25" s="1">
        <f>IF(G25&gt;MainSheet!$C$11+$B$6,IF(K24&gt;=0.999,1,(G25-MainSheet!$C$11-$B$6)*I25/$C$2/60),0)</f>
        <v>0</v>
      </c>
      <c r="L25" s="1">
        <f>IF(G25&gt;MainSheet!$C$11+$B$6+$C$6,IF(L24&gt;=0.999,1,(G25-MainSheet!$C$11-$B$6-$C$6)*I25/$D$2/60),0)</f>
        <v>0</v>
      </c>
      <c r="M25">
        <f t="shared" si="3"/>
        <v>0</v>
      </c>
      <c r="N25" s="2">
        <f t="shared" si="4"/>
        <v>0</v>
      </c>
      <c r="O25">
        <f t="shared" si="8"/>
        <v>0</v>
      </c>
      <c r="P25">
        <f t="shared" si="5"/>
        <v>0</v>
      </c>
      <c r="Q25" s="2">
        <f t="shared" si="6"/>
        <v>0</v>
      </c>
      <c r="R25">
        <f>Q25/MainSheet!$C$8*(G25-G24)+R24</f>
        <v>0</v>
      </c>
      <c r="S25">
        <f t="shared" si="9"/>
        <v>0</v>
      </c>
      <c r="T25">
        <f t="shared" si="0"/>
        <v>0.23000000000000007</v>
      </c>
      <c r="U25" s="1">
        <f>Q25/MainSheet!$C$22</f>
        <v>0</v>
      </c>
    </row>
    <row r="26" spans="7:21">
      <c r="G26">
        <f t="shared" si="1"/>
        <v>0.24000000000000007</v>
      </c>
      <c r="H26">
        <f t="shared" si="2"/>
        <v>198000</v>
      </c>
      <c r="I26" s="2">
        <f>MIN(MainSheet!$C$10/MainSheet!$C$9,MainSheet!$K$9*60)</f>
        <v>660</v>
      </c>
      <c r="J26" s="1">
        <f>IF(G26&gt;MainSheet!$C$11,IF(J25&gt;=0.999,1,(G26-MainSheet!$C$11)*I26/$B$2/60),0)</f>
        <v>0</v>
      </c>
      <c r="K26" s="1">
        <f>IF(G26&gt;MainSheet!$C$11+$B$6,IF(K25&gt;=0.999,1,(G26-MainSheet!$C$11-$B$6)*I26/$C$2/60),0)</f>
        <v>0</v>
      </c>
      <c r="L26" s="1">
        <f>IF(G26&gt;MainSheet!$C$11+$B$6+$C$6,IF(L25&gt;=0.999,1,(G26-MainSheet!$C$11-$B$6-$C$6)*I26/$D$2/60),0)</f>
        <v>0</v>
      </c>
      <c r="M26">
        <f t="shared" si="3"/>
        <v>0</v>
      </c>
      <c r="N26" s="2">
        <f t="shared" si="4"/>
        <v>0</v>
      </c>
      <c r="O26">
        <f t="shared" si="8"/>
        <v>0</v>
      </c>
      <c r="P26">
        <f t="shared" si="5"/>
        <v>0</v>
      </c>
      <c r="Q26" s="2">
        <f t="shared" si="6"/>
        <v>0</v>
      </c>
      <c r="R26">
        <f>Q26/MainSheet!$C$8*(G26-G25)+R25</f>
        <v>0</v>
      </c>
      <c r="S26">
        <f t="shared" si="9"/>
        <v>0</v>
      </c>
      <c r="T26">
        <f t="shared" si="0"/>
        <v>0.24000000000000007</v>
      </c>
      <c r="U26" s="1">
        <f>Q26/MainSheet!$C$22</f>
        <v>0</v>
      </c>
    </row>
    <row r="27" spans="7:21">
      <c r="G27">
        <f t="shared" si="1"/>
        <v>0.25000000000000006</v>
      </c>
      <c r="H27">
        <f t="shared" si="2"/>
        <v>198000</v>
      </c>
      <c r="I27" s="2">
        <f>MIN(MainSheet!$C$10/MainSheet!$C$9,MainSheet!$K$9*60)</f>
        <v>660</v>
      </c>
      <c r="J27" s="1">
        <f>IF(G27&gt;MainSheet!$C$11,IF(J26&gt;=0.999,1,(G27-MainSheet!$C$11)*I27/$B$2/60),0)</f>
        <v>0</v>
      </c>
      <c r="K27" s="1">
        <f>IF(G27&gt;MainSheet!$C$11+$B$6,IF(K26&gt;=0.999,1,(G27-MainSheet!$C$11-$B$6)*I27/$C$2/60),0)</f>
        <v>0</v>
      </c>
      <c r="L27" s="1">
        <f>IF(G27&gt;MainSheet!$C$11+$B$6+$C$6,IF(L26&gt;=0.999,1,(G27-MainSheet!$C$11-$B$6-$C$6)*I27/$D$2/60),0)</f>
        <v>0</v>
      </c>
      <c r="M27">
        <f t="shared" si="3"/>
        <v>0</v>
      </c>
      <c r="N27" s="2">
        <f t="shared" si="4"/>
        <v>0</v>
      </c>
      <c r="O27">
        <f t="shared" si="8"/>
        <v>0</v>
      </c>
      <c r="P27">
        <f t="shared" si="5"/>
        <v>0</v>
      </c>
      <c r="Q27" s="2">
        <f t="shared" si="6"/>
        <v>0</v>
      </c>
      <c r="R27">
        <f>Q27/MainSheet!$C$8*(G27-G26)+R26</f>
        <v>0</v>
      </c>
      <c r="S27">
        <f t="shared" si="9"/>
        <v>0</v>
      </c>
      <c r="T27">
        <f t="shared" si="0"/>
        <v>0.25000000000000006</v>
      </c>
      <c r="U27" s="1">
        <f>Q27/MainSheet!$C$22</f>
        <v>0</v>
      </c>
    </row>
    <row r="28" spans="7:21">
      <c r="G28">
        <f t="shared" si="1"/>
        <v>0.26000000000000006</v>
      </c>
      <c r="H28">
        <f t="shared" si="2"/>
        <v>198000</v>
      </c>
      <c r="I28" s="2">
        <f>MIN(MainSheet!$C$10/MainSheet!$C$9,MainSheet!$K$9*60)</f>
        <v>660</v>
      </c>
      <c r="J28" s="1">
        <f>IF(G28&gt;MainSheet!$C$11,IF(J27&gt;=0.999,1,(G28-MainSheet!$C$11)*I28/$B$2/60),0)</f>
        <v>0</v>
      </c>
      <c r="K28" s="1">
        <f>IF(G28&gt;MainSheet!$C$11+$B$6,IF(K27&gt;=0.999,1,(G28-MainSheet!$C$11-$B$6)*I28/$C$2/60),0)</f>
        <v>0</v>
      </c>
      <c r="L28" s="1">
        <f>IF(G28&gt;MainSheet!$C$11+$B$6+$C$6,IF(L27&gt;=0.999,1,(G28-MainSheet!$C$11-$B$6-$C$6)*I28/$D$2/60),0)</f>
        <v>0</v>
      </c>
      <c r="M28">
        <f t="shared" si="3"/>
        <v>0</v>
      </c>
      <c r="N28" s="2">
        <f t="shared" si="4"/>
        <v>0</v>
      </c>
      <c r="O28">
        <f t="shared" si="8"/>
        <v>0</v>
      </c>
      <c r="P28">
        <f t="shared" si="5"/>
        <v>0</v>
      </c>
      <c r="Q28" s="2">
        <f t="shared" si="6"/>
        <v>0</v>
      </c>
      <c r="R28">
        <f>Q28/MainSheet!$C$8*(G28-G27)+R27</f>
        <v>0</v>
      </c>
      <c r="S28">
        <f t="shared" si="9"/>
        <v>0</v>
      </c>
      <c r="T28">
        <f t="shared" si="0"/>
        <v>0.26000000000000006</v>
      </c>
      <c r="U28" s="1">
        <f>Q28/MainSheet!$C$22</f>
        <v>0</v>
      </c>
    </row>
    <row r="29" spans="7:21">
      <c r="G29">
        <f t="shared" si="1"/>
        <v>0.27000000000000007</v>
      </c>
      <c r="H29">
        <f t="shared" si="2"/>
        <v>198000</v>
      </c>
      <c r="I29" s="2">
        <f>MIN(MainSheet!$C$10/MainSheet!$C$9,MainSheet!$K$9*60)</f>
        <v>660</v>
      </c>
      <c r="J29" s="1">
        <f>IF(G29&gt;MainSheet!$C$11,IF(J28&gt;=0.999,1,(G29-MainSheet!$C$11)*I29/$B$2/60),0)</f>
        <v>0</v>
      </c>
      <c r="K29" s="1">
        <f>IF(G29&gt;MainSheet!$C$11+$B$6,IF(K28&gt;=0.999,1,(G29-MainSheet!$C$11-$B$6)*I29/$C$2/60),0)</f>
        <v>0</v>
      </c>
      <c r="L29" s="1">
        <f>IF(G29&gt;MainSheet!$C$11+$B$6+$C$6,IF(L28&gt;=0.999,1,(G29-MainSheet!$C$11-$B$6-$C$6)*I29/$D$2/60),0)</f>
        <v>0</v>
      </c>
      <c r="M29">
        <f t="shared" si="3"/>
        <v>0</v>
      </c>
      <c r="N29" s="2">
        <f t="shared" si="4"/>
        <v>0</v>
      </c>
      <c r="O29">
        <f t="shared" si="8"/>
        <v>0</v>
      </c>
      <c r="P29">
        <f t="shared" si="5"/>
        <v>0</v>
      </c>
      <c r="Q29" s="2">
        <f t="shared" si="6"/>
        <v>0</v>
      </c>
      <c r="R29">
        <f>Q29/MainSheet!$C$8*(G29-G28)+R28</f>
        <v>0</v>
      </c>
      <c r="S29">
        <f t="shared" si="9"/>
        <v>0</v>
      </c>
      <c r="T29">
        <f t="shared" si="0"/>
        <v>0.27000000000000007</v>
      </c>
      <c r="U29" s="1">
        <f>Q29/MainSheet!$C$22</f>
        <v>0</v>
      </c>
    </row>
    <row r="30" spans="7:21">
      <c r="G30">
        <f t="shared" si="1"/>
        <v>0.28000000000000008</v>
      </c>
      <c r="H30">
        <f t="shared" si="2"/>
        <v>198000</v>
      </c>
      <c r="I30" s="2">
        <f>MIN(MainSheet!$C$10/MainSheet!$C$9,MainSheet!$K$9*60)</f>
        <v>660</v>
      </c>
      <c r="J30" s="1">
        <f>IF(G30&gt;MainSheet!$C$11,IF(J29&gt;=0.999,1,(G30-MainSheet!$C$11)*I30/$B$2/60),0)</f>
        <v>0</v>
      </c>
      <c r="K30" s="1">
        <f>IF(G30&gt;MainSheet!$C$11+$B$6,IF(K29&gt;=0.999,1,(G30-MainSheet!$C$11-$B$6)*I30/$C$2/60),0)</f>
        <v>0</v>
      </c>
      <c r="L30" s="1">
        <f>IF(G30&gt;MainSheet!$C$11+$B$6+$C$6,IF(L29&gt;=0.999,1,(G30-MainSheet!$C$11-$B$6-$C$6)*I30/$D$2/60),0)</f>
        <v>0</v>
      </c>
      <c r="M30">
        <f t="shared" si="3"/>
        <v>0</v>
      </c>
      <c r="N30" s="2">
        <f t="shared" si="4"/>
        <v>0</v>
      </c>
      <c r="O30">
        <f t="shared" si="8"/>
        <v>0</v>
      </c>
      <c r="P30">
        <f t="shared" si="5"/>
        <v>0</v>
      </c>
      <c r="Q30" s="2">
        <f t="shared" si="6"/>
        <v>0</v>
      </c>
      <c r="R30">
        <f>Q30/MainSheet!$C$8*(G30-G29)+R29</f>
        <v>0</v>
      </c>
      <c r="S30">
        <f t="shared" si="9"/>
        <v>0</v>
      </c>
      <c r="T30">
        <f t="shared" si="0"/>
        <v>0.28000000000000008</v>
      </c>
      <c r="U30" s="1">
        <f>Q30/MainSheet!$C$22</f>
        <v>0</v>
      </c>
    </row>
    <row r="31" spans="7:21">
      <c r="G31">
        <f t="shared" si="1"/>
        <v>0.29000000000000009</v>
      </c>
      <c r="H31">
        <f t="shared" si="2"/>
        <v>198000</v>
      </c>
      <c r="I31" s="2">
        <f>MIN(MainSheet!$C$10/MainSheet!$C$9,MainSheet!$K$9*60)</f>
        <v>660</v>
      </c>
      <c r="J31" s="1">
        <f>IF(G31&gt;MainSheet!$C$11,IF(J30&gt;=0.999,1,(G31-MainSheet!$C$11)*I31/$B$2/60),0)</f>
        <v>0</v>
      </c>
      <c r="K31" s="1">
        <f>IF(G31&gt;MainSheet!$C$11+$B$6,IF(K30&gt;=0.999,1,(G31-MainSheet!$C$11-$B$6)*I31/$C$2/60),0)</f>
        <v>0</v>
      </c>
      <c r="L31" s="1">
        <f>IF(G31&gt;MainSheet!$C$11+$B$6+$C$6,IF(L30&gt;=0.999,1,(G31-MainSheet!$C$11-$B$6-$C$6)*I31/$D$2/60),0)</f>
        <v>0</v>
      </c>
      <c r="M31">
        <f t="shared" si="3"/>
        <v>0</v>
      </c>
      <c r="N31" s="2">
        <f t="shared" si="4"/>
        <v>0</v>
      </c>
      <c r="O31">
        <f t="shared" si="8"/>
        <v>0</v>
      </c>
      <c r="P31">
        <f t="shared" si="5"/>
        <v>0</v>
      </c>
      <c r="Q31" s="2">
        <f t="shared" si="6"/>
        <v>0</v>
      </c>
      <c r="R31">
        <f>Q31/MainSheet!$C$8*(G31-G30)+R30</f>
        <v>0</v>
      </c>
      <c r="S31">
        <f t="shared" si="9"/>
        <v>0</v>
      </c>
      <c r="T31">
        <f t="shared" si="0"/>
        <v>0.29000000000000009</v>
      </c>
      <c r="U31" s="1">
        <f>Q31/MainSheet!$C$22</f>
        <v>0</v>
      </c>
    </row>
    <row r="32" spans="7:21">
      <c r="G32">
        <f t="shared" si="1"/>
        <v>0.3000000000000001</v>
      </c>
      <c r="H32">
        <f t="shared" si="2"/>
        <v>198000</v>
      </c>
      <c r="I32" s="2">
        <f>MIN(MainSheet!$C$10/MainSheet!$C$9,MainSheet!$K$9*60)</f>
        <v>660</v>
      </c>
      <c r="J32" s="1">
        <f>IF(G32&gt;MainSheet!$C$11,IF(J31&gt;=0.999,1,(G32-MainSheet!$C$11)*I32/$B$2/60),0)</f>
        <v>0</v>
      </c>
      <c r="K32" s="1">
        <f>IF(G32&gt;MainSheet!$C$11+$B$6,IF(K31&gt;=0.999,1,(G32-MainSheet!$C$11-$B$6)*I32/$C$2/60),0)</f>
        <v>0</v>
      </c>
      <c r="L32" s="1">
        <f>IF(G32&gt;MainSheet!$C$11+$B$6+$C$6,IF(L31&gt;=0.999,1,(G32-MainSheet!$C$11-$B$6-$C$6)*I32/$D$2/60),0)</f>
        <v>0</v>
      </c>
      <c r="M32">
        <f t="shared" si="3"/>
        <v>0</v>
      </c>
      <c r="N32" s="2">
        <f t="shared" si="4"/>
        <v>0</v>
      </c>
      <c r="O32">
        <f t="shared" si="8"/>
        <v>0</v>
      </c>
      <c r="P32">
        <f t="shared" si="5"/>
        <v>0</v>
      </c>
      <c r="Q32" s="2">
        <f t="shared" si="6"/>
        <v>0</v>
      </c>
      <c r="R32">
        <f>Q32/MainSheet!$C$8*(G32-G31)+R31</f>
        <v>0</v>
      </c>
      <c r="S32">
        <f t="shared" si="9"/>
        <v>0</v>
      </c>
      <c r="T32">
        <f t="shared" si="0"/>
        <v>0.3000000000000001</v>
      </c>
      <c r="U32" s="1">
        <f>Q32/MainSheet!$C$22</f>
        <v>0</v>
      </c>
    </row>
    <row r="33" spans="7:21">
      <c r="G33">
        <f t="shared" si="1"/>
        <v>0.31000000000000011</v>
      </c>
      <c r="H33">
        <f t="shared" si="2"/>
        <v>198000</v>
      </c>
      <c r="I33" s="2">
        <f>MIN(MainSheet!$C$10/MainSheet!$C$9,MainSheet!$K$9*60)</f>
        <v>660</v>
      </c>
      <c r="J33" s="1">
        <f>IF(G33&gt;MainSheet!$C$11,IF(J32&gt;=0.999,1,(G33-MainSheet!$C$11)*I33/$B$2/60),0)</f>
        <v>0</v>
      </c>
      <c r="K33" s="1">
        <f>IF(G33&gt;MainSheet!$C$11+$B$6,IF(K32&gt;=0.999,1,(G33-MainSheet!$C$11-$B$6)*I33/$C$2/60),0)</f>
        <v>0</v>
      </c>
      <c r="L33" s="1">
        <f>IF(G33&gt;MainSheet!$C$11+$B$6+$C$6,IF(L32&gt;=0.999,1,(G33-MainSheet!$C$11-$B$6-$C$6)*I33/$D$2/60),0)</f>
        <v>0</v>
      </c>
      <c r="M33">
        <f t="shared" si="3"/>
        <v>0</v>
      </c>
      <c r="N33" s="2">
        <f t="shared" si="4"/>
        <v>0</v>
      </c>
      <c r="O33">
        <f t="shared" si="8"/>
        <v>0</v>
      </c>
      <c r="P33">
        <f t="shared" si="5"/>
        <v>0</v>
      </c>
      <c r="Q33" s="2">
        <f t="shared" si="6"/>
        <v>0</v>
      </c>
      <c r="R33">
        <f>Q33/MainSheet!$C$8*(G33-G32)+R32</f>
        <v>0</v>
      </c>
      <c r="S33">
        <f t="shared" si="9"/>
        <v>0</v>
      </c>
      <c r="T33">
        <f t="shared" si="0"/>
        <v>0.31000000000000011</v>
      </c>
      <c r="U33" s="1">
        <f>Q33/MainSheet!$C$22</f>
        <v>0</v>
      </c>
    </row>
    <row r="34" spans="7:21">
      <c r="G34">
        <f t="shared" si="1"/>
        <v>0.32000000000000012</v>
      </c>
      <c r="H34">
        <f t="shared" si="2"/>
        <v>198000</v>
      </c>
      <c r="I34" s="2">
        <f>MIN(MainSheet!$C$10/MainSheet!$C$9,MainSheet!$K$9*60)</f>
        <v>660</v>
      </c>
      <c r="J34" s="1">
        <f>IF(G34&gt;MainSheet!$C$11,IF(J33&gt;=0.999,1,(G34-MainSheet!$C$11)*I34/$B$2/60),0)</f>
        <v>0</v>
      </c>
      <c r="K34" s="1">
        <f>IF(G34&gt;MainSheet!$C$11+$B$6,IF(K33&gt;=0.999,1,(G34-MainSheet!$C$11-$B$6)*I34/$C$2/60),0)</f>
        <v>0</v>
      </c>
      <c r="L34" s="1">
        <f>IF(G34&gt;MainSheet!$C$11+$B$6+$C$6,IF(L33&gt;=0.999,1,(G34-MainSheet!$C$11-$B$6-$C$6)*I34/$D$2/60),0)</f>
        <v>0</v>
      </c>
      <c r="M34">
        <f t="shared" si="3"/>
        <v>0</v>
      </c>
      <c r="N34" s="2">
        <f t="shared" si="4"/>
        <v>0</v>
      </c>
      <c r="O34">
        <f t="shared" si="8"/>
        <v>0</v>
      </c>
      <c r="P34">
        <f t="shared" si="5"/>
        <v>0</v>
      </c>
      <c r="Q34" s="2">
        <f t="shared" si="6"/>
        <v>0</v>
      </c>
      <c r="R34">
        <f>Q34/MainSheet!$C$8*(G34-G33)+R33</f>
        <v>0</v>
      </c>
      <c r="S34">
        <f t="shared" si="9"/>
        <v>0</v>
      </c>
      <c r="T34">
        <f t="shared" si="0"/>
        <v>0.32000000000000012</v>
      </c>
      <c r="U34" s="1">
        <f>Q34/MainSheet!$C$22</f>
        <v>0</v>
      </c>
    </row>
    <row r="35" spans="7:21">
      <c r="G35">
        <f t="shared" si="1"/>
        <v>0.33000000000000013</v>
      </c>
      <c r="H35">
        <f t="shared" si="2"/>
        <v>198000</v>
      </c>
      <c r="I35" s="2">
        <f>MIN(MainSheet!$C$10/MainSheet!$C$9,MainSheet!$K$9*60)</f>
        <v>660</v>
      </c>
      <c r="J35" s="1">
        <f>IF(G35&gt;MainSheet!$C$11,IF(J34&gt;=0.999,1,(G35-MainSheet!$C$11)*I35/$B$2/60),0)</f>
        <v>0</v>
      </c>
      <c r="K35" s="1">
        <f>IF(G35&gt;MainSheet!$C$11+$B$6,IF(K34&gt;=0.999,1,(G35-MainSheet!$C$11-$B$6)*I35/$C$2/60),0)</f>
        <v>0</v>
      </c>
      <c r="L35" s="1">
        <f>IF(G35&gt;MainSheet!$C$11+$B$6+$C$6,IF(L34&gt;=0.999,1,(G35-MainSheet!$C$11-$B$6-$C$6)*I35/$D$2/60),0)</f>
        <v>0</v>
      </c>
      <c r="M35">
        <f t="shared" si="3"/>
        <v>0</v>
      </c>
      <c r="N35" s="2">
        <f t="shared" si="4"/>
        <v>0</v>
      </c>
      <c r="O35">
        <f t="shared" si="8"/>
        <v>0</v>
      </c>
      <c r="P35">
        <f t="shared" si="5"/>
        <v>0</v>
      </c>
      <c r="Q35" s="2">
        <f t="shared" si="6"/>
        <v>0</v>
      </c>
      <c r="R35">
        <f>Q35/MainSheet!$C$8*(G35-G34)+R34</f>
        <v>0</v>
      </c>
      <c r="S35">
        <f t="shared" si="9"/>
        <v>0</v>
      </c>
      <c r="T35">
        <f t="shared" si="0"/>
        <v>0.33000000000000013</v>
      </c>
      <c r="U35" s="1">
        <f>Q35/MainSheet!$C$22</f>
        <v>0</v>
      </c>
    </row>
    <row r="36" spans="7:21">
      <c r="G36">
        <f t="shared" si="1"/>
        <v>0.34000000000000014</v>
      </c>
      <c r="H36">
        <f t="shared" si="2"/>
        <v>198000</v>
      </c>
      <c r="I36" s="2">
        <f>MIN(MainSheet!$C$10/MainSheet!$C$9,MainSheet!$K$9*60)</f>
        <v>660</v>
      </c>
      <c r="J36" s="1">
        <f>IF(G36&gt;MainSheet!$C$11,IF(J35&gt;=0.999,1,(G36-MainSheet!$C$11)*I36/$B$2/60),0)</f>
        <v>0</v>
      </c>
      <c r="K36" s="1">
        <f>IF(G36&gt;MainSheet!$C$11+$B$6,IF(K35&gt;=0.999,1,(G36-MainSheet!$C$11-$B$6)*I36/$C$2/60),0)</f>
        <v>0</v>
      </c>
      <c r="L36" s="1">
        <f>IF(G36&gt;MainSheet!$C$11+$B$6+$C$6,IF(L35&gt;=0.999,1,(G36-MainSheet!$C$11-$B$6-$C$6)*I36/$D$2/60),0)</f>
        <v>0</v>
      </c>
      <c r="M36">
        <f t="shared" si="3"/>
        <v>0</v>
      </c>
      <c r="N36" s="2">
        <f t="shared" si="4"/>
        <v>0</v>
      </c>
      <c r="O36">
        <f t="shared" si="8"/>
        <v>0</v>
      </c>
      <c r="P36">
        <f t="shared" si="5"/>
        <v>0</v>
      </c>
      <c r="Q36" s="2">
        <f t="shared" si="6"/>
        <v>0</v>
      </c>
      <c r="R36">
        <f>Q36/MainSheet!$C$8*(G36-G35)+R35</f>
        <v>0</v>
      </c>
      <c r="S36">
        <f t="shared" si="9"/>
        <v>0</v>
      </c>
      <c r="T36">
        <f t="shared" si="0"/>
        <v>0.34000000000000014</v>
      </c>
      <c r="U36" s="1">
        <f>Q36/MainSheet!$C$22</f>
        <v>0</v>
      </c>
    </row>
    <row r="37" spans="7:21">
      <c r="G37">
        <f t="shared" si="1"/>
        <v>0.35000000000000014</v>
      </c>
      <c r="H37">
        <f t="shared" si="2"/>
        <v>198000</v>
      </c>
      <c r="I37" s="2">
        <f>MIN(MainSheet!$C$10/MainSheet!$C$9,MainSheet!$K$9*60)</f>
        <v>660</v>
      </c>
      <c r="J37" s="1">
        <f>IF(G37&gt;MainSheet!$C$11,IF(J36&gt;=0.999,1,(G37-MainSheet!$C$11)*I37/$B$2/60),0)</f>
        <v>0</v>
      </c>
      <c r="K37" s="1">
        <f>IF(G37&gt;MainSheet!$C$11+$B$6,IF(K36&gt;=0.999,1,(G37-MainSheet!$C$11-$B$6)*I37/$C$2/60),0)</f>
        <v>0</v>
      </c>
      <c r="L37" s="1">
        <f>IF(G37&gt;MainSheet!$C$11+$B$6+$C$6,IF(L36&gt;=0.999,1,(G37-MainSheet!$C$11-$B$6-$C$6)*I37/$D$2/60),0)</f>
        <v>0</v>
      </c>
      <c r="M37">
        <f t="shared" si="3"/>
        <v>0</v>
      </c>
      <c r="N37" s="2">
        <f t="shared" si="4"/>
        <v>0</v>
      </c>
      <c r="O37">
        <f t="shared" si="8"/>
        <v>0</v>
      </c>
      <c r="P37">
        <f t="shared" si="5"/>
        <v>0</v>
      </c>
      <c r="Q37" s="2">
        <f t="shared" si="6"/>
        <v>0</v>
      </c>
      <c r="R37">
        <f>Q37/MainSheet!$C$8*(G37-G36)+R36</f>
        <v>0</v>
      </c>
      <c r="S37">
        <f t="shared" si="9"/>
        <v>0</v>
      </c>
      <c r="T37">
        <f t="shared" si="0"/>
        <v>0.35000000000000014</v>
      </c>
      <c r="U37" s="1">
        <f>Q37/MainSheet!$C$22</f>
        <v>0</v>
      </c>
    </row>
    <row r="38" spans="7:21">
      <c r="G38">
        <f t="shared" si="1"/>
        <v>0.36000000000000015</v>
      </c>
      <c r="H38">
        <f t="shared" si="2"/>
        <v>198000</v>
      </c>
      <c r="I38" s="2">
        <f>MIN(MainSheet!$C$10/MainSheet!$C$9,MainSheet!$K$9*60)</f>
        <v>660</v>
      </c>
      <c r="J38" s="1">
        <f>IF(G38&gt;MainSheet!$C$11,IF(J37&gt;=0.999,1,(G38-MainSheet!$C$11)*I38/$B$2/60),0)</f>
        <v>0</v>
      </c>
      <c r="K38" s="1">
        <f>IF(G38&gt;MainSheet!$C$11+$B$6,IF(K37&gt;=0.999,1,(G38-MainSheet!$C$11-$B$6)*I38/$C$2/60),0)</f>
        <v>0</v>
      </c>
      <c r="L38" s="1">
        <f>IF(G38&gt;MainSheet!$C$11+$B$6+$C$6,IF(L37&gt;=0.999,1,(G38-MainSheet!$C$11-$B$6-$C$6)*I38/$D$2/60),0)</f>
        <v>0</v>
      </c>
      <c r="M38">
        <f t="shared" si="3"/>
        <v>0</v>
      </c>
      <c r="N38" s="2">
        <f t="shared" si="4"/>
        <v>0</v>
      </c>
      <c r="O38">
        <f t="shared" si="8"/>
        <v>0</v>
      </c>
      <c r="P38">
        <f t="shared" si="5"/>
        <v>0</v>
      </c>
      <c r="Q38" s="2">
        <f t="shared" si="6"/>
        <v>0</v>
      </c>
      <c r="R38">
        <f>Q38/MainSheet!$C$8*(G38-G37)+R37</f>
        <v>0</v>
      </c>
      <c r="S38">
        <f t="shared" si="9"/>
        <v>0</v>
      </c>
      <c r="T38">
        <f t="shared" si="0"/>
        <v>0.36000000000000015</v>
      </c>
      <c r="U38" s="1">
        <f>Q38/MainSheet!$C$22</f>
        <v>0</v>
      </c>
    </row>
    <row r="39" spans="7:21">
      <c r="G39">
        <f t="shared" si="1"/>
        <v>0.37000000000000016</v>
      </c>
      <c r="H39">
        <f t="shared" si="2"/>
        <v>198000</v>
      </c>
      <c r="I39" s="2">
        <f>MIN(MainSheet!$C$10/MainSheet!$C$9,MainSheet!$K$9*60)</f>
        <v>660</v>
      </c>
      <c r="J39" s="1">
        <f>IF(G39&gt;MainSheet!$C$11,IF(J38&gt;=0.999,1,(G39-MainSheet!$C$11)*I39/$B$2/60),0)</f>
        <v>0</v>
      </c>
      <c r="K39" s="1">
        <f>IF(G39&gt;MainSheet!$C$11+$B$6,IF(K38&gt;=0.999,1,(G39-MainSheet!$C$11-$B$6)*I39/$C$2/60),0)</f>
        <v>0</v>
      </c>
      <c r="L39" s="1">
        <f>IF(G39&gt;MainSheet!$C$11+$B$6+$C$6,IF(L38&gt;=0.999,1,(G39-MainSheet!$C$11-$B$6-$C$6)*I39/$D$2/60),0)</f>
        <v>0</v>
      </c>
      <c r="M39">
        <f t="shared" si="3"/>
        <v>0</v>
      </c>
      <c r="N39" s="2">
        <f t="shared" si="4"/>
        <v>0</v>
      </c>
      <c r="O39">
        <f t="shared" si="8"/>
        <v>0</v>
      </c>
      <c r="P39">
        <f t="shared" si="5"/>
        <v>0</v>
      </c>
      <c r="Q39" s="2">
        <f t="shared" si="6"/>
        <v>0</v>
      </c>
      <c r="R39">
        <f>Q39/MainSheet!$C$8*(G39-G38)+R38</f>
        <v>0</v>
      </c>
      <c r="S39">
        <f t="shared" si="9"/>
        <v>0</v>
      </c>
      <c r="T39">
        <f t="shared" si="0"/>
        <v>0.37000000000000016</v>
      </c>
      <c r="U39" s="1">
        <f>Q39/MainSheet!$C$22</f>
        <v>0</v>
      </c>
    </row>
    <row r="40" spans="7:21">
      <c r="G40">
        <f t="shared" si="1"/>
        <v>0.38000000000000017</v>
      </c>
      <c r="H40">
        <f t="shared" si="2"/>
        <v>198000</v>
      </c>
      <c r="I40" s="2">
        <f>MIN(MainSheet!$C$10/MainSheet!$C$9,MainSheet!$K$9*60)</f>
        <v>660</v>
      </c>
      <c r="J40" s="1">
        <f>IF(G40&gt;MainSheet!$C$11,IF(J39&gt;=0.999,1,(G40-MainSheet!$C$11)*I40/$B$2/60),0)</f>
        <v>0</v>
      </c>
      <c r="K40" s="1">
        <f>IF(G40&gt;MainSheet!$C$11+$B$6,IF(K39&gt;=0.999,1,(G40-MainSheet!$C$11-$B$6)*I40/$C$2/60),0)</f>
        <v>0</v>
      </c>
      <c r="L40" s="1">
        <f>IF(G40&gt;MainSheet!$C$11+$B$6+$C$6,IF(L39&gt;=0.999,1,(G40-MainSheet!$C$11-$B$6-$C$6)*I40/$D$2/60),0)</f>
        <v>0</v>
      </c>
      <c r="M40">
        <f t="shared" si="3"/>
        <v>0</v>
      </c>
      <c r="N40" s="2">
        <f t="shared" si="4"/>
        <v>0</v>
      </c>
      <c r="O40">
        <f t="shared" si="8"/>
        <v>0</v>
      </c>
      <c r="P40">
        <f t="shared" si="5"/>
        <v>0</v>
      </c>
      <c r="Q40" s="2">
        <f t="shared" si="6"/>
        <v>0</v>
      </c>
      <c r="R40">
        <f>Q40/MainSheet!$C$8*(G40-G39)+R39</f>
        <v>0</v>
      </c>
      <c r="S40">
        <f t="shared" si="9"/>
        <v>0</v>
      </c>
      <c r="T40">
        <f t="shared" si="0"/>
        <v>0.38000000000000017</v>
      </c>
      <c r="U40" s="1">
        <f>Q40/MainSheet!$C$22</f>
        <v>0</v>
      </c>
    </row>
    <row r="41" spans="7:21">
      <c r="G41">
        <f t="shared" si="1"/>
        <v>0.39000000000000018</v>
      </c>
      <c r="H41">
        <f t="shared" si="2"/>
        <v>198000</v>
      </c>
      <c r="I41" s="2">
        <f>MIN(MainSheet!$C$10/MainSheet!$C$9,MainSheet!$K$9*60)</f>
        <v>660</v>
      </c>
      <c r="J41" s="1">
        <f>IF(G41&gt;MainSheet!$C$11,IF(J40&gt;=0.999,1,(G41-MainSheet!$C$11)*I41/$B$2/60),0)</f>
        <v>0</v>
      </c>
      <c r="K41" s="1">
        <f>IF(G41&gt;MainSheet!$C$11+$B$6,IF(K40&gt;=0.999,1,(G41-MainSheet!$C$11-$B$6)*I41/$C$2/60),0)</f>
        <v>0</v>
      </c>
      <c r="L41" s="1">
        <f>IF(G41&gt;MainSheet!$C$11+$B$6+$C$6,IF(L40&gt;=0.999,1,(G41-MainSheet!$C$11-$B$6-$C$6)*I41/$D$2/60),0)</f>
        <v>0</v>
      </c>
      <c r="M41">
        <f t="shared" si="3"/>
        <v>0</v>
      </c>
      <c r="N41" s="2">
        <f t="shared" si="4"/>
        <v>0</v>
      </c>
      <c r="O41">
        <f t="shared" si="8"/>
        <v>0</v>
      </c>
      <c r="P41">
        <f t="shared" si="5"/>
        <v>0</v>
      </c>
      <c r="Q41" s="2">
        <f t="shared" si="6"/>
        <v>0</v>
      </c>
      <c r="R41">
        <f>Q41/MainSheet!$C$8*(G41-G40)+R40</f>
        <v>0</v>
      </c>
      <c r="S41">
        <f t="shared" si="9"/>
        <v>0</v>
      </c>
      <c r="T41">
        <f t="shared" si="0"/>
        <v>0.39000000000000018</v>
      </c>
      <c r="U41" s="1">
        <f>Q41/MainSheet!$C$22</f>
        <v>0</v>
      </c>
    </row>
    <row r="42" spans="7:21">
      <c r="G42">
        <f t="shared" si="1"/>
        <v>0.40000000000000019</v>
      </c>
      <c r="H42">
        <f t="shared" si="2"/>
        <v>198000</v>
      </c>
      <c r="I42" s="2">
        <f>MIN(MainSheet!$C$10/MainSheet!$C$9,MainSheet!$K$9*60)</f>
        <v>660</v>
      </c>
      <c r="J42" s="1">
        <f>IF(G42&gt;MainSheet!$C$11,IF(J41&gt;=0.999,1,(G42-MainSheet!$C$11)*I42/$B$2/60),0)</f>
        <v>0</v>
      </c>
      <c r="K42" s="1">
        <f>IF(G42&gt;MainSheet!$C$11+$B$6,IF(K41&gt;=0.999,1,(G42-MainSheet!$C$11-$B$6)*I42/$C$2/60),0)</f>
        <v>0</v>
      </c>
      <c r="L42" s="1">
        <f>IF(G42&gt;MainSheet!$C$11+$B$6+$C$6,IF(L41&gt;=0.999,1,(G42-MainSheet!$C$11-$B$6-$C$6)*I42/$D$2/60),0)</f>
        <v>0</v>
      </c>
      <c r="M42">
        <f t="shared" si="3"/>
        <v>0</v>
      </c>
      <c r="N42" s="2">
        <f t="shared" si="4"/>
        <v>0</v>
      </c>
      <c r="O42">
        <f t="shared" si="8"/>
        <v>0</v>
      </c>
      <c r="P42">
        <f t="shared" si="5"/>
        <v>0</v>
      </c>
      <c r="Q42" s="2">
        <f t="shared" si="6"/>
        <v>0</v>
      </c>
      <c r="R42">
        <f>Q42/MainSheet!$C$8*(G42-G41)+R41</f>
        <v>0</v>
      </c>
      <c r="S42">
        <f t="shared" si="9"/>
        <v>0</v>
      </c>
      <c r="T42">
        <f t="shared" si="0"/>
        <v>0.40000000000000019</v>
      </c>
      <c r="U42" s="1">
        <f>Q42/MainSheet!$C$22</f>
        <v>0</v>
      </c>
    </row>
    <row r="43" spans="7:21">
      <c r="G43">
        <f t="shared" si="1"/>
        <v>0.4100000000000002</v>
      </c>
      <c r="H43">
        <f t="shared" si="2"/>
        <v>198000</v>
      </c>
      <c r="I43" s="2">
        <f>MIN(MainSheet!$C$10/MainSheet!$C$9,MainSheet!$K$9*60)</f>
        <v>660</v>
      </c>
      <c r="J43" s="1">
        <f>IF(G43&gt;MainSheet!$C$11,IF(J42&gt;=0.999,1,(G43-MainSheet!$C$11)*I43/$B$2/60),0)</f>
        <v>0</v>
      </c>
      <c r="K43" s="1">
        <f>IF(G43&gt;MainSheet!$C$11+$B$6,IF(K42&gt;=0.999,1,(G43-MainSheet!$C$11-$B$6)*I43/$C$2/60),0)</f>
        <v>0</v>
      </c>
      <c r="L43" s="1">
        <f>IF(G43&gt;MainSheet!$C$11+$B$6+$C$6,IF(L42&gt;=0.999,1,(G43-MainSheet!$C$11-$B$6-$C$6)*I43/$D$2/60),0)</f>
        <v>0</v>
      </c>
      <c r="M43">
        <f t="shared" si="3"/>
        <v>0</v>
      </c>
      <c r="N43" s="2">
        <f t="shared" si="4"/>
        <v>0</v>
      </c>
      <c r="O43">
        <f t="shared" si="8"/>
        <v>0</v>
      </c>
      <c r="P43">
        <f t="shared" si="5"/>
        <v>0</v>
      </c>
      <c r="Q43" s="2">
        <f t="shared" si="6"/>
        <v>0</v>
      </c>
      <c r="R43">
        <f>Q43/MainSheet!$C$8*(G43-G42)+R42</f>
        <v>0</v>
      </c>
      <c r="S43">
        <f t="shared" si="9"/>
        <v>0</v>
      </c>
      <c r="T43">
        <f t="shared" si="0"/>
        <v>0.4100000000000002</v>
      </c>
      <c r="U43" s="1">
        <f>Q43/MainSheet!$C$22</f>
        <v>0</v>
      </c>
    </row>
    <row r="44" spans="7:21">
      <c r="G44">
        <f t="shared" si="1"/>
        <v>0.42000000000000021</v>
      </c>
      <c r="H44">
        <f t="shared" si="2"/>
        <v>198000</v>
      </c>
      <c r="I44" s="2">
        <f>MIN(MainSheet!$C$10/MainSheet!$C$9,MainSheet!$K$9*60)</f>
        <v>660</v>
      </c>
      <c r="J44" s="1">
        <f>IF(G44&gt;MainSheet!$C$11,IF(J43&gt;=0.999,1,(G44-MainSheet!$C$11)*I44/$B$2/60),0)</f>
        <v>0</v>
      </c>
      <c r="K44" s="1">
        <f>IF(G44&gt;MainSheet!$C$11+$B$6,IF(K43&gt;=0.999,1,(G44-MainSheet!$C$11-$B$6)*I44/$C$2/60),0)</f>
        <v>0</v>
      </c>
      <c r="L44" s="1">
        <f>IF(G44&gt;MainSheet!$C$11+$B$6+$C$6,IF(L43&gt;=0.999,1,(G44-MainSheet!$C$11-$B$6-$C$6)*I44/$D$2/60),0)</f>
        <v>0</v>
      </c>
      <c r="M44">
        <f t="shared" si="3"/>
        <v>0</v>
      </c>
      <c r="N44" s="2">
        <f t="shared" si="4"/>
        <v>0</v>
      </c>
      <c r="O44">
        <f t="shared" si="8"/>
        <v>0</v>
      </c>
      <c r="P44">
        <f t="shared" si="5"/>
        <v>0</v>
      </c>
      <c r="Q44" s="2">
        <f t="shared" si="6"/>
        <v>0</v>
      </c>
      <c r="R44">
        <f>Q44/MainSheet!$C$8*(G44-G43)+R43</f>
        <v>0</v>
      </c>
      <c r="S44">
        <f t="shared" si="9"/>
        <v>0</v>
      </c>
      <c r="T44">
        <f t="shared" si="0"/>
        <v>0.42000000000000021</v>
      </c>
      <c r="U44" s="1">
        <f>Q44/MainSheet!$C$22</f>
        <v>0</v>
      </c>
    </row>
    <row r="45" spans="7:21">
      <c r="G45">
        <f t="shared" si="1"/>
        <v>0.43000000000000022</v>
      </c>
      <c r="H45">
        <f t="shared" si="2"/>
        <v>198000</v>
      </c>
      <c r="I45" s="2">
        <f>MIN(MainSheet!$C$10/MainSheet!$C$9,MainSheet!$K$9*60)</f>
        <v>660</v>
      </c>
      <c r="J45" s="1">
        <f>IF(G45&gt;MainSheet!$C$11,IF(J44&gt;=0.999,1,(G45-MainSheet!$C$11)*I45/$B$2/60),0)</f>
        <v>0</v>
      </c>
      <c r="K45" s="1">
        <f>IF(G45&gt;MainSheet!$C$11+$B$6,IF(K44&gt;=0.999,1,(G45-MainSheet!$C$11-$B$6)*I45/$C$2/60),0)</f>
        <v>0</v>
      </c>
      <c r="L45" s="1">
        <f>IF(G45&gt;MainSheet!$C$11+$B$6+$C$6,IF(L44&gt;=0.999,1,(G45-MainSheet!$C$11-$B$6-$C$6)*I45/$D$2/60),0)</f>
        <v>0</v>
      </c>
      <c r="M45">
        <f t="shared" si="3"/>
        <v>0</v>
      </c>
      <c r="N45" s="2">
        <f t="shared" si="4"/>
        <v>0</v>
      </c>
      <c r="O45">
        <f t="shared" si="8"/>
        <v>0</v>
      </c>
      <c r="P45">
        <f t="shared" si="5"/>
        <v>0</v>
      </c>
      <c r="Q45" s="2">
        <f t="shared" si="6"/>
        <v>0</v>
      </c>
      <c r="R45">
        <f>Q45/MainSheet!$C$8*(G45-G44)+R44</f>
        <v>0</v>
      </c>
      <c r="S45">
        <f t="shared" si="9"/>
        <v>0</v>
      </c>
      <c r="T45">
        <f t="shared" si="0"/>
        <v>0.43000000000000022</v>
      </c>
      <c r="U45" s="1">
        <f>Q45/MainSheet!$C$22</f>
        <v>0</v>
      </c>
    </row>
    <row r="46" spans="7:21">
      <c r="G46">
        <f t="shared" si="1"/>
        <v>0.44000000000000022</v>
      </c>
      <c r="H46">
        <f t="shared" si="2"/>
        <v>198000</v>
      </c>
      <c r="I46" s="2">
        <f>MIN(MainSheet!$C$10/MainSheet!$C$9,MainSheet!$K$9*60)</f>
        <v>660</v>
      </c>
      <c r="J46" s="1">
        <f>IF(G46&gt;MainSheet!$C$11,IF(J45&gt;=0.999,1,(G46-MainSheet!$C$11)*I46/$B$2/60),0)</f>
        <v>0</v>
      </c>
      <c r="K46" s="1">
        <f>IF(G46&gt;MainSheet!$C$11+$B$6,IF(K45&gt;=0.999,1,(G46-MainSheet!$C$11-$B$6)*I46/$C$2/60),0)</f>
        <v>0</v>
      </c>
      <c r="L46" s="1">
        <f>IF(G46&gt;MainSheet!$C$11+$B$6+$C$6,IF(L45&gt;=0.999,1,(G46-MainSheet!$C$11-$B$6-$C$6)*I46/$D$2/60),0)</f>
        <v>0</v>
      </c>
      <c r="M46">
        <f t="shared" si="3"/>
        <v>0</v>
      </c>
      <c r="N46" s="2">
        <f t="shared" si="4"/>
        <v>0</v>
      </c>
      <c r="O46">
        <f t="shared" si="8"/>
        <v>0</v>
      </c>
      <c r="P46">
        <f t="shared" si="5"/>
        <v>0</v>
      </c>
      <c r="Q46" s="2">
        <f t="shared" si="6"/>
        <v>0</v>
      </c>
      <c r="R46">
        <f>Q46/MainSheet!$C$8*(G46-G45)+R45</f>
        <v>0</v>
      </c>
      <c r="S46">
        <f t="shared" si="9"/>
        <v>0</v>
      </c>
      <c r="T46">
        <f t="shared" si="0"/>
        <v>0.44000000000000022</v>
      </c>
      <c r="U46" s="1">
        <f>Q46/MainSheet!$C$22</f>
        <v>0</v>
      </c>
    </row>
    <row r="47" spans="7:21">
      <c r="G47">
        <f t="shared" si="1"/>
        <v>0.45000000000000023</v>
      </c>
      <c r="H47">
        <f t="shared" si="2"/>
        <v>198000</v>
      </c>
      <c r="I47" s="2">
        <f>MIN(MainSheet!$C$10/MainSheet!$C$9,MainSheet!$K$9*60)</f>
        <v>660</v>
      </c>
      <c r="J47" s="1">
        <f>IF(G47&gt;MainSheet!$C$11,IF(J46&gt;=0.999,1,(G47-MainSheet!$C$11)*I47/$B$2/60),0)</f>
        <v>0</v>
      </c>
      <c r="K47" s="1">
        <f>IF(G47&gt;MainSheet!$C$11+$B$6,IF(K46&gt;=0.999,1,(G47-MainSheet!$C$11-$B$6)*I47/$C$2/60),0)</f>
        <v>0</v>
      </c>
      <c r="L47" s="1">
        <f>IF(G47&gt;MainSheet!$C$11+$B$6+$C$6,IF(L46&gt;=0.999,1,(G47-MainSheet!$C$11-$B$6-$C$6)*I47/$D$2/60),0)</f>
        <v>0</v>
      </c>
      <c r="M47">
        <f t="shared" si="3"/>
        <v>0</v>
      </c>
      <c r="N47" s="2">
        <f t="shared" si="4"/>
        <v>0</v>
      </c>
      <c r="O47">
        <f t="shared" si="8"/>
        <v>0</v>
      </c>
      <c r="P47">
        <f t="shared" si="5"/>
        <v>0</v>
      </c>
      <c r="Q47" s="2">
        <f t="shared" si="6"/>
        <v>0</v>
      </c>
      <c r="R47">
        <f>Q47/MainSheet!$C$8*(G47-G46)+R46</f>
        <v>0</v>
      </c>
      <c r="S47">
        <f t="shared" si="9"/>
        <v>0</v>
      </c>
      <c r="T47">
        <f t="shared" si="0"/>
        <v>0.45000000000000023</v>
      </c>
      <c r="U47" s="1">
        <f>Q47/MainSheet!$C$22</f>
        <v>0</v>
      </c>
    </row>
    <row r="48" spans="7:21">
      <c r="G48">
        <f t="shared" si="1"/>
        <v>0.46000000000000024</v>
      </c>
      <c r="H48">
        <f t="shared" si="2"/>
        <v>198000</v>
      </c>
      <c r="I48" s="2">
        <f>MIN(MainSheet!$C$10/MainSheet!$C$9,MainSheet!$K$9*60)</f>
        <v>660</v>
      </c>
      <c r="J48" s="1">
        <f>IF(G48&gt;MainSheet!$C$11,IF(J47&gt;=0.999,1,(G48-MainSheet!$C$11)*I48/$B$2/60),0)</f>
        <v>0</v>
      </c>
      <c r="K48" s="1">
        <f>IF(G48&gt;MainSheet!$C$11+$B$6,IF(K47&gt;=0.999,1,(G48-MainSheet!$C$11-$B$6)*I48/$C$2/60),0)</f>
        <v>0</v>
      </c>
      <c r="L48" s="1">
        <f>IF(G48&gt;MainSheet!$C$11+$B$6+$C$6,IF(L47&gt;=0.999,1,(G48-MainSheet!$C$11-$B$6-$C$6)*I48/$D$2/60),0)</f>
        <v>0</v>
      </c>
      <c r="M48">
        <f t="shared" si="3"/>
        <v>0</v>
      </c>
      <c r="N48" s="2">
        <f t="shared" si="4"/>
        <v>0</v>
      </c>
      <c r="O48">
        <f t="shared" si="8"/>
        <v>0</v>
      </c>
      <c r="P48">
        <f t="shared" si="5"/>
        <v>0</v>
      </c>
      <c r="Q48" s="2">
        <f t="shared" si="6"/>
        <v>0</v>
      </c>
      <c r="R48">
        <f>Q48/MainSheet!$C$8*(G48-G47)+R47</f>
        <v>0</v>
      </c>
      <c r="S48">
        <f t="shared" si="9"/>
        <v>0</v>
      </c>
      <c r="T48">
        <f t="shared" si="0"/>
        <v>0.46000000000000024</v>
      </c>
      <c r="U48" s="1">
        <f>Q48/MainSheet!$C$22</f>
        <v>0</v>
      </c>
    </row>
    <row r="49" spans="7:21">
      <c r="G49">
        <f t="shared" si="1"/>
        <v>0.47000000000000025</v>
      </c>
      <c r="H49">
        <f t="shared" si="2"/>
        <v>198000</v>
      </c>
      <c r="I49" s="2">
        <f>MIN(MainSheet!$C$10/MainSheet!$C$9,MainSheet!$K$9*60)</f>
        <v>660</v>
      </c>
      <c r="J49" s="1">
        <f>IF(G49&gt;MainSheet!$C$11,IF(J48&gt;=0.999,1,(G49-MainSheet!$C$11)*I49/$B$2/60),0)</f>
        <v>0</v>
      </c>
      <c r="K49" s="1">
        <f>IF(G49&gt;MainSheet!$C$11+$B$6,IF(K48&gt;=0.999,1,(G49-MainSheet!$C$11-$B$6)*I49/$C$2/60),0)</f>
        <v>0</v>
      </c>
      <c r="L49" s="1">
        <f>IF(G49&gt;MainSheet!$C$11+$B$6+$C$6,IF(L48&gt;=0.999,1,(G49-MainSheet!$C$11-$B$6-$C$6)*I49/$D$2/60),0)</f>
        <v>0</v>
      </c>
      <c r="M49">
        <f t="shared" si="3"/>
        <v>0</v>
      </c>
      <c r="N49" s="2">
        <f t="shared" si="4"/>
        <v>0</v>
      </c>
      <c r="O49">
        <f t="shared" si="8"/>
        <v>0</v>
      </c>
      <c r="P49">
        <f t="shared" si="5"/>
        <v>0</v>
      </c>
      <c r="Q49" s="2">
        <f t="shared" si="6"/>
        <v>0</v>
      </c>
      <c r="R49">
        <f>Q49/MainSheet!$C$8*(G49-G48)+R48</f>
        <v>0</v>
      </c>
      <c r="S49">
        <f t="shared" si="9"/>
        <v>0</v>
      </c>
      <c r="T49">
        <f t="shared" si="0"/>
        <v>0.47000000000000025</v>
      </c>
      <c r="U49" s="1">
        <f>Q49/MainSheet!$C$22</f>
        <v>0</v>
      </c>
    </row>
    <row r="50" spans="7:21">
      <c r="G50">
        <f t="shared" si="1"/>
        <v>0.48000000000000026</v>
      </c>
      <c r="H50">
        <f t="shared" si="2"/>
        <v>198000</v>
      </c>
      <c r="I50" s="2">
        <f>MIN(MainSheet!$C$10/MainSheet!$C$9,MainSheet!$K$9*60)</f>
        <v>660</v>
      </c>
      <c r="J50" s="1">
        <f>IF(G50&gt;MainSheet!$C$11,IF(J49&gt;=0.999,1,(G50-MainSheet!$C$11)*I50/$B$2/60),0)</f>
        <v>0</v>
      </c>
      <c r="K50" s="1">
        <f>IF(G50&gt;MainSheet!$C$11+$B$6,IF(K49&gt;=0.999,1,(G50-MainSheet!$C$11-$B$6)*I50/$C$2/60),0)</f>
        <v>0</v>
      </c>
      <c r="L50" s="1">
        <f>IF(G50&gt;MainSheet!$C$11+$B$6+$C$6,IF(L49&gt;=0.999,1,(G50-MainSheet!$C$11-$B$6-$C$6)*I50/$D$2/60),0)</f>
        <v>0</v>
      </c>
      <c r="M50">
        <f t="shared" si="3"/>
        <v>0</v>
      </c>
      <c r="N50" s="2">
        <f t="shared" si="4"/>
        <v>0</v>
      </c>
      <c r="O50">
        <f t="shared" si="8"/>
        <v>0</v>
      </c>
      <c r="P50">
        <f t="shared" si="5"/>
        <v>0</v>
      </c>
      <c r="Q50" s="2">
        <f t="shared" si="6"/>
        <v>0</v>
      </c>
      <c r="R50">
        <f>Q50/MainSheet!$C$8*(G50-G49)+R49</f>
        <v>0</v>
      </c>
      <c r="S50">
        <f t="shared" si="9"/>
        <v>0</v>
      </c>
      <c r="T50">
        <f t="shared" si="0"/>
        <v>0.48000000000000026</v>
      </c>
      <c r="U50" s="1">
        <f>Q50/MainSheet!$C$22</f>
        <v>0</v>
      </c>
    </row>
    <row r="51" spans="7:21">
      <c r="G51">
        <f t="shared" si="1"/>
        <v>0.49000000000000027</v>
      </c>
      <c r="H51">
        <f t="shared" si="2"/>
        <v>198000</v>
      </c>
      <c r="I51" s="2">
        <f>MIN(MainSheet!$C$10/MainSheet!$C$9,MainSheet!$K$9*60)</f>
        <v>660</v>
      </c>
      <c r="J51" s="1">
        <f>IF(G51&gt;MainSheet!$C$11,IF(J50&gt;=0.999,1,(G51-MainSheet!$C$11)*I51/$B$2/60),0)</f>
        <v>0</v>
      </c>
      <c r="K51" s="1">
        <f>IF(G51&gt;MainSheet!$C$11+$B$6,IF(K50&gt;=0.999,1,(G51-MainSheet!$C$11-$B$6)*I51/$C$2/60),0)</f>
        <v>0</v>
      </c>
      <c r="L51" s="1">
        <f>IF(G51&gt;MainSheet!$C$11+$B$6+$C$6,IF(L50&gt;=0.999,1,(G51-MainSheet!$C$11-$B$6-$C$6)*I51/$D$2/60),0)</f>
        <v>0</v>
      </c>
      <c r="M51">
        <f t="shared" si="3"/>
        <v>0</v>
      </c>
      <c r="N51" s="2">
        <f t="shared" si="4"/>
        <v>0</v>
      </c>
      <c r="O51">
        <f t="shared" si="8"/>
        <v>0</v>
      </c>
      <c r="P51">
        <f t="shared" si="5"/>
        <v>0</v>
      </c>
      <c r="Q51" s="2">
        <f t="shared" si="6"/>
        <v>0</v>
      </c>
      <c r="R51">
        <f>Q51/MainSheet!$C$8*(G51-G50)+R50</f>
        <v>0</v>
      </c>
      <c r="S51">
        <f t="shared" si="9"/>
        <v>0</v>
      </c>
      <c r="T51">
        <f t="shared" si="0"/>
        <v>0.49000000000000027</v>
      </c>
      <c r="U51" s="1">
        <f>Q51/MainSheet!$C$22</f>
        <v>0</v>
      </c>
    </row>
    <row r="52" spans="7:21">
      <c r="G52">
        <f t="shared" si="1"/>
        <v>0.50000000000000022</v>
      </c>
      <c r="H52">
        <f t="shared" si="2"/>
        <v>198000</v>
      </c>
      <c r="I52" s="2">
        <f>MIN(MainSheet!$C$10/MainSheet!$C$9,MainSheet!$K$9*60)</f>
        <v>660</v>
      </c>
      <c r="J52" s="1">
        <f>IF(G52&gt;MainSheet!$C$11,IF(J51&gt;=0.999,1,(G52-MainSheet!$C$11)*I52/$B$2/60),0)</f>
        <v>0</v>
      </c>
      <c r="K52" s="1">
        <f>IF(G52&gt;MainSheet!$C$11+$B$6,IF(K51&gt;=0.999,1,(G52-MainSheet!$C$11-$B$6)*I52/$C$2/60),0)</f>
        <v>0</v>
      </c>
      <c r="L52" s="1">
        <f>IF(G52&gt;MainSheet!$C$11+$B$6+$C$6,IF(L51&gt;=0.999,1,(G52-MainSheet!$C$11-$B$6-$C$6)*I52/$D$2/60),0)</f>
        <v>0</v>
      </c>
      <c r="M52">
        <f t="shared" si="3"/>
        <v>0</v>
      </c>
      <c r="N52" s="2">
        <f t="shared" si="4"/>
        <v>0</v>
      </c>
      <c r="O52">
        <f t="shared" si="8"/>
        <v>0</v>
      </c>
      <c r="P52">
        <f t="shared" si="5"/>
        <v>0</v>
      </c>
      <c r="Q52" s="2">
        <f t="shared" si="6"/>
        <v>0</v>
      </c>
      <c r="R52">
        <f>Q52/MainSheet!$C$8*(G52-G51)+R51</f>
        <v>0</v>
      </c>
      <c r="S52">
        <f t="shared" si="9"/>
        <v>0</v>
      </c>
      <c r="T52">
        <f t="shared" si="0"/>
        <v>0.50000000000000022</v>
      </c>
      <c r="U52" s="1">
        <f>Q52/MainSheet!$C$22</f>
        <v>0</v>
      </c>
    </row>
    <row r="53" spans="7:21">
      <c r="G53">
        <f t="shared" si="1"/>
        <v>0.51000000000000023</v>
      </c>
      <c r="H53">
        <f t="shared" si="2"/>
        <v>198000</v>
      </c>
      <c r="I53" s="2">
        <f>MIN(MainSheet!$C$10/MainSheet!$C$9,MainSheet!$K$9*60)</f>
        <v>660</v>
      </c>
      <c r="J53" s="1">
        <f>IF(G53&gt;MainSheet!$C$11,IF(J52&gt;=0.999,1,(G53-MainSheet!$C$11)*I53/$B$2/60),0)</f>
        <v>0</v>
      </c>
      <c r="K53" s="1">
        <f>IF(G53&gt;MainSheet!$C$11+$B$6,IF(K52&gt;=0.999,1,(G53-MainSheet!$C$11-$B$6)*I53/$C$2/60),0)</f>
        <v>0</v>
      </c>
      <c r="L53" s="1">
        <f>IF(G53&gt;MainSheet!$C$11+$B$6+$C$6,IF(L52&gt;=0.999,1,(G53-MainSheet!$C$11-$B$6-$C$6)*I53/$D$2/60),0)</f>
        <v>0</v>
      </c>
      <c r="M53">
        <f t="shared" si="3"/>
        <v>0</v>
      </c>
      <c r="N53" s="2">
        <f t="shared" si="4"/>
        <v>0</v>
      </c>
      <c r="O53">
        <f t="shared" si="8"/>
        <v>0</v>
      </c>
      <c r="P53">
        <f t="shared" si="5"/>
        <v>0</v>
      </c>
      <c r="Q53" s="2">
        <f t="shared" si="6"/>
        <v>0</v>
      </c>
      <c r="R53">
        <f>Q53/MainSheet!$C$8*(G53-G52)+R52</f>
        <v>0</v>
      </c>
      <c r="S53">
        <f t="shared" si="9"/>
        <v>0</v>
      </c>
      <c r="T53">
        <f t="shared" si="0"/>
        <v>0.51000000000000023</v>
      </c>
      <c r="U53" s="1">
        <f>Q53/MainSheet!$C$22</f>
        <v>0</v>
      </c>
    </row>
    <row r="54" spans="7:21">
      <c r="G54">
        <f t="shared" si="1"/>
        <v>0.52000000000000024</v>
      </c>
      <c r="H54">
        <f t="shared" si="2"/>
        <v>198000</v>
      </c>
      <c r="I54" s="2">
        <f>MIN(MainSheet!$C$10/MainSheet!$C$9,MainSheet!$K$9*60)</f>
        <v>660</v>
      </c>
      <c r="J54" s="1">
        <f>IF(G54&gt;MainSheet!$C$11,IF(J53&gt;=0.999,1,(G54-MainSheet!$C$11)*I54/$B$2/60),0)</f>
        <v>0</v>
      </c>
      <c r="K54" s="1">
        <f>IF(G54&gt;MainSheet!$C$11+$B$6,IF(K53&gt;=0.999,1,(G54-MainSheet!$C$11-$B$6)*I54/$C$2/60),0)</f>
        <v>0</v>
      </c>
      <c r="L54" s="1">
        <f>IF(G54&gt;MainSheet!$C$11+$B$6+$C$6,IF(L53&gt;=0.999,1,(G54-MainSheet!$C$11-$B$6-$C$6)*I54/$D$2/60),0)</f>
        <v>0</v>
      </c>
      <c r="M54">
        <f t="shared" si="3"/>
        <v>0</v>
      </c>
      <c r="N54" s="2">
        <f t="shared" si="4"/>
        <v>0</v>
      </c>
      <c r="O54">
        <f t="shared" si="8"/>
        <v>0</v>
      </c>
      <c r="P54">
        <f t="shared" si="5"/>
        <v>0</v>
      </c>
      <c r="Q54" s="2">
        <f t="shared" si="6"/>
        <v>0</v>
      </c>
      <c r="R54">
        <f>Q54/MainSheet!$C$8*(G54-G53)+R53</f>
        <v>0</v>
      </c>
      <c r="S54">
        <f t="shared" si="9"/>
        <v>0</v>
      </c>
      <c r="T54">
        <f t="shared" si="0"/>
        <v>0.52000000000000024</v>
      </c>
      <c r="U54" s="1">
        <f>Q54/MainSheet!$C$22</f>
        <v>0</v>
      </c>
    </row>
    <row r="55" spans="7:21">
      <c r="G55">
        <f t="shared" si="1"/>
        <v>0.53000000000000025</v>
      </c>
      <c r="H55">
        <f t="shared" si="2"/>
        <v>198000</v>
      </c>
      <c r="I55" s="2">
        <f>MIN(MainSheet!$C$10/MainSheet!$C$9,MainSheet!$K$9*60)</f>
        <v>660</v>
      </c>
      <c r="J55" s="1">
        <f>IF(G55&gt;MainSheet!$C$11,IF(J54&gt;=0.999,1,(G55-MainSheet!$C$11)*I55/$B$2/60),0)</f>
        <v>0</v>
      </c>
      <c r="K55" s="1">
        <f>IF(G55&gt;MainSheet!$C$11+$B$6,IF(K54&gt;=0.999,1,(G55-MainSheet!$C$11-$B$6)*I55/$C$2/60),0)</f>
        <v>0</v>
      </c>
      <c r="L55" s="1">
        <f>IF(G55&gt;MainSheet!$C$11+$B$6+$C$6,IF(L54&gt;=0.999,1,(G55-MainSheet!$C$11-$B$6-$C$6)*I55/$D$2/60),0)</f>
        <v>0</v>
      </c>
      <c r="M55">
        <f t="shared" si="3"/>
        <v>0</v>
      </c>
      <c r="N55" s="2">
        <f t="shared" si="4"/>
        <v>0</v>
      </c>
      <c r="O55">
        <f t="shared" si="8"/>
        <v>0</v>
      </c>
      <c r="P55">
        <f t="shared" si="5"/>
        <v>0</v>
      </c>
      <c r="Q55" s="2">
        <f t="shared" si="6"/>
        <v>0</v>
      </c>
      <c r="R55">
        <f>Q55/MainSheet!$C$8*(G55-G54)+R54</f>
        <v>0</v>
      </c>
      <c r="S55">
        <f t="shared" si="9"/>
        <v>0</v>
      </c>
      <c r="T55">
        <f t="shared" si="0"/>
        <v>0.53000000000000025</v>
      </c>
      <c r="U55" s="1">
        <f>Q55/MainSheet!$C$22</f>
        <v>0</v>
      </c>
    </row>
    <row r="56" spans="7:21">
      <c r="G56">
        <f t="shared" si="1"/>
        <v>0.54000000000000026</v>
      </c>
      <c r="H56">
        <f t="shared" si="2"/>
        <v>198000</v>
      </c>
      <c r="I56" s="2">
        <f>MIN(MainSheet!$C$10/MainSheet!$C$9,MainSheet!$K$9*60)</f>
        <v>660</v>
      </c>
      <c r="J56" s="1">
        <f>IF(G56&gt;MainSheet!$C$11,IF(J55&gt;=0.999,1,(G56-MainSheet!$C$11)*I56/$B$2/60),0)</f>
        <v>0</v>
      </c>
      <c r="K56" s="1">
        <f>IF(G56&gt;MainSheet!$C$11+$B$6,IF(K55&gt;=0.999,1,(G56-MainSheet!$C$11-$B$6)*I56/$C$2/60),0)</f>
        <v>0</v>
      </c>
      <c r="L56" s="1">
        <f>IF(G56&gt;MainSheet!$C$11+$B$6+$C$6,IF(L55&gt;=0.999,1,(G56-MainSheet!$C$11-$B$6-$C$6)*I56/$D$2/60),0)</f>
        <v>0</v>
      </c>
      <c r="M56">
        <f t="shared" si="3"/>
        <v>0</v>
      </c>
      <c r="N56" s="2">
        <f t="shared" si="4"/>
        <v>0</v>
      </c>
      <c r="O56">
        <f t="shared" si="8"/>
        <v>0</v>
      </c>
      <c r="P56">
        <f t="shared" si="5"/>
        <v>0</v>
      </c>
      <c r="Q56" s="2">
        <f t="shared" si="6"/>
        <v>0</v>
      </c>
      <c r="R56">
        <f>Q56/MainSheet!$C$8*(G56-G55)+R55</f>
        <v>0</v>
      </c>
      <c r="S56">
        <f t="shared" si="9"/>
        <v>0</v>
      </c>
      <c r="T56">
        <f t="shared" si="0"/>
        <v>0.54000000000000026</v>
      </c>
      <c r="U56" s="1">
        <f>Q56/MainSheet!$C$22</f>
        <v>0</v>
      </c>
    </row>
    <row r="57" spans="7:21">
      <c r="G57">
        <f t="shared" si="1"/>
        <v>0.55000000000000027</v>
      </c>
      <c r="H57">
        <f t="shared" si="2"/>
        <v>198000</v>
      </c>
      <c r="I57" s="2">
        <f>MIN(MainSheet!$C$10/MainSheet!$C$9,MainSheet!$K$9*60)</f>
        <v>660</v>
      </c>
      <c r="J57" s="1">
        <f>IF(G57&gt;MainSheet!$C$11,IF(J56&gt;=0.999,1,(G57-MainSheet!$C$11)*I57/$B$2/60),0)</f>
        <v>0</v>
      </c>
      <c r="K57" s="1">
        <f>IF(G57&gt;MainSheet!$C$11+$B$6,IF(K56&gt;=0.999,1,(G57-MainSheet!$C$11-$B$6)*I57/$C$2/60),0)</f>
        <v>0</v>
      </c>
      <c r="L57" s="1">
        <f>IF(G57&gt;MainSheet!$C$11+$B$6+$C$6,IF(L56&gt;=0.999,1,(G57-MainSheet!$C$11-$B$6-$C$6)*I57/$D$2/60),0)</f>
        <v>0</v>
      </c>
      <c r="M57">
        <f t="shared" si="3"/>
        <v>0</v>
      </c>
      <c r="N57" s="2">
        <f t="shared" si="4"/>
        <v>0</v>
      </c>
      <c r="O57">
        <f t="shared" si="8"/>
        <v>0</v>
      </c>
      <c r="P57">
        <f t="shared" si="5"/>
        <v>0</v>
      </c>
      <c r="Q57" s="2">
        <f t="shared" si="6"/>
        <v>0</v>
      </c>
      <c r="R57">
        <f>Q57/MainSheet!$C$8*(G57-G56)+R56</f>
        <v>0</v>
      </c>
      <c r="S57">
        <f t="shared" si="9"/>
        <v>0</v>
      </c>
      <c r="T57">
        <f t="shared" si="0"/>
        <v>0.55000000000000027</v>
      </c>
      <c r="U57" s="1">
        <f>Q57/MainSheet!$C$22</f>
        <v>0</v>
      </c>
    </row>
    <row r="58" spans="7:21">
      <c r="G58">
        <f t="shared" si="1"/>
        <v>0.56000000000000028</v>
      </c>
      <c r="H58">
        <f t="shared" si="2"/>
        <v>198000</v>
      </c>
      <c r="I58" s="2">
        <f>MIN(MainSheet!$C$10/MainSheet!$C$9,MainSheet!$K$9*60)</f>
        <v>660</v>
      </c>
      <c r="J58" s="1">
        <f>IF(G58&gt;MainSheet!$C$11,IF(J57&gt;=0.999,1,(G58-MainSheet!$C$11)*I58/$B$2/60),0)</f>
        <v>0</v>
      </c>
      <c r="K58" s="1">
        <f>IF(G58&gt;MainSheet!$C$11+$B$6,IF(K57&gt;=0.999,1,(G58-MainSheet!$C$11-$B$6)*I58/$C$2/60),0)</f>
        <v>0</v>
      </c>
      <c r="L58" s="1">
        <f>IF(G58&gt;MainSheet!$C$11+$B$6+$C$6,IF(L57&gt;=0.999,1,(G58-MainSheet!$C$11-$B$6-$C$6)*I58/$D$2/60),0)</f>
        <v>0</v>
      </c>
      <c r="M58">
        <f t="shared" si="3"/>
        <v>0</v>
      </c>
      <c r="N58" s="2">
        <f t="shared" si="4"/>
        <v>0</v>
      </c>
      <c r="O58">
        <f t="shared" si="8"/>
        <v>0</v>
      </c>
      <c r="P58">
        <f t="shared" si="5"/>
        <v>0</v>
      </c>
      <c r="Q58" s="2">
        <f t="shared" si="6"/>
        <v>0</v>
      </c>
      <c r="R58">
        <f>Q58/MainSheet!$C$8*(G58-G57)+R57</f>
        <v>0</v>
      </c>
      <c r="S58">
        <f t="shared" si="9"/>
        <v>0</v>
      </c>
      <c r="T58">
        <f t="shared" si="0"/>
        <v>0.56000000000000028</v>
      </c>
      <c r="U58" s="1">
        <f>Q58/MainSheet!$C$22</f>
        <v>0</v>
      </c>
    </row>
    <row r="59" spans="7:21">
      <c r="G59">
        <f t="shared" si="1"/>
        <v>0.57000000000000028</v>
      </c>
      <c r="H59">
        <f t="shared" si="2"/>
        <v>198000</v>
      </c>
      <c r="I59" s="2">
        <f>MIN(MainSheet!$C$10/MainSheet!$C$9,MainSheet!$K$9*60)</f>
        <v>660</v>
      </c>
      <c r="J59" s="1">
        <f>IF(G59&gt;MainSheet!$C$11,IF(J58&gt;=0.999,1,(G59-MainSheet!$C$11)*I59/$B$2/60),0)</f>
        <v>0</v>
      </c>
      <c r="K59" s="1">
        <f>IF(G59&gt;MainSheet!$C$11+$B$6,IF(K58&gt;=0.999,1,(G59-MainSheet!$C$11-$B$6)*I59/$C$2/60),0)</f>
        <v>0</v>
      </c>
      <c r="L59" s="1">
        <f>IF(G59&gt;MainSheet!$C$11+$B$6+$C$6,IF(L58&gt;=0.999,1,(G59-MainSheet!$C$11-$B$6-$C$6)*I59/$D$2/60),0)</f>
        <v>0</v>
      </c>
      <c r="M59">
        <f t="shared" si="3"/>
        <v>0</v>
      </c>
      <c r="N59" s="2">
        <f t="shared" si="4"/>
        <v>0</v>
      </c>
      <c r="O59">
        <f t="shared" si="8"/>
        <v>0</v>
      </c>
      <c r="P59">
        <f t="shared" si="5"/>
        <v>0</v>
      </c>
      <c r="Q59" s="2">
        <f t="shared" si="6"/>
        <v>0</v>
      </c>
      <c r="R59">
        <f>Q59/MainSheet!$C$8*(G59-G58)+R58</f>
        <v>0</v>
      </c>
      <c r="S59">
        <f t="shared" si="9"/>
        <v>0</v>
      </c>
      <c r="T59">
        <f t="shared" si="0"/>
        <v>0.57000000000000028</v>
      </c>
      <c r="U59" s="1">
        <f>Q59/MainSheet!$C$22</f>
        <v>0</v>
      </c>
    </row>
    <row r="60" spans="7:21">
      <c r="G60">
        <f t="shared" si="1"/>
        <v>0.58000000000000029</v>
      </c>
      <c r="H60">
        <f t="shared" si="2"/>
        <v>198000</v>
      </c>
      <c r="I60" s="2">
        <f>MIN(MainSheet!$C$10/MainSheet!$C$9,MainSheet!$K$9*60)</f>
        <v>660</v>
      </c>
      <c r="J60" s="1">
        <f>IF(G60&gt;MainSheet!$C$11,IF(J59&gt;=0.999,1,(G60-MainSheet!$C$11)*I60/$B$2/60),0)</f>
        <v>0</v>
      </c>
      <c r="K60" s="1">
        <f>IF(G60&gt;MainSheet!$C$11+$B$6,IF(K59&gt;=0.999,1,(G60-MainSheet!$C$11-$B$6)*I60/$C$2/60),0)</f>
        <v>0</v>
      </c>
      <c r="L60" s="1">
        <f>IF(G60&gt;MainSheet!$C$11+$B$6+$C$6,IF(L59&gt;=0.999,1,(G60-MainSheet!$C$11-$B$6-$C$6)*I60/$D$2/60),0)</f>
        <v>0</v>
      </c>
      <c r="M60">
        <f t="shared" si="3"/>
        <v>0</v>
      </c>
      <c r="N60" s="2">
        <f t="shared" si="4"/>
        <v>0</v>
      </c>
      <c r="O60">
        <f t="shared" si="8"/>
        <v>0</v>
      </c>
      <c r="P60">
        <f t="shared" si="5"/>
        <v>0</v>
      </c>
      <c r="Q60" s="2">
        <f t="shared" si="6"/>
        <v>0</v>
      </c>
      <c r="R60">
        <f>Q60/MainSheet!$C$8*(G60-G59)+R59</f>
        <v>0</v>
      </c>
      <c r="S60">
        <f t="shared" si="9"/>
        <v>0</v>
      </c>
      <c r="T60">
        <f t="shared" si="0"/>
        <v>0.58000000000000029</v>
      </c>
      <c r="U60" s="1">
        <f>Q60/MainSheet!$C$22</f>
        <v>0</v>
      </c>
    </row>
    <row r="61" spans="7:21">
      <c r="G61">
        <f t="shared" si="1"/>
        <v>0.5900000000000003</v>
      </c>
      <c r="H61">
        <f t="shared" si="2"/>
        <v>198000</v>
      </c>
      <c r="I61" s="2">
        <f>MIN(MainSheet!$C$10/MainSheet!$C$9,MainSheet!$K$9*60)</f>
        <v>660</v>
      </c>
      <c r="J61" s="1">
        <f>IF(G61&gt;MainSheet!$C$11,IF(J60&gt;=0.999,1,(G61-MainSheet!$C$11)*I61/$B$2/60),0)</f>
        <v>0</v>
      </c>
      <c r="K61" s="1">
        <f>IF(G61&gt;MainSheet!$C$11+$B$6,IF(K60&gt;=0.999,1,(G61-MainSheet!$C$11-$B$6)*I61/$C$2/60),0)</f>
        <v>0</v>
      </c>
      <c r="L61" s="1">
        <f>IF(G61&gt;MainSheet!$C$11+$B$6+$C$6,IF(L60&gt;=0.999,1,(G61-MainSheet!$C$11-$B$6-$C$6)*I61/$D$2/60),0)</f>
        <v>0</v>
      </c>
      <c r="M61">
        <f t="shared" si="3"/>
        <v>0</v>
      </c>
      <c r="N61" s="2">
        <f t="shared" si="4"/>
        <v>0</v>
      </c>
      <c r="O61">
        <f t="shared" si="8"/>
        <v>0</v>
      </c>
      <c r="P61">
        <f t="shared" si="5"/>
        <v>0</v>
      </c>
      <c r="Q61" s="2">
        <f t="shared" si="6"/>
        <v>0</v>
      </c>
      <c r="R61">
        <f>Q61/MainSheet!$C$8*(G61-G60)+R60</f>
        <v>0</v>
      </c>
      <c r="S61">
        <f t="shared" si="9"/>
        <v>0</v>
      </c>
      <c r="T61">
        <f t="shared" si="0"/>
        <v>0.5900000000000003</v>
      </c>
      <c r="U61" s="1">
        <f>Q61/MainSheet!$C$22</f>
        <v>0</v>
      </c>
    </row>
    <row r="62" spans="7:21">
      <c r="G62">
        <f t="shared" si="1"/>
        <v>0.60000000000000031</v>
      </c>
      <c r="H62">
        <f t="shared" si="2"/>
        <v>198000</v>
      </c>
      <c r="I62" s="2">
        <f>MIN(MainSheet!$C$10/MainSheet!$C$9,MainSheet!$K$9*60)</f>
        <v>660</v>
      </c>
      <c r="J62" s="1">
        <f>IF(G62&gt;MainSheet!$C$11,IF(J61&gt;=0.999,1,(G62-MainSheet!$C$11)*I62/$B$2/60),0)</f>
        <v>0</v>
      </c>
      <c r="K62" s="1">
        <f>IF(G62&gt;MainSheet!$C$11+$B$6,IF(K61&gt;=0.999,1,(G62-MainSheet!$C$11-$B$6)*I62/$C$2/60),0)</f>
        <v>0</v>
      </c>
      <c r="L62" s="1">
        <f>IF(G62&gt;MainSheet!$C$11+$B$6+$C$6,IF(L61&gt;=0.999,1,(G62-MainSheet!$C$11-$B$6-$C$6)*I62/$D$2/60),0)</f>
        <v>0</v>
      </c>
      <c r="M62">
        <f t="shared" si="3"/>
        <v>0</v>
      </c>
      <c r="N62" s="2">
        <f t="shared" si="4"/>
        <v>0</v>
      </c>
      <c r="O62">
        <f t="shared" si="8"/>
        <v>0</v>
      </c>
      <c r="P62">
        <f t="shared" si="5"/>
        <v>0</v>
      </c>
      <c r="Q62" s="2">
        <f t="shared" si="6"/>
        <v>0</v>
      </c>
      <c r="R62">
        <f>Q62/MainSheet!$C$8*(G62-G61)+R61</f>
        <v>0</v>
      </c>
      <c r="S62">
        <f t="shared" si="9"/>
        <v>0</v>
      </c>
      <c r="T62">
        <f t="shared" si="0"/>
        <v>0.60000000000000031</v>
      </c>
      <c r="U62" s="1">
        <f>Q62/MainSheet!$C$22</f>
        <v>0</v>
      </c>
    </row>
    <row r="63" spans="7:21">
      <c r="G63">
        <f t="shared" si="1"/>
        <v>0.61000000000000032</v>
      </c>
      <c r="H63">
        <f t="shared" si="2"/>
        <v>198000</v>
      </c>
      <c r="I63" s="2">
        <f>MIN(MainSheet!$C$10/MainSheet!$C$9,MainSheet!$K$9*60)</f>
        <v>660</v>
      </c>
      <c r="J63" s="1">
        <f>IF(G63&gt;MainSheet!$C$11,IF(J62&gt;=0.999,1,(G63-MainSheet!$C$11)*I63/$B$2/60),0)</f>
        <v>0</v>
      </c>
      <c r="K63" s="1">
        <f>IF(G63&gt;MainSheet!$C$11+$B$6,IF(K62&gt;=0.999,1,(G63-MainSheet!$C$11-$B$6)*I63/$C$2/60),0)</f>
        <v>0</v>
      </c>
      <c r="L63" s="1">
        <f>IF(G63&gt;MainSheet!$C$11+$B$6+$C$6,IF(L62&gt;=0.999,1,(G63-MainSheet!$C$11-$B$6-$C$6)*I63/$D$2/60),0)</f>
        <v>0</v>
      </c>
      <c r="M63">
        <f t="shared" si="3"/>
        <v>0</v>
      </c>
      <c r="N63" s="2">
        <f t="shared" si="4"/>
        <v>0</v>
      </c>
      <c r="O63">
        <f t="shared" si="8"/>
        <v>0</v>
      </c>
      <c r="P63">
        <f t="shared" si="5"/>
        <v>0</v>
      </c>
      <c r="Q63" s="2">
        <f t="shared" si="6"/>
        <v>0</v>
      </c>
      <c r="R63">
        <f>Q63/MainSheet!$C$8*(G63-G62)+R62</f>
        <v>0</v>
      </c>
      <c r="S63">
        <f t="shared" si="9"/>
        <v>0</v>
      </c>
      <c r="T63">
        <f t="shared" si="0"/>
        <v>0.61000000000000032</v>
      </c>
      <c r="U63" s="1">
        <f>Q63/MainSheet!$C$22</f>
        <v>0</v>
      </c>
    </row>
    <row r="64" spans="7:21">
      <c r="G64">
        <f t="shared" si="1"/>
        <v>0.62000000000000033</v>
      </c>
      <c r="H64">
        <f t="shared" si="2"/>
        <v>198000</v>
      </c>
      <c r="I64" s="2">
        <f>MIN(MainSheet!$C$10/MainSheet!$C$9,MainSheet!$K$9*60)</f>
        <v>660</v>
      </c>
      <c r="J64" s="1">
        <f>IF(G64&gt;MainSheet!$C$11,IF(J63&gt;=0.999,1,(G64-MainSheet!$C$11)*I64/$B$2/60),0)</f>
        <v>0</v>
      </c>
      <c r="K64" s="1">
        <f>IF(G64&gt;MainSheet!$C$11+$B$6,IF(K63&gt;=0.999,1,(G64-MainSheet!$C$11-$B$6)*I64/$C$2/60),0)</f>
        <v>0</v>
      </c>
      <c r="L64" s="1">
        <f>IF(G64&gt;MainSheet!$C$11+$B$6+$C$6,IF(L63&gt;=0.999,1,(G64-MainSheet!$C$11-$B$6-$C$6)*I64/$D$2/60),0)</f>
        <v>0</v>
      </c>
      <c r="M64">
        <f t="shared" si="3"/>
        <v>0</v>
      </c>
      <c r="N64" s="2">
        <f t="shared" si="4"/>
        <v>0</v>
      </c>
      <c r="O64">
        <f t="shared" si="8"/>
        <v>0</v>
      </c>
      <c r="P64">
        <f t="shared" si="5"/>
        <v>0</v>
      </c>
      <c r="Q64" s="2">
        <f t="shared" si="6"/>
        <v>0</v>
      </c>
      <c r="R64">
        <f>Q64/MainSheet!$C$8*(G64-G63)+R63</f>
        <v>0</v>
      </c>
      <c r="S64">
        <f t="shared" si="9"/>
        <v>0</v>
      </c>
      <c r="T64">
        <f t="shared" si="0"/>
        <v>0.62000000000000033</v>
      </c>
      <c r="U64" s="1">
        <f>Q64/MainSheet!$C$22</f>
        <v>0</v>
      </c>
    </row>
    <row r="65" spans="7:21">
      <c r="G65">
        <f t="shared" si="1"/>
        <v>0.63000000000000034</v>
      </c>
      <c r="H65">
        <f t="shared" si="2"/>
        <v>198000</v>
      </c>
      <c r="I65" s="2">
        <f>MIN(MainSheet!$C$10/MainSheet!$C$9,MainSheet!$K$9*60)</f>
        <v>660</v>
      </c>
      <c r="J65" s="1">
        <f>IF(G65&gt;MainSheet!$C$11,IF(J64&gt;=0.999,1,(G65-MainSheet!$C$11)*I65/$B$2/60),0)</f>
        <v>0</v>
      </c>
      <c r="K65" s="1">
        <f>IF(G65&gt;MainSheet!$C$11+$B$6,IF(K64&gt;=0.999,1,(G65-MainSheet!$C$11-$B$6)*I65/$C$2/60),0)</f>
        <v>0</v>
      </c>
      <c r="L65" s="1">
        <f>IF(G65&gt;MainSheet!$C$11+$B$6+$C$6,IF(L64&gt;=0.999,1,(G65-MainSheet!$C$11-$B$6-$C$6)*I65/$D$2/60),0)</f>
        <v>0</v>
      </c>
      <c r="M65">
        <f t="shared" si="3"/>
        <v>0</v>
      </c>
      <c r="N65" s="2">
        <f t="shared" si="4"/>
        <v>0</v>
      </c>
      <c r="O65">
        <f t="shared" si="8"/>
        <v>0</v>
      </c>
      <c r="P65">
        <f t="shared" si="5"/>
        <v>0</v>
      </c>
      <c r="Q65" s="2">
        <f t="shared" si="6"/>
        <v>0</v>
      </c>
      <c r="R65">
        <f>Q65/MainSheet!$C$8*(G65-G64)+R64</f>
        <v>0</v>
      </c>
      <c r="S65">
        <f t="shared" si="9"/>
        <v>0</v>
      </c>
      <c r="T65">
        <f t="shared" si="0"/>
        <v>0.63000000000000034</v>
      </c>
      <c r="U65" s="1">
        <f>Q65/MainSheet!$C$22</f>
        <v>0</v>
      </c>
    </row>
    <row r="66" spans="7:21">
      <c r="G66">
        <f t="shared" si="1"/>
        <v>0.64000000000000035</v>
      </c>
      <c r="H66">
        <f t="shared" si="2"/>
        <v>198000</v>
      </c>
      <c r="I66" s="2">
        <f>MIN(MainSheet!$C$10/MainSheet!$C$9,MainSheet!$K$9*60)</f>
        <v>660</v>
      </c>
      <c r="J66" s="1">
        <f>IF(G66&gt;MainSheet!$C$11,IF(J65&gt;=0.999,1,(G66-MainSheet!$C$11)*I66/$B$2/60),0)</f>
        <v>0</v>
      </c>
      <c r="K66" s="1">
        <f>IF(G66&gt;MainSheet!$C$11+$B$6,IF(K65&gt;=0.999,1,(G66-MainSheet!$C$11-$B$6)*I66/$C$2/60),0)</f>
        <v>0</v>
      </c>
      <c r="L66" s="1">
        <f>IF(G66&gt;MainSheet!$C$11+$B$6+$C$6,IF(L65&gt;=0.999,1,(G66-MainSheet!$C$11-$B$6-$C$6)*I66/$D$2/60),0)</f>
        <v>0</v>
      </c>
      <c r="M66">
        <f t="shared" si="3"/>
        <v>0</v>
      </c>
      <c r="N66" s="2">
        <f t="shared" si="4"/>
        <v>0</v>
      </c>
      <c r="O66">
        <f t="shared" si="8"/>
        <v>0</v>
      </c>
      <c r="P66">
        <f t="shared" si="5"/>
        <v>0</v>
      </c>
      <c r="Q66" s="2">
        <f t="shared" si="6"/>
        <v>0</v>
      </c>
      <c r="R66">
        <f>Q66/MainSheet!$C$8*(G66-G65)+R65</f>
        <v>0</v>
      </c>
      <c r="S66">
        <f t="shared" si="9"/>
        <v>0</v>
      </c>
      <c r="T66">
        <f t="shared" si="0"/>
        <v>0.64000000000000035</v>
      </c>
      <c r="U66" s="1">
        <f>Q66/MainSheet!$C$22</f>
        <v>0</v>
      </c>
    </row>
    <row r="67" spans="7:21">
      <c r="G67">
        <f t="shared" si="1"/>
        <v>0.65000000000000036</v>
      </c>
      <c r="H67">
        <f t="shared" si="2"/>
        <v>198000</v>
      </c>
      <c r="I67" s="2">
        <f>MIN(MainSheet!$C$10/MainSheet!$C$9,MainSheet!$K$9*60)</f>
        <v>660</v>
      </c>
      <c r="J67" s="1">
        <f>IF(G67&gt;MainSheet!$C$11,IF(J66&gt;=0.999,1,(G67-MainSheet!$C$11)*I67/$B$2/60),0)</f>
        <v>0</v>
      </c>
      <c r="K67" s="1">
        <f>IF(G67&gt;MainSheet!$C$11+$B$6,IF(K66&gt;=0.999,1,(G67-MainSheet!$C$11-$B$6)*I67/$C$2/60),0)</f>
        <v>0</v>
      </c>
      <c r="L67" s="1">
        <f>IF(G67&gt;MainSheet!$C$11+$B$6+$C$6,IF(L66&gt;=0.999,1,(G67-MainSheet!$C$11-$B$6-$C$6)*I67/$D$2/60),0)</f>
        <v>0</v>
      </c>
      <c r="M67">
        <f t="shared" si="3"/>
        <v>0</v>
      </c>
      <c r="N67" s="2">
        <f t="shared" si="4"/>
        <v>0</v>
      </c>
      <c r="O67">
        <f t="shared" si="8"/>
        <v>0</v>
      </c>
      <c r="P67">
        <f t="shared" si="5"/>
        <v>0</v>
      </c>
      <c r="Q67" s="2">
        <f t="shared" si="6"/>
        <v>0</v>
      </c>
      <c r="R67">
        <f>Q67/MainSheet!$C$8*(G67-G66)+R66</f>
        <v>0</v>
      </c>
      <c r="S67">
        <f t="shared" si="9"/>
        <v>0</v>
      </c>
      <c r="T67">
        <f t="shared" ref="T67:T130" si="10">G67</f>
        <v>0.65000000000000036</v>
      </c>
      <c r="U67" s="1">
        <f>Q67/MainSheet!$C$22</f>
        <v>0</v>
      </c>
    </row>
    <row r="68" spans="7:21">
      <c r="G68">
        <f t="shared" ref="G68:G131" si="11">G67+$F$2</f>
        <v>0.66000000000000036</v>
      </c>
      <c r="H68">
        <f t="shared" ref="H68:H131" si="12">H67</f>
        <v>198000</v>
      </c>
      <c r="I68" s="2">
        <f>MIN(MainSheet!$C$10/MainSheet!$C$9,MainSheet!$K$9*60)</f>
        <v>660</v>
      </c>
      <c r="J68" s="1">
        <f>IF(G68&gt;MainSheet!$C$11,IF(J67&gt;=0.999,1,(G68-MainSheet!$C$11)*I68/$B$2/60),0)</f>
        <v>0</v>
      </c>
      <c r="K68" s="1">
        <f>IF(G68&gt;MainSheet!$C$11+$B$6,IF(K67&gt;=0.999,1,(G68-MainSheet!$C$11-$B$6)*I68/$C$2/60),0)</f>
        <v>0</v>
      </c>
      <c r="L68" s="1">
        <f>IF(G68&gt;MainSheet!$C$11+$B$6+$C$6,IF(L67&gt;=0.999,1,(G68-MainSheet!$C$11-$B$6-$C$6)*I68/$D$2/60),0)</f>
        <v>0</v>
      </c>
      <c r="M68">
        <f t="shared" ref="M68:M131" si="13">(J68*$B$2+K68*$C$2+L68*$D$2)/SUM($B$2:$D$2)</f>
        <v>0</v>
      </c>
      <c r="N68" s="2">
        <f t="shared" ref="N68:N131" si="14">IF(J68&gt;=0.01,((1-J68)*B$3+B$4*(J68)),0)</f>
        <v>0</v>
      </c>
      <c r="O68">
        <f t="shared" si="8"/>
        <v>0</v>
      </c>
      <c r="P68">
        <f t="shared" ref="P68:P131" si="15">IF(IF(N68+O68&gt;H68,H68-O68-N68,IF(L68&gt;0,((1-L68)*D$3+D$4*(L68)),0))+O68+N68&gt;H68,H68-N68-O68,IF(N68+O68&gt;H68,H68-O68-N68,IF(L68&gt;0,((1-L68)*D$3+D$4*(L68)),0)))</f>
        <v>0</v>
      </c>
      <c r="Q68" s="2">
        <f t="shared" ref="Q68:Q131" si="16">SUM(N68:P68)</f>
        <v>0</v>
      </c>
      <c r="R68">
        <f>Q68/MainSheet!$C$8*(G68-G67)+R67</f>
        <v>0</v>
      </c>
      <c r="S68">
        <f t="shared" si="9"/>
        <v>0</v>
      </c>
      <c r="T68">
        <f t="shared" si="10"/>
        <v>0.66000000000000036</v>
      </c>
      <c r="U68" s="1">
        <f>Q68/MainSheet!$C$22</f>
        <v>0</v>
      </c>
    </row>
    <row r="69" spans="7:21">
      <c r="G69">
        <f t="shared" si="11"/>
        <v>0.67000000000000037</v>
      </c>
      <c r="H69">
        <f t="shared" si="12"/>
        <v>198000</v>
      </c>
      <c r="I69" s="2">
        <f>MIN(MainSheet!$C$10/MainSheet!$C$9,MainSheet!$K$9*60)</f>
        <v>660</v>
      </c>
      <c r="J69" s="1">
        <f>IF(G69&gt;MainSheet!$C$11,IF(J68&gt;=0.999,1,(G69-MainSheet!$C$11)*I69/$B$2/60),0)</f>
        <v>0</v>
      </c>
      <c r="K69" s="1">
        <f>IF(G69&gt;MainSheet!$C$11+$B$6,IF(K68&gt;=0.999,1,(G69-MainSheet!$C$11-$B$6)*I69/$C$2/60),0)</f>
        <v>0</v>
      </c>
      <c r="L69" s="1">
        <f>IF(G69&gt;MainSheet!$C$11+$B$6+$C$6,IF(L68&gt;=0.999,1,(G69-MainSheet!$C$11-$B$6-$C$6)*I69/$D$2/60),0)</f>
        <v>0</v>
      </c>
      <c r="M69">
        <f t="shared" si="13"/>
        <v>0</v>
      </c>
      <c r="N69" s="2">
        <f t="shared" si="14"/>
        <v>0</v>
      </c>
      <c r="O69">
        <f t="shared" ref="O69:O132" si="17">IF(K69&gt;=0.01,((1-K69)*C$3+C$4*(K69)),0)</f>
        <v>0</v>
      </c>
      <c r="P69">
        <f t="shared" si="15"/>
        <v>0</v>
      </c>
      <c r="Q69" s="2">
        <f t="shared" si="16"/>
        <v>0</v>
      </c>
      <c r="R69">
        <f>Q69/MainSheet!$C$8*(G69-G68)+R68</f>
        <v>0</v>
      </c>
      <c r="S69">
        <f t="shared" ref="S69:S132" si="18">Q69*$F$2/60+S68</f>
        <v>0</v>
      </c>
      <c r="T69">
        <f t="shared" si="10"/>
        <v>0.67000000000000037</v>
      </c>
      <c r="U69" s="1">
        <f>Q69/MainSheet!$C$22</f>
        <v>0</v>
      </c>
    </row>
    <row r="70" spans="7:21">
      <c r="G70">
        <f t="shared" si="11"/>
        <v>0.68000000000000038</v>
      </c>
      <c r="H70">
        <f t="shared" si="12"/>
        <v>198000</v>
      </c>
      <c r="I70" s="2">
        <f>MIN(MainSheet!$C$10/MainSheet!$C$9,MainSheet!$K$9*60)</f>
        <v>660</v>
      </c>
      <c r="J70" s="1">
        <f>IF(G70&gt;MainSheet!$C$11,IF(J69&gt;=0.999,1,(G70-MainSheet!$C$11)*I70/$B$2/60),0)</f>
        <v>0</v>
      </c>
      <c r="K70" s="1">
        <f>IF(G70&gt;MainSheet!$C$11+$B$6,IF(K69&gt;=0.999,1,(G70-MainSheet!$C$11-$B$6)*I70/$C$2/60),0)</f>
        <v>0</v>
      </c>
      <c r="L70" s="1">
        <f>IF(G70&gt;MainSheet!$C$11+$B$6+$C$6,IF(L69&gt;=0.999,1,(G70-MainSheet!$C$11-$B$6-$C$6)*I70/$D$2/60),0)</f>
        <v>0</v>
      </c>
      <c r="M70">
        <f t="shared" si="13"/>
        <v>0</v>
      </c>
      <c r="N70" s="2">
        <f t="shared" si="14"/>
        <v>0</v>
      </c>
      <c r="O70">
        <f t="shared" si="17"/>
        <v>0</v>
      </c>
      <c r="P70">
        <f t="shared" si="15"/>
        <v>0</v>
      </c>
      <c r="Q70" s="2">
        <f t="shared" si="16"/>
        <v>0</v>
      </c>
      <c r="R70">
        <f>Q70/MainSheet!$C$8*(G70-G69)+R69</f>
        <v>0</v>
      </c>
      <c r="S70">
        <f t="shared" si="18"/>
        <v>0</v>
      </c>
      <c r="T70">
        <f t="shared" si="10"/>
        <v>0.68000000000000038</v>
      </c>
      <c r="U70" s="1">
        <f>Q70/MainSheet!$C$22</f>
        <v>0</v>
      </c>
    </row>
    <row r="71" spans="7:21">
      <c r="G71">
        <f t="shared" si="11"/>
        <v>0.69000000000000039</v>
      </c>
      <c r="H71">
        <f t="shared" si="12"/>
        <v>198000</v>
      </c>
      <c r="I71" s="2">
        <f>MIN(MainSheet!$C$10/MainSheet!$C$9,MainSheet!$K$9*60)</f>
        <v>660</v>
      </c>
      <c r="J71" s="1">
        <f>IF(G71&gt;MainSheet!$C$11,IF(J70&gt;=0.999,1,(G71-MainSheet!$C$11)*I71/$B$2/60),0)</f>
        <v>0</v>
      </c>
      <c r="K71" s="1">
        <f>IF(G71&gt;MainSheet!$C$11+$B$6,IF(K70&gt;=0.999,1,(G71-MainSheet!$C$11-$B$6)*I71/$C$2/60),0)</f>
        <v>0</v>
      </c>
      <c r="L71" s="1">
        <f>IF(G71&gt;MainSheet!$C$11+$B$6+$C$6,IF(L70&gt;=0.999,1,(G71-MainSheet!$C$11-$B$6-$C$6)*I71/$D$2/60),0)</f>
        <v>0</v>
      </c>
      <c r="M71">
        <f t="shared" si="13"/>
        <v>0</v>
      </c>
      <c r="N71" s="2">
        <f t="shared" si="14"/>
        <v>0</v>
      </c>
      <c r="O71">
        <f t="shared" si="17"/>
        <v>0</v>
      </c>
      <c r="P71">
        <f t="shared" si="15"/>
        <v>0</v>
      </c>
      <c r="Q71" s="2">
        <f t="shared" si="16"/>
        <v>0</v>
      </c>
      <c r="R71">
        <f>Q71/MainSheet!$C$8*(G71-G70)+R70</f>
        <v>0</v>
      </c>
      <c r="S71">
        <f t="shared" si="18"/>
        <v>0</v>
      </c>
      <c r="T71">
        <f t="shared" si="10"/>
        <v>0.69000000000000039</v>
      </c>
      <c r="U71" s="1">
        <f>Q71/MainSheet!$C$22</f>
        <v>0</v>
      </c>
    </row>
    <row r="72" spans="7:21">
      <c r="G72">
        <f t="shared" si="11"/>
        <v>0.7000000000000004</v>
      </c>
      <c r="H72">
        <f t="shared" si="12"/>
        <v>198000</v>
      </c>
      <c r="I72" s="2">
        <f>MIN(MainSheet!$C$10/MainSheet!$C$9,MainSheet!$K$9*60)</f>
        <v>660</v>
      </c>
      <c r="J72" s="1">
        <f>IF(G72&gt;MainSheet!$C$11,IF(J71&gt;=0.999,1,(G72-MainSheet!$C$11)*I72/$B$2/60),0)</f>
        <v>0</v>
      </c>
      <c r="K72" s="1">
        <f>IF(G72&gt;MainSheet!$C$11+$B$6,IF(K71&gt;=0.999,1,(G72-MainSheet!$C$11-$B$6)*I72/$C$2/60),0)</f>
        <v>0</v>
      </c>
      <c r="L72" s="1">
        <f>IF(G72&gt;MainSheet!$C$11+$B$6+$C$6,IF(L71&gt;=0.999,1,(G72-MainSheet!$C$11-$B$6-$C$6)*I72/$D$2/60),0)</f>
        <v>0</v>
      </c>
      <c r="M72">
        <f t="shared" si="13"/>
        <v>0</v>
      </c>
      <c r="N72" s="2">
        <f t="shared" si="14"/>
        <v>0</v>
      </c>
      <c r="O72">
        <f t="shared" si="17"/>
        <v>0</v>
      </c>
      <c r="P72">
        <f t="shared" si="15"/>
        <v>0</v>
      </c>
      <c r="Q72" s="2">
        <f t="shared" si="16"/>
        <v>0</v>
      </c>
      <c r="R72">
        <f>Q72/MainSheet!$C$8*(G72-G71)+R71</f>
        <v>0</v>
      </c>
      <c r="S72">
        <f t="shared" si="18"/>
        <v>0</v>
      </c>
      <c r="T72">
        <f t="shared" si="10"/>
        <v>0.7000000000000004</v>
      </c>
      <c r="U72" s="1">
        <f>Q72/MainSheet!$C$22</f>
        <v>0</v>
      </c>
    </row>
    <row r="73" spans="7:21">
      <c r="G73">
        <f t="shared" si="11"/>
        <v>0.71000000000000041</v>
      </c>
      <c r="H73">
        <f t="shared" si="12"/>
        <v>198000</v>
      </c>
      <c r="I73" s="2">
        <f>MIN(MainSheet!$C$10/MainSheet!$C$9,MainSheet!$K$9*60)</f>
        <v>660</v>
      </c>
      <c r="J73" s="1">
        <f>IF(G73&gt;MainSheet!$C$11,IF(J72&gt;=0.999,1,(G73-MainSheet!$C$11)*I73/$B$2/60),0)</f>
        <v>0</v>
      </c>
      <c r="K73" s="1">
        <f>IF(G73&gt;MainSheet!$C$11+$B$6,IF(K72&gt;=0.999,1,(G73-MainSheet!$C$11-$B$6)*I73/$C$2/60),0)</f>
        <v>0</v>
      </c>
      <c r="L73" s="1">
        <f>IF(G73&gt;MainSheet!$C$11+$B$6+$C$6,IF(L72&gt;=0.999,1,(G73-MainSheet!$C$11-$B$6-$C$6)*I73/$D$2/60),0)</f>
        <v>0</v>
      </c>
      <c r="M73">
        <f t="shared" si="13"/>
        <v>0</v>
      </c>
      <c r="N73" s="2">
        <f t="shared" si="14"/>
        <v>0</v>
      </c>
      <c r="O73">
        <f t="shared" si="17"/>
        <v>0</v>
      </c>
      <c r="P73">
        <f t="shared" si="15"/>
        <v>0</v>
      </c>
      <c r="Q73" s="2">
        <f t="shared" si="16"/>
        <v>0</v>
      </c>
      <c r="R73">
        <f>Q73/MainSheet!$C$8*(G73-G72)+R72</f>
        <v>0</v>
      </c>
      <c r="S73">
        <f t="shared" si="18"/>
        <v>0</v>
      </c>
      <c r="T73">
        <f t="shared" si="10"/>
        <v>0.71000000000000041</v>
      </c>
      <c r="U73" s="1">
        <f>Q73/MainSheet!$C$22</f>
        <v>0</v>
      </c>
    </row>
    <row r="74" spans="7:21">
      <c r="G74">
        <f t="shared" si="11"/>
        <v>0.72000000000000042</v>
      </c>
      <c r="H74">
        <f t="shared" si="12"/>
        <v>198000</v>
      </c>
      <c r="I74" s="2">
        <f>MIN(MainSheet!$C$10/MainSheet!$C$9,MainSheet!$K$9*60)</f>
        <v>660</v>
      </c>
      <c r="J74" s="1">
        <f>IF(G74&gt;MainSheet!$C$11,IF(J73&gt;=0.999,1,(G74-MainSheet!$C$11)*I74/$B$2/60),0)</f>
        <v>0</v>
      </c>
      <c r="K74" s="1">
        <f>IF(G74&gt;MainSheet!$C$11+$B$6,IF(K73&gt;=0.999,1,(G74-MainSheet!$C$11-$B$6)*I74/$C$2/60),0)</f>
        <v>0</v>
      </c>
      <c r="L74" s="1">
        <f>IF(G74&gt;MainSheet!$C$11+$B$6+$C$6,IF(L73&gt;=0.999,1,(G74-MainSheet!$C$11-$B$6-$C$6)*I74/$D$2/60),0)</f>
        <v>0</v>
      </c>
      <c r="M74">
        <f t="shared" si="13"/>
        <v>0</v>
      </c>
      <c r="N74" s="2">
        <f t="shared" si="14"/>
        <v>0</v>
      </c>
      <c r="O74">
        <f t="shared" si="17"/>
        <v>0</v>
      </c>
      <c r="P74">
        <f t="shared" si="15"/>
        <v>0</v>
      </c>
      <c r="Q74" s="2">
        <f t="shared" si="16"/>
        <v>0</v>
      </c>
      <c r="R74">
        <f>Q74/MainSheet!$C$8*(G74-G73)+R73</f>
        <v>0</v>
      </c>
      <c r="S74">
        <f t="shared" si="18"/>
        <v>0</v>
      </c>
      <c r="T74">
        <f t="shared" si="10"/>
        <v>0.72000000000000042</v>
      </c>
      <c r="U74" s="1">
        <f>Q74/MainSheet!$C$22</f>
        <v>0</v>
      </c>
    </row>
    <row r="75" spans="7:21">
      <c r="G75">
        <f t="shared" si="11"/>
        <v>0.73000000000000043</v>
      </c>
      <c r="H75">
        <f t="shared" si="12"/>
        <v>198000</v>
      </c>
      <c r="I75" s="2">
        <f>MIN(MainSheet!$C$10/MainSheet!$C$9,MainSheet!$K$9*60)</f>
        <v>660</v>
      </c>
      <c r="J75" s="1">
        <f>IF(G75&gt;MainSheet!$C$11,IF(J74&gt;=0.999,1,(G75-MainSheet!$C$11)*I75/$B$2/60),0)</f>
        <v>0</v>
      </c>
      <c r="K75" s="1">
        <f>IF(G75&gt;MainSheet!$C$11+$B$6,IF(K74&gt;=0.999,1,(G75-MainSheet!$C$11-$B$6)*I75/$C$2/60),0)</f>
        <v>0</v>
      </c>
      <c r="L75" s="1">
        <f>IF(G75&gt;MainSheet!$C$11+$B$6+$C$6,IF(L74&gt;=0.999,1,(G75-MainSheet!$C$11-$B$6-$C$6)*I75/$D$2/60),0)</f>
        <v>0</v>
      </c>
      <c r="M75">
        <f t="shared" si="13"/>
        <v>0</v>
      </c>
      <c r="N75" s="2">
        <f t="shared" si="14"/>
        <v>0</v>
      </c>
      <c r="O75">
        <f t="shared" si="17"/>
        <v>0</v>
      </c>
      <c r="P75">
        <f t="shared" si="15"/>
        <v>0</v>
      </c>
      <c r="Q75" s="2">
        <f t="shared" si="16"/>
        <v>0</v>
      </c>
      <c r="R75">
        <f>Q75/MainSheet!$C$8*(G75-G74)+R74</f>
        <v>0</v>
      </c>
      <c r="S75">
        <f t="shared" si="18"/>
        <v>0</v>
      </c>
      <c r="T75">
        <f t="shared" si="10"/>
        <v>0.73000000000000043</v>
      </c>
      <c r="U75" s="1">
        <f>Q75/MainSheet!$C$22</f>
        <v>0</v>
      </c>
    </row>
    <row r="76" spans="7:21">
      <c r="G76">
        <f t="shared" si="11"/>
        <v>0.74000000000000044</v>
      </c>
      <c r="H76">
        <f t="shared" si="12"/>
        <v>198000</v>
      </c>
      <c r="I76" s="2">
        <f>MIN(MainSheet!$C$10/MainSheet!$C$9,MainSheet!$K$9*60)</f>
        <v>660</v>
      </c>
      <c r="J76" s="1">
        <f>IF(G76&gt;MainSheet!$C$11,IF(J75&gt;=0.999,1,(G76-MainSheet!$C$11)*I76/$B$2/60),0)</f>
        <v>0</v>
      </c>
      <c r="K76" s="1">
        <f>IF(G76&gt;MainSheet!$C$11+$B$6,IF(K75&gt;=0.999,1,(G76-MainSheet!$C$11-$B$6)*I76/$C$2/60),0)</f>
        <v>0</v>
      </c>
      <c r="L76" s="1">
        <f>IF(G76&gt;MainSheet!$C$11+$B$6+$C$6,IF(L75&gt;=0.999,1,(G76-MainSheet!$C$11-$B$6-$C$6)*I76/$D$2/60),0)</f>
        <v>0</v>
      </c>
      <c r="M76">
        <f t="shared" si="13"/>
        <v>0</v>
      </c>
      <c r="N76" s="2">
        <f t="shared" si="14"/>
        <v>0</v>
      </c>
      <c r="O76">
        <f t="shared" si="17"/>
        <v>0</v>
      </c>
      <c r="P76">
        <f t="shared" si="15"/>
        <v>0</v>
      </c>
      <c r="Q76" s="2">
        <f t="shared" si="16"/>
        <v>0</v>
      </c>
      <c r="R76">
        <f>Q76/MainSheet!$C$8*(G76-G75)+R75</f>
        <v>0</v>
      </c>
      <c r="S76">
        <f t="shared" si="18"/>
        <v>0</v>
      </c>
      <c r="T76">
        <f t="shared" si="10"/>
        <v>0.74000000000000044</v>
      </c>
      <c r="U76" s="1">
        <f>Q76/MainSheet!$C$22</f>
        <v>0</v>
      </c>
    </row>
    <row r="77" spans="7:21">
      <c r="G77">
        <f t="shared" si="11"/>
        <v>0.75000000000000044</v>
      </c>
      <c r="H77">
        <f t="shared" si="12"/>
        <v>198000</v>
      </c>
      <c r="I77" s="2">
        <f>MIN(MainSheet!$C$10/MainSheet!$C$9,MainSheet!$K$9*60)</f>
        <v>660</v>
      </c>
      <c r="J77" s="1">
        <f>IF(G77&gt;MainSheet!$C$11,IF(J76&gt;=0.999,1,(G77-MainSheet!$C$11)*I77/$B$2/60),0)</f>
        <v>0</v>
      </c>
      <c r="K77" s="1">
        <f>IF(G77&gt;MainSheet!$C$11+$B$6,IF(K76&gt;=0.999,1,(G77-MainSheet!$C$11-$B$6)*I77/$C$2/60),0)</f>
        <v>0</v>
      </c>
      <c r="L77" s="1">
        <f>IF(G77&gt;MainSheet!$C$11+$B$6+$C$6,IF(L76&gt;=0.999,1,(G77-MainSheet!$C$11-$B$6-$C$6)*I77/$D$2/60),0)</f>
        <v>0</v>
      </c>
      <c r="M77">
        <f t="shared" si="13"/>
        <v>0</v>
      </c>
      <c r="N77" s="2">
        <f t="shared" si="14"/>
        <v>0</v>
      </c>
      <c r="O77">
        <f t="shared" si="17"/>
        <v>0</v>
      </c>
      <c r="P77">
        <f t="shared" si="15"/>
        <v>0</v>
      </c>
      <c r="Q77" s="2">
        <f t="shared" si="16"/>
        <v>0</v>
      </c>
      <c r="R77">
        <f>Q77/MainSheet!$C$8*(G77-G76)+R76</f>
        <v>0</v>
      </c>
      <c r="S77">
        <f t="shared" si="18"/>
        <v>0</v>
      </c>
      <c r="T77">
        <f t="shared" si="10"/>
        <v>0.75000000000000044</v>
      </c>
      <c r="U77" s="1">
        <f>Q77/MainSheet!$C$22</f>
        <v>0</v>
      </c>
    </row>
    <row r="78" spans="7:21">
      <c r="G78">
        <f t="shared" si="11"/>
        <v>0.76000000000000045</v>
      </c>
      <c r="H78">
        <f t="shared" si="12"/>
        <v>198000</v>
      </c>
      <c r="I78" s="2">
        <f>MIN(MainSheet!$C$10/MainSheet!$C$9,MainSheet!$K$9*60)</f>
        <v>660</v>
      </c>
      <c r="J78" s="1">
        <f>IF(G78&gt;MainSheet!$C$11,IF(J77&gt;=0.999,1,(G78-MainSheet!$C$11)*I78/$B$2/60),0)</f>
        <v>0</v>
      </c>
      <c r="K78" s="1">
        <f>IF(G78&gt;MainSheet!$C$11+$B$6,IF(K77&gt;=0.999,1,(G78-MainSheet!$C$11-$B$6)*I78/$C$2/60),0)</f>
        <v>0</v>
      </c>
      <c r="L78" s="1">
        <f>IF(G78&gt;MainSheet!$C$11+$B$6+$C$6,IF(L77&gt;=0.999,1,(G78-MainSheet!$C$11-$B$6-$C$6)*I78/$D$2/60),0)</f>
        <v>0</v>
      </c>
      <c r="M78">
        <f t="shared" si="13"/>
        <v>0</v>
      </c>
      <c r="N78" s="2">
        <f t="shared" si="14"/>
        <v>0</v>
      </c>
      <c r="O78">
        <f t="shared" si="17"/>
        <v>0</v>
      </c>
      <c r="P78">
        <f t="shared" si="15"/>
        <v>0</v>
      </c>
      <c r="Q78" s="2">
        <f t="shared" si="16"/>
        <v>0</v>
      </c>
      <c r="R78">
        <f>Q78/MainSheet!$C$8*(G78-G77)+R77</f>
        <v>0</v>
      </c>
      <c r="S78">
        <f t="shared" si="18"/>
        <v>0</v>
      </c>
      <c r="T78">
        <f t="shared" si="10"/>
        <v>0.76000000000000045</v>
      </c>
      <c r="U78" s="1">
        <f>Q78/MainSheet!$C$22</f>
        <v>0</v>
      </c>
    </row>
    <row r="79" spans="7:21">
      <c r="G79">
        <f t="shared" si="11"/>
        <v>0.77000000000000046</v>
      </c>
      <c r="H79">
        <f t="shared" si="12"/>
        <v>198000</v>
      </c>
      <c r="I79" s="2">
        <f>MIN(MainSheet!$C$10/MainSheet!$C$9,MainSheet!$K$9*60)</f>
        <v>660</v>
      </c>
      <c r="J79" s="1">
        <f>IF(G79&gt;MainSheet!$C$11,IF(J78&gt;=0.999,1,(G79-MainSheet!$C$11)*I79/$B$2/60),0)</f>
        <v>0</v>
      </c>
      <c r="K79" s="1">
        <f>IF(G79&gt;MainSheet!$C$11+$B$6,IF(K78&gt;=0.999,1,(G79-MainSheet!$C$11-$B$6)*I79/$C$2/60),0)</f>
        <v>0</v>
      </c>
      <c r="L79" s="1">
        <f>IF(G79&gt;MainSheet!$C$11+$B$6+$C$6,IF(L78&gt;=0.999,1,(G79-MainSheet!$C$11-$B$6-$C$6)*I79/$D$2/60),0)</f>
        <v>0</v>
      </c>
      <c r="M79">
        <f t="shared" si="13"/>
        <v>0</v>
      </c>
      <c r="N79" s="2">
        <f t="shared" si="14"/>
        <v>0</v>
      </c>
      <c r="O79">
        <f t="shared" si="17"/>
        <v>0</v>
      </c>
      <c r="P79">
        <f t="shared" si="15"/>
        <v>0</v>
      </c>
      <c r="Q79" s="2">
        <f t="shared" si="16"/>
        <v>0</v>
      </c>
      <c r="R79">
        <f>Q79/MainSheet!$C$8*(G79-G78)+R78</f>
        <v>0</v>
      </c>
      <c r="S79">
        <f t="shared" si="18"/>
        <v>0</v>
      </c>
      <c r="T79">
        <f t="shared" si="10"/>
        <v>0.77000000000000046</v>
      </c>
      <c r="U79" s="1">
        <f>Q79/MainSheet!$C$22</f>
        <v>0</v>
      </c>
    </row>
    <row r="80" spans="7:21">
      <c r="G80">
        <f t="shared" si="11"/>
        <v>0.78000000000000047</v>
      </c>
      <c r="H80">
        <f t="shared" si="12"/>
        <v>198000</v>
      </c>
      <c r="I80" s="2">
        <f>MIN(MainSheet!$C$10/MainSheet!$C$9,MainSheet!$K$9*60)</f>
        <v>660</v>
      </c>
      <c r="J80" s="1">
        <f>IF(G80&gt;MainSheet!$C$11,IF(J79&gt;=0.999,1,(G80-MainSheet!$C$11)*I80/$B$2/60),0)</f>
        <v>0</v>
      </c>
      <c r="K80" s="1">
        <f>IF(G80&gt;MainSheet!$C$11+$B$6,IF(K79&gt;=0.999,1,(G80-MainSheet!$C$11-$B$6)*I80/$C$2/60),0)</f>
        <v>0</v>
      </c>
      <c r="L80" s="1">
        <f>IF(G80&gt;MainSheet!$C$11+$B$6+$C$6,IF(L79&gt;=0.999,1,(G80-MainSheet!$C$11-$B$6-$C$6)*I80/$D$2/60),0)</f>
        <v>0</v>
      </c>
      <c r="M80">
        <f t="shared" si="13"/>
        <v>0</v>
      </c>
      <c r="N80" s="2">
        <f t="shared" si="14"/>
        <v>0</v>
      </c>
      <c r="O80">
        <f t="shared" si="17"/>
        <v>0</v>
      </c>
      <c r="P80">
        <f t="shared" si="15"/>
        <v>0</v>
      </c>
      <c r="Q80" s="2">
        <f t="shared" si="16"/>
        <v>0</v>
      </c>
      <c r="R80">
        <f>Q80/MainSheet!$C$8*(G80-G79)+R79</f>
        <v>0</v>
      </c>
      <c r="S80">
        <f t="shared" si="18"/>
        <v>0</v>
      </c>
      <c r="T80">
        <f t="shared" si="10"/>
        <v>0.78000000000000047</v>
      </c>
      <c r="U80" s="1">
        <f>Q80/MainSheet!$C$22</f>
        <v>0</v>
      </c>
    </row>
    <row r="81" spans="7:21">
      <c r="G81">
        <f t="shared" si="11"/>
        <v>0.79000000000000048</v>
      </c>
      <c r="H81">
        <f t="shared" si="12"/>
        <v>198000</v>
      </c>
      <c r="I81" s="2">
        <f>MIN(MainSheet!$C$10/MainSheet!$C$9,MainSheet!$K$9*60)</f>
        <v>660</v>
      </c>
      <c r="J81" s="1">
        <f>IF(G81&gt;MainSheet!$C$11,IF(J80&gt;=0.999,1,(G81-MainSheet!$C$11)*I81/$B$2/60),0)</f>
        <v>0</v>
      </c>
      <c r="K81" s="1">
        <f>IF(G81&gt;MainSheet!$C$11+$B$6,IF(K80&gt;=0.999,1,(G81-MainSheet!$C$11-$B$6)*I81/$C$2/60),0)</f>
        <v>0</v>
      </c>
      <c r="L81" s="1">
        <f>IF(G81&gt;MainSheet!$C$11+$B$6+$C$6,IF(L80&gt;=0.999,1,(G81-MainSheet!$C$11-$B$6-$C$6)*I81/$D$2/60),0)</f>
        <v>0</v>
      </c>
      <c r="M81">
        <f t="shared" si="13"/>
        <v>0</v>
      </c>
      <c r="N81" s="2">
        <f t="shared" si="14"/>
        <v>0</v>
      </c>
      <c r="O81">
        <f t="shared" si="17"/>
        <v>0</v>
      </c>
      <c r="P81">
        <f t="shared" si="15"/>
        <v>0</v>
      </c>
      <c r="Q81" s="2">
        <f t="shared" si="16"/>
        <v>0</v>
      </c>
      <c r="R81">
        <f>Q81/MainSheet!$C$8*(G81-G80)+R80</f>
        <v>0</v>
      </c>
      <c r="S81">
        <f t="shared" si="18"/>
        <v>0</v>
      </c>
      <c r="T81">
        <f t="shared" si="10"/>
        <v>0.79000000000000048</v>
      </c>
      <c r="U81" s="1">
        <f>Q81/MainSheet!$C$22</f>
        <v>0</v>
      </c>
    </row>
    <row r="82" spans="7:21">
      <c r="G82">
        <f t="shared" si="11"/>
        <v>0.80000000000000049</v>
      </c>
      <c r="H82">
        <f t="shared" si="12"/>
        <v>198000</v>
      </c>
      <c r="I82" s="2">
        <f>MIN(MainSheet!$C$10/MainSheet!$C$9,MainSheet!$K$9*60)</f>
        <v>660</v>
      </c>
      <c r="J82" s="1">
        <f>IF(G82&gt;MainSheet!$C$11,IF(J81&gt;=0.999,1,(G82-MainSheet!$C$11)*I82/$B$2/60),0)</f>
        <v>0</v>
      </c>
      <c r="K82" s="1">
        <f>IF(G82&gt;MainSheet!$C$11+$B$6,IF(K81&gt;=0.999,1,(G82-MainSheet!$C$11-$B$6)*I82/$C$2/60),0)</f>
        <v>0</v>
      </c>
      <c r="L82" s="1">
        <f>IF(G82&gt;MainSheet!$C$11+$B$6+$C$6,IF(L81&gt;=0.999,1,(G82-MainSheet!$C$11-$B$6-$C$6)*I82/$D$2/60),0)</f>
        <v>0</v>
      </c>
      <c r="M82">
        <f t="shared" si="13"/>
        <v>0</v>
      </c>
      <c r="N82" s="2">
        <f t="shared" si="14"/>
        <v>0</v>
      </c>
      <c r="O82">
        <f t="shared" si="17"/>
        <v>0</v>
      </c>
      <c r="P82">
        <f t="shared" si="15"/>
        <v>0</v>
      </c>
      <c r="Q82" s="2">
        <f t="shared" si="16"/>
        <v>0</v>
      </c>
      <c r="R82">
        <f>Q82/MainSheet!$C$8*(G82-G81)+R81</f>
        <v>0</v>
      </c>
      <c r="S82">
        <f t="shared" si="18"/>
        <v>0</v>
      </c>
      <c r="T82">
        <f t="shared" si="10"/>
        <v>0.80000000000000049</v>
      </c>
      <c r="U82" s="1">
        <f>Q82/MainSheet!$C$22</f>
        <v>0</v>
      </c>
    </row>
    <row r="83" spans="7:21">
      <c r="G83">
        <f t="shared" si="11"/>
        <v>0.8100000000000005</v>
      </c>
      <c r="H83">
        <f t="shared" si="12"/>
        <v>198000</v>
      </c>
      <c r="I83" s="2">
        <f>MIN(MainSheet!$C$10/MainSheet!$C$9,MainSheet!$K$9*60)</f>
        <v>660</v>
      </c>
      <c r="J83" s="1">
        <f>IF(G83&gt;MainSheet!$C$11,IF(J82&gt;=0.999,1,(G83-MainSheet!$C$11)*I83/$B$2/60),0)</f>
        <v>0</v>
      </c>
      <c r="K83" s="1">
        <f>IF(G83&gt;MainSheet!$C$11+$B$6,IF(K82&gt;=0.999,1,(G83-MainSheet!$C$11-$B$6)*I83/$C$2/60),0)</f>
        <v>0</v>
      </c>
      <c r="L83" s="1">
        <f>IF(G83&gt;MainSheet!$C$11+$B$6+$C$6,IF(L82&gt;=0.999,1,(G83-MainSheet!$C$11-$B$6-$C$6)*I83/$D$2/60),0)</f>
        <v>0</v>
      </c>
      <c r="M83">
        <f t="shared" si="13"/>
        <v>0</v>
      </c>
      <c r="N83" s="2">
        <f t="shared" si="14"/>
        <v>0</v>
      </c>
      <c r="O83">
        <f t="shared" si="17"/>
        <v>0</v>
      </c>
      <c r="P83">
        <f t="shared" si="15"/>
        <v>0</v>
      </c>
      <c r="Q83" s="2">
        <f t="shared" si="16"/>
        <v>0</v>
      </c>
      <c r="R83">
        <f>Q83/MainSheet!$C$8*(G83-G82)+R82</f>
        <v>0</v>
      </c>
      <c r="S83">
        <f t="shared" si="18"/>
        <v>0</v>
      </c>
      <c r="T83">
        <f t="shared" si="10"/>
        <v>0.8100000000000005</v>
      </c>
      <c r="U83" s="1">
        <f>Q83/MainSheet!$C$22</f>
        <v>0</v>
      </c>
    </row>
    <row r="84" spans="7:21">
      <c r="G84">
        <f t="shared" si="11"/>
        <v>0.82000000000000051</v>
      </c>
      <c r="H84">
        <f t="shared" si="12"/>
        <v>198000</v>
      </c>
      <c r="I84" s="2">
        <f>MIN(MainSheet!$C$10/MainSheet!$C$9,MainSheet!$K$9*60)</f>
        <v>660</v>
      </c>
      <c r="J84" s="1">
        <f>IF(G84&gt;MainSheet!$C$11,IF(J83&gt;=0.999,1,(G84-MainSheet!$C$11)*I84/$B$2/60),0)</f>
        <v>0</v>
      </c>
      <c r="K84" s="1">
        <f>IF(G84&gt;MainSheet!$C$11+$B$6,IF(K83&gt;=0.999,1,(G84-MainSheet!$C$11-$B$6)*I84/$C$2/60),0)</f>
        <v>0</v>
      </c>
      <c r="L84" s="1">
        <f>IF(G84&gt;MainSheet!$C$11+$B$6+$C$6,IF(L83&gt;=0.999,1,(G84-MainSheet!$C$11-$B$6-$C$6)*I84/$D$2/60),0)</f>
        <v>0</v>
      </c>
      <c r="M84">
        <f t="shared" si="13"/>
        <v>0</v>
      </c>
      <c r="N84" s="2">
        <f t="shared" si="14"/>
        <v>0</v>
      </c>
      <c r="O84">
        <f t="shared" si="17"/>
        <v>0</v>
      </c>
      <c r="P84">
        <f t="shared" si="15"/>
        <v>0</v>
      </c>
      <c r="Q84" s="2">
        <f t="shared" si="16"/>
        <v>0</v>
      </c>
      <c r="R84">
        <f>Q84/MainSheet!$C$8*(G84-G83)+R83</f>
        <v>0</v>
      </c>
      <c r="S84">
        <f t="shared" si="18"/>
        <v>0</v>
      </c>
      <c r="T84">
        <f t="shared" si="10"/>
        <v>0.82000000000000051</v>
      </c>
      <c r="U84" s="1">
        <f>Q84/MainSheet!$C$22</f>
        <v>0</v>
      </c>
    </row>
    <row r="85" spans="7:21">
      <c r="G85">
        <f t="shared" si="11"/>
        <v>0.83000000000000052</v>
      </c>
      <c r="H85">
        <f t="shared" si="12"/>
        <v>198000</v>
      </c>
      <c r="I85" s="2">
        <f>MIN(MainSheet!$C$10/MainSheet!$C$9,MainSheet!$K$9*60)</f>
        <v>660</v>
      </c>
      <c r="J85" s="1">
        <f>IF(G85&gt;MainSheet!$C$11,IF(J84&gt;=0.999,1,(G85-MainSheet!$C$11)*I85/$B$2/60),0)</f>
        <v>0</v>
      </c>
      <c r="K85" s="1">
        <f>IF(G85&gt;MainSheet!$C$11+$B$6,IF(K84&gt;=0.999,1,(G85-MainSheet!$C$11-$B$6)*I85/$C$2/60),0)</f>
        <v>0</v>
      </c>
      <c r="L85" s="1">
        <f>IF(G85&gt;MainSheet!$C$11+$B$6+$C$6,IF(L84&gt;=0.999,1,(G85-MainSheet!$C$11-$B$6-$C$6)*I85/$D$2/60),0)</f>
        <v>0</v>
      </c>
      <c r="M85">
        <f t="shared" si="13"/>
        <v>0</v>
      </c>
      <c r="N85" s="2">
        <f t="shared" si="14"/>
        <v>0</v>
      </c>
      <c r="O85">
        <f t="shared" si="17"/>
        <v>0</v>
      </c>
      <c r="P85">
        <f t="shared" si="15"/>
        <v>0</v>
      </c>
      <c r="Q85" s="2">
        <f t="shared" si="16"/>
        <v>0</v>
      </c>
      <c r="R85">
        <f>Q85/MainSheet!$C$8*(G85-G84)+R84</f>
        <v>0</v>
      </c>
      <c r="S85">
        <f t="shared" si="18"/>
        <v>0</v>
      </c>
      <c r="T85">
        <f t="shared" si="10"/>
        <v>0.83000000000000052</v>
      </c>
      <c r="U85" s="1">
        <f>Q85/MainSheet!$C$22</f>
        <v>0</v>
      </c>
    </row>
    <row r="86" spans="7:21">
      <c r="G86">
        <f t="shared" si="11"/>
        <v>0.84000000000000052</v>
      </c>
      <c r="H86">
        <f t="shared" si="12"/>
        <v>198000</v>
      </c>
      <c r="I86" s="2">
        <f>MIN(MainSheet!$C$10/MainSheet!$C$9,MainSheet!$K$9*60)</f>
        <v>660</v>
      </c>
      <c r="J86" s="1">
        <f>IF(G86&gt;MainSheet!$C$11,IF(J85&gt;=0.999,1,(G86-MainSheet!$C$11)*I86/$B$2/60),0)</f>
        <v>0</v>
      </c>
      <c r="K86" s="1">
        <f>IF(G86&gt;MainSheet!$C$11+$B$6,IF(K85&gt;=0.999,1,(G86-MainSheet!$C$11-$B$6)*I86/$C$2/60),0)</f>
        <v>0</v>
      </c>
      <c r="L86" s="1">
        <f>IF(G86&gt;MainSheet!$C$11+$B$6+$C$6,IF(L85&gt;=0.999,1,(G86-MainSheet!$C$11-$B$6-$C$6)*I86/$D$2/60),0)</f>
        <v>0</v>
      </c>
      <c r="M86">
        <f t="shared" si="13"/>
        <v>0</v>
      </c>
      <c r="N86" s="2">
        <f t="shared" si="14"/>
        <v>0</v>
      </c>
      <c r="O86">
        <f t="shared" si="17"/>
        <v>0</v>
      </c>
      <c r="P86">
        <f t="shared" si="15"/>
        <v>0</v>
      </c>
      <c r="Q86" s="2">
        <f t="shared" si="16"/>
        <v>0</v>
      </c>
      <c r="R86">
        <f>Q86/MainSheet!$C$8*(G86-G85)+R85</f>
        <v>0</v>
      </c>
      <c r="S86">
        <f t="shared" si="18"/>
        <v>0</v>
      </c>
      <c r="T86">
        <f t="shared" si="10"/>
        <v>0.84000000000000052</v>
      </c>
      <c r="U86" s="1">
        <f>Q86/MainSheet!$C$22</f>
        <v>0</v>
      </c>
    </row>
    <row r="87" spans="7:21">
      <c r="G87">
        <f t="shared" si="11"/>
        <v>0.85000000000000053</v>
      </c>
      <c r="H87">
        <f t="shared" si="12"/>
        <v>198000</v>
      </c>
      <c r="I87" s="2">
        <f>MIN(MainSheet!$C$10/MainSheet!$C$9,MainSheet!$K$9*60)</f>
        <v>660</v>
      </c>
      <c r="J87" s="1">
        <f>IF(G87&gt;MainSheet!$C$11,IF(J86&gt;=0.999,1,(G87-MainSheet!$C$11)*I87/$B$2/60),0)</f>
        <v>0</v>
      </c>
      <c r="K87" s="1">
        <f>IF(G87&gt;MainSheet!$C$11+$B$6,IF(K86&gt;=0.999,1,(G87-MainSheet!$C$11-$B$6)*I87/$C$2/60),0)</f>
        <v>0</v>
      </c>
      <c r="L87" s="1">
        <f>IF(G87&gt;MainSheet!$C$11+$B$6+$C$6,IF(L86&gt;=0.999,1,(G87-MainSheet!$C$11-$B$6-$C$6)*I87/$D$2/60),0)</f>
        <v>0</v>
      </c>
      <c r="M87">
        <f t="shared" si="13"/>
        <v>0</v>
      </c>
      <c r="N87" s="2">
        <f t="shared" si="14"/>
        <v>0</v>
      </c>
      <c r="O87">
        <f t="shared" si="17"/>
        <v>0</v>
      </c>
      <c r="P87">
        <f t="shared" si="15"/>
        <v>0</v>
      </c>
      <c r="Q87" s="2">
        <f t="shared" si="16"/>
        <v>0</v>
      </c>
      <c r="R87">
        <f>Q87/MainSheet!$C$8*(G87-G86)+R86</f>
        <v>0</v>
      </c>
      <c r="S87">
        <f t="shared" si="18"/>
        <v>0</v>
      </c>
      <c r="T87">
        <f t="shared" si="10"/>
        <v>0.85000000000000053</v>
      </c>
      <c r="U87" s="1">
        <f>Q87/MainSheet!$C$22</f>
        <v>0</v>
      </c>
    </row>
    <row r="88" spans="7:21">
      <c r="G88">
        <f t="shared" si="11"/>
        <v>0.86000000000000054</v>
      </c>
      <c r="H88">
        <f t="shared" si="12"/>
        <v>198000</v>
      </c>
      <c r="I88" s="2">
        <f>MIN(MainSheet!$C$10/MainSheet!$C$9,MainSheet!$K$9*60)</f>
        <v>660</v>
      </c>
      <c r="J88" s="1">
        <f>IF(G88&gt;MainSheet!$C$11,IF(J87&gt;=0.999,1,(G88-MainSheet!$C$11)*I88/$B$2/60),0)</f>
        <v>0</v>
      </c>
      <c r="K88" s="1">
        <f>IF(G88&gt;MainSheet!$C$11+$B$6,IF(K87&gt;=0.999,1,(G88-MainSheet!$C$11-$B$6)*I88/$C$2/60),0)</f>
        <v>0</v>
      </c>
      <c r="L88" s="1">
        <f>IF(G88&gt;MainSheet!$C$11+$B$6+$C$6,IF(L87&gt;=0.999,1,(G88-MainSheet!$C$11-$B$6-$C$6)*I88/$D$2/60),0)</f>
        <v>0</v>
      </c>
      <c r="M88">
        <f t="shared" si="13"/>
        <v>0</v>
      </c>
      <c r="N88" s="2">
        <f t="shared" si="14"/>
        <v>0</v>
      </c>
      <c r="O88">
        <f t="shared" si="17"/>
        <v>0</v>
      </c>
      <c r="P88">
        <f t="shared" si="15"/>
        <v>0</v>
      </c>
      <c r="Q88" s="2">
        <f t="shared" si="16"/>
        <v>0</v>
      </c>
      <c r="R88">
        <f>Q88/MainSheet!$C$8*(G88-G87)+R87</f>
        <v>0</v>
      </c>
      <c r="S88">
        <f t="shared" si="18"/>
        <v>0</v>
      </c>
      <c r="T88">
        <f t="shared" si="10"/>
        <v>0.86000000000000054</v>
      </c>
      <c r="U88" s="1">
        <f>Q88/MainSheet!$C$22</f>
        <v>0</v>
      </c>
    </row>
    <row r="89" spans="7:21">
      <c r="G89">
        <f t="shared" si="11"/>
        <v>0.87000000000000055</v>
      </c>
      <c r="H89">
        <f t="shared" si="12"/>
        <v>198000</v>
      </c>
      <c r="I89" s="2">
        <f>MIN(MainSheet!$C$10/MainSheet!$C$9,MainSheet!$K$9*60)</f>
        <v>660</v>
      </c>
      <c r="J89" s="1">
        <f>IF(G89&gt;MainSheet!$C$11,IF(J88&gt;=0.999,1,(G89-MainSheet!$C$11)*I89/$B$2/60),0)</f>
        <v>0</v>
      </c>
      <c r="K89" s="1">
        <f>IF(G89&gt;MainSheet!$C$11+$B$6,IF(K88&gt;=0.999,1,(G89-MainSheet!$C$11-$B$6)*I89/$C$2/60),0)</f>
        <v>0</v>
      </c>
      <c r="L89" s="1">
        <f>IF(G89&gt;MainSheet!$C$11+$B$6+$C$6,IF(L88&gt;=0.999,1,(G89-MainSheet!$C$11-$B$6-$C$6)*I89/$D$2/60),0)</f>
        <v>0</v>
      </c>
      <c r="M89">
        <f t="shared" si="13"/>
        <v>0</v>
      </c>
      <c r="N89" s="2">
        <f t="shared" si="14"/>
        <v>0</v>
      </c>
      <c r="O89">
        <f t="shared" si="17"/>
        <v>0</v>
      </c>
      <c r="P89">
        <f t="shared" si="15"/>
        <v>0</v>
      </c>
      <c r="Q89" s="2">
        <f t="shared" si="16"/>
        <v>0</v>
      </c>
      <c r="R89">
        <f>Q89/MainSheet!$C$8*(G89-G88)+R88</f>
        <v>0</v>
      </c>
      <c r="S89">
        <f t="shared" si="18"/>
        <v>0</v>
      </c>
      <c r="T89">
        <f t="shared" si="10"/>
        <v>0.87000000000000055</v>
      </c>
      <c r="U89" s="1">
        <f>Q89/MainSheet!$C$22</f>
        <v>0</v>
      </c>
    </row>
    <row r="90" spans="7:21">
      <c r="G90">
        <f t="shared" si="11"/>
        <v>0.88000000000000056</v>
      </c>
      <c r="H90">
        <f t="shared" si="12"/>
        <v>198000</v>
      </c>
      <c r="I90" s="2">
        <f>MIN(MainSheet!$C$10/MainSheet!$C$9,MainSheet!$K$9*60)</f>
        <v>660</v>
      </c>
      <c r="J90" s="1">
        <f>IF(G90&gt;MainSheet!$C$11,IF(J89&gt;=0.999,1,(G90-MainSheet!$C$11)*I90/$B$2/60),0)</f>
        <v>0</v>
      </c>
      <c r="K90" s="1">
        <f>IF(G90&gt;MainSheet!$C$11+$B$6,IF(K89&gt;=0.999,1,(G90-MainSheet!$C$11-$B$6)*I90/$C$2/60),0)</f>
        <v>0</v>
      </c>
      <c r="L90" s="1">
        <f>IF(G90&gt;MainSheet!$C$11+$B$6+$C$6,IF(L89&gt;=0.999,1,(G90-MainSheet!$C$11-$B$6-$C$6)*I90/$D$2/60),0)</f>
        <v>0</v>
      </c>
      <c r="M90">
        <f t="shared" si="13"/>
        <v>0</v>
      </c>
      <c r="N90" s="2">
        <f t="shared" si="14"/>
        <v>0</v>
      </c>
      <c r="O90">
        <f t="shared" si="17"/>
        <v>0</v>
      </c>
      <c r="P90">
        <f t="shared" si="15"/>
        <v>0</v>
      </c>
      <c r="Q90" s="2">
        <f t="shared" si="16"/>
        <v>0</v>
      </c>
      <c r="R90">
        <f>Q90/MainSheet!$C$8*(G90-G89)+R89</f>
        <v>0</v>
      </c>
      <c r="S90">
        <f t="shared" si="18"/>
        <v>0</v>
      </c>
      <c r="T90">
        <f t="shared" si="10"/>
        <v>0.88000000000000056</v>
      </c>
      <c r="U90" s="1">
        <f>Q90/MainSheet!$C$22</f>
        <v>0</v>
      </c>
    </row>
    <row r="91" spans="7:21">
      <c r="G91">
        <f t="shared" si="11"/>
        <v>0.89000000000000057</v>
      </c>
      <c r="H91">
        <f t="shared" si="12"/>
        <v>198000</v>
      </c>
      <c r="I91" s="2">
        <f>MIN(MainSheet!$C$10/MainSheet!$C$9,MainSheet!$K$9*60)</f>
        <v>660</v>
      </c>
      <c r="J91" s="1">
        <f>IF(G91&gt;MainSheet!$C$11,IF(J90&gt;=0.999,1,(G91-MainSheet!$C$11)*I91/$B$2/60),0)</f>
        <v>0</v>
      </c>
      <c r="K91" s="1">
        <f>IF(G91&gt;MainSheet!$C$11+$B$6,IF(K90&gt;=0.999,1,(G91-MainSheet!$C$11-$B$6)*I91/$C$2/60),0)</f>
        <v>0</v>
      </c>
      <c r="L91" s="1">
        <f>IF(G91&gt;MainSheet!$C$11+$B$6+$C$6,IF(L90&gt;=0.999,1,(G91-MainSheet!$C$11-$B$6-$C$6)*I91/$D$2/60),0)</f>
        <v>0</v>
      </c>
      <c r="M91">
        <f t="shared" si="13"/>
        <v>0</v>
      </c>
      <c r="N91" s="2">
        <f t="shared" si="14"/>
        <v>0</v>
      </c>
      <c r="O91">
        <f t="shared" si="17"/>
        <v>0</v>
      </c>
      <c r="P91">
        <f t="shared" si="15"/>
        <v>0</v>
      </c>
      <c r="Q91" s="2">
        <f t="shared" si="16"/>
        <v>0</v>
      </c>
      <c r="R91">
        <f>Q91/MainSheet!$C$8*(G91-G90)+R90</f>
        <v>0</v>
      </c>
      <c r="S91">
        <f t="shared" si="18"/>
        <v>0</v>
      </c>
      <c r="T91">
        <f t="shared" si="10"/>
        <v>0.89000000000000057</v>
      </c>
      <c r="U91" s="1">
        <f>Q91/MainSheet!$C$22</f>
        <v>0</v>
      </c>
    </row>
    <row r="92" spans="7:21">
      <c r="G92">
        <f t="shared" si="11"/>
        <v>0.90000000000000058</v>
      </c>
      <c r="H92">
        <f t="shared" si="12"/>
        <v>198000</v>
      </c>
      <c r="I92" s="2">
        <f>MIN(MainSheet!$C$10/MainSheet!$C$9,MainSheet!$K$9*60)</f>
        <v>660</v>
      </c>
      <c r="J92" s="1">
        <f>IF(G92&gt;MainSheet!$C$11,IF(J91&gt;=0.999,1,(G92-MainSheet!$C$11)*I92/$B$2/60),0)</f>
        <v>0</v>
      </c>
      <c r="K92" s="1">
        <f>IF(G92&gt;MainSheet!$C$11+$B$6,IF(K91&gt;=0.999,1,(G92-MainSheet!$C$11-$B$6)*I92/$C$2/60),0)</f>
        <v>0</v>
      </c>
      <c r="L92" s="1">
        <f>IF(G92&gt;MainSheet!$C$11+$B$6+$C$6,IF(L91&gt;=0.999,1,(G92-MainSheet!$C$11-$B$6-$C$6)*I92/$D$2/60),0)</f>
        <v>0</v>
      </c>
      <c r="M92">
        <f t="shared" si="13"/>
        <v>0</v>
      </c>
      <c r="N92" s="2">
        <f t="shared" si="14"/>
        <v>0</v>
      </c>
      <c r="O92">
        <f t="shared" si="17"/>
        <v>0</v>
      </c>
      <c r="P92">
        <f t="shared" si="15"/>
        <v>0</v>
      </c>
      <c r="Q92" s="2">
        <f t="shared" si="16"/>
        <v>0</v>
      </c>
      <c r="R92">
        <f>Q92/MainSheet!$C$8*(G92-G91)+R91</f>
        <v>0</v>
      </c>
      <c r="S92">
        <f t="shared" si="18"/>
        <v>0</v>
      </c>
      <c r="T92">
        <f t="shared" si="10"/>
        <v>0.90000000000000058</v>
      </c>
      <c r="U92" s="1">
        <f>Q92/MainSheet!$C$22</f>
        <v>0</v>
      </c>
    </row>
    <row r="93" spans="7:21">
      <c r="G93">
        <f t="shared" si="11"/>
        <v>0.91000000000000059</v>
      </c>
      <c r="H93">
        <f t="shared" si="12"/>
        <v>198000</v>
      </c>
      <c r="I93" s="2">
        <f>MIN(MainSheet!$C$10/MainSheet!$C$9,MainSheet!$K$9*60)</f>
        <v>660</v>
      </c>
      <c r="J93" s="1">
        <f>IF(G93&gt;MainSheet!$C$11,IF(J92&gt;=0.999,1,(G93-MainSheet!$C$11)*I93/$B$2/60),0)</f>
        <v>0</v>
      </c>
      <c r="K93" s="1">
        <f>IF(G93&gt;MainSheet!$C$11+$B$6,IF(K92&gt;=0.999,1,(G93-MainSheet!$C$11-$B$6)*I93/$C$2/60),0)</f>
        <v>0</v>
      </c>
      <c r="L93" s="1">
        <f>IF(G93&gt;MainSheet!$C$11+$B$6+$C$6,IF(L92&gt;=0.999,1,(G93-MainSheet!$C$11-$B$6-$C$6)*I93/$D$2/60),0)</f>
        <v>0</v>
      </c>
      <c r="M93">
        <f t="shared" si="13"/>
        <v>0</v>
      </c>
      <c r="N93" s="2">
        <f t="shared" si="14"/>
        <v>0</v>
      </c>
      <c r="O93">
        <f t="shared" si="17"/>
        <v>0</v>
      </c>
      <c r="P93">
        <f t="shared" si="15"/>
        <v>0</v>
      </c>
      <c r="Q93" s="2">
        <f t="shared" si="16"/>
        <v>0</v>
      </c>
      <c r="R93">
        <f>Q93/MainSheet!$C$8*(G93-G92)+R92</f>
        <v>0</v>
      </c>
      <c r="S93">
        <f t="shared" si="18"/>
        <v>0</v>
      </c>
      <c r="T93">
        <f t="shared" si="10"/>
        <v>0.91000000000000059</v>
      </c>
      <c r="U93" s="1">
        <f>Q93/MainSheet!$C$22</f>
        <v>0</v>
      </c>
    </row>
    <row r="94" spans="7:21">
      <c r="G94">
        <f t="shared" si="11"/>
        <v>0.9200000000000006</v>
      </c>
      <c r="H94">
        <f t="shared" si="12"/>
        <v>198000</v>
      </c>
      <c r="I94" s="2">
        <f>MIN(MainSheet!$C$10/MainSheet!$C$9,MainSheet!$K$9*60)</f>
        <v>660</v>
      </c>
      <c r="J94" s="1">
        <f>IF(G94&gt;MainSheet!$C$11,IF(J93&gt;=0.999,1,(G94-MainSheet!$C$11)*I94/$B$2/60),0)</f>
        <v>0</v>
      </c>
      <c r="K94" s="1">
        <f>IF(G94&gt;MainSheet!$C$11+$B$6,IF(K93&gt;=0.999,1,(G94-MainSheet!$C$11-$B$6)*I94/$C$2/60),0)</f>
        <v>0</v>
      </c>
      <c r="L94" s="1">
        <f>IF(G94&gt;MainSheet!$C$11+$B$6+$C$6,IF(L93&gt;=0.999,1,(G94-MainSheet!$C$11-$B$6-$C$6)*I94/$D$2/60),0)</f>
        <v>0</v>
      </c>
      <c r="M94">
        <f t="shared" si="13"/>
        <v>0</v>
      </c>
      <c r="N94" s="2">
        <f t="shared" si="14"/>
        <v>0</v>
      </c>
      <c r="O94">
        <f t="shared" si="17"/>
        <v>0</v>
      </c>
      <c r="P94">
        <f t="shared" si="15"/>
        <v>0</v>
      </c>
      <c r="Q94" s="2">
        <f t="shared" si="16"/>
        <v>0</v>
      </c>
      <c r="R94">
        <f>Q94/MainSheet!$C$8*(G94-G93)+R93</f>
        <v>0</v>
      </c>
      <c r="S94">
        <f t="shared" si="18"/>
        <v>0</v>
      </c>
      <c r="T94">
        <f t="shared" si="10"/>
        <v>0.9200000000000006</v>
      </c>
      <c r="U94" s="1">
        <f>Q94/MainSheet!$C$22</f>
        <v>0</v>
      </c>
    </row>
    <row r="95" spans="7:21">
      <c r="G95">
        <f t="shared" si="11"/>
        <v>0.9300000000000006</v>
      </c>
      <c r="H95">
        <f t="shared" si="12"/>
        <v>198000</v>
      </c>
      <c r="I95" s="2">
        <f>MIN(MainSheet!$C$10/MainSheet!$C$9,MainSheet!$K$9*60)</f>
        <v>660</v>
      </c>
      <c r="J95" s="1">
        <f>IF(G95&gt;MainSheet!$C$11,IF(J94&gt;=0.999,1,(G95-MainSheet!$C$11)*I95/$B$2/60),0)</f>
        <v>0</v>
      </c>
      <c r="K95" s="1">
        <f>IF(G95&gt;MainSheet!$C$11+$B$6,IF(K94&gt;=0.999,1,(G95-MainSheet!$C$11-$B$6)*I95/$C$2/60),0)</f>
        <v>0</v>
      </c>
      <c r="L95" s="1">
        <f>IF(G95&gt;MainSheet!$C$11+$B$6+$C$6,IF(L94&gt;=0.999,1,(G95-MainSheet!$C$11-$B$6-$C$6)*I95/$D$2/60),0)</f>
        <v>0</v>
      </c>
      <c r="M95">
        <f t="shared" si="13"/>
        <v>0</v>
      </c>
      <c r="N95" s="2">
        <f t="shared" si="14"/>
        <v>0</v>
      </c>
      <c r="O95">
        <f t="shared" si="17"/>
        <v>0</v>
      </c>
      <c r="P95">
        <f t="shared" si="15"/>
        <v>0</v>
      </c>
      <c r="Q95" s="2">
        <f t="shared" si="16"/>
        <v>0</v>
      </c>
      <c r="R95">
        <f>Q95/MainSheet!$C$8*(G95-G94)+R94</f>
        <v>0</v>
      </c>
      <c r="S95">
        <f t="shared" si="18"/>
        <v>0</v>
      </c>
      <c r="T95">
        <f t="shared" si="10"/>
        <v>0.9300000000000006</v>
      </c>
      <c r="U95" s="1">
        <f>Q95/MainSheet!$C$22</f>
        <v>0</v>
      </c>
    </row>
    <row r="96" spans="7:21">
      <c r="G96">
        <f t="shared" si="11"/>
        <v>0.94000000000000061</v>
      </c>
      <c r="H96">
        <f t="shared" si="12"/>
        <v>198000</v>
      </c>
      <c r="I96" s="2">
        <f>MIN(MainSheet!$C$10/MainSheet!$C$9,MainSheet!$K$9*60)</f>
        <v>660</v>
      </c>
      <c r="J96" s="1">
        <f>IF(G96&gt;MainSheet!$C$11,IF(J95&gt;=0.999,1,(G96-MainSheet!$C$11)*I96/$B$2/60),0)</f>
        <v>0</v>
      </c>
      <c r="K96" s="1">
        <f>IF(G96&gt;MainSheet!$C$11+$B$6,IF(K95&gt;=0.999,1,(G96-MainSheet!$C$11-$B$6)*I96/$C$2/60),0)</f>
        <v>0</v>
      </c>
      <c r="L96" s="1">
        <f>IF(G96&gt;MainSheet!$C$11+$B$6+$C$6,IF(L95&gt;=0.999,1,(G96-MainSheet!$C$11-$B$6-$C$6)*I96/$D$2/60),0)</f>
        <v>0</v>
      </c>
      <c r="M96">
        <f t="shared" si="13"/>
        <v>0</v>
      </c>
      <c r="N96" s="2">
        <f t="shared" si="14"/>
        <v>0</v>
      </c>
      <c r="O96">
        <f t="shared" si="17"/>
        <v>0</v>
      </c>
      <c r="P96">
        <f t="shared" si="15"/>
        <v>0</v>
      </c>
      <c r="Q96" s="2">
        <f t="shared" si="16"/>
        <v>0</v>
      </c>
      <c r="R96">
        <f>Q96/MainSheet!$C$8*(G96-G95)+R95</f>
        <v>0</v>
      </c>
      <c r="S96">
        <f t="shared" si="18"/>
        <v>0</v>
      </c>
      <c r="T96">
        <f t="shared" si="10"/>
        <v>0.94000000000000061</v>
      </c>
      <c r="U96" s="1">
        <f>Q96/MainSheet!$C$22</f>
        <v>0</v>
      </c>
    </row>
    <row r="97" spans="7:21">
      <c r="G97">
        <f t="shared" si="11"/>
        <v>0.95000000000000062</v>
      </c>
      <c r="H97">
        <f t="shared" si="12"/>
        <v>198000</v>
      </c>
      <c r="I97" s="2">
        <f>MIN(MainSheet!$C$10/MainSheet!$C$9,MainSheet!$K$9*60)</f>
        <v>660</v>
      </c>
      <c r="J97" s="1">
        <f>IF(G97&gt;MainSheet!$C$11,IF(J96&gt;=0.999,1,(G97-MainSheet!$C$11)*I97/$B$2/60),0)</f>
        <v>0</v>
      </c>
      <c r="K97" s="1">
        <f>IF(G97&gt;MainSheet!$C$11+$B$6,IF(K96&gt;=0.999,1,(G97-MainSheet!$C$11-$B$6)*I97/$C$2/60),0)</f>
        <v>0</v>
      </c>
      <c r="L97" s="1">
        <f>IF(G97&gt;MainSheet!$C$11+$B$6+$C$6,IF(L96&gt;=0.999,1,(G97-MainSheet!$C$11-$B$6-$C$6)*I97/$D$2/60),0)</f>
        <v>0</v>
      </c>
      <c r="M97">
        <f t="shared" si="13"/>
        <v>0</v>
      </c>
      <c r="N97" s="2">
        <f t="shared" si="14"/>
        <v>0</v>
      </c>
      <c r="O97">
        <f t="shared" si="17"/>
        <v>0</v>
      </c>
      <c r="P97">
        <f t="shared" si="15"/>
        <v>0</v>
      </c>
      <c r="Q97" s="2">
        <f t="shared" si="16"/>
        <v>0</v>
      </c>
      <c r="R97">
        <f>Q97/MainSheet!$C$8*(G97-G96)+R96</f>
        <v>0</v>
      </c>
      <c r="S97">
        <f t="shared" si="18"/>
        <v>0</v>
      </c>
      <c r="T97">
        <f t="shared" si="10"/>
        <v>0.95000000000000062</v>
      </c>
      <c r="U97" s="1">
        <f>Q97/MainSheet!$C$22</f>
        <v>0</v>
      </c>
    </row>
    <row r="98" spans="7:21">
      <c r="G98">
        <f t="shared" si="11"/>
        <v>0.96000000000000063</v>
      </c>
      <c r="H98">
        <f t="shared" si="12"/>
        <v>198000</v>
      </c>
      <c r="I98" s="2">
        <f>MIN(MainSheet!$C$10/MainSheet!$C$9,MainSheet!$K$9*60)</f>
        <v>660</v>
      </c>
      <c r="J98" s="1">
        <f>IF(G98&gt;MainSheet!$C$11,IF(J97&gt;=0.999,1,(G98-MainSheet!$C$11)*I98/$B$2/60),0)</f>
        <v>0</v>
      </c>
      <c r="K98" s="1">
        <f>IF(G98&gt;MainSheet!$C$11+$B$6,IF(K97&gt;=0.999,1,(G98-MainSheet!$C$11-$B$6)*I98/$C$2/60),0)</f>
        <v>0</v>
      </c>
      <c r="L98" s="1">
        <f>IF(G98&gt;MainSheet!$C$11+$B$6+$C$6,IF(L97&gt;=0.999,1,(G98-MainSheet!$C$11-$B$6-$C$6)*I98/$D$2/60),0)</f>
        <v>0</v>
      </c>
      <c r="M98">
        <f t="shared" si="13"/>
        <v>0</v>
      </c>
      <c r="N98" s="2">
        <f t="shared" si="14"/>
        <v>0</v>
      </c>
      <c r="O98">
        <f t="shared" si="17"/>
        <v>0</v>
      </c>
      <c r="P98">
        <f t="shared" si="15"/>
        <v>0</v>
      </c>
      <c r="Q98" s="2">
        <f t="shared" si="16"/>
        <v>0</v>
      </c>
      <c r="R98">
        <f>Q98/MainSheet!$C$8*(G98-G97)+R97</f>
        <v>0</v>
      </c>
      <c r="S98">
        <f t="shared" si="18"/>
        <v>0</v>
      </c>
      <c r="T98">
        <f t="shared" si="10"/>
        <v>0.96000000000000063</v>
      </c>
      <c r="U98" s="1">
        <f>Q98/MainSheet!$C$22</f>
        <v>0</v>
      </c>
    </row>
    <row r="99" spans="7:21">
      <c r="G99">
        <f t="shared" si="11"/>
        <v>0.97000000000000064</v>
      </c>
      <c r="H99">
        <f t="shared" si="12"/>
        <v>198000</v>
      </c>
      <c r="I99" s="2">
        <f>MIN(MainSheet!$C$10/MainSheet!$C$9,MainSheet!$K$9*60)</f>
        <v>660</v>
      </c>
      <c r="J99" s="1">
        <f>IF(G99&gt;MainSheet!$C$11,IF(J98&gt;=0.999,1,(G99-MainSheet!$C$11)*I99/$B$2/60),0)</f>
        <v>0</v>
      </c>
      <c r="K99" s="1">
        <f>IF(G99&gt;MainSheet!$C$11+$B$6,IF(K98&gt;=0.999,1,(G99-MainSheet!$C$11-$B$6)*I99/$C$2/60),0)</f>
        <v>0</v>
      </c>
      <c r="L99" s="1">
        <f>IF(G99&gt;MainSheet!$C$11+$B$6+$C$6,IF(L98&gt;=0.999,1,(G99-MainSheet!$C$11-$B$6-$C$6)*I99/$D$2/60),0)</f>
        <v>0</v>
      </c>
      <c r="M99">
        <f t="shared" si="13"/>
        <v>0</v>
      </c>
      <c r="N99" s="2">
        <f t="shared" si="14"/>
        <v>0</v>
      </c>
      <c r="O99">
        <f t="shared" si="17"/>
        <v>0</v>
      </c>
      <c r="P99">
        <f t="shared" si="15"/>
        <v>0</v>
      </c>
      <c r="Q99" s="2">
        <f t="shared" si="16"/>
        <v>0</v>
      </c>
      <c r="R99">
        <f>Q99/MainSheet!$C$8*(G99-G98)+R98</f>
        <v>0</v>
      </c>
      <c r="S99">
        <f t="shared" si="18"/>
        <v>0</v>
      </c>
      <c r="T99">
        <f t="shared" si="10"/>
        <v>0.97000000000000064</v>
      </c>
      <c r="U99" s="1">
        <f>Q99/MainSheet!$C$22</f>
        <v>0</v>
      </c>
    </row>
    <row r="100" spans="7:21">
      <c r="G100">
        <f t="shared" si="11"/>
        <v>0.98000000000000065</v>
      </c>
      <c r="H100">
        <f t="shared" si="12"/>
        <v>198000</v>
      </c>
      <c r="I100" s="2">
        <f>MIN(MainSheet!$C$10/MainSheet!$C$9,MainSheet!$K$9*60)</f>
        <v>660</v>
      </c>
      <c r="J100" s="1">
        <f>IF(G100&gt;MainSheet!$C$11,IF(J99&gt;=0.999,1,(G100-MainSheet!$C$11)*I100/$B$2/60),0)</f>
        <v>0</v>
      </c>
      <c r="K100" s="1">
        <f>IF(G100&gt;MainSheet!$C$11+$B$6,IF(K99&gt;=0.999,1,(G100-MainSheet!$C$11-$B$6)*I100/$C$2/60),0)</f>
        <v>0</v>
      </c>
      <c r="L100" s="1">
        <f>IF(G100&gt;MainSheet!$C$11+$B$6+$C$6,IF(L99&gt;=0.999,1,(G100-MainSheet!$C$11-$B$6-$C$6)*I100/$D$2/60),0)</f>
        <v>0</v>
      </c>
      <c r="M100">
        <f t="shared" si="13"/>
        <v>0</v>
      </c>
      <c r="N100" s="2">
        <f t="shared" si="14"/>
        <v>0</v>
      </c>
      <c r="O100">
        <f t="shared" si="17"/>
        <v>0</v>
      </c>
      <c r="P100">
        <f t="shared" si="15"/>
        <v>0</v>
      </c>
      <c r="Q100" s="2">
        <f t="shared" si="16"/>
        <v>0</v>
      </c>
      <c r="R100">
        <f>Q100/MainSheet!$C$8*(G100-G99)+R99</f>
        <v>0</v>
      </c>
      <c r="S100">
        <f t="shared" si="18"/>
        <v>0</v>
      </c>
      <c r="T100">
        <f t="shared" si="10"/>
        <v>0.98000000000000065</v>
      </c>
      <c r="U100" s="1">
        <f>Q100/MainSheet!$C$22</f>
        <v>0</v>
      </c>
    </row>
    <row r="101" spans="7:21">
      <c r="G101">
        <f t="shared" si="11"/>
        <v>0.99000000000000066</v>
      </c>
      <c r="H101">
        <f t="shared" si="12"/>
        <v>198000</v>
      </c>
      <c r="I101" s="2">
        <f>MIN(MainSheet!$C$10/MainSheet!$C$9,MainSheet!$K$9*60)</f>
        <v>660</v>
      </c>
      <c r="J101" s="1">
        <f>IF(G101&gt;MainSheet!$C$11,IF(J100&gt;=0.999,1,(G101-MainSheet!$C$11)*I101/$B$2/60),0)</f>
        <v>0</v>
      </c>
      <c r="K101" s="1">
        <f>IF(G101&gt;MainSheet!$C$11+$B$6,IF(K100&gt;=0.999,1,(G101-MainSheet!$C$11-$B$6)*I101/$C$2/60),0)</f>
        <v>0</v>
      </c>
      <c r="L101" s="1">
        <f>IF(G101&gt;MainSheet!$C$11+$B$6+$C$6,IF(L100&gt;=0.999,1,(G101-MainSheet!$C$11-$B$6-$C$6)*I101/$D$2/60),0)</f>
        <v>0</v>
      </c>
      <c r="M101">
        <f t="shared" si="13"/>
        <v>0</v>
      </c>
      <c r="N101" s="2">
        <f t="shared" si="14"/>
        <v>0</v>
      </c>
      <c r="O101">
        <f t="shared" si="17"/>
        <v>0</v>
      </c>
      <c r="P101">
        <f t="shared" si="15"/>
        <v>0</v>
      </c>
      <c r="Q101" s="2">
        <f t="shared" si="16"/>
        <v>0</v>
      </c>
      <c r="R101">
        <f>Q101/MainSheet!$C$8*(G101-G100)+R100</f>
        <v>0</v>
      </c>
      <c r="S101">
        <f t="shared" si="18"/>
        <v>0</v>
      </c>
      <c r="T101">
        <f t="shared" si="10"/>
        <v>0.99000000000000066</v>
      </c>
      <c r="U101" s="1">
        <f>Q101/MainSheet!$C$22</f>
        <v>0</v>
      </c>
    </row>
    <row r="102" spans="7:21">
      <c r="G102">
        <f t="shared" si="11"/>
        <v>1.0000000000000007</v>
      </c>
      <c r="H102">
        <f t="shared" si="12"/>
        <v>198000</v>
      </c>
      <c r="I102" s="2">
        <f>MIN(MainSheet!$C$10/MainSheet!$C$9,MainSheet!$K$9*60)</f>
        <v>660</v>
      </c>
      <c r="J102" s="1">
        <f>IF(G102&gt;MainSheet!$C$11,IF(J101&gt;=0.999,1,(G102-MainSheet!$C$11)*I102/$B$2/60),0)</f>
        <v>0</v>
      </c>
      <c r="K102" s="1">
        <f>IF(G102&gt;MainSheet!$C$11+$B$6,IF(K101&gt;=0.999,1,(G102-MainSheet!$C$11-$B$6)*I102/$C$2/60),0)</f>
        <v>0</v>
      </c>
      <c r="L102" s="1">
        <f>IF(G102&gt;MainSheet!$C$11+$B$6+$C$6,IF(L101&gt;=0.999,1,(G102-MainSheet!$C$11-$B$6-$C$6)*I102/$D$2/60),0)</f>
        <v>0</v>
      </c>
      <c r="M102">
        <f t="shared" si="13"/>
        <v>0</v>
      </c>
      <c r="N102" s="2">
        <f t="shared" si="14"/>
        <v>0</v>
      </c>
      <c r="O102">
        <f t="shared" si="17"/>
        <v>0</v>
      </c>
      <c r="P102">
        <f t="shared" si="15"/>
        <v>0</v>
      </c>
      <c r="Q102" s="2">
        <f t="shared" si="16"/>
        <v>0</v>
      </c>
      <c r="R102">
        <f>Q102/MainSheet!$C$8*(G102-G101)+R101</f>
        <v>0</v>
      </c>
      <c r="S102">
        <f t="shared" si="18"/>
        <v>0</v>
      </c>
      <c r="T102">
        <f t="shared" si="10"/>
        <v>1.0000000000000007</v>
      </c>
      <c r="U102" s="1">
        <f>Q102/MainSheet!$C$22</f>
        <v>0</v>
      </c>
    </row>
    <row r="103" spans="7:21">
      <c r="G103">
        <f t="shared" si="11"/>
        <v>1.0100000000000007</v>
      </c>
      <c r="H103">
        <f t="shared" si="12"/>
        <v>198000</v>
      </c>
      <c r="I103" s="2">
        <f>MIN(MainSheet!$C$10/MainSheet!$C$9,MainSheet!$K$9*60)</f>
        <v>660</v>
      </c>
      <c r="J103" s="1">
        <f>IF(G103&gt;MainSheet!$C$11,IF(J102&gt;=0.999,1,(G103-MainSheet!$C$11)*I103/$B$2/60),0)</f>
        <v>0</v>
      </c>
      <c r="K103" s="1">
        <f>IF(G103&gt;MainSheet!$C$11+$B$6,IF(K102&gt;=0.999,1,(G103-MainSheet!$C$11-$B$6)*I103/$C$2/60),0)</f>
        <v>0</v>
      </c>
      <c r="L103" s="1">
        <f>IF(G103&gt;MainSheet!$C$11+$B$6+$C$6,IF(L102&gt;=0.999,1,(G103-MainSheet!$C$11-$B$6-$C$6)*I103/$D$2/60),0)</f>
        <v>0</v>
      </c>
      <c r="M103">
        <f t="shared" si="13"/>
        <v>0</v>
      </c>
      <c r="N103" s="2">
        <f t="shared" si="14"/>
        <v>0</v>
      </c>
      <c r="O103">
        <f t="shared" si="17"/>
        <v>0</v>
      </c>
      <c r="P103">
        <f t="shared" si="15"/>
        <v>0</v>
      </c>
      <c r="Q103" s="2">
        <f t="shared" si="16"/>
        <v>0</v>
      </c>
      <c r="R103">
        <f>Q103/MainSheet!$C$8*(G103-G102)+R102</f>
        <v>0</v>
      </c>
      <c r="S103">
        <f t="shared" si="18"/>
        <v>0</v>
      </c>
      <c r="T103">
        <f t="shared" si="10"/>
        <v>1.0100000000000007</v>
      </c>
      <c r="U103" s="1">
        <f>Q103/MainSheet!$C$22</f>
        <v>0</v>
      </c>
    </row>
    <row r="104" spans="7:21">
      <c r="G104">
        <f t="shared" si="11"/>
        <v>1.0200000000000007</v>
      </c>
      <c r="H104">
        <f t="shared" si="12"/>
        <v>198000</v>
      </c>
      <c r="I104" s="2">
        <f>MIN(MainSheet!$C$10/MainSheet!$C$9,MainSheet!$K$9*60)</f>
        <v>660</v>
      </c>
      <c r="J104" s="1">
        <f>IF(G104&gt;MainSheet!$C$11,IF(J103&gt;=0.999,1,(G104-MainSheet!$C$11)*I104/$B$2/60),0)</f>
        <v>0</v>
      </c>
      <c r="K104" s="1">
        <f>IF(G104&gt;MainSheet!$C$11+$B$6,IF(K103&gt;=0.999,1,(G104-MainSheet!$C$11-$B$6)*I104/$C$2/60),0)</f>
        <v>0</v>
      </c>
      <c r="L104" s="1">
        <f>IF(G104&gt;MainSheet!$C$11+$B$6+$C$6,IF(L103&gt;=0.999,1,(G104-MainSheet!$C$11-$B$6-$C$6)*I104/$D$2/60),0)</f>
        <v>0</v>
      </c>
      <c r="M104">
        <f t="shared" si="13"/>
        <v>0</v>
      </c>
      <c r="N104" s="2">
        <f t="shared" si="14"/>
        <v>0</v>
      </c>
      <c r="O104">
        <f t="shared" si="17"/>
        <v>0</v>
      </c>
      <c r="P104">
        <f t="shared" si="15"/>
        <v>0</v>
      </c>
      <c r="Q104" s="2">
        <f t="shared" si="16"/>
        <v>0</v>
      </c>
      <c r="R104">
        <f>Q104/MainSheet!$C$8*(G104-G103)+R103</f>
        <v>0</v>
      </c>
      <c r="S104">
        <f t="shared" si="18"/>
        <v>0</v>
      </c>
      <c r="T104">
        <f t="shared" si="10"/>
        <v>1.0200000000000007</v>
      </c>
      <c r="U104" s="1">
        <f>Q104/MainSheet!$C$22</f>
        <v>0</v>
      </c>
    </row>
    <row r="105" spans="7:21">
      <c r="G105">
        <f t="shared" si="11"/>
        <v>1.0300000000000007</v>
      </c>
      <c r="H105">
        <f t="shared" si="12"/>
        <v>198000</v>
      </c>
      <c r="I105" s="2">
        <f>MIN(MainSheet!$C$10/MainSheet!$C$9,MainSheet!$K$9*60)</f>
        <v>660</v>
      </c>
      <c r="J105" s="1">
        <f>IF(G105&gt;MainSheet!$C$11,IF(J104&gt;=0.999,1,(G105-MainSheet!$C$11)*I105/$B$2/60),0)</f>
        <v>0</v>
      </c>
      <c r="K105" s="1">
        <f>IF(G105&gt;MainSheet!$C$11+$B$6,IF(K104&gt;=0.999,1,(G105-MainSheet!$C$11-$B$6)*I105/$C$2/60),0)</f>
        <v>0</v>
      </c>
      <c r="L105" s="1">
        <f>IF(G105&gt;MainSheet!$C$11+$B$6+$C$6,IF(L104&gt;=0.999,1,(G105-MainSheet!$C$11-$B$6-$C$6)*I105/$D$2/60),0)</f>
        <v>0</v>
      </c>
      <c r="M105">
        <f t="shared" si="13"/>
        <v>0</v>
      </c>
      <c r="N105" s="2">
        <f t="shared" si="14"/>
        <v>0</v>
      </c>
      <c r="O105">
        <f t="shared" si="17"/>
        <v>0</v>
      </c>
      <c r="P105">
        <f t="shared" si="15"/>
        <v>0</v>
      </c>
      <c r="Q105" s="2">
        <f t="shared" si="16"/>
        <v>0</v>
      </c>
      <c r="R105">
        <f>Q105/MainSheet!$C$8*(G105-G104)+R104</f>
        <v>0</v>
      </c>
      <c r="S105">
        <f t="shared" si="18"/>
        <v>0</v>
      </c>
      <c r="T105">
        <f t="shared" si="10"/>
        <v>1.0300000000000007</v>
      </c>
      <c r="U105" s="1">
        <f>Q105/MainSheet!$C$22</f>
        <v>0</v>
      </c>
    </row>
    <row r="106" spans="7:21">
      <c r="G106">
        <f t="shared" si="11"/>
        <v>1.0400000000000007</v>
      </c>
      <c r="H106">
        <f t="shared" si="12"/>
        <v>198000</v>
      </c>
      <c r="I106" s="2">
        <f>MIN(MainSheet!$C$10/MainSheet!$C$9,MainSheet!$K$9*60)</f>
        <v>660</v>
      </c>
      <c r="J106" s="1">
        <f>IF(G106&gt;MainSheet!$C$11,IF(J105&gt;=0.999,1,(G106-MainSheet!$C$11)*I106/$B$2/60),0)</f>
        <v>0</v>
      </c>
      <c r="K106" s="1">
        <f>IF(G106&gt;MainSheet!$C$11+$B$6,IF(K105&gt;=0.999,1,(G106-MainSheet!$C$11-$B$6)*I106/$C$2/60),0)</f>
        <v>0</v>
      </c>
      <c r="L106" s="1">
        <f>IF(G106&gt;MainSheet!$C$11+$B$6+$C$6,IF(L105&gt;=0.999,1,(G106-MainSheet!$C$11-$B$6-$C$6)*I106/$D$2/60),0)</f>
        <v>0</v>
      </c>
      <c r="M106">
        <f t="shared" si="13"/>
        <v>0</v>
      </c>
      <c r="N106" s="2">
        <f t="shared" si="14"/>
        <v>0</v>
      </c>
      <c r="O106">
        <f t="shared" si="17"/>
        <v>0</v>
      </c>
      <c r="P106">
        <f t="shared" si="15"/>
        <v>0</v>
      </c>
      <c r="Q106" s="2">
        <f t="shared" si="16"/>
        <v>0</v>
      </c>
      <c r="R106">
        <f>Q106/MainSheet!$C$8*(G106-G105)+R105</f>
        <v>0</v>
      </c>
      <c r="S106">
        <f t="shared" si="18"/>
        <v>0</v>
      </c>
      <c r="T106">
        <f t="shared" si="10"/>
        <v>1.0400000000000007</v>
      </c>
      <c r="U106" s="1">
        <f>Q106/MainSheet!$C$22</f>
        <v>0</v>
      </c>
    </row>
    <row r="107" spans="7:21">
      <c r="G107">
        <f t="shared" si="11"/>
        <v>1.0500000000000007</v>
      </c>
      <c r="H107">
        <f t="shared" si="12"/>
        <v>198000</v>
      </c>
      <c r="I107" s="2">
        <f>MIN(MainSheet!$C$10/MainSheet!$C$9,MainSheet!$K$9*60)</f>
        <v>660</v>
      </c>
      <c r="J107" s="1">
        <f>IF(G107&gt;MainSheet!$C$11,IF(J106&gt;=0.999,1,(G107-MainSheet!$C$11)*I107/$B$2/60),0)</f>
        <v>0</v>
      </c>
      <c r="K107" s="1">
        <f>IF(G107&gt;MainSheet!$C$11+$B$6,IF(K106&gt;=0.999,1,(G107-MainSheet!$C$11-$B$6)*I107/$C$2/60),0)</f>
        <v>0</v>
      </c>
      <c r="L107" s="1">
        <f>IF(G107&gt;MainSheet!$C$11+$B$6+$C$6,IF(L106&gt;=0.999,1,(G107-MainSheet!$C$11-$B$6-$C$6)*I107/$D$2/60),0)</f>
        <v>0</v>
      </c>
      <c r="M107">
        <f t="shared" si="13"/>
        <v>0</v>
      </c>
      <c r="N107" s="2">
        <f t="shared" si="14"/>
        <v>0</v>
      </c>
      <c r="O107">
        <f t="shared" si="17"/>
        <v>0</v>
      </c>
      <c r="P107">
        <f t="shared" si="15"/>
        <v>0</v>
      </c>
      <c r="Q107" s="2">
        <f t="shared" si="16"/>
        <v>0</v>
      </c>
      <c r="R107">
        <f>Q107/MainSheet!$C$8*(G107-G106)+R106</f>
        <v>0</v>
      </c>
      <c r="S107">
        <f t="shared" si="18"/>
        <v>0</v>
      </c>
      <c r="T107">
        <f t="shared" si="10"/>
        <v>1.0500000000000007</v>
      </c>
      <c r="U107" s="1">
        <f>Q107/MainSheet!$C$22</f>
        <v>0</v>
      </c>
    </row>
    <row r="108" spans="7:21">
      <c r="G108">
        <f t="shared" si="11"/>
        <v>1.0600000000000007</v>
      </c>
      <c r="H108">
        <f t="shared" si="12"/>
        <v>198000</v>
      </c>
      <c r="I108" s="2">
        <f>MIN(MainSheet!$C$10/MainSheet!$C$9,MainSheet!$K$9*60)</f>
        <v>660</v>
      </c>
      <c r="J108" s="1">
        <f>IF(G108&gt;MainSheet!$C$11,IF(J107&gt;=0.999,1,(G108-MainSheet!$C$11)*I108/$B$2/60),0)</f>
        <v>0</v>
      </c>
      <c r="K108" s="1">
        <f>IF(G108&gt;MainSheet!$C$11+$B$6,IF(K107&gt;=0.999,1,(G108-MainSheet!$C$11-$B$6)*I108/$C$2/60),0)</f>
        <v>0</v>
      </c>
      <c r="L108" s="1">
        <f>IF(G108&gt;MainSheet!$C$11+$B$6+$C$6,IF(L107&gt;=0.999,1,(G108-MainSheet!$C$11-$B$6-$C$6)*I108/$D$2/60),0)</f>
        <v>0</v>
      </c>
      <c r="M108">
        <f t="shared" si="13"/>
        <v>0</v>
      </c>
      <c r="N108" s="2">
        <f t="shared" si="14"/>
        <v>0</v>
      </c>
      <c r="O108">
        <f t="shared" si="17"/>
        <v>0</v>
      </c>
      <c r="P108">
        <f t="shared" si="15"/>
        <v>0</v>
      </c>
      <c r="Q108" s="2">
        <f t="shared" si="16"/>
        <v>0</v>
      </c>
      <c r="R108">
        <f>Q108/MainSheet!$C$8*(G108-G107)+R107</f>
        <v>0</v>
      </c>
      <c r="S108">
        <f t="shared" si="18"/>
        <v>0</v>
      </c>
      <c r="T108">
        <f t="shared" si="10"/>
        <v>1.0600000000000007</v>
      </c>
      <c r="U108" s="1">
        <f>Q108/MainSheet!$C$22</f>
        <v>0</v>
      </c>
    </row>
    <row r="109" spans="7:21">
      <c r="G109">
        <f t="shared" si="11"/>
        <v>1.0700000000000007</v>
      </c>
      <c r="H109">
        <f t="shared" si="12"/>
        <v>198000</v>
      </c>
      <c r="I109" s="2">
        <f>MIN(MainSheet!$C$10/MainSheet!$C$9,MainSheet!$K$9*60)</f>
        <v>660</v>
      </c>
      <c r="J109" s="1">
        <f>IF(G109&gt;MainSheet!$C$11,IF(J108&gt;=0.999,1,(G109-MainSheet!$C$11)*I109/$B$2/60),0)</f>
        <v>0</v>
      </c>
      <c r="K109" s="1">
        <f>IF(G109&gt;MainSheet!$C$11+$B$6,IF(K108&gt;=0.999,1,(G109-MainSheet!$C$11-$B$6)*I109/$C$2/60),0)</f>
        <v>0</v>
      </c>
      <c r="L109" s="1">
        <f>IF(G109&gt;MainSheet!$C$11+$B$6+$C$6,IF(L108&gt;=0.999,1,(G109-MainSheet!$C$11-$B$6-$C$6)*I109/$D$2/60),0)</f>
        <v>0</v>
      </c>
      <c r="M109">
        <f t="shared" si="13"/>
        <v>0</v>
      </c>
      <c r="N109" s="2">
        <f t="shared" si="14"/>
        <v>0</v>
      </c>
      <c r="O109">
        <f t="shared" si="17"/>
        <v>0</v>
      </c>
      <c r="P109">
        <f t="shared" si="15"/>
        <v>0</v>
      </c>
      <c r="Q109" s="2">
        <f t="shared" si="16"/>
        <v>0</v>
      </c>
      <c r="R109">
        <f>Q109/MainSheet!$C$8*(G109-G108)+R108</f>
        <v>0</v>
      </c>
      <c r="S109">
        <f t="shared" si="18"/>
        <v>0</v>
      </c>
      <c r="T109">
        <f t="shared" si="10"/>
        <v>1.0700000000000007</v>
      </c>
      <c r="U109" s="1">
        <f>Q109/MainSheet!$C$22</f>
        <v>0</v>
      </c>
    </row>
    <row r="110" spans="7:21">
      <c r="G110">
        <f t="shared" si="11"/>
        <v>1.0800000000000007</v>
      </c>
      <c r="H110">
        <f t="shared" si="12"/>
        <v>198000</v>
      </c>
      <c r="I110" s="2">
        <f>MIN(MainSheet!$C$10/MainSheet!$C$9,MainSheet!$K$9*60)</f>
        <v>660</v>
      </c>
      <c r="J110" s="1">
        <f>IF(G110&gt;MainSheet!$C$11,IF(J109&gt;=0.999,1,(G110-MainSheet!$C$11)*I110/$B$2/60),0)</f>
        <v>0</v>
      </c>
      <c r="K110" s="1">
        <f>IF(G110&gt;MainSheet!$C$11+$B$6,IF(K109&gt;=0.999,1,(G110-MainSheet!$C$11-$B$6)*I110/$C$2/60),0)</f>
        <v>0</v>
      </c>
      <c r="L110" s="1">
        <f>IF(G110&gt;MainSheet!$C$11+$B$6+$C$6,IF(L109&gt;=0.999,1,(G110-MainSheet!$C$11-$B$6-$C$6)*I110/$D$2/60),0)</f>
        <v>0</v>
      </c>
      <c r="M110">
        <f t="shared" si="13"/>
        <v>0</v>
      </c>
      <c r="N110" s="2">
        <f t="shared" si="14"/>
        <v>0</v>
      </c>
      <c r="O110">
        <f t="shared" si="17"/>
        <v>0</v>
      </c>
      <c r="P110">
        <f t="shared" si="15"/>
        <v>0</v>
      </c>
      <c r="Q110" s="2">
        <f t="shared" si="16"/>
        <v>0</v>
      </c>
      <c r="R110">
        <f>Q110/MainSheet!$C$8*(G110-G109)+R109</f>
        <v>0</v>
      </c>
      <c r="S110">
        <f t="shared" si="18"/>
        <v>0</v>
      </c>
      <c r="T110">
        <f t="shared" si="10"/>
        <v>1.0800000000000007</v>
      </c>
      <c r="U110" s="1">
        <f>Q110/MainSheet!$C$22</f>
        <v>0</v>
      </c>
    </row>
    <row r="111" spans="7:21">
      <c r="G111">
        <f t="shared" si="11"/>
        <v>1.0900000000000007</v>
      </c>
      <c r="H111">
        <f t="shared" si="12"/>
        <v>198000</v>
      </c>
      <c r="I111" s="2">
        <f>MIN(MainSheet!$C$10/MainSheet!$C$9,MainSheet!$K$9*60)</f>
        <v>660</v>
      </c>
      <c r="J111" s="1">
        <f>IF(G111&gt;MainSheet!$C$11,IF(J110&gt;=0.999,1,(G111-MainSheet!$C$11)*I111/$B$2/60),0)</f>
        <v>0</v>
      </c>
      <c r="K111" s="1">
        <f>IF(G111&gt;MainSheet!$C$11+$B$6,IF(K110&gt;=0.999,1,(G111-MainSheet!$C$11-$B$6)*I111/$C$2/60),0)</f>
        <v>0</v>
      </c>
      <c r="L111" s="1">
        <f>IF(G111&gt;MainSheet!$C$11+$B$6+$C$6,IF(L110&gt;=0.999,1,(G111-MainSheet!$C$11-$B$6-$C$6)*I111/$D$2/60),0)</f>
        <v>0</v>
      </c>
      <c r="M111">
        <f t="shared" si="13"/>
        <v>0</v>
      </c>
      <c r="N111" s="2">
        <f t="shared" si="14"/>
        <v>0</v>
      </c>
      <c r="O111">
        <f t="shared" si="17"/>
        <v>0</v>
      </c>
      <c r="P111">
        <f t="shared" si="15"/>
        <v>0</v>
      </c>
      <c r="Q111" s="2">
        <f t="shared" si="16"/>
        <v>0</v>
      </c>
      <c r="R111">
        <f>Q111/MainSheet!$C$8*(G111-G110)+R110</f>
        <v>0</v>
      </c>
      <c r="S111">
        <f t="shared" si="18"/>
        <v>0</v>
      </c>
      <c r="T111">
        <f t="shared" si="10"/>
        <v>1.0900000000000007</v>
      </c>
      <c r="U111" s="1">
        <f>Q111/MainSheet!$C$22</f>
        <v>0</v>
      </c>
    </row>
    <row r="112" spans="7:21">
      <c r="G112">
        <f t="shared" si="11"/>
        <v>1.1000000000000008</v>
      </c>
      <c r="H112">
        <f t="shared" si="12"/>
        <v>198000</v>
      </c>
      <c r="I112" s="2">
        <f>MIN(MainSheet!$C$10/MainSheet!$C$9,MainSheet!$K$9*60)</f>
        <v>660</v>
      </c>
      <c r="J112" s="1">
        <f>IF(G112&gt;MainSheet!$C$11,IF(J111&gt;=0.999,1,(G112-MainSheet!$C$11)*I112/$B$2/60),0)</f>
        <v>0</v>
      </c>
      <c r="K112" s="1">
        <f>IF(G112&gt;MainSheet!$C$11+$B$6,IF(K111&gt;=0.999,1,(G112-MainSheet!$C$11-$B$6)*I112/$C$2/60),0)</f>
        <v>0</v>
      </c>
      <c r="L112" s="1">
        <f>IF(G112&gt;MainSheet!$C$11+$B$6+$C$6,IF(L111&gt;=0.999,1,(G112-MainSheet!$C$11-$B$6-$C$6)*I112/$D$2/60),0)</f>
        <v>0</v>
      </c>
      <c r="M112">
        <f t="shared" si="13"/>
        <v>0</v>
      </c>
      <c r="N112" s="2">
        <f t="shared" si="14"/>
        <v>0</v>
      </c>
      <c r="O112">
        <f t="shared" si="17"/>
        <v>0</v>
      </c>
      <c r="P112">
        <f t="shared" si="15"/>
        <v>0</v>
      </c>
      <c r="Q112" s="2">
        <f t="shared" si="16"/>
        <v>0</v>
      </c>
      <c r="R112">
        <f>Q112/MainSheet!$C$8*(G112-G111)+R111</f>
        <v>0</v>
      </c>
      <c r="S112">
        <f t="shared" si="18"/>
        <v>0</v>
      </c>
      <c r="T112">
        <f t="shared" si="10"/>
        <v>1.1000000000000008</v>
      </c>
      <c r="U112" s="1">
        <f>Q112/MainSheet!$C$22</f>
        <v>0</v>
      </c>
    </row>
    <row r="113" spans="7:21">
      <c r="G113">
        <f t="shared" si="11"/>
        <v>1.1100000000000008</v>
      </c>
      <c r="H113">
        <f t="shared" si="12"/>
        <v>198000</v>
      </c>
      <c r="I113" s="2">
        <f>MIN(MainSheet!$C$10/MainSheet!$C$9,MainSheet!$K$9*60)</f>
        <v>660</v>
      </c>
      <c r="J113" s="1">
        <f>IF(G113&gt;MainSheet!$C$11,IF(J112&gt;=0.999,1,(G113-MainSheet!$C$11)*I113/$B$2/60),0)</f>
        <v>0</v>
      </c>
      <c r="K113" s="1">
        <f>IF(G113&gt;MainSheet!$C$11+$B$6,IF(K112&gt;=0.999,1,(G113-MainSheet!$C$11-$B$6)*I113/$C$2/60),0)</f>
        <v>0</v>
      </c>
      <c r="L113" s="1">
        <f>IF(G113&gt;MainSheet!$C$11+$B$6+$C$6,IF(L112&gt;=0.999,1,(G113-MainSheet!$C$11-$B$6-$C$6)*I113/$D$2/60),0)</f>
        <v>0</v>
      </c>
      <c r="M113">
        <f t="shared" si="13"/>
        <v>0</v>
      </c>
      <c r="N113" s="2">
        <f t="shared" si="14"/>
        <v>0</v>
      </c>
      <c r="O113">
        <f t="shared" si="17"/>
        <v>0</v>
      </c>
      <c r="P113">
        <f t="shared" si="15"/>
        <v>0</v>
      </c>
      <c r="Q113" s="2">
        <f t="shared" si="16"/>
        <v>0</v>
      </c>
      <c r="R113">
        <f>Q113/MainSheet!$C$8*(G113-G112)+R112</f>
        <v>0</v>
      </c>
      <c r="S113">
        <f t="shared" si="18"/>
        <v>0</v>
      </c>
      <c r="T113">
        <f t="shared" si="10"/>
        <v>1.1100000000000008</v>
      </c>
      <c r="U113" s="1">
        <f>Q113/MainSheet!$C$22</f>
        <v>0</v>
      </c>
    </row>
    <row r="114" spans="7:21">
      <c r="G114">
        <f t="shared" si="11"/>
        <v>1.1200000000000008</v>
      </c>
      <c r="H114">
        <f t="shared" si="12"/>
        <v>198000</v>
      </c>
      <c r="I114" s="2">
        <f>MIN(MainSheet!$C$10/MainSheet!$C$9,MainSheet!$K$9*60)</f>
        <v>660</v>
      </c>
      <c r="J114" s="1">
        <f>IF(G114&gt;MainSheet!$C$11,IF(J113&gt;=0.999,1,(G114-MainSheet!$C$11)*I114/$B$2/60),0)</f>
        <v>0</v>
      </c>
      <c r="K114" s="1">
        <f>IF(G114&gt;MainSheet!$C$11+$B$6,IF(K113&gt;=0.999,1,(G114-MainSheet!$C$11-$B$6)*I114/$C$2/60),0)</f>
        <v>0</v>
      </c>
      <c r="L114" s="1">
        <f>IF(G114&gt;MainSheet!$C$11+$B$6+$C$6,IF(L113&gt;=0.999,1,(G114-MainSheet!$C$11-$B$6-$C$6)*I114/$D$2/60),0)</f>
        <v>0</v>
      </c>
      <c r="M114">
        <f t="shared" si="13"/>
        <v>0</v>
      </c>
      <c r="N114" s="2">
        <f t="shared" si="14"/>
        <v>0</v>
      </c>
      <c r="O114">
        <f t="shared" si="17"/>
        <v>0</v>
      </c>
      <c r="P114">
        <f t="shared" si="15"/>
        <v>0</v>
      </c>
      <c r="Q114" s="2">
        <f t="shared" si="16"/>
        <v>0</v>
      </c>
      <c r="R114">
        <f>Q114/MainSheet!$C$8*(G114-G113)+R113</f>
        <v>0</v>
      </c>
      <c r="S114">
        <f t="shared" si="18"/>
        <v>0</v>
      </c>
      <c r="T114">
        <f t="shared" si="10"/>
        <v>1.1200000000000008</v>
      </c>
      <c r="U114" s="1">
        <f>Q114/MainSheet!$C$22</f>
        <v>0</v>
      </c>
    </row>
    <row r="115" spans="7:21">
      <c r="G115">
        <f t="shared" si="11"/>
        <v>1.1300000000000008</v>
      </c>
      <c r="H115">
        <f t="shared" si="12"/>
        <v>198000</v>
      </c>
      <c r="I115" s="2">
        <f>MIN(MainSheet!$C$10/MainSheet!$C$9,MainSheet!$K$9*60)</f>
        <v>660</v>
      </c>
      <c r="J115" s="1">
        <f>IF(G115&gt;MainSheet!$C$11,IF(J114&gt;=0.999,1,(G115-MainSheet!$C$11)*I115/$B$2/60),0)</f>
        <v>0</v>
      </c>
      <c r="K115" s="1">
        <f>IF(G115&gt;MainSheet!$C$11+$B$6,IF(K114&gt;=0.999,1,(G115-MainSheet!$C$11-$B$6)*I115/$C$2/60),0)</f>
        <v>0</v>
      </c>
      <c r="L115" s="1">
        <f>IF(G115&gt;MainSheet!$C$11+$B$6+$C$6,IF(L114&gt;=0.999,1,(G115-MainSheet!$C$11-$B$6-$C$6)*I115/$D$2/60),0)</f>
        <v>0</v>
      </c>
      <c r="M115">
        <f t="shared" si="13"/>
        <v>0</v>
      </c>
      <c r="N115" s="2">
        <f t="shared" si="14"/>
        <v>0</v>
      </c>
      <c r="O115">
        <f t="shared" si="17"/>
        <v>0</v>
      </c>
      <c r="P115">
        <f t="shared" si="15"/>
        <v>0</v>
      </c>
      <c r="Q115" s="2">
        <f t="shared" si="16"/>
        <v>0</v>
      </c>
      <c r="R115">
        <f>Q115/MainSheet!$C$8*(G115-G114)+R114</f>
        <v>0</v>
      </c>
      <c r="S115">
        <f t="shared" si="18"/>
        <v>0</v>
      </c>
      <c r="T115">
        <f t="shared" si="10"/>
        <v>1.1300000000000008</v>
      </c>
      <c r="U115" s="1">
        <f>Q115/MainSheet!$C$22</f>
        <v>0</v>
      </c>
    </row>
    <row r="116" spans="7:21">
      <c r="G116">
        <f t="shared" si="11"/>
        <v>1.1400000000000008</v>
      </c>
      <c r="H116">
        <f t="shared" si="12"/>
        <v>198000</v>
      </c>
      <c r="I116" s="2">
        <f>MIN(MainSheet!$C$10/MainSheet!$C$9,MainSheet!$K$9*60)</f>
        <v>660</v>
      </c>
      <c r="J116" s="1">
        <f>IF(G116&gt;MainSheet!$C$11,IF(J115&gt;=0.999,1,(G116-MainSheet!$C$11)*I116/$B$2/60),0)</f>
        <v>0</v>
      </c>
      <c r="K116" s="1">
        <f>IF(G116&gt;MainSheet!$C$11+$B$6,IF(K115&gt;=0.999,1,(G116-MainSheet!$C$11-$B$6)*I116/$C$2/60),0)</f>
        <v>0</v>
      </c>
      <c r="L116" s="1">
        <f>IF(G116&gt;MainSheet!$C$11+$B$6+$C$6,IF(L115&gt;=0.999,1,(G116-MainSheet!$C$11-$B$6-$C$6)*I116/$D$2/60),0)</f>
        <v>0</v>
      </c>
      <c r="M116">
        <f t="shared" si="13"/>
        <v>0</v>
      </c>
      <c r="N116" s="2">
        <f t="shared" si="14"/>
        <v>0</v>
      </c>
      <c r="O116">
        <f t="shared" si="17"/>
        <v>0</v>
      </c>
      <c r="P116">
        <f t="shared" si="15"/>
        <v>0</v>
      </c>
      <c r="Q116" s="2">
        <f t="shared" si="16"/>
        <v>0</v>
      </c>
      <c r="R116">
        <f>Q116/MainSheet!$C$8*(G116-G115)+R115</f>
        <v>0</v>
      </c>
      <c r="S116">
        <f t="shared" si="18"/>
        <v>0</v>
      </c>
      <c r="T116">
        <f t="shared" si="10"/>
        <v>1.1400000000000008</v>
      </c>
      <c r="U116" s="1">
        <f>Q116/MainSheet!$C$22</f>
        <v>0</v>
      </c>
    </row>
    <row r="117" spans="7:21">
      <c r="G117">
        <f t="shared" si="11"/>
        <v>1.1500000000000008</v>
      </c>
      <c r="H117">
        <f t="shared" si="12"/>
        <v>198000</v>
      </c>
      <c r="I117" s="2">
        <f>MIN(MainSheet!$C$10/MainSheet!$C$9,MainSheet!$K$9*60)</f>
        <v>660</v>
      </c>
      <c r="J117" s="1">
        <f>IF(G117&gt;MainSheet!$C$11,IF(J116&gt;=0.999,1,(G117-MainSheet!$C$11)*I117/$B$2/60),0)</f>
        <v>0</v>
      </c>
      <c r="K117" s="1">
        <f>IF(G117&gt;MainSheet!$C$11+$B$6,IF(K116&gt;=0.999,1,(G117-MainSheet!$C$11-$B$6)*I117/$C$2/60),0)</f>
        <v>0</v>
      </c>
      <c r="L117" s="1">
        <f>IF(G117&gt;MainSheet!$C$11+$B$6+$C$6,IF(L116&gt;=0.999,1,(G117-MainSheet!$C$11-$B$6-$C$6)*I117/$D$2/60),0)</f>
        <v>0</v>
      </c>
      <c r="M117">
        <f t="shared" si="13"/>
        <v>0</v>
      </c>
      <c r="N117" s="2">
        <f t="shared" si="14"/>
        <v>0</v>
      </c>
      <c r="O117">
        <f t="shared" si="17"/>
        <v>0</v>
      </c>
      <c r="P117">
        <f t="shared" si="15"/>
        <v>0</v>
      </c>
      <c r="Q117" s="2">
        <f t="shared" si="16"/>
        <v>0</v>
      </c>
      <c r="R117">
        <f>Q117/MainSheet!$C$8*(G117-G116)+R116</f>
        <v>0</v>
      </c>
      <c r="S117">
        <f t="shared" si="18"/>
        <v>0</v>
      </c>
      <c r="T117">
        <f t="shared" si="10"/>
        <v>1.1500000000000008</v>
      </c>
      <c r="U117" s="1">
        <f>Q117/MainSheet!$C$22</f>
        <v>0</v>
      </c>
    </row>
    <row r="118" spans="7:21">
      <c r="G118">
        <f t="shared" si="11"/>
        <v>1.1600000000000008</v>
      </c>
      <c r="H118">
        <f t="shared" si="12"/>
        <v>198000</v>
      </c>
      <c r="I118" s="2">
        <f>MIN(MainSheet!$C$10/MainSheet!$C$9,MainSheet!$K$9*60)</f>
        <v>660</v>
      </c>
      <c r="J118" s="1">
        <f>IF(G118&gt;MainSheet!$C$11,IF(J117&gt;=0.999,1,(G118-MainSheet!$C$11)*I118/$B$2/60),0)</f>
        <v>0</v>
      </c>
      <c r="K118" s="1">
        <f>IF(G118&gt;MainSheet!$C$11+$B$6,IF(K117&gt;=0.999,1,(G118-MainSheet!$C$11-$B$6)*I118/$C$2/60),0)</f>
        <v>0</v>
      </c>
      <c r="L118" s="1">
        <f>IF(G118&gt;MainSheet!$C$11+$B$6+$C$6,IF(L117&gt;=0.999,1,(G118-MainSheet!$C$11-$B$6-$C$6)*I118/$D$2/60),0)</f>
        <v>0</v>
      </c>
      <c r="M118">
        <f t="shared" si="13"/>
        <v>0</v>
      </c>
      <c r="N118" s="2">
        <f t="shared" si="14"/>
        <v>0</v>
      </c>
      <c r="O118">
        <f t="shared" si="17"/>
        <v>0</v>
      </c>
      <c r="P118">
        <f t="shared" si="15"/>
        <v>0</v>
      </c>
      <c r="Q118" s="2">
        <f t="shared" si="16"/>
        <v>0</v>
      </c>
      <c r="R118">
        <f>Q118/MainSheet!$C$8*(G118-G117)+R117</f>
        <v>0</v>
      </c>
      <c r="S118">
        <f t="shared" si="18"/>
        <v>0</v>
      </c>
      <c r="T118">
        <f t="shared" si="10"/>
        <v>1.1600000000000008</v>
      </c>
      <c r="U118" s="1">
        <f>Q118/MainSheet!$C$22</f>
        <v>0</v>
      </c>
    </row>
    <row r="119" spans="7:21">
      <c r="G119">
        <f t="shared" si="11"/>
        <v>1.1700000000000008</v>
      </c>
      <c r="H119">
        <f t="shared" si="12"/>
        <v>198000</v>
      </c>
      <c r="I119" s="2">
        <f>MIN(MainSheet!$C$10/MainSheet!$C$9,MainSheet!$K$9*60)</f>
        <v>660</v>
      </c>
      <c r="J119" s="1">
        <f>IF(G119&gt;MainSheet!$C$11,IF(J118&gt;=0.999,1,(G119-MainSheet!$C$11)*I119/$B$2/60),0)</f>
        <v>0</v>
      </c>
      <c r="K119" s="1">
        <f>IF(G119&gt;MainSheet!$C$11+$B$6,IF(K118&gt;=0.999,1,(G119-MainSheet!$C$11-$B$6)*I119/$C$2/60),0)</f>
        <v>0</v>
      </c>
      <c r="L119" s="1">
        <f>IF(G119&gt;MainSheet!$C$11+$B$6+$C$6,IF(L118&gt;=0.999,1,(G119-MainSheet!$C$11-$B$6-$C$6)*I119/$D$2/60),0)</f>
        <v>0</v>
      </c>
      <c r="M119">
        <f t="shared" si="13"/>
        <v>0</v>
      </c>
      <c r="N119" s="2">
        <f t="shared" si="14"/>
        <v>0</v>
      </c>
      <c r="O119">
        <f t="shared" si="17"/>
        <v>0</v>
      </c>
      <c r="P119">
        <f t="shared" si="15"/>
        <v>0</v>
      </c>
      <c r="Q119" s="2">
        <f t="shared" si="16"/>
        <v>0</v>
      </c>
      <c r="R119">
        <f>Q119/MainSheet!$C$8*(G119-G118)+R118</f>
        <v>0</v>
      </c>
      <c r="S119">
        <f t="shared" si="18"/>
        <v>0</v>
      </c>
      <c r="T119">
        <f t="shared" si="10"/>
        <v>1.1700000000000008</v>
      </c>
      <c r="U119" s="1">
        <f>Q119/MainSheet!$C$22</f>
        <v>0</v>
      </c>
    </row>
    <row r="120" spans="7:21">
      <c r="G120">
        <f t="shared" si="11"/>
        <v>1.1800000000000008</v>
      </c>
      <c r="H120">
        <f t="shared" si="12"/>
        <v>198000</v>
      </c>
      <c r="I120" s="2">
        <f>MIN(MainSheet!$C$10/MainSheet!$C$9,MainSheet!$K$9*60)</f>
        <v>660</v>
      </c>
      <c r="J120" s="1">
        <f>IF(G120&gt;MainSheet!$C$11,IF(J119&gt;=0.999,1,(G120-MainSheet!$C$11)*I120/$B$2/60),0)</f>
        <v>0</v>
      </c>
      <c r="K120" s="1">
        <f>IF(G120&gt;MainSheet!$C$11+$B$6,IF(K119&gt;=0.999,1,(G120-MainSheet!$C$11-$B$6)*I120/$C$2/60),0)</f>
        <v>0</v>
      </c>
      <c r="L120" s="1">
        <f>IF(G120&gt;MainSheet!$C$11+$B$6+$C$6,IF(L119&gt;=0.999,1,(G120-MainSheet!$C$11-$B$6-$C$6)*I120/$D$2/60),0)</f>
        <v>0</v>
      </c>
      <c r="M120">
        <f t="shared" si="13"/>
        <v>0</v>
      </c>
      <c r="N120" s="2">
        <f t="shared" si="14"/>
        <v>0</v>
      </c>
      <c r="O120">
        <f t="shared" si="17"/>
        <v>0</v>
      </c>
      <c r="P120">
        <f t="shared" si="15"/>
        <v>0</v>
      </c>
      <c r="Q120" s="2">
        <f t="shared" si="16"/>
        <v>0</v>
      </c>
      <c r="R120">
        <f>Q120/MainSheet!$C$8*(G120-G119)+R119</f>
        <v>0</v>
      </c>
      <c r="S120">
        <f t="shared" si="18"/>
        <v>0</v>
      </c>
      <c r="T120">
        <f t="shared" si="10"/>
        <v>1.1800000000000008</v>
      </c>
      <c r="U120" s="1">
        <f>Q120/MainSheet!$C$22</f>
        <v>0</v>
      </c>
    </row>
    <row r="121" spans="7:21">
      <c r="G121">
        <f t="shared" si="11"/>
        <v>1.1900000000000008</v>
      </c>
      <c r="H121">
        <f t="shared" si="12"/>
        <v>198000</v>
      </c>
      <c r="I121" s="2">
        <f>MIN(MainSheet!$C$10/MainSheet!$C$9,MainSheet!$K$9*60)</f>
        <v>660</v>
      </c>
      <c r="J121" s="1">
        <f>IF(G121&gt;MainSheet!$C$11,IF(J120&gt;=0.999,1,(G121-MainSheet!$C$11)*I121/$B$2/60),0)</f>
        <v>0</v>
      </c>
      <c r="K121" s="1">
        <f>IF(G121&gt;MainSheet!$C$11+$B$6,IF(K120&gt;=0.999,1,(G121-MainSheet!$C$11-$B$6)*I121/$C$2/60),0)</f>
        <v>0</v>
      </c>
      <c r="L121" s="1">
        <f>IF(G121&gt;MainSheet!$C$11+$B$6+$C$6,IF(L120&gt;=0.999,1,(G121-MainSheet!$C$11-$B$6-$C$6)*I121/$D$2/60),0)</f>
        <v>0</v>
      </c>
      <c r="M121">
        <f t="shared" si="13"/>
        <v>0</v>
      </c>
      <c r="N121" s="2">
        <f t="shared" si="14"/>
        <v>0</v>
      </c>
      <c r="O121">
        <f t="shared" si="17"/>
        <v>0</v>
      </c>
      <c r="P121">
        <f t="shared" si="15"/>
        <v>0</v>
      </c>
      <c r="Q121" s="2">
        <f t="shared" si="16"/>
        <v>0</v>
      </c>
      <c r="R121">
        <f>Q121/MainSheet!$C$8*(G121-G120)+R120</f>
        <v>0</v>
      </c>
      <c r="S121">
        <f t="shared" si="18"/>
        <v>0</v>
      </c>
      <c r="T121">
        <f t="shared" si="10"/>
        <v>1.1900000000000008</v>
      </c>
      <c r="U121" s="1">
        <f>Q121/MainSheet!$C$22</f>
        <v>0</v>
      </c>
    </row>
    <row r="122" spans="7:21">
      <c r="G122">
        <f t="shared" si="11"/>
        <v>1.2000000000000008</v>
      </c>
      <c r="H122">
        <f t="shared" si="12"/>
        <v>198000</v>
      </c>
      <c r="I122" s="2">
        <f>MIN(MainSheet!$C$10/MainSheet!$C$9,MainSheet!$K$9*60)</f>
        <v>660</v>
      </c>
      <c r="J122" s="1">
        <f>IF(G122&gt;MainSheet!$C$11,IF(J121&gt;=0.999,1,(G122-MainSheet!$C$11)*I122/$B$2/60),0)</f>
        <v>0</v>
      </c>
      <c r="K122" s="1">
        <f>IF(G122&gt;MainSheet!$C$11+$B$6,IF(K121&gt;=0.999,1,(G122-MainSheet!$C$11-$B$6)*I122/$C$2/60),0)</f>
        <v>0</v>
      </c>
      <c r="L122" s="1">
        <f>IF(G122&gt;MainSheet!$C$11+$B$6+$C$6,IF(L121&gt;=0.999,1,(G122-MainSheet!$C$11-$B$6-$C$6)*I122/$D$2/60),0)</f>
        <v>0</v>
      </c>
      <c r="M122">
        <f t="shared" si="13"/>
        <v>0</v>
      </c>
      <c r="N122" s="2">
        <f t="shared" si="14"/>
        <v>0</v>
      </c>
      <c r="O122">
        <f t="shared" si="17"/>
        <v>0</v>
      </c>
      <c r="P122">
        <f t="shared" si="15"/>
        <v>0</v>
      </c>
      <c r="Q122" s="2">
        <f t="shared" si="16"/>
        <v>0</v>
      </c>
      <c r="R122">
        <f>Q122/MainSheet!$C$8*(G122-G121)+R121</f>
        <v>0</v>
      </c>
      <c r="S122">
        <f t="shared" si="18"/>
        <v>0</v>
      </c>
      <c r="T122">
        <f t="shared" si="10"/>
        <v>1.2000000000000008</v>
      </c>
      <c r="U122" s="1">
        <f>Q122/MainSheet!$C$22</f>
        <v>0</v>
      </c>
    </row>
    <row r="123" spans="7:21">
      <c r="G123">
        <f t="shared" si="11"/>
        <v>1.2100000000000009</v>
      </c>
      <c r="H123">
        <f t="shared" si="12"/>
        <v>198000</v>
      </c>
      <c r="I123" s="2">
        <f>MIN(MainSheet!$C$10/MainSheet!$C$9,MainSheet!$K$9*60)</f>
        <v>660</v>
      </c>
      <c r="J123" s="1">
        <f>IF(G123&gt;MainSheet!$C$11,IF(J122&gt;=0.999,1,(G123-MainSheet!$C$11)*I123/$B$2/60),0)</f>
        <v>0</v>
      </c>
      <c r="K123" s="1">
        <f>IF(G123&gt;MainSheet!$C$11+$B$6,IF(K122&gt;=0.999,1,(G123-MainSheet!$C$11-$B$6)*I123/$C$2/60),0)</f>
        <v>0</v>
      </c>
      <c r="L123" s="1">
        <f>IF(G123&gt;MainSheet!$C$11+$B$6+$C$6,IF(L122&gt;=0.999,1,(G123-MainSheet!$C$11-$B$6-$C$6)*I123/$D$2/60),0)</f>
        <v>0</v>
      </c>
      <c r="M123">
        <f t="shared" si="13"/>
        <v>0</v>
      </c>
      <c r="N123" s="2">
        <f t="shared" si="14"/>
        <v>0</v>
      </c>
      <c r="O123">
        <f t="shared" si="17"/>
        <v>0</v>
      </c>
      <c r="P123">
        <f t="shared" si="15"/>
        <v>0</v>
      </c>
      <c r="Q123" s="2">
        <f t="shared" si="16"/>
        <v>0</v>
      </c>
      <c r="R123">
        <f>Q123/MainSheet!$C$8*(G123-G122)+R122</f>
        <v>0</v>
      </c>
      <c r="S123">
        <f t="shared" si="18"/>
        <v>0</v>
      </c>
      <c r="T123">
        <f t="shared" si="10"/>
        <v>1.2100000000000009</v>
      </c>
      <c r="U123" s="1">
        <f>Q123/MainSheet!$C$22</f>
        <v>0</v>
      </c>
    </row>
    <row r="124" spans="7:21">
      <c r="G124">
        <f t="shared" si="11"/>
        <v>1.2200000000000009</v>
      </c>
      <c r="H124">
        <f t="shared" si="12"/>
        <v>198000</v>
      </c>
      <c r="I124" s="2">
        <f>MIN(MainSheet!$C$10/MainSheet!$C$9,MainSheet!$K$9*60)</f>
        <v>660</v>
      </c>
      <c r="J124" s="1">
        <f>IF(G124&gt;MainSheet!$C$11,IF(J123&gt;=0.999,1,(G124-MainSheet!$C$11)*I124/$B$2/60),0)</f>
        <v>0</v>
      </c>
      <c r="K124" s="1">
        <f>IF(G124&gt;MainSheet!$C$11+$B$6,IF(K123&gt;=0.999,1,(G124-MainSheet!$C$11-$B$6)*I124/$C$2/60),0)</f>
        <v>0</v>
      </c>
      <c r="L124" s="1">
        <f>IF(G124&gt;MainSheet!$C$11+$B$6+$C$6,IF(L123&gt;=0.999,1,(G124-MainSheet!$C$11-$B$6-$C$6)*I124/$D$2/60),0)</f>
        <v>0</v>
      </c>
      <c r="M124">
        <f t="shared" si="13"/>
        <v>0</v>
      </c>
      <c r="N124" s="2">
        <f t="shared" si="14"/>
        <v>0</v>
      </c>
      <c r="O124">
        <f t="shared" si="17"/>
        <v>0</v>
      </c>
      <c r="P124">
        <f t="shared" si="15"/>
        <v>0</v>
      </c>
      <c r="Q124" s="2">
        <f t="shared" si="16"/>
        <v>0</v>
      </c>
      <c r="R124">
        <f>Q124/MainSheet!$C$8*(G124-G123)+R123</f>
        <v>0</v>
      </c>
      <c r="S124">
        <f t="shared" si="18"/>
        <v>0</v>
      </c>
      <c r="T124">
        <f t="shared" si="10"/>
        <v>1.2200000000000009</v>
      </c>
      <c r="U124" s="1">
        <f>Q124/MainSheet!$C$22</f>
        <v>0</v>
      </c>
    </row>
    <row r="125" spans="7:21">
      <c r="G125">
        <f t="shared" si="11"/>
        <v>1.2300000000000009</v>
      </c>
      <c r="H125">
        <f t="shared" si="12"/>
        <v>198000</v>
      </c>
      <c r="I125" s="2">
        <f>MIN(MainSheet!$C$10/MainSheet!$C$9,MainSheet!$K$9*60)</f>
        <v>660</v>
      </c>
      <c r="J125" s="1">
        <f>IF(G125&gt;MainSheet!$C$11,IF(J124&gt;=0.999,1,(G125-MainSheet!$C$11)*I125/$B$2/60),0)</f>
        <v>0</v>
      </c>
      <c r="K125" s="1">
        <f>IF(G125&gt;MainSheet!$C$11+$B$6,IF(K124&gt;=0.999,1,(G125-MainSheet!$C$11-$B$6)*I125/$C$2/60),0)</f>
        <v>0</v>
      </c>
      <c r="L125" s="1">
        <f>IF(G125&gt;MainSheet!$C$11+$B$6+$C$6,IF(L124&gt;=0.999,1,(G125-MainSheet!$C$11-$B$6-$C$6)*I125/$D$2/60),0)</f>
        <v>0</v>
      </c>
      <c r="M125">
        <f t="shared" si="13"/>
        <v>0</v>
      </c>
      <c r="N125" s="2">
        <f t="shared" si="14"/>
        <v>0</v>
      </c>
      <c r="O125">
        <f t="shared" si="17"/>
        <v>0</v>
      </c>
      <c r="P125">
        <f t="shared" si="15"/>
        <v>0</v>
      </c>
      <c r="Q125" s="2">
        <f t="shared" si="16"/>
        <v>0</v>
      </c>
      <c r="R125">
        <f>Q125/MainSheet!$C$8*(G125-G124)+R124</f>
        <v>0</v>
      </c>
      <c r="S125">
        <f t="shared" si="18"/>
        <v>0</v>
      </c>
      <c r="T125">
        <f t="shared" si="10"/>
        <v>1.2300000000000009</v>
      </c>
      <c r="U125" s="1">
        <f>Q125/MainSheet!$C$22</f>
        <v>0</v>
      </c>
    </row>
    <row r="126" spans="7:21">
      <c r="G126">
        <f t="shared" si="11"/>
        <v>1.2400000000000009</v>
      </c>
      <c r="H126">
        <f t="shared" si="12"/>
        <v>198000</v>
      </c>
      <c r="I126" s="2">
        <f>MIN(MainSheet!$C$10/MainSheet!$C$9,MainSheet!$K$9*60)</f>
        <v>660</v>
      </c>
      <c r="J126" s="1">
        <f>IF(G126&gt;MainSheet!$C$11,IF(J125&gt;=0.999,1,(G126-MainSheet!$C$11)*I126/$B$2/60),0)</f>
        <v>0</v>
      </c>
      <c r="K126" s="1">
        <f>IF(G126&gt;MainSheet!$C$11+$B$6,IF(K125&gt;=0.999,1,(G126-MainSheet!$C$11-$B$6)*I126/$C$2/60),0)</f>
        <v>0</v>
      </c>
      <c r="L126" s="1">
        <f>IF(G126&gt;MainSheet!$C$11+$B$6+$C$6,IF(L125&gt;=0.999,1,(G126-MainSheet!$C$11-$B$6-$C$6)*I126/$D$2/60),0)</f>
        <v>0</v>
      </c>
      <c r="M126">
        <f t="shared" si="13"/>
        <v>0</v>
      </c>
      <c r="N126" s="2">
        <f t="shared" si="14"/>
        <v>0</v>
      </c>
      <c r="O126">
        <f t="shared" si="17"/>
        <v>0</v>
      </c>
      <c r="P126">
        <f t="shared" si="15"/>
        <v>0</v>
      </c>
      <c r="Q126" s="2">
        <f t="shared" si="16"/>
        <v>0</v>
      </c>
      <c r="R126">
        <f>Q126/MainSheet!$C$8*(G126-G125)+R125</f>
        <v>0</v>
      </c>
      <c r="S126">
        <f t="shared" si="18"/>
        <v>0</v>
      </c>
      <c r="T126">
        <f t="shared" si="10"/>
        <v>1.2400000000000009</v>
      </c>
      <c r="U126" s="1">
        <f>Q126/MainSheet!$C$22</f>
        <v>0</v>
      </c>
    </row>
    <row r="127" spans="7:21">
      <c r="G127">
        <f t="shared" si="11"/>
        <v>1.2500000000000009</v>
      </c>
      <c r="H127">
        <f t="shared" si="12"/>
        <v>198000</v>
      </c>
      <c r="I127" s="2">
        <f>MIN(MainSheet!$C$10/MainSheet!$C$9,MainSheet!$K$9*60)</f>
        <v>660</v>
      </c>
      <c r="J127" s="1">
        <f>IF(G127&gt;MainSheet!$C$11,IF(J126&gt;=0.999,1,(G127-MainSheet!$C$11)*I127/$B$2/60),0)</f>
        <v>0</v>
      </c>
      <c r="K127" s="1">
        <f>IF(G127&gt;MainSheet!$C$11+$B$6,IF(K126&gt;=0.999,1,(G127-MainSheet!$C$11-$B$6)*I127/$C$2/60),0)</f>
        <v>0</v>
      </c>
      <c r="L127" s="1">
        <f>IF(G127&gt;MainSheet!$C$11+$B$6+$C$6,IF(L126&gt;=0.999,1,(G127-MainSheet!$C$11-$B$6-$C$6)*I127/$D$2/60),0)</f>
        <v>0</v>
      </c>
      <c r="M127">
        <f t="shared" si="13"/>
        <v>0</v>
      </c>
      <c r="N127" s="2">
        <f t="shared" si="14"/>
        <v>0</v>
      </c>
      <c r="O127">
        <f t="shared" si="17"/>
        <v>0</v>
      </c>
      <c r="P127">
        <f t="shared" si="15"/>
        <v>0</v>
      </c>
      <c r="Q127" s="2">
        <f t="shared" si="16"/>
        <v>0</v>
      </c>
      <c r="R127">
        <f>Q127/MainSheet!$C$8*(G127-G126)+R126</f>
        <v>0</v>
      </c>
      <c r="S127">
        <f t="shared" si="18"/>
        <v>0</v>
      </c>
      <c r="T127">
        <f t="shared" si="10"/>
        <v>1.2500000000000009</v>
      </c>
      <c r="U127" s="1">
        <f>Q127/MainSheet!$C$22</f>
        <v>0</v>
      </c>
    </row>
    <row r="128" spans="7:21">
      <c r="G128">
        <f t="shared" si="11"/>
        <v>1.2600000000000009</v>
      </c>
      <c r="H128">
        <f t="shared" si="12"/>
        <v>198000</v>
      </c>
      <c r="I128" s="2">
        <f>MIN(MainSheet!$C$10/MainSheet!$C$9,MainSheet!$K$9*60)</f>
        <v>660</v>
      </c>
      <c r="J128" s="1">
        <f>IF(G128&gt;MainSheet!$C$11,IF(J127&gt;=0.999,1,(G128-MainSheet!$C$11)*I128/$B$2/60),0)</f>
        <v>0</v>
      </c>
      <c r="K128" s="1">
        <f>IF(G128&gt;MainSheet!$C$11+$B$6,IF(K127&gt;=0.999,1,(G128-MainSheet!$C$11-$B$6)*I128/$C$2/60),0)</f>
        <v>0</v>
      </c>
      <c r="L128" s="1">
        <f>IF(G128&gt;MainSheet!$C$11+$B$6+$C$6,IF(L127&gt;=0.999,1,(G128-MainSheet!$C$11-$B$6-$C$6)*I128/$D$2/60),0)</f>
        <v>0</v>
      </c>
      <c r="M128">
        <f t="shared" si="13"/>
        <v>0</v>
      </c>
      <c r="N128" s="2">
        <f t="shared" si="14"/>
        <v>0</v>
      </c>
      <c r="O128">
        <f t="shared" si="17"/>
        <v>0</v>
      </c>
      <c r="P128">
        <f t="shared" si="15"/>
        <v>0</v>
      </c>
      <c r="Q128" s="2">
        <f t="shared" si="16"/>
        <v>0</v>
      </c>
      <c r="R128">
        <f>Q128/MainSheet!$C$8*(G128-G127)+R127</f>
        <v>0</v>
      </c>
      <c r="S128">
        <f t="shared" si="18"/>
        <v>0</v>
      </c>
      <c r="T128">
        <f t="shared" si="10"/>
        <v>1.2600000000000009</v>
      </c>
      <c r="U128" s="1">
        <f>Q128/MainSheet!$C$22</f>
        <v>0</v>
      </c>
    </row>
    <row r="129" spans="7:21">
      <c r="G129">
        <f t="shared" si="11"/>
        <v>1.2700000000000009</v>
      </c>
      <c r="H129">
        <f t="shared" si="12"/>
        <v>198000</v>
      </c>
      <c r="I129" s="2">
        <f>MIN(MainSheet!$C$10/MainSheet!$C$9,MainSheet!$K$9*60)</f>
        <v>660</v>
      </c>
      <c r="J129" s="1">
        <f>IF(G129&gt;MainSheet!$C$11,IF(J128&gt;=0.999,1,(G129-MainSheet!$C$11)*I129/$B$2/60),0)</f>
        <v>0</v>
      </c>
      <c r="K129" s="1">
        <f>IF(G129&gt;MainSheet!$C$11+$B$6,IF(K128&gt;=0.999,1,(G129-MainSheet!$C$11-$B$6)*I129/$C$2/60),0)</f>
        <v>0</v>
      </c>
      <c r="L129" s="1">
        <f>IF(G129&gt;MainSheet!$C$11+$B$6+$C$6,IF(L128&gt;=0.999,1,(G129-MainSheet!$C$11-$B$6-$C$6)*I129/$D$2/60),0)</f>
        <v>0</v>
      </c>
      <c r="M129">
        <f t="shared" si="13"/>
        <v>0</v>
      </c>
      <c r="N129" s="2">
        <f t="shared" si="14"/>
        <v>0</v>
      </c>
      <c r="O129">
        <f t="shared" si="17"/>
        <v>0</v>
      </c>
      <c r="P129">
        <f t="shared" si="15"/>
        <v>0</v>
      </c>
      <c r="Q129" s="2">
        <f t="shared" si="16"/>
        <v>0</v>
      </c>
      <c r="R129">
        <f>Q129/MainSheet!$C$8*(G129-G128)+R128</f>
        <v>0</v>
      </c>
      <c r="S129">
        <f t="shared" si="18"/>
        <v>0</v>
      </c>
      <c r="T129">
        <f t="shared" si="10"/>
        <v>1.2700000000000009</v>
      </c>
      <c r="U129" s="1">
        <f>Q129/MainSheet!$C$22</f>
        <v>0</v>
      </c>
    </row>
    <row r="130" spans="7:21">
      <c r="G130">
        <f t="shared" si="11"/>
        <v>1.2800000000000009</v>
      </c>
      <c r="H130">
        <f t="shared" si="12"/>
        <v>198000</v>
      </c>
      <c r="I130" s="2">
        <f>MIN(MainSheet!$C$10/MainSheet!$C$9,MainSheet!$K$9*60)</f>
        <v>660</v>
      </c>
      <c r="J130" s="1">
        <f>IF(G130&gt;MainSheet!$C$11,IF(J129&gt;=0.999,1,(G130-MainSheet!$C$11)*I130/$B$2/60),0)</f>
        <v>0</v>
      </c>
      <c r="K130" s="1">
        <f>IF(G130&gt;MainSheet!$C$11+$B$6,IF(K129&gt;=0.999,1,(G130-MainSheet!$C$11-$B$6)*I130/$C$2/60),0)</f>
        <v>0</v>
      </c>
      <c r="L130" s="1">
        <f>IF(G130&gt;MainSheet!$C$11+$B$6+$C$6,IF(L129&gt;=0.999,1,(G130-MainSheet!$C$11-$B$6-$C$6)*I130/$D$2/60),0)</f>
        <v>0</v>
      </c>
      <c r="M130">
        <f t="shared" si="13"/>
        <v>0</v>
      </c>
      <c r="N130" s="2">
        <f t="shared" si="14"/>
        <v>0</v>
      </c>
      <c r="O130">
        <f t="shared" si="17"/>
        <v>0</v>
      </c>
      <c r="P130">
        <f t="shared" si="15"/>
        <v>0</v>
      </c>
      <c r="Q130" s="2">
        <f t="shared" si="16"/>
        <v>0</v>
      </c>
      <c r="R130">
        <f>Q130/MainSheet!$C$8*(G130-G129)+R129</f>
        <v>0</v>
      </c>
      <c r="S130">
        <f t="shared" si="18"/>
        <v>0</v>
      </c>
      <c r="T130">
        <f t="shared" si="10"/>
        <v>1.2800000000000009</v>
      </c>
      <c r="U130" s="1">
        <f>Q130/MainSheet!$C$22</f>
        <v>0</v>
      </c>
    </row>
    <row r="131" spans="7:21">
      <c r="G131">
        <f t="shared" si="11"/>
        <v>1.2900000000000009</v>
      </c>
      <c r="H131">
        <f t="shared" si="12"/>
        <v>198000</v>
      </c>
      <c r="I131" s="2">
        <f>MIN(MainSheet!$C$10/MainSheet!$C$9,MainSheet!$K$9*60)</f>
        <v>660</v>
      </c>
      <c r="J131" s="1">
        <f>IF(G131&gt;MainSheet!$C$11,IF(J130&gt;=0.999,1,(G131-MainSheet!$C$11)*I131/$B$2/60),0)</f>
        <v>0</v>
      </c>
      <c r="K131" s="1">
        <f>IF(G131&gt;MainSheet!$C$11+$B$6,IF(K130&gt;=0.999,1,(G131-MainSheet!$C$11-$B$6)*I131/$C$2/60),0)</f>
        <v>0</v>
      </c>
      <c r="L131" s="1">
        <f>IF(G131&gt;MainSheet!$C$11+$B$6+$C$6,IF(L130&gt;=0.999,1,(G131-MainSheet!$C$11-$B$6-$C$6)*I131/$D$2/60),0)</f>
        <v>0</v>
      </c>
      <c r="M131">
        <f t="shared" si="13"/>
        <v>0</v>
      </c>
      <c r="N131" s="2">
        <f t="shared" si="14"/>
        <v>0</v>
      </c>
      <c r="O131">
        <f t="shared" si="17"/>
        <v>0</v>
      </c>
      <c r="P131">
        <f t="shared" si="15"/>
        <v>0</v>
      </c>
      <c r="Q131" s="2">
        <f t="shared" si="16"/>
        <v>0</v>
      </c>
      <c r="R131">
        <f>Q131/MainSheet!$C$8*(G131-G130)+R130</f>
        <v>0</v>
      </c>
      <c r="S131">
        <f t="shared" si="18"/>
        <v>0</v>
      </c>
      <c r="T131">
        <f t="shared" ref="T131:T194" si="19">G131</f>
        <v>1.2900000000000009</v>
      </c>
      <c r="U131" s="1">
        <f>Q131/MainSheet!$C$22</f>
        <v>0</v>
      </c>
    </row>
    <row r="132" spans="7:21">
      <c r="G132">
        <f t="shared" ref="G132:G195" si="20">G131+$F$2</f>
        <v>1.3000000000000009</v>
      </c>
      <c r="H132">
        <f t="shared" ref="H132:H195" si="21">H131</f>
        <v>198000</v>
      </c>
      <c r="I132" s="2">
        <f>MIN(MainSheet!$C$10/MainSheet!$C$9,MainSheet!$K$9*60)</f>
        <v>660</v>
      </c>
      <c r="J132" s="1">
        <f>IF(G132&gt;MainSheet!$C$11,IF(J131&gt;=0.999,1,(G132-MainSheet!$C$11)*I132/$B$2/60),0)</f>
        <v>0</v>
      </c>
      <c r="K132" s="1">
        <f>IF(G132&gt;MainSheet!$C$11+$B$6,IF(K131&gt;=0.999,1,(G132-MainSheet!$C$11-$B$6)*I132/$C$2/60),0)</f>
        <v>0</v>
      </c>
      <c r="L132" s="1">
        <f>IF(G132&gt;MainSheet!$C$11+$B$6+$C$6,IF(L131&gt;=0.999,1,(G132-MainSheet!$C$11-$B$6-$C$6)*I132/$D$2/60),0)</f>
        <v>0</v>
      </c>
      <c r="M132">
        <f t="shared" ref="M132:M195" si="22">(J132*$B$2+K132*$C$2+L132*$D$2)/SUM($B$2:$D$2)</f>
        <v>0</v>
      </c>
      <c r="N132" s="2">
        <f t="shared" ref="N132:N195" si="23">IF(J132&gt;=0.01,((1-J132)*B$3+B$4*(J132)),0)</f>
        <v>0</v>
      </c>
      <c r="O132">
        <f t="shared" si="17"/>
        <v>0</v>
      </c>
      <c r="P132">
        <f t="shared" ref="P132:P195" si="24">IF(IF(N132+O132&gt;H132,H132-O132-N132,IF(L132&gt;0,((1-L132)*D$3+D$4*(L132)),0))+O132+N132&gt;H132,H132-N132-O132,IF(N132+O132&gt;H132,H132-O132-N132,IF(L132&gt;0,((1-L132)*D$3+D$4*(L132)),0)))</f>
        <v>0</v>
      </c>
      <c r="Q132" s="2">
        <f t="shared" ref="Q132:Q195" si="25">SUM(N132:P132)</f>
        <v>0</v>
      </c>
      <c r="R132">
        <f>Q132/MainSheet!$C$8*(G132-G131)+R131</f>
        <v>0</v>
      </c>
      <c r="S132">
        <f t="shared" si="18"/>
        <v>0</v>
      </c>
      <c r="T132">
        <f t="shared" si="19"/>
        <v>1.3000000000000009</v>
      </c>
      <c r="U132" s="1">
        <f>Q132/MainSheet!$C$22</f>
        <v>0</v>
      </c>
    </row>
    <row r="133" spans="7:21">
      <c r="G133">
        <f t="shared" si="20"/>
        <v>1.3100000000000009</v>
      </c>
      <c r="H133">
        <f t="shared" si="21"/>
        <v>198000</v>
      </c>
      <c r="I133" s="2">
        <f>MIN(MainSheet!$C$10/MainSheet!$C$9,MainSheet!$K$9*60)</f>
        <v>660</v>
      </c>
      <c r="J133" s="1">
        <f>IF(G133&gt;MainSheet!$C$11,IF(J132&gt;=0.999,1,(G133-MainSheet!$C$11)*I133/$B$2/60),0)</f>
        <v>0</v>
      </c>
      <c r="K133" s="1">
        <f>IF(G133&gt;MainSheet!$C$11+$B$6,IF(K132&gt;=0.999,1,(G133-MainSheet!$C$11-$B$6)*I133/$C$2/60),0)</f>
        <v>0</v>
      </c>
      <c r="L133" s="1">
        <f>IF(G133&gt;MainSheet!$C$11+$B$6+$C$6,IF(L132&gt;=0.999,1,(G133-MainSheet!$C$11-$B$6-$C$6)*I133/$D$2/60),0)</f>
        <v>0</v>
      </c>
      <c r="M133">
        <f t="shared" si="22"/>
        <v>0</v>
      </c>
      <c r="N133" s="2">
        <f t="shared" si="23"/>
        <v>0</v>
      </c>
      <c r="O133">
        <f t="shared" ref="O133:O196" si="26">IF(K133&gt;=0.01,((1-K133)*C$3+C$4*(K133)),0)</f>
        <v>0</v>
      </c>
      <c r="P133">
        <f t="shared" si="24"/>
        <v>0</v>
      </c>
      <c r="Q133" s="2">
        <f t="shared" si="25"/>
        <v>0</v>
      </c>
      <c r="R133">
        <f>Q133/MainSheet!$C$8*(G133-G132)+R132</f>
        <v>0</v>
      </c>
      <c r="S133">
        <f t="shared" ref="S133:S196" si="27">Q133*$F$2/60+S132</f>
        <v>0</v>
      </c>
      <c r="T133">
        <f t="shared" si="19"/>
        <v>1.3100000000000009</v>
      </c>
      <c r="U133" s="1">
        <f>Q133/MainSheet!$C$22</f>
        <v>0</v>
      </c>
    </row>
    <row r="134" spans="7:21">
      <c r="G134">
        <f t="shared" si="20"/>
        <v>1.320000000000001</v>
      </c>
      <c r="H134">
        <f t="shared" si="21"/>
        <v>198000</v>
      </c>
      <c r="I134" s="2">
        <f>MIN(MainSheet!$C$10/MainSheet!$C$9,MainSheet!$K$9*60)</f>
        <v>660</v>
      </c>
      <c r="J134" s="1">
        <f>IF(G134&gt;MainSheet!$C$11,IF(J133&gt;=0.999,1,(G134-MainSheet!$C$11)*I134/$B$2/60),0)</f>
        <v>0</v>
      </c>
      <c r="K134" s="1">
        <f>IF(G134&gt;MainSheet!$C$11+$B$6,IF(K133&gt;=0.999,1,(G134-MainSheet!$C$11-$B$6)*I134/$C$2/60),0)</f>
        <v>0</v>
      </c>
      <c r="L134" s="1">
        <f>IF(G134&gt;MainSheet!$C$11+$B$6+$C$6,IF(L133&gt;=0.999,1,(G134-MainSheet!$C$11-$B$6-$C$6)*I134/$D$2/60),0)</f>
        <v>0</v>
      </c>
      <c r="M134">
        <f t="shared" si="22"/>
        <v>0</v>
      </c>
      <c r="N134" s="2">
        <f t="shared" si="23"/>
        <v>0</v>
      </c>
      <c r="O134">
        <f t="shared" si="26"/>
        <v>0</v>
      </c>
      <c r="P134">
        <f t="shared" si="24"/>
        <v>0</v>
      </c>
      <c r="Q134" s="2">
        <f t="shared" si="25"/>
        <v>0</v>
      </c>
      <c r="R134">
        <f>Q134/MainSheet!$C$8*(G134-G133)+R133</f>
        <v>0</v>
      </c>
      <c r="S134">
        <f t="shared" si="27"/>
        <v>0</v>
      </c>
      <c r="T134">
        <f t="shared" si="19"/>
        <v>1.320000000000001</v>
      </c>
      <c r="U134" s="1">
        <f>Q134/MainSheet!$C$22</f>
        <v>0</v>
      </c>
    </row>
    <row r="135" spans="7:21">
      <c r="G135">
        <f t="shared" si="20"/>
        <v>1.330000000000001</v>
      </c>
      <c r="H135">
        <f t="shared" si="21"/>
        <v>198000</v>
      </c>
      <c r="I135" s="2">
        <f>MIN(MainSheet!$C$10/MainSheet!$C$9,MainSheet!$K$9*60)</f>
        <v>660</v>
      </c>
      <c r="J135" s="1">
        <f>IF(G135&gt;MainSheet!$C$11,IF(J134&gt;=0.999,1,(G135-MainSheet!$C$11)*I135/$B$2/60),0)</f>
        <v>0</v>
      </c>
      <c r="K135" s="1">
        <f>IF(G135&gt;MainSheet!$C$11+$B$6,IF(K134&gt;=0.999,1,(G135-MainSheet!$C$11-$B$6)*I135/$C$2/60),0)</f>
        <v>0</v>
      </c>
      <c r="L135" s="1">
        <f>IF(G135&gt;MainSheet!$C$11+$B$6+$C$6,IF(L134&gt;=0.999,1,(G135-MainSheet!$C$11-$B$6-$C$6)*I135/$D$2/60),0)</f>
        <v>0</v>
      </c>
      <c r="M135">
        <f t="shared" si="22"/>
        <v>0</v>
      </c>
      <c r="N135" s="2">
        <f t="shared" si="23"/>
        <v>0</v>
      </c>
      <c r="O135">
        <f t="shared" si="26"/>
        <v>0</v>
      </c>
      <c r="P135">
        <f t="shared" si="24"/>
        <v>0</v>
      </c>
      <c r="Q135" s="2">
        <f t="shared" si="25"/>
        <v>0</v>
      </c>
      <c r="R135">
        <f>Q135/MainSheet!$C$8*(G135-G134)+R134</f>
        <v>0</v>
      </c>
      <c r="S135">
        <f t="shared" si="27"/>
        <v>0</v>
      </c>
      <c r="T135">
        <f t="shared" si="19"/>
        <v>1.330000000000001</v>
      </c>
      <c r="U135" s="1">
        <f>Q135/MainSheet!$C$22</f>
        <v>0</v>
      </c>
    </row>
    <row r="136" spans="7:21">
      <c r="G136">
        <f t="shared" si="20"/>
        <v>1.340000000000001</v>
      </c>
      <c r="H136">
        <f t="shared" si="21"/>
        <v>198000</v>
      </c>
      <c r="I136" s="2">
        <f>MIN(MainSheet!$C$10/MainSheet!$C$9,MainSheet!$K$9*60)</f>
        <v>660</v>
      </c>
      <c r="J136" s="1">
        <f>IF(G136&gt;MainSheet!$C$11,IF(J135&gt;=0.999,1,(G136-MainSheet!$C$11)*I136/$B$2/60),0)</f>
        <v>0</v>
      </c>
      <c r="K136" s="1">
        <f>IF(G136&gt;MainSheet!$C$11+$B$6,IF(K135&gt;=0.999,1,(G136-MainSheet!$C$11-$B$6)*I136/$C$2/60),0)</f>
        <v>0</v>
      </c>
      <c r="L136" s="1">
        <f>IF(G136&gt;MainSheet!$C$11+$B$6+$C$6,IF(L135&gt;=0.999,1,(G136-MainSheet!$C$11-$B$6-$C$6)*I136/$D$2/60),0)</f>
        <v>0</v>
      </c>
      <c r="M136">
        <f t="shared" si="22"/>
        <v>0</v>
      </c>
      <c r="N136" s="2">
        <f t="shared" si="23"/>
        <v>0</v>
      </c>
      <c r="O136">
        <f t="shared" si="26"/>
        <v>0</v>
      </c>
      <c r="P136">
        <f t="shared" si="24"/>
        <v>0</v>
      </c>
      <c r="Q136" s="2">
        <f t="shared" si="25"/>
        <v>0</v>
      </c>
      <c r="R136">
        <f>Q136/MainSheet!$C$8*(G136-G135)+R135</f>
        <v>0</v>
      </c>
      <c r="S136">
        <f t="shared" si="27"/>
        <v>0</v>
      </c>
      <c r="T136">
        <f t="shared" si="19"/>
        <v>1.340000000000001</v>
      </c>
      <c r="U136" s="1">
        <f>Q136/MainSheet!$C$22</f>
        <v>0</v>
      </c>
    </row>
    <row r="137" spans="7:21">
      <c r="G137">
        <f t="shared" si="20"/>
        <v>1.350000000000001</v>
      </c>
      <c r="H137">
        <f t="shared" si="21"/>
        <v>198000</v>
      </c>
      <c r="I137" s="2">
        <f>MIN(MainSheet!$C$10/MainSheet!$C$9,MainSheet!$K$9*60)</f>
        <v>660</v>
      </c>
      <c r="J137" s="1">
        <f>IF(G137&gt;MainSheet!$C$11,IF(J136&gt;=0.999,1,(G137-MainSheet!$C$11)*I137/$B$2/60),0)</f>
        <v>0</v>
      </c>
      <c r="K137" s="1">
        <f>IF(G137&gt;MainSheet!$C$11+$B$6,IF(K136&gt;=0.999,1,(G137-MainSheet!$C$11-$B$6)*I137/$C$2/60),0)</f>
        <v>0</v>
      </c>
      <c r="L137" s="1">
        <f>IF(G137&gt;MainSheet!$C$11+$B$6+$C$6,IF(L136&gt;=0.999,1,(G137-MainSheet!$C$11-$B$6-$C$6)*I137/$D$2/60),0)</f>
        <v>0</v>
      </c>
      <c r="M137">
        <f t="shared" si="22"/>
        <v>0</v>
      </c>
      <c r="N137" s="2">
        <f t="shared" si="23"/>
        <v>0</v>
      </c>
      <c r="O137">
        <f t="shared" si="26"/>
        <v>0</v>
      </c>
      <c r="P137">
        <f t="shared" si="24"/>
        <v>0</v>
      </c>
      <c r="Q137" s="2">
        <f t="shared" si="25"/>
        <v>0</v>
      </c>
      <c r="R137">
        <f>Q137/MainSheet!$C$8*(G137-G136)+R136</f>
        <v>0</v>
      </c>
      <c r="S137">
        <f t="shared" si="27"/>
        <v>0</v>
      </c>
      <c r="T137">
        <f t="shared" si="19"/>
        <v>1.350000000000001</v>
      </c>
      <c r="U137" s="1">
        <f>Q137/MainSheet!$C$22</f>
        <v>0</v>
      </c>
    </row>
    <row r="138" spans="7:21">
      <c r="G138">
        <f t="shared" si="20"/>
        <v>1.360000000000001</v>
      </c>
      <c r="H138">
        <f t="shared" si="21"/>
        <v>198000</v>
      </c>
      <c r="I138" s="2">
        <f>MIN(MainSheet!$C$10/MainSheet!$C$9,MainSheet!$K$9*60)</f>
        <v>660</v>
      </c>
      <c r="J138" s="1">
        <f>IF(G138&gt;MainSheet!$C$11,IF(J137&gt;=0.999,1,(G138-MainSheet!$C$11)*I138/$B$2/60),0)</f>
        <v>0</v>
      </c>
      <c r="K138" s="1">
        <f>IF(G138&gt;MainSheet!$C$11+$B$6,IF(K137&gt;=0.999,1,(G138-MainSheet!$C$11-$B$6)*I138/$C$2/60),0)</f>
        <v>0</v>
      </c>
      <c r="L138" s="1">
        <f>IF(G138&gt;MainSheet!$C$11+$B$6+$C$6,IF(L137&gt;=0.999,1,(G138-MainSheet!$C$11-$B$6-$C$6)*I138/$D$2/60),0)</f>
        <v>0</v>
      </c>
      <c r="M138">
        <f t="shared" si="22"/>
        <v>0</v>
      </c>
      <c r="N138" s="2">
        <f t="shared" si="23"/>
        <v>0</v>
      </c>
      <c r="O138">
        <f t="shared" si="26"/>
        <v>0</v>
      </c>
      <c r="P138">
        <f t="shared" si="24"/>
        <v>0</v>
      </c>
      <c r="Q138" s="2">
        <f t="shared" si="25"/>
        <v>0</v>
      </c>
      <c r="R138">
        <f>Q138/MainSheet!$C$8*(G138-G137)+R137</f>
        <v>0</v>
      </c>
      <c r="S138">
        <f t="shared" si="27"/>
        <v>0</v>
      </c>
      <c r="T138">
        <f t="shared" si="19"/>
        <v>1.360000000000001</v>
      </c>
      <c r="U138" s="1">
        <f>Q138/MainSheet!$C$22</f>
        <v>0</v>
      </c>
    </row>
    <row r="139" spans="7:21">
      <c r="G139">
        <f t="shared" si="20"/>
        <v>1.370000000000001</v>
      </c>
      <c r="H139">
        <f t="shared" si="21"/>
        <v>198000</v>
      </c>
      <c r="I139" s="2">
        <f>MIN(MainSheet!$C$10/MainSheet!$C$9,MainSheet!$K$9*60)</f>
        <v>660</v>
      </c>
      <c r="J139" s="1">
        <f>IF(G139&gt;MainSheet!$C$11,IF(J138&gt;=0.999,1,(G139-MainSheet!$C$11)*I139/$B$2/60),0)</f>
        <v>0</v>
      </c>
      <c r="K139" s="1">
        <f>IF(G139&gt;MainSheet!$C$11+$B$6,IF(K138&gt;=0.999,1,(G139-MainSheet!$C$11-$B$6)*I139/$C$2/60),0)</f>
        <v>0</v>
      </c>
      <c r="L139" s="1">
        <f>IF(G139&gt;MainSheet!$C$11+$B$6+$C$6,IF(L138&gt;=0.999,1,(G139-MainSheet!$C$11-$B$6-$C$6)*I139/$D$2/60),0)</f>
        <v>0</v>
      </c>
      <c r="M139">
        <f t="shared" si="22"/>
        <v>0</v>
      </c>
      <c r="N139" s="2">
        <f t="shared" si="23"/>
        <v>0</v>
      </c>
      <c r="O139">
        <f t="shared" si="26"/>
        <v>0</v>
      </c>
      <c r="P139">
        <f t="shared" si="24"/>
        <v>0</v>
      </c>
      <c r="Q139" s="2">
        <f t="shared" si="25"/>
        <v>0</v>
      </c>
      <c r="R139">
        <f>Q139/MainSheet!$C$8*(G139-G138)+R138</f>
        <v>0</v>
      </c>
      <c r="S139">
        <f t="shared" si="27"/>
        <v>0</v>
      </c>
      <c r="T139">
        <f t="shared" si="19"/>
        <v>1.370000000000001</v>
      </c>
      <c r="U139" s="1">
        <f>Q139/MainSheet!$C$22</f>
        <v>0</v>
      </c>
    </row>
    <row r="140" spans="7:21">
      <c r="G140">
        <f t="shared" si="20"/>
        <v>1.380000000000001</v>
      </c>
      <c r="H140">
        <f t="shared" si="21"/>
        <v>198000</v>
      </c>
      <c r="I140" s="2">
        <f>MIN(MainSheet!$C$10/MainSheet!$C$9,MainSheet!$K$9*60)</f>
        <v>660</v>
      </c>
      <c r="J140" s="1">
        <f>IF(G140&gt;MainSheet!$C$11,IF(J139&gt;=0.999,1,(G140-MainSheet!$C$11)*I140/$B$2/60),0)</f>
        <v>0</v>
      </c>
      <c r="K140" s="1">
        <f>IF(G140&gt;MainSheet!$C$11+$B$6,IF(K139&gt;=0.999,1,(G140-MainSheet!$C$11-$B$6)*I140/$C$2/60),0)</f>
        <v>0</v>
      </c>
      <c r="L140" s="1">
        <f>IF(G140&gt;MainSheet!$C$11+$B$6+$C$6,IF(L139&gt;=0.999,1,(G140-MainSheet!$C$11-$B$6-$C$6)*I140/$D$2/60),0)</f>
        <v>0</v>
      </c>
      <c r="M140">
        <f t="shared" si="22"/>
        <v>0</v>
      </c>
      <c r="N140" s="2">
        <f t="shared" si="23"/>
        <v>0</v>
      </c>
      <c r="O140">
        <f t="shared" si="26"/>
        <v>0</v>
      </c>
      <c r="P140">
        <f t="shared" si="24"/>
        <v>0</v>
      </c>
      <c r="Q140" s="2">
        <f t="shared" si="25"/>
        <v>0</v>
      </c>
      <c r="R140">
        <f>Q140/MainSheet!$C$8*(G140-G139)+R139</f>
        <v>0</v>
      </c>
      <c r="S140">
        <f t="shared" si="27"/>
        <v>0</v>
      </c>
      <c r="T140">
        <f t="shared" si="19"/>
        <v>1.380000000000001</v>
      </c>
      <c r="U140" s="1">
        <f>Q140/MainSheet!$C$22</f>
        <v>0</v>
      </c>
    </row>
    <row r="141" spans="7:21">
      <c r="G141">
        <f t="shared" si="20"/>
        <v>1.390000000000001</v>
      </c>
      <c r="H141">
        <f t="shared" si="21"/>
        <v>198000</v>
      </c>
      <c r="I141" s="2">
        <f>MIN(MainSheet!$C$10/MainSheet!$C$9,MainSheet!$K$9*60)</f>
        <v>660</v>
      </c>
      <c r="J141" s="1">
        <f>IF(G141&gt;MainSheet!$C$11,IF(J140&gt;=0.999,1,(G141-MainSheet!$C$11)*I141/$B$2/60),0)</f>
        <v>0</v>
      </c>
      <c r="K141" s="1">
        <f>IF(G141&gt;MainSheet!$C$11+$B$6,IF(K140&gt;=0.999,1,(G141-MainSheet!$C$11-$B$6)*I141/$C$2/60),0)</f>
        <v>0</v>
      </c>
      <c r="L141" s="1">
        <f>IF(G141&gt;MainSheet!$C$11+$B$6+$C$6,IF(L140&gt;=0.999,1,(G141-MainSheet!$C$11-$B$6-$C$6)*I141/$D$2/60),0)</f>
        <v>0</v>
      </c>
      <c r="M141">
        <f t="shared" si="22"/>
        <v>0</v>
      </c>
      <c r="N141" s="2">
        <f t="shared" si="23"/>
        <v>0</v>
      </c>
      <c r="O141">
        <f t="shared" si="26"/>
        <v>0</v>
      </c>
      <c r="P141">
        <f t="shared" si="24"/>
        <v>0</v>
      </c>
      <c r="Q141" s="2">
        <f t="shared" si="25"/>
        <v>0</v>
      </c>
      <c r="R141">
        <f>Q141/MainSheet!$C$8*(G141-G140)+R140</f>
        <v>0</v>
      </c>
      <c r="S141">
        <f t="shared" si="27"/>
        <v>0</v>
      </c>
      <c r="T141">
        <f t="shared" si="19"/>
        <v>1.390000000000001</v>
      </c>
      <c r="U141" s="1">
        <f>Q141/MainSheet!$C$22</f>
        <v>0</v>
      </c>
    </row>
    <row r="142" spans="7:21">
      <c r="G142">
        <f t="shared" si="20"/>
        <v>1.400000000000001</v>
      </c>
      <c r="H142">
        <f t="shared" si="21"/>
        <v>198000</v>
      </c>
      <c r="I142" s="2">
        <f>MIN(MainSheet!$C$10/MainSheet!$C$9,MainSheet!$K$9*60)</f>
        <v>660</v>
      </c>
      <c r="J142" s="1">
        <f>IF(G142&gt;MainSheet!$C$11,IF(J141&gt;=0.999,1,(G142-MainSheet!$C$11)*I142/$B$2/60),0)</f>
        <v>0</v>
      </c>
      <c r="K142" s="1">
        <f>IF(G142&gt;MainSheet!$C$11+$B$6,IF(K141&gt;=0.999,1,(G142-MainSheet!$C$11-$B$6)*I142/$C$2/60),0)</f>
        <v>0</v>
      </c>
      <c r="L142" s="1">
        <f>IF(G142&gt;MainSheet!$C$11+$B$6+$C$6,IF(L141&gt;=0.999,1,(G142-MainSheet!$C$11-$B$6-$C$6)*I142/$D$2/60),0)</f>
        <v>0</v>
      </c>
      <c r="M142">
        <f t="shared" si="22"/>
        <v>0</v>
      </c>
      <c r="N142" s="2">
        <f t="shared" si="23"/>
        <v>0</v>
      </c>
      <c r="O142">
        <f t="shared" si="26"/>
        <v>0</v>
      </c>
      <c r="P142">
        <f t="shared" si="24"/>
        <v>0</v>
      </c>
      <c r="Q142" s="2">
        <f t="shared" si="25"/>
        <v>0</v>
      </c>
      <c r="R142">
        <f>Q142/MainSheet!$C$8*(G142-G141)+R141</f>
        <v>0</v>
      </c>
      <c r="S142">
        <f t="shared" si="27"/>
        <v>0</v>
      </c>
      <c r="T142">
        <f t="shared" si="19"/>
        <v>1.400000000000001</v>
      </c>
      <c r="U142" s="1">
        <f>Q142/MainSheet!$C$22</f>
        <v>0</v>
      </c>
    </row>
    <row r="143" spans="7:21">
      <c r="G143">
        <f t="shared" si="20"/>
        <v>1.410000000000001</v>
      </c>
      <c r="H143">
        <f t="shared" si="21"/>
        <v>198000</v>
      </c>
      <c r="I143" s="2">
        <f>MIN(MainSheet!$C$10/MainSheet!$C$9,MainSheet!$K$9*60)</f>
        <v>660</v>
      </c>
      <c r="J143" s="1">
        <f>IF(G143&gt;MainSheet!$C$11,IF(J142&gt;=0.999,1,(G143-MainSheet!$C$11)*I143/$B$2/60),0)</f>
        <v>0</v>
      </c>
      <c r="K143" s="1">
        <f>IF(G143&gt;MainSheet!$C$11+$B$6,IF(K142&gt;=0.999,1,(G143-MainSheet!$C$11-$B$6)*I143/$C$2/60),0)</f>
        <v>0</v>
      </c>
      <c r="L143" s="1">
        <f>IF(G143&gt;MainSheet!$C$11+$B$6+$C$6,IF(L142&gt;=0.999,1,(G143-MainSheet!$C$11-$B$6-$C$6)*I143/$D$2/60),0)</f>
        <v>0</v>
      </c>
      <c r="M143">
        <f t="shared" si="22"/>
        <v>0</v>
      </c>
      <c r="N143" s="2">
        <f t="shared" si="23"/>
        <v>0</v>
      </c>
      <c r="O143">
        <f t="shared" si="26"/>
        <v>0</v>
      </c>
      <c r="P143">
        <f t="shared" si="24"/>
        <v>0</v>
      </c>
      <c r="Q143" s="2">
        <f t="shared" si="25"/>
        <v>0</v>
      </c>
      <c r="R143">
        <f>Q143/MainSheet!$C$8*(G143-G142)+R142</f>
        <v>0</v>
      </c>
      <c r="S143">
        <f t="shared" si="27"/>
        <v>0</v>
      </c>
      <c r="T143">
        <f t="shared" si="19"/>
        <v>1.410000000000001</v>
      </c>
      <c r="U143" s="1">
        <f>Q143/MainSheet!$C$22</f>
        <v>0</v>
      </c>
    </row>
    <row r="144" spans="7:21">
      <c r="G144">
        <f t="shared" si="20"/>
        <v>1.420000000000001</v>
      </c>
      <c r="H144">
        <f t="shared" si="21"/>
        <v>198000</v>
      </c>
      <c r="I144" s="2">
        <f>MIN(MainSheet!$C$10/MainSheet!$C$9,MainSheet!$K$9*60)</f>
        <v>660</v>
      </c>
      <c r="J144" s="1">
        <f>IF(G144&gt;MainSheet!$C$11,IF(J143&gt;=0.999,1,(G144-MainSheet!$C$11)*I144/$B$2/60),0)</f>
        <v>0</v>
      </c>
      <c r="K144" s="1">
        <f>IF(G144&gt;MainSheet!$C$11+$B$6,IF(K143&gt;=0.999,1,(G144-MainSheet!$C$11-$B$6)*I144/$C$2/60),0)</f>
        <v>0</v>
      </c>
      <c r="L144" s="1">
        <f>IF(G144&gt;MainSheet!$C$11+$B$6+$C$6,IF(L143&gt;=0.999,1,(G144-MainSheet!$C$11-$B$6-$C$6)*I144/$D$2/60),0)</f>
        <v>0</v>
      </c>
      <c r="M144">
        <f t="shared" si="22"/>
        <v>0</v>
      </c>
      <c r="N144" s="2">
        <f t="shared" si="23"/>
        <v>0</v>
      </c>
      <c r="O144">
        <f t="shared" si="26"/>
        <v>0</v>
      </c>
      <c r="P144">
        <f t="shared" si="24"/>
        <v>0</v>
      </c>
      <c r="Q144" s="2">
        <f t="shared" si="25"/>
        <v>0</v>
      </c>
      <c r="R144">
        <f>Q144/MainSheet!$C$8*(G144-G143)+R143</f>
        <v>0</v>
      </c>
      <c r="S144">
        <f t="shared" si="27"/>
        <v>0</v>
      </c>
      <c r="T144">
        <f t="shared" si="19"/>
        <v>1.420000000000001</v>
      </c>
      <c r="U144" s="1">
        <f>Q144/MainSheet!$C$22</f>
        <v>0</v>
      </c>
    </row>
    <row r="145" spans="7:21">
      <c r="G145">
        <f t="shared" si="20"/>
        <v>1.430000000000001</v>
      </c>
      <c r="H145">
        <f t="shared" si="21"/>
        <v>198000</v>
      </c>
      <c r="I145" s="2">
        <f>MIN(MainSheet!$C$10/MainSheet!$C$9,MainSheet!$K$9*60)</f>
        <v>660</v>
      </c>
      <c r="J145" s="1">
        <f>IF(G145&gt;MainSheet!$C$11,IF(J144&gt;=0.999,1,(G145-MainSheet!$C$11)*I145/$B$2/60),0)</f>
        <v>0</v>
      </c>
      <c r="K145" s="1">
        <f>IF(G145&gt;MainSheet!$C$11+$B$6,IF(K144&gt;=0.999,1,(G145-MainSheet!$C$11-$B$6)*I145/$C$2/60),0)</f>
        <v>0</v>
      </c>
      <c r="L145" s="1">
        <f>IF(G145&gt;MainSheet!$C$11+$B$6+$C$6,IF(L144&gt;=0.999,1,(G145-MainSheet!$C$11-$B$6-$C$6)*I145/$D$2/60),0)</f>
        <v>0</v>
      </c>
      <c r="M145">
        <f t="shared" si="22"/>
        <v>0</v>
      </c>
      <c r="N145" s="2">
        <f t="shared" si="23"/>
        <v>0</v>
      </c>
      <c r="O145">
        <f t="shared" si="26"/>
        <v>0</v>
      </c>
      <c r="P145">
        <f t="shared" si="24"/>
        <v>0</v>
      </c>
      <c r="Q145" s="2">
        <f t="shared" si="25"/>
        <v>0</v>
      </c>
      <c r="R145">
        <f>Q145/MainSheet!$C$8*(G145-G144)+R144</f>
        <v>0</v>
      </c>
      <c r="S145">
        <f t="shared" si="27"/>
        <v>0</v>
      </c>
      <c r="T145">
        <f t="shared" si="19"/>
        <v>1.430000000000001</v>
      </c>
      <c r="U145" s="1">
        <f>Q145/MainSheet!$C$22</f>
        <v>0</v>
      </c>
    </row>
    <row r="146" spans="7:21">
      <c r="G146">
        <f t="shared" si="20"/>
        <v>1.4400000000000011</v>
      </c>
      <c r="H146">
        <f t="shared" si="21"/>
        <v>198000</v>
      </c>
      <c r="I146" s="2">
        <f>MIN(MainSheet!$C$10/MainSheet!$C$9,MainSheet!$K$9*60)</f>
        <v>660</v>
      </c>
      <c r="J146" s="1">
        <f>IF(G146&gt;MainSheet!$C$11,IF(J145&gt;=0.999,1,(G146-MainSheet!$C$11)*I146/$B$2/60),0)</f>
        <v>0</v>
      </c>
      <c r="K146" s="1">
        <f>IF(G146&gt;MainSheet!$C$11+$B$6,IF(K145&gt;=0.999,1,(G146-MainSheet!$C$11-$B$6)*I146/$C$2/60),0)</f>
        <v>0</v>
      </c>
      <c r="L146" s="1">
        <f>IF(G146&gt;MainSheet!$C$11+$B$6+$C$6,IF(L145&gt;=0.999,1,(G146-MainSheet!$C$11-$B$6-$C$6)*I146/$D$2/60),0)</f>
        <v>0</v>
      </c>
      <c r="M146">
        <f t="shared" si="22"/>
        <v>0</v>
      </c>
      <c r="N146" s="2">
        <f t="shared" si="23"/>
        <v>0</v>
      </c>
      <c r="O146">
        <f t="shared" si="26"/>
        <v>0</v>
      </c>
      <c r="P146">
        <f t="shared" si="24"/>
        <v>0</v>
      </c>
      <c r="Q146" s="2">
        <f t="shared" si="25"/>
        <v>0</v>
      </c>
      <c r="R146">
        <f>Q146/MainSheet!$C$8*(G146-G145)+R145</f>
        <v>0</v>
      </c>
      <c r="S146">
        <f t="shared" si="27"/>
        <v>0</v>
      </c>
      <c r="T146">
        <f t="shared" si="19"/>
        <v>1.4400000000000011</v>
      </c>
      <c r="U146" s="1">
        <f>Q146/MainSheet!$C$22</f>
        <v>0</v>
      </c>
    </row>
    <row r="147" spans="7:21">
      <c r="G147">
        <f t="shared" si="20"/>
        <v>1.4500000000000011</v>
      </c>
      <c r="H147">
        <f t="shared" si="21"/>
        <v>198000</v>
      </c>
      <c r="I147" s="2">
        <f>MIN(MainSheet!$C$10/MainSheet!$C$9,MainSheet!$K$9*60)</f>
        <v>660</v>
      </c>
      <c r="J147" s="1">
        <f>IF(G147&gt;MainSheet!$C$11,IF(J146&gt;=0.999,1,(G147-MainSheet!$C$11)*I147/$B$2/60),0)</f>
        <v>0</v>
      </c>
      <c r="K147" s="1">
        <f>IF(G147&gt;MainSheet!$C$11+$B$6,IF(K146&gt;=0.999,1,(G147-MainSheet!$C$11-$B$6)*I147/$C$2/60),0)</f>
        <v>0</v>
      </c>
      <c r="L147" s="1">
        <f>IF(G147&gt;MainSheet!$C$11+$B$6+$C$6,IF(L146&gt;=0.999,1,(G147-MainSheet!$C$11-$B$6-$C$6)*I147/$D$2/60),0)</f>
        <v>0</v>
      </c>
      <c r="M147">
        <f t="shared" si="22"/>
        <v>0</v>
      </c>
      <c r="N147" s="2">
        <f t="shared" si="23"/>
        <v>0</v>
      </c>
      <c r="O147">
        <f t="shared" si="26"/>
        <v>0</v>
      </c>
      <c r="P147">
        <f t="shared" si="24"/>
        <v>0</v>
      </c>
      <c r="Q147" s="2">
        <f t="shared" si="25"/>
        <v>0</v>
      </c>
      <c r="R147">
        <f>Q147/MainSheet!$C$8*(G147-G146)+R146</f>
        <v>0</v>
      </c>
      <c r="S147">
        <f t="shared" si="27"/>
        <v>0</v>
      </c>
      <c r="T147">
        <f t="shared" si="19"/>
        <v>1.4500000000000011</v>
      </c>
      <c r="U147" s="1">
        <f>Q147/MainSheet!$C$22</f>
        <v>0</v>
      </c>
    </row>
    <row r="148" spans="7:21">
      <c r="G148">
        <f t="shared" si="20"/>
        <v>1.4600000000000011</v>
      </c>
      <c r="H148">
        <f t="shared" si="21"/>
        <v>198000</v>
      </c>
      <c r="I148" s="2">
        <f>MIN(MainSheet!$C$10/MainSheet!$C$9,MainSheet!$K$9*60)</f>
        <v>660</v>
      </c>
      <c r="J148" s="1">
        <f>IF(G148&gt;MainSheet!$C$11,IF(J147&gt;=0.999,1,(G148-MainSheet!$C$11)*I148/$B$2/60),0)</f>
        <v>0</v>
      </c>
      <c r="K148" s="1">
        <f>IF(G148&gt;MainSheet!$C$11+$B$6,IF(K147&gt;=0.999,1,(G148-MainSheet!$C$11-$B$6)*I148/$C$2/60),0)</f>
        <v>0</v>
      </c>
      <c r="L148" s="1">
        <f>IF(G148&gt;MainSheet!$C$11+$B$6+$C$6,IF(L147&gt;=0.999,1,(G148-MainSheet!$C$11-$B$6-$C$6)*I148/$D$2/60),0)</f>
        <v>0</v>
      </c>
      <c r="M148">
        <f t="shared" si="22"/>
        <v>0</v>
      </c>
      <c r="N148" s="2">
        <f t="shared" si="23"/>
        <v>0</v>
      </c>
      <c r="O148">
        <f t="shared" si="26"/>
        <v>0</v>
      </c>
      <c r="P148">
        <f t="shared" si="24"/>
        <v>0</v>
      </c>
      <c r="Q148" s="2">
        <f t="shared" si="25"/>
        <v>0</v>
      </c>
      <c r="R148">
        <f>Q148/MainSheet!$C$8*(G148-G147)+R147</f>
        <v>0</v>
      </c>
      <c r="S148">
        <f t="shared" si="27"/>
        <v>0</v>
      </c>
      <c r="T148">
        <f t="shared" si="19"/>
        <v>1.4600000000000011</v>
      </c>
      <c r="U148" s="1">
        <f>Q148/MainSheet!$C$22</f>
        <v>0</v>
      </c>
    </row>
    <row r="149" spans="7:21">
      <c r="G149">
        <f t="shared" si="20"/>
        <v>1.4700000000000011</v>
      </c>
      <c r="H149">
        <f t="shared" si="21"/>
        <v>198000</v>
      </c>
      <c r="I149" s="2">
        <f>MIN(MainSheet!$C$10/MainSheet!$C$9,MainSheet!$K$9*60)</f>
        <v>660</v>
      </c>
      <c r="J149" s="1">
        <f>IF(G149&gt;MainSheet!$C$11,IF(J148&gt;=0.999,1,(G149-MainSheet!$C$11)*I149/$B$2/60),0)</f>
        <v>0</v>
      </c>
      <c r="K149" s="1">
        <f>IF(G149&gt;MainSheet!$C$11+$B$6,IF(K148&gt;=0.999,1,(G149-MainSheet!$C$11-$B$6)*I149/$C$2/60),0)</f>
        <v>0</v>
      </c>
      <c r="L149" s="1">
        <f>IF(G149&gt;MainSheet!$C$11+$B$6+$C$6,IF(L148&gt;=0.999,1,(G149-MainSheet!$C$11-$B$6-$C$6)*I149/$D$2/60),0)</f>
        <v>0</v>
      </c>
      <c r="M149">
        <f t="shared" si="22"/>
        <v>0</v>
      </c>
      <c r="N149" s="2">
        <f t="shared" si="23"/>
        <v>0</v>
      </c>
      <c r="O149">
        <f t="shared" si="26"/>
        <v>0</v>
      </c>
      <c r="P149">
        <f t="shared" si="24"/>
        <v>0</v>
      </c>
      <c r="Q149" s="2">
        <f t="shared" si="25"/>
        <v>0</v>
      </c>
      <c r="R149">
        <f>Q149/MainSheet!$C$8*(G149-G148)+R148</f>
        <v>0</v>
      </c>
      <c r="S149">
        <f t="shared" si="27"/>
        <v>0</v>
      </c>
      <c r="T149">
        <f t="shared" si="19"/>
        <v>1.4700000000000011</v>
      </c>
      <c r="U149" s="1">
        <f>Q149/MainSheet!$C$22</f>
        <v>0</v>
      </c>
    </row>
    <row r="150" spans="7:21">
      <c r="G150">
        <f t="shared" si="20"/>
        <v>1.4800000000000011</v>
      </c>
      <c r="H150">
        <f t="shared" si="21"/>
        <v>198000</v>
      </c>
      <c r="I150" s="2">
        <f>MIN(MainSheet!$C$10/MainSheet!$C$9,MainSheet!$K$9*60)</f>
        <v>660</v>
      </c>
      <c r="J150" s="1">
        <f>IF(G150&gt;MainSheet!$C$11,IF(J149&gt;=0.999,1,(G150-MainSheet!$C$11)*I150/$B$2/60),0)</f>
        <v>0</v>
      </c>
      <c r="K150" s="1">
        <f>IF(G150&gt;MainSheet!$C$11+$B$6,IF(K149&gt;=0.999,1,(G150-MainSheet!$C$11-$B$6)*I150/$C$2/60),0)</f>
        <v>0</v>
      </c>
      <c r="L150" s="1">
        <f>IF(G150&gt;MainSheet!$C$11+$B$6+$C$6,IF(L149&gt;=0.999,1,(G150-MainSheet!$C$11-$B$6-$C$6)*I150/$D$2/60),0)</f>
        <v>0</v>
      </c>
      <c r="M150">
        <f t="shared" si="22"/>
        <v>0</v>
      </c>
      <c r="N150" s="2">
        <f t="shared" si="23"/>
        <v>0</v>
      </c>
      <c r="O150">
        <f t="shared" si="26"/>
        <v>0</v>
      </c>
      <c r="P150">
        <f t="shared" si="24"/>
        <v>0</v>
      </c>
      <c r="Q150" s="2">
        <f t="shared" si="25"/>
        <v>0</v>
      </c>
      <c r="R150">
        <f>Q150/MainSheet!$C$8*(G150-G149)+R149</f>
        <v>0</v>
      </c>
      <c r="S150">
        <f t="shared" si="27"/>
        <v>0</v>
      </c>
      <c r="T150">
        <f t="shared" si="19"/>
        <v>1.4800000000000011</v>
      </c>
      <c r="U150" s="1">
        <f>Q150/MainSheet!$C$22</f>
        <v>0</v>
      </c>
    </row>
    <row r="151" spans="7:21">
      <c r="G151">
        <f t="shared" si="20"/>
        <v>1.4900000000000011</v>
      </c>
      <c r="H151">
        <f t="shared" si="21"/>
        <v>198000</v>
      </c>
      <c r="I151" s="2">
        <f>MIN(MainSheet!$C$10/MainSheet!$C$9,MainSheet!$K$9*60)</f>
        <v>660</v>
      </c>
      <c r="J151" s="1">
        <f>IF(G151&gt;MainSheet!$C$11,IF(J150&gt;=0.999,1,(G151-MainSheet!$C$11)*I151/$B$2/60),0)</f>
        <v>0</v>
      </c>
      <c r="K151" s="1">
        <f>IF(G151&gt;MainSheet!$C$11+$B$6,IF(K150&gt;=0.999,1,(G151-MainSheet!$C$11-$B$6)*I151/$C$2/60),0)</f>
        <v>0</v>
      </c>
      <c r="L151" s="1">
        <f>IF(G151&gt;MainSheet!$C$11+$B$6+$C$6,IF(L150&gt;=0.999,1,(G151-MainSheet!$C$11-$B$6-$C$6)*I151/$D$2/60),0)</f>
        <v>0</v>
      </c>
      <c r="M151">
        <f t="shared" si="22"/>
        <v>0</v>
      </c>
      <c r="N151" s="2">
        <f t="shared" si="23"/>
        <v>0</v>
      </c>
      <c r="O151">
        <f t="shared" si="26"/>
        <v>0</v>
      </c>
      <c r="P151">
        <f t="shared" si="24"/>
        <v>0</v>
      </c>
      <c r="Q151" s="2">
        <f t="shared" si="25"/>
        <v>0</v>
      </c>
      <c r="R151">
        <f>Q151/MainSheet!$C$8*(G151-G150)+R150</f>
        <v>0</v>
      </c>
      <c r="S151">
        <f t="shared" si="27"/>
        <v>0</v>
      </c>
      <c r="T151">
        <f t="shared" si="19"/>
        <v>1.4900000000000011</v>
      </c>
      <c r="U151" s="1">
        <f>Q151/MainSheet!$C$22</f>
        <v>0</v>
      </c>
    </row>
    <row r="152" spans="7:21">
      <c r="G152">
        <f t="shared" si="20"/>
        <v>1.5000000000000011</v>
      </c>
      <c r="H152">
        <f t="shared" si="21"/>
        <v>198000</v>
      </c>
      <c r="I152" s="2">
        <f>MIN(MainSheet!$C$10/MainSheet!$C$9,MainSheet!$K$9*60)</f>
        <v>660</v>
      </c>
      <c r="J152" s="1">
        <f>IF(G152&gt;MainSheet!$C$11,IF(J151&gt;=0.999,1,(G152-MainSheet!$C$11)*I152/$B$2/60),0)</f>
        <v>0</v>
      </c>
      <c r="K152" s="1">
        <f>IF(G152&gt;MainSheet!$C$11+$B$6,IF(K151&gt;=0.999,1,(G152-MainSheet!$C$11-$B$6)*I152/$C$2/60),0)</f>
        <v>0</v>
      </c>
      <c r="L152" s="1">
        <f>IF(G152&gt;MainSheet!$C$11+$B$6+$C$6,IF(L151&gt;=0.999,1,(G152-MainSheet!$C$11-$B$6-$C$6)*I152/$D$2/60),0)</f>
        <v>0</v>
      </c>
      <c r="M152">
        <f t="shared" si="22"/>
        <v>0</v>
      </c>
      <c r="N152" s="2">
        <f t="shared" si="23"/>
        <v>0</v>
      </c>
      <c r="O152">
        <f t="shared" si="26"/>
        <v>0</v>
      </c>
      <c r="P152">
        <f t="shared" si="24"/>
        <v>0</v>
      </c>
      <c r="Q152" s="2">
        <f t="shared" si="25"/>
        <v>0</v>
      </c>
      <c r="R152">
        <f>Q152/MainSheet!$C$8*(G152-G151)+R151</f>
        <v>0</v>
      </c>
      <c r="S152">
        <f t="shared" si="27"/>
        <v>0</v>
      </c>
      <c r="T152">
        <f t="shared" si="19"/>
        <v>1.5000000000000011</v>
      </c>
      <c r="U152" s="1">
        <f>Q152/MainSheet!$C$22</f>
        <v>0</v>
      </c>
    </row>
    <row r="153" spans="7:21">
      <c r="G153">
        <f t="shared" si="20"/>
        <v>1.5100000000000011</v>
      </c>
      <c r="H153">
        <f t="shared" si="21"/>
        <v>198000</v>
      </c>
      <c r="I153" s="2">
        <f>MIN(MainSheet!$C$10/MainSheet!$C$9,MainSheet!$K$9*60)</f>
        <v>660</v>
      </c>
      <c r="J153" s="1">
        <f>IF(G153&gt;MainSheet!$C$11,IF(J152&gt;=0.999,1,(G153-MainSheet!$C$11)*I153/$B$2/60),0)</f>
        <v>0</v>
      </c>
      <c r="K153" s="1">
        <f>IF(G153&gt;MainSheet!$C$11+$B$6,IF(K152&gt;=0.999,1,(G153-MainSheet!$C$11-$B$6)*I153/$C$2/60),0)</f>
        <v>0</v>
      </c>
      <c r="L153" s="1">
        <f>IF(G153&gt;MainSheet!$C$11+$B$6+$C$6,IF(L152&gt;=0.999,1,(G153-MainSheet!$C$11-$B$6-$C$6)*I153/$D$2/60),0)</f>
        <v>0</v>
      </c>
      <c r="M153">
        <f t="shared" si="22"/>
        <v>0</v>
      </c>
      <c r="N153" s="2">
        <f t="shared" si="23"/>
        <v>0</v>
      </c>
      <c r="O153">
        <f t="shared" si="26"/>
        <v>0</v>
      </c>
      <c r="P153">
        <f t="shared" si="24"/>
        <v>0</v>
      </c>
      <c r="Q153" s="2">
        <f t="shared" si="25"/>
        <v>0</v>
      </c>
      <c r="R153">
        <f>Q153/MainSheet!$C$8*(G153-G152)+R152</f>
        <v>0</v>
      </c>
      <c r="S153">
        <f t="shared" si="27"/>
        <v>0</v>
      </c>
      <c r="T153">
        <f t="shared" si="19"/>
        <v>1.5100000000000011</v>
      </c>
      <c r="U153" s="1">
        <f>Q153/MainSheet!$C$22</f>
        <v>0</v>
      </c>
    </row>
    <row r="154" spans="7:21">
      <c r="G154">
        <f t="shared" si="20"/>
        <v>1.5200000000000011</v>
      </c>
      <c r="H154">
        <f t="shared" si="21"/>
        <v>198000</v>
      </c>
      <c r="I154" s="2">
        <f>MIN(MainSheet!$C$10/MainSheet!$C$9,MainSheet!$K$9*60)</f>
        <v>660</v>
      </c>
      <c r="J154" s="1">
        <f>IF(G154&gt;MainSheet!$C$11,IF(J153&gt;=0.999,1,(G154-MainSheet!$C$11)*I154/$B$2/60),0)</f>
        <v>0</v>
      </c>
      <c r="K154" s="1">
        <f>IF(G154&gt;MainSheet!$C$11+$B$6,IF(K153&gt;=0.999,1,(G154-MainSheet!$C$11-$B$6)*I154/$C$2/60),0)</f>
        <v>0</v>
      </c>
      <c r="L154" s="1">
        <f>IF(G154&gt;MainSheet!$C$11+$B$6+$C$6,IF(L153&gt;=0.999,1,(G154-MainSheet!$C$11-$B$6-$C$6)*I154/$D$2/60),0)</f>
        <v>0</v>
      </c>
      <c r="M154">
        <f t="shared" si="22"/>
        <v>0</v>
      </c>
      <c r="N154" s="2">
        <f t="shared" si="23"/>
        <v>0</v>
      </c>
      <c r="O154">
        <f t="shared" si="26"/>
        <v>0</v>
      </c>
      <c r="P154">
        <f t="shared" si="24"/>
        <v>0</v>
      </c>
      <c r="Q154" s="2">
        <f t="shared" si="25"/>
        <v>0</v>
      </c>
      <c r="R154">
        <f>Q154/MainSheet!$C$8*(G154-G153)+R153</f>
        <v>0</v>
      </c>
      <c r="S154">
        <f t="shared" si="27"/>
        <v>0</v>
      </c>
      <c r="T154">
        <f t="shared" si="19"/>
        <v>1.5200000000000011</v>
      </c>
      <c r="U154" s="1">
        <f>Q154/MainSheet!$C$22</f>
        <v>0</v>
      </c>
    </row>
    <row r="155" spans="7:21">
      <c r="G155">
        <f t="shared" si="20"/>
        <v>1.5300000000000011</v>
      </c>
      <c r="H155">
        <f t="shared" si="21"/>
        <v>198000</v>
      </c>
      <c r="I155" s="2">
        <f>MIN(MainSheet!$C$10/MainSheet!$C$9,MainSheet!$K$9*60)</f>
        <v>660</v>
      </c>
      <c r="J155" s="1">
        <f>IF(G155&gt;MainSheet!$C$11,IF(J154&gt;=0.999,1,(G155-MainSheet!$C$11)*I155/$B$2/60),0)</f>
        <v>0</v>
      </c>
      <c r="K155" s="1">
        <f>IF(G155&gt;MainSheet!$C$11+$B$6,IF(K154&gt;=0.999,1,(G155-MainSheet!$C$11-$B$6)*I155/$C$2/60),0)</f>
        <v>0</v>
      </c>
      <c r="L155" s="1">
        <f>IF(G155&gt;MainSheet!$C$11+$B$6+$C$6,IF(L154&gt;=0.999,1,(G155-MainSheet!$C$11-$B$6-$C$6)*I155/$D$2/60),0)</f>
        <v>0</v>
      </c>
      <c r="M155">
        <f t="shared" si="22"/>
        <v>0</v>
      </c>
      <c r="N155" s="2">
        <f t="shared" si="23"/>
        <v>0</v>
      </c>
      <c r="O155">
        <f t="shared" si="26"/>
        <v>0</v>
      </c>
      <c r="P155">
        <f t="shared" si="24"/>
        <v>0</v>
      </c>
      <c r="Q155" s="2">
        <f t="shared" si="25"/>
        <v>0</v>
      </c>
      <c r="R155">
        <f>Q155/MainSheet!$C$8*(G155-G154)+R154</f>
        <v>0</v>
      </c>
      <c r="S155">
        <f t="shared" si="27"/>
        <v>0</v>
      </c>
      <c r="T155">
        <f t="shared" si="19"/>
        <v>1.5300000000000011</v>
      </c>
      <c r="U155" s="1">
        <f>Q155/MainSheet!$C$22</f>
        <v>0</v>
      </c>
    </row>
    <row r="156" spans="7:21">
      <c r="G156">
        <f t="shared" si="20"/>
        <v>1.5400000000000011</v>
      </c>
      <c r="H156">
        <f t="shared" si="21"/>
        <v>198000</v>
      </c>
      <c r="I156" s="2">
        <f>MIN(MainSheet!$C$10/MainSheet!$C$9,MainSheet!$K$9*60)</f>
        <v>660</v>
      </c>
      <c r="J156" s="1">
        <f>IF(G156&gt;MainSheet!$C$11,IF(J155&gt;=0.999,1,(G156-MainSheet!$C$11)*I156/$B$2/60),0)</f>
        <v>0</v>
      </c>
      <c r="K156" s="1">
        <f>IF(G156&gt;MainSheet!$C$11+$B$6,IF(K155&gt;=0.999,1,(G156-MainSheet!$C$11-$B$6)*I156/$C$2/60),0)</f>
        <v>0</v>
      </c>
      <c r="L156" s="1">
        <f>IF(G156&gt;MainSheet!$C$11+$B$6+$C$6,IF(L155&gt;=0.999,1,(G156-MainSheet!$C$11-$B$6-$C$6)*I156/$D$2/60),0)</f>
        <v>0</v>
      </c>
      <c r="M156">
        <f t="shared" si="22"/>
        <v>0</v>
      </c>
      <c r="N156" s="2">
        <f t="shared" si="23"/>
        <v>0</v>
      </c>
      <c r="O156">
        <f t="shared" si="26"/>
        <v>0</v>
      </c>
      <c r="P156">
        <f t="shared" si="24"/>
        <v>0</v>
      </c>
      <c r="Q156" s="2">
        <f t="shared" si="25"/>
        <v>0</v>
      </c>
      <c r="R156">
        <f>Q156/MainSheet!$C$8*(G156-G155)+R155</f>
        <v>0</v>
      </c>
      <c r="S156">
        <f t="shared" si="27"/>
        <v>0</v>
      </c>
      <c r="T156">
        <f t="shared" si="19"/>
        <v>1.5400000000000011</v>
      </c>
      <c r="U156" s="1">
        <f>Q156/MainSheet!$C$22</f>
        <v>0</v>
      </c>
    </row>
    <row r="157" spans="7:21">
      <c r="G157">
        <f t="shared" si="20"/>
        <v>1.5500000000000012</v>
      </c>
      <c r="H157">
        <f t="shared" si="21"/>
        <v>198000</v>
      </c>
      <c r="I157" s="2">
        <f>MIN(MainSheet!$C$10/MainSheet!$C$9,MainSheet!$K$9*60)</f>
        <v>660</v>
      </c>
      <c r="J157" s="1">
        <f>IF(G157&gt;MainSheet!$C$11,IF(J156&gt;=0.999,1,(G157-MainSheet!$C$11)*I157/$B$2/60),0)</f>
        <v>0</v>
      </c>
      <c r="K157" s="1">
        <f>IF(G157&gt;MainSheet!$C$11+$B$6,IF(K156&gt;=0.999,1,(G157-MainSheet!$C$11-$B$6)*I157/$C$2/60),0)</f>
        <v>0</v>
      </c>
      <c r="L157" s="1">
        <f>IF(G157&gt;MainSheet!$C$11+$B$6+$C$6,IF(L156&gt;=0.999,1,(G157-MainSheet!$C$11-$B$6-$C$6)*I157/$D$2/60),0)</f>
        <v>0</v>
      </c>
      <c r="M157">
        <f t="shared" si="22"/>
        <v>0</v>
      </c>
      <c r="N157" s="2">
        <f t="shared" si="23"/>
        <v>0</v>
      </c>
      <c r="O157">
        <f t="shared" si="26"/>
        <v>0</v>
      </c>
      <c r="P157">
        <f t="shared" si="24"/>
        <v>0</v>
      </c>
      <c r="Q157" s="2">
        <f t="shared" si="25"/>
        <v>0</v>
      </c>
      <c r="R157">
        <f>Q157/MainSheet!$C$8*(G157-G156)+R156</f>
        <v>0</v>
      </c>
      <c r="S157">
        <f t="shared" si="27"/>
        <v>0</v>
      </c>
      <c r="T157">
        <f t="shared" si="19"/>
        <v>1.5500000000000012</v>
      </c>
      <c r="U157" s="1">
        <f>Q157/MainSheet!$C$22</f>
        <v>0</v>
      </c>
    </row>
    <row r="158" spans="7:21">
      <c r="G158">
        <f t="shared" si="20"/>
        <v>1.5600000000000012</v>
      </c>
      <c r="H158">
        <f t="shared" si="21"/>
        <v>198000</v>
      </c>
      <c r="I158" s="2">
        <f>MIN(MainSheet!$C$10/MainSheet!$C$9,MainSheet!$K$9*60)</f>
        <v>660</v>
      </c>
      <c r="J158" s="1">
        <f>IF(G158&gt;MainSheet!$C$11,IF(J157&gt;=0.999,1,(G158-MainSheet!$C$11)*I158/$B$2/60),0)</f>
        <v>0</v>
      </c>
      <c r="K158" s="1">
        <f>IF(G158&gt;MainSheet!$C$11+$B$6,IF(K157&gt;=0.999,1,(G158-MainSheet!$C$11-$B$6)*I158/$C$2/60),0)</f>
        <v>0</v>
      </c>
      <c r="L158" s="1">
        <f>IF(G158&gt;MainSheet!$C$11+$B$6+$C$6,IF(L157&gt;=0.999,1,(G158-MainSheet!$C$11-$B$6-$C$6)*I158/$D$2/60),0)</f>
        <v>0</v>
      </c>
      <c r="M158">
        <f t="shared" si="22"/>
        <v>0</v>
      </c>
      <c r="N158" s="2">
        <f t="shared" si="23"/>
        <v>0</v>
      </c>
      <c r="O158">
        <f t="shared" si="26"/>
        <v>0</v>
      </c>
      <c r="P158">
        <f t="shared" si="24"/>
        <v>0</v>
      </c>
      <c r="Q158" s="2">
        <f t="shared" si="25"/>
        <v>0</v>
      </c>
      <c r="R158">
        <f>Q158/MainSheet!$C$8*(G158-G157)+R157</f>
        <v>0</v>
      </c>
      <c r="S158">
        <f t="shared" si="27"/>
        <v>0</v>
      </c>
      <c r="T158">
        <f t="shared" si="19"/>
        <v>1.5600000000000012</v>
      </c>
      <c r="U158" s="1">
        <f>Q158/MainSheet!$C$22</f>
        <v>0</v>
      </c>
    </row>
    <row r="159" spans="7:21">
      <c r="G159">
        <f t="shared" si="20"/>
        <v>1.5700000000000012</v>
      </c>
      <c r="H159">
        <f t="shared" si="21"/>
        <v>198000</v>
      </c>
      <c r="I159" s="2">
        <f>MIN(MainSheet!$C$10/MainSheet!$C$9,MainSheet!$K$9*60)</f>
        <v>660</v>
      </c>
      <c r="J159" s="1">
        <f>IF(G159&gt;MainSheet!$C$11,IF(J158&gt;=0.999,1,(G159-MainSheet!$C$11)*I159/$B$2/60),0)</f>
        <v>0</v>
      </c>
      <c r="K159" s="1">
        <f>IF(G159&gt;MainSheet!$C$11+$B$6,IF(K158&gt;=0.999,1,(G159-MainSheet!$C$11-$B$6)*I159/$C$2/60),0)</f>
        <v>0</v>
      </c>
      <c r="L159" s="1">
        <f>IF(G159&gt;MainSheet!$C$11+$B$6+$C$6,IF(L158&gt;=0.999,1,(G159-MainSheet!$C$11-$B$6-$C$6)*I159/$D$2/60),0)</f>
        <v>0</v>
      </c>
      <c r="M159">
        <f t="shared" si="22"/>
        <v>0</v>
      </c>
      <c r="N159" s="2">
        <f t="shared" si="23"/>
        <v>0</v>
      </c>
      <c r="O159">
        <f t="shared" si="26"/>
        <v>0</v>
      </c>
      <c r="P159">
        <f t="shared" si="24"/>
        <v>0</v>
      </c>
      <c r="Q159" s="2">
        <f t="shared" si="25"/>
        <v>0</v>
      </c>
      <c r="R159">
        <f>Q159/MainSheet!$C$8*(G159-G158)+R158</f>
        <v>0</v>
      </c>
      <c r="S159">
        <f t="shared" si="27"/>
        <v>0</v>
      </c>
      <c r="T159">
        <f t="shared" si="19"/>
        <v>1.5700000000000012</v>
      </c>
      <c r="U159" s="1">
        <f>Q159/MainSheet!$C$22</f>
        <v>0</v>
      </c>
    </row>
    <row r="160" spans="7:21">
      <c r="G160">
        <f t="shared" si="20"/>
        <v>1.5800000000000012</v>
      </c>
      <c r="H160">
        <f t="shared" si="21"/>
        <v>198000</v>
      </c>
      <c r="I160" s="2">
        <f>MIN(MainSheet!$C$10/MainSheet!$C$9,MainSheet!$K$9*60)</f>
        <v>660</v>
      </c>
      <c r="J160" s="1">
        <f>IF(G160&gt;MainSheet!$C$11,IF(J159&gt;=0.999,1,(G160-MainSheet!$C$11)*I160/$B$2/60),0)</f>
        <v>0</v>
      </c>
      <c r="K160" s="1">
        <f>IF(G160&gt;MainSheet!$C$11+$B$6,IF(K159&gt;=0.999,1,(G160-MainSheet!$C$11-$B$6)*I160/$C$2/60),0)</f>
        <v>0</v>
      </c>
      <c r="L160" s="1">
        <f>IF(G160&gt;MainSheet!$C$11+$B$6+$C$6,IF(L159&gt;=0.999,1,(G160-MainSheet!$C$11-$B$6-$C$6)*I160/$D$2/60),0)</f>
        <v>0</v>
      </c>
      <c r="M160">
        <f t="shared" si="22"/>
        <v>0</v>
      </c>
      <c r="N160" s="2">
        <f t="shared" si="23"/>
        <v>0</v>
      </c>
      <c r="O160">
        <f t="shared" si="26"/>
        <v>0</v>
      </c>
      <c r="P160">
        <f t="shared" si="24"/>
        <v>0</v>
      </c>
      <c r="Q160" s="2">
        <f t="shared" si="25"/>
        <v>0</v>
      </c>
      <c r="R160">
        <f>Q160/MainSheet!$C$8*(G160-G159)+R159</f>
        <v>0</v>
      </c>
      <c r="S160">
        <f t="shared" si="27"/>
        <v>0</v>
      </c>
      <c r="T160">
        <f t="shared" si="19"/>
        <v>1.5800000000000012</v>
      </c>
      <c r="U160" s="1">
        <f>Q160/MainSheet!$C$22</f>
        <v>0</v>
      </c>
    </row>
    <row r="161" spans="7:21">
      <c r="G161">
        <f t="shared" si="20"/>
        <v>1.5900000000000012</v>
      </c>
      <c r="H161">
        <f t="shared" si="21"/>
        <v>198000</v>
      </c>
      <c r="I161" s="2">
        <f>MIN(MainSheet!$C$10/MainSheet!$C$9,MainSheet!$K$9*60)</f>
        <v>660</v>
      </c>
      <c r="J161" s="1">
        <f>IF(G161&gt;MainSheet!$C$11,IF(J160&gt;=0.999,1,(G161-MainSheet!$C$11)*I161/$B$2/60),0)</f>
        <v>0</v>
      </c>
      <c r="K161" s="1">
        <f>IF(G161&gt;MainSheet!$C$11+$B$6,IF(K160&gt;=0.999,1,(G161-MainSheet!$C$11-$B$6)*I161/$C$2/60),0)</f>
        <v>0</v>
      </c>
      <c r="L161" s="1">
        <f>IF(G161&gt;MainSheet!$C$11+$B$6+$C$6,IF(L160&gt;=0.999,1,(G161-MainSheet!$C$11-$B$6-$C$6)*I161/$D$2/60),0)</f>
        <v>0</v>
      </c>
      <c r="M161">
        <f t="shared" si="22"/>
        <v>0</v>
      </c>
      <c r="N161" s="2">
        <f t="shared" si="23"/>
        <v>0</v>
      </c>
      <c r="O161">
        <f t="shared" si="26"/>
        <v>0</v>
      </c>
      <c r="P161">
        <f t="shared" si="24"/>
        <v>0</v>
      </c>
      <c r="Q161" s="2">
        <f t="shared" si="25"/>
        <v>0</v>
      </c>
      <c r="R161">
        <f>Q161/MainSheet!$C$8*(G161-G160)+R160</f>
        <v>0</v>
      </c>
      <c r="S161">
        <f t="shared" si="27"/>
        <v>0</v>
      </c>
      <c r="T161">
        <f t="shared" si="19"/>
        <v>1.5900000000000012</v>
      </c>
      <c r="U161" s="1">
        <f>Q161/MainSheet!$C$22</f>
        <v>0</v>
      </c>
    </row>
    <row r="162" spans="7:21">
      <c r="G162">
        <f t="shared" si="20"/>
        <v>1.6000000000000012</v>
      </c>
      <c r="H162">
        <f t="shared" si="21"/>
        <v>198000</v>
      </c>
      <c r="I162" s="2">
        <f>MIN(MainSheet!$C$10/MainSheet!$C$9,MainSheet!$K$9*60)</f>
        <v>660</v>
      </c>
      <c r="J162" s="1">
        <f>IF(G162&gt;MainSheet!$C$11,IF(J161&gt;=0.999,1,(G162-MainSheet!$C$11)*I162/$B$2/60),0)</f>
        <v>0</v>
      </c>
      <c r="K162" s="1">
        <f>IF(G162&gt;MainSheet!$C$11+$B$6,IF(K161&gt;=0.999,1,(G162-MainSheet!$C$11-$B$6)*I162/$C$2/60),0)</f>
        <v>0</v>
      </c>
      <c r="L162" s="1">
        <f>IF(G162&gt;MainSheet!$C$11+$B$6+$C$6,IF(L161&gt;=0.999,1,(G162-MainSheet!$C$11-$B$6-$C$6)*I162/$D$2/60),0)</f>
        <v>0</v>
      </c>
      <c r="M162">
        <f t="shared" si="22"/>
        <v>0</v>
      </c>
      <c r="N162" s="2">
        <f t="shared" si="23"/>
        <v>0</v>
      </c>
      <c r="O162">
        <f t="shared" si="26"/>
        <v>0</v>
      </c>
      <c r="P162">
        <f t="shared" si="24"/>
        <v>0</v>
      </c>
      <c r="Q162" s="2">
        <f t="shared" si="25"/>
        <v>0</v>
      </c>
      <c r="R162">
        <f>Q162/MainSheet!$C$8*(G162-G161)+R161</f>
        <v>0</v>
      </c>
      <c r="S162">
        <f t="shared" si="27"/>
        <v>0</v>
      </c>
      <c r="T162">
        <f t="shared" si="19"/>
        <v>1.6000000000000012</v>
      </c>
      <c r="U162" s="1">
        <f>Q162/MainSheet!$C$22</f>
        <v>0</v>
      </c>
    </row>
    <row r="163" spans="7:21">
      <c r="G163">
        <f t="shared" si="20"/>
        <v>1.6100000000000012</v>
      </c>
      <c r="H163">
        <f t="shared" si="21"/>
        <v>198000</v>
      </c>
      <c r="I163" s="2">
        <f>MIN(MainSheet!$C$10/MainSheet!$C$9,MainSheet!$K$9*60)</f>
        <v>660</v>
      </c>
      <c r="J163" s="1">
        <f>IF(G163&gt;MainSheet!$C$11,IF(J162&gt;=0.999,1,(G163-MainSheet!$C$11)*I163/$B$2/60),0)</f>
        <v>0</v>
      </c>
      <c r="K163" s="1">
        <f>IF(G163&gt;MainSheet!$C$11+$B$6,IF(K162&gt;=0.999,1,(G163-MainSheet!$C$11-$B$6)*I163/$C$2/60),0)</f>
        <v>0</v>
      </c>
      <c r="L163" s="1">
        <f>IF(G163&gt;MainSheet!$C$11+$B$6+$C$6,IF(L162&gt;=0.999,1,(G163-MainSheet!$C$11-$B$6-$C$6)*I163/$D$2/60),0)</f>
        <v>0</v>
      </c>
      <c r="M163">
        <f t="shared" si="22"/>
        <v>0</v>
      </c>
      <c r="N163" s="2">
        <f t="shared" si="23"/>
        <v>0</v>
      </c>
      <c r="O163">
        <f t="shared" si="26"/>
        <v>0</v>
      </c>
      <c r="P163">
        <f t="shared" si="24"/>
        <v>0</v>
      </c>
      <c r="Q163" s="2">
        <f t="shared" si="25"/>
        <v>0</v>
      </c>
      <c r="R163">
        <f>Q163/MainSheet!$C$8*(G163-G162)+R162</f>
        <v>0</v>
      </c>
      <c r="S163">
        <f t="shared" si="27"/>
        <v>0</v>
      </c>
      <c r="T163">
        <f t="shared" si="19"/>
        <v>1.6100000000000012</v>
      </c>
      <c r="U163" s="1">
        <f>Q163/MainSheet!$C$22</f>
        <v>0</v>
      </c>
    </row>
    <row r="164" spans="7:21">
      <c r="G164">
        <f t="shared" si="20"/>
        <v>1.6200000000000012</v>
      </c>
      <c r="H164">
        <f t="shared" si="21"/>
        <v>198000</v>
      </c>
      <c r="I164" s="2">
        <f>MIN(MainSheet!$C$10/MainSheet!$C$9,MainSheet!$K$9*60)</f>
        <v>660</v>
      </c>
      <c r="J164" s="1">
        <f>IF(G164&gt;MainSheet!$C$11,IF(J163&gt;=0.999,1,(G164-MainSheet!$C$11)*I164/$B$2/60),0)</f>
        <v>0</v>
      </c>
      <c r="K164" s="1">
        <f>IF(G164&gt;MainSheet!$C$11+$B$6,IF(K163&gt;=0.999,1,(G164-MainSheet!$C$11-$B$6)*I164/$C$2/60),0)</f>
        <v>0</v>
      </c>
      <c r="L164" s="1">
        <f>IF(G164&gt;MainSheet!$C$11+$B$6+$C$6,IF(L163&gt;=0.999,1,(G164-MainSheet!$C$11-$B$6-$C$6)*I164/$D$2/60),0)</f>
        <v>0</v>
      </c>
      <c r="M164">
        <f t="shared" si="22"/>
        <v>0</v>
      </c>
      <c r="N164" s="2">
        <f t="shared" si="23"/>
        <v>0</v>
      </c>
      <c r="O164">
        <f t="shared" si="26"/>
        <v>0</v>
      </c>
      <c r="P164">
        <f t="shared" si="24"/>
        <v>0</v>
      </c>
      <c r="Q164" s="2">
        <f t="shared" si="25"/>
        <v>0</v>
      </c>
      <c r="R164">
        <f>Q164/MainSheet!$C$8*(G164-G163)+R163</f>
        <v>0</v>
      </c>
      <c r="S164">
        <f t="shared" si="27"/>
        <v>0</v>
      </c>
      <c r="T164">
        <f t="shared" si="19"/>
        <v>1.6200000000000012</v>
      </c>
      <c r="U164" s="1">
        <f>Q164/MainSheet!$C$22</f>
        <v>0</v>
      </c>
    </row>
    <row r="165" spans="7:21">
      <c r="G165">
        <f t="shared" si="20"/>
        <v>1.6300000000000012</v>
      </c>
      <c r="H165">
        <f t="shared" si="21"/>
        <v>198000</v>
      </c>
      <c r="I165" s="2">
        <f>MIN(MainSheet!$C$10/MainSheet!$C$9,MainSheet!$K$9*60)</f>
        <v>660</v>
      </c>
      <c r="J165" s="1">
        <f>IF(G165&gt;MainSheet!$C$11,IF(J164&gt;=0.999,1,(G165-MainSheet!$C$11)*I165/$B$2/60),0)</f>
        <v>0</v>
      </c>
      <c r="K165" s="1">
        <f>IF(G165&gt;MainSheet!$C$11+$B$6,IF(K164&gt;=0.999,1,(G165-MainSheet!$C$11-$B$6)*I165/$C$2/60),0)</f>
        <v>0</v>
      </c>
      <c r="L165" s="1">
        <f>IF(G165&gt;MainSheet!$C$11+$B$6+$C$6,IF(L164&gt;=0.999,1,(G165-MainSheet!$C$11-$B$6-$C$6)*I165/$D$2/60),0)</f>
        <v>0</v>
      </c>
      <c r="M165">
        <f t="shared" si="22"/>
        <v>0</v>
      </c>
      <c r="N165" s="2">
        <f t="shared" si="23"/>
        <v>0</v>
      </c>
      <c r="O165">
        <f t="shared" si="26"/>
        <v>0</v>
      </c>
      <c r="P165">
        <f t="shared" si="24"/>
        <v>0</v>
      </c>
      <c r="Q165" s="2">
        <f t="shared" si="25"/>
        <v>0</v>
      </c>
      <c r="R165">
        <f>Q165/MainSheet!$C$8*(G165-G164)+R164</f>
        <v>0</v>
      </c>
      <c r="S165">
        <f t="shared" si="27"/>
        <v>0</v>
      </c>
      <c r="T165">
        <f t="shared" si="19"/>
        <v>1.6300000000000012</v>
      </c>
      <c r="U165" s="1">
        <f>Q165/MainSheet!$C$22</f>
        <v>0</v>
      </c>
    </row>
    <row r="166" spans="7:21">
      <c r="G166">
        <f t="shared" si="20"/>
        <v>1.6400000000000012</v>
      </c>
      <c r="H166">
        <f t="shared" si="21"/>
        <v>198000</v>
      </c>
      <c r="I166" s="2">
        <f>MIN(MainSheet!$C$10/MainSheet!$C$9,MainSheet!$K$9*60)</f>
        <v>660</v>
      </c>
      <c r="J166" s="1">
        <f>IF(G166&gt;MainSheet!$C$11,IF(J165&gt;=0.999,1,(G166-MainSheet!$C$11)*I166/$B$2/60),0)</f>
        <v>0</v>
      </c>
      <c r="K166" s="1">
        <f>IF(G166&gt;MainSheet!$C$11+$B$6,IF(K165&gt;=0.999,1,(G166-MainSheet!$C$11-$B$6)*I166/$C$2/60),0)</f>
        <v>0</v>
      </c>
      <c r="L166" s="1">
        <f>IF(G166&gt;MainSheet!$C$11+$B$6+$C$6,IF(L165&gt;=0.999,1,(G166-MainSheet!$C$11-$B$6-$C$6)*I166/$D$2/60),0)</f>
        <v>0</v>
      </c>
      <c r="M166">
        <f t="shared" si="22"/>
        <v>0</v>
      </c>
      <c r="N166" s="2">
        <f t="shared" si="23"/>
        <v>0</v>
      </c>
      <c r="O166">
        <f t="shared" si="26"/>
        <v>0</v>
      </c>
      <c r="P166">
        <f t="shared" si="24"/>
        <v>0</v>
      </c>
      <c r="Q166" s="2">
        <f t="shared" si="25"/>
        <v>0</v>
      </c>
      <c r="R166">
        <f>Q166/MainSheet!$C$8*(G166-G165)+R165</f>
        <v>0</v>
      </c>
      <c r="S166">
        <f t="shared" si="27"/>
        <v>0</v>
      </c>
      <c r="T166">
        <f t="shared" si="19"/>
        <v>1.6400000000000012</v>
      </c>
      <c r="U166" s="1">
        <f>Q166/MainSheet!$C$22</f>
        <v>0</v>
      </c>
    </row>
    <row r="167" spans="7:21">
      <c r="G167">
        <f t="shared" si="20"/>
        <v>1.6500000000000012</v>
      </c>
      <c r="H167">
        <f t="shared" si="21"/>
        <v>198000</v>
      </c>
      <c r="I167" s="2">
        <f>MIN(MainSheet!$C$10/MainSheet!$C$9,MainSheet!$K$9*60)</f>
        <v>660</v>
      </c>
      <c r="J167" s="1">
        <f>IF(G167&gt;MainSheet!$C$11,IF(J166&gt;=0.999,1,(G167-MainSheet!$C$11)*I167/$B$2/60),0)</f>
        <v>0</v>
      </c>
      <c r="K167" s="1">
        <f>IF(G167&gt;MainSheet!$C$11+$B$6,IF(K166&gt;=0.999,1,(G167-MainSheet!$C$11-$B$6)*I167/$C$2/60),0)</f>
        <v>0</v>
      </c>
      <c r="L167" s="1">
        <f>IF(G167&gt;MainSheet!$C$11+$B$6+$C$6,IF(L166&gt;=0.999,1,(G167-MainSheet!$C$11-$B$6-$C$6)*I167/$D$2/60),0)</f>
        <v>0</v>
      </c>
      <c r="M167">
        <f t="shared" si="22"/>
        <v>0</v>
      </c>
      <c r="N167" s="2">
        <f t="shared" si="23"/>
        <v>0</v>
      </c>
      <c r="O167">
        <f t="shared" si="26"/>
        <v>0</v>
      </c>
      <c r="P167">
        <f t="shared" si="24"/>
        <v>0</v>
      </c>
      <c r="Q167" s="2">
        <f t="shared" si="25"/>
        <v>0</v>
      </c>
      <c r="R167">
        <f>Q167/MainSheet!$C$8*(G167-G166)+R166</f>
        <v>0</v>
      </c>
      <c r="S167">
        <f t="shared" si="27"/>
        <v>0</v>
      </c>
      <c r="T167">
        <f t="shared" si="19"/>
        <v>1.6500000000000012</v>
      </c>
      <c r="U167" s="1">
        <f>Q167/MainSheet!$C$22</f>
        <v>0</v>
      </c>
    </row>
    <row r="168" spans="7:21">
      <c r="G168">
        <f t="shared" si="20"/>
        <v>1.6600000000000013</v>
      </c>
      <c r="H168">
        <f t="shared" si="21"/>
        <v>198000</v>
      </c>
      <c r="I168" s="2">
        <f>MIN(MainSheet!$C$10/MainSheet!$C$9,MainSheet!$K$9*60)</f>
        <v>660</v>
      </c>
      <c r="J168" s="1">
        <f>IF(G168&gt;MainSheet!$C$11,IF(J167&gt;=0.999,1,(G168-MainSheet!$C$11)*I168/$B$2/60),0)</f>
        <v>0</v>
      </c>
      <c r="K168" s="1">
        <f>IF(G168&gt;MainSheet!$C$11+$B$6,IF(K167&gt;=0.999,1,(G168-MainSheet!$C$11-$B$6)*I168/$C$2/60),0)</f>
        <v>0</v>
      </c>
      <c r="L168" s="1">
        <f>IF(G168&gt;MainSheet!$C$11+$B$6+$C$6,IF(L167&gt;=0.999,1,(G168-MainSheet!$C$11-$B$6-$C$6)*I168/$D$2/60),0)</f>
        <v>0</v>
      </c>
      <c r="M168">
        <f t="shared" si="22"/>
        <v>0</v>
      </c>
      <c r="N168" s="2">
        <f t="shared" si="23"/>
        <v>0</v>
      </c>
      <c r="O168">
        <f t="shared" si="26"/>
        <v>0</v>
      </c>
      <c r="P168">
        <f t="shared" si="24"/>
        <v>0</v>
      </c>
      <c r="Q168" s="2">
        <f t="shared" si="25"/>
        <v>0</v>
      </c>
      <c r="R168">
        <f>Q168/MainSheet!$C$8*(G168-G167)+R167</f>
        <v>0</v>
      </c>
      <c r="S168">
        <f t="shared" si="27"/>
        <v>0</v>
      </c>
      <c r="T168">
        <f t="shared" si="19"/>
        <v>1.6600000000000013</v>
      </c>
      <c r="U168" s="1">
        <f>Q168/MainSheet!$C$22</f>
        <v>0</v>
      </c>
    </row>
    <row r="169" spans="7:21">
      <c r="G169">
        <f t="shared" si="20"/>
        <v>1.6700000000000013</v>
      </c>
      <c r="H169">
        <f t="shared" si="21"/>
        <v>198000</v>
      </c>
      <c r="I169" s="2">
        <f>MIN(MainSheet!$C$10/MainSheet!$C$9,MainSheet!$K$9*60)</f>
        <v>660</v>
      </c>
      <c r="J169" s="1">
        <f>IF(G169&gt;MainSheet!$C$11,IF(J168&gt;=0.999,1,(G169-MainSheet!$C$11)*I169/$B$2/60),0)</f>
        <v>0</v>
      </c>
      <c r="K169" s="1">
        <f>IF(G169&gt;MainSheet!$C$11+$B$6,IF(K168&gt;=0.999,1,(G169-MainSheet!$C$11-$B$6)*I169/$C$2/60),0)</f>
        <v>0</v>
      </c>
      <c r="L169" s="1">
        <f>IF(G169&gt;MainSheet!$C$11+$B$6+$C$6,IF(L168&gt;=0.999,1,(G169-MainSheet!$C$11-$B$6-$C$6)*I169/$D$2/60),0)</f>
        <v>0</v>
      </c>
      <c r="M169">
        <f t="shared" si="22"/>
        <v>0</v>
      </c>
      <c r="N169" s="2">
        <f t="shared" si="23"/>
        <v>0</v>
      </c>
      <c r="O169">
        <f t="shared" si="26"/>
        <v>0</v>
      </c>
      <c r="P169">
        <f t="shared" si="24"/>
        <v>0</v>
      </c>
      <c r="Q169" s="2">
        <f t="shared" si="25"/>
        <v>0</v>
      </c>
      <c r="R169">
        <f>Q169/MainSheet!$C$8*(G169-G168)+R168</f>
        <v>0</v>
      </c>
      <c r="S169">
        <f t="shared" si="27"/>
        <v>0</v>
      </c>
      <c r="T169">
        <f t="shared" si="19"/>
        <v>1.6700000000000013</v>
      </c>
      <c r="U169" s="1">
        <f>Q169/MainSheet!$C$22</f>
        <v>0</v>
      </c>
    </row>
    <row r="170" spans="7:21">
      <c r="G170">
        <f t="shared" si="20"/>
        <v>1.6800000000000013</v>
      </c>
      <c r="H170">
        <f t="shared" si="21"/>
        <v>198000</v>
      </c>
      <c r="I170" s="2">
        <f>MIN(MainSheet!$C$10/MainSheet!$C$9,MainSheet!$K$9*60)</f>
        <v>660</v>
      </c>
      <c r="J170" s="1">
        <f>IF(G170&gt;MainSheet!$C$11,IF(J169&gt;=0.999,1,(G170-MainSheet!$C$11)*I170/$B$2/60),0)</f>
        <v>0</v>
      </c>
      <c r="K170" s="1">
        <f>IF(G170&gt;MainSheet!$C$11+$B$6,IF(K169&gt;=0.999,1,(G170-MainSheet!$C$11-$B$6)*I170/$C$2/60),0)</f>
        <v>0</v>
      </c>
      <c r="L170" s="1">
        <f>IF(G170&gt;MainSheet!$C$11+$B$6+$C$6,IF(L169&gt;=0.999,1,(G170-MainSheet!$C$11-$B$6-$C$6)*I170/$D$2/60),0)</f>
        <v>0</v>
      </c>
      <c r="M170">
        <f t="shared" si="22"/>
        <v>0</v>
      </c>
      <c r="N170" s="2">
        <f t="shared" si="23"/>
        <v>0</v>
      </c>
      <c r="O170">
        <f t="shared" si="26"/>
        <v>0</v>
      </c>
      <c r="P170">
        <f t="shared" si="24"/>
        <v>0</v>
      </c>
      <c r="Q170" s="2">
        <f t="shared" si="25"/>
        <v>0</v>
      </c>
      <c r="R170">
        <f>Q170/MainSheet!$C$8*(G170-G169)+R169</f>
        <v>0</v>
      </c>
      <c r="S170">
        <f t="shared" si="27"/>
        <v>0</v>
      </c>
      <c r="T170">
        <f t="shared" si="19"/>
        <v>1.6800000000000013</v>
      </c>
      <c r="U170" s="1">
        <f>Q170/MainSheet!$C$22</f>
        <v>0</v>
      </c>
    </row>
    <row r="171" spans="7:21">
      <c r="G171">
        <f t="shared" si="20"/>
        <v>1.6900000000000013</v>
      </c>
      <c r="H171">
        <f t="shared" si="21"/>
        <v>198000</v>
      </c>
      <c r="I171" s="2">
        <f>MIN(MainSheet!$C$10/MainSheet!$C$9,MainSheet!$K$9*60)</f>
        <v>660</v>
      </c>
      <c r="J171" s="1">
        <f>IF(G171&gt;MainSheet!$C$11,IF(J170&gt;=0.999,1,(G171-MainSheet!$C$11)*I171/$B$2/60),0)</f>
        <v>0</v>
      </c>
      <c r="K171" s="1">
        <f>IF(G171&gt;MainSheet!$C$11+$B$6,IF(K170&gt;=0.999,1,(G171-MainSheet!$C$11-$B$6)*I171/$C$2/60),0)</f>
        <v>0</v>
      </c>
      <c r="L171" s="1">
        <f>IF(G171&gt;MainSheet!$C$11+$B$6+$C$6,IF(L170&gt;=0.999,1,(G171-MainSheet!$C$11-$B$6-$C$6)*I171/$D$2/60),0)</f>
        <v>0</v>
      </c>
      <c r="M171">
        <f t="shared" si="22"/>
        <v>0</v>
      </c>
      <c r="N171" s="2">
        <f t="shared" si="23"/>
        <v>0</v>
      </c>
      <c r="O171">
        <f t="shared" si="26"/>
        <v>0</v>
      </c>
      <c r="P171">
        <f t="shared" si="24"/>
        <v>0</v>
      </c>
      <c r="Q171" s="2">
        <f t="shared" si="25"/>
        <v>0</v>
      </c>
      <c r="R171">
        <f>Q171/MainSheet!$C$8*(G171-G170)+R170</f>
        <v>0</v>
      </c>
      <c r="S171">
        <f t="shared" si="27"/>
        <v>0</v>
      </c>
      <c r="T171">
        <f t="shared" si="19"/>
        <v>1.6900000000000013</v>
      </c>
      <c r="U171" s="1">
        <f>Q171/MainSheet!$C$22</f>
        <v>0</v>
      </c>
    </row>
    <row r="172" spans="7:21">
      <c r="G172">
        <f t="shared" si="20"/>
        <v>1.7000000000000013</v>
      </c>
      <c r="H172">
        <f t="shared" si="21"/>
        <v>198000</v>
      </c>
      <c r="I172" s="2">
        <f>MIN(MainSheet!$C$10/MainSheet!$C$9,MainSheet!$K$9*60)</f>
        <v>660</v>
      </c>
      <c r="J172" s="1">
        <f>IF(G172&gt;MainSheet!$C$11,IF(J171&gt;=0.999,1,(G172-MainSheet!$C$11)*I172/$B$2/60),0)</f>
        <v>0</v>
      </c>
      <c r="K172" s="1">
        <f>IF(G172&gt;MainSheet!$C$11+$B$6,IF(K171&gt;=0.999,1,(G172-MainSheet!$C$11-$B$6)*I172/$C$2/60),0)</f>
        <v>0</v>
      </c>
      <c r="L172" s="1">
        <f>IF(G172&gt;MainSheet!$C$11+$B$6+$C$6,IF(L171&gt;=0.999,1,(G172-MainSheet!$C$11-$B$6-$C$6)*I172/$D$2/60),0)</f>
        <v>0</v>
      </c>
      <c r="M172">
        <f t="shared" si="22"/>
        <v>0</v>
      </c>
      <c r="N172" s="2">
        <f t="shared" si="23"/>
        <v>0</v>
      </c>
      <c r="O172">
        <f t="shared" si="26"/>
        <v>0</v>
      </c>
      <c r="P172">
        <f t="shared" si="24"/>
        <v>0</v>
      </c>
      <c r="Q172" s="2">
        <f t="shared" si="25"/>
        <v>0</v>
      </c>
      <c r="R172">
        <f>Q172/MainSheet!$C$8*(G172-G171)+R171</f>
        <v>0</v>
      </c>
      <c r="S172">
        <f t="shared" si="27"/>
        <v>0</v>
      </c>
      <c r="T172">
        <f t="shared" si="19"/>
        <v>1.7000000000000013</v>
      </c>
      <c r="U172" s="1">
        <f>Q172/MainSheet!$C$22</f>
        <v>0</v>
      </c>
    </row>
    <row r="173" spans="7:21">
      <c r="G173">
        <f t="shared" si="20"/>
        <v>1.7100000000000013</v>
      </c>
      <c r="H173">
        <f t="shared" si="21"/>
        <v>198000</v>
      </c>
      <c r="I173" s="2">
        <f>MIN(MainSheet!$C$10/MainSheet!$C$9,MainSheet!$K$9*60)</f>
        <v>660</v>
      </c>
      <c r="J173" s="1">
        <f>IF(G173&gt;MainSheet!$C$11,IF(J172&gt;=0.999,1,(G173-MainSheet!$C$11)*I173/$B$2/60),0)</f>
        <v>0</v>
      </c>
      <c r="K173" s="1">
        <f>IF(G173&gt;MainSheet!$C$11+$B$6,IF(K172&gt;=0.999,1,(G173-MainSheet!$C$11-$B$6)*I173/$C$2/60),0)</f>
        <v>0</v>
      </c>
      <c r="L173" s="1">
        <f>IF(G173&gt;MainSheet!$C$11+$B$6+$C$6,IF(L172&gt;=0.999,1,(G173-MainSheet!$C$11-$B$6-$C$6)*I173/$D$2/60),0)</f>
        <v>0</v>
      </c>
      <c r="M173">
        <f t="shared" si="22"/>
        <v>0</v>
      </c>
      <c r="N173" s="2">
        <f t="shared" si="23"/>
        <v>0</v>
      </c>
      <c r="O173">
        <f t="shared" si="26"/>
        <v>0</v>
      </c>
      <c r="P173">
        <f t="shared" si="24"/>
        <v>0</v>
      </c>
      <c r="Q173" s="2">
        <f t="shared" si="25"/>
        <v>0</v>
      </c>
      <c r="R173">
        <f>Q173/MainSheet!$C$8*(G173-G172)+R172</f>
        <v>0</v>
      </c>
      <c r="S173">
        <f t="shared" si="27"/>
        <v>0</v>
      </c>
      <c r="T173">
        <f t="shared" si="19"/>
        <v>1.7100000000000013</v>
      </c>
      <c r="U173" s="1">
        <f>Q173/MainSheet!$C$22</f>
        <v>0</v>
      </c>
    </row>
    <row r="174" spans="7:21">
      <c r="G174">
        <f t="shared" si="20"/>
        <v>1.7200000000000013</v>
      </c>
      <c r="H174">
        <f t="shared" si="21"/>
        <v>198000</v>
      </c>
      <c r="I174" s="2">
        <f>MIN(MainSheet!$C$10/MainSheet!$C$9,MainSheet!$K$9*60)</f>
        <v>660</v>
      </c>
      <c r="J174" s="1">
        <f>IF(G174&gt;MainSheet!$C$11,IF(J173&gt;=0.999,1,(G174-MainSheet!$C$11)*I174/$B$2/60),0)</f>
        <v>0</v>
      </c>
      <c r="K174" s="1">
        <f>IF(G174&gt;MainSheet!$C$11+$B$6,IF(K173&gt;=0.999,1,(G174-MainSheet!$C$11-$B$6)*I174/$C$2/60),0)</f>
        <v>0</v>
      </c>
      <c r="L174" s="1">
        <f>IF(G174&gt;MainSheet!$C$11+$B$6+$C$6,IF(L173&gt;=0.999,1,(G174-MainSheet!$C$11-$B$6-$C$6)*I174/$D$2/60),0)</f>
        <v>0</v>
      </c>
      <c r="M174">
        <f t="shared" si="22"/>
        <v>0</v>
      </c>
      <c r="N174" s="2">
        <f t="shared" si="23"/>
        <v>0</v>
      </c>
      <c r="O174">
        <f t="shared" si="26"/>
        <v>0</v>
      </c>
      <c r="P174">
        <f t="shared" si="24"/>
        <v>0</v>
      </c>
      <c r="Q174" s="2">
        <f t="shared" si="25"/>
        <v>0</v>
      </c>
      <c r="R174">
        <f>Q174/MainSheet!$C$8*(G174-G173)+R173</f>
        <v>0</v>
      </c>
      <c r="S174">
        <f t="shared" si="27"/>
        <v>0</v>
      </c>
      <c r="T174">
        <f t="shared" si="19"/>
        <v>1.7200000000000013</v>
      </c>
      <c r="U174" s="1">
        <f>Q174/MainSheet!$C$22</f>
        <v>0</v>
      </c>
    </row>
    <row r="175" spans="7:21">
      <c r="G175">
        <f t="shared" si="20"/>
        <v>1.7300000000000013</v>
      </c>
      <c r="H175">
        <f t="shared" si="21"/>
        <v>198000</v>
      </c>
      <c r="I175" s="2">
        <f>MIN(MainSheet!$C$10/MainSheet!$C$9,MainSheet!$K$9*60)</f>
        <v>660</v>
      </c>
      <c r="J175" s="1">
        <f>IF(G175&gt;MainSheet!$C$11,IF(J174&gt;=0.999,1,(G175-MainSheet!$C$11)*I175/$B$2/60),0)</f>
        <v>0</v>
      </c>
      <c r="K175" s="1">
        <f>IF(G175&gt;MainSheet!$C$11+$B$6,IF(K174&gt;=0.999,1,(G175-MainSheet!$C$11-$B$6)*I175/$C$2/60),0)</f>
        <v>0</v>
      </c>
      <c r="L175" s="1">
        <f>IF(G175&gt;MainSheet!$C$11+$B$6+$C$6,IF(L174&gt;=0.999,1,(G175-MainSheet!$C$11-$B$6-$C$6)*I175/$D$2/60),0)</f>
        <v>0</v>
      </c>
      <c r="M175">
        <f t="shared" si="22"/>
        <v>0</v>
      </c>
      <c r="N175" s="2">
        <f t="shared" si="23"/>
        <v>0</v>
      </c>
      <c r="O175">
        <f t="shared" si="26"/>
        <v>0</v>
      </c>
      <c r="P175">
        <f t="shared" si="24"/>
        <v>0</v>
      </c>
      <c r="Q175" s="2">
        <f t="shared" si="25"/>
        <v>0</v>
      </c>
      <c r="R175">
        <f>Q175/MainSheet!$C$8*(G175-G174)+R174</f>
        <v>0</v>
      </c>
      <c r="S175">
        <f t="shared" si="27"/>
        <v>0</v>
      </c>
      <c r="T175">
        <f t="shared" si="19"/>
        <v>1.7300000000000013</v>
      </c>
      <c r="U175" s="1">
        <f>Q175/MainSheet!$C$22</f>
        <v>0</v>
      </c>
    </row>
    <row r="176" spans="7:21">
      <c r="G176">
        <f t="shared" si="20"/>
        <v>1.7400000000000013</v>
      </c>
      <c r="H176">
        <f t="shared" si="21"/>
        <v>198000</v>
      </c>
      <c r="I176" s="2">
        <f>MIN(MainSheet!$C$10/MainSheet!$C$9,MainSheet!$K$9*60)</f>
        <v>660</v>
      </c>
      <c r="J176" s="1">
        <f>IF(G176&gt;MainSheet!$C$11,IF(J175&gt;=0.999,1,(G176-MainSheet!$C$11)*I176/$B$2/60),0)</f>
        <v>0</v>
      </c>
      <c r="K176" s="1">
        <f>IF(G176&gt;MainSheet!$C$11+$B$6,IF(K175&gt;=0.999,1,(G176-MainSheet!$C$11-$B$6)*I176/$C$2/60),0)</f>
        <v>0</v>
      </c>
      <c r="L176" s="1">
        <f>IF(G176&gt;MainSheet!$C$11+$B$6+$C$6,IF(L175&gt;=0.999,1,(G176-MainSheet!$C$11-$B$6-$C$6)*I176/$D$2/60),0)</f>
        <v>0</v>
      </c>
      <c r="M176">
        <f t="shared" si="22"/>
        <v>0</v>
      </c>
      <c r="N176" s="2">
        <f t="shared" si="23"/>
        <v>0</v>
      </c>
      <c r="O176">
        <f t="shared" si="26"/>
        <v>0</v>
      </c>
      <c r="P176">
        <f t="shared" si="24"/>
        <v>0</v>
      </c>
      <c r="Q176" s="2">
        <f t="shared" si="25"/>
        <v>0</v>
      </c>
      <c r="R176">
        <f>Q176/MainSheet!$C$8*(G176-G175)+R175</f>
        <v>0</v>
      </c>
      <c r="S176">
        <f t="shared" si="27"/>
        <v>0</v>
      </c>
      <c r="T176">
        <f t="shared" si="19"/>
        <v>1.7400000000000013</v>
      </c>
      <c r="U176" s="1">
        <f>Q176/MainSheet!$C$22</f>
        <v>0</v>
      </c>
    </row>
    <row r="177" spans="7:21">
      <c r="G177">
        <f t="shared" si="20"/>
        <v>1.7500000000000013</v>
      </c>
      <c r="H177">
        <f t="shared" si="21"/>
        <v>198000</v>
      </c>
      <c r="I177" s="2">
        <f>MIN(MainSheet!$C$10/MainSheet!$C$9,MainSheet!$K$9*60)</f>
        <v>660</v>
      </c>
      <c r="J177" s="1">
        <f>IF(G177&gt;MainSheet!$C$11,IF(J176&gt;=0.999,1,(G177-MainSheet!$C$11)*I177/$B$2/60),0)</f>
        <v>0</v>
      </c>
      <c r="K177" s="1">
        <f>IF(G177&gt;MainSheet!$C$11+$B$6,IF(K176&gt;=0.999,1,(G177-MainSheet!$C$11-$B$6)*I177/$C$2/60),0)</f>
        <v>0</v>
      </c>
      <c r="L177" s="1">
        <f>IF(G177&gt;MainSheet!$C$11+$B$6+$C$6,IF(L176&gt;=0.999,1,(G177-MainSheet!$C$11-$B$6-$C$6)*I177/$D$2/60),0)</f>
        <v>0</v>
      </c>
      <c r="M177">
        <f t="shared" si="22"/>
        <v>0</v>
      </c>
      <c r="N177" s="2">
        <f t="shared" si="23"/>
        <v>0</v>
      </c>
      <c r="O177">
        <f t="shared" si="26"/>
        <v>0</v>
      </c>
      <c r="P177">
        <f t="shared" si="24"/>
        <v>0</v>
      </c>
      <c r="Q177" s="2">
        <f t="shared" si="25"/>
        <v>0</v>
      </c>
      <c r="R177">
        <f>Q177/MainSheet!$C$8*(G177-G176)+R176</f>
        <v>0</v>
      </c>
      <c r="S177">
        <f t="shared" si="27"/>
        <v>0</v>
      </c>
      <c r="T177">
        <f t="shared" si="19"/>
        <v>1.7500000000000013</v>
      </c>
      <c r="U177" s="1">
        <f>Q177/MainSheet!$C$22</f>
        <v>0</v>
      </c>
    </row>
    <row r="178" spans="7:21">
      <c r="G178">
        <f t="shared" si="20"/>
        <v>1.7600000000000013</v>
      </c>
      <c r="H178">
        <f t="shared" si="21"/>
        <v>198000</v>
      </c>
      <c r="I178" s="2">
        <f>MIN(MainSheet!$C$10/MainSheet!$C$9,MainSheet!$K$9*60)</f>
        <v>660</v>
      </c>
      <c r="J178" s="1">
        <f>IF(G178&gt;MainSheet!$C$11,IF(J177&gt;=0.999,1,(G178-MainSheet!$C$11)*I178/$B$2/60),0)</f>
        <v>0</v>
      </c>
      <c r="K178" s="1">
        <f>IF(G178&gt;MainSheet!$C$11+$B$6,IF(K177&gt;=0.999,1,(G178-MainSheet!$C$11-$B$6)*I178/$C$2/60),0)</f>
        <v>0</v>
      </c>
      <c r="L178" s="1">
        <f>IF(G178&gt;MainSheet!$C$11+$B$6+$C$6,IF(L177&gt;=0.999,1,(G178-MainSheet!$C$11-$B$6-$C$6)*I178/$D$2/60),0)</f>
        <v>0</v>
      </c>
      <c r="M178">
        <f t="shared" si="22"/>
        <v>0</v>
      </c>
      <c r="N178" s="2">
        <f t="shared" si="23"/>
        <v>0</v>
      </c>
      <c r="O178">
        <f t="shared" si="26"/>
        <v>0</v>
      </c>
      <c r="P178">
        <f t="shared" si="24"/>
        <v>0</v>
      </c>
      <c r="Q178" s="2">
        <f t="shared" si="25"/>
        <v>0</v>
      </c>
      <c r="R178">
        <f>Q178/MainSheet!$C$8*(G178-G177)+R177</f>
        <v>0</v>
      </c>
      <c r="S178">
        <f t="shared" si="27"/>
        <v>0</v>
      </c>
      <c r="T178">
        <f t="shared" si="19"/>
        <v>1.7600000000000013</v>
      </c>
      <c r="U178" s="1">
        <f>Q178/MainSheet!$C$22</f>
        <v>0</v>
      </c>
    </row>
    <row r="179" spans="7:21">
      <c r="G179">
        <f t="shared" si="20"/>
        <v>1.7700000000000014</v>
      </c>
      <c r="H179">
        <f t="shared" si="21"/>
        <v>198000</v>
      </c>
      <c r="I179" s="2">
        <f>MIN(MainSheet!$C$10/MainSheet!$C$9,MainSheet!$K$9*60)</f>
        <v>660</v>
      </c>
      <c r="J179" s="1">
        <f>IF(G179&gt;MainSheet!$C$11,IF(J178&gt;=0.999,1,(G179-MainSheet!$C$11)*I179/$B$2/60),0)</f>
        <v>0</v>
      </c>
      <c r="K179" s="1">
        <f>IF(G179&gt;MainSheet!$C$11+$B$6,IF(K178&gt;=0.999,1,(G179-MainSheet!$C$11-$B$6)*I179/$C$2/60),0)</f>
        <v>0</v>
      </c>
      <c r="L179" s="1">
        <f>IF(G179&gt;MainSheet!$C$11+$B$6+$C$6,IF(L178&gt;=0.999,1,(G179-MainSheet!$C$11-$B$6-$C$6)*I179/$D$2/60),0)</f>
        <v>0</v>
      </c>
      <c r="M179">
        <f t="shared" si="22"/>
        <v>0</v>
      </c>
      <c r="N179" s="2">
        <f t="shared" si="23"/>
        <v>0</v>
      </c>
      <c r="O179">
        <f t="shared" si="26"/>
        <v>0</v>
      </c>
      <c r="P179">
        <f t="shared" si="24"/>
        <v>0</v>
      </c>
      <c r="Q179" s="2">
        <f t="shared" si="25"/>
        <v>0</v>
      </c>
      <c r="R179">
        <f>Q179/MainSheet!$C$8*(G179-G178)+R178</f>
        <v>0</v>
      </c>
      <c r="S179">
        <f t="shared" si="27"/>
        <v>0</v>
      </c>
      <c r="T179">
        <f t="shared" si="19"/>
        <v>1.7700000000000014</v>
      </c>
      <c r="U179" s="1">
        <f>Q179/MainSheet!$C$22</f>
        <v>0</v>
      </c>
    </row>
    <row r="180" spans="7:21">
      <c r="G180">
        <f t="shared" si="20"/>
        <v>1.7800000000000014</v>
      </c>
      <c r="H180">
        <f t="shared" si="21"/>
        <v>198000</v>
      </c>
      <c r="I180" s="2">
        <f>MIN(MainSheet!$C$10/MainSheet!$C$9,MainSheet!$K$9*60)</f>
        <v>660</v>
      </c>
      <c r="J180" s="1">
        <f>IF(G180&gt;MainSheet!$C$11,IF(J179&gt;=0.999,1,(G180-MainSheet!$C$11)*I180/$B$2/60),0)</f>
        <v>0</v>
      </c>
      <c r="K180" s="1">
        <f>IF(G180&gt;MainSheet!$C$11+$B$6,IF(K179&gt;=0.999,1,(G180-MainSheet!$C$11-$B$6)*I180/$C$2/60),0)</f>
        <v>0</v>
      </c>
      <c r="L180" s="1">
        <f>IF(G180&gt;MainSheet!$C$11+$B$6+$C$6,IF(L179&gt;=0.999,1,(G180-MainSheet!$C$11-$B$6-$C$6)*I180/$D$2/60),0)</f>
        <v>0</v>
      </c>
      <c r="M180">
        <f t="shared" si="22"/>
        <v>0</v>
      </c>
      <c r="N180" s="2">
        <f t="shared" si="23"/>
        <v>0</v>
      </c>
      <c r="O180">
        <f t="shared" si="26"/>
        <v>0</v>
      </c>
      <c r="P180">
        <f t="shared" si="24"/>
        <v>0</v>
      </c>
      <c r="Q180" s="2">
        <f t="shared" si="25"/>
        <v>0</v>
      </c>
      <c r="R180">
        <f>Q180/MainSheet!$C$8*(G180-G179)+R179</f>
        <v>0</v>
      </c>
      <c r="S180">
        <f t="shared" si="27"/>
        <v>0</v>
      </c>
      <c r="T180">
        <f t="shared" si="19"/>
        <v>1.7800000000000014</v>
      </c>
      <c r="U180" s="1">
        <f>Q180/MainSheet!$C$22</f>
        <v>0</v>
      </c>
    </row>
    <row r="181" spans="7:21">
      <c r="G181">
        <f t="shared" si="20"/>
        <v>1.7900000000000014</v>
      </c>
      <c r="H181">
        <f t="shared" si="21"/>
        <v>198000</v>
      </c>
      <c r="I181" s="2">
        <f>MIN(MainSheet!$C$10/MainSheet!$C$9,MainSheet!$K$9*60)</f>
        <v>660</v>
      </c>
      <c r="J181" s="1">
        <f>IF(G181&gt;MainSheet!$C$11,IF(J180&gt;=0.999,1,(G181-MainSheet!$C$11)*I181/$B$2/60),0)</f>
        <v>0</v>
      </c>
      <c r="K181" s="1">
        <f>IF(G181&gt;MainSheet!$C$11+$B$6,IF(K180&gt;=0.999,1,(G181-MainSheet!$C$11-$B$6)*I181/$C$2/60),0)</f>
        <v>0</v>
      </c>
      <c r="L181" s="1">
        <f>IF(G181&gt;MainSheet!$C$11+$B$6+$C$6,IF(L180&gt;=0.999,1,(G181-MainSheet!$C$11-$B$6-$C$6)*I181/$D$2/60),0)</f>
        <v>0</v>
      </c>
      <c r="M181">
        <f t="shared" si="22"/>
        <v>0</v>
      </c>
      <c r="N181" s="2">
        <f t="shared" si="23"/>
        <v>0</v>
      </c>
      <c r="O181">
        <f t="shared" si="26"/>
        <v>0</v>
      </c>
      <c r="P181">
        <f t="shared" si="24"/>
        <v>0</v>
      </c>
      <c r="Q181" s="2">
        <f t="shared" si="25"/>
        <v>0</v>
      </c>
      <c r="R181">
        <f>Q181/MainSheet!$C$8*(G181-G180)+R180</f>
        <v>0</v>
      </c>
      <c r="S181">
        <f t="shared" si="27"/>
        <v>0</v>
      </c>
      <c r="T181">
        <f t="shared" si="19"/>
        <v>1.7900000000000014</v>
      </c>
      <c r="U181" s="1">
        <f>Q181/MainSheet!$C$22</f>
        <v>0</v>
      </c>
    </row>
    <row r="182" spans="7:21">
      <c r="G182">
        <f t="shared" si="20"/>
        <v>1.8000000000000014</v>
      </c>
      <c r="H182">
        <f t="shared" si="21"/>
        <v>198000</v>
      </c>
      <c r="I182" s="2">
        <f>MIN(MainSheet!$C$10/MainSheet!$C$9,MainSheet!$K$9*60)</f>
        <v>660</v>
      </c>
      <c r="J182" s="1">
        <f>IF(G182&gt;MainSheet!$C$11,IF(J181&gt;=0.999,1,(G182-MainSheet!$C$11)*I182/$B$2/60),0)</f>
        <v>0</v>
      </c>
      <c r="K182" s="1">
        <f>IF(G182&gt;MainSheet!$C$11+$B$6,IF(K181&gt;=0.999,1,(G182-MainSheet!$C$11-$B$6)*I182/$C$2/60),0)</f>
        <v>0</v>
      </c>
      <c r="L182" s="1">
        <f>IF(G182&gt;MainSheet!$C$11+$B$6+$C$6,IF(L181&gt;=0.999,1,(G182-MainSheet!$C$11-$B$6-$C$6)*I182/$D$2/60),0)</f>
        <v>0</v>
      </c>
      <c r="M182">
        <f t="shared" si="22"/>
        <v>0</v>
      </c>
      <c r="N182" s="2">
        <f t="shared" si="23"/>
        <v>0</v>
      </c>
      <c r="O182">
        <f t="shared" si="26"/>
        <v>0</v>
      </c>
      <c r="P182">
        <f t="shared" si="24"/>
        <v>0</v>
      </c>
      <c r="Q182" s="2">
        <f t="shared" si="25"/>
        <v>0</v>
      </c>
      <c r="R182">
        <f>Q182/MainSheet!$C$8*(G182-G181)+R181</f>
        <v>0</v>
      </c>
      <c r="S182">
        <f t="shared" si="27"/>
        <v>0</v>
      </c>
      <c r="T182">
        <f t="shared" si="19"/>
        <v>1.8000000000000014</v>
      </c>
      <c r="U182" s="1">
        <f>Q182/MainSheet!$C$22</f>
        <v>0</v>
      </c>
    </row>
    <row r="183" spans="7:21">
      <c r="G183">
        <f t="shared" si="20"/>
        <v>1.8100000000000014</v>
      </c>
      <c r="H183">
        <f t="shared" si="21"/>
        <v>198000</v>
      </c>
      <c r="I183" s="2">
        <f>MIN(MainSheet!$C$10/MainSheet!$C$9,MainSheet!$K$9*60)</f>
        <v>660</v>
      </c>
      <c r="J183" s="1">
        <f>IF(G183&gt;MainSheet!$C$11,IF(J182&gt;=0.999,1,(G183-MainSheet!$C$11)*I183/$B$2/60),0)</f>
        <v>0</v>
      </c>
      <c r="K183" s="1">
        <f>IF(G183&gt;MainSheet!$C$11+$B$6,IF(K182&gt;=0.999,1,(G183-MainSheet!$C$11-$B$6)*I183/$C$2/60),0)</f>
        <v>0</v>
      </c>
      <c r="L183" s="1">
        <f>IF(G183&gt;MainSheet!$C$11+$B$6+$C$6,IF(L182&gt;=0.999,1,(G183-MainSheet!$C$11-$B$6-$C$6)*I183/$D$2/60),0)</f>
        <v>0</v>
      </c>
      <c r="M183">
        <f t="shared" si="22"/>
        <v>0</v>
      </c>
      <c r="N183" s="2">
        <f t="shared" si="23"/>
        <v>0</v>
      </c>
      <c r="O183">
        <f t="shared" si="26"/>
        <v>0</v>
      </c>
      <c r="P183">
        <f t="shared" si="24"/>
        <v>0</v>
      </c>
      <c r="Q183" s="2">
        <f t="shared" si="25"/>
        <v>0</v>
      </c>
      <c r="R183">
        <f>Q183/MainSheet!$C$8*(G183-G182)+R182</f>
        <v>0</v>
      </c>
      <c r="S183">
        <f t="shared" si="27"/>
        <v>0</v>
      </c>
      <c r="T183">
        <f t="shared" si="19"/>
        <v>1.8100000000000014</v>
      </c>
      <c r="U183" s="1">
        <f>Q183/MainSheet!$C$22</f>
        <v>0</v>
      </c>
    </row>
    <row r="184" spans="7:21">
      <c r="G184">
        <f t="shared" si="20"/>
        <v>1.8200000000000014</v>
      </c>
      <c r="H184">
        <f t="shared" si="21"/>
        <v>198000</v>
      </c>
      <c r="I184" s="2">
        <f>MIN(MainSheet!$C$10/MainSheet!$C$9,MainSheet!$K$9*60)</f>
        <v>660</v>
      </c>
      <c r="J184" s="1">
        <f>IF(G184&gt;MainSheet!$C$11,IF(J183&gt;=0.999,1,(G184-MainSheet!$C$11)*I184/$B$2/60),0)</f>
        <v>0</v>
      </c>
      <c r="K184" s="1">
        <f>IF(G184&gt;MainSheet!$C$11+$B$6,IF(K183&gt;=0.999,1,(G184-MainSheet!$C$11-$B$6)*I184/$C$2/60),0)</f>
        <v>0</v>
      </c>
      <c r="L184" s="1">
        <f>IF(G184&gt;MainSheet!$C$11+$B$6+$C$6,IF(L183&gt;=0.999,1,(G184-MainSheet!$C$11-$B$6-$C$6)*I184/$D$2/60),0)</f>
        <v>0</v>
      </c>
      <c r="M184">
        <f t="shared" si="22"/>
        <v>0</v>
      </c>
      <c r="N184" s="2">
        <f t="shared" si="23"/>
        <v>0</v>
      </c>
      <c r="O184">
        <f t="shared" si="26"/>
        <v>0</v>
      </c>
      <c r="P184">
        <f t="shared" si="24"/>
        <v>0</v>
      </c>
      <c r="Q184" s="2">
        <f t="shared" si="25"/>
        <v>0</v>
      </c>
      <c r="R184">
        <f>Q184/MainSheet!$C$8*(G184-G183)+R183</f>
        <v>0</v>
      </c>
      <c r="S184">
        <f t="shared" si="27"/>
        <v>0</v>
      </c>
      <c r="T184">
        <f t="shared" si="19"/>
        <v>1.8200000000000014</v>
      </c>
      <c r="U184" s="1">
        <f>Q184/MainSheet!$C$22</f>
        <v>0</v>
      </c>
    </row>
    <row r="185" spans="7:21">
      <c r="G185">
        <f t="shared" si="20"/>
        <v>1.8300000000000014</v>
      </c>
      <c r="H185">
        <f t="shared" si="21"/>
        <v>198000</v>
      </c>
      <c r="I185" s="2">
        <f>MIN(MainSheet!$C$10/MainSheet!$C$9,MainSheet!$K$9*60)</f>
        <v>660</v>
      </c>
      <c r="J185" s="1">
        <f>IF(G185&gt;MainSheet!$C$11,IF(J184&gt;=0.999,1,(G185-MainSheet!$C$11)*I185/$B$2/60),0)</f>
        <v>0</v>
      </c>
      <c r="K185" s="1">
        <f>IF(G185&gt;MainSheet!$C$11+$B$6,IF(K184&gt;=0.999,1,(G185-MainSheet!$C$11-$B$6)*I185/$C$2/60),0)</f>
        <v>0</v>
      </c>
      <c r="L185" s="1">
        <f>IF(G185&gt;MainSheet!$C$11+$B$6+$C$6,IF(L184&gt;=0.999,1,(G185-MainSheet!$C$11-$B$6-$C$6)*I185/$D$2/60),0)</f>
        <v>0</v>
      </c>
      <c r="M185">
        <f t="shared" si="22"/>
        <v>0</v>
      </c>
      <c r="N185" s="2">
        <f t="shared" si="23"/>
        <v>0</v>
      </c>
      <c r="O185">
        <f t="shared" si="26"/>
        <v>0</v>
      </c>
      <c r="P185">
        <f t="shared" si="24"/>
        <v>0</v>
      </c>
      <c r="Q185" s="2">
        <f t="shared" si="25"/>
        <v>0</v>
      </c>
      <c r="R185">
        <f>Q185/MainSheet!$C$8*(G185-G184)+R184</f>
        <v>0</v>
      </c>
      <c r="S185">
        <f t="shared" si="27"/>
        <v>0</v>
      </c>
      <c r="T185">
        <f t="shared" si="19"/>
        <v>1.8300000000000014</v>
      </c>
      <c r="U185" s="1">
        <f>Q185/MainSheet!$C$22</f>
        <v>0</v>
      </c>
    </row>
    <row r="186" spans="7:21">
      <c r="G186">
        <f t="shared" si="20"/>
        <v>1.8400000000000014</v>
      </c>
      <c r="H186">
        <f t="shared" si="21"/>
        <v>198000</v>
      </c>
      <c r="I186" s="2">
        <f>MIN(MainSheet!$C$10/MainSheet!$C$9,MainSheet!$K$9*60)</f>
        <v>660</v>
      </c>
      <c r="J186" s="1">
        <f>IF(G186&gt;MainSheet!$C$11,IF(J185&gt;=0.999,1,(G186-MainSheet!$C$11)*I186/$B$2/60),0)</f>
        <v>0</v>
      </c>
      <c r="K186" s="1">
        <f>IF(G186&gt;MainSheet!$C$11+$B$6,IF(K185&gt;=0.999,1,(G186-MainSheet!$C$11-$B$6)*I186/$C$2/60),0)</f>
        <v>0</v>
      </c>
      <c r="L186" s="1">
        <f>IF(G186&gt;MainSheet!$C$11+$B$6+$C$6,IF(L185&gt;=0.999,1,(G186-MainSheet!$C$11-$B$6-$C$6)*I186/$D$2/60),0)</f>
        <v>0</v>
      </c>
      <c r="M186">
        <f t="shared" si="22"/>
        <v>0</v>
      </c>
      <c r="N186" s="2">
        <f t="shared" si="23"/>
        <v>0</v>
      </c>
      <c r="O186">
        <f t="shared" si="26"/>
        <v>0</v>
      </c>
      <c r="P186">
        <f t="shared" si="24"/>
        <v>0</v>
      </c>
      <c r="Q186" s="2">
        <f t="shared" si="25"/>
        <v>0</v>
      </c>
      <c r="R186">
        <f>Q186/MainSheet!$C$8*(G186-G185)+R185</f>
        <v>0</v>
      </c>
      <c r="S186">
        <f t="shared" si="27"/>
        <v>0</v>
      </c>
      <c r="T186">
        <f t="shared" si="19"/>
        <v>1.8400000000000014</v>
      </c>
      <c r="U186" s="1">
        <f>Q186/MainSheet!$C$22</f>
        <v>0</v>
      </c>
    </row>
    <row r="187" spans="7:21">
      <c r="G187">
        <f t="shared" si="20"/>
        <v>1.8500000000000014</v>
      </c>
      <c r="H187">
        <f t="shared" si="21"/>
        <v>198000</v>
      </c>
      <c r="I187" s="2">
        <f>MIN(MainSheet!$C$10/MainSheet!$C$9,MainSheet!$K$9*60)</f>
        <v>660</v>
      </c>
      <c r="J187" s="1">
        <f>IF(G187&gt;MainSheet!$C$11,IF(J186&gt;=0.999,1,(G187-MainSheet!$C$11)*I187/$B$2/60),0)</f>
        <v>0</v>
      </c>
      <c r="K187" s="1">
        <f>IF(G187&gt;MainSheet!$C$11+$B$6,IF(K186&gt;=0.999,1,(G187-MainSheet!$C$11-$B$6)*I187/$C$2/60),0)</f>
        <v>0</v>
      </c>
      <c r="L187" s="1">
        <f>IF(G187&gt;MainSheet!$C$11+$B$6+$C$6,IF(L186&gt;=0.999,1,(G187-MainSheet!$C$11-$B$6-$C$6)*I187/$D$2/60),0)</f>
        <v>0</v>
      </c>
      <c r="M187">
        <f t="shared" si="22"/>
        <v>0</v>
      </c>
      <c r="N187" s="2">
        <f t="shared" si="23"/>
        <v>0</v>
      </c>
      <c r="O187">
        <f t="shared" si="26"/>
        <v>0</v>
      </c>
      <c r="P187">
        <f t="shared" si="24"/>
        <v>0</v>
      </c>
      <c r="Q187" s="2">
        <f t="shared" si="25"/>
        <v>0</v>
      </c>
      <c r="R187">
        <f>Q187/MainSheet!$C$8*(G187-G186)+R186</f>
        <v>0</v>
      </c>
      <c r="S187">
        <f t="shared" si="27"/>
        <v>0</v>
      </c>
      <c r="T187">
        <f t="shared" si="19"/>
        <v>1.8500000000000014</v>
      </c>
      <c r="U187" s="1">
        <f>Q187/MainSheet!$C$22</f>
        <v>0</v>
      </c>
    </row>
    <row r="188" spans="7:21">
      <c r="G188">
        <f t="shared" si="20"/>
        <v>1.8600000000000014</v>
      </c>
      <c r="H188">
        <f t="shared" si="21"/>
        <v>198000</v>
      </c>
      <c r="I188" s="2">
        <f>MIN(MainSheet!$C$10/MainSheet!$C$9,MainSheet!$K$9*60)</f>
        <v>660</v>
      </c>
      <c r="J188" s="1">
        <f>IF(G188&gt;MainSheet!$C$11,IF(J187&gt;=0.999,1,(G188-MainSheet!$C$11)*I188/$B$2/60),0)</f>
        <v>0</v>
      </c>
      <c r="K188" s="1">
        <f>IF(G188&gt;MainSheet!$C$11+$B$6,IF(K187&gt;=0.999,1,(G188-MainSheet!$C$11-$B$6)*I188/$C$2/60),0)</f>
        <v>0</v>
      </c>
      <c r="L188" s="1">
        <f>IF(G188&gt;MainSheet!$C$11+$B$6+$C$6,IF(L187&gt;=0.999,1,(G188-MainSheet!$C$11-$B$6-$C$6)*I188/$D$2/60),0)</f>
        <v>0</v>
      </c>
      <c r="M188">
        <f t="shared" si="22"/>
        <v>0</v>
      </c>
      <c r="N188" s="2">
        <f t="shared" si="23"/>
        <v>0</v>
      </c>
      <c r="O188">
        <f t="shared" si="26"/>
        <v>0</v>
      </c>
      <c r="P188">
        <f t="shared" si="24"/>
        <v>0</v>
      </c>
      <c r="Q188" s="2">
        <f t="shared" si="25"/>
        <v>0</v>
      </c>
      <c r="R188">
        <f>Q188/MainSheet!$C$8*(G188-G187)+R187</f>
        <v>0</v>
      </c>
      <c r="S188">
        <f t="shared" si="27"/>
        <v>0</v>
      </c>
      <c r="T188">
        <f t="shared" si="19"/>
        <v>1.8600000000000014</v>
      </c>
      <c r="U188" s="1">
        <f>Q188/MainSheet!$C$22</f>
        <v>0</v>
      </c>
    </row>
    <row r="189" spans="7:21">
      <c r="G189">
        <f t="shared" si="20"/>
        <v>1.8700000000000014</v>
      </c>
      <c r="H189">
        <f t="shared" si="21"/>
        <v>198000</v>
      </c>
      <c r="I189" s="2">
        <f>MIN(MainSheet!$C$10/MainSheet!$C$9,MainSheet!$K$9*60)</f>
        <v>660</v>
      </c>
      <c r="J189" s="1">
        <f>IF(G189&gt;MainSheet!$C$11,IF(J188&gt;=0.999,1,(G189-MainSheet!$C$11)*I189/$B$2/60),0)</f>
        <v>0</v>
      </c>
      <c r="K189" s="1">
        <f>IF(G189&gt;MainSheet!$C$11+$B$6,IF(K188&gt;=0.999,1,(G189-MainSheet!$C$11-$B$6)*I189/$C$2/60),0)</f>
        <v>0</v>
      </c>
      <c r="L189" s="1">
        <f>IF(G189&gt;MainSheet!$C$11+$B$6+$C$6,IF(L188&gt;=0.999,1,(G189-MainSheet!$C$11-$B$6-$C$6)*I189/$D$2/60),0)</f>
        <v>0</v>
      </c>
      <c r="M189">
        <f t="shared" si="22"/>
        <v>0</v>
      </c>
      <c r="N189" s="2">
        <f t="shared" si="23"/>
        <v>0</v>
      </c>
      <c r="O189">
        <f t="shared" si="26"/>
        <v>0</v>
      </c>
      <c r="P189">
        <f t="shared" si="24"/>
        <v>0</v>
      </c>
      <c r="Q189" s="2">
        <f t="shared" si="25"/>
        <v>0</v>
      </c>
      <c r="R189">
        <f>Q189/MainSheet!$C$8*(G189-G188)+R188</f>
        <v>0</v>
      </c>
      <c r="S189">
        <f t="shared" si="27"/>
        <v>0</v>
      </c>
      <c r="T189">
        <f t="shared" si="19"/>
        <v>1.8700000000000014</v>
      </c>
      <c r="U189" s="1">
        <f>Q189/MainSheet!$C$22</f>
        <v>0</v>
      </c>
    </row>
    <row r="190" spans="7:21">
      <c r="G190">
        <f t="shared" si="20"/>
        <v>1.8800000000000014</v>
      </c>
      <c r="H190">
        <f t="shared" si="21"/>
        <v>198000</v>
      </c>
      <c r="I190" s="2">
        <f>MIN(MainSheet!$C$10/MainSheet!$C$9,MainSheet!$K$9*60)</f>
        <v>660</v>
      </c>
      <c r="J190" s="1">
        <f>IF(G190&gt;MainSheet!$C$11,IF(J189&gt;=0.999,1,(G190-MainSheet!$C$11)*I190/$B$2/60),0)</f>
        <v>0</v>
      </c>
      <c r="K190" s="1">
        <f>IF(G190&gt;MainSheet!$C$11+$B$6,IF(K189&gt;=0.999,1,(G190-MainSheet!$C$11-$B$6)*I190/$C$2/60),0)</f>
        <v>0</v>
      </c>
      <c r="L190" s="1">
        <f>IF(G190&gt;MainSheet!$C$11+$B$6+$C$6,IF(L189&gt;=0.999,1,(G190-MainSheet!$C$11-$B$6-$C$6)*I190/$D$2/60),0)</f>
        <v>0</v>
      </c>
      <c r="M190">
        <f t="shared" si="22"/>
        <v>0</v>
      </c>
      <c r="N190" s="2">
        <f t="shared" si="23"/>
        <v>0</v>
      </c>
      <c r="O190">
        <f t="shared" si="26"/>
        <v>0</v>
      </c>
      <c r="P190">
        <f t="shared" si="24"/>
        <v>0</v>
      </c>
      <c r="Q190" s="2">
        <f t="shared" si="25"/>
        <v>0</v>
      </c>
      <c r="R190">
        <f>Q190/MainSheet!$C$8*(G190-G189)+R189</f>
        <v>0</v>
      </c>
      <c r="S190">
        <f t="shared" si="27"/>
        <v>0</v>
      </c>
      <c r="T190">
        <f t="shared" si="19"/>
        <v>1.8800000000000014</v>
      </c>
      <c r="U190" s="1">
        <f>Q190/MainSheet!$C$22</f>
        <v>0</v>
      </c>
    </row>
    <row r="191" spans="7:21">
      <c r="G191">
        <f t="shared" si="20"/>
        <v>1.8900000000000015</v>
      </c>
      <c r="H191">
        <f t="shared" si="21"/>
        <v>198000</v>
      </c>
      <c r="I191" s="2">
        <f>MIN(MainSheet!$C$10/MainSheet!$C$9,MainSheet!$K$9*60)</f>
        <v>660</v>
      </c>
      <c r="J191" s="1">
        <f>IF(G191&gt;MainSheet!$C$11,IF(J190&gt;=0.999,1,(G191-MainSheet!$C$11)*I191/$B$2/60),0)</f>
        <v>0</v>
      </c>
      <c r="K191" s="1">
        <f>IF(G191&gt;MainSheet!$C$11+$B$6,IF(K190&gt;=0.999,1,(G191-MainSheet!$C$11-$B$6)*I191/$C$2/60),0)</f>
        <v>0</v>
      </c>
      <c r="L191" s="1">
        <f>IF(G191&gt;MainSheet!$C$11+$B$6+$C$6,IF(L190&gt;=0.999,1,(G191-MainSheet!$C$11-$B$6-$C$6)*I191/$D$2/60),0)</f>
        <v>0</v>
      </c>
      <c r="M191">
        <f t="shared" si="22"/>
        <v>0</v>
      </c>
      <c r="N191" s="2">
        <f t="shared" si="23"/>
        <v>0</v>
      </c>
      <c r="O191">
        <f t="shared" si="26"/>
        <v>0</v>
      </c>
      <c r="P191">
        <f t="shared" si="24"/>
        <v>0</v>
      </c>
      <c r="Q191" s="2">
        <f t="shared" si="25"/>
        <v>0</v>
      </c>
      <c r="R191">
        <f>Q191/MainSheet!$C$8*(G191-G190)+R190</f>
        <v>0</v>
      </c>
      <c r="S191">
        <f t="shared" si="27"/>
        <v>0</v>
      </c>
      <c r="T191">
        <f t="shared" si="19"/>
        <v>1.8900000000000015</v>
      </c>
      <c r="U191" s="1">
        <f>Q191/MainSheet!$C$22</f>
        <v>0</v>
      </c>
    </row>
    <row r="192" spans="7:21">
      <c r="G192">
        <f t="shared" si="20"/>
        <v>1.9000000000000015</v>
      </c>
      <c r="H192">
        <f t="shared" si="21"/>
        <v>198000</v>
      </c>
      <c r="I192" s="2">
        <f>MIN(MainSheet!$C$10/MainSheet!$C$9,MainSheet!$K$9*60)</f>
        <v>660</v>
      </c>
      <c r="J192" s="1">
        <f>IF(G192&gt;MainSheet!$C$11,IF(J191&gt;=0.999,1,(G192-MainSheet!$C$11)*I192/$B$2/60),0)</f>
        <v>0</v>
      </c>
      <c r="K192" s="1">
        <f>IF(G192&gt;MainSheet!$C$11+$B$6,IF(K191&gt;=0.999,1,(G192-MainSheet!$C$11-$B$6)*I192/$C$2/60),0)</f>
        <v>0</v>
      </c>
      <c r="L192" s="1">
        <f>IF(G192&gt;MainSheet!$C$11+$B$6+$C$6,IF(L191&gt;=0.999,1,(G192-MainSheet!$C$11-$B$6-$C$6)*I192/$D$2/60),0)</f>
        <v>0</v>
      </c>
      <c r="M192">
        <f t="shared" si="22"/>
        <v>0</v>
      </c>
      <c r="N192" s="2">
        <f t="shared" si="23"/>
        <v>0</v>
      </c>
      <c r="O192">
        <f t="shared" si="26"/>
        <v>0</v>
      </c>
      <c r="P192">
        <f t="shared" si="24"/>
        <v>0</v>
      </c>
      <c r="Q192" s="2">
        <f t="shared" si="25"/>
        <v>0</v>
      </c>
      <c r="R192">
        <f>Q192/MainSheet!$C$8*(G192-G191)+R191</f>
        <v>0</v>
      </c>
      <c r="S192">
        <f t="shared" si="27"/>
        <v>0</v>
      </c>
      <c r="T192">
        <f t="shared" si="19"/>
        <v>1.9000000000000015</v>
      </c>
      <c r="U192" s="1">
        <f>Q192/MainSheet!$C$22</f>
        <v>0</v>
      </c>
    </row>
    <row r="193" spans="7:21">
      <c r="G193">
        <f t="shared" si="20"/>
        <v>1.9100000000000015</v>
      </c>
      <c r="H193">
        <f t="shared" si="21"/>
        <v>198000</v>
      </c>
      <c r="I193" s="2">
        <f>MIN(MainSheet!$C$10/MainSheet!$C$9,MainSheet!$K$9*60)</f>
        <v>660</v>
      </c>
      <c r="J193" s="1">
        <f>IF(G193&gt;MainSheet!$C$11,IF(J192&gt;=0.999,1,(G193-MainSheet!$C$11)*I193/$B$2/60),0)</f>
        <v>0</v>
      </c>
      <c r="K193" s="1">
        <f>IF(G193&gt;MainSheet!$C$11+$B$6,IF(K192&gt;=0.999,1,(G193-MainSheet!$C$11-$B$6)*I193/$C$2/60),0)</f>
        <v>0</v>
      </c>
      <c r="L193" s="1">
        <f>IF(G193&gt;MainSheet!$C$11+$B$6+$C$6,IF(L192&gt;=0.999,1,(G193-MainSheet!$C$11-$B$6-$C$6)*I193/$D$2/60),0)</f>
        <v>0</v>
      </c>
      <c r="M193">
        <f t="shared" si="22"/>
        <v>0</v>
      </c>
      <c r="N193" s="2">
        <f t="shared" si="23"/>
        <v>0</v>
      </c>
      <c r="O193">
        <f t="shared" si="26"/>
        <v>0</v>
      </c>
      <c r="P193">
        <f t="shared" si="24"/>
        <v>0</v>
      </c>
      <c r="Q193" s="2">
        <f t="shared" si="25"/>
        <v>0</v>
      </c>
      <c r="R193">
        <f>Q193/MainSheet!$C$8*(G193-G192)+R192</f>
        <v>0</v>
      </c>
      <c r="S193">
        <f t="shared" si="27"/>
        <v>0</v>
      </c>
      <c r="T193">
        <f t="shared" si="19"/>
        <v>1.9100000000000015</v>
      </c>
      <c r="U193" s="1">
        <f>Q193/MainSheet!$C$22</f>
        <v>0</v>
      </c>
    </row>
    <row r="194" spans="7:21">
      <c r="G194">
        <f t="shared" si="20"/>
        <v>1.9200000000000015</v>
      </c>
      <c r="H194">
        <f t="shared" si="21"/>
        <v>198000</v>
      </c>
      <c r="I194" s="2">
        <f>MIN(MainSheet!$C$10/MainSheet!$C$9,MainSheet!$K$9*60)</f>
        <v>660</v>
      </c>
      <c r="J194" s="1">
        <f>IF(G194&gt;MainSheet!$C$11,IF(J193&gt;=0.999,1,(G194-MainSheet!$C$11)*I194/$B$2/60),0)</f>
        <v>0</v>
      </c>
      <c r="K194" s="1">
        <f>IF(G194&gt;MainSheet!$C$11+$B$6,IF(K193&gt;=0.999,1,(G194-MainSheet!$C$11-$B$6)*I194/$C$2/60),0)</f>
        <v>0</v>
      </c>
      <c r="L194" s="1">
        <f>IF(G194&gt;MainSheet!$C$11+$B$6+$C$6,IF(L193&gt;=0.999,1,(G194-MainSheet!$C$11-$B$6-$C$6)*I194/$D$2/60),0)</f>
        <v>0</v>
      </c>
      <c r="M194">
        <f t="shared" si="22"/>
        <v>0</v>
      </c>
      <c r="N194" s="2">
        <f t="shared" si="23"/>
        <v>0</v>
      </c>
      <c r="O194">
        <f t="shared" si="26"/>
        <v>0</v>
      </c>
      <c r="P194">
        <f t="shared" si="24"/>
        <v>0</v>
      </c>
      <c r="Q194" s="2">
        <f t="shared" si="25"/>
        <v>0</v>
      </c>
      <c r="R194">
        <f>Q194/MainSheet!$C$8*(G194-G193)+R193</f>
        <v>0</v>
      </c>
      <c r="S194">
        <f t="shared" si="27"/>
        <v>0</v>
      </c>
      <c r="T194">
        <f t="shared" si="19"/>
        <v>1.9200000000000015</v>
      </c>
      <c r="U194" s="1">
        <f>Q194/MainSheet!$C$22</f>
        <v>0</v>
      </c>
    </row>
    <row r="195" spans="7:21">
      <c r="G195">
        <f t="shared" si="20"/>
        <v>1.9300000000000015</v>
      </c>
      <c r="H195">
        <f t="shared" si="21"/>
        <v>198000</v>
      </c>
      <c r="I195" s="2">
        <f>MIN(MainSheet!$C$10/MainSheet!$C$9,MainSheet!$K$9*60)</f>
        <v>660</v>
      </c>
      <c r="J195" s="1">
        <f>IF(G195&gt;MainSheet!$C$11,IF(J194&gt;=0.999,1,(G195-MainSheet!$C$11)*I195/$B$2/60),0)</f>
        <v>0</v>
      </c>
      <c r="K195" s="1">
        <f>IF(G195&gt;MainSheet!$C$11+$B$6,IF(K194&gt;=0.999,1,(G195-MainSheet!$C$11-$B$6)*I195/$C$2/60),0)</f>
        <v>0</v>
      </c>
      <c r="L195" s="1">
        <f>IF(G195&gt;MainSheet!$C$11+$B$6+$C$6,IF(L194&gt;=0.999,1,(G195-MainSheet!$C$11-$B$6-$C$6)*I195/$D$2/60),0)</f>
        <v>0</v>
      </c>
      <c r="M195">
        <f t="shared" si="22"/>
        <v>0</v>
      </c>
      <c r="N195" s="2">
        <f t="shared" si="23"/>
        <v>0</v>
      </c>
      <c r="O195">
        <f t="shared" si="26"/>
        <v>0</v>
      </c>
      <c r="P195">
        <f t="shared" si="24"/>
        <v>0</v>
      </c>
      <c r="Q195" s="2">
        <f t="shared" si="25"/>
        <v>0</v>
      </c>
      <c r="R195">
        <f>Q195/MainSheet!$C$8*(G195-G194)+R194</f>
        <v>0</v>
      </c>
      <c r="S195">
        <f t="shared" si="27"/>
        <v>0</v>
      </c>
      <c r="T195">
        <f t="shared" ref="T195:T258" si="28">G195</f>
        <v>1.9300000000000015</v>
      </c>
      <c r="U195" s="1">
        <f>Q195/MainSheet!$C$22</f>
        <v>0</v>
      </c>
    </row>
    <row r="196" spans="7:21">
      <c r="G196">
        <f t="shared" ref="G196:G259" si="29">G195+$F$2</f>
        <v>1.9400000000000015</v>
      </c>
      <c r="H196">
        <f t="shared" ref="H196:H259" si="30">H195</f>
        <v>198000</v>
      </c>
      <c r="I196" s="2">
        <f>MIN(MainSheet!$C$10/MainSheet!$C$9,MainSheet!$K$9*60)</f>
        <v>660</v>
      </c>
      <c r="J196" s="1">
        <f>IF(G196&gt;MainSheet!$C$11,IF(J195&gt;=0.999,1,(G196-MainSheet!$C$11)*I196/$B$2/60),0)</f>
        <v>0</v>
      </c>
      <c r="K196" s="1">
        <f>IF(G196&gt;MainSheet!$C$11+$B$6,IF(K195&gt;=0.999,1,(G196-MainSheet!$C$11-$B$6)*I196/$C$2/60),0)</f>
        <v>0</v>
      </c>
      <c r="L196" s="1">
        <f>IF(G196&gt;MainSheet!$C$11+$B$6+$C$6,IF(L195&gt;=0.999,1,(G196-MainSheet!$C$11-$B$6-$C$6)*I196/$D$2/60),0)</f>
        <v>0</v>
      </c>
      <c r="M196">
        <f t="shared" ref="M196:M259" si="31">(J196*$B$2+K196*$C$2+L196*$D$2)/SUM($B$2:$D$2)</f>
        <v>0</v>
      </c>
      <c r="N196" s="2">
        <f t="shared" ref="N196:N259" si="32">IF(J196&gt;=0.01,((1-J196)*B$3+B$4*(J196)),0)</f>
        <v>0</v>
      </c>
      <c r="O196">
        <f t="shared" si="26"/>
        <v>0</v>
      </c>
      <c r="P196">
        <f t="shared" ref="P196:P259" si="33">IF(IF(N196+O196&gt;H196,H196-O196-N196,IF(L196&gt;0,((1-L196)*D$3+D$4*(L196)),0))+O196+N196&gt;H196,H196-N196-O196,IF(N196+O196&gt;H196,H196-O196-N196,IF(L196&gt;0,((1-L196)*D$3+D$4*(L196)),0)))</f>
        <v>0</v>
      </c>
      <c r="Q196" s="2">
        <f t="shared" ref="Q196:Q259" si="34">SUM(N196:P196)</f>
        <v>0</v>
      </c>
      <c r="R196">
        <f>Q196/MainSheet!$C$8*(G196-G195)+R195</f>
        <v>0</v>
      </c>
      <c r="S196">
        <f t="shared" si="27"/>
        <v>0</v>
      </c>
      <c r="T196">
        <f t="shared" si="28"/>
        <v>1.9400000000000015</v>
      </c>
      <c r="U196" s="1">
        <f>Q196/MainSheet!$C$22</f>
        <v>0</v>
      </c>
    </row>
    <row r="197" spans="7:21">
      <c r="G197">
        <f t="shared" si="29"/>
        <v>1.9500000000000015</v>
      </c>
      <c r="H197">
        <f t="shared" si="30"/>
        <v>198000</v>
      </c>
      <c r="I197" s="2">
        <f>MIN(MainSheet!$C$10/MainSheet!$C$9,MainSheet!$K$9*60)</f>
        <v>660</v>
      </c>
      <c r="J197" s="1">
        <f>IF(G197&gt;MainSheet!$C$11,IF(J196&gt;=0.999,1,(G197-MainSheet!$C$11)*I197/$B$2/60),0)</f>
        <v>0</v>
      </c>
      <c r="K197" s="1">
        <f>IF(G197&gt;MainSheet!$C$11+$B$6,IF(K196&gt;=0.999,1,(G197-MainSheet!$C$11-$B$6)*I197/$C$2/60),0)</f>
        <v>0</v>
      </c>
      <c r="L197" s="1">
        <f>IF(G197&gt;MainSheet!$C$11+$B$6+$C$6,IF(L196&gt;=0.999,1,(G197-MainSheet!$C$11-$B$6-$C$6)*I197/$D$2/60),0)</f>
        <v>0</v>
      </c>
      <c r="M197">
        <f t="shared" si="31"/>
        <v>0</v>
      </c>
      <c r="N197" s="2">
        <f t="shared" si="32"/>
        <v>0</v>
      </c>
      <c r="O197">
        <f t="shared" ref="O197:O260" si="35">IF(K197&gt;=0.01,((1-K197)*C$3+C$4*(K197)),0)</f>
        <v>0</v>
      </c>
      <c r="P197">
        <f t="shared" si="33"/>
        <v>0</v>
      </c>
      <c r="Q197" s="2">
        <f t="shared" si="34"/>
        <v>0</v>
      </c>
      <c r="R197">
        <f>Q197/MainSheet!$C$8*(G197-G196)+R196</f>
        <v>0</v>
      </c>
      <c r="S197">
        <f t="shared" ref="S197:S260" si="36">Q197*$F$2/60+S196</f>
        <v>0</v>
      </c>
      <c r="T197">
        <f t="shared" si="28"/>
        <v>1.9500000000000015</v>
      </c>
      <c r="U197" s="1">
        <f>Q197/MainSheet!$C$22</f>
        <v>0</v>
      </c>
    </row>
    <row r="198" spans="7:21">
      <c r="G198">
        <f t="shared" si="29"/>
        <v>1.9600000000000015</v>
      </c>
      <c r="H198">
        <f t="shared" si="30"/>
        <v>198000</v>
      </c>
      <c r="I198" s="2">
        <f>MIN(MainSheet!$C$10/MainSheet!$C$9,MainSheet!$K$9*60)</f>
        <v>660</v>
      </c>
      <c r="J198" s="1">
        <f>IF(G198&gt;MainSheet!$C$11,IF(J197&gt;=0.999,1,(G198-MainSheet!$C$11)*I198/$B$2/60),0)</f>
        <v>0</v>
      </c>
      <c r="K198" s="1">
        <f>IF(G198&gt;MainSheet!$C$11+$B$6,IF(K197&gt;=0.999,1,(G198-MainSheet!$C$11-$B$6)*I198/$C$2/60),0)</f>
        <v>0</v>
      </c>
      <c r="L198" s="1">
        <f>IF(G198&gt;MainSheet!$C$11+$B$6+$C$6,IF(L197&gt;=0.999,1,(G198-MainSheet!$C$11-$B$6-$C$6)*I198/$D$2/60),0)</f>
        <v>0</v>
      </c>
      <c r="M198">
        <f t="shared" si="31"/>
        <v>0</v>
      </c>
      <c r="N198" s="2">
        <f t="shared" si="32"/>
        <v>0</v>
      </c>
      <c r="O198">
        <f t="shared" si="35"/>
        <v>0</v>
      </c>
      <c r="P198">
        <f t="shared" si="33"/>
        <v>0</v>
      </c>
      <c r="Q198" s="2">
        <f t="shared" si="34"/>
        <v>0</v>
      </c>
      <c r="R198">
        <f>Q198/MainSheet!$C$8*(G198-G197)+R197</f>
        <v>0</v>
      </c>
      <c r="S198">
        <f t="shared" si="36"/>
        <v>0</v>
      </c>
      <c r="T198">
        <f t="shared" si="28"/>
        <v>1.9600000000000015</v>
      </c>
      <c r="U198" s="1">
        <f>Q198/MainSheet!$C$22</f>
        <v>0</v>
      </c>
    </row>
    <row r="199" spans="7:21">
      <c r="G199">
        <f t="shared" si="29"/>
        <v>1.9700000000000015</v>
      </c>
      <c r="H199">
        <f t="shared" si="30"/>
        <v>198000</v>
      </c>
      <c r="I199" s="2">
        <f>MIN(MainSheet!$C$10/MainSheet!$C$9,MainSheet!$K$9*60)</f>
        <v>660</v>
      </c>
      <c r="J199" s="1">
        <f>IF(G199&gt;MainSheet!$C$11,IF(J198&gt;=0.999,1,(G199-MainSheet!$C$11)*I199/$B$2/60),0)</f>
        <v>0</v>
      </c>
      <c r="K199" s="1">
        <f>IF(G199&gt;MainSheet!$C$11+$B$6,IF(K198&gt;=0.999,1,(G199-MainSheet!$C$11-$B$6)*I199/$C$2/60),0)</f>
        <v>0</v>
      </c>
      <c r="L199" s="1">
        <f>IF(G199&gt;MainSheet!$C$11+$B$6+$C$6,IF(L198&gt;=0.999,1,(G199-MainSheet!$C$11-$B$6-$C$6)*I199/$D$2/60),0)</f>
        <v>0</v>
      </c>
      <c r="M199">
        <f t="shared" si="31"/>
        <v>0</v>
      </c>
      <c r="N199" s="2">
        <f t="shared" si="32"/>
        <v>0</v>
      </c>
      <c r="O199">
        <f t="shared" si="35"/>
        <v>0</v>
      </c>
      <c r="P199">
        <f t="shared" si="33"/>
        <v>0</v>
      </c>
      <c r="Q199" s="2">
        <f t="shared" si="34"/>
        <v>0</v>
      </c>
      <c r="R199">
        <f>Q199/MainSheet!$C$8*(G199-G198)+R198</f>
        <v>0</v>
      </c>
      <c r="S199">
        <f t="shared" si="36"/>
        <v>0</v>
      </c>
      <c r="T199">
        <f t="shared" si="28"/>
        <v>1.9700000000000015</v>
      </c>
      <c r="U199" s="1">
        <f>Q199/MainSheet!$C$22</f>
        <v>0</v>
      </c>
    </row>
    <row r="200" spans="7:21">
      <c r="G200">
        <f t="shared" si="29"/>
        <v>1.9800000000000015</v>
      </c>
      <c r="H200">
        <f t="shared" si="30"/>
        <v>198000</v>
      </c>
      <c r="I200" s="2">
        <f>MIN(MainSheet!$C$10/MainSheet!$C$9,MainSheet!$K$9*60)</f>
        <v>660</v>
      </c>
      <c r="J200" s="1">
        <f>IF(G200&gt;MainSheet!$C$11,IF(J199&gt;=0.999,1,(G200-MainSheet!$C$11)*I200/$B$2/60),0)</f>
        <v>0</v>
      </c>
      <c r="K200" s="1">
        <f>IF(G200&gt;MainSheet!$C$11+$B$6,IF(K199&gt;=0.999,1,(G200-MainSheet!$C$11-$B$6)*I200/$C$2/60),0)</f>
        <v>0</v>
      </c>
      <c r="L200" s="1">
        <f>IF(G200&gt;MainSheet!$C$11+$B$6+$C$6,IF(L199&gt;=0.999,1,(G200-MainSheet!$C$11-$B$6-$C$6)*I200/$D$2/60),0)</f>
        <v>0</v>
      </c>
      <c r="M200">
        <f t="shared" si="31"/>
        <v>0</v>
      </c>
      <c r="N200" s="2">
        <f t="shared" si="32"/>
        <v>0</v>
      </c>
      <c r="O200">
        <f t="shared" si="35"/>
        <v>0</v>
      </c>
      <c r="P200">
        <f t="shared" si="33"/>
        <v>0</v>
      </c>
      <c r="Q200" s="2">
        <f t="shared" si="34"/>
        <v>0</v>
      </c>
      <c r="R200">
        <f>Q200/MainSheet!$C$8*(G200-G199)+R199</f>
        <v>0</v>
      </c>
      <c r="S200">
        <f t="shared" si="36"/>
        <v>0</v>
      </c>
      <c r="T200">
        <f t="shared" si="28"/>
        <v>1.9800000000000015</v>
      </c>
      <c r="U200" s="1">
        <f>Q200/MainSheet!$C$22</f>
        <v>0</v>
      </c>
    </row>
    <row r="201" spans="7:21">
      <c r="G201">
        <f t="shared" si="29"/>
        <v>1.9900000000000015</v>
      </c>
      <c r="H201">
        <f t="shared" si="30"/>
        <v>198000</v>
      </c>
      <c r="I201" s="2">
        <f>MIN(MainSheet!$C$10/MainSheet!$C$9,MainSheet!$K$9*60)</f>
        <v>660</v>
      </c>
      <c r="J201" s="1">
        <f>IF(G201&gt;MainSheet!$C$11,IF(J200&gt;=0.999,1,(G201-MainSheet!$C$11)*I201/$B$2/60),0)</f>
        <v>0</v>
      </c>
      <c r="K201" s="1">
        <f>IF(G201&gt;MainSheet!$C$11+$B$6,IF(K200&gt;=0.999,1,(G201-MainSheet!$C$11-$B$6)*I201/$C$2/60),0)</f>
        <v>0</v>
      </c>
      <c r="L201" s="1">
        <f>IF(G201&gt;MainSheet!$C$11+$B$6+$C$6,IF(L200&gt;=0.999,1,(G201-MainSheet!$C$11-$B$6-$C$6)*I201/$D$2/60),0)</f>
        <v>0</v>
      </c>
      <c r="M201">
        <f t="shared" si="31"/>
        <v>0</v>
      </c>
      <c r="N201" s="2">
        <f t="shared" si="32"/>
        <v>0</v>
      </c>
      <c r="O201">
        <f t="shared" si="35"/>
        <v>0</v>
      </c>
      <c r="P201">
        <f t="shared" si="33"/>
        <v>0</v>
      </c>
      <c r="Q201" s="2">
        <f t="shared" si="34"/>
        <v>0</v>
      </c>
      <c r="R201">
        <f>Q201/MainSheet!$C$8*(G201-G200)+R200</f>
        <v>0</v>
      </c>
      <c r="S201">
        <f t="shared" si="36"/>
        <v>0</v>
      </c>
      <c r="T201">
        <f t="shared" si="28"/>
        <v>1.9900000000000015</v>
      </c>
      <c r="U201" s="1">
        <f>Q201/MainSheet!$C$22</f>
        <v>0</v>
      </c>
    </row>
    <row r="202" spans="7:21">
      <c r="G202">
        <f t="shared" si="29"/>
        <v>2.0000000000000013</v>
      </c>
      <c r="H202">
        <f t="shared" si="30"/>
        <v>198000</v>
      </c>
      <c r="I202" s="2">
        <f>MIN(MainSheet!$C$10/MainSheet!$C$9,MainSheet!$K$9*60)</f>
        <v>660</v>
      </c>
      <c r="J202" s="1">
        <f>IF(G202&gt;MainSheet!$C$11,IF(J201&gt;=0.999,1,(G202-MainSheet!$C$11)*I202/$B$2/60),0)</f>
        <v>0</v>
      </c>
      <c r="K202" s="1">
        <f>IF(G202&gt;MainSheet!$C$11+$B$6,IF(K201&gt;=0.999,1,(G202-MainSheet!$C$11-$B$6)*I202/$C$2/60),0)</f>
        <v>0</v>
      </c>
      <c r="L202" s="1">
        <f>IF(G202&gt;MainSheet!$C$11+$B$6+$C$6,IF(L201&gt;=0.999,1,(G202-MainSheet!$C$11-$B$6-$C$6)*I202/$D$2/60),0)</f>
        <v>0</v>
      </c>
      <c r="M202">
        <f t="shared" si="31"/>
        <v>0</v>
      </c>
      <c r="N202" s="2">
        <f t="shared" si="32"/>
        <v>0</v>
      </c>
      <c r="O202">
        <f t="shared" si="35"/>
        <v>0</v>
      </c>
      <c r="P202">
        <f t="shared" si="33"/>
        <v>0</v>
      </c>
      <c r="Q202" s="2">
        <f t="shared" si="34"/>
        <v>0</v>
      </c>
      <c r="R202">
        <f>Q202/MainSheet!$C$8*(G202-G201)+R201</f>
        <v>0</v>
      </c>
      <c r="S202">
        <f t="shared" si="36"/>
        <v>0</v>
      </c>
      <c r="T202">
        <f t="shared" si="28"/>
        <v>2.0000000000000013</v>
      </c>
      <c r="U202" s="1">
        <f>Q202/MainSheet!$C$22</f>
        <v>0</v>
      </c>
    </row>
    <row r="203" spans="7:21">
      <c r="G203">
        <f t="shared" si="29"/>
        <v>2.0100000000000011</v>
      </c>
      <c r="H203">
        <f t="shared" si="30"/>
        <v>198000</v>
      </c>
      <c r="I203" s="2">
        <f>MIN(MainSheet!$C$10/MainSheet!$C$9,MainSheet!$K$9*60)</f>
        <v>660</v>
      </c>
      <c r="J203" s="1">
        <f>IF(G203&gt;MainSheet!$C$11,IF(J202&gt;=0.999,1,(G203-MainSheet!$C$11)*I203/$B$2/60),0)</f>
        <v>0</v>
      </c>
      <c r="K203" s="1">
        <f>IF(G203&gt;MainSheet!$C$11+$B$6,IF(K202&gt;=0.999,1,(G203-MainSheet!$C$11-$B$6)*I203/$C$2/60),0)</f>
        <v>0</v>
      </c>
      <c r="L203" s="1">
        <f>IF(G203&gt;MainSheet!$C$11+$B$6+$C$6,IF(L202&gt;=0.999,1,(G203-MainSheet!$C$11-$B$6-$C$6)*I203/$D$2/60),0)</f>
        <v>0</v>
      </c>
      <c r="M203">
        <f t="shared" si="31"/>
        <v>0</v>
      </c>
      <c r="N203" s="2">
        <f t="shared" si="32"/>
        <v>0</v>
      </c>
      <c r="O203">
        <f t="shared" si="35"/>
        <v>0</v>
      </c>
      <c r="P203">
        <f t="shared" si="33"/>
        <v>0</v>
      </c>
      <c r="Q203" s="2">
        <f t="shared" si="34"/>
        <v>0</v>
      </c>
      <c r="R203">
        <f>Q203/MainSheet!$C$8*(G203-G202)+R202</f>
        <v>0</v>
      </c>
      <c r="S203">
        <f t="shared" si="36"/>
        <v>0</v>
      </c>
      <c r="T203">
        <f t="shared" si="28"/>
        <v>2.0100000000000011</v>
      </c>
      <c r="U203" s="1">
        <f>Q203/MainSheet!$C$22</f>
        <v>0</v>
      </c>
    </row>
    <row r="204" spans="7:21">
      <c r="G204">
        <f t="shared" si="29"/>
        <v>2.0200000000000009</v>
      </c>
      <c r="H204">
        <f t="shared" si="30"/>
        <v>198000</v>
      </c>
      <c r="I204" s="2">
        <f>MIN(MainSheet!$C$10/MainSheet!$C$9,MainSheet!$K$9*60)</f>
        <v>660</v>
      </c>
      <c r="J204" s="1">
        <f>IF(G204&gt;MainSheet!$C$11,IF(J203&gt;=0.999,1,(G204-MainSheet!$C$11)*I204/$B$2/60),0)</f>
        <v>0</v>
      </c>
      <c r="K204" s="1">
        <f>IF(G204&gt;MainSheet!$C$11+$B$6,IF(K203&gt;=0.999,1,(G204-MainSheet!$C$11-$B$6)*I204/$C$2/60),0)</f>
        <v>0</v>
      </c>
      <c r="L204" s="1">
        <f>IF(G204&gt;MainSheet!$C$11+$B$6+$C$6,IF(L203&gt;=0.999,1,(G204-MainSheet!$C$11-$B$6-$C$6)*I204/$D$2/60),0)</f>
        <v>0</v>
      </c>
      <c r="M204">
        <f t="shared" si="31"/>
        <v>0</v>
      </c>
      <c r="N204" s="2">
        <f t="shared" si="32"/>
        <v>0</v>
      </c>
      <c r="O204">
        <f t="shared" si="35"/>
        <v>0</v>
      </c>
      <c r="P204">
        <f t="shared" si="33"/>
        <v>0</v>
      </c>
      <c r="Q204" s="2">
        <f t="shared" si="34"/>
        <v>0</v>
      </c>
      <c r="R204">
        <f>Q204/MainSheet!$C$8*(G204-G203)+R203</f>
        <v>0</v>
      </c>
      <c r="S204">
        <f t="shared" si="36"/>
        <v>0</v>
      </c>
      <c r="T204">
        <f t="shared" si="28"/>
        <v>2.0200000000000009</v>
      </c>
      <c r="U204" s="1">
        <f>Q204/MainSheet!$C$22</f>
        <v>0</v>
      </c>
    </row>
    <row r="205" spans="7:21">
      <c r="G205">
        <f t="shared" si="29"/>
        <v>2.0300000000000007</v>
      </c>
      <c r="H205">
        <f t="shared" si="30"/>
        <v>198000</v>
      </c>
      <c r="I205" s="2">
        <f>MIN(MainSheet!$C$10/MainSheet!$C$9,MainSheet!$K$9*60)</f>
        <v>660</v>
      </c>
      <c r="J205" s="1">
        <f>IF(G205&gt;MainSheet!$C$11,IF(J204&gt;=0.999,1,(G205-MainSheet!$C$11)*I205/$B$2/60),0)</f>
        <v>0</v>
      </c>
      <c r="K205" s="1">
        <f>IF(G205&gt;MainSheet!$C$11+$B$6,IF(K204&gt;=0.999,1,(G205-MainSheet!$C$11-$B$6)*I205/$C$2/60),0)</f>
        <v>0</v>
      </c>
      <c r="L205" s="1">
        <f>IF(G205&gt;MainSheet!$C$11+$B$6+$C$6,IF(L204&gt;=0.999,1,(G205-MainSheet!$C$11-$B$6-$C$6)*I205/$D$2/60),0)</f>
        <v>0</v>
      </c>
      <c r="M205">
        <f t="shared" si="31"/>
        <v>0</v>
      </c>
      <c r="N205" s="2">
        <f t="shared" si="32"/>
        <v>0</v>
      </c>
      <c r="O205">
        <f t="shared" si="35"/>
        <v>0</v>
      </c>
      <c r="P205">
        <f t="shared" si="33"/>
        <v>0</v>
      </c>
      <c r="Q205" s="2">
        <f t="shared" si="34"/>
        <v>0</v>
      </c>
      <c r="R205">
        <f>Q205/MainSheet!$C$8*(G205-G204)+R204</f>
        <v>0</v>
      </c>
      <c r="S205">
        <f t="shared" si="36"/>
        <v>0</v>
      </c>
      <c r="T205">
        <f t="shared" si="28"/>
        <v>2.0300000000000007</v>
      </c>
      <c r="U205" s="1">
        <f>Q205/MainSheet!$C$22</f>
        <v>0</v>
      </c>
    </row>
    <row r="206" spans="7:21">
      <c r="G206">
        <f t="shared" si="29"/>
        <v>2.0400000000000005</v>
      </c>
      <c r="H206">
        <f t="shared" si="30"/>
        <v>198000</v>
      </c>
      <c r="I206" s="2">
        <f>MIN(MainSheet!$C$10/MainSheet!$C$9,MainSheet!$K$9*60)</f>
        <v>660</v>
      </c>
      <c r="J206" s="1">
        <f>IF(G206&gt;MainSheet!$C$11,IF(J205&gt;=0.999,1,(G206-MainSheet!$C$11)*I206/$B$2/60),0)</f>
        <v>0</v>
      </c>
      <c r="K206" s="1">
        <f>IF(G206&gt;MainSheet!$C$11+$B$6,IF(K205&gt;=0.999,1,(G206-MainSheet!$C$11-$B$6)*I206/$C$2/60),0)</f>
        <v>0</v>
      </c>
      <c r="L206" s="1">
        <f>IF(G206&gt;MainSheet!$C$11+$B$6+$C$6,IF(L205&gt;=0.999,1,(G206-MainSheet!$C$11-$B$6-$C$6)*I206/$D$2/60),0)</f>
        <v>0</v>
      </c>
      <c r="M206">
        <f t="shared" si="31"/>
        <v>0</v>
      </c>
      <c r="N206" s="2">
        <f t="shared" si="32"/>
        <v>0</v>
      </c>
      <c r="O206">
        <f t="shared" si="35"/>
        <v>0</v>
      </c>
      <c r="P206">
        <f t="shared" si="33"/>
        <v>0</v>
      </c>
      <c r="Q206" s="2">
        <f t="shared" si="34"/>
        <v>0</v>
      </c>
      <c r="R206">
        <f>Q206/MainSheet!$C$8*(G206-G205)+R205</f>
        <v>0</v>
      </c>
      <c r="S206">
        <f t="shared" si="36"/>
        <v>0</v>
      </c>
      <c r="T206">
        <f t="shared" si="28"/>
        <v>2.0400000000000005</v>
      </c>
      <c r="U206" s="1">
        <f>Q206/MainSheet!$C$22</f>
        <v>0</v>
      </c>
    </row>
    <row r="207" spans="7:21">
      <c r="G207">
        <f t="shared" si="29"/>
        <v>2.0500000000000003</v>
      </c>
      <c r="H207">
        <f t="shared" si="30"/>
        <v>198000</v>
      </c>
      <c r="I207" s="2">
        <f>MIN(MainSheet!$C$10/MainSheet!$C$9,MainSheet!$K$9*60)</f>
        <v>660</v>
      </c>
      <c r="J207" s="1">
        <f>IF(G207&gt;MainSheet!$C$11,IF(J206&gt;=0.999,1,(G207-MainSheet!$C$11)*I207/$B$2/60),0)</f>
        <v>0</v>
      </c>
      <c r="K207" s="1">
        <f>IF(G207&gt;MainSheet!$C$11+$B$6,IF(K206&gt;=0.999,1,(G207-MainSheet!$C$11-$B$6)*I207/$C$2/60),0)</f>
        <v>0</v>
      </c>
      <c r="L207" s="1">
        <f>IF(G207&gt;MainSheet!$C$11+$B$6+$C$6,IF(L206&gt;=0.999,1,(G207-MainSheet!$C$11-$B$6-$C$6)*I207/$D$2/60),0)</f>
        <v>0</v>
      </c>
      <c r="M207">
        <f t="shared" si="31"/>
        <v>0</v>
      </c>
      <c r="N207" s="2">
        <f t="shared" si="32"/>
        <v>0</v>
      </c>
      <c r="O207">
        <f t="shared" si="35"/>
        <v>0</v>
      </c>
      <c r="P207">
        <f t="shared" si="33"/>
        <v>0</v>
      </c>
      <c r="Q207" s="2">
        <f t="shared" si="34"/>
        <v>0</v>
      </c>
      <c r="R207">
        <f>Q207/MainSheet!$C$8*(G207-G206)+R206</f>
        <v>0</v>
      </c>
      <c r="S207">
        <f t="shared" si="36"/>
        <v>0</v>
      </c>
      <c r="T207">
        <f t="shared" si="28"/>
        <v>2.0500000000000003</v>
      </c>
      <c r="U207" s="1">
        <f>Q207/MainSheet!$C$22</f>
        <v>0</v>
      </c>
    </row>
    <row r="208" spans="7:21">
      <c r="G208">
        <f t="shared" si="29"/>
        <v>2.06</v>
      </c>
      <c r="H208">
        <f t="shared" si="30"/>
        <v>198000</v>
      </c>
      <c r="I208" s="2">
        <f>MIN(MainSheet!$C$10/MainSheet!$C$9,MainSheet!$K$9*60)</f>
        <v>660</v>
      </c>
      <c r="J208" s="1">
        <f>IF(G208&gt;MainSheet!$C$11,IF(J207&gt;=0.999,1,(G208-MainSheet!$C$11)*I208/$B$2/60),0)</f>
        <v>0</v>
      </c>
      <c r="K208" s="1">
        <f>IF(G208&gt;MainSheet!$C$11+$B$6,IF(K207&gt;=0.999,1,(G208-MainSheet!$C$11-$B$6)*I208/$C$2/60),0)</f>
        <v>0</v>
      </c>
      <c r="L208" s="1">
        <f>IF(G208&gt;MainSheet!$C$11+$B$6+$C$6,IF(L207&gt;=0.999,1,(G208-MainSheet!$C$11-$B$6-$C$6)*I208/$D$2/60),0)</f>
        <v>0</v>
      </c>
      <c r="M208">
        <f t="shared" si="31"/>
        <v>0</v>
      </c>
      <c r="N208" s="2">
        <f t="shared" si="32"/>
        <v>0</v>
      </c>
      <c r="O208">
        <f t="shared" si="35"/>
        <v>0</v>
      </c>
      <c r="P208">
        <f t="shared" si="33"/>
        <v>0</v>
      </c>
      <c r="Q208" s="2">
        <f t="shared" si="34"/>
        <v>0</v>
      </c>
      <c r="R208">
        <f>Q208/MainSheet!$C$8*(G208-G207)+R207</f>
        <v>0</v>
      </c>
      <c r="S208">
        <f t="shared" si="36"/>
        <v>0</v>
      </c>
      <c r="T208">
        <f t="shared" si="28"/>
        <v>2.06</v>
      </c>
      <c r="U208" s="1">
        <f>Q208/MainSheet!$C$22</f>
        <v>0</v>
      </c>
    </row>
    <row r="209" spans="7:21">
      <c r="G209">
        <f t="shared" si="29"/>
        <v>2.0699999999999998</v>
      </c>
      <c r="H209">
        <f t="shared" si="30"/>
        <v>198000</v>
      </c>
      <c r="I209" s="2">
        <f>MIN(MainSheet!$C$10/MainSheet!$C$9,MainSheet!$K$9*60)</f>
        <v>660</v>
      </c>
      <c r="J209" s="1">
        <f>IF(G209&gt;MainSheet!$C$11,IF(J208&gt;=0.999,1,(G209-MainSheet!$C$11)*I209/$B$2/60),0)</f>
        <v>0</v>
      </c>
      <c r="K209" s="1">
        <f>IF(G209&gt;MainSheet!$C$11+$B$6,IF(K208&gt;=0.999,1,(G209-MainSheet!$C$11-$B$6)*I209/$C$2/60),0)</f>
        <v>0</v>
      </c>
      <c r="L209" s="1">
        <f>IF(G209&gt;MainSheet!$C$11+$B$6+$C$6,IF(L208&gt;=0.999,1,(G209-MainSheet!$C$11-$B$6-$C$6)*I209/$D$2/60),0)</f>
        <v>0</v>
      </c>
      <c r="M209">
        <f t="shared" si="31"/>
        <v>0</v>
      </c>
      <c r="N209" s="2">
        <f t="shared" si="32"/>
        <v>0</v>
      </c>
      <c r="O209">
        <f t="shared" si="35"/>
        <v>0</v>
      </c>
      <c r="P209">
        <f t="shared" si="33"/>
        <v>0</v>
      </c>
      <c r="Q209" s="2">
        <f t="shared" si="34"/>
        <v>0</v>
      </c>
      <c r="R209">
        <f>Q209/MainSheet!$C$8*(G209-G208)+R208</f>
        <v>0</v>
      </c>
      <c r="S209">
        <f t="shared" si="36"/>
        <v>0</v>
      </c>
      <c r="T209">
        <f t="shared" si="28"/>
        <v>2.0699999999999998</v>
      </c>
      <c r="U209" s="1">
        <f>Q209/MainSheet!$C$22</f>
        <v>0</v>
      </c>
    </row>
    <row r="210" spans="7:21">
      <c r="G210">
        <f t="shared" si="29"/>
        <v>2.0799999999999996</v>
      </c>
      <c r="H210">
        <f t="shared" si="30"/>
        <v>198000</v>
      </c>
      <c r="I210" s="2">
        <f>MIN(MainSheet!$C$10/MainSheet!$C$9,MainSheet!$K$9*60)</f>
        <v>660</v>
      </c>
      <c r="J210" s="1">
        <f>IF(G210&gt;MainSheet!$C$11,IF(J209&gt;=0.999,1,(G210-MainSheet!$C$11)*I210/$B$2/60),0)</f>
        <v>0</v>
      </c>
      <c r="K210" s="1">
        <f>IF(G210&gt;MainSheet!$C$11+$B$6,IF(K209&gt;=0.999,1,(G210-MainSheet!$C$11-$B$6)*I210/$C$2/60),0)</f>
        <v>0</v>
      </c>
      <c r="L210" s="1">
        <f>IF(G210&gt;MainSheet!$C$11+$B$6+$C$6,IF(L209&gt;=0.999,1,(G210-MainSheet!$C$11-$B$6-$C$6)*I210/$D$2/60),0)</f>
        <v>0</v>
      </c>
      <c r="M210">
        <f t="shared" si="31"/>
        <v>0</v>
      </c>
      <c r="N210" s="2">
        <f t="shared" si="32"/>
        <v>0</v>
      </c>
      <c r="O210">
        <f t="shared" si="35"/>
        <v>0</v>
      </c>
      <c r="P210">
        <f t="shared" si="33"/>
        <v>0</v>
      </c>
      <c r="Q210" s="2">
        <f t="shared" si="34"/>
        <v>0</v>
      </c>
      <c r="R210">
        <f>Q210/MainSheet!$C$8*(G210-G209)+R209</f>
        <v>0</v>
      </c>
      <c r="S210">
        <f t="shared" si="36"/>
        <v>0</v>
      </c>
      <c r="T210">
        <f t="shared" si="28"/>
        <v>2.0799999999999996</v>
      </c>
      <c r="U210" s="1">
        <f>Q210/MainSheet!$C$22</f>
        <v>0</v>
      </c>
    </row>
    <row r="211" spans="7:21">
      <c r="G211">
        <f t="shared" si="29"/>
        <v>2.0899999999999994</v>
      </c>
      <c r="H211">
        <f t="shared" si="30"/>
        <v>198000</v>
      </c>
      <c r="I211" s="2">
        <f>MIN(MainSheet!$C$10/MainSheet!$C$9,MainSheet!$K$9*60)</f>
        <v>660</v>
      </c>
      <c r="J211" s="1">
        <f>IF(G211&gt;MainSheet!$C$11,IF(J210&gt;=0.999,1,(G211-MainSheet!$C$11)*I211/$B$2/60),0)</f>
        <v>0</v>
      </c>
      <c r="K211" s="1">
        <f>IF(G211&gt;MainSheet!$C$11+$B$6,IF(K210&gt;=0.999,1,(G211-MainSheet!$C$11-$B$6)*I211/$C$2/60),0)</f>
        <v>0</v>
      </c>
      <c r="L211" s="1">
        <f>IF(G211&gt;MainSheet!$C$11+$B$6+$C$6,IF(L210&gt;=0.999,1,(G211-MainSheet!$C$11-$B$6-$C$6)*I211/$D$2/60),0)</f>
        <v>0</v>
      </c>
      <c r="M211">
        <f t="shared" si="31"/>
        <v>0</v>
      </c>
      <c r="N211" s="2">
        <f t="shared" si="32"/>
        <v>0</v>
      </c>
      <c r="O211">
        <f t="shared" si="35"/>
        <v>0</v>
      </c>
      <c r="P211">
        <f t="shared" si="33"/>
        <v>0</v>
      </c>
      <c r="Q211" s="2">
        <f t="shared" si="34"/>
        <v>0</v>
      </c>
      <c r="R211">
        <f>Q211/MainSheet!$C$8*(G211-G210)+R210</f>
        <v>0</v>
      </c>
      <c r="S211">
        <f t="shared" si="36"/>
        <v>0</v>
      </c>
      <c r="T211">
        <f t="shared" si="28"/>
        <v>2.0899999999999994</v>
      </c>
      <c r="U211" s="1">
        <f>Q211/MainSheet!$C$22</f>
        <v>0</v>
      </c>
    </row>
    <row r="212" spans="7:21">
      <c r="G212">
        <f t="shared" si="29"/>
        <v>2.0999999999999992</v>
      </c>
      <c r="H212">
        <f t="shared" si="30"/>
        <v>198000</v>
      </c>
      <c r="I212" s="2">
        <f>MIN(MainSheet!$C$10/MainSheet!$C$9,MainSheet!$K$9*60)</f>
        <v>660</v>
      </c>
      <c r="J212" s="1">
        <f>IF(G212&gt;MainSheet!$C$11,IF(J211&gt;=0.999,1,(G212-MainSheet!$C$11)*I212/$B$2/60),0)</f>
        <v>0</v>
      </c>
      <c r="K212" s="1">
        <f>IF(G212&gt;MainSheet!$C$11+$B$6,IF(K211&gt;=0.999,1,(G212-MainSheet!$C$11-$B$6)*I212/$C$2/60),0)</f>
        <v>0</v>
      </c>
      <c r="L212" s="1">
        <f>IF(G212&gt;MainSheet!$C$11+$B$6+$C$6,IF(L211&gt;=0.999,1,(G212-MainSheet!$C$11-$B$6-$C$6)*I212/$D$2/60),0)</f>
        <v>0</v>
      </c>
      <c r="M212">
        <f t="shared" si="31"/>
        <v>0</v>
      </c>
      <c r="N212" s="2">
        <f t="shared" si="32"/>
        <v>0</v>
      </c>
      <c r="O212">
        <f t="shared" si="35"/>
        <v>0</v>
      </c>
      <c r="P212">
        <f t="shared" si="33"/>
        <v>0</v>
      </c>
      <c r="Q212" s="2">
        <f t="shared" si="34"/>
        <v>0</v>
      </c>
      <c r="R212">
        <f>Q212/MainSheet!$C$8*(G212-G211)+R211</f>
        <v>0</v>
      </c>
      <c r="S212">
        <f t="shared" si="36"/>
        <v>0</v>
      </c>
      <c r="T212">
        <f t="shared" si="28"/>
        <v>2.0999999999999992</v>
      </c>
      <c r="U212" s="1">
        <f>Q212/MainSheet!$C$22</f>
        <v>0</v>
      </c>
    </row>
    <row r="213" spans="7:21">
      <c r="G213">
        <f t="shared" si="29"/>
        <v>2.109999999999999</v>
      </c>
      <c r="H213">
        <f t="shared" si="30"/>
        <v>198000</v>
      </c>
      <c r="I213" s="2">
        <f>MIN(MainSheet!$C$10/MainSheet!$C$9,MainSheet!$K$9*60)</f>
        <v>660</v>
      </c>
      <c r="J213" s="1">
        <f>IF(G213&gt;MainSheet!$C$11,IF(J212&gt;=0.999,1,(G213-MainSheet!$C$11)*I213/$B$2/60),0)</f>
        <v>0</v>
      </c>
      <c r="K213" s="1">
        <f>IF(G213&gt;MainSheet!$C$11+$B$6,IF(K212&gt;=0.999,1,(G213-MainSheet!$C$11-$B$6)*I213/$C$2/60),0)</f>
        <v>0</v>
      </c>
      <c r="L213" s="1">
        <f>IF(G213&gt;MainSheet!$C$11+$B$6+$C$6,IF(L212&gt;=0.999,1,(G213-MainSheet!$C$11-$B$6-$C$6)*I213/$D$2/60),0)</f>
        <v>0</v>
      </c>
      <c r="M213">
        <f t="shared" si="31"/>
        <v>0</v>
      </c>
      <c r="N213" s="2">
        <f t="shared" si="32"/>
        <v>0</v>
      </c>
      <c r="O213">
        <f t="shared" si="35"/>
        <v>0</v>
      </c>
      <c r="P213">
        <f t="shared" si="33"/>
        <v>0</v>
      </c>
      <c r="Q213" s="2">
        <f t="shared" si="34"/>
        <v>0</v>
      </c>
      <c r="R213">
        <f>Q213/MainSheet!$C$8*(G213-G212)+R212</f>
        <v>0</v>
      </c>
      <c r="S213">
        <f t="shared" si="36"/>
        <v>0</v>
      </c>
      <c r="T213">
        <f t="shared" si="28"/>
        <v>2.109999999999999</v>
      </c>
      <c r="U213" s="1">
        <f>Q213/MainSheet!$C$22</f>
        <v>0</v>
      </c>
    </row>
    <row r="214" spans="7:21">
      <c r="G214">
        <f t="shared" si="29"/>
        <v>2.1199999999999988</v>
      </c>
      <c r="H214">
        <f t="shared" si="30"/>
        <v>198000</v>
      </c>
      <c r="I214" s="2">
        <f>MIN(MainSheet!$C$10/MainSheet!$C$9,MainSheet!$K$9*60)</f>
        <v>660</v>
      </c>
      <c r="J214" s="1">
        <f>IF(G214&gt;MainSheet!$C$11,IF(J213&gt;=0.999,1,(G214-MainSheet!$C$11)*I214/$B$2/60),0)</f>
        <v>0</v>
      </c>
      <c r="K214" s="1">
        <f>IF(G214&gt;MainSheet!$C$11+$B$6,IF(K213&gt;=0.999,1,(G214-MainSheet!$C$11-$B$6)*I214/$C$2/60),0)</f>
        <v>0</v>
      </c>
      <c r="L214" s="1">
        <f>IF(G214&gt;MainSheet!$C$11+$B$6+$C$6,IF(L213&gt;=0.999,1,(G214-MainSheet!$C$11-$B$6-$C$6)*I214/$D$2/60),0)</f>
        <v>0</v>
      </c>
      <c r="M214">
        <f t="shared" si="31"/>
        <v>0</v>
      </c>
      <c r="N214" s="2">
        <f t="shared" si="32"/>
        <v>0</v>
      </c>
      <c r="O214">
        <f t="shared" si="35"/>
        <v>0</v>
      </c>
      <c r="P214">
        <f t="shared" si="33"/>
        <v>0</v>
      </c>
      <c r="Q214" s="2">
        <f t="shared" si="34"/>
        <v>0</v>
      </c>
      <c r="R214">
        <f>Q214/MainSheet!$C$8*(G214-G213)+R213</f>
        <v>0</v>
      </c>
      <c r="S214">
        <f t="shared" si="36"/>
        <v>0</v>
      </c>
      <c r="T214">
        <f t="shared" si="28"/>
        <v>2.1199999999999988</v>
      </c>
      <c r="U214" s="1">
        <f>Q214/MainSheet!$C$22</f>
        <v>0</v>
      </c>
    </row>
    <row r="215" spans="7:21">
      <c r="G215">
        <f t="shared" si="29"/>
        <v>2.1299999999999986</v>
      </c>
      <c r="H215">
        <f t="shared" si="30"/>
        <v>198000</v>
      </c>
      <c r="I215" s="2">
        <f>MIN(MainSheet!$C$10/MainSheet!$C$9,MainSheet!$K$9*60)</f>
        <v>660</v>
      </c>
      <c r="J215" s="1">
        <f>IF(G215&gt;MainSheet!$C$11,IF(J214&gt;=0.999,1,(G215-MainSheet!$C$11)*I215/$B$2/60),0)</f>
        <v>0</v>
      </c>
      <c r="K215" s="1">
        <f>IF(G215&gt;MainSheet!$C$11+$B$6,IF(K214&gt;=0.999,1,(G215-MainSheet!$C$11-$B$6)*I215/$C$2/60),0)</f>
        <v>0</v>
      </c>
      <c r="L215" s="1">
        <f>IF(G215&gt;MainSheet!$C$11+$B$6+$C$6,IF(L214&gt;=0.999,1,(G215-MainSheet!$C$11-$B$6-$C$6)*I215/$D$2/60),0)</f>
        <v>0</v>
      </c>
      <c r="M215">
        <f t="shared" si="31"/>
        <v>0</v>
      </c>
      <c r="N215" s="2">
        <f t="shared" si="32"/>
        <v>0</v>
      </c>
      <c r="O215">
        <f t="shared" si="35"/>
        <v>0</v>
      </c>
      <c r="P215">
        <f t="shared" si="33"/>
        <v>0</v>
      </c>
      <c r="Q215" s="2">
        <f t="shared" si="34"/>
        <v>0</v>
      </c>
      <c r="R215">
        <f>Q215/MainSheet!$C$8*(G215-G214)+R214</f>
        <v>0</v>
      </c>
      <c r="S215">
        <f t="shared" si="36"/>
        <v>0</v>
      </c>
      <c r="T215">
        <f t="shared" si="28"/>
        <v>2.1299999999999986</v>
      </c>
      <c r="U215" s="1">
        <f>Q215/MainSheet!$C$22</f>
        <v>0</v>
      </c>
    </row>
    <row r="216" spans="7:21">
      <c r="G216">
        <f t="shared" si="29"/>
        <v>2.1399999999999983</v>
      </c>
      <c r="H216">
        <f t="shared" si="30"/>
        <v>198000</v>
      </c>
      <c r="I216" s="2">
        <f>MIN(MainSheet!$C$10/MainSheet!$C$9,MainSheet!$K$9*60)</f>
        <v>660</v>
      </c>
      <c r="J216" s="1">
        <f>IF(G216&gt;MainSheet!$C$11,IF(J215&gt;=0.999,1,(G216-MainSheet!$C$11)*I216/$B$2/60),0)</f>
        <v>0</v>
      </c>
      <c r="K216" s="1">
        <f>IF(G216&gt;MainSheet!$C$11+$B$6,IF(K215&gt;=0.999,1,(G216-MainSheet!$C$11-$B$6)*I216/$C$2/60),0)</f>
        <v>0</v>
      </c>
      <c r="L216" s="1">
        <f>IF(G216&gt;MainSheet!$C$11+$B$6+$C$6,IF(L215&gt;=0.999,1,(G216-MainSheet!$C$11-$B$6-$C$6)*I216/$D$2/60),0)</f>
        <v>0</v>
      </c>
      <c r="M216">
        <f t="shared" si="31"/>
        <v>0</v>
      </c>
      <c r="N216" s="2">
        <f t="shared" si="32"/>
        <v>0</v>
      </c>
      <c r="O216">
        <f t="shared" si="35"/>
        <v>0</v>
      </c>
      <c r="P216">
        <f t="shared" si="33"/>
        <v>0</v>
      </c>
      <c r="Q216" s="2">
        <f t="shared" si="34"/>
        <v>0</v>
      </c>
      <c r="R216">
        <f>Q216/MainSheet!$C$8*(G216-G215)+R215</f>
        <v>0</v>
      </c>
      <c r="S216">
        <f t="shared" si="36"/>
        <v>0</v>
      </c>
      <c r="T216">
        <f t="shared" si="28"/>
        <v>2.1399999999999983</v>
      </c>
      <c r="U216" s="1">
        <f>Q216/MainSheet!$C$22</f>
        <v>0</v>
      </c>
    </row>
    <row r="217" spans="7:21">
      <c r="G217">
        <f t="shared" si="29"/>
        <v>2.1499999999999981</v>
      </c>
      <c r="H217">
        <f t="shared" si="30"/>
        <v>198000</v>
      </c>
      <c r="I217" s="2">
        <f>MIN(MainSheet!$C$10/MainSheet!$C$9,MainSheet!$K$9*60)</f>
        <v>660</v>
      </c>
      <c r="J217" s="1">
        <f>IF(G217&gt;MainSheet!$C$11,IF(J216&gt;=0.999,1,(G217-MainSheet!$C$11)*I217/$B$2/60),0)</f>
        <v>0</v>
      </c>
      <c r="K217" s="1">
        <f>IF(G217&gt;MainSheet!$C$11+$B$6,IF(K216&gt;=0.999,1,(G217-MainSheet!$C$11-$B$6)*I217/$C$2/60),0)</f>
        <v>0</v>
      </c>
      <c r="L217" s="1">
        <f>IF(G217&gt;MainSheet!$C$11+$B$6+$C$6,IF(L216&gt;=0.999,1,(G217-MainSheet!$C$11-$B$6-$C$6)*I217/$D$2/60),0)</f>
        <v>0</v>
      </c>
      <c r="M217">
        <f t="shared" si="31"/>
        <v>0</v>
      </c>
      <c r="N217" s="2">
        <f t="shared" si="32"/>
        <v>0</v>
      </c>
      <c r="O217">
        <f t="shared" si="35"/>
        <v>0</v>
      </c>
      <c r="P217">
        <f t="shared" si="33"/>
        <v>0</v>
      </c>
      <c r="Q217" s="2">
        <f t="shared" si="34"/>
        <v>0</v>
      </c>
      <c r="R217">
        <f>Q217/MainSheet!$C$8*(G217-G216)+R216</f>
        <v>0</v>
      </c>
      <c r="S217">
        <f t="shared" si="36"/>
        <v>0</v>
      </c>
      <c r="T217">
        <f t="shared" si="28"/>
        <v>2.1499999999999981</v>
      </c>
      <c r="U217" s="1">
        <f>Q217/MainSheet!$C$22</f>
        <v>0</v>
      </c>
    </row>
    <row r="218" spans="7:21">
      <c r="G218">
        <f t="shared" si="29"/>
        <v>2.1599999999999979</v>
      </c>
      <c r="H218">
        <f t="shared" si="30"/>
        <v>198000</v>
      </c>
      <c r="I218" s="2">
        <f>MIN(MainSheet!$C$10/MainSheet!$C$9,MainSheet!$K$9*60)</f>
        <v>660</v>
      </c>
      <c r="J218" s="1">
        <f>IF(G218&gt;MainSheet!$C$11,IF(J217&gt;=0.999,1,(G218-MainSheet!$C$11)*I218/$B$2/60),0)</f>
        <v>0</v>
      </c>
      <c r="K218" s="1">
        <f>IF(G218&gt;MainSheet!$C$11+$B$6,IF(K217&gt;=0.999,1,(G218-MainSheet!$C$11-$B$6)*I218/$C$2/60),0)</f>
        <v>0</v>
      </c>
      <c r="L218" s="1">
        <f>IF(G218&gt;MainSheet!$C$11+$B$6+$C$6,IF(L217&gt;=0.999,1,(G218-MainSheet!$C$11-$B$6-$C$6)*I218/$D$2/60),0)</f>
        <v>0</v>
      </c>
      <c r="M218">
        <f t="shared" si="31"/>
        <v>0</v>
      </c>
      <c r="N218" s="2">
        <f t="shared" si="32"/>
        <v>0</v>
      </c>
      <c r="O218">
        <f t="shared" si="35"/>
        <v>0</v>
      </c>
      <c r="P218">
        <f t="shared" si="33"/>
        <v>0</v>
      </c>
      <c r="Q218" s="2">
        <f t="shared" si="34"/>
        <v>0</v>
      </c>
      <c r="R218">
        <f>Q218/MainSheet!$C$8*(G218-G217)+R217</f>
        <v>0</v>
      </c>
      <c r="S218">
        <f t="shared" si="36"/>
        <v>0</v>
      </c>
      <c r="T218">
        <f t="shared" si="28"/>
        <v>2.1599999999999979</v>
      </c>
      <c r="U218" s="1">
        <f>Q218/MainSheet!$C$22</f>
        <v>0</v>
      </c>
    </row>
    <row r="219" spans="7:21">
      <c r="G219">
        <f t="shared" si="29"/>
        <v>2.1699999999999977</v>
      </c>
      <c r="H219">
        <f t="shared" si="30"/>
        <v>198000</v>
      </c>
      <c r="I219" s="2">
        <f>MIN(MainSheet!$C$10/MainSheet!$C$9,MainSheet!$K$9*60)</f>
        <v>660</v>
      </c>
      <c r="J219" s="1">
        <f>IF(G219&gt;MainSheet!$C$11,IF(J218&gt;=0.999,1,(G219-MainSheet!$C$11)*I219/$B$2/60),0)</f>
        <v>0</v>
      </c>
      <c r="K219" s="1">
        <f>IF(G219&gt;MainSheet!$C$11+$B$6,IF(K218&gt;=0.999,1,(G219-MainSheet!$C$11-$B$6)*I219/$C$2/60),0)</f>
        <v>0</v>
      </c>
      <c r="L219" s="1">
        <f>IF(G219&gt;MainSheet!$C$11+$B$6+$C$6,IF(L218&gt;=0.999,1,(G219-MainSheet!$C$11-$B$6-$C$6)*I219/$D$2/60),0)</f>
        <v>0</v>
      </c>
      <c r="M219">
        <f t="shared" si="31"/>
        <v>0</v>
      </c>
      <c r="N219" s="2">
        <f t="shared" si="32"/>
        <v>0</v>
      </c>
      <c r="O219">
        <f t="shared" si="35"/>
        <v>0</v>
      </c>
      <c r="P219">
        <f t="shared" si="33"/>
        <v>0</v>
      </c>
      <c r="Q219" s="2">
        <f t="shared" si="34"/>
        <v>0</v>
      </c>
      <c r="R219">
        <f>Q219/MainSheet!$C$8*(G219-G218)+R218</f>
        <v>0</v>
      </c>
      <c r="S219">
        <f t="shared" si="36"/>
        <v>0</v>
      </c>
      <c r="T219">
        <f t="shared" si="28"/>
        <v>2.1699999999999977</v>
      </c>
      <c r="U219" s="1">
        <f>Q219/MainSheet!$C$22</f>
        <v>0</v>
      </c>
    </row>
    <row r="220" spans="7:21">
      <c r="G220">
        <f t="shared" si="29"/>
        <v>2.1799999999999975</v>
      </c>
      <c r="H220">
        <f t="shared" si="30"/>
        <v>198000</v>
      </c>
      <c r="I220" s="2">
        <f>MIN(MainSheet!$C$10/MainSheet!$C$9,MainSheet!$K$9*60)</f>
        <v>660</v>
      </c>
      <c r="J220" s="1">
        <f>IF(G220&gt;MainSheet!$C$11,IF(J219&gt;=0.999,1,(G220-MainSheet!$C$11)*I220/$B$2/60),0)</f>
        <v>0</v>
      </c>
      <c r="K220" s="1">
        <f>IF(G220&gt;MainSheet!$C$11+$B$6,IF(K219&gt;=0.999,1,(G220-MainSheet!$C$11-$B$6)*I220/$C$2/60),0)</f>
        <v>0</v>
      </c>
      <c r="L220" s="1">
        <f>IF(G220&gt;MainSheet!$C$11+$B$6+$C$6,IF(L219&gt;=0.999,1,(G220-MainSheet!$C$11-$B$6-$C$6)*I220/$D$2/60),0)</f>
        <v>0</v>
      </c>
      <c r="M220">
        <f t="shared" si="31"/>
        <v>0</v>
      </c>
      <c r="N220" s="2">
        <f t="shared" si="32"/>
        <v>0</v>
      </c>
      <c r="O220">
        <f t="shared" si="35"/>
        <v>0</v>
      </c>
      <c r="P220">
        <f t="shared" si="33"/>
        <v>0</v>
      </c>
      <c r="Q220" s="2">
        <f t="shared" si="34"/>
        <v>0</v>
      </c>
      <c r="R220">
        <f>Q220/MainSheet!$C$8*(G220-G219)+R219</f>
        <v>0</v>
      </c>
      <c r="S220">
        <f t="shared" si="36"/>
        <v>0</v>
      </c>
      <c r="T220">
        <f t="shared" si="28"/>
        <v>2.1799999999999975</v>
      </c>
      <c r="U220" s="1">
        <f>Q220/MainSheet!$C$22</f>
        <v>0</v>
      </c>
    </row>
    <row r="221" spans="7:21">
      <c r="G221">
        <f t="shared" si="29"/>
        <v>2.1899999999999973</v>
      </c>
      <c r="H221">
        <f t="shared" si="30"/>
        <v>198000</v>
      </c>
      <c r="I221" s="2">
        <f>MIN(MainSheet!$C$10/MainSheet!$C$9,MainSheet!$K$9*60)</f>
        <v>660</v>
      </c>
      <c r="J221" s="1">
        <f>IF(G221&gt;MainSheet!$C$11,IF(J220&gt;=0.999,1,(G221-MainSheet!$C$11)*I221/$B$2/60),0)</f>
        <v>0</v>
      </c>
      <c r="K221" s="1">
        <f>IF(G221&gt;MainSheet!$C$11+$B$6,IF(K220&gt;=0.999,1,(G221-MainSheet!$C$11-$B$6)*I221/$C$2/60),0)</f>
        <v>0</v>
      </c>
      <c r="L221" s="1">
        <f>IF(G221&gt;MainSheet!$C$11+$B$6+$C$6,IF(L220&gt;=0.999,1,(G221-MainSheet!$C$11-$B$6-$C$6)*I221/$D$2/60),0)</f>
        <v>0</v>
      </c>
      <c r="M221">
        <f t="shared" si="31"/>
        <v>0</v>
      </c>
      <c r="N221" s="2">
        <f t="shared" si="32"/>
        <v>0</v>
      </c>
      <c r="O221">
        <f t="shared" si="35"/>
        <v>0</v>
      </c>
      <c r="P221">
        <f t="shared" si="33"/>
        <v>0</v>
      </c>
      <c r="Q221" s="2">
        <f t="shared" si="34"/>
        <v>0</v>
      </c>
      <c r="R221">
        <f>Q221/MainSheet!$C$8*(G221-G220)+R220</f>
        <v>0</v>
      </c>
      <c r="S221">
        <f t="shared" si="36"/>
        <v>0</v>
      </c>
      <c r="T221">
        <f t="shared" si="28"/>
        <v>2.1899999999999973</v>
      </c>
      <c r="U221" s="1">
        <f>Q221/MainSheet!$C$22</f>
        <v>0</v>
      </c>
    </row>
    <row r="222" spans="7:21">
      <c r="G222">
        <f t="shared" si="29"/>
        <v>2.1999999999999971</v>
      </c>
      <c r="H222">
        <f t="shared" si="30"/>
        <v>198000</v>
      </c>
      <c r="I222" s="2">
        <f>MIN(MainSheet!$C$10/MainSheet!$C$9,MainSheet!$K$9*60)</f>
        <v>660</v>
      </c>
      <c r="J222" s="1">
        <f>IF(G222&gt;MainSheet!$C$11,IF(J221&gt;=0.999,1,(G222-MainSheet!$C$11)*I222/$B$2/60),0)</f>
        <v>0</v>
      </c>
      <c r="K222" s="1">
        <f>IF(G222&gt;MainSheet!$C$11+$B$6,IF(K221&gt;=0.999,1,(G222-MainSheet!$C$11-$B$6)*I222/$C$2/60),0)</f>
        <v>0</v>
      </c>
      <c r="L222" s="1">
        <f>IF(G222&gt;MainSheet!$C$11+$B$6+$C$6,IF(L221&gt;=0.999,1,(G222-MainSheet!$C$11-$B$6-$C$6)*I222/$D$2/60),0)</f>
        <v>0</v>
      </c>
      <c r="M222">
        <f t="shared" si="31"/>
        <v>0</v>
      </c>
      <c r="N222" s="2">
        <f t="shared" si="32"/>
        <v>0</v>
      </c>
      <c r="O222">
        <f t="shared" si="35"/>
        <v>0</v>
      </c>
      <c r="P222">
        <f t="shared" si="33"/>
        <v>0</v>
      </c>
      <c r="Q222" s="2">
        <f t="shared" si="34"/>
        <v>0</v>
      </c>
      <c r="R222">
        <f>Q222/MainSheet!$C$8*(G222-G221)+R221</f>
        <v>0</v>
      </c>
      <c r="S222">
        <f t="shared" si="36"/>
        <v>0</v>
      </c>
      <c r="T222">
        <f t="shared" si="28"/>
        <v>2.1999999999999971</v>
      </c>
      <c r="U222" s="1">
        <f>Q222/MainSheet!$C$22</f>
        <v>0</v>
      </c>
    </row>
    <row r="223" spans="7:21">
      <c r="G223">
        <f t="shared" si="29"/>
        <v>2.2099999999999969</v>
      </c>
      <c r="H223">
        <f t="shared" si="30"/>
        <v>198000</v>
      </c>
      <c r="I223" s="2">
        <f>MIN(MainSheet!$C$10/MainSheet!$C$9,MainSheet!$K$9*60)</f>
        <v>660</v>
      </c>
      <c r="J223" s="1">
        <f>IF(G223&gt;MainSheet!$C$11,IF(J222&gt;=0.999,1,(G223-MainSheet!$C$11)*I223/$B$2/60),0)</f>
        <v>0</v>
      </c>
      <c r="K223" s="1">
        <f>IF(G223&gt;MainSheet!$C$11+$B$6,IF(K222&gt;=0.999,1,(G223-MainSheet!$C$11-$B$6)*I223/$C$2/60),0)</f>
        <v>0</v>
      </c>
      <c r="L223" s="1">
        <f>IF(G223&gt;MainSheet!$C$11+$B$6+$C$6,IF(L222&gt;=0.999,1,(G223-MainSheet!$C$11-$B$6-$C$6)*I223/$D$2/60),0)</f>
        <v>0</v>
      </c>
      <c r="M223">
        <f t="shared" si="31"/>
        <v>0</v>
      </c>
      <c r="N223" s="2">
        <f t="shared" si="32"/>
        <v>0</v>
      </c>
      <c r="O223">
        <f t="shared" si="35"/>
        <v>0</v>
      </c>
      <c r="P223">
        <f t="shared" si="33"/>
        <v>0</v>
      </c>
      <c r="Q223" s="2">
        <f t="shared" si="34"/>
        <v>0</v>
      </c>
      <c r="R223">
        <f>Q223/MainSheet!$C$8*(G223-G222)+R222</f>
        <v>0</v>
      </c>
      <c r="S223">
        <f t="shared" si="36"/>
        <v>0</v>
      </c>
      <c r="T223">
        <f t="shared" si="28"/>
        <v>2.2099999999999969</v>
      </c>
      <c r="U223" s="1">
        <f>Q223/MainSheet!$C$22</f>
        <v>0</v>
      </c>
    </row>
    <row r="224" spans="7:21">
      <c r="G224">
        <f t="shared" si="29"/>
        <v>2.2199999999999966</v>
      </c>
      <c r="H224">
        <f t="shared" si="30"/>
        <v>198000</v>
      </c>
      <c r="I224" s="2">
        <f>MIN(MainSheet!$C$10/MainSheet!$C$9,MainSheet!$K$9*60)</f>
        <v>660</v>
      </c>
      <c r="J224" s="1">
        <f>IF(G224&gt;MainSheet!$C$11,IF(J223&gt;=0.999,1,(G224-MainSheet!$C$11)*I224/$B$2/60),0)</f>
        <v>0</v>
      </c>
      <c r="K224" s="1">
        <f>IF(G224&gt;MainSheet!$C$11+$B$6,IF(K223&gt;=0.999,1,(G224-MainSheet!$C$11-$B$6)*I224/$C$2/60),0)</f>
        <v>0</v>
      </c>
      <c r="L224" s="1">
        <f>IF(G224&gt;MainSheet!$C$11+$B$6+$C$6,IF(L223&gt;=0.999,1,(G224-MainSheet!$C$11-$B$6-$C$6)*I224/$D$2/60),0)</f>
        <v>0</v>
      </c>
      <c r="M224">
        <f t="shared" si="31"/>
        <v>0</v>
      </c>
      <c r="N224" s="2">
        <f t="shared" si="32"/>
        <v>0</v>
      </c>
      <c r="O224">
        <f t="shared" si="35"/>
        <v>0</v>
      </c>
      <c r="P224">
        <f t="shared" si="33"/>
        <v>0</v>
      </c>
      <c r="Q224" s="2">
        <f t="shared" si="34"/>
        <v>0</v>
      </c>
      <c r="R224">
        <f>Q224/MainSheet!$C$8*(G224-G223)+R223</f>
        <v>0</v>
      </c>
      <c r="S224">
        <f t="shared" si="36"/>
        <v>0</v>
      </c>
      <c r="T224">
        <f t="shared" si="28"/>
        <v>2.2199999999999966</v>
      </c>
      <c r="U224" s="1">
        <f>Q224/MainSheet!$C$22</f>
        <v>0</v>
      </c>
    </row>
    <row r="225" spans="7:21">
      <c r="G225">
        <f t="shared" si="29"/>
        <v>2.2299999999999964</v>
      </c>
      <c r="H225">
        <f t="shared" si="30"/>
        <v>198000</v>
      </c>
      <c r="I225" s="2">
        <f>MIN(MainSheet!$C$10/MainSheet!$C$9,MainSheet!$K$9*60)</f>
        <v>660</v>
      </c>
      <c r="J225" s="1">
        <f>IF(G225&gt;MainSheet!$C$11,IF(J224&gt;=0.999,1,(G225-MainSheet!$C$11)*I225/$B$2/60),0)</f>
        <v>0</v>
      </c>
      <c r="K225" s="1">
        <f>IF(G225&gt;MainSheet!$C$11+$B$6,IF(K224&gt;=0.999,1,(G225-MainSheet!$C$11-$B$6)*I225/$C$2/60),0)</f>
        <v>0</v>
      </c>
      <c r="L225" s="1">
        <f>IF(G225&gt;MainSheet!$C$11+$B$6+$C$6,IF(L224&gt;=0.999,1,(G225-MainSheet!$C$11-$B$6-$C$6)*I225/$D$2/60),0)</f>
        <v>0</v>
      </c>
      <c r="M225">
        <f t="shared" si="31"/>
        <v>0</v>
      </c>
      <c r="N225" s="2">
        <f t="shared" si="32"/>
        <v>0</v>
      </c>
      <c r="O225">
        <f t="shared" si="35"/>
        <v>0</v>
      </c>
      <c r="P225">
        <f t="shared" si="33"/>
        <v>0</v>
      </c>
      <c r="Q225" s="2">
        <f t="shared" si="34"/>
        <v>0</v>
      </c>
      <c r="R225">
        <f>Q225/MainSheet!$C$8*(G225-G224)+R224</f>
        <v>0</v>
      </c>
      <c r="S225">
        <f t="shared" si="36"/>
        <v>0</v>
      </c>
      <c r="T225">
        <f t="shared" si="28"/>
        <v>2.2299999999999964</v>
      </c>
      <c r="U225" s="1">
        <f>Q225/MainSheet!$C$22</f>
        <v>0</v>
      </c>
    </row>
    <row r="226" spans="7:21">
      <c r="G226">
        <f t="shared" si="29"/>
        <v>2.2399999999999962</v>
      </c>
      <c r="H226">
        <f t="shared" si="30"/>
        <v>198000</v>
      </c>
      <c r="I226" s="2">
        <f>MIN(MainSheet!$C$10/MainSheet!$C$9,MainSheet!$K$9*60)</f>
        <v>660</v>
      </c>
      <c r="J226" s="1">
        <f>IF(G226&gt;MainSheet!$C$11,IF(J225&gt;=0.999,1,(G226-MainSheet!$C$11)*I226/$B$2/60),0)</f>
        <v>0</v>
      </c>
      <c r="K226" s="1">
        <f>IF(G226&gt;MainSheet!$C$11+$B$6,IF(K225&gt;=0.999,1,(G226-MainSheet!$C$11-$B$6)*I226/$C$2/60),0)</f>
        <v>0</v>
      </c>
      <c r="L226" s="1">
        <f>IF(G226&gt;MainSheet!$C$11+$B$6+$C$6,IF(L225&gt;=0.999,1,(G226-MainSheet!$C$11-$B$6-$C$6)*I226/$D$2/60),0)</f>
        <v>0</v>
      </c>
      <c r="M226">
        <f t="shared" si="31"/>
        <v>0</v>
      </c>
      <c r="N226" s="2">
        <f t="shared" si="32"/>
        <v>0</v>
      </c>
      <c r="O226">
        <f t="shared" si="35"/>
        <v>0</v>
      </c>
      <c r="P226">
        <f t="shared" si="33"/>
        <v>0</v>
      </c>
      <c r="Q226" s="2">
        <f t="shared" si="34"/>
        <v>0</v>
      </c>
      <c r="R226">
        <f>Q226/MainSheet!$C$8*(G226-G225)+R225</f>
        <v>0</v>
      </c>
      <c r="S226">
        <f t="shared" si="36"/>
        <v>0</v>
      </c>
      <c r="T226">
        <f t="shared" si="28"/>
        <v>2.2399999999999962</v>
      </c>
      <c r="U226" s="1">
        <f>Q226/MainSheet!$C$22</f>
        <v>0</v>
      </c>
    </row>
    <row r="227" spans="7:21">
      <c r="G227">
        <f t="shared" si="29"/>
        <v>2.249999999999996</v>
      </c>
      <c r="H227">
        <f t="shared" si="30"/>
        <v>198000</v>
      </c>
      <c r="I227" s="2">
        <f>MIN(MainSheet!$C$10/MainSheet!$C$9,MainSheet!$K$9*60)</f>
        <v>660</v>
      </c>
      <c r="J227" s="1">
        <f>IF(G227&gt;MainSheet!$C$11,IF(J226&gt;=0.999,1,(G227-MainSheet!$C$11)*I227/$B$2/60),0)</f>
        <v>0</v>
      </c>
      <c r="K227" s="1">
        <f>IF(G227&gt;MainSheet!$C$11+$B$6,IF(K226&gt;=0.999,1,(G227-MainSheet!$C$11-$B$6)*I227/$C$2/60),0)</f>
        <v>0</v>
      </c>
      <c r="L227" s="1">
        <f>IF(G227&gt;MainSheet!$C$11+$B$6+$C$6,IF(L226&gt;=0.999,1,(G227-MainSheet!$C$11-$B$6-$C$6)*I227/$D$2/60),0)</f>
        <v>0</v>
      </c>
      <c r="M227">
        <f t="shared" si="31"/>
        <v>0</v>
      </c>
      <c r="N227" s="2">
        <f t="shared" si="32"/>
        <v>0</v>
      </c>
      <c r="O227">
        <f t="shared" si="35"/>
        <v>0</v>
      </c>
      <c r="P227">
        <f t="shared" si="33"/>
        <v>0</v>
      </c>
      <c r="Q227" s="2">
        <f t="shared" si="34"/>
        <v>0</v>
      </c>
      <c r="R227">
        <f>Q227/MainSheet!$C$8*(G227-G226)+R226</f>
        <v>0</v>
      </c>
      <c r="S227">
        <f t="shared" si="36"/>
        <v>0</v>
      </c>
      <c r="T227">
        <f t="shared" si="28"/>
        <v>2.249999999999996</v>
      </c>
      <c r="U227" s="1">
        <f>Q227/MainSheet!$C$22</f>
        <v>0</v>
      </c>
    </row>
    <row r="228" spans="7:21">
      <c r="G228">
        <f t="shared" si="29"/>
        <v>2.2599999999999958</v>
      </c>
      <c r="H228">
        <f t="shared" si="30"/>
        <v>198000</v>
      </c>
      <c r="I228" s="2">
        <f>MIN(MainSheet!$C$10/MainSheet!$C$9,MainSheet!$K$9*60)</f>
        <v>660</v>
      </c>
      <c r="J228" s="1">
        <f>IF(G228&gt;MainSheet!$C$11,IF(J227&gt;=0.999,1,(G228-MainSheet!$C$11)*I228/$B$2/60),0)</f>
        <v>0</v>
      </c>
      <c r="K228" s="1">
        <f>IF(G228&gt;MainSheet!$C$11+$B$6,IF(K227&gt;=0.999,1,(G228-MainSheet!$C$11-$B$6)*I228/$C$2/60),0)</f>
        <v>0</v>
      </c>
      <c r="L228" s="1">
        <f>IF(G228&gt;MainSheet!$C$11+$B$6+$C$6,IF(L227&gt;=0.999,1,(G228-MainSheet!$C$11-$B$6-$C$6)*I228/$D$2/60),0)</f>
        <v>0</v>
      </c>
      <c r="M228">
        <f t="shared" si="31"/>
        <v>0</v>
      </c>
      <c r="N228" s="2">
        <f t="shared" si="32"/>
        <v>0</v>
      </c>
      <c r="O228">
        <f t="shared" si="35"/>
        <v>0</v>
      </c>
      <c r="P228">
        <f t="shared" si="33"/>
        <v>0</v>
      </c>
      <c r="Q228" s="2">
        <f t="shared" si="34"/>
        <v>0</v>
      </c>
      <c r="R228">
        <f>Q228/MainSheet!$C$8*(G228-G227)+R227</f>
        <v>0</v>
      </c>
      <c r="S228">
        <f t="shared" si="36"/>
        <v>0</v>
      </c>
      <c r="T228">
        <f t="shared" si="28"/>
        <v>2.2599999999999958</v>
      </c>
      <c r="U228" s="1">
        <f>Q228/MainSheet!$C$22</f>
        <v>0</v>
      </c>
    </row>
    <row r="229" spans="7:21">
      <c r="G229">
        <f t="shared" si="29"/>
        <v>2.2699999999999956</v>
      </c>
      <c r="H229">
        <f t="shared" si="30"/>
        <v>198000</v>
      </c>
      <c r="I229" s="2">
        <f>MIN(MainSheet!$C$10/MainSheet!$C$9,MainSheet!$K$9*60)</f>
        <v>660</v>
      </c>
      <c r="J229" s="1">
        <f>IF(G229&gt;MainSheet!$C$11,IF(J228&gt;=0.999,1,(G229-MainSheet!$C$11)*I229/$B$2/60),0)</f>
        <v>0</v>
      </c>
      <c r="K229" s="1">
        <f>IF(G229&gt;MainSheet!$C$11+$B$6,IF(K228&gt;=0.999,1,(G229-MainSheet!$C$11-$B$6)*I229/$C$2/60),0)</f>
        <v>0</v>
      </c>
      <c r="L229" s="1">
        <f>IF(G229&gt;MainSheet!$C$11+$B$6+$C$6,IF(L228&gt;=0.999,1,(G229-MainSheet!$C$11-$B$6-$C$6)*I229/$D$2/60),0)</f>
        <v>0</v>
      </c>
      <c r="M229">
        <f t="shared" si="31"/>
        <v>0</v>
      </c>
      <c r="N229" s="2">
        <f t="shared" si="32"/>
        <v>0</v>
      </c>
      <c r="O229">
        <f t="shared" si="35"/>
        <v>0</v>
      </c>
      <c r="P229">
        <f t="shared" si="33"/>
        <v>0</v>
      </c>
      <c r="Q229" s="2">
        <f t="shared" si="34"/>
        <v>0</v>
      </c>
      <c r="R229">
        <f>Q229/MainSheet!$C$8*(G229-G228)+R228</f>
        <v>0</v>
      </c>
      <c r="S229">
        <f t="shared" si="36"/>
        <v>0</v>
      </c>
      <c r="T229">
        <f t="shared" si="28"/>
        <v>2.2699999999999956</v>
      </c>
      <c r="U229" s="1">
        <f>Q229/MainSheet!$C$22</f>
        <v>0</v>
      </c>
    </row>
    <row r="230" spans="7:21">
      <c r="G230">
        <f t="shared" si="29"/>
        <v>2.2799999999999954</v>
      </c>
      <c r="H230">
        <f t="shared" si="30"/>
        <v>198000</v>
      </c>
      <c r="I230" s="2">
        <f>MIN(MainSheet!$C$10/MainSheet!$C$9,MainSheet!$K$9*60)</f>
        <v>660</v>
      </c>
      <c r="J230" s="1">
        <f>IF(G230&gt;MainSheet!$C$11,IF(J229&gt;=0.999,1,(G230-MainSheet!$C$11)*I230/$B$2/60),0)</f>
        <v>0</v>
      </c>
      <c r="K230" s="1">
        <f>IF(G230&gt;MainSheet!$C$11+$B$6,IF(K229&gt;=0.999,1,(G230-MainSheet!$C$11-$B$6)*I230/$C$2/60),0)</f>
        <v>0</v>
      </c>
      <c r="L230" s="1">
        <f>IF(G230&gt;MainSheet!$C$11+$B$6+$C$6,IF(L229&gt;=0.999,1,(G230-MainSheet!$C$11-$B$6-$C$6)*I230/$D$2/60),0)</f>
        <v>0</v>
      </c>
      <c r="M230">
        <f t="shared" si="31"/>
        <v>0</v>
      </c>
      <c r="N230" s="2">
        <f t="shared" si="32"/>
        <v>0</v>
      </c>
      <c r="O230">
        <f t="shared" si="35"/>
        <v>0</v>
      </c>
      <c r="P230">
        <f t="shared" si="33"/>
        <v>0</v>
      </c>
      <c r="Q230" s="2">
        <f t="shared" si="34"/>
        <v>0</v>
      </c>
      <c r="R230">
        <f>Q230/MainSheet!$C$8*(G230-G229)+R229</f>
        <v>0</v>
      </c>
      <c r="S230">
        <f t="shared" si="36"/>
        <v>0</v>
      </c>
      <c r="T230">
        <f t="shared" si="28"/>
        <v>2.2799999999999954</v>
      </c>
      <c r="U230" s="1">
        <f>Q230/MainSheet!$C$22</f>
        <v>0</v>
      </c>
    </row>
    <row r="231" spans="7:21">
      <c r="G231">
        <f t="shared" si="29"/>
        <v>2.2899999999999952</v>
      </c>
      <c r="H231">
        <f t="shared" si="30"/>
        <v>198000</v>
      </c>
      <c r="I231" s="2">
        <f>MIN(MainSheet!$C$10/MainSheet!$C$9,MainSheet!$K$9*60)</f>
        <v>660</v>
      </c>
      <c r="J231" s="1">
        <f>IF(G231&gt;MainSheet!$C$11,IF(J230&gt;=0.999,1,(G231-MainSheet!$C$11)*I231/$B$2/60),0)</f>
        <v>0</v>
      </c>
      <c r="K231" s="1">
        <f>IF(G231&gt;MainSheet!$C$11+$B$6,IF(K230&gt;=0.999,1,(G231-MainSheet!$C$11-$B$6)*I231/$C$2/60),0)</f>
        <v>0</v>
      </c>
      <c r="L231" s="1">
        <f>IF(G231&gt;MainSheet!$C$11+$B$6+$C$6,IF(L230&gt;=0.999,1,(G231-MainSheet!$C$11-$B$6-$C$6)*I231/$D$2/60),0)</f>
        <v>0</v>
      </c>
      <c r="M231">
        <f t="shared" si="31"/>
        <v>0</v>
      </c>
      <c r="N231" s="2">
        <f t="shared" si="32"/>
        <v>0</v>
      </c>
      <c r="O231">
        <f t="shared" si="35"/>
        <v>0</v>
      </c>
      <c r="P231">
        <f t="shared" si="33"/>
        <v>0</v>
      </c>
      <c r="Q231" s="2">
        <f t="shared" si="34"/>
        <v>0</v>
      </c>
      <c r="R231">
        <f>Q231/MainSheet!$C$8*(G231-G230)+R230</f>
        <v>0</v>
      </c>
      <c r="S231">
        <f t="shared" si="36"/>
        <v>0</v>
      </c>
      <c r="T231">
        <f t="shared" si="28"/>
        <v>2.2899999999999952</v>
      </c>
      <c r="U231" s="1">
        <f>Q231/MainSheet!$C$22</f>
        <v>0</v>
      </c>
    </row>
    <row r="232" spans="7:21">
      <c r="G232">
        <f t="shared" si="29"/>
        <v>2.2999999999999949</v>
      </c>
      <c r="H232">
        <f t="shared" si="30"/>
        <v>198000</v>
      </c>
      <c r="I232" s="2">
        <f>MIN(MainSheet!$C$10/MainSheet!$C$9,MainSheet!$K$9*60)</f>
        <v>660</v>
      </c>
      <c r="J232" s="1">
        <f>IF(G232&gt;MainSheet!$C$11,IF(J231&gt;=0.999,1,(G232-MainSheet!$C$11)*I232/$B$2/60),0)</f>
        <v>0</v>
      </c>
      <c r="K232" s="1">
        <f>IF(G232&gt;MainSheet!$C$11+$B$6,IF(K231&gt;=0.999,1,(G232-MainSheet!$C$11-$B$6)*I232/$C$2/60),0)</f>
        <v>0</v>
      </c>
      <c r="L232" s="1">
        <f>IF(G232&gt;MainSheet!$C$11+$B$6+$C$6,IF(L231&gt;=0.999,1,(G232-MainSheet!$C$11-$B$6-$C$6)*I232/$D$2/60),0)</f>
        <v>0</v>
      </c>
      <c r="M232">
        <f t="shared" si="31"/>
        <v>0</v>
      </c>
      <c r="N232" s="2">
        <f t="shared" si="32"/>
        <v>0</v>
      </c>
      <c r="O232">
        <f t="shared" si="35"/>
        <v>0</v>
      </c>
      <c r="P232">
        <f t="shared" si="33"/>
        <v>0</v>
      </c>
      <c r="Q232" s="2">
        <f t="shared" si="34"/>
        <v>0</v>
      </c>
      <c r="R232">
        <f>Q232/MainSheet!$C$8*(G232-G231)+R231</f>
        <v>0</v>
      </c>
      <c r="S232">
        <f t="shared" si="36"/>
        <v>0</v>
      </c>
      <c r="T232">
        <f t="shared" si="28"/>
        <v>2.2999999999999949</v>
      </c>
      <c r="U232" s="1">
        <f>Q232/MainSheet!$C$22</f>
        <v>0</v>
      </c>
    </row>
    <row r="233" spans="7:21">
      <c r="G233">
        <f t="shared" si="29"/>
        <v>2.3099999999999947</v>
      </c>
      <c r="H233">
        <f t="shared" si="30"/>
        <v>198000</v>
      </c>
      <c r="I233" s="2">
        <f>MIN(MainSheet!$C$10/MainSheet!$C$9,MainSheet!$K$9*60)</f>
        <v>660</v>
      </c>
      <c r="J233" s="1">
        <f>IF(G233&gt;MainSheet!$C$11,IF(J232&gt;=0.999,1,(G233-MainSheet!$C$11)*I233/$B$2/60),0)</f>
        <v>0</v>
      </c>
      <c r="K233" s="1">
        <f>IF(G233&gt;MainSheet!$C$11+$B$6,IF(K232&gt;=0.999,1,(G233-MainSheet!$C$11-$B$6)*I233/$C$2/60),0)</f>
        <v>0</v>
      </c>
      <c r="L233" s="1">
        <f>IF(G233&gt;MainSheet!$C$11+$B$6+$C$6,IF(L232&gt;=0.999,1,(G233-MainSheet!$C$11-$B$6-$C$6)*I233/$D$2/60),0)</f>
        <v>0</v>
      </c>
      <c r="M233">
        <f t="shared" si="31"/>
        <v>0</v>
      </c>
      <c r="N233" s="2">
        <f t="shared" si="32"/>
        <v>0</v>
      </c>
      <c r="O233">
        <f t="shared" si="35"/>
        <v>0</v>
      </c>
      <c r="P233">
        <f t="shared" si="33"/>
        <v>0</v>
      </c>
      <c r="Q233" s="2">
        <f t="shared" si="34"/>
        <v>0</v>
      </c>
      <c r="R233">
        <f>Q233/MainSheet!$C$8*(G233-G232)+R232</f>
        <v>0</v>
      </c>
      <c r="S233">
        <f t="shared" si="36"/>
        <v>0</v>
      </c>
      <c r="T233">
        <f t="shared" si="28"/>
        <v>2.3099999999999947</v>
      </c>
      <c r="U233" s="1">
        <f>Q233/MainSheet!$C$22</f>
        <v>0</v>
      </c>
    </row>
    <row r="234" spans="7:21">
      <c r="G234">
        <f t="shared" si="29"/>
        <v>2.3199999999999945</v>
      </c>
      <c r="H234">
        <f t="shared" si="30"/>
        <v>198000</v>
      </c>
      <c r="I234" s="2">
        <f>MIN(MainSheet!$C$10/MainSheet!$C$9,MainSheet!$K$9*60)</f>
        <v>660</v>
      </c>
      <c r="J234" s="1">
        <f>IF(G234&gt;MainSheet!$C$11,IF(J233&gt;=0.999,1,(G234-MainSheet!$C$11)*I234/$B$2/60),0)</f>
        <v>0</v>
      </c>
      <c r="K234" s="1">
        <f>IF(G234&gt;MainSheet!$C$11+$B$6,IF(K233&gt;=0.999,1,(G234-MainSheet!$C$11-$B$6)*I234/$C$2/60),0)</f>
        <v>0</v>
      </c>
      <c r="L234" s="1">
        <f>IF(G234&gt;MainSheet!$C$11+$B$6+$C$6,IF(L233&gt;=0.999,1,(G234-MainSheet!$C$11-$B$6-$C$6)*I234/$D$2/60),0)</f>
        <v>0</v>
      </c>
      <c r="M234">
        <f t="shared" si="31"/>
        <v>0</v>
      </c>
      <c r="N234" s="2">
        <f t="shared" si="32"/>
        <v>0</v>
      </c>
      <c r="O234">
        <f t="shared" si="35"/>
        <v>0</v>
      </c>
      <c r="P234">
        <f t="shared" si="33"/>
        <v>0</v>
      </c>
      <c r="Q234" s="2">
        <f t="shared" si="34"/>
        <v>0</v>
      </c>
      <c r="R234">
        <f>Q234/MainSheet!$C$8*(G234-G233)+R233</f>
        <v>0</v>
      </c>
      <c r="S234">
        <f t="shared" si="36"/>
        <v>0</v>
      </c>
      <c r="T234">
        <f t="shared" si="28"/>
        <v>2.3199999999999945</v>
      </c>
      <c r="U234" s="1">
        <f>Q234/MainSheet!$C$22</f>
        <v>0</v>
      </c>
    </row>
    <row r="235" spans="7:21">
      <c r="G235">
        <f t="shared" si="29"/>
        <v>2.3299999999999943</v>
      </c>
      <c r="H235">
        <f t="shared" si="30"/>
        <v>198000</v>
      </c>
      <c r="I235" s="2">
        <f>MIN(MainSheet!$C$10/MainSheet!$C$9,MainSheet!$K$9*60)</f>
        <v>660</v>
      </c>
      <c r="J235" s="1">
        <f>IF(G235&gt;MainSheet!$C$11,IF(J234&gt;=0.999,1,(G235-MainSheet!$C$11)*I235/$B$2/60),0)</f>
        <v>0</v>
      </c>
      <c r="K235" s="1">
        <f>IF(G235&gt;MainSheet!$C$11+$B$6,IF(K234&gt;=0.999,1,(G235-MainSheet!$C$11-$B$6)*I235/$C$2/60),0)</f>
        <v>0</v>
      </c>
      <c r="L235" s="1">
        <f>IF(G235&gt;MainSheet!$C$11+$B$6+$C$6,IF(L234&gt;=0.999,1,(G235-MainSheet!$C$11-$B$6-$C$6)*I235/$D$2/60),0)</f>
        <v>0</v>
      </c>
      <c r="M235">
        <f t="shared" si="31"/>
        <v>0</v>
      </c>
      <c r="N235" s="2">
        <f t="shared" si="32"/>
        <v>0</v>
      </c>
      <c r="O235">
        <f t="shared" si="35"/>
        <v>0</v>
      </c>
      <c r="P235">
        <f t="shared" si="33"/>
        <v>0</v>
      </c>
      <c r="Q235" s="2">
        <f t="shared" si="34"/>
        <v>0</v>
      </c>
      <c r="R235">
        <f>Q235/MainSheet!$C$8*(G235-G234)+R234</f>
        <v>0</v>
      </c>
      <c r="S235">
        <f t="shared" si="36"/>
        <v>0</v>
      </c>
      <c r="T235">
        <f t="shared" si="28"/>
        <v>2.3299999999999943</v>
      </c>
      <c r="U235" s="1">
        <f>Q235/MainSheet!$C$22</f>
        <v>0</v>
      </c>
    </row>
    <row r="236" spans="7:21">
      <c r="G236">
        <f t="shared" si="29"/>
        <v>2.3399999999999941</v>
      </c>
      <c r="H236">
        <f t="shared" si="30"/>
        <v>198000</v>
      </c>
      <c r="I236" s="2">
        <f>MIN(MainSheet!$C$10/MainSheet!$C$9,MainSheet!$K$9*60)</f>
        <v>660</v>
      </c>
      <c r="J236" s="1">
        <f>IF(G236&gt;MainSheet!$C$11,IF(J235&gt;=0.999,1,(G236-MainSheet!$C$11)*I236/$B$2/60),0)</f>
        <v>0</v>
      </c>
      <c r="K236" s="1">
        <f>IF(G236&gt;MainSheet!$C$11+$B$6,IF(K235&gt;=0.999,1,(G236-MainSheet!$C$11-$B$6)*I236/$C$2/60),0)</f>
        <v>0</v>
      </c>
      <c r="L236" s="1">
        <f>IF(G236&gt;MainSheet!$C$11+$B$6+$C$6,IF(L235&gt;=0.999,1,(G236-MainSheet!$C$11-$B$6-$C$6)*I236/$D$2/60),0)</f>
        <v>0</v>
      </c>
      <c r="M236">
        <f t="shared" si="31"/>
        <v>0</v>
      </c>
      <c r="N236" s="2">
        <f t="shared" si="32"/>
        <v>0</v>
      </c>
      <c r="O236">
        <f t="shared" si="35"/>
        <v>0</v>
      </c>
      <c r="P236">
        <f t="shared" si="33"/>
        <v>0</v>
      </c>
      <c r="Q236" s="2">
        <f t="shared" si="34"/>
        <v>0</v>
      </c>
      <c r="R236">
        <f>Q236/MainSheet!$C$8*(G236-G235)+R235</f>
        <v>0</v>
      </c>
      <c r="S236">
        <f t="shared" si="36"/>
        <v>0</v>
      </c>
      <c r="T236">
        <f t="shared" si="28"/>
        <v>2.3399999999999941</v>
      </c>
      <c r="U236" s="1">
        <f>Q236/MainSheet!$C$22</f>
        <v>0</v>
      </c>
    </row>
    <row r="237" spans="7:21">
      <c r="G237">
        <f t="shared" si="29"/>
        <v>2.3499999999999939</v>
      </c>
      <c r="H237">
        <f t="shared" si="30"/>
        <v>198000</v>
      </c>
      <c r="I237" s="2">
        <f>MIN(MainSheet!$C$10/MainSheet!$C$9,MainSheet!$K$9*60)</f>
        <v>660</v>
      </c>
      <c r="J237" s="1">
        <f>IF(G237&gt;MainSheet!$C$11,IF(J236&gt;=0.999,1,(G237-MainSheet!$C$11)*I237/$B$2/60),0)</f>
        <v>0</v>
      </c>
      <c r="K237" s="1">
        <f>IF(G237&gt;MainSheet!$C$11+$B$6,IF(K236&gt;=0.999,1,(G237-MainSheet!$C$11-$B$6)*I237/$C$2/60),0)</f>
        <v>0</v>
      </c>
      <c r="L237" s="1">
        <f>IF(G237&gt;MainSheet!$C$11+$B$6+$C$6,IF(L236&gt;=0.999,1,(G237-MainSheet!$C$11-$B$6-$C$6)*I237/$D$2/60),0)</f>
        <v>0</v>
      </c>
      <c r="M237">
        <f t="shared" si="31"/>
        <v>0</v>
      </c>
      <c r="N237" s="2">
        <f t="shared" si="32"/>
        <v>0</v>
      </c>
      <c r="O237">
        <f t="shared" si="35"/>
        <v>0</v>
      </c>
      <c r="P237">
        <f t="shared" si="33"/>
        <v>0</v>
      </c>
      <c r="Q237" s="2">
        <f t="shared" si="34"/>
        <v>0</v>
      </c>
      <c r="R237">
        <f>Q237/MainSheet!$C$8*(G237-G236)+R236</f>
        <v>0</v>
      </c>
      <c r="S237">
        <f t="shared" si="36"/>
        <v>0</v>
      </c>
      <c r="T237">
        <f t="shared" si="28"/>
        <v>2.3499999999999939</v>
      </c>
      <c r="U237" s="1">
        <f>Q237/MainSheet!$C$22</f>
        <v>0</v>
      </c>
    </row>
    <row r="238" spans="7:21">
      <c r="G238">
        <f t="shared" si="29"/>
        <v>2.3599999999999937</v>
      </c>
      <c r="H238">
        <f t="shared" si="30"/>
        <v>198000</v>
      </c>
      <c r="I238" s="2">
        <f>MIN(MainSheet!$C$10/MainSheet!$C$9,MainSheet!$K$9*60)</f>
        <v>660</v>
      </c>
      <c r="J238" s="1">
        <f>IF(G238&gt;MainSheet!$C$11,IF(J237&gt;=0.999,1,(G238-MainSheet!$C$11)*I238/$B$2/60),0)</f>
        <v>0</v>
      </c>
      <c r="K238" s="1">
        <f>IF(G238&gt;MainSheet!$C$11+$B$6,IF(K237&gt;=0.999,1,(G238-MainSheet!$C$11-$B$6)*I238/$C$2/60),0)</f>
        <v>0</v>
      </c>
      <c r="L238" s="1">
        <f>IF(G238&gt;MainSheet!$C$11+$B$6+$C$6,IF(L237&gt;=0.999,1,(G238-MainSheet!$C$11-$B$6-$C$6)*I238/$D$2/60),0)</f>
        <v>0</v>
      </c>
      <c r="M238">
        <f t="shared" si="31"/>
        <v>0</v>
      </c>
      <c r="N238" s="2">
        <f t="shared" si="32"/>
        <v>0</v>
      </c>
      <c r="O238">
        <f t="shared" si="35"/>
        <v>0</v>
      </c>
      <c r="P238">
        <f t="shared" si="33"/>
        <v>0</v>
      </c>
      <c r="Q238" s="2">
        <f t="shared" si="34"/>
        <v>0</v>
      </c>
      <c r="R238">
        <f>Q238/MainSheet!$C$8*(G238-G237)+R237</f>
        <v>0</v>
      </c>
      <c r="S238">
        <f t="shared" si="36"/>
        <v>0</v>
      </c>
      <c r="T238">
        <f t="shared" si="28"/>
        <v>2.3599999999999937</v>
      </c>
      <c r="U238" s="1">
        <f>Q238/MainSheet!$C$22</f>
        <v>0</v>
      </c>
    </row>
    <row r="239" spans="7:21">
      <c r="G239">
        <f t="shared" si="29"/>
        <v>2.3699999999999934</v>
      </c>
      <c r="H239">
        <f t="shared" si="30"/>
        <v>198000</v>
      </c>
      <c r="I239" s="2">
        <f>MIN(MainSheet!$C$10/MainSheet!$C$9,MainSheet!$K$9*60)</f>
        <v>660</v>
      </c>
      <c r="J239" s="1">
        <f>IF(G239&gt;MainSheet!$C$11,IF(J238&gt;=0.999,1,(G239-MainSheet!$C$11)*I239/$B$2/60),0)</f>
        <v>0</v>
      </c>
      <c r="K239" s="1">
        <f>IF(G239&gt;MainSheet!$C$11+$B$6,IF(K238&gt;=0.999,1,(G239-MainSheet!$C$11-$B$6)*I239/$C$2/60),0)</f>
        <v>0</v>
      </c>
      <c r="L239" s="1">
        <f>IF(G239&gt;MainSheet!$C$11+$B$6+$C$6,IF(L238&gt;=0.999,1,(G239-MainSheet!$C$11-$B$6-$C$6)*I239/$D$2/60),0)</f>
        <v>0</v>
      </c>
      <c r="M239">
        <f t="shared" si="31"/>
        <v>0</v>
      </c>
      <c r="N239" s="2">
        <f t="shared" si="32"/>
        <v>0</v>
      </c>
      <c r="O239">
        <f t="shared" si="35"/>
        <v>0</v>
      </c>
      <c r="P239">
        <f t="shared" si="33"/>
        <v>0</v>
      </c>
      <c r="Q239" s="2">
        <f t="shared" si="34"/>
        <v>0</v>
      </c>
      <c r="R239">
        <f>Q239/MainSheet!$C$8*(G239-G238)+R238</f>
        <v>0</v>
      </c>
      <c r="S239">
        <f t="shared" si="36"/>
        <v>0</v>
      </c>
      <c r="T239">
        <f t="shared" si="28"/>
        <v>2.3699999999999934</v>
      </c>
      <c r="U239" s="1">
        <f>Q239/MainSheet!$C$22</f>
        <v>0</v>
      </c>
    </row>
    <row r="240" spans="7:21">
      <c r="G240">
        <f t="shared" si="29"/>
        <v>2.3799999999999932</v>
      </c>
      <c r="H240">
        <f t="shared" si="30"/>
        <v>198000</v>
      </c>
      <c r="I240" s="2">
        <f>MIN(MainSheet!$C$10/MainSheet!$C$9,MainSheet!$K$9*60)</f>
        <v>660</v>
      </c>
      <c r="J240" s="1">
        <f>IF(G240&gt;MainSheet!$C$11,IF(J239&gt;=0.999,1,(G240-MainSheet!$C$11)*I240/$B$2/60),0)</f>
        <v>0</v>
      </c>
      <c r="K240" s="1">
        <f>IF(G240&gt;MainSheet!$C$11+$B$6,IF(K239&gt;=0.999,1,(G240-MainSheet!$C$11-$B$6)*I240/$C$2/60),0)</f>
        <v>0</v>
      </c>
      <c r="L240" s="1">
        <f>IF(G240&gt;MainSheet!$C$11+$B$6+$C$6,IF(L239&gt;=0.999,1,(G240-MainSheet!$C$11-$B$6-$C$6)*I240/$D$2/60),0)</f>
        <v>0</v>
      </c>
      <c r="M240">
        <f t="shared" si="31"/>
        <v>0</v>
      </c>
      <c r="N240" s="2">
        <f t="shared" si="32"/>
        <v>0</v>
      </c>
      <c r="O240">
        <f t="shared" si="35"/>
        <v>0</v>
      </c>
      <c r="P240">
        <f t="shared" si="33"/>
        <v>0</v>
      </c>
      <c r="Q240" s="2">
        <f t="shared" si="34"/>
        <v>0</v>
      </c>
      <c r="R240">
        <f>Q240/MainSheet!$C$8*(G240-G239)+R239</f>
        <v>0</v>
      </c>
      <c r="S240">
        <f t="shared" si="36"/>
        <v>0</v>
      </c>
      <c r="T240">
        <f t="shared" si="28"/>
        <v>2.3799999999999932</v>
      </c>
      <c r="U240" s="1">
        <f>Q240/MainSheet!$C$22</f>
        <v>0</v>
      </c>
    </row>
    <row r="241" spans="7:21">
      <c r="G241">
        <f t="shared" si="29"/>
        <v>2.389999999999993</v>
      </c>
      <c r="H241">
        <f t="shared" si="30"/>
        <v>198000</v>
      </c>
      <c r="I241" s="2">
        <f>MIN(MainSheet!$C$10/MainSheet!$C$9,MainSheet!$K$9*60)</f>
        <v>660</v>
      </c>
      <c r="J241" s="1">
        <f>IF(G241&gt;MainSheet!$C$11,IF(J240&gt;=0.999,1,(G241-MainSheet!$C$11)*I241/$B$2/60),0)</f>
        <v>0</v>
      </c>
      <c r="K241" s="1">
        <f>IF(G241&gt;MainSheet!$C$11+$B$6,IF(K240&gt;=0.999,1,(G241-MainSheet!$C$11-$B$6)*I241/$C$2/60),0)</f>
        <v>0</v>
      </c>
      <c r="L241" s="1">
        <f>IF(G241&gt;MainSheet!$C$11+$B$6+$C$6,IF(L240&gt;=0.999,1,(G241-MainSheet!$C$11-$B$6-$C$6)*I241/$D$2/60),0)</f>
        <v>0</v>
      </c>
      <c r="M241">
        <f t="shared" si="31"/>
        <v>0</v>
      </c>
      <c r="N241" s="2">
        <f t="shared" si="32"/>
        <v>0</v>
      </c>
      <c r="O241">
        <f t="shared" si="35"/>
        <v>0</v>
      </c>
      <c r="P241">
        <f t="shared" si="33"/>
        <v>0</v>
      </c>
      <c r="Q241" s="2">
        <f t="shared" si="34"/>
        <v>0</v>
      </c>
      <c r="R241">
        <f>Q241/MainSheet!$C$8*(G241-G240)+R240</f>
        <v>0</v>
      </c>
      <c r="S241">
        <f t="shared" si="36"/>
        <v>0</v>
      </c>
      <c r="T241">
        <f t="shared" si="28"/>
        <v>2.389999999999993</v>
      </c>
      <c r="U241" s="1">
        <f>Q241/MainSheet!$C$22</f>
        <v>0</v>
      </c>
    </row>
    <row r="242" spans="7:21">
      <c r="G242">
        <f t="shared" si="29"/>
        <v>2.3999999999999928</v>
      </c>
      <c r="H242">
        <f t="shared" si="30"/>
        <v>198000</v>
      </c>
      <c r="I242" s="2">
        <f>MIN(MainSheet!$C$10/MainSheet!$C$9,MainSheet!$K$9*60)</f>
        <v>660</v>
      </c>
      <c r="J242" s="1">
        <f>IF(G242&gt;MainSheet!$C$11,IF(J241&gt;=0.999,1,(G242-MainSheet!$C$11)*I242/$B$2/60),0)</f>
        <v>0</v>
      </c>
      <c r="K242" s="1">
        <f>IF(G242&gt;MainSheet!$C$11+$B$6,IF(K241&gt;=0.999,1,(G242-MainSheet!$C$11-$B$6)*I242/$C$2/60),0)</f>
        <v>0</v>
      </c>
      <c r="L242" s="1">
        <f>IF(G242&gt;MainSheet!$C$11+$B$6+$C$6,IF(L241&gt;=0.999,1,(G242-MainSheet!$C$11-$B$6-$C$6)*I242/$D$2/60),0)</f>
        <v>0</v>
      </c>
      <c r="M242">
        <f t="shared" si="31"/>
        <v>0</v>
      </c>
      <c r="N242" s="2">
        <f t="shared" si="32"/>
        <v>0</v>
      </c>
      <c r="O242">
        <f t="shared" si="35"/>
        <v>0</v>
      </c>
      <c r="P242">
        <f t="shared" si="33"/>
        <v>0</v>
      </c>
      <c r="Q242" s="2">
        <f t="shared" si="34"/>
        <v>0</v>
      </c>
      <c r="R242">
        <f>Q242/MainSheet!$C$8*(G242-G241)+R241</f>
        <v>0</v>
      </c>
      <c r="S242">
        <f t="shared" si="36"/>
        <v>0</v>
      </c>
      <c r="T242">
        <f t="shared" si="28"/>
        <v>2.3999999999999928</v>
      </c>
      <c r="U242" s="1">
        <f>Q242/MainSheet!$C$22</f>
        <v>0</v>
      </c>
    </row>
    <row r="243" spans="7:21">
      <c r="G243">
        <f t="shared" si="29"/>
        <v>2.4099999999999926</v>
      </c>
      <c r="H243">
        <f t="shared" si="30"/>
        <v>198000</v>
      </c>
      <c r="I243" s="2">
        <f>MIN(MainSheet!$C$10/MainSheet!$C$9,MainSheet!$K$9*60)</f>
        <v>660</v>
      </c>
      <c r="J243" s="1">
        <f>IF(G243&gt;MainSheet!$C$11,IF(J242&gt;=0.999,1,(G243-MainSheet!$C$11)*I243/$B$2/60),0)</f>
        <v>0</v>
      </c>
      <c r="K243" s="1">
        <f>IF(G243&gt;MainSheet!$C$11+$B$6,IF(K242&gt;=0.999,1,(G243-MainSheet!$C$11-$B$6)*I243/$C$2/60),0)</f>
        <v>0</v>
      </c>
      <c r="L243" s="1">
        <f>IF(G243&gt;MainSheet!$C$11+$B$6+$C$6,IF(L242&gt;=0.999,1,(G243-MainSheet!$C$11-$B$6-$C$6)*I243/$D$2/60),0)</f>
        <v>0</v>
      </c>
      <c r="M243">
        <f t="shared" si="31"/>
        <v>0</v>
      </c>
      <c r="N243" s="2">
        <f t="shared" si="32"/>
        <v>0</v>
      </c>
      <c r="O243">
        <f t="shared" si="35"/>
        <v>0</v>
      </c>
      <c r="P243">
        <f t="shared" si="33"/>
        <v>0</v>
      </c>
      <c r="Q243" s="2">
        <f t="shared" si="34"/>
        <v>0</v>
      </c>
      <c r="R243">
        <f>Q243/MainSheet!$C$8*(G243-G242)+R242</f>
        <v>0</v>
      </c>
      <c r="S243">
        <f t="shared" si="36"/>
        <v>0</v>
      </c>
      <c r="T243">
        <f t="shared" si="28"/>
        <v>2.4099999999999926</v>
      </c>
      <c r="U243" s="1">
        <f>Q243/MainSheet!$C$22</f>
        <v>0</v>
      </c>
    </row>
    <row r="244" spans="7:21">
      <c r="G244">
        <f t="shared" si="29"/>
        <v>2.4199999999999924</v>
      </c>
      <c r="H244">
        <f t="shared" si="30"/>
        <v>198000</v>
      </c>
      <c r="I244" s="2">
        <f>MIN(MainSheet!$C$10/MainSheet!$C$9,MainSheet!$K$9*60)</f>
        <v>660</v>
      </c>
      <c r="J244" s="1">
        <f>IF(G244&gt;MainSheet!$C$11,IF(J243&gt;=0.999,1,(G244-MainSheet!$C$11)*I244/$B$2/60),0)</f>
        <v>0</v>
      </c>
      <c r="K244" s="1">
        <f>IF(G244&gt;MainSheet!$C$11+$B$6,IF(K243&gt;=0.999,1,(G244-MainSheet!$C$11-$B$6)*I244/$C$2/60),0)</f>
        <v>0</v>
      </c>
      <c r="L244" s="1">
        <f>IF(G244&gt;MainSheet!$C$11+$B$6+$C$6,IF(L243&gt;=0.999,1,(G244-MainSheet!$C$11-$B$6-$C$6)*I244/$D$2/60),0)</f>
        <v>0</v>
      </c>
      <c r="M244">
        <f t="shared" si="31"/>
        <v>0</v>
      </c>
      <c r="N244" s="2">
        <f t="shared" si="32"/>
        <v>0</v>
      </c>
      <c r="O244">
        <f t="shared" si="35"/>
        <v>0</v>
      </c>
      <c r="P244">
        <f t="shared" si="33"/>
        <v>0</v>
      </c>
      <c r="Q244" s="2">
        <f t="shared" si="34"/>
        <v>0</v>
      </c>
      <c r="R244">
        <f>Q244/MainSheet!$C$8*(G244-G243)+R243</f>
        <v>0</v>
      </c>
      <c r="S244">
        <f t="shared" si="36"/>
        <v>0</v>
      </c>
      <c r="T244">
        <f t="shared" si="28"/>
        <v>2.4199999999999924</v>
      </c>
      <c r="U244" s="1">
        <f>Q244/MainSheet!$C$22</f>
        <v>0</v>
      </c>
    </row>
    <row r="245" spans="7:21">
      <c r="G245">
        <f t="shared" si="29"/>
        <v>2.4299999999999922</v>
      </c>
      <c r="H245">
        <f t="shared" si="30"/>
        <v>198000</v>
      </c>
      <c r="I245" s="2">
        <f>MIN(MainSheet!$C$10/MainSheet!$C$9,MainSheet!$K$9*60)</f>
        <v>660</v>
      </c>
      <c r="J245" s="1">
        <f>IF(G245&gt;MainSheet!$C$11,IF(J244&gt;=0.999,1,(G245-MainSheet!$C$11)*I245/$B$2/60),0)</f>
        <v>0</v>
      </c>
      <c r="K245" s="1">
        <f>IF(G245&gt;MainSheet!$C$11+$B$6,IF(K244&gt;=0.999,1,(G245-MainSheet!$C$11-$B$6)*I245/$C$2/60),0)</f>
        <v>0</v>
      </c>
      <c r="L245" s="1">
        <f>IF(G245&gt;MainSheet!$C$11+$B$6+$C$6,IF(L244&gt;=0.999,1,(G245-MainSheet!$C$11-$B$6-$C$6)*I245/$D$2/60),0)</f>
        <v>0</v>
      </c>
      <c r="M245">
        <f t="shared" si="31"/>
        <v>0</v>
      </c>
      <c r="N245" s="2">
        <f t="shared" si="32"/>
        <v>0</v>
      </c>
      <c r="O245">
        <f t="shared" si="35"/>
        <v>0</v>
      </c>
      <c r="P245">
        <f t="shared" si="33"/>
        <v>0</v>
      </c>
      <c r="Q245" s="2">
        <f t="shared" si="34"/>
        <v>0</v>
      </c>
      <c r="R245">
        <f>Q245/MainSheet!$C$8*(G245-G244)+R244</f>
        <v>0</v>
      </c>
      <c r="S245">
        <f t="shared" si="36"/>
        <v>0</v>
      </c>
      <c r="T245">
        <f t="shared" si="28"/>
        <v>2.4299999999999922</v>
      </c>
      <c r="U245" s="1">
        <f>Q245/MainSheet!$C$22</f>
        <v>0</v>
      </c>
    </row>
    <row r="246" spans="7:21">
      <c r="G246">
        <f t="shared" si="29"/>
        <v>2.439999999999992</v>
      </c>
      <c r="H246">
        <f t="shared" si="30"/>
        <v>198000</v>
      </c>
      <c r="I246" s="2">
        <f>MIN(MainSheet!$C$10/MainSheet!$C$9,MainSheet!$K$9*60)</f>
        <v>660</v>
      </c>
      <c r="J246" s="1">
        <f>IF(G246&gt;MainSheet!$C$11,IF(J245&gt;=0.999,1,(G246-MainSheet!$C$11)*I246/$B$2/60),0)</f>
        <v>0</v>
      </c>
      <c r="K246" s="1">
        <f>IF(G246&gt;MainSheet!$C$11+$B$6,IF(K245&gt;=0.999,1,(G246-MainSheet!$C$11-$B$6)*I246/$C$2/60),0)</f>
        <v>0</v>
      </c>
      <c r="L246" s="1">
        <f>IF(G246&gt;MainSheet!$C$11+$B$6+$C$6,IF(L245&gt;=0.999,1,(G246-MainSheet!$C$11-$B$6-$C$6)*I246/$D$2/60),0)</f>
        <v>0</v>
      </c>
      <c r="M246">
        <f t="shared" si="31"/>
        <v>0</v>
      </c>
      <c r="N246" s="2">
        <f t="shared" si="32"/>
        <v>0</v>
      </c>
      <c r="O246">
        <f t="shared" si="35"/>
        <v>0</v>
      </c>
      <c r="P246">
        <f t="shared" si="33"/>
        <v>0</v>
      </c>
      <c r="Q246" s="2">
        <f t="shared" si="34"/>
        <v>0</v>
      </c>
      <c r="R246">
        <f>Q246/MainSheet!$C$8*(G246-G245)+R245</f>
        <v>0</v>
      </c>
      <c r="S246">
        <f t="shared" si="36"/>
        <v>0</v>
      </c>
      <c r="T246">
        <f t="shared" si="28"/>
        <v>2.439999999999992</v>
      </c>
      <c r="U246" s="1">
        <f>Q246/MainSheet!$C$22</f>
        <v>0</v>
      </c>
    </row>
    <row r="247" spans="7:21">
      <c r="G247">
        <f t="shared" si="29"/>
        <v>2.4499999999999917</v>
      </c>
      <c r="H247">
        <f t="shared" si="30"/>
        <v>198000</v>
      </c>
      <c r="I247" s="2">
        <f>MIN(MainSheet!$C$10/MainSheet!$C$9,MainSheet!$K$9*60)</f>
        <v>660</v>
      </c>
      <c r="J247" s="1">
        <f>IF(G247&gt;MainSheet!$C$11,IF(J246&gt;=0.999,1,(G247-MainSheet!$C$11)*I247/$B$2/60),0)</f>
        <v>0</v>
      </c>
      <c r="K247" s="1">
        <f>IF(G247&gt;MainSheet!$C$11+$B$6,IF(K246&gt;=0.999,1,(G247-MainSheet!$C$11-$B$6)*I247/$C$2/60),0)</f>
        <v>0</v>
      </c>
      <c r="L247" s="1">
        <f>IF(G247&gt;MainSheet!$C$11+$B$6+$C$6,IF(L246&gt;=0.999,1,(G247-MainSheet!$C$11-$B$6-$C$6)*I247/$D$2/60),0)</f>
        <v>0</v>
      </c>
      <c r="M247">
        <f t="shared" si="31"/>
        <v>0</v>
      </c>
      <c r="N247" s="2">
        <f t="shared" si="32"/>
        <v>0</v>
      </c>
      <c r="O247">
        <f t="shared" si="35"/>
        <v>0</v>
      </c>
      <c r="P247">
        <f t="shared" si="33"/>
        <v>0</v>
      </c>
      <c r="Q247" s="2">
        <f t="shared" si="34"/>
        <v>0</v>
      </c>
      <c r="R247">
        <f>Q247/MainSheet!$C$8*(G247-G246)+R246</f>
        <v>0</v>
      </c>
      <c r="S247">
        <f t="shared" si="36"/>
        <v>0</v>
      </c>
      <c r="T247">
        <f t="shared" si="28"/>
        <v>2.4499999999999917</v>
      </c>
      <c r="U247" s="1">
        <f>Q247/MainSheet!$C$22</f>
        <v>0</v>
      </c>
    </row>
    <row r="248" spans="7:21">
      <c r="G248">
        <f t="shared" si="29"/>
        <v>2.4599999999999915</v>
      </c>
      <c r="H248">
        <f t="shared" si="30"/>
        <v>198000</v>
      </c>
      <c r="I248" s="2">
        <f>MIN(MainSheet!$C$10/MainSheet!$C$9,MainSheet!$K$9*60)</f>
        <v>660</v>
      </c>
      <c r="J248" s="1">
        <f>IF(G248&gt;MainSheet!$C$11,IF(J247&gt;=0.999,1,(G248-MainSheet!$C$11)*I248/$B$2/60),0)</f>
        <v>0</v>
      </c>
      <c r="K248" s="1">
        <f>IF(G248&gt;MainSheet!$C$11+$B$6,IF(K247&gt;=0.999,1,(G248-MainSheet!$C$11-$B$6)*I248/$C$2/60),0)</f>
        <v>0</v>
      </c>
      <c r="L248" s="1">
        <f>IF(G248&gt;MainSheet!$C$11+$B$6+$C$6,IF(L247&gt;=0.999,1,(G248-MainSheet!$C$11-$B$6-$C$6)*I248/$D$2/60),0)</f>
        <v>0</v>
      </c>
      <c r="M248">
        <f t="shared" si="31"/>
        <v>0</v>
      </c>
      <c r="N248" s="2">
        <f t="shared" si="32"/>
        <v>0</v>
      </c>
      <c r="O248">
        <f t="shared" si="35"/>
        <v>0</v>
      </c>
      <c r="P248">
        <f t="shared" si="33"/>
        <v>0</v>
      </c>
      <c r="Q248" s="2">
        <f t="shared" si="34"/>
        <v>0</v>
      </c>
      <c r="R248">
        <f>Q248/MainSheet!$C$8*(G248-G247)+R247</f>
        <v>0</v>
      </c>
      <c r="S248">
        <f t="shared" si="36"/>
        <v>0</v>
      </c>
      <c r="T248">
        <f t="shared" si="28"/>
        <v>2.4599999999999915</v>
      </c>
      <c r="U248" s="1">
        <f>Q248/MainSheet!$C$22</f>
        <v>0</v>
      </c>
    </row>
    <row r="249" spans="7:21">
      <c r="G249">
        <f t="shared" si="29"/>
        <v>2.4699999999999913</v>
      </c>
      <c r="H249">
        <f t="shared" si="30"/>
        <v>198000</v>
      </c>
      <c r="I249" s="2">
        <f>MIN(MainSheet!$C$10/MainSheet!$C$9,MainSheet!$K$9*60)</f>
        <v>660</v>
      </c>
      <c r="J249" s="1">
        <f>IF(G249&gt;MainSheet!$C$11,IF(J248&gt;=0.999,1,(G249-MainSheet!$C$11)*I249/$B$2/60),0)</f>
        <v>0</v>
      </c>
      <c r="K249" s="1">
        <f>IF(G249&gt;MainSheet!$C$11+$B$6,IF(K248&gt;=0.999,1,(G249-MainSheet!$C$11-$B$6)*I249/$C$2/60),0)</f>
        <v>0</v>
      </c>
      <c r="L249" s="1">
        <f>IF(G249&gt;MainSheet!$C$11+$B$6+$C$6,IF(L248&gt;=0.999,1,(G249-MainSheet!$C$11-$B$6-$C$6)*I249/$D$2/60),0)</f>
        <v>0</v>
      </c>
      <c r="M249">
        <f t="shared" si="31"/>
        <v>0</v>
      </c>
      <c r="N249" s="2">
        <f t="shared" si="32"/>
        <v>0</v>
      </c>
      <c r="O249">
        <f t="shared" si="35"/>
        <v>0</v>
      </c>
      <c r="P249">
        <f t="shared" si="33"/>
        <v>0</v>
      </c>
      <c r="Q249" s="2">
        <f t="shared" si="34"/>
        <v>0</v>
      </c>
      <c r="R249">
        <f>Q249/MainSheet!$C$8*(G249-G248)+R248</f>
        <v>0</v>
      </c>
      <c r="S249">
        <f t="shared" si="36"/>
        <v>0</v>
      </c>
      <c r="T249">
        <f t="shared" si="28"/>
        <v>2.4699999999999913</v>
      </c>
      <c r="U249" s="1">
        <f>Q249/MainSheet!$C$22</f>
        <v>0</v>
      </c>
    </row>
    <row r="250" spans="7:21">
      <c r="G250">
        <f t="shared" si="29"/>
        <v>2.4799999999999911</v>
      </c>
      <c r="H250">
        <f t="shared" si="30"/>
        <v>198000</v>
      </c>
      <c r="I250" s="2">
        <f>MIN(MainSheet!$C$10/MainSheet!$C$9,MainSheet!$K$9*60)</f>
        <v>660</v>
      </c>
      <c r="J250" s="1">
        <f>IF(G250&gt;MainSheet!$C$11,IF(J249&gt;=0.999,1,(G250-MainSheet!$C$11)*I250/$B$2/60),0)</f>
        <v>0</v>
      </c>
      <c r="K250" s="1">
        <f>IF(G250&gt;MainSheet!$C$11+$B$6,IF(K249&gt;=0.999,1,(G250-MainSheet!$C$11-$B$6)*I250/$C$2/60),0)</f>
        <v>0</v>
      </c>
      <c r="L250" s="1">
        <f>IF(G250&gt;MainSheet!$C$11+$B$6+$C$6,IF(L249&gt;=0.999,1,(G250-MainSheet!$C$11-$B$6-$C$6)*I250/$D$2/60),0)</f>
        <v>0</v>
      </c>
      <c r="M250">
        <f t="shared" si="31"/>
        <v>0</v>
      </c>
      <c r="N250" s="2">
        <f t="shared" si="32"/>
        <v>0</v>
      </c>
      <c r="O250">
        <f t="shared" si="35"/>
        <v>0</v>
      </c>
      <c r="P250">
        <f t="shared" si="33"/>
        <v>0</v>
      </c>
      <c r="Q250" s="2">
        <f t="shared" si="34"/>
        <v>0</v>
      </c>
      <c r="R250">
        <f>Q250/MainSheet!$C$8*(G250-G249)+R249</f>
        <v>0</v>
      </c>
      <c r="S250">
        <f t="shared" si="36"/>
        <v>0</v>
      </c>
      <c r="T250">
        <f t="shared" si="28"/>
        <v>2.4799999999999911</v>
      </c>
      <c r="U250" s="1">
        <f>Q250/MainSheet!$C$22</f>
        <v>0</v>
      </c>
    </row>
    <row r="251" spans="7:21">
      <c r="G251">
        <f t="shared" si="29"/>
        <v>2.4899999999999909</v>
      </c>
      <c r="H251">
        <f t="shared" si="30"/>
        <v>198000</v>
      </c>
      <c r="I251" s="2">
        <f>MIN(MainSheet!$C$10/MainSheet!$C$9,MainSheet!$K$9*60)</f>
        <v>660</v>
      </c>
      <c r="J251" s="1">
        <f>IF(G251&gt;MainSheet!$C$11,IF(J250&gt;=0.999,1,(G251-MainSheet!$C$11)*I251/$B$2/60),0)</f>
        <v>0</v>
      </c>
      <c r="K251" s="1">
        <f>IF(G251&gt;MainSheet!$C$11+$B$6,IF(K250&gt;=0.999,1,(G251-MainSheet!$C$11-$B$6)*I251/$C$2/60),0)</f>
        <v>0</v>
      </c>
      <c r="L251" s="1">
        <f>IF(G251&gt;MainSheet!$C$11+$B$6+$C$6,IF(L250&gt;=0.999,1,(G251-MainSheet!$C$11-$B$6-$C$6)*I251/$D$2/60),0)</f>
        <v>0</v>
      </c>
      <c r="M251">
        <f t="shared" si="31"/>
        <v>0</v>
      </c>
      <c r="N251" s="2">
        <f t="shared" si="32"/>
        <v>0</v>
      </c>
      <c r="O251">
        <f t="shared" si="35"/>
        <v>0</v>
      </c>
      <c r="P251">
        <f t="shared" si="33"/>
        <v>0</v>
      </c>
      <c r="Q251" s="2">
        <f t="shared" si="34"/>
        <v>0</v>
      </c>
      <c r="R251">
        <f>Q251/MainSheet!$C$8*(G251-G250)+R250</f>
        <v>0</v>
      </c>
      <c r="S251">
        <f t="shared" si="36"/>
        <v>0</v>
      </c>
      <c r="T251">
        <f t="shared" si="28"/>
        <v>2.4899999999999909</v>
      </c>
      <c r="U251" s="1">
        <f>Q251/MainSheet!$C$22</f>
        <v>0</v>
      </c>
    </row>
    <row r="252" spans="7:21">
      <c r="G252">
        <f t="shared" si="29"/>
        <v>2.4999999999999907</v>
      </c>
      <c r="H252">
        <f t="shared" si="30"/>
        <v>198000</v>
      </c>
      <c r="I252" s="2">
        <f>MIN(MainSheet!$C$10/MainSheet!$C$9,MainSheet!$K$9*60)</f>
        <v>660</v>
      </c>
      <c r="J252" s="1">
        <f>IF(G252&gt;MainSheet!$C$11,IF(J251&gt;=0.999,1,(G252-MainSheet!$C$11)*I252/$B$2/60),0)</f>
        <v>0</v>
      </c>
      <c r="K252" s="1">
        <f>IF(G252&gt;MainSheet!$C$11+$B$6,IF(K251&gt;=0.999,1,(G252-MainSheet!$C$11-$B$6)*I252/$C$2/60),0)</f>
        <v>0</v>
      </c>
      <c r="L252" s="1">
        <f>IF(G252&gt;MainSheet!$C$11+$B$6+$C$6,IF(L251&gt;=0.999,1,(G252-MainSheet!$C$11-$B$6-$C$6)*I252/$D$2/60),0)</f>
        <v>0</v>
      </c>
      <c r="M252">
        <f t="shared" si="31"/>
        <v>0</v>
      </c>
      <c r="N252" s="2">
        <f t="shared" si="32"/>
        <v>0</v>
      </c>
      <c r="O252">
        <f t="shared" si="35"/>
        <v>0</v>
      </c>
      <c r="P252">
        <f t="shared" si="33"/>
        <v>0</v>
      </c>
      <c r="Q252" s="2">
        <f t="shared" si="34"/>
        <v>0</v>
      </c>
      <c r="R252">
        <f>Q252/MainSheet!$C$8*(G252-G251)+R251</f>
        <v>0</v>
      </c>
      <c r="S252">
        <f t="shared" si="36"/>
        <v>0</v>
      </c>
      <c r="T252">
        <f t="shared" si="28"/>
        <v>2.4999999999999907</v>
      </c>
      <c r="U252" s="1">
        <f>Q252/MainSheet!$C$22</f>
        <v>0</v>
      </c>
    </row>
    <row r="253" spans="7:21">
      <c r="G253">
        <f t="shared" si="29"/>
        <v>2.5099999999999905</v>
      </c>
      <c r="H253">
        <f t="shared" si="30"/>
        <v>198000</v>
      </c>
      <c r="I253" s="2">
        <f>MIN(MainSheet!$C$10/MainSheet!$C$9,MainSheet!$K$9*60)</f>
        <v>660</v>
      </c>
      <c r="J253" s="1">
        <f>IF(G253&gt;MainSheet!$C$11,IF(J252&gt;=0.999,1,(G253-MainSheet!$C$11)*I253/$B$2/60),0)</f>
        <v>0</v>
      </c>
      <c r="K253" s="1">
        <f>IF(G253&gt;MainSheet!$C$11+$B$6,IF(K252&gt;=0.999,1,(G253-MainSheet!$C$11-$B$6)*I253/$C$2/60),0)</f>
        <v>0</v>
      </c>
      <c r="L253" s="1">
        <f>IF(G253&gt;MainSheet!$C$11+$B$6+$C$6,IF(L252&gt;=0.999,1,(G253-MainSheet!$C$11-$B$6-$C$6)*I253/$D$2/60),0)</f>
        <v>0</v>
      </c>
      <c r="M253">
        <f t="shared" si="31"/>
        <v>0</v>
      </c>
      <c r="N253" s="2">
        <f t="shared" si="32"/>
        <v>0</v>
      </c>
      <c r="O253">
        <f t="shared" si="35"/>
        <v>0</v>
      </c>
      <c r="P253">
        <f t="shared" si="33"/>
        <v>0</v>
      </c>
      <c r="Q253" s="2">
        <f t="shared" si="34"/>
        <v>0</v>
      </c>
      <c r="R253">
        <f>Q253/MainSheet!$C$8*(G253-G252)+R252</f>
        <v>0</v>
      </c>
      <c r="S253">
        <f t="shared" si="36"/>
        <v>0</v>
      </c>
      <c r="T253">
        <f t="shared" si="28"/>
        <v>2.5099999999999905</v>
      </c>
      <c r="U253" s="1">
        <f>Q253/MainSheet!$C$22</f>
        <v>0</v>
      </c>
    </row>
    <row r="254" spans="7:21">
      <c r="G254">
        <f t="shared" si="29"/>
        <v>2.5199999999999902</v>
      </c>
      <c r="H254">
        <f t="shared" si="30"/>
        <v>198000</v>
      </c>
      <c r="I254" s="2">
        <f>MIN(MainSheet!$C$10/MainSheet!$C$9,MainSheet!$K$9*60)</f>
        <v>660</v>
      </c>
      <c r="J254" s="1">
        <f>IF(G254&gt;MainSheet!$C$11,IF(J253&gt;=0.999,1,(G254-MainSheet!$C$11)*I254/$B$2/60),0)</f>
        <v>0</v>
      </c>
      <c r="K254" s="1">
        <f>IF(G254&gt;MainSheet!$C$11+$B$6,IF(K253&gt;=0.999,1,(G254-MainSheet!$C$11-$B$6)*I254/$C$2/60),0)</f>
        <v>0</v>
      </c>
      <c r="L254" s="1">
        <f>IF(G254&gt;MainSheet!$C$11+$B$6+$C$6,IF(L253&gt;=0.999,1,(G254-MainSheet!$C$11-$B$6-$C$6)*I254/$D$2/60),0)</f>
        <v>0</v>
      </c>
      <c r="M254">
        <f t="shared" si="31"/>
        <v>0</v>
      </c>
      <c r="N254" s="2">
        <f t="shared" si="32"/>
        <v>0</v>
      </c>
      <c r="O254">
        <f t="shared" si="35"/>
        <v>0</v>
      </c>
      <c r="P254">
        <f t="shared" si="33"/>
        <v>0</v>
      </c>
      <c r="Q254" s="2">
        <f t="shared" si="34"/>
        <v>0</v>
      </c>
      <c r="R254">
        <f>Q254/MainSheet!$C$8*(G254-G253)+R253</f>
        <v>0</v>
      </c>
      <c r="S254">
        <f t="shared" si="36"/>
        <v>0</v>
      </c>
      <c r="T254">
        <f t="shared" si="28"/>
        <v>2.5199999999999902</v>
      </c>
      <c r="U254" s="1">
        <f>Q254/MainSheet!$C$22</f>
        <v>0</v>
      </c>
    </row>
    <row r="255" spans="7:21">
      <c r="G255">
        <f t="shared" si="29"/>
        <v>2.52999999999999</v>
      </c>
      <c r="H255">
        <f t="shared" si="30"/>
        <v>198000</v>
      </c>
      <c r="I255" s="2">
        <f>MIN(MainSheet!$C$10/MainSheet!$C$9,MainSheet!$K$9*60)</f>
        <v>660</v>
      </c>
      <c r="J255" s="1">
        <f>IF(G255&gt;MainSheet!$C$11,IF(J254&gt;=0.999,1,(G255-MainSheet!$C$11)*I255/$B$2/60),0)</f>
        <v>0</v>
      </c>
      <c r="K255" s="1">
        <f>IF(G255&gt;MainSheet!$C$11+$B$6,IF(K254&gt;=0.999,1,(G255-MainSheet!$C$11-$B$6)*I255/$C$2/60),0)</f>
        <v>0</v>
      </c>
      <c r="L255" s="1">
        <f>IF(G255&gt;MainSheet!$C$11+$B$6+$C$6,IF(L254&gt;=0.999,1,(G255-MainSheet!$C$11-$B$6-$C$6)*I255/$D$2/60),0)</f>
        <v>0</v>
      </c>
      <c r="M255">
        <f t="shared" si="31"/>
        <v>0</v>
      </c>
      <c r="N255" s="2">
        <f t="shared" si="32"/>
        <v>0</v>
      </c>
      <c r="O255">
        <f t="shared" si="35"/>
        <v>0</v>
      </c>
      <c r="P255">
        <f t="shared" si="33"/>
        <v>0</v>
      </c>
      <c r="Q255" s="2">
        <f t="shared" si="34"/>
        <v>0</v>
      </c>
      <c r="R255">
        <f>Q255/MainSheet!$C$8*(G255-G254)+R254</f>
        <v>0</v>
      </c>
      <c r="S255">
        <f t="shared" si="36"/>
        <v>0</v>
      </c>
      <c r="T255">
        <f t="shared" si="28"/>
        <v>2.52999999999999</v>
      </c>
      <c r="U255" s="1">
        <f>Q255/MainSheet!$C$22</f>
        <v>0</v>
      </c>
    </row>
    <row r="256" spans="7:21">
      <c r="G256">
        <f t="shared" si="29"/>
        <v>2.5399999999999898</v>
      </c>
      <c r="H256">
        <f t="shared" si="30"/>
        <v>198000</v>
      </c>
      <c r="I256" s="2">
        <f>MIN(MainSheet!$C$10/MainSheet!$C$9,MainSheet!$K$9*60)</f>
        <v>660</v>
      </c>
      <c r="J256" s="1">
        <f>IF(G256&gt;MainSheet!$C$11,IF(J255&gt;=0.999,1,(G256-MainSheet!$C$11)*I256/$B$2/60),0)</f>
        <v>0</v>
      </c>
      <c r="K256" s="1">
        <f>IF(G256&gt;MainSheet!$C$11+$B$6,IF(K255&gt;=0.999,1,(G256-MainSheet!$C$11-$B$6)*I256/$C$2/60),0)</f>
        <v>0</v>
      </c>
      <c r="L256" s="1">
        <f>IF(G256&gt;MainSheet!$C$11+$B$6+$C$6,IF(L255&gt;=0.999,1,(G256-MainSheet!$C$11-$B$6-$C$6)*I256/$D$2/60),0)</f>
        <v>0</v>
      </c>
      <c r="M256">
        <f t="shared" si="31"/>
        <v>0</v>
      </c>
      <c r="N256" s="2">
        <f t="shared" si="32"/>
        <v>0</v>
      </c>
      <c r="O256">
        <f t="shared" si="35"/>
        <v>0</v>
      </c>
      <c r="P256">
        <f t="shared" si="33"/>
        <v>0</v>
      </c>
      <c r="Q256" s="2">
        <f t="shared" si="34"/>
        <v>0</v>
      </c>
      <c r="R256">
        <f>Q256/MainSheet!$C$8*(G256-G255)+R255</f>
        <v>0</v>
      </c>
      <c r="S256">
        <f t="shared" si="36"/>
        <v>0</v>
      </c>
      <c r="T256">
        <f t="shared" si="28"/>
        <v>2.5399999999999898</v>
      </c>
      <c r="U256" s="1">
        <f>Q256/MainSheet!$C$22</f>
        <v>0</v>
      </c>
    </row>
    <row r="257" spans="7:21">
      <c r="G257">
        <f t="shared" si="29"/>
        <v>2.5499999999999896</v>
      </c>
      <c r="H257">
        <f t="shared" si="30"/>
        <v>198000</v>
      </c>
      <c r="I257" s="2">
        <f>MIN(MainSheet!$C$10/MainSheet!$C$9,MainSheet!$K$9*60)</f>
        <v>660</v>
      </c>
      <c r="J257" s="1">
        <f>IF(G257&gt;MainSheet!$C$11,IF(J256&gt;=0.999,1,(G257-MainSheet!$C$11)*I257/$B$2/60),0)</f>
        <v>0</v>
      </c>
      <c r="K257" s="1">
        <f>IF(G257&gt;MainSheet!$C$11+$B$6,IF(K256&gt;=0.999,1,(G257-MainSheet!$C$11-$B$6)*I257/$C$2/60),0)</f>
        <v>0</v>
      </c>
      <c r="L257" s="1">
        <f>IF(G257&gt;MainSheet!$C$11+$B$6+$C$6,IF(L256&gt;=0.999,1,(G257-MainSheet!$C$11-$B$6-$C$6)*I257/$D$2/60),0)</f>
        <v>0</v>
      </c>
      <c r="M257">
        <f t="shared" si="31"/>
        <v>0</v>
      </c>
      <c r="N257" s="2">
        <f t="shared" si="32"/>
        <v>0</v>
      </c>
      <c r="O257">
        <f t="shared" si="35"/>
        <v>0</v>
      </c>
      <c r="P257">
        <f t="shared" si="33"/>
        <v>0</v>
      </c>
      <c r="Q257" s="2">
        <f t="shared" si="34"/>
        <v>0</v>
      </c>
      <c r="R257">
        <f>Q257/MainSheet!$C$8*(G257-G256)+R256</f>
        <v>0</v>
      </c>
      <c r="S257">
        <f t="shared" si="36"/>
        <v>0</v>
      </c>
      <c r="T257">
        <f t="shared" si="28"/>
        <v>2.5499999999999896</v>
      </c>
      <c r="U257" s="1">
        <f>Q257/MainSheet!$C$22</f>
        <v>0</v>
      </c>
    </row>
    <row r="258" spans="7:21">
      <c r="G258">
        <f t="shared" si="29"/>
        <v>2.5599999999999894</v>
      </c>
      <c r="H258">
        <f t="shared" si="30"/>
        <v>198000</v>
      </c>
      <c r="I258" s="2">
        <f>MIN(MainSheet!$C$10/MainSheet!$C$9,MainSheet!$K$9*60)</f>
        <v>660</v>
      </c>
      <c r="J258" s="1">
        <f>IF(G258&gt;MainSheet!$C$11,IF(J257&gt;=0.999,1,(G258-MainSheet!$C$11)*I258/$B$2/60),0)</f>
        <v>0</v>
      </c>
      <c r="K258" s="1">
        <f>IF(G258&gt;MainSheet!$C$11+$B$6,IF(K257&gt;=0.999,1,(G258-MainSheet!$C$11-$B$6)*I258/$C$2/60),0)</f>
        <v>0</v>
      </c>
      <c r="L258" s="1">
        <f>IF(G258&gt;MainSheet!$C$11+$B$6+$C$6,IF(L257&gt;=0.999,1,(G258-MainSheet!$C$11-$B$6-$C$6)*I258/$D$2/60),0)</f>
        <v>0</v>
      </c>
      <c r="M258">
        <f t="shared" si="31"/>
        <v>0</v>
      </c>
      <c r="N258" s="2">
        <f t="shared" si="32"/>
        <v>0</v>
      </c>
      <c r="O258">
        <f t="shared" si="35"/>
        <v>0</v>
      </c>
      <c r="P258">
        <f t="shared" si="33"/>
        <v>0</v>
      </c>
      <c r="Q258" s="2">
        <f t="shared" si="34"/>
        <v>0</v>
      </c>
      <c r="R258">
        <f>Q258/MainSheet!$C$8*(G258-G257)+R257</f>
        <v>0</v>
      </c>
      <c r="S258">
        <f t="shared" si="36"/>
        <v>0</v>
      </c>
      <c r="T258">
        <f t="shared" si="28"/>
        <v>2.5599999999999894</v>
      </c>
      <c r="U258" s="1">
        <f>Q258/MainSheet!$C$22</f>
        <v>0</v>
      </c>
    </row>
    <row r="259" spans="7:21">
      <c r="G259">
        <f t="shared" si="29"/>
        <v>2.5699999999999892</v>
      </c>
      <c r="H259">
        <f t="shared" si="30"/>
        <v>198000</v>
      </c>
      <c r="I259" s="2">
        <f>MIN(MainSheet!$C$10/MainSheet!$C$9,MainSheet!$K$9*60)</f>
        <v>660</v>
      </c>
      <c r="J259" s="1">
        <f>IF(G259&gt;MainSheet!$C$11,IF(J258&gt;=0.999,1,(G259-MainSheet!$C$11)*I259/$B$2/60),0)</f>
        <v>0</v>
      </c>
      <c r="K259" s="1">
        <f>IF(G259&gt;MainSheet!$C$11+$B$6,IF(K258&gt;=0.999,1,(G259-MainSheet!$C$11-$B$6)*I259/$C$2/60),0)</f>
        <v>0</v>
      </c>
      <c r="L259" s="1">
        <f>IF(G259&gt;MainSheet!$C$11+$B$6+$C$6,IF(L258&gt;=0.999,1,(G259-MainSheet!$C$11-$B$6-$C$6)*I259/$D$2/60),0)</f>
        <v>0</v>
      </c>
      <c r="M259">
        <f t="shared" si="31"/>
        <v>0</v>
      </c>
      <c r="N259" s="2">
        <f t="shared" si="32"/>
        <v>0</v>
      </c>
      <c r="O259">
        <f t="shared" si="35"/>
        <v>0</v>
      </c>
      <c r="P259">
        <f t="shared" si="33"/>
        <v>0</v>
      </c>
      <c r="Q259" s="2">
        <f t="shared" si="34"/>
        <v>0</v>
      </c>
      <c r="R259">
        <f>Q259/MainSheet!$C$8*(G259-G258)+R258</f>
        <v>0</v>
      </c>
      <c r="S259">
        <f t="shared" si="36"/>
        <v>0</v>
      </c>
      <c r="T259">
        <f t="shared" ref="T259:T322" si="37">G259</f>
        <v>2.5699999999999892</v>
      </c>
      <c r="U259" s="1">
        <f>Q259/MainSheet!$C$22</f>
        <v>0</v>
      </c>
    </row>
    <row r="260" spans="7:21">
      <c r="G260">
        <f t="shared" ref="G260:G323" si="38">G259+$F$2</f>
        <v>2.579999999999989</v>
      </c>
      <c r="H260">
        <f t="shared" ref="H260:H323" si="39">H259</f>
        <v>198000</v>
      </c>
      <c r="I260" s="2">
        <f>MIN(MainSheet!$C$10/MainSheet!$C$9,MainSheet!$K$9*60)</f>
        <v>660</v>
      </c>
      <c r="J260" s="1">
        <f>IF(G260&gt;MainSheet!$C$11,IF(J259&gt;=0.999,1,(G260-MainSheet!$C$11)*I260/$B$2/60),0)</f>
        <v>0</v>
      </c>
      <c r="K260" s="1">
        <f>IF(G260&gt;MainSheet!$C$11+$B$6,IF(K259&gt;=0.999,1,(G260-MainSheet!$C$11-$B$6)*I260/$C$2/60),0)</f>
        <v>0</v>
      </c>
      <c r="L260" s="1">
        <f>IF(G260&gt;MainSheet!$C$11+$B$6+$C$6,IF(L259&gt;=0.999,1,(G260-MainSheet!$C$11-$B$6-$C$6)*I260/$D$2/60),0)</f>
        <v>0</v>
      </c>
      <c r="M260">
        <f t="shared" ref="M260:M323" si="40">(J260*$B$2+K260*$C$2+L260*$D$2)/SUM($B$2:$D$2)</f>
        <v>0</v>
      </c>
      <c r="N260" s="2">
        <f t="shared" ref="N260:N323" si="41">IF(J260&gt;=0.01,((1-J260)*B$3+B$4*(J260)),0)</f>
        <v>0</v>
      </c>
      <c r="O260">
        <f t="shared" si="35"/>
        <v>0</v>
      </c>
      <c r="P260">
        <f t="shared" ref="P260:P323" si="42">IF(IF(N260+O260&gt;H260,H260-O260-N260,IF(L260&gt;0,((1-L260)*D$3+D$4*(L260)),0))+O260+N260&gt;H260,H260-N260-O260,IF(N260+O260&gt;H260,H260-O260-N260,IF(L260&gt;0,((1-L260)*D$3+D$4*(L260)),0)))</f>
        <v>0</v>
      </c>
      <c r="Q260" s="2">
        <f t="shared" ref="Q260:Q323" si="43">SUM(N260:P260)</f>
        <v>0</v>
      </c>
      <c r="R260">
        <f>Q260/MainSheet!$C$8*(G260-G259)+R259</f>
        <v>0</v>
      </c>
      <c r="S260">
        <f t="shared" si="36"/>
        <v>0</v>
      </c>
      <c r="T260">
        <f t="shared" si="37"/>
        <v>2.579999999999989</v>
      </c>
      <c r="U260" s="1">
        <f>Q260/MainSheet!$C$22</f>
        <v>0</v>
      </c>
    </row>
    <row r="261" spans="7:21">
      <c r="G261">
        <f t="shared" si="38"/>
        <v>2.5899999999999888</v>
      </c>
      <c r="H261">
        <f t="shared" si="39"/>
        <v>198000</v>
      </c>
      <c r="I261" s="2">
        <f>MIN(MainSheet!$C$10/MainSheet!$C$9,MainSheet!$K$9*60)</f>
        <v>660</v>
      </c>
      <c r="J261" s="1">
        <f>IF(G261&gt;MainSheet!$C$11,IF(J260&gt;=0.999,1,(G261-MainSheet!$C$11)*I261/$B$2/60),0)</f>
        <v>0</v>
      </c>
      <c r="K261" s="1">
        <f>IF(G261&gt;MainSheet!$C$11+$B$6,IF(K260&gt;=0.999,1,(G261-MainSheet!$C$11-$B$6)*I261/$C$2/60),0)</f>
        <v>0</v>
      </c>
      <c r="L261" s="1">
        <f>IF(G261&gt;MainSheet!$C$11+$B$6+$C$6,IF(L260&gt;=0.999,1,(G261-MainSheet!$C$11-$B$6-$C$6)*I261/$D$2/60),0)</f>
        <v>0</v>
      </c>
      <c r="M261">
        <f t="shared" si="40"/>
        <v>0</v>
      </c>
      <c r="N261" s="2">
        <f t="shared" si="41"/>
        <v>0</v>
      </c>
      <c r="O261">
        <f t="shared" ref="O261:O324" si="44">IF(K261&gt;=0.01,((1-K261)*C$3+C$4*(K261)),0)</f>
        <v>0</v>
      </c>
      <c r="P261">
        <f t="shared" si="42"/>
        <v>0</v>
      </c>
      <c r="Q261" s="2">
        <f t="shared" si="43"/>
        <v>0</v>
      </c>
      <c r="R261">
        <f>Q261/MainSheet!$C$8*(G261-G260)+R260</f>
        <v>0</v>
      </c>
      <c r="S261">
        <f t="shared" ref="S261:S324" si="45">Q261*$F$2/60+S260</f>
        <v>0</v>
      </c>
      <c r="T261">
        <f t="shared" si="37"/>
        <v>2.5899999999999888</v>
      </c>
      <c r="U261" s="1">
        <f>Q261/MainSheet!$C$22</f>
        <v>0</v>
      </c>
    </row>
    <row r="262" spans="7:21">
      <c r="G262">
        <f t="shared" si="38"/>
        <v>2.5999999999999885</v>
      </c>
      <c r="H262">
        <f t="shared" si="39"/>
        <v>198000</v>
      </c>
      <c r="I262" s="2">
        <f>MIN(MainSheet!$C$10/MainSheet!$C$9,MainSheet!$K$9*60)</f>
        <v>660</v>
      </c>
      <c r="J262" s="1">
        <f>IF(G262&gt;MainSheet!$C$11,IF(J261&gt;=0.999,1,(G262-MainSheet!$C$11)*I262/$B$2/60),0)</f>
        <v>0</v>
      </c>
      <c r="K262" s="1">
        <f>IF(G262&gt;MainSheet!$C$11+$B$6,IF(K261&gt;=0.999,1,(G262-MainSheet!$C$11-$B$6)*I262/$C$2/60),0)</f>
        <v>0</v>
      </c>
      <c r="L262" s="1">
        <f>IF(G262&gt;MainSheet!$C$11+$B$6+$C$6,IF(L261&gt;=0.999,1,(G262-MainSheet!$C$11-$B$6-$C$6)*I262/$D$2/60),0)</f>
        <v>0</v>
      </c>
      <c r="M262">
        <f t="shared" si="40"/>
        <v>0</v>
      </c>
      <c r="N262" s="2">
        <f t="shared" si="41"/>
        <v>0</v>
      </c>
      <c r="O262">
        <f t="shared" si="44"/>
        <v>0</v>
      </c>
      <c r="P262">
        <f t="shared" si="42"/>
        <v>0</v>
      </c>
      <c r="Q262" s="2">
        <f t="shared" si="43"/>
        <v>0</v>
      </c>
      <c r="R262">
        <f>Q262/MainSheet!$C$8*(G262-G261)+R261</f>
        <v>0</v>
      </c>
      <c r="S262">
        <f t="shared" si="45"/>
        <v>0</v>
      </c>
      <c r="T262">
        <f t="shared" si="37"/>
        <v>2.5999999999999885</v>
      </c>
      <c r="U262" s="1">
        <f>Q262/MainSheet!$C$22</f>
        <v>0</v>
      </c>
    </row>
    <row r="263" spans="7:21">
      <c r="G263">
        <f t="shared" si="38"/>
        <v>2.6099999999999883</v>
      </c>
      <c r="H263">
        <f t="shared" si="39"/>
        <v>198000</v>
      </c>
      <c r="I263" s="2">
        <f>MIN(MainSheet!$C$10/MainSheet!$C$9,MainSheet!$K$9*60)</f>
        <v>660</v>
      </c>
      <c r="J263" s="1">
        <f>IF(G263&gt;MainSheet!$C$11,IF(J262&gt;=0.999,1,(G263-MainSheet!$C$11)*I263/$B$2/60),0)</f>
        <v>0</v>
      </c>
      <c r="K263" s="1">
        <f>IF(G263&gt;MainSheet!$C$11+$B$6,IF(K262&gt;=0.999,1,(G263-MainSheet!$C$11-$B$6)*I263/$C$2/60),0)</f>
        <v>0</v>
      </c>
      <c r="L263" s="1">
        <f>IF(G263&gt;MainSheet!$C$11+$B$6+$C$6,IF(L262&gt;=0.999,1,(G263-MainSheet!$C$11-$B$6-$C$6)*I263/$D$2/60),0)</f>
        <v>0</v>
      </c>
      <c r="M263">
        <f t="shared" si="40"/>
        <v>0</v>
      </c>
      <c r="N263" s="2">
        <f t="shared" si="41"/>
        <v>0</v>
      </c>
      <c r="O263">
        <f t="shared" si="44"/>
        <v>0</v>
      </c>
      <c r="P263">
        <f t="shared" si="42"/>
        <v>0</v>
      </c>
      <c r="Q263" s="2">
        <f t="shared" si="43"/>
        <v>0</v>
      </c>
      <c r="R263">
        <f>Q263/MainSheet!$C$8*(G263-G262)+R262</f>
        <v>0</v>
      </c>
      <c r="S263">
        <f t="shared" si="45"/>
        <v>0</v>
      </c>
      <c r="T263">
        <f t="shared" si="37"/>
        <v>2.6099999999999883</v>
      </c>
      <c r="U263" s="1">
        <f>Q263/MainSheet!$C$22</f>
        <v>0</v>
      </c>
    </row>
    <row r="264" spans="7:21">
      <c r="G264">
        <f t="shared" si="38"/>
        <v>2.6199999999999881</v>
      </c>
      <c r="H264">
        <f t="shared" si="39"/>
        <v>198000</v>
      </c>
      <c r="I264" s="2">
        <f>MIN(MainSheet!$C$10/MainSheet!$C$9,MainSheet!$K$9*60)</f>
        <v>660</v>
      </c>
      <c r="J264" s="1">
        <f>IF(G264&gt;MainSheet!$C$11,IF(J263&gt;=0.999,1,(G264-MainSheet!$C$11)*I264/$B$2/60),0)</f>
        <v>0</v>
      </c>
      <c r="K264" s="1">
        <f>IF(G264&gt;MainSheet!$C$11+$B$6,IF(K263&gt;=0.999,1,(G264-MainSheet!$C$11-$B$6)*I264/$C$2/60),0)</f>
        <v>0</v>
      </c>
      <c r="L264" s="1">
        <f>IF(G264&gt;MainSheet!$C$11+$B$6+$C$6,IF(L263&gt;=0.999,1,(G264-MainSheet!$C$11-$B$6-$C$6)*I264/$D$2/60),0)</f>
        <v>0</v>
      </c>
      <c r="M264">
        <f t="shared" si="40"/>
        <v>0</v>
      </c>
      <c r="N264" s="2">
        <f t="shared" si="41"/>
        <v>0</v>
      </c>
      <c r="O264">
        <f t="shared" si="44"/>
        <v>0</v>
      </c>
      <c r="P264">
        <f t="shared" si="42"/>
        <v>0</v>
      </c>
      <c r="Q264" s="2">
        <f t="shared" si="43"/>
        <v>0</v>
      </c>
      <c r="R264">
        <f>Q264/MainSheet!$C$8*(G264-G263)+R263</f>
        <v>0</v>
      </c>
      <c r="S264">
        <f t="shared" si="45"/>
        <v>0</v>
      </c>
      <c r="T264">
        <f t="shared" si="37"/>
        <v>2.6199999999999881</v>
      </c>
      <c r="U264" s="1">
        <f>Q264/MainSheet!$C$22</f>
        <v>0</v>
      </c>
    </row>
    <row r="265" spans="7:21">
      <c r="G265">
        <f t="shared" si="38"/>
        <v>2.6299999999999879</v>
      </c>
      <c r="H265">
        <f t="shared" si="39"/>
        <v>198000</v>
      </c>
      <c r="I265" s="2">
        <f>MIN(MainSheet!$C$10/MainSheet!$C$9,MainSheet!$K$9*60)</f>
        <v>660</v>
      </c>
      <c r="J265" s="1">
        <f>IF(G265&gt;MainSheet!$C$11,IF(J264&gt;=0.999,1,(G265-MainSheet!$C$11)*I265/$B$2/60),0)</f>
        <v>0</v>
      </c>
      <c r="K265" s="1">
        <f>IF(G265&gt;MainSheet!$C$11+$B$6,IF(K264&gt;=0.999,1,(G265-MainSheet!$C$11-$B$6)*I265/$C$2/60),0)</f>
        <v>0</v>
      </c>
      <c r="L265" s="1">
        <f>IF(G265&gt;MainSheet!$C$11+$B$6+$C$6,IF(L264&gt;=0.999,1,(G265-MainSheet!$C$11-$B$6-$C$6)*I265/$D$2/60),0)</f>
        <v>0</v>
      </c>
      <c r="M265">
        <f t="shared" si="40"/>
        <v>0</v>
      </c>
      <c r="N265" s="2">
        <f t="shared" si="41"/>
        <v>0</v>
      </c>
      <c r="O265">
        <f t="shared" si="44"/>
        <v>0</v>
      </c>
      <c r="P265">
        <f t="shared" si="42"/>
        <v>0</v>
      </c>
      <c r="Q265" s="2">
        <f t="shared" si="43"/>
        <v>0</v>
      </c>
      <c r="R265">
        <f>Q265/MainSheet!$C$8*(G265-G264)+R264</f>
        <v>0</v>
      </c>
      <c r="S265">
        <f t="shared" si="45"/>
        <v>0</v>
      </c>
      <c r="T265">
        <f t="shared" si="37"/>
        <v>2.6299999999999879</v>
      </c>
      <c r="U265" s="1">
        <f>Q265/MainSheet!$C$22</f>
        <v>0</v>
      </c>
    </row>
    <row r="266" spans="7:21">
      <c r="G266">
        <f t="shared" si="38"/>
        <v>2.6399999999999877</v>
      </c>
      <c r="H266">
        <f t="shared" si="39"/>
        <v>198000</v>
      </c>
      <c r="I266" s="2">
        <f>MIN(MainSheet!$C$10/MainSheet!$C$9,MainSheet!$K$9*60)</f>
        <v>660</v>
      </c>
      <c r="J266" s="1">
        <f>IF(G266&gt;MainSheet!$C$11,IF(J265&gt;=0.999,1,(G266-MainSheet!$C$11)*I266/$B$2/60),0)</f>
        <v>0</v>
      </c>
      <c r="K266" s="1">
        <f>IF(G266&gt;MainSheet!$C$11+$B$6,IF(K265&gt;=0.999,1,(G266-MainSheet!$C$11-$B$6)*I266/$C$2/60),0)</f>
        <v>0</v>
      </c>
      <c r="L266" s="1">
        <f>IF(G266&gt;MainSheet!$C$11+$B$6+$C$6,IF(L265&gt;=0.999,1,(G266-MainSheet!$C$11-$B$6-$C$6)*I266/$D$2/60),0)</f>
        <v>0</v>
      </c>
      <c r="M266">
        <f t="shared" si="40"/>
        <v>0</v>
      </c>
      <c r="N266" s="2">
        <f t="shared" si="41"/>
        <v>0</v>
      </c>
      <c r="O266">
        <f t="shared" si="44"/>
        <v>0</v>
      </c>
      <c r="P266">
        <f t="shared" si="42"/>
        <v>0</v>
      </c>
      <c r="Q266" s="2">
        <f t="shared" si="43"/>
        <v>0</v>
      </c>
      <c r="R266">
        <f>Q266/MainSheet!$C$8*(G266-G265)+R265</f>
        <v>0</v>
      </c>
      <c r="S266">
        <f t="shared" si="45"/>
        <v>0</v>
      </c>
      <c r="T266">
        <f t="shared" si="37"/>
        <v>2.6399999999999877</v>
      </c>
      <c r="U266" s="1">
        <f>Q266/MainSheet!$C$22</f>
        <v>0</v>
      </c>
    </row>
    <row r="267" spans="7:21">
      <c r="G267">
        <f t="shared" si="38"/>
        <v>2.6499999999999875</v>
      </c>
      <c r="H267">
        <f t="shared" si="39"/>
        <v>198000</v>
      </c>
      <c r="I267" s="2">
        <f>MIN(MainSheet!$C$10/MainSheet!$C$9,MainSheet!$K$9*60)</f>
        <v>660</v>
      </c>
      <c r="J267" s="1">
        <f>IF(G267&gt;MainSheet!$C$11,IF(J266&gt;=0.999,1,(G267-MainSheet!$C$11)*I267/$B$2/60),0)</f>
        <v>0</v>
      </c>
      <c r="K267" s="1">
        <f>IF(G267&gt;MainSheet!$C$11+$B$6,IF(K266&gt;=0.999,1,(G267-MainSheet!$C$11-$B$6)*I267/$C$2/60),0)</f>
        <v>0</v>
      </c>
      <c r="L267" s="1">
        <f>IF(G267&gt;MainSheet!$C$11+$B$6+$C$6,IF(L266&gt;=0.999,1,(G267-MainSheet!$C$11-$B$6-$C$6)*I267/$D$2/60),0)</f>
        <v>0</v>
      </c>
      <c r="M267">
        <f t="shared" si="40"/>
        <v>0</v>
      </c>
      <c r="N267" s="2">
        <f t="shared" si="41"/>
        <v>0</v>
      </c>
      <c r="O267">
        <f t="shared" si="44"/>
        <v>0</v>
      </c>
      <c r="P267">
        <f t="shared" si="42"/>
        <v>0</v>
      </c>
      <c r="Q267" s="2">
        <f t="shared" si="43"/>
        <v>0</v>
      </c>
      <c r="R267">
        <f>Q267/MainSheet!$C$8*(G267-G266)+R266</f>
        <v>0</v>
      </c>
      <c r="S267">
        <f t="shared" si="45"/>
        <v>0</v>
      </c>
      <c r="T267">
        <f t="shared" si="37"/>
        <v>2.6499999999999875</v>
      </c>
      <c r="U267" s="1">
        <f>Q267/MainSheet!$C$22</f>
        <v>0</v>
      </c>
    </row>
    <row r="268" spans="7:21">
      <c r="G268">
        <f t="shared" si="38"/>
        <v>2.6599999999999873</v>
      </c>
      <c r="H268">
        <f t="shared" si="39"/>
        <v>198000</v>
      </c>
      <c r="I268" s="2">
        <f>MIN(MainSheet!$C$10/MainSheet!$C$9,MainSheet!$K$9*60)</f>
        <v>660</v>
      </c>
      <c r="J268" s="1">
        <f>IF(G268&gt;MainSheet!$C$11,IF(J267&gt;=0.999,1,(G268-MainSheet!$C$11)*I268/$B$2/60),0)</f>
        <v>0</v>
      </c>
      <c r="K268" s="1">
        <f>IF(G268&gt;MainSheet!$C$11+$B$6,IF(K267&gt;=0.999,1,(G268-MainSheet!$C$11-$B$6)*I268/$C$2/60),0)</f>
        <v>0</v>
      </c>
      <c r="L268" s="1">
        <f>IF(G268&gt;MainSheet!$C$11+$B$6+$C$6,IF(L267&gt;=0.999,1,(G268-MainSheet!$C$11-$B$6-$C$6)*I268/$D$2/60),0)</f>
        <v>0</v>
      </c>
      <c r="M268">
        <f t="shared" si="40"/>
        <v>0</v>
      </c>
      <c r="N268" s="2">
        <f t="shared" si="41"/>
        <v>0</v>
      </c>
      <c r="O268">
        <f t="shared" si="44"/>
        <v>0</v>
      </c>
      <c r="P268">
        <f t="shared" si="42"/>
        <v>0</v>
      </c>
      <c r="Q268" s="2">
        <f t="shared" si="43"/>
        <v>0</v>
      </c>
      <c r="R268">
        <f>Q268/MainSheet!$C$8*(G268-G267)+R267</f>
        <v>0</v>
      </c>
      <c r="S268">
        <f t="shared" si="45"/>
        <v>0</v>
      </c>
      <c r="T268">
        <f t="shared" si="37"/>
        <v>2.6599999999999873</v>
      </c>
      <c r="U268" s="1">
        <f>Q268/MainSheet!$C$22</f>
        <v>0</v>
      </c>
    </row>
    <row r="269" spans="7:21">
      <c r="G269">
        <f t="shared" si="38"/>
        <v>2.6699999999999871</v>
      </c>
      <c r="H269">
        <f t="shared" si="39"/>
        <v>198000</v>
      </c>
      <c r="I269" s="2">
        <f>MIN(MainSheet!$C$10/MainSheet!$C$9,MainSheet!$K$9*60)</f>
        <v>660</v>
      </c>
      <c r="J269" s="1">
        <f>IF(G269&gt;MainSheet!$C$11,IF(J268&gt;=0.999,1,(G269-MainSheet!$C$11)*I269/$B$2/60),0)</f>
        <v>0</v>
      </c>
      <c r="K269" s="1">
        <f>IF(G269&gt;MainSheet!$C$11+$B$6,IF(K268&gt;=0.999,1,(G269-MainSheet!$C$11-$B$6)*I269/$C$2/60),0)</f>
        <v>0</v>
      </c>
      <c r="L269" s="1">
        <f>IF(G269&gt;MainSheet!$C$11+$B$6+$C$6,IF(L268&gt;=0.999,1,(G269-MainSheet!$C$11-$B$6-$C$6)*I269/$D$2/60),0)</f>
        <v>0</v>
      </c>
      <c r="M269">
        <f t="shared" si="40"/>
        <v>0</v>
      </c>
      <c r="N269" s="2">
        <f t="shared" si="41"/>
        <v>0</v>
      </c>
      <c r="O269">
        <f t="shared" si="44"/>
        <v>0</v>
      </c>
      <c r="P269">
        <f t="shared" si="42"/>
        <v>0</v>
      </c>
      <c r="Q269" s="2">
        <f t="shared" si="43"/>
        <v>0</v>
      </c>
      <c r="R269">
        <f>Q269/MainSheet!$C$8*(G269-G268)+R268</f>
        <v>0</v>
      </c>
      <c r="S269">
        <f t="shared" si="45"/>
        <v>0</v>
      </c>
      <c r="T269">
        <f t="shared" si="37"/>
        <v>2.6699999999999871</v>
      </c>
      <c r="U269" s="1">
        <f>Q269/MainSheet!$C$22</f>
        <v>0</v>
      </c>
    </row>
    <row r="270" spans="7:21">
      <c r="G270">
        <f t="shared" si="38"/>
        <v>2.6799999999999868</v>
      </c>
      <c r="H270">
        <f t="shared" si="39"/>
        <v>198000</v>
      </c>
      <c r="I270" s="2">
        <f>MIN(MainSheet!$C$10/MainSheet!$C$9,MainSheet!$K$9*60)</f>
        <v>660</v>
      </c>
      <c r="J270" s="1">
        <f>IF(G270&gt;MainSheet!$C$11,IF(J269&gt;=0.999,1,(G270-MainSheet!$C$11)*I270/$B$2/60),0)</f>
        <v>0</v>
      </c>
      <c r="K270" s="1">
        <f>IF(G270&gt;MainSheet!$C$11+$B$6,IF(K269&gt;=0.999,1,(G270-MainSheet!$C$11-$B$6)*I270/$C$2/60),0)</f>
        <v>0</v>
      </c>
      <c r="L270" s="1">
        <f>IF(G270&gt;MainSheet!$C$11+$B$6+$C$6,IF(L269&gt;=0.999,1,(G270-MainSheet!$C$11-$B$6-$C$6)*I270/$D$2/60),0)</f>
        <v>0</v>
      </c>
      <c r="M270">
        <f t="shared" si="40"/>
        <v>0</v>
      </c>
      <c r="N270" s="2">
        <f t="shared" si="41"/>
        <v>0</v>
      </c>
      <c r="O270">
        <f t="shared" si="44"/>
        <v>0</v>
      </c>
      <c r="P270">
        <f t="shared" si="42"/>
        <v>0</v>
      </c>
      <c r="Q270" s="2">
        <f t="shared" si="43"/>
        <v>0</v>
      </c>
      <c r="R270">
        <f>Q270/MainSheet!$C$8*(G270-G269)+R269</f>
        <v>0</v>
      </c>
      <c r="S270">
        <f t="shared" si="45"/>
        <v>0</v>
      </c>
      <c r="T270">
        <f t="shared" si="37"/>
        <v>2.6799999999999868</v>
      </c>
      <c r="U270" s="1">
        <f>Q270/MainSheet!$C$22</f>
        <v>0</v>
      </c>
    </row>
    <row r="271" spans="7:21">
      <c r="G271">
        <f t="shared" si="38"/>
        <v>2.6899999999999866</v>
      </c>
      <c r="H271">
        <f t="shared" si="39"/>
        <v>198000</v>
      </c>
      <c r="I271" s="2">
        <f>MIN(MainSheet!$C$10/MainSheet!$C$9,MainSheet!$K$9*60)</f>
        <v>660</v>
      </c>
      <c r="J271" s="1">
        <f>IF(G271&gt;MainSheet!$C$11,IF(J270&gt;=0.999,1,(G271-MainSheet!$C$11)*I271/$B$2/60),0)</f>
        <v>0</v>
      </c>
      <c r="K271" s="1">
        <f>IF(G271&gt;MainSheet!$C$11+$B$6,IF(K270&gt;=0.999,1,(G271-MainSheet!$C$11-$B$6)*I271/$C$2/60),0)</f>
        <v>0</v>
      </c>
      <c r="L271" s="1">
        <f>IF(G271&gt;MainSheet!$C$11+$B$6+$C$6,IF(L270&gt;=0.999,1,(G271-MainSheet!$C$11-$B$6-$C$6)*I271/$D$2/60),0)</f>
        <v>0</v>
      </c>
      <c r="M271">
        <f t="shared" si="40"/>
        <v>0</v>
      </c>
      <c r="N271" s="2">
        <f t="shared" si="41"/>
        <v>0</v>
      </c>
      <c r="O271">
        <f t="shared" si="44"/>
        <v>0</v>
      </c>
      <c r="P271">
        <f t="shared" si="42"/>
        <v>0</v>
      </c>
      <c r="Q271" s="2">
        <f t="shared" si="43"/>
        <v>0</v>
      </c>
      <c r="R271">
        <f>Q271/MainSheet!$C$8*(G271-G270)+R270</f>
        <v>0</v>
      </c>
      <c r="S271">
        <f t="shared" si="45"/>
        <v>0</v>
      </c>
      <c r="T271">
        <f t="shared" si="37"/>
        <v>2.6899999999999866</v>
      </c>
      <c r="U271" s="1">
        <f>Q271/MainSheet!$C$22</f>
        <v>0</v>
      </c>
    </row>
    <row r="272" spans="7:21">
      <c r="G272">
        <f t="shared" si="38"/>
        <v>2.6999999999999864</v>
      </c>
      <c r="H272">
        <f t="shared" si="39"/>
        <v>198000</v>
      </c>
      <c r="I272" s="2">
        <f>MIN(MainSheet!$C$10/MainSheet!$C$9,MainSheet!$K$9*60)</f>
        <v>660</v>
      </c>
      <c r="J272" s="1">
        <f>IF(G272&gt;MainSheet!$C$11,IF(J271&gt;=0.999,1,(G272-MainSheet!$C$11)*I272/$B$2/60),0)</f>
        <v>0</v>
      </c>
      <c r="K272" s="1">
        <f>IF(G272&gt;MainSheet!$C$11+$B$6,IF(K271&gt;=0.999,1,(G272-MainSheet!$C$11-$B$6)*I272/$C$2/60),0)</f>
        <v>0</v>
      </c>
      <c r="L272" s="1">
        <f>IF(G272&gt;MainSheet!$C$11+$B$6+$C$6,IF(L271&gt;=0.999,1,(G272-MainSheet!$C$11-$B$6-$C$6)*I272/$D$2/60),0)</f>
        <v>0</v>
      </c>
      <c r="M272">
        <f t="shared" si="40"/>
        <v>0</v>
      </c>
      <c r="N272" s="2">
        <f t="shared" si="41"/>
        <v>0</v>
      </c>
      <c r="O272">
        <f t="shared" si="44"/>
        <v>0</v>
      </c>
      <c r="P272">
        <f t="shared" si="42"/>
        <v>0</v>
      </c>
      <c r="Q272" s="2">
        <f t="shared" si="43"/>
        <v>0</v>
      </c>
      <c r="R272">
        <f>Q272/MainSheet!$C$8*(G272-G271)+R271</f>
        <v>0</v>
      </c>
      <c r="S272">
        <f t="shared" si="45"/>
        <v>0</v>
      </c>
      <c r="T272">
        <f t="shared" si="37"/>
        <v>2.6999999999999864</v>
      </c>
      <c r="U272" s="1">
        <f>Q272/MainSheet!$C$22</f>
        <v>0</v>
      </c>
    </row>
    <row r="273" spans="7:21">
      <c r="G273">
        <f t="shared" si="38"/>
        <v>2.7099999999999862</v>
      </c>
      <c r="H273">
        <f t="shared" si="39"/>
        <v>198000</v>
      </c>
      <c r="I273" s="2">
        <f>MIN(MainSheet!$C$10/MainSheet!$C$9,MainSheet!$K$9*60)</f>
        <v>660</v>
      </c>
      <c r="J273" s="1">
        <f>IF(G273&gt;MainSheet!$C$11,IF(J272&gt;=0.999,1,(G273-MainSheet!$C$11)*I273/$B$2/60),0)</f>
        <v>0</v>
      </c>
      <c r="K273" s="1">
        <f>IF(G273&gt;MainSheet!$C$11+$B$6,IF(K272&gt;=0.999,1,(G273-MainSheet!$C$11-$B$6)*I273/$C$2/60),0)</f>
        <v>0</v>
      </c>
      <c r="L273" s="1">
        <f>IF(G273&gt;MainSheet!$C$11+$B$6+$C$6,IF(L272&gt;=0.999,1,(G273-MainSheet!$C$11-$B$6-$C$6)*I273/$D$2/60),0)</f>
        <v>0</v>
      </c>
      <c r="M273">
        <f t="shared" si="40"/>
        <v>0</v>
      </c>
      <c r="N273" s="2">
        <f t="shared" si="41"/>
        <v>0</v>
      </c>
      <c r="O273">
        <f t="shared" si="44"/>
        <v>0</v>
      </c>
      <c r="P273">
        <f t="shared" si="42"/>
        <v>0</v>
      </c>
      <c r="Q273" s="2">
        <f t="shared" si="43"/>
        <v>0</v>
      </c>
      <c r="R273">
        <f>Q273/MainSheet!$C$8*(G273-G272)+R272</f>
        <v>0</v>
      </c>
      <c r="S273">
        <f t="shared" si="45"/>
        <v>0</v>
      </c>
      <c r="T273">
        <f t="shared" si="37"/>
        <v>2.7099999999999862</v>
      </c>
      <c r="U273" s="1">
        <f>Q273/MainSheet!$C$22</f>
        <v>0</v>
      </c>
    </row>
    <row r="274" spans="7:21">
      <c r="G274">
        <f t="shared" si="38"/>
        <v>2.719999999999986</v>
      </c>
      <c r="H274">
        <f t="shared" si="39"/>
        <v>198000</v>
      </c>
      <c r="I274" s="2">
        <f>MIN(MainSheet!$C$10/MainSheet!$C$9,MainSheet!$K$9*60)</f>
        <v>660</v>
      </c>
      <c r="J274" s="1">
        <f>IF(G274&gt;MainSheet!$C$11,IF(J273&gt;=0.999,1,(G274-MainSheet!$C$11)*I274/$B$2/60),0)</f>
        <v>0</v>
      </c>
      <c r="K274" s="1">
        <f>IF(G274&gt;MainSheet!$C$11+$B$6,IF(K273&gt;=0.999,1,(G274-MainSheet!$C$11-$B$6)*I274/$C$2/60),0)</f>
        <v>0</v>
      </c>
      <c r="L274" s="1">
        <f>IF(G274&gt;MainSheet!$C$11+$B$6+$C$6,IF(L273&gt;=0.999,1,(G274-MainSheet!$C$11-$B$6-$C$6)*I274/$D$2/60),0)</f>
        <v>0</v>
      </c>
      <c r="M274">
        <f t="shared" si="40"/>
        <v>0</v>
      </c>
      <c r="N274" s="2">
        <f t="shared" si="41"/>
        <v>0</v>
      </c>
      <c r="O274">
        <f t="shared" si="44"/>
        <v>0</v>
      </c>
      <c r="P274">
        <f t="shared" si="42"/>
        <v>0</v>
      </c>
      <c r="Q274" s="2">
        <f t="shared" si="43"/>
        <v>0</v>
      </c>
      <c r="R274">
        <f>Q274/MainSheet!$C$8*(G274-G273)+R273</f>
        <v>0</v>
      </c>
      <c r="S274">
        <f t="shared" si="45"/>
        <v>0</v>
      </c>
      <c r="T274">
        <f t="shared" si="37"/>
        <v>2.719999999999986</v>
      </c>
      <c r="U274" s="1">
        <f>Q274/MainSheet!$C$22</f>
        <v>0</v>
      </c>
    </row>
    <row r="275" spans="7:21">
      <c r="G275">
        <f t="shared" si="38"/>
        <v>2.7299999999999858</v>
      </c>
      <c r="H275">
        <f t="shared" si="39"/>
        <v>198000</v>
      </c>
      <c r="I275" s="2">
        <f>MIN(MainSheet!$C$10/MainSheet!$C$9,MainSheet!$K$9*60)</f>
        <v>660</v>
      </c>
      <c r="J275" s="1">
        <f>IF(G275&gt;MainSheet!$C$11,IF(J274&gt;=0.999,1,(G275-MainSheet!$C$11)*I275/$B$2/60),0)</f>
        <v>0</v>
      </c>
      <c r="K275" s="1">
        <f>IF(G275&gt;MainSheet!$C$11+$B$6,IF(K274&gt;=0.999,1,(G275-MainSheet!$C$11-$B$6)*I275/$C$2/60),0)</f>
        <v>0</v>
      </c>
      <c r="L275" s="1">
        <f>IF(G275&gt;MainSheet!$C$11+$B$6+$C$6,IF(L274&gt;=0.999,1,(G275-MainSheet!$C$11-$B$6-$C$6)*I275/$D$2/60),0)</f>
        <v>0</v>
      </c>
      <c r="M275">
        <f t="shared" si="40"/>
        <v>0</v>
      </c>
      <c r="N275" s="2">
        <f t="shared" si="41"/>
        <v>0</v>
      </c>
      <c r="O275">
        <f t="shared" si="44"/>
        <v>0</v>
      </c>
      <c r="P275">
        <f t="shared" si="42"/>
        <v>0</v>
      </c>
      <c r="Q275" s="2">
        <f t="shared" si="43"/>
        <v>0</v>
      </c>
      <c r="R275">
        <f>Q275/MainSheet!$C$8*(G275-G274)+R274</f>
        <v>0</v>
      </c>
      <c r="S275">
        <f t="shared" si="45"/>
        <v>0</v>
      </c>
      <c r="T275">
        <f t="shared" si="37"/>
        <v>2.7299999999999858</v>
      </c>
      <c r="U275" s="1">
        <f>Q275/MainSheet!$C$22</f>
        <v>0</v>
      </c>
    </row>
    <row r="276" spans="7:21">
      <c r="G276">
        <f t="shared" si="38"/>
        <v>2.7399999999999856</v>
      </c>
      <c r="H276">
        <f t="shared" si="39"/>
        <v>198000</v>
      </c>
      <c r="I276" s="2">
        <f>MIN(MainSheet!$C$10/MainSheet!$C$9,MainSheet!$K$9*60)</f>
        <v>660</v>
      </c>
      <c r="J276" s="1">
        <f>IF(G276&gt;MainSheet!$C$11,IF(J275&gt;=0.999,1,(G276-MainSheet!$C$11)*I276/$B$2/60),0)</f>
        <v>0</v>
      </c>
      <c r="K276" s="1">
        <f>IF(G276&gt;MainSheet!$C$11+$B$6,IF(K275&gt;=0.999,1,(G276-MainSheet!$C$11-$B$6)*I276/$C$2/60),0)</f>
        <v>0</v>
      </c>
      <c r="L276" s="1">
        <f>IF(G276&gt;MainSheet!$C$11+$B$6+$C$6,IF(L275&gt;=0.999,1,(G276-MainSheet!$C$11-$B$6-$C$6)*I276/$D$2/60),0)</f>
        <v>0</v>
      </c>
      <c r="M276">
        <f t="shared" si="40"/>
        <v>0</v>
      </c>
      <c r="N276" s="2">
        <f t="shared" si="41"/>
        <v>0</v>
      </c>
      <c r="O276">
        <f t="shared" si="44"/>
        <v>0</v>
      </c>
      <c r="P276">
        <f t="shared" si="42"/>
        <v>0</v>
      </c>
      <c r="Q276" s="2">
        <f t="shared" si="43"/>
        <v>0</v>
      </c>
      <c r="R276">
        <f>Q276/MainSheet!$C$8*(G276-G275)+R275</f>
        <v>0</v>
      </c>
      <c r="S276">
        <f t="shared" si="45"/>
        <v>0</v>
      </c>
      <c r="T276">
        <f t="shared" si="37"/>
        <v>2.7399999999999856</v>
      </c>
      <c r="U276" s="1">
        <f>Q276/MainSheet!$C$22</f>
        <v>0</v>
      </c>
    </row>
    <row r="277" spans="7:21">
      <c r="G277">
        <f t="shared" si="38"/>
        <v>2.7499999999999853</v>
      </c>
      <c r="H277">
        <f t="shared" si="39"/>
        <v>198000</v>
      </c>
      <c r="I277" s="2">
        <f>MIN(MainSheet!$C$10/MainSheet!$C$9,MainSheet!$K$9*60)</f>
        <v>660</v>
      </c>
      <c r="J277" s="1">
        <f>IF(G277&gt;MainSheet!$C$11,IF(J276&gt;=0.999,1,(G277-MainSheet!$C$11)*I277/$B$2/60),0)</f>
        <v>0</v>
      </c>
      <c r="K277" s="1">
        <f>IF(G277&gt;MainSheet!$C$11+$B$6,IF(K276&gt;=0.999,1,(G277-MainSheet!$C$11-$B$6)*I277/$C$2/60),0)</f>
        <v>0</v>
      </c>
      <c r="L277" s="1">
        <f>IF(G277&gt;MainSheet!$C$11+$B$6+$C$6,IF(L276&gt;=0.999,1,(G277-MainSheet!$C$11-$B$6-$C$6)*I277/$D$2/60),0)</f>
        <v>0</v>
      </c>
      <c r="M277">
        <f t="shared" si="40"/>
        <v>0</v>
      </c>
      <c r="N277" s="2">
        <f t="shared" si="41"/>
        <v>0</v>
      </c>
      <c r="O277">
        <f t="shared" si="44"/>
        <v>0</v>
      </c>
      <c r="P277">
        <f t="shared" si="42"/>
        <v>0</v>
      </c>
      <c r="Q277" s="2">
        <f t="shared" si="43"/>
        <v>0</v>
      </c>
      <c r="R277">
        <f>Q277/MainSheet!$C$8*(G277-G276)+R276</f>
        <v>0</v>
      </c>
      <c r="S277">
        <f t="shared" si="45"/>
        <v>0</v>
      </c>
      <c r="T277">
        <f t="shared" si="37"/>
        <v>2.7499999999999853</v>
      </c>
      <c r="U277" s="1">
        <f>Q277/MainSheet!$C$22</f>
        <v>0</v>
      </c>
    </row>
    <row r="278" spans="7:21">
      <c r="G278">
        <f t="shared" si="38"/>
        <v>2.7599999999999851</v>
      </c>
      <c r="H278">
        <f t="shared" si="39"/>
        <v>198000</v>
      </c>
      <c r="I278" s="2">
        <f>MIN(MainSheet!$C$10/MainSheet!$C$9,MainSheet!$K$9*60)</f>
        <v>660</v>
      </c>
      <c r="J278" s="1">
        <f>IF(G278&gt;MainSheet!$C$11,IF(J277&gt;=0.999,1,(G278-MainSheet!$C$11)*I278/$B$2/60),0)</f>
        <v>0</v>
      </c>
      <c r="K278" s="1">
        <f>IF(G278&gt;MainSheet!$C$11+$B$6,IF(K277&gt;=0.999,1,(G278-MainSheet!$C$11-$B$6)*I278/$C$2/60),0)</f>
        <v>0</v>
      </c>
      <c r="L278" s="1">
        <f>IF(G278&gt;MainSheet!$C$11+$B$6+$C$6,IF(L277&gt;=0.999,1,(G278-MainSheet!$C$11-$B$6-$C$6)*I278/$D$2/60),0)</f>
        <v>0</v>
      </c>
      <c r="M278">
        <f t="shared" si="40"/>
        <v>0</v>
      </c>
      <c r="N278" s="2">
        <f t="shared" si="41"/>
        <v>0</v>
      </c>
      <c r="O278">
        <f t="shared" si="44"/>
        <v>0</v>
      </c>
      <c r="P278">
        <f t="shared" si="42"/>
        <v>0</v>
      </c>
      <c r="Q278" s="2">
        <f t="shared" si="43"/>
        <v>0</v>
      </c>
      <c r="R278">
        <f>Q278/MainSheet!$C$8*(G278-G277)+R277</f>
        <v>0</v>
      </c>
      <c r="S278">
        <f t="shared" si="45"/>
        <v>0</v>
      </c>
      <c r="T278">
        <f t="shared" si="37"/>
        <v>2.7599999999999851</v>
      </c>
      <c r="U278" s="1">
        <f>Q278/MainSheet!$C$22</f>
        <v>0</v>
      </c>
    </row>
    <row r="279" spans="7:21">
      <c r="G279">
        <f t="shared" si="38"/>
        <v>2.7699999999999849</v>
      </c>
      <c r="H279">
        <f t="shared" si="39"/>
        <v>198000</v>
      </c>
      <c r="I279" s="2">
        <f>MIN(MainSheet!$C$10/MainSheet!$C$9,MainSheet!$K$9*60)</f>
        <v>660</v>
      </c>
      <c r="J279" s="1">
        <f>IF(G279&gt;MainSheet!$C$11,IF(J278&gt;=0.999,1,(G279-MainSheet!$C$11)*I279/$B$2/60),0)</f>
        <v>0</v>
      </c>
      <c r="K279" s="1">
        <f>IF(G279&gt;MainSheet!$C$11+$B$6,IF(K278&gt;=0.999,1,(G279-MainSheet!$C$11-$B$6)*I279/$C$2/60),0)</f>
        <v>0</v>
      </c>
      <c r="L279" s="1">
        <f>IF(G279&gt;MainSheet!$C$11+$B$6+$C$6,IF(L278&gt;=0.999,1,(G279-MainSheet!$C$11-$B$6-$C$6)*I279/$D$2/60),0)</f>
        <v>0</v>
      </c>
      <c r="M279">
        <f t="shared" si="40"/>
        <v>0</v>
      </c>
      <c r="N279" s="2">
        <f t="shared" si="41"/>
        <v>0</v>
      </c>
      <c r="O279">
        <f t="shared" si="44"/>
        <v>0</v>
      </c>
      <c r="P279">
        <f t="shared" si="42"/>
        <v>0</v>
      </c>
      <c r="Q279" s="2">
        <f t="shared" si="43"/>
        <v>0</v>
      </c>
      <c r="R279">
        <f>Q279/MainSheet!$C$8*(G279-G278)+R278</f>
        <v>0</v>
      </c>
      <c r="S279">
        <f t="shared" si="45"/>
        <v>0</v>
      </c>
      <c r="T279">
        <f t="shared" si="37"/>
        <v>2.7699999999999849</v>
      </c>
      <c r="U279" s="1">
        <f>Q279/MainSheet!$C$22</f>
        <v>0</v>
      </c>
    </row>
    <row r="280" spans="7:21">
      <c r="G280">
        <f t="shared" si="38"/>
        <v>2.7799999999999847</v>
      </c>
      <c r="H280">
        <f t="shared" si="39"/>
        <v>198000</v>
      </c>
      <c r="I280" s="2">
        <f>MIN(MainSheet!$C$10/MainSheet!$C$9,MainSheet!$K$9*60)</f>
        <v>660</v>
      </c>
      <c r="J280" s="1">
        <f>IF(G280&gt;MainSheet!$C$11,IF(J279&gt;=0.999,1,(G280-MainSheet!$C$11)*I280/$B$2/60),0)</f>
        <v>0</v>
      </c>
      <c r="K280" s="1">
        <f>IF(G280&gt;MainSheet!$C$11+$B$6,IF(K279&gt;=0.999,1,(G280-MainSheet!$C$11-$B$6)*I280/$C$2/60),0)</f>
        <v>0</v>
      </c>
      <c r="L280" s="1">
        <f>IF(G280&gt;MainSheet!$C$11+$B$6+$C$6,IF(L279&gt;=0.999,1,(G280-MainSheet!$C$11-$B$6-$C$6)*I280/$D$2/60),0)</f>
        <v>0</v>
      </c>
      <c r="M280">
        <f t="shared" si="40"/>
        <v>0</v>
      </c>
      <c r="N280" s="2">
        <f t="shared" si="41"/>
        <v>0</v>
      </c>
      <c r="O280">
        <f t="shared" si="44"/>
        <v>0</v>
      </c>
      <c r="P280">
        <f t="shared" si="42"/>
        <v>0</v>
      </c>
      <c r="Q280" s="2">
        <f t="shared" si="43"/>
        <v>0</v>
      </c>
      <c r="R280">
        <f>Q280/MainSheet!$C$8*(G280-G279)+R279</f>
        <v>0</v>
      </c>
      <c r="S280">
        <f t="shared" si="45"/>
        <v>0</v>
      </c>
      <c r="T280">
        <f t="shared" si="37"/>
        <v>2.7799999999999847</v>
      </c>
      <c r="U280" s="1">
        <f>Q280/MainSheet!$C$22</f>
        <v>0</v>
      </c>
    </row>
    <row r="281" spans="7:21">
      <c r="G281">
        <f t="shared" si="38"/>
        <v>2.7899999999999845</v>
      </c>
      <c r="H281">
        <f t="shared" si="39"/>
        <v>198000</v>
      </c>
      <c r="I281" s="2">
        <f>MIN(MainSheet!$C$10/MainSheet!$C$9,MainSheet!$K$9*60)</f>
        <v>660</v>
      </c>
      <c r="J281" s="1">
        <f>IF(G281&gt;MainSheet!$C$11,IF(J280&gt;=0.999,1,(G281-MainSheet!$C$11)*I281/$B$2/60),0)</f>
        <v>0</v>
      </c>
      <c r="K281" s="1">
        <f>IF(G281&gt;MainSheet!$C$11+$B$6,IF(K280&gt;=0.999,1,(G281-MainSheet!$C$11-$B$6)*I281/$C$2/60),0)</f>
        <v>0</v>
      </c>
      <c r="L281" s="1">
        <f>IF(G281&gt;MainSheet!$C$11+$B$6+$C$6,IF(L280&gt;=0.999,1,(G281-MainSheet!$C$11-$B$6-$C$6)*I281/$D$2/60),0)</f>
        <v>0</v>
      </c>
      <c r="M281">
        <f t="shared" si="40"/>
        <v>0</v>
      </c>
      <c r="N281" s="2">
        <f t="shared" si="41"/>
        <v>0</v>
      </c>
      <c r="O281">
        <f t="shared" si="44"/>
        <v>0</v>
      </c>
      <c r="P281">
        <f t="shared" si="42"/>
        <v>0</v>
      </c>
      <c r="Q281" s="2">
        <f t="shared" si="43"/>
        <v>0</v>
      </c>
      <c r="R281">
        <f>Q281/MainSheet!$C$8*(G281-G280)+R280</f>
        <v>0</v>
      </c>
      <c r="S281">
        <f t="shared" si="45"/>
        <v>0</v>
      </c>
      <c r="T281">
        <f t="shared" si="37"/>
        <v>2.7899999999999845</v>
      </c>
      <c r="U281" s="1">
        <f>Q281/MainSheet!$C$22</f>
        <v>0</v>
      </c>
    </row>
    <row r="282" spans="7:21">
      <c r="G282">
        <f t="shared" si="38"/>
        <v>2.7999999999999843</v>
      </c>
      <c r="H282">
        <f t="shared" si="39"/>
        <v>198000</v>
      </c>
      <c r="I282" s="2">
        <f>MIN(MainSheet!$C$10/MainSheet!$C$9,MainSheet!$K$9*60)</f>
        <v>660</v>
      </c>
      <c r="J282" s="1">
        <f>IF(G282&gt;MainSheet!$C$11,IF(J281&gt;=0.999,1,(G282-MainSheet!$C$11)*I282/$B$2/60),0)</f>
        <v>0</v>
      </c>
      <c r="K282" s="1">
        <f>IF(G282&gt;MainSheet!$C$11+$B$6,IF(K281&gt;=0.999,1,(G282-MainSheet!$C$11-$B$6)*I282/$C$2/60),0)</f>
        <v>0</v>
      </c>
      <c r="L282" s="1">
        <f>IF(G282&gt;MainSheet!$C$11+$B$6+$C$6,IF(L281&gt;=0.999,1,(G282-MainSheet!$C$11-$B$6-$C$6)*I282/$D$2/60),0)</f>
        <v>0</v>
      </c>
      <c r="M282">
        <f t="shared" si="40"/>
        <v>0</v>
      </c>
      <c r="N282" s="2">
        <f t="shared" si="41"/>
        <v>0</v>
      </c>
      <c r="O282">
        <f t="shared" si="44"/>
        <v>0</v>
      </c>
      <c r="P282">
        <f t="shared" si="42"/>
        <v>0</v>
      </c>
      <c r="Q282" s="2">
        <f t="shared" si="43"/>
        <v>0</v>
      </c>
      <c r="R282">
        <f>Q282/MainSheet!$C$8*(G282-G281)+R281</f>
        <v>0</v>
      </c>
      <c r="S282">
        <f t="shared" si="45"/>
        <v>0</v>
      </c>
      <c r="T282">
        <f t="shared" si="37"/>
        <v>2.7999999999999843</v>
      </c>
      <c r="U282" s="1">
        <f>Q282/MainSheet!$C$22</f>
        <v>0</v>
      </c>
    </row>
    <row r="283" spans="7:21">
      <c r="G283">
        <f t="shared" si="38"/>
        <v>2.8099999999999841</v>
      </c>
      <c r="H283">
        <f t="shared" si="39"/>
        <v>198000</v>
      </c>
      <c r="I283" s="2">
        <f>MIN(MainSheet!$C$10/MainSheet!$C$9,MainSheet!$K$9*60)</f>
        <v>660</v>
      </c>
      <c r="J283" s="1">
        <f>IF(G283&gt;MainSheet!$C$11,IF(J282&gt;=0.999,1,(G283-MainSheet!$C$11)*I283/$B$2/60),0)</f>
        <v>0</v>
      </c>
      <c r="K283" s="1">
        <f>IF(G283&gt;MainSheet!$C$11+$B$6,IF(K282&gt;=0.999,1,(G283-MainSheet!$C$11-$B$6)*I283/$C$2/60),0)</f>
        <v>0</v>
      </c>
      <c r="L283" s="1">
        <f>IF(G283&gt;MainSheet!$C$11+$B$6+$C$6,IF(L282&gt;=0.999,1,(G283-MainSheet!$C$11-$B$6-$C$6)*I283/$D$2/60),0)</f>
        <v>0</v>
      </c>
      <c r="M283">
        <f t="shared" si="40"/>
        <v>0</v>
      </c>
      <c r="N283" s="2">
        <f t="shared" si="41"/>
        <v>0</v>
      </c>
      <c r="O283">
        <f t="shared" si="44"/>
        <v>0</v>
      </c>
      <c r="P283">
        <f t="shared" si="42"/>
        <v>0</v>
      </c>
      <c r="Q283" s="2">
        <f t="shared" si="43"/>
        <v>0</v>
      </c>
      <c r="R283">
        <f>Q283/MainSheet!$C$8*(G283-G282)+R282</f>
        <v>0</v>
      </c>
      <c r="S283">
        <f t="shared" si="45"/>
        <v>0</v>
      </c>
      <c r="T283">
        <f t="shared" si="37"/>
        <v>2.8099999999999841</v>
      </c>
      <c r="U283" s="1">
        <f>Q283/MainSheet!$C$22</f>
        <v>0</v>
      </c>
    </row>
    <row r="284" spans="7:21">
      <c r="G284">
        <f t="shared" si="38"/>
        <v>2.8199999999999839</v>
      </c>
      <c r="H284">
        <f t="shared" si="39"/>
        <v>198000</v>
      </c>
      <c r="I284" s="2">
        <f>MIN(MainSheet!$C$10/MainSheet!$C$9,MainSheet!$K$9*60)</f>
        <v>660</v>
      </c>
      <c r="J284" s="1">
        <f>IF(G284&gt;MainSheet!$C$11,IF(J283&gt;=0.999,1,(G284-MainSheet!$C$11)*I284/$B$2/60),0)</f>
        <v>0</v>
      </c>
      <c r="K284" s="1">
        <f>IF(G284&gt;MainSheet!$C$11+$B$6,IF(K283&gt;=0.999,1,(G284-MainSheet!$C$11-$B$6)*I284/$C$2/60),0)</f>
        <v>0</v>
      </c>
      <c r="L284" s="1">
        <f>IF(G284&gt;MainSheet!$C$11+$B$6+$C$6,IF(L283&gt;=0.999,1,(G284-MainSheet!$C$11-$B$6-$C$6)*I284/$D$2/60),0)</f>
        <v>0</v>
      </c>
      <c r="M284">
        <f t="shared" si="40"/>
        <v>0</v>
      </c>
      <c r="N284" s="2">
        <f t="shared" si="41"/>
        <v>0</v>
      </c>
      <c r="O284">
        <f t="shared" si="44"/>
        <v>0</v>
      </c>
      <c r="P284">
        <f t="shared" si="42"/>
        <v>0</v>
      </c>
      <c r="Q284" s="2">
        <f t="shared" si="43"/>
        <v>0</v>
      </c>
      <c r="R284">
        <f>Q284/MainSheet!$C$8*(G284-G283)+R283</f>
        <v>0</v>
      </c>
      <c r="S284">
        <f t="shared" si="45"/>
        <v>0</v>
      </c>
      <c r="T284">
        <f t="shared" si="37"/>
        <v>2.8199999999999839</v>
      </c>
      <c r="U284" s="1">
        <f>Q284/MainSheet!$C$22</f>
        <v>0</v>
      </c>
    </row>
    <row r="285" spans="7:21">
      <c r="G285">
        <f t="shared" si="38"/>
        <v>2.8299999999999836</v>
      </c>
      <c r="H285">
        <f t="shared" si="39"/>
        <v>198000</v>
      </c>
      <c r="I285" s="2">
        <f>MIN(MainSheet!$C$10/MainSheet!$C$9,MainSheet!$K$9*60)</f>
        <v>660</v>
      </c>
      <c r="J285" s="1">
        <f>IF(G285&gt;MainSheet!$C$11,IF(J284&gt;=0.999,1,(G285-MainSheet!$C$11)*I285/$B$2/60),0)</f>
        <v>0</v>
      </c>
      <c r="K285" s="1">
        <f>IF(G285&gt;MainSheet!$C$11+$B$6,IF(K284&gt;=0.999,1,(G285-MainSheet!$C$11-$B$6)*I285/$C$2/60),0)</f>
        <v>0</v>
      </c>
      <c r="L285" s="1">
        <f>IF(G285&gt;MainSheet!$C$11+$B$6+$C$6,IF(L284&gt;=0.999,1,(G285-MainSheet!$C$11-$B$6-$C$6)*I285/$D$2/60),0)</f>
        <v>0</v>
      </c>
      <c r="M285">
        <f t="shared" si="40"/>
        <v>0</v>
      </c>
      <c r="N285" s="2">
        <f t="shared" si="41"/>
        <v>0</v>
      </c>
      <c r="O285">
        <f t="shared" si="44"/>
        <v>0</v>
      </c>
      <c r="P285">
        <f t="shared" si="42"/>
        <v>0</v>
      </c>
      <c r="Q285" s="2">
        <f t="shared" si="43"/>
        <v>0</v>
      </c>
      <c r="R285">
        <f>Q285/MainSheet!$C$8*(G285-G284)+R284</f>
        <v>0</v>
      </c>
      <c r="S285">
        <f t="shared" si="45"/>
        <v>0</v>
      </c>
      <c r="T285">
        <f t="shared" si="37"/>
        <v>2.8299999999999836</v>
      </c>
      <c r="U285" s="1">
        <f>Q285/MainSheet!$C$22</f>
        <v>0</v>
      </c>
    </row>
    <row r="286" spans="7:21">
      <c r="G286">
        <f t="shared" si="38"/>
        <v>2.8399999999999834</v>
      </c>
      <c r="H286">
        <f t="shared" si="39"/>
        <v>198000</v>
      </c>
      <c r="I286" s="2">
        <f>MIN(MainSheet!$C$10/MainSheet!$C$9,MainSheet!$K$9*60)</f>
        <v>660</v>
      </c>
      <c r="J286" s="1">
        <f>IF(G286&gt;MainSheet!$C$11,IF(J285&gt;=0.999,1,(G286-MainSheet!$C$11)*I286/$B$2/60),0)</f>
        <v>0</v>
      </c>
      <c r="K286" s="1">
        <f>IF(G286&gt;MainSheet!$C$11+$B$6,IF(K285&gt;=0.999,1,(G286-MainSheet!$C$11-$B$6)*I286/$C$2/60),0)</f>
        <v>0</v>
      </c>
      <c r="L286" s="1">
        <f>IF(G286&gt;MainSheet!$C$11+$B$6+$C$6,IF(L285&gt;=0.999,1,(G286-MainSheet!$C$11-$B$6-$C$6)*I286/$D$2/60),0)</f>
        <v>0</v>
      </c>
      <c r="M286">
        <f t="shared" si="40"/>
        <v>0</v>
      </c>
      <c r="N286" s="2">
        <f t="shared" si="41"/>
        <v>0</v>
      </c>
      <c r="O286">
        <f t="shared" si="44"/>
        <v>0</v>
      </c>
      <c r="P286">
        <f t="shared" si="42"/>
        <v>0</v>
      </c>
      <c r="Q286" s="2">
        <f t="shared" si="43"/>
        <v>0</v>
      </c>
      <c r="R286">
        <f>Q286/MainSheet!$C$8*(G286-G285)+R285</f>
        <v>0</v>
      </c>
      <c r="S286">
        <f t="shared" si="45"/>
        <v>0</v>
      </c>
      <c r="T286">
        <f t="shared" si="37"/>
        <v>2.8399999999999834</v>
      </c>
      <c r="U286" s="1">
        <f>Q286/MainSheet!$C$22</f>
        <v>0</v>
      </c>
    </row>
    <row r="287" spans="7:21">
      <c r="G287">
        <f t="shared" si="38"/>
        <v>2.8499999999999832</v>
      </c>
      <c r="H287">
        <f t="shared" si="39"/>
        <v>198000</v>
      </c>
      <c r="I287" s="2">
        <f>MIN(MainSheet!$C$10/MainSheet!$C$9,MainSheet!$K$9*60)</f>
        <v>660</v>
      </c>
      <c r="J287" s="1">
        <f>IF(G287&gt;MainSheet!$C$11,IF(J286&gt;=0.999,1,(G287-MainSheet!$C$11)*I287/$B$2/60),0)</f>
        <v>0</v>
      </c>
      <c r="K287" s="1">
        <f>IF(G287&gt;MainSheet!$C$11+$B$6,IF(K286&gt;=0.999,1,(G287-MainSheet!$C$11-$B$6)*I287/$C$2/60),0)</f>
        <v>0</v>
      </c>
      <c r="L287" s="1">
        <f>IF(G287&gt;MainSheet!$C$11+$B$6+$C$6,IF(L286&gt;=0.999,1,(G287-MainSheet!$C$11-$B$6-$C$6)*I287/$D$2/60),0)</f>
        <v>0</v>
      </c>
      <c r="M287">
        <f t="shared" si="40"/>
        <v>0</v>
      </c>
      <c r="N287" s="2">
        <f t="shared" si="41"/>
        <v>0</v>
      </c>
      <c r="O287">
        <f t="shared" si="44"/>
        <v>0</v>
      </c>
      <c r="P287">
        <f t="shared" si="42"/>
        <v>0</v>
      </c>
      <c r="Q287" s="2">
        <f t="shared" si="43"/>
        <v>0</v>
      </c>
      <c r="R287">
        <f>Q287/MainSheet!$C$8*(G287-G286)+R286</f>
        <v>0</v>
      </c>
      <c r="S287">
        <f t="shared" si="45"/>
        <v>0</v>
      </c>
      <c r="T287">
        <f t="shared" si="37"/>
        <v>2.8499999999999832</v>
      </c>
      <c r="U287" s="1">
        <f>Q287/MainSheet!$C$22</f>
        <v>0</v>
      </c>
    </row>
    <row r="288" spans="7:21">
      <c r="G288">
        <f t="shared" si="38"/>
        <v>2.859999999999983</v>
      </c>
      <c r="H288">
        <f t="shared" si="39"/>
        <v>198000</v>
      </c>
      <c r="I288" s="2">
        <f>MIN(MainSheet!$C$10/MainSheet!$C$9,MainSheet!$K$9*60)</f>
        <v>660</v>
      </c>
      <c r="J288" s="1">
        <f>IF(G288&gt;MainSheet!$C$11,IF(J287&gt;=0.999,1,(G288-MainSheet!$C$11)*I288/$B$2/60),0)</f>
        <v>0</v>
      </c>
      <c r="K288" s="1">
        <f>IF(G288&gt;MainSheet!$C$11+$B$6,IF(K287&gt;=0.999,1,(G288-MainSheet!$C$11-$B$6)*I288/$C$2/60),0)</f>
        <v>0</v>
      </c>
      <c r="L288" s="1">
        <f>IF(G288&gt;MainSheet!$C$11+$B$6+$C$6,IF(L287&gt;=0.999,1,(G288-MainSheet!$C$11-$B$6-$C$6)*I288/$D$2/60),0)</f>
        <v>0</v>
      </c>
      <c r="M288">
        <f t="shared" si="40"/>
        <v>0</v>
      </c>
      <c r="N288" s="2">
        <f t="shared" si="41"/>
        <v>0</v>
      </c>
      <c r="O288">
        <f t="shared" si="44"/>
        <v>0</v>
      </c>
      <c r="P288">
        <f t="shared" si="42"/>
        <v>0</v>
      </c>
      <c r="Q288" s="2">
        <f t="shared" si="43"/>
        <v>0</v>
      </c>
      <c r="R288">
        <f>Q288/MainSheet!$C$8*(G288-G287)+R287</f>
        <v>0</v>
      </c>
      <c r="S288">
        <f t="shared" si="45"/>
        <v>0</v>
      </c>
      <c r="T288">
        <f t="shared" si="37"/>
        <v>2.859999999999983</v>
      </c>
      <c r="U288" s="1">
        <f>Q288/MainSheet!$C$22</f>
        <v>0</v>
      </c>
    </row>
    <row r="289" spans="7:21">
      <c r="G289">
        <f t="shared" si="38"/>
        <v>2.8699999999999828</v>
      </c>
      <c r="H289">
        <f t="shared" si="39"/>
        <v>198000</v>
      </c>
      <c r="I289" s="2">
        <f>MIN(MainSheet!$C$10/MainSheet!$C$9,MainSheet!$K$9*60)</f>
        <v>660</v>
      </c>
      <c r="J289" s="1">
        <f>IF(G289&gt;MainSheet!$C$11,IF(J288&gt;=0.999,1,(G289-MainSheet!$C$11)*I289/$B$2/60),0)</f>
        <v>0</v>
      </c>
      <c r="K289" s="1">
        <f>IF(G289&gt;MainSheet!$C$11+$B$6,IF(K288&gt;=0.999,1,(G289-MainSheet!$C$11-$B$6)*I289/$C$2/60),0)</f>
        <v>0</v>
      </c>
      <c r="L289" s="1">
        <f>IF(G289&gt;MainSheet!$C$11+$B$6+$C$6,IF(L288&gt;=0.999,1,(G289-MainSheet!$C$11-$B$6-$C$6)*I289/$D$2/60),0)</f>
        <v>0</v>
      </c>
      <c r="M289">
        <f t="shared" si="40"/>
        <v>0</v>
      </c>
      <c r="N289" s="2">
        <f t="shared" si="41"/>
        <v>0</v>
      </c>
      <c r="O289">
        <f t="shared" si="44"/>
        <v>0</v>
      </c>
      <c r="P289">
        <f t="shared" si="42"/>
        <v>0</v>
      </c>
      <c r="Q289" s="2">
        <f t="shared" si="43"/>
        <v>0</v>
      </c>
      <c r="R289">
        <f>Q289/MainSheet!$C$8*(G289-G288)+R288</f>
        <v>0</v>
      </c>
      <c r="S289">
        <f t="shared" si="45"/>
        <v>0</v>
      </c>
      <c r="T289">
        <f t="shared" si="37"/>
        <v>2.8699999999999828</v>
      </c>
      <c r="U289" s="1">
        <f>Q289/MainSheet!$C$22</f>
        <v>0</v>
      </c>
    </row>
    <row r="290" spans="7:21">
      <c r="G290">
        <f t="shared" si="38"/>
        <v>2.8799999999999826</v>
      </c>
      <c r="H290">
        <f t="shared" si="39"/>
        <v>198000</v>
      </c>
      <c r="I290" s="2">
        <f>MIN(MainSheet!$C$10/MainSheet!$C$9,MainSheet!$K$9*60)</f>
        <v>660</v>
      </c>
      <c r="J290" s="1">
        <f>IF(G290&gt;MainSheet!$C$11,IF(J289&gt;=0.999,1,(G290-MainSheet!$C$11)*I290/$B$2/60),0)</f>
        <v>0</v>
      </c>
      <c r="K290" s="1">
        <f>IF(G290&gt;MainSheet!$C$11+$B$6,IF(K289&gt;=0.999,1,(G290-MainSheet!$C$11-$B$6)*I290/$C$2/60),0)</f>
        <v>0</v>
      </c>
      <c r="L290" s="1">
        <f>IF(G290&gt;MainSheet!$C$11+$B$6+$C$6,IF(L289&gt;=0.999,1,(G290-MainSheet!$C$11-$B$6-$C$6)*I290/$D$2/60),0)</f>
        <v>0</v>
      </c>
      <c r="M290">
        <f t="shared" si="40"/>
        <v>0</v>
      </c>
      <c r="N290" s="2">
        <f t="shared" si="41"/>
        <v>0</v>
      </c>
      <c r="O290">
        <f t="shared" si="44"/>
        <v>0</v>
      </c>
      <c r="P290">
        <f t="shared" si="42"/>
        <v>0</v>
      </c>
      <c r="Q290" s="2">
        <f t="shared" si="43"/>
        <v>0</v>
      </c>
      <c r="R290">
        <f>Q290/MainSheet!$C$8*(G290-G289)+R289</f>
        <v>0</v>
      </c>
      <c r="S290">
        <f t="shared" si="45"/>
        <v>0</v>
      </c>
      <c r="T290">
        <f t="shared" si="37"/>
        <v>2.8799999999999826</v>
      </c>
      <c r="U290" s="1">
        <f>Q290/MainSheet!$C$22</f>
        <v>0</v>
      </c>
    </row>
    <row r="291" spans="7:21">
      <c r="G291">
        <f t="shared" si="38"/>
        <v>2.8899999999999824</v>
      </c>
      <c r="H291">
        <f t="shared" si="39"/>
        <v>198000</v>
      </c>
      <c r="I291" s="2">
        <f>MIN(MainSheet!$C$10/MainSheet!$C$9,MainSheet!$K$9*60)</f>
        <v>660</v>
      </c>
      <c r="J291" s="1">
        <f>IF(G291&gt;MainSheet!$C$11,IF(J290&gt;=0.999,1,(G291-MainSheet!$C$11)*I291/$B$2/60),0)</f>
        <v>0</v>
      </c>
      <c r="K291" s="1">
        <f>IF(G291&gt;MainSheet!$C$11+$B$6,IF(K290&gt;=0.999,1,(G291-MainSheet!$C$11-$B$6)*I291/$C$2/60),0)</f>
        <v>0</v>
      </c>
      <c r="L291" s="1">
        <f>IF(G291&gt;MainSheet!$C$11+$B$6+$C$6,IF(L290&gt;=0.999,1,(G291-MainSheet!$C$11-$B$6-$C$6)*I291/$D$2/60),0)</f>
        <v>0</v>
      </c>
      <c r="M291">
        <f t="shared" si="40"/>
        <v>0</v>
      </c>
      <c r="N291" s="2">
        <f t="shared" si="41"/>
        <v>0</v>
      </c>
      <c r="O291">
        <f t="shared" si="44"/>
        <v>0</v>
      </c>
      <c r="P291">
        <f t="shared" si="42"/>
        <v>0</v>
      </c>
      <c r="Q291" s="2">
        <f t="shared" si="43"/>
        <v>0</v>
      </c>
      <c r="R291">
        <f>Q291/MainSheet!$C$8*(G291-G290)+R290</f>
        <v>0</v>
      </c>
      <c r="S291">
        <f t="shared" si="45"/>
        <v>0</v>
      </c>
      <c r="T291">
        <f t="shared" si="37"/>
        <v>2.8899999999999824</v>
      </c>
      <c r="U291" s="1">
        <f>Q291/MainSheet!$C$22</f>
        <v>0</v>
      </c>
    </row>
    <row r="292" spans="7:21">
      <c r="G292">
        <f t="shared" si="38"/>
        <v>2.8999999999999821</v>
      </c>
      <c r="H292">
        <f t="shared" si="39"/>
        <v>198000</v>
      </c>
      <c r="I292" s="2">
        <f>MIN(MainSheet!$C$10/MainSheet!$C$9,MainSheet!$K$9*60)</f>
        <v>660</v>
      </c>
      <c r="J292" s="1">
        <f>IF(G292&gt;MainSheet!$C$11,IF(J291&gt;=0.999,1,(G292-MainSheet!$C$11)*I292/$B$2/60),0)</f>
        <v>0</v>
      </c>
      <c r="K292" s="1">
        <f>IF(G292&gt;MainSheet!$C$11+$B$6,IF(K291&gt;=0.999,1,(G292-MainSheet!$C$11-$B$6)*I292/$C$2/60),0)</f>
        <v>0</v>
      </c>
      <c r="L292" s="1">
        <f>IF(G292&gt;MainSheet!$C$11+$B$6+$C$6,IF(L291&gt;=0.999,1,(G292-MainSheet!$C$11-$B$6-$C$6)*I292/$D$2/60),0)</f>
        <v>0</v>
      </c>
      <c r="M292">
        <f t="shared" si="40"/>
        <v>0</v>
      </c>
      <c r="N292" s="2">
        <f t="shared" si="41"/>
        <v>0</v>
      </c>
      <c r="O292">
        <f t="shared" si="44"/>
        <v>0</v>
      </c>
      <c r="P292">
        <f t="shared" si="42"/>
        <v>0</v>
      </c>
      <c r="Q292" s="2">
        <f t="shared" si="43"/>
        <v>0</v>
      </c>
      <c r="R292">
        <f>Q292/MainSheet!$C$8*(G292-G291)+R291</f>
        <v>0</v>
      </c>
      <c r="S292">
        <f t="shared" si="45"/>
        <v>0</v>
      </c>
      <c r="T292">
        <f t="shared" si="37"/>
        <v>2.8999999999999821</v>
      </c>
      <c r="U292" s="1">
        <f>Q292/MainSheet!$C$22</f>
        <v>0</v>
      </c>
    </row>
    <row r="293" spans="7:21">
      <c r="G293">
        <f t="shared" si="38"/>
        <v>2.9099999999999819</v>
      </c>
      <c r="H293">
        <f t="shared" si="39"/>
        <v>198000</v>
      </c>
      <c r="I293" s="2">
        <f>MIN(MainSheet!$C$10/MainSheet!$C$9,MainSheet!$K$9*60)</f>
        <v>660</v>
      </c>
      <c r="J293" s="1">
        <f>IF(G293&gt;MainSheet!$C$11,IF(J292&gt;=0.999,1,(G293-MainSheet!$C$11)*I293/$B$2/60),0)</f>
        <v>0</v>
      </c>
      <c r="K293" s="1">
        <f>IF(G293&gt;MainSheet!$C$11+$B$6,IF(K292&gt;=0.999,1,(G293-MainSheet!$C$11-$B$6)*I293/$C$2/60),0)</f>
        <v>0</v>
      </c>
      <c r="L293" s="1">
        <f>IF(G293&gt;MainSheet!$C$11+$B$6+$C$6,IF(L292&gt;=0.999,1,(G293-MainSheet!$C$11-$B$6-$C$6)*I293/$D$2/60),0)</f>
        <v>0</v>
      </c>
      <c r="M293">
        <f t="shared" si="40"/>
        <v>0</v>
      </c>
      <c r="N293" s="2">
        <f t="shared" si="41"/>
        <v>0</v>
      </c>
      <c r="O293">
        <f t="shared" si="44"/>
        <v>0</v>
      </c>
      <c r="P293">
        <f t="shared" si="42"/>
        <v>0</v>
      </c>
      <c r="Q293" s="2">
        <f t="shared" si="43"/>
        <v>0</v>
      </c>
      <c r="R293">
        <f>Q293/MainSheet!$C$8*(G293-G292)+R292</f>
        <v>0</v>
      </c>
      <c r="S293">
        <f t="shared" si="45"/>
        <v>0</v>
      </c>
      <c r="T293">
        <f t="shared" si="37"/>
        <v>2.9099999999999819</v>
      </c>
      <c r="U293" s="1">
        <f>Q293/MainSheet!$C$22</f>
        <v>0</v>
      </c>
    </row>
    <row r="294" spans="7:21">
      <c r="G294">
        <f t="shared" si="38"/>
        <v>2.9199999999999817</v>
      </c>
      <c r="H294">
        <f t="shared" si="39"/>
        <v>198000</v>
      </c>
      <c r="I294" s="2">
        <f>MIN(MainSheet!$C$10/MainSheet!$C$9,MainSheet!$K$9*60)</f>
        <v>660</v>
      </c>
      <c r="J294" s="1">
        <f>IF(G294&gt;MainSheet!$C$11,IF(J293&gt;=0.999,1,(G294-MainSheet!$C$11)*I294/$B$2/60),0)</f>
        <v>0</v>
      </c>
      <c r="K294" s="1">
        <f>IF(G294&gt;MainSheet!$C$11+$B$6,IF(K293&gt;=0.999,1,(G294-MainSheet!$C$11-$B$6)*I294/$C$2/60),0)</f>
        <v>0</v>
      </c>
      <c r="L294" s="1">
        <f>IF(G294&gt;MainSheet!$C$11+$B$6+$C$6,IF(L293&gt;=0.999,1,(G294-MainSheet!$C$11-$B$6-$C$6)*I294/$D$2/60),0)</f>
        <v>0</v>
      </c>
      <c r="M294">
        <f t="shared" si="40"/>
        <v>0</v>
      </c>
      <c r="N294" s="2">
        <f t="shared" si="41"/>
        <v>0</v>
      </c>
      <c r="O294">
        <f t="shared" si="44"/>
        <v>0</v>
      </c>
      <c r="P294">
        <f t="shared" si="42"/>
        <v>0</v>
      </c>
      <c r="Q294" s="2">
        <f t="shared" si="43"/>
        <v>0</v>
      </c>
      <c r="R294">
        <f>Q294/MainSheet!$C$8*(G294-G293)+R293</f>
        <v>0</v>
      </c>
      <c r="S294">
        <f t="shared" si="45"/>
        <v>0</v>
      </c>
      <c r="T294">
        <f t="shared" si="37"/>
        <v>2.9199999999999817</v>
      </c>
      <c r="U294" s="1">
        <f>Q294/MainSheet!$C$22</f>
        <v>0</v>
      </c>
    </row>
    <row r="295" spans="7:21">
      <c r="G295">
        <f t="shared" si="38"/>
        <v>2.9299999999999815</v>
      </c>
      <c r="H295">
        <f t="shared" si="39"/>
        <v>198000</v>
      </c>
      <c r="I295" s="2">
        <f>MIN(MainSheet!$C$10/MainSheet!$C$9,MainSheet!$K$9*60)</f>
        <v>660</v>
      </c>
      <c r="J295" s="1">
        <f>IF(G295&gt;MainSheet!$C$11,IF(J294&gt;=0.999,1,(G295-MainSheet!$C$11)*I295/$B$2/60),0)</f>
        <v>0</v>
      </c>
      <c r="K295" s="1">
        <f>IF(G295&gt;MainSheet!$C$11+$B$6,IF(K294&gt;=0.999,1,(G295-MainSheet!$C$11-$B$6)*I295/$C$2/60),0)</f>
        <v>0</v>
      </c>
      <c r="L295" s="1">
        <f>IF(G295&gt;MainSheet!$C$11+$B$6+$C$6,IF(L294&gt;=0.999,1,(G295-MainSheet!$C$11-$B$6-$C$6)*I295/$D$2/60),0)</f>
        <v>0</v>
      </c>
      <c r="M295">
        <f t="shared" si="40"/>
        <v>0</v>
      </c>
      <c r="N295" s="2">
        <f t="shared" si="41"/>
        <v>0</v>
      </c>
      <c r="O295">
        <f t="shared" si="44"/>
        <v>0</v>
      </c>
      <c r="P295">
        <f t="shared" si="42"/>
        <v>0</v>
      </c>
      <c r="Q295" s="2">
        <f t="shared" si="43"/>
        <v>0</v>
      </c>
      <c r="R295">
        <f>Q295/MainSheet!$C$8*(G295-G294)+R294</f>
        <v>0</v>
      </c>
      <c r="S295">
        <f t="shared" si="45"/>
        <v>0</v>
      </c>
      <c r="T295">
        <f t="shared" si="37"/>
        <v>2.9299999999999815</v>
      </c>
      <c r="U295" s="1">
        <f>Q295/MainSheet!$C$22</f>
        <v>0</v>
      </c>
    </row>
    <row r="296" spans="7:21">
      <c r="G296">
        <f t="shared" si="38"/>
        <v>2.9399999999999813</v>
      </c>
      <c r="H296">
        <f t="shared" si="39"/>
        <v>198000</v>
      </c>
      <c r="I296" s="2">
        <f>MIN(MainSheet!$C$10/MainSheet!$C$9,MainSheet!$K$9*60)</f>
        <v>660</v>
      </c>
      <c r="J296" s="1">
        <f>IF(G296&gt;MainSheet!$C$11,IF(J295&gt;=0.999,1,(G296-MainSheet!$C$11)*I296/$B$2/60),0)</f>
        <v>0</v>
      </c>
      <c r="K296" s="1">
        <f>IF(G296&gt;MainSheet!$C$11+$B$6,IF(K295&gt;=0.999,1,(G296-MainSheet!$C$11-$B$6)*I296/$C$2/60),0)</f>
        <v>0</v>
      </c>
      <c r="L296" s="1">
        <f>IF(G296&gt;MainSheet!$C$11+$B$6+$C$6,IF(L295&gt;=0.999,1,(G296-MainSheet!$C$11-$B$6-$C$6)*I296/$D$2/60),0)</f>
        <v>0</v>
      </c>
      <c r="M296">
        <f t="shared" si="40"/>
        <v>0</v>
      </c>
      <c r="N296" s="2">
        <f t="shared" si="41"/>
        <v>0</v>
      </c>
      <c r="O296">
        <f t="shared" si="44"/>
        <v>0</v>
      </c>
      <c r="P296">
        <f t="shared" si="42"/>
        <v>0</v>
      </c>
      <c r="Q296" s="2">
        <f t="shared" si="43"/>
        <v>0</v>
      </c>
      <c r="R296">
        <f>Q296/MainSheet!$C$8*(G296-G295)+R295</f>
        <v>0</v>
      </c>
      <c r="S296">
        <f t="shared" si="45"/>
        <v>0</v>
      </c>
      <c r="T296">
        <f t="shared" si="37"/>
        <v>2.9399999999999813</v>
      </c>
      <c r="U296" s="1">
        <f>Q296/MainSheet!$C$22</f>
        <v>0</v>
      </c>
    </row>
    <row r="297" spans="7:21">
      <c r="G297">
        <f t="shared" si="38"/>
        <v>2.9499999999999811</v>
      </c>
      <c r="H297">
        <f t="shared" si="39"/>
        <v>198000</v>
      </c>
      <c r="I297" s="2">
        <f>MIN(MainSheet!$C$10/MainSheet!$C$9,MainSheet!$K$9*60)</f>
        <v>660</v>
      </c>
      <c r="J297" s="1">
        <f>IF(G297&gt;MainSheet!$C$11,IF(J296&gt;=0.999,1,(G297-MainSheet!$C$11)*I297/$B$2/60),0)</f>
        <v>0</v>
      </c>
      <c r="K297" s="1">
        <f>IF(G297&gt;MainSheet!$C$11+$B$6,IF(K296&gt;=0.999,1,(G297-MainSheet!$C$11-$B$6)*I297/$C$2/60),0)</f>
        <v>0</v>
      </c>
      <c r="L297" s="1">
        <f>IF(G297&gt;MainSheet!$C$11+$B$6+$C$6,IF(L296&gt;=0.999,1,(G297-MainSheet!$C$11-$B$6-$C$6)*I297/$D$2/60),0)</f>
        <v>0</v>
      </c>
      <c r="M297">
        <f t="shared" si="40"/>
        <v>0</v>
      </c>
      <c r="N297" s="2">
        <f t="shared" si="41"/>
        <v>0</v>
      </c>
      <c r="O297">
        <f t="shared" si="44"/>
        <v>0</v>
      </c>
      <c r="P297">
        <f t="shared" si="42"/>
        <v>0</v>
      </c>
      <c r="Q297" s="2">
        <f t="shared" si="43"/>
        <v>0</v>
      </c>
      <c r="R297">
        <f>Q297/MainSheet!$C$8*(G297-G296)+R296</f>
        <v>0</v>
      </c>
      <c r="S297">
        <f t="shared" si="45"/>
        <v>0</v>
      </c>
      <c r="T297">
        <f t="shared" si="37"/>
        <v>2.9499999999999811</v>
      </c>
      <c r="U297" s="1">
        <f>Q297/MainSheet!$C$22</f>
        <v>0</v>
      </c>
    </row>
    <row r="298" spans="7:21">
      <c r="G298">
        <f t="shared" si="38"/>
        <v>2.9599999999999809</v>
      </c>
      <c r="H298">
        <f t="shared" si="39"/>
        <v>198000</v>
      </c>
      <c r="I298" s="2">
        <f>MIN(MainSheet!$C$10/MainSheet!$C$9,MainSheet!$K$9*60)</f>
        <v>660</v>
      </c>
      <c r="J298" s="1">
        <f>IF(G298&gt;MainSheet!$C$11,IF(J297&gt;=0.999,1,(G298-MainSheet!$C$11)*I298/$B$2/60),0)</f>
        <v>0</v>
      </c>
      <c r="K298" s="1">
        <f>IF(G298&gt;MainSheet!$C$11+$B$6,IF(K297&gt;=0.999,1,(G298-MainSheet!$C$11-$B$6)*I298/$C$2/60),0)</f>
        <v>0</v>
      </c>
      <c r="L298" s="1">
        <f>IF(G298&gt;MainSheet!$C$11+$B$6+$C$6,IF(L297&gt;=0.999,1,(G298-MainSheet!$C$11-$B$6-$C$6)*I298/$D$2/60),0)</f>
        <v>0</v>
      </c>
      <c r="M298">
        <f t="shared" si="40"/>
        <v>0</v>
      </c>
      <c r="N298" s="2">
        <f t="shared" si="41"/>
        <v>0</v>
      </c>
      <c r="O298">
        <f t="shared" si="44"/>
        <v>0</v>
      </c>
      <c r="P298">
        <f t="shared" si="42"/>
        <v>0</v>
      </c>
      <c r="Q298" s="2">
        <f t="shared" si="43"/>
        <v>0</v>
      </c>
      <c r="R298">
        <f>Q298/MainSheet!$C$8*(G298-G297)+R297</f>
        <v>0</v>
      </c>
      <c r="S298">
        <f t="shared" si="45"/>
        <v>0</v>
      </c>
      <c r="T298">
        <f t="shared" si="37"/>
        <v>2.9599999999999809</v>
      </c>
      <c r="U298" s="1">
        <f>Q298/MainSheet!$C$22</f>
        <v>0</v>
      </c>
    </row>
    <row r="299" spans="7:21">
      <c r="G299">
        <f t="shared" si="38"/>
        <v>2.9699999999999807</v>
      </c>
      <c r="H299">
        <f t="shared" si="39"/>
        <v>198000</v>
      </c>
      <c r="I299" s="2">
        <f>MIN(MainSheet!$C$10/MainSheet!$C$9,MainSheet!$K$9*60)</f>
        <v>660</v>
      </c>
      <c r="J299" s="1">
        <f>IF(G299&gt;MainSheet!$C$11,IF(J298&gt;=0.999,1,(G299-MainSheet!$C$11)*I299/$B$2/60),0)</f>
        <v>0</v>
      </c>
      <c r="K299" s="1">
        <f>IF(G299&gt;MainSheet!$C$11+$B$6,IF(K298&gt;=0.999,1,(G299-MainSheet!$C$11-$B$6)*I299/$C$2/60),0)</f>
        <v>0</v>
      </c>
      <c r="L299" s="1">
        <f>IF(G299&gt;MainSheet!$C$11+$B$6+$C$6,IF(L298&gt;=0.999,1,(G299-MainSheet!$C$11-$B$6-$C$6)*I299/$D$2/60),0)</f>
        <v>0</v>
      </c>
      <c r="M299">
        <f t="shared" si="40"/>
        <v>0</v>
      </c>
      <c r="N299" s="2">
        <f t="shared" si="41"/>
        <v>0</v>
      </c>
      <c r="O299">
        <f t="shared" si="44"/>
        <v>0</v>
      </c>
      <c r="P299">
        <f t="shared" si="42"/>
        <v>0</v>
      </c>
      <c r="Q299" s="2">
        <f t="shared" si="43"/>
        <v>0</v>
      </c>
      <c r="R299">
        <f>Q299/MainSheet!$C$8*(G299-G298)+R298</f>
        <v>0</v>
      </c>
      <c r="S299">
        <f t="shared" si="45"/>
        <v>0</v>
      </c>
      <c r="T299">
        <f t="shared" si="37"/>
        <v>2.9699999999999807</v>
      </c>
      <c r="U299" s="1">
        <f>Q299/MainSheet!$C$22</f>
        <v>0</v>
      </c>
    </row>
    <row r="300" spans="7:21">
      <c r="G300">
        <f t="shared" si="38"/>
        <v>2.9799999999999804</v>
      </c>
      <c r="H300">
        <f t="shared" si="39"/>
        <v>198000</v>
      </c>
      <c r="I300" s="2">
        <f>MIN(MainSheet!$C$10/MainSheet!$C$9,MainSheet!$K$9*60)</f>
        <v>660</v>
      </c>
      <c r="J300" s="1">
        <f>IF(G300&gt;MainSheet!$C$11,IF(J299&gt;=0.999,1,(G300-MainSheet!$C$11)*I300/$B$2/60),0)</f>
        <v>0</v>
      </c>
      <c r="K300" s="1">
        <f>IF(G300&gt;MainSheet!$C$11+$B$6,IF(K299&gt;=0.999,1,(G300-MainSheet!$C$11-$B$6)*I300/$C$2/60),0)</f>
        <v>0</v>
      </c>
      <c r="L300" s="1">
        <f>IF(G300&gt;MainSheet!$C$11+$B$6+$C$6,IF(L299&gt;=0.999,1,(G300-MainSheet!$C$11-$B$6-$C$6)*I300/$D$2/60),0)</f>
        <v>0</v>
      </c>
      <c r="M300">
        <f t="shared" si="40"/>
        <v>0</v>
      </c>
      <c r="N300" s="2">
        <f t="shared" si="41"/>
        <v>0</v>
      </c>
      <c r="O300">
        <f t="shared" si="44"/>
        <v>0</v>
      </c>
      <c r="P300">
        <f t="shared" si="42"/>
        <v>0</v>
      </c>
      <c r="Q300" s="2">
        <f t="shared" si="43"/>
        <v>0</v>
      </c>
      <c r="R300">
        <f>Q300/MainSheet!$C$8*(G300-G299)+R299</f>
        <v>0</v>
      </c>
      <c r="S300">
        <f t="shared" si="45"/>
        <v>0</v>
      </c>
      <c r="T300">
        <f t="shared" si="37"/>
        <v>2.9799999999999804</v>
      </c>
      <c r="U300" s="1">
        <f>Q300/MainSheet!$C$22</f>
        <v>0</v>
      </c>
    </row>
    <row r="301" spans="7:21">
      <c r="G301">
        <f t="shared" si="38"/>
        <v>2.9899999999999802</v>
      </c>
      <c r="H301">
        <f t="shared" si="39"/>
        <v>198000</v>
      </c>
      <c r="I301" s="2">
        <f>MIN(MainSheet!$C$10/MainSheet!$C$9,MainSheet!$K$9*60)</f>
        <v>660</v>
      </c>
      <c r="J301" s="1">
        <f>IF(G301&gt;MainSheet!$C$11,IF(J300&gt;=0.999,1,(G301-MainSheet!$C$11)*I301/$B$2/60),0)</f>
        <v>0</v>
      </c>
      <c r="K301" s="1">
        <f>IF(G301&gt;MainSheet!$C$11+$B$6,IF(K300&gt;=0.999,1,(G301-MainSheet!$C$11-$B$6)*I301/$C$2/60),0)</f>
        <v>0</v>
      </c>
      <c r="L301" s="1">
        <f>IF(G301&gt;MainSheet!$C$11+$B$6+$C$6,IF(L300&gt;=0.999,1,(G301-MainSheet!$C$11-$B$6-$C$6)*I301/$D$2/60),0)</f>
        <v>0</v>
      </c>
      <c r="M301">
        <f t="shared" si="40"/>
        <v>0</v>
      </c>
      <c r="N301" s="2">
        <f t="shared" si="41"/>
        <v>0</v>
      </c>
      <c r="O301">
        <f t="shared" si="44"/>
        <v>0</v>
      </c>
      <c r="P301">
        <f t="shared" si="42"/>
        <v>0</v>
      </c>
      <c r="Q301" s="2">
        <f t="shared" si="43"/>
        <v>0</v>
      </c>
      <c r="R301">
        <f>Q301/MainSheet!$C$8*(G301-G300)+R300</f>
        <v>0</v>
      </c>
      <c r="S301">
        <f t="shared" si="45"/>
        <v>0</v>
      </c>
      <c r="T301">
        <f t="shared" si="37"/>
        <v>2.9899999999999802</v>
      </c>
      <c r="U301" s="1">
        <f>Q301/MainSheet!$C$22</f>
        <v>0</v>
      </c>
    </row>
    <row r="302" spans="7:21">
      <c r="G302">
        <f t="shared" si="38"/>
        <v>2.99999999999998</v>
      </c>
      <c r="H302">
        <f t="shared" si="39"/>
        <v>198000</v>
      </c>
      <c r="I302" s="2">
        <f>MIN(MainSheet!$C$10/MainSheet!$C$9,MainSheet!$K$9*60)</f>
        <v>660</v>
      </c>
      <c r="J302" s="1">
        <f>IF(G302&gt;MainSheet!$C$11,IF(J301&gt;=0.999,1,(G302-MainSheet!$C$11)*I302/$B$2/60),0)</f>
        <v>0</v>
      </c>
      <c r="K302" s="1">
        <f>IF(G302&gt;MainSheet!$C$11+$B$6,IF(K301&gt;=0.999,1,(G302-MainSheet!$C$11-$B$6)*I302/$C$2/60),0)</f>
        <v>0</v>
      </c>
      <c r="L302" s="1">
        <f>IF(G302&gt;MainSheet!$C$11+$B$6+$C$6,IF(L301&gt;=0.999,1,(G302-MainSheet!$C$11-$B$6-$C$6)*I302/$D$2/60),0)</f>
        <v>0</v>
      </c>
      <c r="M302">
        <f t="shared" si="40"/>
        <v>0</v>
      </c>
      <c r="N302" s="2">
        <f t="shared" si="41"/>
        <v>0</v>
      </c>
      <c r="O302">
        <f t="shared" si="44"/>
        <v>0</v>
      </c>
      <c r="P302">
        <f t="shared" si="42"/>
        <v>0</v>
      </c>
      <c r="Q302" s="2">
        <f t="shared" si="43"/>
        <v>0</v>
      </c>
      <c r="R302">
        <f>Q302/MainSheet!$C$8*(G302-G301)+R301</f>
        <v>0</v>
      </c>
      <c r="S302">
        <f t="shared" si="45"/>
        <v>0</v>
      </c>
      <c r="T302">
        <f t="shared" si="37"/>
        <v>2.99999999999998</v>
      </c>
      <c r="U302" s="1">
        <f>Q302/MainSheet!$C$22</f>
        <v>0</v>
      </c>
    </row>
    <row r="303" spans="7:21">
      <c r="G303">
        <f t="shared" si="38"/>
        <v>3.0099999999999798</v>
      </c>
      <c r="H303">
        <f t="shared" si="39"/>
        <v>198000</v>
      </c>
      <c r="I303" s="2">
        <f>MIN(MainSheet!$C$10/MainSheet!$C$9,MainSheet!$K$9*60)</f>
        <v>660</v>
      </c>
      <c r="J303" s="1">
        <f>IF(G303&gt;MainSheet!$C$11,IF(J302&gt;=0.999,1,(G303-MainSheet!$C$11)*I303/$B$2/60),0)</f>
        <v>0</v>
      </c>
      <c r="K303" s="1">
        <f>IF(G303&gt;MainSheet!$C$11+$B$6,IF(K302&gt;=0.999,1,(G303-MainSheet!$C$11-$B$6)*I303/$C$2/60),0)</f>
        <v>0</v>
      </c>
      <c r="L303" s="1">
        <f>IF(G303&gt;MainSheet!$C$11+$B$6+$C$6,IF(L302&gt;=0.999,1,(G303-MainSheet!$C$11-$B$6-$C$6)*I303/$D$2/60),0)</f>
        <v>0</v>
      </c>
      <c r="M303">
        <f t="shared" si="40"/>
        <v>0</v>
      </c>
      <c r="N303" s="2">
        <f t="shared" si="41"/>
        <v>0</v>
      </c>
      <c r="O303">
        <f t="shared" si="44"/>
        <v>0</v>
      </c>
      <c r="P303">
        <f t="shared" si="42"/>
        <v>0</v>
      </c>
      <c r="Q303" s="2">
        <f t="shared" si="43"/>
        <v>0</v>
      </c>
      <c r="R303">
        <f>Q303/MainSheet!$C$8*(G303-G302)+R302</f>
        <v>0</v>
      </c>
      <c r="S303">
        <f t="shared" si="45"/>
        <v>0</v>
      </c>
      <c r="T303">
        <f t="shared" si="37"/>
        <v>3.0099999999999798</v>
      </c>
      <c r="U303" s="1">
        <f>Q303/MainSheet!$C$22</f>
        <v>0</v>
      </c>
    </row>
    <row r="304" spans="7:21">
      <c r="G304">
        <f t="shared" si="38"/>
        <v>3.0199999999999796</v>
      </c>
      <c r="H304">
        <f t="shared" si="39"/>
        <v>198000</v>
      </c>
      <c r="I304" s="2">
        <f>MIN(MainSheet!$C$10/MainSheet!$C$9,MainSheet!$K$9*60)</f>
        <v>660</v>
      </c>
      <c r="J304" s="1">
        <f>IF(G304&gt;MainSheet!$C$11,IF(J303&gt;=0.999,1,(G304-MainSheet!$C$11)*I304/$B$2/60),0)</f>
        <v>0</v>
      </c>
      <c r="K304" s="1">
        <f>IF(G304&gt;MainSheet!$C$11+$B$6,IF(K303&gt;=0.999,1,(G304-MainSheet!$C$11-$B$6)*I304/$C$2/60),0)</f>
        <v>0</v>
      </c>
      <c r="L304" s="1">
        <f>IF(G304&gt;MainSheet!$C$11+$B$6+$C$6,IF(L303&gt;=0.999,1,(G304-MainSheet!$C$11-$B$6-$C$6)*I304/$D$2/60),0)</f>
        <v>0</v>
      </c>
      <c r="M304">
        <f t="shared" si="40"/>
        <v>0</v>
      </c>
      <c r="N304" s="2">
        <f t="shared" si="41"/>
        <v>0</v>
      </c>
      <c r="O304">
        <f t="shared" si="44"/>
        <v>0</v>
      </c>
      <c r="P304">
        <f t="shared" si="42"/>
        <v>0</v>
      </c>
      <c r="Q304" s="2">
        <f t="shared" si="43"/>
        <v>0</v>
      </c>
      <c r="R304">
        <f>Q304/MainSheet!$C$8*(G304-G303)+R303</f>
        <v>0</v>
      </c>
      <c r="S304">
        <f t="shared" si="45"/>
        <v>0</v>
      </c>
      <c r="T304">
        <f t="shared" si="37"/>
        <v>3.0199999999999796</v>
      </c>
      <c r="U304" s="1">
        <f>Q304/MainSheet!$C$22</f>
        <v>0</v>
      </c>
    </row>
    <row r="305" spans="7:21">
      <c r="G305">
        <f t="shared" si="38"/>
        <v>3.0299999999999794</v>
      </c>
      <c r="H305">
        <f t="shared" si="39"/>
        <v>198000</v>
      </c>
      <c r="I305" s="2">
        <f>MIN(MainSheet!$C$10/MainSheet!$C$9,MainSheet!$K$9*60)</f>
        <v>660</v>
      </c>
      <c r="J305" s="1">
        <f>IF(G305&gt;MainSheet!$C$11,IF(J304&gt;=0.999,1,(G305-MainSheet!$C$11)*I305/$B$2/60),0)</f>
        <v>0</v>
      </c>
      <c r="K305" s="1">
        <f>IF(G305&gt;MainSheet!$C$11+$B$6,IF(K304&gt;=0.999,1,(G305-MainSheet!$C$11-$B$6)*I305/$C$2/60),0)</f>
        <v>0</v>
      </c>
      <c r="L305" s="1">
        <f>IF(G305&gt;MainSheet!$C$11+$B$6+$C$6,IF(L304&gt;=0.999,1,(G305-MainSheet!$C$11-$B$6-$C$6)*I305/$D$2/60),0)</f>
        <v>0</v>
      </c>
      <c r="M305">
        <f t="shared" si="40"/>
        <v>0</v>
      </c>
      <c r="N305" s="2">
        <f t="shared" si="41"/>
        <v>0</v>
      </c>
      <c r="O305">
        <f t="shared" si="44"/>
        <v>0</v>
      </c>
      <c r="P305">
        <f t="shared" si="42"/>
        <v>0</v>
      </c>
      <c r="Q305" s="2">
        <f t="shared" si="43"/>
        <v>0</v>
      </c>
      <c r="R305">
        <f>Q305/MainSheet!$C$8*(G305-G304)+R304</f>
        <v>0</v>
      </c>
      <c r="S305">
        <f t="shared" si="45"/>
        <v>0</v>
      </c>
      <c r="T305">
        <f t="shared" si="37"/>
        <v>3.0299999999999794</v>
      </c>
      <c r="U305" s="1">
        <f>Q305/MainSheet!$C$22</f>
        <v>0</v>
      </c>
    </row>
    <row r="306" spans="7:21">
      <c r="G306">
        <f t="shared" si="38"/>
        <v>3.0399999999999792</v>
      </c>
      <c r="H306">
        <f t="shared" si="39"/>
        <v>198000</v>
      </c>
      <c r="I306" s="2">
        <f>MIN(MainSheet!$C$10/MainSheet!$C$9,MainSheet!$K$9*60)</f>
        <v>660</v>
      </c>
      <c r="J306" s="1">
        <f>IF(G306&gt;MainSheet!$C$11,IF(J305&gt;=0.999,1,(G306-MainSheet!$C$11)*I306/$B$2/60),0)</f>
        <v>0</v>
      </c>
      <c r="K306" s="1">
        <f>IF(G306&gt;MainSheet!$C$11+$B$6,IF(K305&gt;=0.999,1,(G306-MainSheet!$C$11-$B$6)*I306/$C$2/60),0)</f>
        <v>0</v>
      </c>
      <c r="L306" s="1">
        <f>IF(G306&gt;MainSheet!$C$11+$B$6+$C$6,IF(L305&gt;=0.999,1,(G306-MainSheet!$C$11-$B$6-$C$6)*I306/$D$2/60),0)</f>
        <v>0</v>
      </c>
      <c r="M306">
        <f t="shared" si="40"/>
        <v>0</v>
      </c>
      <c r="N306" s="2">
        <f t="shared" si="41"/>
        <v>0</v>
      </c>
      <c r="O306">
        <f t="shared" si="44"/>
        <v>0</v>
      </c>
      <c r="P306">
        <f t="shared" si="42"/>
        <v>0</v>
      </c>
      <c r="Q306" s="2">
        <f t="shared" si="43"/>
        <v>0</v>
      </c>
      <c r="R306">
        <f>Q306/MainSheet!$C$8*(G306-G305)+R305</f>
        <v>0</v>
      </c>
      <c r="S306">
        <f t="shared" si="45"/>
        <v>0</v>
      </c>
      <c r="T306">
        <f t="shared" si="37"/>
        <v>3.0399999999999792</v>
      </c>
      <c r="U306" s="1">
        <f>Q306/MainSheet!$C$22</f>
        <v>0</v>
      </c>
    </row>
    <row r="307" spans="7:21">
      <c r="G307">
        <f t="shared" si="38"/>
        <v>3.049999999999979</v>
      </c>
      <c r="H307">
        <f t="shared" si="39"/>
        <v>198000</v>
      </c>
      <c r="I307" s="2">
        <f>MIN(MainSheet!$C$10/MainSheet!$C$9,MainSheet!$K$9*60)</f>
        <v>660</v>
      </c>
      <c r="J307" s="1">
        <f>IF(G307&gt;MainSheet!$C$11,IF(J306&gt;=0.999,1,(G307-MainSheet!$C$11)*I307/$B$2/60),0)</f>
        <v>0</v>
      </c>
      <c r="K307" s="1">
        <f>IF(G307&gt;MainSheet!$C$11+$B$6,IF(K306&gt;=0.999,1,(G307-MainSheet!$C$11-$B$6)*I307/$C$2/60),0)</f>
        <v>0</v>
      </c>
      <c r="L307" s="1">
        <f>IF(G307&gt;MainSheet!$C$11+$B$6+$C$6,IF(L306&gt;=0.999,1,(G307-MainSheet!$C$11-$B$6-$C$6)*I307/$D$2/60),0)</f>
        <v>0</v>
      </c>
      <c r="M307">
        <f t="shared" si="40"/>
        <v>0</v>
      </c>
      <c r="N307" s="2">
        <f t="shared" si="41"/>
        <v>0</v>
      </c>
      <c r="O307">
        <f t="shared" si="44"/>
        <v>0</v>
      </c>
      <c r="P307">
        <f t="shared" si="42"/>
        <v>0</v>
      </c>
      <c r="Q307" s="2">
        <f t="shared" si="43"/>
        <v>0</v>
      </c>
      <c r="R307">
        <f>Q307/MainSheet!$C$8*(G307-G306)+R306</f>
        <v>0</v>
      </c>
      <c r="S307">
        <f t="shared" si="45"/>
        <v>0</v>
      </c>
      <c r="T307">
        <f t="shared" si="37"/>
        <v>3.049999999999979</v>
      </c>
      <c r="U307" s="1">
        <f>Q307/MainSheet!$C$22</f>
        <v>0</v>
      </c>
    </row>
    <row r="308" spans="7:21">
      <c r="G308">
        <f t="shared" si="38"/>
        <v>3.0599999999999787</v>
      </c>
      <c r="H308">
        <f t="shared" si="39"/>
        <v>198000</v>
      </c>
      <c r="I308" s="2">
        <f>MIN(MainSheet!$C$10/MainSheet!$C$9,MainSheet!$K$9*60)</f>
        <v>660</v>
      </c>
      <c r="J308" s="1">
        <f>IF(G308&gt;MainSheet!$C$11,IF(J307&gt;=0.999,1,(G308-MainSheet!$C$11)*I308/$B$2/60),0)</f>
        <v>0</v>
      </c>
      <c r="K308" s="1">
        <f>IF(G308&gt;MainSheet!$C$11+$B$6,IF(K307&gt;=0.999,1,(G308-MainSheet!$C$11-$B$6)*I308/$C$2/60),0)</f>
        <v>0</v>
      </c>
      <c r="L308" s="1">
        <f>IF(G308&gt;MainSheet!$C$11+$B$6+$C$6,IF(L307&gt;=0.999,1,(G308-MainSheet!$C$11-$B$6-$C$6)*I308/$D$2/60),0)</f>
        <v>0</v>
      </c>
      <c r="M308">
        <f t="shared" si="40"/>
        <v>0</v>
      </c>
      <c r="N308" s="2">
        <f t="shared" si="41"/>
        <v>0</v>
      </c>
      <c r="O308">
        <f t="shared" si="44"/>
        <v>0</v>
      </c>
      <c r="P308">
        <f t="shared" si="42"/>
        <v>0</v>
      </c>
      <c r="Q308" s="2">
        <f t="shared" si="43"/>
        <v>0</v>
      </c>
      <c r="R308">
        <f>Q308/MainSheet!$C$8*(G308-G307)+R307</f>
        <v>0</v>
      </c>
      <c r="S308">
        <f t="shared" si="45"/>
        <v>0</v>
      </c>
      <c r="T308">
        <f t="shared" si="37"/>
        <v>3.0599999999999787</v>
      </c>
      <c r="U308" s="1">
        <f>Q308/MainSheet!$C$22</f>
        <v>0</v>
      </c>
    </row>
    <row r="309" spans="7:21">
      <c r="G309">
        <f t="shared" si="38"/>
        <v>3.0699999999999785</v>
      </c>
      <c r="H309">
        <f t="shared" si="39"/>
        <v>198000</v>
      </c>
      <c r="I309" s="2">
        <f>MIN(MainSheet!$C$10/MainSheet!$C$9,MainSheet!$K$9*60)</f>
        <v>660</v>
      </c>
      <c r="J309" s="1">
        <f>IF(G309&gt;MainSheet!$C$11,IF(J308&gt;=0.999,1,(G309-MainSheet!$C$11)*I309/$B$2/60),0)</f>
        <v>0</v>
      </c>
      <c r="K309" s="1">
        <f>IF(G309&gt;MainSheet!$C$11+$B$6,IF(K308&gt;=0.999,1,(G309-MainSheet!$C$11-$B$6)*I309/$C$2/60),0)</f>
        <v>0</v>
      </c>
      <c r="L309" s="1">
        <f>IF(G309&gt;MainSheet!$C$11+$B$6+$C$6,IF(L308&gt;=0.999,1,(G309-MainSheet!$C$11-$B$6-$C$6)*I309/$D$2/60),0)</f>
        <v>0</v>
      </c>
      <c r="M309">
        <f t="shared" si="40"/>
        <v>0</v>
      </c>
      <c r="N309" s="2">
        <f t="shared" si="41"/>
        <v>0</v>
      </c>
      <c r="O309">
        <f t="shared" si="44"/>
        <v>0</v>
      </c>
      <c r="P309">
        <f t="shared" si="42"/>
        <v>0</v>
      </c>
      <c r="Q309" s="2">
        <f t="shared" si="43"/>
        <v>0</v>
      </c>
      <c r="R309">
        <f>Q309/MainSheet!$C$8*(G309-G308)+R308</f>
        <v>0</v>
      </c>
      <c r="S309">
        <f t="shared" si="45"/>
        <v>0</v>
      </c>
      <c r="T309">
        <f t="shared" si="37"/>
        <v>3.0699999999999785</v>
      </c>
      <c r="U309" s="1">
        <f>Q309/MainSheet!$C$22</f>
        <v>0</v>
      </c>
    </row>
    <row r="310" spans="7:21">
      <c r="G310">
        <f t="shared" si="38"/>
        <v>3.0799999999999783</v>
      </c>
      <c r="H310">
        <f t="shared" si="39"/>
        <v>198000</v>
      </c>
      <c r="I310" s="2">
        <f>MIN(MainSheet!$C$10/MainSheet!$C$9,MainSheet!$K$9*60)</f>
        <v>660</v>
      </c>
      <c r="J310" s="1">
        <f>IF(G310&gt;MainSheet!$C$11,IF(J309&gt;=0.999,1,(G310-MainSheet!$C$11)*I310/$B$2/60),0)</f>
        <v>0</v>
      </c>
      <c r="K310" s="1">
        <f>IF(G310&gt;MainSheet!$C$11+$B$6,IF(K309&gt;=0.999,1,(G310-MainSheet!$C$11-$B$6)*I310/$C$2/60),0)</f>
        <v>0</v>
      </c>
      <c r="L310" s="1">
        <f>IF(G310&gt;MainSheet!$C$11+$B$6+$C$6,IF(L309&gt;=0.999,1,(G310-MainSheet!$C$11-$B$6-$C$6)*I310/$D$2/60),0)</f>
        <v>0</v>
      </c>
      <c r="M310">
        <f t="shared" si="40"/>
        <v>0</v>
      </c>
      <c r="N310" s="2">
        <f t="shared" si="41"/>
        <v>0</v>
      </c>
      <c r="O310">
        <f t="shared" si="44"/>
        <v>0</v>
      </c>
      <c r="P310">
        <f t="shared" si="42"/>
        <v>0</v>
      </c>
      <c r="Q310" s="2">
        <f t="shared" si="43"/>
        <v>0</v>
      </c>
      <c r="R310">
        <f>Q310/MainSheet!$C$8*(G310-G309)+R309</f>
        <v>0</v>
      </c>
      <c r="S310">
        <f t="shared" si="45"/>
        <v>0</v>
      </c>
      <c r="T310">
        <f t="shared" si="37"/>
        <v>3.0799999999999783</v>
      </c>
      <c r="U310" s="1">
        <f>Q310/MainSheet!$C$22</f>
        <v>0</v>
      </c>
    </row>
    <row r="311" spans="7:21">
      <c r="G311">
        <f t="shared" si="38"/>
        <v>3.0899999999999781</v>
      </c>
      <c r="H311">
        <f t="shared" si="39"/>
        <v>198000</v>
      </c>
      <c r="I311" s="2">
        <f>MIN(MainSheet!$C$10/MainSheet!$C$9,MainSheet!$K$9*60)</f>
        <v>660</v>
      </c>
      <c r="J311" s="1">
        <f>IF(G311&gt;MainSheet!$C$11,IF(J310&gt;=0.999,1,(G311-MainSheet!$C$11)*I311/$B$2/60),0)</f>
        <v>0</v>
      </c>
      <c r="K311" s="1">
        <f>IF(G311&gt;MainSheet!$C$11+$B$6,IF(K310&gt;=0.999,1,(G311-MainSheet!$C$11-$B$6)*I311/$C$2/60),0)</f>
        <v>0</v>
      </c>
      <c r="L311" s="1">
        <f>IF(G311&gt;MainSheet!$C$11+$B$6+$C$6,IF(L310&gt;=0.999,1,(G311-MainSheet!$C$11-$B$6-$C$6)*I311/$D$2/60),0)</f>
        <v>0</v>
      </c>
      <c r="M311">
        <f t="shared" si="40"/>
        <v>0</v>
      </c>
      <c r="N311" s="2">
        <f t="shared" si="41"/>
        <v>0</v>
      </c>
      <c r="O311">
        <f t="shared" si="44"/>
        <v>0</v>
      </c>
      <c r="P311">
        <f t="shared" si="42"/>
        <v>0</v>
      </c>
      <c r="Q311" s="2">
        <f t="shared" si="43"/>
        <v>0</v>
      </c>
      <c r="R311">
        <f>Q311/MainSheet!$C$8*(G311-G310)+R310</f>
        <v>0</v>
      </c>
      <c r="S311">
        <f t="shared" si="45"/>
        <v>0</v>
      </c>
      <c r="T311">
        <f t="shared" si="37"/>
        <v>3.0899999999999781</v>
      </c>
      <c r="U311" s="1">
        <f>Q311/MainSheet!$C$22</f>
        <v>0</v>
      </c>
    </row>
    <row r="312" spans="7:21">
      <c r="G312">
        <f t="shared" si="38"/>
        <v>3.0999999999999779</v>
      </c>
      <c r="H312">
        <f t="shared" si="39"/>
        <v>198000</v>
      </c>
      <c r="I312" s="2">
        <f>MIN(MainSheet!$C$10/MainSheet!$C$9,MainSheet!$K$9*60)</f>
        <v>660</v>
      </c>
      <c r="J312" s="1">
        <f>IF(G312&gt;MainSheet!$C$11,IF(J311&gt;=0.999,1,(G312-MainSheet!$C$11)*I312/$B$2/60),0)</f>
        <v>0</v>
      </c>
      <c r="K312" s="1">
        <f>IF(G312&gt;MainSheet!$C$11+$B$6,IF(K311&gt;=0.999,1,(G312-MainSheet!$C$11-$B$6)*I312/$C$2/60),0)</f>
        <v>0</v>
      </c>
      <c r="L312" s="1">
        <f>IF(G312&gt;MainSheet!$C$11+$B$6+$C$6,IF(L311&gt;=0.999,1,(G312-MainSheet!$C$11-$B$6-$C$6)*I312/$D$2/60),0)</f>
        <v>0</v>
      </c>
      <c r="M312">
        <f t="shared" si="40"/>
        <v>0</v>
      </c>
      <c r="N312" s="2">
        <f t="shared" si="41"/>
        <v>0</v>
      </c>
      <c r="O312">
        <f t="shared" si="44"/>
        <v>0</v>
      </c>
      <c r="P312">
        <f t="shared" si="42"/>
        <v>0</v>
      </c>
      <c r="Q312" s="2">
        <f t="shared" si="43"/>
        <v>0</v>
      </c>
      <c r="R312">
        <f>Q312/MainSheet!$C$8*(G312-G311)+R311</f>
        <v>0</v>
      </c>
      <c r="S312">
        <f t="shared" si="45"/>
        <v>0</v>
      </c>
      <c r="T312">
        <f t="shared" si="37"/>
        <v>3.0999999999999779</v>
      </c>
      <c r="U312" s="1">
        <f>Q312/MainSheet!$C$22</f>
        <v>0</v>
      </c>
    </row>
    <row r="313" spans="7:21">
      <c r="G313">
        <f t="shared" si="38"/>
        <v>3.1099999999999777</v>
      </c>
      <c r="H313">
        <f t="shared" si="39"/>
        <v>198000</v>
      </c>
      <c r="I313" s="2">
        <f>MIN(MainSheet!$C$10/MainSheet!$C$9,MainSheet!$K$9*60)</f>
        <v>660</v>
      </c>
      <c r="J313" s="1">
        <f>IF(G313&gt;MainSheet!$C$11,IF(J312&gt;=0.999,1,(G313-MainSheet!$C$11)*I313/$B$2/60),0)</f>
        <v>0</v>
      </c>
      <c r="K313" s="1">
        <f>IF(G313&gt;MainSheet!$C$11+$B$6,IF(K312&gt;=0.999,1,(G313-MainSheet!$C$11-$B$6)*I313/$C$2/60),0)</f>
        <v>0</v>
      </c>
      <c r="L313" s="1">
        <f>IF(G313&gt;MainSheet!$C$11+$B$6+$C$6,IF(L312&gt;=0.999,1,(G313-MainSheet!$C$11-$B$6-$C$6)*I313/$D$2/60),0)</f>
        <v>0</v>
      </c>
      <c r="M313">
        <f t="shared" si="40"/>
        <v>0</v>
      </c>
      <c r="N313" s="2">
        <f t="shared" si="41"/>
        <v>0</v>
      </c>
      <c r="O313">
        <f t="shared" si="44"/>
        <v>0</v>
      </c>
      <c r="P313">
        <f t="shared" si="42"/>
        <v>0</v>
      </c>
      <c r="Q313" s="2">
        <f t="shared" si="43"/>
        <v>0</v>
      </c>
      <c r="R313">
        <f>Q313/MainSheet!$C$8*(G313-G312)+R312</f>
        <v>0</v>
      </c>
      <c r="S313">
        <f t="shared" si="45"/>
        <v>0</v>
      </c>
      <c r="T313">
        <f t="shared" si="37"/>
        <v>3.1099999999999777</v>
      </c>
      <c r="U313" s="1">
        <f>Q313/MainSheet!$C$22</f>
        <v>0</v>
      </c>
    </row>
    <row r="314" spans="7:21">
      <c r="G314">
        <f t="shared" si="38"/>
        <v>3.1199999999999775</v>
      </c>
      <c r="H314">
        <f t="shared" si="39"/>
        <v>198000</v>
      </c>
      <c r="I314" s="2">
        <f>MIN(MainSheet!$C$10/MainSheet!$C$9,MainSheet!$K$9*60)</f>
        <v>660</v>
      </c>
      <c r="J314" s="1">
        <f>IF(G314&gt;MainSheet!$C$11,IF(J313&gt;=0.999,1,(G314-MainSheet!$C$11)*I314/$B$2/60),0)</f>
        <v>0</v>
      </c>
      <c r="K314" s="1">
        <f>IF(G314&gt;MainSheet!$C$11+$B$6,IF(K313&gt;=0.999,1,(G314-MainSheet!$C$11-$B$6)*I314/$C$2/60),0)</f>
        <v>0</v>
      </c>
      <c r="L314" s="1">
        <f>IF(G314&gt;MainSheet!$C$11+$B$6+$C$6,IF(L313&gt;=0.999,1,(G314-MainSheet!$C$11-$B$6-$C$6)*I314/$D$2/60),0)</f>
        <v>0</v>
      </c>
      <c r="M314">
        <f t="shared" si="40"/>
        <v>0</v>
      </c>
      <c r="N314" s="2">
        <f t="shared" si="41"/>
        <v>0</v>
      </c>
      <c r="O314">
        <f t="shared" si="44"/>
        <v>0</v>
      </c>
      <c r="P314">
        <f t="shared" si="42"/>
        <v>0</v>
      </c>
      <c r="Q314" s="2">
        <f t="shared" si="43"/>
        <v>0</v>
      </c>
      <c r="R314">
        <f>Q314/MainSheet!$C$8*(G314-G313)+R313</f>
        <v>0</v>
      </c>
      <c r="S314">
        <f t="shared" si="45"/>
        <v>0</v>
      </c>
      <c r="T314">
        <f t="shared" si="37"/>
        <v>3.1199999999999775</v>
      </c>
      <c r="U314" s="1">
        <f>Q314/MainSheet!$C$22</f>
        <v>0</v>
      </c>
    </row>
    <row r="315" spans="7:21">
      <c r="G315">
        <f t="shared" si="38"/>
        <v>3.1299999999999772</v>
      </c>
      <c r="H315">
        <f t="shared" si="39"/>
        <v>198000</v>
      </c>
      <c r="I315" s="2">
        <f>MIN(MainSheet!$C$10/MainSheet!$C$9,MainSheet!$K$9*60)</f>
        <v>660</v>
      </c>
      <c r="J315" s="1">
        <f>IF(G315&gt;MainSheet!$C$11,IF(J314&gt;=0.999,1,(G315-MainSheet!$C$11)*I315/$B$2/60),0)</f>
        <v>0</v>
      </c>
      <c r="K315" s="1">
        <f>IF(G315&gt;MainSheet!$C$11+$B$6,IF(K314&gt;=0.999,1,(G315-MainSheet!$C$11-$B$6)*I315/$C$2/60),0)</f>
        <v>0</v>
      </c>
      <c r="L315" s="1">
        <f>IF(G315&gt;MainSheet!$C$11+$B$6+$C$6,IF(L314&gt;=0.999,1,(G315-MainSheet!$C$11-$B$6-$C$6)*I315/$D$2/60),0)</f>
        <v>0</v>
      </c>
      <c r="M315">
        <f t="shared" si="40"/>
        <v>0</v>
      </c>
      <c r="N315" s="2">
        <f t="shared" si="41"/>
        <v>0</v>
      </c>
      <c r="O315">
        <f t="shared" si="44"/>
        <v>0</v>
      </c>
      <c r="P315">
        <f t="shared" si="42"/>
        <v>0</v>
      </c>
      <c r="Q315" s="2">
        <f t="shared" si="43"/>
        <v>0</v>
      </c>
      <c r="R315">
        <f>Q315/MainSheet!$C$8*(G315-G314)+R314</f>
        <v>0</v>
      </c>
      <c r="S315">
        <f t="shared" si="45"/>
        <v>0</v>
      </c>
      <c r="T315">
        <f t="shared" si="37"/>
        <v>3.1299999999999772</v>
      </c>
      <c r="U315" s="1">
        <f>Q315/MainSheet!$C$22</f>
        <v>0</v>
      </c>
    </row>
    <row r="316" spans="7:21">
      <c r="G316">
        <f t="shared" si="38"/>
        <v>3.139999999999977</v>
      </c>
      <c r="H316">
        <f t="shared" si="39"/>
        <v>198000</v>
      </c>
      <c r="I316" s="2">
        <f>MIN(MainSheet!$C$10/MainSheet!$C$9,MainSheet!$K$9*60)</f>
        <v>660</v>
      </c>
      <c r="J316" s="1">
        <f>IF(G316&gt;MainSheet!$C$11,IF(J315&gt;=0.999,1,(G316-MainSheet!$C$11)*I316/$B$2/60),0)</f>
        <v>0</v>
      </c>
      <c r="K316" s="1">
        <f>IF(G316&gt;MainSheet!$C$11+$B$6,IF(K315&gt;=0.999,1,(G316-MainSheet!$C$11-$B$6)*I316/$C$2/60),0)</f>
        <v>0</v>
      </c>
      <c r="L316" s="1">
        <f>IF(G316&gt;MainSheet!$C$11+$B$6+$C$6,IF(L315&gt;=0.999,1,(G316-MainSheet!$C$11-$B$6-$C$6)*I316/$D$2/60),0)</f>
        <v>0</v>
      </c>
      <c r="M316">
        <f t="shared" si="40"/>
        <v>0</v>
      </c>
      <c r="N316" s="2">
        <f t="shared" si="41"/>
        <v>0</v>
      </c>
      <c r="O316">
        <f t="shared" si="44"/>
        <v>0</v>
      </c>
      <c r="P316">
        <f t="shared" si="42"/>
        <v>0</v>
      </c>
      <c r="Q316" s="2">
        <f t="shared" si="43"/>
        <v>0</v>
      </c>
      <c r="R316">
        <f>Q316/MainSheet!$C$8*(G316-G315)+R315</f>
        <v>0</v>
      </c>
      <c r="S316">
        <f t="shared" si="45"/>
        <v>0</v>
      </c>
      <c r="T316">
        <f t="shared" si="37"/>
        <v>3.139999999999977</v>
      </c>
      <c r="U316" s="1">
        <f>Q316/MainSheet!$C$22</f>
        <v>0</v>
      </c>
    </row>
    <row r="317" spans="7:21">
      <c r="G317">
        <f t="shared" si="38"/>
        <v>3.1499999999999768</v>
      </c>
      <c r="H317">
        <f t="shared" si="39"/>
        <v>198000</v>
      </c>
      <c r="I317" s="2">
        <f>MIN(MainSheet!$C$10/MainSheet!$C$9,MainSheet!$K$9*60)</f>
        <v>660</v>
      </c>
      <c r="J317" s="1">
        <f>IF(G317&gt;MainSheet!$C$11,IF(J316&gt;=0.999,1,(G317-MainSheet!$C$11)*I317/$B$2/60),0)</f>
        <v>0</v>
      </c>
      <c r="K317" s="1">
        <f>IF(G317&gt;MainSheet!$C$11+$B$6,IF(K316&gt;=0.999,1,(G317-MainSheet!$C$11-$B$6)*I317/$C$2/60),0)</f>
        <v>0</v>
      </c>
      <c r="L317" s="1">
        <f>IF(G317&gt;MainSheet!$C$11+$B$6+$C$6,IF(L316&gt;=0.999,1,(G317-MainSheet!$C$11-$B$6-$C$6)*I317/$D$2/60),0)</f>
        <v>0</v>
      </c>
      <c r="M317">
        <f t="shared" si="40"/>
        <v>0</v>
      </c>
      <c r="N317" s="2">
        <f t="shared" si="41"/>
        <v>0</v>
      </c>
      <c r="O317">
        <f t="shared" si="44"/>
        <v>0</v>
      </c>
      <c r="P317">
        <f t="shared" si="42"/>
        <v>0</v>
      </c>
      <c r="Q317" s="2">
        <f t="shared" si="43"/>
        <v>0</v>
      </c>
      <c r="R317">
        <f>Q317/MainSheet!$C$8*(G317-G316)+R316</f>
        <v>0</v>
      </c>
      <c r="S317">
        <f t="shared" si="45"/>
        <v>0</v>
      </c>
      <c r="T317">
        <f t="shared" si="37"/>
        <v>3.1499999999999768</v>
      </c>
      <c r="U317" s="1">
        <f>Q317/MainSheet!$C$22</f>
        <v>0</v>
      </c>
    </row>
    <row r="318" spans="7:21">
      <c r="G318">
        <f t="shared" si="38"/>
        <v>3.1599999999999766</v>
      </c>
      <c r="H318">
        <f t="shared" si="39"/>
        <v>198000</v>
      </c>
      <c r="I318" s="2">
        <f>MIN(MainSheet!$C$10/MainSheet!$C$9,MainSheet!$K$9*60)</f>
        <v>660</v>
      </c>
      <c r="J318" s="1">
        <f>IF(G318&gt;MainSheet!$C$11,IF(J317&gt;=0.999,1,(G318-MainSheet!$C$11)*I318/$B$2/60),0)</f>
        <v>0</v>
      </c>
      <c r="K318" s="1">
        <f>IF(G318&gt;MainSheet!$C$11+$B$6,IF(K317&gt;=0.999,1,(G318-MainSheet!$C$11-$B$6)*I318/$C$2/60),0)</f>
        <v>0</v>
      </c>
      <c r="L318" s="1">
        <f>IF(G318&gt;MainSheet!$C$11+$B$6+$C$6,IF(L317&gt;=0.999,1,(G318-MainSheet!$C$11-$B$6-$C$6)*I318/$D$2/60),0)</f>
        <v>0</v>
      </c>
      <c r="M318">
        <f t="shared" si="40"/>
        <v>0</v>
      </c>
      <c r="N318" s="2">
        <f t="shared" si="41"/>
        <v>0</v>
      </c>
      <c r="O318">
        <f t="shared" si="44"/>
        <v>0</v>
      </c>
      <c r="P318">
        <f t="shared" si="42"/>
        <v>0</v>
      </c>
      <c r="Q318" s="2">
        <f t="shared" si="43"/>
        <v>0</v>
      </c>
      <c r="R318">
        <f>Q318/MainSheet!$C$8*(G318-G317)+R317</f>
        <v>0</v>
      </c>
      <c r="S318">
        <f t="shared" si="45"/>
        <v>0</v>
      </c>
      <c r="T318">
        <f t="shared" si="37"/>
        <v>3.1599999999999766</v>
      </c>
      <c r="U318" s="1">
        <f>Q318/MainSheet!$C$22</f>
        <v>0</v>
      </c>
    </row>
    <row r="319" spans="7:21">
      <c r="G319">
        <f t="shared" si="38"/>
        <v>3.1699999999999764</v>
      </c>
      <c r="H319">
        <f t="shared" si="39"/>
        <v>198000</v>
      </c>
      <c r="I319" s="2">
        <f>MIN(MainSheet!$C$10/MainSheet!$C$9,MainSheet!$K$9*60)</f>
        <v>660</v>
      </c>
      <c r="J319" s="1">
        <f>IF(G319&gt;MainSheet!$C$11,IF(J318&gt;=0.999,1,(G319-MainSheet!$C$11)*I319/$B$2/60),0)</f>
        <v>0</v>
      </c>
      <c r="K319" s="1">
        <f>IF(G319&gt;MainSheet!$C$11+$B$6,IF(K318&gt;=0.999,1,(G319-MainSheet!$C$11-$B$6)*I319/$C$2/60),0)</f>
        <v>0</v>
      </c>
      <c r="L319" s="1">
        <f>IF(G319&gt;MainSheet!$C$11+$B$6+$C$6,IF(L318&gt;=0.999,1,(G319-MainSheet!$C$11-$B$6-$C$6)*I319/$D$2/60),0)</f>
        <v>0</v>
      </c>
      <c r="M319">
        <f t="shared" si="40"/>
        <v>0</v>
      </c>
      <c r="N319" s="2">
        <f t="shared" si="41"/>
        <v>0</v>
      </c>
      <c r="O319">
        <f t="shared" si="44"/>
        <v>0</v>
      </c>
      <c r="P319">
        <f t="shared" si="42"/>
        <v>0</v>
      </c>
      <c r="Q319" s="2">
        <f t="shared" si="43"/>
        <v>0</v>
      </c>
      <c r="R319">
        <f>Q319/MainSheet!$C$8*(G319-G318)+R318</f>
        <v>0</v>
      </c>
      <c r="S319">
        <f t="shared" si="45"/>
        <v>0</v>
      </c>
      <c r="T319">
        <f t="shared" si="37"/>
        <v>3.1699999999999764</v>
      </c>
      <c r="U319" s="1">
        <f>Q319/MainSheet!$C$22</f>
        <v>0</v>
      </c>
    </row>
    <row r="320" spans="7:21">
      <c r="G320">
        <f t="shared" si="38"/>
        <v>3.1799999999999762</v>
      </c>
      <c r="H320">
        <f t="shared" si="39"/>
        <v>198000</v>
      </c>
      <c r="I320" s="2">
        <f>MIN(MainSheet!$C$10/MainSheet!$C$9,MainSheet!$K$9*60)</f>
        <v>660</v>
      </c>
      <c r="J320" s="1">
        <f>IF(G320&gt;MainSheet!$C$11,IF(J319&gt;=0.999,1,(G320-MainSheet!$C$11)*I320/$B$2/60),0)</f>
        <v>0</v>
      </c>
      <c r="K320" s="1">
        <f>IF(G320&gt;MainSheet!$C$11+$B$6,IF(K319&gt;=0.999,1,(G320-MainSheet!$C$11-$B$6)*I320/$C$2/60),0)</f>
        <v>0</v>
      </c>
      <c r="L320" s="1">
        <f>IF(G320&gt;MainSheet!$C$11+$B$6+$C$6,IF(L319&gt;=0.999,1,(G320-MainSheet!$C$11-$B$6-$C$6)*I320/$D$2/60),0)</f>
        <v>0</v>
      </c>
      <c r="M320">
        <f t="shared" si="40"/>
        <v>0</v>
      </c>
      <c r="N320" s="2">
        <f t="shared" si="41"/>
        <v>0</v>
      </c>
      <c r="O320">
        <f t="shared" si="44"/>
        <v>0</v>
      </c>
      <c r="P320">
        <f t="shared" si="42"/>
        <v>0</v>
      </c>
      <c r="Q320" s="2">
        <f t="shared" si="43"/>
        <v>0</v>
      </c>
      <c r="R320">
        <f>Q320/MainSheet!$C$8*(G320-G319)+R319</f>
        <v>0</v>
      </c>
      <c r="S320">
        <f t="shared" si="45"/>
        <v>0</v>
      </c>
      <c r="T320">
        <f t="shared" si="37"/>
        <v>3.1799999999999762</v>
      </c>
      <c r="U320" s="1">
        <f>Q320/MainSheet!$C$22</f>
        <v>0</v>
      </c>
    </row>
    <row r="321" spans="7:21">
      <c r="G321">
        <f t="shared" si="38"/>
        <v>3.189999999999976</v>
      </c>
      <c r="H321">
        <f t="shared" si="39"/>
        <v>198000</v>
      </c>
      <c r="I321" s="2">
        <f>MIN(MainSheet!$C$10/MainSheet!$C$9,MainSheet!$K$9*60)</f>
        <v>660</v>
      </c>
      <c r="J321" s="1">
        <f>IF(G321&gt;MainSheet!$C$11,IF(J320&gt;=0.999,1,(G321-MainSheet!$C$11)*I321/$B$2/60),0)</f>
        <v>0</v>
      </c>
      <c r="K321" s="1">
        <f>IF(G321&gt;MainSheet!$C$11+$B$6,IF(K320&gt;=0.999,1,(G321-MainSheet!$C$11-$B$6)*I321/$C$2/60),0)</f>
        <v>0</v>
      </c>
      <c r="L321" s="1">
        <f>IF(G321&gt;MainSheet!$C$11+$B$6+$C$6,IF(L320&gt;=0.999,1,(G321-MainSheet!$C$11-$B$6-$C$6)*I321/$D$2/60),0)</f>
        <v>0</v>
      </c>
      <c r="M321">
        <f t="shared" si="40"/>
        <v>0</v>
      </c>
      <c r="N321" s="2">
        <f t="shared" si="41"/>
        <v>0</v>
      </c>
      <c r="O321">
        <f t="shared" si="44"/>
        <v>0</v>
      </c>
      <c r="P321">
        <f t="shared" si="42"/>
        <v>0</v>
      </c>
      <c r="Q321" s="2">
        <f t="shared" si="43"/>
        <v>0</v>
      </c>
      <c r="R321">
        <f>Q321/MainSheet!$C$8*(G321-G320)+R320</f>
        <v>0</v>
      </c>
      <c r="S321">
        <f t="shared" si="45"/>
        <v>0</v>
      </c>
      <c r="T321">
        <f t="shared" si="37"/>
        <v>3.189999999999976</v>
      </c>
      <c r="U321" s="1">
        <f>Q321/MainSheet!$C$22</f>
        <v>0</v>
      </c>
    </row>
    <row r="322" spans="7:21">
      <c r="G322">
        <f t="shared" si="38"/>
        <v>3.1999999999999758</v>
      </c>
      <c r="H322">
        <f t="shared" si="39"/>
        <v>198000</v>
      </c>
      <c r="I322" s="2">
        <f>MIN(MainSheet!$C$10/MainSheet!$C$9,MainSheet!$K$9*60)</f>
        <v>660</v>
      </c>
      <c r="J322" s="1">
        <f>IF(G322&gt;MainSheet!$C$11,IF(J321&gt;=0.999,1,(G322-MainSheet!$C$11)*I322/$B$2/60),0)</f>
        <v>0</v>
      </c>
      <c r="K322" s="1">
        <f>IF(G322&gt;MainSheet!$C$11+$B$6,IF(K321&gt;=0.999,1,(G322-MainSheet!$C$11-$B$6)*I322/$C$2/60),0)</f>
        <v>0</v>
      </c>
      <c r="L322" s="1">
        <f>IF(G322&gt;MainSheet!$C$11+$B$6+$C$6,IF(L321&gt;=0.999,1,(G322-MainSheet!$C$11-$B$6-$C$6)*I322/$D$2/60),0)</f>
        <v>0</v>
      </c>
      <c r="M322">
        <f t="shared" si="40"/>
        <v>0</v>
      </c>
      <c r="N322" s="2">
        <f t="shared" si="41"/>
        <v>0</v>
      </c>
      <c r="O322">
        <f t="shared" si="44"/>
        <v>0</v>
      </c>
      <c r="P322">
        <f t="shared" si="42"/>
        <v>0</v>
      </c>
      <c r="Q322" s="2">
        <f t="shared" si="43"/>
        <v>0</v>
      </c>
      <c r="R322">
        <f>Q322/MainSheet!$C$8*(G322-G321)+R321</f>
        <v>0</v>
      </c>
      <c r="S322">
        <f t="shared" si="45"/>
        <v>0</v>
      </c>
      <c r="T322">
        <f t="shared" si="37"/>
        <v>3.1999999999999758</v>
      </c>
      <c r="U322" s="1">
        <f>Q322/MainSheet!$C$22</f>
        <v>0</v>
      </c>
    </row>
    <row r="323" spans="7:21">
      <c r="G323">
        <f t="shared" si="38"/>
        <v>3.2099999999999755</v>
      </c>
      <c r="H323">
        <f t="shared" si="39"/>
        <v>198000</v>
      </c>
      <c r="I323" s="2">
        <f>MIN(MainSheet!$C$10/MainSheet!$C$9,MainSheet!$K$9*60)</f>
        <v>660</v>
      </c>
      <c r="J323" s="1">
        <f>IF(G323&gt;MainSheet!$C$11,IF(J322&gt;=0.999,1,(G323-MainSheet!$C$11)*I323/$B$2/60),0)</f>
        <v>0</v>
      </c>
      <c r="K323" s="1">
        <f>IF(G323&gt;MainSheet!$C$11+$B$6,IF(K322&gt;=0.999,1,(G323-MainSheet!$C$11-$B$6)*I323/$C$2/60),0)</f>
        <v>0</v>
      </c>
      <c r="L323" s="1">
        <f>IF(G323&gt;MainSheet!$C$11+$B$6+$C$6,IF(L322&gt;=0.999,1,(G323-MainSheet!$C$11-$B$6-$C$6)*I323/$D$2/60),0)</f>
        <v>0</v>
      </c>
      <c r="M323">
        <f t="shared" si="40"/>
        <v>0</v>
      </c>
      <c r="N323" s="2">
        <f t="shared" si="41"/>
        <v>0</v>
      </c>
      <c r="O323">
        <f t="shared" si="44"/>
        <v>0</v>
      </c>
      <c r="P323">
        <f t="shared" si="42"/>
        <v>0</v>
      </c>
      <c r="Q323" s="2">
        <f t="shared" si="43"/>
        <v>0</v>
      </c>
      <c r="R323">
        <f>Q323/MainSheet!$C$8*(G323-G322)+R322</f>
        <v>0</v>
      </c>
      <c r="S323">
        <f t="shared" si="45"/>
        <v>0</v>
      </c>
      <c r="T323">
        <f t="shared" ref="T323:T386" si="46">G323</f>
        <v>3.2099999999999755</v>
      </c>
      <c r="U323" s="1">
        <f>Q323/MainSheet!$C$22</f>
        <v>0</v>
      </c>
    </row>
    <row r="324" spans="7:21">
      <c r="G324">
        <f t="shared" ref="G324:G387" si="47">G323+$F$2</f>
        <v>3.2199999999999753</v>
      </c>
      <c r="H324">
        <f t="shared" ref="H324:H387" si="48">H323</f>
        <v>198000</v>
      </c>
      <c r="I324" s="2">
        <f>MIN(MainSheet!$C$10/MainSheet!$C$9,MainSheet!$K$9*60)</f>
        <v>660</v>
      </c>
      <c r="J324" s="1">
        <f>IF(G324&gt;MainSheet!$C$11,IF(J323&gt;=0.999,1,(G324-MainSheet!$C$11)*I324/$B$2/60),0)</f>
        <v>0</v>
      </c>
      <c r="K324" s="1">
        <f>IF(G324&gt;MainSheet!$C$11+$B$6,IF(K323&gt;=0.999,1,(G324-MainSheet!$C$11-$B$6)*I324/$C$2/60),0)</f>
        <v>0</v>
      </c>
      <c r="L324" s="1">
        <f>IF(G324&gt;MainSheet!$C$11+$B$6+$C$6,IF(L323&gt;=0.999,1,(G324-MainSheet!$C$11-$B$6-$C$6)*I324/$D$2/60),0)</f>
        <v>0</v>
      </c>
      <c r="M324">
        <f t="shared" ref="M324:M387" si="49">(J324*$B$2+K324*$C$2+L324*$D$2)/SUM($B$2:$D$2)</f>
        <v>0</v>
      </c>
      <c r="N324" s="2">
        <f t="shared" ref="N324:N387" si="50">IF(J324&gt;=0.01,((1-J324)*B$3+B$4*(J324)),0)</f>
        <v>0</v>
      </c>
      <c r="O324">
        <f t="shared" si="44"/>
        <v>0</v>
      </c>
      <c r="P324">
        <f t="shared" ref="P324:P387" si="51">IF(IF(N324+O324&gt;H324,H324-O324-N324,IF(L324&gt;0,((1-L324)*D$3+D$4*(L324)),0))+O324+N324&gt;H324,H324-N324-O324,IF(N324+O324&gt;H324,H324-O324-N324,IF(L324&gt;0,((1-L324)*D$3+D$4*(L324)),0)))</f>
        <v>0</v>
      </c>
      <c r="Q324" s="2">
        <f t="shared" ref="Q324:Q387" si="52">SUM(N324:P324)</f>
        <v>0</v>
      </c>
      <c r="R324">
        <f>Q324/MainSheet!$C$8*(G324-G323)+R323</f>
        <v>0</v>
      </c>
      <c r="S324">
        <f t="shared" si="45"/>
        <v>0</v>
      </c>
      <c r="T324">
        <f t="shared" si="46"/>
        <v>3.2199999999999753</v>
      </c>
      <c r="U324" s="1">
        <f>Q324/MainSheet!$C$22</f>
        <v>0</v>
      </c>
    </row>
    <row r="325" spans="7:21">
      <c r="G325">
        <f t="shared" si="47"/>
        <v>3.2299999999999751</v>
      </c>
      <c r="H325">
        <f t="shared" si="48"/>
        <v>198000</v>
      </c>
      <c r="I325" s="2">
        <f>MIN(MainSheet!$C$10/MainSheet!$C$9,MainSheet!$K$9*60)</f>
        <v>660</v>
      </c>
      <c r="J325" s="1">
        <f>IF(G325&gt;MainSheet!$C$11,IF(J324&gt;=0.999,1,(G325-MainSheet!$C$11)*I325/$B$2/60),0)</f>
        <v>0</v>
      </c>
      <c r="K325" s="1">
        <f>IF(G325&gt;MainSheet!$C$11+$B$6,IF(K324&gt;=0.999,1,(G325-MainSheet!$C$11-$B$6)*I325/$C$2/60),0)</f>
        <v>0</v>
      </c>
      <c r="L325" s="1">
        <f>IF(G325&gt;MainSheet!$C$11+$B$6+$C$6,IF(L324&gt;=0.999,1,(G325-MainSheet!$C$11-$B$6-$C$6)*I325/$D$2/60),0)</f>
        <v>0</v>
      </c>
      <c r="M325">
        <f t="shared" si="49"/>
        <v>0</v>
      </c>
      <c r="N325" s="2">
        <f t="shared" si="50"/>
        <v>0</v>
      </c>
      <c r="O325">
        <f t="shared" ref="O325:O388" si="53">IF(K325&gt;=0.01,((1-K325)*C$3+C$4*(K325)),0)</f>
        <v>0</v>
      </c>
      <c r="P325">
        <f t="shared" si="51"/>
        <v>0</v>
      </c>
      <c r="Q325" s="2">
        <f t="shared" si="52"/>
        <v>0</v>
      </c>
      <c r="R325">
        <f>Q325/MainSheet!$C$8*(G325-G324)+R324</f>
        <v>0</v>
      </c>
      <c r="S325">
        <f t="shared" ref="S325:S388" si="54">Q325*$F$2/60+S324</f>
        <v>0</v>
      </c>
      <c r="T325">
        <f t="shared" si="46"/>
        <v>3.2299999999999751</v>
      </c>
      <c r="U325" s="1">
        <f>Q325/MainSheet!$C$22</f>
        <v>0</v>
      </c>
    </row>
    <row r="326" spans="7:21">
      <c r="G326">
        <f t="shared" si="47"/>
        <v>3.2399999999999749</v>
      </c>
      <c r="H326">
        <f t="shared" si="48"/>
        <v>198000</v>
      </c>
      <c r="I326" s="2">
        <f>MIN(MainSheet!$C$10/MainSheet!$C$9,MainSheet!$K$9*60)</f>
        <v>660</v>
      </c>
      <c r="J326" s="1">
        <f>IF(G326&gt;MainSheet!$C$11,IF(J325&gt;=0.999,1,(G326-MainSheet!$C$11)*I326/$B$2/60),0)</f>
        <v>0</v>
      </c>
      <c r="K326" s="1">
        <f>IF(G326&gt;MainSheet!$C$11+$B$6,IF(K325&gt;=0.999,1,(G326-MainSheet!$C$11-$B$6)*I326/$C$2/60),0)</f>
        <v>0</v>
      </c>
      <c r="L326" s="1">
        <f>IF(G326&gt;MainSheet!$C$11+$B$6+$C$6,IF(L325&gt;=0.999,1,(G326-MainSheet!$C$11-$B$6-$C$6)*I326/$D$2/60),0)</f>
        <v>0</v>
      </c>
      <c r="M326">
        <f t="shared" si="49"/>
        <v>0</v>
      </c>
      <c r="N326" s="2">
        <f t="shared" si="50"/>
        <v>0</v>
      </c>
      <c r="O326">
        <f t="shared" si="53"/>
        <v>0</v>
      </c>
      <c r="P326">
        <f t="shared" si="51"/>
        <v>0</v>
      </c>
      <c r="Q326" s="2">
        <f t="shared" si="52"/>
        <v>0</v>
      </c>
      <c r="R326">
        <f>Q326/MainSheet!$C$8*(G326-G325)+R325</f>
        <v>0</v>
      </c>
      <c r="S326">
        <f t="shared" si="54"/>
        <v>0</v>
      </c>
      <c r="T326">
        <f t="shared" si="46"/>
        <v>3.2399999999999749</v>
      </c>
      <c r="U326" s="1">
        <f>Q326/MainSheet!$C$22</f>
        <v>0</v>
      </c>
    </row>
    <row r="327" spans="7:21">
      <c r="G327">
        <f t="shared" si="47"/>
        <v>3.2499999999999747</v>
      </c>
      <c r="H327">
        <f t="shared" si="48"/>
        <v>198000</v>
      </c>
      <c r="I327" s="2">
        <f>MIN(MainSheet!$C$10/MainSheet!$C$9,MainSheet!$K$9*60)</f>
        <v>660</v>
      </c>
      <c r="J327" s="1">
        <f>IF(G327&gt;MainSheet!$C$11,IF(J326&gt;=0.999,1,(G327-MainSheet!$C$11)*I327/$B$2/60),0)</f>
        <v>0</v>
      </c>
      <c r="K327" s="1">
        <f>IF(G327&gt;MainSheet!$C$11+$B$6,IF(K326&gt;=0.999,1,(G327-MainSheet!$C$11-$B$6)*I327/$C$2/60),0)</f>
        <v>0</v>
      </c>
      <c r="L327" s="1">
        <f>IF(G327&gt;MainSheet!$C$11+$B$6+$C$6,IF(L326&gt;=0.999,1,(G327-MainSheet!$C$11-$B$6-$C$6)*I327/$D$2/60),0)</f>
        <v>0</v>
      </c>
      <c r="M327">
        <f t="shared" si="49"/>
        <v>0</v>
      </c>
      <c r="N327" s="2">
        <f t="shared" si="50"/>
        <v>0</v>
      </c>
      <c r="O327">
        <f t="shared" si="53"/>
        <v>0</v>
      </c>
      <c r="P327">
        <f t="shared" si="51"/>
        <v>0</v>
      </c>
      <c r="Q327" s="2">
        <f t="shared" si="52"/>
        <v>0</v>
      </c>
      <c r="R327">
        <f>Q327/MainSheet!$C$8*(G327-G326)+R326</f>
        <v>0</v>
      </c>
      <c r="S327">
        <f t="shared" si="54"/>
        <v>0</v>
      </c>
      <c r="T327">
        <f t="shared" si="46"/>
        <v>3.2499999999999747</v>
      </c>
      <c r="U327" s="1">
        <f>Q327/MainSheet!$C$22</f>
        <v>0</v>
      </c>
    </row>
    <row r="328" spans="7:21">
      <c r="G328">
        <f t="shared" si="47"/>
        <v>3.2599999999999745</v>
      </c>
      <c r="H328">
        <f t="shared" si="48"/>
        <v>198000</v>
      </c>
      <c r="I328" s="2">
        <f>MIN(MainSheet!$C$10/MainSheet!$C$9,MainSheet!$K$9*60)</f>
        <v>660</v>
      </c>
      <c r="J328" s="1">
        <f>IF(G328&gt;MainSheet!$C$11,IF(J327&gt;=0.999,1,(G328-MainSheet!$C$11)*I328/$B$2/60),0)</f>
        <v>0</v>
      </c>
      <c r="K328" s="1">
        <f>IF(G328&gt;MainSheet!$C$11+$B$6,IF(K327&gt;=0.999,1,(G328-MainSheet!$C$11-$B$6)*I328/$C$2/60),0)</f>
        <v>0</v>
      </c>
      <c r="L328" s="1">
        <f>IF(G328&gt;MainSheet!$C$11+$B$6+$C$6,IF(L327&gt;=0.999,1,(G328-MainSheet!$C$11-$B$6-$C$6)*I328/$D$2/60),0)</f>
        <v>0</v>
      </c>
      <c r="M328">
        <f t="shared" si="49"/>
        <v>0</v>
      </c>
      <c r="N328" s="2">
        <f t="shared" si="50"/>
        <v>0</v>
      </c>
      <c r="O328">
        <f t="shared" si="53"/>
        <v>0</v>
      </c>
      <c r="P328">
        <f t="shared" si="51"/>
        <v>0</v>
      </c>
      <c r="Q328" s="2">
        <f t="shared" si="52"/>
        <v>0</v>
      </c>
      <c r="R328">
        <f>Q328/MainSheet!$C$8*(G328-G327)+R327</f>
        <v>0</v>
      </c>
      <c r="S328">
        <f t="shared" si="54"/>
        <v>0</v>
      </c>
      <c r="T328">
        <f t="shared" si="46"/>
        <v>3.2599999999999745</v>
      </c>
      <c r="U328" s="1">
        <f>Q328/MainSheet!$C$22</f>
        <v>0</v>
      </c>
    </row>
    <row r="329" spans="7:21">
      <c r="G329">
        <f t="shared" si="47"/>
        <v>3.2699999999999743</v>
      </c>
      <c r="H329">
        <f t="shared" si="48"/>
        <v>198000</v>
      </c>
      <c r="I329" s="2">
        <f>MIN(MainSheet!$C$10/MainSheet!$C$9,MainSheet!$K$9*60)</f>
        <v>660</v>
      </c>
      <c r="J329" s="1">
        <f>IF(G329&gt;MainSheet!$C$11,IF(J328&gt;=0.999,1,(G329-MainSheet!$C$11)*I329/$B$2/60),0)</f>
        <v>0</v>
      </c>
      <c r="K329" s="1">
        <f>IF(G329&gt;MainSheet!$C$11+$B$6,IF(K328&gt;=0.999,1,(G329-MainSheet!$C$11-$B$6)*I329/$C$2/60),0)</f>
        <v>0</v>
      </c>
      <c r="L329" s="1">
        <f>IF(G329&gt;MainSheet!$C$11+$B$6+$C$6,IF(L328&gt;=0.999,1,(G329-MainSheet!$C$11-$B$6-$C$6)*I329/$D$2/60),0)</f>
        <v>0</v>
      </c>
      <c r="M329">
        <f t="shared" si="49"/>
        <v>0</v>
      </c>
      <c r="N329" s="2">
        <f t="shared" si="50"/>
        <v>0</v>
      </c>
      <c r="O329">
        <f t="shared" si="53"/>
        <v>0</v>
      </c>
      <c r="P329">
        <f t="shared" si="51"/>
        <v>0</v>
      </c>
      <c r="Q329" s="2">
        <f t="shared" si="52"/>
        <v>0</v>
      </c>
      <c r="R329">
        <f>Q329/MainSheet!$C$8*(G329-G328)+R328</f>
        <v>0</v>
      </c>
      <c r="S329">
        <f t="shared" si="54"/>
        <v>0</v>
      </c>
      <c r="T329">
        <f t="shared" si="46"/>
        <v>3.2699999999999743</v>
      </c>
      <c r="U329" s="1">
        <f>Q329/MainSheet!$C$22</f>
        <v>0</v>
      </c>
    </row>
    <row r="330" spans="7:21">
      <c r="G330">
        <f t="shared" si="47"/>
        <v>3.279999999999974</v>
      </c>
      <c r="H330">
        <f t="shared" si="48"/>
        <v>198000</v>
      </c>
      <c r="I330" s="2">
        <f>MIN(MainSheet!$C$10/MainSheet!$C$9,MainSheet!$K$9*60)</f>
        <v>660</v>
      </c>
      <c r="J330" s="1">
        <f>IF(G330&gt;MainSheet!$C$11,IF(J329&gt;=0.999,1,(G330-MainSheet!$C$11)*I330/$B$2/60),0)</f>
        <v>0</v>
      </c>
      <c r="K330" s="1">
        <f>IF(G330&gt;MainSheet!$C$11+$B$6,IF(K329&gt;=0.999,1,(G330-MainSheet!$C$11-$B$6)*I330/$C$2/60),0)</f>
        <v>0</v>
      </c>
      <c r="L330" s="1">
        <f>IF(G330&gt;MainSheet!$C$11+$B$6+$C$6,IF(L329&gt;=0.999,1,(G330-MainSheet!$C$11-$B$6-$C$6)*I330/$D$2/60),0)</f>
        <v>0</v>
      </c>
      <c r="M330">
        <f t="shared" si="49"/>
        <v>0</v>
      </c>
      <c r="N330" s="2">
        <f t="shared" si="50"/>
        <v>0</v>
      </c>
      <c r="O330">
        <f t="shared" si="53"/>
        <v>0</v>
      </c>
      <c r="P330">
        <f t="shared" si="51"/>
        <v>0</v>
      </c>
      <c r="Q330" s="2">
        <f t="shared" si="52"/>
        <v>0</v>
      </c>
      <c r="R330">
        <f>Q330/MainSheet!$C$8*(G330-G329)+R329</f>
        <v>0</v>
      </c>
      <c r="S330">
        <f t="shared" si="54"/>
        <v>0</v>
      </c>
      <c r="T330">
        <f t="shared" si="46"/>
        <v>3.279999999999974</v>
      </c>
      <c r="U330" s="1">
        <f>Q330/MainSheet!$C$22</f>
        <v>0</v>
      </c>
    </row>
    <row r="331" spans="7:21">
      <c r="G331">
        <f t="shared" si="47"/>
        <v>3.2899999999999738</v>
      </c>
      <c r="H331">
        <f t="shared" si="48"/>
        <v>198000</v>
      </c>
      <c r="I331" s="2">
        <f>MIN(MainSheet!$C$10/MainSheet!$C$9,MainSheet!$K$9*60)</f>
        <v>660</v>
      </c>
      <c r="J331" s="1">
        <f>IF(G331&gt;MainSheet!$C$11,IF(J330&gt;=0.999,1,(G331-MainSheet!$C$11)*I331/$B$2/60),0)</f>
        <v>0</v>
      </c>
      <c r="K331" s="1">
        <f>IF(G331&gt;MainSheet!$C$11+$B$6,IF(K330&gt;=0.999,1,(G331-MainSheet!$C$11-$B$6)*I331/$C$2/60),0)</f>
        <v>0</v>
      </c>
      <c r="L331" s="1">
        <f>IF(G331&gt;MainSheet!$C$11+$B$6+$C$6,IF(L330&gt;=0.999,1,(G331-MainSheet!$C$11-$B$6-$C$6)*I331/$D$2/60),0)</f>
        <v>0</v>
      </c>
      <c r="M331">
        <f t="shared" si="49"/>
        <v>0</v>
      </c>
      <c r="N331" s="2">
        <f t="shared" si="50"/>
        <v>0</v>
      </c>
      <c r="O331">
        <f t="shared" si="53"/>
        <v>0</v>
      </c>
      <c r="P331">
        <f t="shared" si="51"/>
        <v>0</v>
      </c>
      <c r="Q331" s="2">
        <f t="shared" si="52"/>
        <v>0</v>
      </c>
      <c r="R331">
        <f>Q331/MainSheet!$C$8*(G331-G330)+R330</f>
        <v>0</v>
      </c>
      <c r="S331">
        <f t="shared" si="54"/>
        <v>0</v>
      </c>
      <c r="T331">
        <f t="shared" si="46"/>
        <v>3.2899999999999738</v>
      </c>
      <c r="U331" s="1">
        <f>Q331/MainSheet!$C$22</f>
        <v>0</v>
      </c>
    </row>
    <row r="332" spans="7:21">
      <c r="G332">
        <f t="shared" si="47"/>
        <v>3.2999999999999736</v>
      </c>
      <c r="H332">
        <f t="shared" si="48"/>
        <v>198000</v>
      </c>
      <c r="I332" s="2">
        <f>MIN(MainSheet!$C$10/MainSheet!$C$9,MainSheet!$K$9*60)</f>
        <v>660</v>
      </c>
      <c r="J332" s="1">
        <f>IF(G332&gt;MainSheet!$C$11,IF(J331&gt;=0.999,1,(G332-MainSheet!$C$11)*I332/$B$2/60),0)</f>
        <v>0</v>
      </c>
      <c r="K332" s="1">
        <f>IF(G332&gt;MainSheet!$C$11+$B$6,IF(K331&gt;=0.999,1,(G332-MainSheet!$C$11-$B$6)*I332/$C$2/60),0)</f>
        <v>0</v>
      </c>
      <c r="L332" s="1">
        <f>IF(G332&gt;MainSheet!$C$11+$B$6+$C$6,IF(L331&gt;=0.999,1,(G332-MainSheet!$C$11-$B$6-$C$6)*I332/$D$2/60),0)</f>
        <v>0</v>
      </c>
      <c r="M332">
        <f t="shared" si="49"/>
        <v>0</v>
      </c>
      <c r="N332" s="2">
        <f t="shared" si="50"/>
        <v>0</v>
      </c>
      <c r="O332">
        <f t="shared" si="53"/>
        <v>0</v>
      </c>
      <c r="P332">
        <f t="shared" si="51"/>
        <v>0</v>
      </c>
      <c r="Q332" s="2">
        <f t="shared" si="52"/>
        <v>0</v>
      </c>
      <c r="R332">
        <f>Q332/MainSheet!$C$8*(G332-G331)+R331</f>
        <v>0</v>
      </c>
      <c r="S332">
        <f t="shared" si="54"/>
        <v>0</v>
      </c>
      <c r="T332">
        <f t="shared" si="46"/>
        <v>3.2999999999999736</v>
      </c>
      <c r="U332" s="1">
        <f>Q332/MainSheet!$C$22</f>
        <v>0</v>
      </c>
    </row>
    <row r="333" spans="7:21">
      <c r="G333">
        <f t="shared" si="47"/>
        <v>3.3099999999999734</v>
      </c>
      <c r="H333">
        <f t="shared" si="48"/>
        <v>198000</v>
      </c>
      <c r="I333" s="2">
        <f>MIN(MainSheet!$C$10/MainSheet!$C$9,MainSheet!$K$9*60)</f>
        <v>660</v>
      </c>
      <c r="J333" s="1">
        <f>IF(G333&gt;MainSheet!$C$11,IF(J332&gt;=0.999,1,(G333-MainSheet!$C$11)*I333/$B$2/60),0)</f>
        <v>0</v>
      </c>
      <c r="K333" s="1">
        <f>IF(G333&gt;MainSheet!$C$11+$B$6,IF(K332&gt;=0.999,1,(G333-MainSheet!$C$11-$B$6)*I333/$C$2/60),0)</f>
        <v>0</v>
      </c>
      <c r="L333" s="1">
        <f>IF(G333&gt;MainSheet!$C$11+$B$6+$C$6,IF(L332&gt;=0.999,1,(G333-MainSheet!$C$11-$B$6-$C$6)*I333/$D$2/60),0)</f>
        <v>0</v>
      </c>
      <c r="M333">
        <f t="shared" si="49"/>
        <v>0</v>
      </c>
      <c r="N333" s="2">
        <f t="shared" si="50"/>
        <v>0</v>
      </c>
      <c r="O333">
        <f t="shared" si="53"/>
        <v>0</v>
      </c>
      <c r="P333">
        <f t="shared" si="51"/>
        <v>0</v>
      </c>
      <c r="Q333" s="2">
        <f t="shared" si="52"/>
        <v>0</v>
      </c>
      <c r="R333">
        <f>Q333/MainSheet!$C$8*(G333-G332)+R332</f>
        <v>0</v>
      </c>
      <c r="S333">
        <f t="shared" si="54"/>
        <v>0</v>
      </c>
      <c r="T333">
        <f t="shared" si="46"/>
        <v>3.3099999999999734</v>
      </c>
      <c r="U333" s="1">
        <f>Q333/MainSheet!$C$22</f>
        <v>0</v>
      </c>
    </row>
    <row r="334" spans="7:21">
      <c r="G334">
        <f t="shared" si="47"/>
        <v>3.3199999999999732</v>
      </c>
      <c r="H334">
        <f t="shared" si="48"/>
        <v>198000</v>
      </c>
      <c r="I334" s="2">
        <f>MIN(MainSheet!$C$10/MainSheet!$C$9,MainSheet!$K$9*60)</f>
        <v>660</v>
      </c>
      <c r="J334" s="1">
        <f>IF(G334&gt;MainSheet!$C$11,IF(J333&gt;=0.999,1,(G334-MainSheet!$C$11)*I334/$B$2/60),0)</f>
        <v>0</v>
      </c>
      <c r="K334" s="1">
        <f>IF(G334&gt;MainSheet!$C$11+$B$6,IF(K333&gt;=0.999,1,(G334-MainSheet!$C$11-$B$6)*I334/$C$2/60),0)</f>
        <v>0</v>
      </c>
      <c r="L334" s="1">
        <f>IF(G334&gt;MainSheet!$C$11+$B$6+$C$6,IF(L333&gt;=0.999,1,(G334-MainSheet!$C$11-$B$6-$C$6)*I334/$D$2/60),0)</f>
        <v>0</v>
      </c>
      <c r="M334">
        <f t="shared" si="49"/>
        <v>0</v>
      </c>
      <c r="N334" s="2">
        <f t="shared" si="50"/>
        <v>0</v>
      </c>
      <c r="O334">
        <f t="shared" si="53"/>
        <v>0</v>
      </c>
      <c r="P334">
        <f t="shared" si="51"/>
        <v>0</v>
      </c>
      <c r="Q334" s="2">
        <f t="shared" si="52"/>
        <v>0</v>
      </c>
      <c r="R334">
        <f>Q334/MainSheet!$C$8*(G334-G333)+R333</f>
        <v>0</v>
      </c>
      <c r="S334">
        <f t="shared" si="54"/>
        <v>0</v>
      </c>
      <c r="T334">
        <f t="shared" si="46"/>
        <v>3.3199999999999732</v>
      </c>
      <c r="U334" s="1">
        <f>Q334/MainSheet!$C$22</f>
        <v>0</v>
      </c>
    </row>
    <row r="335" spans="7:21">
      <c r="G335">
        <f t="shared" si="47"/>
        <v>3.329999999999973</v>
      </c>
      <c r="H335">
        <f t="shared" si="48"/>
        <v>198000</v>
      </c>
      <c r="I335" s="2">
        <f>MIN(MainSheet!$C$10/MainSheet!$C$9,MainSheet!$K$9*60)</f>
        <v>660</v>
      </c>
      <c r="J335" s="1">
        <f>IF(G335&gt;MainSheet!$C$11,IF(J334&gt;=0.999,1,(G335-MainSheet!$C$11)*I335/$B$2/60),0)</f>
        <v>0</v>
      </c>
      <c r="K335" s="1">
        <f>IF(G335&gt;MainSheet!$C$11+$B$6,IF(K334&gt;=0.999,1,(G335-MainSheet!$C$11-$B$6)*I335/$C$2/60),0)</f>
        <v>0</v>
      </c>
      <c r="L335" s="1">
        <f>IF(G335&gt;MainSheet!$C$11+$B$6+$C$6,IF(L334&gt;=0.999,1,(G335-MainSheet!$C$11-$B$6-$C$6)*I335/$D$2/60),0)</f>
        <v>0</v>
      </c>
      <c r="M335">
        <f t="shared" si="49"/>
        <v>0</v>
      </c>
      <c r="N335" s="2">
        <f t="shared" si="50"/>
        <v>0</v>
      </c>
      <c r="O335">
        <f t="shared" si="53"/>
        <v>0</v>
      </c>
      <c r="P335">
        <f t="shared" si="51"/>
        <v>0</v>
      </c>
      <c r="Q335" s="2">
        <f t="shared" si="52"/>
        <v>0</v>
      </c>
      <c r="R335">
        <f>Q335/MainSheet!$C$8*(G335-G334)+R334</f>
        <v>0</v>
      </c>
      <c r="S335">
        <f t="shared" si="54"/>
        <v>0</v>
      </c>
      <c r="T335">
        <f t="shared" si="46"/>
        <v>3.329999999999973</v>
      </c>
      <c r="U335" s="1">
        <f>Q335/MainSheet!$C$22</f>
        <v>0</v>
      </c>
    </row>
    <row r="336" spans="7:21">
      <c r="G336">
        <f t="shared" si="47"/>
        <v>3.3399999999999728</v>
      </c>
      <c r="H336">
        <f t="shared" si="48"/>
        <v>198000</v>
      </c>
      <c r="I336" s="2">
        <f>MIN(MainSheet!$C$10/MainSheet!$C$9,MainSheet!$K$9*60)</f>
        <v>660</v>
      </c>
      <c r="J336" s="1">
        <f>IF(G336&gt;MainSheet!$C$11,IF(J335&gt;=0.999,1,(G336-MainSheet!$C$11)*I336/$B$2/60),0)</f>
        <v>0</v>
      </c>
      <c r="K336" s="1">
        <f>IF(G336&gt;MainSheet!$C$11+$B$6,IF(K335&gt;=0.999,1,(G336-MainSheet!$C$11-$B$6)*I336/$C$2/60),0)</f>
        <v>0</v>
      </c>
      <c r="L336" s="1">
        <f>IF(G336&gt;MainSheet!$C$11+$B$6+$C$6,IF(L335&gt;=0.999,1,(G336-MainSheet!$C$11-$B$6-$C$6)*I336/$D$2/60),0)</f>
        <v>0</v>
      </c>
      <c r="M336">
        <f t="shared" si="49"/>
        <v>0</v>
      </c>
      <c r="N336" s="2">
        <f t="shared" si="50"/>
        <v>0</v>
      </c>
      <c r="O336">
        <f t="shared" si="53"/>
        <v>0</v>
      </c>
      <c r="P336">
        <f t="shared" si="51"/>
        <v>0</v>
      </c>
      <c r="Q336" s="2">
        <f t="shared" si="52"/>
        <v>0</v>
      </c>
      <c r="R336">
        <f>Q336/MainSheet!$C$8*(G336-G335)+R335</f>
        <v>0</v>
      </c>
      <c r="S336">
        <f t="shared" si="54"/>
        <v>0</v>
      </c>
      <c r="T336">
        <f t="shared" si="46"/>
        <v>3.3399999999999728</v>
      </c>
      <c r="U336" s="1">
        <f>Q336/MainSheet!$C$22</f>
        <v>0</v>
      </c>
    </row>
    <row r="337" spans="7:21">
      <c r="G337">
        <f t="shared" si="47"/>
        <v>3.3499999999999726</v>
      </c>
      <c r="H337">
        <f t="shared" si="48"/>
        <v>198000</v>
      </c>
      <c r="I337" s="2">
        <f>MIN(MainSheet!$C$10/MainSheet!$C$9,MainSheet!$K$9*60)</f>
        <v>660</v>
      </c>
      <c r="J337" s="1">
        <f>IF(G337&gt;MainSheet!$C$11,IF(J336&gt;=0.999,1,(G337-MainSheet!$C$11)*I337/$B$2/60),0)</f>
        <v>0</v>
      </c>
      <c r="K337" s="1">
        <f>IF(G337&gt;MainSheet!$C$11+$B$6,IF(K336&gt;=0.999,1,(G337-MainSheet!$C$11-$B$6)*I337/$C$2/60),0)</f>
        <v>0</v>
      </c>
      <c r="L337" s="1">
        <f>IF(G337&gt;MainSheet!$C$11+$B$6+$C$6,IF(L336&gt;=0.999,1,(G337-MainSheet!$C$11-$B$6-$C$6)*I337/$D$2/60),0)</f>
        <v>0</v>
      </c>
      <c r="M337">
        <f t="shared" si="49"/>
        <v>0</v>
      </c>
      <c r="N337" s="2">
        <f t="shared" si="50"/>
        <v>0</v>
      </c>
      <c r="O337">
        <f t="shared" si="53"/>
        <v>0</v>
      </c>
      <c r="P337">
        <f t="shared" si="51"/>
        <v>0</v>
      </c>
      <c r="Q337" s="2">
        <f t="shared" si="52"/>
        <v>0</v>
      </c>
      <c r="R337">
        <f>Q337/MainSheet!$C$8*(G337-G336)+R336</f>
        <v>0</v>
      </c>
      <c r="S337">
        <f t="shared" si="54"/>
        <v>0</v>
      </c>
      <c r="T337">
        <f t="shared" si="46"/>
        <v>3.3499999999999726</v>
      </c>
      <c r="U337" s="1">
        <f>Q337/MainSheet!$C$22</f>
        <v>0</v>
      </c>
    </row>
    <row r="338" spans="7:21">
      <c r="G338">
        <f t="shared" si="47"/>
        <v>3.3599999999999723</v>
      </c>
      <c r="H338">
        <f t="shared" si="48"/>
        <v>198000</v>
      </c>
      <c r="I338" s="2">
        <f>MIN(MainSheet!$C$10/MainSheet!$C$9,MainSheet!$K$9*60)</f>
        <v>660</v>
      </c>
      <c r="J338" s="1">
        <f>IF(G338&gt;MainSheet!$C$11,IF(J337&gt;=0.999,1,(G338-MainSheet!$C$11)*I338/$B$2/60),0)</f>
        <v>0</v>
      </c>
      <c r="K338" s="1">
        <f>IF(G338&gt;MainSheet!$C$11+$B$6,IF(K337&gt;=0.999,1,(G338-MainSheet!$C$11-$B$6)*I338/$C$2/60),0)</f>
        <v>0</v>
      </c>
      <c r="L338" s="1">
        <f>IF(G338&gt;MainSheet!$C$11+$B$6+$C$6,IF(L337&gt;=0.999,1,(G338-MainSheet!$C$11-$B$6-$C$6)*I338/$D$2/60),0)</f>
        <v>0</v>
      </c>
      <c r="M338">
        <f t="shared" si="49"/>
        <v>0</v>
      </c>
      <c r="N338" s="2">
        <f t="shared" si="50"/>
        <v>0</v>
      </c>
      <c r="O338">
        <f t="shared" si="53"/>
        <v>0</v>
      </c>
      <c r="P338">
        <f t="shared" si="51"/>
        <v>0</v>
      </c>
      <c r="Q338" s="2">
        <f t="shared" si="52"/>
        <v>0</v>
      </c>
      <c r="R338">
        <f>Q338/MainSheet!$C$8*(G338-G337)+R337</f>
        <v>0</v>
      </c>
      <c r="S338">
        <f t="shared" si="54"/>
        <v>0</v>
      </c>
      <c r="T338">
        <f t="shared" si="46"/>
        <v>3.3599999999999723</v>
      </c>
      <c r="U338" s="1">
        <f>Q338/MainSheet!$C$22</f>
        <v>0</v>
      </c>
    </row>
    <row r="339" spans="7:21">
      <c r="G339">
        <f t="shared" si="47"/>
        <v>3.3699999999999721</v>
      </c>
      <c r="H339">
        <f t="shared" si="48"/>
        <v>198000</v>
      </c>
      <c r="I339" s="2">
        <f>MIN(MainSheet!$C$10/MainSheet!$C$9,MainSheet!$K$9*60)</f>
        <v>660</v>
      </c>
      <c r="J339" s="1">
        <f>IF(G339&gt;MainSheet!$C$11,IF(J338&gt;=0.999,1,(G339-MainSheet!$C$11)*I339/$B$2/60),0)</f>
        <v>0</v>
      </c>
      <c r="K339" s="1">
        <f>IF(G339&gt;MainSheet!$C$11+$B$6,IF(K338&gt;=0.999,1,(G339-MainSheet!$C$11-$B$6)*I339/$C$2/60),0)</f>
        <v>0</v>
      </c>
      <c r="L339" s="1">
        <f>IF(G339&gt;MainSheet!$C$11+$B$6+$C$6,IF(L338&gt;=0.999,1,(G339-MainSheet!$C$11-$B$6-$C$6)*I339/$D$2/60),0)</f>
        <v>0</v>
      </c>
      <c r="M339">
        <f t="shared" si="49"/>
        <v>0</v>
      </c>
      <c r="N339" s="2">
        <f t="shared" si="50"/>
        <v>0</v>
      </c>
      <c r="O339">
        <f t="shared" si="53"/>
        <v>0</v>
      </c>
      <c r="P339">
        <f t="shared" si="51"/>
        <v>0</v>
      </c>
      <c r="Q339" s="2">
        <f t="shared" si="52"/>
        <v>0</v>
      </c>
      <c r="R339">
        <f>Q339/MainSheet!$C$8*(G339-G338)+R338</f>
        <v>0</v>
      </c>
      <c r="S339">
        <f t="shared" si="54"/>
        <v>0</v>
      </c>
      <c r="T339">
        <f t="shared" si="46"/>
        <v>3.3699999999999721</v>
      </c>
      <c r="U339" s="1">
        <f>Q339/MainSheet!$C$22</f>
        <v>0</v>
      </c>
    </row>
    <row r="340" spans="7:21">
      <c r="G340">
        <f t="shared" si="47"/>
        <v>3.3799999999999719</v>
      </c>
      <c r="H340">
        <f t="shared" si="48"/>
        <v>198000</v>
      </c>
      <c r="I340" s="2">
        <f>MIN(MainSheet!$C$10/MainSheet!$C$9,MainSheet!$K$9*60)</f>
        <v>660</v>
      </c>
      <c r="J340" s="1">
        <f>IF(G340&gt;MainSheet!$C$11,IF(J339&gt;=0.999,1,(G340-MainSheet!$C$11)*I340/$B$2/60),0)</f>
        <v>0</v>
      </c>
      <c r="K340" s="1">
        <f>IF(G340&gt;MainSheet!$C$11+$B$6,IF(K339&gt;=0.999,1,(G340-MainSheet!$C$11-$B$6)*I340/$C$2/60),0)</f>
        <v>0</v>
      </c>
      <c r="L340" s="1">
        <f>IF(G340&gt;MainSheet!$C$11+$B$6+$C$6,IF(L339&gt;=0.999,1,(G340-MainSheet!$C$11-$B$6-$C$6)*I340/$D$2/60),0)</f>
        <v>0</v>
      </c>
      <c r="M340">
        <f t="shared" si="49"/>
        <v>0</v>
      </c>
      <c r="N340" s="2">
        <f t="shared" si="50"/>
        <v>0</v>
      </c>
      <c r="O340">
        <f t="shared" si="53"/>
        <v>0</v>
      </c>
      <c r="P340">
        <f t="shared" si="51"/>
        <v>0</v>
      </c>
      <c r="Q340" s="2">
        <f t="shared" si="52"/>
        <v>0</v>
      </c>
      <c r="R340">
        <f>Q340/MainSheet!$C$8*(G340-G339)+R339</f>
        <v>0</v>
      </c>
      <c r="S340">
        <f t="shared" si="54"/>
        <v>0</v>
      </c>
      <c r="T340">
        <f t="shared" si="46"/>
        <v>3.3799999999999719</v>
      </c>
      <c r="U340" s="1">
        <f>Q340/MainSheet!$C$22</f>
        <v>0</v>
      </c>
    </row>
    <row r="341" spans="7:21">
      <c r="G341">
        <f t="shared" si="47"/>
        <v>3.3899999999999717</v>
      </c>
      <c r="H341">
        <f t="shared" si="48"/>
        <v>198000</v>
      </c>
      <c r="I341" s="2">
        <f>MIN(MainSheet!$C$10/MainSheet!$C$9,MainSheet!$K$9*60)</f>
        <v>660</v>
      </c>
      <c r="J341" s="1">
        <f>IF(G341&gt;MainSheet!$C$11,IF(J340&gt;=0.999,1,(G341-MainSheet!$C$11)*I341/$B$2/60),0)</f>
        <v>0</v>
      </c>
      <c r="K341" s="1">
        <f>IF(G341&gt;MainSheet!$C$11+$B$6,IF(K340&gt;=0.999,1,(G341-MainSheet!$C$11-$B$6)*I341/$C$2/60),0)</f>
        <v>0</v>
      </c>
      <c r="L341" s="1">
        <f>IF(G341&gt;MainSheet!$C$11+$B$6+$C$6,IF(L340&gt;=0.999,1,(G341-MainSheet!$C$11-$B$6-$C$6)*I341/$D$2/60),0)</f>
        <v>0</v>
      </c>
      <c r="M341">
        <f t="shared" si="49"/>
        <v>0</v>
      </c>
      <c r="N341" s="2">
        <f t="shared" si="50"/>
        <v>0</v>
      </c>
      <c r="O341">
        <f t="shared" si="53"/>
        <v>0</v>
      </c>
      <c r="P341">
        <f t="shared" si="51"/>
        <v>0</v>
      </c>
      <c r="Q341" s="2">
        <f t="shared" si="52"/>
        <v>0</v>
      </c>
      <c r="R341">
        <f>Q341/MainSheet!$C$8*(G341-G340)+R340</f>
        <v>0</v>
      </c>
      <c r="S341">
        <f t="shared" si="54"/>
        <v>0</v>
      </c>
      <c r="T341">
        <f t="shared" si="46"/>
        <v>3.3899999999999717</v>
      </c>
      <c r="U341" s="1">
        <f>Q341/MainSheet!$C$22</f>
        <v>0</v>
      </c>
    </row>
    <row r="342" spans="7:21">
      <c r="G342">
        <f t="shared" si="47"/>
        <v>3.3999999999999715</v>
      </c>
      <c r="H342">
        <f t="shared" si="48"/>
        <v>198000</v>
      </c>
      <c r="I342" s="2">
        <f>MIN(MainSheet!$C$10/MainSheet!$C$9,MainSheet!$K$9*60)</f>
        <v>660</v>
      </c>
      <c r="J342" s="1">
        <f>IF(G342&gt;MainSheet!$C$11,IF(J341&gt;=0.999,1,(G342-MainSheet!$C$11)*I342/$B$2/60),0)</f>
        <v>0</v>
      </c>
      <c r="K342" s="1">
        <f>IF(G342&gt;MainSheet!$C$11+$B$6,IF(K341&gt;=0.999,1,(G342-MainSheet!$C$11-$B$6)*I342/$C$2/60),0)</f>
        <v>0</v>
      </c>
      <c r="L342" s="1">
        <f>IF(G342&gt;MainSheet!$C$11+$B$6+$C$6,IF(L341&gt;=0.999,1,(G342-MainSheet!$C$11-$B$6-$C$6)*I342/$D$2/60),0)</f>
        <v>0</v>
      </c>
      <c r="M342">
        <f t="shared" si="49"/>
        <v>0</v>
      </c>
      <c r="N342" s="2">
        <f t="shared" si="50"/>
        <v>0</v>
      </c>
      <c r="O342">
        <f t="shared" si="53"/>
        <v>0</v>
      </c>
      <c r="P342">
        <f t="shared" si="51"/>
        <v>0</v>
      </c>
      <c r="Q342" s="2">
        <f t="shared" si="52"/>
        <v>0</v>
      </c>
      <c r="R342">
        <f>Q342/MainSheet!$C$8*(G342-G341)+R341</f>
        <v>0</v>
      </c>
      <c r="S342">
        <f t="shared" si="54"/>
        <v>0</v>
      </c>
      <c r="T342">
        <f t="shared" si="46"/>
        <v>3.3999999999999715</v>
      </c>
      <c r="U342" s="1">
        <f>Q342/MainSheet!$C$22</f>
        <v>0</v>
      </c>
    </row>
    <row r="343" spans="7:21">
      <c r="G343">
        <f t="shared" si="47"/>
        <v>3.4099999999999713</v>
      </c>
      <c r="H343">
        <f t="shared" si="48"/>
        <v>198000</v>
      </c>
      <c r="I343" s="2">
        <f>MIN(MainSheet!$C$10/MainSheet!$C$9,MainSheet!$K$9*60)</f>
        <v>660</v>
      </c>
      <c r="J343" s="1">
        <f>IF(G343&gt;MainSheet!$C$11,IF(J342&gt;=0.999,1,(G343-MainSheet!$C$11)*I343/$B$2/60),0)</f>
        <v>0</v>
      </c>
      <c r="K343" s="1">
        <f>IF(G343&gt;MainSheet!$C$11+$B$6,IF(K342&gt;=0.999,1,(G343-MainSheet!$C$11-$B$6)*I343/$C$2/60),0)</f>
        <v>0</v>
      </c>
      <c r="L343" s="1">
        <f>IF(G343&gt;MainSheet!$C$11+$B$6+$C$6,IF(L342&gt;=0.999,1,(G343-MainSheet!$C$11-$B$6-$C$6)*I343/$D$2/60),0)</f>
        <v>0</v>
      </c>
      <c r="M343">
        <f t="shared" si="49"/>
        <v>0</v>
      </c>
      <c r="N343" s="2">
        <f t="shared" si="50"/>
        <v>0</v>
      </c>
      <c r="O343">
        <f t="shared" si="53"/>
        <v>0</v>
      </c>
      <c r="P343">
        <f t="shared" si="51"/>
        <v>0</v>
      </c>
      <c r="Q343" s="2">
        <f t="shared" si="52"/>
        <v>0</v>
      </c>
      <c r="R343">
        <f>Q343/MainSheet!$C$8*(G343-G342)+R342</f>
        <v>0</v>
      </c>
      <c r="S343">
        <f t="shared" si="54"/>
        <v>0</v>
      </c>
      <c r="T343">
        <f t="shared" si="46"/>
        <v>3.4099999999999713</v>
      </c>
      <c r="U343" s="1">
        <f>Q343/MainSheet!$C$22</f>
        <v>0</v>
      </c>
    </row>
    <row r="344" spans="7:21">
      <c r="G344">
        <f t="shared" si="47"/>
        <v>3.4199999999999711</v>
      </c>
      <c r="H344">
        <f t="shared" si="48"/>
        <v>198000</v>
      </c>
      <c r="I344" s="2">
        <f>MIN(MainSheet!$C$10/MainSheet!$C$9,MainSheet!$K$9*60)</f>
        <v>660</v>
      </c>
      <c r="J344" s="1">
        <f>IF(G344&gt;MainSheet!$C$11,IF(J343&gt;=0.999,1,(G344-MainSheet!$C$11)*I344/$B$2/60),0)</f>
        <v>0</v>
      </c>
      <c r="K344" s="1">
        <f>IF(G344&gt;MainSheet!$C$11+$B$6,IF(K343&gt;=0.999,1,(G344-MainSheet!$C$11-$B$6)*I344/$C$2/60),0)</f>
        <v>0</v>
      </c>
      <c r="L344" s="1">
        <f>IF(G344&gt;MainSheet!$C$11+$B$6+$C$6,IF(L343&gt;=0.999,1,(G344-MainSheet!$C$11-$B$6-$C$6)*I344/$D$2/60),0)</f>
        <v>0</v>
      </c>
      <c r="M344">
        <f t="shared" si="49"/>
        <v>0</v>
      </c>
      <c r="N344" s="2">
        <f t="shared" si="50"/>
        <v>0</v>
      </c>
      <c r="O344">
        <f t="shared" si="53"/>
        <v>0</v>
      </c>
      <c r="P344">
        <f t="shared" si="51"/>
        <v>0</v>
      </c>
      <c r="Q344" s="2">
        <f t="shared" si="52"/>
        <v>0</v>
      </c>
      <c r="R344">
        <f>Q344/MainSheet!$C$8*(G344-G343)+R343</f>
        <v>0</v>
      </c>
      <c r="S344">
        <f t="shared" si="54"/>
        <v>0</v>
      </c>
      <c r="T344">
        <f t="shared" si="46"/>
        <v>3.4199999999999711</v>
      </c>
      <c r="U344" s="1">
        <f>Q344/MainSheet!$C$22</f>
        <v>0</v>
      </c>
    </row>
    <row r="345" spans="7:21">
      <c r="G345">
        <f t="shared" si="47"/>
        <v>3.4299999999999708</v>
      </c>
      <c r="H345">
        <f t="shared" si="48"/>
        <v>198000</v>
      </c>
      <c r="I345" s="2">
        <f>MIN(MainSheet!$C$10/MainSheet!$C$9,MainSheet!$K$9*60)</f>
        <v>660</v>
      </c>
      <c r="J345" s="1">
        <f>IF(G345&gt;MainSheet!$C$11,IF(J344&gt;=0.999,1,(G345-MainSheet!$C$11)*I345/$B$2/60),0)</f>
        <v>0</v>
      </c>
      <c r="K345" s="1">
        <f>IF(G345&gt;MainSheet!$C$11+$B$6,IF(K344&gt;=0.999,1,(G345-MainSheet!$C$11-$B$6)*I345/$C$2/60),0)</f>
        <v>0</v>
      </c>
      <c r="L345" s="1">
        <f>IF(G345&gt;MainSheet!$C$11+$B$6+$C$6,IF(L344&gt;=0.999,1,(G345-MainSheet!$C$11-$B$6-$C$6)*I345/$D$2/60),0)</f>
        <v>0</v>
      </c>
      <c r="M345">
        <f t="shared" si="49"/>
        <v>0</v>
      </c>
      <c r="N345" s="2">
        <f t="shared" si="50"/>
        <v>0</v>
      </c>
      <c r="O345">
        <f t="shared" si="53"/>
        <v>0</v>
      </c>
      <c r="P345">
        <f t="shared" si="51"/>
        <v>0</v>
      </c>
      <c r="Q345" s="2">
        <f t="shared" si="52"/>
        <v>0</v>
      </c>
      <c r="R345">
        <f>Q345/MainSheet!$C$8*(G345-G344)+R344</f>
        <v>0</v>
      </c>
      <c r="S345">
        <f t="shared" si="54"/>
        <v>0</v>
      </c>
      <c r="T345">
        <f t="shared" si="46"/>
        <v>3.4299999999999708</v>
      </c>
      <c r="U345" s="1">
        <f>Q345/MainSheet!$C$22</f>
        <v>0</v>
      </c>
    </row>
    <row r="346" spans="7:21">
      <c r="G346">
        <f t="shared" si="47"/>
        <v>3.4399999999999706</v>
      </c>
      <c r="H346">
        <f t="shared" si="48"/>
        <v>198000</v>
      </c>
      <c r="I346" s="2">
        <f>MIN(MainSheet!$C$10/MainSheet!$C$9,MainSheet!$K$9*60)</f>
        <v>660</v>
      </c>
      <c r="J346" s="1">
        <f>IF(G346&gt;MainSheet!$C$11,IF(J345&gt;=0.999,1,(G346-MainSheet!$C$11)*I346/$B$2/60),0)</f>
        <v>0</v>
      </c>
      <c r="K346" s="1">
        <f>IF(G346&gt;MainSheet!$C$11+$B$6,IF(K345&gt;=0.999,1,(G346-MainSheet!$C$11-$B$6)*I346/$C$2/60),0)</f>
        <v>0</v>
      </c>
      <c r="L346" s="1">
        <f>IF(G346&gt;MainSheet!$C$11+$B$6+$C$6,IF(L345&gt;=0.999,1,(G346-MainSheet!$C$11-$B$6-$C$6)*I346/$D$2/60),0)</f>
        <v>0</v>
      </c>
      <c r="M346">
        <f t="shared" si="49"/>
        <v>0</v>
      </c>
      <c r="N346" s="2">
        <f t="shared" si="50"/>
        <v>0</v>
      </c>
      <c r="O346">
        <f t="shared" si="53"/>
        <v>0</v>
      </c>
      <c r="P346">
        <f t="shared" si="51"/>
        <v>0</v>
      </c>
      <c r="Q346" s="2">
        <f t="shared" si="52"/>
        <v>0</v>
      </c>
      <c r="R346">
        <f>Q346/MainSheet!$C$8*(G346-G345)+R345</f>
        <v>0</v>
      </c>
      <c r="S346">
        <f t="shared" si="54"/>
        <v>0</v>
      </c>
      <c r="T346">
        <f t="shared" si="46"/>
        <v>3.4399999999999706</v>
      </c>
      <c r="U346" s="1">
        <f>Q346/MainSheet!$C$22</f>
        <v>0</v>
      </c>
    </row>
    <row r="347" spans="7:21">
      <c r="G347">
        <f t="shared" si="47"/>
        <v>3.4499999999999704</v>
      </c>
      <c r="H347">
        <f t="shared" si="48"/>
        <v>198000</v>
      </c>
      <c r="I347" s="2">
        <f>MIN(MainSheet!$C$10/MainSheet!$C$9,MainSheet!$K$9*60)</f>
        <v>660</v>
      </c>
      <c r="J347" s="1">
        <f>IF(G347&gt;MainSheet!$C$11,IF(J346&gt;=0.999,1,(G347-MainSheet!$C$11)*I347/$B$2/60),0)</f>
        <v>0</v>
      </c>
      <c r="K347" s="1">
        <f>IF(G347&gt;MainSheet!$C$11+$B$6,IF(K346&gt;=0.999,1,(G347-MainSheet!$C$11-$B$6)*I347/$C$2/60),0)</f>
        <v>0</v>
      </c>
      <c r="L347" s="1">
        <f>IF(G347&gt;MainSheet!$C$11+$B$6+$C$6,IF(L346&gt;=0.999,1,(G347-MainSheet!$C$11-$B$6-$C$6)*I347/$D$2/60),0)</f>
        <v>0</v>
      </c>
      <c r="M347">
        <f t="shared" si="49"/>
        <v>0</v>
      </c>
      <c r="N347" s="2">
        <f t="shared" si="50"/>
        <v>0</v>
      </c>
      <c r="O347">
        <f t="shared" si="53"/>
        <v>0</v>
      </c>
      <c r="P347">
        <f t="shared" si="51"/>
        <v>0</v>
      </c>
      <c r="Q347" s="2">
        <f t="shared" si="52"/>
        <v>0</v>
      </c>
      <c r="R347">
        <f>Q347/MainSheet!$C$8*(G347-G346)+R346</f>
        <v>0</v>
      </c>
      <c r="S347">
        <f t="shared" si="54"/>
        <v>0</v>
      </c>
      <c r="T347">
        <f t="shared" si="46"/>
        <v>3.4499999999999704</v>
      </c>
      <c r="U347" s="1">
        <f>Q347/MainSheet!$C$22</f>
        <v>0</v>
      </c>
    </row>
    <row r="348" spans="7:21">
      <c r="G348">
        <f t="shared" si="47"/>
        <v>3.4599999999999702</v>
      </c>
      <c r="H348">
        <f t="shared" si="48"/>
        <v>198000</v>
      </c>
      <c r="I348" s="2">
        <f>MIN(MainSheet!$C$10/MainSheet!$C$9,MainSheet!$K$9*60)</f>
        <v>660</v>
      </c>
      <c r="J348" s="1">
        <f>IF(G348&gt;MainSheet!$C$11,IF(J347&gt;=0.999,1,(G348-MainSheet!$C$11)*I348/$B$2/60),0)</f>
        <v>0</v>
      </c>
      <c r="K348" s="1">
        <f>IF(G348&gt;MainSheet!$C$11+$B$6,IF(K347&gt;=0.999,1,(G348-MainSheet!$C$11-$B$6)*I348/$C$2/60),0)</f>
        <v>0</v>
      </c>
      <c r="L348" s="1">
        <f>IF(G348&gt;MainSheet!$C$11+$B$6+$C$6,IF(L347&gt;=0.999,1,(G348-MainSheet!$C$11-$B$6-$C$6)*I348/$D$2/60),0)</f>
        <v>0</v>
      </c>
      <c r="M348">
        <f t="shared" si="49"/>
        <v>0</v>
      </c>
      <c r="N348" s="2">
        <f t="shared" si="50"/>
        <v>0</v>
      </c>
      <c r="O348">
        <f t="shared" si="53"/>
        <v>0</v>
      </c>
      <c r="P348">
        <f t="shared" si="51"/>
        <v>0</v>
      </c>
      <c r="Q348" s="2">
        <f t="shared" si="52"/>
        <v>0</v>
      </c>
      <c r="R348">
        <f>Q348/MainSheet!$C$8*(G348-G347)+R347</f>
        <v>0</v>
      </c>
      <c r="S348">
        <f t="shared" si="54"/>
        <v>0</v>
      </c>
      <c r="T348">
        <f t="shared" si="46"/>
        <v>3.4599999999999702</v>
      </c>
      <c r="U348" s="1">
        <f>Q348/MainSheet!$C$22</f>
        <v>0</v>
      </c>
    </row>
    <row r="349" spans="7:21">
      <c r="G349">
        <f t="shared" si="47"/>
        <v>3.46999999999997</v>
      </c>
      <c r="H349">
        <f t="shared" si="48"/>
        <v>198000</v>
      </c>
      <c r="I349" s="2">
        <f>MIN(MainSheet!$C$10/MainSheet!$C$9,MainSheet!$K$9*60)</f>
        <v>660</v>
      </c>
      <c r="J349" s="1">
        <f>IF(G349&gt;MainSheet!$C$11,IF(J348&gt;=0.999,1,(G349-MainSheet!$C$11)*I349/$B$2/60),0)</f>
        <v>0</v>
      </c>
      <c r="K349" s="1">
        <f>IF(G349&gt;MainSheet!$C$11+$B$6,IF(K348&gt;=0.999,1,(G349-MainSheet!$C$11-$B$6)*I349/$C$2/60),0)</f>
        <v>0</v>
      </c>
      <c r="L349" s="1">
        <f>IF(G349&gt;MainSheet!$C$11+$B$6+$C$6,IF(L348&gt;=0.999,1,(G349-MainSheet!$C$11-$B$6-$C$6)*I349/$D$2/60),0)</f>
        <v>0</v>
      </c>
      <c r="M349">
        <f t="shared" si="49"/>
        <v>0</v>
      </c>
      <c r="N349" s="2">
        <f t="shared" si="50"/>
        <v>0</v>
      </c>
      <c r="O349">
        <f t="shared" si="53"/>
        <v>0</v>
      </c>
      <c r="P349">
        <f t="shared" si="51"/>
        <v>0</v>
      </c>
      <c r="Q349" s="2">
        <f t="shared" si="52"/>
        <v>0</v>
      </c>
      <c r="R349">
        <f>Q349/MainSheet!$C$8*(G349-G348)+R348</f>
        <v>0</v>
      </c>
      <c r="S349">
        <f t="shared" si="54"/>
        <v>0</v>
      </c>
      <c r="T349">
        <f t="shared" si="46"/>
        <v>3.46999999999997</v>
      </c>
      <c r="U349" s="1">
        <f>Q349/MainSheet!$C$22</f>
        <v>0</v>
      </c>
    </row>
    <row r="350" spans="7:21">
      <c r="G350">
        <f t="shared" si="47"/>
        <v>3.4799999999999698</v>
      </c>
      <c r="H350">
        <f t="shared" si="48"/>
        <v>198000</v>
      </c>
      <c r="I350" s="2">
        <f>MIN(MainSheet!$C$10/MainSheet!$C$9,MainSheet!$K$9*60)</f>
        <v>660</v>
      </c>
      <c r="J350" s="1">
        <f>IF(G350&gt;MainSheet!$C$11,IF(J349&gt;=0.999,1,(G350-MainSheet!$C$11)*I350/$B$2/60),0)</f>
        <v>0</v>
      </c>
      <c r="K350" s="1">
        <f>IF(G350&gt;MainSheet!$C$11+$B$6,IF(K349&gt;=0.999,1,(G350-MainSheet!$C$11-$B$6)*I350/$C$2/60),0)</f>
        <v>0</v>
      </c>
      <c r="L350" s="1">
        <f>IF(G350&gt;MainSheet!$C$11+$B$6+$C$6,IF(L349&gt;=0.999,1,(G350-MainSheet!$C$11-$B$6-$C$6)*I350/$D$2/60),0)</f>
        <v>0</v>
      </c>
      <c r="M350">
        <f t="shared" si="49"/>
        <v>0</v>
      </c>
      <c r="N350" s="2">
        <f t="shared" si="50"/>
        <v>0</v>
      </c>
      <c r="O350">
        <f t="shared" si="53"/>
        <v>0</v>
      </c>
      <c r="P350">
        <f t="shared" si="51"/>
        <v>0</v>
      </c>
      <c r="Q350" s="2">
        <f t="shared" si="52"/>
        <v>0</v>
      </c>
      <c r="R350">
        <f>Q350/MainSheet!$C$8*(G350-G349)+R349</f>
        <v>0</v>
      </c>
      <c r="S350">
        <f t="shared" si="54"/>
        <v>0</v>
      </c>
      <c r="T350">
        <f t="shared" si="46"/>
        <v>3.4799999999999698</v>
      </c>
      <c r="U350" s="1">
        <f>Q350/MainSheet!$C$22</f>
        <v>0</v>
      </c>
    </row>
    <row r="351" spans="7:21">
      <c r="G351">
        <f t="shared" si="47"/>
        <v>3.4899999999999696</v>
      </c>
      <c r="H351">
        <f t="shared" si="48"/>
        <v>198000</v>
      </c>
      <c r="I351" s="2">
        <f>MIN(MainSheet!$C$10/MainSheet!$C$9,MainSheet!$K$9*60)</f>
        <v>660</v>
      </c>
      <c r="J351" s="1">
        <f>IF(G351&gt;MainSheet!$C$11,IF(J350&gt;=0.999,1,(G351-MainSheet!$C$11)*I351/$B$2/60),0)</f>
        <v>0</v>
      </c>
      <c r="K351" s="1">
        <f>IF(G351&gt;MainSheet!$C$11+$B$6,IF(K350&gt;=0.999,1,(G351-MainSheet!$C$11-$B$6)*I351/$C$2/60),0)</f>
        <v>0</v>
      </c>
      <c r="L351" s="1">
        <f>IF(G351&gt;MainSheet!$C$11+$B$6+$C$6,IF(L350&gt;=0.999,1,(G351-MainSheet!$C$11-$B$6-$C$6)*I351/$D$2/60),0)</f>
        <v>0</v>
      </c>
      <c r="M351">
        <f t="shared" si="49"/>
        <v>0</v>
      </c>
      <c r="N351" s="2">
        <f t="shared" si="50"/>
        <v>0</v>
      </c>
      <c r="O351">
        <f t="shared" si="53"/>
        <v>0</v>
      </c>
      <c r="P351">
        <f t="shared" si="51"/>
        <v>0</v>
      </c>
      <c r="Q351" s="2">
        <f t="shared" si="52"/>
        <v>0</v>
      </c>
      <c r="R351">
        <f>Q351/MainSheet!$C$8*(G351-G350)+R350</f>
        <v>0</v>
      </c>
      <c r="S351">
        <f t="shared" si="54"/>
        <v>0</v>
      </c>
      <c r="T351">
        <f t="shared" si="46"/>
        <v>3.4899999999999696</v>
      </c>
      <c r="U351" s="1">
        <f>Q351/MainSheet!$C$22</f>
        <v>0</v>
      </c>
    </row>
    <row r="352" spans="7:21">
      <c r="G352">
        <f t="shared" si="47"/>
        <v>3.4999999999999694</v>
      </c>
      <c r="H352">
        <f t="shared" si="48"/>
        <v>198000</v>
      </c>
      <c r="I352" s="2">
        <f>MIN(MainSheet!$C$10/MainSheet!$C$9,MainSheet!$K$9*60)</f>
        <v>660</v>
      </c>
      <c r="J352" s="1">
        <f>IF(G352&gt;MainSheet!$C$11,IF(J351&gt;=0.999,1,(G352-MainSheet!$C$11)*I352/$B$2/60),0)</f>
        <v>0</v>
      </c>
      <c r="K352" s="1">
        <f>IF(G352&gt;MainSheet!$C$11+$B$6,IF(K351&gt;=0.999,1,(G352-MainSheet!$C$11-$B$6)*I352/$C$2/60),0)</f>
        <v>0</v>
      </c>
      <c r="L352" s="1">
        <f>IF(G352&gt;MainSheet!$C$11+$B$6+$C$6,IF(L351&gt;=0.999,1,(G352-MainSheet!$C$11-$B$6-$C$6)*I352/$D$2/60),0)</f>
        <v>0</v>
      </c>
      <c r="M352">
        <f t="shared" si="49"/>
        <v>0</v>
      </c>
      <c r="N352" s="2">
        <f t="shared" si="50"/>
        <v>0</v>
      </c>
      <c r="O352">
        <f t="shared" si="53"/>
        <v>0</v>
      </c>
      <c r="P352">
        <f t="shared" si="51"/>
        <v>0</v>
      </c>
      <c r="Q352" s="2">
        <f t="shared" si="52"/>
        <v>0</v>
      </c>
      <c r="R352">
        <f>Q352/MainSheet!$C$8*(G352-G351)+R351</f>
        <v>0</v>
      </c>
      <c r="S352">
        <f t="shared" si="54"/>
        <v>0</v>
      </c>
      <c r="T352">
        <f t="shared" si="46"/>
        <v>3.4999999999999694</v>
      </c>
      <c r="U352" s="1">
        <f>Q352/MainSheet!$C$22</f>
        <v>0</v>
      </c>
    </row>
    <row r="353" spans="7:21">
      <c r="G353">
        <f t="shared" si="47"/>
        <v>3.5099999999999691</v>
      </c>
      <c r="H353">
        <f t="shared" si="48"/>
        <v>198000</v>
      </c>
      <c r="I353" s="2">
        <f>MIN(MainSheet!$C$10/MainSheet!$C$9,MainSheet!$K$9*60)</f>
        <v>660</v>
      </c>
      <c r="J353" s="1">
        <f>IF(G353&gt;MainSheet!$C$11,IF(J352&gt;=0.999,1,(G353-MainSheet!$C$11)*I353/$B$2/60),0)</f>
        <v>0</v>
      </c>
      <c r="K353" s="1">
        <f>IF(G353&gt;MainSheet!$C$11+$B$6,IF(K352&gt;=0.999,1,(G353-MainSheet!$C$11-$B$6)*I353/$C$2/60),0)</f>
        <v>0</v>
      </c>
      <c r="L353" s="1">
        <f>IF(G353&gt;MainSheet!$C$11+$B$6+$C$6,IF(L352&gt;=0.999,1,(G353-MainSheet!$C$11-$B$6-$C$6)*I353/$D$2/60),0)</f>
        <v>0</v>
      </c>
      <c r="M353">
        <f t="shared" si="49"/>
        <v>0</v>
      </c>
      <c r="N353" s="2">
        <f t="shared" si="50"/>
        <v>0</v>
      </c>
      <c r="O353">
        <f t="shared" si="53"/>
        <v>0</v>
      </c>
      <c r="P353">
        <f t="shared" si="51"/>
        <v>0</v>
      </c>
      <c r="Q353" s="2">
        <f t="shared" si="52"/>
        <v>0</v>
      </c>
      <c r="R353">
        <f>Q353/MainSheet!$C$8*(G353-G352)+R352</f>
        <v>0</v>
      </c>
      <c r="S353">
        <f t="shared" si="54"/>
        <v>0</v>
      </c>
      <c r="T353">
        <f t="shared" si="46"/>
        <v>3.5099999999999691</v>
      </c>
      <c r="U353" s="1">
        <f>Q353/MainSheet!$C$22</f>
        <v>0</v>
      </c>
    </row>
    <row r="354" spans="7:21">
      <c r="G354">
        <f t="shared" si="47"/>
        <v>3.5199999999999689</v>
      </c>
      <c r="H354">
        <f t="shared" si="48"/>
        <v>198000</v>
      </c>
      <c r="I354" s="2">
        <f>MIN(MainSheet!$C$10/MainSheet!$C$9,MainSheet!$K$9*60)</f>
        <v>660</v>
      </c>
      <c r="J354" s="1">
        <f>IF(G354&gt;MainSheet!$C$11,IF(J353&gt;=0.999,1,(G354-MainSheet!$C$11)*I354/$B$2/60),0)</f>
        <v>0</v>
      </c>
      <c r="K354" s="1">
        <f>IF(G354&gt;MainSheet!$C$11+$B$6,IF(K353&gt;=0.999,1,(G354-MainSheet!$C$11-$B$6)*I354/$C$2/60),0)</f>
        <v>0</v>
      </c>
      <c r="L354" s="1">
        <f>IF(G354&gt;MainSheet!$C$11+$B$6+$C$6,IF(L353&gt;=0.999,1,(G354-MainSheet!$C$11-$B$6-$C$6)*I354/$D$2/60),0)</f>
        <v>0</v>
      </c>
      <c r="M354">
        <f t="shared" si="49"/>
        <v>0</v>
      </c>
      <c r="N354" s="2">
        <f t="shared" si="50"/>
        <v>0</v>
      </c>
      <c r="O354">
        <f t="shared" si="53"/>
        <v>0</v>
      </c>
      <c r="P354">
        <f t="shared" si="51"/>
        <v>0</v>
      </c>
      <c r="Q354" s="2">
        <f t="shared" si="52"/>
        <v>0</v>
      </c>
      <c r="R354">
        <f>Q354/MainSheet!$C$8*(G354-G353)+R353</f>
        <v>0</v>
      </c>
      <c r="S354">
        <f t="shared" si="54"/>
        <v>0</v>
      </c>
      <c r="T354">
        <f t="shared" si="46"/>
        <v>3.5199999999999689</v>
      </c>
      <c r="U354" s="1">
        <f>Q354/MainSheet!$C$22</f>
        <v>0</v>
      </c>
    </row>
    <row r="355" spans="7:21">
      <c r="G355">
        <f t="shared" si="47"/>
        <v>3.5299999999999687</v>
      </c>
      <c r="H355">
        <f t="shared" si="48"/>
        <v>198000</v>
      </c>
      <c r="I355" s="2">
        <f>MIN(MainSheet!$C$10/MainSheet!$C$9,MainSheet!$K$9*60)</f>
        <v>660</v>
      </c>
      <c r="J355" s="1">
        <f>IF(G355&gt;MainSheet!$C$11,IF(J354&gt;=0.999,1,(G355-MainSheet!$C$11)*I355/$B$2/60),0)</f>
        <v>0</v>
      </c>
      <c r="K355" s="1">
        <f>IF(G355&gt;MainSheet!$C$11+$B$6,IF(K354&gt;=0.999,1,(G355-MainSheet!$C$11-$B$6)*I355/$C$2/60),0)</f>
        <v>0</v>
      </c>
      <c r="L355" s="1">
        <f>IF(G355&gt;MainSheet!$C$11+$B$6+$C$6,IF(L354&gt;=0.999,1,(G355-MainSheet!$C$11-$B$6-$C$6)*I355/$D$2/60),0)</f>
        <v>0</v>
      </c>
      <c r="M355">
        <f t="shared" si="49"/>
        <v>0</v>
      </c>
      <c r="N355" s="2">
        <f t="shared" si="50"/>
        <v>0</v>
      </c>
      <c r="O355">
        <f t="shared" si="53"/>
        <v>0</v>
      </c>
      <c r="P355">
        <f t="shared" si="51"/>
        <v>0</v>
      </c>
      <c r="Q355" s="2">
        <f t="shared" si="52"/>
        <v>0</v>
      </c>
      <c r="R355">
        <f>Q355/MainSheet!$C$8*(G355-G354)+R354</f>
        <v>0</v>
      </c>
      <c r="S355">
        <f t="shared" si="54"/>
        <v>0</v>
      </c>
      <c r="T355">
        <f t="shared" si="46"/>
        <v>3.5299999999999687</v>
      </c>
      <c r="U355" s="1">
        <f>Q355/MainSheet!$C$22</f>
        <v>0</v>
      </c>
    </row>
    <row r="356" spans="7:21">
      <c r="G356">
        <f t="shared" si="47"/>
        <v>3.5399999999999685</v>
      </c>
      <c r="H356">
        <f t="shared" si="48"/>
        <v>198000</v>
      </c>
      <c r="I356" s="2">
        <f>MIN(MainSheet!$C$10/MainSheet!$C$9,MainSheet!$K$9*60)</f>
        <v>660</v>
      </c>
      <c r="J356" s="1">
        <f>IF(G356&gt;MainSheet!$C$11,IF(J355&gt;=0.999,1,(G356-MainSheet!$C$11)*I356/$B$2/60),0)</f>
        <v>0</v>
      </c>
      <c r="K356" s="1">
        <f>IF(G356&gt;MainSheet!$C$11+$B$6,IF(K355&gt;=0.999,1,(G356-MainSheet!$C$11-$B$6)*I356/$C$2/60),0)</f>
        <v>0</v>
      </c>
      <c r="L356" s="1">
        <f>IF(G356&gt;MainSheet!$C$11+$B$6+$C$6,IF(L355&gt;=0.999,1,(G356-MainSheet!$C$11-$B$6-$C$6)*I356/$D$2/60),0)</f>
        <v>0</v>
      </c>
      <c r="M356">
        <f t="shared" si="49"/>
        <v>0</v>
      </c>
      <c r="N356" s="2">
        <f t="shared" si="50"/>
        <v>0</v>
      </c>
      <c r="O356">
        <f t="shared" si="53"/>
        <v>0</v>
      </c>
      <c r="P356">
        <f t="shared" si="51"/>
        <v>0</v>
      </c>
      <c r="Q356" s="2">
        <f t="shared" si="52"/>
        <v>0</v>
      </c>
      <c r="R356">
        <f>Q356/MainSheet!$C$8*(G356-G355)+R355</f>
        <v>0</v>
      </c>
      <c r="S356">
        <f t="shared" si="54"/>
        <v>0</v>
      </c>
      <c r="T356">
        <f t="shared" si="46"/>
        <v>3.5399999999999685</v>
      </c>
      <c r="U356" s="1">
        <f>Q356/MainSheet!$C$22</f>
        <v>0</v>
      </c>
    </row>
    <row r="357" spans="7:21">
      <c r="G357">
        <f t="shared" si="47"/>
        <v>3.5499999999999683</v>
      </c>
      <c r="H357">
        <f t="shared" si="48"/>
        <v>198000</v>
      </c>
      <c r="I357" s="2">
        <f>MIN(MainSheet!$C$10/MainSheet!$C$9,MainSheet!$K$9*60)</f>
        <v>660</v>
      </c>
      <c r="J357" s="1">
        <f>IF(G357&gt;MainSheet!$C$11,IF(J356&gt;=0.999,1,(G357-MainSheet!$C$11)*I357/$B$2/60),0)</f>
        <v>0</v>
      </c>
      <c r="K357" s="1">
        <f>IF(G357&gt;MainSheet!$C$11+$B$6,IF(K356&gt;=0.999,1,(G357-MainSheet!$C$11-$B$6)*I357/$C$2/60),0)</f>
        <v>0</v>
      </c>
      <c r="L357" s="1">
        <f>IF(G357&gt;MainSheet!$C$11+$B$6+$C$6,IF(L356&gt;=0.999,1,(G357-MainSheet!$C$11-$B$6-$C$6)*I357/$D$2/60),0)</f>
        <v>0</v>
      </c>
      <c r="M357">
        <f t="shared" si="49"/>
        <v>0</v>
      </c>
      <c r="N357" s="2">
        <f t="shared" si="50"/>
        <v>0</v>
      </c>
      <c r="O357">
        <f t="shared" si="53"/>
        <v>0</v>
      </c>
      <c r="P357">
        <f t="shared" si="51"/>
        <v>0</v>
      </c>
      <c r="Q357" s="2">
        <f t="shared" si="52"/>
        <v>0</v>
      </c>
      <c r="R357">
        <f>Q357/MainSheet!$C$8*(G357-G356)+R356</f>
        <v>0</v>
      </c>
      <c r="S357">
        <f t="shared" si="54"/>
        <v>0</v>
      </c>
      <c r="T357">
        <f t="shared" si="46"/>
        <v>3.5499999999999683</v>
      </c>
      <c r="U357" s="1">
        <f>Q357/MainSheet!$C$22</f>
        <v>0</v>
      </c>
    </row>
    <row r="358" spans="7:21">
      <c r="G358">
        <f t="shared" si="47"/>
        <v>3.5599999999999681</v>
      </c>
      <c r="H358">
        <f t="shared" si="48"/>
        <v>198000</v>
      </c>
      <c r="I358" s="2">
        <f>MIN(MainSheet!$C$10/MainSheet!$C$9,MainSheet!$K$9*60)</f>
        <v>660</v>
      </c>
      <c r="J358" s="1">
        <f>IF(G358&gt;MainSheet!$C$11,IF(J357&gt;=0.999,1,(G358-MainSheet!$C$11)*I358/$B$2/60),0)</f>
        <v>0</v>
      </c>
      <c r="K358" s="1">
        <f>IF(G358&gt;MainSheet!$C$11+$B$6,IF(K357&gt;=0.999,1,(G358-MainSheet!$C$11-$B$6)*I358/$C$2/60),0)</f>
        <v>0</v>
      </c>
      <c r="L358" s="1">
        <f>IF(G358&gt;MainSheet!$C$11+$B$6+$C$6,IF(L357&gt;=0.999,1,(G358-MainSheet!$C$11-$B$6-$C$6)*I358/$D$2/60),0)</f>
        <v>0</v>
      </c>
      <c r="M358">
        <f t="shared" si="49"/>
        <v>0</v>
      </c>
      <c r="N358" s="2">
        <f t="shared" si="50"/>
        <v>0</v>
      </c>
      <c r="O358">
        <f t="shared" si="53"/>
        <v>0</v>
      </c>
      <c r="P358">
        <f t="shared" si="51"/>
        <v>0</v>
      </c>
      <c r="Q358" s="2">
        <f t="shared" si="52"/>
        <v>0</v>
      </c>
      <c r="R358">
        <f>Q358/MainSheet!$C$8*(G358-G357)+R357</f>
        <v>0</v>
      </c>
      <c r="S358">
        <f t="shared" si="54"/>
        <v>0</v>
      </c>
      <c r="T358">
        <f t="shared" si="46"/>
        <v>3.5599999999999681</v>
      </c>
      <c r="U358" s="1">
        <f>Q358/MainSheet!$C$22</f>
        <v>0</v>
      </c>
    </row>
    <row r="359" spans="7:21">
      <c r="G359">
        <f t="shared" si="47"/>
        <v>3.5699999999999679</v>
      </c>
      <c r="H359">
        <f t="shared" si="48"/>
        <v>198000</v>
      </c>
      <c r="I359" s="2">
        <f>MIN(MainSheet!$C$10/MainSheet!$C$9,MainSheet!$K$9*60)</f>
        <v>660</v>
      </c>
      <c r="J359" s="1">
        <f>IF(G359&gt;MainSheet!$C$11,IF(J358&gt;=0.999,1,(G359-MainSheet!$C$11)*I359/$B$2/60),0)</f>
        <v>0</v>
      </c>
      <c r="K359" s="1">
        <f>IF(G359&gt;MainSheet!$C$11+$B$6,IF(K358&gt;=0.999,1,(G359-MainSheet!$C$11-$B$6)*I359/$C$2/60),0)</f>
        <v>0</v>
      </c>
      <c r="L359" s="1">
        <f>IF(G359&gt;MainSheet!$C$11+$B$6+$C$6,IF(L358&gt;=0.999,1,(G359-MainSheet!$C$11-$B$6-$C$6)*I359/$D$2/60),0)</f>
        <v>0</v>
      </c>
      <c r="M359">
        <f t="shared" si="49"/>
        <v>0</v>
      </c>
      <c r="N359" s="2">
        <f t="shared" si="50"/>
        <v>0</v>
      </c>
      <c r="O359">
        <f t="shared" si="53"/>
        <v>0</v>
      </c>
      <c r="P359">
        <f t="shared" si="51"/>
        <v>0</v>
      </c>
      <c r="Q359" s="2">
        <f t="shared" si="52"/>
        <v>0</v>
      </c>
      <c r="R359">
        <f>Q359/MainSheet!$C$8*(G359-G358)+R358</f>
        <v>0</v>
      </c>
      <c r="S359">
        <f t="shared" si="54"/>
        <v>0</v>
      </c>
      <c r="T359">
        <f t="shared" si="46"/>
        <v>3.5699999999999679</v>
      </c>
      <c r="U359" s="1">
        <f>Q359/MainSheet!$C$22</f>
        <v>0</v>
      </c>
    </row>
    <row r="360" spans="7:21">
      <c r="G360">
        <f t="shared" si="47"/>
        <v>3.5799999999999677</v>
      </c>
      <c r="H360">
        <f t="shared" si="48"/>
        <v>198000</v>
      </c>
      <c r="I360" s="2">
        <f>MIN(MainSheet!$C$10/MainSheet!$C$9,MainSheet!$K$9*60)</f>
        <v>660</v>
      </c>
      <c r="J360" s="1">
        <f>IF(G360&gt;MainSheet!$C$11,IF(J359&gt;=0.999,1,(G360-MainSheet!$C$11)*I360/$B$2/60),0)</f>
        <v>0</v>
      </c>
      <c r="K360" s="1">
        <f>IF(G360&gt;MainSheet!$C$11+$B$6,IF(K359&gt;=0.999,1,(G360-MainSheet!$C$11-$B$6)*I360/$C$2/60),0)</f>
        <v>0</v>
      </c>
      <c r="L360" s="1">
        <f>IF(G360&gt;MainSheet!$C$11+$B$6+$C$6,IF(L359&gt;=0.999,1,(G360-MainSheet!$C$11-$B$6-$C$6)*I360/$D$2/60),0)</f>
        <v>0</v>
      </c>
      <c r="M360">
        <f t="shared" si="49"/>
        <v>0</v>
      </c>
      <c r="N360" s="2">
        <f t="shared" si="50"/>
        <v>0</v>
      </c>
      <c r="O360">
        <f t="shared" si="53"/>
        <v>0</v>
      </c>
      <c r="P360">
        <f t="shared" si="51"/>
        <v>0</v>
      </c>
      <c r="Q360" s="2">
        <f t="shared" si="52"/>
        <v>0</v>
      </c>
      <c r="R360">
        <f>Q360/MainSheet!$C$8*(G360-G359)+R359</f>
        <v>0</v>
      </c>
      <c r="S360">
        <f t="shared" si="54"/>
        <v>0</v>
      </c>
      <c r="T360">
        <f t="shared" si="46"/>
        <v>3.5799999999999677</v>
      </c>
      <c r="U360" s="1">
        <f>Q360/MainSheet!$C$22</f>
        <v>0</v>
      </c>
    </row>
    <row r="361" spans="7:21">
      <c r="G361">
        <f t="shared" si="47"/>
        <v>3.5899999999999674</v>
      </c>
      <c r="H361">
        <f t="shared" si="48"/>
        <v>198000</v>
      </c>
      <c r="I361" s="2">
        <f>MIN(MainSheet!$C$10/MainSheet!$C$9,MainSheet!$K$9*60)</f>
        <v>660</v>
      </c>
      <c r="J361" s="1">
        <f>IF(G361&gt;MainSheet!$C$11,IF(J360&gt;=0.999,1,(G361-MainSheet!$C$11)*I361/$B$2/60),0)</f>
        <v>0</v>
      </c>
      <c r="K361" s="1">
        <f>IF(G361&gt;MainSheet!$C$11+$B$6,IF(K360&gt;=0.999,1,(G361-MainSheet!$C$11-$B$6)*I361/$C$2/60),0)</f>
        <v>0</v>
      </c>
      <c r="L361" s="1">
        <f>IF(G361&gt;MainSheet!$C$11+$B$6+$C$6,IF(L360&gt;=0.999,1,(G361-MainSheet!$C$11-$B$6-$C$6)*I361/$D$2/60),0)</f>
        <v>0</v>
      </c>
      <c r="M361">
        <f t="shared" si="49"/>
        <v>0</v>
      </c>
      <c r="N361" s="2">
        <f t="shared" si="50"/>
        <v>0</v>
      </c>
      <c r="O361">
        <f t="shared" si="53"/>
        <v>0</v>
      </c>
      <c r="P361">
        <f t="shared" si="51"/>
        <v>0</v>
      </c>
      <c r="Q361" s="2">
        <f t="shared" si="52"/>
        <v>0</v>
      </c>
      <c r="R361">
        <f>Q361/MainSheet!$C$8*(G361-G360)+R360</f>
        <v>0</v>
      </c>
      <c r="S361">
        <f t="shared" si="54"/>
        <v>0</v>
      </c>
      <c r="T361">
        <f t="shared" si="46"/>
        <v>3.5899999999999674</v>
      </c>
      <c r="U361" s="1">
        <f>Q361/MainSheet!$C$22</f>
        <v>0</v>
      </c>
    </row>
    <row r="362" spans="7:21">
      <c r="G362">
        <f t="shared" si="47"/>
        <v>3.5999999999999672</v>
      </c>
      <c r="H362">
        <f t="shared" si="48"/>
        <v>198000</v>
      </c>
      <c r="I362" s="2">
        <f>MIN(MainSheet!$C$10/MainSheet!$C$9,MainSheet!$K$9*60)</f>
        <v>660</v>
      </c>
      <c r="J362" s="1">
        <f>IF(G362&gt;MainSheet!$C$11,IF(J361&gt;=0.999,1,(G362-MainSheet!$C$11)*I362/$B$2/60),0)</f>
        <v>0</v>
      </c>
      <c r="K362" s="1">
        <f>IF(G362&gt;MainSheet!$C$11+$B$6,IF(K361&gt;=0.999,1,(G362-MainSheet!$C$11-$B$6)*I362/$C$2/60),0)</f>
        <v>0</v>
      </c>
      <c r="L362" s="1">
        <f>IF(G362&gt;MainSheet!$C$11+$B$6+$C$6,IF(L361&gt;=0.999,1,(G362-MainSheet!$C$11-$B$6-$C$6)*I362/$D$2/60),0)</f>
        <v>0</v>
      </c>
      <c r="M362">
        <f t="shared" si="49"/>
        <v>0</v>
      </c>
      <c r="N362" s="2">
        <f t="shared" si="50"/>
        <v>0</v>
      </c>
      <c r="O362">
        <f t="shared" si="53"/>
        <v>0</v>
      </c>
      <c r="P362">
        <f t="shared" si="51"/>
        <v>0</v>
      </c>
      <c r="Q362" s="2">
        <f t="shared" si="52"/>
        <v>0</v>
      </c>
      <c r="R362">
        <f>Q362/MainSheet!$C$8*(G362-G361)+R361</f>
        <v>0</v>
      </c>
      <c r="S362">
        <f t="shared" si="54"/>
        <v>0</v>
      </c>
      <c r="T362">
        <f t="shared" si="46"/>
        <v>3.5999999999999672</v>
      </c>
      <c r="U362" s="1">
        <f>Q362/MainSheet!$C$22</f>
        <v>0</v>
      </c>
    </row>
    <row r="363" spans="7:21">
      <c r="G363">
        <f t="shared" si="47"/>
        <v>3.609999999999967</v>
      </c>
      <c r="H363">
        <f t="shared" si="48"/>
        <v>198000</v>
      </c>
      <c r="I363" s="2">
        <f>MIN(MainSheet!$C$10/MainSheet!$C$9,MainSheet!$K$9*60)</f>
        <v>660</v>
      </c>
      <c r="J363" s="1">
        <f>IF(G363&gt;MainSheet!$C$11,IF(J362&gt;=0.999,1,(G363-MainSheet!$C$11)*I363/$B$2/60),0)</f>
        <v>0</v>
      </c>
      <c r="K363" s="1">
        <f>IF(G363&gt;MainSheet!$C$11+$B$6,IF(K362&gt;=0.999,1,(G363-MainSheet!$C$11-$B$6)*I363/$C$2/60),0)</f>
        <v>0</v>
      </c>
      <c r="L363" s="1">
        <f>IF(G363&gt;MainSheet!$C$11+$B$6+$C$6,IF(L362&gt;=0.999,1,(G363-MainSheet!$C$11-$B$6-$C$6)*I363/$D$2/60),0)</f>
        <v>0</v>
      </c>
      <c r="M363">
        <f t="shared" si="49"/>
        <v>0</v>
      </c>
      <c r="N363" s="2">
        <f t="shared" si="50"/>
        <v>0</v>
      </c>
      <c r="O363">
        <f t="shared" si="53"/>
        <v>0</v>
      </c>
      <c r="P363">
        <f t="shared" si="51"/>
        <v>0</v>
      </c>
      <c r="Q363" s="2">
        <f t="shared" si="52"/>
        <v>0</v>
      </c>
      <c r="R363">
        <f>Q363/MainSheet!$C$8*(G363-G362)+R362</f>
        <v>0</v>
      </c>
      <c r="S363">
        <f t="shared" si="54"/>
        <v>0</v>
      </c>
      <c r="T363">
        <f t="shared" si="46"/>
        <v>3.609999999999967</v>
      </c>
      <c r="U363" s="1">
        <f>Q363/MainSheet!$C$22</f>
        <v>0</v>
      </c>
    </row>
    <row r="364" spans="7:21">
      <c r="G364">
        <f t="shared" si="47"/>
        <v>3.6199999999999668</v>
      </c>
      <c r="H364">
        <f t="shared" si="48"/>
        <v>198000</v>
      </c>
      <c r="I364" s="2">
        <f>MIN(MainSheet!$C$10/MainSheet!$C$9,MainSheet!$K$9*60)</f>
        <v>660</v>
      </c>
      <c r="J364" s="1">
        <f>IF(G364&gt;MainSheet!$C$11,IF(J363&gt;=0.999,1,(G364-MainSheet!$C$11)*I364/$B$2/60),0)</f>
        <v>0</v>
      </c>
      <c r="K364" s="1">
        <f>IF(G364&gt;MainSheet!$C$11+$B$6,IF(K363&gt;=0.999,1,(G364-MainSheet!$C$11-$B$6)*I364/$C$2/60),0)</f>
        <v>0</v>
      </c>
      <c r="L364" s="1">
        <f>IF(G364&gt;MainSheet!$C$11+$B$6+$C$6,IF(L363&gt;=0.999,1,(G364-MainSheet!$C$11-$B$6-$C$6)*I364/$D$2/60),0)</f>
        <v>0</v>
      </c>
      <c r="M364">
        <f t="shared" si="49"/>
        <v>0</v>
      </c>
      <c r="N364" s="2">
        <f t="shared" si="50"/>
        <v>0</v>
      </c>
      <c r="O364">
        <f t="shared" si="53"/>
        <v>0</v>
      </c>
      <c r="P364">
        <f t="shared" si="51"/>
        <v>0</v>
      </c>
      <c r="Q364" s="2">
        <f t="shared" si="52"/>
        <v>0</v>
      </c>
      <c r="R364">
        <f>Q364/MainSheet!$C$8*(G364-G363)+R363</f>
        <v>0</v>
      </c>
      <c r="S364">
        <f t="shared" si="54"/>
        <v>0</v>
      </c>
      <c r="T364">
        <f t="shared" si="46"/>
        <v>3.6199999999999668</v>
      </c>
      <c r="U364" s="1">
        <f>Q364/MainSheet!$C$22</f>
        <v>0</v>
      </c>
    </row>
    <row r="365" spans="7:21">
      <c r="G365">
        <f t="shared" si="47"/>
        <v>3.6299999999999666</v>
      </c>
      <c r="H365">
        <f t="shared" si="48"/>
        <v>198000</v>
      </c>
      <c r="I365" s="2">
        <f>MIN(MainSheet!$C$10/MainSheet!$C$9,MainSheet!$K$9*60)</f>
        <v>660</v>
      </c>
      <c r="J365" s="1">
        <f>IF(G365&gt;MainSheet!$C$11,IF(J364&gt;=0.999,1,(G365-MainSheet!$C$11)*I365/$B$2/60),0)</f>
        <v>0</v>
      </c>
      <c r="K365" s="1">
        <f>IF(G365&gt;MainSheet!$C$11+$B$6,IF(K364&gt;=0.999,1,(G365-MainSheet!$C$11-$B$6)*I365/$C$2/60),0)</f>
        <v>0</v>
      </c>
      <c r="L365" s="1">
        <f>IF(G365&gt;MainSheet!$C$11+$B$6+$C$6,IF(L364&gt;=0.999,1,(G365-MainSheet!$C$11-$B$6-$C$6)*I365/$D$2/60),0)</f>
        <v>0</v>
      </c>
      <c r="M365">
        <f t="shared" si="49"/>
        <v>0</v>
      </c>
      <c r="N365" s="2">
        <f t="shared" si="50"/>
        <v>0</v>
      </c>
      <c r="O365">
        <f t="shared" si="53"/>
        <v>0</v>
      </c>
      <c r="P365">
        <f t="shared" si="51"/>
        <v>0</v>
      </c>
      <c r="Q365" s="2">
        <f t="shared" si="52"/>
        <v>0</v>
      </c>
      <c r="R365">
        <f>Q365/MainSheet!$C$8*(G365-G364)+R364</f>
        <v>0</v>
      </c>
      <c r="S365">
        <f t="shared" si="54"/>
        <v>0</v>
      </c>
      <c r="T365">
        <f t="shared" si="46"/>
        <v>3.6299999999999666</v>
      </c>
      <c r="U365" s="1">
        <f>Q365/MainSheet!$C$22</f>
        <v>0</v>
      </c>
    </row>
    <row r="366" spans="7:21">
      <c r="G366">
        <f t="shared" si="47"/>
        <v>3.6399999999999664</v>
      </c>
      <c r="H366">
        <f t="shared" si="48"/>
        <v>198000</v>
      </c>
      <c r="I366" s="2">
        <f>MIN(MainSheet!$C$10/MainSheet!$C$9,MainSheet!$K$9*60)</f>
        <v>660</v>
      </c>
      <c r="J366" s="1">
        <f>IF(G366&gt;MainSheet!$C$11,IF(J365&gt;=0.999,1,(G366-MainSheet!$C$11)*I366/$B$2/60),0)</f>
        <v>0</v>
      </c>
      <c r="K366" s="1">
        <f>IF(G366&gt;MainSheet!$C$11+$B$6,IF(K365&gt;=0.999,1,(G366-MainSheet!$C$11-$B$6)*I366/$C$2/60),0)</f>
        <v>0</v>
      </c>
      <c r="L366" s="1">
        <f>IF(G366&gt;MainSheet!$C$11+$B$6+$C$6,IF(L365&gt;=0.999,1,(G366-MainSheet!$C$11-$B$6-$C$6)*I366/$D$2/60),0)</f>
        <v>0</v>
      </c>
      <c r="M366">
        <f t="shared" si="49"/>
        <v>0</v>
      </c>
      <c r="N366" s="2">
        <f t="shared" si="50"/>
        <v>0</v>
      </c>
      <c r="O366">
        <f t="shared" si="53"/>
        <v>0</v>
      </c>
      <c r="P366">
        <f t="shared" si="51"/>
        <v>0</v>
      </c>
      <c r="Q366" s="2">
        <f t="shared" si="52"/>
        <v>0</v>
      </c>
      <c r="R366">
        <f>Q366/MainSheet!$C$8*(G366-G365)+R365</f>
        <v>0</v>
      </c>
      <c r="S366">
        <f t="shared" si="54"/>
        <v>0</v>
      </c>
      <c r="T366">
        <f t="shared" si="46"/>
        <v>3.6399999999999664</v>
      </c>
      <c r="U366" s="1">
        <f>Q366/MainSheet!$C$22</f>
        <v>0</v>
      </c>
    </row>
    <row r="367" spans="7:21">
      <c r="G367">
        <f t="shared" si="47"/>
        <v>3.6499999999999662</v>
      </c>
      <c r="H367">
        <f t="shared" si="48"/>
        <v>198000</v>
      </c>
      <c r="I367" s="2">
        <f>MIN(MainSheet!$C$10/MainSheet!$C$9,MainSheet!$K$9*60)</f>
        <v>660</v>
      </c>
      <c r="J367" s="1">
        <f>IF(G367&gt;MainSheet!$C$11,IF(J366&gt;=0.999,1,(G367-MainSheet!$C$11)*I367/$B$2/60),0)</f>
        <v>0</v>
      </c>
      <c r="K367" s="1">
        <f>IF(G367&gt;MainSheet!$C$11+$B$6,IF(K366&gt;=0.999,1,(G367-MainSheet!$C$11-$B$6)*I367/$C$2/60),0)</f>
        <v>0</v>
      </c>
      <c r="L367" s="1">
        <f>IF(G367&gt;MainSheet!$C$11+$B$6+$C$6,IF(L366&gt;=0.999,1,(G367-MainSheet!$C$11-$B$6-$C$6)*I367/$D$2/60),0)</f>
        <v>0</v>
      </c>
      <c r="M367">
        <f t="shared" si="49"/>
        <v>0</v>
      </c>
      <c r="N367" s="2">
        <f t="shared" si="50"/>
        <v>0</v>
      </c>
      <c r="O367">
        <f t="shared" si="53"/>
        <v>0</v>
      </c>
      <c r="P367">
        <f t="shared" si="51"/>
        <v>0</v>
      </c>
      <c r="Q367" s="2">
        <f t="shared" si="52"/>
        <v>0</v>
      </c>
      <c r="R367">
        <f>Q367/MainSheet!$C$8*(G367-G366)+R366</f>
        <v>0</v>
      </c>
      <c r="S367">
        <f t="shared" si="54"/>
        <v>0</v>
      </c>
      <c r="T367">
        <f t="shared" si="46"/>
        <v>3.6499999999999662</v>
      </c>
      <c r="U367" s="1">
        <f>Q367/MainSheet!$C$22</f>
        <v>0</v>
      </c>
    </row>
    <row r="368" spans="7:21">
      <c r="G368">
        <f t="shared" si="47"/>
        <v>3.6599999999999659</v>
      </c>
      <c r="H368">
        <f t="shared" si="48"/>
        <v>198000</v>
      </c>
      <c r="I368" s="2">
        <f>MIN(MainSheet!$C$10/MainSheet!$C$9,MainSheet!$K$9*60)</f>
        <v>660</v>
      </c>
      <c r="J368" s="1">
        <f>IF(G368&gt;MainSheet!$C$11,IF(J367&gt;=0.999,1,(G368-MainSheet!$C$11)*I368/$B$2/60),0)</f>
        <v>0</v>
      </c>
      <c r="K368" s="1">
        <f>IF(G368&gt;MainSheet!$C$11+$B$6,IF(K367&gt;=0.999,1,(G368-MainSheet!$C$11-$B$6)*I368/$C$2/60),0)</f>
        <v>0</v>
      </c>
      <c r="L368" s="1">
        <f>IF(G368&gt;MainSheet!$C$11+$B$6+$C$6,IF(L367&gt;=0.999,1,(G368-MainSheet!$C$11-$B$6-$C$6)*I368/$D$2/60),0)</f>
        <v>0</v>
      </c>
      <c r="M368">
        <f t="shared" si="49"/>
        <v>0</v>
      </c>
      <c r="N368" s="2">
        <f t="shared" si="50"/>
        <v>0</v>
      </c>
      <c r="O368">
        <f t="shared" si="53"/>
        <v>0</v>
      </c>
      <c r="P368">
        <f t="shared" si="51"/>
        <v>0</v>
      </c>
      <c r="Q368" s="2">
        <f t="shared" si="52"/>
        <v>0</v>
      </c>
      <c r="R368">
        <f>Q368/MainSheet!$C$8*(G368-G367)+R367</f>
        <v>0</v>
      </c>
      <c r="S368">
        <f t="shared" si="54"/>
        <v>0</v>
      </c>
      <c r="T368">
        <f t="shared" si="46"/>
        <v>3.6599999999999659</v>
      </c>
      <c r="U368" s="1">
        <f>Q368/MainSheet!$C$22</f>
        <v>0</v>
      </c>
    </row>
    <row r="369" spans="7:21">
      <c r="G369">
        <f t="shared" si="47"/>
        <v>3.6699999999999657</v>
      </c>
      <c r="H369">
        <f t="shared" si="48"/>
        <v>198000</v>
      </c>
      <c r="I369" s="2">
        <f>MIN(MainSheet!$C$10/MainSheet!$C$9,MainSheet!$K$9*60)</f>
        <v>660</v>
      </c>
      <c r="J369" s="1">
        <f>IF(G369&gt;MainSheet!$C$11,IF(J368&gt;=0.999,1,(G369-MainSheet!$C$11)*I369/$B$2/60),0)</f>
        <v>0</v>
      </c>
      <c r="K369" s="1">
        <f>IF(G369&gt;MainSheet!$C$11+$B$6,IF(K368&gt;=0.999,1,(G369-MainSheet!$C$11-$B$6)*I369/$C$2/60),0)</f>
        <v>0</v>
      </c>
      <c r="L369" s="1">
        <f>IF(G369&gt;MainSheet!$C$11+$B$6+$C$6,IF(L368&gt;=0.999,1,(G369-MainSheet!$C$11-$B$6-$C$6)*I369/$D$2/60),0)</f>
        <v>0</v>
      </c>
      <c r="M369">
        <f t="shared" si="49"/>
        <v>0</v>
      </c>
      <c r="N369" s="2">
        <f t="shared" si="50"/>
        <v>0</v>
      </c>
      <c r="O369">
        <f t="shared" si="53"/>
        <v>0</v>
      </c>
      <c r="P369">
        <f t="shared" si="51"/>
        <v>0</v>
      </c>
      <c r="Q369" s="2">
        <f t="shared" si="52"/>
        <v>0</v>
      </c>
      <c r="R369">
        <f>Q369/MainSheet!$C$8*(G369-G368)+R368</f>
        <v>0</v>
      </c>
      <c r="S369">
        <f t="shared" si="54"/>
        <v>0</v>
      </c>
      <c r="T369">
        <f t="shared" si="46"/>
        <v>3.6699999999999657</v>
      </c>
      <c r="U369" s="1">
        <f>Q369/MainSheet!$C$22</f>
        <v>0</v>
      </c>
    </row>
    <row r="370" spans="7:21">
      <c r="G370">
        <f t="shared" si="47"/>
        <v>3.6799999999999655</v>
      </c>
      <c r="H370">
        <f t="shared" si="48"/>
        <v>198000</v>
      </c>
      <c r="I370" s="2">
        <f>MIN(MainSheet!$C$10/MainSheet!$C$9,MainSheet!$K$9*60)</f>
        <v>660</v>
      </c>
      <c r="J370" s="1">
        <f>IF(G370&gt;MainSheet!$C$11,IF(J369&gt;=0.999,1,(G370-MainSheet!$C$11)*I370/$B$2/60),0)</f>
        <v>0</v>
      </c>
      <c r="K370" s="1">
        <f>IF(G370&gt;MainSheet!$C$11+$B$6,IF(K369&gt;=0.999,1,(G370-MainSheet!$C$11-$B$6)*I370/$C$2/60),0)</f>
        <v>0</v>
      </c>
      <c r="L370" s="1">
        <f>IF(G370&gt;MainSheet!$C$11+$B$6+$C$6,IF(L369&gt;=0.999,1,(G370-MainSheet!$C$11-$B$6-$C$6)*I370/$D$2/60),0)</f>
        <v>0</v>
      </c>
      <c r="M370">
        <f t="shared" si="49"/>
        <v>0</v>
      </c>
      <c r="N370" s="2">
        <f t="shared" si="50"/>
        <v>0</v>
      </c>
      <c r="O370">
        <f t="shared" si="53"/>
        <v>0</v>
      </c>
      <c r="P370">
        <f t="shared" si="51"/>
        <v>0</v>
      </c>
      <c r="Q370" s="2">
        <f t="shared" si="52"/>
        <v>0</v>
      </c>
      <c r="R370">
        <f>Q370/MainSheet!$C$8*(G370-G369)+R369</f>
        <v>0</v>
      </c>
      <c r="S370">
        <f t="shared" si="54"/>
        <v>0</v>
      </c>
      <c r="T370">
        <f t="shared" si="46"/>
        <v>3.6799999999999655</v>
      </c>
      <c r="U370" s="1">
        <f>Q370/MainSheet!$C$22</f>
        <v>0</v>
      </c>
    </row>
    <row r="371" spans="7:21">
      <c r="G371">
        <f t="shared" si="47"/>
        <v>3.6899999999999653</v>
      </c>
      <c r="H371">
        <f t="shared" si="48"/>
        <v>198000</v>
      </c>
      <c r="I371" s="2">
        <f>MIN(MainSheet!$C$10/MainSheet!$C$9,MainSheet!$K$9*60)</f>
        <v>660</v>
      </c>
      <c r="J371" s="1">
        <f>IF(G371&gt;MainSheet!$C$11,IF(J370&gt;=0.999,1,(G371-MainSheet!$C$11)*I371/$B$2/60),0)</f>
        <v>0</v>
      </c>
      <c r="K371" s="1">
        <f>IF(G371&gt;MainSheet!$C$11+$B$6,IF(K370&gt;=0.999,1,(G371-MainSheet!$C$11-$B$6)*I371/$C$2/60),0)</f>
        <v>0</v>
      </c>
      <c r="L371" s="1">
        <f>IF(G371&gt;MainSheet!$C$11+$B$6+$C$6,IF(L370&gt;=0.999,1,(G371-MainSheet!$C$11-$B$6-$C$6)*I371/$D$2/60),0)</f>
        <v>0</v>
      </c>
      <c r="M371">
        <f t="shared" si="49"/>
        <v>0</v>
      </c>
      <c r="N371" s="2">
        <f t="shared" si="50"/>
        <v>0</v>
      </c>
      <c r="O371">
        <f t="shared" si="53"/>
        <v>0</v>
      </c>
      <c r="P371">
        <f t="shared" si="51"/>
        <v>0</v>
      </c>
      <c r="Q371" s="2">
        <f t="shared" si="52"/>
        <v>0</v>
      </c>
      <c r="R371">
        <f>Q371/MainSheet!$C$8*(G371-G370)+R370</f>
        <v>0</v>
      </c>
      <c r="S371">
        <f t="shared" si="54"/>
        <v>0</v>
      </c>
      <c r="T371">
        <f t="shared" si="46"/>
        <v>3.6899999999999653</v>
      </c>
      <c r="U371" s="1">
        <f>Q371/MainSheet!$C$22</f>
        <v>0</v>
      </c>
    </row>
    <row r="372" spans="7:21">
      <c r="G372">
        <f t="shared" si="47"/>
        <v>3.6999999999999651</v>
      </c>
      <c r="H372">
        <f t="shared" si="48"/>
        <v>198000</v>
      </c>
      <c r="I372" s="2">
        <f>MIN(MainSheet!$C$10/MainSheet!$C$9,MainSheet!$K$9*60)</f>
        <v>660</v>
      </c>
      <c r="J372" s="1">
        <f>IF(G372&gt;MainSheet!$C$11,IF(J371&gt;=0.999,1,(G372-MainSheet!$C$11)*I372/$B$2/60),0)</f>
        <v>0</v>
      </c>
      <c r="K372" s="1">
        <f>IF(G372&gt;MainSheet!$C$11+$B$6,IF(K371&gt;=0.999,1,(G372-MainSheet!$C$11-$B$6)*I372/$C$2/60),0)</f>
        <v>0</v>
      </c>
      <c r="L372" s="1">
        <f>IF(G372&gt;MainSheet!$C$11+$B$6+$C$6,IF(L371&gt;=0.999,1,(G372-MainSheet!$C$11-$B$6-$C$6)*I372/$D$2/60),0)</f>
        <v>0</v>
      </c>
      <c r="M372">
        <f t="shared" si="49"/>
        <v>0</v>
      </c>
      <c r="N372" s="2">
        <f t="shared" si="50"/>
        <v>0</v>
      </c>
      <c r="O372">
        <f t="shared" si="53"/>
        <v>0</v>
      </c>
      <c r="P372">
        <f t="shared" si="51"/>
        <v>0</v>
      </c>
      <c r="Q372" s="2">
        <f t="shared" si="52"/>
        <v>0</v>
      </c>
      <c r="R372">
        <f>Q372/MainSheet!$C$8*(G372-G371)+R371</f>
        <v>0</v>
      </c>
      <c r="S372">
        <f t="shared" si="54"/>
        <v>0</v>
      </c>
      <c r="T372">
        <f t="shared" si="46"/>
        <v>3.6999999999999651</v>
      </c>
      <c r="U372" s="1">
        <f>Q372/MainSheet!$C$22</f>
        <v>0</v>
      </c>
    </row>
    <row r="373" spans="7:21">
      <c r="G373">
        <f t="shared" si="47"/>
        <v>3.7099999999999649</v>
      </c>
      <c r="H373">
        <f t="shared" si="48"/>
        <v>198000</v>
      </c>
      <c r="I373" s="2">
        <f>MIN(MainSheet!$C$10/MainSheet!$C$9,MainSheet!$K$9*60)</f>
        <v>660</v>
      </c>
      <c r="J373" s="1">
        <f>IF(G373&gt;MainSheet!$C$11,IF(J372&gt;=0.999,1,(G373-MainSheet!$C$11)*I373/$B$2/60),0)</f>
        <v>0</v>
      </c>
      <c r="K373" s="1">
        <f>IF(G373&gt;MainSheet!$C$11+$B$6,IF(K372&gt;=0.999,1,(G373-MainSheet!$C$11-$B$6)*I373/$C$2/60),0)</f>
        <v>0</v>
      </c>
      <c r="L373" s="1">
        <f>IF(G373&gt;MainSheet!$C$11+$B$6+$C$6,IF(L372&gt;=0.999,1,(G373-MainSheet!$C$11-$B$6-$C$6)*I373/$D$2/60),0)</f>
        <v>0</v>
      </c>
      <c r="M373">
        <f t="shared" si="49"/>
        <v>0</v>
      </c>
      <c r="N373" s="2">
        <f t="shared" si="50"/>
        <v>0</v>
      </c>
      <c r="O373">
        <f t="shared" si="53"/>
        <v>0</v>
      </c>
      <c r="P373">
        <f t="shared" si="51"/>
        <v>0</v>
      </c>
      <c r="Q373" s="2">
        <f t="shared" si="52"/>
        <v>0</v>
      </c>
      <c r="R373">
        <f>Q373/MainSheet!$C$8*(G373-G372)+R372</f>
        <v>0</v>
      </c>
      <c r="S373">
        <f t="shared" si="54"/>
        <v>0</v>
      </c>
      <c r="T373">
        <f t="shared" si="46"/>
        <v>3.7099999999999649</v>
      </c>
      <c r="U373" s="1">
        <f>Q373/MainSheet!$C$22</f>
        <v>0</v>
      </c>
    </row>
    <row r="374" spans="7:21">
      <c r="G374">
        <f t="shared" si="47"/>
        <v>3.7199999999999647</v>
      </c>
      <c r="H374">
        <f t="shared" si="48"/>
        <v>198000</v>
      </c>
      <c r="I374" s="2">
        <f>MIN(MainSheet!$C$10/MainSheet!$C$9,MainSheet!$K$9*60)</f>
        <v>660</v>
      </c>
      <c r="J374" s="1">
        <f>IF(G374&gt;MainSheet!$C$11,IF(J373&gt;=0.999,1,(G374-MainSheet!$C$11)*I374/$B$2/60),0)</f>
        <v>0</v>
      </c>
      <c r="K374" s="1">
        <f>IF(G374&gt;MainSheet!$C$11+$B$6,IF(K373&gt;=0.999,1,(G374-MainSheet!$C$11-$B$6)*I374/$C$2/60),0)</f>
        <v>0</v>
      </c>
      <c r="L374" s="1">
        <f>IF(G374&gt;MainSheet!$C$11+$B$6+$C$6,IF(L373&gt;=0.999,1,(G374-MainSheet!$C$11-$B$6-$C$6)*I374/$D$2/60),0)</f>
        <v>0</v>
      </c>
      <c r="M374">
        <f t="shared" si="49"/>
        <v>0</v>
      </c>
      <c r="N374" s="2">
        <f t="shared" si="50"/>
        <v>0</v>
      </c>
      <c r="O374">
        <f t="shared" si="53"/>
        <v>0</v>
      </c>
      <c r="P374">
        <f t="shared" si="51"/>
        <v>0</v>
      </c>
      <c r="Q374" s="2">
        <f t="shared" si="52"/>
        <v>0</v>
      </c>
      <c r="R374">
        <f>Q374/MainSheet!$C$8*(G374-G373)+R373</f>
        <v>0</v>
      </c>
      <c r="S374">
        <f t="shared" si="54"/>
        <v>0</v>
      </c>
      <c r="T374">
        <f t="shared" si="46"/>
        <v>3.7199999999999647</v>
      </c>
      <c r="U374" s="1">
        <f>Q374/MainSheet!$C$22</f>
        <v>0</v>
      </c>
    </row>
    <row r="375" spans="7:21">
      <c r="G375">
        <f t="shared" si="47"/>
        <v>3.7299999999999645</v>
      </c>
      <c r="H375">
        <f t="shared" si="48"/>
        <v>198000</v>
      </c>
      <c r="I375" s="2">
        <f>MIN(MainSheet!$C$10/MainSheet!$C$9,MainSheet!$K$9*60)</f>
        <v>660</v>
      </c>
      <c r="J375" s="1">
        <f>IF(G375&gt;MainSheet!$C$11,IF(J374&gt;=0.999,1,(G375-MainSheet!$C$11)*I375/$B$2/60),0)</f>
        <v>0</v>
      </c>
      <c r="K375" s="1">
        <f>IF(G375&gt;MainSheet!$C$11+$B$6,IF(K374&gt;=0.999,1,(G375-MainSheet!$C$11-$B$6)*I375/$C$2/60),0)</f>
        <v>0</v>
      </c>
      <c r="L375" s="1">
        <f>IF(G375&gt;MainSheet!$C$11+$B$6+$C$6,IF(L374&gt;=0.999,1,(G375-MainSheet!$C$11-$B$6-$C$6)*I375/$D$2/60),0)</f>
        <v>0</v>
      </c>
      <c r="M375">
        <f t="shared" si="49"/>
        <v>0</v>
      </c>
      <c r="N375" s="2">
        <f t="shared" si="50"/>
        <v>0</v>
      </c>
      <c r="O375">
        <f t="shared" si="53"/>
        <v>0</v>
      </c>
      <c r="P375">
        <f t="shared" si="51"/>
        <v>0</v>
      </c>
      <c r="Q375" s="2">
        <f t="shared" si="52"/>
        <v>0</v>
      </c>
      <c r="R375">
        <f>Q375/MainSheet!$C$8*(G375-G374)+R374</f>
        <v>0</v>
      </c>
      <c r="S375">
        <f t="shared" si="54"/>
        <v>0</v>
      </c>
      <c r="T375">
        <f t="shared" si="46"/>
        <v>3.7299999999999645</v>
      </c>
      <c r="U375" s="1">
        <f>Q375/MainSheet!$C$22</f>
        <v>0</v>
      </c>
    </row>
    <row r="376" spans="7:21">
      <c r="G376">
        <f t="shared" si="47"/>
        <v>3.7399999999999642</v>
      </c>
      <c r="H376">
        <f t="shared" si="48"/>
        <v>198000</v>
      </c>
      <c r="I376" s="2">
        <f>MIN(MainSheet!$C$10/MainSheet!$C$9,MainSheet!$K$9*60)</f>
        <v>660</v>
      </c>
      <c r="J376" s="1">
        <f>IF(G376&gt;MainSheet!$C$11,IF(J375&gt;=0.999,1,(G376-MainSheet!$C$11)*I376/$B$2/60),0)</f>
        <v>0</v>
      </c>
      <c r="K376" s="1">
        <f>IF(G376&gt;MainSheet!$C$11+$B$6,IF(K375&gt;=0.999,1,(G376-MainSheet!$C$11-$B$6)*I376/$C$2/60),0)</f>
        <v>0</v>
      </c>
      <c r="L376" s="1">
        <f>IF(G376&gt;MainSheet!$C$11+$B$6+$C$6,IF(L375&gt;=0.999,1,(G376-MainSheet!$C$11-$B$6-$C$6)*I376/$D$2/60),0)</f>
        <v>0</v>
      </c>
      <c r="M376">
        <f t="shared" si="49"/>
        <v>0</v>
      </c>
      <c r="N376" s="2">
        <f t="shared" si="50"/>
        <v>0</v>
      </c>
      <c r="O376">
        <f t="shared" si="53"/>
        <v>0</v>
      </c>
      <c r="P376">
        <f t="shared" si="51"/>
        <v>0</v>
      </c>
      <c r="Q376" s="2">
        <f t="shared" si="52"/>
        <v>0</v>
      </c>
      <c r="R376">
        <f>Q376/MainSheet!$C$8*(G376-G375)+R375</f>
        <v>0</v>
      </c>
      <c r="S376">
        <f t="shared" si="54"/>
        <v>0</v>
      </c>
      <c r="T376">
        <f t="shared" si="46"/>
        <v>3.7399999999999642</v>
      </c>
      <c r="U376" s="1">
        <f>Q376/MainSheet!$C$22</f>
        <v>0</v>
      </c>
    </row>
    <row r="377" spans="7:21">
      <c r="G377">
        <f t="shared" si="47"/>
        <v>3.749999999999964</v>
      </c>
      <c r="H377">
        <f t="shared" si="48"/>
        <v>198000</v>
      </c>
      <c r="I377" s="2">
        <f>MIN(MainSheet!$C$10/MainSheet!$C$9,MainSheet!$K$9*60)</f>
        <v>660</v>
      </c>
      <c r="J377" s="1">
        <f>IF(G377&gt;MainSheet!$C$11,IF(J376&gt;=0.999,1,(G377-MainSheet!$C$11)*I377/$B$2/60),0)</f>
        <v>0</v>
      </c>
      <c r="K377" s="1">
        <f>IF(G377&gt;MainSheet!$C$11+$B$6,IF(K376&gt;=0.999,1,(G377-MainSheet!$C$11-$B$6)*I377/$C$2/60),0)</f>
        <v>0</v>
      </c>
      <c r="L377" s="1">
        <f>IF(G377&gt;MainSheet!$C$11+$B$6+$C$6,IF(L376&gt;=0.999,1,(G377-MainSheet!$C$11-$B$6-$C$6)*I377/$D$2/60),0)</f>
        <v>0</v>
      </c>
      <c r="M377">
        <f t="shared" si="49"/>
        <v>0</v>
      </c>
      <c r="N377" s="2">
        <f t="shared" si="50"/>
        <v>0</v>
      </c>
      <c r="O377">
        <f t="shared" si="53"/>
        <v>0</v>
      </c>
      <c r="P377">
        <f t="shared" si="51"/>
        <v>0</v>
      </c>
      <c r="Q377" s="2">
        <f t="shared" si="52"/>
        <v>0</v>
      </c>
      <c r="R377">
        <f>Q377/MainSheet!$C$8*(G377-G376)+R376</f>
        <v>0</v>
      </c>
      <c r="S377">
        <f t="shared" si="54"/>
        <v>0</v>
      </c>
      <c r="T377">
        <f t="shared" si="46"/>
        <v>3.749999999999964</v>
      </c>
      <c r="U377" s="1">
        <f>Q377/MainSheet!$C$22</f>
        <v>0</v>
      </c>
    </row>
    <row r="378" spans="7:21">
      <c r="G378">
        <f t="shared" si="47"/>
        <v>3.7599999999999638</v>
      </c>
      <c r="H378">
        <f t="shared" si="48"/>
        <v>198000</v>
      </c>
      <c r="I378" s="2">
        <f>MIN(MainSheet!$C$10/MainSheet!$C$9,MainSheet!$K$9*60)</f>
        <v>660</v>
      </c>
      <c r="J378" s="1">
        <f>IF(G378&gt;MainSheet!$C$11,IF(J377&gt;=0.999,1,(G378-MainSheet!$C$11)*I378/$B$2/60),0)</f>
        <v>0</v>
      </c>
      <c r="K378" s="1">
        <f>IF(G378&gt;MainSheet!$C$11+$B$6,IF(K377&gt;=0.999,1,(G378-MainSheet!$C$11-$B$6)*I378/$C$2/60),0)</f>
        <v>0</v>
      </c>
      <c r="L378" s="1">
        <f>IF(G378&gt;MainSheet!$C$11+$B$6+$C$6,IF(L377&gt;=0.999,1,(G378-MainSheet!$C$11-$B$6-$C$6)*I378/$D$2/60),0)</f>
        <v>0</v>
      </c>
      <c r="M378">
        <f t="shared" si="49"/>
        <v>0</v>
      </c>
      <c r="N378" s="2">
        <f t="shared" si="50"/>
        <v>0</v>
      </c>
      <c r="O378">
        <f t="shared" si="53"/>
        <v>0</v>
      </c>
      <c r="P378">
        <f t="shared" si="51"/>
        <v>0</v>
      </c>
      <c r="Q378" s="2">
        <f t="shared" si="52"/>
        <v>0</v>
      </c>
      <c r="R378">
        <f>Q378/MainSheet!$C$8*(G378-G377)+R377</f>
        <v>0</v>
      </c>
      <c r="S378">
        <f t="shared" si="54"/>
        <v>0</v>
      </c>
      <c r="T378">
        <f t="shared" si="46"/>
        <v>3.7599999999999638</v>
      </c>
      <c r="U378" s="1">
        <f>Q378/MainSheet!$C$22</f>
        <v>0</v>
      </c>
    </row>
    <row r="379" spans="7:21">
      <c r="G379">
        <f t="shared" si="47"/>
        <v>3.7699999999999636</v>
      </c>
      <c r="H379">
        <f t="shared" si="48"/>
        <v>198000</v>
      </c>
      <c r="I379" s="2">
        <f>MIN(MainSheet!$C$10/MainSheet!$C$9,MainSheet!$K$9*60)</f>
        <v>660</v>
      </c>
      <c r="J379" s="1">
        <f>IF(G379&gt;MainSheet!$C$11,IF(J378&gt;=0.999,1,(G379-MainSheet!$C$11)*I379/$B$2/60),0)</f>
        <v>0</v>
      </c>
      <c r="K379" s="1">
        <f>IF(G379&gt;MainSheet!$C$11+$B$6,IF(K378&gt;=0.999,1,(G379-MainSheet!$C$11-$B$6)*I379/$C$2/60),0)</f>
        <v>0</v>
      </c>
      <c r="L379" s="1">
        <f>IF(G379&gt;MainSheet!$C$11+$B$6+$C$6,IF(L378&gt;=0.999,1,(G379-MainSheet!$C$11-$B$6-$C$6)*I379/$D$2/60),0)</f>
        <v>0</v>
      </c>
      <c r="M379">
        <f t="shared" si="49"/>
        <v>0</v>
      </c>
      <c r="N379" s="2">
        <f t="shared" si="50"/>
        <v>0</v>
      </c>
      <c r="O379">
        <f t="shared" si="53"/>
        <v>0</v>
      </c>
      <c r="P379">
        <f t="shared" si="51"/>
        <v>0</v>
      </c>
      <c r="Q379" s="2">
        <f t="shared" si="52"/>
        <v>0</v>
      </c>
      <c r="R379">
        <f>Q379/MainSheet!$C$8*(G379-G378)+R378</f>
        <v>0</v>
      </c>
      <c r="S379">
        <f t="shared" si="54"/>
        <v>0</v>
      </c>
      <c r="T379">
        <f t="shared" si="46"/>
        <v>3.7699999999999636</v>
      </c>
      <c r="U379" s="1">
        <f>Q379/MainSheet!$C$22</f>
        <v>0</v>
      </c>
    </row>
    <row r="380" spans="7:21">
      <c r="G380">
        <f t="shared" si="47"/>
        <v>3.7799999999999634</v>
      </c>
      <c r="H380">
        <f t="shared" si="48"/>
        <v>198000</v>
      </c>
      <c r="I380" s="2">
        <f>MIN(MainSheet!$C$10/MainSheet!$C$9,MainSheet!$K$9*60)</f>
        <v>660</v>
      </c>
      <c r="J380" s="1">
        <f>IF(G380&gt;MainSheet!$C$11,IF(J379&gt;=0.999,1,(G380-MainSheet!$C$11)*I380/$B$2/60),0)</f>
        <v>0</v>
      </c>
      <c r="K380" s="1">
        <f>IF(G380&gt;MainSheet!$C$11+$B$6,IF(K379&gt;=0.999,1,(G380-MainSheet!$C$11-$B$6)*I380/$C$2/60),0)</f>
        <v>0</v>
      </c>
      <c r="L380" s="1">
        <f>IF(G380&gt;MainSheet!$C$11+$B$6+$C$6,IF(L379&gt;=0.999,1,(G380-MainSheet!$C$11-$B$6-$C$6)*I380/$D$2/60),0)</f>
        <v>0</v>
      </c>
      <c r="M380">
        <f t="shared" si="49"/>
        <v>0</v>
      </c>
      <c r="N380" s="2">
        <f t="shared" si="50"/>
        <v>0</v>
      </c>
      <c r="O380">
        <f t="shared" si="53"/>
        <v>0</v>
      </c>
      <c r="P380">
        <f t="shared" si="51"/>
        <v>0</v>
      </c>
      <c r="Q380" s="2">
        <f t="shared" si="52"/>
        <v>0</v>
      </c>
      <c r="R380">
        <f>Q380/MainSheet!$C$8*(G380-G379)+R379</f>
        <v>0</v>
      </c>
      <c r="S380">
        <f t="shared" si="54"/>
        <v>0</v>
      </c>
      <c r="T380">
        <f t="shared" si="46"/>
        <v>3.7799999999999634</v>
      </c>
      <c r="U380" s="1">
        <f>Q380/MainSheet!$C$22</f>
        <v>0</v>
      </c>
    </row>
    <row r="381" spans="7:21">
      <c r="G381">
        <f t="shared" si="47"/>
        <v>3.7899999999999632</v>
      </c>
      <c r="H381">
        <f t="shared" si="48"/>
        <v>198000</v>
      </c>
      <c r="I381" s="2">
        <f>MIN(MainSheet!$C$10/MainSheet!$C$9,MainSheet!$K$9*60)</f>
        <v>660</v>
      </c>
      <c r="J381" s="1">
        <f>IF(G381&gt;MainSheet!$C$11,IF(J380&gt;=0.999,1,(G381-MainSheet!$C$11)*I381/$B$2/60),0)</f>
        <v>0</v>
      </c>
      <c r="K381" s="1">
        <f>IF(G381&gt;MainSheet!$C$11+$B$6,IF(K380&gt;=0.999,1,(G381-MainSheet!$C$11-$B$6)*I381/$C$2/60),0)</f>
        <v>0</v>
      </c>
      <c r="L381" s="1">
        <f>IF(G381&gt;MainSheet!$C$11+$B$6+$C$6,IF(L380&gt;=0.999,1,(G381-MainSheet!$C$11-$B$6-$C$6)*I381/$D$2/60),0)</f>
        <v>0</v>
      </c>
      <c r="M381">
        <f t="shared" si="49"/>
        <v>0</v>
      </c>
      <c r="N381" s="2">
        <f t="shared" si="50"/>
        <v>0</v>
      </c>
      <c r="O381">
        <f t="shared" si="53"/>
        <v>0</v>
      </c>
      <c r="P381">
        <f t="shared" si="51"/>
        <v>0</v>
      </c>
      <c r="Q381" s="2">
        <f t="shared" si="52"/>
        <v>0</v>
      </c>
      <c r="R381">
        <f>Q381/MainSheet!$C$8*(G381-G380)+R380</f>
        <v>0</v>
      </c>
      <c r="S381">
        <f t="shared" si="54"/>
        <v>0</v>
      </c>
      <c r="T381">
        <f t="shared" si="46"/>
        <v>3.7899999999999632</v>
      </c>
      <c r="U381" s="1">
        <f>Q381/MainSheet!$C$22</f>
        <v>0</v>
      </c>
    </row>
    <row r="382" spans="7:21">
      <c r="G382">
        <f t="shared" si="47"/>
        <v>3.799999999999963</v>
      </c>
      <c r="H382">
        <f t="shared" si="48"/>
        <v>198000</v>
      </c>
      <c r="I382" s="2">
        <f>MIN(MainSheet!$C$10/MainSheet!$C$9,MainSheet!$K$9*60)</f>
        <v>660</v>
      </c>
      <c r="J382" s="1">
        <f>IF(G382&gt;MainSheet!$C$11,IF(J381&gt;=0.999,1,(G382-MainSheet!$C$11)*I382/$B$2/60),0)</f>
        <v>0</v>
      </c>
      <c r="K382" s="1">
        <f>IF(G382&gt;MainSheet!$C$11+$B$6,IF(K381&gt;=0.999,1,(G382-MainSheet!$C$11-$B$6)*I382/$C$2/60),0)</f>
        <v>0</v>
      </c>
      <c r="L382" s="1">
        <f>IF(G382&gt;MainSheet!$C$11+$B$6+$C$6,IF(L381&gt;=0.999,1,(G382-MainSheet!$C$11-$B$6-$C$6)*I382/$D$2/60),0)</f>
        <v>0</v>
      </c>
      <c r="M382">
        <f t="shared" si="49"/>
        <v>0</v>
      </c>
      <c r="N382" s="2">
        <f t="shared" si="50"/>
        <v>0</v>
      </c>
      <c r="O382">
        <f t="shared" si="53"/>
        <v>0</v>
      </c>
      <c r="P382">
        <f t="shared" si="51"/>
        <v>0</v>
      </c>
      <c r="Q382" s="2">
        <f t="shared" si="52"/>
        <v>0</v>
      </c>
      <c r="R382">
        <f>Q382/MainSheet!$C$8*(G382-G381)+R381</f>
        <v>0</v>
      </c>
      <c r="S382">
        <f t="shared" si="54"/>
        <v>0</v>
      </c>
      <c r="T382">
        <f t="shared" si="46"/>
        <v>3.799999999999963</v>
      </c>
      <c r="U382" s="1">
        <f>Q382/MainSheet!$C$22</f>
        <v>0</v>
      </c>
    </row>
    <row r="383" spans="7:21">
      <c r="G383">
        <f t="shared" si="47"/>
        <v>3.8099999999999627</v>
      </c>
      <c r="H383">
        <f t="shared" si="48"/>
        <v>198000</v>
      </c>
      <c r="I383" s="2">
        <f>MIN(MainSheet!$C$10/MainSheet!$C$9,MainSheet!$K$9*60)</f>
        <v>660</v>
      </c>
      <c r="J383" s="1">
        <f>IF(G383&gt;MainSheet!$C$11,IF(J382&gt;=0.999,1,(G383-MainSheet!$C$11)*I383/$B$2/60),0)</f>
        <v>0</v>
      </c>
      <c r="K383" s="1">
        <f>IF(G383&gt;MainSheet!$C$11+$B$6,IF(K382&gt;=0.999,1,(G383-MainSheet!$C$11-$B$6)*I383/$C$2/60),0)</f>
        <v>0</v>
      </c>
      <c r="L383" s="1">
        <f>IF(G383&gt;MainSheet!$C$11+$B$6+$C$6,IF(L382&gt;=0.999,1,(G383-MainSheet!$C$11-$B$6-$C$6)*I383/$D$2/60),0)</f>
        <v>0</v>
      </c>
      <c r="M383">
        <f t="shared" si="49"/>
        <v>0</v>
      </c>
      <c r="N383" s="2">
        <f t="shared" si="50"/>
        <v>0</v>
      </c>
      <c r="O383">
        <f t="shared" si="53"/>
        <v>0</v>
      </c>
      <c r="P383">
        <f t="shared" si="51"/>
        <v>0</v>
      </c>
      <c r="Q383" s="2">
        <f t="shared" si="52"/>
        <v>0</v>
      </c>
      <c r="R383">
        <f>Q383/MainSheet!$C$8*(G383-G382)+R382</f>
        <v>0</v>
      </c>
      <c r="S383">
        <f t="shared" si="54"/>
        <v>0</v>
      </c>
      <c r="T383">
        <f t="shared" si="46"/>
        <v>3.8099999999999627</v>
      </c>
      <c r="U383" s="1">
        <f>Q383/MainSheet!$C$22</f>
        <v>0</v>
      </c>
    </row>
    <row r="384" spans="7:21">
      <c r="G384">
        <f t="shared" si="47"/>
        <v>3.8199999999999625</v>
      </c>
      <c r="H384">
        <f t="shared" si="48"/>
        <v>198000</v>
      </c>
      <c r="I384" s="2">
        <f>MIN(MainSheet!$C$10/MainSheet!$C$9,MainSheet!$K$9*60)</f>
        <v>660</v>
      </c>
      <c r="J384" s="1">
        <f>IF(G384&gt;MainSheet!$C$11,IF(J383&gt;=0.999,1,(G384-MainSheet!$C$11)*I384/$B$2/60),0)</f>
        <v>0</v>
      </c>
      <c r="K384" s="1">
        <f>IF(G384&gt;MainSheet!$C$11+$B$6,IF(K383&gt;=0.999,1,(G384-MainSheet!$C$11-$B$6)*I384/$C$2/60),0)</f>
        <v>0</v>
      </c>
      <c r="L384" s="1">
        <f>IF(G384&gt;MainSheet!$C$11+$B$6+$C$6,IF(L383&gt;=0.999,1,(G384-MainSheet!$C$11-$B$6-$C$6)*I384/$D$2/60),0)</f>
        <v>0</v>
      </c>
      <c r="M384">
        <f t="shared" si="49"/>
        <v>0</v>
      </c>
      <c r="N384" s="2">
        <f t="shared" si="50"/>
        <v>0</v>
      </c>
      <c r="O384">
        <f t="shared" si="53"/>
        <v>0</v>
      </c>
      <c r="P384">
        <f t="shared" si="51"/>
        <v>0</v>
      </c>
      <c r="Q384" s="2">
        <f t="shared" si="52"/>
        <v>0</v>
      </c>
      <c r="R384">
        <f>Q384/MainSheet!$C$8*(G384-G383)+R383</f>
        <v>0</v>
      </c>
      <c r="S384">
        <f t="shared" si="54"/>
        <v>0</v>
      </c>
      <c r="T384">
        <f t="shared" si="46"/>
        <v>3.8199999999999625</v>
      </c>
      <c r="U384" s="1">
        <f>Q384/MainSheet!$C$22</f>
        <v>0</v>
      </c>
    </row>
    <row r="385" spans="7:21">
      <c r="G385">
        <f t="shared" si="47"/>
        <v>3.8299999999999623</v>
      </c>
      <c r="H385">
        <f t="shared" si="48"/>
        <v>198000</v>
      </c>
      <c r="I385" s="2">
        <f>MIN(MainSheet!$C$10/MainSheet!$C$9,MainSheet!$K$9*60)</f>
        <v>660</v>
      </c>
      <c r="J385" s="1">
        <f>IF(G385&gt;MainSheet!$C$11,IF(J384&gt;=0.999,1,(G385-MainSheet!$C$11)*I385/$B$2/60),0)</f>
        <v>0</v>
      </c>
      <c r="K385" s="1">
        <f>IF(G385&gt;MainSheet!$C$11+$B$6,IF(K384&gt;=0.999,1,(G385-MainSheet!$C$11-$B$6)*I385/$C$2/60),0)</f>
        <v>0</v>
      </c>
      <c r="L385" s="1">
        <f>IF(G385&gt;MainSheet!$C$11+$B$6+$C$6,IF(L384&gt;=0.999,1,(G385-MainSheet!$C$11-$B$6-$C$6)*I385/$D$2/60),0)</f>
        <v>0</v>
      </c>
      <c r="M385">
        <f t="shared" si="49"/>
        <v>0</v>
      </c>
      <c r="N385" s="2">
        <f t="shared" si="50"/>
        <v>0</v>
      </c>
      <c r="O385">
        <f t="shared" si="53"/>
        <v>0</v>
      </c>
      <c r="P385">
        <f t="shared" si="51"/>
        <v>0</v>
      </c>
      <c r="Q385" s="2">
        <f t="shared" si="52"/>
        <v>0</v>
      </c>
      <c r="R385">
        <f>Q385/MainSheet!$C$8*(G385-G384)+R384</f>
        <v>0</v>
      </c>
      <c r="S385">
        <f t="shared" si="54"/>
        <v>0</v>
      </c>
      <c r="T385">
        <f t="shared" si="46"/>
        <v>3.8299999999999623</v>
      </c>
      <c r="U385" s="1">
        <f>Q385/MainSheet!$C$22</f>
        <v>0</v>
      </c>
    </row>
    <row r="386" spans="7:21">
      <c r="G386">
        <f t="shared" si="47"/>
        <v>3.8399999999999621</v>
      </c>
      <c r="H386">
        <f t="shared" si="48"/>
        <v>198000</v>
      </c>
      <c r="I386" s="2">
        <f>MIN(MainSheet!$C$10/MainSheet!$C$9,MainSheet!$K$9*60)</f>
        <v>660</v>
      </c>
      <c r="J386" s="1">
        <f>IF(G386&gt;MainSheet!$C$11,IF(J385&gt;=0.999,1,(G386-MainSheet!$C$11)*I386/$B$2/60),0)</f>
        <v>0</v>
      </c>
      <c r="K386" s="1">
        <f>IF(G386&gt;MainSheet!$C$11+$B$6,IF(K385&gt;=0.999,1,(G386-MainSheet!$C$11-$B$6)*I386/$C$2/60),0)</f>
        <v>0</v>
      </c>
      <c r="L386" s="1">
        <f>IF(G386&gt;MainSheet!$C$11+$B$6+$C$6,IF(L385&gt;=0.999,1,(G386-MainSheet!$C$11-$B$6-$C$6)*I386/$D$2/60),0)</f>
        <v>0</v>
      </c>
      <c r="M386">
        <f t="shared" si="49"/>
        <v>0</v>
      </c>
      <c r="N386" s="2">
        <f t="shared" si="50"/>
        <v>0</v>
      </c>
      <c r="O386">
        <f t="shared" si="53"/>
        <v>0</v>
      </c>
      <c r="P386">
        <f t="shared" si="51"/>
        <v>0</v>
      </c>
      <c r="Q386" s="2">
        <f t="shared" si="52"/>
        <v>0</v>
      </c>
      <c r="R386">
        <f>Q386/MainSheet!$C$8*(G386-G385)+R385</f>
        <v>0</v>
      </c>
      <c r="S386">
        <f t="shared" si="54"/>
        <v>0</v>
      </c>
      <c r="T386">
        <f t="shared" si="46"/>
        <v>3.8399999999999621</v>
      </c>
      <c r="U386" s="1">
        <f>Q386/MainSheet!$C$22</f>
        <v>0</v>
      </c>
    </row>
    <row r="387" spans="7:21">
      <c r="G387">
        <f t="shared" si="47"/>
        <v>3.8499999999999619</v>
      </c>
      <c r="H387">
        <f t="shared" si="48"/>
        <v>198000</v>
      </c>
      <c r="I387" s="2">
        <f>MIN(MainSheet!$C$10/MainSheet!$C$9,MainSheet!$K$9*60)</f>
        <v>660</v>
      </c>
      <c r="J387" s="1">
        <f>IF(G387&gt;MainSheet!$C$11,IF(J386&gt;=0.999,1,(G387-MainSheet!$C$11)*I387/$B$2/60),0)</f>
        <v>0</v>
      </c>
      <c r="K387" s="1">
        <f>IF(G387&gt;MainSheet!$C$11+$B$6,IF(K386&gt;=0.999,1,(G387-MainSheet!$C$11-$B$6)*I387/$C$2/60),0)</f>
        <v>0</v>
      </c>
      <c r="L387" s="1">
        <f>IF(G387&gt;MainSheet!$C$11+$B$6+$C$6,IF(L386&gt;=0.999,1,(G387-MainSheet!$C$11-$B$6-$C$6)*I387/$D$2/60),0)</f>
        <v>0</v>
      </c>
      <c r="M387">
        <f t="shared" si="49"/>
        <v>0</v>
      </c>
      <c r="N387" s="2">
        <f t="shared" si="50"/>
        <v>0</v>
      </c>
      <c r="O387">
        <f t="shared" si="53"/>
        <v>0</v>
      </c>
      <c r="P387">
        <f t="shared" si="51"/>
        <v>0</v>
      </c>
      <c r="Q387" s="2">
        <f t="shared" si="52"/>
        <v>0</v>
      </c>
      <c r="R387">
        <f>Q387/MainSheet!$C$8*(G387-G386)+R386</f>
        <v>0</v>
      </c>
      <c r="S387">
        <f t="shared" si="54"/>
        <v>0</v>
      </c>
      <c r="T387">
        <f t="shared" ref="T387:T450" si="55">G387</f>
        <v>3.8499999999999619</v>
      </c>
      <c r="U387" s="1">
        <f>Q387/MainSheet!$C$22</f>
        <v>0</v>
      </c>
    </row>
    <row r="388" spans="7:21">
      <c r="G388">
        <f t="shared" ref="G388:G451" si="56">G387+$F$2</f>
        <v>3.8599999999999617</v>
      </c>
      <c r="H388">
        <f t="shared" ref="H388:H451" si="57">H387</f>
        <v>198000</v>
      </c>
      <c r="I388" s="2">
        <f>MIN(MainSheet!$C$10/MainSheet!$C$9,MainSheet!$K$9*60)</f>
        <v>660</v>
      </c>
      <c r="J388" s="1">
        <f>IF(G388&gt;MainSheet!$C$11,IF(J387&gt;=0.999,1,(G388-MainSheet!$C$11)*I388/$B$2/60),0)</f>
        <v>0</v>
      </c>
      <c r="K388" s="1">
        <f>IF(G388&gt;MainSheet!$C$11+$B$6,IF(K387&gt;=0.999,1,(G388-MainSheet!$C$11-$B$6)*I388/$C$2/60),0)</f>
        <v>0</v>
      </c>
      <c r="L388" s="1">
        <f>IF(G388&gt;MainSheet!$C$11+$B$6+$C$6,IF(L387&gt;=0.999,1,(G388-MainSheet!$C$11-$B$6-$C$6)*I388/$D$2/60),0)</f>
        <v>0</v>
      </c>
      <c r="M388">
        <f t="shared" ref="M388:M451" si="58">(J388*$B$2+K388*$C$2+L388*$D$2)/SUM($B$2:$D$2)</f>
        <v>0</v>
      </c>
      <c r="N388" s="2">
        <f t="shared" ref="N388:N451" si="59">IF(J388&gt;=0.01,((1-J388)*B$3+B$4*(J388)),0)</f>
        <v>0</v>
      </c>
      <c r="O388">
        <f t="shared" si="53"/>
        <v>0</v>
      </c>
      <c r="P388">
        <f t="shared" ref="P388:P451" si="60">IF(IF(N388+O388&gt;H388,H388-O388-N388,IF(L388&gt;0,((1-L388)*D$3+D$4*(L388)),0))+O388+N388&gt;H388,H388-N388-O388,IF(N388+O388&gt;H388,H388-O388-N388,IF(L388&gt;0,((1-L388)*D$3+D$4*(L388)),0)))</f>
        <v>0</v>
      </c>
      <c r="Q388" s="2">
        <f t="shared" ref="Q388:Q451" si="61">SUM(N388:P388)</f>
        <v>0</v>
      </c>
      <c r="R388">
        <f>Q388/MainSheet!$C$8*(G388-G387)+R387</f>
        <v>0</v>
      </c>
      <c r="S388">
        <f t="shared" si="54"/>
        <v>0</v>
      </c>
      <c r="T388">
        <f t="shared" si="55"/>
        <v>3.8599999999999617</v>
      </c>
      <c r="U388" s="1">
        <f>Q388/MainSheet!$C$22</f>
        <v>0</v>
      </c>
    </row>
    <row r="389" spans="7:21">
      <c r="G389">
        <f t="shared" si="56"/>
        <v>3.8699999999999615</v>
      </c>
      <c r="H389">
        <f t="shared" si="57"/>
        <v>198000</v>
      </c>
      <c r="I389" s="2">
        <f>MIN(MainSheet!$C$10/MainSheet!$C$9,MainSheet!$K$9*60)</f>
        <v>660</v>
      </c>
      <c r="J389" s="1">
        <f>IF(G389&gt;MainSheet!$C$11,IF(J388&gt;=0.999,1,(G389-MainSheet!$C$11)*I389/$B$2/60),0)</f>
        <v>0</v>
      </c>
      <c r="K389" s="1">
        <f>IF(G389&gt;MainSheet!$C$11+$B$6,IF(K388&gt;=0.999,1,(G389-MainSheet!$C$11-$B$6)*I389/$C$2/60),0)</f>
        <v>0</v>
      </c>
      <c r="L389" s="1">
        <f>IF(G389&gt;MainSheet!$C$11+$B$6+$C$6,IF(L388&gt;=0.999,1,(G389-MainSheet!$C$11-$B$6-$C$6)*I389/$D$2/60),0)</f>
        <v>0</v>
      </c>
      <c r="M389">
        <f t="shared" si="58"/>
        <v>0</v>
      </c>
      <c r="N389" s="2">
        <f t="shared" si="59"/>
        <v>0</v>
      </c>
      <c r="O389">
        <f t="shared" ref="O389:O452" si="62">IF(K389&gt;=0.01,((1-K389)*C$3+C$4*(K389)),0)</f>
        <v>0</v>
      </c>
      <c r="P389">
        <f t="shared" si="60"/>
        <v>0</v>
      </c>
      <c r="Q389" s="2">
        <f t="shared" si="61"/>
        <v>0</v>
      </c>
      <c r="R389">
        <f>Q389/MainSheet!$C$8*(G389-G388)+R388</f>
        <v>0</v>
      </c>
      <c r="S389">
        <f t="shared" ref="S389:S452" si="63">Q389*$F$2/60+S388</f>
        <v>0</v>
      </c>
      <c r="T389">
        <f t="shared" si="55"/>
        <v>3.8699999999999615</v>
      </c>
      <c r="U389" s="1">
        <f>Q389/MainSheet!$C$22</f>
        <v>0</v>
      </c>
    </row>
    <row r="390" spans="7:21">
      <c r="G390">
        <f t="shared" si="56"/>
        <v>3.8799999999999613</v>
      </c>
      <c r="H390">
        <f t="shared" si="57"/>
        <v>198000</v>
      </c>
      <c r="I390" s="2">
        <f>MIN(MainSheet!$C$10/MainSheet!$C$9,MainSheet!$K$9*60)</f>
        <v>660</v>
      </c>
      <c r="J390" s="1">
        <f>IF(G390&gt;MainSheet!$C$11,IF(J389&gt;=0.999,1,(G390-MainSheet!$C$11)*I390/$B$2/60),0)</f>
        <v>0</v>
      </c>
      <c r="K390" s="1">
        <f>IF(G390&gt;MainSheet!$C$11+$B$6,IF(K389&gt;=0.999,1,(G390-MainSheet!$C$11-$B$6)*I390/$C$2/60),0)</f>
        <v>0</v>
      </c>
      <c r="L390" s="1">
        <f>IF(G390&gt;MainSheet!$C$11+$B$6+$C$6,IF(L389&gt;=0.999,1,(G390-MainSheet!$C$11-$B$6-$C$6)*I390/$D$2/60),0)</f>
        <v>0</v>
      </c>
      <c r="M390">
        <f t="shared" si="58"/>
        <v>0</v>
      </c>
      <c r="N390" s="2">
        <f t="shared" si="59"/>
        <v>0</v>
      </c>
      <c r="O390">
        <f t="shared" si="62"/>
        <v>0</v>
      </c>
      <c r="P390">
        <f t="shared" si="60"/>
        <v>0</v>
      </c>
      <c r="Q390" s="2">
        <f t="shared" si="61"/>
        <v>0</v>
      </c>
      <c r="R390">
        <f>Q390/MainSheet!$C$8*(G390-G389)+R389</f>
        <v>0</v>
      </c>
      <c r="S390">
        <f t="shared" si="63"/>
        <v>0</v>
      </c>
      <c r="T390">
        <f t="shared" si="55"/>
        <v>3.8799999999999613</v>
      </c>
      <c r="U390" s="1">
        <f>Q390/MainSheet!$C$22</f>
        <v>0</v>
      </c>
    </row>
    <row r="391" spans="7:21">
      <c r="G391">
        <f t="shared" si="56"/>
        <v>3.889999999999961</v>
      </c>
      <c r="H391">
        <f t="shared" si="57"/>
        <v>198000</v>
      </c>
      <c r="I391" s="2">
        <f>MIN(MainSheet!$C$10/MainSheet!$C$9,MainSheet!$K$9*60)</f>
        <v>660</v>
      </c>
      <c r="J391" s="1">
        <f>IF(G391&gt;MainSheet!$C$11,IF(J390&gt;=0.999,1,(G391-MainSheet!$C$11)*I391/$B$2/60),0)</f>
        <v>0</v>
      </c>
      <c r="K391" s="1">
        <f>IF(G391&gt;MainSheet!$C$11+$B$6,IF(K390&gt;=0.999,1,(G391-MainSheet!$C$11-$B$6)*I391/$C$2/60),0)</f>
        <v>0</v>
      </c>
      <c r="L391" s="1">
        <f>IF(G391&gt;MainSheet!$C$11+$B$6+$C$6,IF(L390&gt;=0.999,1,(G391-MainSheet!$C$11-$B$6-$C$6)*I391/$D$2/60),0)</f>
        <v>0</v>
      </c>
      <c r="M391">
        <f t="shared" si="58"/>
        <v>0</v>
      </c>
      <c r="N391" s="2">
        <f t="shared" si="59"/>
        <v>0</v>
      </c>
      <c r="O391">
        <f t="shared" si="62"/>
        <v>0</v>
      </c>
      <c r="P391">
        <f t="shared" si="60"/>
        <v>0</v>
      </c>
      <c r="Q391" s="2">
        <f t="shared" si="61"/>
        <v>0</v>
      </c>
      <c r="R391">
        <f>Q391/MainSheet!$C$8*(G391-G390)+R390</f>
        <v>0</v>
      </c>
      <c r="S391">
        <f t="shared" si="63"/>
        <v>0</v>
      </c>
      <c r="T391">
        <f t="shared" si="55"/>
        <v>3.889999999999961</v>
      </c>
      <c r="U391" s="1">
        <f>Q391/MainSheet!$C$22</f>
        <v>0</v>
      </c>
    </row>
    <row r="392" spans="7:21">
      <c r="G392">
        <f t="shared" si="56"/>
        <v>3.8999999999999608</v>
      </c>
      <c r="H392">
        <f t="shared" si="57"/>
        <v>198000</v>
      </c>
      <c r="I392" s="2">
        <f>MIN(MainSheet!$C$10/MainSheet!$C$9,MainSheet!$K$9*60)</f>
        <v>660</v>
      </c>
      <c r="J392" s="1">
        <f>IF(G392&gt;MainSheet!$C$11,IF(J391&gt;=0.999,1,(G392-MainSheet!$C$11)*I392/$B$2/60),0)</f>
        <v>0</v>
      </c>
      <c r="K392" s="1">
        <f>IF(G392&gt;MainSheet!$C$11+$B$6,IF(K391&gt;=0.999,1,(G392-MainSheet!$C$11-$B$6)*I392/$C$2/60),0)</f>
        <v>0</v>
      </c>
      <c r="L392" s="1">
        <f>IF(G392&gt;MainSheet!$C$11+$B$6+$C$6,IF(L391&gt;=0.999,1,(G392-MainSheet!$C$11-$B$6-$C$6)*I392/$D$2/60),0)</f>
        <v>0</v>
      </c>
      <c r="M392">
        <f t="shared" si="58"/>
        <v>0</v>
      </c>
      <c r="N392" s="2">
        <f t="shared" si="59"/>
        <v>0</v>
      </c>
      <c r="O392">
        <f t="shared" si="62"/>
        <v>0</v>
      </c>
      <c r="P392">
        <f t="shared" si="60"/>
        <v>0</v>
      </c>
      <c r="Q392" s="2">
        <f t="shared" si="61"/>
        <v>0</v>
      </c>
      <c r="R392">
        <f>Q392/MainSheet!$C$8*(G392-G391)+R391</f>
        <v>0</v>
      </c>
      <c r="S392">
        <f t="shared" si="63"/>
        <v>0</v>
      </c>
      <c r="T392">
        <f t="shared" si="55"/>
        <v>3.8999999999999608</v>
      </c>
      <c r="U392" s="1">
        <f>Q392/MainSheet!$C$22</f>
        <v>0</v>
      </c>
    </row>
    <row r="393" spans="7:21">
      <c r="G393">
        <f t="shared" si="56"/>
        <v>3.9099999999999606</v>
      </c>
      <c r="H393">
        <f t="shared" si="57"/>
        <v>198000</v>
      </c>
      <c r="I393" s="2">
        <f>MIN(MainSheet!$C$10/MainSheet!$C$9,MainSheet!$K$9*60)</f>
        <v>660</v>
      </c>
      <c r="J393" s="1">
        <f>IF(G393&gt;MainSheet!$C$11,IF(J392&gt;=0.999,1,(G393-MainSheet!$C$11)*I393/$B$2/60),0)</f>
        <v>0</v>
      </c>
      <c r="K393" s="1">
        <f>IF(G393&gt;MainSheet!$C$11+$B$6,IF(K392&gt;=0.999,1,(G393-MainSheet!$C$11-$B$6)*I393/$C$2/60),0)</f>
        <v>0</v>
      </c>
      <c r="L393" s="1">
        <f>IF(G393&gt;MainSheet!$C$11+$B$6+$C$6,IF(L392&gt;=0.999,1,(G393-MainSheet!$C$11-$B$6-$C$6)*I393/$D$2/60),0)</f>
        <v>0</v>
      </c>
      <c r="M393">
        <f t="shared" si="58"/>
        <v>0</v>
      </c>
      <c r="N393" s="2">
        <f t="shared" si="59"/>
        <v>0</v>
      </c>
      <c r="O393">
        <f t="shared" si="62"/>
        <v>0</v>
      </c>
      <c r="P393">
        <f t="shared" si="60"/>
        <v>0</v>
      </c>
      <c r="Q393" s="2">
        <f t="shared" si="61"/>
        <v>0</v>
      </c>
      <c r="R393">
        <f>Q393/MainSheet!$C$8*(G393-G392)+R392</f>
        <v>0</v>
      </c>
      <c r="S393">
        <f t="shared" si="63"/>
        <v>0</v>
      </c>
      <c r="T393">
        <f t="shared" si="55"/>
        <v>3.9099999999999606</v>
      </c>
      <c r="U393" s="1">
        <f>Q393/MainSheet!$C$22</f>
        <v>0</v>
      </c>
    </row>
    <row r="394" spans="7:21">
      <c r="G394">
        <f t="shared" si="56"/>
        <v>3.9199999999999604</v>
      </c>
      <c r="H394">
        <f t="shared" si="57"/>
        <v>198000</v>
      </c>
      <c r="I394" s="2">
        <f>MIN(MainSheet!$C$10/MainSheet!$C$9,MainSheet!$K$9*60)</f>
        <v>660</v>
      </c>
      <c r="J394" s="1">
        <f>IF(G394&gt;MainSheet!$C$11,IF(J393&gt;=0.999,1,(G394-MainSheet!$C$11)*I394/$B$2/60),0)</f>
        <v>0</v>
      </c>
      <c r="K394" s="1">
        <f>IF(G394&gt;MainSheet!$C$11+$B$6,IF(K393&gt;=0.999,1,(G394-MainSheet!$C$11-$B$6)*I394/$C$2/60),0)</f>
        <v>0</v>
      </c>
      <c r="L394" s="1">
        <f>IF(G394&gt;MainSheet!$C$11+$B$6+$C$6,IF(L393&gt;=0.999,1,(G394-MainSheet!$C$11-$B$6-$C$6)*I394/$D$2/60),0)</f>
        <v>0</v>
      </c>
      <c r="M394">
        <f t="shared" si="58"/>
        <v>0</v>
      </c>
      <c r="N394" s="2">
        <f t="shared" si="59"/>
        <v>0</v>
      </c>
      <c r="O394">
        <f t="shared" si="62"/>
        <v>0</v>
      </c>
      <c r="P394">
        <f t="shared" si="60"/>
        <v>0</v>
      </c>
      <c r="Q394" s="2">
        <f t="shared" si="61"/>
        <v>0</v>
      </c>
      <c r="R394">
        <f>Q394/MainSheet!$C$8*(G394-G393)+R393</f>
        <v>0</v>
      </c>
      <c r="S394">
        <f t="shared" si="63"/>
        <v>0</v>
      </c>
      <c r="T394">
        <f t="shared" si="55"/>
        <v>3.9199999999999604</v>
      </c>
      <c r="U394" s="1">
        <f>Q394/MainSheet!$C$22</f>
        <v>0</v>
      </c>
    </row>
    <row r="395" spans="7:21">
      <c r="G395">
        <f t="shared" si="56"/>
        <v>3.9299999999999602</v>
      </c>
      <c r="H395">
        <f t="shared" si="57"/>
        <v>198000</v>
      </c>
      <c r="I395" s="2">
        <f>MIN(MainSheet!$C$10/MainSheet!$C$9,MainSheet!$K$9*60)</f>
        <v>660</v>
      </c>
      <c r="J395" s="1">
        <f>IF(G395&gt;MainSheet!$C$11,IF(J394&gt;=0.999,1,(G395-MainSheet!$C$11)*I395/$B$2/60),0)</f>
        <v>0</v>
      </c>
      <c r="K395" s="1">
        <f>IF(G395&gt;MainSheet!$C$11+$B$6,IF(K394&gt;=0.999,1,(G395-MainSheet!$C$11-$B$6)*I395/$C$2/60),0)</f>
        <v>0</v>
      </c>
      <c r="L395" s="1">
        <f>IF(G395&gt;MainSheet!$C$11+$B$6+$C$6,IF(L394&gt;=0.999,1,(G395-MainSheet!$C$11-$B$6-$C$6)*I395/$D$2/60),0)</f>
        <v>0</v>
      </c>
      <c r="M395">
        <f t="shared" si="58"/>
        <v>0</v>
      </c>
      <c r="N395" s="2">
        <f t="shared" si="59"/>
        <v>0</v>
      </c>
      <c r="O395">
        <f t="shared" si="62"/>
        <v>0</v>
      </c>
      <c r="P395">
        <f t="shared" si="60"/>
        <v>0</v>
      </c>
      <c r="Q395" s="2">
        <f t="shared" si="61"/>
        <v>0</v>
      </c>
      <c r="R395">
        <f>Q395/MainSheet!$C$8*(G395-G394)+R394</f>
        <v>0</v>
      </c>
      <c r="S395">
        <f t="shared" si="63"/>
        <v>0</v>
      </c>
      <c r="T395">
        <f t="shared" si="55"/>
        <v>3.9299999999999602</v>
      </c>
      <c r="U395" s="1">
        <f>Q395/MainSheet!$C$22</f>
        <v>0</v>
      </c>
    </row>
    <row r="396" spans="7:21">
      <c r="G396">
        <f t="shared" si="56"/>
        <v>3.93999999999996</v>
      </c>
      <c r="H396">
        <f t="shared" si="57"/>
        <v>198000</v>
      </c>
      <c r="I396" s="2">
        <f>MIN(MainSheet!$C$10/MainSheet!$C$9,MainSheet!$K$9*60)</f>
        <v>660</v>
      </c>
      <c r="J396" s="1">
        <f>IF(G396&gt;MainSheet!$C$11,IF(J395&gt;=0.999,1,(G396-MainSheet!$C$11)*I396/$B$2/60),0)</f>
        <v>0</v>
      </c>
      <c r="K396" s="1">
        <f>IF(G396&gt;MainSheet!$C$11+$B$6,IF(K395&gt;=0.999,1,(G396-MainSheet!$C$11-$B$6)*I396/$C$2/60),0)</f>
        <v>0</v>
      </c>
      <c r="L396" s="1">
        <f>IF(G396&gt;MainSheet!$C$11+$B$6+$C$6,IF(L395&gt;=0.999,1,(G396-MainSheet!$C$11-$B$6-$C$6)*I396/$D$2/60),0)</f>
        <v>0</v>
      </c>
      <c r="M396">
        <f t="shared" si="58"/>
        <v>0</v>
      </c>
      <c r="N396" s="2">
        <f t="shared" si="59"/>
        <v>0</v>
      </c>
      <c r="O396">
        <f t="shared" si="62"/>
        <v>0</v>
      </c>
      <c r="P396">
        <f t="shared" si="60"/>
        <v>0</v>
      </c>
      <c r="Q396" s="2">
        <f t="shared" si="61"/>
        <v>0</v>
      </c>
      <c r="R396">
        <f>Q396/MainSheet!$C$8*(G396-G395)+R395</f>
        <v>0</v>
      </c>
      <c r="S396">
        <f t="shared" si="63"/>
        <v>0</v>
      </c>
      <c r="T396">
        <f t="shared" si="55"/>
        <v>3.93999999999996</v>
      </c>
      <c r="U396" s="1">
        <f>Q396/MainSheet!$C$22</f>
        <v>0</v>
      </c>
    </row>
    <row r="397" spans="7:21">
      <c r="G397">
        <f t="shared" si="56"/>
        <v>3.9499999999999598</v>
      </c>
      <c r="H397">
        <f t="shared" si="57"/>
        <v>198000</v>
      </c>
      <c r="I397" s="2">
        <f>MIN(MainSheet!$C$10/MainSheet!$C$9,MainSheet!$K$9*60)</f>
        <v>660</v>
      </c>
      <c r="J397" s="1">
        <f>IF(G397&gt;MainSheet!$C$11,IF(J396&gt;=0.999,1,(G397-MainSheet!$C$11)*I397/$B$2/60),0)</f>
        <v>0</v>
      </c>
      <c r="K397" s="1">
        <f>IF(G397&gt;MainSheet!$C$11+$B$6,IF(K396&gt;=0.999,1,(G397-MainSheet!$C$11-$B$6)*I397/$C$2/60),0)</f>
        <v>0</v>
      </c>
      <c r="L397" s="1">
        <f>IF(G397&gt;MainSheet!$C$11+$B$6+$C$6,IF(L396&gt;=0.999,1,(G397-MainSheet!$C$11-$B$6-$C$6)*I397/$D$2/60),0)</f>
        <v>0</v>
      </c>
      <c r="M397">
        <f t="shared" si="58"/>
        <v>0</v>
      </c>
      <c r="N397" s="2">
        <f t="shared" si="59"/>
        <v>0</v>
      </c>
      <c r="O397">
        <f t="shared" si="62"/>
        <v>0</v>
      </c>
      <c r="P397">
        <f t="shared" si="60"/>
        <v>0</v>
      </c>
      <c r="Q397" s="2">
        <f t="shared" si="61"/>
        <v>0</v>
      </c>
      <c r="R397">
        <f>Q397/MainSheet!$C$8*(G397-G396)+R396</f>
        <v>0</v>
      </c>
      <c r="S397">
        <f t="shared" si="63"/>
        <v>0</v>
      </c>
      <c r="T397">
        <f t="shared" si="55"/>
        <v>3.9499999999999598</v>
      </c>
      <c r="U397" s="1">
        <f>Q397/MainSheet!$C$22</f>
        <v>0</v>
      </c>
    </row>
    <row r="398" spans="7:21">
      <c r="G398">
        <f t="shared" si="56"/>
        <v>3.9599999999999596</v>
      </c>
      <c r="H398">
        <f t="shared" si="57"/>
        <v>198000</v>
      </c>
      <c r="I398" s="2">
        <f>MIN(MainSheet!$C$10/MainSheet!$C$9,MainSheet!$K$9*60)</f>
        <v>660</v>
      </c>
      <c r="J398" s="1">
        <f>IF(G398&gt;MainSheet!$C$11,IF(J397&gt;=0.999,1,(G398-MainSheet!$C$11)*I398/$B$2/60),0)</f>
        <v>0</v>
      </c>
      <c r="K398" s="1">
        <f>IF(G398&gt;MainSheet!$C$11+$B$6,IF(K397&gt;=0.999,1,(G398-MainSheet!$C$11-$B$6)*I398/$C$2/60),0)</f>
        <v>0</v>
      </c>
      <c r="L398" s="1">
        <f>IF(G398&gt;MainSheet!$C$11+$B$6+$C$6,IF(L397&gt;=0.999,1,(G398-MainSheet!$C$11-$B$6-$C$6)*I398/$D$2/60),0)</f>
        <v>0</v>
      </c>
      <c r="M398">
        <f t="shared" si="58"/>
        <v>0</v>
      </c>
      <c r="N398" s="2">
        <f t="shared" si="59"/>
        <v>0</v>
      </c>
      <c r="O398">
        <f t="shared" si="62"/>
        <v>0</v>
      </c>
      <c r="P398">
        <f t="shared" si="60"/>
        <v>0</v>
      </c>
      <c r="Q398" s="2">
        <f t="shared" si="61"/>
        <v>0</v>
      </c>
      <c r="R398">
        <f>Q398/MainSheet!$C$8*(G398-G397)+R397</f>
        <v>0</v>
      </c>
      <c r="S398">
        <f t="shared" si="63"/>
        <v>0</v>
      </c>
      <c r="T398">
        <f t="shared" si="55"/>
        <v>3.9599999999999596</v>
      </c>
      <c r="U398" s="1">
        <f>Q398/MainSheet!$C$22</f>
        <v>0</v>
      </c>
    </row>
    <row r="399" spans="7:21">
      <c r="G399">
        <f t="shared" si="56"/>
        <v>3.9699999999999593</v>
      </c>
      <c r="H399">
        <f t="shared" si="57"/>
        <v>198000</v>
      </c>
      <c r="I399" s="2">
        <f>MIN(MainSheet!$C$10/MainSheet!$C$9,MainSheet!$K$9*60)</f>
        <v>660</v>
      </c>
      <c r="J399" s="1">
        <f>IF(G399&gt;MainSheet!$C$11,IF(J398&gt;=0.999,1,(G399-MainSheet!$C$11)*I399/$B$2/60),0)</f>
        <v>0</v>
      </c>
      <c r="K399" s="1">
        <f>IF(G399&gt;MainSheet!$C$11+$B$6,IF(K398&gt;=0.999,1,(G399-MainSheet!$C$11-$B$6)*I399/$C$2/60),0)</f>
        <v>0</v>
      </c>
      <c r="L399" s="1">
        <f>IF(G399&gt;MainSheet!$C$11+$B$6+$C$6,IF(L398&gt;=0.999,1,(G399-MainSheet!$C$11-$B$6-$C$6)*I399/$D$2/60),0)</f>
        <v>0</v>
      </c>
      <c r="M399">
        <f t="shared" si="58"/>
        <v>0</v>
      </c>
      <c r="N399" s="2">
        <f t="shared" si="59"/>
        <v>0</v>
      </c>
      <c r="O399">
        <f t="shared" si="62"/>
        <v>0</v>
      </c>
      <c r="P399">
        <f t="shared" si="60"/>
        <v>0</v>
      </c>
      <c r="Q399" s="2">
        <f t="shared" si="61"/>
        <v>0</v>
      </c>
      <c r="R399">
        <f>Q399/MainSheet!$C$8*(G399-G398)+R398</f>
        <v>0</v>
      </c>
      <c r="S399">
        <f t="shared" si="63"/>
        <v>0</v>
      </c>
      <c r="T399">
        <f t="shared" si="55"/>
        <v>3.9699999999999593</v>
      </c>
      <c r="U399" s="1">
        <f>Q399/MainSheet!$C$22</f>
        <v>0</v>
      </c>
    </row>
    <row r="400" spans="7:21">
      <c r="G400">
        <f t="shared" si="56"/>
        <v>3.9799999999999591</v>
      </c>
      <c r="H400">
        <f t="shared" si="57"/>
        <v>198000</v>
      </c>
      <c r="I400" s="2">
        <f>MIN(MainSheet!$C$10/MainSheet!$C$9,MainSheet!$K$9*60)</f>
        <v>660</v>
      </c>
      <c r="J400" s="1">
        <f>IF(G400&gt;MainSheet!$C$11,IF(J399&gt;=0.999,1,(G400-MainSheet!$C$11)*I400/$B$2/60),0)</f>
        <v>0</v>
      </c>
      <c r="K400" s="1">
        <f>IF(G400&gt;MainSheet!$C$11+$B$6,IF(K399&gt;=0.999,1,(G400-MainSheet!$C$11-$B$6)*I400/$C$2/60),0)</f>
        <v>0</v>
      </c>
      <c r="L400" s="1">
        <f>IF(G400&gt;MainSheet!$C$11+$B$6+$C$6,IF(L399&gt;=0.999,1,(G400-MainSheet!$C$11-$B$6-$C$6)*I400/$D$2/60),0)</f>
        <v>0</v>
      </c>
      <c r="M400">
        <f t="shared" si="58"/>
        <v>0</v>
      </c>
      <c r="N400" s="2">
        <f t="shared" si="59"/>
        <v>0</v>
      </c>
      <c r="O400">
        <f t="shared" si="62"/>
        <v>0</v>
      </c>
      <c r="P400">
        <f t="shared" si="60"/>
        <v>0</v>
      </c>
      <c r="Q400" s="2">
        <f t="shared" si="61"/>
        <v>0</v>
      </c>
      <c r="R400">
        <f>Q400/MainSheet!$C$8*(G400-G399)+R399</f>
        <v>0</v>
      </c>
      <c r="S400">
        <f t="shared" si="63"/>
        <v>0</v>
      </c>
      <c r="T400">
        <f t="shared" si="55"/>
        <v>3.9799999999999591</v>
      </c>
      <c r="U400" s="1">
        <f>Q400/MainSheet!$C$22</f>
        <v>0</v>
      </c>
    </row>
    <row r="401" spans="7:21">
      <c r="G401">
        <f t="shared" si="56"/>
        <v>3.9899999999999589</v>
      </c>
      <c r="H401">
        <f t="shared" si="57"/>
        <v>198000</v>
      </c>
      <c r="I401" s="2">
        <f>MIN(MainSheet!$C$10/MainSheet!$C$9,MainSheet!$K$9*60)</f>
        <v>660</v>
      </c>
      <c r="J401" s="1">
        <f>IF(G401&gt;MainSheet!$C$11,IF(J400&gt;=0.999,1,(G401-MainSheet!$C$11)*I401/$B$2/60),0)</f>
        <v>0</v>
      </c>
      <c r="K401" s="1">
        <f>IF(G401&gt;MainSheet!$C$11+$B$6,IF(K400&gt;=0.999,1,(G401-MainSheet!$C$11-$B$6)*I401/$C$2/60),0)</f>
        <v>0</v>
      </c>
      <c r="L401" s="1">
        <f>IF(G401&gt;MainSheet!$C$11+$B$6+$C$6,IF(L400&gt;=0.999,1,(G401-MainSheet!$C$11-$B$6-$C$6)*I401/$D$2/60),0)</f>
        <v>0</v>
      </c>
      <c r="M401">
        <f t="shared" si="58"/>
        <v>0</v>
      </c>
      <c r="N401" s="2">
        <f t="shared" si="59"/>
        <v>0</v>
      </c>
      <c r="O401">
        <f t="shared" si="62"/>
        <v>0</v>
      </c>
      <c r="P401">
        <f t="shared" si="60"/>
        <v>0</v>
      </c>
      <c r="Q401" s="2">
        <f t="shared" si="61"/>
        <v>0</v>
      </c>
      <c r="R401">
        <f>Q401/MainSheet!$C$8*(G401-G400)+R400</f>
        <v>0</v>
      </c>
      <c r="S401">
        <f t="shared" si="63"/>
        <v>0</v>
      </c>
      <c r="T401">
        <f t="shared" si="55"/>
        <v>3.9899999999999589</v>
      </c>
      <c r="U401" s="1">
        <f>Q401/MainSheet!$C$22</f>
        <v>0</v>
      </c>
    </row>
    <row r="402" spans="7:21">
      <c r="G402">
        <f t="shared" si="56"/>
        <v>3.9999999999999587</v>
      </c>
      <c r="H402">
        <f t="shared" si="57"/>
        <v>198000</v>
      </c>
      <c r="I402" s="2">
        <f>MIN(MainSheet!$C$10/MainSheet!$C$9,MainSheet!$K$9*60)</f>
        <v>660</v>
      </c>
      <c r="J402" s="1">
        <f>IF(G402&gt;MainSheet!$C$11,IF(J401&gt;=0.999,1,(G402-MainSheet!$C$11)*I402/$B$2/60),0)</f>
        <v>0</v>
      </c>
      <c r="K402" s="1">
        <f>IF(G402&gt;MainSheet!$C$11+$B$6,IF(K401&gt;=0.999,1,(G402-MainSheet!$C$11-$B$6)*I402/$C$2/60),0)</f>
        <v>0</v>
      </c>
      <c r="L402" s="1">
        <f>IF(G402&gt;MainSheet!$C$11+$B$6+$C$6,IF(L401&gt;=0.999,1,(G402-MainSheet!$C$11-$B$6-$C$6)*I402/$D$2/60),0)</f>
        <v>0</v>
      </c>
      <c r="M402">
        <f t="shared" si="58"/>
        <v>0</v>
      </c>
      <c r="N402" s="2">
        <f t="shared" si="59"/>
        <v>0</v>
      </c>
      <c r="O402">
        <f t="shared" si="62"/>
        <v>0</v>
      </c>
      <c r="P402">
        <f t="shared" si="60"/>
        <v>0</v>
      </c>
      <c r="Q402" s="2">
        <f t="shared" si="61"/>
        <v>0</v>
      </c>
      <c r="R402">
        <f>Q402/MainSheet!$C$8*(G402-G401)+R401</f>
        <v>0</v>
      </c>
      <c r="S402">
        <f t="shared" si="63"/>
        <v>0</v>
      </c>
      <c r="T402">
        <f t="shared" si="55"/>
        <v>3.9999999999999587</v>
      </c>
      <c r="U402" s="1">
        <f>Q402/MainSheet!$C$22</f>
        <v>0</v>
      </c>
    </row>
    <row r="403" spans="7:21">
      <c r="G403">
        <f t="shared" si="56"/>
        <v>4.0099999999999589</v>
      </c>
      <c r="H403">
        <f t="shared" si="57"/>
        <v>198000</v>
      </c>
      <c r="I403" s="2">
        <f>MIN(MainSheet!$C$10/MainSheet!$C$9,MainSheet!$K$9*60)</f>
        <v>660</v>
      </c>
      <c r="J403" s="1">
        <f>IF(G403&gt;MainSheet!$C$11,IF(J402&gt;=0.999,1,(G403-MainSheet!$C$11)*I403/$B$2/60),0)</f>
        <v>0</v>
      </c>
      <c r="K403" s="1">
        <f>IF(G403&gt;MainSheet!$C$11+$B$6,IF(K402&gt;=0.999,1,(G403-MainSheet!$C$11-$B$6)*I403/$C$2/60),0)</f>
        <v>0</v>
      </c>
      <c r="L403" s="1">
        <f>IF(G403&gt;MainSheet!$C$11+$B$6+$C$6,IF(L402&gt;=0.999,1,(G403-MainSheet!$C$11-$B$6-$C$6)*I403/$D$2/60),0)</f>
        <v>0</v>
      </c>
      <c r="M403">
        <f t="shared" si="58"/>
        <v>0</v>
      </c>
      <c r="N403" s="2">
        <f t="shared" si="59"/>
        <v>0</v>
      </c>
      <c r="O403">
        <f t="shared" si="62"/>
        <v>0</v>
      </c>
      <c r="P403">
        <f t="shared" si="60"/>
        <v>0</v>
      </c>
      <c r="Q403" s="2">
        <f t="shared" si="61"/>
        <v>0</v>
      </c>
      <c r="R403">
        <f>Q403/MainSheet!$C$8*(G403-G402)+R402</f>
        <v>0</v>
      </c>
      <c r="S403">
        <f t="shared" si="63"/>
        <v>0</v>
      </c>
      <c r="T403">
        <f t="shared" si="55"/>
        <v>4.0099999999999589</v>
      </c>
      <c r="U403" s="1">
        <f>Q403/MainSheet!$C$22</f>
        <v>0</v>
      </c>
    </row>
    <row r="404" spans="7:21">
      <c r="G404">
        <f t="shared" si="56"/>
        <v>4.0199999999999587</v>
      </c>
      <c r="H404">
        <f t="shared" si="57"/>
        <v>198000</v>
      </c>
      <c r="I404" s="2">
        <f>MIN(MainSheet!$C$10/MainSheet!$C$9,MainSheet!$K$9*60)</f>
        <v>660</v>
      </c>
      <c r="J404" s="1">
        <f>IF(G404&gt;MainSheet!$C$11,IF(J403&gt;=0.999,1,(G404-MainSheet!$C$11)*I404/$B$2/60),0)</f>
        <v>0</v>
      </c>
      <c r="K404" s="1">
        <f>IF(G404&gt;MainSheet!$C$11+$B$6,IF(K403&gt;=0.999,1,(G404-MainSheet!$C$11-$B$6)*I404/$C$2/60),0)</f>
        <v>0</v>
      </c>
      <c r="L404" s="1">
        <f>IF(G404&gt;MainSheet!$C$11+$B$6+$C$6,IF(L403&gt;=0.999,1,(G404-MainSheet!$C$11-$B$6-$C$6)*I404/$D$2/60),0)</f>
        <v>0</v>
      </c>
      <c r="M404">
        <f t="shared" si="58"/>
        <v>0</v>
      </c>
      <c r="N404" s="2">
        <f t="shared" si="59"/>
        <v>0</v>
      </c>
      <c r="O404">
        <f t="shared" si="62"/>
        <v>0</v>
      </c>
      <c r="P404">
        <f t="shared" si="60"/>
        <v>0</v>
      </c>
      <c r="Q404" s="2">
        <f t="shared" si="61"/>
        <v>0</v>
      </c>
      <c r="R404">
        <f>Q404/MainSheet!$C$8*(G404-G403)+R403</f>
        <v>0</v>
      </c>
      <c r="S404">
        <f t="shared" si="63"/>
        <v>0</v>
      </c>
      <c r="T404">
        <f t="shared" si="55"/>
        <v>4.0199999999999587</v>
      </c>
      <c r="U404" s="1">
        <f>Q404/MainSheet!$C$22</f>
        <v>0</v>
      </c>
    </row>
    <row r="405" spans="7:21">
      <c r="G405">
        <f t="shared" si="56"/>
        <v>4.0299999999999585</v>
      </c>
      <c r="H405">
        <f t="shared" si="57"/>
        <v>198000</v>
      </c>
      <c r="I405" s="2">
        <f>MIN(MainSheet!$C$10/MainSheet!$C$9,MainSheet!$K$9*60)</f>
        <v>660</v>
      </c>
      <c r="J405" s="1">
        <f>IF(G405&gt;MainSheet!$C$11,IF(J404&gt;=0.999,1,(G405-MainSheet!$C$11)*I405/$B$2/60),0)</f>
        <v>0</v>
      </c>
      <c r="K405" s="1">
        <f>IF(G405&gt;MainSheet!$C$11+$B$6,IF(K404&gt;=0.999,1,(G405-MainSheet!$C$11-$B$6)*I405/$C$2/60),0)</f>
        <v>0</v>
      </c>
      <c r="L405" s="1">
        <f>IF(G405&gt;MainSheet!$C$11+$B$6+$C$6,IF(L404&gt;=0.999,1,(G405-MainSheet!$C$11-$B$6-$C$6)*I405/$D$2/60),0)</f>
        <v>0</v>
      </c>
      <c r="M405">
        <f t="shared" si="58"/>
        <v>0</v>
      </c>
      <c r="N405" s="2">
        <f t="shared" si="59"/>
        <v>0</v>
      </c>
      <c r="O405">
        <f t="shared" si="62"/>
        <v>0</v>
      </c>
      <c r="P405">
        <f t="shared" si="60"/>
        <v>0</v>
      </c>
      <c r="Q405" s="2">
        <f t="shared" si="61"/>
        <v>0</v>
      </c>
      <c r="R405">
        <f>Q405/MainSheet!$C$8*(G405-G404)+R404</f>
        <v>0</v>
      </c>
      <c r="S405">
        <f t="shared" si="63"/>
        <v>0</v>
      </c>
      <c r="T405">
        <f t="shared" si="55"/>
        <v>4.0299999999999585</v>
      </c>
      <c r="U405" s="1">
        <f>Q405/MainSheet!$C$22</f>
        <v>0</v>
      </c>
    </row>
    <row r="406" spans="7:21">
      <c r="G406">
        <f t="shared" si="56"/>
        <v>4.0399999999999583</v>
      </c>
      <c r="H406">
        <f t="shared" si="57"/>
        <v>198000</v>
      </c>
      <c r="I406" s="2">
        <f>MIN(MainSheet!$C$10/MainSheet!$C$9,MainSheet!$K$9*60)</f>
        <v>660</v>
      </c>
      <c r="J406" s="1">
        <f>IF(G406&gt;MainSheet!$C$11,IF(J405&gt;=0.999,1,(G406-MainSheet!$C$11)*I406/$B$2/60),0)</f>
        <v>0</v>
      </c>
      <c r="K406" s="1">
        <f>IF(G406&gt;MainSheet!$C$11+$B$6,IF(K405&gt;=0.999,1,(G406-MainSheet!$C$11-$B$6)*I406/$C$2/60),0)</f>
        <v>0</v>
      </c>
      <c r="L406" s="1">
        <f>IF(G406&gt;MainSheet!$C$11+$B$6+$C$6,IF(L405&gt;=0.999,1,(G406-MainSheet!$C$11-$B$6-$C$6)*I406/$D$2/60),0)</f>
        <v>0</v>
      </c>
      <c r="M406">
        <f t="shared" si="58"/>
        <v>0</v>
      </c>
      <c r="N406" s="2">
        <f t="shared" si="59"/>
        <v>0</v>
      </c>
      <c r="O406">
        <f t="shared" si="62"/>
        <v>0</v>
      </c>
      <c r="P406">
        <f t="shared" si="60"/>
        <v>0</v>
      </c>
      <c r="Q406" s="2">
        <f t="shared" si="61"/>
        <v>0</v>
      </c>
      <c r="R406">
        <f>Q406/MainSheet!$C$8*(G406-G405)+R405</f>
        <v>0</v>
      </c>
      <c r="S406">
        <f t="shared" si="63"/>
        <v>0</v>
      </c>
      <c r="T406">
        <f t="shared" si="55"/>
        <v>4.0399999999999583</v>
      </c>
      <c r="U406" s="1">
        <f>Q406/MainSheet!$C$22</f>
        <v>0</v>
      </c>
    </row>
    <row r="407" spans="7:21">
      <c r="G407">
        <f t="shared" si="56"/>
        <v>4.0499999999999581</v>
      </c>
      <c r="H407">
        <f t="shared" si="57"/>
        <v>198000</v>
      </c>
      <c r="I407" s="2">
        <f>MIN(MainSheet!$C$10/MainSheet!$C$9,MainSheet!$K$9*60)</f>
        <v>660</v>
      </c>
      <c r="J407" s="1">
        <f>IF(G407&gt;MainSheet!$C$11,IF(J406&gt;=0.999,1,(G407-MainSheet!$C$11)*I407/$B$2/60),0)</f>
        <v>0</v>
      </c>
      <c r="K407" s="1">
        <f>IF(G407&gt;MainSheet!$C$11+$B$6,IF(K406&gt;=0.999,1,(G407-MainSheet!$C$11-$B$6)*I407/$C$2/60),0)</f>
        <v>0</v>
      </c>
      <c r="L407" s="1">
        <f>IF(G407&gt;MainSheet!$C$11+$B$6+$C$6,IF(L406&gt;=0.999,1,(G407-MainSheet!$C$11-$B$6-$C$6)*I407/$D$2/60),0)</f>
        <v>0</v>
      </c>
      <c r="M407">
        <f t="shared" si="58"/>
        <v>0</v>
      </c>
      <c r="N407" s="2">
        <f t="shared" si="59"/>
        <v>0</v>
      </c>
      <c r="O407">
        <f t="shared" si="62"/>
        <v>0</v>
      </c>
      <c r="P407">
        <f t="shared" si="60"/>
        <v>0</v>
      </c>
      <c r="Q407" s="2">
        <f t="shared" si="61"/>
        <v>0</v>
      </c>
      <c r="R407">
        <f>Q407/MainSheet!$C$8*(G407-G406)+R406</f>
        <v>0</v>
      </c>
      <c r="S407">
        <f t="shared" si="63"/>
        <v>0</v>
      </c>
      <c r="T407">
        <f t="shared" si="55"/>
        <v>4.0499999999999581</v>
      </c>
      <c r="U407" s="1">
        <f>Q407/MainSheet!$C$22</f>
        <v>0</v>
      </c>
    </row>
    <row r="408" spans="7:21">
      <c r="G408">
        <f t="shared" si="56"/>
        <v>4.0599999999999579</v>
      </c>
      <c r="H408">
        <f t="shared" si="57"/>
        <v>198000</v>
      </c>
      <c r="I408" s="2">
        <f>MIN(MainSheet!$C$10/MainSheet!$C$9,MainSheet!$K$9*60)</f>
        <v>660</v>
      </c>
      <c r="J408" s="1">
        <f>IF(G408&gt;MainSheet!$C$11,IF(J407&gt;=0.999,1,(G408-MainSheet!$C$11)*I408/$B$2/60),0)</f>
        <v>0</v>
      </c>
      <c r="K408" s="1">
        <f>IF(G408&gt;MainSheet!$C$11+$B$6,IF(K407&gt;=0.999,1,(G408-MainSheet!$C$11-$B$6)*I408/$C$2/60),0)</f>
        <v>0</v>
      </c>
      <c r="L408" s="1">
        <f>IF(G408&gt;MainSheet!$C$11+$B$6+$C$6,IF(L407&gt;=0.999,1,(G408-MainSheet!$C$11-$B$6-$C$6)*I408/$D$2/60),0)</f>
        <v>0</v>
      </c>
      <c r="M408">
        <f t="shared" si="58"/>
        <v>0</v>
      </c>
      <c r="N408" s="2">
        <f t="shared" si="59"/>
        <v>0</v>
      </c>
      <c r="O408">
        <f t="shared" si="62"/>
        <v>0</v>
      </c>
      <c r="P408">
        <f t="shared" si="60"/>
        <v>0</v>
      </c>
      <c r="Q408" s="2">
        <f t="shared" si="61"/>
        <v>0</v>
      </c>
      <c r="R408">
        <f>Q408/MainSheet!$C$8*(G408-G407)+R407</f>
        <v>0</v>
      </c>
      <c r="S408">
        <f t="shared" si="63"/>
        <v>0</v>
      </c>
      <c r="T408">
        <f t="shared" si="55"/>
        <v>4.0599999999999579</v>
      </c>
      <c r="U408" s="1">
        <f>Q408/MainSheet!$C$22</f>
        <v>0</v>
      </c>
    </row>
    <row r="409" spans="7:21">
      <c r="G409">
        <f t="shared" si="56"/>
        <v>4.0699999999999577</v>
      </c>
      <c r="H409">
        <f t="shared" si="57"/>
        <v>198000</v>
      </c>
      <c r="I409" s="2">
        <f>MIN(MainSheet!$C$10/MainSheet!$C$9,MainSheet!$K$9*60)</f>
        <v>660</v>
      </c>
      <c r="J409" s="1">
        <f>IF(G409&gt;MainSheet!$C$11,IF(J408&gt;=0.999,1,(G409-MainSheet!$C$11)*I409/$B$2/60),0)</f>
        <v>0</v>
      </c>
      <c r="K409" s="1">
        <f>IF(G409&gt;MainSheet!$C$11+$B$6,IF(K408&gt;=0.999,1,(G409-MainSheet!$C$11-$B$6)*I409/$C$2/60),0)</f>
        <v>0</v>
      </c>
      <c r="L409" s="1">
        <f>IF(G409&gt;MainSheet!$C$11+$B$6+$C$6,IF(L408&gt;=0.999,1,(G409-MainSheet!$C$11-$B$6-$C$6)*I409/$D$2/60),0)</f>
        <v>0</v>
      </c>
      <c r="M409">
        <f t="shared" si="58"/>
        <v>0</v>
      </c>
      <c r="N409" s="2">
        <f t="shared" si="59"/>
        <v>0</v>
      </c>
      <c r="O409">
        <f t="shared" si="62"/>
        <v>0</v>
      </c>
      <c r="P409">
        <f t="shared" si="60"/>
        <v>0</v>
      </c>
      <c r="Q409" s="2">
        <f t="shared" si="61"/>
        <v>0</v>
      </c>
      <c r="R409">
        <f>Q409/MainSheet!$C$8*(G409-G408)+R408</f>
        <v>0</v>
      </c>
      <c r="S409">
        <f t="shared" si="63"/>
        <v>0</v>
      </c>
      <c r="T409">
        <f t="shared" si="55"/>
        <v>4.0699999999999577</v>
      </c>
      <c r="U409" s="1">
        <f>Q409/MainSheet!$C$22</f>
        <v>0</v>
      </c>
    </row>
    <row r="410" spans="7:21">
      <c r="G410">
        <f t="shared" si="56"/>
        <v>4.0799999999999574</v>
      </c>
      <c r="H410">
        <f t="shared" si="57"/>
        <v>198000</v>
      </c>
      <c r="I410" s="2">
        <f>MIN(MainSheet!$C$10/MainSheet!$C$9,MainSheet!$K$9*60)</f>
        <v>660</v>
      </c>
      <c r="J410" s="1">
        <f>IF(G410&gt;MainSheet!$C$11,IF(J409&gt;=0.999,1,(G410-MainSheet!$C$11)*I410/$B$2/60),0)</f>
        <v>0</v>
      </c>
      <c r="K410" s="1">
        <f>IF(G410&gt;MainSheet!$C$11+$B$6,IF(K409&gt;=0.999,1,(G410-MainSheet!$C$11-$B$6)*I410/$C$2/60),0)</f>
        <v>0</v>
      </c>
      <c r="L410" s="1">
        <f>IF(G410&gt;MainSheet!$C$11+$B$6+$C$6,IF(L409&gt;=0.999,1,(G410-MainSheet!$C$11-$B$6-$C$6)*I410/$D$2/60),0)</f>
        <v>0</v>
      </c>
      <c r="M410">
        <f t="shared" si="58"/>
        <v>0</v>
      </c>
      <c r="N410" s="2">
        <f t="shared" si="59"/>
        <v>0</v>
      </c>
      <c r="O410">
        <f t="shared" si="62"/>
        <v>0</v>
      </c>
      <c r="P410">
        <f t="shared" si="60"/>
        <v>0</v>
      </c>
      <c r="Q410" s="2">
        <f t="shared" si="61"/>
        <v>0</v>
      </c>
      <c r="R410">
        <f>Q410/MainSheet!$C$8*(G410-G409)+R409</f>
        <v>0</v>
      </c>
      <c r="S410">
        <f t="shared" si="63"/>
        <v>0</v>
      </c>
      <c r="T410">
        <f t="shared" si="55"/>
        <v>4.0799999999999574</v>
      </c>
      <c r="U410" s="1">
        <f>Q410/MainSheet!$C$22</f>
        <v>0</v>
      </c>
    </row>
    <row r="411" spans="7:21">
      <c r="G411">
        <f t="shared" si="56"/>
        <v>4.0899999999999572</v>
      </c>
      <c r="H411">
        <f t="shared" si="57"/>
        <v>198000</v>
      </c>
      <c r="I411" s="2">
        <f>MIN(MainSheet!$C$10/MainSheet!$C$9,MainSheet!$K$9*60)</f>
        <v>660</v>
      </c>
      <c r="J411" s="1">
        <f>IF(G411&gt;MainSheet!$C$11,IF(J410&gt;=0.999,1,(G411-MainSheet!$C$11)*I411/$B$2/60),0)</f>
        <v>0</v>
      </c>
      <c r="K411" s="1">
        <f>IF(G411&gt;MainSheet!$C$11+$B$6,IF(K410&gt;=0.999,1,(G411-MainSheet!$C$11-$B$6)*I411/$C$2/60),0)</f>
        <v>0</v>
      </c>
      <c r="L411" s="1">
        <f>IF(G411&gt;MainSheet!$C$11+$B$6+$C$6,IF(L410&gt;=0.999,1,(G411-MainSheet!$C$11-$B$6-$C$6)*I411/$D$2/60),0)</f>
        <v>0</v>
      </c>
      <c r="M411">
        <f t="shared" si="58"/>
        <v>0</v>
      </c>
      <c r="N411" s="2">
        <f t="shared" si="59"/>
        <v>0</v>
      </c>
      <c r="O411">
        <f t="shared" si="62"/>
        <v>0</v>
      </c>
      <c r="P411">
        <f t="shared" si="60"/>
        <v>0</v>
      </c>
      <c r="Q411" s="2">
        <f t="shared" si="61"/>
        <v>0</v>
      </c>
      <c r="R411">
        <f>Q411/MainSheet!$C$8*(G411-G410)+R410</f>
        <v>0</v>
      </c>
      <c r="S411">
        <f t="shared" si="63"/>
        <v>0</v>
      </c>
      <c r="T411">
        <f t="shared" si="55"/>
        <v>4.0899999999999572</v>
      </c>
      <c r="U411" s="1">
        <f>Q411/MainSheet!$C$22</f>
        <v>0</v>
      </c>
    </row>
    <row r="412" spans="7:21">
      <c r="G412">
        <f t="shared" si="56"/>
        <v>4.099999999999957</v>
      </c>
      <c r="H412">
        <f t="shared" si="57"/>
        <v>198000</v>
      </c>
      <c r="I412" s="2">
        <f>MIN(MainSheet!$C$10/MainSheet!$C$9,MainSheet!$K$9*60)</f>
        <v>660</v>
      </c>
      <c r="J412" s="1">
        <f>IF(G412&gt;MainSheet!$C$11,IF(J411&gt;=0.999,1,(G412-MainSheet!$C$11)*I412/$B$2/60),0)</f>
        <v>0</v>
      </c>
      <c r="K412" s="1">
        <f>IF(G412&gt;MainSheet!$C$11+$B$6,IF(K411&gt;=0.999,1,(G412-MainSheet!$C$11-$B$6)*I412/$C$2/60),0)</f>
        <v>0</v>
      </c>
      <c r="L412" s="1">
        <f>IF(G412&gt;MainSheet!$C$11+$B$6+$C$6,IF(L411&gt;=0.999,1,(G412-MainSheet!$C$11-$B$6-$C$6)*I412/$D$2/60),0)</f>
        <v>0</v>
      </c>
      <c r="M412">
        <f t="shared" si="58"/>
        <v>0</v>
      </c>
      <c r="N412" s="2">
        <f t="shared" si="59"/>
        <v>0</v>
      </c>
      <c r="O412">
        <f t="shared" si="62"/>
        <v>0</v>
      </c>
      <c r="P412">
        <f t="shared" si="60"/>
        <v>0</v>
      </c>
      <c r="Q412" s="2">
        <f t="shared" si="61"/>
        <v>0</v>
      </c>
      <c r="R412">
        <f>Q412/MainSheet!$C$8*(G412-G411)+R411</f>
        <v>0</v>
      </c>
      <c r="S412">
        <f t="shared" si="63"/>
        <v>0</v>
      </c>
      <c r="T412">
        <f t="shared" si="55"/>
        <v>4.099999999999957</v>
      </c>
      <c r="U412" s="1">
        <f>Q412/MainSheet!$C$22</f>
        <v>0</v>
      </c>
    </row>
    <row r="413" spans="7:21">
      <c r="G413">
        <f t="shared" si="56"/>
        <v>4.1099999999999568</v>
      </c>
      <c r="H413">
        <f t="shared" si="57"/>
        <v>198000</v>
      </c>
      <c r="I413" s="2">
        <f>MIN(MainSheet!$C$10/MainSheet!$C$9,MainSheet!$K$9*60)</f>
        <v>660</v>
      </c>
      <c r="J413" s="1">
        <f>IF(G413&gt;MainSheet!$C$11,IF(J412&gt;=0.999,1,(G413-MainSheet!$C$11)*I413/$B$2/60),0)</f>
        <v>0</v>
      </c>
      <c r="K413" s="1">
        <f>IF(G413&gt;MainSheet!$C$11+$B$6,IF(K412&gt;=0.999,1,(G413-MainSheet!$C$11-$B$6)*I413/$C$2/60),0)</f>
        <v>0</v>
      </c>
      <c r="L413" s="1">
        <f>IF(G413&gt;MainSheet!$C$11+$B$6+$C$6,IF(L412&gt;=0.999,1,(G413-MainSheet!$C$11-$B$6-$C$6)*I413/$D$2/60),0)</f>
        <v>0</v>
      </c>
      <c r="M413">
        <f t="shared" si="58"/>
        <v>0</v>
      </c>
      <c r="N413" s="2">
        <f t="shared" si="59"/>
        <v>0</v>
      </c>
      <c r="O413">
        <f t="shared" si="62"/>
        <v>0</v>
      </c>
      <c r="P413">
        <f t="shared" si="60"/>
        <v>0</v>
      </c>
      <c r="Q413" s="2">
        <f t="shared" si="61"/>
        <v>0</v>
      </c>
      <c r="R413">
        <f>Q413/MainSheet!$C$8*(G413-G412)+R412</f>
        <v>0</v>
      </c>
      <c r="S413">
        <f t="shared" si="63"/>
        <v>0</v>
      </c>
      <c r="T413">
        <f t="shared" si="55"/>
        <v>4.1099999999999568</v>
      </c>
      <c r="U413" s="1">
        <f>Q413/MainSheet!$C$22</f>
        <v>0</v>
      </c>
    </row>
    <row r="414" spans="7:21">
      <c r="G414">
        <f t="shared" si="56"/>
        <v>4.1199999999999566</v>
      </c>
      <c r="H414">
        <f t="shared" si="57"/>
        <v>198000</v>
      </c>
      <c r="I414" s="2">
        <f>MIN(MainSheet!$C$10/MainSheet!$C$9,MainSheet!$K$9*60)</f>
        <v>660</v>
      </c>
      <c r="J414" s="1">
        <f>IF(G414&gt;MainSheet!$C$11,IF(J413&gt;=0.999,1,(G414-MainSheet!$C$11)*I414/$B$2/60),0)</f>
        <v>0</v>
      </c>
      <c r="K414" s="1">
        <f>IF(G414&gt;MainSheet!$C$11+$B$6,IF(K413&gt;=0.999,1,(G414-MainSheet!$C$11-$B$6)*I414/$C$2/60),0)</f>
        <v>0</v>
      </c>
      <c r="L414" s="1">
        <f>IF(G414&gt;MainSheet!$C$11+$B$6+$C$6,IF(L413&gt;=0.999,1,(G414-MainSheet!$C$11-$B$6-$C$6)*I414/$D$2/60),0)</f>
        <v>0</v>
      </c>
      <c r="M414">
        <f t="shared" si="58"/>
        <v>0</v>
      </c>
      <c r="N414" s="2">
        <f t="shared" si="59"/>
        <v>0</v>
      </c>
      <c r="O414">
        <f t="shared" si="62"/>
        <v>0</v>
      </c>
      <c r="P414">
        <f t="shared" si="60"/>
        <v>0</v>
      </c>
      <c r="Q414" s="2">
        <f t="shared" si="61"/>
        <v>0</v>
      </c>
      <c r="R414">
        <f>Q414/MainSheet!$C$8*(G414-G413)+R413</f>
        <v>0</v>
      </c>
      <c r="S414">
        <f t="shared" si="63"/>
        <v>0</v>
      </c>
      <c r="T414">
        <f t="shared" si="55"/>
        <v>4.1199999999999566</v>
      </c>
      <c r="U414" s="1">
        <f>Q414/MainSheet!$C$22</f>
        <v>0</v>
      </c>
    </row>
    <row r="415" spans="7:21">
      <c r="G415">
        <f t="shared" si="56"/>
        <v>4.1299999999999564</v>
      </c>
      <c r="H415">
        <f t="shared" si="57"/>
        <v>198000</v>
      </c>
      <c r="I415" s="2">
        <f>MIN(MainSheet!$C$10/MainSheet!$C$9,MainSheet!$K$9*60)</f>
        <v>660</v>
      </c>
      <c r="J415" s="1">
        <f>IF(G415&gt;MainSheet!$C$11,IF(J414&gt;=0.999,1,(G415-MainSheet!$C$11)*I415/$B$2/60),0)</f>
        <v>0</v>
      </c>
      <c r="K415" s="1">
        <f>IF(G415&gt;MainSheet!$C$11+$B$6,IF(K414&gt;=0.999,1,(G415-MainSheet!$C$11-$B$6)*I415/$C$2/60),0)</f>
        <v>0</v>
      </c>
      <c r="L415" s="1">
        <f>IF(G415&gt;MainSheet!$C$11+$B$6+$C$6,IF(L414&gt;=0.999,1,(G415-MainSheet!$C$11-$B$6-$C$6)*I415/$D$2/60),0)</f>
        <v>0</v>
      </c>
      <c r="M415">
        <f t="shared" si="58"/>
        <v>0</v>
      </c>
      <c r="N415" s="2">
        <f t="shared" si="59"/>
        <v>0</v>
      </c>
      <c r="O415">
        <f t="shared" si="62"/>
        <v>0</v>
      </c>
      <c r="P415">
        <f t="shared" si="60"/>
        <v>0</v>
      </c>
      <c r="Q415" s="2">
        <f t="shared" si="61"/>
        <v>0</v>
      </c>
      <c r="R415">
        <f>Q415/MainSheet!$C$8*(G415-G414)+R414</f>
        <v>0</v>
      </c>
      <c r="S415">
        <f t="shared" si="63"/>
        <v>0</v>
      </c>
      <c r="T415">
        <f t="shared" si="55"/>
        <v>4.1299999999999564</v>
      </c>
      <c r="U415" s="1">
        <f>Q415/MainSheet!$C$22</f>
        <v>0</v>
      </c>
    </row>
    <row r="416" spans="7:21">
      <c r="G416">
        <f t="shared" si="56"/>
        <v>4.1399999999999562</v>
      </c>
      <c r="H416">
        <f t="shared" si="57"/>
        <v>198000</v>
      </c>
      <c r="I416" s="2">
        <f>MIN(MainSheet!$C$10/MainSheet!$C$9,MainSheet!$K$9*60)</f>
        <v>660</v>
      </c>
      <c r="J416" s="1">
        <f>IF(G416&gt;MainSheet!$C$11,IF(J415&gt;=0.999,1,(G416-MainSheet!$C$11)*I416/$B$2/60),0)</f>
        <v>0</v>
      </c>
      <c r="K416" s="1">
        <f>IF(G416&gt;MainSheet!$C$11+$B$6,IF(K415&gt;=0.999,1,(G416-MainSheet!$C$11-$B$6)*I416/$C$2/60),0)</f>
        <v>0</v>
      </c>
      <c r="L416" s="1">
        <f>IF(G416&gt;MainSheet!$C$11+$B$6+$C$6,IF(L415&gt;=0.999,1,(G416-MainSheet!$C$11-$B$6-$C$6)*I416/$D$2/60),0)</f>
        <v>0</v>
      </c>
      <c r="M416">
        <f t="shared" si="58"/>
        <v>0</v>
      </c>
      <c r="N416" s="2">
        <f t="shared" si="59"/>
        <v>0</v>
      </c>
      <c r="O416">
        <f t="shared" si="62"/>
        <v>0</v>
      </c>
      <c r="P416">
        <f t="shared" si="60"/>
        <v>0</v>
      </c>
      <c r="Q416" s="2">
        <f t="shared" si="61"/>
        <v>0</v>
      </c>
      <c r="R416">
        <f>Q416/MainSheet!$C$8*(G416-G415)+R415</f>
        <v>0</v>
      </c>
      <c r="S416">
        <f t="shared" si="63"/>
        <v>0</v>
      </c>
      <c r="T416">
        <f t="shared" si="55"/>
        <v>4.1399999999999562</v>
      </c>
      <c r="U416" s="1">
        <f>Q416/MainSheet!$C$22</f>
        <v>0</v>
      </c>
    </row>
    <row r="417" spans="7:21">
      <c r="G417">
        <f t="shared" si="56"/>
        <v>4.1499999999999559</v>
      </c>
      <c r="H417">
        <f t="shared" si="57"/>
        <v>198000</v>
      </c>
      <c r="I417" s="2">
        <f>MIN(MainSheet!$C$10/MainSheet!$C$9,MainSheet!$K$9*60)</f>
        <v>660</v>
      </c>
      <c r="J417" s="1">
        <f>IF(G417&gt;MainSheet!$C$11,IF(J416&gt;=0.999,1,(G417-MainSheet!$C$11)*I417/$B$2/60),0)</f>
        <v>0</v>
      </c>
      <c r="K417" s="1">
        <f>IF(G417&gt;MainSheet!$C$11+$B$6,IF(K416&gt;=0.999,1,(G417-MainSheet!$C$11-$B$6)*I417/$C$2/60),0)</f>
        <v>0</v>
      </c>
      <c r="L417" s="1">
        <f>IF(G417&gt;MainSheet!$C$11+$B$6+$C$6,IF(L416&gt;=0.999,1,(G417-MainSheet!$C$11-$B$6-$C$6)*I417/$D$2/60),0)</f>
        <v>0</v>
      </c>
      <c r="M417">
        <f t="shared" si="58"/>
        <v>0</v>
      </c>
      <c r="N417" s="2">
        <f t="shared" si="59"/>
        <v>0</v>
      </c>
      <c r="O417">
        <f t="shared" si="62"/>
        <v>0</v>
      </c>
      <c r="P417">
        <f t="shared" si="60"/>
        <v>0</v>
      </c>
      <c r="Q417" s="2">
        <f t="shared" si="61"/>
        <v>0</v>
      </c>
      <c r="R417">
        <f>Q417/MainSheet!$C$8*(G417-G416)+R416</f>
        <v>0</v>
      </c>
      <c r="S417">
        <f t="shared" si="63"/>
        <v>0</v>
      </c>
      <c r="T417">
        <f t="shared" si="55"/>
        <v>4.1499999999999559</v>
      </c>
      <c r="U417" s="1">
        <f>Q417/MainSheet!$C$22</f>
        <v>0</v>
      </c>
    </row>
    <row r="418" spans="7:21">
      <c r="G418">
        <f t="shared" si="56"/>
        <v>4.1599999999999557</v>
      </c>
      <c r="H418">
        <f t="shared" si="57"/>
        <v>198000</v>
      </c>
      <c r="I418" s="2">
        <f>MIN(MainSheet!$C$10/MainSheet!$C$9,MainSheet!$K$9*60)</f>
        <v>660</v>
      </c>
      <c r="J418" s="1">
        <f>IF(G418&gt;MainSheet!$C$11,IF(J417&gt;=0.999,1,(G418-MainSheet!$C$11)*I418/$B$2/60),0)</f>
        <v>0</v>
      </c>
      <c r="K418" s="1">
        <f>IF(G418&gt;MainSheet!$C$11+$B$6,IF(K417&gt;=0.999,1,(G418-MainSheet!$C$11-$B$6)*I418/$C$2/60),0)</f>
        <v>0</v>
      </c>
      <c r="L418" s="1">
        <f>IF(G418&gt;MainSheet!$C$11+$B$6+$C$6,IF(L417&gt;=0.999,1,(G418-MainSheet!$C$11-$B$6-$C$6)*I418/$D$2/60),0)</f>
        <v>0</v>
      </c>
      <c r="M418">
        <f t="shared" si="58"/>
        <v>0</v>
      </c>
      <c r="N418" s="2">
        <f t="shared" si="59"/>
        <v>0</v>
      </c>
      <c r="O418">
        <f t="shared" si="62"/>
        <v>0</v>
      </c>
      <c r="P418">
        <f t="shared" si="60"/>
        <v>0</v>
      </c>
      <c r="Q418" s="2">
        <f t="shared" si="61"/>
        <v>0</v>
      </c>
      <c r="R418">
        <f>Q418/MainSheet!$C$8*(G418-G417)+R417</f>
        <v>0</v>
      </c>
      <c r="S418">
        <f t="shared" si="63"/>
        <v>0</v>
      </c>
      <c r="T418">
        <f t="shared" si="55"/>
        <v>4.1599999999999557</v>
      </c>
      <c r="U418" s="1">
        <f>Q418/MainSheet!$C$22</f>
        <v>0</v>
      </c>
    </row>
    <row r="419" spans="7:21">
      <c r="G419">
        <f t="shared" si="56"/>
        <v>4.1699999999999555</v>
      </c>
      <c r="H419">
        <f t="shared" si="57"/>
        <v>198000</v>
      </c>
      <c r="I419" s="2">
        <f>MIN(MainSheet!$C$10/MainSheet!$C$9,MainSheet!$K$9*60)</f>
        <v>660</v>
      </c>
      <c r="J419" s="1">
        <f>IF(G419&gt;MainSheet!$C$11,IF(J418&gt;=0.999,1,(G419-MainSheet!$C$11)*I419/$B$2/60),0)</f>
        <v>0</v>
      </c>
      <c r="K419" s="1">
        <f>IF(G419&gt;MainSheet!$C$11+$B$6,IF(K418&gt;=0.999,1,(G419-MainSheet!$C$11-$B$6)*I419/$C$2/60),0)</f>
        <v>0</v>
      </c>
      <c r="L419" s="1">
        <f>IF(G419&gt;MainSheet!$C$11+$B$6+$C$6,IF(L418&gt;=0.999,1,(G419-MainSheet!$C$11-$B$6-$C$6)*I419/$D$2/60),0)</f>
        <v>0</v>
      </c>
      <c r="M419">
        <f t="shared" si="58"/>
        <v>0</v>
      </c>
      <c r="N419" s="2">
        <f t="shared" si="59"/>
        <v>0</v>
      </c>
      <c r="O419">
        <f t="shared" si="62"/>
        <v>0</v>
      </c>
      <c r="P419">
        <f t="shared" si="60"/>
        <v>0</v>
      </c>
      <c r="Q419" s="2">
        <f t="shared" si="61"/>
        <v>0</v>
      </c>
      <c r="R419">
        <f>Q419/MainSheet!$C$8*(G419-G418)+R418</f>
        <v>0</v>
      </c>
      <c r="S419">
        <f t="shared" si="63"/>
        <v>0</v>
      </c>
      <c r="T419">
        <f t="shared" si="55"/>
        <v>4.1699999999999555</v>
      </c>
      <c r="U419" s="1">
        <f>Q419/MainSheet!$C$22</f>
        <v>0</v>
      </c>
    </row>
    <row r="420" spans="7:21">
      <c r="G420">
        <f t="shared" si="56"/>
        <v>4.1799999999999553</v>
      </c>
      <c r="H420">
        <f t="shared" si="57"/>
        <v>198000</v>
      </c>
      <c r="I420" s="2">
        <f>MIN(MainSheet!$C$10/MainSheet!$C$9,MainSheet!$K$9*60)</f>
        <v>660</v>
      </c>
      <c r="J420" s="1">
        <f>IF(G420&gt;MainSheet!$C$11,IF(J419&gt;=0.999,1,(G420-MainSheet!$C$11)*I420/$B$2/60),0)</f>
        <v>0</v>
      </c>
      <c r="K420" s="1">
        <f>IF(G420&gt;MainSheet!$C$11+$B$6,IF(K419&gt;=0.999,1,(G420-MainSheet!$C$11-$B$6)*I420/$C$2/60),0)</f>
        <v>0</v>
      </c>
      <c r="L420" s="1">
        <f>IF(G420&gt;MainSheet!$C$11+$B$6+$C$6,IF(L419&gt;=0.999,1,(G420-MainSheet!$C$11-$B$6-$C$6)*I420/$D$2/60),0)</f>
        <v>0</v>
      </c>
      <c r="M420">
        <f t="shared" si="58"/>
        <v>0</v>
      </c>
      <c r="N420" s="2">
        <f t="shared" si="59"/>
        <v>0</v>
      </c>
      <c r="O420">
        <f t="shared" si="62"/>
        <v>0</v>
      </c>
      <c r="P420">
        <f t="shared" si="60"/>
        <v>0</v>
      </c>
      <c r="Q420" s="2">
        <f t="shared" si="61"/>
        <v>0</v>
      </c>
      <c r="R420">
        <f>Q420/MainSheet!$C$8*(G420-G419)+R419</f>
        <v>0</v>
      </c>
      <c r="S420">
        <f t="shared" si="63"/>
        <v>0</v>
      </c>
      <c r="T420">
        <f t="shared" si="55"/>
        <v>4.1799999999999553</v>
      </c>
      <c r="U420" s="1">
        <f>Q420/MainSheet!$C$22</f>
        <v>0</v>
      </c>
    </row>
    <row r="421" spans="7:21">
      <c r="G421">
        <f t="shared" si="56"/>
        <v>4.1899999999999551</v>
      </c>
      <c r="H421">
        <f t="shared" si="57"/>
        <v>198000</v>
      </c>
      <c r="I421" s="2">
        <f>MIN(MainSheet!$C$10/MainSheet!$C$9,MainSheet!$K$9*60)</f>
        <v>660</v>
      </c>
      <c r="J421" s="1">
        <f>IF(G421&gt;MainSheet!$C$11,IF(J420&gt;=0.999,1,(G421-MainSheet!$C$11)*I421/$B$2/60),0)</f>
        <v>0</v>
      </c>
      <c r="K421" s="1">
        <f>IF(G421&gt;MainSheet!$C$11+$B$6,IF(K420&gt;=0.999,1,(G421-MainSheet!$C$11-$B$6)*I421/$C$2/60),0)</f>
        <v>0</v>
      </c>
      <c r="L421" s="1">
        <f>IF(G421&gt;MainSheet!$C$11+$B$6+$C$6,IF(L420&gt;=0.999,1,(G421-MainSheet!$C$11-$B$6-$C$6)*I421/$D$2/60),0)</f>
        <v>0</v>
      </c>
      <c r="M421">
        <f t="shared" si="58"/>
        <v>0</v>
      </c>
      <c r="N421" s="2">
        <f t="shared" si="59"/>
        <v>0</v>
      </c>
      <c r="O421">
        <f t="shared" si="62"/>
        <v>0</v>
      </c>
      <c r="P421">
        <f t="shared" si="60"/>
        <v>0</v>
      </c>
      <c r="Q421" s="2">
        <f t="shared" si="61"/>
        <v>0</v>
      </c>
      <c r="R421">
        <f>Q421/MainSheet!$C$8*(G421-G420)+R420</f>
        <v>0</v>
      </c>
      <c r="S421">
        <f t="shared" si="63"/>
        <v>0</v>
      </c>
      <c r="T421">
        <f t="shared" si="55"/>
        <v>4.1899999999999551</v>
      </c>
      <c r="U421" s="1">
        <f>Q421/MainSheet!$C$22</f>
        <v>0</v>
      </c>
    </row>
    <row r="422" spans="7:21">
      <c r="G422">
        <f t="shared" si="56"/>
        <v>4.1999999999999549</v>
      </c>
      <c r="H422">
        <f t="shared" si="57"/>
        <v>198000</v>
      </c>
      <c r="I422" s="2">
        <f>MIN(MainSheet!$C$10/MainSheet!$C$9,MainSheet!$K$9*60)</f>
        <v>660</v>
      </c>
      <c r="J422" s="1">
        <f>IF(G422&gt;MainSheet!$C$11,IF(J421&gt;=0.999,1,(G422-MainSheet!$C$11)*I422/$B$2/60),0)</f>
        <v>0</v>
      </c>
      <c r="K422" s="1">
        <f>IF(G422&gt;MainSheet!$C$11+$B$6,IF(K421&gt;=0.999,1,(G422-MainSheet!$C$11-$B$6)*I422/$C$2/60),0)</f>
        <v>0</v>
      </c>
      <c r="L422" s="1">
        <f>IF(G422&gt;MainSheet!$C$11+$B$6+$C$6,IF(L421&gt;=0.999,1,(G422-MainSheet!$C$11-$B$6-$C$6)*I422/$D$2/60),0)</f>
        <v>0</v>
      </c>
      <c r="M422">
        <f t="shared" si="58"/>
        <v>0</v>
      </c>
      <c r="N422" s="2">
        <f t="shared" si="59"/>
        <v>0</v>
      </c>
      <c r="O422">
        <f t="shared" si="62"/>
        <v>0</v>
      </c>
      <c r="P422">
        <f t="shared" si="60"/>
        <v>0</v>
      </c>
      <c r="Q422" s="2">
        <f t="shared" si="61"/>
        <v>0</v>
      </c>
      <c r="R422">
        <f>Q422/MainSheet!$C$8*(G422-G421)+R421</f>
        <v>0</v>
      </c>
      <c r="S422">
        <f t="shared" si="63"/>
        <v>0</v>
      </c>
      <c r="T422">
        <f t="shared" si="55"/>
        <v>4.1999999999999549</v>
      </c>
      <c r="U422" s="1">
        <f>Q422/MainSheet!$C$22</f>
        <v>0</v>
      </c>
    </row>
    <row r="423" spans="7:21">
      <c r="G423">
        <f t="shared" si="56"/>
        <v>4.2099999999999547</v>
      </c>
      <c r="H423">
        <f t="shared" si="57"/>
        <v>198000</v>
      </c>
      <c r="I423" s="2">
        <f>MIN(MainSheet!$C$10/MainSheet!$C$9,MainSheet!$K$9*60)</f>
        <v>660</v>
      </c>
      <c r="J423" s="1">
        <f>IF(G423&gt;MainSheet!$C$11,IF(J422&gt;=0.999,1,(G423-MainSheet!$C$11)*I423/$B$2/60),0)</f>
        <v>0</v>
      </c>
      <c r="K423" s="1">
        <f>IF(G423&gt;MainSheet!$C$11+$B$6,IF(K422&gt;=0.999,1,(G423-MainSheet!$C$11-$B$6)*I423/$C$2/60),0)</f>
        <v>0</v>
      </c>
      <c r="L423" s="1">
        <f>IF(G423&gt;MainSheet!$C$11+$B$6+$C$6,IF(L422&gt;=0.999,1,(G423-MainSheet!$C$11-$B$6-$C$6)*I423/$D$2/60),0)</f>
        <v>0</v>
      </c>
      <c r="M423">
        <f t="shared" si="58"/>
        <v>0</v>
      </c>
      <c r="N423" s="2">
        <f t="shared" si="59"/>
        <v>0</v>
      </c>
      <c r="O423">
        <f t="shared" si="62"/>
        <v>0</v>
      </c>
      <c r="P423">
        <f t="shared" si="60"/>
        <v>0</v>
      </c>
      <c r="Q423" s="2">
        <f t="shared" si="61"/>
        <v>0</v>
      </c>
      <c r="R423">
        <f>Q423/MainSheet!$C$8*(G423-G422)+R422</f>
        <v>0</v>
      </c>
      <c r="S423">
        <f t="shared" si="63"/>
        <v>0</v>
      </c>
      <c r="T423">
        <f t="shared" si="55"/>
        <v>4.2099999999999547</v>
      </c>
      <c r="U423" s="1">
        <f>Q423/MainSheet!$C$22</f>
        <v>0</v>
      </c>
    </row>
    <row r="424" spans="7:21">
      <c r="G424">
        <f t="shared" si="56"/>
        <v>4.2199999999999545</v>
      </c>
      <c r="H424">
        <f t="shared" si="57"/>
        <v>198000</v>
      </c>
      <c r="I424" s="2">
        <f>MIN(MainSheet!$C$10/MainSheet!$C$9,MainSheet!$K$9*60)</f>
        <v>660</v>
      </c>
      <c r="J424" s="1">
        <f>IF(G424&gt;MainSheet!$C$11,IF(J423&gt;=0.999,1,(G424-MainSheet!$C$11)*I424/$B$2/60),0)</f>
        <v>0</v>
      </c>
      <c r="K424" s="1">
        <f>IF(G424&gt;MainSheet!$C$11+$B$6,IF(K423&gt;=0.999,1,(G424-MainSheet!$C$11-$B$6)*I424/$C$2/60),0)</f>
        <v>0</v>
      </c>
      <c r="L424" s="1">
        <f>IF(G424&gt;MainSheet!$C$11+$B$6+$C$6,IF(L423&gt;=0.999,1,(G424-MainSheet!$C$11-$B$6-$C$6)*I424/$D$2/60),0)</f>
        <v>0</v>
      </c>
      <c r="M424">
        <f t="shared" si="58"/>
        <v>0</v>
      </c>
      <c r="N424" s="2">
        <f t="shared" si="59"/>
        <v>0</v>
      </c>
      <c r="O424">
        <f t="shared" si="62"/>
        <v>0</v>
      </c>
      <c r="P424">
        <f t="shared" si="60"/>
        <v>0</v>
      </c>
      <c r="Q424" s="2">
        <f t="shared" si="61"/>
        <v>0</v>
      </c>
      <c r="R424">
        <f>Q424/MainSheet!$C$8*(G424-G423)+R423</f>
        <v>0</v>
      </c>
      <c r="S424">
        <f t="shared" si="63"/>
        <v>0</v>
      </c>
      <c r="T424">
        <f t="shared" si="55"/>
        <v>4.2199999999999545</v>
      </c>
      <c r="U424" s="1">
        <f>Q424/MainSheet!$C$22</f>
        <v>0</v>
      </c>
    </row>
    <row r="425" spans="7:21">
      <c r="G425">
        <f t="shared" si="56"/>
        <v>4.2299999999999542</v>
      </c>
      <c r="H425">
        <f t="shared" si="57"/>
        <v>198000</v>
      </c>
      <c r="I425" s="2">
        <f>MIN(MainSheet!$C$10/MainSheet!$C$9,MainSheet!$K$9*60)</f>
        <v>660</v>
      </c>
      <c r="J425" s="1">
        <f>IF(G425&gt;MainSheet!$C$11,IF(J424&gt;=0.999,1,(G425-MainSheet!$C$11)*I425/$B$2/60),0)</f>
        <v>0</v>
      </c>
      <c r="K425" s="1">
        <f>IF(G425&gt;MainSheet!$C$11+$B$6,IF(K424&gt;=0.999,1,(G425-MainSheet!$C$11-$B$6)*I425/$C$2/60),0)</f>
        <v>0</v>
      </c>
      <c r="L425" s="1">
        <f>IF(G425&gt;MainSheet!$C$11+$B$6+$C$6,IF(L424&gt;=0.999,1,(G425-MainSheet!$C$11-$B$6-$C$6)*I425/$D$2/60),0)</f>
        <v>0</v>
      </c>
      <c r="M425">
        <f t="shared" si="58"/>
        <v>0</v>
      </c>
      <c r="N425" s="2">
        <f t="shared" si="59"/>
        <v>0</v>
      </c>
      <c r="O425">
        <f t="shared" si="62"/>
        <v>0</v>
      </c>
      <c r="P425">
        <f t="shared" si="60"/>
        <v>0</v>
      </c>
      <c r="Q425" s="2">
        <f t="shared" si="61"/>
        <v>0</v>
      </c>
      <c r="R425">
        <f>Q425/MainSheet!$C$8*(G425-G424)+R424</f>
        <v>0</v>
      </c>
      <c r="S425">
        <f t="shared" si="63"/>
        <v>0</v>
      </c>
      <c r="T425">
        <f t="shared" si="55"/>
        <v>4.2299999999999542</v>
      </c>
      <c r="U425" s="1">
        <f>Q425/MainSheet!$C$22</f>
        <v>0</v>
      </c>
    </row>
    <row r="426" spans="7:21">
      <c r="G426">
        <f t="shared" si="56"/>
        <v>4.239999999999954</v>
      </c>
      <c r="H426">
        <f t="shared" si="57"/>
        <v>198000</v>
      </c>
      <c r="I426" s="2">
        <f>MIN(MainSheet!$C$10/MainSheet!$C$9,MainSheet!$K$9*60)</f>
        <v>660</v>
      </c>
      <c r="J426" s="1">
        <f>IF(G426&gt;MainSheet!$C$11,IF(J425&gt;=0.999,1,(G426-MainSheet!$C$11)*I426/$B$2/60),0)</f>
        <v>0</v>
      </c>
      <c r="K426" s="1">
        <f>IF(G426&gt;MainSheet!$C$11+$B$6,IF(K425&gt;=0.999,1,(G426-MainSheet!$C$11-$B$6)*I426/$C$2/60),0)</f>
        <v>0</v>
      </c>
      <c r="L426" s="1">
        <f>IF(G426&gt;MainSheet!$C$11+$B$6+$C$6,IF(L425&gt;=0.999,1,(G426-MainSheet!$C$11-$B$6-$C$6)*I426/$D$2/60),0)</f>
        <v>0</v>
      </c>
      <c r="M426">
        <f t="shared" si="58"/>
        <v>0</v>
      </c>
      <c r="N426" s="2">
        <f t="shared" si="59"/>
        <v>0</v>
      </c>
      <c r="O426">
        <f t="shared" si="62"/>
        <v>0</v>
      </c>
      <c r="P426">
        <f t="shared" si="60"/>
        <v>0</v>
      </c>
      <c r="Q426" s="2">
        <f t="shared" si="61"/>
        <v>0</v>
      </c>
      <c r="R426">
        <f>Q426/MainSheet!$C$8*(G426-G425)+R425</f>
        <v>0</v>
      </c>
      <c r="S426">
        <f t="shared" si="63"/>
        <v>0</v>
      </c>
      <c r="T426">
        <f t="shared" si="55"/>
        <v>4.239999999999954</v>
      </c>
      <c r="U426" s="1">
        <f>Q426/MainSheet!$C$22</f>
        <v>0</v>
      </c>
    </row>
    <row r="427" spans="7:21">
      <c r="G427">
        <f t="shared" si="56"/>
        <v>4.2499999999999538</v>
      </c>
      <c r="H427">
        <f t="shared" si="57"/>
        <v>198000</v>
      </c>
      <c r="I427" s="2">
        <f>MIN(MainSheet!$C$10/MainSheet!$C$9,MainSheet!$K$9*60)</f>
        <v>660</v>
      </c>
      <c r="J427" s="1">
        <f>IF(G427&gt;MainSheet!$C$11,IF(J426&gt;=0.999,1,(G427-MainSheet!$C$11)*I427/$B$2/60),0)</f>
        <v>0</v>
      </c>
      <c r="K427" s="1">
        <f>IF(G427&gt;MainSheet!$C$11+$B$6,IF(K426&gt;=0.999,1,(G427-MainSheet!$C$11-$B$6)*I427/$C$2/60),0)</f>
        <v>0</v>
      </c>
      <c r="L427" s="1">
        <f>IF(G427&gt;MainSheet!$C$11+$B$6+$C$6,IF(L426&gt;=0.999,1,(G427-MainSheet!$C$11-$B$6-$C$6)*I427/$D$2/60),0)</f>
        <v>0</v>
      </c>
      <c r="M427">
        <f t="shared" si="58"/>
        <v>0</v>
      </c>
      <c r="N427" s="2">
        <f t="shared" si="59"/>
        <v>0</v>
      </c>
      <c r="O427">
        <f t="shared" si="62"/>
        <v>0</v>
      </c>
      <c r="P427">
        <f t="shared" si="60"/>
        <v>0</v>
      </c>
      <c r="Q427" s="2">
        <f t="shared" si="61"/>
        <v>0</v>
      </c>
      <c r="R427">
        <f>Q427/MainSheet!$C$8*(G427-G426)+R426</f>
        <v>0</v>
      </c>
      <c r="S427">
        <f t="shared" si="63"/>
        <v>0</v>
      </c>
      <c r="T427">
        <f t="shared" si="55"/>
        <v>4.2499999999999538</v>
      </c>
      <c r="U427" s="1">
        <f>Q427/MainSheet!$C$22</f>
        <v>0</v>
      </c>
    </row>
    <row r="428" spans="7:21">
      <c r="G428">
        <f t="shared" si="56"/>
        <v>4.2599999999999536</v>
      </c>
      <c r="H428">
        <f t="shared" si="57"/>
        <v>198000</v>
      </c>
      <c r="I428" s="2">
        <f>MIN(MainSheet!$C$10/MainSheet!$C$9,MainSheet!$K$9*60)</f>
        <v>660</v>
      </c>
      <c r="J428" s="1">
        <f>IF(G428&gt;MainSheet!$C$11,IF(J427&gt;=0.999,1,(G428-MainSheet!$C$11)*I428/$B$2/60),0)</f>
        <v>0</v>
      </c>
      <c r="K428" s="1">
        <f>IF(G428&gt;MainSheet!$C$11+$B$6,IF(K427&gt;=0.999,1,(G428-MainSheet!$C$11-$B$6)*I428/$C$2/60),0)</f>
        <v>0</v>
      </c>
      <c r="L428" s="1">
        <f>IF(G428&gt;MainSheet!$C$11+$B$6+$C$6,IF(L427&gt;=0.999,1,(G428-MainSheet!$C$11-$B$6-$C$6)*I428/$D$2/60),0)</f>
        <v>0</v>
      </c>
      <c r="M428">
        <f t="shared" si="58"/>
        <v>0</v>
      </c>
      <c r="N428" s="2">
        <f t="shared" si="59"/>
        <v>0</v>
      </c>
      <c r="O428">
        <f t="shared" si="62"/>
        <v>0</v>
      </c>
      <c r="P428">
        <f t="shared" si="60"/>
        <v>0</v>
      </c>
      <c r="Q428" s="2">
        <f t="shared" si="61"/>
        <v>0</v>
      </c>
      <c r="R428">
        <f>Q428/MainSheet!$C$8*(G428-G427)+R427</f>
        <v>0</v>
      </c>
      <c r="S428">
        <f t="shared" si="63"/>
        <v>0</v>
      </c>
      <c r="T428">
        <f t="shared" si="55"/>
        <v>4.2599999999999536</v>
      </c>
      <c r="U428" s="1">
        <f>Q428/MainSheet!$C$22</f>
        <v>0</v>
      </c>
    </row>
    <row r="429" spans="7:21">
      <c r="G429">
        <f t="shared" si="56"/>
        <v>4.2699999999999534</v>
      </c>
      <c r="H429">
        <f t="shared" si="57"/>
        <v>198000</v>
      </c>
      <c r="I429" s="2">
        <f>MIN(MainSheet!$C$10/MainSheet!$C$9,MainSheet!$K$9*60)</f>
        <v>660</v>
      </c>
      <c r="J429" s="1">
        <f>IF(G429&gt;MainSheet!$C$11,IF(J428&gt;=0.999,1,(G429-MainSheet!$C$11)*I429/$B$2/60),0)</f>
        <v>0</v>
      </c>
      <c r="K429" s="1">
        <f>IF(G429&gt;MainSheet!$C$11+$B$6,IF(K428&gt;=0.999,1,(G429-MainSheet!$C$11-$B$6)*I429/$C$2/60),0)</f>
        <v>0</v>
      </c>
      <c r="L429" s="1">
        <f>IF(G429&gt;MainSheet!$C$11+$B$6+$C$6,IF(L428&gt;=0.999,1,(G429-MainSheet!$C$11-$B$6-$C$6)*I429/$D$2/60),0)</f>
        <v>0</v>
      </c>
      <c r="M429">
        <f t="shared" si="58"/>
        <v>0</v>
      </c>
      <c r="N429" s="2">
        <f t="shared" si="59"/>
        <v>0</v>
      </c>
      <c r="O429">
        <f t="shared" si="62"/>
        <v>0</v>
      </c>
      <c r="P429">
        <f t="shared" si="60"/>
        <v>0</v>
      </c>
      <c r="Q429" s="2">
        <f t="shared" si="61"/>
        <v>0</v>
      </c>
      <c r="R429">
        <f>Q429/MainSheet!$C$8*(G429-G428)+R428</f>
        <v>0</v>
      </c>
      <c r="S429">
        <f t="shared" si="63"/>
        <v>0</v>
      </c>
      <c r="T429">
        <f t="shared" si="55"/>
        <v>4.2699999999999534</v>
      </c>
      <c r="U429" s="1">
        <f>Q429/MainSheet!$C$22</f>
        <v>0</v>
      </c>
    </row>
    <row r="430" spans="7:21">
      <c r="G430">
        <f t="shared" si="56"/>
        <v>4.2799999999999532</v>
      </c>
      <c r="H430">
        <f t="shared" si="57"/>
        <v>198000</v>
      </c>
      <c r="I430" s="2">
        <f>MIN(MainSheet!$C$10/MainSheet!$C$9,MainSheet!$K$9*60)</f>
        <v>660</v>
      </c>
      <c r="J430" s="1">
        <f>IF(G430&gt;MainSheet!$C$11,IF(J429&gt;=0.999,1,(G430-MainSheet!$C$11)*I430/$B$2/60),0)</f>
        <v>0</v>
      </c>
      <c r="K430" s="1">
        <f>IF(G430&gt;MainSheet!$C$11+$B$6,IF(K429&gt;=0.999,1,(G430-MainSheet!$C$11-$B$6)*I430/$C$2/60),0)</f>
        <v>0</v>
      </c>
      <c r="L430" s="1">
        <f>IF(G430&gt;MainSheet!$C$11+$B$6+$C$6,IF(L429&gt;=0.999,1,(G430-MainSheet!$C$11-$B$6-$C$6)*I430/$D$2/60),0)</f>
        <v>0</v>
      </c>
      <c r="M430">
        <f t="shared" si="58"/>
        <v>0</v>
      </c>
      <c r="N430" s="2">
        <f t="shared" si="59"/>
        <v>0</v>
      </c>
      <c r="O430">
        <f t="shared" si="62"/>
        <v>0</v>
      </c>
      <c r="P430">
        <f t="shared" si="60"/>
        <v>0</v>
      </c>
      <c r="Q430" s="2">
        <f t="shared" si="61"/>
        <v>0</v>
      </c>
      <c r="R430">
        <f>Q430/MainSheet!$C$8*(G430-G429)+R429</f>
        <v>0</v>
      </c>
      <c r="S430">
        <f t="shared" si="63"/>
        <v>0</v>
      </c>
      <c r="T430">
        <f t="shared" si="55"/>
        <v>4.2799999999999532</v>
      </c>
      <c r="U430" s="1">
        <f>Q430/MainSheet!$C$22</f>
        <v>0</v>
      </c>
    </row>
    <row r="431" spans="7:21">
      <c r="G431">
        <f t="shared" si="56"/>
        <v>4.289999999999953</v>
      </c>
      <c r="H431">
        <f t="shared" si="57"/>
        <v>198000</v>
      </c>
      <c r="I431" s="2">
        <f>MIN(MainSheet!$C$10/MainSheet!$C$9,MainSheet!$K$9*60)</f>
        <v>660</v>
      </c>
      <c r="J431" s="1">
        <f>IF(G431&gt;MainSheet!$C$11,IF(J430&gt;=0.999,1,(G431-MainSheet!$C$11)*I431/$B$2/60),0)</f>
        <v>0</v>
      </c>
      <c r="K431" s="1">
        <f>IF(G431&gt;MainSheet!$C$11+$B$6,IF(K430&gt;=0.999,1,(G431-MainSheet!$C$11-$B$6)*I431/$C$2/60),0)</f>
        <v>0</v>
      </c>
      <c r="L431" s="1">
        <f>IF(G431&gt;MainSheet!$C$11+$B$6+$C$6,IF(L430&gt;=0.999,1,(G431-MainSheet!$C$11-$B$6-$C$6)*I431/$D$2/60),0)</f>
        <v>0</v>
      </c>
      <c r="M431">
        <f t="shared" si="58"/>
        <v>0</v>
      </c>
      <c r="N431" s="2">
        <f t="shared" si="59"/>
        <v>0</v>
      </c>
      <c r="O431">
        <f t="shared" si="62"/>
        <v>0</v>
      </c>
      <c r="P431">
        <f t="shared" si="60"/>
        <v>0</v>
      </c>
      <c r="Q431" s="2">
        <f t="shared" si="61"/>
        <v>0</v>
      </c>
      <c r="R431">
        <f>Q431/MainSheet!$C$8*(G431-G430)+R430</f>
        <v>0</v>
      </c>
      <c r="S431">
        <f t="shared" si="63"/>
        <v>0</v>
      </c>
      <c r="T431">
        <f t="shared" si="55"/>
        <v>4.289999999999953</v>
      </c>
      <c r="U431" s="1">
        <f>Q431/MainSheet!$C$22</f>
        <v>0</v>
      </c>
    </row>
    <row r="432" spans="7:21">
      <c r="G432">
        <f t="shared" si="56"/>
        <v>4.2999999999999527</v>
      </c>
      <c r="H432">
        <f t="shared" si="57"/>
        <v>198000</v>
      </c>
      <c r="I432" s="2">
        <f>MIN(MainSheet!$C$10/MainSheet!$C$9,MainSheet!$K$9*60)</f>
        <v>660</v>
      </c>
      <c r="J432" s="1">
        <f>IF(G432&gt;MainSheet!$C$11,IF(J431&gt;=0.999,1,(G432-MainSheet!$C$11)*I432/$B$2/60),0)</f>
        <v>0</v>
      </c>
      <c r="K432" s="1">
        <f>IF(G432&gt;MainSheet!$C$11+$B$6,IF(K431&gt;=0.999,1,(G432-MainSheet!$C$11-$B$6)*I432/$C$2/60),0)</f>
        <v>0</v>
      </c>
      <c r="L432" s="1">
        <f>IF(G432&gt;MainSheet!$C$11+$B$6+$C$6,IF(L431&gt;=0.999,1,(G432-MainSheet!$C$11-$B$6-$C$6)*I432/$D$2/60),0)</f>
        <v>0</v>
      </c>
      <c r="M432">
        <f t="shared" si="58"/>
        <v>0</v>
      </c>
      <c r="N432" s="2">
        <f t="shared" si="59"/>
        <v>0</v>
      </c>
      <c r="O432">
        <f t="shared" si="62"/>
        <v>0</v>
      </c>
      <c r="P432">
        <f t="shared" si="60"/>
        <v>0</v>
      </c>
      <c r="Q432" s="2">
        <f t="shared" si="61"/>
        <v>0</v>
      </c>
      <c r="R432">
        <f>Q432/MainSheet!$C$8*(G432-G431)+R431</f>
        <v>0</v>
      </c>
      <c r="S432">
        <f t="shared" si="63"/>
        <v>0</v>
      </c>
      <c r="T432">
        <f t="shared" si="55"/>
        <v>4.2999999999999527</v>
      </c>
      <c r="U432" s="1">
        <f>Q432/MainSheet!$C$22</f>
        <v>0</v>
      </c>
    </row>
    <row r="433" spans="7:21">
      <c r="G433">
        <f t="shared" si="56"/>
        <v>4.3099999999999525</v>
      </c>
      <c r="H433">
        <f t="shared" si="57"/>
        <v>198000</v>
      </c>
      <c r="I433" s="2">
        <f>MIN(MainSheet!$C$10/MainSheet!$C$9,MainSheet!$K$9*60)</f>
        <v>660</v>
      </c>
      <c r="J433" s="1">
        <f>IF(G433&gt;MainSheet!$C$11,IF(J432&gt;=0.999,1,(G433-MainSheet!$C$11)*I433/$B$2/60),0)</f>
        <v>0</v>
      </c>
      <c r="K433" s="1">
        <f>IF(G433&gt;MainSheet!$C$11+$B$6,IF(K432&gt;=0.999,1,(G433-MainSheet!$C$11-$B$6)*I433/$C$2/60),0)</f>
        <v>0</v>
      </c>
      <c r="L433" s="1">
        <f>IF(G433&gt;MainSheet!$C$11+$B$6+$C$6,IF(L432&gt;=0.999,1,(G433-MainSheet!$C$11-$B$6-$C$6)*I433/$D$2/60),0)</f>
        <v>0</v>
      </c>
      <c r="M433">
        <f t="shared" si="58"/>
        <v>0</v>
      </c>
      <c r="N433" s="2">
        <f t="shared" si="59"/>
        <v>0</v>
      </c>
      <c r="O433">
        <f t="shared" si="62"/>
        <v>0</v>
      </c>
      <c r="P433">
        <f t="shared" si="60"/>
        <v>0</v>
      </c>
      <c r="Q433" s="2">
        <f t="shared" si="61"/>
        <v>0</v>
      </c>
      <c r="R433">
        <f>Q433/MainSheet!$C$8*(G433-G432)+R432</f>
        <v>0</v>
      </c>
      <c r="S433">
        <f t="shared" si="63"/>
        <v>0</v>
      </c>
      <c r="T433">
        <f t="shared" si="55"/>
        <v>4.3099999999999525</v>
      </c>
      <c r="U433" s="1">
        <f>Q433/MainSheet!$C$22</f>
        <v>0</v>
      </c>
    </row>
    <row r="434" spans="7:21">
      <c r="G434">
        <f t="shared" si="56"/>
        <v>4.3199999999999523</v>
      </c>
      <c r="H434">
        <f t="shared" si="57"/>
        <v>198000</v>
      </c>
      <c r="I434" s="2">
        <f>MIN(MainSheet!$C$10/MainSheet!$C$9,MainSheet!$K$9*60)</f>
        <v>660</v>
      </c>
      <c r="J434" s="1">
        <f>IF(G434&gt;MainSheet!$C$11,IF(J433&gt;=0.999,1,(G434-MainSheet!$C$11)*I434/$B$2/60),0)</f>
        <v>0</v>
      </c>
      <c r="K434" s="1">
        <f>IF(G434&gt;MainSheet!$C$11+$B$6,IF(K433&gt;=0.999,1,(G434-MainSheet!$C$11-$B$6)*I434/$C$2/60),0)</f>
        <v>0</v>
      </c>
      <c r="L434" s="1">
        <f>IF(G434&gt;MainSheet!$C$11+$B$6+$C$6,IF(L433&gt;=0.999,1,(G434-MainSheet!$C$11-$B$6-$C$6)*I434/$D$2/60),0)</f>
        <v>0</v>
      </c>
      <c r="M434">
        <f t="shared" si="58"/>
        <v>0</v>
      </c>
      <c r="N434" s="2">
        <f t="shared" si="59"/>
        <v>0</v>
      </c>
      <c r="O434">
        <f t="shared" si="62"/>
        <v>0</v>
      </c>
      <c r="P434">
        <f t="shared" si="60"/>
        <v>0</v>
      </c>
      <c r="Q434" s="2">
        <f t="shared" si="61"/>
        <v>0</v>
      </c>
      <c r="R434">
        <f>Q434/MainSheet!$C$8*(G434-G433)+R433</f>
        <v>0</v>
      </c>
      <c r="S434">
        <f t="shared" si="63"/>
        <v>0</v>
      </c>
      <c r="T434">
        <f t="shared" si="55"/>
        <v>4.3199999999999523</v>
      </c>
      <c r="U434" s="1">
        <f>Q434/MainSheet!$C$22</f>
        <v>0</v>
      </c>
    </row>
    <row r="435" spans="7:21">
      <c r="G435">
        <f t="shared" si="56"/>
        <v>4.3299999999999521</v>
      </c>
      <c r="H435">
        <f t="shared" si="57"/>
        <v>198000</v>
      </c>
      <c r="I435" s="2">
        <f>MIN(MainSheet!$C$10/MainSheet!$C$9,MainSheet!$K$9*60)</f>
        <v>660</v>
      </c>
      <c r="J435" s="1">
        <f>IF(G435&gt;MainSheet!$C$11,IF(J434&gt;=0.999,1,(G435-MainSheet!$C$11)*I435/$B$2/60),0)</f>
        <v>0</v>
      </c>
      <c r="K435" s="1">
        <f>IF(G435&gt;MainSheet!$C$11+$B$6,IF(K434&gt;=0.999,1,(G435-MainSheet!$C$11-$B$6)*I435/$C$2/60),0)</f>
        <v>0</v>
      </c>
      <c r="L435" s="1">
        <f>IF(G435&gt;MainSheet!$C$11+$B$6+$C$6,IF(L434&gt;=0.999,1,(G435-MainSheet!$C$11-$B$6-$C$6)*I435/$D$2/60),0)</f>
        <v>0</v>
      </c>
      <c r="M435">
        <f t="shared" si="58"/>
        <v>0</v>
      </c>
      <c r="N435" s="2">
        <f t="shared" si="59"/>
        <v>0</v>
      </c>
      <c r="O435">
        <f t="shared" si="62"/>
        <v>0</v>
      </c>
      <c r="P435">
        <f t="shared" si="60"/>
        <v>0</v>
      </c>
      <c r="Q435" s="2">
        <f t="shared" si="61"/>
        <v>0</v>
      </c>
      <c r="R435">
        <f>Q435/MainSheet!$C$8*(G435-G434)+R434</f>
        <v>0</v>
      </c>
      <c r="S435">
        <f t="shared" si="63"/>
        <v>0</v>
      </c>
      <c r="T435">
        <f t="shared" si="55"/>
        <v>4.3299999999999521</v>
      </c>
      <c r="U435" s="1">
        <f>Q435/MainSheet!$C$22</f>
        <v>0</v>
      </c>
    </row>
    <row r="436" spans="7:21">
      <c r="G436">
        <f t="shared" si="56"/>
        <v>4.3399999999999519</v>
      </c>
      <c r="H436">
        <f t="shared" si="57"/>
        <v>198000</v>
      </c>
      <c r="I436" s="2">
        <f>MIN(MainSheet!$C$10/MainSheet!$C$9,MainSheet!$K$9*60)</f>
        <v>660</v>
      </c>
      <c r="J436" s="1">
        <f>IF(G436&gt;MainSheet!$C$11,IF(J435&gt;=0.999,1,(G436-MainSheet!$C$11)*I436/$B$2/60),0)</f>
        <v>0</v>
      </c>
      <c r="K436" s="1">
        <f>IF(G436&gt;MainSheet!$C$11+$B$6,IF(K435&gt;=0.999,1,(G436-MainSheet!$C$11-$B$6)*I436/$C$2/60),0)</f>
        <v>0</v>
      </c>
      <c r="L436" s="1">
        <f>IF(G436&gt;MainSheet!$C$11+$B$6+$C$6,IF(L435&gt;=0.999,1,(G436-MainSheet!$C$11-$B$6-$C$6)*I436/$D$2/60),0)</f>
        <v>0</v>
      </c>
      <c r="M436">
        <f t="shared" si="58"/>
        <v>0</v>
      </c>
      <c r="N436" s="2">
        <f t="shared" si="59"/>
        <v>0</v>
      </c>
      <c r="O436">
        <f t="shared" si="62"/>
        <v>0</v>
      </c>
      <c r="P436">
        <f t="shared" si="60"/>
        <v>0</v>
      </c>
      <c r="Q436" s="2">
        <f t="shared" si="61"/>
        <v>0</v>
      </c>
      <c r="R436">
        <f>Q436/MainSheet!$C$8*(G436-G435)+R435</f>
        <v>0</v>
      </c>
      <c r="S436">
        <f t="shared" si="63"/>
        <v>0</v>
      </c>
      <c r="T436">
        <f t="shared" si="55"/>
        <v>4.3399999999999519</v>
      </c>
      <c r="U436" s="1">
        <f>Q436/MainSheet!$C$22</f>
        <v>0</v>
      </c>
    </row>
    <row r="437" spans="7:21">
      <c r="G437">
        <f t="shared" si="56"/>
        <v>4.3499999999999517</v>
      </c>
      <c r="H437">
        <f t="shared" si="57"/>
        <v>198000</v>
      </c>
      <c r="I437" s="2">
        <f>MIN(MainSheet!$C$10/MainSheet!$C$9,MainSheet!$K$9*60)</f>
        <v>660</v>
      </c>
      <c r="J437" s="1">
        <f>IF(G437&gt;MainSheet!$C$11,IF(J436&gt;=0.999,1,(G437-MainSheet!$C$11)*I437/$B$2/60),0)</f>
        <v>0</v>
      </c>
      <c r="K437" s="1">
        <f>IF(G437&gt;MainSheet!$C$11+$B$6,IF(K436&gt;=0.999,1,(G437-MainSheet!$C$11-$B$6)*I437/$C$2/60),0)</f>
        <v>0</v>
      </c>
      <c r="L437" s="1">
        <f>IF(G437&gt;MainSheet!$C$11+$B$6+$C$6,IF(L436&gt;=0.999,1,(G437-MainSheet!$C$11-$B$6-$C$6)*I437/$D$2/60),0)</f>
        <v>0</v>
      </c>
      <c r="M437">
        <f t="shared" si="58"/>
        <v>0</v>
      </c>
      <c r="N437" s="2">
        <f t="shared" si="59"/>
        <v>0</v>
      </c>
      <c r="O437">
        <f t="shared" si="62"/>
        <v>0</v>
      </c>
      <c r="P437">
        <f t="shared" si="60"/>
        <v>0</v>
      </c>
      <c r="Q437" s="2">
        <f t="shared" si="61"/>
        <v>0</v>
      </c>
      <c r="R437">
        <f>Q437/MainSheet!$C$8*(G437-G436)+R436</f>
        <v>0</v>
      </c>
      <c r="S437">
        <f t="shared" si="63"/>
        <v>0</v>
      </c>
      <c r="T437">
        <f t="shared" si="55"/>
        <v>4.3499999999999517</v>
      </c>
      <c r="U437" s="1">
        <f>Q437/MainSheet!$C$22</f>
        <v>0</v>
      </c>
    </row>
    <row r="438" spans="7:21">
      <c r="G438">
        <f t="shared" si="56"/>
        <v>4.3599999999999515</v>
      </c>
      <c r="H438">
        <f t="shared" si="57"/>
        <v>198000</v>
      </c>
      <c r="I438" s="2">
        <f>MIN(MainSheet!$C$10/MainSheet!$C$9,MainSheet!$K$9*60)</f>
        <v>660</v>
      </c>
      <c r="J438" s="1">
        <f>IF(G438&gt;MainSheet!$C$11,IF(J437&gt;=0.999,1,(G438-MainSheet!$C$11)*I438/$B$2/60),0)</f>
        <v>0</v>
      </c>
      <c r="K438" s="1">
        <f>IF(G438&gt;MainSheet!$C$11+$B$6,IF(K437&gt;=0.999,1,(G438-MainSheet!$C$11-$B$6)*I438/$C$2/60),0)</f>
        <v>0</v>
      </c>
      <c r="L438" s="1">
        <f>IF(G438&gt;MainSheet!$C$11+$B$6+$C$6,IF(L437&gt;=0.999,1,(G438-MainSheet!$C$11-$B$6-$C$6)*I438/$D$2/60),0)</f>
        <v>0</v>
      </c>
      <c r="M438">
        <f t="shared" si="58"/>
        <v>0</v>
      </c>
      <c r="N438" s="2">
        <f t="shared" si="59"/>
        <v>0</v>
      </c>
      <c r="O438">
        <f t="shared" si="62"/>
        <v>0</v>
      </c>
      <c r="P438">
        <f t="shared" si="60"/>
        <v>0</v>
      </c>
      <c r="Q438" s="2">
        <f t="shared" si="61"/>
        <v>0</v>
      </c>
      <c r="R438">
        <f>Q438/MainSheet!$C$8*(G438-G437)+R437</f>
        <v>0</v>
      </c>
      <c r="S438">
        <f t="shared" si="63"/>
        <v>0</v>
      </c>
      <c r="T438">
        <f t="shared" si="55"/>
        <v>4.3599999999999515</v>
      </c>
      <c r="U438" s="1">
        <f>Q438/MainSheet!$C$22</f>
        <v>0</v>
      </c>
    </row>
    <row r="439" spans="7:21">
      <c r="G439">
        <f t="shared" si="56"/>
        <v>4.3699999999999513</v>
      </c>
      <c r="H439">
        <f t="shared" si="57"/>
        <v>198000</v>
      </c>
      <c r="I439" s="2">
        <f>MIN(MainSheet!$C$10/MainSheet!$C$9,MainSheet!$K$9*60)</f>
        <v>660</v>
      </c>
      <c r="J439" s="1">
        <f>IF(G439&gt;MainSheet!$C$11,IF(J438&gt;=0.999,1,(G439-MainSheet!$C$11)*I439/$B$2/60),0)</f>
        <v>0</v>
      </c>
      <c r="K439" s="1">
        <f>IF(G439&gt;MainSheet!$C$11+$B$6,IF(K438&gt;=0.999,1,(G439-MainSheet!$C$11-$B$6)*I439/$C$2/60),0)</f>
        <v>0</v>
      </c>
      <c r="L439" s="1">
        <f>IF(G439&gt;MainSheet!$C$11+$B$6+$C$6,IF(L438&gt;=0.999,1,(G439-MainSheet!$C$11-$B$6-$C$6)*I439/$D$2/60),0)</f>
        <v>0</v>
      </c>
      <c r="M439">
        <f t="shared" si="58"/>
        <v>0</v>
      </c>
      <c r="N439" s="2">
        <f t="shared" si="59"/>
        <v>0</v>
      </c>
      <c r="O439">
        <f t="shared" si="62"/>
        <v>0</v>
      </c>
      <c r="P439">
        <f t="shared" si="60"/>
        <v>0</v>
      </c>
      <c r="Q439" s="2">
        <f t="shared" si="61"/>
        <v>0</v>
      </c>
      <c r="R439">
        <f>Q439/MainSheet!$C$8*(G439-G438)+R438</f>
        <v>0</v>
      </c>
      <c r="S439">
        <f t="shared" si="63"/>
        <v>0</v>
      </c>
      <c r="T439">
        <f t="shared" si="55"/>
        <v>4.3699999999999513</v>
      </c>
      <c r="U439" s="1">
        <f>Q439/MainSheet!$C$22</f>
        <v>0</v>
      </c>
    </row>
    <row r="440" spans="7:21">
      <c r="G440">
        <f t="shared" si="56"/>
        <v>4.379999999999951</v>
      </c>
      <c r="H440">
        <f t="shared" si="57"/>
        <v>198000</v>
      </c>
      <c r="I440" s="2">
        <f>MIN(MainSheet!$C$10/MainSheet!$C$9,MainSheet!$K$9*60)</f>
        <v>660</v>
      </c>
      <c r="J440" s="1">
        <f>IF(G440&gt;MainSheet!$C$11,IF(J439&gt;=0.999,1,(G440-MainSheet!$C$11)*I440/$B$2/60),0)</f>
        <v>0</v>
      </c>
      <c r="K440" s="1">
        <f>IF(G440&gt;MainSheet!$C$11+$B$6,IF(K439&gt;=0.999,1,(G440-MainSheet!$C$11-$B$6)*I440/$C$2/60),0)</f>
        <v>0</v>
      </c>
      <c r="L440" s="1">
        <f>IF(G440&gt;MainSheet!$C$11+$B$6+$C$6,IF(L439&gt;=0.999,1,(G440-MainSheet!$C$11-$B$6-$C$6)*I440/$D$2/60),0)</f>
        <v>0</v>
      </c>
      <c r="M440">
        <f t="shared" si="58"/>
        <v>0</v>
      </c>
      <c r="N440" s="2">
        <f t="shared" si="59"/>
        <v>0</v>
      </c>
      <c r="O440">
        <f t="shared" si="62"/>
        <v>0</v>
      </c>
      <c r="P440">
        <f t="shared" si="60"/>
        <v>0</v>
      </c>
      <c r="Q440" s="2">
        <f t="shared" si="61"/>
        <v>0</v>
      </c>
      <c r="R440">
        <f>Q440/MainSheet!$C$8*(G440-G439)+R439</f>
        <v>0</v>
      </c>
      <c r="S440">
        <f t="shared" si="63"/>
        <v>0</v>
      </c>
      <c r="T440">
        <f t="shared" si="55"/>
        <v>4.379999999999951</v>
      </c>
      <c r="U440" s="1">
        <f>Q440/MainSheet!$C$22</f>
        <v>0</v>
      </c>
    </row>
    <row r="441" spans="7:21">
      <c r="G441">
        <f t="shared" si="56"/>
        <v>4.3899999999999508</v>
      </c>
      <c r="H441">
        <f t="shared" si="57"/>
        <v>198000</v>
      </c>
      <c r="I441" s="2">
        <f>MIN(MainSheet!$C$10/MainSheet!$C$9,MainSheet!$K$9*60)</f>
        <v>660</v>
      </c>
      <c r="J441" s="1">
        <f>IF(G441&gt;MainSheet!$C$11,IF(J440&gt;=0.999,1,(G441-MainSheet!$C$11)*I441/$B$2/60),0)</f>
        <v>0</v>
      </c>
      <c r="K441" s="1">
        <f>IF(G441&gt;MainSheet!$C$11+$B$6,IF(K440&gt;=0.999,1,(G441-MainSheet!$C$11-$B$6)*I441/$C$2/60),0)</f>
        <v>0</v>
      </c>
      <c r="L441" s="1">
        <f>IF(G441&gt;MainSheet!$C$11+$B$6+$C$6,IF(L440&gt;=0.999,1,(G441-MainSheet!$C$11-$B$6-$C$6)*I441/$D$2/60),0)</f>
        <v>0</v>
      </c>
      <c r="M441">
        <f t="shared" si="58"/>
        <v>0</v>
      </c>
      <c r="N441" s="2">
        <f t="shared" si="59"/>
        <v>0</v>
      </c>
      <c r="O441">
        <f t="shared" si="62"/>
        <v>0</v>
      </c>
      <c r="P441">
        <f t="shared" si="60"/>
        <v>0</v>
      </c>
      <c r="Q441" s="2">
        <f t="shared" si="61"/>
        <v>0</v>
      </c>
      <c r="R441">
        <f>Q441/MainSheet!$C$8*(G441-G440)+R440</f>
        <v>0</v>
      </c>
      <c r="S441">
        <f t="shared" si="63"/>
        <v>0</v>
      </c>
      <c r="T441">
        <f t="shared" si="55"/>
        <v>4.3899999999999508</v>
      </c>
      <c r="U441" s="1">
        <f>Q441/MainSheet!$C$22</f>
        <v>0</v>
      </c>
    </row>
    <row r="442" spans="7:21">
      <c r="G442">
        <f t="shared" si="56"/>
        <v>4.3999999999999506</v>
      </c>
      <c r="H442">
        <f t="shared" si="57"/>
        <v>198000</v>
      </c>
      <c r="I442" s="2">
        <f>MIN(MainSheet!$C$10/MainSheet!$C$9,MainSheet!$K$9*60)</f>
        <v>660</v>
      </c>
      <c r="J442" s="1">
        <f>IF(G442&gt;MainSheet!$C$11,IF(J441&gt;=0.999,1,(G442-MainSheet!$C$11)*I442/$B$2/60),0)</f>
        <v>0</v>
      </c>
      <c r="K442" s="1">
        <f>IF(G442&gt;MainSheet!$C$11+$B$6,IF(K441&gt;=0.999,1,(G442-MainSheet!$C$11-$B$6)*I442/$C$2/60),0)</f>
        <v>0</v>
      </c>
      <c r="L442" s="1">
        <f>IF(G442&gt;MainSheet!$C$11+$B$6+$C$6,IF(L441&gt;=0.999,1,(G442-MainSheet!$C$11-$B$6-$C$6)*I442/$D$2/60),0)</f>
        <v>0</v>
      </c>
      <c r="M442">
        <f t="shared" si="58"/>
        <v>0</v>
      </c>
      <c r="N442" s="2">
        <f t="shared" si="59"/>
        <v>0</v>
      </c>
      <c r="O442">
        <f t="shared" si="62"/>
        <v>0</v>
      </c>
      <c r="P442">
        <f t="shared" si="60"/>
        <v>0</v>
      </c>
      <c r="Q442" s="2">
        <f t="shared" si="61"/>
        <v>0</v>
      </c>
      <c r="R442">
        <f>Q442/MainSheet!$C$8*(G442-G441)+R441</f>
        <v>0</v>
      </c>
      <c r="S442">
        <f t="shared" si="63"/>
        <v>0</v>
      </c>
      <c r="T442">
        <f t="shared" si="55"/>
        <v>4.3999999999999506</v>
      </c>
      <c r="U442" s="1">
        <f>Q442/MainSheet!$C$22</f>
        <v>0</v>
      </c>
    </row>
    <row r="443" spans="7:21">
      <c r="G443">
        <f t="shared" si="56"/>
        <v>4.4099999999999504</v>
      </c>
      <c r="H443">
        <f t="shared" si="57"/>
        <v>198000</v>
      </c>
      <c r="I443" s="2">
        <f>MIN(MainSheet!$C$10/MainSheet!$C$9,MainSheet!$K$9*60)</f>
        <v>660</v>
      </c>
      <c r="J443" s="1">
        <f>IF(G443&gt;MainSheet!$C$11,IF(J442&gt;=0.999,1,(G443-MainSheet!$C$11)*I443/$B$2/60),0)</f>
        <v>0</v>
      </c>
      <c r="K443" s="1">
        <f>IF(G443&gt;MainSheet!$C$11+$B$6,IF(K442&gt;=0.999,1,(G443-MainSheet!$C$11-$B$6)*I443/$C$2/60),0)</f>
        <v>0</v>
      </c>
      <c r="L443" s="1">
        <f>IF(G443&gt;MainSheet!$C$11+$B$6+$C$6,IF(L442&gt;=0.999,1,(G443-MainSheet!$C$11-$B$6-$C$6)*I443/$D$2/60),0)</f>
        <v>0</v>
      </c>
      <c r="M443">
        <f t="shared" si="58"/>
        <v>0</v>
      </c>
      <c r="N443" s="2">
        <f t="shared" si="59"/>
        <v>0</v>
      </c>
      <c r="O443">
        <f t="shared" si="62"/>
        <v>0</v>
      </c>
      <c r="P443">
        <f t="shared" si="60"/>
        <v>0</v>
      </c>
      <c r="Q443" s="2">
        <f t="shared" si="61"/>
        <v>0</v>
      </c>
      <c r="R443">
        <f>Q443/MainSheet!$C$8*(G443-G442)+R442</f>
        <v>0</v>
      </c>
      <c r="S443">
        <f t="shared" si="63"/>
        <v>0</v>
      </c>
      <c r="T443">
        <f t="shared" si="55"/>
        <v>4.4099999999999504</v>
      </c>
      <c r="U443" s="1">
        <f>Q443/MainSheet!$C$22</f>
        <v>0</v>
      </c>
    </row>
    <row r="444" spans="7:21">
      <c r="G444">
        <f t="shared" si="56"/>
        <v>4.4199999999999502</v>
      </c>
      <c r="H444">
        <f t="shared" si="57"/>
        <v>198000</v>
      </c>
      <c r="I444" s="2">
        <f>MIN(MainSheet!$C$10/MainSheet!$C$9,MainSheet!$K$9*60)</f>
        <v>660</v>
      </c>
      <c r="J444" s="1">
        <f>IF(G444&gt;MainSheet!$C$11,IF(J443&gt;=0.999,1,(G444-MainSheet!$C$11)*I444/$B$2/60),0)</f>
        <v>0</v>
      </c>
      <c r="K444" s="1">
        <f>IF(G444&gt;MainSheet!$C$11+$B$6,IF(K443&gt;=0.999,1,(G444-MainSheet!$C$11-$B$6)*I444/$C$2/60),0)</f>
        <v>0</v>
      </c>
      <c r="L444" s="1">
        <f>IF(G444&gt;MainSheet!$C$11+$B$6+$C$6,IF(L443&gt;=0.999,1,(G444-MainSheet!$C$11-$B$6-$C$6)*I444/$D$2/60),0)</f>
        <v>0</v>
      </c>
      <c r="M444">
        <f t="shared" si="58"/>
        <v>0</v>
      </c>
      <c r="N444" s="2">
        <f t="shared" si="59"/>
        <v>0</v>
      </c>
      <c r="O444">
        <f t="shared" si="62"/>
        <v>0</v>
      </c>
      <c r="P444">
        <f t="shared" si="60"/>
        <v>0</v>
      </c>
      <c r="Q444" s="2">
        <f t="shared" si="61"/>
        <v>0</v>
      </c>
      <c r="R444">
        <f>Q444/MainSheet!$C$8*(G444-G443)+R443</f>
        <v>0</v>
      </c>
      <c r="S444">
        <f t="shared" si="63"/>
        <v>0</v>
      </c>
      <c r="T444">
        <f t="shared" si="55"/>
        <v>4.4199999999999502</v>
      </c>
      <c r="U444" s="1">
        <f>Q444/MainSheet!$C$22</f>
        <v>0</v>
      </c>
    </row>
    <row r="445" spans="7:21">
      <c r="G445">
        <f t="shared" si="56"/>
        <v>4.42999999999995</v>
      </c>
      <c r="H445">
        <f t="shared" si="57"/>
        <v>198000</v>
      </c>
      <c r="I445" s="2">
        <f>MIN(MainSheet!$C$10/MainSheet!$C$9,MainSheet!$K$9*60)</f>
        <v>660</v>
      </c>
      <c r="J445" s="1">
        <f>IF(G445&gt;MainSheet!$C$11,IF(J444&gt;=0.999,1,(G445-MainSheet!$C$11)*I445/$B$2/60),0)</f>
        <v>0</v>
      </c>
      <c r="K445" s="1">
        <f>IF(G445&gt;MainSheet!$C$11+$B$6,IF(K444&gt;=0.999,1,(G445-MainSheet!$C$11-$B$6)*I445/$C$2/60),0)</f>
        <v>0</v>
      </c>
      <c r="L445" s="1">
        <f>IF(G445&gt;MainSheet!$C$11+$B$6+$C$6,IF(L444&gt;=0.999,1,(G445-MainSheet!$C$11-$B$6-$C$6)*I445/$D$2/60),0)</f>
        <v>0</v>
      </c>
      <c r="M445">
        <f t="shared" si="58"/>
        <v>0</v>
      </c>
      <c r="N445" s="2">
        <f t="shared" si="59"/>
        <v>0</v>
      </c>
      <c r="O445">
        <f t="shared" si="62"/>
        <v>0</v>
      </c>
      <c r="P445">
        <f t="shared" si="60"/>
        <v>0</v>
      </c>
      <c r="Q445" s="2">
        <f t="shared" si="61"/>
        <v>0</v>
      </c>
      <c r="R445">
        <f>Q445/MainSheet!$C$8*(G445-G444)+R444</f>
        <v>0</v>
      </c>
      <c r="S445">
        <f t="shared" si="63"/>
        <v>0</v>
      </c>
      <c r="T445">
        <f t="shared" si="55"/>
        <v>4.42999999999995</v>
      </c>
      <c r="U445" s="1">
        <f>Q445/MainSheet!$C$22</f>
        <v>0</v>
      </c>
    </row>
    <row r="446" spans="7:21">
      <c r="G446">
        <f t="shared" si="56"/>
        <v>4.4399999999999498</v>
      </c>
      <c r="H446">
        <f t="shared" si="57"/>
        <v>198000</v>
      </c>
      <c r="I446" s="2">
        <f>MIN(MainSheet!$C$10/MainSheet!$C$9,MainSheet!$K$9*60)</f>
        <v>660</v>
      </c>
      <c r="J446" s="1">
        <f>IF(G446&gt;MainSheet!$C$11,IF(J445&gt;=0.999,1,(G446-MainSheet!$C$11)*I446/$B$2/60),0)</f>
        <v>0</v>
      </c>
      <c r="K446" s="1">
        <f>IF(G446&gt;MainSheet!$C$11+$B$6,IF(K445&gt;=0.999,1,(G446-MainSheet!$C$11-$B$6)*I446/$C$2/60),0)</f>
        <v>0</v>
      </c>
      <c r="L446" s="1">
        <f>IF(G446&gt;MainSheet!$C$11+$B$6+$C$6,IF(L445&gt;=0.999,1,(G446-MainSheet!$C$11-$B$6-$C$6)*I446/$D$2/60),0)</f>
        <v>0</v>
      </c>
      <c r="M446">
        <f t="shared" si="58"/>
        <v>0</v>
      </c>
      <c r="N446" s="2">
        <f t="shared" si="59"/>
        <v>0</v>
      </c>
      <c r="O446">
        <f t="shared" si="62"/>
        <v>0</v>
      </c>
      <c r="P446">
        <f t="shared" si="60"/>
        <v>0</v>
      </c>
      <c r="Q446" s="2">
        <f t="shared" si="61"/>
        <v>0</v>
      </c>
      <c r="R446">
        <f>Q446/MainSheet!$C$8*(G446-G445)+R445</f>
        <v>0</v>
      </c>
      <c r="S446">
        <f t="shared" si="63"/>
        <v>0</v>
      </c>
      <c r="T446">
        <f t="shared" si="55"/>
        <v>4.4399999999999498</v>
      </c>
      <c r="U446" s="1">
        <f>Q446/MainSheet!$C$22</f>
        <v>0</v>
      </c>
    </row>
    <row r="447" spans="7:21">
      <c r="G447">
        <f t="shared" si="56"/>
        <v>4.4499999999999496</v>
      </c>
      <c r="H447">
        <f t="shared" si="57"/>
        <v>198000</v>
      </c>
      <c r="I447" s="2">
        <f>MIN(MainSheet!$C$10/MainSheet!$C$9,MainSheet!$K$9*60)</f>
        <v>660</v>
      </c>
      <c r="J447" s="1">
        <f>IF(G447&gt;MainSheet!$C$11,IF(J446&gt;=0.999,1,(G447-MainSheet!$C$11)*I447/$B$2/60),0)</f>
        <v>0</v>
      </c>
      <c r="K447" s="1">
        <f>IF(G447&gt;MainSheet!$C$11+$B$6,IF(K446&gt;=0.999,1,(G447-MainSheet!$C$11-$B$6)*I447/$C$2/60),0)</f>
        <v>0</v>
      </c>
      <c r="L447" s="1">
        <f>IF(G447&gt;MainSheet!$C$11+$B$6+$C$6,IF(L446&gt;=0.999,1,(G447-MainSheet!$C$11-$B$6-$C$6)*I447/$D$2/60),0)</f>
        <v>0</v>
      </c>
      <c r="M447">
        <f t="shared" si="58"/>
        <v>0</v>
      </c>
      <c r="N447" s="2">
        <f t="shared" si="59"/>
        <v>0</v>
      </c>
      <c r="O447">
        <f t="shared" si="62"/>
        <v>0</v>
      </c>
      <c r="P447">
        <f t="shared" si="60"/>
        <v>0</v>
      </c>
      <c r="Q447" s="2">
        <f t="shared" si="61"/>
        <v>0</v>
      </c>
      <c r="R447">
        <f>Q447/MainSheet!$C$8*(G447-G446)+R446</f>
        <v>0</v>
      </c>
      <c r="S447">
        <f t="shared" si="63"/>
        <v>0</v>
      </c>
      <c r="T447">
        <f t="shared" si="55"/>
        <v>4.4499999999999496</v>
      </c>
      <c r="U447" s="1">
        <f>Q447/MainSheet!$C$22</f>
        <v>0</v>
      </c>
    </row>
    <row r="448" spans="7:21">
      <c r="G448">
        <f t="shared" si="56"/>
        <v>4.4599999999999493</v>
      </c>
      <c r="H448">
        <f t="shared" si="57"/>
        <v>198000</v>
      </c>
      <c r="I448" s="2">
        <f>MIN(MainSheet!$C$10/MainSheet!$C$9,MainSheet!$K$9*60)</f>
        <v>660</v>
      </c>
      <c r="J448" s="1">
        <f>IF(G448&gt;MainSheet!$C$11,IF(J447&gt;=0.999,1,(G448-MainSheet!$C$11)*I448/$B$2/60),0)</f>
        <v>0</v>
      </c>
      <c r="K448" s="1">
        <f>IF(G448&gt;MainSheet!$C$11+$B$6,IF(K447&gt;=0.999,1,(G448-MainSheet!$C$11-$B$6)*I448/$C$2/60),0)</f>
        <v>0</v>
      </c>
      <c r="L448" s="1">
        <f>IF(G448&gt;MainSheet!$C$11+$B$6+$C$6,IF(L447&gt;=0.999,1,(G448-MainSheet!$C$11-$B$6-$C$6)*I448/$D$2/60),0)</f>
        <v>0</v>
      </c>
      <c r="M448">
        <f t="shared" si="58"/>
        <v>0</v>
      </c>
      <c r="N448" s="2">
        <f t="shared" si="59"/>
        <v>0</v>
      </c>
      <c r="O448">
        <f t="shared" si="62"/>
        <v>0</v>
      </c>
      <c r="P448">
        <f t="shared" si="60"/>
        <v>0</v>
      </c>
      <c r="Q448" s="2">
        <f t="shared" si="61"/>
        <v>0</v>
      </c>
      <c r="R448">
        <f>Q448/MainSheet!$C$8*(G448-G447)+R447</f>
        <v>0</v>
      </c>
      <c r="S448">
        <f t="shared" si="63"/>
        <v>0</v>
      </c>
      <c r="T448">
        <f t="shared" si="55"/>
        <v>4.4599999999999493</v>
      </c>
      <c r="U448" s="1">
        <f>Q448/MainSheet!$C$22</f>
        <v>0</v>
      </c>
    </row>
    <row r="449" spans="7:21">
      <c r="G449">
        <f t="shared" si="56"/>
        <v>4.4699999999999491</v>
      </c>
      <c r="H449">
        <f t="shared" si="57"/>
        <v>198000</v>
      </c>
      <c r="I449" s="2">
        <f>MIN(MainSheet!$C$10/MainSheet!$C$9,MainSheet!$K$9*60)</f>
        <v>660</v>
      </c>
      <c r="J449" s="1">
        <f>IF(G449&gt;MainSheet!$C$11,IF(J448&gt;=0.999,1,(G449-MainSheet!$C$11)*I449/$B$2/60),0)</f>
        <v>0</v>
      </c>
      <c r="K449" s="1">
        <f>IF(G449&gt;MainSheet!$C$11+$B$6,IF(K448&gt;=0.999,1,(G449-MainSheet!$C$11-$B$6)*I449/$C$2/60),0)</f>
        <v>0</v>
      </c>
      <c r="L449" s="1">
        <f>IF(G449&gt;MainSheet!$C$11+$B$6+$C$6,IF(L448&gt;=0.999,1,(G449-MainSheet!$C$11-$B$6-$C$6)*I449/$D$2/60),0)</f>
        <v>0</v>
      </c>
      <c r="M449">
        <f t="shared" si="58"/>
        <v>0</v>
      </c>
      <c r="N449" s="2">
        <f t="shared" si="59"/>
        <v>0</v>
      </c>
      <c r="O449">
        <f t="shared" si="62"/>
        <v>0</v>
      </c>
      <c r="P449">
        <f t="shared" si="60"/>
        <v>0</v>
      </c>
      <c r="Q449" s="2">
        <f t="shared" si="61"/>
        <v>0</v>
      </c>
      <c r="R449">
        <f>Q449/MainSheet!$C$8*(G449-G448)+R448</f>
        <v>0</v>
      </c>
      <c r="S449">
        <f t="shared" si="63"/>
        <v>0</v>
      </c>
      <c r="T449">
        <f t="shared" si="55"/>
        <v>4.4699999999999491</v>
      </c>
      <c r="U449" s="1">
        <f>Q449/MainSheet!$C$22</f>
        <v>0</v>
      </c>
    </row>
    <row r="450" spans="7:21">
      <c r="G450">
        <f t="shared" si="56"/>
        <v>4.4799999999999489</v>
      </c>
      <c r="H450">
        <f t="shared" si="57"/>
        <v>198000</v>
      </c>
      <c r="I450" s="2">
        <f>MIN(MainSheet!$C$10/MainSheet!$C$9,MainSheet!$K$9*60)</f>
        <v>660</v>
      </c>
      <c r="J450" s="1">
        <f>IF(G450&gt;MainSheet!$C$11,IF(J449&gt;=0.999,1,(G450-MainSheet!$C$11)*I450/$B$2/60),0)</f>
        <v>0</v>
      </c>
      <c r="K450" s="1">
        <f>IF(G450&gt;MainSheet!$C$11+$B$6,IF(K449&gt;=0.999,1,(G450-MainSheet!$C$11-$B$6)*I450/$C$2/60),0)</f>
        <v>0</v>
      </c>
      <c r="L450" s="1">
        <f>IF(G450&gt;MainSheet!$C$11+$B$6+$C$6,IF(L449&gt;=0.999,1,(G450-MainSheet!$C$11-$B$6-$C$6)*I450/$D$2/60),0)</f>
        <v>0</v>
      </c>
      <c r="M450">
        <f t="shared" si="58"/>
        <v>0</v>
      </c>
      <c r="N450" s="2">
        <f t="shared" si="59"/>
        <v>0</v>
      </c>
      <c r="O450">
        <f t="shared" si="62"/>
        <v>0</v>
      </c>
      <c r="P450">
        <f t="shared" si="60"/>
        <v>0</v>
      </c>
      <c r="Q450" s="2">
        <f t="shared" si="61"/>
        <v>0</v>
      </c>
      <c r="R450">
        <f>Q450/MainSheet!$C$8*(G450-G449)+R449</f>
        <v>0</v>
      </c>
      <c r="S450">
        <f t="shared" si="63"/>
        <v>0</v>
      </c>
      <c r="T450">
        <f t="shared" si="55"/>
        <v>4.4799999999999489</v>
      </c>
      <c r="U450" s="1">
        <f>Q450/MainSheet!$C$22</f>
        <v>0</v>
      </c>
    </row>
    <row r="451" spans="7:21">
      <c r="G451">
        <f t="shared" si="56"/>
        <v>4.4899999999999487</v>
      </c>
      <c r="H451">
        <f t="shared" si="57"/>
        <v>198000</v>
      </c>
      <c r="I451" s="2">
        <f>MIN(MainSheet!$C$10/MainSheet!$C$9,MainSheet!$K$9*60)</f>
        <v>660</v>
      </c>
      <c r="J451" s="1">
        <f>IF(G451&gt;MainSheet!$C$11,IF(J450&gt;=0.999,1,(G451-MainSheet!$C$11)*I451/$B$2/60),0)</f>
        <v>0</v>
      </c>
      <c r="K451" s="1">
        <f>IF(G451&gt;MainSheet!$C$11+$B$6,IF(K450&gt;=0.999,1,(G451-MainSheet!$C$11-$B$6)*I451/$C$2/60),0)</f>
        <v>0</v>
      </c>
      <c r="L451" s="1">
        <f>IF(G451&gt;MainSheet!$C$11+$B$6+$C$6,IF(L450&gt;=0.999,1,(G451-MainSheet!$C$11-$B$6-$C$6)*I451/$D$2/60),0)</f>
        <v>0</v>
      </c>
      <c r="M451">
        <f t="shared" si="58"/>
        <v>0</v>
      </c>
      <c r="N451" s="2">
        <f t="shared" si="59"/>
        <v>0</v>
      </c>
      <c r="O451">
        <f t="shared" si="62"/>
        <v>0</v>
      </c>
      <c r="P451">
        <f t="shared" si="60"/>
        <v>0</v>
      </c>
      <c r="Q451" s="2">
        <f t="shared" si="61"/>
        <v>0</v>
      </c>
      <c r="R451">
        <f>Q451/MainSheet!$C$8*(G451-G450)+R450</f>
        <v>0</v>
      </c>
      <c r="S451">
        <f t="shared" si="63"/>
        <v>0</v>
      </c>
      <c r="T451">
        <f t="shared" ref="T451:T514" si="64">G451</f>
        <v>4.4899999999999487</v>
      </c>
      <c r="U451" s="1">
        <f>Q451/MainSheet!$C$22</f>
        <v>0</v>
      </c>
    </row>
    <row r="452" spans="7:21">
      <c r="G452">
        <f t="shared" ref="G452:G515" si="65">G451+$F$2</f>
        <v>4.4999999999999485</v>
      </c>
      <c r="H452">
        <f t="shared" ref="H452:H515" si="66">H451</f>
        <v>198000</v>
      </c>
      <c r="I452" s="2">
        <f>MIN(MainSheet!$C$10/MainSheet!$C$9,MainSheet!$K$9*60)</f>
        <v>660</v>
      </c>
      <c r="J452" s="1">
        <f>IF(G452&gt;MainSheet!$C$11,IF(J451&gt;=0.999,1,(G452-MainSheet!$C$11)*I452/$B$2/60),0)</f>
        <v>0</v>
      </c>
      <c r="K452" s="1">
        <f>IF(G452&gt;MainSheet!$C$11+$B$6,IF(K451&gt;=0.999,1,(G452-MainSheet!$C$11-$B$6)*I452/$C$2/60),0)</f>
        <v>0</v>
      </c>
      <c r="L452" s="1">
        <f>IF(G452&gt;MainSheet!$C$11+$B$6+$C$6,IF(L451&gt;=0.999,1,(G452-MainSheet!$C$11-$B$6-$C$6)*I452/$D$2/60),0)</f>
        <v>0</v>
      </c>
      <c r="M452">
        <f t="shared" ref="M452:M515" si="67">(J452*$B$2+K452*$C$2+L452*$D$2)/SUM($B$2:$D$2)</f>
        <v>0</v>
      </c>
      <c r="N452" s="2">
        <f t="shared" ref="N452:N515" si="68">IF(J452&gt;=0.01,((1-J452)*B$3+B$4*(J452)),0)</f>
        <v>0</v>
      </c>
      <c r="O452">
        <f t="shared" si="62"/>
        <v>0</v>
      </c>
      <c r="P452">
        <f t="shared" ref="P452:P515" si="69">IF(IF(N452+O452&gt;H452,H452-O452-N452,IF(L452&gt;0,((1-L452)*D$3+D$4*(L452)),0))+O452+N452&gt;H452,H452-N452-O452,IF(N452+O452&gt;H452,H452-O452-N452,IF(L452&gt;0,((1-L452)*D$3+D$4*(L452)),0)))</f>
        <v>0</v>
      </c>
      <c r="Q452" s="2">
        <f t="shared" ref="Q452:Q515" si="70">SUM(N452:P452)</f>
        <v>0</v>
      </c>
      <c r="R452">
        <f>Q452/MainSheet!$C$8*(G452-G451)+R451</f>
        <v>0</v>
      </c>
      <c r="S452">
        <f t="shared" si="63"/>
        <v>0</v>
      </c>
      <c r="T452">
        <f t="shared" si="64"/>
        <v>4.4999999999999485</v>
      </c>
      <c r="U452" s="1">
        <f>Q452/MainSheet!$C$22</f>
        <v>0</v>
      </c>
    </row>
    <row r="453" spans="7:21">
      <c r="G453">
        <f t="shared" si="65"/>
        <v>4.5099999999999483</v>
      </c>
      <c r="H453">
        <f t="shared" si="66"/>
        <v>198000</v>
      </c>
      <c r="I453" s="2">
        <f>MIN(MainSheet!$C$10/MainSheet!$C$9,MainSheet!$K$9*60)</f>
        <v>660</v>
      </c>
      <c r="J453" s="1">
        <f>IF(G453&gt;MainSheet!$C$11,IF(J452&gt;=0.999,1,(G453-MainSheet!$C$11)*I453/$B$2/60),0)</f>
        <v>0</v>
      </c>
      <c r="K453" s="1">
        <f>IF(G453&gt;MainSheet!$C$11+$B$6,IF(K452&gt;=0.999,1,(G453-MainSheet!$C$11-$B$6)*I453/$C$2/60),0)</f>
        <v>0</v>
      </c>
      <c r="L453" s="1">
        <f>IF(G453&gt;MainSheet!$C$11+$B$6+$C$6,IF(L452&gt;=0.999,1,(G453-MainSheet!$C$11-$B$6-$C$6)*I453/$D$2/60),0)</f>
        <v>0</v>
      </c>
      <c r="M453">
        <f t="shared" si="67"/>
        <v>0</v>
      </c>
      <c r="N453" s="2">
        <f t="shared" si="68"/>
        <v>0</v>
      </c>
      <c r="O453">
        <f t="shared" ref="O453:O516" si="71">IF(K453&gt;=0.01,((1-K453)*C$3+C$4*(K453)),0)</f>
        <v>0</v>
      </c>
      <c r="P453">
        <f t="shared" si="69"/>
        <v>0</v>
      </c>
      <c r="Q453" s="2">
        <f t="shared" si="70"/>
        <v>0</v>
      </c>
      <c r="R453">
        <f>Q453/MainSheet!$C$8*(G453-G452)+R452</f>
        <v>0</v>
      </c>
      <c r="S453">
        <f t="shared" ref="S453:S516" si="72">Q453*$F$2/60+S452</f>
        <v>0</v>
      </c>
      <c r="T453">
        <f t="shared" si="64"/>
        <v>4.5099999999999483</v>
      </c>
      <c r="U453" s="1">
        <f>Q453/MainSheet!$C$22</f>
        <v>0</v>
      </c>
    </row>
    <row r="454" spans="7:21">
      <c r="G454">
        <f t="shared" si="65"/>
        <v>4.5199999999999481</v>
      </c>
      <c r="H454">
        <f t="shared" si="66"/>
        <v>198000</v>
      </c>
      <c r="I454" s="2">
        <f>MIN(MainSheet!$C$10/MainSheet!$C$9,MainSheet!$K$9*60)</f>
        <v>660</v>
      </c>
      <c r="J454" s="1">
        <f>IF(G454&gt;MainSheet!$C$11,IF(J453&gt;=0.999,1,(G454-MainSheet!$C$11)*I454/$B$2/60),0)</f>
        <v>0</v>
      </c>
      <c r="K454" s="1">
        <f>IF(G454&gt;MainSheet!$C$11+$B$6,IF(K453&gt;=0.999,1,(G454-MainSheet!$C$11-$B$6)*I454/$C$2/60),0)</f>
        <v>0</v>
      </c>
      <c r="L454" s="1">
        <f>IF(G454&gt;MainSheet!$C$11+$B$6+$C$6,IF(L453&gt;=0.999,1,(G454-MainSheet!$C$11-$B$6-$C$6)*I454/$D$2/60),0)</f>
        <v>0</v>
      </c>
      <c r="M454">
        <f t="shared" si="67"/>
        <v>0</v>
      </c>
      <c r="N454" s="2">
        <f t="shared" si="68"/>
        <v>0</v>
      </c>
      <c r="O454">
        <f t="shared" si="71"/>
        <v>0</v>
      </c>
      <c r="P454">
        <f t="shared" si="69"/>
        <v>0</v>
      </c>
      <c r="Q454" s="2">
        <f t="shared" si="70"/>
        <v>0</v>
      </c>
      <c r="R454">
        <f>Q454/MainSheet!$C$8*(G454-G453)+R453</f>
        <v>0</v>
      </c>
      <c r="S454">
        <f t="shared" si="72"/>
        <v>0</v>
      </c>
      <c r="T454">
        <f t="shared" si="64"/>
        <v>4.5199999999999481</v>
      </c>
      <c r="U454" s="1">
        <f>Q454/MainSheet!$C$22</f>
        <v>0</v>
      </c>
    </row>
    <row r="455" spans="7:21">
      <c r="G455">
        <f t="shared" si="65"/>
        <v>4.5299999999999478</v>
      </c>
      <c r="H455">
        <f t="shared" si="66"/>
        <v>198000</v>
      </c>
      <c r="I455" s="2">
        <f>MIN(MainSheet!$C$10/MainSheet!$C$9,MainSheet!$K$9*60)</f>
        <v>660</v>
      </c>
      <c r="J455" s="1">
        <f>IF(G455&gt;MainSheet!$C$11,IF(J454&gt;=0.999,1,(G455-MainSheet!$C$11)*I455/$B$2/60),0)</f>
        <v>0</v>
      </c>
      <c r="K455" s="1">
        <f>IF(G455&gt;MainSheet!$C$11+$B$6,IF(K454&gt;=0.999,1,(G455-MainSheet!$C$11-$B$6)*I455/$C$2/60),0)</f>
        <v>0</v>
      </c>
      <c r="L455" s="1">
        <f>IF(G455&gt;MainSheet!$C$11+$B$6+$C$6,IF(L454&gt;=0.999,1,(G455-MainSheet!$C$11-$B$6-$C$6)*I455/$D$2/60),0)</f>
        <v>0</v>
      </c>
      <c r="M455">
        <f t="shared" si="67"/>
        <v>0</v>
      </c>
      <c r="N455" s="2">
        <f t="shared" si="68"/>
        <v>0</v>
      </c>
      <c r="O455">
        <f t="shared" si="71"/>
        <v>0</v>
      </c>
      <c r="P455">
        <f t="shared" si="69"/>
        <v>0</v>
      </c>
      <c r="Q455" s="2">
        <f t="shared" si="70"/>
        <v>0</v>
      </c>
      <c r="R455">
        <f>Q455/MainSheet!$C$8*(G455-G454)+R454</f>
        <v>0</v>
      </c>
      <c r="S455">
        <f t="shared" si="72"/>
        <v>0</v>
      </c>
      <c r="T455">
        <f t="shared" si="64"/>
        <v>4.5299999999999478</v>
      </c>
      <c r="U455" s="1">
        <f>Q455/MainSheet!$C$22</f>
        <v>0</v>
      </c>
    </row>
    <row r="456" spans="7:21">
      <c r="G456">
        <f t="shared" si="65"/>
        <v>4.5399999999999476</v>
      </c>
      <c r="H456">
        <f t="shared" si="66"/>
        <v>198000</v>
      </c>
      <c r="I456" s="2">
        <f>MIN(MainSheet!$C$10/MainSheet!$C$9,MainSheet!$K$9*60)</f>
        <v>660</v>
      </c>
      <c r="J456" s="1">
        <f>IF(G456&gt;MainSheet!$C$11,IF(J455&gt;=0.999,1,(G456-MainSheet!$C$11)*I456/$B$2/60),0)</f>
        <v>0</v>
      </c>
      <c r="K456" s="1">
        <f>IF(G456&gt;MainSheet!$C$11+$B$6,IF(K455&gt;=0.999,1,(G456-MainSheet!$C$11-$B$6)*I456/$C$2/60),0)</f>
        <v>0</v>
      </c>
      <c r="L456" s="1">
        <f>IF(G456&gt;MainSheet!$C$11+$B$6+$C$6,IF(L455&gt;=0.999,1,(G456-MainSheet!$C$11-$B$6-$C$6)*I456/$D$2/60),0)</f>
        <v>0</v>
      </c>
      <c r="M456">
        <f t="shared" si="67"/>
        <v>0</v>
      </c>
      <c r="N456" s="2">
        <f t="shared" si="68"/>
        <v>0</v>
      </c>
      <c r="O456">
        <f t="shared" si="71"/>
        <v>0</v>
      </c>
      <c r="P456">
        <f t="shared" si="69"/>
        <v>0</v>
      </c>
      <c r="Q456" s="2">
        <f t="shared" si="70"/>
        <v>0</v>
      </c>
      <c r="R456">
        <f>Q456/MainSheet!$C$8*(G456-G455)+R455</f>
        <v>0</v>
      </c>
      <c r="S456">
        <f t="shared" si="72"/>
        <v>0</v>
      </c>
      <c r="T456">
        <f t="shared" si="64"/>
        <v>4.5399999999999476</v>
      </c>
      <c r="U456" s="1">
        <f>Q456/MainSheet!$C$22</f>
        <v>0</v>
      </c>
    </row>
    <row r="457" spans="7:21">
      <c r="G457">
        <f t="shared" si="65"/>
        <v>4.5499999999999474</v>
      </c>
      <c r="H457">
        <f t="shared" si="66"/>
        <v>198000</v>
      </c>
      <c r="I457" s="2">
        <f>MIN(MainSheet!$C$10/MainSheet!$C$9,MainSheet!$K$9*60)</f>
        <v>660</v>
      </c>
      <c r="J457" s="1">
        <f>IF(G457&gt;MainSheet!$C$11,IF(J456&gt;=0.999,1,(G457-MainSheet!$C$11)*I457/$B$2/60),0)</f>
        <v>0</v>
      </c>
      <c r="K457" s="1">
        <f>IF(G457&gt;MainSheet!$C$11+$B$6,IF(K456&gt;=0.999,1,(G457-MainSheet!$C$11-$B$6)*I457/$C$2/60),0)</f>
        <v>0</v>
      </c>
      <c r="L457" s="1">
        <f>IF(G457&gt;MainSheet!$C$11+$B$6+$C$6,IF(L456&gt;=0.999,1,(G457-MainSheet!$C$11-$B$6-$C$6)*I457/$D$2/60),0)</f>
        <v>0</v>
      </c>
      <c r="M457">
        <f t="shared" si="67"/>
        <v>0</v>
      </c>
      <c r="N457" s="2">
        <f t="shared" si="68"/>
        <v>0</v>
      </c>
      <c r="O457">
        <f t="shared" si="71"/>
        <v>0</v>
      </c>
      <c r="P457">
        <f t="shared" si="69"/>
        <v>0</v>
      </c>
      <c r="Q457" s="2">
        <f t="shared" si="70"/>
        <v>0</v>
      </c>
      <c r="R457">
        <f>Q457/MainSheet!$C$8*(G457-G456)+R456</f>
        <v>0</v>
      </c>
      <c r="S457">
        <f t="shared" si="72"/>
        <v>0</v>
      </c>
      <c r="T457">
        <f t="shared" si="64"/>
        <v>4.5499999999999474</v>
      </c>
      <c r="U457" s="1">
        <f>Q457/MainSheet!$C$22</f>
        <v>0</v>
      </c>
    </row>
    <row r="458" spans="7:21">
      <c r="G458">
        <f t="shared" si="65"/>
        <v>4.5599999999999472</v>
      </c>
      <c r="H458">
        <f t="shared" si="66"/>
        <v>198000</v>
      </c>
      <c r="I458" s="2">
        <f>MIN(MainSheet!$C$10/MainSheet!$C$9,MainSheet!$K$9*60)</f>
        <v>660</v>
      </c>
      <c r="J458" s="1">
        <f>IF(G458&gt;MainSheet!$C$11,IF(J457&gt;=0.999,1,(G458-MainSheet!$C$11)*I458/$B$2/60),0)</f>
        <v>0</v>
      </c>
      <c r="K458" s="1">
        <f>IF(G458&gt;MainSheet!$C$11+$B$6,IF(K457&gt;=0.999,1,(G458-MainSheet!$C$11-$B$6)*I458/$C$2/60),0)</f>
        <v>0</v>
      </c>
      <c r="L458" s="1">
        <f>IF(G458&gt;MainSheet!$C$11+$B$6+$C$6,IF(L457&gt;=0.999,1,(G458-MainSheet!$C$11-$B$6-$C$6)*I458/$D$2/60),0)</f>
        <v>0</v>
      </c>
      <c r="M458">
        <f t="shared" si="67"/>
        <v>0</v>
      </c>
      <c r="N458" s="2">
        <f t="shared" si="68"/>
        <v>0</v>
      </c>
      <c r="O458">
        <f t="shared" si="71"/>
        <v>0</v>
      </c>
      <c r="P458">
        <f t="shared" si="69"/>
        <v>0</v>
      </c>
      <c r="Q458" s="2">
        <f t="shared" si="70"/>
        <v>0</v>
      </c>
      <c r="R458">
        <f>Q458/MainSheet!$C$8*(G458-G457)+R457</f>
        <v>0</v>
      </c>
      <c r="S458">
        <f t="shared" si="72"/>
        <v>0</v>
      </c>
      <c r="T458">
        <f t="shared" si="64"/>
        <v>4.5599999999999472</v>
      </c>
      <c r="U458" s="1">
        <f>Q458/MainSheet!$C$22</f>
        <v>0</v>
      </c>
    </row>
    <row r="459" spans="7:21">
      <c r="G459">
        <f t="shared" si="65"/>
        <v>4.569999999999947</v>
      </c>
      <c r="H459">
        <f t="shared" si="66"/>
        <v>198000</v>
      </c>
      <c r="I459" s="2">
        <f>MIN(MainSheet!$C$10/MainSheet!$C$9,MainSheet!$K$9*60)</f>
        <v>660</v>
      </c>
      <c r="J459" s="1">
        <f>IF(G459&gt;MainSheet!$C$11,IF(J458&gt;=0.999,1,(G459-MainSheet!$C$11)*I459/$B$2/60),0)</f>
        <v>0</v>
      </c>
      <c r="K459" s="1">
        <f>IF(G459&gt;MainSheet!$C$11+$B$6,IF(K458&gt;=0.999,1,(G459-MainSheet!$C$11-$B$6)*I459/$C$2/60),0)</f>
        <v>0</v>
      </c>
      <c r="L459" s="1">
        <f>IF(G459&gt;MainSheet!$C$11+$B$6+$C$6,IF(L458&gt;=0.999,1,(G459-MainSheet!$C$11-$B$6-$C$6)*I459/$D$2/60),0)</f>
        <v>0</v>
      </c>
      <c r="M459">
        <f t="shared" si="67"/>
        <v>0</v>
      </c>
      <c r="N459" s="2">
        <f t="shared" si="68"/>
        <v>0</v>
      </c>
      <c r="O459">
        <f t="shared" si="71"/>
        <v>0</v>
      </c>
      <c r="P459">
        <f t="shared" si="69"/>
        <v>0</v>
      </c>
      <c r="Q459" s="2">
        <f t="shared" si="70"/>
        <v>0</v>
      </c>
      <c r="R459">
        <f>Q459/MainSheet!$C$8*(G459-G458)+R458</f>
        <v>0</v>
      </c>
      <c r="S459">
        <f t="shared" si="72"/>
        <v>0</v>
      </c>
      <c r="T459">
        <f t="shared" si="64"/>
        <v>4.569999999999947</v>
      </c>
      <c r="U459" s="1">
        <f>Q459/MainSheet!$C$22</f>
        <v>0</v>
      </c>
    </row>
    <row r="460" spans="7:21">
      <c r="G460">
        <f t="shared" si="65"/>
        <v>4.5799999999999468</v>
      </c>
      <c r="H460">
        <f t="shared" si="66"/>
        <v>198000</v>
      </c>
      <c r="I460" s="2">
        <f>MIN(MainSheet!$C$10/MainSheet!$C$9,MainSheet!$K$9*60)</f>
        <v>660</v>
      </c>
      <c r="J460" s="1">
        <f>IF(G460&gt;MainSheet!$C$11,IF(J459&gt;=0.999,1,(G460-MainSheet!$C$11)*I460/$B$2/60),0)</f>
        <v>0</v>
      </c>
      <c r="K460" s="1">
        <f>IF(G460&gt;MainSheet!$C$11+$B$6,IF(K459&gt;=0.999,1,(G460-MainSheet!$C$11-$B$6)*I460/$C$2/60),0)</f>
        <v>0</v>
      </c>
      <c r="L460" s="1">
        <f>IF(G460&gt;MainSheet!$C$11+$B$6+$C$6,IF(L459&gt;=0.999,1,(G460-MainSheet!$C$11-$B$6-$C$6)*I460/$D$2/60),0)</f>
        <v>0</v>
      </c>
      <c r="M460">
        <f t="shared" si="67"/>
        <v>0</v>
      </c>
      <c r="N460" s="2">
        <f t="shared" si="68"/>
        <v>0</v>
      </c>
      <c r="O460">
        <f t="shared" si="71"/>
        <v>0</v>
      </c>
      <c r="P460">
        <f t="shared" si="69"/>
        <v>0</v>
      </c>
      <c r="Q460" s="2">
        <f t="shared" si="70"/>
        <v>0</v>
      </c>
      <c r="R460">
        <f>Q460/MainSheet!$C$8*(G460-G459)+R459</f>
        <v>0</v>
      </c>
      <c r="S460">
        <f t="shared" si="72"/>
        <v>0</v>
      </c>
      <c r="T460">
        <f t="shared" si="64"/>
        <v>4.5799999999999468</v>
      </c>
      <c r="U460" s="1">
        <f>Q460/MainSheet!$C$22</f>
        <v>0</v>
      </c>
    </row>
    <row r="461" spans="7:21">
      <c r="G461">
        <f t="shared" si="65"/>
        <v>4.5899999999999466</v>
      </c>
      <c r="H461">
        <f t="shared" si="66"/>
        <v>198000</v>
      </c>
      <c r="I461" s="2">
        <f>MIN(MainSheet!$C$10/MainSheet!$C$9,MainSheet!$K$9*60)</f>
        <v>660</v>
      </c>
      <c r="J461" s="1">
        <f>IF(G461&gt;MainSheet!$C$11,IF(J460&gt;=0.999,1,(G461-MainSheet!$C$11)*I461/$B$2/60),0)</f>
        <v>0</v>
      </c>
      <c r="K461" s="1">
        <f>IF(G461&gt;MainSheet!$C$11+$B$6,IF(K460&gt;=0.999,1,(G461-MainSheet!$C$11-$B$6)*I461/$C$2/60),0)</f>
        <v>0</v>
      </c>
      <c r="L461" s="1">
        <f>IF(G461&gt;MainSheet!$C$11+$B$6+$C$6,IF(L460&gt;=0.999,1,(G461-MainSheet!$C$11-$B$6-$C$6)*I461/$D$2/60),0)</f>
        <v>0</v>
      </c>
      <c r="M461">
        <f t="shared" si="67"/>
        <v>0</v>
      </c>
      <c r="N461" s="2">
        <f t="shared" si="68"/>
        <v>0</v>
      </c>
      <c r="O461">
        <f t="shared" si="71"/>
        <v>0</v>
      </c>
      <c r="P461">
        <f t="shared" si="69"/>
        <v>0</v>
      </c>
      <c r="Q461" s="2">
        <f t="shared" si="70"/>
        <v>0</v>
      </c>
      <c r="R461">
        <f>Q461/MainSheet!$C$8*(G461-G460)+R460</f>
        <v>0</v>
      </c>
      <c r="S461">
        <f t="shared" si="72"/>
        <v>0</v>
      </c>
      <c r="T461">
        <f t="shared" si="64"/>
        <v>4.5899999999999466</v>
      </c>
      <c r="U461" s="1">
        <f>Q461/MainSheet!$C$22</f>
        <v>0</v>
      </c>
    </row>
    <row r="462" spans="7:21">
      <c r="G462">
        <f t="shared" si="65"/>
        <v>4.5999999999999464</v>
      </c>
      <c r="H462">
        <f t="shared" si="66"/>
        <v>198000</v>
      </c>
      <c r="I462" s="2">
        <f>MIN(MainSheet!$C$10/MainSheet!$C$9,MainSheet!$K$9*60)</f>
        <v>660</v>
      </c>
      <c r="J462" s="1">
        <f>IF(G462&gt;MainSheet!$C$11,IF(J461&gt;=0.999,1,(G462-MainSheet!$C$11)*I462/$B$2/60),0)</f>
        <v>0</v>
      </c>
      <c r="K462" s="1">
        <f>IF(G462&gt;MainSheet!$C$11+$B$6,IF(K461&gt;=0.999,1,(G462-MainSheet!$C$11-$B$6)*I462/$C$2/60),0)</f>
        <v>0</v>
      </c>
      <c r="L462" s="1">
        <f>IF(G462&gt;MainSheet!$C$11+$B$6+$C$6,IF(L461&gt;=0.999,1,(G462-MainSheet!$C$11-$B$6-$C$6)*I462/$D$2/60),0)</f>
        <v>0</v>
      </c>
      <c r="M462">
        <f t="shared" si="67"/>
        <v>0</v>
      </c>
      <c r="N462" s="2">
        <f t="shared" si="68"/>
        <v>0</v>
      </c>
      <c r="O462">
        <f t="shared" si="71"/>
        <v>0</v>
      </c>
      <c r="P462">
        <f t="shared" si="69"/>
        <v>0</v>
      </c>
      <c r="Q462" s="2">
        <f t="shared" si="70"/>
        <v>0</v>
      </c>
      <c r="R462">
        <f>Q462/MainSheet!$C$8*(G462-G461)+R461</f>
        <v>0</v>
      </c>
      <c r="S462">
        <f t="shared" si="72"/>
        <v>0</v>
      </c>
      <c r="T462">
        <f t="shared" si="64"/>
        <v>4.5999999999999464</v>
      </c>
      <c r="U462" s="1">
        <f>Q462/MainSheet!$C$22</f>
        <v>0</v>
      </c>
    </row>
    <row r="463" spans="7:21">
      <c r="G463">
        <f t="shared" si="65"/>
        <v>4.6099999999999461</v>
      </c>
      <c r="H463">
        <f t="shared" si="66"/>
        <v>198000</v>
      </c>
      <c r="I463" s="2">
        <f>MIN(MainSheet!$C$10/MainSheet!$C$9,MainSheet!$K$9*60)</f>
        <v>660</v>
      </c>
      <c r="J463" s="1">
        <f>IF(G463&gt;MainSheet!$C$11,IF(J462&gt;=0.999,1,(G463-MainSheet!$C$11)*I463/$B$2/60),0)</f>
        <v>0</v>
      </c>
      <c r="K463" s="1">
        <f>IF(G463&gt;MainSheet!$C$11+$B$6,IF(K462&gt;=0.999,1,(G463-MainSheet!$C$11-$B$6)*I463/$C$2/60),0)</f>
        <v>0</v>
      </c>
      <c r="L463" s="1">
        <f>IF(G463&gt;MainSheet!$C$11+$B$6+$C$6,IF(L462&gt;=0.999,1,(G463-MainSheet!$C$11-$B$6-$C$6)*I463/$D$2/60),0)</f>
        <v>0</v>
      </c>
      <c r="M463">
        <f t="shared" si="67"/>
        <v>0</v>
      </c>
      <c r="N463" s="2">
        <f t="shared" si="68"/>
        <v>0</v>
      </c>
      <c r="O463">
        <f t="shared" si="71"/>
        <v>0</v>
      </c>
      <c r="P463">
        <f t="shared" si="69"/>
        <v>0</v>
      </c>
      <c r="Q463" s="2">
        <f t="shared" si="70"/>
        <v>0</v>
      </c>
      <c r="R463">
        <f>Q463/MainSheet!$C$8*(G463-G462)+R462</f>
        <v>0</v>
      </c>
      <c r="S463">
        <f t="shared" si="72"/>
        <v>0</v>
      </c>
      <c r="T463">
        <f t="shared" si="64"/>
        <v>4.6099999999999461</v>
      </c>
      <c r="U463" s="1">
        <f>Q463/MainSheet!$C$22</f>
        <v>0</v>
      </c>
    </row>
    <row r="464" spans="7:21">
      <c r="G464">
        <f t="shared" si="65"/>
        <v>4.6199999999999459</v>
      </c>
      <c r="H464">
        <f t="shared" si="66"/>
        <v>198000</v>
      </c>
      <c r="I464" s="2">
        <f>MIN(MainSheet!$C$10/MainSheet!$C$9,MainSheet!$K$9*60)</f>
        <v>660</v>
      </c>
      <c r="J464" s="1">
        <f>IF(G464&gt;MainSheet!$C$11,IF(J463&gt;=0.999,1,(G464-MainSheet!$C$11)*I464/$B$2/60),0)</f>
        <v>0</v>
      </c>
      <c r="K464" s="1">
        <f>IF(G464&gt;MainSheet!$C$11+$B$6,IF(K463&gt;=0.999,1,(G464-MainSheet!$C$11-$B$6)*I464/$C$2/60),0)</f>
        <v>0</v>
      </c>
      <c r="L464" s="1">
        <f>IF(G464&gt;MainSheet!$C$11+$B$6+$C$6,IF(L463&gt;=0.999,1,(G464-MainSheet!$C$11-$B$6-$C$6)*I464/$D$2/60),0)</f>
        <v>0</v>
      </c>
      <c r="M464">
        <f t="shared" si="67"/>
        <v>0</v>
      </c>
      <c r="N464" s="2">
        <f t="shared" si="68"/>
        <v>0</v>
      </c>
      <c r="O464">
        <f t="shared" si="71"/>
        <v>0</v>
      </c>
      <c r="P464">
        <f t="shared" si="69"/>
        <v>0</v>
      </c>
      <c r="Q464" s="2">
        <f t="shared" si="70"/>
        <v>0</v>
      </c>
      <c r="R464">
        <f>Q464/MainSheet!$C$8*(G464-G463)+R463</f>
        <v>0</v>
      </c>
      <c r="S464">
        <f t="shared" si="72"/>
        <v>0</v>
      </c>
      <c r="T464">
        <f t="shared" si="64"/>
        <v>4.6199999999999459</v>
      </c>
      <c r="U464" s="1">
        <f>Q464/MainSheet!$C$22</f>
        <v>0</v>
      </c>
    </row>
    <row r="465" spans="7:21">
      <c r="G465">
        <f t="shared" si="65"/>
        <v>4.6299999999999457</v>
      </c>
      <c r="H465">
        <f t="shared" si="66"/>
        <v>198000</v>
      </c>
      <c r="I465" s="2">
        <f>MIN(MainSheet!$C$10/MainSheet!$C$9,MainSheet!$K$9*60)</f>
        <v>660</v>
      </c>
      <c r="J465" s="1">
        <f>IF(G465&gt;MainSheet!$C$11,IF(J464&gt;=0.999,1,(G465-MainSheet!$C$11)*I465/$B$2/60),0)</f>
        <v>0</v>
      </c>
      <c r="K465" s="1">
        <f>IF(G465&gt;MainSheet!$C$11+$B$6,IF(K464&gt;=0.999,1,(G465-MainSheet!$C$11-$B$6)*I465/$C$2/60),0)</f>
        <v>0</v>
      </c>
      <c r="L465" s="1">
        <f>IF(G465&gt;MainSheet!$C$11+$B$6+$C$6,IF(L464&gt;=0.999,1,(G465-MainSheet!$C$11-$B$6-$C$6)*I465/$D$2/60),0)</f>
        <v>0</v>
      </c>
      <c r="M465">
        <f t="shared" si="67"/>
        <v>0</v>
      </c>
      <c r="N465" s="2">
        <f t="shared" si="68"/>
        <v>0</v>
      </c>
      <c r="O465">
        <f t="shared" si="71"/>
        <v>0</v>
      </c>
      <c r="P465">
        <f t="shared" si="69"/>
        <v>0</v>
      </c>
      <c r="Q465" s="2">
        <f t="shared" si="70"/>
        <v>0</v>
      </c>
      <c r="R465">
        <f>Q465/MainSheet!$C$8*(G465-G464)+R464</f>
        <v>0</v>
      </c>
      <c r="S465">
        <f t="shared" si="72"/>
        <v>0</v>
      </c>
      <c r="T465">
        <f t="shared" si="64"/>
        <v>4.6299999999999457</v>
      </c>
      <c r="U465" s="1">
        <f>Q465/MainSheet!$C$22</f>
        <v>0</v>
      </c>
    </row>
    <row r="466" spans="7:21">
      <c r="G466">
        <f t="shared" si="65"/>
        <v>4.6399999999999455</v>
      </c>
      <c r="H466">
        <f t="shared" si="66"/>
        <v>198000</v>
      </c>
      <c r="I466" s="2">
        <f>MIN(MainSheet!$C$10/MainSheet!$C$9,MainSheet!$K$9*60)</f>
        <v>660</v>
      </c>
      <c r="J466" s="1">
        <f>IF(G466&gt;MainSheet!$C$11,IF(J465&gt;=0.999,1,(G466-MainSheet!$C$11)*I466/$B$2/60),0)</f>
        <v>0</v>
      </c>
      <c r="K466" s="1">
        <f>IF(G466&gt;MainSheet!$C$11+$B$6,IF(K465&gt;=0.999,1,(G466-MainSheet!$C$11-$B$6)*I466/$C$2/60),0)</f>
        <v>0</v>
      </c>
      <c r="L466" s="1">
        <f>IF(G466&gt;MainSheet!$C$11+$B$6+$C$6,IF(L465&gt;=0.999,1,(G466-MainSheet!$C$11-$B$6-$C$6)*I466/$D$2/60),0)</f>
        <v>0</v>
      </c>
      <c r="M466">
        <f t="shared" si="67"/>
        <v>0</v>
      </c>
      <c r="N466" s="2">
        <f t="shared" si="68"/>
        <v>0</v>
      </c>
      <c r="O466">
        <f t="shared" si="71"/>
        <v>0</v>
      </c>
      <c r="P466">
        <f t="shared" si="69"/>
        <v>0</v>
      </c>
      <c r="Q466" s="2">
        <f t="shared" si="70"/>
        <v>0</v>
      </c>
      <c r="R466">
        <f>Q466/MainSheet!$C$8*(G466-G465)+R465</f>
        <v>0</v>
      </c>
      <c r="S466">
        <f t="shared" si="72"/>
        <v>0</v>
      </c>
      <c r="T466">
        <f t="shared" si="64"/>
        <v>4.6399999999999455</v>
      </c>
      <c r="U466" s="1">
        <f>Q466/MainSheet!$C$22</f>
        <v>0</v>
      </c>
    </row>
    <row r="467" spans="7:21">
      <c r="G467">
        <f t="shared" si="65"/>
        <v>4.6499999999999453</v>
      </c>
      <c r="H467">
        <f t="shared" si="66"/>
        <v>198000</v>
      </c>
      <c r="I467" s="2">
        <f>MIN(MainSheet!$C$10/MainSheet!$C$9,MainSheet!$K$9*60)</f>
        <v>660</v>
      </c>
      <c r="J467" s="1">
        <f>IF(G467&gt;MainSheet!$C$11,IF(J466&gt;=0.999,1,(G467-MainSheet!$C$11)*I467/$B$2/60),0)</f>
        <v>0</v>
      </c>
      <c r="K467" s="1">
        <f>IF(G467&gt;MainSheet!$C$11+$B$6,IF(K466&gt;=0.999,1,(G467-MainSheet!$C$11-$B$6)*I467/$C$2/60),0)</f>
        <v>0</v>
      </c>
      <c r="L467" s="1">
        <f>IF(G467&gt;MainSheet!$C$11+$B$6+$C$6,IF(L466&gt;=0.999,1,(G467-MainSheet!$C$11-$B$6-$C$6)*I467/$D$2/60),0)</f>
        <v>0</v>
      </c>
      <c r="M467">
        <f t="shared" si="67"/>
        <v>0</v>
      </c>
      <c r="N467" s="2">
        <f t="shared" si="68"/>
        <v>0</v>
      </c>
      <c r="O467">
        <f t="shared" si="71"/>
        <v>0</v>
      </c>
      <c r="P467">
        <f t="shared" si="69"/>
        <v>0</v>
      </c>
      <c r="Q467" s="2">
        <f t="shared" si="70"/>
        <v>0</v>
      </c>
      <c r="R467">
        <f>Q467/MainSheet!$C$8*(G467-G466)+R466</f>
        <v>0</v>
      </c>
      <c r="S467">
        <f t="shared" si="72"/>
        <v>0</v>
      </c>
      <c r="T467">
        <f t="shared" si="64"/>
        <v>4.6499999999999453</v>
      </c>
      <c r="U467" s="1">
        <f>Q467/MainSheet!$C$22</f>
        <v>0</v>
      </c>
    </row>
    <row r="468" spans="7:21">
      <c r="G468">
        <f t="shared" si="65"/>
        <v>4.6599999999999451</v>
      </c>
      <c r="H468">
        <f t="shared" si="66"/>
        <v>198000</v>
      </c>
      <c r="I468" s="2">
        <f>MIN(MainSheet!$C$10/MainSheet!$C$9,MainSheet!$K$9*60)</f>
        <v>660</v>
      </c>
      <c r="J468" s="1">
        <f>IF(G468&gt;MainSheet!$C$11,IF(J467&gt;=0.999,1,(G468-MainSheet!$C$11)*I468/$B$2/60),0)</f>
        <v>0</v>
      </c>
      <c r="K468" s="1">
        <f>IF(G468&gt;MainSheet!$C$11+$B$6,IF(K467&gt;=0.999,1,(G468-MainSheet!$C$11-$B$6)*I468/$C$2/60),0)</f>
        <v>0</v>
      </c>
      <c r="L468" s="1">
        <f>IF(G468&gt;MainSheet!$C$11+$B$6+$C$6,IF(L467&gt;=0.999,1,(G468-MainSheet!$C$11-$B$6-$C$6)*I468/$D$2/60),0)</f>
        <v>0</v>
      </c>
      <c r="M468">
        <f t="shared" si="67"/>
        <v>0</v>
      </c>
      <c r="N468" s="2">
        <f t="shared" si="68"/>
        <v>0</v>
      </c>
      <c r="O468">
        <f t="shared" si="71"/>
        <v>0</v>
      </c>
      <c r="P468">
        <f t="shared" si="69"/>
        <v>0</v>
      </c>
      <c r="Q468" s="2">
        <f t="shared" si="70"/>
        <v>0</v>
      </c>
      <c r="R468">
        <f>Q468/MainSheet!$C$8*(G468-G467)+R467</f>
        <v>0</v>
      </c>
      <c r="S468">
        <f t="shared" si="72"/>
        <v>0</v>
      </c>
      <c r="T468">
        <f t="shared" si="64"/>
        <v>4.6599999999999451</v>
      </c>
      <c r="U468" s="1">
        <f>Q468/MainSheet!$C$22</f>
        <v>0</v>
      </c>
    </row>
    <row r="469" spans="7:21">
      <c r="G469">
        <f t="shared" si="65"/>
        <v>4.6699999999999449</v>
      </c>
      <c r="H469">
        <f t="shared" si="66"/>
        <v>198000</v>
      </c>
      <c r="I469" s="2">
        <f>MIN(MainSheet!$C$10/MainSheet!$C$9,MainSheet!$K$9*60)</f>
        <v>660</v>
      </c>
      <c r="J469" s="1">
        <f>IF(G469&gt;MainSheet!$C$11,IF(J468&gt;=0.999,1,(G469-MainSheet!$C$11)*I469/$B$2/60),0)</f>
        <v>0</v>
      </c>
      <c r="K469" s="1">
        <f>IF(G469&gt;MainSheet!$C$11+$B$6,IF(K468&gt;=0.999,1,(G469-MainSheet!$C$11-$B$6)*I469/$C$2/60),0)</f>
        <v>0</v>
      </c>
      <c r="L469" s="1">
        <f>IF(G469&gt;MainSheet!$C$11+$B$6+$C$6,IF(L468&gt;=0.999,1,(G469-MainSheet!$C$11-$B$6-$C$6)*I469/$D$2/60),0)</f>
        <v>0</v>
      </c>
      <c r="M469">
        <f t="shared" si="67"/>
        <v>0</v>
      </c>
      <c r="N469" s="2">
        <f t="shared" si="68"/>
        <v>0</v>
      </c>
      <c r="O469">
        <f t="shared" si="71"/>
        <v>0</v>
      </c>
      <c r="P469">
        <f t="shared" si="69"/>
        <v>0</v>
      </c>
      <c r="Q469" s="2">
        <f t="shared" si="70"/>
        <v>0</v>
      </c>
      <c r="R469">
        <f>Q469/MainSheet!$C$8*(G469-G468)+R468</f>
        <v>0</v>
      </c>
      <c r="S469">
        <f t="shared" si="72"/>
        <v>0</v>
      </c>
      <c r="T469">
        <f t="shared" si="64"/>
        <v>4.6699999999999449</v>
      </c>
      <c r="U469" s="1">
        <f>Q469/MainSheet!$C$22</f>
        <v>0</v>
      </c>
    </row>
    <row r="470" spans="7:21">
      <c r="G470">
        <f t="shared" si="65"/>
        <v>4.6799999999999446</v>
      </c>
      <c r="H470">
        <f t="shared" si="66"/>
        <v>198000</v>
      </c>
      <c r="I470" s="2">
        <f>MIN(MainSheet!$C$10/MainSheet!$C$9,MainSheet!$K$9*60)</f>
        <v>660</v>
      </c>
      <c r="J470" s="1">
        <f>IF(G470&gt;MainSheet!$C$11,IF(J469&gt;=0.999,1,(G470-MainSheet!$C$11)*I470/$B$2/60),0)</f>
        <v>0</v>
      </c>
      <c r="K470" s="1">
        <f>IF(G470&gt;MainSheet!$C$11+$B$6,IF(K469&gt;=0.999,1,(G470-MainSheet!$C$11-$B$6)*I470/$C$2/60),0)</f>
        <v>0</v>
      </c>
      <c r="L470" s="1">
        <f>IF(G470&gt;MainSheet!$C$11+$B$6+$C$6,IF(L469&gt;=0.999,1,(G470-MainSheet!$C$11-$B$6-$C$6)*I470/$D$2/60),0)</f>
        <v>0</v>
      </c>
      <c r="M470">
        <f t="shared" si="67"/>
        <v>0</v>
      </c>
      <c r="N470" s="2">
        <f t="shared" si="68"/>
        <v>0</v>
      </c>
      <c r="O470">
        <f t="shared" si="71"/>
        <v>0</v>
      </c>
      <c r="P470">
        <f t="shared" si="69"/>
        <v>0</v>
      </c>
      <c r="Q470" s="2">
        <f t="shared" si="70"/>
        <v>0</v>
      </c>
      <c r="R470">
        <f>Q470/MainSheet!$C$8*(G470-G469)+R469</f>
        <v>0</v>
      </c>
      <c r="S470">
        <f t="shared" si="72"/>
        <v>0</v>
      </c>
      <c r="T470">
        <f t="shared" si="64"/>
        <v>4.6799999999999446</v>
      </c>
      <c r="U470" s="1">
        <f>Q470/MainSheet!$C$22</f>
        <v>0</v>
      </c>
    </row>
    <row r="471" spans="7:21">
      <c r="G471">
        <f t="shared" si="65"/>
        <v>4.6899999999999444</v>
      </c>
      <c r="H471">
        <f t="shared" si="66"/>
        <v>198000</v>
      </c>
      <c r="I471" s="2">
        <f>MIN(MainSheet!$C$10/MainSheet!$C$9,MainSheet!$K$9*60)</f>
        <v>660</v>
      </c>
      <c r="J471" s="1">
        <f>IF(G471&gt;MainSheet!$C$11,IF(J470&gt;=0.999,1,(G471-MainSheet!$C$11)*I471/$B$2/60),0)</f>
        <v>0</v>
      </c>
      <c r="K471" s="1">
        <f>IF(G471&gt;MainSheet!$C$11+$B$6,IF(K470&gt;=0.999,1,(G471-MainSheet!$C$11-$B$6)*I471/$C$2/60),0)</f>
        <v>0</v>
      </c>
      <c r="L471" s="1">
        <f>IF(G471&gt;MainSheet!$C$11+$B$6+$C$6,IF(L470&gt;=0.999,1,(G471-MainSheet!$C$11-$B$6-$C$6)*I471/$D$2/60),0)</f>
        <v>0</v>
      </c>
      <c r="M471">
        <f t="shared" si="67"/>
        <v>0</v>
      </c>
      <c r="N471" s="2">
        <f t="shared" si="68"/>
        <v>0</v>
      </c>
      <c r="O471">
        <f t="shared" si="71"/>
        <v>0</v>
      </c>
      <c r="P471">
        <f t="shared" si="69"/>
        <v>0</v>
      </c>
      <c r="Q471" s="2">
        <f t="shared" si="70"/>
        <v>0</v>
      </c>
      <c r="R471">
        <f>Q471/MainSheet!$C$8*(G471-G470)+R470</f>
        <v>0</v>
      </c>
      <c r="S471">
        <f t="shared" si="72"/>
        <v>0</v>
      </c>
      <c r="T471">
        <f t="shared" si="64"/>
        <v>4.6899999999999444</v>
      </c>
      <c r="U471" s="1">
        <f>Q471/MainSheet!$C$22</f>
        <v>0</v>
      </c>
    </row>
    <row r="472" spans="7:21">
      <c r="G472">
        <f t="shared" si="65"/>
        <v>4.6999999999999442</v>
      </c>
      <c r="H472">
        <f t="shared" si="66"/>
        <v>198000</v>
      </c>
      <c r="I472" s="2">
        <f>MIN(MainSheet!$C$10/MainSheet!$C$9,MainSheet!$K$9*60)</f>
        <v>660</v>
      </c>
      <c r="J472" s="1">
        <f>IF(G472&gt;MainSheet!$C$11,IF(J471&gt;=0.999,1,(G472-MainSheet!$C$11)*I472/$B$2/60),0)</f>
        <v>0</v>
      </c>
      <c r="K472" s="1">
        <f>IF(G472&gt;MainSheet!$C$11+$B$6,IF(K471&gt;=0.999,1,(G472-MainSheet!$C$11-$B$6)*I472/$C$2/60),0)</f>
        <v>0</v>
      </c>
      <c r="L472" s="1">
        <f>IF(G472&gt;MainSheet!$C$11+$B$6+$C$6,IF(L471&gt;=0.999,1,(G472-MainSheet!$C$11-$B$6-$C$6)*I472/$D$2/60),0)</f>
        <v>0</v>
      </c>
      <c r="M472">
        <f t="shared" si="67"/>
        <v>0</v>
      </c>
      <c r="N472" s="2">
        <f t="shared" si="68"/>
        <v>0</v>
      </c>
      <c r="O472">
        <f t="shared" si="71"/>
        <v>0</v>
      </c>
      <c r="P472">
        <f t="shared" si="69"/>
        <v>0</v>
      </c>
      <c r="Q472" s="2">
        <f t="shared" si="70"/>
        <v>0</v>
      </c>
      <c r="R472">
        <f>Q472/MainSheet!$C$8*(G472-G471)+R471</f>
        <v>0</v>
      </c>
      <c r="S472">
        <f t="shared" si="72"/>
        <v>0</v>
      </c>
      <c r="T472">
        <f t="shared" si="64"/>
        <v>4.6999999999999442</v>
      </c>
      <c r="U472" s="1">
        <f>Q472/MainSheet!$C$22</f>
        <v>0</v>
      </c>
    </row>
    <row r="473" spans="7:21">
      <c r="G473">
        <f t="shared" si="65"/>
        <v>4.709999999999944</v>
      </c>
      <c r="H473">
        <f t="shared" si="66"/>
        <v>198000</v>
      </c>
      <c r="I473" s="2">
        <f>MIN(MainSheet!$C$10/MainSheet!$C$9,MainSheet!$K$9*60)</f>
        <v>660</v>
      </c>
      <c r="J473" s="1">
        <f>IF(G473&gt;MainSheet!$C$11,IF(J472&gt;=0.999,1,(G473-MainSheet!$C$11)*I473/$B$2/60),0)</f>
        <v>0</v>
      </c>
      <c r="K473" s="1">
        <f>IF(G473&gt;MainSheet!$C$11+$B$6,IF(K472&gt;=0.999,1,(G473-MainSheet!$C$11-$B$6)*I473/$C$2/60),0)</f>
        <v>0</v>
      </c>
      <c r="L473" s="1">
        <f>IF(G473&gt;MainSheet!$C$11+$B$6+$C$6,IF(L472&gt;=0.999,1,(G473-MainSheet!$C$11-$B$6-$C$6)*I473/$D$2/60),0)</f>
        <v>0</v>
      </c>
      <c r="M473">
        <f t="shared" si="67"/>
        <v>0</v>
      </c>
      <c r="N473" s="2">
        <f t="shared" si="68"/>
        <v>0</v>
      </c>
      <c r="O473">
        <f t="shared" si="71"/>
        <v>0</v>
      </c>
      <c r="P473">
        <f t="shared" si="69"/>
        <v>0</v>
      </c>
      <c r="Q473" s="2">
        <f t="shared" si="70"/>
        <v>0</v>
      </c>
      <c r="R473">
        <f>Q473/MainSheet!$C$8*(G473-G472)+R472</f>
        <v>0</v>
      </c>
      <c r="S473">
        <f t="shared" si="72"/>
        <v>0</v>
      </c>
      <c r="T473">
        <f t="shared" si="64"/>
        <v>4.709999999999944</v>
      </c>
      <c r="U473" s="1">
        <f>Q473/MainSheet!$C$22</f>
        <v>0</v>
      </c>
    </row>
    <row r="474" spans="7:21">
      <c r="G474">
        <f t="shared" si="65"/>
        <v>4.7199999999999438</v>
      </c>
      <c r="H474">
        <f t="shared" si="66"/>
        <v>198000</v>
      </c>
      <c r="I474" s="2">
        <f>MIN(MainSheet!$C$10/MainSheet!$C$9,MainSheet!$K$9*60)</f>
        <v>660</v>
      </c>
      <c r="J474" s="1">
        <f>IF(G474&gt;MainSheet!$C$11,IF(J473&gt;=0.999,1,(G474-MainSheet!$C$11)*I474/$B$2/60),0)</f>
        <v>0</v>
      </c>
      <c r="K474" s="1">
        <f>IF(G474&gt;MainSheet!$C$11+$B$6,IF(K473&gt;=0.999,1,(G474-MainSheet!$C$11-$B$6)*I474/$C$2/60),0)</f>
        <v>0</v>
      </c>
      <c r="L474" s="1">
        <f>IF(G474&gt;MainSheet!$C$11+$B$6+$C$6,IF(L473&gt;=0.999,1,(G474-MainSheet!$C$11-$B$6-$C$6)*I474/$D$2/60),0)</f>
        <v>0</v>
      </c>
      <c r="M474">
        <f t="shared" si="67"/>
        <v>0</v>
      </c>
      <c r="N474" s="2">
        <f t="shared" si="68"/>
        <v>0</v>
      </c>
      <c r="O474">
        <f t="shared" si="71"/>
        <v>0</v>
      </c>
      <c r="P474">
        <f t="shared" si="69"/>
        <v>0</v>
      </c>
      <c r="Q474" s="2">
        <f t="shared" si="70"/>
        <v>0</v>
      </c>
      <c r="R474">
        <f>Q474/MainSheet!$C$8*(G474-G473)+R473</f>
        <v>0</v>
      </c>
      <c r="S474">
        <f t="shared" si="72"/>
        <v>0</v>
      </c>
      <c r="T474">
        <f t="shared" si="64"/>
        <v>4.7199999999999438</v>
      </c>
      <c r="U474" s="1">
        <f>Q474/MainSheet!$C$22</f>
        <v>0</v>
      </c>
    </row>
    <row r="475" spans="7:21">
      <c r="G475">
        <f t="shared" si="65"/>
        <v>4.7299999999999436</v>
      </c>
      <c r="H475">
        <f t="shared" si="66"/>
        <v>198000</v>
      </c>
      <c r="I475" s="2">
        <f>MIN(MainSheet!$C$10/MainSheet!$C$9,MainSheet!$K$9*60)</f>
        <v>660</v>
      </c>
      <c r="J475" s="1">
        <f>IF(G475&gt;MainSheet!$C$11,IF(J474&gt;=0.999,1,(G475-MainSheet!$C$11)*I475/$B$2/60),0)</f>
        <v>0</v>
      </c>
      <c r="K475" s="1">
        <f>IF(G475&gt;MainSheet!$C$11+$B$6,IF(K474&gt;=0.999,1,(G475-MainSheet!$C$11-$B$6)*I475/$C$2/60),0)</f>
        <v>0</v>
      </c>
      <c r="L475" s="1">
        <f>IF(G475&gt;MainSheet!$C$11+$B$6+$C$6,IF(L474&gt;=0.999,1,(G475-MainSheet!$C$11-$B$6-$C$6)*I475/$D$2/60),0)</f>
        <v>0</v>
      </c>
      <c r="M475">
        <f t="shared" si="67"/>
        <v>0</v>
      </c>
      <c r="N475" s="2">
        <f t="shared" si="68"/>
        <v>0</v>
      </c>
      <c r="O475">
        <f t="shared" si="71"/>
        <v>0</v>
      </c>
      <c r="P475">
        <f t="shared" si="69"/>
        <v>0</v>
      </c>
      <c r="Q475" s="2">
        <f t="shared" si="70"/>
        <v>0</v>
      </c>
      <c r="R475">
        <f>Q475/MainSheet!$C$8*(G475-G474)+R474</f>
        <v>0</v>
      </c>
      <c r="S475">
        <f t="shared" si="72"/>
        <v>0</v>
      </c>
      <c r="T475">
        <f t="shared" si="64"/>
        <v>4.7299999999999436</v>
      </c>
      <c r="U475" s="1">
        <f>Q475/MainSheet!$C$22</f>
        <v>0</v>
      </c>
    </row>
    <row r="476" spans="7:21">
      <c r="G476">
        <f t="shared" si="65"/>
        <v>4.7399999999999434</v>
      </c>
      <c r="H476">
        <f t="shared" si="66"/>
        <v>198000</v>
      </c>
      <c r="I476" s="2">
        <f>MIN(MainSheet!$C$10/MainSheet!$C$9,MainSheet!$K$9*60)</f>
        <v>660</v>
      </c>
      <c r="J476" s="1">
        <f>IF(G476&gt;MainSheet!$C$11,IF(J475&gt;=0.999,1,(G476-MainSheet!$C$11)*I476/$B$2/60),0)</f>
        <v>0</v>
      </c>
      <c r="K476" s="1">
        <f>IF(G476&gt;MainSheet!$C$11+$B$6,IF(K475&gt;=0.999,1,(G476-MainSheet!$C$11-$B$6)*I476/$C$2/60),0)</f>
        <v>0</v>
      </c>
      <c r="L476" s="1">
        <f>IF(G476&gt;MainSheet!$C$11+$B$6+$C$6,IF(L475&gt;=0.999,1,(G476-MainSheet!$C$11-$B$6-$C$6)*I476/$D$2/60),0)</f>
        <v>0</v>
      </c>
      <c r="M476">
        <f t="shared" si="67"/>
        <v>0</v>
      </c>
      <c r="N476" s="2">
        <f t="shared" si="68"/>
        <v>0</v>
      </c>
      <c r="O476">
        <f t="shared" si="71"/>
        <v>0</v>
      </c>
      <c r="P476">
        <f t="shared" si="69"/>
        <v>0</v>
      </c>
      <c r="Q476" s="2">
        <f t="shared" si="70"/>
        <v>0</v>
      </c>
      <c r="R476">
        <f>Q476/MainSheet!$C$8*(G476-G475)+R475</f>
        <v>0</v>
      </c>
      <c r="S476">
        <f t="shared" si="72"/>
        <v>0</v>
      </c>
      <c r="T476">
        <f t="shared" si="64"/>
        <v>4.7399999999999434</v>
      </c>
      <c r="U476" s="1">
        <f>Q476/MainSheet!$C$22</f>
        <v>0</v>
      </c>
    </row>
    <row r="477" spans="7:21">
      <c r="G477">
        <f t="shared" si="65"/>
        <v>4.7499999999999432</v>
      </c>
      <c r="H477">
        <f t="shared" si="66"/>
        <v>198000</v>
      </c>
      <c r="I477" s="2">
        <f>MIN(MainSheet!$C$10/MainSheet!$C$9,MainSheet!$K$9*60)</f>
        <v>660</v>
      </c>
      <c r="J477" s="1">
        <f>IF(G477&gt;MainSheet!$C$11,IF(J476&gt;=0.999,1,(G477-MainSheet!$C$11)*I477/$B$2/60),0)</f>
        <v>0</v>
      </c>
      <c r="K477" s="1">
        <f>IF(G477&gt;MainSheet!$C$11+$B$6,IF(K476&gt;=0.999,1,(G477-MainSheet!$C$11-$B$6)*I477/$C$2/60),0)</f>
        <v>0</v>
      </c>
      <c r="L477" s="1">
        <f>IF(G477&gt;MainSheet!$C$11+$B$6+$C$6,IF(L476&gt;=0.999,1,(G477-MainSheet!$C$11-$B$6-$C$6)*I477/$D$2/60),0)</f>
        <v>0</v>
      </c>
      <c r="M477">
        <f t="shared" si="67"/>
        <v>0</v>
      </c>
      <c r="N477" s="2">
        <f t="shared" si="68"/>
        <v>0</v>
      </c>
      <c r="O477">
        <f t="shared" si="71"/>
        <v>0</v>
      </c>
      <c r="P477">
        <f t="shared" si="69"/>
        <v>0</v>
      </c>
      <c r="Q477" s="2">
        <f t="shared" si="70"/>
        <v>0</v>
      </c>
      <c r="R477">
        <f>Q477/MainSheet!$C$8*(G477-G476)+R476</f>
        <v>0</v>
      </c>
      <c r="S477">
        <f t="shared" si="72"/>
        <v>0</v>
      </c>
      <c r="T477">
        <f t="shared" si="64"/>
        <v>4.7499999999999432</v>
      </c>
      <c r="U477" s="1">
        <f>Q477/MainSheet!$C$22</f>
        <v>0</v>
      </c>
    </row>
    <row r="478" spans="7:21">
      <c r="G478">
        <f t="shared" si="65"/>
        <v>4.7599999999999429</v>
      </c>
      <c r="H478">
        <f t="shared" si="66"/>
        <v>198000</v>
      </c>
      <c r="I478" s="2">
        <f>MIN(MainSheet!$C$10/MainSheet!$C$9,MainSheet!$K$9*60)</f>
        <v>660</v>
      </c>
      <c r="J478" s="1">
        <f>IF(G478&gt;MainSheet!$C$11,IF(J477&gt;=0.999,1,(G478-MainSheet!$C$11)*I478/$B$2/60),0)</f>
        <v>0</v>
      </c>
      <c r="K478" s="1">
        <f>IF(G478&gt;MainSheet!$C$11+$B$6,IF(K477&gt;=0.999,1,(G478-MainSheet!$C$11-$B$6)*I478/$C$2/60),0)</f>
        <v>0</v>
      </c>
      <c r="L478" s="1">
        <f>IF(G478&gt;MainSheet!$C$11+$B$6+$C$6,IF(L477&gt;=0.999,1,(G478-MainSheet!$C$11-$B$6-$C$6)*I478/$D$2/60),0)</f>
        <v>0</v>
      </c>
      <c r="M478">
        <f t="shared" si="67"/>
        <v>0</v>
      </c>
      <c r="N478" s="2">
        <f t="shared" si="68"/>
        <v>0</v>
      </c>
      <c r="O478">
        <f t="shared" si="71"/>
        <v>0</v>
      </c>
      <c r="P478">
        <f t="shared" si="69"/>
        <v>0</v>
      </c>
      <c r="Q478" s="2">
        <f t="shared" si="70"/>
        <v>0</v>
      </c>
      <c r="R478">
        <f>Q478/MainSheet!$C$8*(G478-G477)+R477</f>
        <v>0</v>
      </c>
      <c r="S478">
        <f t="shared" si="72"/>
        <v>0</v>
      </c>
      <c r="T478">
        <f t="shared" si="64"/>
        <v>4.7599999999999429</v>
      </c>
      <c r="U478" s="1">
        <f>Q478/MainSheet!$C$22</f>
        <v>0</v>
      </c>
    </row>
    <row r="479" spans="7:21">
      <c r="G479">
        <f t="shared" si="65"/>
        <v>4.7699999999999427</v>
      </c>
      <c r="H479">
        <f t="shared" si="66"/>
        <v>198000</v>
      </c>
      <c r="I479" s="2">
        <f>MIN(MainSheet!$C$10/MainSheet!$C$9,MainSheet!$K$9*60)</f>
        <v>660</v>
      </c>
      <c r="J479" s="1">
        <f>IF(G479&gt;MainSheet!$C$11,IF(J478&gt;=0.999,1,(G479-MainSheet!$C$11)*I479/$B$2/60),0)</f>
        <v>0</v>
      </c>
      <c r="K479" s="1">
        <f>IF(G479&gt;MainSheet!$C$11+$B$6,IF(K478&gt;=0.999,1,(G479-MainSheet!$C$11-$B$6)*I479/$C$2/60),0)</f>
        <v>0</v>
      </c>
      <c r="L479" s="1">
        <f>IF(G479&gt;MainSheet!$C$11+$B$6+$C$6,IF(L478&gt;=0.999,1,(G479-MainSheet!$C$11-$B$6-$C$6)*I479/$D$2/60),0)</f>
        <v>0</v>
      </c>
      <c r="M479">
        <f t="shared" si="67"/>
        <v>0</v>
      </c>
      <c r="N479" s="2">
        <f t="shared" si="68"/>
        <v>0</v>
      </c>
      <c r="O479">
        <f t="shared" si="71"/>
        <v>0</v>
      </c>
      <c r="P479">
        <f t="shared" si="69"/>
        <v>0</v>
      </c>
      <c r="Q479" s="2">
        <f t="shared" si="70"/>
        <v>0</v>
      </c>
      <c r="R479">
        <f>Q479/MainSheet!$C$8*(G479-G478)+R478</f>
        <v>0</v>
      </c>
      <c r="S479">
        <f t="shared" si="72"/>
        <v>0</v>
      </c>
      <c r="T479">
        <f t="shared" si="64"/>
        <v>4.7699999999999427</v>
      </c>
      <c r="U479" s="1">
        <f>Q479/MainSheet!$C$22</f>
        <v>0</v>
      </c>
    </row>
    <row r="480" spans="7:21">
      <c r="G480">
        <f t="shared" si="65"/>
        <v>4.7799999999999425</v>
      </c>
      <c r="H480">
        <f t="shared" si="66"/>
        <v>198000</v>
      </c>
      <c r="I480" s="2">
        <f>MIN(MainSheet!$C$10/MainSheet!$C$9,MainSheet!$K$9*60)</f>
        <v>660</v>
      </c>
      <c r="J480" s="1">
        <f>IF(G480&gt;MainSheet!$C$11,IF(J479&gt;=0.999,1,(G480-MainSheet!$C$11)*I480/$B$2/60),0)</f>
        <v>0</v>
      </c>
      <c r="K480" s="1">
        <f>IF(G480&gt;MainSheet!$C$11+$B$6,IF(K479&gt;=0.999,1,(G480-MainSheet!$C$11-$B$6)*I480/$C$2/60),0)</f>
        <v>0</v>
      </c>
      <c r="L480" s="1">
        <f>IF(G480&gt;MainSheet!$C$11+$B$6+$C$6,IF(L479&gt;=0.999,1,(G480-MainSheet!$C$11-$B$6-$C$6)*I480/$D$2/60),0)</f>
        <v>0</v>
      </c>
      <c r="M480">
        <f t="shared" si="67"/>
        <v>0</v>
      </c>
      <c r="N480" s="2">
        <f t="shared" si="68"/>
        <v>0</v>
      </c>
      <c r="O480">
        <f t="shared" si="71"/>
        <v>0</v>
      </c>
      <c r="P480">
        <f t="shared" si="69"/>
        <v>0</v>
      </c>
      <c r="Q480" s="2">
        <f t="shared" si="70"/>
        <v>0</v>
      </c>
      <c r="R480">
        <f>Q480/MainSheet!$C$8*(G480-G479)+R479</f>
        <v>0</v>
      </c>
      <c r="S480">
        <f t="shared" si="72"/>
        <v>0</v>
      </c>
      <c r="T480">
        <f t="shared" si="64"/>
        <v>4.7799999999999425</v>
      </c>
      <c r="U480" s="1">
        <f>Q480/MainSheet!$C$22</f>
        <v>0</v>
      </c>
    </row>
    <row r="481" spans="7:21">
      <c r="G481">
        <f t="shared" si="65"/>
        <v>4.7899999999999423</v>
      </c>
      <c r="H481">
        <f t="shared" si="66"/>
        <v>198000</v>
      </c>
      <c r="I481" s="2">
        <f>MIN(MainSheet!$C$10/MainSheet!$C$9,MainSheet!$K$9*60)</f>
        <v>660</v>
      </c>
      <c r="J481" s="1">
        <f>IF(G481&gt;MainSheet!$C$11,IF(J480&gt;=0.999,1,(G481-MainSheet!$C$11)*I481/$B$2/60),0)</f>
        <v>0</v>
      </c>
      <c r="K481" s="1">
        <f>IF(G481&gt;MainSheet!$C$11+$B$6,IF(K480&gt;=0.999,1,(G481-MainSheet!$C$11-$B$6)*I481/$C$2/60),0)</f>
        <v>0</v>
      </c>
      <c r="L481" s="1">
        <f>IF(G481&gt;MainSheet!$C$11+$B$6+$C$6,IF(L480&gt;=0.999,1,(G481-MainSheet!$C$11-$B$6-$C$6)*I481/$D$2/60),0)</f>
        <v>0</v>
      </c>
      <c r="M481">
        <f t="shared" si="67"/>
        <v>0</v>
      </c>
      <c r="N481" s="2">
        <f t="shared" si="68"/>
        <v>0</v>
      </c>
      <c r="O481">
        <f t="shared" si="71"/>
        <v>0</v>
      </c>
      <c r="P481">
        <f t="shared" si="69"/>
        <v>0</v>
      </c>
      <c r="Q481" s="2">
        <f t="shared" si="70"/>
        <v>0</v>
      </c>
      <c r="R481">
        <f>Q481/MainSheet!$C$8*(G481-G480)+R480</f>
        <v>0</v>
      </c>
      <c r="S481">
        <f t="shared" si="72"/>
        <v>0</v>
      </c>
      <c r="T481">
        <f t="shared" si="64"/>
        <v>4.7899999999999423</v>
      </c>
      <c r="U481" s="1">
        <f>Q481/MainSheet!$C$22</f>
        <v>0</v>
      </c>
    </row>
    <row r="482" spans="7:21">
      <c r="G482">
        <f t="shared" si="65"/>
        <v>4.7999999999999421</v>
      </c>
      <c r="H482">
        <f t="shared" si="66"/>
        <v>198000</v>
      </c>
      <c r="I482" s="2">
        <f>MIN(MainSheet!$C$10/MainSheet!$C$9,MainSheet!$K$9*60)</f>
        <v>660</v>
      </c>
      <c r="J482" s="1">
        <f>IF(G482&gt;MainSheet!$C$11,IF(J481&gt;=0.999,1,(G482-MainSheet!$C$11)*I482/$B$2/60),0)</f>
        <v>0</v>
      </c>
      <c r="K482" s="1">
        <f>IF(G482&gt;MainSheet!$C$11+$B$6,IF(K481&gt;=0.999,1,(G482-MainSheet!$C$11-$B$6)*I482/$C$2/60),0)</f>
        <v>0</v>
      </c>
      <c r="L482" s="1">
        <f>IF(G482&gt;MainSheet!$C$11+$B$6+$C$6,IF(L481&gt;=0.999,1,(G482-MainSheet!$C$11-$B$6-$C$6)*I482/$D$2/60),0)</f>
        <v>0</v>
      </c>
      <c r="M482">
        <f t="shared" si="67"/>
        <v>0</v>
      </c>
      <c r="N482" s="2">
        <f t="shared" si="68"/>
        <v>0</v>
      </c>
      <c r="O482">
        <f t="shared" si="71"/>
        <v>0</v>
      </c>
      <c r="P482">
        <f t="shared" si="69"/>
        <v>0</v>
      </c>
      <c r="Q482" s="2">
        <f t="shared" si="70"/>
        <v>0</v>
      </c>
      <c r="R482">
        <f>Q482/MainSheet!$C$8*(G482-G481)+R481</f>
        <v>0</v>
      </c>
      <c r="S482">
        <f t="shared" si="72"/>
        <v>0</v>
      </c>
      <c r="T482">
        <f t="shared" si="64"/>
        <v>4.7999999999999421</v>
      </c>
      <c r="U482" s="1">
        <f>Q482/MainSheet!$C$22</f>
        <v>0</v>
      </c>
    </row>
    <row r="483" spans="7:21">
      <c r="G483">
        <f t="shared" si="65"/>
        <v>4.8099999999999419</v>
      </c>
      <c r="H483">
        <f t="shared" si="66"/>
        <v>198000</v>
      </c>
      <c r="I483" s="2">
        <f>MIN(MainSheet!$C$10/MainSheet!$C$9,MainSheet!$K$9*60)</f>
        <v>660</v>
      </c>
      <c r="J483" s="1">
        <f>IF(G483&gt;MainSheet!$C$11,IF(J482&gt;=0.999,1,(G483-MainSheet!$C$11)*I483/$B$2/60),0)</f>
        <v>0</v>
      </c>
      <c r="K483" s="1">
        <f>IF(G483&gt;MainSheet!$C$11+$B$6,IF(K482&gt;=0.999,1,(G483-MainSheet!$C$11-$B$6)*I483/$C$2/60),0)</f>
        <v>0</v>
      </c>
      <c r="L483" s="1">
        <f>IF(G483&gt;MainSheet!$C$11+$B$6+$C$6,IF(L482&gt;=0.999,1,(G483-MainSheet!$C$11-$B$6-$C$6)*I483/$D$2/60),0)</f>
        <v>0</v>
      </c>
      <c r="M483">
        <f t="shared" si="67"/>
        <v>0</v>
      </c>
      <c r="N483" s="2">
        <f t="shared" si="68"/>
        <v>0</v>
      </c>
      <c r="O483">
        <f t="shared" si="71"/>
        <v>0</v>
      </c>
      <c r="P483">
        <f t="shared" si="69"/>
        <v>0</v>
      </c>
      <c r="Q483" s="2">
        <f t="shared" si="70"/>
        <v>0</v>
      </c>
      <c r="R483">
        <f>Q483/MainSheet!$C$8*(G483-G482)+R482</f>
        <v>0</v>
      </c>
      <c r="S483">
        <f t="shared" si="72"/>
        <v>0</v>
      </c>
      <c r="T483">
        <f t="shared" si="64"/>
        <v>4.8099999999999419</v>
      </c>
      <c r="U483" s="1">
        <f>Q483/MainSheet!$C$22</f>
        <v>0</v>
      </c>
    </row>
    <row r="484" spans="7:21">
      <c r="G484">
        <f t="shared" si="65"/>
        <v>4.8199999999999417</v>
      </c>
      <c r="H484">
        <f t="shared" si="66"/>
        <v>198000</v>
      </c>
      <c r="I484" s="2">
        <f>MIN(MainSheet!$C$10/MainSheet!$C$9,MainSheet!$K$9*60)</f>
        <v>660</v>
      </c>
      <c r="J484" s="1">
        <f>IF(G484&gt;MainSheet!$C$11,IF(J483&gt;=0.999,1,(G484-MainSheet!$C$11)*I484/$B$2/60),0)</f>
        <v>0</v>
      </c>
      <c r="K484" s="1">
        <f>IF(G484&gt;MainSheet!$C$11+$B$6,IF(K483&gt;=0.999,1,(G484-MainSheet!$C$11-$B$6)*I484/$C$2/60),0)</f>
        <v>0</v>
      </c>
      <c r="L484" s="1">
        <f>IF(G484&gt;MainSheet!$C$11+$B$6+$C$6,IF(L483&gt;=0.999,1,(G484-MainSheet!$C$11-$B$6-$C$6)*I484/$D$2/60),0)</f>
        <v>0</v>
      </c>
      <c r="M484">
        <f t="shared" si="67"/>
        <v>0</v>
      </c>
      <c r="N484" s="2">
        <f t="shared" si="68"/>
        <v>0</v>
      </c>
      <c r="O484">
        <f t="shared" si="71"/>
        <v>0</v>
      </c>
      <c r="P484">
        <f t="shared" si="69"/>
        <v>0</v>
      </c>
      <c r="Q484" s="2">
        <f t="shared" si="70"/>
        <v>0</v>
      </c>
      <c r="R484">
        <f>Q484/MainSheet!$C$8*(G484-G483)+R483</f>
        <v>0</v>
      </c>
      <c r="S484">
        <f t="shared" si="72"/>
        <v>0</v>
      </c>
      <c r="T484">
        <f t="shared" si="64"/>
        <v>4.8199999999999417</v>
      </c>
      <c r="U484" s="1">
        <f>Q484/MainSheet!$C$22</f>
        <v>0</v>
      </c>
    </row>
    <row r="485" spans="7:21">
      <c r="G485">
        <f t="shared" si="65"/>
        <v>4.8299999999999415</v>
      </c>
      <c r="H485">
        <f t="shared" si="66"/>
        <v>198000</v>
      </c>
      <c r="I485" s="2">
        <f>MIN(MainSheet!$C$10/MainSheet!$C$9,MainSheet!$K$9*60)</f>
        <v>660</v>
      </c>
      <c r="J485" s="1">
        <f>IF(G485&gt;MainSheet!$C$11,IF(J484&gt;=0.999,1,(G485-MainSheet!$C$11)*I485/$B$2/60),0)</f>
        <v>0</v>
      </c>
      <c r="K485" s="1">
        <f>IF(G485&gt;MainSheet!$C$11+$B$6,IF(K484&gt;=0.999,1,(G485-MainSheet!$C$11-$B$6)*I485/$C$2/60),0)</f>
        <v>0</v>
      </c>
      <c r="L485" s="1">
        <f>IF(G485&gt;MainSheet!$C$11+$B$6+$C$6,IF(L484&gt;=0.999,1,(G485-MainSheet!$C$11-$B$6-$C$6)*I485/$D$2/60),0)</f>
        <v>0</v>
      </c>
      <c r="M485">
        <f t="shared" si="67"/>
        <v>0</v>
      </c>
      <c r="N485" s="2">
        <f t="shared" si="68"/>
        <v>0</v>
      </c>
      <c r="O485">
        <f t="shared" si="71"/>
        <v>0</v>
      </c>
      <c r="P485">
        <f t="shared" si="69"/>
        <v>0</v>
      </c>
      <c r="Q485" s="2">
        <f t="shared" si="70"/>
        <v>0</v>
      </c>
      <c r="R485">
        <f>Q485/MainSheet!$C$8*(G485-G484)+R484</f>
        <v>0</v>
      </c>
      <c r="S485">
        <f t="shared" si="72"/>
        <v>0</v>
      </c>
      <c r="T485">
        <f t="shared" si="64"/>
        <v>4.8299999999999415</v>
      </c>
      <c r="U485" s="1">
        <f>Q485/MainSheet!$C$22</f>
        <v>0</v>
      </c>
    </row>
    <row r="486" spans="7:21">
      <c r="G486">
        <f t="shared" si="65"/>
        <v>4.8399999999999412</v>
      </c>
      <c r="H486">
        <f t="shared" si="66"/>
        <v>198000</v>
      </c>
      <c r="I486" s="2">
        <f>MIN(MainSheet!$C$10/MainSheet!$C$9,MainSheet!$K$9*60)</f>
        <v>660</v>
      </c>
      <c r="J486" s="1">
        <f>IF(G486&gt;MainSheet!$C$11,IF(J485&gt;=0.999,1,(G486-MainSheet!$C$11)*I486/$B$2/60),0)</f>
        <v>0</v>
      </c>
      <c r="K486" s="1">
        <f>IF(G486&gt;MainSheet!$C$11+$B$6,IF(K485&gt;=0.999,1,(G486-MainSheet!$C$11-$B$6)*I486/$C$2/60),0)</f>
        <v>0</v>
      </c>
      <c r="L486" s="1">
        <f>IF(G486&gt;MainSheet!$C$11+$B$6+$C$6,IF(L485&gt;=0.999,1,(G486-MainSheet!$C$11-$B$6-$C$6)*I486/$D$2/60),0)</f>
        <v>0</v>
      </c>
      <c r="M486">
        <f t="shared" si="67"/>
        <v>0</v>
      </c>
      <c r="N486" s="2">
        <f t="shared" si="68"/>
        <v>0</v>
      </c>
      <c r="O486">
        <f t="shared" si="71"/>
        <v>0</v>
      </c>
      <c r="P486">
        <f t="shared" si="69"/>
        <v>0</v>
      </c>
      <c r="Q486" s="2">
        <f t="shared" si="70"/>
        <v>0</v>
      </c>
      <c r="R486">
        <f>Q486/MainSheet!$C$8*(G486-G485)+R485</f>
        <v>0</v>
      </c>
      <c r="S486">
        <f t="shared" si="72"/>
        <v>0</v>
      </c>
      <c r="T486">
        <f t="shared" si="64"/>
        <v>4.8399999999999412</v>
      </c>
      <c r="U486" s="1">
        <f>Q486/MainSheet!$C$22</f>
        <v>0</v>
      </c>
    </row>
    <row r="487" spans="7:21">
      <c r="G487">
        <f t="shared" si="65"/>
        <v>4.849999999999941</v>
      </c>
      <c r="H487">
        <f t="shared" si="66"/>
        <v>198000</v>
      </c>
      <c r="I487" s="2">
        <f>MIN(MainSheet!$C$10/MainSheet!$C$9,MainSheet!$K$9*60)</f>
        <v>660</v>
      </c>
      <c r="J487" s="1">
        <f>IF(G487&gt;MainSheet!$C$11,IF(J486&gt;=0.999,1,(G487-MainSheet!$C$11)*I487/$B$2/60),0)</f>
        <v>0</v>
      </c>
      <c r="K487" s="1">
        <f>IF(G487&gt;MainSheet!$C$11+$B$6,IF(K486&gt;=0.999,1,(G487-MainSheet!$C$11-$B$6)*I487/$C$2/60),0)</f>
        <v>0</v>
      </c>
      <c r="L487" s="1">
        <f>IF(G487&gt;MainSheet!$C$11+$B$6+$C$6,IF(L486&gt;=0.999,1,(G487-MainSheet!$C$11-$B$6-$C$6)*I487/$D$2/60),0)</f>
        <v>0</v>
      </c>
      <c r="M487">
        <f t="shared" si="67"/>
        <v>0</v>
      </c>
      <c r="N487" s="2">
        <f t="shared" si="68"/>
        <v>0</v>
      </c>
      <c r="O487">
        <f t="shared" si="71"/>
        <v>0</v>
      </c>
      <c r="P487">
        <f t="shared" si="69"/>
        <v>0</v>
      </c>
      <c r="Q487" s="2">
        <f t="shared" si="70"/>
        <v>0</v>
      </c>
      <c r="R487">
        <f>Q487/MainSheet!$C$8*(G487-G486)+R486</f>
        <v>0</v>
      </c>
      <c r="S487">
        <f t="shared" si="72"/>
        <v>0</v>
      </c>
      <c r="T487">
        <f t="shared" si="64"/>
        <v>4.849999999999941</v>
      </c>
      <c r="U487" s="1">
        <f>Q487/MainSheet!$C$22</f>
        <v>0</v>
      </c>
    </row>
    <row r="488" spans="7:21">
      <c r="G488">
        <f t="shared" si="65"/>
        <v>4.8599999999999408</v>
      </c>
      <c r="H488">
        <f t="shared" si="66"/>
        <v>198000</v>
      </c>
      <c r="I488" s="2">
        <f>MIN(MainSheet!$C$10/MainSheet!$C$9,MainSheet!$K$9*60)</f>
        <v>660</v>
      </c>
      <c r="J488" s="1">
        <f>IF(G488&gt;MainSheet!$C$11,IF(J487&gt;=0.999,1,(G488-MainSheet!$C$11)*I488/$B$2/60),0)</f>
        <v>0</v>
      </c>
      <c r="K488" s="1">
        <f>IF(G488&gt;MainSheet!$C$11+$B$6,IF(K487&gt;=0.999,1,(G488-MainSheet!$C$11-$B$6)*I488/$C$2/60),0)</f>
        <v>0</v>
      </c>
      <c r="L488" s="1">
        <f>IF(G488&gt;MainSheet!$C$11+$B$6+$C$6,IF(L487&gt;=0.999,1,(G488-MainSheet!$C$11-$B$6-$C$6)*I488/$D$2/60),0)</f>
        <v>0</v>
      </c>
      <c r="M488">
        <f t="shared" si="67"/>
        <v>0</v>
      </c>
      <c r="N488" s="2">
        <f t="shared" si="68"/>
        <v>0</v>
      </c>
      <c r="O488">
        <f t="shared" si="71"/>
        <v>0</v>
      </c>
      <c r="P488">
        <f t="shared" si="69"/>
        <v>0</v>
      </c>
      <c r="Q488" s="2">
        <f t="shared" si="70"/>
        <v>0</v>
      </c>
      <c r="R488">
        <f>Q488/MainSheet!$C$8*(G488-G487)+R487</f>
        <v>0</v>
      </c>
      <c r="S488">
        <f t="shared" si="72"/>
        <v>0</v>
      </c>
      <c r="T488">
        <f t="shared" si="64"/>
        <v>4.8599999999999408</v>
      </c>
      <c r="U488" s="1">
        <f>Q488/MainSheet!$C$22</f>
        <v>0</v>
      </c>
    </row>
    <row r="489" spans="7:21">
      <c r="G489">
        <f t="shared" si="65"/>
        <v>4.8699999999999406</v>
      </c>
      <c r="H489">
        <f t="shared" si="66"/>
        <v>198000</v>
      </c>
      <c r="I489" s="2">
        <f>MIN(MainSheet!$C$10/MainSheet!$C$9,MainSheet!$K$9*60)</f>
        <v>660</v>
      </c>
      <c r="J489" s="1">
        <f>IF(G489&gt;MainSheet!$C$11,IF(J488&gt;=0.999,1,(G489-MainSheet!$C$11)*I489/$B$2/60),0)</f>
        <v>0</v>
      </c>
      <c r="K489" s="1">
        <f>IF(G489&gt;MainSheet!$C$11+$B$6,IF(K488&gt;=0.999,1,(G489-MainSheet!$C$11-$B$6)*I489/$C$2/60),0)</f>
        <v>0</v>
      </c>
      <c r="L489" s="1">
        <f>IF(G489&gt;MainSheet!$C$11+$B$6+$C$6,IF(L488&gt;=0.999,1,(G489-MainSheet!$C$11-$B$6-$C$6)*I489/$D$2/60),0)</f>
        <v>0</v>
      </c>
      <c r="M489">
        <f t="shared" si="67"/>
        <v>0</v>
      </c>
      <c r="N489" s="2">
        <f t="shared" si="68"/>
        <v>0</v>
      </c>
      <c r="O489">
        <f t="shared" si="71"/>
        <v>0</v>
      </c>
      <c r="P489">
        <f t="shared" si="69"/>
        <v>0</v>
      </c>
      <c r="Q489" s="2">
        <f t="shared" si="70"/>
        <v>0</v>
      </c>
      <c r="R489">
        <f>Q489/MainSheet!$C$8*(G489-G488)+R488</f>
        <v>0</v>
      </c>
      <c r="S489">
        <f t="shared" si="72"/>
        <v>0</v>
      </c>
      <c r="T489">
        <f t="shared" si="64"/>
        <v>4.8699999999999406</v>
      </c>
      <c r="U489" s="1">
        <f>Q489/MainSheet!$C$22</f>
        <v>0</v>
      </c>
    </row>
    <row r="490" spans="7:21">
      <c r="G490">
        <f t="shared" si="65"/>
        <v>4.8799999999999404</v>
      </c>
      <c r="H490">
        <f t="shared" si="66"/>
        <v>198000</v>
      </c>
      <c r="I490" s="2">
        <f>MIN(MainSheet!$C$10/MainSheet!$C$9,MainSheet!$K$9*60)</f>
        <v>660</v>
      </c>
      <c r="J490" s="1">
        <f>IF(G490&gt;MainSheet!$C$11,IF(J489&gt;=0.999,1,(G490-MainSheet!$C$11)*I490/$B$2/60),0)</f>
        <v>0</v>
      </c>
      <c r="K490" s="1">
        <f>IF(G490&gt;MainSheet!$C$11+$B$6,IF(K489&gt;=0.999,1,(G490-MainSheet!$C$11-$B$6)*I490/$C$2/60),0)</f>
        <v>0</v>
      </c>
      <c r="L490" s="1">
        <f>IF(G490&gt;MainSheet!$C$11+$B$6+$C$6,IF(L489&gt;=0.999,1,(G490-MainSheet!$C$11-$B$6-$C$6)*I490/$D$2/60),0)</f>
        <v>0</v>
      </c>
      <c r="M490">
        <f t="shared" si="67"/>
        <v>0</v>
      </c>
      <c r="N490" s="2">
        <f t="shared" si="68"/>
        <v>0</v>
      </c>
      <c r="O490">
        <f t="shared" si="71"/>
        <v>0</v>
      </c>
      <c r="P490">
        <f t="shared" si="69"/>
        <v>0</v>
      </c>
      <c r="Q490" s="2">
        <f t="shared" si="70"/>
        <v>0</v>
      </c>
      <c r="R490">
        <f>Q490/MainSheet!$C$8*(G490-G489)+R489</f>
        <v>0</v>
      </c>
      <c r="S490">
        <f t="shared" si="72"/>
        <v>0</v>
      </c>
      <c r="T490">
        <f t="shared" si="64"/>
        <v>4.8799999999999404</v>
      </c>
      <c r="U490" s="1">
        <f>Q490/MainSheet!$C$22</f>
        <v>0</v>
      </c>
    </row>
    <row r="491" spans="7:21">
      <c r="G491">
        <f t="shared" si="65"/>
        <v>4.8899999999999402</v>
      </c>
      <c r="H491">
        <f t="shared" si="66"/>
        <v>198000</v>
      </c>
      <c r="I491" s="2">
        <f>MIN(MainSheet!$C$10/MainSheet!$C$9,MainSheet!$K$9*60)</f>
        <v>660</v>
      </c>
      <c r="J491" s="1">
        <f>IF(G491&gt;MainSheet!$C$11,IF(J490&gt;=0.999,1,(G491-MainSheet!$C$11)*I491/$B$2/60),0)</f>
        <v>0</v>
      </c>
      <c r="K491" s="1">
        <f>IF(G491&gt;MainSheet!$C$11+$B$6,IF(K490&gt;=0.999,1,(G491-MainSheet!$C$11-$B$6)*I491/$C$2/60),0)</f>
        <v>0</v>
      </c>
      <c r="L491" s="1">
        <f>IF(G491&gt;MainSheet!$C$11+$B$6+$C$6,IF(L490&gt;=0.999,1,(G491-MainSheet!$C$11-$B$6-$C$6)*I491/$D$2/60),0)</f>
        <v>0</v>
      </c>
      <c r="M491">
        <f t="shared" si="67"/>
        <v>0</v>
      </c>
      <c r="N491" s="2">
        <f t="shared" si="68"/>
        <v>0</v>
      </c>
      <c r="O491">
        <f t="shared" si="71"/>
        <v>0</v>
      </c>
      <c r="P491">
        <f t="shared" si="69"/>
        <v>0</v>
      </c>
      <c r="Q491" s="2">
        <f t="shared" si="70"/>
        <v>0</v>
      </c>
      <c r="R491">
        <f>Q491/MainSheet!$C$8*(G491-G490)+R490</f>
        <v>0</v>
      </c>
      <c r="S491">
        <f t="shared" si="72"/>
        <v>0</v>
      </c>
      <c r="T491">
        <f t="shared" si="64"/>
        <v>4.8899999999999402</v>
      </c>
      <c r="U491" s="1">
        <f>Q491/MainSheet!$C$22</f>
        <v>0</v>
      </c>
    </row>
    <row r="492" spans="7:21">
      <c r="G492">
        <f t="shared" si="65"/>
        <v>4.89999999999994</v>
      </c>
      <c r="H492">
        <f t="shared" si="66"/>
        <v>198000</v>
      </c>
      <c r="I492" s="2">
        <f>MIN(MainSheet!$C$10/MainSheet!$C$9,MainSheet!$K$9*60)</f>
        <v>660</v>
      </c>
      <c r="J492" s="1">
        <f>IF(G492&gt;MainSheet!$C$11,IF(J491&gt;=0.999,1,(G492-MainSheet!$C$11)*I492/$B$2/60),0)</f>
        <v>0</v>
      </c>
      <c r="K492" s="1">
        <f>IF(G492&gt;MainSheet!$C$11+$B$6,IF(K491&gt;=0.999,1,(G492-MainSheet!$C$11-$B$6)*I492/$C$2/60),0)</f>
        <v>0</v>
      </c>
      <c r="L492" s="1">
        <f>IF(G492&gt;MainSheet!$C$11+$B$6+$C$6,IF(L491&gt;=0.999,1,(G492-MainSheet!$C$11-$B$6-$C$6)*I492/$D$2/60),0)</f>
        <v>0</v>
      </c>
      <c r="M492">
        <f t="shared" si="67"/>
        <v>0</v>
      </c>
      <c r="N492" s="2">
        <f t="shared" si="68"/>
        <v>0</v>
      </c>
      <c r="O492">
        <f t="shared" si="71"/>
        <v>0</v>
      </c>
      <c r="P492">
        <f t="shared" si="69"/>
        <v>0</v>
      </c>
      <c r="Q492" s="2">
        <f t="shared" si="70"/>
        <v>0</v>
      </c>
      <c r="R492">
        <f>Q492/MainSheet!$C$8*(G492-G491)+R491</f>
        <v>0</v>
      </c>
      <c r="S492">
        <f t="shared" si="72"/>
        <v>0</v>
      </c>
      <c r="T492">
        <f t="shared" si="64"/>
        <v>4.89999999999994</v>
      </c>
      <c r="U492" s="1">
        <f>Q492/MainSheet!$C$22</f>
        <v>0</v>
      </c>
    </row>
    <row r="493" spans="7:21">
      <c r="G493">
        <f t="shared" si="65"/>
        <v>4.9099999999999397</v>
      </c>
      <c r="H493">
        <f t="shared" si="66"/>
        <v>198000</v>
      </c>
      <c r="I493" s="2">
        <f>MIN(MainSheet!$C$10/MainSheet!$C$9,MainSheet!$K$9*60)</f>
        <v>660</v>
      </c>
      <c r="J493" s="1">
        <f>IF(G493&gt;MainSheet!$C$11,IF(J492&gt;=0.999,1,(G493-MainSheet!$C$11)*I493/$B$2/60),0)</f>
        <v>0</v>
      </c>
      <c r="K493" s="1">
        <f>IF(G493&gt;MainSheet!$C$11+$B$6,IF(K492&gt;=0.999,1,(G493-MainSheet!$C$11-$B$6)*I493/$C$2/60),0)</f>
        <v>0</v>
      </c>
      <c r="L493" s="1">
        <f>IF(G493&gt;MainSheet!$C$11+$B$6+$C$6,IF(L492&gt;=0.999,1,(G493-MainSheet!$C$11-$B$6-$C$6)*I493/$D$2/60),0)</f>
        <v>0</v>
      </c>
      <c r="M493">
        <f t="shared" si="67"/>
        <v>0</v>
      </c>
      <c r="N493" s="2">
        <f t="shared" si="68"/>
        <v>0</v>
      </c>
      <c r="O493">
        <f t="shared" si="71"/>
        <v>0</v>
      </c>
      <c r="P493">
        <f t="shared" si="69"/>
        <v>0</v>
      </c>
      <c r="Q493" s="2">
        <f t="shared" si="70"/>
        <v>0</v>
      </c>
      <c r="R493">
        <f>Q493/MainSheet!$C$8*(G493-G492)+R492</f>
        <v>0</v>
      </c>
      <c r="S493">
        <f t="shared" si="72"/>
        <v>0</v>
      </c>
      <c r="T493">
        <f t="shared" si="64"/>
        <v>4.9099999999999397</v>
      </c>
      <c r="U493" s="1">
        <f>Q493/MainSheet!$C$22</f>
        <v>0</v>
      </c>
    </row>
    <row r="494" spans="7:21">
      <c r="G494">
        <f t="shared" si="65"/>
        <v>4.9199999999999395</v>
      </c>
      <c r="H494">
        <f t="shared" si="66"/>
        <v>198000</v>
      </c>
      <c r="I494" s="2">
        <f>MIN(MainSheet!$C$10/MainSheet!$C$9,MainSheet!$K$9*60)</f>
        <v>660</v>
      </c>
      <c r="J494" s="1">
        <f>IF(G494&gt;MainSheet!$C$11,IF(J493&gt;=0.999,1,(G494-MainSheet!$C$11)*I494/$B$2/60),0)</f>
        <v>0</v>
      </c>
      <c r="K494" s="1">
        <f>IF(G494&gt;MainSheet!$C$11+$B$6,IF(K493&gt;=0.999,1,(G494-MainSheet!$C$11-$B$6)*I494/$C$2/60),0)</f>
        <v>0</v>
      </c>
      <c r="L494" s="1">
        <f>IF(G494&gt;MainSheet!$C$11+$B$6+$C$6,IF(L493&gt;=0.999,1,(G494-MainSheet!$C$11-$B$6-$C$6)*I494/$D$2/60),0)</f>
        <v>0</v>
      </c>
      <c r="M494">
        <f t="shared" si="67"/>
        <v>0</v>
      </c>
      <c r="N494" s="2">
        <f t="shared" si="68"/>
        <v>0</v>
      </c>
      <c r="O494">
        <f t="shared" si="71"/>
        <v>0</v>
      </c>
      <c r="P494">
        <f t="shared" si="69"/>
        <v>0</v>
      </c>
      <c r="Q494" s="2">
        <f t="shared" si="70"/>
        <v>0</v>
      </c>
      <c r="R494">
        <f>Q494/MainSheet!$C$8*(G494-G493)+R493</f>
        <v>0</v>
      </c>
      <c r="S494">
        <f t="shared" si="72"/>
        <v>0</v>
      </c>
      <c r="T494">
        <f t="shared" si="64"/>
        <v>4.9199999999999395</v>
      </c>
      <c r="U494" s="1">
        <f>Q494/MainSheet!$C$22</f>
        <v>0</v>
      </c>
    </row>
    <row r="495" spans="7:21">
      <c r="G495">
        <f t="shared" si="65"/>
        <v>4.9299999999999393</v>
      </c>
      <c r="H495">
        <f t="shared" si="66"/>
        <v>198000</v>
      </c>
      <c r="I495" s="2">
        <f>MIN(MainSheet!$C$10/MainSheet!$C$9,MainSheet!$K$9*60)</f>
        <v>660</v>
      </c>
      <c r="J495" s="1">
        <f>IF(G495&gt;MainSheet!$C$11,IF(J494&gt;=0.999,1,(G495-MainSheet!$C$11)*I495/$B$2/60),0)</f>
        <v>0</v>
      </c>
      <c r="K495" s="1">
        <f>IF(G495&gt;MainSheet!$C$11+$B$6,IF(K494&gt;=0.999,1,(G495-MainSheet!$C$11-$B$6)*I495/$C$2/60),0)</f>
        <v>0</v>
      </c>
      <c r="L495" s="1">
        <f>IF(G495&gt;MainSheet!$C$11+$B$6+$C$6,IF(L494&gt;=0.999,1,(G495-MainSheet!$C$11-$B$6-$C$6)*I495/$D$2/60),0)</f>
        <v>0</v>
      </c>
      <c r="M495">
        <f t="shared" si="67"/>
        <v>0</v>
      </c>
      <c r="N495" s="2">
        <f t="shared" si="68"/>
        <v>0</v>
      </c>
      <c r="O495">
        <f t="shared" si="71"/>
        <v>0</v>
      </c>
      <c r="P495">
        <f t="shared" si="69"/>
        <v>0</v>
      </c>
      <c r="Q495" s="2">
        <f t="shared" si="70"/>
        <v>0</v>
      </c>
      <c r="R495">
        <f>Q495/MainSheet!$C$8*(G495-G494)+R494</f>
        <v>0</v>
      </c>
      <c r="S495">
        <f t="shared" si="72"/>
        <v>0</v>
      </c>
      <c r="T495">
        <f t="shared" si="64"/>
        <v>4.9299999999999393</v>
      </c>
      <c r="U495" s="1">
        <f>Q495/MainSheet!$C$22</f>
        <v>0</v>
      </c>
    </row>
    <row r="496" spans="7:21">
      <c r="G496">
        <f t="shared" si="65"/>
        <v>4.9399999999999391</v>
      </c>
      <c r="H496">
        <f t="shared" si="66"/>
        <v>198000</v>
      </c>
      <c r="I496" s="2">
        <f>MIN(MainSheet!$C$10/MainSheet!$C$9,MainSheet!$K$9*60)</f>
        <v>660</v>
      </c>
      <c r="J496" s="1">
        <f>IF(G496&gt;MainSheet!$C$11,IF(J495&gt;=0.999,1,(G496-MainSheet!$C$11)*I496/$B$2/60),0)</f>
        <v>0</v>
      </c>
      <c r="K496" s="1">
        <f>IF(G496&gt;MainSheet!$C$11+$B$6,IF(K495&gt;=0.999,1,(G496-MainSheet!$C$11-$B$6)*I496/$C$2/60),0)</f>
        <v>0</v>
      </c>
      <c r="L496" s="1">
        <f>IF(G496&gt;MainSheet!$C$11+$B$6+$C$6,IF(L495&gt;=0.999,1,(G496-MainSheet!$C$11-$B$6-$C$6)*I496/$D$2/60),0)</f>
        <v>0</v>
      </c>
      <c r="M496">
        <f t="shared" si="67"/>
        <v>0</v>
      </c>
      <c r="N496" s="2">
        <f t="shared" si="68"/>
        <v>0</v>
      </c>
      <c r="O496">
        <f t="shared" si="71"/>
        <v>0</v>
      </c>
      <c r="P496">
        <f t="shared" si="69"/>
        <v>0</v>
      </c>
      <c r="Q496" s="2">
        <f t="shared" si="70"/>
        <v>0</v>
      </c>
      <c r="R496">
        <f>Q496/MainSheet!$C$8*(G496-G495)+R495</f>
        <v>0</v>
      </c>
      <c r="S496">
        <f t="shared" si="72"/>
        <v>0</v>
      </c>
      <c r="T496">
        <f t="shared" si="64"/>
        <v>4.9399999999999391</v>
      </c>
      <c r="U496" s="1">
        <f>Q496/MainSheet!$C$22</f>
        <v>0</v>
      </c>
    </row>
    <row r="497" spans="7:21">
      <c r="G497">
        <f t="shared" si="65"/>
        <v>4.9499999999999389</v>
      </c>
      <c r="H497">
        <f t="shared" si="66"/>
        <v>198000</v>
      </c>
      <c r="I497" s="2">
        <f>MIN(MainSheet!$C$10/MainSheet!$C$9,MainSheet!$K$9*60)</f>
        <v>660</v>
      </c>
      <c r="J497" s="1">
        <f>IF(G497&gt;MainSheet!$C$11,IF(J496&gt;=0.999,1,(G497-MainSheet!$C$11)*I497/$B$2/60),0)</f>
        <v>0</v>
      </c>
      <c r="K497" s="1">
        <f>IF(G497&gt;MainSheet!$C$11+$B$6,IF(K496&gt;=0.999,1,(G497-MainSheet!$C$11-$B$6)*I497/$C$2/60),0)</f>
        <v>0</v>
      </c>
      <c r="L497" s="1">
        <f>IF(G497&gt;MainSheet!$C$11+$B$6+$C$6,IF(L496&gt;=0.999,1,(G497-MainSheet!$C$11-$B$6-$C$6)*I497/$D$2/60),0)</f>
        <v>0</v>
      </c>
      <c r="M497">
        <f t="shared" si="67"/>
        <v>0</v>
      </c>
      <c r="N497" s="2">
        <f t="shared" si="68"/>
        <v>0</v>
      </c>
      <c r="O497">
        <f t="shared" si="71"/>
        <v>0</v>
      </c>
      <c r="P497">
        <f t="shared" si="69"/>
        <v>0</v>
      </c>
      <c r="Q497" s="2">
        <f t="shared" si="70"/>
        <v>0</v>
      </c>
      <c r="R497">
        <f>Q497/MainSheet!$C$8*(G497-G496)+R496</f>
        <v>0</v>
      </c>
      <c r="S497">
        <f t="shared" si="72"/>
        <v>0</v>
      </c>
      <c r="T497">
        <f t="shared" si="64"/>
        <v>4.9499999999999389</v>
      </c>
      <c r="U497" s="1">
        <f>Q497/MainSheet!$C$22</f>
        <v>0</v>
      </c>
    </row>
    <row r="498" spans="7:21">
      <c r="G498">
        <f t="shared" si="65"/>
        <v>4.9599999999999387</v>
      </c>
      <c r="H498">
        <f t="shared" si="66"/>
        <v>198000</v>
      </c>
      <c r="I498" s="2">
        <f>MIN(MainSheet!$C$10/MainSheet!$C$9,MainSheet!$K$9*60)</f>
        <v>660</v>
      </c>
      <c r="J498" s="1">
        <f>IF(G498&gt;MainSheet!$C$11,IF(J497&gt;=0.999,1,(G498-MainSheet!$C$11)*I498/$B$2/60),0)</f>
        <v>0</v>
      </c>
      <c r="K498" s="1">
        <f>IF(G498&gt;MainSheet!$C$11+$B$6,IF(K497&gt;=0.999,1,(G498-MainSheet!$C$11-$B$6)*I498/$C$2/60),0)</f>
        <v>0</v>
      </c>
      <c r="L498" s="1">
        <f>IF(G498&gt;MainSheet!$C$11+$B$6+$C$6,IF(L497&gt;=0.999,1,(G498-MainSheet!$C$11-$B$6-$C$6)*I498/$D$2/60),0)</f>
        <v>0</v>
      </c>
      <c r="M498">
        <f t="shared" si="67"/>
        <v>0</v>
      </c>
      <c r="N498" s="2">
        <f t="shared" si="68"/>
        <v>0</v>
      </c>
      <c r="O498">
        <f t="shared" si="71"/>
        <v>0</v>
      </c>
      <c r="P498">
        <f t="shared" si="69"/>
        <v>0</v>
      </c>
      <c r="Q498" s="2">
        <f t="shared" si="70"/>
        <v>0</v>
      </c>
      <c r="R498">
        <f>Q498/MainSheet!$C$8*(G498-G497)+R497</f>
        <v>0</v>
      </c>
      <c r="S498">
        <f t="shared" si="72"/>
        <v>0</v>
      </c>
      <c r="T498">
        <f t="shared" si="64"/>
        <v>4.9599999999999387</v>
      </c>
      <c r="U498" s="1">
        <f>Q498/MainSheet!$C$22</f>
        <v>0</v>
      </c>
    </row>
    <row r="499" spans="7:21">
      <c r="G499">
        <f t="shared" si="65"/>
        <v>4.9699999999999385</v>
      </c>
      <c r="H499">
        <f t="shared" si="66"/>
        <v>198000</v>
      </c>
      <c r="I499" s="2">
        <f>MIN(MainSheet!$C$10/MainSheet!$C$9,MainSheet!$K$9*60)</f>
        <v>660</v>
      </c>
      <c r="J499" s="1">
        <f>IF(G499&gt;MainSheet!$C$11,IF(J498&gt;=0.999,1,(G499-MainSheet!$C$11)*I499/$B$2/60),0)</f>
        <v>0</v>
      </c>
      <c r="K499" s="1">
        <f>IF(G499&gt;MainSheet!$C$11+$B$6,IF(K498&gt;=0.999,1,(G499-MainSheet!$C$11-$B$6)*I499/$C$2/60),0)</f>
        <v>0</v>
      </c>
      <c r="L499" s="1">
        <f>IF(G499&gt;MainSheet!$C$11+$B$6+$C$6,IF(L498&gt;=0.999,1,(G499-MainSheet!$C$11-$B$6-$C$6)*I499/$D$2/60),0)</f>
        <v>0</v>
      </c>
      <c r="M499">
        <f t="shared" si="67"/>
        <v>0</v>
      </c>
      <c r="N499" s="2">
        <f t="shared" si="68"/>
        <v>0</v>
      </c>
      <c r="O499">
        <f t="shared" si="71"/>
        <v>0</v>
      </c>
      <c r="P499">
        <f t="shared" si="69"/>
        <v>0</v>
      </c>
      <c r="Q499" s="2">
        <f t="shared" si="70"/>
        <v>0</v>
      </c>
      <c r="R499">
        <f>Q499/MainSheet!$C$8*(G499-G498)+R498</f>
        <v>0</v>
      </c>
      <c r="S499">
        <f t="shared" si="72"/>
        <v>0</v>
      </c>
      <c r="T499">
        <f t="shared" si="64"/>
        <v>4.9699999999999385</v>
      </c>
      <c r="U499" s="1">
        <f>Q499/MainSheet!$C$22</f>
        <v>0</v>
      </c>
    </row>
    <row r="500" spans="7:21">
      <c r="G500">
        <f t="shared" si="65"/>
        <v>4.9799999999999383</v>
      </c>
      <c r="H500">
        <f t="shared" si="66"/>
        <v>198000</v>
      </c>
      <c r="I500" s="2">
        <f>MIN(MainSheet!$C$10/MainSheet!$C$9,MainSheet!$K$9*60)</f>
        <v>660</v>
      </c>
      <c r="J500" s="1">
        <f>IF(G500&gt;MainSheet!$C$11,IF(J499&gt;=0.999,1,(G500-MainSheet!$C$11)*I500/$B$2/60),0)</f>
        <v>0</v>
      </c>
      <c r="K500" s="1">
        <f>IF(G500&gt;MainSheet!$C$11+$B$6,IF(K499&gt;=0.999,1,(G500-MainSheet!$C$11-$B$6)*I500/$C$2/60),0)</f>
        <v>0</v>
      </c>
      <c r="L500" s="1">
        <f>IF(G500&gt;MainSheet!$C$11+$B$6+$C$6,IF(L499&gt;=0.999,1,(G500-MainSheet!$C$11-$B$6-$C$6)*I500/$D$2/60),0)</f>
        <v>0</v>
      </c>
      <c r="M500">
        <f t="shared" si="67"/>
        <v>0</v>
      </c>
      <c r="N500" s="2">
        <f t="shared" si="68"/>
        <v>0</v>
      </c>
      <c r="O500">
        <f t="shared" si="71"/>
        <v>0</v>
      </c>
      <c r="P500">
        <f t="shared" si="69"/>
        <v>0</v>
      </c>
      <c r="Q500" s="2">
        <f t="shared" si="70"/>
        <v>0</v>
      </c>
      <c r="R500">
        <f>Q500/MainSheet!$C$8*(G500-G499)+R499</f>
        <v>0</v>
      </c>
      <c r="S500">
        <f t="shared" si="72"/>
        <v>0</v>
      </c>
      <c r="T500">
        <f t="shared" si="64"/>
        <v>4.9799999999999383</v>
      </c>
      <c r="U500" s="1">
        <f>Q500/MainSheet!$C$22</f>
        <v>0</v>
      </c>
    </row>
    <row r="501" spans="7:21">
      <c r="G501">
        <f t="shared" si="65"/>
        <v>4.989999999999938</v>
      </c>
      <c r="H501">
        <f t="shared" si="66"/>
        <v>198000</v>
      </c>
      <c r="I501" s="2">
        <f>MIN(MainSheet!$C$10/MainSheet!$C$9,MainSheet!$K$9*60)</f>
        <v>660</v>
      </c>
      <c r="J501" s="1">
        <f>IF(G501&gt;MainSheet!$C$11,IF(J500&gt;=0.999,1,(G501-MainSheet!$C$11)*I501/$B$2/60),0)</f>
        <v>0</v>
      </c>
      <c r="K501" s="1">
        <f>IF(G501&gt;MainSheet!$C$11+$B$6,IF(K500&gt;=0.999,1,(G501-MainSheet!$C$11-$B$6)*I501/$C$2/60),0)</f>
        <v>0</v>
      </c>
      <c r="L501" s="1">
        <f>IF(G501&gt;MainSheet!$C$11+$B$6+$C$6,IF(L500&gt;=0.999,1,(G501-MainSheet!$C$11-$B$6-$C$6)*I501/$D$2/60),0)</f>
        <v>0</v>
      </c>
      <c r="M501">
        <f t="shared" si="67"/>
        <v>0</v>
      </c>
      <c r="N501" s="2">
        <f t="shared" si="68"/>
        <v>0</v>
      </c>
      <c r="O501">
        <f t="shared" si="71"/>
        <v>0</v>
      </c>
      <c r="P501">
        <f t="shared" si="69"/>
        <v>0</v>
      </c>
      <c r="Q501" s="2">
        <f t="shared" si="70"/>
        <v>0</v>
      </c>
      <c r="R501">
        <f>Q501/MainSheet!$C$8*(G501-G500)+R500</f>
        <v>0</v>
      </c>
      <c r="S501">
        <f t="shared" si="72"/>
        <v>0</v>
      </c>
      <c r="T501">
        <f t="shared" si="64"/>
        <v>4.989999999999938</v>
      </c>
      <c r="U501" s="1">
        <f>Q501/MainSheet!$C$22</f>
        <v>0</v>
      </c>
    </row>
    <row r="502" spans="7:21">
      <c r="G502">
        <f t="shared" si="65"/>
        <v>4.9999999999999378</v>
      </c>
      <c r="H502">
        <f t="shared" si="66"/>
        <v>198000</v>
      </c>
      <c r="I502" s="2">
        <f>MIN(MainSheet!$C$10/MainSheet!$C$9,MainSheet!$K$9*60)</f>
        <v>660</v>
      </c>
      <c r="J502" s="1">
        <f>IF(G502&gt;MainSheet!$C$11,IF(J501&gt;=0.999,1,(G502-MainSheet!$C$11)*I502/$B$2/60),0)</f>
        <v>0</v>
      </c>
      <c r="K502" s="1">
        <f>IF(G502&gt;MainSheet!$C$11+$B$6,IF(K501&gt;=0.999,1,(G502-MainSheet!$C$11-$B$6)*I502/$C$2/60),0)</f>
        <v>0</v>
      </c>
      <c r="L502" s="1">
        <f>IF(G502&gt;MainSheet!$C$11+$B$6+$C$6,IF(L501&gt;=0.999,1,(G502-MainSheet!$C$11-$B$6-$C$6)*I502/$D$2/60),0)</f>
        <v>0</v>
      </c>
      <c r="M502">
        <f t="shared" si="67"/>
        <v>0</v>
      </c>
      <c r="N502" s="2">
        <f t="shared" si="68"/>
        <v>0</v>
      </c>
      <c r="O502">
        <f t="shared" si="71"/>
        <v>0</v>
      </c>
      <c r="P502">
        <f t="shared" si="69"/>
        <v>0</v>
      </c>
      <c r="Q502" s="2">
        <f t="shared" si="70"/>
        <v>0</v>
      </c>
      <c r="R502">
        <f>Q502/MainSheet!$C$8*(G502-G501)+R501</f>
        <v>0</v>
      </c>
      <c r="S502">
        <f t="shared" si="72"/>
        <v>0</v>
      </c>
      <c r="T502">
        <f t="shared" si="64"/>
        <v>4.9999999999999378</v>
      </c>
      <c r="U502" s="1">
        <f>Q502/MainSheet!$C$22</f>
        <v>0</v>
      </c>
    </row>
    <row r="503" spans="7:21">
      <c r="G503">
        <f t="shared" si="65"/>
        <v>5.0099999999999376</v>
      </c>
      <c r="H503">
        <f t="shared" si="66"/>
        <v>198000</v>
      </c>
      <c r="I503" s="2">
        <f>MIN(MainSheet!$C$10/MainSheet!$C$9,MainSheet!$K$9*60)</f>
        <v>660</v>
      </c>
      <c r="J503" s="1">
        <f>IF(G503&gt;MainSheet!$C$11,IF(J502&gt;=0.999,1,(G503-MainSheet!$C$11)*I503/$B$2/60),0)</f>
        <v>0</v>
      </c>
      <c r="K503" s="1">
        <f>IF(G503&gt;MainSheet!$C$11+$B$6,IF(K502&gt;=0.999,1,(G503-MainSheet!$C$11-$B$6)*I503/$C$2/60),0)</f>
        <v>0</v>
      </c>
      <c r="L503" s="1">
        <f>IF(G503&gt;MainSheet!$C$11+$B$6+$C$6,IF(L502&gt;=0.999,1,(G503-MainSheet!$C$11-$B$6-$C$6)*I503/$D$2/60),0)</f>
        <v>0</v>
      </c>
      <c r="M503">
        <f t="shared" si="67"/>
        <v>0</v>
      </c>
      <c r="N503" s="2">
        <f t="shared" si="68"/>
        <v>0</v>
      </c>
      <c r="O503">
        <f t="shared" si="71"/>
        <v>0</v>
      </c>
      <c r="P503">
        <f t="shared" si="69"/>
        <v>0</v>
      </c>
      <c r="Q503" s="2">
        <f t="shared" si="70"/>
        <v>0</v>
      </c>
      <c r="R503">
        <f>Q503/MainSheet!$C$8*(G503-G502)+R502</f>
        <v>0</v>
      </c>
      <c r="S503">
        <f t="shared" si="72"/>
        <v>0</v>
      </c>
      <c r="T503">
        <f t="shared" si="64"/>
        <v>5.0099999999999376</v>
      </c>
      <c r="U503" s="1">
        <f>Q503/MainSheet!$C$22</f>
        <v>0</v>
      </c>
    </row>
    <row r="504" spans="7:21">
      <c r="G504">
        <f t="shared" si="65"/>
        <v>5.0199999999999374</v>
      </c>
      <c r="H504">
        <f t="shared" si="66"/>
        <v>198000</v>
      </c>
      <c r="I504" s="2">
        <f>MIN(MainSheet!$C$10/MainSheet!$C$9,MainSheet!$K$9*60)</f>
        <v>660</v>
      </c>
      <c r="J504" s="1">
        <f>IF(G504&gt;MainSheet!$C$11,IF(J503&gt;=0.999,1,(G504-MainSheet!$C$11)*I504/$B$2/60),0)</f>
        <v>0</v>
      </c>
      <c r="K504" s="1">
        <f>IF(G504&gt;MainSheet!$C$11+$B$6,IF(K503&gt;=0.999,1,(G504-MainSheet!$C$11-$B$6)*I504/$C$2/60),0)</f>
        <v>0</v>
      </c>
      <c r="L504" s="1">
        <f>IF(G504&gt;MainSheet!$C$11+$B$6+$C$6,IF(L503&gt;=0.999,1,(G504-MainSheet!$C$11-$B$6-$C$6)*I504/$D$2/60),0)</f>
        <v>0</v>
      </c>
      <c r="M504">
        <f t="shared" si="67"/>
        <v>0</v>
      </c>
      <c r="N504" s="2">
        <f t="shared" si="68"/>
        <v>0</v>
      </c>
      <c r="O504">
        <f t="shared" si="71"/>
        <v>0</v>
      </c>
      <c r="P504">
        <f t="shared" si="69"/>
        <v>0</v>
      </c>
      <c r="Q504" s="2">
        <f t="shared" si="70"/>
        <v>0</v>
      </c>
      <c r="R504">
        <f>Q504/MainSheet!$C$8*(G504-G503)+R503</f>
        <v>0</v>
      </c>
      <c r="S504">
        <f t="shared" si="72"/>
        <v>0</v>
      </c>
      <c r="T504">
        <f t="shared" si="64"/>
        <v>5.0199999999999374</v>
      </c>
      <c r="U504" s="1">
        <f>Q504/MainSheet!$C$22</f>
        <v>0</v>
      </c>
    </row>
    <row r="505" spans="7:21">
      <c r="G505">
        <f t="shared" si="65"/>
        <v>5.0299999999999372</v>
      </c>
      <c r="H505">
        <f t="shared" si="66"/>
        <v>198000</v>
      </c>
      <c r="I505" s="2">
        <f>MIN(MainSheet!$C$10/MainSheet!$C$9,MainSheet!$K$9*60)</f>
        <v>660</v>
      </c>
      <c r="J505" s="1">
        <f>IF(G505&gt;MainSheet!$C$11,IF(J504&gt;=0.999,1,(G505-MainSheet!$C$11)*I505/$B$2/60),0)</f>
        <v>0</v>
      </c>
      <c r="K505" s="1">
        <f>IF(G505&gt;MainSheet!$C$11+$B$6,IF(K504&gt;=0.999,1,(G505-MainSheet!$C$11-$B$6)*I505/$C$2/60),0)</f>
        <v>0</v>
      </c>
      <c r="L505" s="1">
        <f>IF(G505&gt;MainSheet!$C$11+$B$6+$C$6,IF(L504&gt;=0.999,1,(G505-MainSheet!$C$11-$B$6-$C$6)*I505/$D$2/60),0)</f>
        <v>0</v>
      </c>
      <c r="M505">
        <f t="shared" si="67"/>
        <v>0</v>
      </c>
      <c r="N505" s="2">
        <f t="shared" si="68"/>
        <v>0</v>
      </c>
      <c r="O505">
        <f t="shared" si="71"/>
        <v>0</v>
      </c>
      <c r="P505">
        <f t="shared" si="69"/>
        <v>0</v>
      </c>
      <c r="Q505" s="2">
        <f t="shared" si="70"/>
        <v>0</v>
      </c>
      <c r="R505">
        <f>Q505/MainSheet!$C$8*(G505-G504)+R504</f>
        <v>0</v>
      </c>
      <c r="S505">
        <f t="shared" si="72"/>
        <v>0</v>
      </c>
      <c r="T505">
        <f t="shared" si="64"/>
        <v>5.0299999999999372</v>
      </c>
      <c r="U505" s="1">
        <f>Q505/MainSheet!$C$22</f>
        <v>0</v>
      </c>
    </row>
    <row r="506" spans="7:21">
      <c r="G506">
        <f t="shared" si="65"/>
        <v>5.039999999999937</v>
      </c>
      <c r="H506">
        <f t="shared" si="66"/>
        <v>198000</v>
      </c>
      <c r="I506" s="2">
        <f>MIN(MainSheet!$C$10/MainSheet!$C$9,MainSheet!$K$9*60)</f>
        <v>660</v>
      </c>
      <c r="J506" s="1">
        <f>IF(G506&gt;MainSheet!$C$11,IF(J505&gt;=0.999,1,(G506-MainSheet!$C$11)*I506/$B$2/60),0)</f>
        <v>0</v>
      </c>
      <c r="K506" s="1">
        <f>IF(G506&gt;MainSheet!$C$11+$B$6,IF(K505&gt;=0.999,1,(G506-MainSheet!$C$11-$B$6)*I506/$C$2/60),0)</f>
        <v>0</v>
      </c>
      <c r="L506" s="1">
        <f>IF(G506&gt;MainSheet!$C$11+$B$6+$C$6,IF(L505&gt;=0.999,1,(G506-MainSheet!$C$11-$B$6-$C$6)*I506/$D$2/60),0)</f>
        <v>0</v>
      </c>
      <c r="M506">
        <f t="shared" si="67"/>
        <v>0</v>
      </c>
      <c r="N506" s="2">
        <f t="shared" si="68"/>
        <v>0</v>
      </c>
      <c r="O506">
        <f t="shared" si="71"/>
        <v>0</v>
      </c>
      <c r="P506">
        <f t="shared" si="69"/>
        <v>0</v>
      </c>
      <c r="Q506" s="2">
        <f t="shared" si="70"/>
        <v>0</v>
      </c>
      <c r="R506">
        <f>Q506/MainSheet!$C$8*(G506-G505)+R505</f>
        <v>0</v>
      </c>
      <c r="S506">
        <f t="shared" si="72"/>
        <v>0</v>
      </c>
      <c r="T506">
        <f t="shared" si="64"/>
        <v>5.039999999999937</v>
      </c>
      <c r="U506" s="1">
        <f>Q506/MainSheet!$C$22</f>
        <v>0</v>
      </c>
    </row>
    <row r="507" spans="7:21">
      <c r="G507">
        <f t="shared" si="65"/>
        <v>5.0499999999999368</v>
      </c>
      <c r="H507">
        <f t="shared" si="66"/>
        <v>198000</v>
      </c>
      <c r="I507" s="2">
        <f>MIN(MainSheet!$C$10/MainSheet!$C$9,MainSheet!$K$9*60)</f>
        <v>660</v>
      </c>
      <c r="J507" s="1">
        <f>IF(G507&gt;MainSheet!$C$11,IF(J506&gt;=0.999,1,(G507-MainSheet!$C$11)*I507/$B$2/60),0)</f>
        <v>0</v>
      </c>
      <c r="K507" s="1">
        <f>IF(G507&gt;MainSheet!$C$11+$B$6,IF(K506&gt;=0.999,1,(G507-MainSheet!$C$11-$B$6)*I507/$C$2/60),0)</f>
        <v>0</v>
      </c>
      <c r="L507" s="1">
        <f>IF(G507&gt;MainSheet!$C$11+$B$6+$C$6,IF(L506&gt;=0.999,1,(G507-MainSheet!$C$11-$B$6-$C$6)*I507/$D$2/60),0)</f>
        <v>0</v>
      </c>
      <c r="M507">
        <f t="shared" si="67"/>
        <v>0</v>
      </c>
      <c r="N507" s="2">
        <f t="shared" si="68"/>
        <v>0</v>
      </c>
      <c r="O507">
        <f t="shared" si="71"/>
        <v>0</v>
      </c>
      <c r="P507">
        <f t="shared" si="69"/>
        <v>0</v>
      </c>
      <c r="Q507" s="2">
        <f t="shared" si="70"/>
        <v>0</v>
      </c>
      <c r="R507">
        <f>Q507/MainSheet!$C$8*(G507-G506)+R506</f>
        <v>0</v>
      </c>
      <c r="S507">
        <f t="shared" si="72"/>
        <v>0</v>
      </c>
      <c r="T507">
        <f t="shared" si="64"/>
        <v>5.0499999999999368</v>
      </c>
      <c r="U507" s="1">
        <f>Q507/MainSheet!$C$22</f>
        <v>0</v>
      </c>
    </row>
    <row r="508" spans="7:21">
      <c r="G508">
        <f t="shared" si="65"/>
        <v>5.0599999999999365</v>
      </c>
      <c r="H508">
        <f t="shared" si="66"/>
        <v>198000</v>
      </c>
      <c r="I508" s="2">
        <f>MIN(MainSheet!$C$10/MainSheet!$C$9,MainSheet!$K$9*60)</f>
        <v>660</v>
      </c>
      <c r="J508" s="1">
        <f>IF(G508&gt;MainSheet!$C$11,IF(J507&gt;=0.999,1,(G508-MainSheet!$C$11)*I508/$B$2/60),0)</f>
        <v>0</v>
      </c>
      <c r="K508" s="1">
        <f>IF(G508&gt;MainSheet!$C$11+$B$6,IF(K507&gt;=0.999,1,(G508-MainSheet!$C$11-$B$6)*I508/$C$2/60),0)</f>
        <v>0</v>
      </c>
      <c r="L508" s="1">
        <f>IF(G508&gt;MainSheet!$C$11+$B$6+$C$6,IF(L507&gt;=0.999,1,(G508-MainSheet!$C$11-$B$6-$C$6)*I508/$D$2/60),0)</f>
        <v>0</v>
      </c>
      <c r="M508">
        <f t="shared" si="67"/>
        <v>0</v>
      </c>
      <c r="N508" s="2">
        <f t="shared" si="68"/>
        <v>0</v>
      </c>
      <c r="O508">
        <f t="shared" si="71"/>
        <v>0</v>
      </c>
      <c r="P508">
        <f t="shared" si="69"/>
        <v>0</v>
      </c>
      <c r="Q508" s="2">
        <f t="shared" si="70"/>
        <v>0</v>
      </c>
      <c r="R508">
        <f>Q508/MainSheet!$C$8*(G508-G507)+R507</f>
        <v>0</v>
      </c>
      <c r="S508">
        <f t="shared" si="72"/>
        <v>0</v>
      </c>
      <c r="T508">
        <f t="shared" si="64"/>
        <v>5.0599999999999365</v>
      </c>
      <c r="U508" s="1">
        <f>Q508/MainSheet!$C$22</f>
        <v>0</v>
      </c>
    </row>
    <row r="509" spans="7:21">
      <c r="G509">
        <f t="shared" si="65"/>
        <v>5.0699999999999363</v>
      </c>
      <c r="H509">
        <f t="shared" si="66"/>
        <v>198000</v>
      </c>
      <c r="I509" s="2">
        <f>MIN(MainSheet!$C$10/MainSheet!$C$9,MainSheet!$K$9*60)</f>
        <v>660</v>
      </c>
      <c r="J509" s="1">
        <f>IF(G509&gt;MainSheet!$C$11,IF(J508&gt;=0.999,1,(G509-MainSheet!$C$11)*I509/$B$2/60),0)</f>
        <v>0</v>
      </c>
      <c r="K509" s="1">
        <f>IF(G509&gt;MainSheet!$C$11+$B$6,IF(K508&gt;=0.999,1,(G509-MainSheet!$C$11-$B$6)*I509/$C$2/60),0)</f>
        <v>0</v>
      </c>
      <c r="L509" s="1">
        <f>IF(G509&gt;MainSheet!$C$11+$B$6+$C$6,IF(L508&gt;=0.999,1,(G509-MainSheet!$C$11-$B$6-$C$6)*I509/$D$2/60),0)</f>
        <v>0</v>
      </c>
      <c r="M509">
        <f t="shared" si="67"/>
        <v>0</v>
      </c>
      <c r="N509" s="2">
        <f t="shared" si="68"/>
        <v>0</v>
      </c>
      <c r="O509">
        <f t="shared" si="71"/>
        <v>0</v>
      </c>
      <c r="P509">
        <f t="shared" si="69"/>
        <v>0</v>
      </c>
      <c r="Q509" s="2">
        <f t="shared" si="70"/>
        <v>0</v>
      </c>
      <c r="R509">
        <f>Q509/MainSheet!$C$8*(G509-G508)+R508</f>
        <v>0</v>
      </c>
      <c r="S509">
        <f t="shared" si="72"/>
        <v>0</v>
      </c>
      <c r="T509">
        <f t="shared" si="64"/>
        <v>5.0699999999999363</v>
      </c>
      <c r="U509" s="1">
        <f>Q509/MainSheet!$C$22</f>
        <v>0</v>
      </c>
    </row>
    <row r="510" spans="7:21">
      <c r="G510">
        <f t="shared" si="65"/>
        <v>5.0799999999999361</v>
      </c>
      <c r="H510">
        <f t="shared" si="66"/>
        <v>198000</v>
      </c>
      <c r="I510" s="2">
        <f>MIN(MainSheet!$C$10/MainSheet!$C$9,MainSheet!$K$9*60)</f>
        <v>660</v>
      </c>
      <c r="J510" s="1">
        <f>IF(G510&gt;MainSheet!$C$11,IF(J509&gt;=0.999,1,(G510-MainSheet!$C$11)*I510/$B$2/60),0)</f>
        <v>0</v>
      </c>
      <c r="K510" s="1">
        <f>IF(G510&gt;MainSheet!$C$11+$B$6,IF(K509&gt;=0.999,1,(G510-MainSheet!$C$11-$B$6)*I510/$C$2/60),0)</f>
        <v>0</v>
      </c>
      <c r="L510" s="1">
        <f>IF(G510&gt;MainSheet!$C$11+$B$6+$C$6,IF(L509&gt;=0.999,1,(G510-MainSheet!$C$11-$B$6-$C$6)*I510/$D$2/60),0)</f>
        <v>0</v>
      </c>
      <c r="M510">
        <f t="shared" si="67"/>
        <v>0</v>
      </c>
      <c r="N510" s="2">
        <f t="shared" si="68"/>
        <v>0</v>
      </c>
      <c r="O510">
        <f t="shared" si="71"/>
        <v>0</v>
      </c>
      <c r="P510">
        <f t="shared" si="69"/>
        <v>0</v>
      </c>
      <c r="Q510" s="2">
        <f t="shared" si="70"/>
        <v>0</v>
      </c>
      <c r="R510">
        <f>Q510/MainSheet!$C$8*(G510-G509)+R509</f>
        <v>0</v>
      </c>
      <c r="S510">
        <f t="shared" si="72"/>
        <v>0</v>
      </c>
      <c r="T510">
        <f t="shared" si="64"/>
        <v>5.0799999999999361</v>
      </c>
      <c r="U510" s="1">
        <f>Q510/MainSheet!$C$22</f>
        <v>0</v>
      </c>
    </row>
    <row r="511" spans="7:21">
      <c r="G511">
        <f t="shared" si="65"/>
        <v>5.0899999999999359</v>
      </c>
      <c r="H511">
        <f t="shared" si="66"/>
        <v>198000</v>
      </c>
      <c r="I511" s="2">
        <f>MIN(MainSheet!$C$10/MainSheet!$C$9,MainSheet!$K$9*60)</f>
        <v>660</v>
      </c>
      <c r="J511" s="1">
        <f>IF(G511&gt;MainSheet!$C$11,IF(J510&gt;=0.999,1,(G511-MainSheet!$C$11)*I511/$B$2/60),0)</f>
        <v>0</v>
      </c>
      <c r="K511" s="1">
        <f>IF(G511&gt;MainSheet!$C$11+$B$6,IF(K510&gt;=0.999,1,(G511-MainSheet!$C$11-$B$6)*I511/$C$2/60),0)</f>
        <v>0</v>
      </c>
      <c r="L511" s="1">
        <f>IF(G511&gt;MainSheet!$C$11+$B$6+$C$6,IF(L510&gt;=0.999,1,(G511-MainSheet!$C$11-$B$6-$C$6)*I511/$D$2/60),0)</f>
        <v>0</v>
      </c>
      <c r="M511">
        <f t="shared" si="67"/>
        <v>0</v>
      </c>
      <c r="N511" s="2">
        <f t="shared" si="68"/>
        <v>0</v>
      </c>
      <c r="O511">
        <f t="shared" si="71"/>
        <v>0</v>
      </c>
      <c r="P511">
        <f t="shared" si="69"/>
        <v>0</v>
      </c>
      <c r="Q511" s="2">
        <f t="shared" si="70"/>
        <v>0</v>
      </c>
      <c r="R511">
        <f>Q511/MainSheet!$C$8*(G511-G510)+R510</f>
        <v>0</v>
      </c>
      <c r="S511">
        <f t="shared" si="72"/>
        <v>0</v>
      </c>
      <c r="T511">
        <f t="shared" si="64"/>
        <v>5.0899999999999359</v>
      </c>
      <c r="U511" s="1">
        <f>Q511/MainSheet!$C$22</f>
        <v>0</v>
      </c>
    </row>
    <row r="512" spans="7:21">
      <c r="G512">
        <f t="shared" si="65"/>
        <v>5.0999999999999357</v>
      </c>
      <c r="H512">
        <f t="shared" si="66"/>
        <v>198000</v>
      </c>
      <c r="I512" s="2">
        <f>MIN(MainSheet!$C$10/MainSheet!$C$9,MainSheet!$K$9*60)</f>
        <v>660</v>
      </c>
      <c r="J512" s="1">
        <f>IF(G512&gt;MainSheet!$C$11,IF(J511&gt;=0.999,1,(G512-MainSheet!$C$11)*I512/$B$2/60),0)</f>
        <v>0</v>
      </c>
      <c r="K512" s="1">
        <f>IF(G512&gt;MainSheet!$C$11+$B$6,IF(K511&gt;=0.999,1,(G512-MainSheet!$C$11-$B$6)*I512/$C$2/60),0)</f>
        <v>0</v>
      </c>
      <c r="L512" s="1">
        <f>IF(G512&gt;MainSheet!$C$11+$B$6+$C$6,IF(L511&gt;=0.999,1,(G512-MainSheet!$C$11-$B$6-$C$6)*I512/$D$2/60),0)</f>
        <v>0</v>
      </c>
      <c r="M512">
        <f t="shared" si="67"/>
        <v>0</v>
      </c>
      <c r="N512" s="2">
        <f t="shared" si="68"/>
        <v>0</v>
      </c>
      <c r="O512">
        <f t="shared" si="71"/>
        <v>0</v>
      </c>
      <c r="P512">
        <f t="shared" si="69"/>
        <v>0</v>
      </c>
      <c r="Q512" s="2">
        <f t="shared" si="70"/>
        <v>0</v>
      </c>
      <c r="R512">
        <f>Q512/MainSheet!$C$8*(G512-G511)+R511</f>
        <v>0</v>
      </c>
      <c r="S512">
        <f t="shared" si="72"/>
        <v>0</v>
      </c>
      <c r="T512">
        <f t="shared" si="64"/>
        <v>5.0999999999999357</v>
      </c>
      <c r="U512" s="1">
        <f>Q512/MainSheet!$C$22</f>
        <v>0</v>
      </c>
    </row>
    <row r="513" spans="7:21">
      <c r="G513">
        <f t="shared" si="65"/>
        <v>5.1099999999999355</v>
      </c>
      <c r="H513">
        <f t="shared" si="66"/>
        <v>198000</v>
      </c>
      <c r="I513" s="2">
        <f>MIN(MainSheet!$C$10/MainSheet!$C$9,MainSheet!$K$9*60)</f>
        <v>660</v>
      </c>
      <c r="J513" s="1">
        <f>IF(G513&gt;MainSheet!$C$11,IF(J512&gt;=0.999,1,(G513-MainSheet!$C$11)*I513/$B$2/60),0)</f>
        <v>0</v>
      </c>
      <c r="K513" s="1">
        <f>IF(G513&gt;MainSheet!$C$11+$B$6,IF(K512&gt;=0.999,1,(G513-MainSheet!$C$11-$B$6)*I513/$C$2/60),0)</f>
        <v>0</v>
      </c>
      <c r="L513" s="1">
        <f>IF(G513&gt;MainSheet!$C$11+$B$6+$C$6,IF(L512&gt;=0.999,1,(G513-MainSheet!$C$11-$B$6-$C$6)*I513/$D$2/60),0)</f>
        <v>0</v>
      </c>
      <c r="M513">
        <f t="shared" si="67"/>
        <v>0</v>
      </c>
      <c r="N513" s="2">
        <f t="shared" si="68"/>
        <v>0</v>
      </c>
      <c r="O513">
        <f t="shared" si="71"/>
        <v>0</v>
      </c>
      <c r="P513">
        <f t="shared" si="69"/>
        <v>0</v>
      </c>
      <c r="Q513" s="2">
        <f t="shared" si="70"/>
        <v>0</v>
      </c>
      <c r="R513">
        <f>Q513/MainSheet!$C$8*(G513-G512)+R512</f>
        <v>0</v>
      </c>
      <c r="S513">
        <f t="shared" si="72"/>
        <v>0</v>
      </c>
      <c r="T513">
        <f t="shared" si="64"/>
        <v>5.1099999999999355</v>
      </c>
      <c r="U513" s="1">
        <f>Q513/MainSheet!$C$22</f>
        <v>0</v>
      </c>
    </row>
    <row r="514" spans="7:21">
      <c r="G514">
        <f t="shared" si="65"/>
        <v>5.1199999999999353</v>
      </c>
      <c r="H514">
        <f t="shared" si="66"/>
        <v>198000</v>
      </c>
      <c r="I514" s="2">
        <f>MIN(MainSheet!$C$10/MainSheet!$C$9,MainSheet!$K$9*60)</f>
        <v>660</v>
      </c>
      <c r="J514" s="1">
        <f>IF(G514&gt;MainSheet!$C$11,IF(J513&gt;=0.999,1,(G514-MainSheet!$C$11)*I514/$B$2/60),0)</f>
        <v>0</v>
      </c>
      <c r="K514" s="1">
        <f>IF(G514&gt;MainSheet!$C$11+$B$6,IF(K513&gt;=0.999,1,(G514-MainSheet!$C$11-$B$6)*I514/$C$2/60),0)</f>
        <v>0</v>
      </c>
      <c r="L514" s="1">
        <f>IF(G514&gt;MainSheet!$C$11+$B$6+$C$6,IF(L513&gt;=0.999,1,(G514-MainSheet!$C$11-$B$6-$C$6)*I514/$D$2/60),0)</f>
        <v>0</v>
      </c>
      <c r="M514">
        <f t="shared" si="67"/>
        <v>0</v>
      </c>
      <c r="N514" s="2">
        <f t="shared" si="68"/>
        <v>0</v>
      </c>
      <c r="O514">
        <f t="shared" si="71"/>
        <v>0</v>
      </c>
      <c r="P514">
        <f t="shared" si="69"/>
        <v>0</v>
      </c>
      <c r="Q514" s="2">
        <f t="shared" si="70"/>
        <v>0</v>
      </c>
      <c r="R514">
        <f>Q514/MainSheet!$C$8*(G514-G513)+R513</f>
        <v>0</v>
      </c>
      <c r="S514">
        <f t="shared" si="72"/>
        <v>0</v>
      </c>
      <c r="T514">
        <f t="shared" si="64"/>
        <v>5.1199999999999353</v>
      </c>
      <c r="U514" s="1">
        <f>Q514/MainSheet!$C$22</f>
        <v>0</v>
      </c>
    </row>
    <row r="515" spans="7:21">
      <c r="G515">
        <f t="shared" si="65"/>
        <v>5.1299999999999351</v>
      </c>
      <c r="H515">
        <f t="shared" si="66"/>
        <v>198000</v>
      </c>
      <c r="I515" s="2">
        <f>MIN(MainSheet!$C$10/MainSheet!$C$9,MainSheet!$K$9*60)</f>
        <v>660</v>
      </c>
      <c r="J515" s="1">
        <f>IF(G515&gt;MainSheet!$C$11,IF(J514&gt;=0.999,1,(G515-MainSheet!$C$11)*I515/$B$2/60),0)</f>
        <v>0</v>
      </c>
      <c r="K515" s="1">
        <f>IF(G515&gt;MainSheet!$C$11+$B$6,IF(K514&gt;=0.999,1,(G515-MainSheet!$C$11-$B$6)*I515/$C$2/60),0)</f>
        <v>0</v>
      </c>
      <c r="L515" s="1">
        <f>IF(G515&gt;MainSheet!$C$11+$B$6+$C$6,IF(L514&gt;=0.999,1,(G515-MainSheet!$C$11-$B$6-$C$6)*I515/$D$2/60),0)</f>
        <v>0</v>
      </c>
      <c r="M515">
        <f t="shared" si="67"/>
        <v>0</v>
      </c>
      <c r="N515" s="2">
        <f t="shared" si="68"/>
        <v>0</v>
      </c>
      <c r="O515">
        <f t="shared" si="71"/>
        <v>0</v>
      </c>
      <c r="P515">
        <f t="shared" si="69"/>
        <v>0</v>
      </c>
      <c r="Q515" s="2">
        <f t="shared" si="70"/>
        <v>0</v>
      </c>
      <c r="R515">
        <f>Q515/MainSheet!$C$8*(G515-G514)+R514</f>
        <v>0</v>
      </c>
      <c r="S515">
        <f t="shared" si="72"/>
        <v>0</v>
      </c>
      <c r="T515">
        <f t="shared" ref="T515:T578" si="73">G515</f>
        <v>5.1299999999999351</v>
      </c>
      <c r="U515" s="1">
        <f>Q515/MainSheet!$C$22</f>
        <v>0</v>
      </c>
    </row>
    <row r="516" spans="7:21">
      <c r="G516">
        <f t="shared" ref="G516:G579" si="74">G515+$F$2</f>
        <v>5.1399999999999348</v>
      </c>
      <c r="H516">
        <f t="shared" ref="H516:H579" si="75">H515</f>
        <v>198000</v>
      </c>
      <c r="I516" s="2">
        <f>MIN(MainSheet!$C$10/MainSheet!$C$9,MainSheet!$K$9*60)</f>
        <v>660</v>
      </c>
      <c r="J516" s="1">
        <f>IF(G516&gt;MainSheet!$C$11,IF(J515&gt;=0.999,1,(G516-MainSheet!$C$11)*I516/$B$2/60),0)</f>
        <v>0</v>
      </c>
      <c r="K516" s="1">
        <f>IF(G516&gt;MainSheet!$C$11+$B$6,IF(K515&gt;=0.999,1,(G516-MainSheet!$C$11-$B$6)*I516/$C$2/60),0)</f>
        <v>0</v>
      </c>
      <c r="L516" s="1">
        <f>IF(G516&gt;MainSheet!$C$11+$B$6+$C$6,IF(L515&gt;=0.999,1,(G516-MainSheet!$C$11-$B$6-$C$6)*I516/$D$2/60),0)</f>
        <v>0</v>
      </c>
      <c r="M516">
        <f t="shared" ref="M516:M579" si="76">(J516*$B$2+K516*$C$2+L516*$D$2)/SUM($B$2:$D$2)</f>
        <v>0</v>
      </c>
      <c r="N516" s="2">
        <f t="shared" ref="N516:N579" si="77">IF(J516&gt;=0.01,((1-J516)*B$3+B$4*(J516)),0)</f>
        <v>0</v>
      </c>
      <c r="O516">
        <f t="shared" si="71"/>
        <v>0</v>
      </c>
      <c r="P516">
        <f t="shared" ref="P516:P579" si="78">IF(IF(N516+O516&gt;H516,H516-O516-N516,IF(L516&gt;0,((1-L516)*D$3+D$4*(L516)),0))+O516+N516&gt;H516,H516-N516-O516,IF(N516+O516&gt;H516,H516-O516-N516,IF(L516&gt;0,((1-L516)*D$3+D$4*(L516)),0)))</f>
        <v>0</v>
      </c>
      <c r="Q516" s="2">
        <f t="shared" ref="Q516:Q579" si="79">SUM(N516:P516)</f>
        <v>0</v>
      </c>
      <c r="R516">
        <f>Q516/MainSheet!$C$8*(G516-G515)+R515</f>
        <v>0</v>
      </c>
      <c r="S516">
        <f t="shared" si="72"/>
        <v>0</v>
      </c>
      <c r="T516">
        <f t="shared" si="73"/>
        <v>5.1399999999999348</v>
      </c>
      <c r="U516" s="1">
        <f>Q516/MainSheet!$C$22</f>
        <v>0</v>
      </c>
    </row>
    <row r="517" spans="7:21">
      <c r="G517">
        <f t="shared" si="74"/>
        <v>5.1499999999999346</v>
      </c>
      <c r="H517">
        <f t="shared" si="75"/>
        <v>198000</v>
      </c>
      <c r="I517" s="2">
        <f>MIN(MainSheet!$C$10/MainSheet!$C$9,MainSheet!$K$9*60)</f>
        <v>660</v>
      </c>
      <c r="J517" s="1">
        <f>IF(G517&gt;MainSheet!$C$11,IF(J516&gt;=0.999,1,(G517-MainSheet!$C$11)*I517/$B$2/60),0)</f>
        <v>0</v>
      </c>
      <c r="K517" s="1">
        <f>IF(G517&gt;MainSheet!$C$11+$B$6,IF(K516&gt;=0.999,1,(G517-MainSheet!$C$11-$B$6)*I517/$C$2/60),0)</f>
        <v>0</v>
      </c>
      <c r="L517" s="1">
        <f>IF(G517&gt;MainSheet!$C$11+$B$6+$C$6,IF(L516&gt;=0.999,1,(G517-MainSheet!$C$11-$B$6-$C$6)*I517/$D$2/60),0)</f>
        <v>0</v>
      </c>
      <c r="M517">
        <f t="shared" si="76"/>
        <v>0</v>
      </c>
      <c r="N517" s="2">
        <f t="shared" si="77"/>
        <v>0</v>
      </c>
      <c r="O517">
        <f t="shared" ref="O517:O580" si="80">IF(K517&gt;=0.01,((1-K517)*C$3+C$4*(K517)),0)</f>
        <v>0</v>
      </c>
      <c r="P517">
        <f t="shared" si="78"/>
        <v>0</v>
      </c>
      <c r="Q517" s="2">
        <f t="shared" si="79"/>
        <v>0</v>
      </c>
      <c r="R517">
        <f>Q517/MainSheet!$C$8*(G517-G516)+R516</f>
        <v>0</v>
      </c>
      <c r="S517">
        <f t="shared" ref="S517:S580" si="81">Q517*$F$2/60+S516</f>
        <v>0</v>
      </c>
      <c r="T517">
        <f t="shared" si="73"/>
        <v>5.1499999999999346</v>
      </c>
      <c r="U517" s="1">
        <f>Q517/MainSheet!$C$22</f>
        <v>0</v>
      </c>
    </row>
    <row r="518" spans="7:21">
      <c r="G518">
        <f t="shared" si="74"/>
        <v>5.1599999999999344</v>
      </c>
      <c r="H518">
        <f t="shared" si="75"/>
        <v>198000</v>
      </c>
      <c r="I518" s="2">
        <f>MIN(MainSheet!$C$10/MainSheet!$C$9,MainSheet!$K$9*60)</f>
        <v>660</v>
      </c>
      <c r="J518" s="1">
        <f>IF(G518&gt;MainSheet!$C$11,IF(J517&gt;=0.999,1,(G518-MainSheet!$C$11)*I518/$B$2/60),0)</f>
        <v>0</v>
      </c>
      <c r="K518" s="1">
        <f>IF(G518&gt;MainSheet!$C$11+$B$6,IF(K517&gt;=0.999,1,(G518-MainSheet!$C$11-$B$6)*I518/$C$2/60),0)</f>
        <v>0</v>
      </c>
      <c r="L518" s="1">
        <f>IF(G518&gt;MainSheet!$C$11+$B$6+$C$6,IF(L517&gt;=0.999,1,(G518-MainSheet!$C$11-$B$6-$C$6)*I518/$D$2/60),0)</f>
        <v>0</v>
      </c>
      <c r="M518">
        <f t="shared" si="76"/>
        <v>0</v>
      </c>
      <c r="N518" s="2">
        <f t="shared" si="77"/>
        <v>0</v>
      </c>
      <c r="O518">
        <f t="shared" si="80"/>
        <v>0</v>
      </c>
      <c r="P518">
        <f t="shared" si="78"/>
        <v>0</v>
      </c>
      <c r="Q518" s="2">
        <f t="shared" si="79"/>
        <v>0</v>
      </c>
      <c r="R518">
        <f>Q518/MainSheet!$C$8*(G518-G517)+R517</f>
        <v>0</v>
      </c>
      <c r="S518">
        <f t="shared" si="81"/>
        <v>0</v>
      </c>
      <c r="T518">
        <f t="shared" si="73"/>
        <v>5.1599999999999344</v>
      </c>
      <c r="U518" s="1">
        <f>Q518/MainSheet!$C$22</f>
        <v>0</v>
      </c>
    </row>
    <row r="519" spans="7:21">
      <c r="G519">
        <f t="shared" si="74"/>
        <v>5.1699999999999342</v>
      </c>
      <c r="H519">
        <f t="shared" si="75"/>
        <v>198000</v>
      </c>
      <c r="I519" s="2">
        <f>MIN(MainSheet!$C$10/MainSheet!$C$9,MainSheet!$K$9*60)</f>
        <v>660</v>
      </c>
      <c r="J519" s="1">
        <f>IF(G519&gt;MainSheet!$C$11,IF(J518&gt;=0.999,1,(G519-MainSheet!$C$11)*I519/$B$2/60),0)</f>
        <v>0</v>
      </c>
      <c r="K519" s="1">
        <f>IF(G519&gt;MainSheet!$C$11+$B$6,IF(K518&gt;=0.999,1,(G519-MainSheet!$C$11-$B$6)*I519/$C$2/60),0)</f>
        <v>0</v>
      </c>
      <c r="L519" s="1">
        <f>IF(G519&gt;MainSheet!$C$11+$B$6+$C$6,IF(L518&gt;=0.999,1,(G519-MainSheet!$C$11-$B$6-$C$6)*I519/$D$2/60),0)</f>
        <v>0</v>
      </c>
      <c r="M519">
        <f t="shared" si="76"/>
        <v>0</v>
      </c>
      <c r="N519" s="2">
        <f t="shared" si="77"/>
        <v>0</v>
      </c>
      <c r="O519">
        <f t="shared" si="80"/>
        <v>0</v>
      </c>
      <c r="P519">
        <f t="shared" si="78"/>
        <v>0</v>
      </c>
      <c r="Q519" s="2">
        <f t="shared" si="79"/>
        <v>0</v>
      </c>
      <c r="R519">
        <f>Q519/MainSheet!$C$8*(G519-G518)+R518</f>
        <v>0</v>
      </c>
      <c r="S519">
        <f t="shared" si="81"/>
        <v>0</v>
      </c>
      <c r="T519">
        <f t="shared" si="73"/>
        <v>5.1699999999999342</v>
      </c>
      <c r="U519" s="1">
        <f>Q519/MainSheet!$C$22</f>
        <v>0</v>
      </c>
    </row>
    <row r="520" spans="7:21">
      <c r="G520">
        <f t="shared" si="74"/>
        <v>5.179999999999934</v>
      </c>
      <c r="H520">
        <f t="shared" si="75"/>
        <v>198000</v>
      </c>
      <c r="I520" s="2">
        <f>MIN(MainSheet!$C$10/MainSheet!$C$9,MainSheet!$K$9*60)</f>
        <v>660</v>
      </c>
      <c r="J520" s="1">
        <f>IF(G520&gt;MainSheet!$C$11,IF(J519&gt;=0.999,1,(G520-MainSheet!$C$11)*I520/$B$2/60),0)</f>
        <v>0</v>
      </c>
      <c r="K520" s="1">
        <f>IF(G520&gt;MainSheet!$C$11+$B$6,IF(K519&gt;=0.999,1,(G520-MainSheet!$C$11-$B$6)*I520/$C$2/60),0)</f>
        <v>0</v>
      </c>
      <c r="L520" s="1">
        <f>IF(G520&gt;MainSheet!$C$11+$B$6+$C$6,IF(L519&gt;=0.999,1,(G520-MainSheet!$C$11-$B$6-$C$6)*I520/$D$2/60),0)</f>
        <v>0</v>
      </c>
      <c r="M520">
        <f t="shared" si="76"/>
        <v>0</v>
      </c>
      <c r="N520" s="2">
        <f t="shared" si="77"/>
        <v>0</v>
      </c>
      <c r="O520">
        <f t="shared" si="80"/>
        <v>0</v>
      </c>
      <c r="P520">
        <f t="shared" si="78"/>
        <v>0</v>
      </c>
      <c r="Q520" s="2">
        <f t="shared" si="79"/>
        <v>0</v>
      </c>
      <c r="R520">
        <f>Q520/MainSheet!$C$8*(G520-G519)+R519</f>
        <v>0</v>
      </c>
      <c r="S520">
        <f t="shared" si="81"/>
        <v>0</v>
      </c>
      <c r="T520">
        <f t="shared" si="73"/>
        <v>5.179999999999934</v>
      </c>
      <c r="U520" s="1">
        <f>Q520/MainSheet!$C$22</f>
        <v>0</v>
      </c>
    </row>
    <row r="521" spans="7:21">
      <c r="G521">
        <f t="shared" si="74"/>
        <v>5.1899999999999338</v>
      </c>
      <c r="H521">
        <f t="shared" si="75"/>
        <v>198000</v>
      </c>
      <c r="I521" s="2">
        <f>MIN(MainSheet!$C$10/MainSheet!$C$9,MainSheet!$K$9*60)</f>
        <v>660</v>
      </c>
      <c r="J521" s="1">
        <f>IF(G521&gt;MainSheet!$C$11,IF(J520&gt;=0.999,1,(G521-MainSheet!$C$11)*I521/$B$2/60),0)</f>
        <v>0</v>
      </c>
      <c r="K521" s="1">
        <f>IF(G521&gt;MainSheet!$C$11+$B$6,IF(K520&gt;=0.999,1,(G521-MainSheet!$C$11-$B$6)*I521/$C$2/60),0)</f>
        <v>0</v>
      </c>
      <c r="L521" s="1">
        <f>IF(G521&gt;MainSheet!$C$11+$B$6+$C$6,IF(L520&gt;=0.999,1,(G521-MainSheet!$C$11-$B$6-$C$6)*I521/$D$2/60),0)</f>
        <v>0</v>
      </c>
      <c r="M521">
        <f t="shared" si="76"/>
        <v>0</v>
      </c>
      <c r="N521" s="2">
        <f t="shared" si="77"/>
        <v>0</v>
      </c>
      <c r="O521">
        <f t="shared" si="80"/>
        <v>0</v>
      </c>
      <c r="P521">
        <f t="shared" si="78"/>
        <v>0</v>
      </c>
      <c r="Q521" s="2">
        <f t="shared" si="79"/>
        <v>0</v>
      </c>
      <c r="R521">
        <f>Q521/MainSheet!$C$8*(G521-G520)+R520</f>
        <v>0</v>
      </c>
      <c r="S521">
        <f t="shared" si="81"/>
        <v>0</v>
      </c>
      <c r="T521">
        <f t="shared" si="73"/>
        <v>5.1899999999999338</v>
      </c>
      <c r="U521" s="1">
        <f>Q521/MainSheet!$C$22</f>
        <v>0</v>
      </c>
    </row>
    <row r="522" spans="7:21">
      <c r="G522">
        <f t="shared" si="74"/>
        <v>5.1999999999999336</v>
      </c>
      <c r="H522">
        <f t="shared" si="75"/>
        <v>198000</v>
      </c>
      <c r="I522" s="2">
        <f>MIN(MainSheet!$C$10/MainSheet!$C$9,MainSheet!$K$9*60)</f>
        <v>660</v>
      </c>
      <c r="J522" s="1">
        <f>IF(G522&gt;MainSheet!$C$11,IF(J521&gt;=0.999,1,(G522-MainSheet!$C$11)*I522/$B$2/60),0)</f>
        <v>0</v>
      </c>
      <c r="K522" s="1">
        <f>IF(G522&gt;MainSheet!$C$11+$B$6,IF(K521&gt;=0.999,1,(G522-MainSheet!$C$11-$B$6)*I522/$C$2/60),0)</f>
        <v>0</v>
      </c>
      <c r="L522" s="1">
        <f>IF(G522&gt;MainSheet!$C$11+$B$6+$C$6,IF(L521&gt;=0.999,1,(G522-MainSheet!$C$11-$B$6-$C$6)*I522/$D$2/60),0)</f>
        <v>0</v>
      </c>
      <c r="M522">
        <f t="shared" si="76"/>
        <v>0</v>
      </c>
      <c r="N522" s="2">
        <f t="shared" si="77"/>
        <v>0</v>
      </c>
      <c r="O522">
        <f t="shared" si="80"/>
        <v>0</v>
      </c>
      <c r="P522">
        <f t="shared" si="78"/>
        <v>0</v>
      </c>
      <c r="Q522" s="2">
        <f t="shared" si="79"/>
        <v>0</v>
      </c>
      <c r="R522">
        <f>Q522/MainSheet!$C$8*(G522-G521)+R521</f>
        <v>0</v>
      </c>
      <c r="S522">
        <f t="shared" si="81"/>
        <v>0</v>
      </c>
      <c r="T522">
        <f t="shared" si="73"/>
        <v>5.1999999999999336</v>
      </c>
      <c r="U522" s="1">
        <f>Q522/MainSheet!$C$22</f>
        <v>0</v>
      </c>
    </row>
    <row r="523" spans="7:21">
      <c r="G523">
        <f t="shared" si="74"/>
        <v>5.2099999999999334</v>
      </c>
      <c r="H523">
        <f t="shared" si="75"/>
        <v>198000</v>
      </c>
      <c r="I523" s="2">
        <f>MIN(MainSheet!$C$10/MainSheet!$C$9,MainSheet!$K$9*60)</f>
        <v>660</v>
      </c>
      <c r="J523" s="1">
        <f>IF(G523&gt;MainSheet!$C$11,IF(J522&gt;=0.999,1,(G523-MainSheet!$C$11)*I523/$B$2/60),0)</f>
        <v>0</v>
      </c>
      <c r="K523" s="1">
        <f>IF(G523&gt;MainSheet!$C$11+$B$6,IF(K522&gt;=0.999,1,(G523-MainSheet!$C$11-$B$6)*I523/$C$2/60),0)</f>
        <v>0</v>
      </c>
      <c r="L523" s="1">
        <f>IF(G523&gt;MainSheet!$C$11+$B$6+$C$6,IF(L522&gt;=0.999,1,(G523-MainSheet!$C$11-$B$6-$C$6)*I523/$D$2/60),0)</f>
        <v>0</v>
      </c>
      <c r="M523">
        <f t="shared" si="76"/>
        <v>0</v>
      </c>
      <c r="N523" s="2">
        <f t="shared" si="77"/>
        <v>0</v>
      </c>
      <c r="O523">
        <f t="shared" si="80"/>
        <v>0</v>
      </c>
      <c r="P523">
        <f t="shared" si="78"/>
        <v>0</v>
      </c>
      <c r="Q523" s="2">
        <f t="shared" si="79"/>
        <v>0</v>
      </c>
      <c r="R523">
        <f>Q523/MainSheet!$C$8*(G523-G522)+R522</f>
        <v>0</v>
      </c>
      <c r="S523">
        <f t="shared" si="81"/>
        <v>0</v>
      </c>
      <c r="T523">
        <f t="shared" si="73"/>
        <v>5.2099999999999334</v>
      </c>
      <c r="U523" s="1">
        <f>Q523/MainSheet!$C$22</f>
        <v>0</v>
      </c>
    </row>
    <row r="524" spans="7:21">
      <c r="G524">
        <f t="shared" si="74"/>
        <v>5.2199999999999331</v>
      </c>
      <c r="H524">
        <f t="shared" si="75"/>
        <v>198000</v>
      </c>
      <c r="I524" s="2">
        <f>MIN(MainSheet!$C$10/MainSheet!$C$9,MainSheet!$K$9*60)</f>
        <v>660</v>
      </c>
      <c r="J524" s="1">
        <f>IF(G524&gt;MainSheet!$C$11,IF(J523&gt;=0.999,1,(G524-MainSheet!$C$11)*I524/$B$2/60),0)</f>
        <v>0</v>
      </c>
      <c r="K524" s="1">
        <f>IF(G524&gt;MainSheet!$C$11+$B$6,IF(K523&gt;=0.999,1,(G524-MainSheet!$C$11-$B$6)*I524/$C$2/60),0)</f>
        <v>0</v>
      </c>
      <c r="L524" s="1">
        <f>IF(G524&gt;MainSheet!$C$11+$B$6+$C$6,IF(L523&gt;=0.999,1,(G524-MainSheet!$C$11-$B$6-$C$6)*I524/$D$2/60),0)</f>
        <v>0</v>
      </c>
      <c r="M524">
        <f t="shared" si="76"/>
        <v>0</v>
      </c>
      <c r="N524" s="2">
        <f t="shared" si="77"/>
        <v>0</v>
      </c>
      <c r="O524">
        <f t="shared" si="80"/>
        <v>0</v>
      </c>
      <c r="P524">
        <f t="shared" si="78"/>
        <v>0</v>
      </c>
      <c r="Q524" s="2">
        <f t="shared" si="79"/>
        <v>0</v>
      </c>
      <c r="R524">
        <f>Q524/MainSheet!$C$8*(G524-G523)+R523</f>
        <v>0</v>
      </c>
      <c r="S524">
        <f t="shared" si="81"/>
        <v>0</v>
      </c>
      <c r="T524">
        <f t="shared" si="73"/>
        <v>5.2199999999999331</v>
      </c>
      <c r="U524" s="1">
        <f>Q524/MainSheet!$C$22</f>
        <v>0</v>
      </c>
    </row>
    <row r="525" spans="7:21">
      <c r="G525">
        <f t="shared" si="74"/>
        <v>5.2299999999999329</v>
      </c>
      <c r="H525">
        <f t="shared" si="75"/>
        <v>198000</v>
      </c>
      <c r="I525" s="2">
        <f>MIN(MainSheet!$C$10/MainSheet!$C$9,MainSheet!$K$9*60)</f>
        <v>660</v>
      </c>
      <c r="J525" s="1">
        <f>IF(G525&gt;MainSheet!$C$11,IF(J524&gt;=0.999,1,(G525-MainSheet!$C$11)*I525/$B$2/60),0)</f>
        <v>0</v>
      </c>
      <c r="K525" s="1">
        <f>IF(G525&gt;MainSheet!$C$11+$B$6,IF(K524&gt;=0.999,1,(G525-MainSheet!$C$11-$B$6)*I525/$C$2/60),0)</f>
        <v>0</v>
      </c>
      <c r="L525" s="1">
        <f>IF(G525&gt;MainSheet!$C$11+$B$6+$C$6,IF(L524&gt;=0.999,1,(G525-MainSheet!$C$11-$B$6-$C$6)*I525/$D$2/60),0)</f>
        <v>0</v>
      </c>
      <c r="M525">
        <f t="shared" si="76"/>
        <v>0</v>
      </c>
      <c r="N525" s="2">
        <f t="shared" si="77"/>
        <v>0</v>
      </c>
      <c r="O525">
        <f t="shared" si="80"/>
        <v>0</v>
      </c>
      <c r="P525">
        <f t="shared" si="78"/>
        <v>0</v>
      </c>
      <c r="Q525" s="2">
        <f t="shared" si="79"/>
        <v>0</v>
      </c>
      <c r="R525">
        <f>Q525/MainSheet!$C$8*(G525-G524)+R524</f>
        <v>0</v>
      </c>
      <c r="S525">
        <f t="shared" si="81"/>
        <v>0</v>
      </c>
      <c r="T525">
        <f t="shared" si="73"/>
        <v>5.2299999999999329</v>
      </c>
      <c r="U525" s="1">
        <f>Q525/MainSheet!$C$22</f>
        <v>0</v>
      </c>
    </row>
    <row r="526" spans="7:21">
      <c r="G526">
        <f t="shared" si="74"/>
        <v>5.2399999999999327</v>
      </c>
      <c r="H526">
        <f t="shared" si="75"/>
        <v>198000</v>
      </c>
      <c r="I526" s="2">
        <f>MIN(MainSheet!$C$10/MainSheet!$C$9,MainSheet!$K$9*60)</f>
        <v>660</v>
      </c>
      <c r="J526" s="1">
        <f>IF(G526&gt;MainSheet!$C$11,IF(J525&gt;=0.999,1,(G526-MainSheet!$C$11)*I526/$B$2/60),0)</f>
        <v>0</v>
      </c>
      <c r="K526" s="1">
        <f>IF(G526&gt;MainSheet!$C$11+$B$6,IF(K525&gt;=0.999,1,(G526-MainSheet!$C$11-$B$6)*I526/$C$2/60),0)</f>
        <v>0</v>
      </c>
      <c r="L526" s="1">
        <f>IF(G526&gt;MainSheet!$C$11+$B$6+$C$6,IF(L525&gt;=0.999,1,(G526-MainSheet!$C$11-$B$6-$C$6)*I526/$D$2/60),0)</f>
        <v>0</v>
      </c>
      <c r="M526">
        <f t="shared" si="76"/>
        <v>0</v>
      </c>
      <c r="N526" s="2">
        <f t="shared" si="77"/>
        <v>0</v>
      </c>
      <c r="O526">
        <f t="shared" si="80"/>
        <v>0</v>
      </c>
      <c r="P526">
        <f t="shared" si="78"/>
        <v>0</v>
      </c>
      <c r="Q526" s="2">
        <f t="shared" si="79"/>
        <v>0</v>
      </c>
      <c r="R526">
        <f>Q526/MainSheet!$C$8*(G526-G525)+R525</f>
        <v>0</v>
      </c>
      <c r="S526">
        <f t="shared" si="81"/>
        <v>0</v>
      </c>
      <c r="T526">
        <f t="shared" si="73"/>
        <v>5.2399999999999327</v>
      </c>
      <c r="U526" s="1">
        <f>Q526/MainSheet!$C$22</f>
        <v>0</v>
      </c>
    </row>
    <row r="527" spans="7:21">
      <c r="G527">
        <f t="shared" si="74"/>
        <v>5.2499999999999325</v>
      </c>
      <c r="H527">
        <f t="shared" si="75"/>
        <v>198000</v>
      </c>
      <c r="I527" s="2">
        <f>MIN(MainSheet!$C$10/MainSheet!$C$9,MainSheet!$K$9*60)</f>
        <v>660</v>
      </c>
      <c r="J527" s="1">
        <f>IF(G527&gt;MainSheet!$C$11,IF(J526&gt;=0.999,1,(G527-MainSheet!$C$11)*I527/$B$2/60),0)</f>
        <v>0</v>
      </c>
      <c r="K527" s="1">
        <f>IF(G527&gt;MainSheet!$C$11+$B$6,IF(K526&gt;=0.999,1,(G527-MainSheet!$C$11-$B$6)*I527/$C$2/60),0)</f>
        <v>0</v>
      </c>
      <c r="L527" s="1">
        <f>IF(G527&gt;MainSheet!$C$11+$B$6+$C$6,IF(L526&gt;=0.999,1,(G527-MainSheet!$C$11-$B$6-$C$6)*I527/$D$2/60),0)</f>
        <v>0</v>
      </c>
      <c r="M527">
        <f t="shared" si="76"/>
        <v>0</v>
      </c>
      <c r="N527" s="2">
        <f t="shared" si="77"/>
        <v>0</v>
      </c>
      <c r="O527">
        <f t="shared" si="80"/>
        <v>0</v>
      </c>
      <c r="P527">
        <f t="shared" si="78"/>
        <v>0</v>
      </c>
      <c r="Q527" s="2">
        <f t="shared" si="79"/>
        <v>0</v>
      </c>
      <c r="R527">
        <f>Q527/MainSheet!$C$8*(G527-G526)+R526</f>
        <v>0</v>
      </c>
      <c r="S527">
        <f t="shared" si="81"/>
        <v>0</v>
      </c>
      <c r="T527">
        <f t="shared" si="73"/>
        <v>5.2499999999999325</v>
      </c>
      <c r="U527" s="1">
        <f>Q527/MainSheet!$C$22</f>
        <v>0</v>
      </c>
    </row>
    <row r="528" spans="7:21">
      <c r="G528">
        <f t="shared" si="74"/>
        <v>5.2599999999999323</v>
      </c>
      <c r="H528">
        <f t="shared" si="75"/>
        <v>198000</v>
      </c>
      <c r="I528" s="2">
        <f>MIN(MainSheet!$C$10/MainSheet!$C$9,MainSheet!$K$9*60)</f>
        <v>660</v>
      </c>
      <c r="J528" s="1">
        <f>IF(G528&gt;MainSheet!$C$11,IF(J527&gt;=0.999,1,(G528-MainSheet!$C$11)*I528/$B$2/60),0)</f>
        <v>0</v>
      </c>
      <c r="K528" s="1">
        <f>IF(G528&gt;MainSheet!$C$11+$B$6,IF(K527&gt;=0.999,1,(G528-MainSheet!$C$11-$B$6)*I528/$C$2/60),0)</f>
        <v>0</v>
      </c>
      <c r="L528" s="1">
        <f>IF(G528&gt;MainSheet!$C$11+$B$6+$C$6,IF(L527&gt;=0.999,1,(G528-MainSheet!$C$11-$B$6-$C$6)*I528/$D$2/60),0)</f>
        <v>0</v>
      </c>
      <c r="M528">
        <f t="shared" si="76"/>
        <v>0</v>
      </c>
      <c r="N528" s="2">
        <f t="shared" si="77"/>
        <v>0</v>
      </c>
      <c r="O528">
        <f t="shared" si="80"/>
        <v>0</v>
      </c>
      <c r="P528">
        <f t="shared" si="78"/>
        <v>0</v>
      </c>
      <c r="Q528" s="2">
        <f t="shared" si="79"/>
        <v>0</v>
      </c>
      <c r="R528">
        <f>Q528/MainSheet!$C$8*(G528-G527)+R527</f>
        <v>0</v>
      </c>
      <c r="S528">
        <f t="shared" si="81"/>
        <v>0</v>
      </c>
      <c r="T528">
        <f t="shared" si="73"/>
        <v>5.2599999999999323</v>
      </c>
      <c r="U528" s="1">
        <f>Q528/MainSheet!$C$22</f>
        <v>0</v>
      </c>
    </row>
    <row r="529" spans="7:21">
      <c r="G529">
        <f t="shared" si="74"/>
        <v>5.2699999999999321</v>
      </c>
      <c r="H529">
        <f t="shared" si="75"/>
        <v>198000</v>
      </c>
      <c r="I529" s="2">
        <f>MIN(MainSheet!$C$10/MainSheet!$C$9,MainSheet!$K$9*60)</f>
        <v>660</v>
      </c>
      <c r="J529" s="1">
        <f>IF(G529&gt;MainSheet!$C$11,IF(J528&gt;=0.999,1,(G529-MainSheet!$C$11)*I529/$B$2/60),0)</f>
        <v>0</v>
      </c>
      <c r="K529" s="1">
        <f>IF(G529&gt;MainSheet!$C$11+$B$6,IF(K528&gt;=0.999,1,(G529-MainSheet!$C$11-$B$6)*I529/$C$2/60),0)</f>
        <v>0</v>
      </c>
      <c r="L529" s="1">
        <f>IF(G529&gt;MainSheet!$C$11+$B$6+$C$6,IF(L528&gt;=0.999,1,(G529-MainSheet!$C$11-$B$6-$C$6)*I529/$D$2/60),0)</f>
        <v>0</v>
      </c>
      <c r="M529">
        <f t="shared" si="76"/>
        <v>0</v>
      </c>
      <c r="N529" s="2">
        <f t="shared" si="77"/>
        <v>0</v>
      </c>
      <c r="O529">
        <f t="shared" si="80"/>
        <v>0</v>
      </c>
      <c r="P529">
        <f t="shared" si="78"/>
        <v>0</v>
      </c>
      <c r="Q529" s="2">
        <f t="shared" si="79"/>
        <v>0</v>
      </c>
      <c r="R529">
        <f>Q529/MainSheet!$C$8*(G529-G528)+R528</f>
        <v>0</v>
      </c>
      <c r="S529">
        <f t="shared" si="81"/>
        <v>0</v>
      </c>
      <c r="T529">
        <f t="shared" si="73"/>
        <v>5.2699999999999321</v>
      </c>
      <c r="U529" s="1">
        <f>Q529/MainSheet!$C$22</f>
        <v>0</v>
      </c>
    </row>
    <row r="530" spans="7:21">
      <c r="G530">
        <f t="shared" si="74"/>
        <v>5.2799999999999319</v>
      </c>
      <c r="H530">
        <f t="shared" si="75"/>
        <v>198000</v>
      </c>
      <c r="I530" s="2">
        <f>MIN(MainSheet!$C$10/MainSheet!$C$9,MainSheet!$K$9*60)</f>
        <v>660</v>
      </c>
      <c r="J530" s="1">
        <f>IF(G530&gt;MainSheet!$C$11,IF(J529&gt;=0.999,1,(G530-MainSheet!$C$11)*I530/$B$2/60),0)</f>
        <v>0</v>
      </c>
      <c r="K530" s="1">
        <f>IF(G530&gt;MainSheet!$C$11+$B$6,IF(K529&gt;=0.999,1,(G530-MainSheet!$C$11-$B$6)*I530/$C$2/60),0)</f>
        <v>0</v>
      </c>
      <c r="L530" s="1">
        <f>IF(G530&gt;MainSheet!$C$11+$B$6+$C$6,IF(L529&gt;=0.999,1,(G530-MainSheet!$C$11-$B$6-$C$6)*I530/$D$2/60),0)</f>
        <v>0</v>
      </c>
      <c r="M530">
        <f t="shared" si="76"/>
        <v>0</v>
      </c>
      <c r="N530" s="2">
        <f t="shared" si="77"/>
        <v>0</v>
      </c>
      <c r="O530">
        <f t="shared" si="80"/>
        <v>0</v>
      </c>
      <c r="P530">
        <f t="shared" si="78"/>
        <v>0</v>
      </c>
      <c r="Q530" s="2">
        <f t="shared" si="79"/>
        <v>0</v>
      </c>
      <c r="R530">
        <f>Q530/MainSheet!$C$8*(G530-G529)+R529</f>
        <v>0</v>
      </c>
      <c r="S530">
        <f t="shared" si="81"/>
        <v>0</v>
      </c>
      <c r="T530">
        <f t="shared" si="73"/>
        <v>5.2799999999999319</v>
      </c>
      <c r="U530" s="1">
        <f>Q530/MainSheet!$C$22</f>
        <v>0</v>
      </c>
    </row>
    <row r="531" spans="7:21">
      <c r="G531">
        <f t="shared" si="74"/>
        <v>5.2899999999999316</v>
      </c>
      <c r="H531">
        <f t="shared" si="75"/>
        <v>198000</v>
      </c>
      <c r="I531" s="2">
        <f>MIN(MainSheet!$C$10/MainSheet!$C$9,MainSheet!$K$9*60)</f>
        <v>660</v>
      </c>
      <c r="J531" s="1">
        <f>IF(G531&gt;MainSheet!$C$11,IF(J530&gt;=0.999,1,(G531-MainSheet!$C$11)*I531/$B$2/60),0)</f>
        <v>0</v>
      </c>
      <c r="K531" s="1">
        <f>IF(G531&gt;MainSheet!$C$11+$B$6,IF(K530&gt;=0.999,1,(G531-MainSheet!$C$11-$B$6)*I531/$C$2/60),0)</f>
        <v>0</v>
      </c>
      <c r="L531" s="1">
        <f>IF(G531&gt;MainSheet!$C$11+$B$6+$C$6,IF(L530&gt;=0.999,1,(G531-MainSheet!$C$11-$B$6-$C$6)*I531/$D$2/60),0)</f>
        <v>0</v>
      </c>
      <c r="M531">
        <f t="shared" si="76"/>
        <v>0</v>
      </c>
      <c r="N531" s="2">
        <f t="shared" si="77"/>
        <v>0</v>
      </c>
      <c r="O531">
        <f t="shared" si="80"/>
        <v>0</v>
      </c>
      <c r="P531">
        <f t="shared" si="78"/>
        <v>0</v>
      </c>
      <c r="Q531" s="2">
        <f t="shared" si="79"/>
        <v>0</v>
      </c>
      <c r="R531">
        <f>Q531/MainSheet!$C$8*(G531-G530)+R530</f>
        <v>0</v>
      </c>
      <c r="S531">
        <f t="shared" si="81"/>
        <v>0</v>
      </c>
      <c r="T531">
        <f t="shared" si="73"/>
        <v>5.2899999999999316</v>
      </c>
      <c r="U531" s="1">
        <f>Q531/MainSheet!$C$22</f>
        <v>0</v>
      </c>
    </row>
    <row r="532" spans="7:21">
      <c r="G532">
        <f t="shared" si="74"/>
        <v>5.2999999999999314</v>
      </c>
      <c r="H532">
        <f t="shared" si="75"/>
        <v>198000</v>
      </c>
      <c r="I532" s="2">
        <f>MIN(MainSheet!$C$10/MainSheet!$C$9,MainSheet!$K$9*60)</f>
        <v>660</v>
      </c>
      <c r="J532" s="1">
        <f>IF(G532&gt;MainSheet!$C$11,IF(J531&gt;=0.999,1,(G532-MainSheet!$C$11)*I532/$B$2/60),0)</f>
        <v>0</v>
      </c>
      <c r="K532" s="1">
        <f>IF(G532&gt;MainSheet!$C$11+$B$6,IF(K531&gt;=0.999,1,(G532-MainSheet!$C$11-$B$6)*I532/$C$2/60),0)</f>
        <v>0</v>
      </c>
      <c r="L532" s="1">
        <f>IF(G532&gt;MainSheet!$C$11+$B$6+$C$6,IF(L531&gt;=0.999,1,(G532-MainSheet!$C$11-$B$6-$C$6)*I532/$D$2/60),0)</f>
        <v>0</v>
      </c>
      <c r="M532">
        <f t="shared" si="76"/>
        <v>0</v>
      </c>
      <c r="N532" s="2">
        <f t="shared" si="77"/>
        <v>0</v>
      </c>
      <c r="O532">
        <f t="shared" si="80"/>
        <v>0</v>
      </c>
      <c r="P532">
        <f t="shared" si="78"/>
        <v>0</v>
      </c>
      <c r="Q532" s="2">
        <f t="shared" si="79"/>
        <v>0</v>
      </c>
      <c r="R532">
        <f>Q532/MainSheet!$C$8*(G532-G531)+R531</f>
        <v>0</v>
      </c>
      <c r="S532">
        <f t="shared" si="81"/>
        <v>0</v>
      </c>
      <c r="T532">
        <f t="shared" si="73"/>
        <v>5.2999999999999314</v>
      </c>
      <c r="U532" s="1">
        <f>Q532/MainSheet!$C$22</f>
        <v>0</v>
      </c>
    </row>
    <row r="533" spans="7:21">
      <c r="G533">
        <f t="shared" si="74"/>
        <v>5.3099999999999312</v>
      </c>
      <c r="H533">
        <f t="shared" si="75"/>
        <v>198000</v>
      </c>
      <c r="I533" s="2">
        <f>MIN(MainSheet!$C$10/MainSheet!$C$9,MainSheet!$K$9*60)</f>
        <v>660</v>
      </c>
      <c r="J533" s="1">
        <f>IF(G533&gt;MainSheet!$C$11,IF(J532&gt;=0.999,1,(G533-MainSheet!$C$11)*I533/$B$2/60),0)</f>
        <v>0</v>
      </c>
      <c r="K533" s="1">
        <f>IF(G533&gt;MainSheet!$C$11+$B$6,IF(K532&gt;=0.999,1,(G533-MainSheet!$C$11-$B$6)*I533/$C$2/60),0)</f>
        <v>0</v>
      </c>
      <c r="L533" s="1">
        <f>IF(G533&gt;MainSheet!$C$11+$B$6+$C$6,IF(L532&gt;=0.999,1,(G533-MainSheet!$C$11-$B$6-$C$6)*I533/$D$2/60),0)</f>
        <v>0</v>
      </c>
      <c r="M533">
        <f t="shared" si="76"/>
        <v>0</v>
      </c>
      <c r="N533" s="2">
        <f t="shared" si="77"/>
        <v>0</v>
      </c>
      <c r="O533">
        <f t="shared" si="80"/>
        <v>0</v>
      </c>
      <c r="P533">
        <f t="shared" si="78"/>
        <v>0</v>
      </c>
      <c r="Q533" s="2">
        <f t="shared" si="79"/>
        <v>0</v>
      </c>
      <c r="R533">
        <f>Q533/MainSheet!$C$8*(G533-G532)+R532</f>
        <v>0</v>
      </c>
      <c r="S533">
        <f t="shared" si="81"/>
        <v>0</v>
      </c>
      <c r="T533">
        <f t="shared" si="73"/>
        <v>5.3099999999999312</v>
      </c>
      <c r="U533" s="1">
        <f>Q533/MainSheet!$C$22</f>
        <v>0</v>
      </c>
    </row>
    <row r="534" spans="7:21">
      <c r="G534">
        <f t="shared" si="74"/>
        <v>5.319999999999931</v>
      </c>
      <c r="H534">
        <f t="shared" si="75"/>
        <v>198000</v>
      </c>
      <c r="I534" s="2">
        <f>MIN(MainSheet!$C$10/MainSheet!$C$9,MainSheet!$K$9*60)</f>
        <v>660</v>
      </c>
      <c r="J534" s="1">
        <f>IF(G534&gt;MainSheet!$C$11,IF(J533&gt;=0.999,1,(G534-MainSheet!$C$11)*I534/$B$2/60),0)</f>
        <v>0</v>
      </c>
      <c r="K534" s="1">
        <f>IF(G534&gt;MainSheet!$C$11+$B$6,IF(K533&gt;=0.999,1,(G534-MainSheet!$C$11-$B$6)*I534/$C$2/60),0)</f>
        <v>0</v>
      </c>
      <c r="L534" s="1">
        <f>IF(G534&gt;MainSheet!$C$11+$B$6+$C$6,IF(L533&gt;=0.999,1,(G534-MainSheet!$C$11-$B$6-$C$6)*I534/$D$2/60),0)</f>
        <v>0</v>
      </c>
      <c r="M534">
        <f t="shared" si="76"/>
        <v>0</v>
      </c>
      <c r="N534" s="2">
        <f t="shared" si="77"/>
        <v>0</v>
      </c>
      <c r="O534">
        <f t="shared" si="80"/>
        <v>0</v>
      </c>
      <c r="P534">
        <f t="shared" si="78"/>
        <v>0</v>
      </c>
      <c r="Q534" s="2">
        <f t="shared" si="79"/>
        <v>0</v>
      </c>
      <c r="R534">
        <f>Q534/MainSheet!$C$8*(G534-G533)+R533</f>
        <v>0</v>
      </c>
      <c r="S534">
        <f t="shared" si="81"/>
        <v>0</v>
      </c>
      <c r="T534">
        <f t="shared" si="73"/>
        <v>5.319999999999931</v>
      </c>
      <c r="U534" s="1">
        <f>Q534/MainSheet!$C$22</f>
        <v>0</v>
      </c>
    </row>
    <row r="535" spans="7:21">
      <c r="G535">
        <f t="shared" si="74"/>
        <v>5.3299999999999308</v>
      </c>
      <c r="H535">
        <f t="shared" si="75"/>
        <v>198000</v>
      </c>
      <c r="I535" s="2">
        <f>MIN(MainSheet!$C$10/MainSheet!$C$9,MainSheet!$K$9*60)</f>
        <v>660</v>
      </c>
      <c r="J535" s="1">
        <f>IF(G535&gt;MainSheet!$C$11,IF(J534&gt;=0.999,1,(G535-MainSheet!$C$11)*I535/$B$2/60),0)</f>
        <v>0</v>
      </c>
      <c r="K535" s="1">
        <f>IF(G535&gt;MainSheet!$C$11+$B$6,IF(K534&gt;=0.999,1,(G535-MainSheet!$C$11-$B$6)*I535/$C$2/60),0)</f>
        <v>0</v>
      </c>
      <c r="L535" s="1">
        <f>IF(G535&gt;MainSheet!$C$11+$B$6+$C$6,IF(L534&gt;=0.999,1,(G535-MainSheet!$C$11-$B$6-$C$6)*I535/$D$2/60),0)</f>
        <v>0</v>
      </c>
      <c r="M535">
        <f t="shared" si="76"/>
        <v>0</v>
      </c>
      <c r="N535" s="2">
        <f t="shared" si="77"/>
        <v>0</v>
      </c>
      <c r="O535">
        <f t="shared" si="80"/>
        <v>0</v>
      </c>
      <c r="P535">
        <f t="shared" si="78"/>
        <v>0</v>
      </c>
      <c r="Q535" s="2">
        <f t="shared" si="79"/>
        <v>0</v>
      </c>
      <c r="R535">
        <f>Q535/MainSheet!$C$8*(G535-G534)+R534</f>
        <v>0</v>
      </c>
      <c r="S535">
        <f t="shared" si="81"/>
        <v>0</v>
      </c>
      <c r="T535">
        <f t="shared" si="73"/>
        <v>5.3299999999999308</v>
      </c>
      <c r="U535" s="1">
        <f>Q535/MainSheet!$C$22</f>
        <v>0</v>
      </c>
    </row>
    <row r="536" spans="7:21">
      <c r="G536">
        <f t="shared" si="74"/>
        <v>5.3399999999999306</v>
      </c>
      <c r="H536">
        <f t="shared" si="75"/>
        <v>198000</v>
      </c>
      <c r="I536" s="2">
        <f>MIN(MainSheet!$C$10/MainSheet!$C$9,MainSheet!$K$9*60)</f>
        <v>660</v>
      </c>
      <c r="J536" s="1">
        <f>IF(G536&gt;MainSheet!$C$11,IF(J535&gt;=0.999,1,(G536-MainSheet!$C$11)*I536/$B$2/60),0)</f>
        <v>0</v>
      </c>
      <c r="K536" s="1">
        <f>IF(G536&gt;MainSheet!$C$11+$B$6,IF(K535&gt;=0.999,1,(G536-MainSheet!$C$11-$B$6)*I536/$C$2/60),0)</f>
        <v>0</v>
      </c>
      <c r="L536" s="1">
        <f>IF(G536&gt;MainSheet!$C$11+$B$6+$C$6,IF(L535&gt;=0.999,1,(G536-MainSheet!$C$11-$B$6-$C$6)*I536/$D$2/60),0)</f>
        <v>0</v>
      </c>
      <c r="M536">
        <f t="shared" si="76"/>
        <v>0</v>
      </c>
      <c r="N536" s="2">
        <f t="shared" si="77"/>
        <v>0</v>
      </c>
      <c r="O536">
        <f t="shared" si="80"/>
        <v>0</v>
      </c>
      <c r="P536">
        <f t="shared" si="78"/>
        <v>0</v>
      </c>
      <c r="Q536" s="2">
        <f t="shared" si="79"/>
        <v>0</v>
      </c>
      <c r="R536">
        <f>Q536/MainSheet!$C$8*(G536-G535)+R535</f>
        <v>0</v>
      </c>
      <c r="S536">
        <f t="shared" si="81"/>
        <v>0</v>
      </c>
      <c r="T536">
        <f t="shared" si="73"/>
        <v>5.3399999999999306</v>
      </c>
      <c r="U536" s="1">
        <f>Q536/MainSheet!$C$22</f>
        <v>0</v>
      </c>
    </row>
    <row r="537" spans="7:21">
      <c r="G537">
        <f t="shared" si="74"/>
        <v>5.3499999999999304</v>
      </c>
      <c r="H537">
        <f t="shared" si="75"/>
        <v>198000</v>
      </c>
      <c r="I537" s="2">
        <f>MIN(MainSheet!$C$10/MainSheet!$C$9,MainSheet!$K$9*60)</f>
        <v>660</v>
      </c>
      <c r="J537" s="1">
        <f>IF(G537&gt;MainSheet!$C$11,IF(J536&gt;=0.999,1,(G537-MainSheet!$C$11)*I537/$B$2/60),0)</f>
        <v>0</v>
      </c>
      <c r="K537" s="1">
        <f>IF(G537&gt;MainSheet!$C$11+$B$6,IF(K536&gt;=0.999,1,(G537-MainSheet!$C$11-$B$6)*I537/$C$2/60),0)</f>
        <v>0</v>
      </c>
      <c r="L537" s="1">
        <f>IF(G537&gt;MainSheet!$C$11+$B$6+$C$6,IF(L536&gt;=0.999,1,(G537-MainSheet!$C$11-$B$6-$C$6)*I537/$D$2/60),0)</f>
        <v>0</v>
      </c>
      <c r="M537">
        <f t="shared" si="76"/>
        <v>0</v>
      </c>
      <c r="N537" s="2">
        <f t="shared" si="77"/>
        <v>0</v>
      </c>
      <c r="O537">
        <f t="shared" si="80"/>
        <v>0</v>
      </c>
      <c r="P537">
        <f t="shared" si="78"/>
        <v>0</v>
      </c>
      <c r="Q537" s="2">
        <f t="shared" si="79"/>
        <v>0</v>
      </c>
      <c r="R537">
        <f>Q537/MainSheet!$C$8*(G537-G536)+R536</f>
        <v>0</v>
      </c>
      <c r="S537">
        <f t="shared" si="81"/>
        <v>0</v>
      </c>
      <c r="T537">
        <f t="shared" si="73"/>
        <v>5.3499999999999304</v>
      </c>
      <c r="U537" s="1">
        <f>Q537/MainSheet!$C$22</f>
        <v>0</v>
      </c>
    </row>
    <row r="538" spans="7:21">
      <c r="G538">
        <f t="shared" si="74"/>
        <v>5.3599999999999302</v>
      </c>
      <c r="H538">
        <f t="shared" si="75"/>
        <v>198000</v>
      </c>
      <c r="I538" s="2">
        <f>MIN(MainSheet!$C$10/MainSheet!$C$9,MainSheet!$K$9*60)</f>
        <v>660</v>
      </c>
      <c r="J538" s="1">
        <f>IF(G538&gt;MainSheet!$C$11,IF(J537&gt;=0.999,1,(G538-MainSheet!$C$11)*I538/$B$2/60),0)</f>
        <v>0</v>
      </c>
      <c r="K538" s="1">
        <f>IF(G538&gt;MainSheet!$C$11+$B$6,IF(K537&gt;=0.999,1,(G538-MainSheet!$C$11-$B$6)*I538/$C$2/60),0)</f>
        <v>0</v>
      </c>
      <c r="L538" s="1">
        <f>IF(G538&gt;MainSheet!$C$11+$B$6+$C$6,IF(L537&gt;=0.999,1,(G538-MainSheet!$C$11-$B$6-$C$6)*I538/$D$2/60),0)</f>
        <v>0</v>
      </c>
      <c r="M538">
        <f t="shared" si="76"/>
        <v>0</v>
      </c>
      <c r="N538" s="2">
        <f t="shared" si="77"/>
        <v>0</v>
      </c>
      <c r="O538">
        <f t="shared" si="80"/>
        <v>0</v>
      </c>
      <c r="P538">
        <f t="shared" si="78"/>
        <v>0</v>
      </c>
      <c r="Q538" s="2">
        <f t="shared" si="79"/>
        <v>0</v>
      </c>
      <c r="R538">
        <f>Q538/MainSheet!$C$8*(G538-G537)+R537</f>
        <v>0</v>
      </c>
      <c r="S538">
        <f t="shared" si="81"/>
        <v>0</v>
      </c>
      <c r="T538">
        <f t="shared" si="73"/>
        <v>5.3599999999999302</v>
      </c>
      <c r="U538" s="1">
        <f>Q538/MainSheet!$C$22</f>
        <v>0</v>
      </c>
    </row>
    <row r="539" spans="7:21">
      <c r="G539">
        <f t="shared" si="74"/>
        <v>5.3699999999999299</v>
      </c>
      <c r="H539">
        <f t="shared" si="75"/>
        <v>198000</v>
      </c>
      <c r="I539" s="2">
        <f>MIN(MainSheet!$C$10/MainSheet!$C$9,MainSheet!$K$9*60)</f>
        <v>660</v>
      </c>
      <c r="J539" s="1">
        <f>IF(G539&gt;MainSheet!$C$11,IF(J538&gt;=0.999,1,(G539-MainSheet!$C$11)*I539/$B$2/60),0)</f>
        <v>0</v>
      </c>
      <c r="K539" s="1">
        <f>IF(G539&gt;MainSheet!$C$11+$B$6,IF(K538&gt;=0.999,1,(G539-MainSheet!$C$11-$B$6)*I539/$C$2/60),0)</f>
        <v>0</v>
      </c>
      <c r="L539" s="1">
        <f>IF(G539&gt;MainSheet!$C$11+$B$6+$C$6,IF(L538&gt;=0.999,1,(G539-MainSheet!$C$11-$B$6-$C$6)*I539/$D$2/60),0)</f>
        <v>0</v>
      </c>
      <c r="M539">
        <f t="shared" si="76"/>
        <v>0</v>
      </c>
      <c r="N539" s="2">
        <f t="shared" si="77"/>
        <v>0</v>
      </c>
      <c r="O539">
        <f t="shared" si="80"/>
        <v>0</v>
      </c>
      <c r="P539">
        <f t="shared" si="78"/>
        <v>0</v>
      </c>
      <c r="Q539" s="2">
        <f t="shared" si="79"/>
        <v>0</v>
      </c>
      <c r="R539">
        <f>Q539/MainSheet!$C$8*(G539-G538)+R538</f>
        <v>0</v>
      </c>
      <c r="S539">
        <f t="shared" si="81"/>
        <v>0</v>
      </c>
      <c r="T539">
        <f t="shared" si="73"/>
        <v>5.3699999999999299</v>
      </c>
      <c r="U539" s="1">
        <f>Q539/MainSheet!$C$22</f>
        <v>0</v>
      </c>
    </row>
    <row r="540" spans="7:21">
      <c r="G540">
        <f t="shared" si="74"/>
        <v>5.3799999999999297</v>
      </c>
      <c r="H540">
        <f t="shared" si="75"/>
        <v>198000</v>
      </c>
      <c r="I540" s="2">
        <f>MIN(MainSheet!$C$10/MainSheet!$C$9,MainSheet!$K$9*60)</f>
        <v>660</v>
      </c>
      <c r="J540" s="1">
        <f>IF(G540&gt;MainSheet!$C$11,IF(J539&gt;=0.999,1,(G540-MainSheet!$C$11)*I540/$B$2/60),0)</f>
        <v>0</v>
      </c>
      <c r="K540" s="1">
        <f>IF(G540&gt;MainSheet!$C$11+$B$6,IF(K539&gt;=0.999,1,(G540-MainSheet!$C$11-$B$6)*I540/$C$2/60),0)</f>
        <v>0</v>
      </c>
      <c r="L540" s="1">
        <f>IF(G540&gt;MainSheet!$C$11+$B$6+$C$6,IF(L539&gt;=0.999,1,(G540-MainSheet!$C$11-$B$6-$C$6)*I540/$D$2/60),0)</f>
        <v>0</v>
      </c>
      <c r="M540">
        <f t="shared" si="76"/>
        <v>0</v>
      </c>
      <c r="N540" s="2">
        <f t="shared" si="77"/>
        <v>0</v>
      </c>
      <c r="O540">
        <f t="shared" si="80"/>
        <v>0</v>
      </c>
      <c r="P540">
        <f t="shared" si="78"/>
        <v>0</v>
      </c>
      <c r="Q540" s="2">
        <f t="shared" si="79"/>
        <v>0</v>
      </c>
      <c r="R540">
        <f>Q540/MainSheet!$C$8*(G540-G539)+R539</f>
        <v>0</v>
      </c>
      <c r="S540">
        <f t="shared" si="81"/>
        <v>0</v>
      </c>
      <c r="T540">
        <f t="shared" si="73"/>
        <v>5.3799999999999297</v>
      </c>
      <c r="U540" s="1">
        <f>Q540/MainSheet!$C$22</f>
        <v>0</v>
      </c>
    </row>
    <row r="541" spans="7:21">
      <c r="G541">
        <f t="shared" si="74"/>
        <v>5.3899999999999295</v>
      </c>
      <c r="H541">
        <f t="shared" si="75"/>
        <v>198000</v>
      </c>
      <c r="I541" s="2">
        <f>MIN(MainSheet!$C$10/MainSheet!$C$9,MainSheet!$K$9*60)</f>
        <v>660</v>
      </c>
      <c r="J541" s="1">
        <f>IF(G541&gt;MainSheet!$C$11,IF(J540&gt;=0.999,1,(G541-MainSheet!$C$11)*I541/$B$2/60),0)</f>
        <v>0</v>
      </c>
      <c r="K541" s="1">
        <f>IF(G541&gt;MainSheet!$C$11+$B$6,IF(K540&gt;=0.999,1,(G541-MainSheet!$C$11-$B$6)*I541/$C$2/60),0)</f>
        <v>0</v>
      </c>
      <c r="L541" s="1">
        <f>IF(G541&gt;MainSheet!$C$11+$B$6+$C$6,IF(L540&gt;=0.999,1,(G541-MainSheet!$C$11-$B$6-$C$6)*I541/$D$2/60),0)</f>
        <v>0</v>
      </c>
      <c r="M541">
        <f t="shared" si="76"/>
        <v>0</v>
      </c>
      <c r="N541" s="2">
        <f t="shared" si="77"/>
        <v>0</v>
      </c>
      <c r="O541">
        <f t="shared" si="80"/>
        <v>0</v>
      </c>
      <c r="P541">
        <f t="shared" si="78"/>
        <v>0</v>
      </c>
      <c r="Q541" s="2">
        <f t="shared" si="79"/>
        <v>0</v>
      </c>
      <c r="R541">
        <f>Q541/MainSheet!$C$8*(G541-G540)+R540</f>
        <v>0</v>
      </c>
      <c r="S541">
        <f t="shared" si="81"/>
        <v>0</v>
      </c>
      <c r="T541">
        <f t="shared" si="73"/>
        <v>5.3899999999999295</v>
      </c>
      <c r="U541" s="1">
        <f>Q541/MainSheet!$C$22</f>
        <v>0</v>
      </c>
    </row>
    <row r="542" spans="7:21">
      <c r="G542">
        <f t="shared" si="74"/>
        <v>5.3999999999999293</v>
      </c>
      <c r="H542">
        <f t="shared" si="75"/>
        <v>198000</v>
      </c>
      <c r="I542" s="2">
        <f>MIN(MainSheet!$C$10/MainSheet!$C$9,MainSheet!$K$9*60)</f>
        <v>660</v>
      </c>
      <c r="J542" s="1">
        <f>IF(G542&gt;MainSheet!$C$11,IF(J541&gt;=0.999,1,(G542-MainSheet!$C$11)*I542/$B$2/60),0)</f>
        <v>0</v>
      </c>
      <c r="K542" s="1">
        <f>IF(G542&gt;MainSheet!$C$11+$B$6,IF(K541&gt;=0.999,1,(G542-MainSheet!$C$11-$B$6)*I542/$C$2/60),0)</f>
        <v>0</v>
      </c>
      <c r="L542" s="1">
        <f>IF(G542&gt;MainSheet!$C$11+$B$6+$C$6,IF(L541&gt;=0.999,1,(G542-MainSheet!$C$11-$B$6-$C$6)*I542/$D$2/60),0)</f>
        <v>0</v>
      </c>
      <c r="M542">
        <f t="shared" si="76"/>
        <v>0</v>
      </c>
      <c r="N542" s="2">
        <f t="shared" si="77"/>
        <v>0</v>
      </c>
      <c r="O542">
        <f t="shared" si="80"/>
        <v>0</v>
      </c>
      <c r="P542">
        <f t="shared" si="78"/>
        <v>0</v>
      </c>
      <c r="Q542" s="2">
        <f t="shared" si="79"/>
        <v>0</v>
      </c>
      <c r="R542">
        <f>Q542/MainSheet!$C$8*(G542-G541)+R541</f>
        <v>0</v>
      </c>
      <c r="S542">
        <f t="shared" si="81"/>
        <v>0</v>
      </c>
      <c r="T542">
        <f t="shared" si="73"/>
        <v>5.3999999999999293</v>
      </c>
      <c r="U542" s="1">
        <f>Q542/MainSheet!$C$22</f>
        <v>0</v>
      </c>
    </row>
    <row r="543" spans="7:21">
      <c r="G543">
        <f t="shared" si="74"/>
        <v>5.4099999999999291</v>
      </c>
      <c r="H543">
        <f t="shared" si="75"/>
        <v>198000</v>
      </c>
      <c r="I543" s="2">
        <f>MIN(MainSheet!$C$10/MainSheet!$C$9,MainSheet!$K$9*60)</f>
        <v>660</v>
      </c>
      <c r="J543" s="1">
        <f>IF(G543&gt;MainSheet!$C$11,IF(J542&gt;=0.999,1,(G543-MainSheet!$C$11)*I543/$B$2/60),0)</f>
        <v>0</v>
      </c>
      <c r="K543" s="1">
        <f>IF(G543&gt;MainSheet!$C$11+$B$6,IF(K542&gt;=0.999,1,(G543-MainSheet!$C$11-$B$6)*I543/$C$2/60),0)</f>
        <v>0</v>
      </c>
      <c r="L543" s="1">
        <f>IF(G543&gt;MainSheet!$C$11+$B$6+$C$6,IF(L542&gt;=0.999,1,(G543-MainSheet!$C$11-$B$6-$C$6)*I543/$D$2/60),0)</f>
        <v>0</v>
      </c>
      <c r="M543">
        <f t="shared" si="76"/>
        <v>0</v>
      </c>
      <c r="N543" s="2">
        <f t="shared" si="77"/>
        <v>0</v>
      </c>
      <c r="O543">
        <f t="shared" si="80"/>
        <v>0</v>
      </c>
      <c r="P543">
        <f t="shared" si="78"/>
        <v>0</v>
      </c>
      <c r="Q543" s="2">
        <f t="shared" si="79"/>
        <v>0</v>
      </c>
      <c r="R543">
        <f>Q543/MainSheet!$C$8*(G543-G542)+R542</f>
        <v>0</v>
      </c>
      <c r="S543">
        <f t="shared" si="81"/>
        <v>0</v>
      </c>
      <c r="T543">
        <f t="shared" si="73"/>
        <v>5.4099999999999291</v>
      </c>
      <c r="U543" s="1">
        <f>Q543/MainSheet!$C$22</f>
        <v>0</v>
      </c>
    </row>
    <row r="544" spans="7:21">
      <c r="G544">
        <f t="shared" si="74"/>
        <v>5.4199999999999289</v>
      </c>
      <c r="H544">
        <f t="shared" si="75"/>
        <v>198000</v>
      </c>
      <c r="I544" s="2">
        <f>MIN(MainSheet!$C$10/MainSheet!$C$9,MainSheet!$K$9*60)</f>
        <v>660</v>
      </c>
      <c r="J544" s="1">
        <f>IF(G544&gt;MainSheet!$C$11,IF(J543&gt;=0.999,1,(G544-MainSheet!$C$11)*I544/$B$2/60),0)</f>
        <v>0</v>
      </c>
      <c r="K544" s="1">
        <f>IF(G544&gt;MainSheet!$C$11+$B$6,IF(K543&gt;=0.999,1,(G544-MainSheet!$C$11-$B$6)*I544/$C$2/60),0)</f>
        <v>0</v>
      </c>
      <c r="L544" s="1">
        <f>IF(G544&gt;MainSheet!$C$11+$B$6+$C$6,IF(L543&gt;=0.999,1,(G544-MainSheet!$C$11-$B$6-$C$6)*I544/$D$2/60),0)</f>
        <v>0</v>
      </c>
      <c r="M544">
        <f t="shared" si="76"/>
        <v>0</v>
      </c>
      <c r="N544" s="2">
        <f t="shared" si="77"/>
        <v>0</v>
      </c>
      <c r="O544">
        <f t="shared" si="80"/>
        <v>0</v>
      </c>
      <c r="P544">
        <f t="shared" si="78"/>
        <v>0</v>
      </c>
      <c r="Q544" s="2">
        <f t="shared" si="79"/>
        <v>0</v>
      </c>
      <c r="R544">
        <f>Q544/MainSheet!$C$8*(G544-G543)+R543</f>
        <v>0</v>
      </c>
      <c r="S544">
        <f t="shared" si="81"/>
        <v>0</v>
      </c>
      <c r="T544">
        <f t="shared" si="73"/>
        <v>5.4199999999999289</v>
      </c>
      <c r="U544" s="1">
        <f>Q544/MainSheet!$C$22</f>
        <v>0</v>
      </c>
    </row>
    <row r="545" spans="7:21">
      <c r="G545">
        <f t="shared" si="74"/>
        <v>5.4299999999999287</v>
      </c>
      <c r="H545">
        <f t="shared" si="75"/>
        <v>198000</v>
      </c>
      <c r="I545" s="2">
        <f>MIN(MainSheet!$C$10/MainSheet!$C$9,MainSheet!$K$9*60)</f>
        <v>660</v>
      </c>
      <c r="J545" s="1">
        <f>IF(G545&gt;MainSheet!$C$11,IF(J544&gt;=0.999,1,(G545-MainSheet!$C$11)*I545/$B$2/60),0)</f>
        <v>0</v>
      </c>
      <c r="K545" s="1">
        <f>IF(G545&gt;MainSheet!$C$11+$B$6,IF(K544&gt;=0.999,1,(G545-MainSheet!$C$11-$B$6)*I545/$C$2/60),0)</f>
        <v>0</v>
      </c>
      <c r="L545" s="1">
        <f>IF(G545&gt;MainSheet!$C$11+$B$6+$C$6,IF(L544&gt;=0.999,1,(G545-MainSheet!$C$11-$B$6-$C$6)*I545/$D$2/60),0)</f>
        <v>0</v>
      </c>
      <c r="M545">
        <f t="shared" si="76"/>
        <v>0</v>
      </c>
      <c r="N545" s="2">
        <f t="shared" si="77"/>
        <v>0</v>
      </c>
      <c r="O545">
        <f t="shared" si="80"/>
        <v>0</v>
      </c>
      <c r="P545">
        <f t="shared" si="78"/>
        <v>0</v>
      </c>
      <c r="Q545" s="2">
        <f t="shared" si="79"/>
        <v>0</v>
      </c>
      <c r="R545">
        <f>Q545/MainSheet!$C$8*(G545-G544)+R544</f>
        <v>0</v>
      </c>
      <c r="S545">
        <f t="shared" si="81"/>
        <v>0</v>
      </c>
      <c r="T545">
        <f t="shared" si="73"/>
        <v>5.4299999999999287</v>
      </c>
      <c r="U545" s="1">
        <f>Q545/MainSheet!$C$22</f>
        <v>0</v>
      </c>
    </row>
    <row r="546" spans="7:21">
      <c r="G546">
        <f t="shared" si="74"/>
        <v>5.4399999999999284</v>
      </c>
      <c r="H546">
        <f t="shared" si="75"/>
        <v>198000</v>
      </c>
      <c r="I546" s="2">
        <f>MIN(MainSheet!$C$10/MainSheet!$C$9,MainSheet!$K$9*60)</f>
        <v>660</v>
      </c>
      <c r="J546" s="1">
        <f>IF(G546&gt;MainSheet!$C$11,IF(J545&gt;=0.999,1,(G546-MainSheet!$C$11)*I546/$B$2/60),0)</f>
        <v>0</v>
      </c>
      <c r="K546" s="1">
        <f>IF(G546&gt;MainSheet!$C$11+$B$6,IF(K545&gt;=0.999,1,(G546-MainSheet!$C$11-$B$6)*I546/$C$2/60),0)</f>
        <v>0</v>
      </c>
      <c r="L546" s="1">
        <f>IF(G546&gt;MainSheet!$C$11+$B$6+$C$6,IF(L545&gt;=0.999,1,(G546-MainSheet!$C$11-$B$6-$C$6)*I546/$D$2/60),0)</f>
        <v>0</v>
      </c>
      <c r="M546">
        <f t="shared" si="76"/>
        <v>0</v>
      </c>
      <c r="N546" s="2">
        <f t="shared" si="77"/>
        <v>0</v>
      </c>
      <c r="O546">
        <f t="shared" si="80"/>
        <v>0</v>
      </c>
      <c r="P546">
        <f t="shared" si="78"/>
        <v>0</v>
      </c>
      <c r="Q546" s="2">
        <f t="shared" si="79"/>
        <v>0</v>
      </c>
      <c r="R546">
        <f>Q546/MainSheet!$C$8*(G546-G545)+R545</f>
        <v>0</v>
      </c>
      <c r="S546">
        <f t="shared" si="81"/>
        <v>0</v>
      </c>
      <c r="T546">
        <f t="shared" si="73"/>
        <v>5.4399999999999284</v>
      </c>
      <c r="U546" s="1">
        <f>Q546/MainSheet!$C$22</f>
        <v>0</v>
      </c>
    </row>
    <row r="547" spans="7:21">
      <c r="G547">
        <f t="shared" si="74"/>
        <v>5.4499999999999282</v>
      </c>
      <c r="H547">
        <f t="shared" si="75"/>
        <v>198000</v>
      </c>
      <c r="I547" s="2">
        <f>MIN(MainSheet!$C$10/MainSheet!$C$9,MainSheet!$K$9*60)</f>
        <v>660</v>
      </c>
      <c r="J547" s="1">
        <f>IF(G547&gt;MainSheet!$C$11,IF(J546&gt;=0.999,1,(G547-MainSheet!$C$11)*I547/$B$2/60),0)</f>
        <v>0</v>
      </c>
      <c r="K547" s="1">
        <f>IF(G547&gt;MainSheet!$C$11+$B$6,IF(K546&gt;=0.999,1,(G547-MainSheet!$C$11-$B$6)*I547/$C$2/60),0)</f>
        <v>0</v>
      </c>
      <c r="L547" s="1">
        <f>IF(G547&gt;MainSheet!$C$11+$B$6+$C$6,IF(L546&gt;=0.999,1,(G547-MainSheet!$C$11-$B$6-$C$6)*I547/$D$2/60),0)</f>
        <v>0</v>
      </c>
      <c r="M547">
        <f t="shared" si="76"/>
        <v>0</v>
      </c>
      <c r="N547" s="2">
        <f t="shared" si="77"/>
        <v>0</v>
      </c>
      <c r="O547">
        <f t="shared" si="80"/>
        <v>0</v>
      </c>
      <c r="P547">
        <f t="shared" si="78"/>
        <v>0</v>
      </c>
      <c r="Q547" s="2">
        <f t="shared" si="79"/>
        <v>0</v>
      </c>
      <c r="R547">
        <f>Q547/MainSheet!$C$8*(G547-G546)+R546</f>
        <v>0</v>
      </c>
      <c r="S547">
        <f t="shared" si="81"/>
        <v>0</v>
      </c>
      <c r="T547">
        <f t="shared" si="73"/>
        <v>5.4499999999999282</v>
      </c>
      <c r="U547" s="1">
        <f>Q547/MainSheet!$C$22</f>
        <v>0</v>
      </c>
    </row>
    <row r="548" spans="7:21">
      <c r="G548">
        <f t="shared" si="74"/>
        <v>5.459999999999928</v>
      </c>
      <c r="H548">
        <f t="shared" si="75"/>
        <v>198000</v>
      </c>
      <c r="I548" s="2">
        <f>MIN(MainSheet!$C$10/MainSheet!$C$9,MainSheet!$K$9*60)</f>
        <v>660</v>
      </c>
      <c r="J548" s="1">
        <f>IF(G548&gt;MainSheet!$C$11,IF(J547&gt;=0.999,1,(G548-MainSheet!$C$11)*I548/$B$2/60),0)</f>
        <v>0</v>
      </c>
      <c r="K548" s="1">
        <f>IF(G548&gt;MainSheet!$C$11+$B$6,IF(K547&gt;=0.999,1,(G548-MainSheet!$C$11-$B$6)*I548/$C$2/60),0)</f>
        <v>0</v>
      </c>
      <c r="L548" s="1">
        <f>IF(G548&gt;MainSheet!$C$11+$B$6+$C$6,IF(L547&gt;=0.999,1,(G548-MainSheet!$C$11-$B$6-$C$6)*I548/$D$2/60),0)</f>
        <v>0</v>
      </c>
      <c r="M548">
        <f t="shared" si="76"/>
        <v>0</v>
      </c>
      <c r="N548" s="2">
        <f t="shared" si="77"/>
        <v>0</v>
      </c>
      <c r="O548">
        <f t="shared" si="80"/>
        <v>0</v>
      </c>
      <c r="P548">
        <f t="shared" si="78"/>
        <v>0</v>
      </c>
      <c r="Q548" s="2">
        <f t="shared" si="79"/>
        <v>0</v>
      </c>
      <c r="R548">
        <f>Q548/MainSheet!$C$8*(G548-G547)+R547</f>
        <v>0</v>
      </c>
      <c r="S548">
        <f t="shared" si="81"/>
        <v>0</v>
      </c>
      <c r="T548">
        <f t="shared" si="73"/>
        <v>5.459999999999928</v>
      </c>
      <c r="U548" s="1">
        <f>Q548/MainSheet!$C$22</f>
        <v>0</v>
      </c>
    </row>
    <row r="549" spans="7:21">
      <c r="G549">
        <f t="shared" si="74"/>
        <v>5.4699999999999278</v>
      </c>
      <c r="H549">
        <f t="shared" si="75"/>
        <v>198000</v>
      </c>
      <c r="I549" s="2">
        <f>MIN(MainSheet!$C$10/MainSheet!$C$9,MainSheet!$K$9*60)</f>
        <v>660</v>
      </c>
      <c r="J549" s="1">
        <f>IF(G549&gt;MainSheet!$C$11,IF(J548&gt;=0.999,1,(G549-MainSheet!$C$11)*I549/$B$2/60),0)</f>
        <v>0</v>
      </c>
      <c r="K549" s="1">
        <f>IF(G549&gt;MainSheet!$C$11+$B$6,IF(K548&gt;=0.999,1,(G549-MainSheet!$C$11-$B$6)*I549/$C$2/60),0)</f>
        <v>0</v>
      </c>
      <c r="L549" s="1">
        <f>IF(G549&gt;MainSheet!$C$11+$B$6+$C$6,IF(L548&gt;=0.999,1,(G549-MainSheet!$C$11-$B$6-$C$6)*I549/$D$2/60),0)</f>
        <v>0</v>
      </c>
      <c r="M549">
        <f t="shared" si="76"/>
        <v>0</v>
      </c>
      <c r="N549" s="2">
        <f t="shared" si="77"/>
        <v>0</v>
      </c>
      <c r="O549">
        <f t="shared" si="80"/>
        <v>0</v>
      </c>
      <c r="P549">
        <f t="shared" si="78"/>
        <v>0</v>
      </c>
      <c r="Q549" s="2">
        <f t="shared" si="79"/>
        <v>0</v>
      </c>
      <c r="R549">
        <f>Q549/MainSheet!$C$8*(G549-G548)+R548</f>
        <v>0</v>
      </c>
      <c r="S549">
        <f t="shared" si="81"/>
        <v>0</v>
      </c>
      <c r="T549">
        <f t="shared" si="73"/>
        <v>5.4699999999999278</v>
      </c>
      <c r="U549" s="1">
        <f>Q549/MainSheet!$C$22</f>
        <v>0</v>
      </c>
    </row>
    <row r="550" spans="7:21">
      <c r="G550">
        <f t="shared" si="74"/>
        <v>5.4799999999999276</v>
      </c>
      <c r="H550">
        <f t="shared" si="75"/>
        <v>198000</v>
      </c>
      <c r="I550" s="2">
        <f>MIN(MainSheet!$C$10/MainSheet!$C$9,MainSheet!$K$9*60)</f>
        <v>660</v>
      </c>
      <c r="J550" s="1">
        <f>IF(G550&gt;MainSheet!$C$11,IF(J549&gt;=0.999,1,(G550-MainSheet!$C$11)*I550/$B$2/60),0)</f>
        <v>0</v>
      </c>
      <c r="K550" s="1">
        <f>IF(G550&gt;MainSheet!$C$11+$B$6,IF(K549&gt;=0.999,1,(G550-MainSheet!$C$11-$B$6)*I550/$C$2/60),0)</f>
        <v>0</v>
      </c>
      <c r="L550" s="1">
        <f>IF(G550&gt;MainSheet!$C$11+$B$6+$C$6,IF(L549&gt;=0.999,1,(G550-MainSheet!$C$11-$B$6-$C$6)*I550/$D$2/60),0)</f>
        <v>0</v>
      </c>
      <c r="M550">
        <f t="shared" si="76"/>
        <v>0</v>
      </c>
      <c r="N550" s="2">
        <f t="shared" si="77"/>
        <v>0</v>
      </c>
      <c r="O550">
        <f t="shared" si="80"/>
        <v>0</v>
      </c>
      <c r="P550">
        <f t="shared" si="78"/>
        <v>0</v>
      </c>
      <c r="Q550" s="2">
        <f t="shared" si="79"/>
        <v>0</v>
      </c>
      <c r="R550">
        <f>Q550/MainSheet!$C$8*(G550-G549)+R549</f>
        <v>0</v>
      </c>
      <c r="S550">
        <f t="shared" si="81"/>
        <v>0</v>
      </c>
      <c r="T550">
        <f t="shared" si="73"/>
        <v>5.4799999999999276</v>
      </c>
      <c r="U550" s="1">
        <f>Q550/MainSheet!$C$22</f>
        <v>0</v>
      </c>
    </row>
    <row r="551" spans="7:21">
      <c r="G551">
        <f t="shared" si="74"/>
        <v>5.4899999999999274</v>
      </c>
      <c r="H551">
        <f t="shared" si="75"/>
        <v>198000</v>
      </c>
      <c r="I551" s="2">
        <f>MIN(MainSheet!$C$10/MainSheet!$C$9,MainSheet!$K$9*60)</f>
        <v>660</v>
      </c>
      <c r="J551" s="1">
        <f>IF(G551&gt;MainSheet!$C$11,IF(J550&gt;=0.999,1,(G551-MainSheet!$C$11)*I551/$B$2/60),0)</f>
        <v>0</v>
      </c>
      <c r="K551" s="1">
        <f>IF(G551&gt;MainSheet!$C$11+$B$6,IF(K550&gt;=0.999,1,(G551-MainSheet!$C$11-$B$6)*I551/$C$2/60),0)</f>
        <v>0</v>
      </c>
      <c r="L551" s="1">
        <f>IF(G551&gt;MainSheet!$C$11+$B$6+$C$6,IF(L550&gt;=0.999,1,(G551-MainSheet!$C$11-$B$6-$C$6)*I551/$D$2/60),0)</f>
        <v>0</v>
      </c>
      <c r="M551">
        <f t="shared" si="76"/>
        <v>0</v>
      </c>
      <c r="N551" s="2">
        <f t="shared" si="77"/>
        <v>0</v>
      </c>
      <c r="O551">
        <f t="shared" si="80"/>
        <v>0</v>
      </c>
      <c r="P551">
        <f t="shared" si="78"/>
        <v>0</v>
      </c>
      <c r="Q551" s="2">
        <f t="shared" si="79"/>
        <v>0</v>
      </c>
      <c r="R551">
        <f>Q551/MainSheet!$C$8*(G551-G550)+R550</f>
        <v>0</v>
      </c>
      <c r="S551">
        <f t="shared" si="81"/>
        <v>0</v>
      </c>
      <c r="T551">
        <f t="shared" si="73"/>
        <v>5.4899999999999274</v>
      </c>
      <c r="U551" s="1">
        <f>Q551/MainSheet!$C$22</f>
        <v>0</v>
      </c>
    </row>
    <row r="552" spans="7:21">
      <c r="G552">
        <f t="shared" si="74"/>
        <v>5.4999999999999272</v>
      </c>
      <c r="H552">
        <f t="shared" si="75"/>
        <v>198000</v>
      </c>
      <c r="I552" s="2">
        <f>MIN(MainSheet!$C$10/MainSheet!$C$9,MainSheet!$K$9*60)</f>
        <v>660</v>
      </c>
      <c r="J552" s="1">
        <f>IF(G552&gt;MainSheet!$C$11,IF(J551&gt;=0.999,1,(G552-MainSheet!$C$11)*I552/$B$2/60),0)</f>
        <v>0</v>
      </c>
      <c r="K552" s="1">
        <f>IF(G552&gt;MainSheet!$C$11+$B$6,IF(K551&gt;=0.999,1,(G552-MainSheet!$C$11-$B$6)*I552/$C$2/60),0)</f>
        <v>0</v>
      </c>
      <c r="L552" s="1">
        <f>IF(G552&gt;MainSheet!$C$11+$B$6+$C$6,IF(L551&gt;=0.999,1,(G552-MainSheet!$C$11-$B$6-$C$6)*I552/$D$2/60),0)</f>
        <v>0</v>
      </c>
      <c r="M552">
        <f t="shared" si="76"/>
        <v>0</v>
      </c>
      <c r="N552" s="2">
        <f t="shared" si="77"/>
        <v>0</v>
      </c>
      <c r="O552">
        <f t="shared" si="80"/>
        <v>0</v>
      </c>
      <c r="P552">
        <f t="shared" si="78"/>
        <v>0</v>
      </c>
      <c r="Q552" s="2">
        <f t="shared" si="79"/>
        <v>0</v>
      </c>
      <c r="R552">
        <f>Q552/MainSheet!$C$8*(G552-G551)+R551</f>
        <v>0</v>
      </c>
      <c r="S552">
        <f t="shared" si="81"/>
        <v>0</v>
      </c>
      <c r="T552">
        <f t="shared" si="73"/>
        <v>5.4999999999999272</v>
      </c>
      <c r="U552" s="1">
        <f>Q552/MainSheet!$C$22</f>
        <v>0</v>
      </c>
    </row>
    <row r="553" spans="7:21">
      <c r="G553">
        <f t="shared" si="74"/>
        <v>5.509999999999927</v>
      </c>
      <c r="H553">
        <f t="shared" si="75"/>
        <v>198000</v>
      </c>
      <c r="I553" s="2">
        <f>MIN(MainSheet!$C$10/MainSheet!$C$9,MainSheet!$K$9*60)</f>
        <v>660</v>
      </c>
      <c r="J553" s="1">
        <f>IF(G553&gt;MainSheet!$C$11,IF(J552&gt;=0.999,1,(G553-MainSheet!$C$11)*I553/$B$2/60),0)</f>
        <v>0</v>
      </c>
      <c r="K553" s="1">
        <f>IF(G553&gt;MainSheet!$C$11+$B$6,IF(K552&gt;=0.999,1,(G553-MainSheet!$C$11-$B$6)*I553/$C$2/60),0)</f>
        <v>0</v>
      </c>
      <c r="L553" s="1">
        <f>IF(G553&gt;MainSheet!$C$11+$B$6+$C$6,IF(L552&gt;=0.999,1,(G553-MainSheet!$C$11-$B$6-$C$6)*I553/$D$2/60),0)</f>
        <v>0</v>
      </c>
      <c r="M553">
        <f t="shared" si="76"/>
        <v>0</v>
      </c>
      <c r="N553" s="2">
        <f t="shared" si="77"/>
        <v>0</v>
      </c>
      <c r="O553">
        <f t="shared" si="80"/>
        <v>0</v>
      </c>
      <c r="P553">
        <f t="shared" si="78"/>
        <v>0</v>
      </c>
      <c r="Q553" s="2">
        <f t="shared" si="79"/>
        <v>0</v>
      </c>
      <c r="R553">
        <f>Q553/MainSheet!$C$8*(G553-G552)+R552</f>
        <v>0</v>
      </c>
      <c r="S553">
        <f t="shared" si="81"/>
        <v>0</v>
      </c>
      <c r="T553">
        <f t="shared" si="73"/>
        <v>5.509999999999927</v>
      </c>
      <c r="U553" s="1">
        <f>Q553/MainSheet!$C$22</f>
        <v>0</v>
      </c>
    </row>
    <row r="554" spans="7:21">
      <c r="G554">
        <f t="shared" si="74"/>
        <v>5.5199999999999267</v>
      </c>
      <c r="H554">
        <f t="shared" si="75"/>
        <v>198000</v>
      </c>
      <c r="I554" s="2">
        <f>MIN(MainSheet!$C$10/MainSheet!$C$9,MainSheet!$K$9*60)</f>
        <v>660</v>
      </c>
      <c r="J554" s="1">
        <f>IF(G554&gt;MainSheet!$C$11,IF(J553&gt;=0.999,1,(G554-MainSheet!$C$11)*I554/$B$2/60),0)</f>
        <v>0</v>
      </c>
      <c r="K554" s="1">
        <f>IF(G554&gt;MainSheet!$C$11+$B$6,IF(K553&gt;=0.999,1,(G554-MainSheet!$C$11-$B$6)*I554/$C$2/60),0)</f>
        <v>0</v>
      </c>
      <c r="L554" s="1">
        <f>IF(G554&gt;MainSheet!$C$11+$B$6+$C$6,IF(L553&gt;=0.999,1,(G554-MainSheet!$C$11-$B$6-$C$6)*I554/$D$2/60),0)</f>
        <v>0</v>
      </c>
      <c r="M554">
        <f t="shared" si="76"/>
        <v>0</v>
      </c>
      <c r="N554" s="2">
        <f t="shared" si="77"/>
        <v>0</v>
      </c>
      <c r="O554">
        <f t="shared" si="80"/>
        <v>0</v>
      </c>
      <c r="P554">
        <f t="shared" si="78"/>
        <v>0</v>
      </c>
      <c r="Q554" s="2">
        <f t="shared" si="79"/>
        <v>0</v>
      </c>
      <c r="R554">
        <f>Q554/MainSheet!$C$8*(G554-G553)+R553</f>
        <v>0</v>
      </c>
      <c r="S554">
        <f t="shared" si="81"/>
        <v>0</v>
      </c>
      <c r="T554">
        <f t="shared" si="73"/>
        <v>5.5199999999999267</v>
      </c>
      <c r="U554" s="1">
        <f>Q554/MainSheet!$C$22</f>
        <v>0</v>
      </c>
    </row>
    <row r="555" spans="7:21">
      <c r="G555">
        <f t="shared" si="74"/>
        <v>5.5299999999999265</v>
      </c>
      <c r="H555">
        <f t="shared" si="75"/>
        <v>198000</v>
      </c>
      <c r="I555" s="2">
        <f>MIN(MainSheet!$C$10/MainSheet!$C$9,MainSheet!$K$9*60)</f>
        <v>660</v>
      </c>
      <c r="J555" s="1">
        <f>IF(G555&gt;MainSheet!$C$11,IF(J554&gt;=0.999,1,(G555-MainSheet!$C$11)*I555/$B$2/60),0)</f>
        <v>0</v>
      </c>
      <c r="K555" s="1">
        <f>IF(G555&gt;MainSheet!$C$11+$B$6,IF(K554&gt;=0.999,1,(G555-MainSheet!$C$11-$B$6)*I555/$C$2/60),0)</f>
        <v>0</v>
      </c>
      <c r="L555" s="1">
        <f>IF(G555&gt;MainSheet!$C$11+$B$6+$C$6,IF(L554&gt;=0.999,1,(G555-MainSheet!$C$11-$B$6-$C$6)*I555/$D$2/60),0)</f>
        <v>0</v>
      </c>
      <c r="M555">
        <f t="shared" si="76"/>
        <v>0</v>
      </c>
      <c r="N555" s="2">
        <f t="shared" si="77"/>
        <v>0</v>
      </c>
      <c r="O555">
        <f t="shared" si="80"/>
        <v>0</v>
      </c>
      <c r="P555">
        <f t="shared" si="78"/>
        <v>0</v>
      </c>
      <c r="Q555" s="2">
        <f t="shared" si="79"/>
        <v>0</v>
      </c>
      <c r="R555">
        <f>Q555/MainSheet!$C$8*(G555-G554)+R554</f>
        <v>0</v>
      </c>
      <c r="S555">
        <f t="shared" si="81"/>
        <v>0</v>
      </c>
      <c r="T555">
        <f t="shared" si="73"/>
        <v>5.5299999999999265</v>
      </c>
      <c r="U555" s="1">
        <f>Q555/MainSheet!$C$22</f>
        <v>0</v>
      </c>
    </row>
    <row r="556" spans="7:21">
      <c r="G556">
        <f t="shared" si="74"/>
        <v>5.5399999999999263</v>
      </c>
      <c r="H556">
        <f t="shared" si="75"/>
        <v>198000</v>
      </c>
      <c r="I556" s="2">
        <f>MIN(MainSheet!$C$10/MainSheet!$C$9,MainSheet!$K$9*60)</f>
        <v>660</v>
      </c>
      <c r="J556" s="1">
        <f>IF(G556&gt;MainSheet!$C$11,IF(J555&gt;=0.999,1,(G556-MainSheet!$C$11)*I556/$B$2/60),0)</f>
        <v>0</v>
      </c>
      <c r="K556" s="1">
        <f>IF(G556&gt;MainSheet!$C$11+$B$6,IF(K555&gt;=0.999,1,(G556-MainSheet!$C$11-$B$6)*I556/$C$2/60),0)</f>
        <v>0</v>
      </c>
      <c r="L556" s="1">
        <f>IF(G556&gt;MainSheet!$C$11+$B$6+$C$6,IF(L555&gt;=0.999,1,(G556-MainSheet!$C$11-$B$6-$C$6)*I556/$D$2/60),0)</f>
        <v>0</v>
      </c>
      <c r="M556">
        <f t="shared" si="76"/>
        <v>0</v>
      </c>
      <c r="N556" s="2">
        <f t="shared" si="77"/>
        <v>0</v>
      </c>
      <c r="O556">
        <f t="shared" si="80"/>
        <v>0</v>
      </c>
      <c r="P556">
        <f t="shared" si="78"/>
        <v>0</v>
      </c>
      <c r="Q556" s="2">
        <f t="shared" si="79"/>
        <v>0</v>
      </c>
      <c r="R556">
        <f>Q556/MainSheet!$C$8*(G556-G555)+R555</f>
        <v>0</v>
      </c>
      <c r="S556">
        <f t="shared" si="81"/>
        <v>0</v>
      </c>
      <c r="T556">
        <f t="shared" si="73"/>
        <v>5.5399999999999263</v>
      </c>
      <c r="U556" s="1">
        <f>Q556/MainSheet!$C$22</f>
        <v>0</v>
      </c>
    </row>
    <row r="557" spans="7:21">
      <c r="G557">
        <f t="shared" si="74"/>
        <v>5.5499999999999261</v>
      </c>
      <c r="H557">
        <f t="shared" si="75"/>
        <v>198000</v>
      </c>
      <c r="I557" s="2">
        <f>MIN(MainSheet!$C$10/MainSheet!$C$9,MainSheet!$K$9*60)</f>
        <v>660</v>
      </c>
      <c r="J557" s="1">
        <f>IF(G557&gt;MainSheet!$C$11,IF(J556&gt;=0.999,1,(G557-MainSheet!$C$11)*I557/$B$2/60),0)</f>
        <v>0</v>
      </c>
      <c r="K557" s="1">
        <f>IF(G557&gt;MainSheet!$C$11+$B$6,IF(K556&gt;=0.999,1,(G557-MainSheet!$C$11-$B$6)*I557/$C$2/60),0)</f>
        <v>0</v>
      </c>
      <c r="L557" s="1">
        <f>IF(G557&gt;MainSheet!$C$11+$B$6+$C$6,IF(L556&gt;=0.999,1,(G557-MainSheet!$C$11-$B$6-$C$6)*I557/$D$2/60),0)</f>
        <v>0</v>
      </c>
      <c r="M557">
        <f t="shared" si="76"/>
        <v>0</v>
      </c>
      <c r="N557" s="2">
        <f t="shared" si="77"/>
        <v>0</v>
      </c>
      <c r="O557">
        <f t="shared" si="80"/>
        <v>0</v>
      </c>
      <c r="P557">
        <f t="shared" si="78"/>
        <v>0</v>
      </c>
      <c r="Q557" s="2">
        <f t="shared" si="79"/>
        <v>0</v>
      </c>
      <c r="R557">
        <f>Q557/MainSheet!$C$8*(G557-G556)+R556</f>
        <v>0</v>
      </c>
      <c r="S557">
        <f t="shared" si="81"/>
        <v>0</v>
      </c>
      <c r="T557">
        <f t="shared" si="73"/>
        <v>5.5499999999999261</v>
      </c>
      <c r="U557" s="1">
        <f>Q557/MainSheet!$C$22</f>
        <v>0</v>
      </c>
    </row>
    <row r="558" spans="7:21">
      <c r="G558">
        <f t="shared" si="74"/>
        <v>5.5599999999999259</v>
      </c>
      <c r="H558">
        <f t="shared" si="75"/>
        <v>198000</v>
      </c>
      <c r="I558" s="2">
        <f>MIN(MainSheet!$C$10/MainSheet!$C$9,MainSheet!$K$9*60)</f>
        <v>660</v>
      </c>
      <c r="J558" s="1">
        <f>IF(G558&gt;MainSheet!$C$11,IF(J557&gt;=0.999,1,(G558-MainSheet!$C$11)*I558/$B$2/60),0)</f>
        <v>0</v>
      </c>
      <c r="K558" s="1">
        <f>IF(G558&gt;MainSheet!$C$11+$B$6,IF(K557&gt;=0.999,1,(G558-MainSheet!$C$11-$B$6)*I558/$C$2/60),0)</f>
        <v>0</v>
      </c>
      <c r="L558" s="1">
        <f>IF(G558&gt;MainSheet!$C$11+$B$6+$C$6,IF(L557&gt;=0.999,1,(G558-MainSheet!$C$11-$B$6-$C$6)*I558/$D$2/60),0)</f>
        <v>0</v>
      </c>
      <c r="M558">
        <f t="shared" si="76"/>
        <v>0</v>
      </c>
      <c r="N558" s="2">
        <f t="shared" si="77"/>
        <v>0</v>
      </c>
      <c r="O558">
        <f t="shared" si="80"/>
        <v>0</v>
      </c>
      <c r="P558">
        <f t="shared" si="78"/>
        <v>0</v>
      </c>
      <c r="Q558" s="2">
        <f t="shared" si="79"/>
        <v>0</v>
      </c>
      <c r="R558">
        <f>Q558/MainSheet!$C$8*(G558-G557)+R557</f>
        <v>0</v>
      </c>
      <c r="S558">
        <f t="shared" si="81"/>
        <v>0</v>
      </c>
      <c r="T558">
        <f t="shared" si="73"/>
        <v>5.5599999999999259</v>
      </c>
      <c r="U558" s="1">
        <f>Q558/MainSheet!$C$22</f>
        <v>0</v>
      </c>
    </row>
    <row r="559" spans="7:21">
      <c r="G559">
        <f t="shared" si="74"/>
        <v>5.5699999999999257</v>
      </c>
      <c r="H559">
        <f t="shared" si="75"/>
        <v>198000</v>
      </c>
      <c r="I559" s="2">
        <f>MIN(MainSheet!$C$10/MainSheet!$C$9,MainSheet!$K$9*60)</f>
        <v>660</v>
      </c>
      <c r="J559" s="1">
        <f>IF(G559&gt;MainSheet!$C$11,IF(J558&gt;=0.999,1,(G559-MainSheet!$C$11)*I559/$B$2/60),0)</f>
        <v>0</v>
      </c>
      <c r="K559" s="1">
        <f>IF(G559&gt;MainSheet!$C$11+$B$6,IF(K558&gt;=0.999,1,(G559-MainSheet!$C$11-$B$6)*I559/$C$2/60),0)</f>
        <v>0</v>
      </c>
      <c r="L559" s="1">
        <f>IF(G559&gt;MainSheet!$C$11+$B$6+$C$6,IF(L558&gt;=0.999,1,(G559-MainSheet!$C$11-$B$6-$C$6)*I559/$D$2/60),0)</f>
        <v>0</v>
      </c>
      <c r="M559">
        <f t="shared" si="76"/>
        <v>0</v>
      </c>
      <c r="N559" s="2">
        <f t="shared" si="77"/>
        <v>0</v>
      </c>
      <c r="O559">
        <f t="shared" si="80"/>
        <v>0</v>
      </c>
      <c r="P559">
        <f t="shared" si="78"/>
        <v>0</v>
      </c>
      <c r="Q559" s="2">
        <f t="shared" si="79"/>
        <v>0</v>
      </c>
      <c r="R559">
        <f>Q559/MainSheet!$C$8*(G559-G558)+R558</f>
        <v>0</v>
      </c>
      <c r="S559">
        <f t="shared" si="81"/>
        <v>0</v>
      </c>
      <c r="T559">
        <f t="shared" si="73"/>
        <v>5.5699999999999257</v>
      </c>
      <c r="U559" s="1">
        <f>Q559/MainSheet!$C$22</f>
        <v>0</v>
      </c>
    </row>
    <row r="560" spans="7:21">
      <c r="G560">
        <f t="shared" si="74"/>
        <v>5.5799999999999255</v>
      </c>
      <c r="H560">
        <f t="shared" si="75"/>
        <v>198000</v>
      </c>
      <c r="I560" s="2">
        <f>MIN(MainSheet!$C$10/MainSheet!$C$9,MainSheet!$K$9*60)</f>
        <v>660</v>
      </c>
      <c r="J560" s="1">
        <f>IF(G560&gt;MainSheet!$C$11,IF(J559&gt;=0.999,1,(G560-MainSheet!$C$11)*I560/$B$2/60),0)</f>
        <v>0</v>
      </c>
      <c r="K560" s="1">
        <f>IF(G560&gt;MainSheet!$C$11+$B$6,IF(K559&gt;=0.999,1,(G560-MainSheet!$C$11-$B$6)*I560/$C$2/60),0)</f>
        <v>0</v>
      </c>
      <c r="L560" s="1">
        <f>IF(G560&gt;MainSheet!$C$11+$B$6+$C$6,IF(L559&gt;=0.999,1,(G560-MainSheet!$C$11-$B$6-$C$6)*I560/$D$2/60),0)</f>
        <v>0</v>
      </c>
      <c r="M560">
        <f t="shared" si="76"/>
        <v>0</v>
      </c>
      <c r="N560" s="2">
        <f t="shared" si="77"/>
        <v>0</v>
      </c>
      <c r="O560">
        <f t="shared" si="80"/>
        <v>0</v>
      </c>
      <c r="P560">
        <f t="shared" si="78"/>
        <v>0</v>
      </c>
      <c r="Q560" s="2">
        <f t="shared" si="79"/>
        <v>0</v>
      </c>
      <c r="R560">
        <f>Q560/MainSheet!$C$8*(G560-G559)+R559</f>
        <v>0</v>
      </c>
      <c r="S560">
        <f t="shared" si="81"/>
        <v>0</v>
      </c>
      <c r="T560">
        <f t="shared" si="73"/>
        <v>5.5799999999999255</v>
      </c>
      <c r="U560" s="1">
        <f>Q560/MainSheet!$C$22</f>
        <v>0</v>
      </c>
    </row>
    <row r="561" spans="7:21">
      <c r="G561">
        <f t="shared" si="74"/>
        <v>5.5899999999999253</v>
      </c>
      <c r="H561">
        <f t="shared" si="75"/>
        <v>198000</v>
      </c>
      <c r="I561" s="2">
        <f>MIN(MainSheet!$C$10/MainSheet!$C$9,MainSheet!$K$9*60)</f>
        <v>660</v>
      </c>
      <c r="J561" s="1">
        <f>IF(G561&gt;MainSheet!$C$11,IF(J560&gt;=0.999,1,(G561-MainSheet!$C$11)*I561/$B$2/60),0)</f>
        <v>0</v>
      </c>
      <c r="K561" s="1">
        <f>IF(G561&gt;MainSheet!$C$11+$B$6,IF(K560&gt;=0.999,1,(G561-MainSheet!$C$11-$B$6)*I561/$C$2/60),0)</f>
        <v>0</v>
      </c>
      <c r="L561" s="1">
        <f>IF(G561&gt;MainSheet!$C$11+$B$6+$C$6,IF(L560&gt;=0.999,1,(G561-MainSheet!$C$11-$B$6-$C$6)*I561/$D$2/60),0)</f>
        <v>0</v>
      </c>
      <c r="M561">
        <f t="shared" si="76"/>
        <v>0</v>
      </c>
      <c r="N561" s="2">
        <f t="shared" si="77"/>
        <v>0</v>
      </c>
      <c r="O561">
        <f t="shared" si="80"/>
        <v>0</v>
      </c>
      <c r="P561">
        <f t="shared" si="78"/>
        <v>0</v>
      </c>
      <c r="Q561" s="2">
        <f t="shared" si="79"/>
        <v>0</v>
      </c>
      <c r="R561">
        <f>Q561/MainSheet!$C$8*(G561-G560)+R560</f>
        <v>0</v>
      </c>
      <c r="S561">
        <f t="shared" si="81"/>
        <v>0</v>
      </c>
      <c r="T561">
        <f t="shared" si="73"/>
        <v>5.5899999999999253</v>
      </c>
      <c r="U561" s="1">
        <f>Q561/MainSheet!$C$22</f>
        <v>0</v>
      </c>
    </row>
    <row r="562" spans="7:21">
      <c r="G562">
        <f t="shared" si="74"/>
        <v>5.599999999999925</v>
      </c>
      <c r="H562">
        <f t="shared" si="75"/>
        <v>198000</v>
      </c>
      <c r="I562" s="2">
        <f>MIN(MainSheet!$C$10/MainSheet!$C$9,MainSheet!$K$9*60)</f>
        <v>660</v>
      </c>
      <c r="J562" s="1">
        <f>IF(G562&gt;MainSheet!$C$11,IF(J561&gt;=0.999,1,(G562-MainSheet!$C$11)*I562/$B$2/60),0)</f>
        <v>0</v>
      </c>
      <c r="K562" s="1">
        <f>IF(G562&gt;MainSheet!$C$11+$B$6,IF(K561&gt;=0.999,1,(G562-MainSheet!$C$11-$B$6)*I562/$C$2/60),0)</f>
        <v>0</v>
      </c>
      <c r="L562" s="1">
        <f>IF(G562&gt;MainSheet!$C$11+$B$6+$C$6,IF(L561&gt;=0.999,1,(G562-MainSheet!$C$11-$B$6-$C$6)*I562/$D$2/60),0)</f>
        <v>0</v>
      </c>
      <c r="M562">
        <f t="shared" si="76"/>
        <v>0</v>
      </c>
      <c r="N562" s="2">
        <f t="shared" si="77"/>
        <v>0</v>
      </c>
      <c r="O562">
        <f t="shared" si="80"/>
        <v>0</v>
      </c>
      <c r="P562">
        <f t="shared" si="78"/>
        <v>0</v>
      </c>
      <c r="Q562" s="2">
        <f t="shared" si="79"/>
        <v>0</v>
      </c>
      <c r="R562">
        <f>Q562/MainSheet!$C$8*(G562-G561)+R561</f>
        <v>0</v>
      </c>
      <c r="S562">
        <f t="shared" si="81"/>
        <v>0</v>
      </c>
      <c r="T562">
        <f t="shared" si="73"/>
        <v>5.599999999999925</v>
      </c>
      <c r="U562" s="1">
        <f>Q562/MainSheet!$C$22</f>
        <v>0</v>
      </c>
    </row>
    <row r="563" spans="7:21">
      <c r="G563">
        <f t="shared" si="74"/>
        <v>5.6099999999999248</v>
      </c>
      <c r="H563">
        <f t="shared" si="75"/>
        <v>198000</v>
      </c>
      <c r="I563" s="2">
        <f>MIN(MainSheet!$C$10/MainSheet!$C$9,MainSheet!$K$9*60)</f>
        <v>660</v>
      </c>
      <c r="J563" s="1">
        <f>IF(G563&gt;MainSheet!$C$11,IF(J562&gt;=0.999,1,(G563-MainSheet!$C$11)*I563/$B$2/60),0)</f>
        <v>0</v>
      </c>
      <c r="K563" s="1">
        <f>IF(G563&gt;MainSheet!$C$11+$B$6,IF(K562&gt;=0.999,1,(G563-MainSheet!$C$11-$B$6)*I563/$C$2/60),0)</f>
        <v>0</v>
      </c>
      <c r="L563" s="1">
        <f>IF(G563&gt;MainSheet!$C$11+$B$6+$C$6,IF(L562&gt;=0.999,1,(G563-MainSheet!$C$11-$B$6-$C$6)*I563/$D$2/60),0)</f>
        <v>0</v>
      </c>
      <c r="M563">
        <f t="shared" si="76"/>
        <v>0</v>
      </c>
      <c r="N563" s="2">
        <f t="shared" si="77"/>
        <v>0</v>
      </c>
      <c r="O563">
        <f t="shared" si="80"/>
        <v>0</v>
      </c>
      <c r="P563">
        <f t="shared" si="78"/>
        <v>0</v>
      </c>
      <c r="Q563" s="2">
        <f t="shared" si="79"/>
        <v>0</v>
      </c>
      <c r="R563">
        <f>Q563/MainSheet!$C$8*(G563-G562)+R562</f>
        <v>0</v>
      </c>
      <c r="S563">
        <f t="shared" si="81"/>
        <v>0</v>
      </c>
      <c r="T563">
        <f t="shared" si="73"/>
        <v>5.6099999999999248</v>
      </c>
      <c r="U563" s="1">
        <f>Q563/MainSheet!$C$22</f>
        <v>0</v>
      </c>
    </row>
    <row r="564" spans="7:21">
      <c r="G564">
        <f t="shared" si="74"/>
        <v>5.6199999999999246</v>
      </c>
      <c r="H564">
        <f t="shared" si="75"/>
        <v>198000</v>
      </c>
      <c r="I564" s="2">
        <f>MIN(MainSheet!$C$10/MainSheet!$C$9,MainSheet!$K$9*60)</f>
        <v>660</v>
      </c>
      <c r="J564" s="1">
        <f>IF(G564&gt;MainSheet!$C$11,IF(J563&gt;=0.999,1,(G564-MainSheet!$C$11)*I564/$B$2/60),0)</f>
        <v>0</v>
      </c>
      <c r="K564" s="1">
        <f>IF(G564&gt;MainSheet!$C$11+$B$6,IF(K563&gt;=0.999,1,(G564-MainSheet!$C$11-$B$6)*I564/$C$2/60),0)</f>
        <v>0</v>
      </c>
      <c r="L564" s="1">
        <f>IF(G564&gt;MainSheet!$C$11+$B$6+$C$6,IF(L563&gt;=0.999,1,(G564-MainSheet!$C$11-$B$6-$C$6)*I564/$D$2/60),0)</f>
        <v>0</v>
      </c>
      <c r="M564">
        <f t="shared" si="76"/>
        <v>0</v>
      </c>
      <c r="N564" s="2">
        <f t="shared" si="77"/>
        <v>0</v>
      </c>
      <c r="O564">
        <f t="shared" si="80"/>
        <v>0</v>
      </c>
      <c r="P564">
        <f t="shared" si="78"/>
        <v>0</v>
      </c>
      <c r="Q564" s="2">
        <f t="shared" si="79"/>
        <v>0</v>
      </c>
      <c r="R564">
        <f>Q564/MainSheet!$C$8*(G564-G563)+R563</f>
        <v>0</v>
      </c>
      <c r="S564">
        <f t="shared" si="81"/>
        <v>0</v>
      </c>
      <c r="T564">
        <f t="shared" si="73"/>
        <v>5.6199999999999246</v>
      </c>
      <c r="U564" s="1">
        <f>Q564/MainSheet!$C$22</f>
        <v>0</v>
      </c>
    </row>
    <row r="565" spans="7:21">
      <c r="G565">
        <f t="shared" si="74"/>
        <v>5.6299999999999244</v>
      </c>
      <c r="H565">
        <f t="shared" si="75"/>
        <v>198000</v>
      </c>
      <c r="I565" s="2">
        <f>MIN(MainSheet!$C$10/MainSheet!$C$9,MainSheet!$K$9*60)</f>
        <v>660</v>
      </c>
      <c r="J565" s="1">
        <f>IF(G565&gt;MainSheet!$C$11,IF(J564&gt;=0.999,1,(G565-MainSheet!$C$11)*I565/$B$2/60),0)</f>
        <v>0</v>
      </c>
      <c r="K565" s="1">
        <f>IF(G565&gt;MainSheet!$C$11+$B$6,IF(K564&gt;=0.999,1,(G565-MainSheet!$C$11-$B$6)*I565/$C$2/60),0)</f>
        <v>0</v>
      </c>
      <c r="L565" s="1">
        <f>IF(G565&gt;MainSheet!$C$11+$B$6+$C$6,IF(L564&gt;=0.999,1,(G565-MainSheet!$C$11-$B$6-$C$6)*I565/$D$2/60),0)</f>
        <v>0</v>
      </c>
      <c r="M565">
        <f t="shared" si="76"/>
        <v>0</v>
      </c>
      <c r="N565" s="2">
        <f t="shared" si="77"/>
        <v>0</v>
      </c>
      <c r="O565">
        <f t="shared" si="80"/>
        <v>0</v>
      </c>
      <c r="P565">
        <f t="shared" si="78"/>
        <v>0</v>
      </c>
      <c r="Q565" s="2">
        <f t="shared" si="79"/>
        <v>0</v>
      </c>
      <c r="R565">
        <f>Q565/MainSheet!$C$8*(G565-G564)+R564</f>
        <v>0</v>
      </c>
      <c r="S565">
        <f t="shared" si="81"/>
        <v>0</v>
      </c>
      <c r="T565">
        <f t="shared" si="73"/>
        <v>5.6299999999999244</v>
      </c>
      <c r="U565" s="1">
        <f>Q565/MainSheet!$C$22</f>
        <v>0</v>
      </c>
    </row>
    <row r="566" spans="7:21">
      <c r="G566">
        <f t="shared" si="74"/>
        <v>5.6399999999999242</v>
      </c>
      <c r="H566">
        <f t="shared" si="75"/>
        <v>198000</v>
      </c>
      <c r="I566" s="2">
        <f>MIN(MainSheet!$C$10/MainSheet!$C$9,MainSheet!$K$9*60)</f>
        <v>660</v>
      </c>
      <c r="J566" s="1">
        <f>IF(G566&gt;MainSheet!$C$11,IF(J565&gt;=0.999,1,(G566-MainSheet!$C$11)*I566/$B$2/60),0)</f>
        <v>0</v>
      </c>
      <c r="K566" s="1">
        <f>IF(G566&gt;MainSheet!$C$11+$B$6,IF(K565&gt;=0.999,1,(G566-MainSheet!$C$11-$B$6)*I566/$C$2/60),0)</f>
        <v>0</v>
      </c>
      <c r="L566" s="1">
        <f>IF(G566&gt;MainSheet!$C$11+$B$6+$C$6,IF(L565&gt;=0.999,1,(G566-MainSheet!$C$11-$B$6-$C$6)*I566/$D$2/60),0)</f>
        <v>0</v>
      </c>
      <c r="M566">
        <f t="shared" si="76"/>
        <v>0</v>
      </c>
      <c r="N566" s="2">
        <f t="shared" si="77"/>
        <v>0</v>
      </c>
      <c r="O566">
        <f t="shared" si="80"/>
        <v>0</v>
      </c>
      <c r="P566">
        <f t="shared" si="78"/>
        <v>0</v>
      </c>
      <c r="Q566" s="2">
        <f t="shared" si="79"/>
        <v>0</v>
      </c>
      <c r="R566">
        <f>Q566/MainSheet!$C$8*(G566-G565)+R565</f>
        <v>0</v>
      </c>
      <c r="S566">
        <f t="shared" si="81"/>
        <v>0</v>
      </c>
      <c r="T566">
        <f t="shared" si="73"/>
        <v>5.6399999999999242</v>
      </c>
      <c r="U566" s="1">
        <f>Q566/MainSheet!$C$22</f>
        <v>0</v>
      </c>
    </row>
    <row r="567" spans="7:21">
      <c r="G567">
        <f t="shared" si="74"/>
        <v>5.649999999999924</v>
      </c>
      <c r="H567">
        <f t="shared" si="75"/>
        <v>198000</v>
      </c>
      <c r="I567" s="2">
        <f>MIN(MainSheet!$C$10/MainSheet!$C$9,MainSheet!$K$9*60)</f>
        <v>660</v>
      </c>
      <c r="J567" s="1">
        <f>IF(G567&gt;MainSheet!$C$11,IF(J566&gt;=0.999,1,(G567-MainSheet!$C$11)*I567/$B$2/60),0)</f>
        <v>0</v>
      </c>
      <c r="K567" s="1">
        <f>IF(G567&gt;MainSheet!$C$11+$B$6,IF(K566&gt;=0.999,1,(G567-MainSheet!$C$11-$B$6)*I567/$C$2/60),0)</f>
        <v>0</v>
      </c>
      <c r="L567" s="1">
        <f>IF(G567&gt;MainSheet!$C$11+$B$6+$C$6,IF(L566&gt;=0.999,1,(G567-MainSheet!$C$11-$B$6-$C$6)*I567/$D$2/60),0)</f>
        <v>0</v>
      </c>
      <c r="M567">
        <f t="shared" si="76"/>
        <v>0</v>
      </c>
      <c r="N567" s="2">
        <f t="shared" si="77"/>
        <v>0</v>
      </c>
      <c r="O567">
        <f t="shared" si="80"/>
        <v>0</v>
      </c>
      <c r="P567">
        <f t="shared" si="78"/>
        <v>0</v>
      </c>
      <c r="Q567" s="2">
        <f t="shared" si="79"/>
        <v>0</v>
      </c>
      <c r="R567">
        <f>Q567/MainSheet!$C$8*(G567-G566)+R566</f>
        <v>0</v>
      </c>
      <c r="S567">
        <f t="shared" si="81"/>
        <v>0</v>
      </c>
      <c r="T567">
        <f t="shared" si="73"/>
        <v>5.649999999999924</v>
      </c>
      <c r="U567" s="1">
        <f>Q567/MainSheet!$C$22</f>
        <v>0</v>
      </c>
    </row>
    <row r="568" spans="7:21">
      <c r="G568">
        <f t="shared" si="74"/>
        <v>5.6599999999999238</v>
      </c>
      <c r="H568">
        <f t="shared" si="75"/>
        <v>198000</v>
      </c>
      <c r="I568" s="2">
        <f>MIN(MainSheet!$C$10/MainSheet!$C$9,MainSheet!$K$9*60)</f>
        <v>660</v>
      </c>
      <c r="J568" s="1">
        <f>IF(G568&gt;MainSheet!$C$11,IF(J567&gt;=0.999,1,(G568-MainSheet!$C$11)*I568/$B$2/60),0)</f>
        <v>0</v>
      </c>
      <c r="K568" s="1">
        <f>IF(G568&gt;MainSheet!$C$11+$B$6,IF(K567&gt;=0.999,1,(G568-MainSheet!$C$11-$B$6)*I568/$C$2/60),0)</f>
        <v>0</v>
      </c>
      <c r="L568" s="1">
        <f>IF(G568&gt;MainSheet!$C$11+$B$6+$C$6,IF(L567&gt;=0.999,1,(G568-MainSheet!$C$11-$B$6-$C$6)*I568/$D$2/60),0)</f>
        <v>0</v>
      </c>
      <c r="M568">
        <f t="shared" si="76"/>
        <v>0</v>
      </c>
      <c r="N568" s="2">
        <f t="shared" si="77"/>
        <v>0</v>
      </c>
      <c r="O568">
        <f t="shared" si="80"/>
        <v>0</v>
      </c>
      <c r="P568">
        <f t="shared" si="78"/>
        <v>0</v>
      </c>
      <c r="Q568" s="2">
        <f t="shared" si="79"/>
        <v>0</v>
      </c>
      <c r="R568">
        <f>Q568/MainSheet!$C$8*(G568-G567)+R567</f>
        <v>0</v>
      </c>
      <c r="S568">
        <f t="shared" si="81"/>
        <v>0</v>
      </c>
      <c r="T568">
        <f t="shared" si="73"/>
        <v>5.6599999999999238</v>
      </c>
      <c r="U568" s="1">
        <f>Q568/MainSheet!$C$22</f>
        <v>0</v>
      </c>
    </row>
    <row r="569" spans="7:21">
      <c r="G569">
        <f t="shared" si="74"/>
        <v>5.6699999999999235</v>
      </c>
      <c r="H569">
        <f t="shared" si="75"/>
        <v>198000</v>
      </c>
      <c r="I569" s="2">
        <f>MIN(MainSheet!$C$10/MainSheet!$C$9,MainSheet!$K$9*60)</f>
        <v>660</v>
      </c>
      <c r="J569" s="1">
        <f>IF(G569&gt;MainSheet!$C$11,IF(J568&gt;=0.999,1,(G569-MainSheet!$C$11)*I569/$B$2/60),0)</f>
        <v>0</v>
      </c>
      <c r="K569" s="1">
        <f>IF(G569&gt;MainSheet!$C$11+$B$6,IF(K568&gt;=0.999,1,(G569-MainSheet!$C$11-$B$6)*I569/$C$2/60),0)</f>
        <v>0</v>
      </c>
      <c r="L569" s="1">
        <f>IF(G569&gt;MainSheet!$C$11+$B$6+$C$6,IF(L568&gt;=0.999,1,(G569-MainSheet!$C$11-$B$6-$C$6)*I569/$D$2/60),0)</f>
        <v>0</v>
      </c>
      <c r="M569">
        <f t="shared" si="76"/>
        <v>0</v>
      </c>
      <c r="N569" s="2">
        <f t="shared" si="77"/>
        <v>0</v>
      </c>
      <c r="O569">
        <f t="shared" si="80"/>
        <v>0</v>
      </c>
      <c r="P569">
        <f t="shared" si="78"/>
        <v>0</v>
      </c>
      <c r="Q569" s="2">
        <f t="shared" si="79"/>
        <v>0</v>
      </c>
      <c r="R569">
        <f>Q569/MainSheet!$C$8*(G569-G568)+R568</f>
        <v>0</v>
      </c>
      <c r="S569">
        <f t="shared" si="81"/>
        <v>0</v>
      </c>
      <c r="T569">
        <f t="shared" si="73"/>
        <v>5.6699999999999235</v>
      </c>
      <c r="U569" s="1">
        <f>Q569/MainSheet!$C$22</f>
        <v>0</v>
      </c>
    </row>
    <row r="570" spans="7:21">
      <c r="G570">
        <f t="shared" si="74"/>
        <v>5.6799999999999233</v>
      </c>
      <c r="H570">
        <f t="shared" si="75"/>
        <v>198000</v>
      </c>
      <c r="I570" s="2">
        <f>MIN(MainSheet!$C$10/MainSheet!$C$9,MainSheet!$K$9*60)</f>
        <v>660</v>
      </c>
      <c r="J570" s="1">
        <f>IF(G570&gt;MainSheet!$C$11,IF(J569&gt;=0.999,1,(G570-MainSheet!$C$11)*I570/$B$2/60),0)</f>
        <v>0</v>
      </c>
      <c r="K570" s="1">
        <f>IF(G570&gt;MainSheet!$C$11+$B$6,IF(K569&gt;=0.999,1,(G570-MainSheet!$C$11-$B$6)*I570/$C$2/60),0)</f>
        <v>0</v>
      </c>
      <c r="L570" s="1">
        <f>IF(G570&gt;MainSheet!$C$11+$B$6+$C$6,IF(L569&gt;=0.999,1,(G570-MainSheet!$C$11-$B$6-$C$6)*I570/$D$2/60),0)</f>
        <v>0</v>
      </c>
      <c r="M570">
        <f t="shared" si="76"/>
        <v>0</v>
      </c>
      <c r="N570" s="2">
        <f t="shared" si="77"/>
        <v>0</v>
      </c>
      <c r="O570">
        <f t="shared" si="80"/>
        <v>0</v>
      </c>
      <c r="P570">
        <f t="shared" si="78"/>
        <v>0</v>
      </c>
      <c r="Q570" s="2">
        <f t="shared" si="79"/>
        <v>0</v>
      </c>
      <c r="R570">
        <f>Q570/MainSheet!$C$8*(G570-G569)+R569</f>
        <v>0</v>
      </c>
      <c r="S570">
        <f t="shared" si="81"/>
        <v>0</v>
      </c>
      <c r="T570">
        <f t="shared" si="73"/>
        <v>5.6799999999999233</v>
      </c>
      <c r="U570" s="1">
        <f>Q570/MainSheet!$C$22</f>
        <v>0</v>
      </c>
    </row>
    <row r="571" spans="7:21">
      <c r="G571">
        <f t="shared" si="74"/>
        <v>5.6899999999999231</v>
      </c>
      <c r="H571">
        <f t="shared" si="75"/>
        <v>198000</v>
      </c>
      <c r="I571" s="2">
        <f>MIN(MainSheet!$C$10/MainSheet!$C$9,MainSheet!$K$9*60)</f>
        <v>660</v>
      </c>
      <c r="J571" s="1">
        <f>IF(G571&gt;MainSheet!$C$11,IF(J570&gt;=0.999,1,(G571-MainSheet!$C$11)*I571/$B$2/60),0)</f>
        <v>0</v>
      </c>
      <c r="K571" s="1">
        <f>IF(G571&gt;MainSheet!$C$11+$B$6,IF(K570&gt;=0.999,1,(G571-MainSheet!$C$11-$B$6)*I571/$C$2/60),0)</f>
        <v>0</v>
      </c>
      <c r="L571" s="1">
        <f>IF(G571&gt;MainSheet!$C$11+$B$6+$C$6,IF(L570&gt;=0.999,1,(G571-MainSheet!$C$11-$B$6-$C$6)*I571/$D$2/60),0)</f>
        <v>0</v>
      </c>
      <c r="M571">
        <f t="shared" si="76"/>
        <v>0</v>
      </c>
      <c r="N571" s="2">
        <f t="shared" si="77"/>
        <v>0</v>
      </c>
      <c r="O571">
        <f t="shared" si="80"/>
        <v>0</v>
      </c>
      <c r="P571">
        <f t="shared" si="78"/>
        <v>0</v>
      </c>
      <c r="Q571" s="2">
        <f t="shared" si="79"/>
        <v>0</v>
      </c>
      <c r="R571">
        <f>Q571/MainSheet!$C$8*(G571-G570)+R570</f>
        <v>0</v>
      </c>
      <c r="S571">
        <f t="shared" si="81"/>
        <v>0</v>
      </c>
      <c r="T571">
        <f t="shared" si="73"/>
        <v>5.6899999999999231</v>
      </c>
      <c r="U571" s="1">
        <f>Q571/MainSheet!$C$22</f>
        <v>0</v>
      </c>
    </row>
    <row r="572" spans="7:21">
      <c r="G572">
        <f t="shared" si="74"/>
        <v>5.6999999999999229</v>
      </c>
      <c r="H572">
        <f t="shared" si="75"/>
        <v>198000</v>
      </c>
      <c r="I572" s="2">
        <f>MIN(MainSheet!$C$10/MainSheet!$C$9,MainSheet!$K$9*60)</f>
        <v>660</v>
      </c>
      <c r="J572" s="1">
        <f>IF(G572&gt;MainSheet!$C$11,IF(J571&gt;=0.999,1,(G572-MainSheet!$C$11)*I572/$B$2/60),0)</f>
        <v>0</v>
      </c>
      <c r="K572" s="1">
        <f>IF(G572&gt;MainSheet!$C$11+$B$6,IF(K571&gt;=0.999,1,(G572-MainSheet!$C$11-$B$6)*I572/$C$2/60),0)</f>
        <v>0</v>
      </c>
      <c r="L572" s="1">
        <f>IF(G572&gt;MainSheet!$C$11+$B$6+$C$6,IF(L571&gt;=0.999,1,(G572-MainSheet!$C$11-$B$6-$C$6)*I572/$D$2/60),0)</f>
        <v>0</v>
      </c>
      <c r="M572">
        <f t="shared" si="76"/>
        <v>0</v>
      </c>
      <c r="N572" s="2">
        <f t="shared" si="77"/>
        <v>0</v>
      </c>
      <c r="O572">
        <f t="shared" si="80"/>
        <v>0</v>
      </c>
      <c r="P572">
        <f t="shared" si="78"/>
        <v>0</v>
      </c>
      <c r="Q572" s="2">
        <f t="shared" si="79"/>
        <v>0</v>
      </c>
      <c r="R572">
        <f>Q572/MainSheet!$C$8*(G572-G571)+R571</f>
        <v>0</v>
      </c>
      <c r="S572">
        <f t="shared" si="81"/>
        <v>0</v>
      </c>
      <c r="T572">
        <f t="shared" si="73"/>
        <v>5.6999999999999229</v>
      </c>
      <c r="U572" s="1">
        <f>Q572/MainSheet!$C$22</f>
        <v>0</v>
      </c>
    </row>
    <row r="573" spans="7:21">
      <c r="G573">
        <f t="shared" si="74"/>
        <v>5.7099999999999227</v>
      </c>
      <c r="H573">
        <f t="shared" si="75"/>
        <v>198000</v>
      </c>
      <c r="I573" s="2">
        <f>MIN(MainSheet!$C$10/MainSheet!$C$9,MainSheet!$K$9*60)</f>
        <v>660</v>
      </c>
      <c r="J573" s="1">
        <f>IF(G573&gt;MainSheet!$C$11,IF(J572&gt;=0.999,1,(G573-MainSheet!$C$11)*I573/$B$2/60),0)</f>
        <v>0</v>
      </c>
      <c r="K573" s="1">
        <f>IF(G573&gt;MainSheet!$C$11+$B$6,IF(K572&gt;=0.999,1,(G573-MainSheet!$C$11-$B$6)*I573/$C$2/60),0)</f>
        <v>0</v>
      </c>
      <c r="L573" s="1">
        <f>IF(G573&gt;MainSheet!$C$11+$B$6+$C$6,IF(L572&gt;=0.999,1,(G573-MainSheet!$C$11-$B$6-$C$6)*I573/$D$2/60),0)</f>
        <v>0</v>
      </c>
      <c r="M573">
        <f t="shared" si="76"/>
        <v>0</v>
      </c>
      <c r="N573" s="2">
        <f t="shared" si="77"/>
        <v>0</v>
      </c>
      <c r="O573">
        <f t="shared" si="80"/>
        <v>0</v>
      </c>
      <c r="P573">
        <f t="shared" si="78"/>
        <v>0</v>
      </c>
      <c r="Q573" s="2">
        <f t="shared" si="79"/>
        <v>0</v>
      </c>
      <c r="R573">
        <f>Q573/MainSheet!$C$8*(G573-G572)+R572</f>
        <v>0</v>
      </c>
      <c r="S573">
        <f t="shared" si="81"/>
        <v>0</v>
      </c>
      <c r="T573">
        <f t="shared" si="73"/>
        <v>5.7099999999999227</v>
      </c>
      <c r="U573" s="1">
        <f>Q573/MainSheet!$C$22</f>
        <v>0</v>
      </c>
    </row>
    <row r="574" spans="7:21">
      <c r="G574">
        <f t="shared" si="74"/>
        <v>5.7199999999999225</v>
      </c>
      <c r="H574">
        <f t="shared" si="75"/>
        <v>198000</v>
      </c>
      <c r="I574" s="2">
        <f>MIN(MainSheet!$C$10/MainSheet!$C$9,MainSheet!$K$9*60)</f>
        <v>660</v>
      </c>
      <c r="J574" s="1">
        <f>IF(G574&gt;MainSheet!$C$11,IF(J573&gt;=0.999,1,(G574-MainSheet!$C$11)*I574/$B$2/60),0)</f>
        <v>0</v>
      </c>
      <c r="K574" s="1">
        <f>IF(G574&gt;MainSheet!$C$11+$B$6,IF(K573&gt;=0.999,1,(G574-MainSheet!$C$11-$B$6)*I574/$C$2/60),0)</f>
        <v>0</v>
      </c>
      <c r="L574" s="1">
        <f>IF(G574&gt;MainSheet!$C$11+$B$6+$C$6,IF(L573&gt;=0.999,1,(G574-MainSheet!$C$11-$B$6-$C$6)*I574/$D$2/60),0)</f>
        <v>0</v>
      </c>
      <c r="M574">
        <f t="shared" si="76"/>
        <v>0</v>
      </c>
      <c r="N574" s="2">
        <f t="shared" si="77"/>
        <v>0</v>
      </c>
      <c r="O574">
        <f t="shared" si="80"/>
        <v>0</v>
      </c>
      <c r="P574">
        <f t="shared" si="78"/>
        <v>0</v>
      </c>
      <c r="Q574" s="2">
        <f t="shared" si="79"/>
        <v>0</v>
      </c>
      <c r="R574">
        <f>Q574/MainSheet!$C$8*(G574-G573)+R573</f>
        <v>0</v>
      </c>
      <c r="S574">
        <f t="shared" si="81"/>
        <v>0</v>
      </c>
      <c r="T574">
        <f t="shared" si="73"/>
        <v>5.7199999999999225</v>
      </c>
      <c r="U574" s="1">
        <f>Q574/MainSheet!$C$22</f>
        <v>0</v>
      </c>
    </row>
    <row r="575" spans="7:21">
      <c r="G575">
        <f t="shared" si="74"/>
        <v>5.7299999999999223</v>
      </c>
      <c r="H575">
        <f t="shared" si="75"/>
        <v>198000</v>
      </c>
      <c r="I575" s="2">
        <f>MIN(MainSheet!$C$10/MainSheet!$C$9,MainSheet!$K$9*60)</f>
        <v>660</v>
      </c>
      <c r="J575" s="1">
        <f>IF(G575&gt;MainSheet!$C$11,IF(J574&gt;=0.999,1,(G575-MainSheet!$C$11)*I575/$B$2/60),0)</f>
        <v>0</v>
      </c>
      <c r="K575" s="1">
        <f>IF(G575&gt;MainSheet!$C$11+$B$6,IF(K574&gt;=0.999,1,(G575-MainSheet!$C$11-$B$6)*I575/$C$2/60),0)</f>
        <v>0</v>
      </c>
      <c r="L575" s="1">
        <f>IF(G575&gt;MainSheet!$C$11+$B$6+$C$6,IF(L574&gt;=0.999,1,(G575-MainSheet!$C$11-$B$6-$C$6)*I575/$D$2/60),0)</f>
        <v>0</v>
      </c>
      <c r="M575">
        <f t="shared" si="76"/>
        <v>0</v>
      </c>
      <c r="N575" s="2">
        <f t="shared" si="77"/>
        <v>0</v>
      </c>
      <c r="O575">
        <f t="shared" si="80"/>
        <v>0</v>
      </c>
      <c r="P575">
        <f t="shared" si="78"/>
        <v>0</v>
      </c>
      <c r="Q575" s="2">
        <f t="shared" si="79"/>
        <v>0</v>
      </c>
      <c r="R575">
        <f>Q575/MainSheet!$C$8*(G575-G574)+R574</f>
        <v>0</v>
      </c>
      <c r="S575">
        <f t="shared" si="81"/>
        <v>0</v>
      </c>
      <c r="T575">
        <f t="shared" si="73"/>
        <v>5.7299999999999223</v>
      </c>
      <c r="U575" s="1">
        <f>Q575/MainSheet!$C$22</f>
        <v>0</v>
      </c>
    </row>
    <row r="576" spans="7:21">
      <c r="G576">
        <f t="shared" si="74"/>
        <v>5.7399999999999221</v>
      </c>
      <c r="H576">
        <f t="shared" si="75"/>
        <v>198000</v>
      </c>
      <c r="I576" s="2">
        <f>MIN(MainSheet!$C$10/MainSheet!$C$9,MainSheet!$K$9*60)</f>
        <v>660</v>
      </c>
      <c r="J576" s="1">
        <f>IF(G576&gt;MainSheet!$C$11,IF(J575&gt;=0.999,1,(G576-MainSheet!$C$11)*I576/$B$2/60),0)</f>
        <v>0</v>
      </c>
      <c r="K576" s="1">
        <f>IF(G576&gt;MainSheet!$C$11+$B$6,IF(K575&gt;=0.999,1,(G576-MainSheet!$C$11-$B$6)*I576/$C$2/60),0)</f>
        <v>0</v>
      </c>
      <c r="L576" s="1">
        <f>IF(G576&gt;MainSheet!$C$11+$B$6+$C$6,IF(L575&gt;=0.999,1,(G576-MainSheet!$C$11-$B$6-$C$6)*I576/$D$2/60),0)</f>
        <v>0</v>
      </c>
      <c r="M576">
        <f t="shared" si="76"/>
        <v>0</v>
      </c>
      <c r="N576" s="2">
        <f t="shared" si="77"/>
        <v>0</v>
      </c>
      <c r="O576">
        <f t="shared" si="80"/>
        <v>0</v>
      </c>
      <c r="P576">
        <f t="shared" si="78"/>
        <v>0</v>
      </c>
      <c r="Q576" s="2">
        <f t="shared" si="79"/>
        <v>0</v>
      </c>
      <c r="R576">
        <f>Q576/MainSheet!$C$8*(G576-G575)+R575</f>
        <v>0</v>
      </c>
      <c r="S576">
        <f t="shared" si="81"/>
        <v>0</v>
      </c>
      <c r="T576">
        <f t="shared" si="73"/>
        <v>5.7399999999999221</v>
      </c>
      <c r="U576" s="1">
        <f>Q576/MainSheet!$C$22</f>
        <v>0</v>
      </c>
    </row>
    <row r="577" spans="7:21">
      <c r="G577">
        <f t="shared" si="74"/>
        <v>5.7499999999999218</v>
      </c>
      <c r="H577">
        <f t="shared" si="75"/>
        <v>198000</v>
      </c>
      <c r="I577" s="2">
        <f>MIN(MainSheet!$C$10/MainSheet!$C$9,MainSheet!$K$9*60)</f>
        <v>660</v>
      </c>
      <c r="J577" s="1">
        <f>IF(G577&gt;MainSheet!$C$11,IF(J576&gt;=0.999,1,(G577-MainSheet!$C$11)*I577/$B$2/60),0)</f>
        <v>0</v>
      </c>
      <c r="K577" s="1">
        <f>IF(G577&gt;MainSheet!$C$11+$B$6,IF(K576&gt;=0.999,1,(G577-MainSheet!$C$11-$B$6)*I577/$C$2/60),0)</f>
        <v>0</v>
      </c>
      <c r="L577" s="1">
        <f>IF(G577&gt;MainSheet!$C$11+$B$6+$C$6,IF(L576&gt;=0.999,1,(G577-MainSheet!$C$11-$B$6-$C$6)*I577/$D$2/60),0)</f>
        <v>0</v>
      </c>
      <c r="M577">
        <f t="shared" si="76"/>
        <v>0</v>
      </c>
      <c r="N577" s="2">
        <f t="shared" si="77"/>
        <v>0</v>
      </c>
      <c r="O577">
        <f t="shared" si="80"/>
        <v>0</v>
      </c>
      <c r="P577">
        <f t="shared" si="78"/>
        <v>0</v>
      </c>
      <c r="Q577" s="2">
        <f t="shared" si="79"/>
        <v>0</v>
      </c>
      <c r="R577">
        <f>Q577/MainSheet!$C$8*(G577-G576)+R576</f>
        <v>0</v>
      </c>
      <c r="S577">
        <f t="shared" si="81"/>
        <v>0</v>
      </c>
      <c r="T577">
        <f t="shared" si="73"/>
        <v>5.7499999999999218</v>
      </c>
      <c r="U577" s="1">
        <f>Q577/MainSheet!$C$22</f>
        <v>0</v>
      </c>
    </row>
    <row r="578" spans="7:21">
      <c r="G578">
        <f t="shared" si="74"/>
        <v>5.7599999999999216</v>
      </c>
      <c r="H578">
        <f t="shared" si="75"/>
        <v>198000</v>
      </c>
      <c r="I578" s="2">
        <f>MIN(MainSheet!$C$10/MainSheet!$C$9,MainSheet!$K$9*60)</f>
        <v>660</v>
      </c>
      <c r="J578" s="1">
        <f>IF(G578&gt;MainSheet!$C$11,IF(J577&gt;=0.999,1,(G578-MainSheet!$C$11)*I578/$B$2/60),0)</f>
        <v>0</v>
      </c>
      <c r="K578" s="1">
        <f>IF(G578&gt;MainSheet!$C$11+$B$6,IF(K577&gt;=0.999,1,(G578-MainSheet!$C$11-$B$6)*I578/$C$2/60),0)</f>
        <v>0</v>
      </c>
      <c r="L578" s="1">
        <f>IF(G578&gt;MainSheet!$C$11+$B$6+$C$6,IF(L577&gt;=0.999,1,(G578-MainSheet!$C$11-$B$6-$C$6)*I578/$D$2/60),0)</f>
        <v>0</v>
      </c>
      <c r="M578">
        <f t="shared" si="76"/>
        <v>0</v>
      </c>
      <c r="N578" s="2">
        <f t="shared" si="77"/>
        <v>0</v>
      </c>
      <c r="O578">
        <f t="shared" si="80"/>
        <v>0</v>
      </c>
      <c r="P578">
        <f t="shared" si="78"/>
        <v>0</v>
      </c>
      <c r="Q578" s="2">
        <f t="shared" si="79"/>
        <v>0</v>
      </c>
      <c r="R578">
        <f>Q578/MainSheet!$C$8*(G578-G577)+R577</f>
        <v>0</v>
      </c>
      <c r="S578">
        <f t="shared" si="81"/>
        <v>0</v>
      </c>
      <c r="T578">
        <f t="shared" si="73"/>
        <v>5.7599999999999216</v>
      </c>
      <c r="U578" s="1">
        <f>Q578/MainSheet!$C$22</f>
        <v>0</v>
      </c>
    </row>
    <row r="579" spans="7:21">
      <c r="G579">
        <f t="shared" si="74"/>
        <v>5.7699999999999214</v>
      </c>
      <c r="H579">
        <f t="shared" si="75"/>
        <v>198000</v>
      </c>
      <c r="I579" s="2">
        <f>MIN(MainSheet!$C$10/MainSheet!$C$9,MainSheet!$K$9*60)</f>
        <v>660</v>
      </c>
      <c r="J579" s="1">
        <f>IF(G579&gt;MainSheet!$C$11,IF(J578&gt;=0.999,1,(G579-MainSheet!$C$11)*I579/$B$2/60),0)</f>
        <v>0</v>
      </c>
      <c r="K579" s="1">
        <f>IF(G579&gt;MainSheet!$C$11+$B$6,IF(K578&gt;=0.999,1,(G579-MainSheet!$C$11-$B$6)*I579/$C$2/60),0)</f>
        <v>0</v>
      </c>
      <c r="L579" s="1">
        <f>IF(G579&gt;MainSheet!$C$11+$B$6+$C$6,IF(L578&gt;=0.999,1,(G579-MainSheet!$C$11-$B$6-$C$6)*I579/$D$2/60),0)</f>
        <v>0</v>
      </c>
      <c r="M579">
        <f t="shared" si="76"/>
        <v>0</v>
      </c>
      <c r="N579" s="2">
        <f t="shared" si="77"/>
        <v>0</v>
      </c>
      <c r="O579">
        <f t="shared" si="80"/>
        <v>0</v>
      </c>
      <c r="P579">
        <f t="shared" si="78"/>
        <v>0</v>
      </c>
      <c r="Q579" s="2">
        <f t="shared" si="79"/>
        <v>0</v>
      </c>
      <c r="R579">
        <f>Q579/MainSheet!$C$8*(G579-G578)+R578</f>
        <v>0</v>
      </c>
      <c r="S579">
        <f t="shared" si="81"/>
        <v>0</v>
      </c>
      <c r="T579">
        <f t="shared" ref="T579:T642" si="82">G579</f>
        <v>5.7699999999999214</v>
      </c>
      <c r="U579" s="1">
        <f>Q579/MainSheet!$C$22</f>
        <v>0</v>
      </c>
    </row>
    <row r="580" spans="7:21">
      <c r="G580">
        <f t="shared" ref="G580:G643" si="83">G579+$F$2</f>
        <v>5.7799999999999212</v>
      </c>
      <c r="H580">
        <f t="shared" ref="H580:H643" si="84">H579</f>
        <v>198000</v>
      </c>
      <c r="I580" s="2">
        <f>MIN(MainSheet!$C$10/MainSheet!$C$9,MainSheet!$K$9*60)</f>
        <v>660</v>
      </c>
      <c r="J580" s="1">
        <f>IF(G580&gt;MainSheet!$C$11,IF(J579&gt;=0.999,1,(G580-MainSheet!$C$11)*I580/$B$2/60),0)</f>
        <v>0</v>
      </c>
      <c r="K580" s="1">
        <f>IF(G580&gt;MainSheet!$C$11+$B$6,IF(K579&gt;=0.999,1,(G580-MainSheet!$C$11-$B$6)*I580/$C$2/60),0)</f>
        <v>0</v>
      </c>
      <c r="L580" s="1">
        <f>IF(G580&gt;MainSheet!$C$11+$B$6+$C$6,IF(L579&gt;=0.999,1,(G580-MainSheet!$C$11-$B$6-$C$6)*I580/$D$2/60),0)</f>
        <v>0</v>
      </c>
      <c r="M580">
        <f t="shared" ref="M580:M643" si="85">(J580*$B$2+K580*$C$2+L580*$D$2)/SUM($B$2:$D$2)</f>
        <v>0</v>
      </c>
      <c r="N580" s="2">
        <f t="shared" ref="N580:N643" si="86">IF(J580&gt;=0.01,((1-J580)*B$3+B$4*(J580)),0)</f>
        <v>0</v>
      </c>
      <c r="O580">
        <f t="shared" si="80"/>
        <v>0</v>
      </c>
      <c r="P580">
        <f t="shared" ref="P580:P643" si="87">IF(IF(N580+O580&gt;H580,H580-O580-N580,IF(L580&gt;0,((1-L580)*D$3+D$4*(L580)),0))+O580+N580&gt;H580,H580-N580-O580,IF(N580+O580&gt;H580,H580-O580-N580,IF(L580&gt;0,((1-L580)*D$3+D$4*(L580)),0)))</f>
        <v>0</v>
      </c>
      <c r="Q580" s="2">
        <f t="shared" ref="Q580:Q643" si="88">SUM(N580:P580)</f>
        <v>0</v>
      </c>
      <c r="R580">
        <f>Q580/MainSheet!$C$8*(G580-G579)+R579</f>
        <v>0</v>
      </c>
      <c r="S580">
        <f t="shared" si="81"/>
        <v>0</v>
      </c>
      <c r="T580">
        <f t="shared" si="82"/>
        <v>5.7799999999999212</v>
      </c>
      <c r="U580" s="1">
        <f>Q580/MainSheet!$C$22</f>
        <v>0</v>
      </c>
    </row>
    <row r="581" spans="7:21">
      <c r="G581">
        <f t="shared" si="83"/>
        <v>5.789999999999921</v>
      </c>
      <c r="H581">
        <f t="shared" si="84"/>
        <v>198000</v>
      </c>
      <c r="I581" s="2">
        <f>MIN(MainSheet!$C$10/MainSheet!$C$9,MainSheet!$K$9*60)</f>
        <v>660</v>
      </c>
      <c r="J581" s="1">
        <f>IF(G581&gt;MainSheet!$C$11,IF(J580&gt;=0.999,1,(G581-MainSheet!$C$11)*I581/$B$2/60),0)</f>
        <v>0</v>
      </c>
      <c r="K581" s="1">
        <f>IF(G581&gt;MainSheet!$C$11+$B$6,IF(K580&gt;=0.999,1,(G581-MainSheet!$C$11-$B$6)*I581/$C$2/60),0)</f>
        <v>0</v>
      </c>
      <c r="L581" s="1">
        <f>IF(G581&gt;MainSheet!$C$11+$B$6+$C$6,IF(L580&gt;=0.999,1,(G581-MainSheet!$C$11-$B$6-$C$6)*I581/$D$2/60),0)</f>
        <v>0</v>
      </c>
      <c r="M581">
        <f t="shared" si="85"/>
        <v>0</v>
      </c>
      <c r="N581" s="2">
        <f t="shared" si="86"/>
        <v>0</v>
      </c>
      <c r="O581">
        <f t="shared" ref="O581:O644" si="89">IF(K581&gt;=0.01,((1-K581)*C$3+C$4*(K581)),0)</f>
        <v>0</v>
      </c>
      <c r="P581">
        <f t="shared" si="87"/>
        <v>0</v>
      </c>
      <c r="Q581" s="2">
        <f t="shared" si="88"/>
        <v>0</v>
      </c>
      <c r="R581">
        <f>Q581/MainSheet!$C$8*(G581-G580)+R580</f>
        <v>0</v>
      </c>
      <c r="S581">
        <f t="shared" ref="S581:S644" si="90">Q581*$F$2/60+S580</f>
        <v>0</v>
      </c>
      <c r="T581">
        <f t="shared" si="82"/>
        <v>5.789999999999921</v>
      </c>
      <c r="U581" s="1">
        <f>Q581/MainSheet!$C$22</f>
        <v>0</v>
      </c>
    </row>
    <row r="582" spans="7:21">
      <c r="G582">
        <f t="shared" si="83"/>
        <v>5.7999999999999208</v>
      </c>
      <c r="H582">
        <f t="shared" si="84"/>
        <v>198000</v>
      </c>
      <c r="I582" s="2">
        <f>MIN(MainSheet!$C$10/MainSheet!$C$9,MainSheet!$K$9*60)</f>
        <v>660</v>
      </c>
      <c r="J582" s="1">
        <f>IF(G582&gt;MainSheet!$C$11,IF(J581&gt;=0.999,1,(G582-MainSheet!$C$11)*I582/$B$2/60),0)</f>
        <v>0</v>
      </c>
      <c r="K582" s="1">
        <f>IF(G582&gt;MainSheet!$C$11+$B$6,IF(K581&gt;=0.999,1,(G582-MainSheet!$C$11-$B$6)*I582/$C$2/60),0)</f>
        <v>0</v>
      </c>
      <c r="L582" s="1">
        <f>IF(G582&gt;MainSheet!$C$11+$B$6+$C$6,IF(L581&gt;=0.999,1,(G582-MainSheet!$C$11-$B$6-$C$6)*I582/$D$2/60),0)</f>
        <v>0</v>
      </c>
      <c r="M582">
        <f t="shared" si="85"/>
        <v>0</v>
      </c>
      <c r="N582" s="2">
        <f t="shared" si="86"/>
        <v>0</v>
      </c>
      <c r="O582">
        <f t="shared" si="89"/>
        <v>0</v>
      </c>
      <c r="P582">
        <f t="shared" si="87"/>
        <v>0</v>
      </c>
      <c r="Q582" s="2">
        <f t="shared" si="88"/>
        <v>0</v>
      </c>
      <c r="R582">
        <f>Q582/MainSheet!$C$8*(G582-G581)+R581</f>
        <v>0</v>
      </c>
      <c r="S582">
        <f t="shared" si="90"/>
        <v>0</v>
      </c>
      <c r="T582">
        <f t="shared" si="82"/>
        <v>5.7999999999999208</v>
      </c>
      <c r="U582" s="1">
        <f>Q582/MainSheet!$C$22</f>
        <v>0</v>
      </c>
    </row>
    <row r="583" spans="7:21">
      <c r="G583">
        <f t="shared" si="83"/>
        <v>5.8099999999999206</v>
      </c>
      <c r="H583">
        <f t="shared" si="84"/>
        <v>198000</v>
      </c>
      <c r="I583" s="2">
        <f>MIN(MainSheet!$C$10/MainSheet!$C$9,MainSheet!$K$9*60)</f>
        <v>660</v>
      </c>
      <c r="J583" s="1">
        <f>IF(G583&gt;MainSheet!$C$11,IF(J582&gt;=0.999,1,(G583-MainSheet!$C$11)*I583/$B$2/60),0)</f>
        <v>0</v>
      </c>
      <c r="K583" s="1">
        <f>IF(G583&gt;MainSheet!$C$11+$B$6,IF(K582&gt;=0.999,1,(G583-MainSheet!$C$11-$B$6)*I583/$C$2/60),0)</f>
        <v>0</v>
      </c>
      <c r="L583" s="1">
        <f>IF(G583&gt;MainSheet!$C$11+$B$6+$C$6,IF(L582&gt;=0.999,1,(G583-MainSheet!$C$11-$B$6-$C$6)*I583/$D$2/60),0)</f>
        <v>0</v>
      </c>
      <c r="M583">
        <f t="shared" si="85"/>
        <v>0</v>
      </c>
      <c r="N583" s="2">
        <f t="shared" si="86"/>
        <v>0</v>
      </c>
      <c r="O583">
        <f t="shared" si="89"/>
        <v>0</v>
      </c>
      <c r="P583">
        <f t="shared" si="87"/>
        <v>0</v>
      </c>
      <c r="Q583" s="2">
        <f t="shared" si="88"/>
        <v>0</v>
      </c>
      <c r="R583">
        <f>Q583/MainSheet!$C$8*(G583-G582)+R582</f>
        <v>0</v>
      </c>
      <c r="S583">
        <f t="shared" si="90"/>
        <v>0</v>
      </c>
      <c r="T583">
        <f t="shared" si="82"/>
        <v>5.8099999999999206</v>
      </c>
      <c r="U583" s="1">
        <f>Q583/MainSheet!$C$22</f>
        <v>0</v>
      </c>
    </row>
    <row r="584" spans="7:21">
      <c r="G584">
        <f t="shared" si="83"/>
        <v>5.8199999999999203</v>
      </c>
      <c r="H584">
        <f t="shared" si="84"/>
        <v>198000</v>
      </c>
      <c r="I584" s="2">
        <f>MIN(MainSheet!$C$10/MainSheet!$C$9,MainSheet!$K$9*60)</f>
        <v>660</v>
      </c>
      <c r="J584" s="1">
        <f>IF(G584&gt;MainSheet!$C$11,IF(J583&gt;=0.999,1,(G584-MainSheet!$C$11)*I584/$B$2/60),0)</f>
        <v>0</v>
      </c>
      <c r="K584" s="1">
        <f>IF(G584&gt;MainSheet!$C$11+$B$6,IF(K583&gt;=0.999,1,(G584-MainSheet!$C$11-$B$6)*I584/$C$2/60),0)</f>
        <v>0</v>
      </c>
      <c r="L584" s="1">
        <f>IF(G584&gt;MainSheet!$C$11+$B$6+$C$6,IF(L583&gt;=0.999,1,(G584-MainSheet!$C$11-$B$6-$C$6)*I584/$D$2/60),0)</f>
        <v>0</v>
      </c>
      <c r="M584">
        <f t="shared" si="85"/>
        <v>0</v>
      </c>
      <c r="N584" s="2">
        <f t="shared" si="86"/>
        <v>0</v>
      </c>
      <c r="O584">
        <f t="shared" si="89"/>
        <v>0</v>
      </c>
      <c r="P584">
        <f t="shared" si="87"/>
        <v>0</v>
      </c>
      <c r="Q584" s="2">
        <f t="shared" si="88"/>
        <v>0</v>
      </c>
      <c r="R584">
        <f>Q584/MainSheet!$C$8*(G584-G583)+R583</f>
        <v>0</v>
      </c>
      <c r="S584">
        <f t="shared" si="90"/>
        <v>0</v>
      </c>
      <c r="T584">
        <f t="shared" si="82"/>
        <v>5.8199999999999203</v>
      </c>
      <c r="U584" s="1">
        <f>Q584/MainSheet!$C$22</f>
        <v>0</v>
      </c>
    </row>
    <row r="585" spans="7:21">
      <c r="G585">
        <f t="shared" si="83"/>
        <v>5.8299999999999201</v>
      </c>
      <c r="H585">
        <f t="shared" si="84"/>
        <v>198000</v>
      </c>
      <c r="I585" s="2">
        <f>MIN(MainSheet!$C$10/MainSheet!$C$9,MainSheet!$K$9*60)</f>
        <v>660</v>
      </c>
      <c r="J585" s="1">
        <f>IF(G585&gt;MainSheet!$C$11,IF(J584&gt;=0.999,1,(G585-MainSheet!$C$11)*I585/$B$2/60),0)</f>
        <v>0</v>
      </c>
      <c r="K585" s="1">
        <f>IF(G585&gt;MainSheet!$C$11+$B$6,IF(K584&gt;=0.999,1,(G585-MainSheet!$C$11-$B$6)*I585/$C$2/60),0)</f>
        <v>0</v>
      </c>
      <c r="L585" s="1">
        <f>IF(G585&gt;MainSheet!$C$11+$B$6+$C$6,IF(L584&gt;=0.999,1,(G585-MainSheet!$C$11-$B$6-$C$6)*I585/$D$2/60),0)</f>
        <v>0</v>
      </c>
      <c r="M585">
        <f t="shared" si="85"/>
        <v>0</v>
      </c>
      <c r="N585" s="2">
        <f t="shared" si="86"/>
        <v>0</v>
      </c>
      <c r="O585">
        <f t="shared" si="89"/>
        <v>0</v>
      </c>
      <c r="P585">
        <f t="shared" si="87"/>
        <v>0</v>
      </c>
      <c r="Q585" s="2">
        <f t="shared" si="88"/>
        <v>0</v>
      </c>
      <c r="R585">
        <f>Q585/MainSheet!$C$8*(G585-G584)+R584</f>
        <v>0</v>
      </c>
      <c r="S585">
        <f t="shared" si="90"/>
        <v>0</v>
      </c>
      <c r="T585">
        <f t="shared" si="82"/>
        <v>5.8299999999999201</v>
      </c>
      <c r="U585" s="1">
        <f>Q585/MainSheet!$C$22</f>
        <v>0</v>
      </c>
    </row>
    <row r="586" spans="7:21">
      <c r="G586">
        <f t="shared" si="83"/>
        <v>5.8399999999999199</v>
      </c>
      <c r="H586">
        <f t="shared" si="84"/>
        <v>198000</v>
      </c>
      <c r="I586" s="2">
        <f>MIN(MainSheet!$C$10/MainSheet!$C$9,MainSheet!$K$9*60)</f>
        <v>660</v>
      </c>
      <c r="J586" s="1">
        <f>IF(G586&gt;MainSheet!$C$11,IF(J585&gt;=0.999,1,(G586-MainSheet!$C$11)*I586/$B$2/60),0)</f>
        <v>0</v>
      </c>
      <c r="K586" s="1">
        <f>IF(G586&gt;MainSheet!$C$11+$B$6,IF(K585&gt;=0.999,1,(G586-MainSheet!$C$11-$B$6)*I586/$C$2/60),0)</f>
        <v>0</v>
      </c>
      <c r="L586" s="1">
        <f>IF(G586&gt;MainSheet!$C$11+$B$6+$C$6,IF(L585&gt;=0.999,1,(G586-MainSheet!$C$11-$B$6-$C$6)*I586/$D$2/60),0)</f>
        <v>0</v>
      </c>
      <c r="M586">
        <f t="shared" si="85"/>
        <v>0</v>
      </c>
      <c r="N586" s="2">
        <f t="shared" si="86"/>
        <v>0</v>
      </c>
      <c r="O586">
        <f t="shared" si="89"/>
        <v>0</v>
      </c>
      <c r="P586">
        <f t="shared" si="87"/>
        <v>0</v>
      </c>
      <c r="Q586" s="2">
        <f t="shared" si="88"/>
        <v>0</v>
      </c>
      <c r="R586">
        <f>Q586/MainSheet!$C$8*(G586-G585)+R585</f>
        <v>0</v>
      </c>
      <c r="S586">
        <f t="shared" si="90"/>
        <v>0</v>
      </c>
      <c r="T586">
        <f t="shared" si="82"/>
        <v>5.8399999999999199</v>
      </c>
      <c r="U586" s="1">
        <f>Q586/MainSheet!$C$22</f>
        <v>0</v>
      </c>
    </row>
    <row r="587" spans="7:21">
      <c r="G587">
        <f t="shared" si="83"/>
        <v>5.8499999999999197</v>
      </c>
      <c r="H587">
        <f t="shared" si="84"/>
        <v>198000</v>
      </c>
      <c r="I587" s="2">
        <f>MIN(MainSheet!$C$10/MainSheet!$C$9,MainSheet!$K$9*60)</f>
        <v>660</v>
      </c>
      <c r="J587" s="1">
        <f>IF(G587&gt;MainSheet!$C$11,IF(J586&gt;=0.999,1,(G587-MainSheet!$C$11)*I587/$B$2/60),0)</f>
        <v>0</v>
      </c>
      <c r="K587" s="1">
        <f>IF(G587&gt;MainSheet!$C$11+$B$6,IF(K586&gt;=0.999,1,(G587-MainSheet!$C$11-$B$6)*I587/$C$2/60),0)</f>
        <v>0</v>
      </c>
      <c r="L587" s="1">
        <f>IF(G587&gt;MainSheet!$C$11+$B$6+$C$6,IF(L586&gt;=0.999,1,(G587-MainSheet!$C$11-$B$6-$C$6)*I587/$D$2/60),0)</f>
        <v>0</v>
      </c>
      <c r="M587">
        <f t="shared" si="85"/>
        <v>0</v>
      </c>
      <c r="N587" s="2">
        <f t="shared" si="86"/>
        <v>0</v>
      </c>
      <c r="O587">
        <f t="shared" si="89"/>
        <v>0</v>
      </c>
      <c r="P587">
        <f t="shared" si="87"/>
        <v>0</v>
      </c>
      <c r="Q587" s="2">
        <f t="shared" si="88"/>
        <v>0</v>
      </c>
      <c r="R587">
        <f>Q587/MainSheet!$C$8*(G587-G586)+R586</f>
        <v>0</v>
      </c>
      <c r="S587">
        <f t="shared" si="90"/>
        <v>0</v>
      </c>
      <c r="T587">
        <f t="shared" si="82"/>
        <v>5.8499999999999197</v>
      </c>
      <c r="U587" s="1">
        <f>Q587/MainSheet!$C$22</f>
        <v>0</v>
      </c>
    </row>
    <row r="588" spans="7:21">
      <c r="G588">
        <f t="shared" si="83"/>
        <v>5.8599999999999195</v>
      </c>
      <c r="H588">
        <f t="shared" si="84"/>
        <v>198000</v>
      </c>
      <c r="I588" s="2">
        <f>MIN(MainSheet!$C$10/MainSheet!$C$9,MainSheet!$K$9*60)</f>
        <v>660</v>
      </c>
      <c r="J588" s="1">
        <f>IF(G588&gt;MainSheet!$C$11,IF(J587&gt;=0.999,1,(G588-MainSheet!$C$11)*I588/$B$2/60),0)</f>
        <v>0</v>
      </c>
      <c r="K588" s="1">
        <f>IF(G588&gt;MainSheet!$C$11+$B$6,IF(K587&gt;=0.999,1,(G588-MainSheet!$C$11-$B$6)*I588/$C$2/60),0)</f>
        <v>0</v>
      </c>
      <c r="L588" s="1">
        <f>IF(G588&gt;MainSheet!$C$11+$B$6+$C$6,IF(L587&gt;=0.999,1,(G588-MainSheet!$C$11-$B$6-$C$6)*I588/$D$2/60),0)</f>
        <v>0</v>
      </c>
      <c r="M588">
        <f t="shared" si="85"/>
        <v>0</v>
      </c>
      <c r="N588" s="2">
        <f t="shared" si="86"/>
        <v>0</v>
      </c>
      <c r="O588">
        <f t="shared" si="89"/>
        <v>0</v>
      </c>
      <c r="P588">
        <f t="shared" si="87"/>
        <v>0</v>
      </c>
      <c r="Q588" s="2">
        <f t="shared" si="88"/>
        <v>0</v>
      </c>
      <c r="R588">
        <f>Q588/MainSheet!$C$8*(G588-G587)+R587</f>
        <v>0</v>
      </c>
      <c r="S588">
        <f t="shared" si="90"/>
        <v>0</v>
      </c>
      <c r="T588">
        <f t="shared" si="82"/>
        <v>5.8599999999999195</v>
      </c>
      <c r="U588" s="1">
        <f>Q588/MainSheet!$C$22</f>
        <v>0</v>
      </c>
    </row>
    <row r="589" spans="7:21">
      <c r="G589">
        <f t="shared" si="83"/>
        <v>5.8699999999999193</v>
      </c>
      <c r="H589">
        <f t="shared" si="84"/>
        <v>198000</v>
      </c>
      <c r="I589" s="2">
        <f>MIN(MainSheet!$C$10/MainSheet!$C$9,MainSheet!$K$9*60)</f>
        <v>660</v>
      </c>
      <c r="J589" s="1">
        <f>IF(G589&gt;MainSheet!$C$11,IF(J588&gt;=0.999,1,(G589-MainSheet!$C$11)*I589/$B$2/60),0)</f>
        <v>0</v>
      </c>
      <c r="K589" s="1">
        <f>IF(G589&gt;MainSheet!$C$11+$B$6,IF(K588&gt;=0.999,1,(G589-MainSheet!$C$11-$B$6)*I589/$C$2/60),0)</f>
        <v>0</v>
      </c>
      <c r="L589" s="1">
        <f>IF(G589&gt;MainSheet!$C$11+$B$6+$C$6,IF(L588&gt;=0.999,1,(G589-MainSheet!$C$11-$B$6-$C$6)*I589/$D$2/60),0)</f>
        <v>0</v>
      </c>
      <c r="M589">
        <f t="shared" si="85"/>
        <v>0</v>
      </c>
      <c r="N589" s="2">
        <f t="shared" si="86"/>
        <v>0</v>
      </c>
      <c r="O589">
        <f t="shared" si="89"/>
        <v>0</v>
      </c>
      <c r="P589">
        <f t="shared" si="87"/>
        <v>0</v>
      </c>
      <c r="Q589" s="2">
        <f t="shared" si="88"/>
        <v>0</v>
      </c>
      <c r="R589">
        <f>Q589/MainSheet!$C$8*(G589-G588)+R588</f>
        <v>0</v>
      </c>
      <c r="S589">
        <f t="shared" si="90"/>
        <v>0</v>
      </c>
      <c r="T589">
        <f t="shared" si="82"/>
        <v>5.8699999999999193</v>
      </c>
      <c r="U589" s="1">
        <f>Q589/MainSheet!$C$22</f>
        <v>0</v>
      </c>
    </row>
    <row r="590" spans="7:21">
      <c r="G590">
        <f t="shared" si="83"/>
        <v>5.8799999999999191</v>
      </c>
      <c r="H590">
        <f t="shared" si="84"/>
        <v>198000</v>
      </c>
      <c r="I590" s="2">
        <f>MIN(MainSheet!$C$10/MainSheet!$C$9,MainSheet!$K$9*60)</f>
        <v>660</v>
      </c>
      <c r="J590" s="1">
        <f>IF(G590&gt;MainSheet!$C$11,IF(J589&gt;=0.999,1,(G590-MainSheet!$C$11)*I590/$B$2/60),0)</f>
        <v>0</v>
      </c>
      <c r="K590" s="1">
        <f>IF(G590&gt;MainSheet!$C$11+$B$6,IF(K589&gt;=0.999,1,(G590-MainSheet!$C$11-$B$6)*I590/$C$2/60),0)</f>
        <v>0</v>
      </c>
      <c r="L590" s="1">
        <f>IF(G590&gt;MainSheet!$C$11+$B$6+$C$6,IF(L589&gt;=0.999,1,(G590-MainSheet!$C$11-$B$6-$C$6)*I590/$D$2/60),0)</f>
        <v>0</v>
      </c>
      <c r="M590">
        <f t="shared" si="85"/>
        <v>0</v>
      </c>
      <c r="N590" s="2">
        <f t="shared" si="86"/>
        <v>0</v>
      </c>
      <c r="O590">
        <f t="shared" si="89"/>
        <v>0</v>
      </c>
      <c r="P590">
        <f t="shared" si="87"/>
        <v>0</v>
      </c>
      <c r="Q590" s="2">
        <f t="shared" si="88"/>
        <v>0</v>
      </c>
      <c r="R590">
        <f>Q590/MainSheet!$C$8*(G590-G589)+R589</f>
        <v>0</v>
      </c>
      <c r="S590">
        <f t="shared" si="90"/>
        <v>0</v>
      </c>
      <c r="T590">
        <f t="shared" si="82"/>
        <v>5.8799999999999191</v>
      </c>
      <c r="U590" s="1">
        <f>Q590/MainSheet!$C$22</f>
        <v>0</v>
      </c>
    </row>
    <row r="591" spans="7:21">
      <c r="G591">
        <f t="shared" si="83"/>
        <v>5.8899999999999189</v>
      </c>
      <c r="H591">
        <f t="shared" si="84"/>
        <v>198000</v>
      </c>
      <c r="I591" s="2">
        <f>MIN(MainSheet!$C$10/MainSheet!$C$9,MainSheet!$K$9*60)</f>
        <v>660</v>
      </c>
      <c r="J591" s="1">
        <f>IF(G591&gt;MainSheet!$C$11,IF(J590&gt;=0.999,1,(G591-MainSheet!$C$11)*I591/$B$2/60),0)</f>
        <v>0</v>
      </c>
      <c r="K591" s="1">
        <f>IF(G591&gt;MainSheet!$C$11+$B$6,IF(K590&gt;=0.999,1,(G591-MainSheet!$C$11-$B$6)*I591/$C$2/60),0)</f>
        <v>0</v>
      </c>
      <c r="L591" s="1">
        <f>IF(G591&gt;MainSheet!$C$11+$B$6+$C$6,IF(L590&gt;=0.999,1,(G591-MainSheet!$C$11-$B$6-$C$6)*I591/$D$2/60),0)</f>
        <v>0</v>
      </c>
      <c r="M591">
        <f t="shared" si="85"/>
        <v>0</v>
      </c>
      <c r="N591" s="2">
        <f t="shared" si="86"/>
        <v>0</v>
      </c>
      <c r="O591">
        <f t="shared" si="89"/>
        <v>0</v>
      </c>
      <c r="P591">
        <f t="shared" si="87"/>
        <v>0</v>
      </c>
      <c r="Q591" s="2">
        <f t="shared" si="88"/>
        <v>0</v>
      </c>
      <c r="R591">
        <f>Q591/MainSheet!$C$8*(G591-G590)+R590</f>
        <v>0</v>
      </c>
      <c r="S591">
        <f t="shared" si="90"/>
        <v>0</v>
      </c>
      <c r="T591">
        <f t="shared" si="82"/>
        <v>5.8899999999999189</v>
      </c>
      <c r="U591" s="1">
        <f>Q591/MainSheet!$C$22</f>
        <v>0</v>
      </c>
    </row>
    <row r="592" spans="7:21">
      <c r="G592">
        <f t="shared" si="83"/>
        <v>5.8999999999999186</v>
      </c>
      <c r="H592">
        <f t="shared" si="84"/>
        <v>198000</v>
      </c>
      <c r="I592" s="2">
        <f>MIN(MainSheet!$C$10/MainSheet!$C$9,MainSheet!$K$9*60)</f>
        <v>660</v>
      </c>
      <c r="J592" s="1">
        <f>IF(G592&gt;MainSheet!$C$11,IF(J591&gt;=0.999,1,(G592-MainSheet!$C$11)*I592/$B$2/60),0)</f>
        <v>0</v>
      </c>
      <c r="K592" s="1">
        <f>IF(G592&gt;MainSheet!$C$11+$B$6,IF(K591&gt;=0.999,1,(G592-MainSheet!$C$11-$B$6)*I592/$C$2/60),0)</f>
        <v>0</v>
      </c>
      <c r="L592" s="1">
        <f>IF(G592&gt;MainSheet!$C$11+$B$6+$C$6,IF(L591&gt;=0.999,1,(G592-MainSheet!$C$11-$B$6-$C$6)*I592/$D$2/60),0)</f>
        <v>0</v>
      </c>
      <c r="M592">
        <f t="shared" si="85"/>
        <v>0</v>
      </c>
      <c r="N592" s="2">
        <f t="shared" si="86"/>
        <v>0</v>
      </c>
      <c r="O592">
        <f t="shared" si="89"/>
        <v>0</v>
      </c>
      <c r="P592">
        <f t="shared" si="87"/>
        <v>0</v>
      </c>
      <c r="Q592" s="2">
        <f t="shared" si="88"/>
        <v>0</v>
      </c>
      <c r="R592">
        <f>Q592/MainSheet!$C$8*(G592-G591)+R591</f>
        <v>0</v>
      </c>
      <c r="S592">
        <f t="shared" si="90"/>
        <v>0</v>
      </c>
      <c r="T592">
        <f t="shared" si="82"/>
        <v>5.8999999999999186</v>
      </c>
      <c r="U592" s="1">
        <f>Q592/MainSheet!$C$22</f>
        <v>0</v>
      </c>
    </row>
    <row r="593" spans="7:21">
      <c r="G593">
        <f t="shared" si="83"/>
        <v>5.9099999999999184</v>
      </c>
      <c r="H593">
        <f t="shared" si="84"/>
        <v>198000</v>
      </c>
      <c r="I593" s="2">
        <f>MIN(MainSheet!$C$10/MainSheet!$C$9,MainSheet!$K$9*60)</f>
        <v>660</v>
      </c>
      <c r="J593" s="1">
        <f>IF(G593&gt;MainSheet!$C$11,IF(J592&gt;=0.999,1,(G593-MainSheet!$C$11)*I593/$B$2/60),0)</f>
        <v>0</v>
      </c>
      <c r="K593" s="1">
        <f>IF(G593&gt;MainSheet!$C$11+$B$6,IF(K592&gt;=0.999,1,(G593-MainSheet!$C$11-$B$6)*I593/$C$2/60),0)</f>
        <v>0</v>
      </c>
      <c r="L593" s="1">
        <f>IF(G593&gt;MainSheet!$C$11+$B$6+$C$6,IF(L592&gt;=0.999,1,(G593-MainSheet!$C$11-$B$6-$C$6)*I593/$D$2/60),0)</f>
        <v>0</v>
      </c>
      <c r="M593">
        <f t="shared" si="85"/>
        <v>0</v>
      </c>
      <c r="N593" s="2">
        <f t="shared" si="86"/>
        <v>0</v>
      </c>
      <c r="O593">
        <f t="shared" si="89"/>
        <v>0</v>
      </c>
      <c r="P593">
        <f t="shared" si="87"/>
        <v>0</v>
      </c>
      <c r="Q593" s="2">
        <f t="shared" si="88"/>
        <v>0</v>
      </c>
      <c r="R593">
        <f>Q593/MainSheet!$C$8*(G593-G592)+R592</f>
        <v>0</v>
      </c>
      <c r="S593">
        <f t="shared" si="90"/>
        <v>0</v>
      </c>
      <c r="T593">
        <f t="shared" si="82"/>
        <v>5.9099999999999184</v>
      </c>
      <c r="U593" s="1">
        <f>Q593/MainSheet!$C$22</f>
        <v>0</v>
      </c>
    </row>
    <row r="594" spans="7:21">
      <c r="G594">
        <f t="shared" si="83"/>
        <v>5.9199999999999182</v>
      </c>
      <c r="H594">
        <f t="shared" si="84"/>
        <v>198000</v>
      </c>
      <c r="I594" s="2">
        <f>MIN(MainSheet!$C$10/MainSheet!$C$9,MainSheet!$K$9*60)</f>
        <v>660</v>
      </c>
      <c r="J594" s="1">
        <f>IF(G594&gt;MainSheet!$C$11,IF(J593&gt;=0.999,1,(G594-MainSheet!$C$11)*I594/$B$2/60),0)</f>
        <v>0</v>
      </c>
      <c r="K594" s="1">
        <f>IF(G594&gt;MainSheet!$C$11+$B$6,IF(K593&gt;=0.999,1,(G594-MainSheet!$C$11-$B$6)*I594/$C$2/60),0)</f>
        <v>0</v>
      </c>
      <c r="L594" s="1">
        <f>IF(G594&gt;MainSheet!$C$11+$B$6+$C$6,IF(L593&gt;=0.999,1,(G594-MainSheet!$C$11-$B$6-$C$6)*I594/$D$2/60),0)</f>
        <v>0</v>
      </c>
      <c r="M594">
        <f t="shared" si="85"/>
        <v>0</v>
      </c>
      <c r="N594" s="2">
        <f t="shared" si="86"/>
        <v>0</v>
      </c>
      <c r="O594">
        <f t="shared" si="89"/>
        <v>0</v>
      </c>
      <c r="P594">
        <f t="shared" si="87"/>
        <v>0</v>
      </c>
      <c r="Q594" s="2">
        <f t="shared" si="88"/>
        <v>0</v>
      </c>
      <c r="R594">
        <f>Q594/MainSheet!$C$8*(G594-G593)+R593</f>
        <v>0</v>
      </c>
      <c r="S594">
        <f t="shared" si="90"/>
        <v>0</v>
      </c>
      <c r="T594">
        <f t="shared" si="82"/>
        <v>5.9199999999999182</v>
      </c>
      <c r="U594" s="1">
        <f>Q594/MainSheet!$C$22</f>
        <v>0</v>
      </c>
    </row>
    <row r="595" spans="7:21">
      <c r="G595">
        <f t="shared" si="83"/>
        <v>5.929999999999918</v>
      </c>
      <c r="H595">
        <f t="shared" si="84"/>
        <v>198000</v>
      </c>
      <c r="I595" s="2">
        <f>MIN(MainSheet!$C$10/MainSheet!$C$9,MainSheet!$K$9*60)</f>
        <v>660</v>
      </c>
      <c r="J595" s="1">
        <f>IF(G595&gt;MainSheet!$C$11,IF(J594&gt;=0.999,1,(G595-MainSheet!$C$11)*I595/$B$2/60),0)</f>
        <v>0</v>
      </c>
      <c r="K595" s="1">
        <f>IF(G595&gt;MainSheet!$C$11+$B$6,IF(K594&gt;=0.999,1,(G595-MainSheet!$C$11-$B$6)*I595/$C$2/60),0)</f>
        <v>0</v>
      </c>
      <c r="L595" s="1">
        <f>IF(G595&gt;MainSheet!$C$11+$B$6+$C$6,IF(L594&gt;=0.999,1,(G595-MainSheet!$C$11-$B$6-$C$6)*I595/$D$2/60),0)</f>
        <v>0</v>
      </c>
      <c r="M595">
        <f t="shared" si="85"/>
        <v>0</v>
      </c>
      <c r="N595" s="2">
        <f t="shared" si="86"/>
        <v>0</v>
      </c>
      <c r="O595">
        <f t="shared" si="89"/>
        <v>0</v>
      </c>
      <c r="P595">
        <f t="shared" si="87"/>
        <v>0</v>
      </c>
      <c r="Q595" s="2">
        <f t="shared" si="88"/>
        <v>0</v>
      </c>
      <c r="R595">
        <f>Q595/MainSheet!$C$8*(G595-G594)+R594</f>
        <v>0</v>
      </c>
      <c r="S595">
        <f t="shared" si="90"/>
        <v>0</v>
      </c>
      <c r="T595">
        <f t="shared" si="82"/>
        <v>5.929999999999918</v>
      </c>
      <c r="U595" s="1">
        <f>Q595/MainSheet!$C$22</f>
        <v>0</v>
      </c>
    </row>
    <row r="596" spans="7:21">
      <c r="G596">
        <f t="shared" si="83"/>
        <v>5.9399999999999178</v>
      </c>
      <c r="H596">
        <f t="shared" si="84"/>
        <v>198000</v>
      </c>
      <c r="I596" s="2">
        <f>MIN(MainSheet!$C$10/MainSheet!$C$9,MainSheet!$K$9*60)</f>
        <v>660</v>
      </c>
      <c r="J596" s="1">
        <f>IF(G596&gt;MainSheet!$C$11,IF(J595&gt;=0.999,1,(G596-MainSheet!$C$11)*I596/$B$2/60),0)</f>
        <v>0</v>
      </c>
      <c r="K596" s="1">
        <f>IF(G596&gt;MainSheet!$C$11+$B$6,IF(K595&gt;=0.999,1,(G596-MainSheet!$C$11-$B$6)*I596/$C$2/60),0)</f>
        <v>0</v>
      </c>
      <c r="L596" s="1">
        <f>IF(G596&gt;MainSheet!$C$11+$B$6+$C$6,IF(L595&gt;=0.999,1,(G596-MainSheet!$C$11-$B$6-$C$6)*I596/$D$2/60),0)</f>
        <v>0</v>
      </c>
      <c r="M596">
        <f t="shared" si="85"/>
        <v>0</v>
      </c>
      <c r="N596" s="2">
        <f t="shared" si="86"/>
        <v>0</v>
      </c>
      <c r="O596">
        <f t="shared" si="89"/>
        <v>0</v>
      </c>
      <c r="P596">
        <f t="shared" si="87"/>
        <v>0</v>
      </c>
      <c r="Q596" s="2">
        <f t="shared" si="88"/>
        <v>0</v>
      </c>
      <c r="R596">
        <f>Q596/MainSheet!$C$8*(G596-G595)+R595</f>
        <v>0</v>
      </c>
      <c r="S596">
        <f t="shared" si="90"/>
        <v>0</v>
      </c>
      <c r="T596">
        <f t="shared" si="82"/>
        <v>5.9399999999999178</v>
      </c>
      <c r="U596" s="1">
        <f>Q596/MainSheet!$C$22</f>
        <v>0</v>
      </c>
    </row>
    <row r="597" spans="7:21">
      <c r="G597">
        <f t="shared" si="83"/>
        <v>5.9499999999999176</v>
      </c>
      <c r="H597">
        <f t="shared" si="84"/>
        <v>198000</v>
      </c>
      <c r="I597" s="2">
        <f>MIN(MainSheet!$C$10/MainSheet!$C$9,MainSheet!$K$9*60)</f>
        <v>660</v>
      </c>
      <c r="J597" s="1">
        <f>IF(G597&gt;MainSheet!$C$11,IF(J596&gt;=0.999,1,(G597-MainSheet!$C$11)*I597/$B$2/60),0)</f>
        <v>0</v>
      </c>
      <c r="K597" s="1">
        <f>IF(G597&gt;MainSheet!$C$11+$B$6,IF(K596&gt;=0.999,1,(G597-MainSheet!$C$11-$B$6)*I597/$C$2/60),0)</f>
        <v>0</v>
      </c>
      <c r="L597" s="1">
        <f>IF(G597&gt;MainSheet!$C$11+$B$6+$C$6,IF(L596&gt;=0.999,1,(G597-MainSheet!$C$11-$B$6-$C$6)*I597/$D$2/60),0)</f>
        <v>0</v>
      </c>
      <c r="M597">
        <f t="shared" si="85"/>
        <v>0</v>
      </c>
      <c r="N597" s="2">
        <f t="shared" si="86"/>
        <v>0</v>
      </c>
      <c r="O597">
        <f t="shared" si="89"/>
        <v>0</v>
      </c>
      <c r="P597">
        <f t="shared" si="87"/>
        <v>0</v>
      </c>
      <c r="Q597" s="2">
        <f t="shared" si="88"/>
        <v>0</v>
      </c>
      <c r="R597">
        <f>Q597/MainSheet!$C$8*(G597-G596)+R596</f>
        <v>0</v>
      </c>
      <c r="S597">
        <f t="shared" si="90"/>
        <v>0</v>
      </c>
      <c r="T597">
        <f t="shared" si="82"/>
        <v>5.9499999999999176</v>
      </c>
      <c r="U597" s="1">
        <f>Q597/MainSheet!$C$22</f>
        <v>0</v>
      </c>
    </row>
    <row r="598" spans="7:21">
      <c r="G598">
        <f t="shared" si="83"/>
        <v>5.9599999999999174</v>
      </c>
      <c r="H598">
        <f t="shared" si="84"/>
        <v>198000</v>
      </c>
      <c r="I598" s="2">
        <f>MIN(MainSheet!$C$10/MainSheet!$C$9,MainSheet!$K$9*60)</f>
        <v>660</v>
      </c>
      <c r="J598" s="1">
        <f>IF(G598&gt;MainSheet!$C$11,IF(J597&gt;=0.999,1,(G598-MainSheet!$C$11)*I598/$B$2/60),0)</f>
        <v>0</v>
      </c>
      <c r="K598" s="1">
        <f>IF(G598&gt;MainSheet!$C$11+$B$6,IF(K597&gt;=0.999,1,(G598-MainSheet!$C$11-$B$6)*I598/$C$2/60),0)</f>
        <v>0</v>
      </c>
      <c r="L598" s="1">
        <f>IF(G598&gt;MainSheet!$C$11+$B$6+$C$6,IF(L597&gt;=0.999,1,(G598-MainSheet!$C$11-$B$6-$C$6)*I598/$D$2/60),0)</f>
        <v>0</v>
      </c>
      <c r="M598">
        <f t="shared" si="85"/>
        <v>0</v>
      </c>
      <c r="N598" s="2">
        <f t="shared" si="86"/>
        <v>0</v>
      </c>
      <c r="O598">
        <f t="shared" si="89"/>
        <v>0</v>
      </c>
      <c r="P598">
        <f t="shared" si="87"/>
        <v>0</v>
      </c>
      <c r="Q598" s="2">
        <f t="shared" si="88"/>
        <v>0</v>
      </c>
      <c r="R598">
        <f>Q598/MainSheet!$C$8*(G598-G597)+R597</f>
        <v>0</v>
      </c>
      <c r="S598">
        <f t="shared" si="90"/>
        <v>0</v>
      </c>
      <c r="T598">
        <f t="shared" si="82"/>
        <v>5.9599999999999174</v>
      </c>
      <c r="U598" s="1">
        <f>Q598/MainSheet!$C$22</f>
        <v>0</v>
      </c>
    </row>
    <row r="599" spans="7:21">
      <c r="G599">
        <f t="shared" si="83"/>
        <v>5.9699999999999172</v>
      </c>
      <c r="H599">
        <f t="shared" si="84"/>
        <v>198000</v>
      </c>
      <c r="I599" s="2">
        <f>MIN(MainSheet!$C$10/MainSheet!$C$9,MainSheet!$K$9*60)</f>
        <v>660</v>
      </c>
      <c r="J599" s="1">
        <f>IF(G599&gt;MainSheet!$C$11,IF(J598&gt;=0.999,1,(G599-MainSheet!$C$11)*I599/$B$2/60),0)</f>
        <v>0</v>
      </c>
      <c r="K599" s="1">
        <f>IF(G599&gt;MainSheet!$C$11+$B$6,IF(K598&gt;=0.999,1,(G599-MainSheet!$C$11-$B$6)*I599/$C$2/60),0)</f>
        <v>0</v>
      </c>
      <c r="L599" s="1">
        <f>IF(G599&gt;MainSheet!$C$11+$B$6+$C$6,IF(L598&gt;=0.999,1,(G599-MainSheet!$C$11-$B$6-$C$6)*I599/$D$2/60),0)</f>
        <v>0</v>
      </c>
      <c r="M599">
        <f t="shared" si="85"/>
        <v>0</v>
      </c>
      <c r="N599" s="2">
        <f t="shared" si="86"/>
        <v>0</v>
      </c>
      <c r="O599">
        <f t="shared" si="89"/>
        <v>0</v>
      </c>
      <c r="P599">
        <f t="shared" si="87"/>
        <v>0</v>
      </c>
      <c r="Q599" s="2">
        <f t="shared" si="88"/>
        <v>0</v>
      </c>
      <c r="R599">
        <f>Q599/MainSheet!$C$8*(G599-G598)+R598</f>
        <v>0</v>
      </c>
      <c r="S599">
        <f t="shared" si="90"/>
        <v>0</v>
      </c>
      <c r="T599">
        <f t="shared" si="82"/>
        <v>5.9699999999999172</v>
      </c>
      <c r="U599" s="1">
        <f>Q599/MainSheet!$C$22</f>
        <v>0</v>
      </c>
    </row>
    <row r="600" spans="7:21">
      <c r="G600">
        <f t="shared" si="83"/>
        <v>5.9799999999999169</v>
      </c>
      <c r="H600">
        <f t="shared" si="84"/>
        <v>198000</v>
      </c>
      <c r="I600" s="2">
        <f>MIN(MainSheet!$C$10/MainSheet!$C$9,MainSheet!$K$9*60)</f>
        <v>660</v>
      </c>
      <c r="J600" s="1">
        <f>IF(G600&gt;MainSheet!$C$11,IF(J599&gt;=0.999,1,(G600-MainSheet!$C$11)*I600/$B$2/60),0)</f>
        <v>0</v>
      </c>
      <c r="K600" s="1">
        <f>IF(G600&gt;MainSheet!$C$11+$B$6,IF(K599&gt;=0.999,1,(G600-MainSheet!$C$11-$B$6)*I600/$C$2/60),0)</f>
        <v>0</v>
      </c>
      <c r="L600" s="1">
        <f>IF(G600&gt;MainSheet!$C$11+$B$6+$C$6,IF(L599&gt;=0.999,1,(G600-MainSheet!$C$11-$B$6-$C$6)*I600/$D$2/60),0)</f>
        <v>0</v>
      </c>
      <c r="M600">
        <f t="shared" si="85"/>
        <v>0</v>
      </c>
      <c r="N600" s="2">
        <f t="shared" si="86"/>
        <v>0</v>
      </c>
      <c r="O600">
        <f t="shared" si="89"/>
        <v>0</v>
      </c>
      <c r="P600">
        <f t="shared" si="87"/>
        <v>0</v>
      </c>
      <c r="Q600" s="2">
        <f t="shared" si="88"/>
        <v>0</v>
      </c>
      <c r="R600">
        <f>Q600/MainSheet!$C$8*(G600-G599)+R599</f>
        <v>0</v>
      </c>
      <c r="S600">
        <f t="shared" si="90"/>
        <v>0</v>
      </c>
      <c r="T600">
        <f t="shared" si="82"/>
        <v>5.9799999999999169</v>
      </c>
      <c r="U600" s="1">
        <f>Q600/MainSheet!$C$22</f>
        <v>0</v>
      </c>
    </row>
    <row r="601" spans="7:21">
      <c r="G601">
        <f t="shared" si="83"/>
        <v>5.9899999999999167</v>
      </c>
      <c r="H601">
        <f t="shared" si="84"/>
        <v>198000</v>
      </c>
      <c r="I601" s="2">
        <f>MIN(MainSheet!$C$10/MainSheet!$C$9,MainSheet!$K$9*60)</f>
        <v>660</v>
      </c>
      <c r="J601" s="1">
        <f>IF(G601&gt;MainSheet!$C$11,IF(J600&gt;=0.999,1,(G601-MainSheet!$C$11)*I601/$B$2/60),0)</f>
        <v>0</v>
      </c>
      <c r="K601" s="1">
        <f>IF(G601&gt;MainSheet!$C$11+$B$6,IF(K600&gt;=0.999,1,(G601-MainSheet!$C$11-$B$6)*I601/$C$2/60),0)</f>
        <v>0</v>
      </c>
      <c r="L601" s="1">
        <f>IF(G601&gt;MainSheet!$C$11+$B$6+$C$6,IF(L600&gt;=0.999,1,(G601-MainSheet!$C$11-$B$6-$C$6)*I601/$D$2/60),0)</f>
        <v>0</v>
      </c>
      <c r="M601">
        <f t="shared" si="85"/>
        <v>0</v>
      </c>
      <c r="N601" s="2">
        <f t="shared" si="86"/>
        <v>0</v>
      </c>
      <c r="O601">
        <f t="shared" si="89"/>
        <v>0</v>
      </c>
      <c r="P601">
        <f t="shared" si="87"/>
        <v>0</v>
      </c>
      <c r="Q601" s="2">
        <f t="shared" si="88"/>
        <v>0</v>
      </c>
      <c r="R601">
        <f>Q601/MainSheet!$C$8*(G601-G600)+R600</f>
        <v>0</v>
      </c>
      <c r="S601">
        <f t="shared" si="90"/>
        <v>0</v>
      </c>
      <c r="T601">
        <f t="shared" si="82"/>
        <v>5.9899999999999167</v>
      </c>
      <c r="U601" s="1">
        <f>Q601/MainSheet!$C$22</f>
        <v>0</v>
      </c>
    </row>
    <row r="602" spans="7:21">
      <c r="G602">
        <f t="shared" si="83"/>
        <v>5.9999999999999165</v>
      </c>
      <c r="H602">
        <f t="shared" si="84"/>
        <v>198000</v>
      </c>
      <c r="I602" s="2">
        <f>MIN(MainSheet!$C$10/MainSheet!$C$9,MainSheet!$K$9*60)</f>
        <v>660</v>
      </c>
      <c r="J602" s="1">
        <f>IF(G602&gt;MainSheet!$C$11,IF(J601&gt;=0.999,1,(G602-MainSheet!$C$11)*I602/$B$2/60),0)</f>
        <v>0</v>
      </c>
      <c r="K602" s="1">
        <f>IF(G602&gt;MainSheet!$C$11+$B$6,IF(K601&gt;=0.999,1,(G602-MainSheet!$C$11-$B$6)*I602/$C$2/60),0)</f>
        <v>0</v>
      </c>
      <c r="L602" s="1">
        <f>IF(G602&gt;MainSheet!$C$11+$B$6+$C$6,IF(L601&gt;=0.999,1,(G602-MainSheet!$C$11-$B$6-$C$6)*I602/$D$2/60),0)</f>
        <v>0</v>
      </c>
      <c r="M602">
        <f t="shared" si="85"/>
        <v>0</v>
      </c>
      <c r="N602" s="2">
        <f t="shared" si="86"/>
        <v>0</v>
      </c>
      <c r="O602">
        <f t="shared" si="89"/>
        <v>0</v>
      </c>
      <c r="P602">
        <f t="shared" si="87"/>
        <v>0</v>
      </c>
      <c r="Q602" s="2">
        <f t="shared" si="88"/>
        <v>0</v>
      </c>
      <c r="R602">
        <f>Q602/MainSheet!$C$8*(G602-G601)+R601</f>
        <v>0</v>
      </c>
      <c r="S602">
        <f t="shared" si="90"/>
        <v>0</v>
      </c>
      <c r="T602">
        <f t="shared" si="82"/>
        <v>5.9999999999999165</v>
      </c>
      <c r="U602" s="1">
        <f>Q602/MainSheet!$C$22</f>
        <v>0</v>
      </c>
    </row>
    <row r="603" spans="7:21">
      <c r="G603">
        <f t="shared" si="83"/>
        <v>6.0099999999999163</v>
      </c>
      <c r="H603">
        <f t="shared" si="84"/>
        <v>198000</v>
      </c>
      <c r="I603" s="2">
        <f>MIN(MainSheet!$C$10/MainSheet!$C$9,MainSheet!$K$9*60)</f>
        <v>660</v>
      </c>
      <c r="J603" s="1">
        <f>IF(G603&gt;MainSheet!$C$11,IF(J602&gt;=0.999,1,(G603-MainSheet!$C$11)*I603/$B$2/60),0)</f>
        <v>0</v>
      </c>
      <c r="K603" s="1">
        <f>IF(G603&gt;MainSheet!$C$11+$B$6,IF(K602&gt;=0.999,1,(G603-MainSheet!$C$11-$B$6)*I603/$C$2/60),0)</f>
        <v>0</v>
      </c>
      <c r="L603" s="1">
        <f>IF(G603&gt;MainSheet!$C$11+$B$6+$C$6,IF(L602&gt;=0.999,1,(G603-MainSheet!$C$11-$B$6-$C$6)*I603/$D$2/60),0)</f>
        <v>0</v>
      </c>
      <c r="M603">
        <f t="shared" si="85"/>
        <v>0</v>
      </c>
      <c r="N603" s="2">
        <f t="shared" si="86"/>
        <v>0</v>
      </c>
      <c r="O603">
        <f t="shared" si="89"/>
        <v>0</v>
      </c>
      <c r="P603">
        <f t="shared" si="87"/>
        <v>0</v>
      </c>
      <c r="Q603" s="2">
        <f t="shared" si="88"/>
        <v>0</v>
      </c>
      <c r="R603">
        <f>Q603/MainSheet!$C$8*(G603-G602)+R602</f>
        <v>0</v>
      </c>
      <c r="S603">
        <f t="shared" si="90"/>
        <v>0</v>
      </c>
      <c r="T603">
        <f t="shared" si="82"/>
        <v>6.0099999999999163</v>
      </c>
      <c r="U603" s="1">
        <f>Q603/MainSheet!$C$22</f>
        <v>0</v>
      </c>
    </row>
    <row r="604" spans="7:21">
      <c r="G604">
        <f t="shared" si="83"/>
        <v>6.0199999999999161</v>
      </c>
      <c r="H604">
        <f t="shared" si="84"/>
        <v>198000</v>
      </c>
      <c r="I604" s="2">
        <f>MIN(MainSheet!$C$10/MainSheet!$C$9,MainSheet!$K$9*60)</f>
        <v>660</v>
      </c>
      <c r="J604" s="1">
        <f>IF(G604&gt;MainSheet!$C$11,IF(J603&gt;=0.999,1,(G604-MainSheet!$C$11)*I604/$B$2/60),0)</f>
        <v>0</v>
      </c>
      <c r="K604" s="1">
        <f>IF(G604&gt;MainSheet!$C$11+$B$6,IF(K603&gt;=0.999,1,(G604-MainSheet!$C$11-$B$6)*I604/$C$2/60),0)</f>
        <v>0</v>
      </c>
      <c r="L604" s="1">
        <f>IF(G604&gt;MainSheet!$C$11+$B$6+$C$6,IF(L603&gt;=0.999,1,(G604-MainSheet!$C$11-$B$6-$C$6)*I604/$D$2/60),0)</f>
        <v>0</v>
      </c>
      <c r="M604">
        <f t="shared" si="85"/>
        <v>0</v>
      </c>
      <c r="N604" s="2">
        <f t="shared" si="86"/>
        <v>0</v>
      </c>
      <c r="O604">
        <f t="shared" si="89"/>
        <v>0</v>
      </c>
      <c r="P604">
        <f t="shared" si="87"/>
        <v>0</v>
      </c>
      <c r="Q604" s="2">
        <f t="shared" si="88"/>
        <v>0</v>
      </c>
      <c r="R604">
        <f>Q604/MainSheet!$C$8*(G604-G603)+R603</f>
        <v>0</v>
      </c>
      <c r="S604">
        <f t="shared" si="90"/>
        <v>0</v>
      </c>
      <c r="T604">
        <f t="shared" si="82"/>
        <v>6.0199999999999161</v>
      </c>
      <c r="U604" s="1">
        <f>Q604/MainSheet!$C$22</f>
        <v>0</v>
      </c>
    </row>
    <row r="605" spans="7:21">
      <c r="G605">
        <f t="shared" si="83"/>
        <v>6.0299999999999159</v>
      </c>
      <c r="H605">
        <f t="shared" si="84"/>
        <v>198000</v>
      </c>
      <c r="I605" s="2">
        <f>MIN(MainSheet!$C$10/MainSheet!$C$9,MainSheet!$K$9*60)</f>
        <v>660</v>
      </c>
      <c r="J605" s="1">
        <f>IF(G605&gt;MainSheet!$C$11,IF(J604&gt;=0.999,1,(G605-MainSheet!$C$11)*I605/$B$2/60),0)</f>
        <v>0</v>
      </c>
      <c r="K605" s="1">
        <f>IF(G605&gt;MainSheet!$C$11+$B$6,IF(K604&gt;=0.999,1,(G605-MainSheet!$C$11-$B$6)*I605/$C$2/60),0)</f>
        <v>0</v>
      </c>
      <c r="L605" s="1">
        <f>IF(G605&gt;MainSheet!$C$11+$B$6+$C$6,IF(L604&gt;=0.999,1,(G605-MainSheet!$C$11-$B$6-$C$6)*I605/$D$2/60),0)</f>
        <v>0</v>
      </c>
      <c r="M605">
        <f t="shared" si="85"/>
        <v>0</v>
      </c>
      <c r="N605" s="2">
        <f t="shared" si="86"/>
        <v>0</v>
      </c>
      <c r="O605">
        <f t="shared" si="89"/>
        <v>0</v>
      </c>
      <c r="P605">
        <f t="shared" si="87"/>
        <v>0</v>
      </c>
      <c r="Q605" s="2">
        <f t="shared" si="88"/>
        <v>0</v>
      </c>
      <c r="R605">
        <f>Q605/MainSheet!$C$8*(G605-G604)+R604</f>
        <v>0</v>
      </c>
      <c r="S605">
        <f t="shared" si="90"/>
        <v>0</v>
      </c>
      <c r="T605">
        <f t="shared" si="82"/>
        <v>6.0299999999999159</v>
      </c>
      <c r="U605" s="1">
        <f>Q605/MainSheet!$C$22</f>
        <v>0</v>
      </c>
    </row>
    <row r="606" spans="7:21">
      <c r="G606">
        <f t="shared" si="83"/>
        <v>6.0399999999999157</v>
      </c>
      <c r="H606">
        <f t="shared" si="84"/>
        <v>198000</v>
      </c>
      <c r="I606" s="2">
        <f>MIN(MainSheet!$C$10/MainSheet!$C$9,MainSheet!$K$9*60)</f>
        <v>660</v>
      </c>
      <c r="J606" s="1">
        <f>IF(G606&gt;MainSheet!$C$11,IF(J605&gt;=0.999,1,(G606-MainSheet!$C$11)*I606/$B$2/60),0)</f>
        <v>0</v>
      </c>
      <c r="K606" s="1">
        <f>IF(G606&gt;MainSheet!$C$11+$B$6,IF(K605&gt;=0.999,1,(G606-MainSheet!$C$11-$B$6)*I606/$C$2/60),0)</f>
        <v>0</v>
      </c>
      <c r="L606" s="1">
        <f>IF(G606&gt;MainSheet!$C$11+$B$6+$C$6,IF(L605&gt;=0.999,1,(G606-MainSheet!$C$11-$B$6-$C$6)*I606/$D$2/60),0)</f>
        <v>0</v>
      </c>
      <c r="M606">
        <f t="shared" si="85"/>
        <v>0</v>
      </c>
      <c r="N606" s="2">
        <f t="shared" si="86"/>
        <v>0</v>
      </c>
      <c r="O606">
        <f t="shared" si="89"/>
        <v>0</v>
      </c>
      <c r="P606">
        <f t="shared" si="87"/>
        <v>0</v>
      </c>
      <c r="Q606" s="2">
        <f t="shared" si="88"/>
        <v>0</v>
      </c>
      <c r="R606">
        <f>Q606/MainSheet!$C$8*(G606-G605)+R605</f>
        <v>0</v>
      </c>
      <c r="S606">
        <f t="shared" si="90"/>
        <v>0</v>
      </c>
      <c r="T606">
        <f t="shared" si="82"/>
        <v>6.0399999999999157</v>
      </c>
      <c r="U606" s="1">
        <f>Q606/MainSheet!$C$22</f>
        <v>0</v>
      </c>
    </row>
    <row r="607" spans="7:21">
      <c r="G607">
        <f t="shared" si="83"/>
        <v>6.0499999999999154</v>
      </c>
      <c r="H607">
        <f t="shared" si="84"/>
        <v>198000</v>
      </c>
      <c r="I607" s="2">
        <f>MIN(MainSheet!$C$10/MainSheet!$C$9,MainSheet!$K$9*60)</f>
        <v>660</v>
      </c>
      <c r="J607" s="1">
        <f>IF(G607&gt;MainSheet!$C$11,IF(J606&gt;=0.999,1,(G607-MainSheet!$C$11)*I607/$B$2/60),0)</f>
        <v>0</v>
      </c>
      <c r="K607" s="1">
        <f>IF(G607&gt;MainSheet!$C$11+$B$6,IF(K606&gt;=0.999,1,(G607-MainSheet!$C$11-$B$6)*I607/$C$2/60),0)</f>
        <v>0</v>
      </c>
      <c r="L607" s="1">
        <f>IF(G607&gt;MainSheet!$C$11+$B$6+$C$6,IF(L606&gt;=0.999,1,(G607-MainSheet!$C$11-$B$6-$C$6)*I607/$D$2/60),0)</f>
        <v>0</v>
      </c>
      <c r="M607">
        <f t="shared" si="85"/>
        <v>0</v>
      </c>
      <c r="N607" s="2">
        <f t="shared" si="86"/>
        <v>0</v>
      </c>
      <c r="O607">
        <f t="shared" si="89"/>
        <v>0</v>
      </c>
      <c r="P607">
        <f t="shared" si="87"/>
        <v>0</v>
      </c>
      <c r="Q607" s="2">
        <f t="shared" si="88"/>
        <v>0</v>
      </c>
      <c r="R607">
        <f>Q607/MainSheet!$C$8*(G607-G606)+R606</f>
        <v>0</v>
      </c>
      <c r="S607">
        <f t="shared" si="90"/>
        <v>0</v>
      </c>
      <c r="T607">
        <f t="shared" si="82"/>
        <v>6.0499999999999154</v>
      </c>
      <c r="U607" s="1">
        <f>Q607/MainSheet!$C$22</f>
        <v>0</v>
      </c>
    </row>
    <row r="608" spans="7:21">
      <c r="G608">
        <f t="shared" si="83"/>
        <v>6.0599999999999152</v>
      </c>
      <c r="H608">
        <f t="shared" si="84"/>
        <v>198000</v>
      </c>
      <c r="I608" s="2">
        <f>MIN(MainSheet!$C$10/MainSheet!$C$9,MainSheet!$K$9*60)</f>
        <v>660</v>
      </c>
      <c r="J608" s="1">
        <f>IF(G608&gt;MainSheet!$C$11,IF(J607&gt;=0.999,1,(G608-MainSheet!$C$11)*I608/$B$2/60),0)</f>
        <v>0</v>
      </c>
      <c r="K608" s="1">
        <f>IF(G608&gt;MainSheet!$C$11+$B$6,IF(K607&gt;=0.999,1,(G608-MainSheet!$C$11-$B$6)*I608/$C$2/60),0)</f>
        <v>0</v>
      </c>
      <c r="L608" s="1">
        <f>IF(G608&gt;MainSheet!$C$11+$B$6+$C$6,IF(L607&gt;=0.999,1,(G608-MainSheet!$C$11-$B$6-$C$6)*I608/$D$2/60),0)</f>
        <v>0</v>
      </c>
      <c r="M608">
        <f t="shared" si="85"/>
        <v>0</v>
      </c>
      <c r="N608" s="2">
        <f t="shared" si="86"/>
        <v>0</v>
      </c>
      <c r="O608">
        <f t="shared" si="89"/>
        <v>0</v>
      </c>
      <c r="P608">
        <f t="shared" si="87"/>
        <v>0</v>
      </c>
      <c r="Q608" s="2">
        <f t="shared" si="88"/>
        <v>0</v>
      </c>
      <c r="R608">
        <f>Q608/MainSheet!$C$8*(G608-G607)+R607</f>
        <v>0</v>
      </c>
      <c r="S608">
        <f t="shared" si="90"/>
        <v>0</v>
      </c>
      <c r="T608">
        <f t="shared" si="82"/>
        <v>6.0599999999999152</v>
      </c>
      <c r="U608" s="1">
        <f>Q608/MainSheet!$C$22</f>
        <v>0</v>
      </c>
    </row>
    <row r="609" spans="7:21">
      <c r="G609">
        <f t="shared" si="83"/>
        <v>6.069999999999915</v>
      </c>
      <c r="H609">
        <f t="shared" si="84"/>
        <v>198000</v>
      </c>
      <c r="I609" s="2">
        <f>MIN(MainSheet!$C$10/MainSheet!$C$9,MainSheet!$K$9*60)</f>
        <v>660</v>
      </c>
      <c r="J609" s="1">
        <f>IF(G609&gt;MainSheet!$C$11,IF(J608&gt;=0.999,1,(G609-MainSheet!$C$11)*I609/$B$2/60),0)</f>
        <v>0</v>
      </c>
      <c r="K609" s="1">
        <f>IF(G609&gt;MainSheet!$C$11+$B$6,IF(K608&gt;=0.999,1,(G609-MainSheet!$C$11-$B$6)*I609/$C$2/60),0)</f>
        <v>0</v>
      </c>
      <c r="L609" s="1">
        <f>IF(G609&gt;MainSheet!$C$11+$B$6+$C$6,IF(L608&gt;=0.999,1,(G609-MainSheet!$C$11-$B$6-$C$6)*I609/$D$2/60),0)</f>
        <v>0</v>
      </c>
      <c r="M609">
        <f t="shared" si="85"/>
        <v>0</v>
      </c>
      <c r="N609" s="2">
        <f t="shared" si="86"/>
        <v>0</v>
      </c>
      <c r="O609">
        <f t="shared" si="89"/>
        <v>0</v>
      </c>
      <c r="P609">
        <f t="shared" si="87"/>
        <v>0</v>
      </c>
      <c r="Q609" s="2">
        <f t="shared" si="88"/>
        <v>0</v>
      </c>
      <c r="R609">
        <f>Q609/MainSheet!$C$8*(G609-G608)+R608</f>
        <v>0</v>
      </c>
      <c r="S609">
        <f t="shared" si="90"/>
        <v>0</v>
      </c>
      <c r="T609">
        <f t="shared" si="82"/>
        <v>6.069999999999915</v>
      </c>
      <c r="U609" s="1">
        <f>Q609/MainSheet!$C$22</f>
        <v>0</v>
      </c>
    </row>
    <row r="610" spans="7:21">
      <c r="G610">
        <f t="shared" si="83"/>
        <v>6.0799999999999148</v>
      </c>
      <c r="H610">
        <f t="shared" si="84"/>
        <v>198000</v>
      </c>
      <c r="I610" s="2">
        <f>MIN(MainSheet!$C$10/MainSheet!$C$9,MainSheet!$K$9*60)</f>
        <v>660</v>
      </c>
      <c r="J610" s="1">
        <f>IF(G610&gt;MainSheet!$C$11,IF(J609&gt;=0.999,1,(G610-MainSheet!$C$11)*I610/$B$2/60),0)</f>
        <v>0</v>
      </c>
      <c r="K610" s="1">
        <f>IF(G610&gt;MainSheet!$C$11+$B$6,IF(K609&gt;=0.999,1,(G610-MainSheet!$C$11-$B$6)*I610/$C$2/60),0)</f>
        <v>0</v>
      </c>
      <c r="L610" s="1">
        <f>IF(G610&gt;MainSheet!$C$11+$B$6+$C$6,IF(L609&gt;=0.999,1,(G610-MainSheet!$C$11-$B$6-$C$6)*I610/$D$2/60),0)</f>
        <v>0</v>
      </c>
      <c r="M610">
        <f t="shared" si="85"/>
        <v>0</v>
      </c>
      <c r="N610" s="2">
        <f t="shared" si="86"/>
        <v>0</v>
      </c>
      <c r="O610">
        <f t="shared" si="89"/>
        <v>0</v>
      </c>
      <c r="P610">
        <f t="shared" si="87"/>
        <v>0</v>
      </c>
      <c r="Q610" s="2">
        <f t="shared" si="88"/>
        <v>0</v>
      </c>
      <c r="R610">
        <f>Q610/MainSheet!$C$8*(G610-G609)+R609</f>
        <v>0</v>
      </c>
      <c r="S610">
        <f t="shared" si="90"/>
        <v>0</v>
      </c>
      <c r="T610">
        <f t="shared" si="82"/>
        <v>6.0799999999999148</v>
      </c>
      <c r="U610" s="1">
        <f>Q610/MainSheet!$C$22</f>
        <v>0</v>
      </c>
    </row>
    <row r="611" spans="7:21">
      <c r="G611">
        <f t="shared" si="83"/>
        <v>6.0899999999999146</v>
      </c>
      <c r="H611">
        <f t="shared" si="84"/>
        <v>198000</v>
      </c>
      <c r="I611" s="2">
        <f>MIN(MainSheet!$C$10/MainSheet!$C$9,MainSheet!$K$9*60)</f>
        <v>660</v>
      </c>
      <c r="J611" s="1">
        <f>IF(G611&gt;MainSheet!$C$11,IF(J610&gt;=0.999,1,(G611-MainSheet!$C$11)*I611/$B$2/60),0)</f>
        <v>0</v>
      </c>
      <c r="K611" s="1">
        <f>IF(G611&gt;MainSheet!$C$11+$B$6,IF(K610&gt;=0.999,1,(G611-MainSheet!$C$11-$B$6)*I611/$C$2/60),0)</f>
        <v>0</v>
      </c>
      <c r="L611" s="1">
        <f>IF(G611&gt;MainSheet!$C$11+$B$6+$C$6,IF(L610&gt;=0.999,1,(G611-MainSheet!$C$11-$B$6-$C$6)*I611/$D$2/60),0)</f>
        <v>0</v>
      </c>
      <c r="M611">
        <f t="shared" si="85"/>
        <v>0</v>
      </c>
      <c r="N611" s="2">
        <f t="shared" si="86"/>
        <v>0</v>
      </c>
      <c r="O611">
        <f t="shared" si="89"/>
        <v>0</v>
      </c>
      <c r="P611">
        <f t="shared" si="87"/>
        <v>0</v>
      </c>
      <c r="Q611" s="2">
        <f t="shared" si="88"/>
        <v>0</v>
      </c>
      <c r="R611">
        <f>Q611/MainSheet!$C$8*(G611-G610)+R610</f>
        <v>0</v>
      </c>
      <c r="S611">
        <f t="shared" si="90"/>
        <v>0</v>
      </c>
      <c r="T611">
        <f t="shared" si="82"/>
        <v>6.0899999999999146</v>
      </c>
      <c r="U611" s="1">
        <f>Q611/MainSheet!$C$22</f>
        <v>0</v>
      </c>
    </row>
    <row r="612" spans="7:21">
      <c r="G612">
        <f t="shared" si="83"/>
        <v>6.0999999999999144</v>
      </c>
      <c r="H612">
        <f t="shared" si="84"/>
        <v>198000</v>
      </c>
      <c r="I612" s="2">
        <f>MIN(MainSheet!$C$10/MainSheet!$C$9,MainSheet!$K$9*60)</f>
        <v>660</v>
      </c>
      <c r="J612" s="1">
        <f>IF(G612&gt;MainSheet!$C$11,IF(J611&gt;=0.999,1,(G612-MainSheet!$C$11)*I612/$B$2/60),0)</f>
        <v>0</v>
      </c>
      <c r="K612" s="1">
        <f>IF(G612&gt;MainSheet!$C$11+$B$6,IF(K611&gt;=0.999,1,(G612-MainSheet!$C$11-$B$6)*I612/$C$2/60),0)</f>
        <v>0</v>
      </c>
      <c r="L612" s="1">
        <f>IF(G612&gt;MainSheet!$C$11+$B$6+$C$6,IF(L611&gt;=0.999,1,(G612-MainSheet!$C$11-$B$6-$C$6)*I612/$D$2/60),0)</f>
        <v>0</v>
      </c>
      <c r="M612">
        <f t="shared" si="85"/>
        <v>0</v>
      </c>
      <c r="N612" s="2">
        <f t="shared" si="86"/>
        <v>0</v>
      </c>
      <c r="O612">
        <f t="shared" si="89"/>
        <v>0</v>
      </c>
      <c r="P612">
        <f t="shared" si="87"/>
        <v>0</v>
      </c>
      <c r="Q612" s="2">
        <f t="shared" si="88"/>
        <v>0</v>
      </c>
      <c r="R612">
        <f>Q612/MainSheet!$C$8*(G612-G611)+R611</f>
        <v>0</v>
      </c>
      <c r="S612">
        <f t="shared" si="90"/>
        <v>0</v>
      </c>
      <c r="T612">
        <f t="shared" si="82"/>
        <v>6.0999999999999144</v>
      </c>
      <c r="U612" s="1">
        <f>Q612/MainSheet!$C$22</f>
        <v>0</v>
      </c>
    </row>
    <row r="613" spans="7:21">
      <c r="G613">
        <f t="shared" si="83"/>
        <v>6.1099999999999142</v>
      </c>
      <c r="H613">
        <f t="shared" si="84"/>
        <v>198000</v>
      </c>
      <c r="I613" s="2">
        <f>MIN(MainSheet!$C$10/MainSheet!$C$9,MainSheet!$K$9*60)</f>
        <v>660</v>
      </c>
      <c r="J613" s="1">
        <f>IF(G613&gt;MainSheet!$C$11,IF(J612&gt;=0.999,1,(G613-MainSheet!$C$11)*I613/$B$2/60),0)</f>
        <v>0</v>
      </c>
      <c r="K613" s="1">
        <f>IF(G613&gt;MainSheet!$C$11+$B$6,IF(K612&gt;=0.999,1,(G613-MainSheet!$C$11-$B$6)*I613/$C$2/60),0)</f>
        <v>0</v>
      </c>
      <c r="L613" s="1">
        <f>IF(G613&gt;MainSheet!$C$11+$B$6+$C$6,IF(L612&gt;=0.999,1,(G613-MainSheet!$C$11-$B$6-$C$6)*I613/$D$2/60),0)</f>
        <v>0</v>
      </c>
      <c r="M613">
        <f t="shared" si="85"/>
        <v>0</v>
      </c>
      <c r="N613" s="2">
        <f t="shared" si="86"/>
        <v>0</v>
      </c>
      <c r="O613">
        <f t="shared" si="89"/>
        <v>0</v>
      </c>
      <c r="P613">
        <f t="shared" si="87"/>
        <v>0</v>
      </c>
      <c r="Q613" s="2">
        <f t="shared" si="88"/>
        <v>0</v>
      </c>
      <c r="R613">
        <f>Q613/MainSheet!$C$8*(G613-G612)+R612</f>
        <v>0</v>
      </c>
      <c r="S613">
        <f t="shared" si="90"/>
        <v>0</v>
      </c>
      <c r="T613">
        <f t="shared" si="82"/>
        <v>6.1099999999999142</v>
      </c>
      <c r="U613" s="1">
        <f>Q613/MainSheet!$C$22</f>
        <v>0</v>
      </c>
    </row>
    <row r="614" spans="7:21">
      <c r="G614">
        <f t="shared" si="83"/>
        <v>6.119999999999914</v>
      </c>
      <c r="H614">
        <f t="shared" si="84"/>
        <v>198000</v>
      </c>
      <c r="I614" s="2">
        <f>MIN(MainSheet!$C$10/MainSheet!$C$9,MainSheet!$K$9*60)</f>
        <v>660</v>
      </c>
      <c r="J614" s="1">
        <f>IF(G614&gt;MainSheet!$C$11,IF(J613&gt;=0.999,1,(G614-MainSheet!$C$11)*I614/$B$2/60),0)</f>
        <v>0</v>
      </c>
      <c r="K614" s="1">
        <f>IF(G614&gt;MainSheet!$C$11+$B$6,IF(K613&gt;=0.999,1,(G614-MainSheet!$C$11-$B$6)*I614/$C$2/60),0)</f>
        <v>0</v>
      </c>
      <c r="L614" s="1">
        <f>IF(G614&gt;MainSheet!$C$11+$B$6+$C$6,IF(L613&gt;=0.999,1,(G614-MainSheet!$C$11-$B$6-$C$6)*I614/$D$2/60),0)</f>
        <v>0</v>
      </c>
      <c r="M614">
        <f t="shared" si="85"/>
        <v>0</v>
      </c>
      <c r="N614" s="2">
        <f t="shared" si="86"/>
        <v>0</v>
      </c>
      <c r="O614">
        <f t="shared" si="89"/>
        <v>0</v>
      </c>
      <c r="P614">
        <f t="shared" si="87"/>
        <v>0</v>
      </c>
      <c r="Q614" s="2">
        <f t="shared" si="88"/>
        <v>0</v>
      </c>
      <c r="R614">
        <f>Q614/MainSheet!$C$8*(G614-G613)+R613</f>
        <v>0</v>
      </c>
      <c r="S614">
        <f t="shared" si="90"/>
        <v>0</v>
      </c>
      <c r="T614">
        <f t="shared" si="82"/>
        <v>6.119999999999914</v>
      </c>
      <c r="U614" s="1">
        <f>Q614/MainSheet!$C$22</f>
        <v>0</v>
      </c>
    </row>
    <row r="615" spans="7:21">
      <c r="G615">
        <f t="shared" si="83"/>
        <v>6.1299999999999137</v>
      </c>
      <c r="H615">
        <f t="shared" si="84"/>
        <v>198000</v>
      </c>
      <c r="I615" s="2">
        <f>MIN(MainSheet!$C$10/MainSheet!$C$9,MainSheet!$K$9*60)</f>
        <v>660</v>
      </c>
      <c r="J615" s="1">
        <f>IF(G615&gt;MainSheet!$C$11,IF(J614&gt;=0.999,1,(G615-MainSheet!$C$11)*I615/$B$2/60),0)</f>
        <v>0</v>
      </c>
      <c r="K615" s="1">
        <f>IF(G615&gt;MainSheet!$C$11+$B$6,IF(K614&gt;=0.999,1,(G615-MainSheet!$C$11-$B$6)*I615/$C$2/60),0)</f>
        <v>0</v>
      </c>
      <c r="L615" s="1">
        <f>IF(G615&gt;MainSheet!$C$11+$B$6+$C$6,IF(L614&gt;=0.999,1,(G615-MainSheet!$C$11-$B$6-$C$6)*I615/$D$2/60),0)</f>
        <v>0</v>
      </c>
      <c r="M615">
        <f t="shared" si="85"/>
        <v>0</v>
      </c>
      <c r="N615" s="2">
        <f t="shared" si="86"/>
        <v>0</v>
      </c>
      <c r="O615">
        <f t="shared" si="89"/>
        <v>0</v>
      </c>
      <c r="P615">
        <f t="shared" si="87"/>
        <v>0</v>
      </c>
      <c r="Q615" s="2">
        <f t="shared" si="88"/>
        <v>0</v>
      </c>
      <c r="R615">
        <f>Q615/MainSheet!$C$8*(G615-G614)+R614</f>
        <v>0</v>
      </c>
      <c r="S615">
        <f t="shared" si="90"/>
        <v>0</v>
      </c>
      <c r="T615">
        <f t="shared" si="82"/>
        <v>6.1299999999999137</v>
      </c>
      <c r="U615" s="1">
        <f>Q615/MainSheet!$C$22</f>
        <v>0</v>
      </c>
    </row>
    <row r="616" spans="7:21">
      <c r="G616">
        <f t="shared" si="83"/>
        <v>6.1399999999999135</v>
      </c>
      <c r="H616">
        <f t="shared" si="84"/>
        <v>198000</v>
      </c>
      <c r="I616" s="2">
        <f>MIN(MainSheet!$C$10/MainSheet!$C$9,MainSheet!$K$9*60)</f>
        <v>660</v>
      </c>
      <c r="J616" s="1">
        <f>IF(G616&gt;MainSheet!$C$11,IF(J615&gt;=0.999,1,(G616-MainSheet!$C$11)*I616/$B$2/60),0)</f>
        <v>0</v>
      </c>
      <c r="K616" s="1">
        <f>IF(G616&gt;MainSheet!$C$11+$B$6,IF(K615&gt;=0.999,1,(G616-MainSheet!$C$11-$B$6)*I616/$C$2/60),0)</f>
        <v>0</v>
      </c>
      <c r="L616" s="1">
        <f>IF(G616&gt;MainSheet!$C$11+$B$6+$C$6,IF(L615&gt;=0.999,1,(G616-MainSheet!$C$11-$B$6-$C$6)*I616/$D$2/60),0)</f>
        <v>0</v>
      </c>
      <c r="M616">
        <f t="shared" si="85"/>
        <v>0</v>
      </c>
      <c r="N616" s="2">
        <f t="shared" si="86"/>
        <v>0</v>
      </c>
      <c r="O616">
        <f t="shared" si="89"/>
        <v>0</v>
      </c>
      <c r="P616">
        <f t="shared" si="87"/>
        <v>0</v>
      </c>
      <c r="Q616" s="2">
        <f t="shared" si="88"/>
        <v>0</v>
      </c>
      <c r="R616">
        <f>Q616/MainSheet!$C$8*(G616-G615)+R615</f>
        <v>0</v>
      </c>
      <c r="S616">
        <f t="shared" si="90"/>
        <v>0</v>
      </c>
      <c r="T616">
        <f t="shared" si="82"/>
        <v>6.1399999999999135</v>
      </c>
      <c r="U616" s="1">
        <f>Q616/MainSheet!$C$22</f>
        <v>0</v>
      </c>
    </row>
    <row r="617" spans="7:21">
      <c r="G617">
        <f t="shared" si="83"/>
        <v>6.1499999999999133</v>
      </c>
      <c r="H617">
        <f t="shared" si="84"/>
        <v>198000</v>
      </c>
      <c r="I617" s="2">
        <f>MIN(MainSheet!$C$10/MainSheet!$C$9,MainSheet!$K$9*60)</f>
        <v>660</v>
      </c>
      <c r="J617" s="1">
        <f>IF(G617&gt;MainSheet!$C$11,IF(J616&gt;=0.999,1,(G617-MainSheet!$C$11)*I617/$B$2/60),0)</f>
        <v>0</v>
      </c>
      <c r="K617" s="1">
        <f>IF(G617&gt;MainSheet!$C$11+$B$6,IF(K616&gt;=0.999,1,(G617-MainSheet!$C$11-$B$6)*I617/$C$2/60),0)</f>
        <v>0</v>
      </c>
      <c r="L617" s="1">
        <f>IF(G617&gt;MainSheet!$C$11+$B$6+$C$6,IF(L616&gt;=0.999,1,(G617-MainSheet!$C$11-$B$6-$C$6)*I617/$D$2/60),0)</f>
        <v>0</v>
      </c>
      <c r="M617">
        <f t="shared" si="85"/>
        <v>0</v>
      </c>
      <c r="N617" s="2">
        <f t="shared" si="86"/>
        <v>0</v>
      </c>
      <c r="O617">
        <f t="shared" si="89"/>
        <v>0</v>
      </c>
      <c r="P617">
        <f t="shared" si="87"/>
        <v>0</v>
      </c>
      <c r="Q617" s="2">
        <f t="shared" si="88"/>
        <v>0</v>
      </c>
      <c r="R617">
        <f>Q617/MainSheet!$C$8*(G617-G616)+R616</f>
        <v>0</v>
      </c>
      <c r="S617">
        <f t="shared" si="90"/>
        <v>0</v>
      </c>
      <c r="T617">
        <f t="shared" si="82"/>
        <v>6.1499999999999133</v>
      </c>
      <c r="U617" s="1">
        <f>Q617/MainSheet!$C$22</f>
        <v>0</v>
      </c>
    </row>
    <row r="618" spans="7:21">
      <c r="G618">
        <f t="shared" si="83"/>
        <v>6.1599999999999131</v>
      </c>
      <c r="H618">
        <f t="shared" si="84"/>
        <v>198000</v>
      </c>
      <c r="I618" s="2">
        <f>MIN(MainSheet!$C$10/MainSheet!$C$9,MainSheet!$K$9*60)</f>
        <v>660</v>
      </c>
      <c r="J618" s="1">
        <f>IF(G618&gt;MainSheet!$C$11,IF(J617&gt;=0.999,1,(G618-MainSheet!$C$11)*I618/$B$2/60),0)</f>
        <v>0</v>
      </c>
      <c r="K618" s="1">
        <f>IF(G618&gt;MainSheet!$C$11+$B$6,IF(K617&gt;=0.999,1,(G618-MainSheet!$C$11-$B$6)*I618/$C$2/60),0)</f>
        <v>0</v>
      </c>
      <c r="L618" s="1">
        <f>IF(G618&gt;MainSheet!$C$11+$B$6+$C$6,IF(L617&gt;=0.999,1,(G618-MainSheet!$C$11-$B$6-$C$6)*I618/$D$2/60),0)</f>
        <v>0</v>
      </c>
      <c r="M618">
        <f t="shared" si="85"/>
        <v>0</v>
      </c>
      <c r="N618" s="2">
        <f t="shared" si="86"/>
        <v>0</v>
      </c>
      <c r="O618">
        <f t="shared" si="89"/>
        <v>0</v>
      </c>
      <c r="P618">
        <f t="shared" si="87"/>
        <v>0</v>
      </c>
      <c r="Q618" s="2">
        <f t="shared" si="88"/>
        <v>0</v>
      </c>
      <c r="R618">
        <f>Q618/MainSheet!$C$8*(G618-G617)+R617</f>
        <v>0</v>
      </c>
      <c r="S618">
        <f t="shared" si="90"/>
        <v>0</v>
      </c>
      <c r="T618">
        <f t="shared" si="82"/>
        <v>6.1599999999999131</v>
      </c>
      <c r="U618" s="1">
        <f>Q618/MainSheet!$C$22</f>
        <v>0</v>
      </c>
    </row>
    <row r="619" spans="7:21">
      <c r="G619">
        <f t="shared" si="83"/>
        <v>6.1699999999999129</v>
      </c>
      <c r="H619">
        <f t="shared" si="84"/>
        <v>198000</v>
      </c>
      <c r="I619" s="2">
        <f>MIN(MainSheet!$C$10/MainSheet!$C$9,MainSheet!$K$9*60)</f>
        <v>660</v>
      </c>
      <c r="J619" s="1">
        <f>IF(G619&gt;MainSheet!$C$11,IF(J618&gt;=0.999,1,(G619-MainSheet!$C$11)*I619/$B$2/60),0)</f>
        <v>0</v>
      </c>
      <c r="K619" s="1">
        <f>IF(G619&gt;MainSheet!$C$11+$B$6,IF(K618&gt;=0.999,1,(G619-MainSheet!$C$11-$B$6)*I619/$C$2/60),0)</f>
        <v>0</v>
      </c>
      <c r="L619" s="1">
        <f>IF(G619&gt;MainSheet!$C$11+$B$6+$C$6,IF(L618&gt;=0.999,1,(G619-MainSheet!$C$11-$B$6-$C$6)*I619/$D$2/60),0)</f>
        <v>0</v>
      </c>
      <c r="M619">
        <f t="shared" si="85"/>
        <v>0</v>
      </c>
      <c r="N619" s="2">
        <f t="shared" si="86"/>
        <v>0</v>
      </c>
      <c r="O619">
        <f t="shared" si="89"/>
        <v>0</v>
      </c>
      <c r="P619">
        <f t="shared" si="87"/>
        <v>0</v>
      </c>
      <c r="Q619" s="2">
        <f t="shared" si="88"/>
        <v>0</v>
      </c>
      <c r="R619">
        <f>Q619/MainSheet!$C$8*(G619-G618)+R618</f>
        <v>0</v>
      </c>
      <c r="S619">
        <f t="shared" si="90"/>
        <v>0</v>
      </c>
      <c r="T619">
        <f t="shared" si="82"/>
        <v>6.1699999999999129</v>
      </c>
      <c r="U619" s="1">
        <f>Q619/MainSheet!$C$22</f>
        <v>0</v>
      </c>
    </row>
    <row r="620" spans="7:21">
      <c r="G620">
        <f t="shared" si="83"/>
        <v>6.1799999999999127</v>
      </c>
      <c r="H620">
        <f t="shared" si="84"/>
        <v>198000</v>
      </c>
      <c r="I620" s="2">
        <f>MIN(MainSheet!$C$10/MainSheet!$C$9,MainSheet!$K$9*60)</f>
        <v>660</v>
      </c>
      <c r="J620" s="1">
        <f>IF(G620&gt;MainSheet!$C$11,IF(J619&gt;=0.999,1,(G620-MainSheet!$C$11)*I620/$B$2/60),0)</f>
        <v>0</v>
      </c>
      <c r="K620" s="1">
        <f>IF(G620&gt;MainSheet!$C$11+$B$6,IF(K619&gt;=0.999,1,(G620-MainSheet!$C$11-$B$6)*I620/$C$2/60),0)</f>
        <v>0</v>
      </c>
      <c r="L620" s="1">
        <f>IF(G620&gt;MainSheet!$C$11+$B$6+$C$6,IF(L619&gt;=0.999,1,(G620-MainSheet!$C$11-$B$6-$C$6)*I620/$D$2/60),0)</f>
        <v>0</v>
      </c>
      <c r="M620">
        <f t="shared" si="85"/>
        <v>0</v>
      </c>
      <c r="N620" s="2">
        <f t="shared" si="86"/>
        <v>0</v>
      </c>
      <c r="O620">
        <f t="shared" si="89"/>
        <v>0</v>
      </c>
      <c r="P620">
        <f t="shared" si="87"/>
        <v>0</v>
      </c>
      <c r="Q620" s="2">
        <f t="shared" si="88"/>
        <v>0</v>
      </c>
      <c r="R620">
        <f>Q620/MainSheet!$C$8*(G620-G619)+R619</f>
        <v>0</v>
      </c>
      <c r="S620">
        <f t="shared" si="90"/>
        <v>0</v>
      </c>
      <c r="T620">
        <f t="shared" si="82"/>
        <v>6.1799999999999127</v>
      </c>
      <c r="U620" s="1">
        <f>Q620/MainSheet!$C$22</f>
        <v>0</v>
      </c>
    </row>
    <row r="621" spans="7:21">
      <c r="G621">
        <f t="shared" si="83"/>
        <v>6.1899999999999125</v>
      </c>
      <c r="H621">
        <f t="shared" si="84"/>
        <v>198000</v>
      </c>
      <c r="I621" s="2">
        <f>MIN(MainSheet!$C$10/MainSheet!$C$9,MainSheet!$K$9*60)</f>
        <v>660</v>
      </c>
      <c r="J621" s="1">
        <f>IF(G621&gt;MainSheet!$C$11,IF(J620&gt;=0.999,1,(G621-MainSheet!$C$11)*I621/$B$2/60),0)</f>
        <v>0</v>
      </c>
      <c r="K621" s="1">
        <f>IF(G621&gt;MainSheet!$C$11+$B$6,IF(K620&gt;=0.999,1,(G621-MainSheet!$C$11-$B$6)*I621/$C$2/60),0)</f>
        <v>0</v>
      </c>
      <c r="L621" s="1">
        <f>IF(G621&gt;MainSheet!$C$11+$B$6+$C$6,IF(L620&gt;=0.999,1,(G621-MainSheet!$C$11-$B$6-$C$6)*I621/$D$2/60),0)</f>
        <v>0</v>
      </c>
      <c r="M621">
        <f t="shared" si="85"/>
        <v>0</v>
      </c>
      <c r="N621" s="2">
        <f t="shared" si="86"/>
        <v>0</v>
      </c>
      <c r="O621">
        <f t="shared" si="89"/>
        <v>0</v>
      </c>
      <c r="P621">
        <f t="shared" si="87"/>
        <v>0</v>
      </c>
      <c r="Q621" s="2">
        <f t="shared" si="88"/>
        <v>0</v>
      </c>
      <c r="R621">
        <f>Q621/MainSheet!$C$8*(G621-G620)+R620</f>
        <v>0</v>
      </c>
      <c r="S621">
        <f t="shared" si="90"/>
        <v>0</v>
      </c>
      <c r="T621">
        <f t="shared" si="82"/>
        <v>6.1899999999999125</v>
      </c>
      <c r="U621" s="1">
        <f>Q621/MainSheet!$C$22</f>
        <v>0</v>
      </c>
    </row>
    <row r="622" spans="7:21">
      <c r="G622">
        <f t="shared" si="83"/>
        <v>6.1999999999999122</v>
      </c>
      <c r="H622">
        <f t="shared" si="84"/>
        <v>198000</v>
      </c>
      <c r="I622" s="2">
        <f>MIN(MainSheet!$C$10/MainSheet!$C$9,MainSheet!$K$9*60)</f>
        <v>660</v>
      </c>
      <c r="J622" s="1">
        <f>IF(G622&gt;MainSheet!$C$11,IF(J621&gt;=0.999,1,(G622-MainSheet!$C$11)*I622/$B$2/60),0)</f>
        <v>0</v>
      </c>
      <c r="K622" s="1">
        <f>IF(G622&gt;MainSheet!$C$11+$B$6,IF(K621&gt;=0.999,1,(G622-MainSheet!$C$11-$B$6)*I622/$C$2/60),0)</f>
        <v>0</v>
      </c>
      <c r="L622" s="1">
        <f>IF(G622&gt;MainSheet!$C$11+$B$6+$C$6,IF(L621&gt;=0.999,1,(G622-MainSheet!$C$11-$B$6-$C$6)*I622/$D$2/60),0)</f>
        <v>0</v>
      </c>
      <c r="M622">
        <f t="shared" si="85"/>
        <v>0</v>
      </c>
      <c r="N622" s="2">
        <f t="shared" si="86"/>
        <v>0</v>
      </c>
      <c r="O622">
        <f t="shared" si="89"/>
        <v>0</v>
      </c>
      <c r="P622">
        <f t="shared" si="87"/>
        <v>0</v>
      </c>
      <c r="Q622" s="2">
        <f t="shared" si="88"/>
        <v>0</v>
      </c>
      <c r="R622">
        <f>Q622/MainSheet!$C$8*(G622-G621)+R621</f>
        <v>0</v>
      </c>
      <c r="S622">
        <f t="shared" si="90"/>
        <v>0</v>
      </c>
      <c r="T622">
        <f t="shared" si="82"/>
        <v>6.1999999999999122</v>
      </c>
      <c r="U622" s="1">
        <f>Q622/MainSheet!$C$22</f>
        <v>0</v>
      </c>
    </row>
    <row r="623" spans="7:21">
      <c r="G623">
        <f t="shared" si="83"/>
        <v>6.209999999999912</v>
      </c>
      <c r="H623">
        <f t="shared" si="84"/>
        <v>198000</v>
      </c>
      <c r="I623" s="2">
        <f>MIN(MainSheet!$C$10/MainSheet!$C$9,MainSheet!$K$9*60)</f>
        <v>660</v>
      </c>
      <c r="J623" s="1">
        <f>IF(G623&gt;MainSheet!$C$11,IF(J622&gt;=0.999,1,(G623-MainSheet!$C$11)*I623/$B$2/60),0)</f>
        <v>0</v>
      </c>
      <c r="K623" s="1">
        <f>IF(G623&gt;MainSheet!$C$11+$B$6,IF(K622&gt;=0.999,1,(G623-MainSheet!$C$11-$B$6)*I623/$C$2/60),0)</f>
        <v>0</v>
      </c>
      <c r="L623" s="1">
        <f>IF(G623&gt;MainSheet!$C$11+$B$6+$C$6,IF(L622&gt;=0.999,1,(G623-MainSheet!$C$11-$B$6-$C$6)*I623/$D$2/60),0)</f>
        <v>0</v>
      </c>
      <c r="M623">
        <f t="shared" si="85"/>
        <v>0</v>
      </c>
      <c r="N623" s="2">
        <f t="shared" si="86"/>
        <v>0</v>
      </c>
      <c r="O623">
        <f t="shared" si="89"/>
        <v>0</v>
      </c>
      <c r="P623">
        <f t="shared" si="87"/>
        <v>0</v>
      </c>
      <c r="Q623" s="2">
        <f t="shared" si="88"/>
        <v>0</v>
      </c>
      <c r="R623">
        <f>Q623/MainSheet!$C$8*(G623-G622)+R622</f>
        <v>0</v>
      </c>
      <c r="S623">
        <f t="shared" si="90"/>
        <v>0</v>
      </c>
      <c r="T623">
        <f t="shared" si="82"/>
        <v>6.209999999999912</v>
      </c>
      <c r="U623" s="1">
        <f>Q623/MainSheet!$C$22</f>
        <v>0</v>
      </c>
    </row>
    <row r="624" spans="7:21">
      <c r="G624">
        <f t="shared" si="83"/>
        <v>6.2199999999999118</v>
      </c>
      <c r="H624">
        <f t="shared" si="84"/>
        <v>198000</v>
      </c>
      <c r="I624" s="2">
        <f>MIN(MainSheet!$C$10/MainSheet!$C$9,MainSheet!$K$9*60)</f>
        <v>660</v>
      </c>
      <c r="J624" s="1">
        <f>IF(G624&gt;MainSheet!$C$11,IF(J623&gt;=0.999,1,(G624-MainSheet!$C$11)*I624/$B$2/60),0)</f>
        <v>0</v>
      </c>
      <c r="K624" s="1">
        <f>IF(G624&gt;MainSheet!$C$11+$B$6,IF(K623&gt;=0.999,1,(G624-MainSheet!$C$11-$B$6)*I624/$C$2/60),0)</f>
        <v>0</v>
      </c>
      <c r="L624" s="1">
        <f>IF(G624&gt;MainSheet!$C$11+$B$6+$C$6,IF(L623&gt;=0.999,1,(G624-MainSheet!$C$11-$B$6-$C$6)*I624/$D$2/60),0)</f>
        <v>0</v>
      </c>
      <c r="M624">
        <f t="shared" si="85"/>
        <v>0</v>
      </c>
      <c r="N624" s="2">
        <f t="shared" si="86"/>
        <v>0</v>
      </c>
      <c r="O624">
        <f t="shared" si="89"/>
        <v>0</v>
      </c>
      <c r="P624">
        <f t="shared" si="87"/>
        <v>0</v>
      </c>
      <c r="Q624" s="2">
        <f t="shared" si="88"/>
        <v>0</v>
      </c>
      <c r="R624">
        <f>Q624/MainSheet!$C$8*(G624-G623)+R623</f>
        <v>0</v>
      </c>
      <c r="S624">
        <f t="shared" si="90"/>
        <v>0</v>
      </c>
      <c r="T624">
        <f t="shared" si="82"/>
        <v>6.2199999999999118</v>
      </c>
      <c r="U624" s="1">
        <f>Q624/MainSheet!$C$22</f>
        <v>0</v>
      </c>
    </row>
    <row r="625" spans="7:21">
      <c r="G625">
        <f t="shared" si="83"/>
        <v>6.2299999999999116</v>
      </c>
      <c r="H625">
        <f t="shared" si="84"/>
        <v>198000</v>
      </c>
      <c r="I625" s="2">
        <f>MIN(MainSheet!$C$10/MainSheet!$C$9,MainSheet!$K$9*60)</f>
        <v>660</v>
      </c>
      <c r="J625" s="1">
        <f>IF(G625&gt;MainSheet!$C$11,IF(J624&gt;=0.999,1,(G625-MainSheet!$C$11)*I625/$B$2/60),0)</f>
        <v>0</v>
      </c>
      <c r="K625" s="1">
        <f>IF(G625&gt;MainSheet!$C$11+$B$6,IF(K624&gt;=0.999,1,(G625-MainSheet!$C$11-$B$6)*I625/$C$2/60),0)</f>
        <v>0</v>
      </c>
      <c r="L625" s="1">
        <f>IF(G625&gt;MainSheet!$C$11+$B$6+$C$6,IF(L624&gt;=0.999,1,(G625-MainSheet!$C$11-$B$6-$C$6)*I625/$D$2/60),0)</f>
        <v>0</v>
      </c>
      <c r="M625">
        <f t="shared" si="85"/>
        <v>0</v>
      </c>
      <c r="N625" s="2">
        <f t="shared" si="86"/>
        <v>0</v>
      </c>
      <c r="O625">
        <f t="shared" si="89"/>
        <v>0</v>
      </c>
      <c r="P625">
        <f t="shared" si="87"/>
        <v>0</v>
      </c>
      <c r="Q625" s="2">
        <f t="shared" si="88"/>
        <v>0</v>
      </c>
      <c r="R625">
        <f>Q625/MainSheet!$C$8*(G625-G624)+R624</f>
        <v>0</v>
      </c>
      <c r="S625">
        <f t="shared" si="90"/>
        <v>0</v>
      </c>
      <c r="T625">
        <f t="shared" si="82"/>
        <v>6.2299999999999116</v>
      </c>
      <c r="U625" s="1">
        <f>Q625/MainSheet!$C$22</f>
        <v>0</v>
      </c>
    </row>
    <row r="626" spans="7:21">
      <c r="G626">
        <f t="shared" si="83"/>
        <v>6.2399999999999114</v>
      </c>
      <c r="H626">
        <f t="shared" si="84"/>
        <v>198000</v>
      </c>
      <c r="I626" s="2">
        <f>MIN(MainSheet!$C$10/MainSheet!$C$9,MainSheet!$K$9*60)</f>
        <v>660</v>
      </c>
      <c r="J626" s="1">
        <f>IF(G626&gt;MainSheet!$C$11,IF(J625&gt;=0.999,1,(G626-MainSheet!$C$11)*I626/$B$2/60),0)</f>
        <v>0</v>
      </c>
      <c r="K626" s="1">
        <f>IF(G626&gt;MainSheet!$C$11+$B$6,IF(K625&gt;=0.999,1,(G626-MainSheet!$C$11-$B$6)*I626/$C$2/60),0)</f>
        <v>0</v>
      </c>
      <c r="L626" s="1">
        <f>IF(G626&gt;MainSheet!$C$11+$B$6+$C$6,IF(L625&gt;=0.999,1,(G626-MainSheet!$C$11-$B$6-$C$6)*I626/$D$2/60),0)</f>
        <v>0</v>
      </c>
      <c r="M626">
        <f t="shared" si="85"/>
        <v>0</v>
      </c>
      <c r="N626" s="2">
        <f t="shared" si="86"/>
        <v>0</v>
      </c>
      <c r="O626">
        <f t="shared" si="89"/>
        <v>0</v>
      </c>
      <c r="P626">
        <f t="shared" si="87"/>
        <v>0</v>
      </c>
      <c r="Q626" s="2">
        <f t="shared" si="88"/>
        <v>0</v>
      </c>
      <c r="R626">
        <f>Q626/MainSheet!$C$8*(G626-G625)+R625</f>
        <v>0</v>
      </c>
      <c r="S626">
        <f t="shared" si="90"/>
        <v>0</v>
      </c>
      <c r="T626">
        <f t="shared" si="82"/>
        <v>6.2399999999999114</v>
      </c>
      <c r="U626" s="1">
        <f>Q626/MainSheet!$C$22</f>
        <v>0</v>
      </c>
    </row>
    <row r="627" spans="7:21">
      <c r="G627">
        <f t="shared" si="83"/>
        <v>6.2499999999999112</v>
      </c>
      <c r="H627">
        <f t="shared" si="84"/>
        <v>198000</v>
      </c>
      <c r="I627" s="2">
        <f>MIN(MainSheet!$C$10/MainSheet!$C$9,MainSheet!$K$9*60)</f>
        <v>660</v>
      </c>
      <c r="J627" s="1">
        <f>IF(G627&gt;MainSheet!$C$11,IF(J626&gt;=0.999,1,(G627-MainSheet!$C$11)*I627/$B$2/60),0)</f>
        <v>0</v>
      </c>
      <c r="K627" s="1">
        <f>IF(G627&gt;MainSheet!$C$11+$B$6,IF(K626&gt;=0.999,1,(G627-MainSheet!$C$11-$B$6)*I627/$C$2/60),0)</f>
        <v>0</v>
      </c>
      <c r="L627" s="1">
        <f>IF(G627&gt;MainSheet!$C$11+$B$6+$C$6,IF(L626&gt;=0.999,1,(G627-MainSheet!$C$11-$B$6-$C$6)*I627/$D$2/60),0)</f>
        <v>0</v>
      </c>
      <c r="M627">
        <f t="shared" si="85"/>
        <v>0</v>
      </c>
      <c r="N627" s="2">
        <f t="shared" si="86"/>
        <v>0</v>
      </c>
      <c r="O627">
        <f t="shared" si="89"/>
        <v>0</v>
      </c>
      <c r="P627">
        <f t="shared" si="87"/>
        <v>0</v>
      </c>
      <c r="Q627" s="2">
        <f t="shared" si="88"/>
        <v>0</v>
      </c>
      <c r="R627">
        <f>Q627/MainSheet!$C$8*(G627-G626)+R626</f>
        <v>0</v>
      </c>
      <c r="S627">
        <f t="shared" si="90"/>
        <v>0</v>
      </c>
      <c r="T627">
        <f t="shared" si="82"/>
        <v>6.2499999999999112</v>
      </c>
      <c r="U627" s="1">
        <f>Q627/MainSheet!$C$22</f>
        <v>0</v>
      </c>
    </row>
    <row r="628" spans="7:21">
      <c r="G628">
        <f t="shared" si="83"/>
        <v>6.259999999999911</v>
      </c>
      <c r="H628">
        <f t="shared" si="84"/>
        <v>198000</v>
      </c>
      <c r="I628" s="2">
        <f>MIN(MainSheet!$C$10/MainSheet!$C$9,MainSheet!$K$9*60)</f>
        <v>660</v>
      </c>
      <c r="J628" s="1">
        <f>IF(G628&gt;MainSheet!$C$11,IF(J627&gt;=0.999,1,(G628-MainSheet!$C$11)*I628/$B$2/60),0)</f>
        <v>0</v>
      </c>
      <c r="K628" s="1">
        <f>IF(G628&gt;MainSheet!$C$11+$B$6,IF(K627&gt;=0.999,1,(G628-MainSheet!$C$11-$B$6)*I628/$C$2/60),0)</f>
        <v>0</v>
      </c>
      <c r="L628" s="1">
        <f>IF(G628&gt;MainSheet!$C$11+$B$6+$C$6,IF(L627&gt;=0.999,1,(G628-MainSheet!$C$11-$B$6-$C$6)*I628/$D$2/60),0)</f>
        <v>0</v>
      </c>
      <c r="M628">
        <f t="shared" si="85"/>
        <v>0</v>
      </c>
      <c r="N628" s="2">
        <f t="shared" si="86"/>
        <v>0</v>
      </c>
      <c r="O628">
        <f t="shared" si="89"/>
        <v>0</v>
      </c>
      <c r="P628">
        <f t="shared" si="87"/>
        <v>0</v>
      </c>
      <c r="Q628" s="2">
        <f t="shared" si="88"/>
        <v>0</v>
      </c>
      <c r="R628">
        <f>Q628/MainSheet!$C$8*(G628-G627)+R627</f>
        <v>0</v>
      </c>
      <c r="S628">
        <f t="shared" si="90"/>
        <v>0</v>
      </c>
      <c r="T628">
        <f t="shared" si="82"/>
        <v>6.259999999999911</v>
      </c>
      <c r="U628" s="1">
        <f>Q628/MainSheet!$C$22</f>
        <v>0</v>
      </c>
    </row>
    <row r="629" spans="7:21">
      <c r="G629">
        <f t="shared" si="83"/>
        <v>6.2699999999999108</v>
      </c>
      <c r="H629">
        <f t="shared" si="84"/>
        <v>198000</v>
      </c>
      <c r="I629" s="2">
        <f>MIN(MainSheet!$C$10/MainSheet!$C$9,MainSheet!$K$9*60)</f>
        <v>660</v>
      </c>
      <c r="J629" s="1">
        <f>IF(G629&gt;MainSheet!$C$11,IF(J628&gt;=0.999,1,(G629-MainSheet!$C$11)*I629/$B$2/60),0)</f>
        <v>0</v>
      </c>
      <c r="K629" s="1">
        <f>IF(G629&gt;MainSheet!$C$11+$B$6,IF(K628&gt;=0.999,1,(G629-MainSheet!$C$11-$B$6)*I629/$C$2/60),0)</f>
        <v>0</v>
      </c>
      <c r="L629" s="1">
        <f>IF(G629&gt;MainSheet!$C$11+$B$6+$C$6,IF(L628&gt;=0.999,1,(G629-MainSheet!$C$11-$B$6-$C$6)*I629/$D$2/60),0)</f>
        <v>0</v>
      </c>
      <c r="M629">
        <f t="shared" si="85"/>
        <v>0</v>
      </c>
      <c r="N629" s="2">
        <f t="shared" si="86"/>
        <v>0</v>
      </c>
      <c r="O629">
        <f t="shared" si="89"/>
        <v>0</v>
      </c>
      <c r="P629">
        <f t="shared" si="87"/>
        <v>0</v>
      </c>
      <c r="Q629" s="2">
        <f t="shared" si="88"/>
        <v>0</v>
      </c>
      <c r="R629">
        <f>Q629/MainSheet!$C$8*(G629-G628)+R628</f>
        <v>0</v>
      </c>
      <c r="S629">
        <f t="shared" si="90"/>
        <v>0</v>
      </c>
      <c r="T629">
        <f t="shared" si="82"/>
        <v>6.2699999999999108</v>
      </c>
      <c r="U629" s="1">
        <f>Q629/MainSheet!$C$22</f>
        <v>0</v>
      </c>
    </row>
    <row r="630" spans="7:21">
      <c r="G630">
        <f t="shared" si="83"/>
        <v>6.2799999999999105</v>
      </c>
      <c r="H630">
        <f t="shared" si="84"/>
        <v>198000</v>
      </c>
      <c r="I630" s="2">
        <f>MIN(MainSheet!$C$10/MainSheet!$C$9,MainSheet!$K$9*60)</f>
        <v>660</v>
      </c>
      <c r="J630" s="1">
        <f>IF(G630&gt;MainSheet!$C$11,IF(J629&gt;=0.999,1,(G630-MainSheet!$C$11)*I630/$B$2/60),0)</f>
        <v>0</v>
      </c>
      <c r="K630" s="1">
        <f>IF(G630&gt;MainSheet!$C$11+$B$6,IF(K629&gt;=0.999,1,(G630-MainSheet!$C$11-$B$6)*I630/$C$2/60),0)</f>
        <v>0</v>
      </c>
      <c r="L630" s="1">
        <f>IF(G630&gt;MainSheet!$C$11+$B$6+$C$6,IF(L629&gt;=0.999,1,(G630-MainSheet!$C$11-$B$6-$C$6)*I630/$D$2/60),0)</f>
        <v>0</v>
      </c>
      <c r="M630">
        <f t="shared" si="85"/>
        <v>0</v>
      </c>
      <c r="N630" s="2">
        <f t="shared" si="86"/>
        <v>0</v>
      </c>
      <c r="O630">
        <f t="shared" si="89"/>
        <v>0</v>
      </c>
      <c r="P630">
        <f t="shared" si="87"/>
        <v>0</v>
      </c>
      <c r="Q630" s="2">
        <f t="shared" si="88"/>
        <v>0</v>
      </c>
      <c r="R630">
        <f>Q630/MainSheet!$C$8*(G630-G629)+R629</f>
        <v>0</v>
      </c>
      <c r="S630">
        <f t="shared" si="90"/>
        <v>0</v>
      </c>
      <c r="T630">
        <f t="shared" si="82"/>
        <v>6.2799999999999105</v>
      </c>
      <c r="U630" s="1">
        <f>Q630/MainSheet!$C$22</f>
        <v>0</v>
      </c>
    </row>
    <row r="631" spans="7:21">
      <c r="G631">
        <f t="shared" si="83"/>
        <v>6.2899999999999103</v>
      </c>
      <c r="H631">
        <f t="shared" si="84"/>
        <v>198000</v>
      </c>
      <c r="I631" s="2">
        <f>MIN(MainSheet!$C$10/MainSheet!$C$9,MainSheet!$K$9*60)</f>
        <v>660</v>
      </c>
      <c r="J631" s="1">
        <f>IF(G631&gt;MainSheet!$C$11,IF(J630&gt;=0.999,1,(G631-MainSheet!$C$11)*I631/$B$2/60),0)</f>
        <v>0</v>
      </c>
      <c r="K631" s="1">
        <f>IF(G631&gt;MainSheet!$C$11+$B$6,IF(K630&gt;=0.999,1,(G631-MainSheet!$C$11-$B$6)*I631/$C$2/60),0)</f>
        <v>0</v>
      </c>
      <c r="L631" s="1">
        <f>IF(G631&gt;MainSheet!$C$11+$B$6+$C$6,IF(L630&gt;=0.999,1,(G631-MainSheet!$C$11-$B$6-$C$6)*I631/$D$2/60),0)</f>
        <v>0</v>
      </c>
      <c r="M631">
        <f t="shared" si="85"/>
        <v>0</v>
      </c>
      <c r="N631" s="2">
        <f t="shared" si="86"/>
        <v>0</v>
      </c>
      <c r="O631">
        <f t="shared" si="89"/>
        <v>0</v>
      </c>
      <c r="P631">
        <f t="shared" si="87"/>
        <v>0</v>
      </c>
      <c r="Q631" s="2">
        <f t="shared" si="88"/>
        <v>0</v>
      </c>
      <c r="R631">
        <f>Q631/MainSheet!$C$8*(G631-G630)+R630</f>
        <v>0</v>
      </c>
      <c r="S631">
        <f t="shared" si="90"/>
        <v>0</v>
      </c>
      <c r="T631">
        <f t="shared" si="82"/>
        <v>6.2899999999999103</v>
      </c>
      <c r="U631" s="1">
        <f>Q631/MainSheet!$C$22</f>
        <v>0</v>
      </c>
    </row>
    <row r="632" spans="7:21">
      <c r="G632">
        <f t="shared" si="83"/>
        <v>6.2999999999999101</v>
      </c>
      <c r="H632">
        <f t="shared" si="84"/>
        <v>198000</v>
      </c>
      <c r="I632" s="2">
        <f>MIN(MainSheet!$C$10/MainSheet!$C$9,MainSheet!$K$9*60)</f>
        <v>660</v>
      </c>
      <c r="J632" s="1">
        <f>IF(G632&gt;MainSheet!$C$11,IF(J631&gt;=0.999,1,(G632-MainSheet!$C$11)*I632/$B$2/60),0)</f>
        <v>0</v>
      </c>
      <c r="K632" s="1">
        <f>IF(G632&gt;MainSheet!$C$11+$B$6,IF(K631&gt;=0.999,1,(G632-MainSheet!$C$11-$B$6)*I632/$C$2/60),0)</f>
        <v>0</v>
      </c>
      <c r="L632" s="1">
        <f>IF(G632&gt;MainSheet!$C$11+$B$6+$C$6,IF(L631&gt;=0.999,1,(G632-MainSheet!$C$11-$B$6-$C$6)*I632/$D$2/60),0)</f>
        <v>0</v>
      </c>
      <c r="M632">
        <f t="shared" si="85"/>
        <v>0</v>
      </c>
      <c r="N632" s="2">
        <f t="shared" si="86"/>
        <v>0</v>
      </c>
      <c r="O632">
        <f t="shared" si="89"/>
        <v>0</v>
      </c>
      <c r="P632">
        <f t="shared" si="87"/>
        <v>0</v>
      </c>
      <c r="Q632" s="2">
        <f t="shared" si="88"/>
        <v>0</v>
      </c>
      <c r="R632">
        <f>Q632/MainSheet!$C$8*(G632-G631)+R631</f>
        <v>0</v>
      </c>
      <c r="S632">
        <f t="shared" si="90"/>
        <v>0</v>
      </c>
      <c r="T632">
        <f t="shared" si="82"/>
        <v>6.2999999999999101</v>
      </c>
      <c r="U632" s="1">
        <f>Q632/MainSheet!$C$22</f>
        <v>0</v>
      </c>
    </row>
    <row r="633" spans="7:21">
      <c r="G633">
        <f t="shared" si="83"/>
        <v>6.3099999999999099</v>
      </c>
      <c r="H633">
        <f t="shared" si="84"/>
        <v>198000</v>
      </c>
      <c r="I633" s="2">
        <f>MIN(MainSheet!$C$10/MainSheet!$C$9,MainSheet!$K$9*60)</f>
        <v>660</v>
      </c>
      <c r="J633" s="1">
        <f>IF(G633&gt;MainSheet!$C$11,IF(J632&gt;=0.999,1,(G633-MainSheet!$C$11)*I633/$B$2/60),0)</f>
        <v>0</v>
      </c>
      <c r="K633" s="1">
        <f>IF(G633&gt;MainSheet!$C$11+$B$6,IF(K632&gt;=0.999,1,(G633-MainSheet!$C$11-$B$6)*I633/$C$2/60),0)</f>
        <v>0</v>
      </c>
      <c r="L633" s="1">
        <f>IF(G633&gt;MainSheet!$C$11+$B$6+$C$6,IF(L632&gt;=0.999,1,(G633-MainSheet!$C$11-$B$6-$C$6)*I633/$D$2/60),0)</f>
        <v>0</v>
      </c>
      <c r="M633">
        <f t="shared" si="85"/>
        <v>0</v>
      </c>
      <c r="N633" s="2">
        <f t="shared" si="86"/>
        <v>0</v>
      </c>
      <c r="O633">
        <f t="shared" si="89"/>
        <v>0</v>
      </c>
      <c r="P633">
        <f t="shared" si="87"/>
        <v>0</v>
      </c>
      <c r="Q633" s="2">
        <f t="shared" si="88"/>
        <v>0</v>
      </c>
      <c r="R633">
        <f>Q633/MainSheet!$C$8*(G633-G632)+R632</f>
        <v>0</v>
      </c>
      <c r="S633">
        <f t="shared" si="90"/>
        <v>0</v>
      </c>
      <c r="T633">
        <f t="shared" si="82"/>
        <v>6.3099999999999099</v>
      </c>
      <c r="U633" s="1">
        <f>Q633/MainSheet!$C$22</f>
        <v>0</v>
      </c>
    </row>
    <row r="634" spans="7:21">
      <c r="G634">
        <f t="shared" si="83"/>
        <v>6.3199999999999097</v>
      </c>
      <c r="H634">
        <f t="shared" si="84"/>
        <v>198000</v>
      </c>
      <c r="I634" s="2">
        <f>MIN(MainSheet!$C$10/MainSheet!$C$9,MainSheet!$K$9*60)</f>
        <v>660</v>
      </c>
      <c r="J634" s="1">
        <f>IF(G634&gt;MainSheet!$C$11,IF(J633&gt;=0.999,1,(G634-MainSheet!$C$11)*I634/$B$2/60),0)</f>
        <v>0</v>
      </c>
      <c r="K634" s="1">
        <f>IF(G634&gt;MainSheet!$C$11+$B$6,IF(K633&gt;=0.999,1,(G634-MainSheet!$C$11-$B$6)*I634/$C$2/60),0)</f>
        <v>0</v>
      </c>
      <c r="L634" s="1">
        <f>IF(G634&gt;MainSheet!$C$11+$B$6+$C$6,IF(L633&gt;=0.999,1,(G634-MainSheet!$C$11-$B$6-$C$6)*I634/$D$2/60),0)</f>
        <v>0</v>
      </c>
      <c r="M634">
        <f t="shared" si="85"/>
        <v>0</v>
      </c>
      <c r="N634" s="2">
        <f t="shared" si="86"/>
        <v>0</v>
      </c>
      <c r="O634">
        <f t="shared" si="89"/>
        <v>0</v>
      </c>
      <c r="P634">
        <f t="shared" si="87"/>
        <v>0</v>
      </c>
      <c r="Q634" s="2">
        <f t="shared" si="88"/>
        <v>0</v>
      </c>
      <c r="R634">
        <f>Q634/MainSheet!$C$8*(G634-G633)+R633</f>
        <v>0</v>
      </c>
      <c r="S634">
        <f t="shared" si="90"/>
        <v>0</v>
      </c>
      <c r="T634">
        <f t="shared" si="82"/>
        <v>6.3199999999999097</v>
      </c>
      <c r="U634" s="1">
        <f>Q634/MainSheet!$C$22</f>
        <v>0</v>
      </c>
    </row>
    <row r="635" spans="7:21">
      <c r="G635">
        <f t="shared" si="83"/>
        <v>6.3299999999999095</v>
      </c>
      <c r="H635">
        <f t="shared" si="84"/>
        <v>198000</v>
      </c>
      <c r="I635" s="2">
        <f>MIN(MainSheet!$C$10/MainSheet!$C$9,MainSheet!$K$9*60)</f>
        <v>660</v>
      </c>
      <c r="J635" s="1">
        <f>IF(G635&gt;MainSheet!$C$11,IF(J634&gt;=0.999,1,(G635-MainSheet!$C$11)*I635/$B$2/60),0)</f>
        <v>0</v>
      </c>
      <c r="K635" s="1">
        <f>IF(G635&gt;MainSheet!$C$11+$B$6,IF(K634&gt;=0.999,1,(G635-MainSheet!$C$11-$B$6)*I635/$C$2/60),0)</f>
        <v>0</v>
      </c>
      <c r="L635" s="1">
        <f>IF(G635&gt;MainSheet!$C$11+$B$6+$C$6,IF(L634&gt;=0.999,1,(G635-MainSheet!$C$11-$B$6-$C$6)*I635/$D$2/60),0)</f>
        <v>0</v>
      </c>
      <c r="M635">
        <f t="shared" si="85"/>
        <v>0</v>
      </c>
      <c r="N635" s="2">
        <f t="shared" si="86"/>
        <v>0</v>
      </c>
      <c r="O635">
        <f t="shared" si="89"/>
        <v>0</v>
      </c>
      <c r="P635">
        <f t="shared" si="87"/>
        <v>0</v>
      </c>
      <c r="Q635" s="2">
        <f t="shared" si="88"/>
        <v>0</v>
      </c>
      <c r="R635">
        <f>Q635/MainSheet!$C$8*(G635-G634)+R634</f>
        <v>0</v>
      </c>
      <c r="S635">
        <f t="shared" si="90"/>
        <v>0</v>
      </c>
      <c r="T635">
        <f t="shared" si="82"/>
        <v>6.3299999999999095</v>
      </c>
      <c r="U635" s="1">
        <f>Q635/MainSheet!$C$22</f>
        <v>0</v>
      </c>
    </row>
    <row r="636" spans="7:21">
      <c r="G636">
        <f t="shared" si="83"/>
        <v>6.3399999999999093</v>
      </c>
      <c r="H636">
        <f t="shared" si="84"/>
        <v>198000</v>
      </c>
      <c r="I636" s="2">
        <f>MIN(MainSheet!$C$10/MainSheet!$C$9,MainSheet!$K$9*60)</f>
        <v>660</v>
      </c>
      <c r="J636" s="1">
        <f>IF(G636&gt;MainSheet!$C$11,IF(J635&gt;=0.999,1,(G636-MainSheet!$C$11)*I636/$B$2/60),0)</f>
        <v>0</v>
      </c>
      <c r="K636" s="1">
        <f>IF(G636&gt;MainSheet!$C$11+$B$6,IF(K635&gt;=0.999,1,(G636-MainSheet!$C$11-$B$6)*I636/$C$2/60),0)</f>
        <v>0</v>
      </c>
      <c r="L636" s="1">
        <f>IF(G636&gt;MainSheet!$C$11+$B$6+$C$6,IF(L635&gt;=0.999,1,(G636-MainSheet!$C$11-$B$6-$C$6)*I636/$D$2/60),0)</f>
        <v>0</v>
      </c>
      <c r="M636">
        <f t="shared" si="85"/>
        <v>0</v>
      </c>
      <c r="N636" s="2">
        <f t="shared" si="86"/>
        <v>0</v>
      </c>
      <c r="O636">
        <f t="shared" si="89"/>
        <v>0</v>
      </c>
      <c r="P636">
        <f t="shared" si="87"/>
        <v>0</v>
      </c>
      <c r="Q636" s="2">
        <f t="shared" si="88"/>
        <v>0</v>
      </c>
      <c r="R636">
        <f>Q636/MainSheet!$C$8*(G636-G635)+R635</f>
        <v>0</v>
      </c>
      <c r="S636">
        <f t="shared" si="90"/>
        <v>0</v>
      </c>
      <c r="T636">
        <f t="shared" si="82"/>
        <v>6.3399999999999093</v>
      </c>
      <c r="U636" s="1">
        <f>Q636/MainSheet!$C$22</f>
        <v>0</v>
      </c>
    </row>
    <row r="637" spans="7:21">
      <c r="G637">
        <f t="shared" si="83"/>
        <v>6.3499999999999091</v>
      </c>
      <c r="H637">
        <f t="shared" si="84"/>
        <v>198000</v>
      </c>
      <c r="I637" s="2">
        <f>MIN(MainSheet!$C$10/MainSheet!$C$9,MainSheet!$K$9*60)</f>
        <v>660</v>
      </c>
      <c r="J637" s="1">
        <f>IF(G637&gt;MainSheet!$C$11,IF(J636&gt;=0.999,1,(G637-MainSheet!$C$11)*I637/$B$2/60),0)</f>
        <v>0</v>
      </c>
      <c r="K637" s="1">
        <f>IF(G637&gt;MainSheet!$C$11+$B$6,IF(K636&gt;=0.999,1,(G637-MainSheet!$C$11-$B$6)*I637/$C$2/60),0)</f>
        <v>0</v>
      </c>
      <c r="L637" s="1">
        <f>IF(G637&gt;MainSheet!$C$11+$B$6+$C$6,IF(L636&gt;=0.999,1,(G637-MainSheet!$C$11-$B$6-$C$6)*I637/$D$2/60),0)</f>
        <v>0</v>
      </c>
      <c r="M637">
        <f t="shared" si="85"/>
        <v>0</v>
      </c>
      <c r="N637" s="2">
        <f t="shared" si="86"/>
        <v>0</v>
      </c>
      <c r="O637">
        <f t="shared" si="89"/>
        <v>0</v>
      </c>
      <c r="P637">
        <f t="shared" si="87"/>
        <v>0</v>
      </c>
      <c r="Q637" s="2">
        <f t="shared" si="88"/>
        <v>0</v>
      </c>
      <c r="R637">
        <f>Q637/MainSheet!$C$8*(G637-G636)+R636</f>
        <v>0</v>
      </c>
      <c r="S637">
        <f t="shared" si="90"/>
        <v>0</v>
      </c>
      <c r="T637">
        <f t="shared" si="82"/>
        <v>6.3499999999999091</v>
      </c>
      <c r="U637" s="1">
        <f>Q637/MainSheet!$C$22</f>
        <v>0</v>
      </c>
    </row>
    <row r="638" spans="7:21">
      <c r="G638">
        <f t="shared" si="83"/>
        <v>6.3599999999999088</v>
      </c>
      <c r="H638">
        <f t="shared" si="84"/>
        <v>198000</v>
      </c>
      <c r="I638" s="2">
        <f>MIN(MainSheet!$C$10/MainSheet!$C$9,MainSheet!$K$9*60)</f>
        <v>660</v>
      </c>
      <c r="J638" s="1">
        <f>IF(G638&gt;MainSheet!$C$11,IF(J637&gt;=0.999,1,(G638-MainSheet!$C$11)*I638/$B$2/60),0)</f>
        <v>0</v>
      </c>
      <c r="K638" s="1">
        <f>IF(G638&gt;MainSheet!$C$11+$B$6,IF(K637&gt;=0.999,1,(G638-MainSheet!$C$11-$B$6)*I638/$C$2/60),0)</f>
        <v>0</v>
      </c>
      <c r="L638" s="1">
        <f>IF(G638&gt;MainSheet!$C$11+$B$6+$C$6,IF(L637&gt;=0.999,1,(G638-MainSheet!$C$11-$B$6-$C$6)*I638/$D$2/60),0)</f>
        <v>0</v>
      </c>
      <c r="M638">
        <f t="shared" si="85"/>
        <v>0</v>
      </c>
      <c r="N638" s="2">
        <f t="shared" si="86"/>
        <v>0</v>
      </c>
      <c r="O638">
        <f t="shared" si="89"/>
        <v>0</v>
      </c>
      <c r="P638">
        <f t="shared" si="87"/>
        <v>0</v>
      </c>
      <c r="Q638" s="2">
        <f t="shared" si="88"/>
        <v>0</v>
      </c>
      <c r="R638">
        <f>Q638/MainSheet!$C$8*(G638-G637)+R637</f>
        <v>0</v>
      </c>
      <c r="S638">
        <f t="shared" si="90"/>
        <v>0</v>
      </c>
      <c r="T638">
        <f t="shared" si="82"/>
        <v>6.3599999999999088</v>
      </c>
      <c r="U638" s="1">
        <f>Q638/MainSheet!$C$22</f>
        <v>0</v>
      </c>
    </row>
    <row r="639" spans="7:21">
      <c r="G639">
        <f t="shared" si="83"/>
        <v>6.3699999999999086</v>
      </c>
      <c r="H639">
        <f t="shared" si="84"/>
        <v>198000</v>
      </c>
      <c r="I639" s="2">
        <f>MIN(MainSheet!$C$10/MainSheet!$C$9,MainSheet!$K$9*60)</f>
        <v>660</v>
      </c>
      <c r="J639" s="1">
        <f>IF(G639&gt;MainSheet!$C$11,IF(J638&gt;=0.999,1,(G639-MainSheet!$C$11)*I639/$B$2/60),0)</f>
        <v>0</v>
      </c>
      <c r="K639" s="1">
        <f>IF(G639&gt;MainSheet!$C$11+$B$6,IF(K638&gt;=0.999,1,(G639-MainSheet!$C$11-$B$6)*I639/$C$2/60),0)</f>
        <v>0</v>
      </c>
      <c r="L639" s="1">
        <f>IF(G639&gt;MainSheet!$C$11+$B$6+$C$6,IF(L638&gt;=0.999,1,(G639-MainSheet!$C$11-$B$6-$C$6)*I639/$D$2/60),0)</f>
        <v>0</v>
      </c>
      <c r="M639">
        <f t="shared" si="85"/>
        <v>0</v>
      </c>
      <c r="N639" s="2">
        <f t="shared" si="86"/>
        <v>0</v>
      </c>
      <c r="O639">
        <f t="shared" si="89"/>
        <v>0</v>
      </c>
      <c r="P639">
        <f t="shared" si="87"/>
        <v>0</v>
      </c>
      <c r="Q639" s="2">
        <f t="shared" si="88"/>
        <v>0</v>
      </c>
      <c r="R639">
        <f>Q639/MainSheet!$C$8*(G639-G638)+R638</f>
        <v>0</v>
      </c>
      <c r="S639">
        <f t="shared" si="90"/>
        <v>0</v>
      </c>
      <c r="T639">
        <f t="shared" si="82"/>
        <v>6.3699999999999086</v>
      </c>
      <c r="U639" s="1">
        <f>Q639/MainSheet!$C$22</f>
        <v>0</v>
      </c>
    </row>
    <row r="640" spans="7:21">
      <c r="G640">
        <f t="shared" si="83"/>
        <v>6.3799999999999084</v>
      </c>
      <c r="H640">
        <f t="shared" si="84"/>
        <v>198000</v>
      </c>
      <c r="I640" s="2">
        <f>MIN(MainSheet!$C$10/MainSheet!$C$9,MainSheet!$K$9*60)</f>
        <v>660</v>
      </c>
      <c r="J640" s="1">
        <f>IF(G640&gt;MainSheet!$C$11,IF(J639&gt;=0.999,1,(G640-MainSheet!$C$11)*I640/$B$2/60),0)</f>
        <v>0</v>
      </c>
      <c r="K640" s="1">
        <f>IF(G640&gt;MainSheet!$C$11+$B$6,IF(K639&gt;=0.999,1,(G640-MainSheet!$C$11-$B$6)*I640/$C$2/60),0)</f>
        <v>0</v>
      </c>
      <c r="L640" s="1">
        <f>IF(G640&gt;MainSheet!$C$11+$B$6+$C$6,IF(L639&gt;=0.999,1,(G640-MainSheet!$C$11-$B$6-$C$6)*I640/$D$2/60),0)</f>
        <v>0</v>
      </c>
      <c r="M640">
        <f t="shared" si="85"/>
        <v>0</v>
      </c>
      <c r="N640" s="2">
        <f t="shared" si="86"/>
        <v>0</v>
      </c>
      <c r="O640">
        <f t="shared" si="89"/>
        <v>0</v>
      </c>
      <c r="P640">
        <f t="shared" si="87"/>
        <v>0</v>
      </c>
      <c r="Q640" s="2">
        <f t="shared" si="88"/>
        <v>0</v>
      </c>
      <c r="R640">
        <f>Q640/MainSheet!$C$8*(G640-G639)+R639</f>
        <v>0</v>
      </c>
      <c r="S640">
        <f t="shared" si="90"/>
        <v>0</v>
      </c>
      <c r="T640">
        <f t="shared" si="82"/>
        <v>6.3799999999999084</v>
      </c>
      <c r="U640" s="1">
        <f>Q640/MainSheet!$C$22</f>
        <v>0</v>
      </c>
    </row>
    <row r="641" spans="7:21">
      <c r="G641">
        <f t="shared" si="83"/>
        <v>6.3899999999999082</v>
      </c>
      <c r="H641">
        <f t="shared" si="84"/>
        <v>198000</v>
      </c>
      <c r="I641" s="2">
        <f>MIN(MainSheet!$C$10/MainSheet!$C$9,MainSheet!$K$9*60)</f>
        <v>660</v>
      </c>
      <c r="J641" s="1">
        <f>IF(G641&gt;MainSheet!$C$11,IF(J640&gt;=0.999,1,(G641-MainSheet!$C$11)*I641/$B$2/60),0)</f>
        <v>0</v>
      </c>
      <c r="K641" s="1">
        <f>IF(G641&gt;MainSheet!$C$11+$B$6,IF(K640&gt;=0.999,1,(G641-MainSheet!$C$11-$B$6)*I641/$C$2/60),0)</f>
        <v>0</v>
      </c>
      <c r="L641" s="1">
        <f>IF(G641&gt;MainSheet!$C$11+$B$6+$C$6,IF(L640&gt;=0.999,1,(G641-MainSheet!$C$11-$B$6-$C$6)*I641/$D$2/60),0)</f>
        <v>0</v>
      </c>
      <c r="M641">
        <f t="shared" si="85"/>
        <v>0</v>
      </c>
      <c r="N641" s="2">
        <f t="shared" si="86"/>
        <v>0</v>
      </c>
      <c r="O641">
        <f t="shared" si="89"/>
        <v>0</v>
      </c>
      <c r="P641">
        <f t="shared" si="87"/>
        <v>0</v>
      </c>
      <c r="Q641" s="2">
        <f t="shared" si="88"/>
        <v>0</v>
      </c>
      <c r="R641">
        <f>Q641/MainSheet!$C$8*(G641-G640)+R640</f>
        <v>0</v>
      </c>
      <c r="S641">
        <f t="shared" si="90"/>
        <v>0</v>
      </c>
      <c r="T641">
        <f t="shared" si="82"/>
        <v>6.3899999999999082</v>
      </c>
      <c r="U641" s="1">
        <f>Q641/MainSheet!$C$22</f>
        <v>0</v>
      </c>
    </row>
    <row r="642" spans="7:21">
      <c r="G642">
        <f t="shared" si="83"/>
        <v>6.399999999999908</v>
      </c>
      <c r="H642">
        <f t="shared" si="84"/>
        <v>198000</v>
      </c>
      <c r="I642" s="2">
        <f>MIN(MainSheet!$C$10/MainSheet!$C$9,MainSheet!$K$9*60)</f>
        <v>660</v>
      </c>
      <c r="J642" s="1">
        <f>IF(G642&gt;MainSheet!$C$11,IF(J641&gt;=0.999,1,(G642-MainSheet!$C$11)*I642/$B$2/60),0)</f>
        <v>0</v>
      </c>
      <c r="K642" s="1">
        <f>IF(G642&gt;MainSheet!$C$11+$B$6,IF(K641&gt;=0.999,1,(G642-MainSheet!$C$11-$B$6)*I642/$C$2/60),0)</f>
        <v>0</v>
      </c>
      <c r="L642" s="1">
        <f>IF(G642&gt;MainSheet!$C$11+$B$6+$C$6,IF(L641&gt;=0.999,1,(G642-MainSheet!$C$11-$B$6-$C$6)*I642/$D$2/60),0)</f>
        <v>0</v>
      </c>
      <c r="M642">
        <f t="shared" si="85"/>
        <v>0</v>
      </c>
      <c r="N642" s="2">
        <f t="shared" si="86"/>
        <v>0</v>
      </c>
      <c r="O642">
        <f t="shared" si="89"/>
        <v>0</v>
      </c>
      <c r="P642">
        <f t="shared" si="87"/>
        <v>0</v>
      </c>
      <c r="Q642" s="2">
        <f t="shared" si="88"/>
        <v>0</v>
      </c>
      <c r="R642">
        <f>Q642/MainSheet!$C$8*(G642-G641)+R641</f>
        <v>0</v>
      </c>
      <c r="S642">
        <f t="shared" si="90"/>
        <v>0</v>
      </c>
      <c r="T642">
        <f t="shared" si="82"/>
        <v>6.399999999999908</v>
      </c>
      <c r="U642" s="1">
        <f>Q642/MainSheet!$C$22</f>
        <v>0</v>
      </c>
    </row>
    <row r="643" spans="7:21">
      <c r="G643">
        <f t="shared" si="83"/>
        <v>6.4099999999999078</v>
      </c>
      <c r="H643">
        <f t="shared" si="84"/>
        <v>198000</v>
      </c>
      <c r="I643" s="2">
        <f>MIN(MainSheet!$C$10/MainSheet!$C$9,MainSheet!$K$9*60)</f>
        <v>660</v>
      </c>
      <c r="J643" s="1">
        <f>IF(G643&gt;MainSheet!$C$11,IF(J642&gt;=0.999,1,(G643-MainSheet!$C$11)*I643/$B$2/60),0)</f>
        <v>0</v>
      </c>
      <c r="K643" s="1">
        <f>IF(G643&gt;MainSheet!$C$11+$B$6,IF(K642&gt;=0.999,1,(G643-MainSheet!$C$11-$B$6)*I643/$C$2/60),0)</f>
        <v>0</v>
      </c>
      <c r="L643" s="1">
        <f>IF(G643&gt;MainSheet!$C$11+$B$6+$C$6,IF(L642&gt;=0.999,1,(G643-MainSheet!$C$11-$B$6-$C$6)*I643/$D$2/60),0)</f>
        <v>0</v>
      </c>
      <c r="M643">
        <f t="shared" si="85"/>
        <v>0</v>
      </c>
      <c r="N643" s="2">
        <f t="shared" si="86"/>
        <v>0</v>
      </c>
      <c r="O643">
        <f t="shared" si="89"/>
        <v>0</v>
      </c>
      <c r="P643">
        <f t="shared" si="87"/>
        <v>0</v>
      </c>
      <c r="Q643" s="2">
        <f t="shared" si="88"/>
        <v>0</v>
      </c>
      <c r="R643">
        <f>Q643/MainSheet!$C$8*(G643-G642)+R642</f>
        <v>0</v>
      </c>
      <c r="S643">
        <f t="shared" si="90"/>
        <v>0</v>
      </c>
      <c r="T643">
        <f t="shared" ref="T643:T706" si="91">G643</f>
        <v>6.4099999999999078</v>
      </c>
      <c r="U643" s="1">
        <f>Q643/MainSheet!$C$22</f>
        <v>0</v>
      </c>
    </row>
    <row r="644" spans="7:21">
      <c r="G644">
        <f t="shared" ref="G644:G707" si="92">G643+$F$2</f>
        <v>6.4199999999999076</v>
      </c>
      <c r="H644">
        <f t="shared" ref="H644:H707" si="93">H643</f>
        <v>198000</v>
      </c>
      <c r="I644" s="2">
        <f>MIN(MainSheet!$C$10/MainSheet!$C$9,MainSheet!$K$9*60)</f>
        <v>660</v>
      </c>
      <c r="J644" s="1">
        <f>IF(G644&gt;MainSheet!$C$11,IF(J643&gt;=0.999,1,(G644-MainSheet!$C$11)*I644/$B$2/60),0)</f>
        <v>0</v>
      </c>
      <c r="K644" s="1">
        <f>IF(G644&gt;MainSheet!$C$11+$B$6,IF(K643&gt;=0.999,1,(G644-MainSheet!$C$11-$B$6)*I644/$C$2/60),0)</f>
        <v>0</v>
      </c>
      <c r="L644" s="1">
        <f>IF(G644&gt;MainSheet!$C$11+$B$6+$C$6,IF(L643&gt;=0.999,1,(G644-MainSheet!$C$11-$B$6-$C$6)*I644/$D$2/60),0)</f>
        <v>0</v>
      </c>
      <c r="M644">
        <f t="shared" ref="M644:M707" si="94">(J644*$B$2+K644*$C$2+L644*$D$2)/SUM($B$2:$D$2)</f>
        <v>0</v>
      </c>
      <c r="N644" s="2">
        <f t="shared" ref="N644:N707" si="95">IF(J644&gt;=0.01,((1-J644)*B$3+B$4*(J644)),0)</f>
        <v>0</v>
      </c>
      <c r="O644">
        <f t="shared" si="89"/>
        <v>0</v>
      </c>
      <c r="P644">
        <f t="shared" ref="P644:P707" si="96">IF(IF(N644+O644&gt;H644,H644-O644-N644,IF(L644&gt;0,((1-L644)*D$3+D$4*(L644)),0))+O644+N644&gt;H644,H644-N644-O644,IF(N644+O644&gt;H644,H644-O644-N644,IF(L644&gt;0,((1-L644)*D$3+D$4*(L644)),0)))</f>
        <v>0</v>
      </c>
      <c r="Q644" s="2">
        <f t="shared" ref="Q644:Q707" si="97">SUM(N644:P644)</f>
        <v>0</v>
      </c>
      <c r="R644">
        <f>Q644/MainSheet!$C$8*(G644-G643)+R643</f>
        <v>0</v>
      </c>
      <c r="S644">
        <f t="shared" si="90"/>
        <v>0</v>
      </c>
      <c r="T644">
        <f t="shared" si="91"/>
        <v>6.4199999999999076</v>
      </c>
      <c r="U644" s="1">
        <f>Q644/MainSheet!$C$22</f>
        <v>0</v>
      </c>
    </row>
    <row r="645" spans="7:21">
      <c r="G645">
        <f t="shared" si="92"/>
        <v>6.4299999999999073</v>
      </c>
      <c r="H645">
        <f t="shared" si="93"/>
        <v>198000</v>
      </c>
      <c r="I645" s="2">
        <f>MIN(MainSheet!$C$10/MainSheet!$C$9,MainSheet!$K$9*60)</f>
        <v>660</v>
      </c>
      <c r="J645" s="1">
        <f>IF(G645&gt;MainSheet!$C$11,IF(J644&gt;=0.999,1,(G645-MainSheet!$C$11)*I645/$B$2/60),0)</f>
        <v>0</v>
      </c>
      <c r="K645" s="1">
        <f>IF(G645&gt;MainSheet!$C$11+$B$6,IF(K644&gt;=0.999,1,(G645-MainSheet!$C$11-$B$6)*I645/$C$2/60),0)</f>
        <v>0</v>
      </c>
      <c r="L645" s="1">
        <f>IF(G645&gt;MainSheet!$C$11+$B$6+$C$6,IF(L644&gt;=0.999,1,(G645-MainSheet!$C$11-$B$6-$C$6)*I645/$D$2/60),0)</f>
        <v>0</v>
      </c>
      <c r="M645">
        <f t="shared" si="94"/>
        <v>0</v>
      </c>
      <c r="N645" s="2">
        <f t="shared" si="95"/>
        <v>0</v>
      </c>
      <c r="O645">
        <f t="shared" ref="O645:O708" si="98">IF(K645&gt;=0.01,((1-K645)*C$3+C$4*(K645)),0)</f>
        <v>0</v>
      </c>
      <c r="P645">
        <f t="shared" si="96"/>
        <v>0</v>
      </c>
      <c r="Q645" s="2">
        <f t="shared" si="97"/>
        <v>0</v>
      </c>
      <c r="R645">
        <f>Q645/MainSheet!$C$8*(G645-G644)+R644</f>
        <v>0</v>
      </c>
      <c r="S645">
        <f t="shared" ref="S645:S708" si="99">Q645*$F$2/60+S644</f>
        <v>0</v>
      </c>
      <c r="T645">
        <f t="shared" si="91"/>
        <v>6.4299999999999073</v>
      </c>
      <c r="U645" s="1">
        <f>Q645/MainSheet!$C$22</f>
        <v>0</v>
      </c>
    </row>
    <row r="646" spans="7:21">
      <c r="G646">
        <f t="shared" si="92"/>
        <v>6.4399999999999071</v>
      </c>
      <c r="H646">
        <f t="shared" si="93"/>
        <v>198000</v>
      </c>
      <c r="I646" s="2">
        <f>MIN(MainSheet!$C$10/MainSheet!$C$9,MainSheet!$K$9*60)</f>
        <v>660</v>
      </c>
      <c r="J646" s="1">
        <f>IF(G646&gt;MainSheet!$C$11,IF(J645&gt;=0.999,1,(G646-MainSheet!$C$11)*I646/$B$2/60),0)</f>
        <v>0</v>
      </c>
      <c r="K646" s="1">
        <f>IF(G646&gt;MainSheet!$C$11+$B$6,IF(K645&gt;=0.999,1,(G646-MainSheet!$C$11-$B$6)*I646/$C$2/60),0)</f>
        <v>0</v>
      </c>
      <c r="L646" s="1">
        <f>IF(G646&gt;MainSheet!$C$11+$B$6+$C$6,IF(L645&gt;=0.999,1,(G646-MainSheet!$C$11-$B$6-$C$6)*I646/$D$2/60),0)</f>
        <v>0</v>
      </c>
      <c r="M646">
        <f t="shared" si="94"/>
        <v>0</v>
      </c>
      <c r="N646" s="2">
        <f t="shared" si="95"/>
        <v>0</v>
      </c>
      <c r="O646">
        <f t="shared" si="98"/>
        <v>0</v>
      </c>
      <c r="P646">
        <f t="shared" si="96"/>
        <v>0</v>
      </c>
      <c r="Q646" s="2">
        <f t="shared" si="97"/>
        <v>0</v>
      </c>
      <c r="R646">
        <f>Q646/MainSheet!$C$8*(G646-G645)+R645</f>
        <v>0</v>
      </c>
      <c r="S646">
        <f t="shared" si="99"/>
        <v>0</v>
      </c>
      <c r="T646">
        <f t="shared" si="91"/>
        <v>6.4399999999999071</v>
      </c>
      <c r="U646" s="1">
        <f>Q646/MainSheet!$C$22</f>
        <v>0</v>
      </c>
    </row>
    <row r="647" spans="7:21">
      <c r="G647">
        <f t="shared" si="92"/>
        <v>6.4499999999999069</v>
      </c>
      <c r="H647">
        <f t="shared" si="93"/>
        <v>198000</v>
      </c>
      <c r="I647" s="2">
        <f>MIN(MainSheet!$C$10/MainSheet!$C$9,MainSheet!$K$9*60)</f>
        <v>660</v>
      </c>
      <c r="J647" s="1">
        <f>IF(G647&gt;MainSheet!$C$11,IF(J646&gt;=0.999,1,(G647-MainSheet!$C$11)*I647/$B$2/60),0)</f>
        <v>0</v>
      </c>
      <c r="K647" s="1">
        <f>IF(G647&gt;MainSheet!$C$11+$B$6,IF(K646&gt;=0.999,1,(G647-MainSheet!$C$11-$B$6)*I647/$C$2/60),0)</f>
        <v>0</v>
      </c>
      <c r="L647" s="1">
        <f>IF(G647&gt;MainSheet!$C$11+$B$6+$C$6,IF(L646&gt;=0.999,1,(G647-MainSheet!$C$11-$B$6-$C$6)*I647/$D$2/60),0)</f>
        <v>0</v>
      </c>
      <c r="M647">
        <f t="shared" si="94"/>
        <v>0</v>
      </c>
      <c r="N647" s="2">
        <f t="shared" si="95"/>
        <v>0</v>
      </c>
      <c r="O647">
        <f t="shared" si="98"/>
        <v>0</v>
      </c>
      <c r="P647">
        <f t="shared" si="96"/>
        <v>0</v>
      </c>
      <c r="Q647" s="2">
        <f t="shared" si="97"/>
        <v>0</v>
      </c>
      <c r="R647">
        <f>Q647/MainSheet!$C$8*(G647-G646)+R646</f>
        <v>0</v>
      </c>
      <c r="S647">
        <f t="shared" si="99"/>
        <v>0</v>
      </c>
      <c r="T647">
        <f t="shared" si="91"/>
        <v>6.4499999999999069</v>
      </c>
      <c r="U647" s="1">
        <f>Q647/MainSheet!$C$22</f>
        <v>0</v>
      </c>
    </row>
    <row r="648" spans="7:21">
      <c r="G648">
        <f t="shared" si="92"/>
        <v>6.4599999999999067</v>
      </c>
      <c r="H648">
        <f t="shared" si="93"/>
        <v>198000</v>
      </c>
      <c r="I648" s="2">
        <f>MIN(MainSheet!$C$10/MainSheet!$C$9,MainSheet!$K$9*60)</f>
        <v>660</v>
      </c>
      <c r="J648" s="1">
        <f>IF(G648&gt;MainSheet!$C$11,IF(J647&gt;=0.999,1,(G648-MainSheet!$C$11)*I648/$B$2/60),0)</f>
        <v>0</v>
      </c>
      <c r="K648" s="1">
        <f>IF(G648&gt;MainSheet!$C$11+$B$6,IF(K647&gt;=0.999,1,(G648-MainSheet!$C$11-$B$6)*I648/$C$2/60),0)</f>
        <v>0</v>
      </c>
      <c r="L648" s="1">
        <f>IF(G648&gt;MainSheet!$C$11+$B$6+$C$6,IF(L647&gt;=0.999,1,(G648-MainSheet!$C$11-$B$6-$C$6)*I648/$D$2/60),0)</f>
        <v>0</v>
      </c>
      <c r="M648">
        <f t="shared" si="94"/>
        <v>0</v>
      </c>
      <c r="N648" s="2">
        <f t="shared" si="95"/>
        <v>0</v>
      </c>
      <c r="O648">
        <f t="shared" si="98"/>
        <v>0</v>
      </c>
      <c r="P648">
        <f t="shared" si="96"/>
        <v>0</v>
      </c>
      <c r="Q648" s="2">
        <f t="shared" si="97"/>
        <v>0</v>
      </c>
      <c r="R648">
        <f>Q648/MainSheet!$C$8*(G648-G647)+R647</f>
        <v>0</v>
      </c>
      <c r="S648">
        <f t="shared" si="99"/>
        <v>0</v>
      </c>
      <c r="T648">
        <f t="shared" si="91"/>
        <v>6.4599999999999067</v>
      </c>
      <c r="U648" s="1">
        <f>Q648/MainSheet!$C$22</f>
        <v>0</v>
      </c>
    </row>
    <row r="649" spans="7:21">
      <c r="G649">
        <f t="shared" si="92"/>
        <v>6.4699999999999065</v>
      </c>
      <c r="H649">
        <f t="shared" si="93"/>
        <v>198000</v>
      </c>
      <c r="I649" s="2">
        <f>MIN(MainSheet!$C$10/MainSheet!$C$9,MainSheet!$K$9*60)</f>
        <v>660</v>
      </c>
      <c r="J649" s="1">
        <f>IF(G649&gt;MainSheet!$C$11,IF(J648&gt;=0.999,1,(G649-MainSheet!$C$11)*I649/$B$2/60),0)</f>
        <v>0</v>
      </c>
      <c r="K649" s="1">
        <f>IF(G649&gt;MainSheet!$C$11+$B$6,IF(K648&gt;=0.999,1,(G649-MainSheet!$C$11-$B$6)*I649/$C$2/60),0)</f>
        <v>0</v>
      </c>
      <c r="L649" s="1">
        <f>IF(G649&gt;MainSheet!$C$11+$B$6+$C$6,IF(L648&gt;=0.999,1,(G649-MainSheet!$C$11-$B$6-$C$6)*I649/$D$2/60),0)</f>
        <v>0</v>
      </c>
      <c r="M649">
        <f t="shared" si="94"/>
        <v>0</v>
      </c>
      <c r="N649" s="2">
        <f t="shared" si="95"/>
        <v>0</v>
      </c>
      <c r="O649">
        <f t="shared" si="98"/>
        <v>0</v>
      </c>
      <c r="P649">
        <f t="shared" si="96"/>
        <v>0</v>
      </c>
      <c r="Q649" s="2">
        <f t="shared" si="97"/>
        <v>0</v>
      </c>
      <c r="R649">
        <f>Q649/MainSheet!$C$8*(G649-G648)+R648</f>
        <v>0</v>
      </c>
      <c r="S649">
        <f t="shared" si="99"/>
        <v>0</v>
      </c>
      <c r="T649">
        <f t="shared" si="91"/>
        <v>6.4699999999999065</v>
      </c>
      <c r="U649" s="1">
        <f>Q649/MainSheet!$C$22</f>
        <v>0</v>
      </c>
    </row>
    <row r="650" spans="7:21">
      <c r="G650">
        <f t="shared" si="92"/>
        <v>6.4799999999999063</v>
      </c>
      <c r="H650">
        <f t="shared" si="93"/>
        <v>198000</v>
      </c>
      <c r="I650" s="2">
        <f>MIN(MainSheet!$C$10/MainSheet!$C$9,MainSheet!$K$9*60)</f>
        <v>660</v>
      </c>
      <c r="J650" s="1">
        <f>IF(G650&gt;MainSheet!$C$11,IF(J649&gt;=0.999,1,(G650-MainSheet!$C$11)*I650/$B$2/60),0)</f>
        <v>0</v>
      </c>
      <c r="K650" s="1">
        <f>IF(G650&gt;MainSheet!$C$11+$B$6,IF(K649&gt;=0.999,1,(G650-MainSheet!$C$11-$B$6)*I650/$C$2/60),0)</f>
        <v>0</v>
      </c>
      <c r="L650" s="1">
        <f>IF(G650&gt;MainSheet!$C$11+$B$6+$C$6,IF(L649&gt;=0.999,1,(G650-MainSheet!$C$11-$B$6-$C$6)*I650/$D$2/60),0)</f>
        <v>0</v>
      </c>
      <c r="M650">
        <f t="shared" si="94"/>
        <v>0</v>
      </c>
      <c r="N650" s="2">
        <f t="shared" si="95"/>
        <v>0</v>
      </c>
      <c r="O650">
        <f t="shared" si="98"/>
        <v>0</v>
      </c>
      <c r="P650">
        <f t="shared" si="96"/>
        <v>0</v>
      </c>
      <c r="Q650" s="2">
        <f t="shared" si="97"/>
        <v>0</v>
      </c>
      <c r="R650">
        <f>Q650/MainSheet!$C$8*(G650-G649)+R649</f>
        <v>0</v>
      </c>
      <c r="S650">
        <f t="shared" si="99"/>
        <v>0</v>
      </c>
      <c r="T650">
        <f t="shared" si="91"/>
        <v>6.4799999999999063</v>
      </c>
      <c r="U650" s="1">
        <f>Q650/MainSheet!$C$22</f>
        <v>0</v>
      </c>
    </row>
    <row r="651" spans="7:21">
      <c r="G651">
        <f t="shared" si="92"/>
        <v>6.4899999999999061</v>
      </c>
      <c r="H651">
        <f t="shared" si="93"/>
        <v>198000</v>
      </c>
      <c r="I651" s="2">
        <f>MIN(MainSheet!$C$10/MainSheet!$C$9,MainSheet!$K$9*60)</f>
        <v>660</v>
      </c>
      <c r="J651" s="1">
        <f>IF(G651&gt;MainSheet!$C$11,IF(J650&gt;=0.999,1,(G651-MainSheet!$C$11)*I651/$B$2/60),0)</f>
        <v>0</v>
      </c>
      <c r="K651" s="1">
        <f>IF(G651&gt;MainSheet!$C$11+$B$6,IF(K650&gt;=0.999,1,(G651-MainSheet!$C$11-$B$6)*I651/$C$2/60),0)</f>
        <v>0</v>
      </c>
      <c r="L651" s="1">
        <f>IF(G651&gt;MainSheet!$C$11+$B$6+$C$6,IF(L650&gt;=0.999,1,(G651-MainSheet!$C$11-$B$6-$C$6)*I651/$D$2/60),0)</f>
        <v>0</v>
      </c>
      <c r="M651">
        <f t="shared" si="94"/>
        <v>0</v>
      </c>
      <c r="N651" s="2">
        <f t="shared" si="95"/>
        <v>0</v>
      </c>
      <c r="O651">
        <f t="shared" si="98"/>
        <v>0</v>
      </c>
      <c r="P651">
        <f t="shared" si="96"/>
        <v>0</v>
      </c>
      <c r="Q651" s="2">
        <f t="shared" si="97"/>
        <v>0</v>
      </c>
      <c r="R651">
        <f>Q651/MainSheet!$C$8*(G651-G650)+R650</f>
        <v>0</v>
      </c>
      <c r="S651">
        <f t="shared" si="99"/>
        <v>0</v>
      </c>
      <c r="T651">
        <f t="shared" si="91"/>
        <v>6.4899999999999061</v>
      </c>
      <c r="U651" s="1">
        <f>Q651/MainSheet!$C$22</f>
        <v>0</v>
      </c>
    </row>
    <row r="652" spans="7:21">
      <c r="G652">
        <f t="shared" si="92"/>
        <v>6.4999999999999059</v>
      </c>
      <c r="H652">
        <f t="shared" si="93"/>
        <v>198000</v>
      </c>
      <c r="I652" s="2">
        <f>MIN(MainSheet!$C$10/MainSheet!$C$9,MainSheet!$K$9*60)</f>
        <v>660</v>
      </c>
      <c r="J652" s="1">
        <f>IF(G652&gt;MainSheet!$C$11,IF(J651&gt;=0.999,1,(G652-MainSheet!$C$11)*I652/$B$2/60),0)</f>
        <v>0</v>
      </c>
      <c r="K652" s="1">
        <f>IF(G652&gt;MainSheet!$C$11+$B$6,IF(K651&gt;=0.999,1,(G652-MainSheet!$C$11-$B$6)*I652/$C$2/60),0)</f>
        <v>0</v>
      </c>
      <c r="L652" s="1">
        <f>IF(G652&gt;MainSheet!$C$11+$B$6+$C$6,IF(L651&gt;=0.999,1,(G652-MainSheet!$C$11-$B$6-$C$6)*I652/$D$2/60),0)</f>
        <v>0</v>
      </c>
      <c r="M652">
        <f t="shared" si="94"/>
        <v>0</v>
      </c>
      <c r="N652" s="2">
        <f t="shared" si="95"/>
        <v>0</v>
      </c>
      <c r="O652">
        <f t="shared" si="98"/>
        <v>0</v>
      </c>
      <c r="P652">
        <f t="shared" si="96"/>
        <v>0</v>
      </c>
      <c r="Q652" s="2">
        <f t="shared" si="97"/>
        <v>0</v>
      </c>
      <c r="R652">
        <f>Q652/MainSheet!$C$8*(G652-G651)+R651</f>
        <v>0</v>
      </c>
      <c r="S652">
        <f t="shared" si="99"/>
        <v>0</v>
      </c>
      <c r="T652">
        <f t="shared" si="91"/>
        <v>6.4999999999999059</v>
      </c>
      <c r="U652" s="1">
        <f>Q652/MainSheet!$C$22</f>
        <v>0</v>
      </c>
    </row>
    <row r="653" spans="7:21">
      <c r="G653">
        <f t="shared" si="92"/>
        <v>6.5099999999999056</v>
      </c>
      <c r="H653">
        <f t="shared" si="93"/>
        <v>198000</v>
      </c>
      <c r="I653" s="2">
        <f>MIN(MainSheet!$C$10/MainSheet!$C$9,MainSheet!$K$9*60)</f>
        <v>660</v>
      </c>
      <c r="J653" s="1">
        <f>IF(G653&gt;MainSheet!$C$11,IF(J652&gt;=0.999,1,(G653-MainSheet!$C$11)*I653/$B$2/60),0)</f>
        <v>0</v>
      </c>
      <c r="K653" s="1">
        <f>IF(G653&gt;MainSheet!$C$11+$B$6,IF(K652&gt;=0.999,1,(G653-MainSheet!$C$11-$B$6)*I653/$C$2/60),0)</f>
        <v>0</v>
      </c>
      <c r="L653" s="1">
        <f>IF(G653&gt;MainSheet!$C$11+$B$6+$C$6,IF(L652&gt;=0.999,1,(G653-MainSheet!$C$11-$B$6-$C$6)*I653/$D$2/60),0)</f>
        <v>0</v>
      </c>
      <c r="M653">
        <f t="shared" si="94"/>
        <v>0</v>
      </c>
      <c r="N653" s="2">
        <f t="shared" si="95"/>
        <v>0</v>
      </c>
      <c r="O653">
        <f t="shared" si="98"/>
        <v>0</v>
      </c>
      <c r="P653">
        <f t="shared" si="96"/>
        <v>0</v>
      </c>
      <c r="Q653" s="2">
        <f t="shared" si="97"/>
        <v>0</v>
      </c>
      <c r="R653">
        <f>Q653/MainSheet!$C$8*(G653-G652)+R652</f>
        <v>0</v>
      </c>
      <c r="S653">
        <f t="shared" si="99"/>
        <v>0</v>
      </c>
      <c r="T653">
        <f t="shared" si="91"/>
        <v>6.5099999999999056</v>
      </c>
      <c r="U653" s="1">
        <f>Q653/MainSheet!$C$22</f>
        <v>0</v>
      </c>
    </row>
    <row r="654" spans="7:21">
      <c r="G654">
        <f t="shared" si="92"/>
        <v>6.5199999999999054</v>
      </c>
      <c r="H654">
        <f t="shared" si="93"/>
        <v>198000</v>
      </c>
      <c r="I654" s="2">
        <f>MIN(MainSheet!$C$10/MainSheet!$C$9,MainSheet!$K$9*60)</f>
        <v>660</v>
      </c>
      <c r="J654" s="1">
        <f>IF(G654&gt;MainSheet!$C$11,IF(J653&gt;=0.999,1,(G654-MainSheet!$C$11)*I654/$B$2/60),0)</f>
        <v>0</v>
      </c>
      <c r="K654" s="1">
        <f>IF(G654&gt;MainSheet!$C$11+$B$6,IF(K653&gt;=0.999,1,(G654-MainSheet!$C$11-$B$6)*I654/$C$2/60),0)</f>
        <v>0</v>
      </c>
      <c r="L654" s="1">
        <f>IF(G654&gt;MainSheet!$C$11+$B$6+$C$6,IF(L653&gt;=0.999,1,(G654-MainSheet!$C$11-$B$6-$C$6)*I654/$D$2/60),0)</f>
        <v>0</v>
      </c>
      <c r="M654">
        <f t="shared" si="94"/>
        <v>0</v>
      </c>
      <c r="N654" s="2">
        <f t="shared" si="95"/>
        <v>0</v>
      </c>
      <c r="O654">
        <f t="shared" si="98"/>
        <v>0</v>
      </c>
      <c r="P654">
        <f t="shared" si="96"/>
        <v>0</v>
      </c>
      <c r="Q654" s="2">
        <f t="shared" si="97"/>
        <v>0</v>
      </c>
      <c r="R654">
        <f>Q654/MainSheet!$C$8*(G654-G653)+R653</f>
        <v>0</v>
      </c>
      <c r="S654">
        <f t="shared" si="99"/>
        <v>0</v>
      </c>
      <c r="T654">
        <f t="shared" si="91"/>
        <v>6.5199999999999054</v>
      </c>
      <c r="U654" s="1">
        <f>Q654/MainSheet!$C$22</f>
        <v>0</v>
      </c>
    </row>
    <row r="655" spans="7:21">
      <c r="G655">
        <f t="shared" si="92"/>
        <v>6.5299999999999052</v>
      </c>
      <c r="H655">
        <f t="shared" si="93"/>
        <v>198000</v>
      </c>
      <c r="I655" s="2">
        <f>MIN(MainSheet!$C$10/MainSheet!$C$9,MainSheet!$K$9*60)</f>
        <v>660</v>
      </c>
      <c r="J655" s="1">
        <f>IF(G655&gt;MainSheet!$C$11,IF(J654&gt;=0.999,1,(G655-MainSheet!$C$11)*I655/$B$2/60),0)</f>
        <v>0</v>
      </c>
      <c r="K655" s="1">
        <f>IF(G655&gt;MainSheet!$C$11+$B$6,IF(K654&gt;=0.999,1,(G655-MainSheet!$C$11-$B$6)*I655/$C$2/60),0)</f>
        <v>0</v>
      </c>
      <c r="L655" s="1">
        <f>IF(G655&gt;MainSheet!$C$11+$B$6+$C$6,IF(L654&gt;=0.999,1,(G655-MainSheet!$C$11-$B$6-$C$6)*I655/$D$2/60),0)</f>
        <v>0</v>
      </c>
      <c r="M655">
        <f t="shared" si="94"/>
        <v>0</v>
      </c>
      <c r="N655" s="2">
        <f t="shared" si="95"/>
        <v>0</v>
      </c>
      <c r="O655">
        <f t="shared" si="98"/>
        <v>0</v>
      </c>
      <c r="P655">
        <f t="shared" si="96"/>
        <v>0</v>
      </c>
      <c r="Q655" s="2">
        <f t="shared" si="97"/>
        <v>0</v>
      </c>
      <c r="R655">
        <f>Q655/MainSheet!$C$8*(G655-G654)+R654</f>
        <v>0</v>
      </c>
      <c r="S655">
        <f t="shared" si="99"/>
        <v>0</v>
      </c>
      <c r="T655">
        <f t="shared" si="91"/>
        <v>6.5299999999999052</v>
      </c>
      <c r="U655" s="1">
        <f>Q655/MainSheet!$C$22</f>
        <v>0</v>
      </c>
    </row>
    <row r="656" spans="7:21">
      <c r="G656">
        <f t="shared" si="92"/>
        <v>6.539999999999905</v>
      </c>
      <c r="H656">
        <f t="shared" si="93"/>
        <v>198000</v>
      </c>
      <c r="I656" s="2">
        <f>MIN(MainSheet!$C$10/MainSheet!$C$9,MainSheet!$K$9*60)</f>
        <v>660</v>
      </c>
      <c r="J656" s="1">
        <f>IF(G656&gt;MainSheet!$C$11,IF(J655&gt;=0.999,1,(G656-MainSheet!$C$11)*I656/$B$2/60),0)</f>
        <v>0</v>
      </c>
      <c r="K656" s="1">
        <f>IF(G656&gt;MainSheet!$C$11+$B$6,IF(K655&gt;=0.999,1,(G656-MainSheet!$C$11-$B$6)*I656/$C$2/60),0)</f>
        <v>0</v>
      </c>
      <c r="L656" s="1">
        <f>IF(G656&gt;MainSheet!$C$11+$B$6+$C$6,IF(L655&gt;=0.999,1,(G656-MainSheet!$C$11-$B$6-$C$6)*I656/$D$2/60),0)</f>
        <v>0</v>
      </c>
      <c r="M656">
        <f t="shared" si="94"/>
        <v>0</v>
      </c>
      <c r="N656" s="2">
        <f t="shared" si="95"/>
        <v>0</v>
      </c>
      <c r="O656">
        <f t="shared" si="98"/>
        <v>0</v>
      </c>
      <c r="P656">
        <f t="shared" si="96"/>
        <v>0</v>
      </c>
      <c r="Q656" s="2">
        <f t="shared" si="97"/>
        <v>0</v>
      </c>
      <c r="R656">
        <f>Q656/MainSheet!$C$8*(G656-G655)+R655</f>
        <v>0</v>
      </c>
      <c r="S656">
        <f t="shared" si="99"/>
        <v>0</v>
      </c>
      <c r="T656">
        <f t="shared" si="91"/>
        <v>6.539999999999905</v>
      </c>
      <c r="U656" s="1">
        <f>Q656/MainSheet!$C$22</f>
        <v>0</v>
      </c>
    </row>
    <row r="657" spans="7:21">
      <c r="G657">
        <f t="shared" si="92"/>
        <v>6.5499999999999048</v>
      </c>
      <c r="H657">
        <f t="shared" si="93"/>
        <v>198000</v>
      </c>
      <c r="I657" s="2">
        <f>MIN(MainSheet!$C$10/MainSheet!$C$9,MainSheet!$K$9*60)</f>
        <v>660</v>
      </c>
      <c r="J657" s="1">
        <f>IF(G657&gt;MainSheet!$C$11,IF(J656&gt;=0.999,1,(G657-MainSheet!$C$11)*I657/$B$2/60),0)</f>
        <v>0</v>
      </c>
      <c r="K657" s="1">
        <f>IF(G657&gt;MainSheet!$C$11+$B$6,IF(K656&gt;=0.999,1,(G657-MainSheet!$C$11-$B$6)*I657/$C$2/60),0)</f>
        <v>0</v>
      </c>
      <c r="L657" s="1">
        <f>IF(G657&gt;MainSheet!$C$11+$B$6+$C$6,IF(L656&gt;=0.999,1,(G657-MainSheet!$C$11-$B$6-$C$6)*I657/$D$2/60),0)</f>
        <v>0</v>
      </c>
      <c r="M657">
        <f t="shared" si="94"/>
        <v>0</v>
      </c>
      <c r="N657" s="2">
        <f t="shared" si="95"/>
        <v>0</v>
      </c>
      <c r="O657">
        <f t="shared" si="98"/>
        <v>0</v>
      </c>
      <c r="P657">
        <f t="shared" si="96"/>
        <v>0</v>
      </c>
      <c r="Q657" s="2">
        <f t="shared" si="97"/>
        <v>0</v>
      </c>
      <c r="R657">
        <f>Q657/MainSheet!$C$8*(G657-G656)+R656</f>
        <v>0</v>
      </c>
      <c r="S657">
        <f t="shared" si="99"/>
        <v>0</v>
      </c>
      <c r="T657">
        <f t="shared" si="91"/>
        <v>6.5499999999999048</v>
      </c>
      <c r="U657" s="1">
        <f>Q657/MainSheet!$C$22</f>
        <v>0</v>
      </c>
    </row>
    <row r="658" spans="7:21">
      <c r="G658">
        <f t="shared" si="92"/>
        <v>6.5599999999999046</v>
      </c>
      <c r="H658">
        <f t="shared" si="93"/>
        <v>198000</v>
      </c>
      <c r="I658" s="2">
        <f>MIN(MainSheet!$C$10/MainSheet!$C$9,MainSheet!$K$9*60)</f>
        <v>660</v>
      </c>
      <c r="J658" s="1">
        <f>IF(G658&gt;MainSheet!$C$11,IF(J657&gt;=0.999,1,(G658-MainSheet!$C$11)*I658/$B$2/60),0)</f>
        <v>0</v>
      </c>
      <c r="K658" s="1">
        <f>IF(G658&gt;MainSheet!$C$11+$B$6,IF(K657&gt;=0.999,1,(G658-MainSheet!$C$11-$B$6)*I658/$C$2/60),0)</f>
        <v>0</v>
      </c>
      <c r="L658" s="1">
        <f>IF(G658&gt;MainSheet!$C$11+$B$6+$C$6,IF(L657&gt;=0.999,1,(G658-MainSheet!$C$11-$B$6-$C$6)*I658/$D$2/60),0)</f>
        <v>0</v>
      </c>
      <c r="M658">
        <f t="shared" si="94"/>
        <v>0</v>
      </c>
      <c r="N658" s="2">
        <f t="shared" si="95"/>
        <v>0</v>
      </c>
      <c r="O658">
        <f t="shared" si="98"/>
        <v>0</v>
      </c>
      <c r="P658">
        <f t="shared" si="96"/>
        <v>0</v>
      </c>
      <c r="Q658" s="2">
        <f t="shared" si="97"/>
        <v>0</v>
      </c>
      <c r="R658">
        <f>Q658/MainSheet!$C$8*(G658-G657)+R657</f>
        <v>0</v>
      </c>
      <c r="S658">
        <f t="shared" si="99"/>
        <v>0</v>
      </c>
      <c r="T658">
        <f t="shared" si="91"/>
        <v>6.5599999999999046</v>
      </c>
      <c r="U658" s="1">
        <f>Q658/MainSheet!$C$22</f>
        <v>0</v>
      </c>
    </row>
    <row r="659" spans="7:21">
      <c r="G659">
        <f t="shared" si="92"/>
        <v>6.5699999999999044</v>
      </c>
      <c r="H659">
        <f t="shared" si="93"/>
        <v>198000</v>
      </c>
      <c r="I659" s="2">
        <f>MIN(MainSheet!$C$10/MainSheet!$C$9,MainSheet!$K$9*60)</f>
        <v>660</v>
      </c>
      <c r="J659" s="1">
        <f>IF(G659&gt;MainSheet!$C$11,IF(J658&gt;=0.999,1,(G659-MainSheet!$C$11)*I659/$B$2/60),0)</f>
        <v>0</v>
      </c>
      <c r="K659" s="1">
        <f>IF(G659&gt;MainSheet!$C$11+$B$6,IF(K658&gt;=0.999,1,(G659-MainSheet!$C$11-$B$6)*I659/$C$2/60),0)</f>
        <v>0</v>
      </c>
      <c r="L659" s="1">
        <f>IF(G659&gt;MainSheet!$C$11+$B$6+$C$6,IF(L658&gt;=0.999,1,(G659-MainSheet!$C$11-$B$6-$C$6)*I659/$D$2/60),0)</f>
        <v>0</v>
      </c>
      <c r="M659">
        <f t="shared" si="94"/>
        <v>0</v>
      </c>
      <c r="N659" s="2">
        <f t="shared" si="95"/>
        <v>0</v>
      </c>
      <c r="O659">
        <f t="shared" si="98"/>
        <v>0</v>
      </c>
      <c r="P659">
        <f t="shared" si="96"/>
        <v>0</v>
      </c>
      <c r="Q659" s="2">
        <f t="shared" si="97"/>
        <v>0</v>
      </c>
      <c r="R659">
        <f>Q659/MainSheet!$C$8*(G659-G658)+R658</f>
        <v>0</v>
      </c>
      <c r="S659">
        <f t="shared" si="99"/>
        <v>0</v>
      </c>
      <c r="T659">
        <f t="shared" si="91"/>
        <v>6.5699999999999044</v>
      </c>
      <c r="U659" s="1">
        <f>Q659/MainSheet!$C$22</f>
        <v>0</v>
      </c>
    </row>
    <row r="660" spans="7:21">
      <c r="G660">
        <f t="shared" si="92"/>
        <v>6.5799999999999041</v>
      </c>
      <c r="H660">
        <f t="shared" si="93"/>
        <v>198000</v>
      </c>
      <c r="I660" s="2">
        <f>MIN(MainSheet!$C$10/MainSheet!$C$9,MainSheet!$K$9*60)</f>
        <v>660</v>
      </c>
      <c r="J660" s="1">
        <f>IF(G660&gt;MainSheet!$C$11,IF(J659&gt;=0.999,1,(G660-MainSheet!$C$11)*I660/$B$2/60),0)</f>
        <v>0</v>
      </c>
      <c r="K660" s="1">
        <f>IF(G660&gt;MainSheet!$C$11+$B$6,IF(K659&gt;=0.999,1,(G660-MainSheet!$C$11-$B$6)*I660/$C$2/60),0)</f>
        <v>0</v>
      </c>
      <c r="L660" s="1">
        <f>IF(G660&gt;MainSheet!$C$11+$B$6+$C$6,IF(L659&gt;=0.999,1,(G660-MainSheet!$C$11-$B$6-$C$6)*I660/$D$2/60),0)</f>
        <v>0</v>
      </c>
      <c r="M660">
        <f t="shared" si="94"/>
        <v>0</v>
      </c>
      <c r="N660" s="2">
        <f t="shared" si="95"/>
        <v>0</v>
      </c>
      <c r="O660">
        <f t="shared" si="98"/>
        <v>0</v>
      </c>
      <c r="P660">
        <f t="shared" si="96"/>
        <v>0</v>
      </c>
      <c r="Q660" s="2">
        <f t="shared" si="97"/>
        <v>0</v>
      </c>
      <c r="R660">
        <f>Q660/MainSheet!$C$8*(G660-G659)+R659</f>
        <v>0</v>
      </c>
      <c r="S660">
        <f t="shared" si="99"/>
        <v>0</v>
      </c>
      <c r="T660">
        <f t="shared" si="91"/>
        <v>6.5799999999999041</v>
      </c>
      <c r="U660" s="1">
        <f>Q660/MainSheet!$C$22</f>
        <v>0</v>
      </c>
    </row>
    <row r="661" spans="7:21">
      <c r="G661">
        <f t="shared" si="92"/>
        <v>6.5899999999999039</v>
      </c>
      <c r="H661">
        <f t="shared" si="93"/>
        <v>198000</v>
      </c>
      <c r="I661" s="2">
        <f>MIN(MainSheet!$C$10/MainSheet!$C$9,MainSheet!$K$9*60)</f>
        <v>660</v>
      </c>
      <c r="J661" s="1">
        <f>IF(G661&gt;MainSheet!$C$11,IF(J660&gt;=0.999,1,(G661-MainSheet!$C$11)*I661/$B$2/60),0)</f>
        <v>0</v>
      </c>
      <c r="K661" s="1">
        <f>IF(G661&gt;MainSheet!$C$11+$B$6,IF(K660&gt;=0.999,1,(G661-MainSheet!$C$11-$B$6)*I661/$C$2/60),0)</f>
        <v>0</v>
      </c>
      <c r="L661" s="1">
        <f>IF(G661&gt;MainSheet!$C$11+$B$6+$C$6,IF(L660&gt;=0.999,1,(G661-MainSheet!$C$11-$B$6-$C$6)*I661/$D$2/60),0)</f>
        <v>0</v>
      </c>
      <c r="M661">
        <f t="shared" si="94"/>
        <v>0</v>
      </c>
      <c r="N661" s="2">
        <f t="shared" si="95"/>
        <v>0</v>
      </c>
      <c r="O661">
        <f t="shared" si="98"/>
        <v>0</v>
      </c>
      <c r="P661">
        <f t="shared" si="96"/>
        <v>0</v>
      </c>
      <c r="Q661" s="2">
        <f t="shared" si="97"/>
        <v>0</v>
      </c>
      <c r="R661">
        <f>Q661/MainSheet!$C$8*(G661-G660)+R660</f>
        <v>0</v>
      </c>
      <c r="S661">
        <f t="shared" si="99"/>
        <v>0</v>
      </c>
      <c r="T661">
        <f t="shared" si="91"/>
        <v>6.5899999999999039</v>
      </c>
      <c r="U661" s="1">
        <f>Q661/MainSheet!$C$22</f>
        <v>0</v>
      </c>
    </row>
    <row r="662" spans="7:21">
      <c r="G662">
        <f t="shared" si="92"/>
        <v>6.5999999999999037</v>
      </c>
      <c r="H662">
        <f t="shared" si="93"/>
        <v>198000</v>
      </c>
      <c r="I662" s="2">
        <f>MIN(MainSheet!$C$10/MainSheet!$C$9,MainSheet!$K$9*60)</f>
        <v>660</v>
      </c>
      <c r="J662" s="1">
        <f>IF(G662&gt;MainSheet!$C$11,IF(J661&gt;=0.999,1,(G662-MainSheet!$C$11)*I662/$B$2/60),0)</f>
        <v>0</v>
      </c>
      <c r="K662" s="1">
        <f>IF(G662&gt;MainSheet!$C$11+$B$6,IF(K661&gt;=0.999,1,(G662-MainSheet!$C$11-$B$6)*I662/$C$2/60),0)</f>
        <v>0</v>
      </c>
      <c r="L662" s="1">
        <f>IF(G662&gt;MainSheet!$C$11+$B$6+$C$6,IF(L661&gt;=0.999,1,(G662-MainSheet!$C$11-$B$6-$C$6)*I662/$D$2/60),0)</f>
        <v>0</v>
      </c>
      <c r="M662">
        <f t="shared" si="94"/>
        <v>0</v>
      </c>
      <c r="N662" s="2">
        <f t="shared" si="95"/>
        <v>0</v>
      </c>
      <c r="O662">
        <f t="shared" si="98"/>
        <v>0</v>
      </c>
      <c r="P662">
        <f t="shared" si="96"/>
        <v>0</v>
      </c>
      <c r="Q662" s="2">
        <f t="shared" si="97"/>
        <v>0</v>
      </c>
      <c r="R662">
        <f>Q662/MainSheet!$C$8*(G662-G661)+R661</f>
        <v>0</v>
      </c>
      <c r="S662">
        <f t="shared" si="99"/>
        <v>0</v>
      </c>
      <c r="T662">
        <f t="shared" si="91"/>
        <v>6.5999999999999037</v>
      </c>
      <c r="U662" s="1">
        <f>Q662/MainSheet!$C$22</f>
        <v>0</v>
      </c>
    </row>
    <row r="663" spans="7:21">
      <c r="G663">
        <f t="shared" si="92"/>
        <v>6.6099999999999035</v>
      </c>
      <c r="H663">
        <f t="shared" si="93"/>
        <v>198000</v>
      </c>
      <c r="I663" s="2">
        <f>MIN(MainSheet!$C$10/MainSheet!$C$9,MainSheet!$K$9*60)</f>
        <v>660</v>
      </c>
      <c r="J663" s="1">
        <f>IF(G663&gt;MainSheet!$C$11,IF(J662&gt;=0.999,1,(G663-MainSheet!$C$11)*I663/$B$2/60),0)</f>
        <v>0</v>
      </c>
      <c r="K663" s="1">
        <f>IF(G663&gt;MainSheet!$C$11+$B$6,IF(K662&gt;=0.999,1,(G663-MainSheet!$C$11-$B$6)*I663/$C$2/60),0)</f>
        <v>0</v>
      </c>
      <c r="L663" s="1">
        <f>IF(G663&gt;MainSheet!$C$11+$B$6+$C$6,IF(L662&gt;=0.999,1,(G663-MainSheet!$C$11-$B$6-$C$6)*I663/$D$2/60),0)</f>
        <v>0</v>
      </c>
      <c r="M663">
        <f t="shared" si="94"/>
        <v>0</v>
      </c>
      <c r="N663" s="2">
        <f t="shared" si="95"/>
        <v>0</v>
      </c>
      <c r="O663">
        <f t="shared" si="98"/>
        <v>0</v>
      </c>
      <c r="P663">
        <f t="shared" si="96"/>
        <v>0</v>
      </c>
      <c r="Q663" s="2">
        <f t="shared" si="97"/>
        <v>0</v>
      </c>
      <c r="R663">
        <f>Q663/MainSheet!$C$8*(G663-G662)+R662</f>
        <v>0</v>
      </c>
      <c r="S663">
        <f t="shared" si="99"/>
        <v>0</v>
      </c>
      <c r="T663">
        <f t="shared" si="91"/>
        <v>6.6099999999999035</v>
      </c>
      <c r="U663" s="1">
        <f>Q663/MainSheet!$C$22</f>
        <v>0</v>
      </c>
    </row>
    <row r="664" spans="7:21">
      <c r="G664">
        <f t="shared" si="92"/>
        <v>6.6199999999999033</v>
      </c>
      <c r="H664">
        <f t="shared" si="93"/>
        <v>198000</v>
      </c>
      <c r="I664" s="2">
        <f>MIN(MainSheet!$C$10/MainSheet!$C$9,MainSheet!$K$9*60)</f>
        <v>660</v>
      </c>
      <c r="J664" s="1">
        <f>IF(G664&gt;MainSheet!$C$11,IF(J663&gt;=0.999,1,(G664-MainSheet!$C$11)*I664/$B$2/60),0)</f>
        <v>0</v>
      </c>
      <c r="K664" s="1">
        <f>IF(G664&gt;MainSheet!$C$11+$B$6,IF(K663&gt;=0.999,1,(G664-MainSheet!$C$11-$B$6)*I664/$C$2/60),0)</f>
        <v>0</v>
      </c>
      <c r="L664" s="1">
        <f>IF(G664&gt;MainSheet!$C$11+$B$6+$C$6,IF(L663&gt;=0.999,1,(G664-MainSheet!$C$11-$B$6-$C$6)*I664/$D$2/60),0)</f>
        <v>0</v>
      </c>
      <c r="M664">
        <f t="shared" si="94"/>
        <v>0</v>
      </c>
      <c r="N664" s="2">
        <f t="shared" si="95"/>
        <v>0</v>
      </c>
      <c r="O664">
        <f t="shared" si="98"/>
        <v>0</v>
      </c>
      <c r="P664">
        <f t="shared" si="96"/>
        <v>0</v>
      </c>
      <c r="Q664" s="2">
        <f t="shared" si="97"/>
        <v>0</v>
      </c>
      <c r="R664">
        <f>Q664/MainSheet!$C$8*(G664-G663)+R663</f>
        <v>0</v>
      </c>
      <c r="S664">
        <f t="shared" si="99"/>
        <v>0</v>
      </c>
      <c r="T664">
        <f t="shared" si="91"/>
        <v>6.6199999999999033</v>
      </c>
      <c r="U664" s="1">
        <f>Q664/MainSheet!$C$22</f>
        <v>0</v>
      </c>
    </row>
    <row r="665" spans="7:21">
      <c r="G665">
        <f t="shared" si="92"/>
        <v>6.6299999999999031</v>
      </c>
      <c r="H665">
        <f t="shared" si="93"/>
        <v>198000</v>
      </c>
      <c r="I665" s="2">
        <f>MIN(MainSheet!$C$10/MainSheet!$C$9,MainSheet!$K$9*60)</f>
        <v>660</v>
      </c>
      <c r="J665" s="1">
        <f>IF(G665&gt;MainSheet!$C$11,IF(J664&gt;=0.999,1,(G665-MainSheet!$C$11)*I665/$B$2/60),0)</f>
        <v>0</v>
      </c>
      <c r="K665" s="1">
        <f>IF(G665&gt;MainSheet!$C$11+$B$6,IF(K664&gt;=0.999,1,(G665-MainSheet!$C$11-$B$6)*I665/$C$2/60),0)</f>
        <v>0</v>
      </c>
      <c r="L665" s="1">
        <f>IF(G665&gt;MainSheet!$C$11+$B$6+$C$6,IF(L664&gt;=0.999,1,(G665-MainSheet!$C$11-$B$6-$C$6)*I665/$D$2/60),0)</f>
        <v>0</v>
      </c>
      <c r="M665">
        <f t="shared" si="94"/>
        <v>0</v>
      </c>
      <c r="N665" s="2">
        <f t="shared" si="95"/>
        <v>0</v>
      </c>
      <c r="O665">
        <f t="shared" si="98"/>
        <v>0</v>
      </c>
      <c r="P665">
        <f t="shared" si="96"/>
        <v>0</v>
      </c>
      <c r="Q665" s="2">
        <f t="shared" si="97"/>
        <v>0</v>
      </c>
      <c r="R665">
        <f>Q665/MainSheet!$C$8*(G665-G664)+R664</f>
        <v>0</v>
      </c>
      <c r="S665">
        <f t="shared" si="99"/>
        <v>0</v>
      </c>
      <c r="T665">
        <f t="shared" si="91"/>
        <v>6.6299999999999031</v>
      </c>
      <c r="U665" s="1">
        <f>Q665/MainSheet!$C$22</f>
        <v>0</v>
      </c>
    </row>
    <row r="666" spans="7:21">
      <c r="G666">
        <f t="shared" si="92"/>
        <v>6.6399999999999029</v>
      </c>
      <c r="H666">
        <f t="shared" si="93"/>
        <v>198000</v>
      </c>
      <c r="I666" s="2">
        <f>MIN(MainSheet!$C$10/MainSheet!$C$9,MainSheet!$K$9*60)</f>
        <v>660</v>
      </c>
      <c r="J666" s="1">
        <f>IF(G666&gt;MainSheet!$C$11,IF(J665&gt;=0.999,1,(G666-MainSheet!$C$11)*I666/$B$2/60),0)</f>
        <v>0</v>
      </c>
      <c r="K666" s="1">
        <f>IF(G666&gt;MainSheet!$C$11+$B$6,IF(K665&gt;=0.999,1,(G666-MainSheet!$C$11-$B$6)*I666/$C$2/60),0)</f>
        <v>0</v>
      </c>
      <c r="L666" s="1">
        <f>IF(G666&gt;MainSheet!$C$11+$B$6+$C$6,IF(L665&gt;=0.999,1,(G666-MainSheet!$C$11-$B$6-$C$6)*I666/$D$2/60),0)</f>
        <v>0</v>
      </c>
      <c r="M666">
        <f t="shared" si="94"/>
        <v>0</v>
      </c>
      <c r="N666" s="2">
        <f t="shared" si="95"/>
        <v>0</v>
      </c>
      <c r="O666">
        <f t="shared" si="98"/>
        <v>0</v>
      </c>
      <c r="P666">
        <f t="shared" si="96"/>
        <v>0</v>
      </c>
      <c r="Q666" s="2">
        <f t="shared" si="97"/>
        <v>0</v>
      </c>
      <c r="R666">
        <f>Q666/MainSheet!$C$8*(G666-G665)+R665</f>
        <v>0</v>
      </c>
      <c r="S666">
        <f t="shared" si="99"/>
        <v>0</v>
      </c>
      <c r="T666">
        <f t="shared" si="91"/>
        <v>6.6399999999999029</v>
      </c>
      <c r="U666" s="1">
        <f>Q666/MainSheet!$C$22</f>
        <v>0</v>
      </c>
    </row>
    <row r="667" spans="7:21">
      <c r="G667">
        <f t="shared" si="92"/>
        <v>6.6499999999999027</v>
      </c>
      <c r="H667">
        <f t="shared" si="93"/>
        <v>198000</v>
      </c>
      <c r="I667" s="2">
        <f>MIN(MainSheet!$C$10/MainSheet!$C$9,MainSheet!$K$9*60)</f>
        <v>660</v>
      </c>
      <c r="J667" s="1">
        <f>IF(G667&gt;MainSheet!$C$11,IF(J666&gt;=0.999,1,(G667-MainSheet!$C$11)*I667/$B$2/60),0)</f>
        <v>0</v>
      </c>
      <c r="K667" s="1">
        <f>IF(G667&gt;MainSheet!$C$11+$B$6,IF(K666&gt;=0.999,1,(G667-MainSheet!$C$11-$B$6)*I667/$C$2/60),0)</f>
        <v>0</v>
      </c>
      <c r="L667" s="1">
        <f>IF(G667&gt;MainSheet!$C$11+$B$6+$C$6,IF(L666&gt;=0.999,1,(G667-MainSheet!$C$11-$B$6-$C$6)*I667/$D$2/60),0)</f>
        <v>0</v>
      </c>
      <c r="M667">
        <f t="shared" si="94"/>
        <v>0</v>
      </c>
      <c r="N667" s="2">
        <f t="shared" si="95"/>
        <v>0</v>
      </c>
      <c r="O667">
        <f t="shared" si="98"/>
        <v>0</v>
      </c>
      <c r="P667">
        <f t="shared" si="96"/>
        <v>0</v>
      </c>
      <c r="Q667" s="2">
        <f t="shared" si="97"/>
        <v>0</v>
      </c>
      <c r="R667">
        <f>Q667/MainSheet!$C$8*(G667-G666)+R666</f>
        <v>0</v>
      </c>
      <c r="S667">
        <f t="shared" si="99"/>
        <v>0</v>
      </c>
      <c r="T667">
        <f t="shared" si="91"/>
        <v>6.6499999999999027</v>
      </c>
      <c r="U667" s="1">
        <f>Q667/MainSheet!$C$22</f>
        <v>0</v>
      </c>
    </row>
    <row r="668" spans="7:21">
      <c r="G668">
        <f t="shared" si="92"/>
        <v>6.6599999999999024</v>
      </c>
      <c r="H668">
        <f t="shared" si="93"/>
        <v>198000</v>
      </c>
      <c r="I668" s="2">
        <f>MIN(MainSheet!$C$10/MainSheet!$C$9,MainSheet!$K$9*60)</f>
        <v>660</v>
      </c>
      <c r="J668" s="1">
        <f>IF(G668&gt;MainSheet!$C$11,IF(J667&gt;=0.999,1,(G668-MainSheet!$C$11)*I668/$B$2/60),0)</f>
        <v>0</v>
      </c>
      <c r="K668" s="1">
        <f>IF(G668&gt;MainSheet!$C$11+$B$6,IF(K667&gt;=0.999,1,(G668-MainSheet!$C$11-$B$6)*I668/$C$2/60),0)</f>
        <v>0</v>
      </c>
      <c r="L668" s="1">
        <f>IF(G668&gt;MainSheet!$C$11+$B$6+$C$6,IF(L667&gt;=0.999,1,(G668-MainSheet!$C$11-$B$6-$C$6)*I668/$D$2/60),0)</f>
        <v>0</v>
      </c>
      <c r="M668">
        <f t="shared" si="94"/>
        <v>0</v>
      </c>
      <c r="N668" s="2">
        <f t="shared" si="95"/>
        <v>0</v>
      </c>
      <c r="O668">
        <f t="shared" si="98"/>
        <v>0</v>
      </c>
      <c r="P668">
        <f t="shared" si="96"/>
        <v>0</v>
      </c>
      <c r="Q668" s="2">
        <f t="shared" si="97"/>
        <v>0</v>
      </c>
      <c r="R668">
        <f>Q668/MainSheet!$C$8*(G668-G667)+R667</f>
        <v>0</v>
      </c>
      <c r="S668">
        <f t="shared" si="99"/>
        <v>0</v>
      </c>
      <c r="T668">
        <f t="shared" si="91"/>
        <v>6.6599999999999024</v>
      </c>
      <c r="U668" s="1">
        <f>Q668/MainSheet!$C$22</f>
        <v>0</v>
      </c>
    </row>
    <row r="669" spans="7:21">
      <c r="G669">
        <f t="shared" si="92"/>
        <v>6.6699999999999022</v>
      </c>
      <c r="H669">
        <f t="shared" si="93"/>
        <v>198000</v>
      </c>
      <c r="I669" s="2">
        <f>MIN(MainSheet!$C$10/MainSheet!$C$9,MainSheet!$K$9*60)</f>
        <v>660</v>
      </c>
      <c r="J669" s="1">
        <f>IF(G669&gt;MainSheet!$C$11,IF(J668&gt;=0.999,1,(G669-MainSheet!$C$11)*I669/$B$2/60),0)</f>
        <v>0</v>
      </c>
      <c r="K669" s="1">
        <f>IF(G669&gt;MainSheet!$C$11+$B$6,IF(K668&gt;=0.999,1,(G669-MainSheet!$C$11-$B$6)*I669/$C$2/60),0)</f>
        <v>0</v>
      </c>
      <c r="L669" s="1">
        <f>IF(G669&gt;MainSheet!$C$11+$B$6+$C$6,IF(L668&gt;=0.999,1,(G669-MainSheet!$C$11-$B$6-$C$6)*I669/$D$2/60),0)</f>
        <v>0</v>
      </c>
      <c r="M669">
        <f t="shared" si="94"/>
        <v>0</v>
      </c>
      <c r="N669" s="2">
        <f t="shared" si="95"/>
        <v>0</v>
      </c>
      <c r="O669">
        <f t="shared" si="98"/>
        <v>0</v>
      </c>
      <c r="P669">
        <f t="shared" si="96"/>
        <v>0</v>
      </c>
      <c r="Q669" s="2">
        <f t="shared" si="97"/>
        <v>0</v>
      </c>
      <c r="R669">
        <f>Q669/MainSheet!$C$8*(G669-G668)+R668</f>
        <v>0</v>
      </c>
      <c r="S669">
        <f t="shared" si="99"/>
        <v>0</v>
      </c>
      <c r="T669">
        <f t="shared" si="91"/>
        <v>6.6699999999999022</v>
      </c>
      <c r="U669" s="1">
        <f>Q669/MainSheet!$C$22</f>
        <v>0</v>
      </c>
    </row>
    <row r="670" spans="7:21">
      <c r="G670">
        <f t="shared" si="92"/>
        <v>6.679999999999902</v>
      </c>
      <c r="H670">
        <f t="shared" si="93"/>
        <v>198000</v>
      </c>
      <c r="I670" s="2">
        <f>MIN(MainSheet!$C$10/MainSheet!$C$9,MainSheet!$K$9*60)</f>
        <v>660</v>
      </c>
      <c r="J670" s="1">
        <f>IF(G670&gt;MainSheet!$C$11,IF(J669&gt;=0.999,1,(G670-MainSheet!$C$11)*I670/$B$2/60),0)</f>
        <v>0</v>
      </c>
      <c r="K670" s="1">
        <f>IF(G670&gt;MainSheet!$C$11+$B$6,IF(K669&gt;=0.999,1,(G670-MainSheet!$C$11-$B$6)*I670/$C$2/60),0)</f>
        <v>0</v>
      </c>
      <c r="L670" s="1">
        <f>IF(G670&gt;MainSheet!$C$11+$B$6+$C$6,IF(L669&gt;=0.999,1,(G670-MainSheet!$C$11-$B$6-$C$6)*I670/$D$2/60),0)</f>
        <v>0</v>
      </c>
      <c r="M670">
        <f t="shared" si="94"/>
        <v>0</v>
      </c>
      <c r="N670" s="2">
        <f t="shared" si="95"/>
        <v>0</v>
      </c>
      <c r="O670">
        <f t="shared" si="98"/>
        <v>0</v>
      </c>
      <c r="P670">
        <f t="shared" si="96"/>
        <v>0</v>
      </c>
      <c r="Q670" s="2">
        <f t="shared" si="97"/>
        <v>0</v>
      </c>
      <c r="R670">
        <f>Q670/MainSheet!$C$8*(G670-G669)+R669</f>
        <v>0</v>
      </c>
      <c r="S670">
        <f t="shared" si="99"/>
        <v>0</v>
      </c>
      <c r="T670">
        <f t="shared" si="91"/>
        <v>6.679999999999902</v>
      </c>
      <c r="U670" s="1">
        <f>Q670/MainSheet!$C$22</f>
        <v>0</v>
      </c>
    </row>
    <row r="671" spans="7:21">
      <c r="G671">
        <f t="shared" si="92"/>
        <v>6.6899999999999018</v>
      </c>
      <c r="H671">
        <f t="shared" si="93"/>
        <v>198000</v>
      </c>
      <c r="I671" s="2">
        <f>MIN(MainSheet!$C$10/MainSheet!$C$9,MainSheet!$K$9*60)</f>
        <v>660</v>
      </c>
      <c r="J671" s="1">
        <f>IF(G671&gt;MainSheet!$C$11,IF(J670&gt;=0.999,1,(G671-MainSheet!$C$11)*I671/$B$2/60),0)</f>
        <v>0</v>
      </c>
      <c r="K671" s="1">
        <f>IF(G671&gt;MainSheet!$C$11+$B$6,IF(K670&gt;=0.999,1,(G671-MainSheet!$C$11-$B$6)*I671/$C$2/60),0)</f>
        <v>0</v>
      </c>
      <c r="L671" s="1">
        <f>IF(G671&gt;MainSheet!$C$11+$B$6+$C$6,IF(L670&gt;=0.999,1,(G671-MainSheet!$C$11-$B$6-$C$6)*I671/$D$2/60),0)</f>
        <v>0</v>
      </c>
      <c r="M671">
        <f t="shared" si="94"/>
        <v>0</v>
      </c>
      <c r="N671" s="2">
        <f t="shared" si="95"/>
        <v>0</v>
      </c>
      <c r="O671">
        <f t="shared" si="98"/>
        <v>0</v>
      </c>
      <c r="P671">
        <f t="shared" si="96"/>
        <v>0</v>
      </c>
      <c r="Q671" s="2">
        <f t="shared" si="97"/>
        <v>0</v>
      </c>
      <c r="R671">
        <f>Q671/MainSheet!$C$8*(G671-G670)+R670</f>
        <v>0</v>
      </c>
      <c r="S671">
        <f t="shared" si="99"/>
        <v>0</v>
      </c>
      <c r="T671">
        <f t="shared" si="91"/>
        <v>6.6899999999999018</v>
      </c>
      <c r="U671" s="1">
        <f>Q671/MainSheet!$C$22</f>
        <v>0</v>
      </c>
    </row>
    <row r="672" spans="7:21">
      <c r="G672">
        <f t="shared" si="92"/>
        <v>6.6999999999999016</v>
      </c>
      <c r="H672">
        <f t="shared" si="93"/>
        <v>198000</v>
      </c>
      <c r="I672" s="2">
        <f>MIN(MainSheet!$C$10/MainSheet!$C$9,MainSheet!$K$9*60)</f>
        <v>660</v>
      </c>
      <c r="J672" s="1">
        <f>IF(G672&gt;MainSheet!$C$11,IF(J671&gt;=0.999,1,(G672-MainSheet!$C$11)*I672/$B$2/60),0)</f>
        <v>0</v>
      </c>
      <c r="K672" s="1">
        <f>IF(G672&gt;MainSheet!$C$11+$B$6,IF(K671&gt;=0.999,1,(G672-MainSheet!$C$11-$B$6)*I672/$C$2/60),0)</f>
        <v>0</v>
      </c>
      <c r="L672" s="1">
        <f>IF(G672&gt;MainSheet!$C$11+$B$6+$C$6,IF(L671&gt;=0.999,1,(G672-MainSheet!$C$11-$B$6-$C$6)*I672/$D$2/60),0)</f>
        <v>0</v>
      </c>
      <c r="M672">
        <f t="shared" si="94"/>
        <v>0</v>
      </c>
      <c r="N672" s="2">
        <f t="shared" si="95"/>
        <v>0</v>
      </c>
      <c r="O672">
        <f t="shared" si="98"/>
        <v>0</v>
      </c>
      <c r="P672">
        <f t="shared" si="96"/>
        <v>0</v>
      </c>
      <c r="Q672" s="2">
        <f t="shared" si="97"/>
        <v>0</v>
      </c>
      <c r="R672">
        <f>Q672/MainSheet!$C$8*(G672-G671)+R671</f>
        <v>0</v>
      </c>
      <c r="S672">
        <f t="shared" si="99"/>
        <v>0</v>
      </c>
      <c r="T672">
        <f t="shared" si="91"/>
        <v>6.6999999999999016</v>
      </c>
      <c r="U672" s="1">
        <f>Q672/MainSheet!$C$22</f>
        <v>0</v>
      </c>
    </row>
    <row r="673" spans="7:21">
      <c r="G673">
        <f t="shared" si="92"/>
        <v>6.7099999999999014</v>
      </c>
      <c r="H673">
        <f t="shared" si="93"/>
        <v>198000</v>
      </c>
      <c r="I673" s="2">
        <f>MIN(MainSheet!$C$10/MainSheet!$C$9,MainSheet!$K$9*60)</f>
        <v>660</v>
      </c>
      <c r="J673" s="1">
        <f>IF(G673&gt;MainSheet!$C$11,IF(J672&gt;=0.999,1,(G673-MainSheet!$C$11)*I673/$B$2/60),0)</f>
        <v>0</v>
      </c>
      <c r="K673" s="1">
        <f>IF(G673&gt;MainSheet!$C$11+$B$6,IF(K672&gt;=0.999,1,(G673-MainSheet!$C$11-$B$6)*I673/$C$2/60),0)</f>
        <v>0</v>
      </c>
      <c r="L673" s="1">
        <f>IF(G673&gt;MainSheet!$C$11+$B$6+$C$6,IF(L672&gt;=0.999,1,(G673-MainSheet!$C$11-$B$6-$C$6)*I673/$D$2/60),0)</f>
        <v>0</v>
      </c>
      <c r="M673">
        <f t="shared" si="94"/>
        <v>0</v>
      </c>
      <c r="N673" s="2">
        <f t="shared" si="95"/>
        <v>0</v>
      </c>
      <c r="O673">
        <f t="shared" si="98"/>
        <v>0</v>
      </c>
      <c r="P673">
        <f t="shared" si="96"/>
        <v>0</v>
      </c>
      <c r="Q673" s="2">
        <f t="shared" si="97"/>
        <v>0</v>
      </c>
      <c r="R673">
        <f>Q673/MainSheet!$C$8*(G673-G672)+R672</f>
        <v>0</v>
      </c>
      <c r="S673">
        <f t="shared" si="99"/>
        <v>0</v>
      </c>
      <c r="T673">
        <f t="shared" si="91"/>
        <v>6.7099999999999014</v>
      </c>
      <c r="U673" s="1">
        <f>Q673/MainSheet!$C$22</f>
        <v>0</v>
      </c>
    </row>
    <row r="674" spans="7:21">
      <c r="G674">
        <f t="shared" si="92"/>
        <v>6.7199999999999012</v>
      </c>
      <c r="H674">
        <f t="shared" si="93"/>
        <v>198000</v>
      </c>
      <c r="I674" s="2">
        <f>MIN(MainSheet!$C$10/MainSheet!$C$9,MainSheet!$K$9*60)</f>
        <v>660</v>
      </c>
      <c r="J674" s="1">
        <f>IF(G674&gt;MainSheet!$C$11,IF(J673&gt;=0.999,1,(G674-MainSheet!$C$11)*I674/$B$2/60),0)</f>
        <v>0</v>
      </c>
      <c r="K674" s="1">
        <f>IF(G674&gt;MainSheet!$C$11+$B$6,IF(K673&gt;=0.999,1,(G674-MainSheet!$C$11-$B$6)*I674/$C$2/60),0)</f>
        <v>0</v>
      </c>
      <c r="L674" s="1">
        <f>IF(G674&gt;MainSheet!$C$11+$B$6+$C$6,IF(L673&gt;=0.999,1,(G674-MainSheet!$C$11-$B$6-$C$6)*I674/$D$2/60),0)</f>
        <v>0</v>
      </c>
      <c r="M674">
        <f t="shared" si="94"/>
        <v>0</v>
      </c>
      <c r="N674" s="2">
        <f t="shared" si="95"/>
        <v>0</v>
      </c>
      <c r="O674">
        <f t="shared" si="98"/>
        <v>0</v>
      </c>
      <c r="P674">
        <f t="shared" si="96"/>
        <v>0</v>
      </c>
      <c r="Q674" s="2">
        <f t="shared" si="97"/>
        <v>0</v>
      </c>
      <c r="R674">
        <f>Q674/MainSheet!$C$8*(G674-G673)+R673</f>
        <v>0</v>
      </c>
      <c r="S674">
        <f t="shared" si="99"/>
        <v>0</v>
      </c>
      <c r="T674">
        <f t="shared" si="91"/>
        <v>6.7199999999999012</v>
      </c>
      <c r="U674" s="1">
        <f>Q674/MainSheet!$C$22</f>
        <v>0</v>
      </c>
    </row>
    <row r="675" spans="7:21">
      <c r="G675">
        <f t="shared" si="92"/>
        <v>6.729999999999901</v>
      </c>
      <c r="H675">
        <f t="shared" si="93"/>
        <v>198000</v>
      </c>
      <c r="I675" s="2">
        <f>MIN(MainSheet!$C$10/MainSheet!$C$9,MainSheet!$K$9*60)</f>
        <v>660</v>
      </c>
      <c r="J675" s="1">
        <f>IF(G675&gt;MainSheet!$C$11,IF(J674&gt;=0.999,1,(G675-MainSheet!$C$11)*I675/$B$2/60),0)</f>
        <v>0</v>
      </c>
      <c r="K675" s="1">
        <f>IF(G675&gt;MainSheet!$C$11+$B$6,IF(K674&gt;=0.999,1,(G675-MainSheet!$C$11-$B$6)*I675/$C$2/60),0)</f>
        <v>0</v>
      </c>
      <c r="L675" s="1">
        <f>IF(G675&gt;MainSheet!$C$11+$B$6+$C$6,IF(L674&gt;=0.999,1,(G675-MainSheet!$C$11-$B$6-$C$6)*I675/$D$2/60),0)</f>
        <v>0</v>
      </c>
      <c r="M675">
        <f t="shared" si="94"/>
        <v>0</v>
      </c>
      <c r="N675" s="2">
        <f t="shared" si="95"/>
        <v>0</v>
      </c>
      <c r="O675">
        <f t="shared" si="98"/>
        <v>0</v>
      </c>
      <c r="P675">
        <f t="shared" si="96"/>
        <v>0</v>
      </c>
      <c r="Q675" s="2">
        <f t="shared" si="97"/>
        <v>0</v>
      </c>
      <c r="R675">
        <f>Q675/MainSheet!$C$8*(G675-G674)+R674</f>
        <v>0</v>
      </c>
      <c r="S675">
        <f t="shared" si="99"/>
        <v>0</v>
      </c>
      <c r="T675">
        <f t="shared" si="91"/>
        <v>6.729999999999901</v>
      </c>
      <c r="U675" s="1">
        <f>Q675/MainSheet!$C$22</f>
        <v>0</v>
      </c>
    </row>
    <row r="676" spans="7:21">
      <c r="G676">
        <f t="shared" si="92"/>
        <v>6.7399999999999007</v>
      </c>
      <c r="H676">
        <f t="shared" si="93"/>
        <v>198000</v>
      </c>
      <c r="I676" s="2">
        <f>MIN(MainSheet!$C$10/MainSheet!$C$9,MainSheet!$K$9*60)</f>
        <v>660</v>
      </c>
      <c r="J676" s="1">
        <f>IF(G676&gt;MainSheet!$C$11,IF(J675&gt;=0.999,1,(G676-MainSheet!$C$11)*I676/$B$2/60),0)</f>
        <v>0</v>
      </c>
      <c r="K676" s="1">
        <f>IF(G676&gt;MainSheet!$C$11+$B$6,IF(K675&gt;=0.999,1,(G676-MainSheet!$C$11-$B$6)*I676/$C$2/60),0)</f>
        <v>0</v>
      </c>
      <c r="L676" s="1">
        <f>IF(G676&gt;MainSheet!$C$11+$B$6+$C$6,IF(L675&gt;=0.999,1,(G676-MainSheet!$C$11-$B$6-$C$6)*I676/$D$2/60),0)</f>
        <v>0</v>
      </c>
      <c r="M676">
        <f t="shared" si="94"/>
        <v>0</v>
      </c>
      <c r="N676" s="2">
        <f t="shared" si="95"/>
        <v>0</v>
      </c>
      <c r="O676">
        <f t="shared" si="98"/>
        <v>0</v>
      </c>
      <c r="P676">
        <f t="shared" si="96"/>
        <v>0</v>
      </c>
      <c r="Q676" s="2">
        <f t="shared" si="97"/>
        <v>0</v>
      </c>
      <c r="R676">
        <f>Q676/MainSheet!$C$8*(G676-G675)+R675</f>
        <v>0</v>
      </c>
      <c r="S676">
        <f t="shared" si="99"/>
        <v>0</v>
      </c>
      <c r="T676">
        <f t="shared" si="91"/>
        <v>6.7399999999999007</v>
      </c>
      <c r="U676" s="1">
        <f>Q676/MainSheet!$C$22</f>
        <v>0</v>
      </c>
    </row>
    <row r="677" spans="7:21">
      <c r="G677">
        <f t="shared" si="92"/>
        <v>6.7499999999999005</v>
      </c>
      <c r="H677">
        <f t="shared" si="93"/>
        <v>198000</v>
      </c>
      <c r="I677" s="2">
        <f>MIN(MainSheet!$C$10/MainSheet!$C$9,MainSheet!$K$9*60)</f>
        <v>660</v>
      </c>
      <c r="J677" s="1">
        <f>IF(G677&gt;MainSheet!$C$11,IF(J676&gt;=0.999,1,(G677-MainSheet!$C$11)*I677/$B$2/60),0)</f>
        <v>0</v>
      </c>
      <c r="K677" s="1">
        <f>IF(G677&gt;MainSheet!$C$11+$B$6,IF(K676&gt;=0.999,1,(G677-MainSheet!$C$11-$B$6)*I677/$C$2/60),0)</f>
        <v>0</v>
      </c>
      <c r="L677" s="1">
        <f>IF(G677&gt;MainSheet!$C$11+$B$6+$C$6,IF(L676&gt;=0.999,1,(G677-MainSheet!$C$11-$B$6-$C$6)*I677/$D$2/60),0)</f>
        <v>0</v>
      </c>
      <c r="M677">
        <f t="shared" si="94"/>
        <v>0</v>
      </c>
      <c r="N677" s="2">
        <f t="shared" si="95"/>
        <v>0</v>
      </c>
      <c r="O677">
        <f t="shared" si="98"/>
        <v>0</v>
      </c>
      <c r="P677">
        <f t="shared" si="96"/>
        <v>0</v>
      </c>
      <c r="Q677" s="2">
        <f t="shared" si="97"/>
        <v>0</v>
      </c>
      <c r="R677">
        <f>Q677/MainSheet!$C$8*(G677-G676)+R676</f>
        <v>0</v>
      </c>
      <c r="S677">
        <f t="shared" si="99"/>
        <v>0</v>
      </c>
      <c r="T677">
        <f t="shared" si="91"/>
        <v>6.7499999999999005</v>
      </c>
      <c r="U677" s="1">
        <f>Q677/MainSheet!$C$22</f>
        <v>0</v>
      </c>
    </row>
    <row r="678" spans="7:21">
      <c r="G678">
        <f t="shared" si="92"/>
        <v>6.7599999999999003</v>
      </c>
      <c r="H678">
        <f t="shared" si="93"/>
        <v>198000</v>
      </c>
      <c r="I678" s="2">
        <f>MIN(MainSheet!$C$10/MainSheet!$C$9,MainSheet!$K$9*60)</f>
        <v>660</v>
      </c>
      <c r="J678" s="1">
        <f>IF(G678&gt;MainSheet!$C$11,IF(J677&gt;=0.999,1,(G678-MainSheet!$C$11)*I678/$B$2/60),0)</f>
        <v>0</v>
      </c>
      <c r="K678" s="1">
        <f>IF(G678&gt;MainSheet!$C$11+$B$6,IF(K677&gt;=0.999,1,(G678-MainSheet!$C$11-$B$6)*I678/$C$2/60),0)</f>
        <v>0</v>
      </c>
      <c r="L678" s="1">
        <f>IF(G678&gt;MainSheet!$C$11+$B$6+$C$6,IF(L677&gt;=0.999,1,(G678-MainSheet!$C$11-$B$6-$C$6)*I678/$D$2/60),0)</f>
        <v>0</v>
      </c>
      <c r="M678">
        <f t="shared" si="94"/>
        <v>0</v>
      </c>
      <c r="N678" s="2">
        <f t="shared" si="95"/>
        <v>0</v>
      </c>
      <c r="O678">
        <f t="shared" si="98"/>
        <v>0</v>
      </c>
      <c r="P678">
        <f t="shared" si="96"/>
        <v>0</v>
      </c>
      <c r="Q678" s="2">
        <f t="shared" si="97"/>
        <v>0</v>
      </c>
      <c r="R678">
        <f>Q678/MainSheet!$C$8*(G678-G677)+R677</f>
        <v>0</v>
      </c>
      <c r="S678">
        <f t="shared" si="99"/>
        <v>0</v>
      </c>
      <c r="T678">
        <f t="shared" si="91"/>
        <v>6.7599999999999003</v>
      </c>
      <c r="U678" s="1">
        <f>Q678/MainSheet!$C$22</f>
        <v>0</v>
      </c>
    </row>
    <row r="679" spans="7:21">
      <c r="G679">
        <f t="shared" si="92"/>
        <v>6.7699999999999001</v>
      </c>
      <c r="H679">
        <f t="shared" si="93"/>
        <v>198000</v>
      </c>
      <c r="I679" s="2">
        <f>MIN(MainSheet!$C$10/MainSheet!$C$9,MainSheet!$K$9*60)</f>
        <v>660</v>
      </c>
      <c r="J679" s="1">
        <f>IF(G679&gt;MainSheet!$C$11,IF(J678&gt;=0.999,1,(G679-MainSheet!$C$11)*I679/$B$2/60),0)</f>
        <v>0</v>
      </c>
      <c r="K679" s="1">
        <f>IF(G679&gt;MainSheet!$C$11+$B$6,IF(K678&gt;=0.999,1,(G679-MainSheet!$C$11-$B$6)*I679/$C$2/60),0)</f>
        <v>0</v>
      </c>
      <c r="L679" s="1">
        <f>IF(G679&gt;MainSheet!$C$11+$B$6+$C$6,IF(L678&gt;=0.999,1,(G679-MainSheet!$C$11-$B$6-$C$6)*I679/$D$2/60),0)</f>
        <v>0</v>
      </c>
      <c r="M679">
        <f t="shared" si="94"/>
        <v>0</v>
      </c>
      <c r="N679" s="2">
        <f t="shared" si="95"/>
        <v>0</v>
      </c>
      <c r="O679">
        <f t="shared" si="98"/>
        <v>0</v>
      </c>
      <c r="P679">
        <f t="shared" si="96"/>
        <v>0</v>
      </c>
      <c r="Q679" s="2">
        <f t="shared" si="97"/>
        <v>0</v>
      </c>
      <c r="R679">
        <f>Q679/MainSheet!$C$8*(G679-G678)+R678</f>
        <v>0</v>
      </c>
      <c r="S679">
        <f t="shared" si="99"/>
        <v>0</v>
      </c>
      <c r="T679">
        <f t="shared" si="91"/>
        <v>6.7699999999999001</v>
      </c>
      <c r="U679" s="1">
        <f>Q679/MainSheet!$C$22</f>
        <v>0</v>
      </c>
    </row>
    <row r="680" spans="7:21">
      <c r="G680">
        <f t="shared" si="92"/>
        <v>6.7799999999998999</v>
      </c>
      <c r="H680">
        <f t="shared" si="93"/>
        <v>198000</v>
      </c>
      <c r="I680" s="2">
        <f>MIN(MainSheet!$C$10/MainSheet!$C$9,MainSheet!$K$9*60)</f>
        <v>660</v>
      </c>
      <c r="J680" s="1">
        <f>IF(G680&gt;MainSheet!$C$11,IF(J679&gt;=0.999,1,(G680-MainSheet!$C$11)*I680/$B$2/60),0)</f>
        <v>0</v>
      </c>
      <c r="K680" s="1">
        <f>IF(G680&gt;MainSheet!$C$11+$B$6,IF(K679&gt;=0.999,1,(G680-MainSheet!$C$11-$B$6)*I680/$C$2/60),0)</f>
        <v>0</v>
      </c>
      <c r="L680" s="1">
        <f>IF(G680&gt;MainSheet!$C$11+$B$6+$C$6,IF(L679&gt;=0.999,1,(G680-MainSheet!$C$11-$B$6-$C$6)*I680/$D$2/60),0)</f>
        <v>0</v>
      </c>
      <c r="M680">
        <f t="shared" si="94"/>
        <v>0</v>
      </c>
      <c r="N680" s="2">
        <f t="shared" si="95"/>
        <v>0</v>
      </c>
      <c r="O680">
        <f t="shared" si="98"/>
        <v>0</v>
      </c>
      <c r="P680">
        <f t="shared" si="96"/>
        <v>0</v>
      </c>
      <c r="Q680" s="2">
        <f t="shared" si="97"/>
        <v>0</v>
      </c>
      <c r="R680">
        <f>Q680/MainSheet!$C$8*(G680-G679)+R679</f>
        <v>0</v>
      </c>
      <c r="S680">
        <f t="shared" si="99"/>
        <v>0</v>
      </c>
      <c r="T680">
        <f t="shared" si="91"/>
        <v>6.7799999999998999</v>
      </c>
      <c r="U680" s="1">
        <f>Q680/MainSheet!$C$22</f>
        <v>0</v>
      </c>
    </row>
    <row r="681" spans="7:21">
      <c r="G681">
        <f t="shared" si="92"/>
        <v>6.7899999999998997</v>
      </c>
      <c r="H681">
        <f t="shared" si="93"/>
        <v>198000</v>
      </c>
      <c r="I681" s="2">
        <f>MIN(MainSheet!$C$10/MainSheet!$C$9,MainSheet!$K$9*60)</f>
        <v>660</v>
      </c>
      <c r="J681" s="1">
        <f>IF(G681&gt;MainSheet!$C$11,IF(J680&gt;=0.999,1,(G681-MainSheet!$C$11)*I681/$B$2/60),0)</f>
        <v>0</v>
      </c>
      <c r="K681" s="1">
        <f>IF(G681&gt;MainSheet!$C$11+$B$6,IF(K680&gt;=0.999,1,(G681-MainSheet!$C$11-$B$6)*I681/$C$2/60),0)</f>
        <v>0</v>
      </c>
      <c r="L681" s="1">
        <f>IF(G681&gt;MainSheet!$C$11+$B$6+$C$6,IF(L680&gt;=0.999,1,(G681-MainSheet!$C$11-$B$6-$C$6)*I681/$D$2/60),0)</f>
        <v>0</v>
      </c>
      <c r="M681">
        <f t="shared" si="94"/>
        <v>0</v>
      </c>
      <c r="N681" s="2">
        <f t="shared" si="95"/>
        <v>0</v>
      </c>
      <c r="O681">
        <f t="shared" si="98"/>
        <v>0</v>
      </c>
      <c r="P681">
        <f t="shared" si="96"/>
        <v>0</v>
      </c>
      <c r="Q681" s="2">
        <f t="shared" si="97"/>
        <v>0</v>
      </c>
      <c r="R681">
        <f>Q681/MainSheet!$C$8*(G681-G680)+R680</f>
        <v>0</v>
      </c>
      <c r="S681">
        <f t="shared" si="99"/>
        <v>0</v>
      </c>
      <c r="T681">
        <f t="shared" si="91"/>
        <v>6.7899999999998997</v>
      </c>
      <c r="U681" s="1">
        <f>Q681/MainSheet!$C$22</f>
        <v>0</v>
      </c>
    </row>
    <row r="682" spans="7:21">
      <c r="G682">
        <f t="shared" si="92"/>
        <v>6.7999999999998995</v>
      </c>
      <c r="H682">
        <f t="shared" si="93"/>
        <v>198000</v>
      </c>
      <c r="I682" s="2">
        <f>MIN(MainSheet!$C$10/MainSheet!$C$9,MainSheet!$K$9*60)</f>
        <v>660</v>
      </c>
      <c r="J682" s="1">
        <f>IF(G682&gt;MainSheet!$C$11,IF(J681&gt;=0.999,1,(G682-MainSheet!$C$11)*I682/$B$2/60),0)</f>
        <v>0</v>
      </c>
      <c r="K682" s="1">
        <f>IF(G682&gt;MainSheet!$C$11+$B$6,IF(K681&gt;=0.999,1,(G682-MainSheet!$C$11-$B$6)*I682/$C$2/60),0)</f>
        <v>0</v>
      </c>
      <c r="L682" s="1">
        <f>IF(G682&gt;MainSheet!$C$11+$B$6+$C$6,IF(L681&gt;=0.999,1,(G682-MainSheet!$C$11-$B$6-$C$6)*I682/$D$2/60),0)</f>
        <v>0</v>
      </c>
      <c r="M682">
        <f t="shared" si="94"/>
        <v>0</v>
      </c>
      <c r="N682" s="2">
        <f t="shared" si="95"/>
        <v>0</v>
      </c>
      <c r="O682">
        <f t="shared" si="98"/>
        <v>0</v>
      </c>
      <c r="P682">
        <f t="shared" si="96"/>
        <v>0</v>
      </c>
      <c r="Q682" s="2">
        <f t="shared" si="97"/>
        <v>0</v>
      </c>
      <c r="R682">
        <f>Q682/MainSheet!$C$8*(G682-G681)+R681</f>
        <v>0</v>
      </c>
      <c r="S682">
        <f t="shared" si="99"/>
        <v>0</v>
      </c>
      <c r="T682">
        <f t="shared" si="91"/>
        <v>6.7999999999998995</v>
      </c>
      <c r="U682" s="1">
        <f>Q682/MainSheet!$C$22</f>
        <v>0</v>
      </c>
    </row>
    <row r="683" spans="7:21">
      <c r="G683">
        <f t="shared" si="92"/>
        <v>6.8099999999998992</v>
      </c>
      <c r="H683">
        <f t="shared" si="93"/>
        <v>198000</v>
      </c>
      <c r="I683" s="2">
        <f>MIN(MainSheet!$C$10/MainSheet!$C$9,MainSheet!$K$9*60)</f>
        <v>660</v>
      </c>
      <c r="J683" s="1">
        <f>IF(G683&gt;MainSheet!$C$11,IF(J682&gt;=0.999,1,(G683-MainSheet!$C$11)*I683/$B$2/60),0)</f>
        <v>0</v>
      </c>
      <c r="K683" s="1">
        <f>IF(G683&gt;MainSheet!$C$11+$B$6,IF(K682&gt;=0.999,1,(G683-MainSheet!$C$11-$B$6)*I683/$C$2/60),0)</f>
        <v>0</v>
      </c>
      <c r="L683" s="1">
        <f>IF(G683&gt;MainSheet!$C$11+$B$6+$C$6,IF(L682&gt;=0.999,1,(G683-MainSheet!$C$11-$B$6-$C$6)*I683/$D$2/60),0)</f>
        <v>0</v>
      </c>
      <c r="M683">
        <f t="shared" si="94"/>
        <v>0</v>
      </c>
      <c r="N683" s="2">
        <f t="shared" si="95"/>
        <v>0</v>
      </c>
      <c r="O683">
        <f t="shared" si="98"/>
        <v>0</v>
      </c>
      <c r="P683">
        <f t="shared" si="96"/>
        <v>0</v>
      </c>
      <c r="Q683" s="2">
        <f t="shared" si="97"/>
        <v>0</v>
      </c>
      <c r="R683">
        <f>Q683/MainSheet!$C$8*(G683-G682)+R682</f>
        <v>0</v>
      </c>
      <c r="S683">
        <f t="shared" si="99"/>
        <v>0</v>
      </c>
      <c r="T683">
        <f t="shared" si="91"/>
        <v>6.8099999999998992</v>
      </c>
      <c r="U683" s="1">
        <f>Q683/MainSheet!$C$22</f>
        <v>0</v>
      </c>
    </row>
    <row r="684" spans="7:21">
      <c r="G684">
        <f t="shared" si="92"/>
        <v>6.819999999999899</v>
      </c>
      <c r="H684">
        <f t="shared" si="93"/>
        <v>198000</v>
      </c>
      <c r="I684" s="2">
        <f>MIN(MainSheet!$C$10/MainSheet!$C$9,MainSheet!$K$9*60)</f>
        <v>660</v>
      </c>
      <c r="J684" s="1">
        <f>IF(G684&gt;MainSheet!$C$11,IF(J683&gt;=0.999,1,(G684-MainSheet!$C$11)*I684/$B$2/60),0)</f>
        <v>0</v>
      </c>
      <c r="K684" s="1">
        <f>IF(G684&gt;MainSheet!$C$11+$B$6,IF(K683&gt;=0.999,1,(G684-MainSheet!$C$11-$B$6)*I684/$C$2/60),0)</f>
        <v>0</v>
      </c>
      <c r="L684" s="1">
        <f>IF(G684&gt;MainSheet!$C$11+$B$6+$C$6,IF(L683&gt;=0.999,1,(G684-MainSheet!$C$11-$B$6-$C$6)*I684/$D$2/60),0)</f>
        <v>0</v>
      </c>
      <c r="M684">
        <f t="shared" si="94"/>
        <v>0</v>
      </c>
      <c r="N684" s="2">
        <f t="shared" si="95"/>
        <v>0</v>
      </c>
      <c r="O684">
        <f t="shared" si="98"/>
        <v>0</v>
      </c>
      <c r="P684">
        <f t="shared" si="96"/>
        <v>0</v>
      </c>
      <c r="Q684" s="2">
        <f t="shared" si="97"/>
        <v>0</v>
      </c>
      <c r="R684">
        <f>Q684/MainSheet!$C$8*(G684-G683)+R683</f>
        <v>0</v>
      </c>
      <c r="S684">
        <f t="shared" si="99"/>
        <v>0</v>
      </c>
      <c r="T684">
        <f t="shared" si="91"/>
        <v>6.819999999999899</v>
      </c>
      <c r="U684" s="1">
        <f>Q684/MainSheet!$C$22</f>
        <v>0</v>
      </c>
    </row>
    <row r="685" spans="7:21">
      <c r="G685">
        <f t="shared" si="92"/>
        <v>6.8299999999998988</v>
      </c>
      <c r="H685">
        <f t="shared" si="93"/>
        <v>198000</v>
      </c>
      <c r="I685" s="2">
        <f>MIN(MainSheet!$C$10/MainSheet!$C$9,MainSheet!$K$9*60)</f>
        <v>660</v>
      </c>
      <c r="J685" s="1">
        <f>IF(G685&gt;MainSheet!$C$11,IF(J684&gt;=0.999,1,(G685-MainSheet!$C$11)*I685/$B$2/60),0)</f>
        <v>0</v>
      </c>
      <c r="K685" s="1">
        <f>IF(G685&gt;MainSheet!$C$11+$B$6,IF(K684&gt;=0.999,1,(G685-MainSheet!$C$11-$B$6)*I685/$C$2/60),0)</f>
        <v>0</v>
      </c>
      <c r="L685" s="1">
        <f>IF(G685&gt;MainSheet!$C$11+$B$6+$C$6,IF(L684&gt;=0.999,1,(G685-MainSheet!$C$11-$B$6-$C$6)*I685/$D$2/60),0)</f>
        <v>0</v>
      </c>
      <c r="M685">
        <f t="shared" si="94"/>
        <v>0</v>
      </c>
      <c r="N685" s="2">
        <f t="shared" si="95"/>
        <v>0</v>
      </c>
      <c r="O685">
        <f t="shared" si="98"/>
        <v>0</v>
      </c>
      <c r="P685">
        <f t="shared" si="96"/>
        <v>0</v>
      </c>
      <c r="Q685" s="2">
        <f t="shared" si="97"/>
        <v>0</v>
      </c>
      <c r="R685">
        <f>Q685/MainSheet!$C$8*(G685-G684)+R684</f>
        <v>0</v>
      </c>
      <c r="S685">
        <f t="shared" si="99"/>
        <v>0</v>
      </c>
      <c r="T685">
        <f t="shared" si="91"/>
        <v>6.8299999999998988</v>
      </c>
      <c r="U685" s="1">
        <f>Q685/MainSheet!$C$22</f>
        <v>0</v>
      </c>
    </row>
    <row r="686" spans="7:21">
      <c r="G686">
        <f t="shared" si="92"/>
        <v>6.8399999999998986</v>
      </c>
      <c r="H686">
        <f t="shared" si="93"/>
        <v>198000</v>
      </c>
      <c r="I686" s="2">
        <f>MIN(MainSheet!$C$10/MainSheet!$C$9,MainSheet!$K$9*60)</f>
        <v>660</v>
      </c>
      <c r="J686" s="1">
        <f>IF(G686&gt;MainSheet!$C$11,IF(J685&gt;=0.999,1,(G686-MainSheet!$C$11)*I686/$B$2/60),0)</f>
        <v>0</v>
      </c>
      <c r="K686" s="1">
        <f>IF(G686&gt;MainSheet!$C$11+$B$6,IF(K685&gt;=0.999,1,(G686-MainSheet!$C$11-$B$6)*I686/$C$2/60),0)</f>
        <v>0</v>
      </c>
      <c r="L686" s="1">
        <f>IF(G686&gt;MainSheet!$C$11+$B$6+$C$6,IF(L685&gt;=0.999,1,(G686-MainSheet!$C$11-$B$6-$C$6)*I686/$D$2/60),0)</f>
        <v>0</v>
      </c>
      <c r="M686">
        <f t="shared" si="94"/>
        <v>0</v>
      </c>
      <c r="N686" s="2">
        <f t="shared" si="95"/>
        <v>0</v>
      </c>
      <c r="O686">
        <f t="shared" si="98"/>
        <v>0</v>
      </c>
      <c r="P686">
        <f t="shared" si="96"/>
        <v>0</v>
      </c>
      <c r="Q686" s="2">
        <f t="shared" si="97"/>
        <v>0</v>
      </c>
      <c r="R686">
        <f>Q686/MainSheet!$C$8*(G686-G685)+R685</f>
        <v>0</v>
      </c>
      <c r="S686">
        <f t="shared" si="99"/>
        <v>0</v>
      </c>
      <c r="T686">
        <f t="shared" si="91"/>
        <v>6.8399999999998986</v>
      </c>
      <c r="U686" s="1">
        <f>Q686/MainSheet!$C$22</f>
        <v>0</v>
      </c>
    </row>
    <row r="687" spans="7:21">
      <c r="G687">
        <f t="shared" si="92"/>
        <v>6.8499999999998984</v>
      </c>
      <c r="H687">
        <f t="shared" si="93"/>
        <v>198000</v>
      </c>
      <c r="I687" s="2">
        <f>MIN(MainSheet!$C$10/MainSheet!$C$9,MainSheet!$K$9*60)</f>
        <v>660</v>
      </c>
      <c r="J687" s="1">
        <f>IF(G687&gt;MainSheet!$C$11,IF(J686&gt;=0.999,1,(G687-MainSheet!$C$11)*I687/$B$2/60),0)</f>
        <v>0</v>
      </c>
      <c r="K687" s="1">
        <f>IF(G687&gt;MainSheet!$C$11+$B$6,IF(K686&gt;=0.999,1,(G687-MainSheet!$C$11-$B$6)*I687/$C$2/60),0)</f>
        <v>0</v>
      </c>
      <c r="L687" s="1">
        <f>IF(G687&gt;MainSheet!$C$11+$B$6+$C$6,IF(L686&gt;=0.999,1,(G687-MainSheet!$C$11-$B$6-$C$6)*I687/$D$2/60),0)</f>
        <v>0</v>
      </c>
      <c r="M687">
        <f t="shared" si="94"/>
        <v>0</v>
      </c>
      <c r="N687" s="2">
        <f t="shared" si="95"/>
        <v>0</v>
      </c>
      <c r="O687">
        <f t="shared" si="98"/>
        <v>0</v>
      </c>
      <c r="P687">
        <f t="shared" si="96"/>
        <v>0</v>
      </c>
      <c r="Q687" s="2">
        <f t="shared" si="97"/>
        <v>0</v>
      </c>
      <c r="R687">
        <f>Q687/MainSheet!$C$8*(G687-G686)+R686</f>
        <v>0</v>
      </c>
      <c r="S687">
        <f t="shared" si="99"/>
        <v>0</v>
      </c>
      <c r="T687">
        <f t="shared" si="91"/>
        <v>6.8499999999998984</v>
      </c>
      <c r="U687" s="1">
        <f>Q687/MainSheet!$C$22</f>
        <v>0</v>
      </c>
    </row>
    <row r="688" spans="7:21">
      <c r="G688">
        <f t="shared" si="92"/>
        <v>6.8599999999998982</v>
      </c>
      <c r="H688">
        <f t="shared" si="93"/>
        <v>198000</v>
      </c>
      <c r="I688" s="2">
        <f>MIN(MainSheet!$C$10/MainSheet!$C$9,MainSheet!$K$9*60)</f>
        <v>660</v>
      </c>
      <c r="J688" s="1">
        <f>IF(G688&gt;MainSheet!$C$11,IF(J687&gt;=0.999,1,(G688-MainSheet!$C$11)*I688/$B$2/60),0)</f>
        <v>0</v>
      </c>
      <c r="K688" s="1">
        <f>IF(G688&gt;MainSheet!$C$11+$B$6,IF(K687&gt;=0.999,1,(G688-MainSheet!$C$11-$B$6)*I688/$C$2/60),0)</f>
        <v>0</v>
      </c>
      <c r="L688" s="1">
        <f>IF(G688&gt;MainSheet!$C$11+$B$6+$C$6,IF(L687&gt;=0.999,1,(G688-MainSheet!$C$11-$B$6-$C$6)*I688/$D$2/60),0)</f>
        <v>0</v>
      </c>
      <c r="M688">
        <f t="shared" si="94"/>
        <v>0</v>
      </c>
      <c r="N688" s="2">
        <f t="shared" si="95"/>
        <v>0</v>
      </c>
      <c r="O688">
        <f t="shared" si="98"/>
        <v>0</v>
      </c>
      <c r="P688">
        <f t="shared" si="96"/>
        <v>0</v>
      </c>
      <c r="Q688" s="2">
        <f t="shared" si="97"/>
        <v>0</v>
      </c>
      <c r="R688">
        <f>Q688/MainSheet!$C$8*(G688-G687)+R687</f>
        <v>0</v>
      </c>
      <c r="S688">
        <f t="shared" si="99"/>
        <v>0</v>
      </c>
      <c r="T688">
        <f t="shared" si="91"/>
        <v>6.8599999999998982</v>
      </c>
      <c r="U688" s="1">
        <f>Q688/MainSheet!$C$22</f>
        <v>0</v>
      </c>
    </row>
    <row r="689" spans="7:21">
      <c r="G689">
        <f t="shared" si="92"/>
        <v>6.869999999999898</v>
      </c>
      <c r="H689">
        <f t="shared" si="93"/>
        <v>198000</v>
      </c>
      <c r="I689" s="2">
        <f>MIN(MainSheet!$C$10/MainSheet!$C$9,MainSheet!$K$9*60)</f>
        <v>660</v>
      </c>
      <c r="J689" s="1">
        <f>IF(G689&gt;MainSheet!$C$11,IF(J688&gt;=0.999,1,(G689-MainSheet!$C$11)*I689/$B$2/60),0)</f>
        <v>0</v>
      </c>
      <c r="K689" s="1">
        <f>IF(G689&gt;MainSheet!$C$11+$B$6,IF(K688&gt;=0.999,1,(G689-MainSheet!$C$11-$B$6)*I689/$C$2/60),0)</f>
        <v>0</v>
      </c>
      <c r="L689" s="1">
        <f>IF(G689&gt;MainSheet!$C$11+$B$6+$C$6,IF(L688&gt;=0.999,1,(G689-MainSheet!$C$11-$B$6-$C$6)*I689/$D$2/60),0)</f>
        <v>0</v>
      </c>
      <c r="M689">
        <f t="shared" si="94"/>
        <v>0</v>
      </c>
      <c r="N689" s="2">
        <f t="shared" si="95"/>
        <v>0</v>
      </c>
      <c r="O689">
        <f t="shared" si="98"/>
        <v>0</v>
      </c>
      <c r="P689">
        <f t="shared" si="96"/>
        <v>0</v>
      </c>
      <c r="Q689" s="2">
        <f t="shared" si="97"/>
        <v>0</v>
      </c>
      <c r="R689">
        <f>Q689/MainSheet!$C$8*(G689-G688)+R688</f>
        <v>0</v>
      </c>
      <c r="S689">
        <f t="shared" si="99"/>
        <v>0</v>
      </c>
      <c r="T689">
        <f t="shared" si="91"/>
        <v>6.869999999999898</v>
      </c>
      <c r="U689" s="1">
        <f>Q689/MainSheet!$C$22</f>
        <v>0</v>
      </c>
    </row>
    <row r="690" spans="7:21">
      <c r="G690">
        <f t="shared" si="92"/>
        <v>6.8799999999998978</v>
      </c>
      <c r="H690">
        <f t="shared" si="93"/>
        <v>198000</v>
      </c>
      <c r="I690" s="2">
        <f>MIN(MainSheet!$C$10/MainSheet!$C$9,MainSheet!$K$9*60)</f>
        <v>660</v>
      </c>
      <c r="J690" s="1">
        <f>IF(G690&gt;MainSheet!$C$11,IF(J689&gt;=0.999,1,(G690-MainSheet!$C$11)*I690/$B$2/60),0)</f>
        <v>0</v>
      </c>
      <c r="K690" s="1">
        <f>IF(G690&gt;MainSheet!$C$11+$B$6,IF(K689&gt;=0.999,1,(G690-MainSheet!$C$11-$B$6)*I690/$C$2/60),0)</f>
        <v>0</v>
      </c>
      <c r="L690" s="1">
        <f>IF(G690&gt;MainSheet!$C$11+$B$6+$C$6,IF(L689&gt;=0.999,1,(G690-MainSheet!$C$11-$B$6-$C$6)*I690/$D$2/60),0)</f>
        <v>0</v>
      </c>
      <c r="M690">
        <f t="shared" si="94"/>
        <v>0</v>
      </c>
      <c r="N690" s="2">
        <f t="shared" si="95"/>
        <v>0</v>
      </c>
      <c r="O690">
        <f t="shared" si="98"/>
        <v>0</v>
      </c>
      <c r="P690">
        <f t="shared" si="96"/>
        <v>0</v>
      </c>
      <c r="Q690" s="2">
        <f t="shared" si="97"/>
        <v>0</v>
      </c>
      <c r="R690">
        <f>Q690/MainSheet!$C$8*(G690-G689)+R689</f>
        <v>0</v>
      </c>
      <c r="S690">
        <f t="shared" si="99"/>
        <v>0</v>
      </c>
      <c r="T690">
        <f t="shared" si="91"/>
        <v>6.8799999999998978</v>
      </c>
      <c r="U690" s="1">
        <f>Q690/MainSheet!$C$22</f>
        <v>0</v>
      </c>
    </row>
    <row r="691" spans="7:21">
      <c r="G691">
        <f t="shared" si="92"/>
        <v>6.8899999999998975</v>
      </c>
      <c r="H691">
        <f t="shared" si="93"/>
        <v>198000</v>
      </c>
      <c r="I691" s="2">
        <f>MIN(MainSheet!$C$10/MainSheet!$C$9,MainSheet!$K$9*60)</f>
        <v>660</v>
      </c>
      <c r="J691" s="1">
        <f>IF(G691&gt;MainSheet!$C$11,IF(J690&gt;=0.999,1,(G691-MainSheet!$C$11)*I691/$B$2/60),0)</f>
        <v>0</v>
      </c>
      <c r="K691" s="1">
        <f>IF(G691&gt;MainSheet!$C$11+$B$6,IF(K690&gt;=0.999,1,(G691-MainSheet!$C$11-$B$6)*I691/$C$2/60),0)</f>
        <v>0</v>
      </c>
      <c r="L691" s="1">
        <f>IF(G691&gt;MainSheet!$C$11+$B$6+$C$6,IF(L690&gt;=0.999,1,(G691-MainSheet!$C$11-$B$6-$C$6)*I691/$D$2/60),0)</f>
        <v>0</v>
      </c>
      <c r="M691">
        <f t="shared" si="94"/>
        <v>0</v>
      </c>
      <c r="N691" s="2">
        <f t="shared" si="95"/>
        <v>0</v>
      </c>
      <c r="O691">
        <f t="shared" si="98"/>
        <v>0</v>
      </c>
      <c r="P691">
        <f t="shared" si="96"/>
        <v>0</v>
      </c>
      <c r="Q691" s="2">
        <f t="shared" si="97"/>
        <v>0</v>
      </c>
      <c r="R691">
        <f>Q691/MainSheet!$C$8*(G691-G690)+R690</f>
        <v>0</v>
      </c>
      <c r="S691">
        <f t="shared" si="99"/>
        <v>0</v>
      </c>
      <c r="T691">
        <f t="shared" si="91"/>
        <v>6.8899999999998975</v>
      </c>
      <c r="U691" s="1">
        <f>Q691/MainSheet!$C$22</f>
        <v>0</v>
      </c>
    </row>
    <row r="692" spans="7:21">
      <c r="G692">
        <f t="shared" si="92"/>
        <v>6.8999999999998973</v>
      </c>
      <c r="H692">
        <f t="shared" si="93"/>
        <v>198000</v>
      </c>
      <c r="I692" s="2">
        <f>MIN(MainSheet!$C$10/MainSheet!$C$9,MainSheet!$K$9*60)</f>
        <v>660</v>
      </c>
      <c r="J692" s="1">
        <f>IF(G692&gt;MainSheet!$C$11,IF(J691&gt;=0.999,1,(G692-MainSheet!$C$11)*I692/$B$2/60),0)</f>
        <v>0</v>
      </c>
      <c r="K692" s="1">
        <f>IF(G692&gt;MainSheet!$C$11+$B$6,IF(K691&gt;=0.999,1,(G692-MainSheet!$C$11-$B$6)*I692/$C$2/60),0)</f>
        <v>0</v>
      </c>
      <c r="L692" s="1">
        <f>IF(G692&gt;MainSheet!$C$11+$B$6+$C$6,IF(L691&gt;=0.999,1,(G692-MainSheet!$C$11-$B$6-$C$6)*I692/$D$2/60),0)</f>
        <v>0</v>
      </c>
      <c r="M692">
        <f t="shared" si="94"/>
        <v>0</v>
      </c>
      <c r="N692" s="2">
        <f t="shared" si="95"/>
        <v>0</v>
      </c>
      <c r="O692">
        <f t="shared" si="98"/>
        <v>0</v>
      </c>
      <c r="P692">
        <f t="shared" si="96"/>
        <v>0</v>
      </c>
      <c r="Q692" s="2">
        <f t="shared" si="97"/>
        <v>0</v>
      </c>
      <c r="R692">
        <f>Q692/MainSheet!$C$8*(G692-G691)+R691</f>
        <v>0</v>
      </c>
      <c r="S692">
        <f t="shared" si="99"/>
        <v>0</v>
      </c>
      <c r="T692">
        <f t="shared" si="91"/>
        <v>6.8999999999998973</v>
      </c>
      <c r="U692" s="1">
        <f>Q692/MainSheet!$C$22</f>
        <v>0</v>
      </c>
    </row>
    <row r="693" spans="7:21">
      <c r="G693">
        <f t="shared" si="92"/>
        <v>6.9099999999998971</v>
      </c>
      <c r="H693">
        <f t="shared" si="93"/>
        <v>198000</v>
      </c>
      <c r="I693" s="2">
        <f>MIN(MainSheet!$C$10/MainSheet!$C$9,MainSheet!$K$9*60)</f>
        <v>660</v>
      </c>
      <c r="J693" s="1">
        <f>IF(G693&gt;MainSheet!$C$11,IF(J692&gt;=0.999,1,(G693-MainSheet!$C$11)*I693/$B$2/60),0)</f>
        <v>0</v>
      </c>
      <c r="K693" s="1">
        <f>IF(G693&gt;MainSheet!$C$11+$B$6,IF(K692&gt;=0.999,1,(G693-MainSheet!$C$11-$B$6)*I693/$C$2/60),0)</f>
        <v>0</v>
      </c>
      <c r="L693" s="1">
        <f>IF(G693&gt;MainSheet!$C$11+$B$6+$C$6,IF(L692&gt;=0.999,1,(G693-MainSheet!$C$11-$B$6-$C$6)*I693/$D$2/60),0)</f>
        <v>0</v>
      </c>
      <c r="M693">
        <f t="shared" si="94"/>
        <v>0</v>
      </c>
      <c r="N693" s="2">
        <f t="shared" si="95"/>
        <v>0</v>
      </c>
      <c r="O693">
        <f t="shared" si="98"/>
        <v>0</v>
      </c>
      <c r="P693">
        <f t="shared" si="96"/>
        <v>0</v>
      </c>
      <c r="Q693" s="2">
        <f t="shared" si="97"/>
        <v>0</v>
      </c>
      <c r="R693">
        <f>Q693/MainSheet!$C$8*(G693-G692)+R692</f>
        <v>0</v>
      </c>
      <c r="S693">
        <f t="shared" si="99"/>
        <v>0</v>
      </c>
      <c r="T693">
        <f t="shared" si="91"/>
        <v>6.9099999999998971</v>
      </c>
      <c r="U693" s="1">
        <f>Q693/MainSheet!$C$22</f>
        <v>0</v>
      </c>
    </row>
    <row r="694" spans="7:21">
      <c r="G694">
        <f t="shared" si="92"/>
        <v>6.9199999999998969</v>
      </c>
      <c r="H694">
        <f t="shared" si="93"/>
        <v>198000</v>
      </c>
      <c r="I694" s="2">
        <f>MIN(MainSheet!$C$10/MainSheet!$C$9,MainSheet!$K$9*60)</f>
        <v>660</v>
      </c>
      <c r="J694" s="1">
        <f>IF(G694&gt;MainSheet!$C$11,IF(J693&gt;=0.999,1,(G694-MainSheet!$C$11)*I694/$B$2/60),0)</f>
        <v>0</v>
      </c>
      <c r="K694" s="1">
        <f>IF(G694&gt;MainSheet!$C$11+$B$6,IF(K693&gt;=0.999,1,(G694-MainSheet!$C$11-$B$6)*I694/$C$2/60),0)</f>
        <v>0</v>
      </c>
      <c r="L694" s="1">
        <f>IF(G694&gt;MainSheet!$C$11+$B$6+$C$6,IF(L693&gt;=0.999,1,(G694-MainSheet!$C$11-$B$6-$C$6)*I694/$D$2/60),0)</f>
        <v>0</v>
      </c>
      <c r="M694">
        <f t="shared" si="94"/>
        <v>0</v>
      </c>
      <c r="N694" s="2">
        <f t="shared" si="95"/>
        <v>0</v>
      </c>
      <c r="O694">
        <f t="shared" si="98"/>
        <v>0</v>
      </c>
      <c r="P694">
        <f t="shared" si="96"/>
        <v>0</v>
      </c>
      <c r="Q694" s="2">
        <f t="shared" si="97"/>
        <v>0</v>
      </c>
      <c r="R694">
        <f>Q694/MainSheet!$C$8*(G694-G693)+R693</f>
        <v>0</v>
      </c>
      <c r="S694">
        <f t="shared" si="99"/>
        <v>0</v>
      </c>
      <c r="T694">
        <f t="shared" si="91"/>
        <v>6.9199999999998969</v>
      </c>
      <c r="U694" s="1">
        <f>Q694/MainSheet!$C$22</f>
        <v>0</v>
      </c>
    </row>
    <row r="695" spans="7:21">
      <c r="G695">
        <f t="shared" si="92"/>
        <v>6.9299999999998967</v>
      </c>
      <c r="H695">
        <f t="shared" si="93"/>
        <v>198000</v>
      </c>
      <c r="I695" s="2">
        <f>MIN(MainSheet!$C$10/MainSheet!$C$9,MainSheet!$K$9*60)</f>
        <v>660</v>
      </c>
      <c r="J695" s="1">
        <f>IF(G695&gt;MainSheet!$C$11,IF(J694&gt;=0.999,1,(G695-MainSheet!$C$11)*I695/$B$2/60),0)</f>
        <v>0</v>
      </c>
      <c r="K695" s="1">
        <f>IF(G695&gt;MainSheet!$C$11+$B$6,IF(K694&gt;=0.999,1,(G695-MainSheet!$C$11-$B$6)*I695/$C$2/60),0)</f>
        <v>0</v>
      </c>
      <c r="L695" s="1">
        <f>IF(G695&gt;MainSheet!$C$11+$B$6+$C$6,IF(L694&gt;=0.999,1,(G695-MainSheet!$C$11-$B$6-$C$6)*I695/$D$2/60),0)</f>
        <v>0</v>
      </c>
      <c r="M695">
        <f t="shared" si="94"/>
        <v>0</v>
      </c>
      <c r="N695" s="2">
        <f t="shared" si="95"/>
        <v>0</v>
      </c>
      <c r="O695">
        <f t="shared" si="98"/>
        <v>0</v>
      </c>
      <c r="P695">
        <f t="shared" si="96"/>
        <v>0</v>
      </c>
      <c r="Q695" s="2">
        <f t="shared" si="97"/>
        <v>0</v>
      </c>
      <c r="R695">
        <f>Q695/MainSheet!$C$8*(G695-G694)+R694</f>
        <v>0</v>
      </c>
      <c r="S695">
        <f t="shared" si="99"/>
        <v>0</v>
      </c>
      <c r="T695">
        <f t="shared" si="91"/>
        <v>6.9299999999998967</v>
      </c>
      <c r="U695" s="1">
        <f>Q695/MainSheet!$C$22</f>
        <v>0</v>
      </c>
    </row>
    <row r="696" spans="7:21">
      <c r="G696">
        <f t="shared" si="92"/>
        <v>6.9399999999998965</v>
      </c>
      <c r="H696">
        <f t="shared" si="93"/>
        <v>198000</v>
      </c>
      <c r="I696" s="2">
        <f>MIN(MainSheet!$C$10/MainSheet!$C$9,MainSheet!$K$9*60)</f>
        <v>660</v>
      </c>
      <c r="J696" s="1">
        <f>IF(G696&gt;MainSheet!$C$11,IF(J695&gt;=0.999,1,(G696-MainSheet!$C$11)*I696/$B$2/60),0)</f>
        <v>0</v>
      </c>
      <c r="K696" s="1">
        <f>IF(G696&gt;MainSheet!$C$11+$B$6,IF(K695&gt;=0.999,1,(G696-MainSheet!$C$11-$B$6)*I696/$C$2/60),0)</f>
        <v>0</v>
      </c>
      <c r="L696" s="1">
        <f>IF(G696&gt;MainSheet!$C$11+$B$6+$C$6,IF(L695&gt;=0.999,1,(G696-MainSheet!$C$11-$B$6-$C$6)*I696/$D$2/60),0)</f>
        <v>0</v>
      </c>
      <c r="M696">
        <f t="shared" si="94"/>
        <v>0</v>
      </c>
      <c r="N696" s="2">
        <f t="shared" si="95"/>
        <v>0</v>
      </c>
      <c r="O696">
        <f t="shared" si="98"/>
        <v>0</v>
      </c>
      <c r="P696">
        <f t="shared" si="96"/>
        <v>0</v>
      </c>
      <c r="Q696" s="2">
        <f t="shared" si="97"/>
        <v>0</v>
      </c>
      <c r="R696">
        <f>Q696/MainSheet!$C$8*(G696-G695)+R695</f>
        <v>0</v>
      </c>
      <c r="S696">
        <f t="shared" si="99"/>
        <v>0</v>
      </c>
      <c r="T696">
        <f t="shared" si="91"/>
        <v>6.9399999999998965</v>
      </c>
      <c r="U696" s="1">
        <f>Q696/MainSheet!$C$22</f>
        <v>0</v>
      </c>
    </row>
    <row r="697" spans="7:21">
      <c r="G697">
        <f t="shared" si="92"/>
        <v>6.9499999999998963</v>
      </c>
      <c r="H697">
        <f t="shared" si="93"/>
        <v>198000</v>
      </c>
      <c r="I697" s="2">
        <f>MIN(MainSheet!$C$10/MainSheet!$C$9,MainSheet!$K$9*60)</f>
        <v>660</v>
      </c>
      <c r="J697" s="1">
        <f>IF(G697&gt;MainSheet!$C$11,IF(J696&gt;=0.999,1,(G697-MainSheet!$C$11)*I697/$B$2/60),0)</f>
        <v>0</v>
      </c>
      <c r="K697" s="1">
        <f>IF(G697&gt;MainSheet!$C$11+$B$6,IF(K696&gt;=0.999,1,(G697-MainSheet!$C$11-$B$6)*I697/$C$2/60),0)</f>
        <v>0</v>
      </c>
      <c r="L697" s="1">
        <f>IF(G697&gt;MainSheet!$C$11+$B$6+$C$6,IF(L696&gt;=0.999,1,(G697-MainSheet!$C$11-$B$6-$C$6)*I697/$D$2/60),0)</f>
        <v>0</v>
      </c>
      <c r="M697">
        <f t="shared" si="94"/>
        <v>0</v>
      </c>
      <c r="N697" s="2">
        <f t="shared" si="95"/>
        <v>0</v>
      </c>
      <c r="O697">
        <f t="shared" si="98"/>
        <v>0</v>
      </c>
      <c r="P697">
        <f t="shared" si="96"/>
        <v>0</v>
      </c>
      <c r="Q697" s="2">
        <f t="shared" si="97"/>
        <v>0</v>
      </c>
      <c r="R697">
        <f>Q697/MainSheet!$C$8*(G697-G696)+R696</f>
        <v>0</v>
      </c>
      <c r="S697">
        <f t="shared" si="99"/>
        <v>0</v>
      </c>
      <c r="T697">
        <f t="shared" si="91"/>
        <v>6.9499999999998963</v>
      </c>
      <c r="U697" s="1">
        <f>Q697/MainSheet!$C$22</f>
        <v>0</v>
      </c>
    </row>
    <row r="698" spans="7:21">
      <c r="G698">
        <f t="shared" si="92"/>
        <v>6.959999999999896</v>
      </c>
      <c r="H698">
        <f t="shared" si="93"/>
        <v>198000</v>
      </c>
      <c r="I698" s="2">
        <f>MIN(MainSheet!$C$10/MainSheet!$C$9,MainSheet!$K$9*60)</f>
        <v>660</v>
      </c>
      <c r="J698" s="1">
        <f>IF(G698&gt;MainSheet!$C$11,IF(J697&gt;=0.999,1,(G698-MainSheet!$C$11)*I698/$B$2/60),0)</f>
        <v>0</v>
      </c>
      <c r="K698" s="1">
        <f>IF(G698&gt;MainSheet!$C$11+$B$6,IF(K697&gt;=0.999,1,(G698-MainSheet!$C$11-$B$6)*I698/$C$2/60),0)</f>
        <v>0</v>
      </c>
      <c r="L698" s="1">
        <f>IF(G698&gt;MainSheet!$C$11+$B$6+$C$6,IF(L697&gt;=0.999,1,(G698-MainSheet!$C$11-$B$6-$C$6)*I698/$D$2/60),0)</f>
        <v>0</v>
      </c>
      <c r="M698">
        <f t="shared" si="94"/>
        <v>0</v>
      </c>
      <c r="N698" s="2">
        <f t="shared" si="95"/>
        <v>0</v>
      </c>
      <c r="O698">
        <f t="shared" si="98"/>
        <v>0</v>
      </c>
      <c r="P698">
        <f t="shared" si="96"/>
        <v>0</v>
      </c>
      <c r="Q698" s="2">
        <f t="shared" si="97"/>
        <v>0</v>
      </c>
      <c r="R698">
        <f>Q698/MainSheet!$C$8*(G698-G697)+R697</f>
        <v>0</v>
      </c>
      <c r="S698">
        <f t="shared" si="99"/>
        <v>0</v>
      </c>
      <c r="T698">
        <f t="shared" si="91"/>
        <v>6.959999999999896</v>
      </c>
      <c r="U698" s="1">
        <f>Q698/MainSheet!$C$22</f>
        <v>0</v>
      </c>
    </row>
    <row r="699" spans="7:21">
      <c r="G699">
        <f t="shared" si="92"/>
        <v>6.9699999999998958</v>
      </c>
      <c r="H699">
        <f t="shared" si="93"/>
        <v>198000</v>
      </c>
      <c r="I699" s="2">
        <f>MIN(MainSheet!$C$10/MainSheet!$C$9,MainSheet!$K$9*60)</f>
        <v>660</v>
      </c>
      <c r="J699" s="1">
        <f>IF(G699&gt;MainSheet!$C$11,IF(J698&gt;=0.999,1,(G699-MainSheet!$C$11)*I699/$B$2/60),0)</f>
        <v>0</v>
      </c>
      <c r="K699" s="1">
        <f>IF(G699&gt;MainSheet!$C$11+$B$6,IF(K698&gt;=0.999,1,(G699-MainSheet!$C$11-$B$6)*I699/$C$2/60),0)</f>
        <v>0</v>
      </c>
      <c r="L699" s="1">
        <f>IF(G699&gt;MainSheet!$C$11+$B$6+$C$6,IF(L698&gt;=0.999,1,(G699-MainSheet!$C$11-$B$6-$C$6)*I699/$D$2/60),0)</f>
        <v>0</v>
      </c>
      <c r="M699">
        <f t="shared" si="94"/>
        <v>0</v>
      </c>
      <c r="N699" s="2">
        <f t="shared" si="95"/>
        <v>0</v>
      </c>
      <c r="O699">
        <f t="shared" si="98"/>
        <v>0</v>
      </c>
      <c r="P699">
        <f t="shared" si="96"/>
        <v>0</v>
      </c>
      <c r="Q699" s="2">
        <f t="shared" si="97"/>
        <v>0</v>
      </c>
      <c r="R699">
        <f>Q699/MainSheet!$C$8*(G699-G698)+R698</f>
        <v>0</v>
      </c>
      <c r="S699">
        <f t="shared" si="99"/>
        <v>0</v>
      </c>
      <c r="T699">
        <f t="shared" si="91"/>
        <v>6.9699999999998958</v>
      </c>
      <c r="U699" s="1">
        <f>Q699/MainSheet!$C$22</f>
        <v>0</v>
      </c>
    </row>
    <row r="700" spans="7:21">
      <c r="G700">
        <f t="shared" si="92"/>
        <v>6.9799999999998956</v>
      </c>
      <c r="H700">
        <f t="shared" si="93"/>
        <v>198000</v>
      </c>
      <c r="I700" s="2">
        <f>MIN(MainSheet!$C$10/MainSheet!$C$9,MainSheet!$K$9*60)</f>
        <v>660</v>
      </c>
      <c r="J700" s="1">
        <f>IF(G700&gt;MainSheet!$C$11,IF(J699&gt;=0.999,1,(G700-MainSheet!$C$11)*I700/$B$2/60),0)</f>
        <v>0</v>
      </c>
      <c r="K700" s="1">
        <f>IF(G700&gt;MainSheet!$C$11+$B$6,IF(K699&gt;=0.999,1,(G700-MainSheet!$C$11-$B$6)*I700/$C$2/60),0)</f>
        <v>0</v>
      </c>
      <c r="L700" s="1">
        <f>IF(G700&gt;MainSheet!$C$11+$B$6+$C$6,IF(L699&gt;=0.999,1,(G700-MainSheet!$C$11-$B$6-$C$6)*I700/$D$2/60),0)</f>
        <v>0</v>
      </c>
      <c r="M700">
        <f t="shared" si="94"/>
        <v>0</v>
      </c>
      <c r="N700" s="2">
        <f t="shared" si="95"/>
        <v>0</v>
      </c>
      <c r="O700">
        <f t="shared" si="98"/>
        <v>0</v>
      </c>
      <c r="P700">
        <f t="shared" si="96"/>
        <v>0</v>
      </c>
      <c r="Q700" s="2">
        <f t="shared" si="97"/>
        <v>0</v>
      </c>
      <c r="R700">
        <f>Q700/MainSheet!$C$8*(G700-G699)+R699</f>
        <v>0</v>
      </c>
      <c r="S700">
        <f t="shared" si="99"/>
        <v>0</v>
      </c>
      <c r="T700">
        <f t="shared" si="91"/>
        <v>6.9799999999998956</v>
      </c>
      <c r="U700" s="1">
        <f>Q700/MainSheet!$C$22</f>
        <v>0</v>
      </c>
    </row>
    <row r="701" spans="7:21">
      <c r="G701">
        <f t="shared" si="92"/>
        <v>6.9899999999998954</v>
      </c>
      <c r="H701">
        <f t="shared" si="93"/>
        <v>198000</v>
      </c>
      <c r="I701" s="2">
        <f>MIN(MainSheet!$C$10/MainSheet!$C$9,MainSheet!$K$9*60)</f>
        <v>660</v>
      </c>
      <c r="J701" s="1">
        <f>IF(G701&gt;MainSheet!$C$11,IF(J700&gt;=0.999,1,(G701-MainSheet!$C$11)*I701/$B$2/60),0)</f>
        <v>0</v>
      </c>
      <c r="K701" s="1">
        <f>IF(G701&gt;MainSheet!$C$11+$B$6,IF(K700&gt;=0.999,1,(G701-MainSheet!$C$11-$B$6)*I701/$C$2/60),0)</f>
        <v>0</v>
      </c>
      <c r="L701" s="1">
        <f>IF(G701&gt;MainSheet!$C$11+$B$6+$C$6,IF(L700&gt;=0.999,1,(G701-MainSheet!$C$11-$B$6-$C$6)*I701/$D$2/60),0)</f>
        <v>0</v>
      </c>
      <c r="M701">
        <f t="shared" si="94"/>
        <v>0</v>
      </c>
      <c r="N701" s="2">
        <f t="shared" si="95"/>
        <v>0</v>
      </c>
      <c r="O701">
        <f t="shared" si="98"/>
        <v>0</v>
      </c>
      <c r="P701">
        <f t="shared" si="96"/>
        <v>0</v>
      </c>
      <c r="Q701" s="2">
        <f t="shared" si="97"/>
        <v>0</v>
      </c>
      <c r="R701">
        <f>Q701/MainSheet!$C$8*(G701-G700)+R700</f>
        <v>0</v>
      </c>
      <c r="S701">
        <f t="shared" si="99"/>
        <v>0</v>
      </c>
      <c r="T701">
        <f t="shared" si="91"/>
        <v>6.9899999999998954</v>
      </c>
      <c r="U701" s="1">
        <f>Q701/MainSheet!$C$22</f>
        <v>0</v>
      </c>
    </row>
    <row r="702" spans="7:21">
      <c r="G702">
        <f t="shared" si="92"/>
        <v>6.9999999999998952</v>
      </c>
      <c r="H702">
        <f t="shared" si="93"/>
        <v>198000</v>
      </c>
      <c r="I702" s="2">
        <f>MIN(MainSheet!$C$10/MainSheet!$C$9,MainSheet!$K$9*60)</f>
        <v>660</v>
      </c>
      <c r="J702" s="1">
        <f>IF(G702&gt;MainSheet!$C$11,IF(J701&gt;=0.999,1,(G702-MainSheet!$C$11)*I702/$B$2/60),0)</f>
        <v>0</v>
      </c>
      <c r="K702" s="1">
        <f>IF(G702&gt;MainSheet!$C$11+$B$6,IF(K701&gt;=0.999,1,(G702-MainSheet!$C$11-$B$6)*I702/$C$2/60),0)</f>
        <v>0</v>
      </c>
      <c r="L702" s="1">
        <f>IF(G702&gt;MainSheet!$C$11+$B$6+$C$6,IF(L701&gt;=0.999,1,(G702-MainSheet!$C$11-$B$6-$C$6)*I702/$D$2/60),0)</f>
        <v>0</v>
      </c>
      <c r="M702">
        <f t="shared" si="94"/>
        <v>0</v>
      </c>
      <c r="N702" s="2">
        <f t="shared" si="95"/>
        <v>0</v>
      </c>
      <c r="O702">
        <f t="shared" si="98"/>
        <v>0</v>
      </c>
      <c r="P702">
        <f t="shared" si="96"/>
        <v>0</v>
      </c>
      <c r="Q702" s="2">
        <f t="shared" si="97"/>
        <v>0</v>
      </c>
      <c r="R702">
        <f>Q702/MainSheet!$C$8*(G702-G701)+R701</f>
        <v>0</v>
      </c>
      <c r="S702">
        <f t="shared" si="99"/>
        <v>0</v>
      </c>
      <c r="T702">
        <f t="shared" si="91"/>
        <v>6.9999999999998952</v>
      </c>
      <c r="U702" s="1">
        <f>Q702/MainSheet!$C$22</f>
        <v>0</v>
      </c>
    </row>
    <row r="703" spans="7:21">
      <c r="G703">
        <f t="shared" si="92"/>
        <v>7.009999999999895</v>
      </c>
      <c r="H703">
        <f t="shared" si="93"/>
        <v>198000</v>
      </c>
      <c r="I703" s="2">
        <f>MIN(MainSheet!$C$10/MainSheet!$C$9,MainSheet!$K$9*60)</f>
        <v>660</v>
      </c>
      <c r="J703" s="1">
        <f>IF(G703&gt;MainSheet!$C$11,IF(J702&gt;=0.999,1,(G703-MainSheet!$C$11)*I703/$B$2/60),0)</f>
        <v>0</v>
      </c>
      <c r="K703" s="1">
        <f>IF(G703&gt;MainSheet!$C$11+$B$6,IF(K702&gt;=0.999,1,(G703-MainSheet!$C$11-$B$6)*I703/$C$2/60),0)</f>
        <v>0</v>
      </c>
      <c r="L703" s="1">
        <f>IF(G703&gt;MainSheet!$C$11+$B$6+$C$6,IF(L702&gt;=0.999,1,(G703-MainSheet!$C$11-$B$6-$C$6)*I703/$D$2/60),0)</f>
        <v>0</v>
      </c>
      <c r="M703">
        <f t="shared" si="94"/>
        <v>0</v>
      </c>
      <c r="N703" s="2">
        <f t="shared" si="95"/>
        <v>0</v>
      </c>
      <c r="O703">
        <f t="shared" si="98"/>
        <v>0</v>
      </c>
      <c r="P703">
        <f t="shared" si="96"/>
        <v>0</v>
      </c>
      <c r="Q703" s="2">
        <f t="shared" si="97"/>
        <v>0</v>
      </c>
      <c r="R703">
        <f>Q703/MainSheet!$C$8*(G703-G702)+R702</f>
        <v>0</v>
      </c>
      <c r="S703">
        <f t="shared" si="99"/>
        <v>0</v>
      </c>
      <c r="T703">
        <f t="shared" si="91"/>
        <v>7.009999999999895</v>
      </c>
      <c r="U703" s="1">
        <f>Q703/MainSheet!$C$22</f>
        <v>0</v>
      </c>
    </row>
    <row r="704" spans="7:21">
      <c r="G704">
        <f t="shared" si="92"/>
        <v>7.0199999999998948</v>
      </c>
      <c r="H704">
        <f t="shared" si="93"/>
        <v>198000</v>
      </c>
      <c r="I704" s="2">
        <f>MIN(MainSheet!$C$10/MainSheet!$C$9,MainSheet!$K$9*60)</f>
        <v>660</v>
      </c>
      <c r="J704" s="1">
        <f>IF(G704&gt;MainSheet!$C$11,IF(J703&gt;=0.999,1,(G704-MainSheet!$C$11)*I704/$B$2/60),0)</f>
        <v>0</v>
      </c>
      <c r="K704" s="1">
        <f>IF(G704&gt;MainSheet!$C$11+$B$6,IF(K703&gt;=0.999,1,(G704-MainSheet!$C$11-$B$6)*I704/$C$2/60),0)</f>
        <v>0</v>
      </c>
      <c r="L704" s="1">
        <f>IF(G704&gt;MainSheet!$C$11+$B$6+$C$6,IF(L703&gt;=0.999,1,(G704-MainSheet!$C$11-$B$6-$C$6)*I704/$D$2/60),0)</f>
        <v>0</v>
      </c>
      <c r="M704">
        <f t="shared" si="94"/>
        <v>0</v>
      </c>
      <c r="N704" s="2">
        <f t="shared" si="95"/>
        <v>0</v>
      </c>
      <c r="O704">
        <f t="shared" si="98"/>
        <v>0</v>
      </c>
      <c r="P704">
        <f t="shared" si="96"/>
        <v>0</v>
      </c>
      <c r="Q704" s="2">
        <f t="shared" si="97"/>
        <v>0</v>
      </c>
      <c r="R704">
        <f>Q704/MainSheet!$C$8*(G704-G703)+R703</f>
        <v>0</v>
      </c>
      <c r="S704">
        <f t="shared" si="99"/>
        <v>0</v>
      </c>
      <c r="T704">
        <f t="shared" si="91"/>
        <v>7.0199999999998948</v>
      </c>
      <c r="U704" s="1">
        <f>Q704/MainSheet!$C$22</f>
        <v>0</v>
      </c>
    </row>
    <row r="705" spans="7:21">
      <c r="G705">
        <f t="shared" si="92"/>
        <v>7.0299999999998946</v>
      </c>
      <c r="H705">
        <f t="shared" si="93"/>
        <v>198000</v>
      </c>
      <c r="I705" s="2">
        <f>MIN(MainSheet!$C$10/MainSheet!$C$9,MainSheet!$K$9*60)</f>
        <v>660</v>
      </c>
      <c r="J705" s="1">
        <f>IF(G705&gt;MainSheet!$C$11,IF(J704&gt;=0.999,1,(G705-MainSheet!$C$11)*I705/$B$2/60),0)</f>
        <v>0</v>
      </c>
      <c r="K705" s="1">
        <f>IF(G705&gt;MainSheet!$C$11+$B$6,IF(K704&gt;=0.999,1,(G705-MainSheet!$C$11-$B$6)*I705/$C$2/60),0)</f>
        <v>0</v>
      </c>
      <c r="L705" s="1">
        <f>IF(G705&gt;MainSheet!$C$11+$B$6+$C$6,IF(L704&gt;=0.999,1,(G705-MainSheet!$C$11-$B$6-$C$6)*I705/$D$2/60),0)</f>
        <v>0</v>
      </c>
      <c r="M705">
        <f t="shared" si="94"/>
        <v>0</v>
      </c>
      <c r="N705" s="2">
        <f t="shared" si="95"/>
        <v>0</v>
      </c>
      <c r="O705">
        <f t="shared" si="98"/>
        <v>0</v>
      </c>
      <c r="P705">
        <f t="shared" si="96"/>
        <v>0</v>
      </c>
      <c r="Q705" s="2">
        <f t="shared" si="97"/>
        <v>0</v>
      </c>
      <c r="R705">
        <f>Q705/MainSheet!$C$8*(G705-G704)+R704</f>
        <v>0</v>
      </c>
      <c r="S705">
        <f t="shared" si="99"/>
        <v>0</v>
      </c>
      <c r="T705">
        <f t="shared" si="91"/>
        <v>7.0299999999998946</v>
      </c>
      <c r="U705" s="1">
        <f>Q705/MainSheet!$C$22</f>
        <v>0</v>
      </c>
    </row>
    <row r="706" spans="7:21">
      <c r="G706">
        <f t="shared" si="92"/>
        <v>7.0399999999998943</v>
      </c>
      <c r="H706">
        <f t="shared" si="93"/>
        <v>198000</v>
      </c>
      <c r="I706" s="2">
        <f>MIN(MainSheet!$C$10/MainSheet!$C$9,MainSheet!$K$9*60)</f>
        <v>660</v>
      </c>
      <c r="J706" s="1">
        <f>IF(G706&gt;MainSheet!$C$11,IF(J705&gt;=0.999,1,(G706-MainSheet!$C$11)*I706/$B$2/60),0)</f>
        <v>0</v>
      </c>
      <c r="K706" s="1">
        <f>IF(G706&gt;MainSheet!$C$11+$B$6,IF(K705&gt;=0.999,1,(G706-MainSheet!$C$11-$B$6)*I706/$C$2/60),0)</f>
        <v>0</v>
      </c>
      <c r="L706" s="1">
        <f>IF(G706&gt;MainSheet!$C$11+$B$6+$C$6,IF(L705&gt;=0.999,1,(G706-MainSheet!$C$11-$B$6-$C$6)*I706/$D$2/60),0)</f>
        <v>0</v>
      </c>
      <c r="M706">
        <f t="shared" si="94"/>
        <v>0</v>
      </c>
      <c r="N706" s="2">
        <f t="shared" si="95"/>
        <v>0</v>
      </c>
      <c r="O706">
        <f t="shared" si="98"/>
        <v>0</v>
      </c>
      <c r="P706">
        <f t="shared" si="96"/>
        <v>0</v>
      </c>
      <c r="Q706" s="2">
        <f t="shared" si="97"/>
        <v>0</v>
      </c>
      <c r="R706">
        <f>Q706/MainSheet!$C$8*(G706-G705)+R705</f>
        <v>0</v>
      </c>
      <c r="S706">
        <f t="shared" si="99"/>
        <v>0</v>
      </c>
      <c r="T706">
        <f t="shared" si="91"/>
        <v>7.0399999999998943</v>
      </c>
      <c r="U706" s="1">
        <f>Q706/MainSheet!$C$22</f>
        <v>0</v>
      </c>
    </row>
    <row r="707" spans="7:21">
      <c r="G707">
        <f t="shared" si="92"/>
        <v>7.0499999999998941</v>
      </c>
      <c r="H707">
        <f t="shared" si="93"/>
        <v>198000</v>
      </c>
      <c r="I707" s="2">
        <f>MIN(MainSheet!$C$10/MainSheet!$C$9,MainSheet!$K$9*60)</f>
        <v>660</v>
      </c>
      <c r="J707" s="1">
        <f>IF(G707&gt;MainSheet!$C$11,IF(J706&gt;=0.999,1,(G707-MainSheet!$C$11)*I707/$B$2/60),0)</f>
        <v>0</v>
      </c>
      <c r="K707" s="1">
        <f>IF(G707&gt;MainSheet!$C$11+$B$6,IF(K706&gt;=0.999,1,(G707-MainSheet!$C$11-$B$6)*I707/$C$2/60),0)</f>
        <v>0</v>
      </c>
      <c r="L707" s="1">
        <f>IF(G707&gt;MainSheet!$C$11+$B$6+$C$6,IF(L706&gt;=0.999,1,(G707-MainSheet!$C$11-$B$6-$C$6)*I707/$D$2/60),0)</f>
        <v>0</v>
      </c>
      <c r="M707">
        <f t="shared" si="94"/>
        <v>0</v>
      </c>
      <c r="N707" s="2">
        <f t="shared" si="95"/>
        <v>0</v>
      </c>
      <c r="O707">
        <f t="shared" si="98"/>
        <v>0</v>
      </c>
      <c r="P707">
        <f t="shared" si="96"/>
        <v>0</v>
      </c>
      <c r="Q707" s="2">
        <f t="shared" si="97"/>
        <v>0</v>
      </c>
      <c r="R707">
        <f>Q707/MainSheet!$C$8*(G707-G706)+R706</f>
        <v>0</v>
      </c>
      <c r="S707">
        <f t="shared" si="99"/>
        <v>0</v>
      </c>
      <c r="T707">
        <f t="shared" ref="T707:T770" si="100">G707</f>
        <v>7.0499999999998941</v>
      </c>
      <c r="U707" s="1">
        <f>Q707/MainSheet!$C$22</f>
        <v>0</v>
      </c>
    </row>
    <row r="708" spans="7:21">
      <c r="G708">
        <f t="shared" ref="G708:G771" si="101">G707+$F$2</f>
        <v>7.0599999999998939</v>
      </c>
      <c r="H708">
        <f t="shared" ref="H708:H771" si="102">H707</f>
        <v>198000</v>
      </c>
      <c r="I708" s="2">
        <f>MIN(MainSheet!$C$10/MainSheet!$C$9,MainSheet!$K$9*60)</f>
        <v>660</v>
      </c>
      <c r="J708" s="1">
        <f>IF(G708&gt;MainSheet!$C$11,IF(J707&gt;=0.999,1,(G708-MainSheet!$C$11)*I708/$B$2/60),0)</f>
        <v>0</v>
      </c>
      <c r="K708" s="1">
        <f>IF(G708&gt;MainSheet!$C$11+$B$6,IF(K707&gt;=0.999,1,(G708-MainSheet!$C$11-$B$6)*I708/$C$2/60),0)</f>
        <v>0</v>
      </c>
      <c r="L708" s="1">
        <f>IF(G708&gt;MainSheet!$C$11+$B$6+$C$6,IF(L707&gt;=0.999,1,(G708-MainSheet!$C$11-$B$6-$C$6)*I708/$D$2/60),0)</f>
        <v>0</v>
      </c>
      <c r="M708">
        <f t="shared" ref="M708:M771" si="103">(J708*$B$2+K708*$C$2+L708*$D$2)/SUM($B$2:$D$2)</f>
        <v>0</v>
      </c>
      <c r="N708" s="2">
        <f t="shared" ref="N708:N771" si="104">IF(J708&gt;=0.01,((1-J708)*B$3+B$4*(J708)),0)</f>
        <v>0</v>
      </c>
      <c r="O708">
        <f t="shared" si="98"/>
        <v>0</v>
      </c>
      <c r="P708">
        <f t="shared" ref="P708:P771" si="105">IF(IF(N708+O708&gt;H708,H708-O708-N708,IF(L708&gt;0,((1-L708)*D$3+D$4*(L708)),0))+O708+N708&gt;H708,H708-N708-O708,IF(N708+O708&gt;H708,H708-O708-N708,IF(L708&gt;0,((1-L708)*D$3+D$4*(L708)),0)))</f>
        <v>0</v>
      </c>
      <c r="Q708" s="2">
        <f t="shared" ref="Q708:Q771" si="106">SUM(N708:P708)</f>
        <v>0</v>
      </c>
      <c r="R708">
        <f>Q708/MainSheet!$C$8*(G708-G707)+R707</f>
        <v>0</v>
      </c>
      <c r="S708">
        <f t="shared" si="99"/>
        <v>0</v>
      </c>
      <c r="T708">
        <f t="shared" si="100"/>
        <v>7.0599999999998939</v>
      </c>
      <c r="U708" s="1">
        <f>Q708/MainSheet!$C$22</f>
        <v>0</v>
      </c>
    </row>
    <row r="709" spans="7:21">
      <c r="G709">
        <f t="shared" si="101"/>
        <v>7.0699999999998937</v>
      </c>
      <c r="H709">
        <f t="shared" si="102"/>
        <v>198000</v>
      </c>
      <c r="I709" s="2">
        <f>MIN(MainSheet!$C$10/MainSheet!$C$9,MainSheet!$K$9*60)</f>
        <v>660</v>
      </c>
      <c r="J709" s="1">
        <f>IF(G709&gt;MainSheet!$C$11,IF(J708&gt;=0.999,1,(G709-MainSheet!$C$11)*I709/$B$2/60),0)</f>
        <v>0</v>
      </c>
      <c r="K709" s="1">
        <f>IF(G709&gt;MainSheet!$C$11+$B$6,IF(K708&gt;=0.999,1,(G709-MainSheet!$C$11-$B$6)*I709/$C$2/60),0)</f>
        <v>0</v>
      </c>
      <c r="L709" s="1">
        <f>IF(G709&gt;MainSheet!$C$11+$B$6+$C$6,IF(L708&gt;=0.999,1,(G709-MainSheet!$C$11-$B$6-$C$6)*I709/$D$2/60),0)</f>
        <v>0</v>
      </c>
      <c r="M709">
        <f t="shared" si="103"/>
        <v>0</v>
      </c>
      <c r="N709" s="2">
        <f t="shared" si="104"/>
        <v>0</v>
      </c>
      <c r="O709">
        <f t="shared" ref="O709:O772" si="107">IF(K709&gt;=0.01,((1-K709)*C$3+C$4*(K709)),0)</f>
        <v>0</v>
      </c>
      <c r="P709">
        <f t="shared" si="105"/>
        <v>0</v>
      </c>
      <c r="Q709" s="2">
        <f t="shared" si="106"/>
        <v>0</v>
      </c>
      <c r="R709">
        <f>Q709/MainSheet!$C$8*(G709-G708)+R708</f>
        <v>0</v>
      </c>
      <c r="S709">
        <f t="shared" ref="S709:S772" si="108">Q709*$F$2/60+S708</f>
        <v>0</v>
      </c>
      <c r="T709">
        <f t="shared" si="100"/>
        <v>7.0699999999998937</v>
      </c>
      <c r="U709" s="1">
        <f>Q709/MainSheet!$C$22</f>
        <v>0</v>
      </c>
    </row>
    <row r="710" spans="7:21">
      <c r="G710">
        <f t="shared" si="101"/>
        <v>7.0799999999998935</v>
      </c>
      <c r="H710">
        <f t="shared" si="102"/>
        <v>198000</v>
      </c>
      <c r="I710" s="2">
        <f>MIN(MainSheet!$C$10/MainSheet!$C$9,MainSheet!$K$9*60)</f>
        <v>660</v>
      </c>
      <c r="J710" s="1">
        <f>IF(G710&gt;MainSheet!$C$11,IF(J709&gt;=0.999,1,(G710-MainSheet!$C$11)*I710/$B$2/60),0)</f>
        <v>0</v>
      </c>
      <c r="K710" s="1">
        <f>IF(G710&gt;MainSheet!$C$11+$B$6,IF(K709&gt;=0.999,1,(G710-MainSheet!$C$11-$B$6)*I710/$C$2/60),0)</f>
        <v>0</v>
      </c>
      <c r="L710" s="1">
        <f>IF(G710&gt;MainSheet!$C$11+$B$6+$C$6,IF(L709&gt;=0.999,1,(G710-MainSheet!$C$11-$B$6-$C$6)*I710/$D$2/60),0)</f>
        <v>0</v>
      </c>
      <c r="M710">
        <f t="shared" si="103"/>
        <v>0</v>
      </c>
      <c r="N710" s="2">
        <f t="shared" si="104"/>
        <v>0</v>
      </c>
      <c r="O710">
        <f t="shared" si="107"/>
        <v>0</v>
      </c>
      <c r="P710">
        <f t="shared" si="105"/>
        <v>0</v>
      </c>
      <c r="Q710" s="2">
        <f t="shared" si="106"/>
        <v>0</v>
      </c>
      <c r="R710">
        <f>Q710/MainSheet!$C$8*(G710-G709)+R709</f>
        <v>0</v>
      </c>
      <c r="S710">
        <f t="shared" si="108"/>
        <v>0</v>
      </c>
      <c r="T710">
        <f t="shared" si="100"/>
        <v>7.0799999999998935</v>
      </c>
      <c r="U710" s="1">
        <f>Q710/MainSheet!$C$22</f>
        <v>0</v>
      </c>
    </row>
    <row r="711" spans="7:21">
      <c r="G711">
        <f t="shared" si="101"/>
        <v>7.0899999999998933</v>
      </c>
      <c r="H711">
        <f t="shared" si="102"/>
        <v>198000</v>
      </c>
      <c r="I711" s="2">
        <f>MIN(MainSheet!$C$10/MainSheet!$C$9,MainSheet!$K$9*60)</f>
        <v>660</v>
      </c>
      <c r="J711" s="1">
        <f>IF(G711&gt;MainSheet!$C$11,IF(J710&gt;=0.999,1,(G711-MainSheet!$C$11)*I711/$B$2/60),0)</f>
        <v>0</v>
      </c>
      <c r="K711" s="1">
        <f>IF(G711&gt;MainSheet!$C$11+$B$6,IF(K710&gt;=0.999,1,(G711-MainSheet!$C$11-$B$6)*I711/$C$2/60),0)</f>
        <v>0</v>
      </c>
      <c r="L711" s="1">
        <f>IF(G711&gt;MainSheet!$C$11+$B$6+$C$6,IF(L710&gt;=0.999,1,(G711-MainSheet!$C$11-$B$6-$C$6)*I711/$D$2/60),0)</f>
        <v>0</v>
      </c>
      <c r="M711">
        <f t="shared" si="103"/>
        <v>0</v>
      </c>
      <c r="N711" s="2">
        <f t="shared" si="104"/>
        <v>0</v>
      </c>
      <c r="O711">
        <f t="shared" si="107"/>
        <v>0</v>
      </c>
      <c r="P711">
        <f t="shared" si="105"/>
        <v>0</v>
      </c>
      <c r="Q711" s="2">
        <f t="shared" si="106"/>
        <v>0</v>
      </c>
      <c r="R711">
        <f>Q711/MainSheet!$C$8*(G711-G710)+R710</f>
        <v>0</v>
      </c>
      <c r="S711">
        <f t="shared" si="108"/>
        <v>0</v>
      </c>
      <c r="T711">
        <f t="shared" si="100"/>
        <v>7.0899999999998933</v>
      </c>
      <c r="U711" s="1">
        <f>Q711/MainSheet!$C$22</f>
        <v>0</v>
      </c>
    </row>
    <row r="712" spans="7:21">
      <c r="G712">
        <f t="shared" si="101"/>
        <v>7.0999999999998931</v>
      </c>
      <c r="H712">
        <f t="shared" si="102"/>
        <v>198000</v>
      </c>
      <c r="I712" s="2">
        <f>MIN(MainSheet!$C$10/MainSheet!$C$9,MainSheet!$K$9*60)</f>
        <v>660</v>
      </c>
      <c r="J712" s="1">
        <f>IF(G712&gt;MainSheet!$C$11,IF(J711&gt;=0.999,1,(G712-MainSheet!$C$11)*I712/$B$2/60),0)</f>
        <v>0</v>
      </c>
      <c r="K712" s="1">
        <f>IF(G712&gt;MainSheet!$C$11+$B$6,IF(K711&gt;=0.999,1,(G712-MainSheet!$C$11-$B$6)*I712/$C$2/60),0)</f>
        <v>0</v>
      </c>
      <c r="L712" s="1">
        <f>IF(G712&gt;MainSheet!$C$11+$B$6+$C$6,IF(L711&gt;=0.999,1,(G712-MainSheet!$C$11-$B$6-$C$6)*I712/$D$2/60),0)</f>
        <v>0</v>
      </c>
      <c r="M712">
        <f t="shared" si="103"/>
        <v>0</v>
      </c>
      <c r="N712" s="2">
        <f t="shared" si="104"/>
        <v>0</v>
      </c>
      <c r="O712">
        <f t="shared" si="107"/>
        <v>0</v>
      </c>
      <c r="P712">
        <f t="shared" si="105"/>
        <v>0</v>
      </c>
      <c r="Q712" s="2">
        <f t="shared" si="106"/>
        <v>0</v>
      </c>
      <c r="R712">
        <f>Q712/MainSheet!$C$8*(G712-G711)+R711</f>
        <v>0</v>
      </c>
      <c r="S712">
        <f t="shared" si="108"/>
        <v>0</v>
      </c>
      <c r="T712">
        <f t="shared" si="100"/>
        <v>7.0999999999998931</v>
      </c>
      <c r="U712" s="1">
        <f>Q712/MainSheet!$C$22</f>
        <v>0</v>
      </c>
    </row>
    <row r="713" spans="7:21">
      <c r="G713">
        <f t="shared" si="101"/>
        <v>7.1099999999998929</v>
      </c>
      <c r="H713">
        <f t="shared" si="102"/>
        <v>198000</v>
      </c>
      <c r="I713" s="2">
        <f>MIN(MainSheet!$C$10/MainSheet!$C$9,MainSheet!$K$9*60)</f>
        <v>660</v>
      </c>
      <c r="J713" s="1">
        <f>IF(G713&gt;MainSheet!$C$11,IF(J712&gt;=0.999,1,(G713-MainSheet!$C$11)*I713/$B$2/60),0)</f>
        <v>0</v>
      </c>
      <c r="K713" s="1">
        <f>IF(G713&gt;MainSheet!$C$11+$B$6,IF(K712&gt;=0.999,1,(G713-MainSheet!$C$11-$B$6)*I713/$C$2/60),0)</f>
        <v>0</v>
      </c>
      <c r="L713" s="1">
        <f>IF(G713&gt;MainSheet!$C$11+$B$6+$C$6,IF(L712&gt;=0.999,1,(G713-MainSheet!$C$11-$B$6-$C$6)*I713/$D$2/60),0)</f>
        <v>0</v>
      </c>
      <c r="M713">
        <f t="shared" si="103"/>
        <v>0</v>
      </c>
      <c r="N713" s="2">
        <f t="shared" si="104"/>
        <v>0</v>
      </c>
      <c r="O713">
        <f t="shared" si="107"/>
        <v>0</v>
      </c>
      <c r="P713">
        <f t="shared" si="105"/>
        <v>0</v>
      </c>
      <c r="Q713" s="2">
        <f t="shared" si="106"/>
        <v>0</v>
      </c>
      <c r="R713">
        <f>Q713/MainSheet!$C$8*(G713-G712)+R712</f>
        <v>0</v>
      </c>
      <c r="S713">
        <f t="shared" si="108"/>
        <v>0</v>
      </c>
      <c r="T713">
        <f t="shared" si="100"/>
        <v>7.1099999999998929</v>
      </c>
      <c r="U713" s="1">
        <f>Q713/MainSheet!$C$22</f>
        <v>0</v>
      </c>
    </row>
    <row r="714" spans="7:21">
      <c r="G714">
        <f t="shared" si="101"/>
        <v>7.1199999999998926</v>
      </c>
      <c r="H714">
        <f t="shared" si="102"/>
        <v>198000</v>
      </c>
      <c r="I714" s="2">
        <f>MIN(MainSheet!$C$10/MainSheet!$C$9,MainSheet!$K$9*60)</f>
        <v>660</v>
      </c>
      <c r="J714" s="1">
        <f>IF(G714&gt;MainSheet!$C$11,IF(J713&gt;=0.999,1,(G714-MainSheet!$C$11)*I714/$B$2/60),0)</f>
        <v>0</v>
      </c>
      <c r="K714" s="1">
        <f>IF(G714&gt;MainSheet!$C$11+$B$6,IF(K713&gt;=0.999,1,(G714-MainSheet!$C$11-$B$6)*I714/$C$2/60),0)</f>
        <v>0</v>
      </c>
      <c r="L714" s="1">
        <f>IF(G714&gt;MainSheet!$C$11+$B$6+$C$6,IF(L713&gt;=0.999,1,(G714-MainSheet!$C$11-$B$6-$C$6)*I714/$D$2/60),0)</f>
        <v>0</v>
      </c>
      <c r="M714">
        <f t="shared" si="103"/>
        <v>0</v>
      </c>
      <c r="N714" s="2">
        <f t="shared" si="104"/>
        <v>0</v>
      </c>
      <c r="O714">
        <f t="shared" si="107"/>
        <v>0</v>
      </c>
      <c r="P714">
        <f t="shared" si="105"/>
        <v>0</v>
      </c>
      <c r="Q714" s="2">
        <f t="shared" si="106"/>
        <v>0</v>
      </c>
      <c r="R714">
        <f>Q714/MainSheet!$C$8*(G714-G713)+R713</f>
        <v>0</v>
      </c>
      <c r="S714">
        <f t="shared" si="108"/>
        <v>0</v>
      </c>
      <c r="T714">
        <f t="shared" si="100"/>
        <v>7.1199999999998926</v>
      </c>
      <c r="U714" s="1">
        <f>Q714/MainSheet!$C$22</f>
        <v>0</v>
      </c>
    </row>
    <row r="715" spans="7:21">
      <c r="G715">
        <f t="shared" si="101"/>
        <v>7.1299999999998924</v>
      </c>
      <c r="H715">
        <f t="shared" si="102"/>
        <v>198000</v>
      </c>
      <c r="I715" s="2">
        <f>MIN(MainSheet!$C$10/MainSheet!$C$9,MainSheet!$K$9*60)</f>
        <v>660</v>
      </c>
      <c r="J715" s="1">
        <f>IF(G715&gt;MainSheet!$C$11,IF(J714&gt;=0.999,1,(G715-MainSheet!$C$11)*I715/$B$2/60),0)</f>
        <v>0</v>
      </c>
      <c r="K715" s="1">
        <f>IF(G715&gt;MainSheet!$C$11+$B$6,IF(K714&gt;=0.999,1,(G715-MainSheet!$C$11-$B$6)*I715/$C$2/60),0)</f>
        <v>0</v>
      </c>
      <c r="L715" s="1">
        <f>IF(G715&gt;MainSheet!$C$11+$B$6+$C$6,IF(L714&gt;=0.999,1,(G715-MainSheet!$C$11-$B$6-$C$6)*I715/$D$2/60),0)</f>
        <v>0</v>
      </c>
      <c r="M715">
        <f t="shared" si="103"/>
        <v>0</v>
      </c>
      <c r="N715" s="2">
        <f t="shared" si="104"/>
        <v>0</v>
      </c>
      <c r="O715">
        <f t="shared" si="107"/>
        <v>0</v>
      </c>
      <c r="P715">
        <f t="shared" si="105"/>
        <v>0</v>
      </c>
      <c r="Q715" s="2">
        <f t="shared" si="106"/>
        <v>0</v>
      </c>
      <c r="R715">
        <f>Q715/MainSheet!$C$8*(G715-G714)+R714</f>
        <v>0</v>
      </c>
      <c r="S715">
        <f t="shared" si="108"/>
        <v>0</v>
      </c>
      <c r="T715">
        <f t="shared" si="100"/>
        <v>7.1299999999998924</v>
      </c>
      <c r="U715" s="1">
        <f>Q715/MainSheet!$C$22</f>
        <v>0</v>
      </c>
    </row>
    <row r="716" spans="7:21">
      <c r="G716">
        <f t="shared" si="101"/>
        <v>7.1399999999998922</v>
      </c>
      <c r="H716">
        <f t="shared" si="102"/>
        <v>198000</v>
      </c>
      <c r="I716" s="2">
        <f>MIN(MainSheet!$C$10/MainSheet!$C$9,MainSheet!$K$9*60)</f>
        <v>660</v>
      </c>
      <c r="J716" s="1">
        <f>IF(G716&gt;MainSheet!$C$11,IF(J715&gt;=0.999,1,(G716-MainSheet!$C$11)*I716/$B$2/60),0)</f>
        <v>0</v>
      </c>
      <c r="K716" s="1">
        <f>IF(G716&gt;MainSheet!$C$11+$B$6,IF(K715&gt;=0.999,1,(G716-MainSheet!$C$11-$B$6)*I716/$C$2/60),0)</f>
        <v>0</v>
      </c>
      <c r="L716" s="1">
        <f>IF(G716&gt;MainSheet!$C$11+$B$6+$C$6,IF(L715&gt;=0.999,1,(G716-MainSheet!$C$11-$B$6-$C$6)*I716/$D$2/60),0)</f>
        <v>0</v>
      </c>
      <c r="M716">
        <f t="shared" si="103"/>
        <v>0</v>
      </c>
      <c r="N716" s="2">
        <f t="shared" si="104"/>
        <v>0</v>
      </c>
      <c r="O716">
        <f t="shared" si="107"/>
        <v>0</v>
      </c>
      <c r="P716">
        <f t="shared" si="105"/>
        <v>0</v>
      </c>
      <c r="Q716" s="2">
        <f t="shared" si="106"/>
        <v>0</v>
      </c>
      <c r="R716">
        <f>Q716/MainSheet!$C$8*(G716-G715)+R715</f>
        <v>0</v>
      </c>
      <c r="S716">
        <f t="shared" si="108"/>
        <v>0</v>
      </c>
      <c r="T716">
        <f t="shared" si="100"/>
        <v>7.1399999999998922</v>
      </c>
      <c r="U716" s="1">
        <f>Q716/MainSheet!$C$22</f>
        <v>0</v>
      </c>
    </row>
    <row r="717" spans="7:21">
      <c r="G717">
        <f t="shared" si="101"/>
        <v>7.149999999999892</v>
      </c>
      <c r="H717">
        <f t="shared" si="102"/>
        <v>198000</v>
      </c>
      <c r="I717" s="2">
        <f>MIN(MainSheet!$C$10/MainSheet!$C$9,MainSheet!$K$9*60)</f>
        <v>660</v>
      </c>
      <c r="J717" s="1">
        <f>IF(G717&gt;MainSheet!$C$11,IF(J716&gt;=0.999,1,(G717-MainSheet!$C$11)*I717/$B$2/60),0)</f>
        <v>0</v>
      </c>
      <c r="K717" s="1">
        <f>IF(G717&gt;MainSheet!$C$11+$B$6,IF(K716&gt;=0.999,1,(G717-MainSheet!$C$11-$B$6)*I717/$C$2/60),0)</f>
        <v>0</v>
      </c>
      <c r="L717" s="1">
        <f>IF(G717&gt;MainSheet!$C$11+$B$6+$C$6,IF(L716&gt;=0.999,1,(G717-MainSheet!$C$11-$B$6-$C$6)*I717/$D$2/60),0)</f>
        <v>0</v>
      </c>
      <c r="M717">
        <f t="shared" si="103"/>
        <v>0</v>
      </c>
      <c r="N717" s="2">
        <f t="shared" si="104"/>
        <v>0</v>
      </c>
      <c r="O717">
        <f t="shared" si="107"/>
        <v>0</v>
      </c>
      <c r="P717">
        <f t="shared" si="105"/>
        <v>0</v>
      </c>
      <c r="Q717" s="2">
        <f t="shared" si="106"/>
        <v>0</v>
      </c>
      <c r="R717">
        <f>Q717/MainSheet!$C$8*(G717-G716)+R716</f>
        <v>0</v>
      </c>
      <c r="S717">
        <f t="shared" si="108"/>
        <v>0</v>
      </c>
      <c r="T717">
        <f t="shared" si="100"/>
        <v>7.149999999999892</v>
      </c>
      <c r="U717" s="1">
        <f>Q717/MainSheet!$C$22</f>
        <v>0</v>
      </c>
    </row>
    <row r="718" spans="7:21">
      <c r="G718">
        <f t="shared" si="101"/>
        <v>7.1599999999998918</v>
      </c>
      <c r="H718">
        <f t="shared" si="102"/>
        <v>198000</v>
      </c>
      <c r="I718" s="2">
        <f>MIN(MainSheet!$C$10/MainSheet!$C$9,MainSheet!$K$9*60)</f>
        <v>660</v>
      </c>
      <c r="J718" s="1">
        <f>IF(G718&gt;MainSheet!$C$11,IF(J717&gt;=0.999,1,(G718-MainSheet!$C$11)*I718/$B$2/60),0)</f>
        <v>0</v>
      </c>
      <c r="K718" s="1">
        <f>IF(G718&gt;MainSheet!$C$11+$B$6,IF(K717&gt;=0.999,1,(G718-MainSheet!$C$11-$B$6)*I718/$C$2/60),0)</f>
        <v>0</v>
      </c>
      <c r="L718" s="1">
        <f>IF(G718&gt;MainSheet!$C$11+$B$6+$C$6,IF(L717&gt;=0.999,1,(G718-MainSheet!$C$11-$B$6-$C$6)*I718/$D$2/60),0)</f>
        <v>0</v>
      </c>
      <c r="M718">
        <f t="shared" si="103"/>
        <v>0</v>
      </c>
      <c r="N718" s="2">
        <f t="shared" si="104"/>
        <v>0</v>
      </c>
      <c r="O718">
        <f t="shared" si="107"/>
        <v>0</v>
      </c>
      <c r="P718">
        <f t="shared" si="105"/>
        <v>0</v>
      </c>
      <c r="Q718" s="2">
        <f t="shared" si="106"/>
        <v>0</v>
      </c>
      <c r="R718">
        <f>Q718/MainSheet!$C$8*(G718-G717)+R717</f>
        <v>0</v>
      </c>
      <c r="S718">
        <f t="shared" si="108"/>
        <v>0</v>
      </c>
      <c r="T718">
        <f t="shared" si="100"/>
        <v>7.1599999999998918</v>
      </c>
      <c r="U718" s="1">
        <f>Q718/MainSheet!$C$22</f>
        <v>0</v>
      </c>
    </row>
    <row r="719" spans="7:21">
      <c r="G719">
        <f t="shared" si="101"/>
        <v>7.1699999999998916</v>
      </c>
      <c r="H719">
        <f t="shared" si="102"/>
        <v>198000</v>
      </c>
      <c r="I719" s="2">
        <f>MIN(MainSheet!$C$10/MainSheet!$C$9,MainSheet!$K$9*60)</f>
        <v>660</v>
      </c>
      <c r="J719" s="1">
        <f>IF(G719&gt;MainSheet!$C$11,IF(J718&gt;=0.999,1,(G719-MainSheet!$C$11)*I719/$B$2/60),0)</f>
        <v>0</v>
      </c>
      <c r="K719" s="1">
        <f>IF(G719&gt;MainSheet!$C$11+$B$6,IF(K718&gt;=0.999,1,(G719-MainSheet!$C$11-$B$6)*I719/$C$2/60),0)</f>
        <v>0</v>
      </c>
      <c r="L719" s="1">
        <f>IF(G719&gt;MainSheet!$C$11+$B$6+$C$6,IF(L718&gt;=0.999,1,(G719-MainSheet!$C$11-$B$6-$C$6)*I719/$D$2/60),0)</f>
        <v>0</v>
      </c>
      <c r="M719">
        <f t="shared" si="103"/>
        <v>0</v>
      </c>
      <c r="N719" s="2">
        <f t="shared" si="104"/>
        <v>0</v>
      </c>
      <c r="O719">
        <f t="shared" si="107"/>
        <v>0</v>
      </c>
      <c r="P719">
        <f t="shared" si="105"/>
        <v>0</v>
      </c>
      <c r="Q719" s="2">
        <f t="shared" si="106"/>
        <v>0</v>
      </c>
      <c r="R719">
        <f>Q719/MainSheet!$C$8*(G719-G718)+R718</f>
        <v>0</v>
      </c>
      <c r="S719">
        <f t="shared" si="108"/>
        <v>0</v>
      </c>
      <c r="T719">
        <f t="shared" si="100"/>
        <v>7.1699999999998916</v>
      </c>
      <c r="U719" s="1">
        <f>Q719/MainSheet!$C$22</f>
        <v>0</v>
      </c>
    </row>
    <row r="720" spans="7:21">
      <c r="G720">
        <f t="shared" si="101"/>
        <v>7.1799999999998914</v>
      </c>
      <c r="H720">
        <f t="shared" si="102"/>
        <v>198000</v>
      </c>
      <c r="I720" s="2">
        <f>MIN(MainSheet!$C$10/MainSheet!$C$9,MainSheet!$K$9*60)</f>
        <v>660</v>
      </c>
      <c r="J720" s="1">
        <f>IF(G720&gt;MainSheet!$C$11,IF(J719&gt;=0.999,1,(G720-MainSheet!$C$11)*I720/$B$2/60),0)</f>
        <v>0</v>
      </c>
      <c r="K720" s="1">
        <f>IF(G720&gt;MainSheet!$C$11+$B$6,IF(K719&gt;=0.999,1,(G720-MainSheet!$C$11-$B$6)*I720/$C$2/60),0)</f>
        <v>0</v>
      </c>
      <c r="L720" s="1">
        <f>IF(G720&gt;MainSheet!$C$11+$B$6+$C$6,IF(L719&gt;=0.999,1,(G720-MainSheet!$C$11-$B$6-$C$6)*I720/$D$2/60),0)</f>
        <v>0</v>
      </c>
      <c r="M720">
        <f t="shared" si="103"/>
        <v>0</v>
      </c>
      <c r="N720" s="2">
        <f t="shared" si="104"/>
        <v>0</v>
      </c>
      <c r="O720">
        <f t="shared" si="107"/>
        <v>0</v>
      </c>
      <c r="P720">
        <f t="shared" si="105"/>
        <v>0</v>
      </c>
      <c r="Q720" s="2">
        <f t="shared" si="106"/>
        <v>0</v>
      </c>
      <c r="R720">
        <f>Q720/MainSheet!$C$8*(G720-G719)+R719</f>
        <v>0</v>
      </c>
      <c r="S720">
        <f t="shared" si="108"/>
        <v>0</v>
      </c>
      <c r="T720">
        <f t="shared" si="100"/>
        <v>7.1799999999998914</v>
      </c>
      <c r="U720" s="1">
        <f>Q720/MainSheet!$C$22</f>
        <v>0</v>
      </c>
    </row>
    <row r="721" spans="7:21">
      <c r="G721">
        <f t="shared" si="101"/>
        <v>7.1899999999998911</v>
      </c>
      <c r="H721">
        <f t="shared" si="102"/>
        <v>198000</v>
      </c>
      <c r="I721" s="2">
        <f>MIN(MainSheet!$C$10/MainSheet!$C$9,MainSheet!$K$9*60)</f>
        <v>660</v>
      </c>
      <c r="J721" s="1">
        <f>IF(G721&gt;MainSheet!$C$11,IF(J720&gt;=0.999,1,(G721-MainSheet!$C$11)*I721/$B$2/60),0)</f>
        <v>0</v>
      </c>
      <c r="K721" s="1">
        <f>IF(G721&gt;MainSheet!$C$11+$B$6,IF(K720&gt;=0.999,1,(G721-MainSheet!$C$11-$B$6)*I721/$C$2/60),0)</f>
        <v>0</v>
      </c>
      <c r="L721" s="1">
        <f>IF(G721&gt;MainSheet!$C$11+$B$6+$C$6,IF(L720&gt;=0.999,1,(G721-MainSheet!$C$11-$B$6-$C$6)*I721/$D$2/60),0)</f>
        <v>0</v>
      </c>
      <c r="M721">
        <f t="shared" si="103"/>
        <v>0</v>
      </c>
      <c r="N721" s="2">
        <f t="shared" si="104"/>
        <v>0</v>
      </c>
      <c r="O721">
        <f t="shared" si="107"/>
        <v>0</v>
      </c>
      <c r="P721">
        <f t="shared" si="105"/>
        <v>0</v>
      </c>
      <c r="Q721" s="2">
        <f t="shared" si="106"/>
        <v>0</v>
      </c>
      <c r="R721">
        <f>Q721/MainSheet!$C$8*(G721-G720)+R720</f>
        <v>0</v>
      </c>
      <c r="S721">
        <f t="shared" si="108"/>
        <v>0</v>
      </c>
      <c r="T721">
        <f t="shared" si="100"/>
        <v>7.1899999999998911</v>
      </c>
      <c r="U721" s="1">
        <f>Q721/MainSheet!$C$22</f>
        <v>0</v>
      </c>
    </row>
    <row r="722" spans="7:21">
      <c r="G722">
        <f t="shared" si="101"/>
        <v>7.1999999999998909</v>
      </c>
      <c r="H722">
        <f t="shared" si="102"/>
        <v>198000</v>
      </c>
      <c r="I722" s="2">
        <f>MIN(MainSheet!$C$10/MainSheet!$C$9,MainSheet!$K$9*60)</f>
        <v>660</v>
      </c>
      <c r="J722" s="1">
        <f>IF(G722&gt;MainSheet!$C$11,IF(J721&gt;=0.999,1,(G722-MainSheet!$C$11)*I722/$B$2/60),0)</f>
        <v>0</v>
      </c>
      <c r="K722" s="1">
        <f>IF(G722&gt;MainSheet!$C$11+$B$6,IF(K721&gt;=0.999,1,(G722-MainSheet!$C$11-$B$6)*I722/$C$2/60),0)</f>
        <v>0</v>
      </c>
      <c r="L722" s="1">
        <f>IF(G722&gt;MainSheet!$C$11+$B$6+$C$6,IF(L721&gt;=0.999,1,(G722-MainSheet!$C$11-$B$6-$C$6)*I722/$D$2/60),0)</f>
        <v>0</v>
      </c>
      <c r="M722">
        <f t="shared" si="103"/>
        <v>0</v>
      </c>
      <c r="N722" s="2">
        <f t="shared" si="104"/>
        <v>0</v>
      </c>
      <c r="O722">
        <f t="shared" si="107"/>
        <v>0</v>
      </c>
      <c r="P722">
        <f t="shared" si="105"/>
        <v>0</v>
      </c>
      <c r="Q722" s="2">
        <f t="shared" si="106"/>
        <v>0</v>
      </c>
      <c r="R722">
        <f>Q722/MainSheet!$C$8*(G722-G721)+R721</f>
        <v>0</v>
      </c>
      <c r="S722">
        <f t="shared" si="108"/>
        <v>0</v>
      </c>
      <c r="T722">
        <f t="shared" si="100"/>
        <v>7.1999999999998909</v>
      </c>
      <c r="U722" s="1">
        <f>Q722/MainSheet!$C$22</f>
        <v>0</v>
      </c>
    </row>
    <row r="723" spans="7:21">
      <c r="G723">
        <f t="shared" si="101"/>
        <v>7.2099999999998907</v>
      </c>
      <c r="H723">
        <f t="shared" si="102"/>
        <v>198000</v>
      </c>
      <c r="I723" s="2">
        <f>MIN(MainSheet!$C$10/MainSheet!$C$9,MainSheet!$K$9*60)</f>
        <v>660</v>
      </c>
      <c r="J723" s="1">
        <f>IF(G723&gt;MainSheet!$C$11,IF(J722&gt;=0.999,1,(G723-MainSheet!$C$11)*I723/$B$2/60),0)</f>
        <v>0</v>
      </c>
      <c r="K723" s="1">
        <f>IF(G723&gt;MainSheet!$C$11+$B$6,IF(K722&gt;=0.999,1,(G723-MainSheet!$C$11-$B$6)*I723/$C$2/60),0)</f>
        <v>0</v>
      </c>
      <c r="L723" s="1">
        <f>IF(G723&gt;MainSheet!$C$11+$B$6+$C$6,IF(L722&gt;=0.999,1,(G723-MainSheet!$C$11-$B$6-$C$6)*I723/$D$2/60),0)</f>
        <v>0</v>
      </c>
      <c r="M723">
        <f t="shared" si="103"/>
        <v>0</v>
      </c>
      <c r="N723" s="2">
        <f t="shared" si="104"/>
        <v>0</v>
      </c>
      <c r="O723">
        <f t="shared" si="107"/>
        <v>0</v>
      </c>
      <c r="P723">
        <f t="shared" si="105"/>
        <v>0</v>
      </c>
      <c r="Q723" s="2">
        <f t="shared" si="106"/>
        <v>0</v>
      </c>
      <c r="R723">
        <f>Q723/MainSheet!$C$8*(G723-G722)+R722</f>
        <v>0</v>
      </c>
      <c r="S723">
        <f t="shared" si="108"/>
        <v>0</v>
      </c>
      <c r="T723">
        <f t="shared" si="100"/>
        <v>7.2099999999998907</v>
      </c>
      <c r="U723" s="1">
        <f>Q723/MainSheet!$C$22</f>
        <v>0</v>
      </c>
    </row>
    <row r="724" spans="7:21">
      <c r="G724">
        <f t="shared" si="101"/>
        <v>7.2199999999998905</v>
      </c>
      <c r="H724">
        <f t="shared" si="102"/>
        <v>198000</v>
      </c>
      <c r="I724" s="2">
        <f>MIN(MainSheet!$C$10/MainSheet!$C$9,MainSheet!$K$9*60)</f>
        <v>660</v>
      </c>
      <c r="J724" s="1">
        <f>IF(G724&gt;MainSheet!$C$11,IF(J723&gt;=0.999,1,(G724-MainSheet!$C$11)*I724/$B$2/60),0)</f>
        <v>0</v>
      </c>
      <c r="K724" s="1">
        <f>IF(G724&gt;MainSheet!$C$11+$B$6,IF(K723&gt;=0.999,1,(G724-MainSheet!$C$11-$B$6)*I724/$C$2/60),0)</f>
        <v>0</v>
      </c>
      <c r="L724" s="1">
        <f>IF(G724&gt;MainSheet!$C$11+$B$6+$C$6,IF(L723&gt;=0.999,1,(G724-MainSheet!$C$11-$B$6-$C$6)*I724/$D$2/60),0)</f>
        <v>0</v>
      </c>
      <c r="M724">
        <f t="shared" si="103"/>
        <v>0</v>
      </c>
      <c r="N724" s="2">
        <f t="shared" si="104"/>
        <v>0</v>
      </c>
      <c r="O724">
        <f t="shared" si="107"/>
        <v>0</v>
      </c>
      <c r="P724">
        <f t="shared" si="105"/>
        <v>0</v>
      </c>
      <c r="Q724" s="2">
        <f t="shared" si="106"/>
        <v>0</v>
      </c>
      <c r="R724">
        <f>Q724/MainSheet!$C$8*(G724-G723)+R723</f>
        <v>0</v>
      </c>
      <c r="S724">
        <f t="shared" si="108"/>
        <v>0</v>
      </c>
      <c r="T724">
        <f t="shared" si="100"/>
        <v>7.2199999999998905</v>
      </c>
      <c r="U724" s="1">
        <f>Q724/MainSheet!$C$22</f>
        <v>0</v>
      </c>
    </row>
    <row r="725" spans="7:21">
      <c r="G725">
        <f t="shared" si="101"/>
        <v>7.2299999999998903</v>
      </c>
      <c r="H725">
        <f t="shared" si="102"/>
        <v>198000</v>
      </c>
      <c r="I725" s="2">
        <f>MIN(MainSheet!$C$10/MainSheet!$C$9,MainSheet!$K$9*60)</f>
        <v>660</v>
      </c>
      <c r="J725" s="1">
        <f>IF(G725&gt;MainSheet!$C$11,IF(J724&gt;=0.999,1,(G725-MainSheet!$C$11)*I725/$B$2/60),0)</f>
        <v>0</v>
      </c>
      <c r="K725" s="1">
        <f>IF(G725&gt;MainSheet!$C$11+$B$6,IF(K724&gt;=0.999,1,(G725-MainSheet!$C$11-$B$6)*I725/$C$2/60),0)</f>
        <v>0</v>
      </c>
      <c r="L725" s="1">
        <f>IF(G725&gt;MainSheet!$C$11+$B$6+$C$6,IF(L724&gt;=0.999,1,(G725-MainSheet!$C$11-$B$6-$C$6)*I725/$D$2/60),0)</f>
        <v>0</v>
      </c>
      <c r="M725">
        <f t="shared" si="103"/>
        <v>0</v>
      </c>
      <c r="N725" s="2">
        <f t="shared" si="104"/>
        <v>0</v>
      </c>
      <c r="O725">
        <f t="shared" si="107"/>
        <v>0</v>
      </c>
      <c r="P725">
        <f t="shared" si="105"/>
        <v>0</v>
      </c>
      <c r="Q725" s="2">
        <f t="shared" si="106"/>
        <v>0</v>
      </c>
      <c r="R725">
        <f>Q725/MainSheet!$C$8*(G725-G724)+R724</f>
        <v>0</v>
      </c>
      <c r="S725">
        <f t="shared" si="108"/>
        <v>0</v>
      </c>
      <c r="T725">
        <f t="shared" si="100"/>
        <v>7.2299999999998903</v>
      </c>
      <c r="U725" s="1">
        <f>Q725/MainSheet!$C$22</f>
        <v>0</v>
      </c>
    </row>
    <row r="726" spans="7:21">
      <c r="G726">
        <f t="shared" si="101"/>
        <v>7.2399999999998901</v>
      </c>
      <c r="H726">
        <f t="shared" si="102"/>
        <v>198000</v>
      </c>
      <c r="I726" s="2">
        <f>MIN(MainSheet!$C$10/MainSheet!$C$9,MainSheet!$K$9*60)</f>
        <v>660</v>
      </c>
      <c r="J726" s="1">
        <f>IF(G726&gt;MainSheet!$C$11,IF(J725&gt;=0.999,1,(G726-MainSheet!$C$11)*I726/$B$2/60),0)</f>
        <v>0</v>
      </c>
      <c r="K726" s="1">
        <f>IF(G726&gt;MainSheet!$C$11+$B$6,IF(K725&gt;=0.999,1,(G726-MainSheet!$C$11-$B$6)*I726/$C$2/60),0)</f>
        <v>0</v>
      </c>
      <c r="L726" s="1">
        <f>IF(G726&gt;MainSheet!$C$11+$B$6+$C$6,IF(L725&gt;=0.999,1,(G726-MainSheet!$C$11-$B$6-$C$6)*I726/$D$2/60),0)</f>
        <v>0</v>
      </c>
      <c r="M726">
        <f t="shared" si="103"/>
        <v>0</v>
      </c>
      <c r="N726" s="2">
        <f t="shared" si="104"/>
        <v>0</v>
      </c>
      <c r="O726">
        <f t="shared" si="107"/>
        <v>0</v>
      </c>
      <c r="P726">
        <f t="shared" si="105"/>
        <v>0</v>
      </c>
      <c r="Q726" s="2">
        <f t="shared" si="106"/>
        <v>0</v>
      </c>
      <c r="R726">
        <f>Q726/MainSheet!$C$8*(G726-G725)+R725</f>
        <v>0</v>
      </c>
      <c r="S726">
        <f t="shared" si="108"/>
        <v>0</v>
      </c>
      <c r="T726">
        <f t="shared" si="100"/>
        <v>7.2399999999998901</v>
      </c>
      <c r="U726" s="1">
        <f>Q726/MainSheet!$C$22</f>
        <v>0</v>
      </c>
    </row>
    <row r="727" spans="7:21">
      <c r="G727">
        <f t="shared" si="101"/>
        <v>7.2499999999998899</v>
      </c>
      <c r="H727">
        <f t="shared" si="102"/>
        <v>198000</v>
      </c>
      <c r="I727" s="2">
        <f>MIN(MainSheet!$C$10/MainSheet!$C$9,MainSheet!$K$9*60)</f>
        <v>660</v>
      </c>
      <c r="J727" s="1">
        <f>IF(G727&gt;MainSheet!$C$11,IF(J726&gt;=0.999,1,(G727-MainSheet!$C$11)*I727/$B$2/60),0)</f>
        <v>0</v>
      </c>
      <c r="K727" s="1">
        <f>IF(G727&gt;MainSheet!$C$11+$B$6,IF(K726&gt;=0.999,1,(G727-MainSheet!$C$11-$B$6)*I727/$C$2/60),0)</f>
        <v>0</v>
      </c>
      <c r="L727" s="1">
        <f>IF(G727&gt;MainSheet!$C$11+$B$6+$C$6,IF(L726&gt;=0.999,1,(G727-MainSheet!$C$11-$B$6-$C$6)*I727/$D$2/60),0)</f>
        <v>0</v>
      </c>
      <c r="M727">
        <f t="shared" si="103"/>
        <v>0</v>
      </c>
      <c r="N727" s="2">
        <f t="shared" si="104"/>
        <v>0</v>
      </c>
      <c r="O727">
        <f t="shared" si="107"/>
        <v>0</v>
      </c>
      <c r="P727">
        <f t="shared" si="105"/>
        <v>0</v>
      </c>
      <c r="Q727" s="2">
        <f t="shared" si="106"/>
        <v>0</v>
      </c>
      <c r="R727">
        <f>Q727/MainSheet!$C$8*(G727-G726)+R726</f>
        <v>0</v>
      </c>
      <c r="S727">
        <f t="shared" si="108"/>
        <v>0</v>
      </c>
      <c r="T727">
        <f t="shared" si="100"/>
        <v>7.2499999999998899</v>
      </c>
      <c r="U727" s="1">
        <f>Q727/MainSheet!$C$22</f>
        <v>0</v>
      </c>
    </row>
    <row r="728" spans="7:21">
      <c r="G728">
        <f t="shared" si="101"/>
        <v>7.2599999999998897</v>
      </c>
      <c r="H728">
        <f t="shared" si="102"/>
        <v>198000</v>
      </c>
      <c r="I728" s="2">
        <f>MIN(MainSheet!$C$10/MainSheet!$C$9,MainSheet!$K$9*60)</f>
        <v>660</v>
      </c>
      <c r="J728" s="1">
        <f>IF(G728&gt;MainSheet!$C$11,IF(J727&gt;=0.999,1,(G728-MainSheet!$C$11)*I728/$B$2/60),0)</f>
        <v>0</v>
      </c>
      <c r="K728" s="1">
        <f>IF(G728&gt;MainSheet!$C$11+$B$6,IF(K727&gt;=0.999,1,(G728-MainSheet!$C$11-$B$6)*I728/$C$2/60),0)</f>
        <v>0</v>
      </c>
      <c r="L728" s="1">
        <f>IF(G728&gt;MainSheet!$C$11+$B$6+$C$6,IF(L727&gt;=0.999,1,(G728-MainSheet!$C$11-$B$6-$C$6)*I728/$D$2/60),0)</f>
        <v>0</v>
      </c>
      <c r="M728">
        <f t="shared" si="103"/>
        <v>0</v>
      </c>
      <c r="N728" s="2">
        <f t="shared" si="104"/>
        <v>0</v>
      </c>
      <c r="O728">
        <f t="shared" si="107"/>
        <v>0</v>
      </c>
      <c r="P728">
        <f t="shared" si="105"/>
        <v>0</v>
      </c>
      <c r="Q728" s="2">
        <f t="shared" si="106"/>
        <v>0</v>
      </c>
      <c r="R728">
        <f>Q728/MainSheet!$C$8*(G728-G727)+R727</f>
        <v>0</v>
      </c>
      <c r="S728">
        <f t="shared" si="108"/>
        <v>0</v>
      </c>
      <c r="T728">
        <f t="shared" si="100"/>
        <v>7.2599999999998897</v>
      </c>
      <c r="U728" s="1">
        <f>Q728/MainSheet!$C$22</f>
        <v>0</v>
      </c>
    </row>
    <row r="729" spans="7:21">
      <c r="G729">
        <f t="shared" si="101"/>
        <v>7.2699999999998894</v>
      </c>
      <c r="H729">
        <f t="shared" si="102"/>
        <v>198000</v>
      </c>
      <c r="I729" s="2">
        <f>MIN(MainSheet!$C$10/MainSheet!$C$9,MainSheet!$K$9*60)</f>
        <v>660</v>
      </c>
      <c r="J729" s="1">
        <f>IF(G729&gt;MainSheet!$C$11,IF(J728&gt;=0.999,1,(G729-MainSheet!$C$11)*I729/$B$2/60),0)</f>
        <v>0</v>
      </c>
      <c r="K729" s="1">
        <f>IF(G729&gt;MainSheet!$C$11+$B$6,IF(K728&gt;=0.999,1,(G729-MainSheet!$C$11-$B$6)*I729/$C$2/60),0)</f>
        <v>0</v>
      </c>
      <c r="L729" s="1">
        <f>IF(G729&gt;MainSheet!$C$11+$B$6+$C$6,IF(L728&gt;=0.999,1,(G729-MainSheet!$C$11-$B$6-$C$6)*I729/$D$2/60),0)</f>
        <v>0</v>
      </c>
      <c r="M729">
        <f t="shared" si="103"/>
        <v>0</v>
      </c>
      <c r="N729" s="2">
        <f t="shared" si="104"/>
        <v>0</v>
      </c>
      <c r="O729">
        <f t="shared" si="107"/>
        <v>0</v>
      </c>
      <c r="P729">
        <f t="shared" si="105"/>
        <v>0</v>
      </c>
      <c r="Q729" s="2">
        <f t="shared" si="106"/>
        <v>0</v>
      </c>
      <c r="R729">
        <f>Q729/MainSheet!$C$8*(G729-G728)+R728</f>
        <v>0</v>
      </c>
      <c r="S729">
        <f t="shared" si="108"/>
        <v>0</v>
      </c>
      <c r="T729">
        <f t="shared" si="100"/>
        <v>7.2699999999998894</v>
      </c>
      <c r="U729" s="1">
        <f>Q729/MainSheet!$C$22</f>
        <v>0</v>
      </c>
    </row>
    <row r="730" spans="7:21">
      <c r="G730">
        <f t="shared" si="101"/>
        <v>7.2799999999998892</v>
      </c>
      <c r="H730">
        <f t="shared" si="102"/>
        <v>198000</v>
      </c>
      <c r="I730" s="2">
        <f>MIN(MainSheet!$C$10/MainSheet!$C$9,MainSheet!$K$9*60)</f>
        <v>660</v>
      </c>
      <c r="J730" s="1">
        <f>IF(G730&gt;MainSheet!$C$11,IF(J729&gt;=0.999,1,(G730-MainSheet!$C$11)*I730/$B$2/60),0)</f>
        <v>0</v>
      </c>
      <c r="K730" s="1">
        <f>IF(G730&gt;MainSheet!$C$11+$B$6,IF(K729&gt;=0.999,1,(G730-MainSheet!$C$11-$B$6)*I730/$C$2/60),0)</f>
        <v>0</v>
      </c>
      <c r="L730" s="1">
        <f>IF(G730&gt;MainSheet!$C$11+$B$6+$C$6,IF(L729&gt;=0.999,1,(G730-MainSheet!$C$11-$B$6-$C$6)*I730/$D$2/60),0)</f>
        <v>0</v>
      </c>
      <c r="M730">
        <f t="shared" si="103"/>
        <v>0</v>
      </c>
      <c r="N730" s="2">
        <f t="shared" si="104"/>
        <v>0</v>
      </c>
      <c r="O730">
        <f t="shared" si="107"/>
        <v>0</v>
      </c>
      <c r="P730">
        <f t="shared" si="105"/>
        <v>0</v>
      </c>
      <c r="Q730" s="2">
        <f t="shared" si="106"/>
        <v>0</v>
      </c>
      <c r="R730">
        <f>Q730/MainSheet!$C$8*(G730-G729)+R729</f>
        <v>0</v>
      </c>
      <c r="S730">
        <f t="shared" si="108"/>
        <v>0</v>
      </c>
      <c r="T730">
        <f t="shared" si="100"/>
        <v>7.2799999999998892</v>
      </c>
      <c r="U730" s="1">
        <f>Q730/MainSheet!$C$22</f>
        <v>0</v>
      </c>
    </row>
    <row r="731" spans="7:21">
      <c r="G731">
        <f t="shared" si="101"/>
        <v>7.289999999999889</v>
      </c>
      <c r="H731">
        <f t="shared" si="102"/>
        <v>198000</v>
      </c>
      <c r="I731" s="2">
        <f>MIN(MainSheet!$C$10/MainSheet!$C$9,MainSheet!$K$9*60)</f>
        <v>660</v>
      </c>
      <c r="J731" s="1">
        <f>IF(G731&gt;MainSheet!$C$11,IF(J730&gt;=0.999,1,(G731-MainSheet!$C$11)*I731/$B$2/60),0)</f>
        <v>0</v>
      </c>
      <c r="K731" s="1">
        <f>IF(G731&gt;MainSheet!$C$11+$B$6,IF(K730&gt;=0.999,1,(G731-MainSheet!$C$11-$B$6)*I731/$C$2/60),0)</f>
        <v>0</v>
      </c>
      <c r="L731" s="1">
        <f>IF(G731&gt;MainSheet!$C$11+$B$6+$C$6,IF(L730&gt;=0.999,1,(G731-MainSheet!$C$11-$B$6-$C$6)*I731/$D$2/60),0)</f>
        <v>0</v>
      </c>
      <c r="M731">
        <f t="shared" si="103"/>
        <v>0</v>
      </c>
      <c r="N731" s="2">
        <f t="shared" si="104"/>
        <v>0</v>
      </c>
      <c r="O731">
        <f t="shared" si="107"/>
        <v>0</v>
      </c>
      <c r="P731">
        <f t="shared" si="105"/>
        <v>0</v>
      </c>
      <c r="Q731" s="2">
        <f t="shared" si="106"/>
        <v>0</v>
      </c>
      <c r="R731">
        <f>Q731/MainSheet!$C$8*(G731-G730)+R730</f>
        <v>0</v>
      </c>
      <c r="S731">
        <f t="shared" si="108"/>
        <v>0</v>
      </c>
      <c r="T731">
        <f t="shared" si="100"/>
        <v>7.289999999999889</v>
      </c>
      <c r="U731" s="1">
        <f>Q731/MainSheet!$C$22</f>
        <v>0</v>
      </c>
    </row>
    <row r="732" spans="7:21">
      <c r="G732">
        <f t="shared" si="101"/>
        <v>7.2999999999998888</v>
      </c>
      <c r="H732">
        <f t="shared" si="102"/>
        <v>198000</v>
      </c>
      <c r="I732" s="2">
        <f>MIN(MainSheet!$C$10/MainSheet!$C$9,MainSheet!$K$9*60)</f>
        <v>660</v>
      </c>
      <c r="J732" s="1">
        <f>IF(G732&gt;MainSheet!$C$11,IF(J731&gt;=0.999,1,(G732-MainSheet!$C$11)*I732/$B$2/60),0)</f>
        <v>0</v>
      </c>
      <c r="K732" s="1">
        <f>IF(G732&gt;MainSheet!$C$11+$B$6,IF(K731&gt;=0.999,1,(G732-MainSheet!$C$11-$B$6)*I732/$C$2/60),0)</f>
        <v>0</v>
      </c>
      <c r="L732" s="1">
        <f>IF(G732&gt;MainSheet!$C$11+$B$6+$C$6,IF(L731&gt;=0.999,1,(G732-MainSheet!$C$11-$B$6-$C$6)*I732/$D$2/60),0)</f>
        <v>0</v>
      </c>
      <c r="M732">
        <f t="shared" si="103"/>
        <v>0</v>
      </c>
      <c r="N732" s="2">
        <f t="shared" si="104"/>
        <v>0</v>
      </c>
      <c r="O732">
        <f t="shared" si="107"/>
        <v>0</v>
      </c>
      <c r="P732">
        <f t="shared" si="105"/>
        <v>0</v>
      </c>
      <c r="Q732" s="2">
        <f t="shared" si="106"/>
        <v>0</v>
      </c>
      <c r="R732">
        <f>Q732/MainSheet!$C$8*(G732-G731)+R731</f>
        <v>0</v>
      </c>
      <c r="S732">
        <f t="shared" si="108"/>
        <v>0</v>
      </c>
      <c r="T732">
        <f t="shared" si="100"/>
        <v>7.2999999999998888</v>
      </c>
      <c r="U732" s="1">
        <f>Q732/MainSheet!$C$22</f>
        <v>0</v>
      </c>
    </row>
    <row r="733" spans="7:21">
      <c r="G733">
        <f t="shared" si="101"/>
        <v>7.3099999999998886</v>
      </c>
      <c r="H733">
        <f t="shared" si="102"/>
        <v>198000</v>
      </c>
      <c r="I733" s="2">
        <f>MIN(MainSheet!$C$10/MainSheet!$C$9,MainSheet!$K$9*60)</f>
        <v>660</v>
      </c>
      <c r="J733" s="1">
        <f>IF(G733&gt;MainSheet!$C$11,IF(J732&gt;=0.999,1,(G733-MainSheet!$C$11)*I733/$B$2/60),0)</f>
        <v>0</v>
      </c>
      <c r="K733" s="1">
        <f>IF(G733&gt;MainSheet!$C$11+$B$6,IF(K732&gt;=0.999,1,(G733-MainSheet!$C$11-$B$6)*I733/$C$2/60),0)</f>
        <v>0</v>
      </c>
      <c r="L733" s="1">
        <f>IF(G733&gt;MainSheet!$C$11+$B$6+$C$6,IF(L732&gt;=0.999,1,(G733-MainSheet!$C$11-$B$6-$C$6)*I733/$D$2/60),0)</f>
        <v>0</v>
      </c>
      <c r="M733">
        <f t="shared" si="103"/>
        <v>0</v>
      </c>
      <c r="N733" s="2">
        <f t="shared" si="104"/>
        <v>0</v>
      </c>
      <c r="O733">
        <f t="shared" si="107"/>
        <v>0</v>
      </c>
      <c r="P733">
        <f t="shared" si="105"/>
        <v>0</v>
      </c>
      <c r="Q733" s="2">
        <f t="shared" si="106"/>
        <v>0</v>
      </c>
      <c r="R733">
        <f>Q733/MainSheet!$C$8*(G733-G732)+R732</f>
        <v>0</v>
      </c>
      <c r="S733">
        <f t="shared" si="108"/>
        <v>0</v>
      </c>
      <c r="T733">
        <f t="shared" si="100"/>
        <v>7.3099999999998886</v>
      </c>
      <c r="U733" s="1">
        <f>Q733/MainSheet!$C$22</f>
        <v>0</v>
      </c>
    </row>
    <row r="734" spans="7:21">
      <c r="G734">
        <f t="shared" si="101"/>
        <v>7.3199999999998884</v>
      </c>
      <c r="H734">
        <f t="shared" si="102"/>
        <v>198000</v>
      </c>
      <c r="I734" s="2">
        <f>MIN(MainSheet!$C$10/MainSheet!$C$9,MainSheet!$K$9*60)</f>
        <v>660</v>
      </c>
      <c r="J734" s="1">
        <f>IF(G734&gt;MainSheet!$C$11,IF(J733&gt;=0.999,1,(G734-MainSheet!$C$11)*I734/$B$2/60),0)</f>
        <v>0</v>
      </c>
      <c r="K734" s="1">
        <f>IF(G734&gt;MainSheet!$C$11+$B$6,IF(K733&gt;=0.999,1,(G734-MainSheet!$C$11-$B$6)*I734/$C$2/60),0)</f>
        <v>0</v>
      </c>
      <c r="L734" s="1">
        <f>IF(G734&gt;MainSheet!$C$11+$B$6+$C$6,IF(L733&gt;=0.999,1,(G734-MainSheet!$C$11-$B$6-$C$6)*I734/$D$2/60),0)</f>
        <v>0</v>
      </c>
      <c r="M734">
        <f t="shared" si="103"/>
        <v>0</v>
      </c>
      <c r="N734" s="2">
        <f t="shared" si="104"/>
        <v>0</v>
      </c>
      <c r="O734">
        <f t="shared" si="107"/>
        <v>0</v>
      </c>
      <c r="P734">
        <f t="shared" si="105"/>
        <v>0</v>
      </c>
      <c r="Q734" s="2">
        <f t="shared" si="106"/>
        <v>0</v>
      </c>
      <c r="R734">
        <f>Q734/MainSheet!$C$8*(G734-G733)+R733</f>
        <v>0</v>
      </c>
      <c r="S734">
        <f t="shared" si="108"/>
        <v>0</v>
      </c>
      <c r="T734">
        <f t="shared" si="100"/>
        <v>7.3199999999998884</v>
      </c>
      <c r="U734" s="1">
        <f>Q734/MainSheet!$C$22</f>
        <v>0</v>
      </c>
    </row>
    <row r="735" spans="7:21">
      <c r="G735">
        <f t="shared" si="101"/>
        <v>7.3299999999998882</v>
      </c>
      <c r="H735">
        <f t="shared" si="102"/>
        <v>198000</v>
      </c>
      <c r="I735" s="2">
        <f>MIN(MainSheet!$C$10/MainSheet!$C$9,MainSheet!$K$9*60)</f>
        <v>660</v>
      </c>
      <c r="J735" s="1">
        <f>IF(G735&gt;MainSheet!$C$11,IF(J734&gt;=0.999,1,(G735-MainSheet!$C$11)*I735/$B$2/60),0)</f>
        <v>0</v>
      </c>
      <c r="K735" s="1">
        <f>IF(G735&gt;MainSheet!$C$11+$B$6,IF(K734&gt;=0.999,1,(G735-MainSheet!$C$11-$B$6)*I735/$C$2/60),0)</f>
        <v>0</v>
      </c>
      <c r="L735" s="1">
        <f>IF(G735&gt;MainSheet!$C$11+$B$6+$C$6,IF(L734&gt;=0.999,1,(G735-MainSheet!$C$11-$B$6-$C$6)*I735/$D$2/60),0)</f>
        <v>0</v>
      </c>
      <c r="M735">
        <f t="shared" si="103"/>
        <v>0</v>
      </c>
      <c r="N735" s="2">
        <f t="shared" si="104"/>
        <v>0</v>
      </c>
      <c r="O735">
        <f t="shared" si="107"/>
        <v>0</v>
      </c>
      <c r="P735">
        <f t="shared" si="105"/>
        <v>0</v>
      </c>
      <c r="Q735" s="2">
        <f t="shared" si="106"/>
        <v>0</v>
      </c>
      <c r="R735">
        <f>Q735/MainSheet!$C$8*(G735-G734)+R734</f>
        <v>0</v>
      </c>
      <c r="S735">
        <f t="shared" si="108"/>
        <v>0</v>
      </c>
      <c r="T735">
        <f t="shared" si="100"/>
        <v>7.3299999999998882</v>
      </c>
      <c r="U735" s="1">
        <f>Q735/MainSheet!$C$22</f>
        <v>0</v>
      </c>
    </row>
    <row r="736" spans="7:21">
      <c r="G736">
        <f t="shared" si="101"/>
        <v>7.3399999999998879</v>
      </c>
      <c r="H736">
        <f t="shared" si="102"/>
        <v>198000</v>
      </c>
      <c r="I736" s="2">
        <f>MIN(MainSheet!$C$10/MainSheet!$C$9,MainSheet!$K$9*60)</f>
        <v>660</v>
      </c>
      <c r="J736" s="1">
        <f>IF(G736&gt;MainSheet!$C$11,IF(J735&gt;=0.999,1,(G736-MainSheet!$C$11)*I736/$B$2/60),0)</f>
        <v>0</v>
      </c>
      <c r="K736" s="1">
        <f>IF(G736&gt;MainSheet!$C$11+$B$6,IF(K735&gt;=0.999,1,(G736-MainSheet!$C$11-$B$6)*I736/$C$2/60),0)</f>
        <v>0</v>
      </c>
      <c r="L736" s="1">
        <f>IF(G736&gt;MainSheet!$C$11+$B$6+$C$6,IF(L735&gt;=0.999,1,(G736-MainSheet!$C$11-$B$6-$C$6)*I736/$D$2/60),0)</f>
        <v>0</v>
      </c>
      <c r="M736">
        <f t="shared" si="103"/>
        <v>0</v>
      </c>
      <c r="N736" s="2">
        <f t="shared" si="104"/>
        <v>0</v>
      </c>
      <c r="O736">
        <f t="shared" si="107"/>
        <v>0</v>
      </c>
      <c r="P736">
        <f t="shared" si="105"/>
        <v>0</v>
      </c>
      <c r="Q736" s="2">
        <f t="shared" si="106"/>
        <v>0</v>
      </c>
      <c r="R736">
        <f>Q736/MainSheet!$C$8*(G736-G735)+R735</f>
        <v>0</v>
      </c>
      <c r="S736">
        <f t="shared" si="108"/>
        <v>0</v>
      </c>
      <c r="T736">
        <f t="shared" si="100"/>
        <v>7.3399999999998879</v>
      </c>
      <c r="U736" s="1">
        <f>Q736/MainSheet!$C$22</f>
        <v>0</v>
      </c>
    </row>
    <row r="737" spans="7:21">
      <c r="G737">
        <f t="shared" si="101"/>
        <v>7.3499999999998877</v>
      </c>
      <c r="H737">
        <f t="shared" si="102"/>
        <v>198000</v>
      </c>
      <c r="I737" s="2">
        <f>MIN(MainSheet!$C$10/MainSheet!$C$9,MainSheet!$K$9*60)</f>
        <v>660</v>
      </c>
      <c r="J737" s="1">
        <f>IF(G737&gt;MainSheet!$C$11,IF(J736&gt;=0.999,1,(G737-MainSheet!$C$11)*I737/$B$2/60),0)</f>
        <v>0</v>
      </c>
      <c r="K737" s="1">
        <f>IF(G737&gt;MainSheet!$C$11+$B$6,IF(K736&gt;=0.999,1,(G737-MainSheet!$C$11-$B$6)*I737/$C$2/60),0)</f>
        <v>0</v>
      </c>
      <c r="L737" s="1">
        <f>IF(G737&gt;MainSheet!$C$11+$B$6+$C$6,IF(L736&gt;=0.999,1,(G737-MainSheet!$C$11-$B$6-$C$6)*I737/$D$2/60),0)</f>
        <v>0</v>
      </c>
      <c r="M737">
        <f t="shared" si="103"/>
        <v>0</v>
      </c>
      <c r="N737" s="2">
        <f t="shared" si="104"/>
        <v>0</v>
      </c>
      <c r="O737">
        <f t="shared" si="107"/>
        <v>0</v>
      </c>
      <c r="P737">
        <f t="shared" si="105"/>
        <v>0</v>
      </c>
      <c r="Q737" s="2">
        <f t="shared" si="106"/>
        <v>0</v>
      </c>
      <c r="R737">
        <f>Q737/MainSheet!$C$8*(G737-G736)+R736</f>
        <v>0</v>
      </c>
      <c r="S737">
        <f t="shared" si="108"/>
        <v>0</v>
      </c>
      <c r="T737">
        <f t="shared" si="100"/>
        <v>7.3499999999998877</v>
      </c>
      <c r="U737" s="1">
        <f>Q737/MainSheet!$C$22</f>
        <v>0</v>
      </c>
    </row>
    <row r="738" spans="7:21">
      <c r="G738">
        <f t="shared" si="101"/>
        <v>7.3599999999998875</v>
      </c>
      <c r="H738">
        <f t="shared" si="102"/>
        <v>198000</v>
      </c>
      <c r="I738" s="2">
        <f>MIN(MainSheet!$C$10/MainSheet!$C$9,MainSheet!$K$9*60)</f>
        <v>660</v>
      </c>
      <c r="J738" s="1">
        <f>IF(G738&gt;MainSheet!$C$11,IF(J737&gt;=0.999,1,(G738-MainSheet!$C$11)*I738/$B$2/60),0)</f>
        <v>0</v>
      </c>
      <c r="K738" s="1">
        <f>IF(G738&gt;MainSheet!$C$11+$B$6,IF(K737&gt;=0.999,1,(G738-MainSheet!$C$11-$B$6)*I738/$C$2/60),0)</f>
        <v>0</v>
      </c>
      <c r="L738" s="1">
        <f>IF(G738&gt;MainSheet!$C$11+$B$6+$C$6,IF(L737&gt;=0.999,1,(G738-MainSheet!$C$11-$B$6-$C$6)*I738/$D$2/60),0)</f>
        <v>0</v>
      </c>
      <c r="M738">
        <f t="shared" si="103"/>
        <v>0</v>
      </c>
      <c r="N738" s="2">
        <f t="shared" si="104"/>
        <v>0</v>
      </c>
      <c r="O738">
        <f t="shared" si="107"/>
        <v>0</v>
      </c>
      <c r="P738">
        <f t="shared" si="105"/>
        <v>0</v>
      </c>
      <c r="Q738" s="2">
        <f t="shared" si="106"/>
        <v>0</v>
      </c>
      <c r="R738">
        <f>Q738/MainSheet!$C$8*(G738-G737)+R737</f>
        <v>0</v>
      </c>
      <c r="S738">
        <f t="shared" si="108"/>
        <v>0</v>
      </c>
      <c r="T738">
        <f t="shared" si="100"/>
        <v>7.3599999999998875</v>
      </c>
      <c r="U738" s="1">
        <f>Q738/MainSheet!$C$22</f>
        <v>0</v>
      </c>
    </row>
    <row r="739" spans="7:21">
      <c r="G739">
        <f t="shared" si="101"/>
        <v>7.3699999999998873</v>
      </c>
      <c r="H739">
        <f t="shared" si="102"/>
        <v>198000</v>
      </c>
      <c r="I739" s="2">
        <f>MIN(MainSheet!$C$10/MainSheet!$C$9,MainSheet!$K$9*60)</f>
        <v>660</v>
      </c>
      <c r="J739" s="1">
        <f>IF(G739&gt;MainSheet!$C$11,IF(J738&gt;=0.999,1,(G739-MainSheet!$C$11)*I739/$B$2/60),0)</f>
        <v>0</v>
      </c>
      <c r="K739" s="1">
        <f>IF(G739&gt;MainSheet!$C$11+$B$6,IF(K738&gt;=0.999,1,(G739-MainSheet!$C$11-$B$6)*I739/$C$2/60),0)</f>
        <v>0</v>
      </c>
      <c r="L739" s="1">
        <f>IF(G739&gt;MainSheet!$C$11+$B$6+$C$6,IF(L738&gt;=0.999,1,(G739-MainSheet!$C$11-$B$6-$C$6)*I739/$D$2/60),0)</f>
        <v>0</v>
      </c>
      <c r="M739">
        <f t="shared" si="103"/>
        <v>0</v>
      </c>
      <c r="N739" s="2">
        <f t="shared" si="104"/>
        <v>0</v>
      </c>
      <c r="O739">
        <f t="shared" si="107"/>
        <v>0</v>
      </c>
      <c r="P739">
        <f t="shared" si="105"/>
        <v>0</v>
      </c>
      <c r="Q739" s="2">
        <f t="shared" si="106"/>
        <v>0</v>
      </c>
      <c r="R739">
        <f>Q739/MainSheet!$C$8*(G739-G738)+R738</f>
        <v>0</v>
      </c>
      <c r="S739">
        <f t="shared" si="108"/>
        <v>0</v>
      </c>
      <c r="T739">
        <f t="shared" si="100"/>
        <v>7.3699999999998873</v>
      </c>
      <c r="U739" s="1">
        <f>Q739/MainSheet!$C$22</f>
        <v>0</v>
      </c>
    </row>
    <row r="740" spans="7:21">
      <c r="G740">
        <f t="shared" si="101"/>
        <v>7.3799999999998871</v>
      </c>
      <c r="H740">
        <f t="shared" si="102"/>
        <v>198000</v>
      </c>
      <c r="I740" s="2">
        <f>MIN(MainSheet!$C$10/MainSheet!$C$9,MainSheet!$K$9*60)</f>
        <v>660</v>
      </c>
      <c r="J740" s="1">
        <f>IF(G740&gt;MainSheet!$C$11,IF(J739&gt;=0.999,1,(G740-MainSheet!$C$11)*I740/$B$2/60),0)</f>
        <v>0</v>
      </c>
      <c r="K740" s="1">
        <f>IF(G740&gt;MainSheet!$C$11+$B$6,IF(K739&gt;=0.999,1,(G740-MainSheet!$C$11-$B$6)*I740/$C$2/60),0)</f>
        <v>0</v>
      </c>
      <c r="L740" s="1">
        <f>IF(G740&gt;MainSheet!$C$11+$B$6+$C$6,IF(L739&gt;=0.999,1,(G740-MainSheet!$C$11-$B$6-$C$6)*I740/$D$2/60),0)</f>
        <v>0</v>
      </c>
      <c r="M740">
        <f t="shared" si="103"/>
        <v>0</v>
      </c>
      <c r="N740" s="2">
        <f t="shared" si="104"/>
        <v>0</v>
      </c>
      <c r="O740">
        <f t="shared" si="107"/>
        <v>0</v>
      </c>
      <c r="P740">
        <f t="shared" si="105"/>
        <v>0</v>
      </c>
      <c r="Q740" s="2">
        <f t="shared" si="106"/>
        <v>0</v>
      </c>
      <c r="R740">
        <f>Q740/MainSheet!$C$8*(G740-G739)+R739</f>
        <v>0</v>
      </c>
      <c r="S740">
        <f t="shared" si="108"/>
        <v>0</v>
      </c>
      <c r="T740">
        <f t="shared" si="100"/>
        <v>7.3799999999998871</v>
      </c>
      <c r="U740" s="1">
        <f>Q740/MainSheet!$C$22</f>
        <v>0</v>
      </c>
    </row>
    <row r="741" spans="7:21">
      <c r="G741">
        <f t="shared" si="101"/>
        <v>7.3899999999998869</v>
      </c>
      <c r="H741">
        <f t="shared" si="102"/>
        <v>198000</v>
      </c>
      <c r="I741" s="2">
        <f>MIN(MainSheet!$C$10/MainSheet!$C$9,MainSheet!$K$9*60)</f>
        <v>660</v>
      </c>
      <c r="J741" s="1">
        <f>IF(G741&gt;MainSheet!$C$11,IF(J740&gt;=0.999,1,(G741-MainSheet!$C$11)*I741/$B$2/60),0)</f>
        <v>0</v>
      </c>
      <c r="K741" s="1">
        <f>IF(G741&gt;MainSheet!$C$11+$B$6,IF(K740&gt;=0.999,1,(G741-MainSheet!$C$11-$B$6)*I741/$C$2/60),0)</f>
        <v>0</v>
      </c>
      <c r="L741" s="1">
        <f>IF(G741&gt;MainSheet!$C$11+$B$6+$C$6,IF(L740&gt;=0.999,1,(G741-MainSheet!$C$11-$B$6-$C$6)*I741/$D$2/60),0)</f>
        <v>0</v>
      </c>
      <c r="M741">
        <f t="shared" si="103"/>
        <v>0</v>
      </c>
      <c r="N741" s="2">
        <f t="shared" si="104"/>
        <v>0</v>
      </c>
      <c r="O741">
        <f t="shared" si="107"/>
        <v>0</v>
      </c>
      <c r="P741">
        <f t="shared" si="105"/>
        <v>0</v>
      </c>
      <c r="Q741" s="2">
        <f t="shared" si="106"/>
        <v>0</v>
      </c>
      <c r="R741">
        <f>Q741/MainSheet!$C$8*(G741-G740)+R740</f>
        <v>0</v>
      </c>
      <c r="S741">
        <f t="shared" si="108"/>
        <v>0</v>
      </c>
      <c r="T741">
        <f t="shared" si="100"/>
        <v>7.3899999999998869</v>
      </c>
      <c r="U741" s="1">
        <f>Q741/MainSheet!$C$22</f>
        <v>0</v>
      </c>
    </row>
    <row r="742" spans="7:21">
      <c r="G742">
        <f t="shared" si="101"/>
        <v>7.3999999999998867</v>
      </c>
      <c r="H742">
        <f t="shared" si="102"/>
        <v>198000</v>
      </c>
      <c r="I742" s="2">
        <f>MIN(MainSheet!$C$10/MainSheet!$C$9,MainSheet!$K$9*60)</f>
        <v>660</v>
      </c>
      <c r="J742" s="1">
        <f>IF(G742&gt;MainSheet!$C$11,IF(J741&gt;=0.999,1,(G742-MainSheet!$C$11)*I742/$B$2/60),0)</f>
        <v>0</v>
      </c>
      <c r="K742" s="1">
        <f>IF(G742&gt;MainSheet!$C$11+$B$6,IF(K741&gt;=0.999,1,(G742-MainSheet!$C$11-$B$6)*I742/$C$2/60),0)</f>
        <v>0</v>
      </c>
      <c r="L742" s="1">
        <f>IF(G742&gt;MainSheet!$C$11+$B$6+$C$6,IF(L741&gt;=0.999,1,(G742-MainSheet!$C$11-$B$6-$C$6)*I742/$D$2/60),0)</f>
        <v>0</v>
      </c>
      <c r="M742">
        <f t="shared" si="103"/>
        <v>0</v>
      </c>
      <c r="N742" s="2">
        <f t="shared" si="104"/>
        <v>0</v>
      </c>
      <c r="O742">
        <f t="shared" si="107"/>
        <v>0</v>
      </c>
      <c r="P742">
        <f t="shared" si="105"/>
        <v>0</v>
      </c>
      <c r="Q742" s="2">
        <f t="shared" si="106"/>
        <v>0</v>
      </c>
      <c r="R742">
        <f>Q742/MainSheet!$C$8*(G742-G741)+R741</f>
        <v>0</v>
      </c>
      <c r="S742">
        <f t="shared" si="108"/>
        <v>0</v>
      </c>
      <c r="T742">
        <f t="shared" si="100"/>
        <v>7.3999999999998867</v>
      </c>
      <c r="U742" s="1">
        <f>Q742/MainSheet!$C$22</f>
        <v>0</v>
      </c>
    </row>
    <row r="743" spans="7:21">
      <c r="G743">
        <f t="shared" si="101"/>
        <v>7.4099999999998865</v>
      </c>
      <c r="H743">
        <f t="shared" si="102"/>
        <v>198000</v>
      </c>
      <c r="I743" s="2">
        <f>MIN(MainSheet!$C$10/MainSheet!$C$9,MainSheet!$K$9*60)</f>
        <v>660</v>
      </c>
      <c r="J743" s="1">
        <f>IF(G743&gt;MainSheet!$C$11,IF(J742&gt;=0.999,1,(G743-MainSheet!$C$11)*I743/$B$2/60),0)</f>
        <v>0</v>
      </c>
      <c r="K743" s="1">
        <f>IF(G743&gt;MainSheet!$C$11+$B$6,IF(K742&gt;=0.999,1,(G743-MainSheet!$C$11-$B$6)*I743/$C$2/60),0)</f>
        <v>0</v>
      </c>
      <c r="L743" s="1">
        <f>IF(G743&gt;MainSheet!$C$11+$B$6+$C$6,IF(L742&gt;=0.999,1,(G743-MainSheet!$C$11-$B$6-$C$6)*I743/$D$2/60),0)</f>
        <v>0</v>
      </c>
      <c r="M743">
        <f t="shared" si="103"/>
        <v>0</v>
      </c>
      <c r="N743" s="2">
        <f t="shared" si="104"/>
        <v>0</v>
      </c>
      <c r="O743">
        <f t="shared" si="107"/>
        <v>0</v>
      </c>
      <c r="P743">
        <f t="shared" si="105"/>
        <v>0</v>
      </c>
      <c r="Q743" s="2">
        <f t="shared" si="106"/>
        <v>0</v>
      </c>
      <c r="R743">
        <f>Q743/MainSheet!$C$8*(G743-G742)+R742</f>
        <v>0</v>
      </c>
      <c r="S743">
        <f t="shared" si="108"/>
        <v>0</v>
      </c>
      <c r="T743">
        <f t="shared" si="100"/>
        <v>7.4099999999998865</v>
      </c>
      <c r="U743" s="1">
        <f>Q743/MainSheet!$C$22</f>
        <v>0</v>
      </c>
    </row>
    <row r="744" spans="7:21">
      <c r="G744">
        <f t="shared" si="101"/>
        <v>7.4199999999998862</v>
      </c>
      <c r="H744">
        <f t="shared" si="102"/>
        <v>198000</v>
      </c>
      <c r="I744" s="2">
        <f>MIN(MainSheet!$C$10/MainSheet!$C$9,MainSheet!$K$9*60)</f>
        <v>660</v>
      </c>
      <c r="J744" s="1">
        <f>IF(G744&gt;MainSheet!$C$11,IF(J743&gt;=0.999,1,(G744-MainSheet!$C$11)*I744/$B$2/60),0)</f>
        <v>0</v>
      </c>
      <c r="K744" s="1">
        <f>IF(G744&gt;MainSheet!$C$11+$B$6,IF(K743&gt;=0.999,1,(G744-MainSheet!$C$11-$B$6)*I744/$C$2/60),0)</f>
        <v>0</v>
      </c>
      <c r="L744" s="1">
        <f>IF(G744&gt;MainSheet!$C$11+$B$6+$C$6,IF(L743&gt;=0.999,1,(G744-MainSheet!$C$11-$B$6-$C$6)*I744/$D$2/60),0)</f>
        <v>0</v>
      </c>
      <c r="M744">
        <f t="shared" si="103"/>
        <v>0</v>
      </c>
      <c r="N744" s="2">
        <f t="shared" si="104"/>
        <v>0</v>
      </c>
      <c r="O744">
        <f t="shared" si="107"/>
        <v>0</v>
      </c>
      <c r="P744">
        <f t="shared" si="105"/>
        <v>0</v>
      </c>
      <c r="Q744" s="2">
        <f t="shared" si="106"/>
        <v>0</v>
      </c>
      <c r="R744">
        <f>Q744/MainSheet!$C$8*(G744-G743)+R743</f>
        <v>0</v>
      </c>
      <c r="S744">
        <f t="shared" si="108"/>
        <v>0</v>
      </c>
      <c r="T744">
        <f t="shared" si="100"/>
        <v>7.4199999999998862</v>
      </c>
      <c r="U744" s="1">
        <f>Q744/MainSheet!$C$22</f>
        <v>0</v>
      </c>
    </row>
    <row r="745" spans="7:21">
      <c r="G745">
        <f t="shared" si="101"/>
        <v>7.429999999999886</v>
      </c>
      <c r="H745">
        <f t="shared" si="102"/>
        <v>198000</v>
      </c>
      <c r="I745" s="2">
        <f>MIN(MainSheet!$C$10/MainSheet!$C$9,MainSheet!$K$9*60)</f>
        <v>660</v>
      </c>
      <c r="J745" s="1">
        <f>IF(G745&gt;MainSheet!$C$11,IF(J744&gt;=0.999,1,(G745-MainSheet!$C$11)*I745/$B$2/60),0)</f>
        <v>0</v>
      </c>
      <c r="K745" s="1">
        <f>IF(G745&gt;MainSheet!$C$11+$B$6,IF(K744&gt;=0.999,1,(G745-MainSheet!$C$11-$B$6)*I745/$C$2/60),0)</f>
        <v>0</v>
      </c>
      <c r="L745" s="1">
        <f>IF(G745&gt;MainSheet!$C$11+$B$6+$C$6,IF(L744&gt;=0.999,1,(G745-MainSheet!$C$11-$B$6-$C$6)*I745/$D$2/60),0)</f>
        <v>0</v>
      </c>
      <c r="M745">
        <f t="shared" si="103"/>
        <v>0</v>
      </c>
      <c r="N745" s="2">
        <f t="shared" si="104"/>
        <v>0</v>
      </c>
      <c r="O745">
        <f t="shared" si="107"/>
        <v>0</v>
      </c>
      <c r="P745">
        <f t="shared" si="105"/>
        <v>0</v>
      </c>
      <c r="Q745" s="2">
        <f t="shared" si="106"/>
        <v>0</v>
      </c>
      <c r="R745">
        <f>Q745/MainSheet!$C$8*(G745-G744)+R744</f>
        <v>0</v>
      </c>
      <c r="S745">
        <f t="shared" si="108"/>
        <v>0</v>
      </c>
      <c r="T745">
        <f t="shared" si="100"/>
        <v>7.429999999999886</v>
      </c>
      <c r="U745" s="1">
        <f>Q745/MainSheet!$C$22</f>
        <v>0</v>
      </c>
    </row>
    <row r="746" spans="7:21">
      <c r="G746">
        <f t="shared" si="101"/>
        <v>7.4399999999998858</v>
      </c>
      <c r="H746">
        <f t="shared" si="102"/>
        <v>198000</v>
      </c>
      <c r="I746" s="2">
        <f>MIN(MainSheet!$C$10/MainSheet!$C$9,MainSheet!$K$9*60)</f>
        <v>660</v>
      </c>
      <c r="J746" s="1">
        <f>IF(G746&gt;MainSheet!$C$11,IF(J745&gt;=0.999,1,(G746-MainSheet!$C$11)*I746/$B$2/60),0)</f>
        <v>0</v>
      </c>
      <c r="K746" s="1">
        <f>IF(G746&gt;MainSheet!$C$11+$B$6,IF(K745&gt;=0.999,1,(G746-MainSheet!$C$11-$B$6)*I746/$C$2/60),0)</f>
        <v>0</v>
      </c>
      <c r="L746" s="1">
        <f>IF(G746&gt;MainSheet!$C$11+$B$6+$C$6,IF(L745&gt;=0.999,1,(G746-MainSheet!$C$11-$B$6-$C$6)*I746/$D$2/60),0)</f>
        <v>0</v>
      </c>
      <c r="M746">
        <f t="shared" si="103"/>
        <v>0</v>
      </c>
      <c r="N746" s="2">
        <f t="shared" si="104"/>
        <v>0</v>
      </c>
      <c r="O746">
        <f t="shared" si="107"/>
        <v>0</v>
      </c>
      <c r="P746">
        <f t="shared" si="105"/>
        <v>0</v>
      </c>
      <c r="Q746" s="2">
        <f t="shared" si="106"/>
        <v>0</v>
      </c>
      <c r="R746">
        <f>Q746/MainSheet!$C$8*(G746-G745)+R745</f>
        <v>0</v>
      </c>
      <c r="S746">
        <f t="shared" si="108"/>
        <v>0</v>
      </c>
      <c r="T746">
        <f t="shared" si="100"/>
        <v>7.4399999999998858</v>
      </c>
      <c r="U746" s="1">
        <f>Q746/MainSheet!$C$22</f>
        <v>0</v>
      </c>
    </row>
    <row r="747" spans="7:21">
      <c r="G747">
        <f t="shared" si="101"/>
        <v>7.4499999999998856</v>
      </c>
      <c r="H747">
        <f t="shared" si="102"/>
        <v>198000</v>
      </c>
      <c r="I747" s="2">
        <f>MIN(MainSheet!$C$10/MainSheet!$C$9,MainSheet!$K$9*60)</f>
        <v>660</v>
      </c>
      <c r="J747" s="1">
        <f>IF(G747&gt;MainSheet!$C$11,IF(J746&gt;=0.999,1,(G747-MainSheet!$C$11)*I747/$B$2/60),0)</f>
        <v>0</v>
      </c>
      <c r="K747" s="1">
        <f>IF(G747&gt;MainSheet!$C$11+$B$6,IF(K746&gt;=0.999,1,(G747-MainSheet!$C$11-$B$6)*I747/$C$2/60),0)</f>
        <v>0</v>
      </c>
      <c r="L747" s="1">
        <f>IF(G747&gt;MainSheet!$C$11+$B$6+$C$6,IF(L746&gt;=0.999,1,(G747-MainSheet!$C$11-$B$6-$C$6)*I747/$D$2/60),0)</f>
        <v>0</v>
      </c>
      <c r="M747">
        <f t="shared" si="103"/>
        <v>0</v>
      </c>
      <c r="N747" s="2">
        <f t="shared" si="104"/>
        <v>0</v>
      </c>
      <c r="O747">
        <f t="shared" si="107"/>
        <v>0</v>
      </c>
      <c r="P747">
        <f t="shared" si="105"/>
        <v>0</v>
      </c>
      <c r="Q747" s="2">
        <f t="shared" si="106"/>
        <v>0</v>
      </c>
      <c r="R747">
        <f>Q747/MainSheet!$C$8*(G747-G746)+R746</f>
        <v>0</v>
      </c>
      <c r="S747">
        <f t="shared" si="108"/>
        <v>0</v>
      </c>
      <c r="T747">
        <f t="shared" si="100"/>
        <v>7.4499999999998856</v>
      </c>
      <c r="U747" s="1">
        <f>Q747/MainSheet!$C$22</f>
        <v>0</v>
      </c>
    </row>
    <row r="748" spans="7:21">
      <c r="G748">
        <f t="shared" si="101"/>
        <v>7.4599999999998854</v>
      </c>
      <c r="H748">
        <f t="shared" si="102"/>
        <v>198000</v>
      </c>
      <c r="I748" s="2">
        <f>MIN(MainSheet!$C$10/MainSheet!$C$9,MainSheet!$K$9*60)</f>
        <v>660</v>
      </c>
      <c r="J748" s="1">
        <f>IF(G748&gt;MainSheet!$C$11,IF(J747&gt;=0.999,1,(G748-MainSheet!$C$11)*I748/$B$2/60),0)</f>
        <v>0</v>
      </c>
      <c r="K748" s="1">
        <f>IF(G748&gt;MainSheet!$C$11+$B$6,IF(K747&gt;=0.999,1,(G748-MainSheet!$C$11-$B$6)*I748/$C$2/60),0)</f>
        <v>0</v>
      </c>
      <c r="L748" s="1">
        <f>IF(G748&gt;MainSheet!$C$11+$B$6+$C$6,IF(L747&gt;=0.999,1,(G748-MainSheet!$C$11-$B$6-$C$6)*I748/$D$2/60),0)</f>
        <v>0</v>
      </c>
      <c r="M748">
        <f t="shared" si="103"/>
        <v>0</v>
      </c>
      <c r="N748" s="2">
        <f t="shared" si="104"/>
        <v>0</v>
      </c>
      <c r="O748">
        <f t="shared" si="107"/>
        <v>0</v>
      </c>
      <c r="P748">
        <f t="shared" si="105"/>
        <v>0</v>
      </c>
      <c r="Q748" s="2">
        <f t="shared" si="106"/>
        <v>0</v>
      </c>
      <c r="R748">
        <f>Q748/MainSheet!$C$8*(G748-G747)+R747</f>
        <v>0</v>
      </c>
      <c r="S748">
        <f t="shared" si="108"/>
        <v>0</v>
      </c>
      <c r="T748">
        <f t="shared" si="100"/>
        <v>7.4599999999998854</v>
      </c>
      <c r="U748" s="1">
        <f>Q748/MainSheet!$C$22</f>
        <v>0</v>
      </c>
    </row>
    <row r="749" spans="7:21">
      <c r="G749">
        <f t="shared" si="101"/>
        <v>7.4699999999998852</v>
      </c>
      <c r="H749">
        <f t="shared" si="102"/>
        <v>198000</v>
      </c>
      <c r="I749" s="2">
        <f>MIN(MainSheet!$C$10/MainSheet!$C$9,MainSheet!$K$9*60)</f>
        <v>660</v>
      </c>
      <c r="J749" s="1">
        <f>IF(G749&gt;MainSheet!$C$11,IF(J748&gt;=0.999,1,(G749-MainSheet!$C$11)*I749/$B$2/60),0)</f>
        <v>0</v>
      </c>
      <c r="K749" s="1">
        <f>IF(G749&gt;MainSheet!$C$11+$B$6,IF(K748&gt;=0.999,1,(G749-MainSheet!$C$11-$B$6)*I749/$C$2/60),0)</f>
        <v>0</v>
      </c>
      <c r="L749" s="1">
        <f>IF(G749&gt;MainSheet!$C$11+$B$6+$C$6,IF(L748&gt;=0.999,1,(G749-MainSheet!$C$11-$B$6-$C$6)*I749/$D$2/60),0)</f>
        <v>0</v>
      </c>
      <c r="M749">
        <f t="shared" si="103"/>
        <v>0</v>
      </c>
      <c r="N749" s="2">
        <f t="shared" si="104"/>
        <v>0</v>
      </c>
      <c r="O749">
        <f t="shared" si="107"/>
        <v>0</v>
      </c>
      <c r="P749">
        <f t="shared" si="105"/>
        <v>0</v>
      </c>
      <c r="Q749" s="2">
        <f t="shared" si="106"/>
        <v>0</v>
      </c>
      <c r="R749">
        <f>Q749/MainSheet!$C$8*(G749-G748)+R748</f>
        <v>0</v>
      </c>
      <c r="S749">
        <f t="shared" si="108"/>
        <v>0</v>
      </c>
      <c r="T749">
        <f t="shared" si="100"/>
        <v>7.4699999999998852</v>
      </c>
      <c r="U749" s="1">
        <f>Q749/MainSheet!$C$22</f>
        <v>0</v>
      </c>
    </row>
    <row r="750" spans="7:21">
      <c r="G750">
        <f t="shared" si="101"/>
        <v>7.479999999999885</v>
      </c>
      <c r="H750">
        <f t="shared" si="102"/>
        <v>198000</v>
      </c>
      <c r="I750" s="2">
        <f>MIN(MainSheet!$C$10/MainSheet!$C$9,MainSheet!$K$9*60)</f>
        <v>660</v>
      </c>
      <c r="J750" s="1">
        <f>IF(G750&gt;MainSheet!$C$11,IF(J749&gt;=0.999,1,(G750-MainSheet!$C$11)*I750/$B$2/60),0)</f>
        <v>0</v>
      </c>
      <c r="K750" s="1">
        <f>IF(G750&gt;MainSheet!$C$11+$B$6,IF(K749&gt;=0.999,1,(G750-MainSheet!$C$11-$B$6)*I750/$C$2/60),0)</f>
        <v>0</v>
      </c>
      <c r="L750" s="1">
        <f>IF(G750&gt;MainSheet!$C$11+$B$6+$C$6,IF(L749&gt;=0.999,1,(G750-MainSheet!$C$11-$B$6-$C$6)*I750/$D$2/60),0)</f>
        <v>0</v>
      </c>
      <c r="M750">
        <f t="shared" si="103"/>
        <v>0</v>
      </c>
      <c r="N750" s="2">
        <f t="shared" si="104"/>
        <v>0</v>
      </c>
      <c r="O750">
        <f t="shared" si="107"/>
        <v>0</v>
      </c>
      <c r="P750">
        <f t="shared" si="105"/>
        <v>0</v>
      </c>
      <c r="Q750" s="2">
        <f t="shared" si="106"/>
        <v>0</v>
      </c>
      <c r="R750">
        <f>Q750/MainSheet!$C$8*(G750-G749)+R749</f>
        <v>0</v>
      </c>
      <c r="S750">
        <f t="shared" si="108"/>
        <v>0</v>
      </c>
      <c r="T750">
        <f t="shared" si="100"/>
        <v>7.479999999999885</v>
      </c>
      <c r="U750" s="1">
        <f>Q750/MainSheet!$C$22</f>
        <v>0</v>
      </c>
    </row>
    <row r="751" spans="7:21">
      <c r="G751">
        <f t="shared" si="101"/>
        <v>7.4899999999998847</v>
      </c>
      <c r="H751">
        <f t="shared" si="102"/>
        <v>198000</v>
      </c>
      <c r="I751" s="2">
        <f>MIN(MainSheet!$C$10/MainSheet!$C$9,MainSheet!$K$9*60)</f>
        <v>660</v>
      </c>
      <c r="J751" s="1">
        <f>IF(G751&gt;MainSheet!$C$11,IF(J750&gt;=0.999,1,(G751-MainSheet!$C$11)*I751/$B$2/60),0)</f>
        <v>0</v>
      </c>
      <c r="K751" s="1">
        <f>IF(G751&gt;MainSheet!$C$11+$B$6,IF(K750&gt;=0.999,1,(G751-MainSheet!$C$11-$B$6)*I751/$C$2/60),0)</f>
        <v>0</v>
      </c>
      <c r="L751" s="1">
        <f>IF(G751&gt;MainSheet!$C$11+$B$6+$C$6,IF(L750&gt;=0.999,1,(G751-MainSheet!$C$11-$B$6-$C$6)*I751/$D$2/60),0)</f>
        <v>0</v>
      </c>
      <c r="M751">
        <f t="shared" si="103"/>
        <v>0</v>
      </c>
      <c r="N751" s="2">
        <f t="shared" si="104"/>
        <v>0</v>
      </c>
      <c r="O751">
        <f t="shared" si="107"/>
        <v>0</v>
      </c>
      <c r="P751">
        <f t="shared" si="105"/>
        <v>0</v>
      </c>
      <c r="Q751" s="2">
        <f t="shared" si="106"/>
        <v>0</v>
      </c>
      <c r="R751">
        <f>Q751/MainSheet!$C$8*(G751-G750)+R750</f>
        <v>0</v>
      </c>
      <c r="S751">
        <f t="shared" si="108"/>
        <v>0</v>
      </c>
      <c r="T751">
        <f t="shared" si="100"/>
        <v>7.4899999999998847</v>
      </c>
      <c r="U751" s="1">
        <f>Q751/MainSheet!$C$22</f>
        <v>0</v>
      </c>
    </row>
    <row r="752" spans="7:21">
      <c r="G752">
        <f t="shared" si="101"/>
        <v>7.4999999999998845</v>
      </c>
      <c r="H752">
        <f t="shared" si="102"/>
        <v>198000</v>
      </c>
      <c r="I752" s="2">
        <f>MIN(MainSheet!$C$10/MainSheet!$C$9,MainSheet!$K$9*60)</f>
        <v>660</v>
      </c>
      <c r="J752" s="1">
        <f>IF(G752&gt;MainSheet!$C$11,IF(J751&gt;=0.999,1,(G752-MainSheet!$C$11)*I752/$B$2/60),0)</f>
        <v>0</v>
      </c>
      <c r="K752" s="1">
        <f>IF(G752&gt;MainSheet!$C$11+$B$6,IF(K751&gt;=0.999,1,(G752-MainSheet!$C$11-$B$6)*I752/$C$2/60),0)</f>
        <v>0</v>
      </c>
      <c r="L752" s="1">
        <f>IF(G752&gt;MainSheet!$C$11+$B$6+$C$6,IF(L751&gt;=0.999,1,(G752-MainSheet!$C$11-$B$6-$C$6)*I752/$D$2/60),0)</f>
        <v>0</v>
      </c>
      <c r="M752">
        <f t="shared" si="103"/>
        <v>0</v>
      </c>
      <c r="N752" s="2">
        <f t="shared" si="104"/>
        <v>0</v>
      </c>
      <c r="O752">
        <f t="shared" si="107"/>
        <v>0</v>
      </c>
      <c r="P752">
        <f t="shared" si="105"/>
        <v>0</v>
      </c>
      <c r="Q752" s="2">
        <f t="shared" si="106"/>
        <v>0</v>
      </c>
      <c r="R752">
        <f>Q752/MainSheet!$C$8*(G752-G751)+R751</f>
        <v>0</v>
      </c>
      <c r="S752">
        <f t="shared" si="108"/>
        <v>0</v>
      </c>
      <c r="T752">
        <f t="shared" si="100"/>
        <v>7.4999999999998845</v>
      </c>
      <c r="U752" s="1">
        <f>Q752/MainSheet!$C$22</f>
        <v>0</v>
      </c>
    </row>
    <row r="753" spans="7:21">
      <c r="G753">
        <f t="shared" si="101"/>
        <v>7.5099999999998843</v>
      </c>
      <c r="H753">
        <f t="shared" si="102"/>
        <v>198000</v>
      </c>
      <c r="I753" s="2">
        <f>MIN(MainSheet!$C$10/MainSheet!$C$9,MainSheet!$K$9*60)</f>
        <v>660</v>
      </c>
      <c r="J753" s="1">
        <f>IF(G753&gt;MainSheet!$C$11,IF(J752&gt;=0.999,1,(G753-MainSheet!$C$11)*I753/$B$2/60),0)</f>
        <v>0</v>
      </c>
      <c r="K753" s="1">
        <f>IF(G753&gt;MainSheet!$C$11+$B$6,IF(K752&gt;=0.999,1,(G753-MainSheet!$C$11-$B$6)*I753/$C$2/60),0)</f>
        <v>0</v>
      </c>
      <c r="L753" s="1">
        <f>IF(G753&gt;MainSheet!$C$11+$B$6+$C$6,IF(L752&gt;=0.999,1,(G753-MainSheet!$C$11-$B$6-$C$6)*I753/$D$2/60),0)</f>
        <v>0</v>
      </c>
      <c r="M753">
        <f t="shared" si="103"/>
        <v>0</v>
      </c>
      <c r="N753" s="2">
        <f t="shared" si="104"/>
        <v>0</v>
      </c>
      <c r="O753">
        <f t="shared" si="107"/>
        <v>0</v>
      </c>
      <c r="P753">
        <f t="shared" si="105"/>
        <v>0</v>
      </c>
      <c r="Q753" s="2">
        <f t="shared" si="106"/>
        <v>0</v>
      </c>
      <c r="R753">
        <f>Q753/MainSheet!$C$8*(G753-G752)+R752</f>
        <v>0</v>
      </c>
      <c r="S753">
        <f t="shared" si="108"/>
        <v>0</v>
      </c>
      <c r="T753">
        <f t="shared" si="100"/>
        <v>7.5099999999998843</v>
      </c>
      <c r="U753" s="1">
        <f>Q753/MainSheet!$C$22</f>
        <v>0</v>
      </c>
    </row>
    <row r="754" spans="7:21">
      <c r="G754">
        <f t="shared" si="101"/>
        <v>7.5199999999998841</v>
      </c>
      <c r="H754">
        <f t="shared" si="102"/>
        <v>198000</v>
      </c>
      <c r="I754" s="2">
        <f>MIN(MainSheet!$C$10/MainSheet!$C$9,MainSheet!$K$9*60)</f>
        <v>660</v>
      </c>
      <c r="J754" s="1">
        <f>IF(G754&gt;MainSheet!$C$11,IF(J753&gt;=0.999,1,(G754-MainSheet!$C$11)*I754/$B$2/60),0)</f>
        <v>0</v>
      </c>
      <c r="K754" s="1">
        <f>IF(G754&gt;MainSheet!$C$11+$B$6,IF(K753&gt;=0.999,1,(G754-MainSheet!$C$11-$B$6)*I754/$C$2/60),0)</f>
        <v>0</v>
      </c>
      <c r="L754" s="1">
        <f>IF(G754&gt;MainSheet!$C$11+$B$6+$C$6,IF(L753&gt;=0.999,1,(G754-MainSheet!$C$11-$B$6-$C$6)*I754/$D$2/60),0)</f>
        <v>0</v>
      </c>
      <c r="M754">
        <f t="shared" si="103"/>
        <v>0</v>
      </c>
      <c r="N754" s="2">
        <f t="shared" si="104"/>
        <v>0</v>
      </c>
      <c r="O754">
        <f t="shared" si="107"/>
        <v>0</v>
      </c>
      <c r="P754">
        <f t="shared" si="105"/>
        <v>0</v>
      </c>
      <c r="Q754" s="2">
        <f t="shared" si="106"/>
        <v>0</v>
      </c>
      <c r="R754">
        <f>Q754/MainSheet!$C$8*(G754-G753)+R753</f>
        <v>0</v>
      </c>
      <c r="S754">
        <f t="shared" si="108"/>
        <v>0</v>
      </c>
      <c r="T754">
        <f t="shared" si="100"/>
        <v>7.5199999999998841</v>
      </c>
      <c r="U754" s="1">
        <f>Q754/MainSheet!$C$22</f>
        <v>0</v>
      </c>
    </row>
    <row r="755" spans="7:21">
      <c r="G755">
        <f t="shared" si="101"/>
        <v>7.5299999999998839</v>
      </c>
      <c r="H755">
        <f t="shared" si="102"/>
        <v>198000</v>
      </c>
      <c r="I755" s="2">
        <f>MIN(MainSheet!$C$10/MainSheet!$C$9,MainSheet!$K$9*60)</f>
        <v>660</v>
      </c>
      <c r="J755" s="1">
        <f>IF(G755&gt;MainSheet!$C$11,IF(J754&gt;=0.999,1,(G755-MainSheet!$C$11)*I755/$B$2/60),0)</f>
        <v>0</v>
      </c>
      <c r="K755" s="1">
        <f>IF(G755&gt;MainSheet!$C$11+$B$6,IF(K754&gt;=0.999,1,(G755-MainSheet!$C$11-$B$6)*I755/$C$2/60),0)</f>
        <v>0</v>
      </c>
      <c r="L755" s="1">
        <f>IF(G755&gt;MainSheet!$C$11+$B$6+$C$6,IF(L754&gt;=0.999,1,(G755-MainSheet!$C$11-$B$6-$C$6)*I755/$D$2/60),0)</f>
        <v>0</v>
      </c>
      <c r="M755">
        <f t="shared" si="103"/>
        <v>0</v>
      </c>
      <c r="N755" s="2">
        <f t="shared" si="104"/>
        <v>0</v>
      </c>
      <c r="O755">
        <f t="shared" si="107"/>
        <v>0</v>
      </c>
      <c r="P755">
        <f t="shared" si="105"/>
        <v>0</v>
      </c>
      <c r="Q755" s="2">
        <f t="shared" si="106"/>
        <v>0</v>
      </c>
      <c r="R755">
        <f>Q755/MainSheet!$C$8*(G755-G754)+R754</f>
        <v>0</v>
      </c>
      <c r="S755">
        <f t="shared" si="108"/>
        <v>0</v>
      </c>
      <c r="T755">
        <f t="shared" si="100"/>
        <v>7.5299999999998839</v>
      </c>
      <c r="U755" s="1">
        <f>Q755/MainSheet!$C$22</f>
        <v>0</v>
      </c>
    </row>
    <row r="756" spans="7:21">
      <c r="G756">
        <f t="shared" si="101"/>
        <v>7.5399999999998837</v>
      </c>
      <c r="H756">
        <f t="shared" si="102"/>
        <v>198000</v>
      </c>
      <c r="I756" s="2">
        <f>MIN(MainSheet!$C$10/MainSheet!$C$9,MainSheet!$K$9*60)</f>
        <v>660</v>
      </c>
      <c r="J756" s="1">
        <f>IF(G756&gt;MainSheet!$C$11,IF(J755&gt;=0.999,1,(G756-MainSheet!$C$11)*I756/$B$2/60),0)</f>
        <v>0</v>
      </c>
      <c r="K756" s="1">
        <f>IF(G756&gt;MainSheet!$C$11+$B$6,IF(K755&gt;=0.999,1,(G756-MainSheet!$C$11-$B$6)*I756/$C$2/60),0)</f>
        <v>0</v>
      </c>
      <c r="L756" s="1">
        <f>IF(G756&gt;MainSheet!$C$11+$B$6+$C$6,IF(L755&gt;=0.999,1,(G756-MainSheet!$C$11-$B$6-$C$6)*I756/$D$2/60),0)</f>
        <v>0</v>
      </c>
      <c r="M756">
        <f t="shared" si="103"/>
        <v>0</v>
      </c>
      <c r="N756" s="2">
        <f t="shared" si="104"/>
        <v>0</v>
      </c>
      <c r="O756">
        <f t="shared" si="107"/>
        <v>0</v>
      </c>
      <c r="P756">
        <f t="shared" si="105"/>
        <v>0</v>
      </c>
      <c r="Q756" s="2">
        <f t="shared" si="106"/>
        <v>0</v>
      </c>
      <c r="R756">
        <f>Q756/MainSheet!$C$8*(G756-G755)+R755</f>
        <v>0</v>
      </c>
      <c r="S756">
        <f t="shared" si="108"/>
        <v>0</v>
      </c>
      <c r="T756">
        <f t="shared" si="100"/>
        <v>7.5399999999998837</v>
      </c>
      <c r="U756" s="1">
        <f>Q756/MainSheet!$C$22</f>
        <v>0</v>
      </c>
    </row>
    <row r="757" spans="7:21">
      <c r="G757">
        <f t="shared" si="101"/>
        <v>7.5499999999998835</v>
      </c>
      <c r="H757">
        <f t="shared" si="102"/>
        <v>198000</v>
      </c>
      <c r="I757" s="2">
        <f>MIN(MainSheet!$C$10/MainSheet!$C$9,MainSheet!$K$9*60)</f>
        <v>660</v>
      </c>
      <c r="J757" s="1">
        <f>IF(G757&gt;MainSheet!$C$11,IF(J756&gt;=0.999,1,(G757-MainSheet!$C$11)*I757/$B$2/60),0)</f>
        <v>0</v>
      </c>
      <c r="K757" s="1">
        <f>IF(G757&gt;MainSheet!$C$11+$B$6,IF(K756&gt;=0.999,1,(G757-MainSheet!$C$11-$B$6)*I757/$C$2/60),0)</f>
        <v>0</v>
      </c>
      <c r="L757" s="1">
        <f>IF(G757&gt;MainSheet!$C$11+$B$6+$C$6,IF(L756&gt;=0.999,1,(G757-MainSheet!$C$11-$B$6-$C$6)*I757/$D$2/60),0)</f>
        <v>0</v>
      </c>
      <c r="M757">
        <f t="shared" si="103"/>
        <v>0</v>
      </c>
      <c r="N757" s="2">
        <f t="shared" si="104"/>
        <v>0</v>
      </c>
      <c r="O757">
        <f t="shared" si="107"/>
        <v>0</v>
      </c>
      <c r="P757">
        <f t="shared" si="105"/>
        <v>0</v>
      </c>
      <c r="Q757" s="2">
        <f t="shared" si="106"/>
        <v>0</v>
      </c>
      <c r="R757">
        <f>Q757/MainSheet!$C$8*(G757-G756)+R756</f>
        <v>0</v>
      </c>
      <c r="S757">
        <f t="shared" si="108"/>
        <v>0</v>
      </c>
      <c r="T757">
        <f t="shared" si="100"/>
        <v>7.5499999999998835</v>
      </c>
      <c r="U757" s="1">
        <f>Q757/MainSheet!$C$22</f>
        <v>0</v>
      </c>
    </row>
    <row r="758" spans="7:21">
      <c r="G758">
        <f t="shared" si="101"/>
        <v>7.5599999999998833</v>
      </c>
      <c r="H758">
        <f t="shared" si="102"/>
        <v>198000</v>
      </c>
      <c r="I758" s="2">
        <f>MIN(MainSheet!$C$10/MainSheet!$C$9,MainSheet!$K$9*60)</f>
        <v>660</v>
      </c>
      <c r="J758" s="1">
        <f>IF(G758&gt;MainSheet!$C$11,IF(J757&gt;=0.999,1,(G758-MainSheet!$C$11)*I758/$B$2/60),0)</f>
        <v>0</v>
      </c>
      <c r="K758" s="1">
        <f>IF(G758&gt;MainSheet!$C$11+$B$6,IF(K757&gt;=0.999,1,(G758-MainSheet!$C$11-$B$6)*I758/$C$2/60),0)</f>
        <v>0</v>
      </c>
      <c r="L758" s="1">
        <f>IF(G758&gt;MainSheet!$C$11+$B$6+$C$6,IF(L757&gt;=0.999,1,(G758-MainSheet!$C$11-$B$6-$C$6)*I758/$D$2/60),0)</f>
        <v>0</v>
      </c>
      <c r="M758">
        <f t="shared" si="103"/>
        <v>0</v>
      </c>
      <c r="N758" s="2">
        <f t="shared" si="104"/>
        <v>0</v>
      </c>
      <c r="O758">
        <f t="shared" si="107"/>
        <v>0</v>
      </c>
      <c r="P758">
        <f t="shared" si="105"/>
        <v>0</v>
      </c>
      <c r="Q758" s="2">
        <f t="shared" si="106"/>
        <v>0</v>
      </c>
      <c r="R758">
        <f>Q758/MainSheet!$C$8*(G758-G757)+R757</f>
        <v>0</v>
      </c>
      <c r="S758">
        <f t="shared" si="108"/>
        <v>0</v>
      </c>
      <c r="T758">
        <f t="shared" si="100"/>
        <v>7.5599999999998833</v>
      </c>
      <c r="U758" s="1">
        <f>Q758/MainSheet!$C$22</f>
        <v>0</v>
      </c>
    </row>
    <row r="759" spans="7:21">
      <c r="G759">
        <f t="shared" si="101"/>
        <v>7.569999999999883</v>
      </c>
      <c r="H759">
        <f t="shared" si="102"/>
        <v>198000</v>
      </c>
      <c r="I759" s="2">
        <f>MIN(MainSheet!$C$10/MainSheet!$C$9,MainSheet!$K$9*60)</f>
        <v>660</v>
      </c>
      <c r="J759" s="1">
        <f>IF(G759&gt;MainSheet!$C$11,IF(J758&gt;=0.999,1,(G759-MainSheet!$C$11)*I759/$B$2/60),0)</f>
        <v>0</v>
      </c>
      <c r="K759" s="1">
        <f>IF(G759&gt;MainSheet!$C$11+$B$6,IF(K758&gt;=0.999,1,(G759-MainSheet!$C$11-$B$6)*I759/$C$2/60),0)</f>
        <v>0</v>
      </c>
      <c r="L759" s="1">
        <f>IF(G759&gt;MainSheet!$C$11+$B$6+$C$6,IF(L758&gt;=0.999,1,(G759-MainSheet!$C$11-$B$6-$C$6)*I759/$D$2/60),0)</f>
        <v>0</v>
      </c>
      <c r="M759">
        <f t="shared" si="103"/>
        <v>0</v>
      </c>
      <c r="N759" s="2">
        <f t="shared" si="104"/>
        <v>0</v>
      </c>
      <c r="O759">
        <f t="shared" si="107"/>
        <v>0</v>
      </c>
      <c r="P759">
        <f t="shared" si="105"/>
        <v>0</v>
      </c>
      <c r="Q759" s="2">
        <f t="shared" si="106"/>
        <v>0</v>
      </c>
      <c r="R759">
        <f>Q759/MainSheet!$C$8*(G759-G758)+R758</f>
        <v>0</v>
      </c>
      <c r="S759">
        <f t="shared" si="108"/>
        <v>0</v>
      </c>
      <c r="T759">
        <f t="shared" si="100"/>
        <v>7.569999999999883</v>
      </c>
      <c r="U759" s="1">
        <f>Q759/MainSheet!$C$22</f>
        <v>0</v>
      </c>
    </row>
    <row r="760" spans="7:21">
      <c r="G760">
        <f t="shared" si="101"/>
        <v>7.5799999999998828</v>
      </c>
      <c r="H760">
        <f t="shared" si="102"/>
        <v>198000</v>
      </c>
      <c r="I760" s="2">
        <f>MIN(MainSheet!$C$10/MainSheet!$C$9,MainSheet!$K$9*60)</f>
        <v>660</v>
      </c>
      <c r="J760" s="1">
        <f>IF(G760&gt;MainSheet!$C$11,IF(J759&gt;=0.999,1,(G760-MainSheet!$C$11)*I760/$B$2/60),0)</f>
        <v>0</v>
      </c>
      <c r="K760" s="1">
        <f>IF(G760&gt;MainSheet!$C$11+$B$6,IF(K759&gt;=0.999,1,(G760-MainSheet!$C$11-$B$6)*I760/$C$2/60),0)</f>
        <v>0</v>
      </c>
      <c r="L760" s="1">
        <f>IF(G760&gt;MainSheet!$C$11+$B$6+$C$6,IF(L759&gt;=0.999,1,(G760-MainSheet!$C$11-$B$6-$C$6)*I760/$D$2/60),0)</f>
        <v>0</v>
      </c>
      <c r="M760">
        <f t="shared" si="103"/>
        <v>0</v>
      </c>
      <c r="N760" s="2">
        <f t="shared" si="104"/>
        <v>0</v>
      </c>
      <c r="O760">
        <f t="shared" si="107"/>
        <v>0</v>
      </c>
      <c r="P760">
        <f t="shared" si="105"/>
        <v>0</v>
      </c>
      <c r="Q760" s="2">
        <f t="shared" si="106"/>
        <v>0</v>
      </c>
      <c r="R760">
        <f>Q760/MainSheet!$C$8*(G760-G759)+R759</f>
        <v>0</v>
      </c>
      <c r="S760">
        <f t="shared" si="108"/>
        <v>0</v>
      </c>
      <c r="T760">
        <f t="shared" si="100"/>
        <v>7.5799999999998828</v>
      </c>
      <c r="U760" s="1">
        <f>Q760/MainSheet!$C$22</f>
        <v>0</v>
      </c>
    </row>
    <row r="761" spans="7:21">
      <c r="G761">
        <f t="shared" si="101"/>
        <v>7.5899999999998826</v>
      </c>
      <c r="H761">
        <f t="shared" si="102"/>
        <v>198000</v>
      </c>
      <c r="I761" s="2">
        <f>MIN(MainSheet!$C$10/MainSheet!$C$9,MainSheet!$K$9*60)</f>
        <v>660</v>
      </c>
      <c r="J761" s="1">
        <f>IF(G761&gt;MainSheet!$C$11,IF(J760&gt;=0.999,1,(G761-MainSheet!$C$11)*I761/$B$2/60),0)</f>
        <v>0</v>
      </c>
      <c r="K761" s="1">
        <f>IF(G761&gt;MainSheet!$C$11+$B$6,IF(K760&gt;=0.999,1,(G761-MainSheet!$C$11-$B$6)*I761/$C$2/60),0)</f>
        <v>0</v>
      </c>
      <c r="L761" s="1">
        <f>IF(G761&gt;MainSheet!$C$11+$B$6+$C$6,IF(L760&gt;=0.999,1,(G761-MainSheet!$C$11-$B$6-$C$6)*I761/$D$2/60),0)</f>
        <v>0</v>
      </c>
      <c r="M761">
        <f t="shared" si="103"/>
        <v>0</v>
      </c>
      <c r="N761" s="2">
        <f t="shared" si="104"/>
        <v>0</v>
      </c>
      <c r="O761">
        <f t="shared" si="107"/>
        <v>0</v>
      </c>
      <c r="P761">
        <f t="shared" si="105"/>
        <v>0</v>
      </c>
      <c r="Q761" s="2">
        <f t="shared" si="106"/>
        <v>0</v>
      </c>
      <c r="R761">
        <f>Q761/MainSheet!$C$8*(G761-G760)+R760</f>
        <v>0</v>
      </c>
      <c r="S761">
        <f t="shared" si="108"/>
        <v>0</v>
      </c>
      <c r="T761">
        <f t="shared" si="100"/>
        <v>7.5899999999998826</v>
      </c>
      <c r="U761" s="1">
        <f>Q761/MainSheet!$C$22</f>
        <v>0</v>
      </c>
    </row>
    <row r="762" spans="7:21">
      <c r="G762">
        <f t="shared" si="101"/>
        <v>7.5999999999998824</v>
      </c>
      <c r="H762">
        <f t="shared" si="102"/>
        <v>198000</v>
      </c>
      <c r="I762" s="2">
        <f>MIN(MainSheet!$C$10/MainSheet!$C$9,MainSheet!$K$9*60)</f>
        <v>660</v>
      </c>
      <c r="J762" s="1">
        <f>IF(G762&gt;MainSheet!$C$11,IF(J761&gt;=0.999,1,(G762-MainSheet!$C$11)*I762/$B$2/60),0)</f>
        <v>0</v>
      </c>
      <c r="K762" s="1">
        <f>IF(G762&gt;MainSheet!$C$11+$B$6,IF(K761&gt;=0.999,1,(G762-MainSheet!$C$11-$B$6)*I762/$C$2/60),0)</f>
        <v>0</v>
      </c>
      <c r="L762" s="1">
        <f>IF(G762&gt;MainSheet!$C$11+$B$6+$C$6,IF(L761&gt;=0.999,1,(G762-MainSheet!$C$11-$B$6-$C$6)*I762/$D$2/60),0)</f>
        <v>0</v>
      </c>
      <c r="M762">
        <f t="shared" si="103"/>
        <v>0</v>
      </c>
      <c r="N762" s="2">
        <f t="shared" si="104"/>
        <v>0</v>
      </c>
      <c r="O762">
        <f t="shared" si="107"/>
        <v>0</v>
      </c>
      <c r="P762">
        <f t="shared" si="105"/>
        <v>0</v>
      </c>
      <c r="Q762" s="2">
        <f t="shared" si="106"/>
        <v>0</v>
      </c>
      <c r="R762">
        <f>Q762/MainSheet!$C$8*(G762-G761)+R761</f>
        <v>0</v>
      </c>
      <c r="S762">
        <f t="shared" si="108"/>
        <v>0</v>
      </c>
      <c r="T762">
        <f t="shared" si="100"/>
        <v>7.5999999999998824</v>
      </c>
      <c r="U762" s="1">
        <f>Q762/MainSheet!$C$22</f>
        <v>0</v>
      </c>
    </row>
    <row r="763" spans="7:21">
      <c r="G763">
        <f t="shared" si="101"/>
        <v>7.6099999999998822</v>
      </c>
      <c r="H763">
        <f t="shared" si="102"/>
        <v>198000</v>
      </c>
      <c r="I763" s="2">
        <f>MIN(MainSheet!$C$10/MainSheet!$C$9,MainSheet!$K$9*60)</f>
        <v>660</v>
      </c>
      <c r="J763" s="1">
        <f>IF(G763&gt;MainSheet!$C$11,IF(J762&gt;=0.999,1,(G763-MainSheet!$C$11)*I763/$B$2/60),0)</f>
        <v>0</v>
      </c>
      <c r="K763" s="1">
        <f>IF(G763&gt;MainSheet!$C$11+$B$6,IF(K762&gt;=0.999,1,(G763-MainSheet!$C$11-$B$6)*I763/$C$2/60),0)</f>
        <v>0</v>
      </c>
      <c r="L763" s="1">
        <f>IF(G763&gt;MainSheet!$C$11+$B$6+$C$6,IF(L762&gt;=0.999,1,(G763-MainSheet!$C$11-$B$6-$C$6)*I763/$D$2/60),0)</f>
        <v>0</v>
      </c>
      <c r="M763">
        <f t="shared" si="103"/>
        <v>0</v>
      </c>
      <c r="N763" s="2">
        <f t="shared" si="104"/>
        <v>0</v>
      </c>
      <c r="O763">
        <f t="shared" si="107"/>
        <v>0</v>
      </c>
      <c r="P763">
        <f t="shared" si="105"/>
        <v>0</v>
      </c>
      <c r="Q763" s="2">
        <f t="shared" si="106"/>
        <v>0</v>
      </c>
      <c r="R763">
        <f>Q763/MainSheet!$C$8*(G763-G762)+R762</f>
        <v>0</v>
      </c>
      <c r="S763">
        <f t="shared" si="108"/>
        <v>0</v>
      </c>
      <c r="T763">
        <f t="shared" si="100"/>
        <v>7.6099999999998822</v>
      </c>
      <c r="U763" s="1">
        <f>Q763/MainSheet!$C$22</f>
        <v>0</v>
      </c>
    </row>
    <row r="764" spans="7:21">
      <c r="G764">
        <f t="shared" si="101"/>
        <v>7.619999999999882</v>
      </c>
      <c r="H764">
        <f t="shared" si="102"/>
        <v>198000</v>
      </c>
      <c r="I764" s="2">
        <f>MIN(MainSheet!$C$10/MainSheet!$C$9,MainSheet!$K$9*60)</f>
        <v>660</v>
      </c>
      <c r="J764" s="1">
        <f>IF(G764&gt;MainSheet!$C$11,IF(J763&gt;=0.999,1,(G764-MainSheet!$C$11)*I764/$B$2/60),0)</f>
        <v>0</v>
      </c>
      <c r="K764" s="1">
        <f>IF(G764&gt;MainSheet!$C$11+$B$6,IF(K763&gt;=0.999,1,(G764-MainSheet!$C$11-$B$6)*I764/$C$2/60),0)</f>
        <v>0</v>
      </c>
      <c r="L764" s="1">
        <f>IF(G764&gt;MainSheet!$C$11+$B$6+$C$6,IF(L763&gt;=0.999,1,(G764-MainSheet!$C$11-$B$6-$C$6)*I764/$D$2/60),0)</f>
        <v>0</v>
      </c>
      <c r="M764">
        <f t="shared" si="103"/>
        <v>0</v>
      </c>
      <c r="N764" s="2">
        <f t="shared" si="104"/>
        <v>0</v>
      </c>
      <c r="O764">
        <f t="shared" si="107"/>
        <v>0</v>
      </c>
      <c r="P764">
        <f t="shared" si="105"/>
        <v>0</v>
      </c>
      <c r="Q764" s="2">
        <f t="shared" si="106"/>
        <v>0</v>
      </c>
      <c r="R764">
        <f>Q764/MainSheet!$C$8*(G764-G763)+R763</f>
        <v>0</v>
      </c>
      <c r="S764">
        <f t="shared" si="108"/>
        <v>0</v>
      </c>
      <c r="T764">
        <f t="shared" si="100"/>
        <v>7.619999999999882</v>
      </c>
      <c r="U764" s="1">
        <f>Q764/MainSheet!$C$22</f>
        <v>0</v>
      </c>
    </row>
    <row r="765" spans="7:21">
      <c r="G765">
        <f t="shared" si="101"/>
        <v>7.6299999999998818</v>
      </c>
      <c r="H765">
        <f t="shared" si="102"/>
        <v>198000</v>
      </c>
      <c r="I765" s="2">
        <f>MIN(MainSheet!$C$10/MainSheet!$C$9,MainSheet!$K$9*60)</f>
        <v>660</v>
      </c>
      <c r="J765" s="1">
        <f>IF(G765&gt;MainSheet!$C$11,IF(J764&gt;=0.999,1,(G765-MainSheet!$C$11)*I765/$B$2/60),0)</f>
        <v>0</v>
      </c>
      <c r="K765" s="1">
        <f>IF(G765&gt;MainSheet!$C$11+$B$6,IF(K764&gt;=0.999,1,(G765-MainSheet!$C$11-$B$6)*I765/$C$2/60),0)</f>
        <v>0</v>
      </c>
      <c r="L765" s="1">
        <f>IF(G765&gt;MainSheet!$C$11+$B$6+$C$6,IF(L764&gt;=0.999,1,(G765-MainSheet!$C$11-$B$6-$C$6)*I765/$D$2/60),0)</f>
        <v>0</v>
      </c>
      <c r="M765">
        <f t="shared" si="103"/>
        <v>0</v>
      </c>
      <c r="N765" s="2">
        <f t="shared" si="104"/>
        <v>0</v>
      </c>
      <c r="O765">
        <f t="shared" si="107"/>
        <v>0</v>
      </c>
      <c r="P765">
        <f t="shared" si="105"/>
        <v>0</v>
      </c>
      <c r="Q765" s="2">
        <f t="shared" si="106"/>
        <v>0</v>
      </c>
      <c r="R765">
        <f>Q765/MainSheet!$C$8*(G765-G764)+R764</f>
        <v>0</v>
      </c>
      <c r="S765">
        <f t="shared" si="108"/>
        <v>0</v>
      </c>
      <c r="T765">
        <f t="shared" si="100"/>
        <v>7.6299999999998818</v>
      </c>
      <c r="U765" s="1">
        <f>Q765/MainSheet!$C$22</f>
        <v>0</v>
      </c>
    </row>
    <row r="766" spans="7:21">
      <c r="G766">
        <f t="shared" si="101"/>
        <v>7.6399999999998816</v>
      </c>
      <c r="H766">
        <f t="shared" si="102"/>
        <v>198000</v>
      </c>
      <c r="I766" s="2">
        <f>MIN(MainSheet!$C$10/MainSheet!$C$9,MainSheet!$K$9*60)</f>
        <v>660</v>
      </c>
      <c r="J766" s="1">
        <f>IF(G766&gt;MainSheet!$C$11,IF(J765&gt;=0.999,1,(G766-MainSheet!$C$11)*I766/$B$2/60),0)</f>
        <v>0</v>
      </c>
      <c r="K766" s="1">
        <f>IF(G766&gt;MainSheet!$C$11+$B$6,IF(K765&gt;=0.999,1,(G766-MainSheet!$C$11-$B$6)*I766/$C$2/60),0)</f>
        <v>0</v>
      </c>
      <c r="L766" s="1">
        <f>IF(G766&gt;MainSheet!$C$11+$B$6+$C$6,IF(L765&gt;=0.999,1,(G766-MainSheet!$C$11-$B$6-$C$6)*I766/$D$2/60),0)</f>
        <v>0</v>
      </c>
      <c r="M766">
        <f t="shared" si="103"/>
        <v>0</v>
      </c>
      <c r="N766" s="2">
        <f t="shared" si="104"/>
        <v>0</v>
      </c>
      <c r="O766">
        <f t="shared" si="107"/>
        <v>0</v>
      </c>
      <c r="P766">
        <f t="shared" si="105"/>
        <v>0</v>
      </c>
      <c r="Q766" s="2">
        <f t="shared" si="106"/>
        <v>0</v>
      </c>
      <c r="R766">
        <f>Q766/MainSheet!$C$8*(G766-G765)+R765</f>
        <v>0</v>
      </c>
      <c r="S766">
        <f t="shared" si="108"/>
        <v>0</v>
      </c>
      <c r="T766">
        <f t="shared" si="100"/>
        <v>7.6399999999998816</v>
      </c>
      <c r="U766" s="1">
        <f>Q766/MainSheet!$C$22</f>
        <v>0</v>
      </c>
    </row>
    <row r="767" spans="7:21">
      <c r="G767">
        <f t="shared" si="101"/>
        <v>7.6499999999998813</v>
      </c>
      <c r="H767">
        <f t="shared" si="102"/>
        <v>198000</v>
      </c>
      <c r="I767" s="2">
        <f>MIN(MainSheet!$C$10/MainSheet!$C$9,MainSheet!$K$9*60)</f>
        <v>660</v>
      </c>
      <c r="J767" s="1">
        <f>IF(G767&gt;MainSheet!$C$11,IF(J766&gt;=0.999,1,(G767-MainSheet!$C$11)*I767/$B$2/60),0)</f>
        <v>0</v>
      </c>
      <c r="K767" s="1">
        <f>IF(G767&gt;MainSheet!$C$11+$B$6,IF(K766&gt;=0.999,1,(G767-MainSheet!$C$11-$B$6)*I767/$C$2/60),0)</f>
        <v>0</v>
      </c>
      <c r="L767" s="1">
        <f>IF(G767&gt;MainSheet!$C$11+$B$6+$C$6,IF(L766&gt;=0.999,1,(G767-MainSheet!$C$11-$B$6-$C$6)*I767/$D$2/60),0)</f>
        <v>0</v>
      </c>
      <c r="M767">
        <f t="shared" si="103"/>
        <v>0</v>
      </c>
      <c r="N767" s="2">
        <f t="shared" si="104"/>
        <v>0</v>
      </c>
      <c r="O767">
        <f t="shared" si="107"/>
        <v>0</v>
      </c>
      <c r="P767">
        <f t="shared" si="105"/>
        <v>0</v>
      </c>
      <c r="Q767" s="2">
        <f t="shared" si="106"/>
        <v>0</v>
      </c>
      <c r="R767">
        <f>Q767/MainSheet!$C$8*(G767-G766)+R766</f>
        <v>0</v>
      </c>
      <c r="S767">
        <f t="shared" si="108"/>
        <v>0</v>
      </c>
      <c r="T767">
        <f t="shared" si="100"/>
        <v>7.6499999999998813</v>
      </c>
      <c r="U767" s="1">
        <f>Q767/MainSheet!$C$22</f>
        <v>0</v>
      </c>
    </row>
    <row r="768" spans="7:21">
      <c r="G768">
        <f t="shared" si="101"/>
        <v>7.6599999999998811</v>
      </c>
      <c r="H768">
        <f t="shared" si="102"/>
        <v>198000</v>
      </c>
      <c r="I768" s="2">
        <f>MIN(MainSheet!$C$10/MainSheet!$C$9,MainSheet!$K$9*60)</f>
        <v>660</v>
      </c>
      <c r="J768" s="1">
        <f>IF(G768&gt;MainSheet!$C$11,IF(J767&gt;=0.999,1,(G768-MainSheet!$C$11)*I768/$B$2/60),0)</f>
        <v>0</v>
      </c>
      <c r="K768" s="1">
        <f>IF(G768&gt;MainSheet!$C$11+$B$6,IF(K767&gt;=0.999,1,(G768-MainSheet!$C$11-$B$6)*I768/$C$2/60),0)</f>
        <v>0</v>
      </c>
      <c r="L768" s="1">
        <f>IF(G768&gt;MainSheet!$C$11+$B$6+$C$6,IF(L767&gt;=0.999,1,(G768-MainSheet!$C$11-$B$6-$C$6)*I768/$D$2/60),0)</f>
        <v>0</v>
      </c>
      <c r="M768">
        <f t="shared" si="103"/>
        <v>0</v>
      </c>
      <c r="N768" s="2">
        <f t="shared" si="104"/>
        <v>0</v>
      </c>
      <c r="O768">
        <f t="shared" si="107"/>
        <v>0</v>
      </c>
      <c r="P768">
        <f t="shared" si="105"/>
        <v>0</v>
      </c>
      <c r="Q768" s="2">
        <f t="shared" si="106"/>
        <v>0</v>
      </c>
      <c r="R768">
        <f>Q768/MainSheet!$C$8*(G768-G767)+R767</f>
        <v>0</v>
      </c>
      <c r="S768">
        <f t="shared" si="108"/>
        <v>0</v>
      </c>
      <c r="T768">
        <f t="shared" si="100"/>
        <v>7.6599999999998811</v>
      </c>
      <c r="U768" s="1">
        <f>Q768/MainSheet!$C$22</f>
        <v>0</v>
      </c>
    </row>
    <row r="769" spans="7:21">
      <c r="G769">
        <f t="shared" si="101"/>
        <v>7.6699999999998809</v>
      </c>
      <c r="H769">
        <f t="shared" si="102"/>
        <v>198000</v>
      </c>
      <c r="I769" s="2">
        <f>MIN(MainSheet!$C$10/MainSheet!$C$9,MainSheet!$K$9*60)</f>
        <v>660</v>
      </c>
      <c r="J769" s="1">
        <f>IF(G769&gt;MainSheet!$C$11,IF(J768&gt;=0.999,1,(G769-MainSheet!$C$11)*I769/$B$2/60),0)</f>
        <v>0</v>
      </c>
      <c r="K769" s="1">
        <f>IF(G769&gt;MainSheet!$C$11+$B$6,IF(K768&gt;=0.999,1,(G769-MainSheet!$C$11-$B$6)*I769/$C$2/60),0)</f>
        <v>0</v>
      </c>
      <c r="L769" s="1">
        <f>IF(G769&gt;MainSheet!$C$11+$B$6+$C$6,IF(L768&gt;=0.999,1,(G769-MainSheet!$C$11-$B$6-$C$6)*I769/$D$2/60),0)</f>
        <v>0</v>
      </c>
      <c r="M769">
        <f t="shared" si="103"/>
        <v>0</v>
      </c>
      <c r="N769" s="2">
        <f t="shared" si="104"/>
        <v>0</v>
      </c>
      <c r="O769">
        <f t="shared" si="107"/>
        <v>0</v>
      </c>
      <c r="P769">
        <f t="shared" si="105"/>
        <v>0</v>
      </c>
      <c r="Q769" s="2">
        <f t="shared" si="106"/>
        <v>0</v>
      </c>
      <c r="R769">
        <f>Q769/MainSheet!$C$8*(G769-G768)+R768</f>
        <v>0</v>
      </c>
      <c r="S769">
        <f t="shared" si="108"/>
        <v>0</v>
      </c>
      <c r="T769">
        <f t="shared" si="100"/>
        <v>7.6699999999998809</v>
      </c>
      <c r="U769" s="1">
        <f>Q769/MainSheet!$C$22</f>
        <v>0</v>
      </c>
    </row>
    <row r="770" spans="7:21">
      <c r="G770">
        <f t="shared" si="101"/>
        <v>7.6799999999998807</v>
      </c>
      <c r="H770">
        <f t="shared" si="102"/>
        <v>198000</v>
      </c>
      <c r="I770" s="2">
        <f>MIN(MainSheet!$C$10/MainSheet!$C$9,MainSheet!$K$9*60)</f>
        <v>660</v>
      </c>
      <c r="J770" s="1">
        <f>IF(G770&gt;MainSheet!$C$11,IF(J769&gt;=0.999,1,(G770-MainSheet!$C$11)*I770/$B$2/60),0)</f>
        <v>0</v>
      </c>
      <c r="K770" s="1">
        <f>IF(G770&gt;MainSheet!$C$11+$B$6,IF(K769&gt;=0.999,1,(G770-MainSheet!$C$11-$B$6)*I770/$C$2/60),0)</f>
        <v>0</v>
      </c>
      <c r="L770" s="1">
        <f>IF(G770&gt;MainSheet!$C$11+$B$6+$C$6,IF(L769&gt;=0.999,1,(G770-MainSheet!$C$11-$B$6-$C$6)*I770/$D$2/60),0)</f>
        <v>0</v>
      </c>
      <c r="M770">
        <f t="shared" si="103"/>
        <v>0</v>
      </c>
      <c r="N770" s="2">
        <f t="shared" si="104"/>
        <v>0</v>
      </c>
      <c r="O770">
        <f t="shared" si="107"/>
        <v>0</v>
      </c>
      <c r="P770">
        <f t="shared" si="105"/>
        <v>0</v>
      </c>
      <c r="Q770" s="2">
        <f t="shared" si="106"/>
        <v>0</v>
      </c>
      <c r="R770">
        <f>Q770/MainSheet!$C$8*(G770-G769)+R769</f>
        <v>0</v>
      </c>
      <c r="S770">
        <f t="shared" si="108"/>
        <v>0</v>
      </c>
      <c r="T770">
        <f t="shared" si="100"/>
        <v>7.6799999999998807</v>
      </c>
      <c r="U770" s="1">
        <f>Q770/MainSheet!$C$22</f>
        <v>0</v>
      </c>
    </row>
    <row r="771" spans="7:21">
      <c r="G771">
        <f t="shared" si="101"/>
        <v>7.6899999999998805</v>
      </c>
      <c r="H771">
        <f t="shared" si="102"/>
        <v>198000</v>
      </c>
      <c r="I771" s="2">
        <f>MIN(MainSheet!$C$10/MainSheet!$C$9,MainSheet!$K$9*60)</f>
        <v>660</v>
      </c>
      <c r="J771" s="1">
        <f>IF(G771&gt;MainSheet!$C$11,IF(J770&gt;=0.999,1,(G771-MainSheet!$C$11)*I771/$B$2/60),0)</f>
        <v>0</v>
      </c>
      <c r="K771" s="1">
        <f>IF(G771&gt;MainSheet!$C$11+$B$6,IF(K770&gt;=0.999,1,(G771-MainSheet!$C$11-$B$6)*I771/$C$2/60),0)</f>
        <v>0</v>
      </c>
      <c r="L771" s="1">
        <f>IF(G771&gt;MainSheet!$C$11+$B$6+$C$6,IF(L770&gt;=0.999,1,(G771-MainSheet!$C$11-$B$6-$C$6)*I771/$D$2/60),0)</f>
        <v>0</v>
      </c>
      <c r="M771">
        <f t="shared" si="103"/>
        <v>0</v>
      </c>
      <c r="N771" s="2">
        <f t="shared" si="104"/>
        <v>0</v>
      </c>
      <c r="O771">
        <f t="shared" si="107"/>
        <v>0</v>
      </c>
      <c r="P771">
        <f t="shared" si="105"/>
        <v>0</v>
      </c>
      <c r="Q771" s="2">
        <f t="shared" si="106"/>
        <v>0</v>
      </c>
      <c r="R771">
        <f>Q771/MainSheet!$C$8*(G771-G770)+R770</f>
        <v>0</v>
      </c>
      <c r="S771">
        <f t="shared" si="108"/>
        <v>0</v>
      </c>
      <c r="T771">
        <f t="shared" ref="T771:T834" si="109">G771</f>
        <v>7.6899999999998805</v>
      </c>
      <c r="U771" s="1">
        <f>Q771/MainSheet!$C$22</f>
        <v>0</v>
      </c>
    </row>
    <row r="772" spans="7:21">
      <c r="G772">
        <f t="shared" ref="G772:G835" si="110">G771+$F$2</f>
        <v>7.6999999999998803</v>
      </c>
      <c r="H772">
        <f t="shared" ref="H772:H835" si="111">H771</f>
        <v>198000</v>
      </c>
      <c r="I772" s="2">
        <f>MIN(MainSheet!$C$10/MainSheet!$C$9,MainSheet!$K$9*60)</f>
        <v>660</v>
      </c>
      <c r="J772" s="1">
        <f>IF(G772&gt;MainSheet!$C$11,IF(J771&gt;=0.999,1,(G772-MainSheet!$C$11)*I772/$B$2/60),0)</f>
        <v>0</v>
      </c>
      <c r="K772" s="1">
        <f>IF(G772&gt;MainSheet!$C$11+$B$6,IF(K771&gt;=0.999,1,(G772-MainSheet!$C$11-$B$6)*I772/$C$2/60),0)</f>
        <v>0</v>
      </c>
      <c r="L772" s="1">
        <f>IF(G772&gt;MainSheet!$C$11+$B$6+$C$6,IF(L771&gt;=0.999,1,(G772-MainSheet!$C$11-$B$6-$C$6)*I772/$D$2/60),0)</f>
        <v>0</v>
      </c>
      <c r="M772">
        <f t="shared" ref="M772:M835" si="112">(J772*$B$2+K772*$C$2+L772*$D$2)/SUM($B$2:$D$2)</f>
        <v>0</v>
      </c>
      <c r="N772" s="2">
        <f t="shared" ref="N772:N835" si="113">IF(J772&gt;=0.01,((1-J772)*B$3+B$4*(J772)),0)</f>
        <v>0</v>
      </c>
      <c r="O772">
        <f t="shared" si="107"/>
        <v>0</v>
      </c>
      <c r="P772">
        <f t="shared" ref="P772:P835" si="114">IF(IF(N772+O772&gt;H772,H772-O772-N772,IF(L772&gt;0,((1-L772)*D$3+D$4*(L772)),0))+O772+N772&gt;H772,H772-N772-O772,IF(N772+O772&gt;H772,H772-O772-N772,IF(L772&gt;0,((1-L772)*D$3+D$4*(L772)),0)))</f>
        <v>0</v>
      </c>
      <c r="Q772" s="2">
        <f t="shared" ref="Q772:Q835" si="115">SUM(N772:P772)</f>
        <v>0</v>
      </c>
      <c r="R772">
        <f>Q772/MainSheet!$C$8*(G772-G771)+R771</f>
        <v>0</v>
      </c>
      <c r="S772">
        <f t="shared" si="108"/>
        <v>0</v>
      </c>
      <c r="T772">
        <f t="shared" si="109"/>
        <v>7.6999999999998803</v>
      </c>
      <c r="U772" s="1">
        <f>Q772/MainSheet!$C$22</f>
        <v>0</v>
      </c>
    </row>
    <row r="773" spans="7:21">
      <c r="G773">
        <f t="shared" si="110"/>
        <v>7.7099999999998801</v>
      </c>
      <c r="H773">
        <f t="shared" si="111"/>
        <v>198000</v>
      </c>
      <c r="I773" s="2">
        <f>MIN(MainSheet!$C$10/MainSheet!$C$9,MainSheet!$K$9*60)</f>
        <v>660</v>
      </c>
      <c r="J773" s="1">
        <f>IF(G773&gt;MainSheet!$C$11,IF(J772&gt;=0.999,1,(G773-MainSheet!$C$11)*I773/$B$2/60),0)</f>
        <v>0</v>
      </c>
      <c r="K773" s="1">
        <f>IF(G773&gt;MainSheet!$C$11+$B$6,IF(K772&gt;=0.999,1,(G773-MainSheet!$C$11-$B$6)*I773/$C$2/60),0)</f>
        <v>0</v>
      </c>
      <c r="L773" s="1">
        <f>IF(G773&gt;MainSheet!$C$11+$B$6+$C$6,IF(L772&gt;=0.999,1,(G773-MainSheet!$C$11-$B$6-$C$6)*I773/$D$2/60),0)</f>
        <v>0</v>
      </c>
      <c r="M773">
        <f t="shared" si="112"/>
        <v>0</v>
      </c>
      <c r="N773" s="2">
        <f t="shared" si="113"/>
        <v>0</v>
      </c>
      <c r="O773">
        <f t="shared" ref="O773:O836" si="116">IF(K773&gt;=0.01,((1-K773)*C$3+C$4*(K773)),0)</f>
        <v>0</v>
      </c>
      <c r="P773">
        <f t="shared" si="114"/>
        <v>0</v>
      </c>
      <c r="Q773" s="2">
        <f t="shared" si="115"/>
        <v>0</v>
      </c>
      <c r="R773">
        <f>Q773/MainSheet!$C$8*(G773-G772)+R772</f>
        <v>0</v>
      </c>
      <c r="S773">
        <f t="shared" ref="S773:S836" si="117">Q773*$F$2/60+S772</f>
        <v>0</v>
      </c>
      <c r="T773">
        <f t="shared" si="109"/>
        <v>7.7099999999998801</v>
      </c>
      <c r="U773" s="1">
        <f>Q773/MainSheet!$C$22</f>
        <v>0</v>
      </c>
    </row>
    <row r="774" spans="7:21">
      <c r="G774">
        <f t="shared" si="110"/>
        <v>7.7199999999998798</v>
      </c>
      <c r="H774">
        <f t="shared" si="111"/>
        <v>198000</v>
      </c>
      <c r="I774" s="2">
        <f>MIN(MainSheet!$C$10/MainSheet!$C$9,MainSheet!$K$9*60)</f>
        <v>660</v>
      </c>
      <c r="J774" s="1">
        <f>IF(G774&gt;MainSheet!$C$11,IF(J773&gt;=0.999,1,(G774-MainSheet!$C$11)*I774/$B$2/60),0)</f>
        <v>0</v>
      </c>
      <c r="K774" s="1">
        <f>IF(G774&gt;MainSheet!$C$11+$B$6,IF(K773&gt;=0.999,1,(G774-MainSheet!$C$11-$B$6)*I774/$C$2/60),0)</f>
        <v>0</v>
      </c>
      <c r="L774" s="1">
        <f>IF(G774&gt;MainSheet!$C$11+$B$6+$C$6,IF(L773&gt;=0.999,1,(G774-MainSheet!$C$11-$B$6-$C$6)*I774/$D$2/60),0)</f>
        <v>0</v>
      </c>
      <c r="M774">
        <f t="shared" si="112"/>
        <v>0</v>
      </c>
      <c r="N774" s="2">
        <f t="shared" si="113"/>
        <v>0</v>
      </c>
      <c r="O774">
        <f t="shared" si="116"/>
        <v>0</v>
      </c>
      <c r="P774">
        <f t="shared" si="114"/>
        <v>0</v>
      </c>
      <c r="Q774" s="2">
        <f t="shared" si="115"/>
        <v>0</v>
      </c>
      <c r="R774">
        <f>Q774/MainSheet!$C$8*(G774-G773)+R773</f>
        <v>0</v>
      </c>
      <c r="S774">
        <f t="shared" si="117"/>
        <v>0</v>
      </c>
      <c r="T774">
        <f t="shared" si="109"/>
        <v>7.7199999999998798</v>
      </c>
      <c r="U774" s="1">
        <f>Q774/MainSheet!$C$22</f>
        <v>0</v>
      </c>
    </row>
    <row r="775" spans="7:21">
      <c r="G775">
        <f t="shared" si="110"/>
        <v>7.7299999999998796</v>
      </c>
      <c r="H775">
        <f t="shared" si="111"/>
        <v>198000</v>
      </c>
      <c r="I775" s="2">
        <f>MIN(MainSheet!$C$10/MainSheet!$C$9,MainSheet!$K$9*60)</f>
        <v>660</v>
      </c>
      <c r="J775" s="1">
        <f>IF(G775&gt;MainSheet!$C$11,IF(J774&gt;=0.999,1,(G775-MainSheet!$C$11)*I775/$B$2/60),0)</f>
        <v>0</v>
      </c>
      <c r="K775" s="1">
        <f>IF(G775&gt;MainSheet!$C$11+$B$6,IF(K774&gt;=0.999,1,(G775-MainSheet!$C$11-$B$6)*I775/$C$2/60),0)</f>
        <v>0</v>
      </c>
      <c r="L775" s="1">
        <f>IF(G775&gt;MainSheet!$C$11+$B$6+$C$6,IF(L774&gt;=0.999,1,(G775-MainSheet!$C$11-$B$6-$C$6)*I775/$D$2/60),0)</f>
        <v>0</v>
      </c>
      <c r="M775">
        <f t="shared" si="112"/>
        <v>0</v>
      </c>
      <c r="N775" s="2">
        <f t="shared" si="113"/>
        <v>0</v>
      </c>
      <c r="O775">
        <f t="shared" si="116"/>
        <v>0</v>
      </c>
      <c r="P775">
        <f t="shared" si="114"/>
        <v>0</v>
      </c>
      <c r="Q775" s="2">
        <f t="shared" si="115"/>
        <v>0</v>
      </c>
      <c r="R775">
        <f>Q775/MainSheet!$C$8*(G775-G774)+R774</f>
        <v>0</v>
      </c>
      <c r="S775">
        <f t="shared" si="117"/>
        <v>0</v>
      </c>
      <c r="T775">
        <f t="shared" si="109"/>
        <v>7.7299999999998796</v>
      </c>
      <c r="U775" s="1">
        <f>Q775/MainSheet!$C$22</f>
        <v>0</v>
      </c>
    </row>
    <row r="776" spans="7:21">
      <c r="G776">
        <f t="shared" si="110"/>
        <v>7.7399999999998794</v>
      </c>
      <c r="H776">
        <f t="shared" si="111"/>
        <v>198000</v>
      </c>
      <c r="I776" s="2">
        <f>MIN(MainSheet!$C$10/MainSheet!$C$9,MainSheet!$K$9*60)</f>
        <v>660</v>
      </c>
      <c r="J776" s="1">
        <f>IF(G776&gt;MainSheet!$C$11,IF(J775&gt;=0.999,1,(G776-MainSheet!$C$11)*I776/$B$2/60),0)</f>
        <v>0</v>
      </c>
      <c r="K776" s="1">
        <f>IF(G776&gt;MainSheet!$C$11+$B$6,IF(K775&gt;=0.999,1,(G776-MainSheet!$C$11-$B$6)*I776/$C$2/60),0)</f>
        <v>0</v>
      </c>
      <c r="L776" s="1">
        <f>IF(G776&gt;MainSheet!$C$11+$B$6+$C$6,IF(L775&gt;=0.999,1,(G776-MainSheet!$C$11-$B$6-$C$6)*I776/$D$2/60),0)</f>
        <v>0</v>
      </c>
      <c r="M776">
        <f t="shared" si="112"/>
        <v>0</v>
      </c>
      <c r="N776" s="2">
        <f t="shared" si="113"/>
        <v>0</v>
      </c>
      <c r="O776">
        <f t="shared" si="116"/>
        <v>0</v>
      </c>
      <c r="P776">
        <f t="shared" si="114"/>
        <v>0</v>
      </c>
      <c r="Q776" s="2">
        <f t="shared" si="115"/>
        <v>0</v>
      </c>
      <c r="R776">
        <f>Q776/MainSheet!$C$8*(G776-G775)+R775</f>
        <v>0</v>
      </c>
      <c r="S776">
        <f t="shared" si="117"/>
        <v>0</v>
      </c>
      <c r="T776">
        <f t="shared" si="109"/>
        <v>7.7399999999998794</v>
      </c>
      <c r="U776" s="1">
        <f>Q776/MainSheet!$C$22</f>
        <v>0</v>
      </c>
    </row>
    <row r="777" spans="7:21">
      <c r="G777">
        <f t="shared" si="110"/>
        <v>7.7499999999998792</v>
      </c>
      <c r="H777">
        <f t="shared" si="111"/>
        <v>198000</v>
      </c>
      <c r="I777" s="2">
        <f>MIN(MainSheet!$C$10/MainSheet!$C$9,MainSheet!$K$9*60)</f>
        <v>660</v>
      </c>
      <c r="J777" s="1">
        <f>IF(G777&gt;MainSheet!$C$11,IF(J776&gt;=0.999,1,(G777-MainSheet!$C$11)*I777/$B$2/60),0)</f>
        <v>0</v>
      </c>
      <c r="K777" s="1">
        <f>IF(G777&gt;MainSheet!$C$11+$B$6,IF(K776&gt;=0.999,1,(G777-MainSheet!$C$11-$B$6)*I777/$C$2/60),0)</f>
        <v>0</v>
      </c>
      <c r="L777" s="1">
        <f>IF(G777&gt;MainSheet!$C$11+$B$6+$C$6,IF(L776&gt;=0.999,1,(G777-MainSheet!$C$11-$B$6-$C$6)*I777/$D$2/60),0)</f>
        <v>0</v>
      </c>
      <c r="M777">
        <f t="shared" si="112"/>
        <v>0</v>
      </c>
      <c r="N777" s="2">
        <f t="shared" si="113"/>
        <v>0</v>
      </c>
      <c r="O777">
        <f t="shared" si="116"/>
        <v>0</v>
      </c>
      <c r="P777">
        <f t="shared" si="114"/>
        <v>0</v>
      </c>
      <c r="Q777" s="2">
        <f t="shared" si="115"/>
        <v>0</v>
      </c>
      <c r="R777">
        <f>Q777/MainSheet!$C$8*(G777-G776)+R776</f>
        <v>0</v>
      </c>
      <c r="S777">
        <f t="shared" si="117"/>
        <v>0</v>
      </c>
      <c r="T777">
        <f t="shared" si="109"/>
        <v>7.7499999999998792</v>
      </c>
      <c r="U777" s="1">
        <f>Q777/MainSheet!$C$22</f>
        <v>0</v>
      </c>
    </row>
    <row r="778" spans="7:21">
      <c r="G778">
        <f t="shared" si="110"/>
        <v>7.759999999999879</v>
      </c>
      <c r="H778">
        <f t="shared" si="111"/>
        <v>198000</v>
      </c>
      <c r="I778" s="2">
        <f>MIN(MainSheet!$C$10/MainSheet!$C$9,MainSheet!$K$9*60)</f>
        <v>660</v>
      </c>
      <c r="J778" s="1">
        <f>IF(G778&gt;MainSheet!$C$11,IF(J777&gt;=0.999,1,(G778-MainSheet!$C$11)*I778/$B$2/60),0)</f>
        <v>0</v>
      </c>
      <c r="K778" s="1">
        <f>IF(G778&gt;MainSheet!$C$11+$B$6,IF(K777&gt;=0.999,1,(G778-MainSheet!$C$11-$B$6)*I778/$C$2/60),0)</f>
        <v>0</v>
      </c>
      <c r="L778" s="1">
        <f>IF(G778&gt;MainSheet!$C$11+$B$6+$C$6,IF(L777&gt;=0.999,1,(G778-MainSheet!$C$11-$B$6-$C$6)*I778/$D$2/60),0)</f>
        <v>0</v>
      </c>
      <c r="M778">
        <f t="shared" si="112"/>
        <v>0</v>
      </c>
      <c r="N778" s="2">
        <f t="shared" si="113"/>
        <v>0</v>
      </c>
      <c r="O778">
        <f t="shared" si="116"/>
        <v>0</v>
      </c>
      <c r="P778">
        <f t="shared" si="114"/>
        <v>0</v>
      </c>
      <c r="Q778" s="2">
        <f t="shared" si="115"/>
        <v>0</v>
      </c>
      <c r="R778">
        <f>Q778/MainSheet!$C$8*(G778-G777)+R777</f>
        <v>0</v>
      </c>
      <c r="S778">
        <f t="shared" si="117"/>
        <v>0</v>
      </c>
      <c r="T778">
        <f t="shared" si="109"/>
        <v>7.759999999999879</v>
      </c>
      <c r="U778" s="1">
        <f>Q778/MainSheet!$C$22</f>
        <v>0</v>
      </c>
    </row>
    <row r="779" spans="7:21">
      <c r="G779">
        <f t="shared" si="110"/>
        <v>7.7699999999998788</v>
      </c>
      <c r="H779">
        <f t="shared" si="111"/>
        <v>198000</v>
      </c>
      <c r="I779" s="2">
        <f>MIN(MainSheet!$C$10/MainSheet!$C$9,MainSheet!$K$9*60)</f>
        <v>660</v>
      </c>
      <c r="J779" s="1">
        <f>IF(G779&gt;MainSheet!$C$11,IF(J778&gt;=0.999,1,(G779-MainSheet!$C$11)*I779/$B$2/60),0)</f>
        <v>0</v>
      </c>
      <c r="K779" s="1">
        <f>IF(G779&gt;MainSheet!$C$11+$B$6,IF(K778&gt;=0.999,1,(G779-MainSheet!$C$11-$B$6)*I779/$C$2/60),0)</f>
        <v>0</v>
      </c>
      <c r="L779" s="1">
        <f>IF(G779&gt;MainSheet!$C$11+$B$6+$C$6,IF(L778&gt;=0.999,1,(G779-MainSheet!$C$11-$B$6-$C$6)*I779/$D$2/60),0)</f>
        <v>0</v>
      </c>
      <c r="M779">
        <f t="shared" si="112"/>
        <v>0</v>
      </c>
      <c r="N779" s="2">
        <f t="shared" si="113"/>
        <v>0</v>
      </c>
      <c r="O779">
        <f t="shared" si="116"/>
        <v>0</v>
      </c>
      <c r="P779">
        <f t="shared" si="114"/>
        <v>0</v>
      </c>
      <c r="Q779" s="2">
        <f t="shared" si="115"/>
        <v>0</v>
      </c>
      <c r="R779">
        <f>Q779/MainSheet!$C$8*(G779-G778)+R778</f>
        <v>0</v>
      </c>
      <c r="S779">
        <f t="shared" si="117"/>
        <v>0</v>
      </c>
      <c r="T779">
        <f t="shared" si="109"/>
        <v>7.7699999999998788</v>
      </c>
      <c r="U779" s="1">
        <f>Q779/MainSheet!$C$22</f>
        <v>0</v>
      </c>
    </row>
    <row r="780" spans="7:21">
      <c r="G780">
        <f t="shared" si="110"/>
        <v>7.7799999999998786</v>
      </c>
      <c r="H780">
        <f t="shared" si="111"/>
        <v>198000</v>
      </c>
      <c r="I780" s="2">
        <f>MIN(MainSheet!$C$10/MainSheet!$C$9,MainSheet!$K$9*60)</f>
        <v>660</v>
      </c>
      <c r="J780" s="1">
        <f>IF(G780&gt;MainSheet!$C$11,IF(J779&gt;=0.999,1,(G780-MainSheet!$C$11)*I780/$B$2/60),0)</f>
        <v>0</v>
      </c>
      <c r="K780" s="1">
        <f>IF(G780&gt;MainSheet!$C$11+$B$6,IF(K779&gt;=0.999,1,(G780-MainSheet!$C$11-$B$6)*I780/$C$2/60),0)</f>
        <v>0</v>
      </c>
      <c r="L780" s="1">
        <f>IF(G780&gt;MainSheet!$C$11+$B$6+$C$6,IF(L779&gt;=0.999,1,(G780-MainSheet!$C$11-$B$6-$C$6)*I780/$D$2/60),0)</f>
        <v>0</v>
      </c>
      <c r="M780">
        <f t="shared" si="112"/>
        <v>0</v>
      </c>
      <c r="N780" s="2">
        <f t="shared" si="113"/>
        <v>0</v>
      </c>
      <c r="O780">
        <f t="shared" si="116"/>
        <v>0</v>
      </c>
      <c r="P780">
        <f t="shared" si="114"/>
        <v>0</v>
      </c>
      <c r="Q780" s="2">
        <f t="shared" si="115"/>
        <v>0</v>
      </c>
      <c r="R780">
        <f>Q780/MainSheet!$C$8*(G780-G779)+R779</f>
        <v>0</v>
      </c>
      <c r="S780">
        <f t="shared" si="117"/>
        <v>0</v>
      </c>
      <c r="T780">
        <f t="shared" si="109"/>
        <v>7.7799999999998786</v>
      </c>
      <c r="U780" s="1">
        <f>Q780/MainSheet!$C$22</f>
        <v>0</v>
      </c>
    </row>
    <row r="781" spans="7:21">
      <c r="G781">
        <f t="shared" si="110"/>
        <v>7.7899999999998784</v>
      </c>
      <c r="H781">
        <f t="shared" si="111"/>
        <v>198000</v>
      </c>
      <c r="I781" s="2">
        <f>MIN(MainSheet!$C$10/MainSheet!$C$9,MainSheet!$K$9*60)</f>
        <v>660</v>
      </c>
      <c r="J781" s="1">
        <f>IF(G781&gt;MainSheet!$C$11,IF(J780&gt;=0.999,1,(G781-MainSheet!$C$11)*I781/$B$2/60),0)</f>
        <v>0</v>
      </c>
      <c r="K781" s="1">
        <f>IF(G781&gt;MainSheet!$C$11+$B$6,IF(K780&gt;=0.999,1,(G781-MainSheet!$C$11-$B$6)*I781/$C$2/60),0)</f>
        <v>0</v>
      </c>
      <c r="L781" s="1">
        <f>IF(G781&gt;MainSheet!$C$11+$B$6+$C$6,IF(L780&gt;=0.999,1,(G781-MainSheet!$C$11-$B$6-$C$6)*I781/$D$2/60),0)</f>
        <v>0</v>
      </c>
      <c r="M781">
        <f t="shared" si="112"/>
        <v>0</v>
      </c>
      <c r="N781" s="2">
        <f t="shared" si="113"/>
        <v>0</v>
      </c>
      <c r="O781">
        <f t="shared" si="116"/>
        <v>0</v>
      </c>
      <c r="P781">
        <f t="shared" si="114"/>
        <v>0</v>
      </c>
      <c r="Q781" s="2">
        <f t="shared" si="115"/>
        <v>0</v>
      </c>
      <c r="R781">
        <f>Q781/MainSheet!$C$8*(G781-G780)+R780</f>
        <v>0</v>
      </c>
      <c r="S781">
        <f t="shared" si="117"/>
        <v>0</v>
      </c>
      <c r="T781">
        <f t="shared" si="109"/>
        <v>7.7899999999998784</v>
      </c>
      <c r="U781" s="1">
        <f>Q781/MainSheet!$C$22</f>
        <v>0</v>
      </c>
    </row>
    <row r="782" spans="7:21">
      <c r="G782">
        <f t="shared" si="110"/>
        <v>7.7999999999998781</v>
      </c>
      <c r="H782">
        <f t="shared" si="111"/>
        <v>198000</v>
      </c>
      <c r="I782" s="2">
        <f>MIN(MainSheet!$C$10/MainSheet!$C$9,MainSheet!$K$9*60)</f>
        <v>660</v>
      </c>
      <c r="J782" s="1">
        <f>IF(G782&gt;MainSheet!$C$11,IF(J781&gt;=0.999,1,(G782-MainSheet!$C$11)*I782/$B$2/60),0)</f>
        <v>0</v>
      </c>
      <c r="K782" s="1">
        <f>IF(G782&gt;MainSheet!$C$11+$B$6,IF(K781&gt;=0.999,1,(G782-MainSheet!$C$11-$B$6)*I782/$C$2/60),0)</f>
        <v>0</v>
      </c>
      <c r="L782" s="1">
        <f>IF(G782&gt;MainSheet!$C$11+$B$6+$C$6,IF(L781&gt;=0.999,1,(G782-MainSheet!$C$11-$B$6-$C$6)*I782/$D$2/60),0)</f>
        <v>0</v>
      </c>
      <c r="M782">
        <f t="shared" si="112"/>
        <v>0</v>
      </c>
      <c r="N782" s="2">
        <f t="shared" si="113"/>
        <v>0</v>
      </c>
      <c r="O782">
        <f t="shared" si="116"/>
        <v>0</v>
      </c>
      <c r="P782">
        <f t="shared" si="114"/>
        <v>0</v>
      </c>
      <c r="Q782" s="2">
        <f t="shared" si="115"/>
        <v>0</v>
      </c>
      <c r="R782">
        <f>Q782/MainSheet!$C$8*(G782-G781)+R781</f>
        <v>0</v>
      </c>
      <c r="S782">
        <f t="shared" si="117"/>
        <v>0</v>
      </c>
      <c r="T782">
        <f t="shared" si="109"/>
        <v>7.7999999999998781</v>
      </c>
      <c r="U782" s="1">
        <f>Q782/MainSheet!$C$22</f>
        <v>0</v>
      </c>
    </row>
    <row r="783" spans="7:21">
      <c r="G783">
        <f t="shared" si="110"/>
        <v>7.8099999999998779</v>
      </c>
      <c r="H783">
        <f t="shared" si="111"/>
        <v>198000</v>
      </c>
      <c r="I783" s="2">
        <f>MIN(MainSheet!$C$10/MainSheet!$C$9,MainSheet!$K$9*60)</f>
        <v>660</v>
      </c>
      <c r="J783" s="1">
        <f>IF(G783&gt;MainSheet!$C$11,IF(J782&gt;=0.999,1,(G783-MainSheet!$C$11)*I783/$B$2/60),0)</f>
        <v>0</v>
      </c>
      <c r="K783" s="1">
        <f>IF(G783&gt;MainSheet!$C$11+$B$6,IF(K782&gt;=0.999,1,(G783-MainSheet!$C$11-$B$6)*I783/$C$2/60),0)</f>
        <v>0</v>
      </c>
      <c r="L783" s="1">
        <f>IF(G783&gt;MainSheet!$C$11+$B$6+$C$6,IF(L782&gt;=0.999,1,(G783-MainSheet!$C$11-$B$6-$C$6)*I783/$D$2/60),0)</f>
        <v>0</v>
      </c>
      <c r="M783">
        <f t="shared" si="112"/>
        <v>0</v>
      </c>
      <c r="N783" s="2">
        <f t="shared" si="113"/>
        <v>0</v>
      </c>
      <c r="O783">
        <f t="shared" si="116"/>
        <v>0</v>
      </c>
      <c r="P783">
        <f t="shared" si="114"/>
        <v>0</v>
      </c>
      <c r="Q783" s="2">
        <f t="shared" si="115"/>
        <v>0</v>
      </c>
      <c r="R783">
        <f>Q783/MainSheet!$C$8*(G783-G782)+R782</f>
        <v>0</v>
      </c>
      <c r="S783">
        <f t="shared" si="117"/>
        <v>0</v>
      </c>
      <c r="T783">
        <f t="shared" si="109"/>
        <v>7.8099999999998779</v>
      </c>
      <c r="U783" s="1">
        <f>Q783/MainSheet!$C$22</f>
        <v>0</v>
      </c>
    </row>
    <row r="784" spans="7:21">
      <c r="G784">
        <f t="shared" si="110"/>
        <v>7.8199999999998777</v>
      </c>
      <c r="H784">
        <f t="shared" si="111"/>
        <v>198000</v>
      </c>
      <c r="I784" s="2">
        <f>MIN(MainSheet!$C$10/MainSheet!$C$9,MainSheet!$K$9*60)</f>
        <v>660</v>
      </c>
      <c r="J784" s="1">
        <f>IF(G784&gt;MainSheet!$C$11,IF(J783&gt;=0.999,1,(G784-MainSheet!$C$11)*I784/$B$2/60),0)</f>
        <v>0</v>
      </c>
      <c r="K784" s="1">
        <f>IF(G784&gt;MainSheet!$C$11+$B$6,IF(K783&gt;=0.999,1,(G784-MainSheet!$C$11-$B$6)*I784/$C$2/60),0)</f>
        <v>0</v>
      </c>
      <c r="L784" s="1">
        <f>IF(G784&gt;MainSheet!$C$11+$B$6+$C$6,IF(L783&gt;=0.999,1,(G784-MainSheet!$C$11-$B$6-$C$6)*I784/$D$2/60),0)</f>
        <v>0</v>
      </c>
      <c r="M784">
        <f t="shared" si="112"/>
        <v>0</v>
      </c>
      <c r="N784" s="2">
        <f t="shared" si="113"/>
        <v>0</v>
      </c>
      <c r="O784">
        <f t="shared" si="116"/>
        <v>0</v>
      </c>
      <c r="P784">
        <f t="shared" si="114"/>
        <v>0</v>
      </c>
      <c r="Q784" s="2">
        <f t="shared" si="115"/>
        <v>0</v>
      </c>
      <c r="R784">
        <f>Q784/MainSheet!$C$8*(G784-G783)+R783</f>
        <v>0</v>
      </c>
      <c r="S784">
        <f t="shared" si="117"/>
        <v>0</v>
      </c>
      <c r="T784">
        <f t="shared" si="109"/>
        <v>7.8199999999998777</v>
      </c>
      <c r="U784" s="1">
        <f>Q784/MainSheet!$C$22</f>
        <v>0</v>
      </c>
    </row>
    <row r="785" spans="7:21">
      <c r="G785">
        <f t="shared" si="110"/>
        <v>7.8299999999998775</v>
      </c>
      <c r="H785">
        <f t="shared" si="111"/>
        <v>198000</v>
      </c>
      <c r="I785" s="2">
        <f>MIN(MainSheet!$C$10/MainSheet!$C$9,MainSheet!$K$9*60)</f>
        <v>660</v>
      </c>
      <c r="J785" s="1">
        <f>IF(G785&gt;MainSheet!$C$11,IF(J784&gt;=0.999,1,(G785-MainSheet!$C$11)*I785/$B$2/60),0)</f>
        <v>0</v>
      </c>
      <c r="K785" s="1">
        <f>IF(G785&gt;MainSheet!$C$11+$B$6,IF(K784&gt;=0.999,1,(G785-MainSheet!$C$11-$B$6)*I785/$C$2/60),0)</f>
        <v>0</v>
      </c>
      <c r="L785" s="1">
        <f>IF(G785&gt;MainSheet!$C$11+$B$6+$C$6,IF(L784&gt;=0.999,1,(G785-MainSheet!$C$11-$B$6-$C$6)*I785/$D$2/60),0)</f>
        <v>0</v>
      </c>
      <c r="M785">
        <f t="shared" si="112"/>
        <v>0</v>
      </c>
      <c r="N785" s="2">
        <f t="shared" si="113"/>
        <v>0</v>
      </c>
      <c r="O785">
        <f t="shared" si="116"/>
        <v>0</v>
      </c>
      <c r="P785">
        <f t="shared" si="114"/>
        <v>0</v>
      </c>
      <c r="Q785" s="2">
        <f t="shared" si="115"/>
        <v>0</v>
      </c>
      <c r="R785">
        <f>Q785/MainSheet!$C$8*(G785-G784)+R784</f>
        <v>0</v>
      </c>
      <c r="S785">
        <f t="shared" si="117"/>
        <v>0</v>
      </c>
      <c r="T785">
        <f t="shared" si="109"/>
        <v>7.8299999999998775</v>
      </c>
      <c r="U785" s="1">
        <f>Q785/MainSheet!$C$22</f>
        <v>0</v>
      </c>
    </row>
    <row r="786" spans="7:21">
      <c r="G786">
        <f t="shared" si="110"/>
        <v>7.8399999999998773</v>
      </c>
      <c r="H786">
        <f t="shared" si="111"/>
        <v>198000</v>
      </c>
      <c r="I786" s="2">
        <f>MIN(MainSheet!$C$10/MainSheet!$C$9,MainSheet!$K$9*60)</f>
        <v>660</v>
      </c>
      <c r="J786" s="1">
        <f>IF(G786&gt;MainSheet!$C$11,IF(J785&gt;=0.999,1,(G786-MainSheet!$C$11)*I786/$B$2/60),0)</f>
        <v>0</v>
      </c>
      <c r="K786" s="1">
        <f>IF(G786&gt;MainSheet!$C$11+$B$6,IF(K785&gt;=0.999,1,(G786-MainSheet!$C$11-$B$6)*I786/$C$2/60),0)</f>
        <v>0</v>
      </c>
      <c r="L786" s="1">
        <f>IF(G786&gt;MainSheet!$C$11+$B$6+$C$6,IF(L785&gt;=0.999,1,(G786-MainSheet!$C$11-$B$6-$C$6)*I786/$D$2/60),0)</f>
        <v>0</v>
      </c>
      <c r="M786">
        <f t="shared" si="112"/>
        <v>0</v>
      </c>
      <c r="N786" s="2">
        <f t="shared" si="113"/>
        <v>0</v>
      </c>
      <c r="O786">
        <f t="shared" si="116"/>
        <v>0</v>
      </c>
      <c r="P786">
        <f t="shared" si="114"/>
        <v>0</v>
      </c>
      <c r="Q786" s="2">
        <f t="shared" si="115"/>
        <v>0</v>
      </c>
      <c r="R786">
        <f>Q786/MainSheet!$C$8*(G786-G785)+R785</f>
        <v>0</v>
      </c>
      <c r="S786">
        <f t="shared" si="117"/>
        <v>0</v>
      </c>
      <c r="T786">
        <f t="shared" si="109"/>
        <v>7.8399999999998773</v>
      </c>
      <c r="U786" s="1">
        <f>Q786/MainSheet!$C$22</f>
        <v>0</v>
      </c>
    </row>
    <row r="787" spans="7:21">
      <c r="G787">
        <f t="shared" si="110"/>
        <v>7.8499999999998771</v>
      </c>
      <c r="H787">
        <f t="shared" si="111"/>
        <v>198000</v>
      </c>
      <c r="I787" s="2">
        <f>MIN(MainSheet!$C$10/MainSheet!$C$9,MainSheet!$K$9*60)</f>
        <v>660</v>
      </c>
      <c r="J787" s="1">
        <f>IF(G787&gt;MainSheet!$C$11,IF(J786&gt;=0.999,1,(G787-MainSheet!$C$11)*I787/$B$2/60),0)</f>
        <v>0</v>
      </c>
      <c r="K787" s="1">
        <f>IF(G787&gt;MainSheet!$C$11+$B$6,IF(K786&gt;=0.999,1,(G787-MainSheet!$C$11-$B$6)*I787/$C$2/60),0)</f>
        <v>0</v>
      </c>
      <c r="L787" s="1">
        <f>IF(G787&gt;MainSheet!$C$11+$B$6+$C$6,IF(L786&gt;=0.999,1,(G787-MainSheet!$C$11-$B$6-$C$6)*I787/$D$2/60),0)</f>
        <v>0</v>
      </c>
      <c r="M787">
        <f t="shared" si="112"/>
        <v>0</v>
      </c>
      <c r="N787" s="2">
        <f t="shared" si="113"/>
        <v>0</v>
      </c>
      <c r="O787">
        <f t="shared" si="116"/>
        <v>0</v>
      </c>
      <c r="P787">
        <f t="shared" si="114"/>
        <v>0</v>
      </c>
      <c r="Q787" s="2">
        <f t="shared" si="115"/>
        <v>0</v>
      </c>
      <c r="R787">
        <f>Q787/MainSheet!$C$8*(G787-G786)+R786</f>
        <v>0</v>
      </c>
      <c r="S787">
        <f t="shared" si="117"/>
        <v>0</v>
      </c>
      <c r="T787">
        <f t="shared" si="109"/>
        <v>7.8499999999998771</v>
      </c>
      <c r="U787" s="1">
        <f>Q787/MainSheet!$C$22</f>
        <v>0</v>
      </c>
    </row>
    <row r="788" spans="7:21">
      <c r="G788">
        <f t="shared" si="110"/>
        <v>7.8599999999998769</v>
      </c>
      <c r="H788">
        <f t="shared" si="111"/>
        <v>198000</v>
      </c>
      <c r="I788" s="2">
        <f>MIN(MainSheet!$C$10/MainSheet!$C$9,MainSheet!$K$9*60)</f>
        <v>660</v>
      </c>
      <c r="J788" s="1">
        <f>IF(G788&gt;MainSheet!$C$11,IF(J787&gt;=0.999,1,(G788-MainSheet!$C$11)*I788/$B$2/60),0)</f>
        <v>0</v>
      </c>
      <c r="K788" s="1">
        <f>IF(G788&gt;MainSheet!$C$11+$B$6,IF(K787&gt;=0.999,1,(G788-MainSheet!$C$11-$B$6)*I788/$C$2/60),0)</f>
        <v>0</v>
      </c>
      <c r="L788" s="1">
        <f>IF(G788&gt;MainSheet!$C$11+$B$6+$C$6,IF(L787&gt;=0.999,1,(G788-MainSheet!$C$11-$B$6-$C$6)*I788/$D$2/60),0)</f>
        <v>0</v>
      </c>
      <c r="M788">
        <f t="shared" si="112"/>
        <v>0</v>
      </c>
      <c r="N788" s="2">
        <f t="shared" si="113"/>
        <v>0</v>
      </c>
      <c r="O788">
        <f t="shared" si="116"/>
        <v>0</v>
      </c>
      <c r="P788">
        <f t="shared" si="114"/>
        <v>0</v>
      </c>
      <c r="Q788" s="2">
        <f t="shared" si="115"/>
        <v>0</v>
      </c>
      <c r="R788">
        <f>Q788/MainSheet!$C$8*(G788-G787)+R787</f>
        <v>0</v>
      </c>
      <c r="S788">
        <f t="shared" si="117"/>
        <v>0</v>
      </c>
      <c r="T788">
        <f t="shared" si="109"/>
        <v>7.8599999999998769</v>
      </c>
      <c r="U788" s="1">
        <f>Q788/MainSheet!$C$22</f>
        <v>0</v>
      </c>
    </row>
    <row r="789" spans="7:21">
      <c r="G789">
        <f t="shared" si="110"/>
        <v>7.8699999999998766</v>
      </c>
      <c r="H789">
        <f t="shared" si="111"/>
        <v>198000</v>
      </c>
      <c r="I789" s="2">
        <f>MIN(MainSheet!$C$10/MainSheet!$C$9,MainSheet!$K$9*60)</f>
        <v>660</v>
      </c>
      <c r="J789" s="1">
        <f>IF(G789&gt;MainSheet!$C$11,IF(J788&gt;=0.999,1,(G789-MainSheet!$C$11)*I789/$B$2/60),0)</f>
        <v>0</v>
      </c>
      <c r="K789" s="1">
        <f>IF(G789&gt;MainSheet!$C$11+$B$6,IF(K788&gt;=0.999,1,(G789-MainSheet!$C$11-$B$6)*I789/$C$2/60),0)</f>
        <v>0</v>
      </c>
      <c r="L789" s="1">
        <f>IF(G789&gt;MainSheet!$C$11+$B$6+$C$6,IF(L788&gt;=0.999,1,(G789-MainSheet!$C$11-$B$6-$C$6)*I789/$D$2/60),0)</f>
        <v>0</v>
      </c>
      <c r="M789">
        <f t="shared" si="112"/>
        <v>0</v>
      </c>
      <c r="N789" s="2">
        <f t="shared" si="113"/>
        <v>0</v>
      </c>
      <c r="O789">
        <f t="shared" si="116"/>
        <v>0</v>
      </c>
      <c r="P789">
        <f t="shared" si="114"/>
        <v>0</v>
      </c>
      <c r="Q789" s="2">
        <f t="shared" si="115"/>
        <v>0</v>
      </c>
      <c r="R789">
        <f>Q789/MainSheet!$C$8*(G789-G788)+R788</f>
        <v>0</v>
      </c>
      <c r="S789">
        <f t="shared" si="117"/>
        <v>0</v>
      </c>
      <c r="T789">
        <f t="shared" si="109"/>
        <v>7.8699999999998766</v>
      </c>
      <c r="U789" s="1">
        <f>Q789/MainSheet!$C$22</f>
        <v>0</v>
      </c>
    </row>
    <row r="790" spans="7:21">
      <c r="G790">
        <f t="shared" si="110"/>
        <v>7.8799999999998764</v>
      </c>
      <c r="H790">
        <f t="shared" si="111"/>
        <v>198000</v>
      </c>
      <c r="I790" s="2">
        <f>MIN(MainSheet!$C$10/MainSheet!$C$9,MainSheet!$K$9*60)</f>
        <v>660</v>
      </c>
      <c r="J790" s="1">
        <f>IF(G790&gt;MainSheet!$C$11,IF(J789&gt;=0.999,1,(G790-MainSheet!$C$11)*I790/$B$2/60),0)</f>
        <v>0</v>
      </c>
      <c r="K790" s="1">
        <f>IF(G790&gt;MainSheet!$C$11+$B$6,IF(K789&gt;=0.999,1,(G790-MainSheet!$C$11-$B$6)*I790/$C$2/60),0)</f>
        <v>0</v>
      </c>
      <c r="L790" s="1">
        <f>IF(G790&gt;MainSheet!$C$11+$B$6+$C$6,IF(L789&gt;=0.999,1,(G790-MainSheet!$C$11-$B$6-$C$6)*I790/$D$2/60),0)</f>
        <v>0</v>
      </c>
      <c r="M790">
        <f t="shared" si="112"/>
        <v>0</v>
      </c>
      <c r="N790" s="2">
        <f t="shared" si="113"/>
        <v>0</v>
      </c>
      <c r="O790">
        <f t="shared" si="116"/>
        <v>0</v>
      </c>
      <c r="P790">
        <f t="shared" si="114"/>
        <v>0</v>
      </c>
      <c r="Q790" s="2">
        <f t="shared" si="115"/>
        <v>0</v>
      </c>
      <c r="R790">
        <f>Q790/MainSheet!$C$8*(G790-G789)+R789</f>
        <v>0</v>
      </c>
      <c r="S790">
        <f t="shared" si="117"/>
        <v>0</v>
      </c>
      <c r="T790">
        <f t="shared" si="109"/>
        <v>7.8799999999998764</v>
      </c>
      <c r="U790" s="1">
        <f>Q790/MainSheet!$C$22</f>
        <v>0</v>
      </c>
    </row>
    <row r="791" spans="7:21">
      <c r="G791">
        <f t="shared" si="110"/>
        <v>7.8899999999998762</v>
      </c>
      <c r="H791">
        <f t="shared" si="111"/>
        <v>198000</v>
      </c>
      <c r="I791" s="2">
        <f>MIN(MainSheet!$C$10/MainSheet!$C$9,MainSheet!$K$9*60)</f>
        <v>660</v>
      </c>
      <c r="J791" s="1">
        <f>IF(G791&gt;MainSheet!$C$11,IF(J790&gt;=0.999,1,(G791-MainSheet!$C$11)*I791/$B$2/60),0)</f>
        <v>0</v>
      </c>
      <c r="K791" s="1">
        <f>IF(G791&gt;MainSheet!$C$11+$B$6,IF(K790&gt;=0.999,1,(G791-MainSheet!$C$11-$B$6)*I791/$C$2/60),0)</f>
        <v>0</v>
      </c>
      <c r="L791" s="1">
        <f>IF(G791&gt;MainSheet!$C$11+$B$6+$C$6,IF(L790&gt;=0.999,1,(G791-MainSheet!$C$11-$B$6-$C$6)*I791/$D$2/60),0)</f>
        <v>0</v>
      </c>
      <c r="M791">
        <f t="shared" si="112"/>
        <v>0</v>
      </c>
      <c r="N791" s="2">
        <f t="shared" si="113"/>
        <v>0</v>
      </c>
      <c r="O791">
        <f t="shared" si="116"/>
        <v>0</v>
      </c>
      <c r="P791">
        <f t="shared" si="114"/>
        <v>0</v>
      </c>
      <c r="Q791" s="2">
        <f t="shared" si="115"/>
        <v>0</v>
      </c>
      <c r="R791">
        <f>Q791/MainSheet!$C$8*(G791-G790)+R790</f>
        <v>0</v>
      </c>
      <c r="S791">
        <f t="shared" si="117"/>
        <v>0</v>
      </c>
      <c r="T791">
        <f t="shared" si="109"/>
        <v>7.8899999999998762</v>
      </c>
      <c r="U791" s="1">
        <f>Q791/MainSheet!$C$22</f>
        <v>0</v>
      </c>
    </row>
    <row r="792" spans="7:21">
      <c r="G792">
        <f t="shared" si="110"/>
        <v>7.899999999999876</v>
      </c>
      <c r="H792">
        <f t="shared" si="111"/>
        <v>198000</v>
      </c>
      <c r="I792" s="2">
        <f>MIN(MainSheet!$C$10/MainSheet!$C$9,MainSheet!$K$9*60)</f>
        <v>660</v>
      </c>
      <c r="J792" s="1">
        <f>IF(G792&gt;MainSheet!$C$11,IF(J791&gt;=0.999,1,(G792-MainSheet!$C$11)*I792/$B$2/60),0)</f>
        <v>0</v>
      </c>
      <c r="K792" s="1">
        <f>IF(G792&gt;MainSheet!$C$11+$B$6,IF(K791&gt;=0.999,1,(G792-MainSheet!$C$11-$B$6)*I792/$C$2/60),0)</f>
        <v>0</v>
      </c>
      <c r="L792" s="1">
        <f>IF(G792&gt;MainSheet!$C$11+$B$6+$C$6,IF(L791&gt;=0.999,1,(G792-MainSheet!$C$11-$B$6-$C$6)*I792/$D$2/60),0)</f>
        <v>0</v>
      </c>
      <c r="M792">
        <f t="shared" si="112"/>
        <v>0</v>
      </c>
      <c r="N792" s="2">
        <f t="shared" si="113"/>
        <v>0</v>
      </c>
      <c r="O792">
        <f t="shared" si="116"/>
        <v>0</v>
      </c>
      <c r="P792">
        <f t="shared" si="114"/>
        <v>0</v>
      </c>
      <c r="Q792" s="2">
        <f t="shared" si="115"/>
        <v>0</v>
      </c>
      <c r="R792">
        <f>Q792/MainSheet!$C$8*(G792-G791)+R791</f>
        <v>0</v>
      </c>
      <c r="S792">
        <f t="shared" si="117"/>
        <v>0</v>
      </c>
      <c r="T792">
        <f t="shared" si="109"/>
        <v>7.899999999999876</v>
      </c>
      <c r="U792" s="1">
        <f>Q792/MainSheet!$C$22</f>
        <v>0</v>
      </c>
    </row>
    <row r="793" spans="7:21">
      <c r="G793">
        <f t="shared" si="110"/>
        <v>7.9099999999998758</v>
      </c>
      <c r="H793">
        <f t="shared" si="111"/>
        <v>198000</v>
      </c>
      <c r="I793" s="2">
        <f>MIN(MainSheet!$C$10/MainSheet!$C$9,MainSheet!$K$9*60)</f>
        <v>660</v>
      </c>
      <c r="J793" s="1">
        <f>IF(G793&gt;MainSheet!$C$11,IF(J792&gt;=0.999,1,(G793-MainSheet!$C$11)*I793/$B$2/60),0)</f>
        <v>0</v>
      </c>
      <c r="K793" s="1">
        <f>IF(G793&gt;MainSheet!$C$11+$B$6,IF(K792&gt;=0.999,1,(G793-MainSheet!$C$11-$B$6)*I793/$C$2/60),0)</f>
        <v>0</v>
      </c>
      <c r="L793" s="1">
        <f>IF(G793&gt;MainSheet!$C$11+$B$6+$C$6,IF(L792&gt;=0.999,1,(G793-MainSheet!$C$11-$B$6-$C$6)*I793/$D$2/60),0)</f>
        <v>0</v>
      </c>
      <c r="M793">
        <f t="shared" si="112"/>
        <v>0</v>
      </c>
      <c r="N793" s="2">
        <f t="shared" si="113"/>
        <v>0</v>
      </c>
      <c r="O793">
        <f t="shared" si="116"/>
        <v>0</v>
      </c>
      <c r="P793">
        <f t="shared" si="114"/>
        <v>0</v>
      </c>
      <c r="Q793" s="2">
        <f t="shared" si="115"/>
        <v>0</v>
      </c>
      <c r="R793">
        <f>Q793/MainSheet!$C$8*(G793-G792)+R792</f>
        <v>0</v>
      </c>
      <c r="S793">
        <f t="shared" si="117"/>
        <v>0</v>
      </c>
      <c r="T793">
        <f t="shared" si="109"/>
        <v>7.9099999999998758</v>
      </c>
      <c r="U793" s="1">
        <f>Q793/MainSheet!$C$22</f>
        <v>0</v>
      </c>
    </row>
    <row r="794" spans="7:21">
      <c r="G794">
        <f t="shared" si="110"/>
        <v>7.9199999999998756</v>
      </c>
      <c r="H794">
        <f t="shared" si="111"/>
        <v>198000</v>
      </c>
      <c r="I794" s="2">
        <f>MIN(MainSheet!$C$10/MainSheet!$C$9,MainSheet!$K$9*60)</f>
        <v>660</v>
      </c>
      <c r="J794" s="1">
        <f>IF(G794&gt;MainSheet!$C$11,IF(J793&gt;=0.999,1,(G794-MainSheet!$C$11)*I794/$B$2/60),0)</f>
        <v>0</v>
      </c>
      <c r="K794" s="1">
        <f>IF(G794&gt;MainSheet!$C$11+$B$6,IF(K793&gt;=0.999,1,(G794-MainSheet!$C$11-$B$6)*I794/$C$2/60),0)</f>
        <v>0</v>
      </c>
      <c r="L794" s="1">
        <f>IF(G794&gt;MainSheet!$C$11+$B$6+$C$6,IF(L793&gt;=0.999,1,(G794-MainSheet!$C$11-$B$6-$C$6)*I794/$D$2/60),0)</f>
        <v>0</v>
      </c>
      <c r="M794">
        <f t="shared" si="112"/>
        <v>0</v>
      </c>
      <c r="N794" s="2">
        <f t="shared" si="113"/>
        <v>0</v>
      </c>
      <c r="O794">
        <f t="shared" si="116"/>
        <v>0</v>
      </c>
      <c r="P794">
        <f t="shared" si="114"/>
        <v>0</v>
      </c>
      <c r="Q794" s="2">
        <f t="shared" si="115"/>
        <v>0</v>
      </c>
      <c r="R794">
        <f>Q794/MainSheet!$C$8*(G794-G793)+R793</f>
        <v>0</v>
      </c>
      <c r="S794">
        <f t="shared" si="117"/>
        <v>0</v>
      </c>
      <c r="T794">
        <f t="shared" si="109"/>
        <v>7.9199999999998756</v>
      </c>
      <c r="U794" s="1">
        <f>Q794/MainSheet!$C$22</f>
        <v>0</v>
      </c>
    </row>
    <row r="795" spans="7:21">
      <c r="G795">
        <f t="shared" si="110"/>
        <v>7.9299999999998754</v>
      </c>
      <c r="H795">
        <f t="shared" si="111"/>
        <v>198000</v>
      </c>
      <c r="I795" s="2">
        <f>MIN(MainSheet!$C$10/MainSheet!$C$9,MainSheet!$K$9*60)</f>
        <v>660</v>
      </c>
      <c r="J795" s="1">
        <f>IF(G795&gt;MainSheet!$C$11,IF(J794&gt;=0.999,1,(G795-MainSheet!$C$11)*I795/$B$2/60),0)</f>
        <v>0</v>
      </c>
      <c r="K795" s="1">
        <f>IF(G795&gt;MainSheet!$C$11+$B$6,IF(K794&gt;=0.999,1,(G795-MainSheet!$C$11-$B$6)*I795/$C$2/60),0)</f>
        <v>0</v>
      </c>
      <c r="L795" s="1">
        <f>IF(G795&gt;MainSheet!$C$11+$B$6+$C$6,IF(L794&gt;=0.999,1,(G795-MainSheet!$C$11-$B$6-$C$6)*I795/$D$2/60),0)</f>
        <v>0</v>
      </c>
      <c r="M795">
        <f t="shared" si="112"/>
        <v>0</v>
      </c>
      <c r="N795" s="2">
        <f t="shared" si="113"/>
        <v>0</v>
      </c>
      <c r="O795">
        <f t="shared" si="116"/>
        <v>0</v>
      </c>
      <c r="P795">
        <f t="shared" si="114"/>
        <v>0</v>
      </c>
      <c r="Q795" s="2">
        <f t="shared" si="115"/>
        <v>0</v>
      </c>
      <c r="R795">
        <f>Q795/MainSheet!$C$8*(G795-G794)+R794</f>
        <v>0</v>
      </c>
      <c r="S795">
        <f t="shared" si="117"/>
        <v>0</v>
      </c>
      <c r="T795">
        <f t="shared" si="109"/>
        <v>7.9299999999998754</v>
      </c>
      <c r="U795" s="1">
        <f>Q795/MainSheet!$C$22</f>
        <v>0</v>
      </c>
    </row>
    <row r="796" spans="7:21">
      <c r="G796">
        <f t="shared" si="110"/>
        <v>7.9399999999998752</v>
      </c>
      <c r="H796">
        <f t="shared" si="111"/>
        <v>198000</v>
      </c>
      <c r="I796" s="2">
        <f>MIN(MainSheet!$C$10/MainSheet!$C$9,MainSheet!$K$9*60)</f>
        <v>660</v>
      </c>
      <c r="J796" s="1">
        <f>IF(G796&gt;MainSheet!$C$11,IF(J795&gt;=0.999,1,(G796-MainSheet!$C$11)*I796/$B$2/60),0)</f>
        <v>0</v>
      </c>
      <c r="K796" s="1">
        <f>IF(G796&gt;MainSheet!$C$11+$B$6,IF(K795&gt;=0.999,1,(G796-MainSheet!$C$11-$B$6)*I796/$C$2/60),0)</f>
        <v>0</v>
      </c>
      <c r="L796" s="1">
        <f>IF(G796&gt;MainSheet!$C$11+$B$6+$C$6,IF(L795&gt;=0.999,1,(G796-MainSheet!$C$11-$B$6-$C$6)*I796/$D$2/60),0)</f>
        <v>0</v>
      </c>
      <c r="M796">
        <f t="shared" si="112"/>
        <v>0</v>
      </c>
      <c r="N796" s="2">
        <f t="shared" si="113"/>
        <v>0</v>
      </c>
      <c r="O796">
        <f t="shared" si="116"/>
        <v>0</v>
      </c>
      <c r="P796">
        <f t="shared" si="114"/>
        <v>0</v>
      </c>
      <c r="Q796" s="2">
        <f t="shared" si="115"/>
        <v>0</v>
      </c>
      <c r="R796">
        <f>Q796/MainSheet!$C$8*(G796-G795)+R795</f>
        <v>0</v>
      </c>
      <c r="S796">
        <f t="shared" si="117"/>
        <v>0</v>
      </c>
      <c r="T796">
        <f t="shared" si="109"/>
        <v>7.9399999999998752</v>
      </c>
      <c r="U796" s="1">
        <f>Q796/MainSheet!$C$22</f>
        <v>0</v>
      </c>
    </row>
    <row r="797" spans="7:21">
      <c r="G797">
        <f t="shared" si="110"/>
        <v>7.9499999999998749</v>
      </c>
      <c r="H797">
        <f t="shared" si="111"/>
        <v>198000</v>
      </c>
      <c r="I797" s="2">
        <f>MIN(MainSheet!$C$10/MainSheet!$C$9,MainSheet!$K$9*60)</f>
        <v>660</v>
      </c>
      <c r="J797" s="1">
        <f>IF(G797&gt;MainSheet!$C$11,IF(J796&gt;=0.999,1,(G797-MainSheet!$C$11)*I797/$B$2/60),0)</f>
        <v>0</v>
      </c>
      <c r="K797" s="1">
        <f>IF(G797&gt;MainSheet!$C$11+$B$6,IF(K796&gt;=0.999,1,(G797-MainSheet!$C$11-$B$6)*I797/$C$2/60),0)</f>
        <v>0</v>
      </c>
      <c r="L797" s="1">
        <f>IF(G797&gt;MainSheet!$C$11+$B$6+$C$6,IF(L796&gt;=0.999,1,(G797-MainSheet!$C$11-$B$6-$C$6)*I797/$D$2/60),0)</f>
        <v>0</v>
      </c>
      <c r="M797">
        <f t="shared" si="112"/>
        <v>0</v>
      </c>
      <c r="N797" s="2">
        <f t="shared" si="113"/>
        <v>0</v>
      </c>
      <c r="O797">
        <f t="shared" si="116"/>
        <v>0</v>
      </c>
      <c r="P797">
        <f t="shared" si="114"/>
        <v>0</v>
      </c>
      <c r="Q797" s="2">
        <f t="shared" si="115"/>
        <v>0</v>
      </c>
      <c r="R797">
        <f>Q797/MainSheet!$C$8*(G797-G796)+R796</f>
        <v>0</v>
      </c>
      <c r="S797">
        <f t="shared" si="117"/>
        <v>0</v>
      </c>
      <c r="T797">
        <f t="shared" si="109"/>
        <v>7.9499999999998749</v>
      </c>
      <c r="U797" s="1">
        <f>Q797/MainSheet!$C$22</f>
        <v>0</v>
      </c>
    </row>
    <row r="798" spans="7:21">
      <c r="G798">
        <f t="shared" si="110"/>
        <v>7.9599999999998747</v>
      </c>
      <c r="H798">
        <f t="shared" si="111"/>
        <v>198000</v>
      </c>
      <c r="I798" s="2">
        <f>MIN(MainSheet!$C$10/MainSheet!$C$9,MainSheet!$K$9*60)</f>
        <v>660</v>
      </c>
      <c r="J798" s="1">
        <f>IF(G798&gt;MainSheet!$C$11,IF(J797&gt;=0.999,1,(G798-MainSheet!$C$11)*I798/$B$2/60),0)</f>
        <v>0</v>
      </c>
      <c r="K798" s="1">
        <f>IF(G798&gt;MainSheet!$C$11+$B$6,IF(K797&gt;=0.999,1,(G798-MainSheet!$C$11-$B$6)*I798/$C$2/60),0)</f>
        <v>0</v>
      </c>
      <c r="L798" s="1">
        <f>IF(G798&gt;MainSheet!$C$11+$B$6+$C$6,IF(L797&gt;=0.999,1,(G798-MainSheet!$C$11-$B$6-$C$6)*I798/$D$2/60),0)</f>
        <v>0</v>
      </c>
      <c r="M798">
        <f t="shared" si="112"/>
        <v>0</v>
      </c>
      <c r="N798" s="2">
        <f t="shared" si="113"/>
        <v>0</v>
      </c>
      <c r="O798">
        <f t="shared" si="116"/>
        <v>0</v>
      </c>
      <c r="P798">
        <f t="shared" si="114"/>
        <v>0</v>
      </c>
      <c r="Q798" s="2">
        <f t="shared" si="115"/>
        <v>0</v>
      </c>
      <c r="R798">
        <f>Q798/MainSheet!$C$8*(G798-G797)+R797</f>
        <v>0</v>
      </c>
      <c r="S798">
        <f t="shared" si="117"/>
        <v>0</v>
      </c>
      <c r="T798">
        <f t="shared" si="109"/>
        <v>7.9599999999998747</v>
      </c>
      <c r="U798" s="1">
        <f>Q798/MainSheet!$C$22</f>
        <v>0</v>
      </c>
    </row>
    <row r="799" spans="7:21">
      <c r="G799">
        <f t="shared" si="110"/>
        <v>7.9699999999998745</v>
      </c>
      <c r="H799">
        <f t="shared" si="111"/>
        <v>198000</v>
      </c>
      <c r="I799" s="2">
        <f>MIN(MainSheet!$C$10/MainSheet!$C$9,MainSheet!$K$9*60)</f>
        <v>660</v>
      </c>
      <c r="J799" s="1">
        <f>IF(G799&gt;MainSheet!$C$11,IF(J798&gt;=0.999,1,(G799-MainSheet!$C$11)*I799/$B$2/60),0)</f>
        <v>0</v>
      </c>
      <c r="K799" s="1">
        <f>IF(G799&gt;MainSheet!$C$11+$B$6,IF(K798&gt;=0.999,1,(G799-MainSheet!$C$11-$B$6)*I799/$C$2/60),0)</f>
        <v>0</v>
      </c>
      <c r="L799" s="1">
        <f>IF(G799&gt;MainSheet!$C$11+$B$6+$C$6,IF(L798&gt;=0.999,1,(G799-MainSheet!$C$11-$B$6-$C$6)*I799/$D$2/60),0)</f>
        <v>0</v>
      </c>
      <c r="M799">
        <f t="shared" si="112"/>
        <v>0</v>
      </c>
      <c r="N799" s="2">
        <f t="shared" si="113"/>
        <v>0</v>
      </c>
      <c r="O799">
        <f t="shared" si="116"/>
        <v>0</v>
      </c>
      <c r="P799">
        <f t="shared" si="114"/>
        <v>0</v>
      </c>
      <c r="Q799" s="2">
        <f t="shared" si="115"/>
        <v>0</v>
      </c>
      <c r="R799">
        <f>Q799/MainSheet!$C$8*(G799-G798)+R798</f>
        <v>0</v>
      </c>
      <c r="S799">
        <f t="shared" si="117"/>
        <v>0</v>
      </c>
      <c r="T799">
        <f t="shared" si="109"/>
        <v>7.9699999999998745</v>
      </c>
      <c r="U799" s="1">
        <f>Q799/MainSheet!$C$22</f>
        <v>0</v>
      </c>
    </row>
    <row r="800" spans="7:21">
      <c r="G800">
        <f t="shared" si="110"/>
        <v>7.9799999999998743</v>
      </c>
      <c r="H800">
        <f t="shared" si="111"/>
        <v>198000</v>
      </c>
      <c r="I800" s="2">
        <f>MIN(MainSheet!$C$10/MainSheet!$C$9,MainSheet!$K$9*60)</f>
        <v>660</v>
      </c>
      <c r="J800" s="1">
        <f>IF(G800&gt;MainSheet!$C$11,IF(J799&gt;=0.999,1,(G800-MainSheet!$C$11)*I800/$B$2/60),0)</f>
        <v>0</v>
      </c>
      <c r="K800" s="1">
        <f>IF(G800&gt;MainSheet!$C$11+$B$6,IF(K799&gt;=0.999,1,(G800-MainSheet!$C$11-$B$6)*I800/$C$2/60),0)</f>
        <v>0</v>
      </c>
      <c r="L800" s="1">
        <f>IF(G800&gt;MainSheet!$C$11+$B$6+$C$6,IF(L799&gt;=0.999,1,(G800-MainSheet!$C$11-$B$6-$C$6)*I800/$D$2/60),0)</f>
        <v>0</v>
      </c>
      <c r="M800">
        <f t="shared" si="112"/>
        <v>0</v>
      </c>
      <c r="N800" s="2">
        <f t="shared" si="113"/>
        <v>0</v>
      </c>
      <c r="O800">
        <f t="shared" si="116"/>
        <v>0</v>
      </c>
      <c r="P800">
        <f t="shared" si="114"/>
        <v>0</v>
      </c>
      <c r="Q800" s="2">
        <f t="shared" si="115"/>
        <v>0</v>
      </c>
      <c r="R800">
        <f>Q800/MainSheet!$C$8*(G800-G799)+R799</f>
        <v>0</v>
      </c>
      <c r="S800">
        <f t="shared" si="117"/>
        <v>0</v>
      </c>
      <c r="T800">
        <f t="shared" si="109"/>
        <v>7.9799999999998743</v>
      </c>
      <c r="U800" s="1">
        <f>Q800/MainSheet!$C$22</f>
        <v>0</v>
      </c>
    </row>
    <row r="801" spans="7:21">
      <c r="G801">
        <f t="shared" si="110"/>
        <v>7.9899999999998741</v>
      </c>
      <c r="H801">
        <f t="shared" si="111"/>
        <v>198000</v>
      </c>
      <c r="I801" s="2">
        <f>MIN(MainSheet!$C$10/MainSheet!$C$9,MainSheet!$K$9*60)</f>
        <v>660</v>
      </c>
      <c r="J801" s="1">
        <f>IF(G801&gt;MainSheet!$C$11,IF(J800&gt;=0.999,1,(G801-MainSheet!$C$11)*I801/$B$2/60),0)</f>
        <v>0</v>
      </c>
      <c r="K801" s="1">
        <f>IF(G801&gt;MainSheet!$C$11+$B$6,IF(K800&gt;=0.999,1,(G801-MainSheet!$C$11-$B$6)*I801/$C$2/60),0)</f>
        <v>0</v>
      </c>
      <c r="L801" s="1">
        <f>IF(G801&gt;MainSheet!$C$11+$B$6+$C$6,IF(L800&gt;=0.999,1,(G801-MainSheet!$C$11-$B$6-$C$6)*I801/$D$2/60),0)</f>
        <v>0</v>
      </c>
      <c r="M801">
        <f t="shared" si="112"/>
        <v>0</v>
      </c>
      <c r="N801" s="2">
        <f t="shared" si="113"/>
        <v>0</v>
      </c>
      <c r="O801">
        <f t="shared" si="116"/>
        <v>0</v>
      </c>
      <c r="P801">
        <f t="shared" si="114"/>
        <v>0</v>
      </c>
      <c r="Q801" s="2">
        <f t="shared" si="115"/>
        <v>0</v>
      </c>
      <c r="R801">
        <f>Q801/MainSheet!$C$8*(G801-G800)+R800</f>
        <v>0</v>
      </c>
      <c r="S801">
        <f t="shared" si="117"/>
        <v>0</v>
      </c>
      <c r="T801">
        <f t="shared" si="109"/>
        <v>7.9899999999998741</v>
      </c>
      <c r="U801" s="1">
        <f>Q801/MainSheet!$C$22</f>
        <v>0</v>
      </c>
    </row>
    <row r="802" spans="7:21">
      <c r="G802">
        <f t="shared" si="110"/>
        <v>7.9999999999998739</v>
      </c>
      <c r="H802">
        <f t="shared" si="111"/>
        <v>198000</v>
      </c>
      <c r="I802" s="2">
        <f>MIN(MainSheet!$C$10/MainSheet!$C$9,MainSheet!$K$9*60)</f>
        <v>660</v>
      </c>
      <c r="J802" s="1">
        <f>IF(G802&gt;MainSheet!$C$11,IF(J801&gt;=0.999,1,(G802-MainSheet!$C$11)*I802/$B$2/60),0)</f>
        <v>0</v>
      </c>
      <c r="K802" s="1">
        <f>IF(G802&gt;MainSheet!$C$11+$B$6,IF(K801&gt;=0.999,1,(G802-MainSheet!$C$11-$B$6)*I802/$C$2/60),0)</f>
        <v>0</v>
      </c>
      <c r="L802" s="1">
        <f>IF(G802&gt;MainSheet!$C$11+$B$6+$C$6,IF(L801&gt;=0.999,1,(G802-MainSheet!$C$11-$B$6-$C$6)*I802/$D$2/60),0)</f>
        <v>0</v>
      </c>
      <c r="M802">
        <f t="shared" si="112"/>
        <v>0</v>
      </c>
      <c r="N802" s="2">
        <f t="shared" si="113"/>
        <v>0</v>
      </c>
      <c r="O802">
        <f t="shared" si="116"/>
        <v>0</v>
      </c>
      <c r="P802">
        <f t="shared" si="114"/>
        <v>0</v>
      </c>
      <c r="Q802" s="2">
        <f t="shared" si="115"/>
        <v>0</v>
      </c>
      <c r="R802">
        <f>Q802/MainSheet!$C$8*(G802-G801)+R801</f>
        <v>0</v>
      </c>
      <c r="S802">
        <f t="shared" si="117"/>
        <v>0</v>
      </c>
      <c r="T802">
        <f t="shared" si="109"/>
        <v>7.9999999999998739</v>
      </c>
      <c r="U802" s="1">
        <f>Q802/MainSheet!$C$22</f>
        <v>0</v>
      </c>
    </row>
    <row r="803" spans="7:21">
      <c r="G803">
        <f t="shared" si="110"/>
        <v>8.0099999999998737</v>
      </c>
      <c r="H803">
        <f t="shared" si="111"/>
        <v>198000</v>
      </c>
      <c r="I803" s="2">
        <f>MIN(MainSheet!$C$10/MainSheet!$C$9,MainSheet!$K$9*60)</f>
        <v>660</v>
      </c>
      <c r="J803" s="1">
        <f>IF(G803&gt;MainSheet!$C$11,IF(J802&gt;=0.999,1,(G803-MainSheet!$C$11)*I803/$B$2/60),0)</f>
        <v>0</v>
      </c>
      <c r="K803" s="1">
        <f>IF(G803&gt;MainSheet!$C$11+$B$6,IF(K802&gt;=0.999,1,(G803-MainSheet!$C$11-$B$6)*I803/$C$2/60),0)</f>
        <v>0</v>
      </c>
      <c r="L803" s="1">
        <f>IF(G803&gt;MainSheet!$C$11+$B$6+$C$6,IF(L802&gt;=0.999,1,(G803-MainSheet!$C$11-$B$6-$C$6)*I803/$D$2/60),0)</f>
        <v>0</v>
      </c>
      <c r="M803">
        <f t="shared" si="112"/>
        <v>0</v>
      </c>
      <c r="N803" s="2">
        <f t="shared" si="113"/>
        <v>0</v>
      </c>
      <c r="O803">
        <f t="shared" si="116"/>
        <v>0</v>
      </c>
      <c r="P803">
        <f t="shared" si="114"/>
        <v>0</v>
      </c>
      <c r="Q803" s="2">
        <f t="shared" si="115"/>
        <v>0</v>
      </c>
      <c r="R803">
        <f>Q803/MainSheet!$C$8*(G803-G802)+R802</f>
        <v>0</v>
      </c>
      <c r="S803">
        <f t="shared" si="117"/>
        <v>0</v>
      </c>
      <c r="T803">
        <f t="shared" si="109"/>
        <v>8.0099999999998737</v>
      </c>
      <c r="U803" s="1">
        <f>Q803/MainSheet!$C$22</f>
        <v>0</v>
      </c>
    </row>
    <row r="804" spans="7:21">
      <c r="G804">
        <f t="shared" si="110"/>
        <v>8.0199999999998735</v>
      </c>
      <c r="H804">
        <f t="shared" si="111"/>
        <v>198000</v>
      </c>
      <c r="I804" s="2">
        <f>MIN(MainSheet!$C$10/MainSheet!$C$9,MainSheet!$K$9*60)</f>
        <v>660</v>
      </c>
      <c r="J804" s="1">
        <f>IF(G804&gt;MainSheet!$C$11,IF(J803&gt;=0.999,1,(G804-MainSheet!$C$11)*I804/$B$2/60),0)</f>
        <v>0</v>
      </c>
      <c r="K804" s="1">
        <f>IF(G804&gt;MainSheet!$C$11+$B$6,IF(K803&gt;=0.999,1,(G804-MainSheet!$C$11-$B$6)*I804/$C$2/60),0)</f>
        <v>0</v>
      </c>
      <c r="L804" s="1">
        <f>IF(G804&gt;MainSheet!$C$11+$B$6+$C$6,IF(L803&gt;=0.999,1,(G804-MainSheet!$C$11-$B$6-$C$6)*I804/$D$2/60),0)</f>
        <v>0</v>
      </c>
      <c r="M804">
        <f t="shared" si="112"/>
        <v>0</v>
      </c>
      <c r="N804" s="2">
        <f t="shared" si="113"/>
        <v>0</v>
      </c>
      <c r="O804">
        <f t="shared" si="116"/>
        <v>0</v>
      </c>
      <c r="P804">
        <f t="shared" si="114"/>
        <v>0</v>
      </c>
      <c r="Q804" s="2">
        <f t="shared" si="115"/>
        <v>0</v>
      </c>
      <c r="R804">
        <f>Q804/MainSheet!$C$8*(G804-G803)+R803</f>
        <v>0</v>
      </c>
      <c r="S804">
        <f t="shared" si="117"/>
        <v>0</v>
      </c>
      <c r="T804">
        <f t="shared" si="109"/>
        <v>8.0199999999998735</v>
      </c>
      <c r="U804" s="1">
        <f>Q804/MainSheet!$C$22</f>
        <v>0</v>
      </c>
    </row>
    <row r="805" spans="7:21">
      <c r="G805">
        <f t="shared" si="110"/>
        <v>8.0299999999998732</v>
      </c>
      <c r="H805">
        <f t="shared" si="111"/>
        <v>198000</v>
      </c>
      <c r="I805" s="2">
        <f>MIN(MainSheet!$C$10/MainSheet!$C$9,MainSheet!$K$9*60)</f>
        <v>660</v>
      </c>
      <c r="J805" s="1">
        <f>IF(G805&gt;MainSheet!$C$11,IF(J804&gt;=0.999,1,(G805-MainSheet!$C$11)*I805/$B$2/60),0)</f>
        <v>0</v>
      </c>
      <c r="K805" s="1">
        <f>IF(G805&gt;MainSheet!$C$11+$B$6,IF(K804&gt;=0.999,1,(G805-MainSheet!$C$11-$B$6)*I805/$C$2/60),0)</f>
        <v>0</v>
      </c>
      <c r="L805" s="1">
        <f>IF(G805&gt;MainSheet!$C$11+$B$6+$C$6,IF(L804&gt;=0.999,1,(G805-MainSheet!$C$11-$B$6-$C$6)*I805/$D$2/60),0)</f>
        <v>0</v>
      </c>
      <c r="M805">
        <f t="shared" si="112"/>
        <v>0</v>
      </c>
      <c r="N805" s="2">
        <f t="shared" si="113"/>
        <v>0</v>
      </c>
      <c r="O805">
        <f t="shared" si="116"/>
        <v>0</v>
      </c>
      <c r="P805">
        <f t="shared" si="114"/>
        <v>0</v>
      </c>
      <c r="Q805" s="2">
        <f t="shared" si="115"/>
        <v>0</v>
      </c>
      <c r="R805">
        <f>Q805/MainSheet!$C$8*(G805-G804)+R804</f>
        <v>0</v>
      </c>
      <c r="S805">
        <f t="shared" si="117"/>
        <v>0</v>
      </c>
      <c r="T805">
        <f t="shared" si="109"/>
        <v>8.0299999999998732</v>
      </c>
      <c r="U805" s="1">
        <f>Q805/MainSheet!$C$22</f>
        <v>0</v>
      </c>
    </row>
    <row r="806" spans="7:21">
      <c r="G806">
        <f t="shared" si="110"/>
        <v>8.039999999999873</v>
      </c>
      <c r="H806">
        <f t="shared" si="111"/>
        <v>198000</v>
      </c>
      <c r="I806" s="2">
        <f>MIN(MainSheet!$C$10/MainSheet!$C$9,MainSheet!$K$9*60)</f>
        <v>660</v>
      </c>
      <c r="J806" s="1">
        <f>IF(G806&gt;MainSheet!$C$11,IF(J805&gt;=0.999,1,(G806-MainSheet!$C$11)*I806/$B$2/60),0)</f>
        <v>0</v>
      </c>
      <c r="K806" s="1">
        <f>IF(G806&gt;MainSheet!$C$11+$B$6,IF(K805&gt;=0.999,1,(G806-MainSheet!$C$11-$B$6)*I806/$C$2/60),0)</f>
        <v>0</v>
      </c>
      <c r="L806" s="1">
        <f>IF(G806&gt;MainSheet!$C$11+$B$6+$C$6,IF(L805&gt;=0.999,1,(G806-MainSheet!$C$11-$B$6-$C$6)*I806/$D$2/60),0)</f>
        <v>0</v>
      </c>
      <c r="M806">
        <f t="shared" si="112"/>
        <v>0</v>
      </c>
      <c r="N806" s="2">
        <f t="shared" si="113"/>
        <v>0</v>
      </c>
      <c r="O806">
        <f t="shared" si="116"/>
        <v>0</v>
      </c>
      <c r="P806">
        <f t="shared" si="114"/>
        <v>0</v>
      </c>
      <c r="Q806" s="2">
        <f t="shared" si="115"/>
        <v>0</v>
      </c>
      <c r="R806">
        <f>Q806/MainSheet!$C$8*(G806-G805)+R805</f>
        <v>0</v>
      </c>
      <c r="S806">
        <f t="shared" si="117"/>
        <v>0</v>
      </c>
      <c r="T806">
        <f t="shared" si="109"/>
        <v>8.039999999999873</v>
      </c>
      <c r="U806" s="1">
        <f>Q806/MainSheet!$C$22</f>
        <v>0</v>
      </c>
    </row>
    <row r="807" spans="7:21">
      <c r="G807">
        <f t="shared" si="110"/>
        <v>8.0499999999998728</v>
      </c>
      <c r="H807">
        <f t="shared" si="111"/>
        <v>198000</v>
      </c>
      <c r="I807" s="2">
        <f>MIN(MainSheet!$C$10/MainSheet!$C$9,MainSheet!$K$9*60)</f>
        <v>660</v>
      </c>
      <c r="J807" s="1">
        <f>IF(G807&gt;MainSheet!$C$11,IF(J806&gt;=0.999,1,(G807-MainSheet!$C$11)*I807/$B$2/60),0)</f>
        <v>0</v>
      </c>
      <c r="K807" s="1">
        <f>IF(G807&gt;MainSheet!$C$11+$B$6,IF(K806&gt;=0.999,1,(G807-MainSheet!$C$11-$B$6)*I807/$C$2/60),0)</f>
        <v>0</v>
      </c>
      <c r="L807" s="1">
        <f>IF(G807&gt;MainSheet!$C$11+$B$6+$C$6,IF(L806&gt;=0.999,1,(G807-MainSheet!$C$11-$B$6-$C$6)*I807/$D$2/60),0)</f>
        <v>0</v>
      </c>
      <c r="M807">
        <f t="shared" si="112"/>
        <v>0</v>
      </c>
      <c r="N807" s="2">
        <f t="shared" si="113"/>
        <v>0</v>
      </c>
      <c r="O807">
        <f t="shared" si="116"/>
        <v>0</v>
      </c>
      <c r="P807">
        <f t="shared" si="114"/>
        <v>0</v>
      </c>
      <c r="Q807" s="2">
        <f t="shared" si="115"/>
        <v>0</v>
      </c>
      <c r="R807">
        <f>Q807/MainSheet!$C$8*(G807-G806)+R806</f>
        <v>0</v>
      </c>
      <c r="S807">
        <f t="shared" si="117"/>
        <v>0</v>
      </c>
      <c r="T807">
        <f t="shared" si="109"/>
        <v>8.0499999999998728</v>
      </c>
      <c r="U807" s="1">
        <f>Q807/MainSheet!$C$22</f>
        <v>0</v>
      </c>
    </row>
    <row r="808" spans="7:21">
      <c r="G808">
        <f t="shared" si="110"/>
        <v>8.0599999999998726</v>
      </c>
      <c r="H808">
        <f t="shared" si="111"/>
        <v>198000</v>
      </c>
      <c r="I808" s="2">
        <f>MIN(MainSheet!$C$10/MainSheet!$C$9,MainSheet!$K$9*60)</f>
        <v>660</v>
      </c>
      <c r="J808" s="1">
        <f>IF(G808&gt;MainSheet!$C$11,IF(J807&gt;=0.999,1,(G808-MainSheet!$C$11)*I808/$B$2/60),0)</f>
        <v>0</v>
      </c>
      <c r="K808" s="1">
        <f>IF(G808&gt;MainSheet!$C$11+$B$6,IF(K807&gt;=0.999,1,(G808-MainSheet!$C$11-$B$6)*I808/$C$2/60),0)</f>
        <v>0</v>
      </c>
      <c r="L808" s="1">
        <f>IF(G808&gt;MainSheet!$C$11+$B$6+$C$6,IF(L807&gt;=0.999,1,(G808-MainSheet!$C$11-$B$6-$C$6)*I808/$D$2/60),0)</f>
        <v>0</v>
      </c>
      <c r="M808">
        <f t="shared" si="112"/>
        <v>0</v>
      </c>
      <c r="N808" s="2">
        <f t="shared" si="113"/>
        <v>0</v>
      </c>
      <c r="O808">
        <f t="shared" si="116"/>
        <v>0</v>
      </c>
      <c r="P808">
        <f t="shared" si="114"/>
        <v>0</v>
      </c>
      <c r="Q808" s="2">
        <f t="shared" si="115"/>
        <v>0</v>
      </c>
      <c r="R808">
        <f>Q808/MainSheet!$C$8*(G808-G807)+R807</f>
        <v>0</v>
      </c>
      <c r="S808">
        <f t="shared" si="117"/>
        <v>0</v>
      </c>
      <c r="T808">
        <f t="shared" si="109"/>
        <v>8.0599999999998726</v>
      </c>
      <c r="U808" s="1">
        <f>Q808/MainSheet!$C$22</f>
        <v>0</v>
      </c>
    </row>
    <row r="809" spans="7:21">
      <c r="G809">
        <f t="shared" si="110"/>
        <v>8.0699999999998724</v>
      </c>
      <c r="H809">
        <f t="shared" si="111"/>
        <v>198000</v>
      </c>
      <c r="I809" s="2">
        <f>MIN(MainSheet!$C$10/MainSheet!$C$9,MainSheet!$K$9*60)</f>
        <v>660</v>
      </c>
      <c r="J809" s="1">
        <f>IF(G809&gt;MainSheet!$C$11,IF(J808&gt;=0.999,1,(G809-MainSheet!$C$11)*I809/$B$2/60),0)</f>
        <v>0</v>
      </c>
      <c r="K809" s="1">
        <f>IF(G809&gt;MainSheet!$C$11+$B$6,IF(K808&gt;=0.999,1,(G809-MainSheet!$C$11-$B$6)*I809/$C$2/60),0)</f>
        <v>0</v>
      </c>
      <c r="L809" s="1">
        <f>IF(G809&gt;MainSheet!$C$11+$B$6+$C$6,IF(L808&gt;=0.999,1,(G809-MainSheet!$C$11-$B$6-$C$6)*I809/$D$2/60),0)</f>
        <v>0</v>
      </c>
      <c r="M809">
        <f t="shared" si="112"/>
        <v>0</v>
      </c>
      <c r="N809" s="2">
        <f t="shared" si="113"/>
        <v>0</v>
      </c>
      <c r="O809">
        <f t="shared" si="116"/>
        <v>0</v>
      </c>
      <c r="P809">
        <f t="shared" si="114"/>
        <v>0</v>
      </c>
      <c r="Q809" s="2">
        <f t="shared" si="115"/>
        <v>0</v>
      </c>
      <c r="R809">
        <f>Q809/MainSheet!$C$8*(G809-G808)+R808</f>
        <v>0</v>
      </c>
      <c r="S809">
        <f t="shared" si="117"/>
        <v>0</v>
      </c>
      <c r="T809">
        <f t="shared" si="109"/>
        <v>8.0699999999998724</v>
      </c>
      <c r="U809" s="1">
        <f>Q809/MainSheet!$C$22</f>
        <v>0</v>
      </c>
    </row>
    <row r="810" spans="7:21">
      <c r="G810">
        <f t="shared" si="110"/>
        <v>8.0799999999998722</v>
      </c>
      <c r="H810">
        <f t="shared" si="111"/>
        <v>198000</v>
      </c>
      <c r="I810" s="2">
        <f>MIN(MainSheet!$C$10/MainSheet!$C$9,MainSheet!$K$9*60)</f>
        <v>660</v>
      </c>
      <c r="J810" s="1">
        <f>IF(G810&gt;MainSheet!$C$11,IF(J809&gt;=0.999,1,(G810-MainSheet!$C$11)*I810/$B$2/60),0)</f>
        <v>0</v>
      </c>
      <c r="K810" s="1">
        <f>IF(G810&gt;MainSheet!$C$11+$B$6,IF(K809&gt;=0.999,1,(G810-MainSheet!$C$11-$B$6)*I810/$C$2/60),0)</f>
        <v>0</v>
      </c>
      <c r="L810" s="1">
        <f>IF(G810&gt;MainSheet!$C$11+$B$6+$C$6,IF(L809&gt;=0.999,1,(G810-MainSheet!$C$11-$B$6-$C$6)*I810/$D$2/60),0)</f>
        <v>0</v>
      </c>
      <c r="M810">
        <f t="shared" si="112"/>
        <v>0</v>
      </c>
      <c r="N810" s="2">
        <f t="shared" si="113"/>
        <v>0</v>
      </c>
      <c r="O810">
        <f t="shared" si="116"/>
        <v>0</v>
      </c>
      <c r="P810">
        <f t="shared" si="114"/>
        <v>0</v>
      </c>
      <c r="Q810" s="2">
        <f t="shared" si="115"/>
        <v>0</v>
      </c>
      <c r="R810">
        <f>Q810/MainSheet!$C$8*(G810-G809)+R809</f>
        <v>0</v>
      </c>
      <c r="S810">
        <f t="shared" si="117"/>
        <v>0</v>
      </c>
      <c r="T810">
        <f t="shared" si="109"/>
        <v>8.0799999999998722</v>
      </c>
      <c r="U810" s="1">
        <f>Q810/MainSheet!$C$22</f>
        <v>0</v>
      </c>
    </row>
    <row r="811" spans="7:21">
      <c r="G811">
        <f t="shared" si="110"/>
        <v>8.089999999999872</v>
      </c>
      <c r="H811">
        <f t="shared" si="111"/>
        <v>198000</v>
      </c>
      <c r="I811" s="2">
        <f>MIN(MainSheet!$C$10/MainSheet!$C$9,MainSheet!$K$9*60)</f>
        <v>660</v>
      </c>
      <c r="J811" s="1">
        <f>IF(G811&gt;MainSheet!$C$11,IF(J810&gt;=0.999,1,(G811-MainSheet!$C$11)*I811/$B$2/60),0)</f>
        <v>0</v>
      </c>
      <c r="K811" s="1">
        <f>IF(G811&gt;MainSheet!$C$11+$B$6,IF(K810&gt;=0.999,1,(G811-MainSheet!$C$11-$B$6)*I811/$C$2/60),0)</f>
        <v>0</v>
      </c>
      <c r="L811" s="1">
        <f>IF(G811&gt;MainSheet!$C$11+$B$6+$C$6,IF(L810&gt;=0.999,1,(G811-MainSheet!$C$11-$B$6-$C$6)*I811/$D$2/60),0)</f>
        <v>0</v>
      </c>
      <c r="M811">
        <f t="shared" si="112"/>
        <v>0</v>
      </c>
      <c r="N811" s="2">
        <f t="shared" si="113"/>
        <v>0</v>
      </c>
      <c r="O811">
        <f t="shared" si="116"/>
        <v>0</v>
      </c>
      <c r="P811">
        <f t="shared" si="114"/>
        <v>0</v>
      </c>
      <c r="Q811" s="2">
        <f t="shared" si="115"/>
        <v>0</v>
      </c>
      <c r="R811">
        <f>Q811/MainSheet!$C$8*(G811-G810)+R810</f>
        <v>0</v>
      </c>
      <c r="S811">
        <f t="shared" si="117"/>
        <v>0</v>
      </c>
      <c r="T811">
        <f t="shared" si="109"/>
        <v>8.089999999999872</v>
      </c>
      <c r="U811" s="1">
        <f>Q811/MainSheet!$C$22</f>
        <v>0</v>
      </c>
    </row>
    <row r="812" spans="7:21">
      <c r="G812">
        <f t="shared" si="110"/>
        <v>8.0999999999998717</v>
      </c>
      <c r="H812">
        <f t="shared" si="111"/>
        <v>198000</v>
      </c>
      <c r="I812" s="2">
        <f>MIN(MainSheet!$C$10/MainSheet!$C$9,MainSheet!$K$9*60)</f>
        <v>660</v>
      </c>
      <c r="J812" s="1">
        <f>IF(G812&gt;MainSheet!$C$11,IF(J811&gt;=0.999,1,(G812-MainSheet!$C$11)*I812/$B$2/60),0)</f>
        <v>0</v>
      </c>
      <c r="K812" s="1">
        <f>IF(G812&gt;MainSheet!$C$11+$B$6,IF(K811&gt;=0.999,1,(G812-MainSheet!$C$11-$B$6)*I812/$C$2/60),0)</f>
        <v>0</v>
      </c>
      <c r="L812" s="1">
        <f>IF(G812&gt;MainSheet!$C$11+$B$6+$C$6,IF(L811&gt;=0.999,1,(G812-MainSheet!$C$11-$B$6-$C$6)*I812/$D$2/60),0)</f>
        <v>0</v>
      </c>
      <c r="M812">
        <f t="shared" si="112"/>
        <v>0</v>
      </c>
      <c r="N812" s="2">
        <f t="shared" si="113"/>
        <v>0</v>
      </c>
      <c r="O812">
        <f t="shared" si="116"/>
        <v>0</v>
      </c>
      <c r="P812">
        <f t="shared" si="114"/>
        <v>0</v>
      </c>
      <c r="Q812" s="2">
        <f t="shared" si="115"/>
        <v>0</v>
      </c>
      <c r="R812">
        <f>Q812/MainSheet!$C$8*(G812-G811)+R811</f>
        <v>0</v>
      </c>
      <c r="S812">
        <f t="shared" si="117"/>
        <v>0</v>
      </c>
      <c r="T812">
        <f t="shared" si="109"/>
        <v>8.0999999999998717</v>
      </c>
      <c r="U812" s="1">
        <f>Q812/MainSheet!$C$22</f>
        <v>0</v>
      </c>
    </row>
    <row r="813" spans="7:21">
      <c r="G813">
        <f t="shared" si="110"/>
        <v>8.1099999999998715</v>
      </c>
      <c r="H813">
        <f t="shared" si="111"/>
        <v>198000</v>
      </c>
      <c r="I813" s="2">
        <f>MIN(MainSheet!$C$10/MainSheet!$C$9,MainSheet!$K$9*60)</f>
        <v>660</v>
      </c>
      <c r="J813" s="1">
        <f>IF(G813&gt;MainSheet!$C$11,IF(J812&gt;=0.999,1,(G813-MainSheet!$C$11)*I813/$B$2/60),0)</f>
        <v>0</v>
      </c>
      <c r="K813" s="1">
        <f>IF(G813&gt;MainSheet!$C$11+$B$6,IF(K812&gt;=0.999,1,(G813-MainSheet!$C$11-$B$6)*I813/$C$2/60),0)</f>
        <v>0</v>
      </c>
      <c r="L813" s="1">
        <f>IF(G813&gt;MainSheet!$C$11+$B$6+$C$6,IF(L812&gt;=0.999,1,(G813-MainSheet!$C$11-$B$6-$C$6)*I813/$D$2/60),0)</f>
        <v>0</v>
      </c>
      <c r="M813">
        <f t="shared" si="112"/>
        <v>0</v>
      </c>
      <c r="N813" s="2">
        <f t="shared" si="113"/>
        <v>0</v>
      </c>
      <c r="O813">
        <f t="shared" si="116"/>
        <v>0</v>
      </c>
      <c r="P813">
        <f t="shared" si="114"/>
        <v>0</v>
      </c>
      <c r="Q813" s="2">
        <f t="shared" si="115"/>
        <v>0</v>
      </c>
      <c r="R813">
        <f>Q813/MainSheet!$C$8*(G813-G812)+R812</f>
        <v>0</v>
      </c>
      <c r="S813">
        <f t="shared" si="117"/>
        <v>0</v>
      </c>
      <c r="T813">
        <f t="shared" si="109"/>
        <v>8.1099999999998715</v>
      </c>
      <c r="U813" s="1">
        <f>Q813/MainSheet!$C$22</f>
        <v>0</v>
      </c>
    </row>
    <row r="814" spans="7:21">
      <c r="G814">
        <f t="shared" si="110"/>
        <v>8.1199999999998713</v>
      </c>
      <c r="H814">
        <f t="shared" si="111"/>
        <v>198000</v>
      </c>
      <c r="I814" s="2">
        <f>MIN(MainSheet!$C$10/MainSheet!$C$9,MainSheet!$K$9*60)</f>
        <v>660</v>
      </c>
      <c r="J814" s="1">
        <f>IF(G814&gt;MainSheet!$C$11,IF(J813&gt;=0.999,1,(G814-MainSheet!$C$11)*I814/$B$2/60),0)</f>
        <v>0</v>
      </c>
      <c r="K814" s="1">
        <f>IF(G814&gt;MainSheet!$C$11+$B$6,IF(K813&gt;=0.999,1,(G814-MainSheet!$C$11-$B$6)*I814/$C$2/60),0)</f>
        <v>0</v>
      </c>
      <c r="L814" s="1">
        <f>IF(G814&gt;MainSheet!$C$11+$B$6+$C$6,IF(L813&gt;=0.999,1,(G814-MainSheet!$C$11-$B$6-$C$6)*I814/$D$2/60),0)</f>
        <v>0</v>
      </c>
      <c r="M814">
        <f t="shared" si="112"/>
        <v>0</v>
      </c>
      <c r="N814" s="2">
        <f t="shared" si="113"/>
        <v>0</v>
      </c>
      <c r="O814">
        <f t="shared" si="116"/>
        <v>0</v>
      </c>
      <c r="P814">
        <f t="shared" si="114"/>
        <v>0</v>
      </c>
      <c r="Q814" s="2">
        <f t="shared" si="115"/>
        <v>0</v>
      </c>
      <c r="R814">
        <f>Q814/MainSheet!$C$8*(G814-G813)+R813</f>
        <v>0</v>
      </c>
      <c r="S814">
        <f t="shared" si="117"/>
        <v>0</v>
      </c>
      <c r="T814">
        <f t="shared" si="109"/>
        <v>8.1199999999998713</v>
      </c>
      <c r="U814" s="1">
        <f>Q814/MainSheet!$C$22</f>
        <v>0</v>
      </c>
    </row>
    <row r="815" spans="7:21">
      <c r="G815">
        <f t="shared" si="110"/>
        <v>8.1299999999998711</v>
      </c>
      <c r="H815">
        <f t="shared" si="111"/>
        <v>198000</v>
      </c>
      <c r="I815" s="2">
        <f>MIN(MainSheet!$C$10/MainSheet!$C$9,MainSheet!$K$9*60)</f>
        <v>660</v>
      </c>
      <c r="J815" s="1">
        <f>IF(G815&gt;MainSheet!$C$11,IF(J814&gt;=0.999,1,(G815-MainSheet!$C$11)*I815/$B$2/60),0)</f>
        <v>0</v>
      </c>
      <c r="K815" s="1">
        <f>IF(G815&gt;MainSheet!$C$11+$B$6,IF(K814&gt;=0.999,1,(G815-MainSheet!$C$11-$B$6)*I815/$C$2/60),0)</f>
        <v>0</v>
      </c>
      <c r="L815" s="1">
        <f>IF(G815&gt;MainSheet!$C$11+$B$6+$C$6,IF(L814&gt;=0.999,1,(G815-MainSheet!$C$11-$B$6-$C$6)*I815/$D$2/60),0)</f>
        <v>0</v>
      </c>
      <c r="M815">
        <f t="shared" si="112"/>
        <v>0</v>
      </c>
      <c r="N815" s="2">
        <f t="shared" si="113"/>
        <v>0</v>
      </c>
      <c r="O815">
        <f t="shared" si="116"/>
        <v>0</v>
      </c>
      <c r="P815">
        <f t="shared" si="114"/>
        <v>0</v>
      </c>
      <c r="Q815" s="2">
        <f t="shared" si="115"/>
        <v>0</v>
      </c>
      <c r="R815">
        <f>Q815/MainSheet!$C$8*(G815-G814)+R814</f>
        <v>0</v>
      </c>
      <c r="S815">
        <f t="shared" si="117"/>
        <v>0</v>
      </c>
      <c r="T815">
        <f t="shared" si="109"/>
        <v>8.1299999999998711</v>
      </c>
      <c r="U815" s="1">
        <f>Q815/MainSheet!$C$22</f>
        <v>0</v>
      </c>
    </row>
    <row r="816" spans="7:21">
      <c r="G816">
        <f t="shared" si="110"/>
        <v>8.1399999999998709</v>
      </c>
      <c r="H816">
        <f t="shared" si="111"/>
        <v>198000</v>
      </c>
      <c r="I816" s="2">
        <f>MIN(MainSheet!$C$10/MainSheet!$C$9,MainSheet!$K$9*60)</f>
        <v>660</v>
      </c>
      <c r="J816" s="1">
        <f>IF(G816&gt;MainSheet!$C$11,IF(J815&gt;=0.999,1,(G816-MainSheet!$C$11)*I816/$B$2/60),0)</f>
        <v>0</v>
      </c>
      <c r="K816" s="1">
        <f>IF(G816&gt;MainSheet!$C$11+$B$6,IF(K815&gt;=0.999,1,(G816-MainSheet!$C$11-$B$6)*I816/$C$2/60),0)</f>
        <v>0</v>
      </c>
      <c r="L816" s="1">
        <f>IF(G816&gt;MainSheet!$C$11+$B$6+$C$6,IF(L815&gt;=0.999,1,(G816-MainSheet!$C$11-$B$6-$C$6)*I816/$D$2/60),0)</f>
        <v>0</v>
      </c>
      <c r="M816">
        <f t="shared" si="112"/>
        <v>0</v>
      </c>
      <c r="N816" s="2">
        <f t="shared" si="113"/>
        <v>0</v>
      </c>
      <c r="O816">
        <f t="shared" si="116"/>
        <v>0</v>
      </c>
      <c r="P816">
        <f t="shared" si="114"/>
        <v>0</v>
      </c>
      <c r="Q816" s="2">
        <f t="shared" si="115"/>
        <v>0</v>
      </c>
      <c r="R816">
        <f>Q816/MainSheet!$C$8*(G816-G815)+R815</f>
        <v>0</v>
      </c>
      <c r="S816">
        <f t="shared" si="117"/>
        <v>0</v>
      </c>
      <c r="T816">
        <f t="shared" si="109"/>
        <v>8.1399999999998709</v>
      </c>
      <c r="U816" s="1">
        <f>Q816/MainSheet!$C$22</f>
        <v>0</v>
      </c>
    </row>
    <row r="817" spans="7:21">
      <c r="G817">
        <f t="shared" si="110"/>
        <v>8.1499999999998707</v>
      </c>
      <c r="H817">
        <f t="shared" si="111"/>
        <v>198000</v>
      </c>
      <c r="I817" s="2">
        <f>MIN(MainSheet!$C$10/MainSheet!$C$9,MainSheet!$K$9*60)</f>
        <v>660</v>
      </c>
      <c r="J817" s="1">
        <f>IF(G817&gt;MainSheet!$C$11,IF(J816&gt;=0.999,1,(G817-MainSheet!$C$11)*I817/$B$2/60),0)</f>
        <v>0</v>
      </c>
      <c r="K817" s="1">
        <f>IF(G817&gt;MainSheet!$C$11+$B$6,IF(K816&gt;=0.999,1,(G817-MainSheet!$C$11-$B$6)*I817/$C$2/60),0)</f>
        <v>0</v>
      </c>
      <c r="L817" s="1">
        <f>IF(G817&gt;MainSheet!$C$11+$B$6+$C$6,IF(L816&gt;=0.999,1,(G817-MainSheet!$C$11-$B$6-$C$6)*I817/$D$2/60),0)</f>
        <v>0</v>
      </c>
      <c r="M817">
        <f t="shared" si="112"/>
        <v>0</v>
      </c>
      <c r="N817" s="2">
        <f t="shared" si="113"/>
        <v>0</v>
      </c>
      <c r="O817">
        <f t="shared" si="116"/>
        <v>0</v>
      </c>
      <c r="P817">
        <f t="shared" si="114"/>
        <v>0</v>
      </c>
      <c r="Q817" s="2">
        <f t="shared" si="115"/>
        <v>0</v>
      </c>
      <c r="R817">
        <f>Q817/MainSheet!$C$8*(G817-G816)+R816</f>
        <v>0</v>
      </c>
      <c r="S817">
        <f t="shared" si="117"/>
        <v>0</v>
      </c>
      <c r="T817">
        <f t="shared" si="109"/>
        <v>8.1499999999998707</v>
      </c>
      <c r="U817" s="1">
        <f>Q817/MainSheet!$C$22</f>
        <v>0</v>
      </c>
    </row>
    <row r="818" spans="7:21">
      <c r="G818">
        <f t="shared" si="110"/>
        <v>8.1599999999998705</v>
      </c>
      <c r="H818">
        <f t="shared" si="111"/>
        <v>198000</v>
      </c>
      <c r="I818" s="2">
        <f>MIN(MainSheet!$C$10/MainSheet!$C$9,MainSheet!$K$9*60)</f>
        <v>660</v>
      </c>
      <c r="J818" s="1">
        <f>IF(G818&gt;MainSheet!$C$11,IF(J817&gt;=0.999,1,(G818-MainSheet!$C$11)*I818/$B$2/60),0)</f>
        <v>0</v>
      </c>
      <c r="K818" s="1">
        <f>IF(G818&gt;MainSheet!$C$11+$B$6,IF(K817&gt;=0.999,1,(G818-MainSheet!$C$11-$B$6)*I818/$C$2/60),0)</f>
        <v>0</v>
      </c>
      <c r="L818" s="1">
        <f>IF(G818&gt;MainSheet!$C$11+$B$6+$C$6,IF(L817&gt;=0.999,1,(G818-MainSheet!$C$11-$B$6-$C$6)*I818/$D$2/60),0)</f>
        <v>0</v>
      </c>
      <c r="M818">
        <f t="shared" si="112"/>
        <v>0</v>
      </c>
      <c r="N818" s="2">
        <f t="shared" si="113"/>
        <v>0</v>
      </c>
      <c r="O818">
        <f t="shared" si="116"/>
        <v>0</v>
      </c>
      <c r="P818">
        <f t="shared" si="114"/>
        <v>0</v>
      </c>
      <c r="Q818" s="2">
        <f t="shared" si="115"/>
        <v>0</v>
      </c>
      <c r="R818">
        <f>Q818/MainSheet!$C$8*(G818-G817)+R817</f>
        <v>0</v>
      </c>
      <c r="S818">
        <f t="shared" si="117"/>
        <v>0</v>
      </c>
      <c r="T818">
        <f t="shared" si="109"/>
        <v>8.1599999999998705</v>
      </c>
      <c r="U818" s="1">
        <f>Q818/MainSheet!$C$22</f>
        <v>0</v>
      </c>
    </row>
    <row r="819" spans="7:21">
      <c r="G819">
        <f t="shared" si="110"/>
        <v>8.1699999999998703</v>
      </c>
      <c r="H819">
        <f t="shared" si="111"/>
        <v>198000</v>
      </c>
      <c r="I819" s="2">
        <f>MIN(MainSheet!$C$10/MainSheet!$C$9,MainSheet!$K$9*60)</f>
        <v>660</v>
      </c>
      <c r="J819" s="1">
        <f>IF(G819&gt;MainSheet!$C$11,IF(J818&gt;=0.999,1,(G819-MainSheet!$C$11)*I819/$B$2/60),0)</f>
        <v>0</v>
      </c>
      <c r="K819" s="1">
        <f>IF(G819&gt;MainSheet!$C$11+$B$6,IF(K818&gt;=0.999,1,(G819-MainSheet!$C$11-$B$6)*I819/$C$2/60),0)</f>
        <v>0</v>
      </c>
      <c r="L819" s="1">
        <f>IF(G819&gt;MainSheet!$C$11+$B$6+$C$6,IF(L818&gt;=0.999,1,(G819-MainSheet!$C$11-$B$6-$C$6)*I819/$D$2/60),0)</f>
        <v>0</v>
      </c>
      <c r="M819">
        <f t="shared" si="112"/>
        <v>0</v>
      </c>
      <c r="N819" s="2">
        <f t="shared" si="113"/>
        <v>0</v>
      </c>
      <c r="O819">
        <f t="shared" si="116"/>
        <v>0</v>
      </c>
      <c r="P819">
        <f t="shared" si="114"/>
        <v>0</v>
      </c>
      <c r="Q819" s="2">
        <f t="shared" si="115"/>
        <v>0</v>
      </c>
      <c r="R819">
        <f>Q819/MainSheet!$C$8*(G819-G818)+R818</f>
        <v>0</v>
      </c>
      <c r="S819">
        <f t="shared" si="117"/>
        <v>0</v>
      </c>
      <c r="T819">
        <f t="shared" si="109"/>
        <v>8.1699999999998703</v>
      </c>
      <c r="U819" s="1">
        <f>Q819/MainSheet!$C$22</f>
        <v>0</v>
      </c>
    </row>
    <row r="820" spans="7:21">
      <c r="G820">
        <f t="shared" si="110"/>
        <v>8.17999999999987</v>
      </c>
      <c r="H820">
        <f t="shared" si="111"/>
        <v>198000</v>
      </c>
      <c r="I820" s="2">
        <f>MIN(MainSheet!$C$10/MainSheet!$C$9,MainSheet!$K$9*60)</f>
        <v>660</v>
      </c>
      <c r="J820" s="1">
        <f>IF(G820&gt;MainSheet!$C$11,IF(J819&gt;=0.999,1,(G820-MainSheet!$C$11)*I820/$B$2/60),0)</f>
        <v>0</v>
      </c>
      <c r="K820" s="1">
        <f>IF(G820&gt;MainSheet!$C$11+$B$6,IF(K819&gt;=0.999,1,(G820-MainSheet!$C$11-$B$6)*I820/$C$2/60),0)</f>
        <v>0</v>
      </c>
      <c r="L820" s="1">
        <f>IF(G820&gt;MainSheet!$C$11+$B$6+$C$6,IF(L819&gt;=0.999,1,(G820-MainSheet!$C$11-$B$6-$C$6)*I820/$D$2/60),0)</f>
        <v>0</v>
      </c>
      <c r="M820">
        <f t="shared" si="112"/>
        <v>0</v>
      </c>
      <c r="N820" s="2">
        <f t="shared" si="113"/>
        <v>0</v>
      </c>
      <c r="O820">
        <f t="shared" si="116"/>
        <v>0</v>
      </c>
      <c r="P820">
        <f t="shared" si="114"/>
        <v>0</v>
      </c>
      <c r="Q820" s="2">
        <f t="shared" si="115"/>
        <v>0</v>
      </c>
      <c r="R820">
        <f>Q820/MainSheet!$C$8*(G820-G819)+R819</f>
        <v>0</v>
      </c>
      <c r="S820">
        <f t="shared" si="117"/>
        <v>0</v>
      </c>
      <c r="T820">
        <f t="shared" si="109"/>
        <v>8.17999999999987</v>
      </c>
      <c r="U820" s="1">
        <f>Q820/MainSheet!$C$22</f>
        <v>0</v>
      </c>
    </row>
    <row r="821" spans="7:21">
      <c r="G821">
        <f t="shared" si="110"/>
        <v>8.1899999999998698</v>
      </c>
      <c r="H821">
        <f t="shared" si="111"/>
        <v>198000</v>
      </c>
      <c r="I821" s="2">
        <f>MIN(MainSheet!$C$10/MainSheet!$C$9,MainSheet!$K$9*60)</f>
        <v>660</v>
      </c>
      <c r="J821" s="1">
        <f>IF(G821&gt;MainSheet!$C$11,IF(J820&gt;=0.999,1,(G821-MainSheet!$C$11)*I821/$B$2/60),0)</f>
        <v>0</v>
      </c>
      <c r="K821" s="1">
        <f>IF(G821&gt;MainSheet!$C$11+$B$6,IF(K820&gt;=0.999,1,(G821-MainSheet!$C$11-$B$6)*I821/$C$2/60),0)</f>
        <v>0</v>
      </c>
      <c r="L821" s="1">
        <f>IF(G821&gt;MainSheet!$C$11+$B$6+$C$6,IF(L820&gt;=0.999,1,(G821-MainSheet!$C$11-$B$6-$C$6)*I821/$D$2/60),0)</f>
        <v>0</v>
      </c>
      <c r="M821">
        <f t="shared" si="112"/>
        <v>0</v>
      </c>
      <c r="N821" s="2">
        <f t="shared" si="113"/>
        <v>0</v>
      </c>
      <c r="O821">
        <f t="shared" si="116"/>
        <v>0</v>
      </c>
      <c r="P821">
        <f t="shared" si="114"/>
        <v>0</v>
      </c>
      <c r="Q821" s="2">
        <f t="shared" si="115"/>
        <v>0</v>
      </c>
      <c r="R821">
        <f>Q821/MainSheet!$C$8*(G821-G820)+R820</f>
        <v>0</v>
      </c>
      <c r="S821">
        <f t="shared" si="117"/>
        <v>0</v>
      </c>
      <c r="T821">
        <f t="shared" si="109"/>
        <v>8.1899999999998698</v>
      </c>
      <c r="U821" s="1">
        <f>Q821/MainSheet!$C$22</f>
        <v>0</v>
      </c>
    </row>
    <row r="822" spans="7:21">
      <c r="G822">
        <f t="shared" si="110"/>
        <v>8.1999999999998696</v>
      </c>
      <c r="H822">
        <f t="shared" si="111"/>
        <v>198000</v>
      </c>
      <c r="I822" s="2">
        <f>MIN(MainSheet!$C$10/MainSheet!$C$9,MainSheet!$K$9*60)</f>
        <v>660</v>
      </c>
      <c r="J822" s="1">
        <f>IF(G822&gt;MainSheet!$C$11,IF(J821&gt;=0.999,1,(G822-MainSheet!$C$11)*I822/$B$2/60),0)</f>
        <v>0</v>
      </c>
      <c r="K822" s="1">
        <f>IF(G822&gt;MainSheet!$C$11+$B$6,IF(K821&gt;=0.999,1,(G822-MainSheet!$C$11-$B$6)*I822/$C$2/60),0)</f>
        <v>0</v>
      </c>
      <c r="L822" s="1">
        <f>IF(G822&gt;MainSheet!$C$11+$B$6+$C$6,IF(L821&gt;=0.999,1,(G822-MainSheet!$C$11-$B$6-$C$6)*I822/$D$2/60),0)</f>
        <v>0</v>
      </c>
      <c r="M822">
        <f t="shared" si="112"/>
        <v>0</v>
      </c>
      <c r="N822" s="2">
        <f t="shared" si="113"/>
        <v>0</v>
      </c>
      <c r="O822">
        <f t="shared" si="116"/>
        <v>0</v>
      </c>
      <c r="P822">
        <f t="shared" si="114"/>
        <v>0</v>
      </c>
      <c r="Q822" s="2">
        <f t="shared" si="115"/>
        <v>0</v>
      </c>
      <c r="R822">
        <f>Q822/MainSheet!$C$8*(G822-G821)+R821</f>
        <v>0</v>
      </c>
      <c r="S822">
        <f t="shared" si="117"/>
        <v>0</v>
      </c>
      <c r="T822">
        <f t="shared" si="109"/>
        <v>8.1999999999998696</v>
      </c>
      <c r="U822" s="1">
        <f>Q822/MainSheet!$C$22</f>
        <v>0</v>
      </c>
    </row>
    <row r="823" spans="7:21">
      <c r="G823">
        <f t="shared" si="110"/>
        <v>8.2099999999998694</v>
      </c>
      <c r="H823">
        <f t="shared" si="111"/>
        <v>198000</v>
      </c>
      <c r="I823" s="2">
        <f>MIN(MainSheet!$C$10/MainSheet!$C$9,MainSheet!$K$9*60)</f>
        <v>660</v>
      </c>
      <c r="J823" s="1">
        <f>IF(G823&gt;MainSheet!$C$11,IF(J822&gt;=0.999,1,(G823-MainSheet!$C$11)*I823/$B$2/60),0)</f>
        <v>0</v>
      </c>
      <c r="K823" s="1">
        <f>IF(G823&gt;MainSheet!$C$11+$B$6,IF(K822&gt;=0.999,1,(G823-MainSheet!$C$11-$B$6)*I823/$C$2/60),0)</f>
        <v>0</v>
      </c>
      <c r="L823" s="1">
        <f>IF(G823&gt;MainSheet!$C$11+$B$6+$C$6,IF(L822&gt;=0.999,1,(G823-MainSheet!$C$11-$B$6-$C$6)*I823/$D$2/60),0)</f>
        <v>0</v>
      </c>
      <c r="M823">
        <f t="shared" si="112"/>
        <v>0</v>
      </c>
      <c r="N823" s="2">
        <f t="shared" si="113"/>
        <v>0</v>
      </c>
      <c r="O823">
        <f t="shared" si="116"/>
        <v>0</v>
      </c>
      <c r="P823">
        <f t="shared" si="114"/>
        <v>0</v>
      </c>
      <c r="Q823" s="2">
        <f t="shared" si="115"/>
        <v>0</v>
      </c>
      <c r="R823">
        <f>Q823/MainSheet!$C$8*(G823-G822)+R822</f>
        <v>0</v>
      </c>
      <c r="S823">
        <f t="shared" si="117"/>
        <v>0</v>
      </c>
      <c r="T823">
        <f t="shared" si="109"/>
        <v>8.2099999999998694</v>
      </c>
      <c r="U823" s="1">
        <f>Q823/MainSheet!$C$22</f>
        <v>0</v>
      </c>
    </row>
    <row r="824" spans="7:21">
      <c r="G824">
        <f t="shared" si="110"/>
        <v>8.2199999999998692</v>
      </c>
      <c r="H824">
        <f t="shared" si="111"/>
        <v>198000</v>
      </c>
      <c r="I824" s="2">
        <f>MIN(MainSheet!$C$10/MainSheet!$C$9,MainSheet!$K$9*60)</f>
        <v>660</v>
      </c>
      <c r="J824" s="1">
        <f>IF(G824&gt;MainSheet!$C$11,IF(J823&gt;=0.999,1,(G824-MainSheet!$C$11)*I824/$B$2/60),0)</f>
        <v>0</v>
      </c>
      <c r="K824" s="1">
        <f>IF(G824&gt;MainSheet!$C$11+$B$6,IF(K823&gt;=0.999,1,(G824-MainSheet!$C$11-$B$6)*I824/$C$2/60),0)</f>
        <v>0</v>
      </c>
      <c r="L824" s="1">
        <f>IF(G824&gt;MainSheet!$C$11+$B$6+$C$6,IF(L823&gt;=0.999,1,(G824-MainSheet!$C$11-$B$6-$C$6)*I824/$D$2/60),0)</f>
        <v>0</v>
      </c>
      <c r="M824">
        <f t="shared" si="112"/>
        <v>0</v>
      </c>
      <c r="N824" s="2">
        <f t="shared" si="113"/>
        <v>0</v>
      </c>
      <c r="O824">
        <f t="shared" si="116"/>
        <v>0</v>
      </c>
      <c r="P824">
        <f t="shared" si="114"/>
        <v>0</v>
      </c>
      <c r="Q824" s="2">
        <f t="shared" si="115"/>
        <v>0</v>
      </c>
      <c r="R824">
        <f>Q824/MainSheet!$C$8*(G824-G823)+R823</f>
        <v>0</v>
      </c>
      <c r="S824">
        <f t="shared" si="117"/>
        <v>0</v>
      </c>
      <c r="T824">
        <f t="shared" si="109"/>
        <v>8.2199999999998692</v>
      </c>
      <c r="U824" s="1">
        <f>Q824/MainSheet!$C$22</f>
        <v>0</v>
      </c>
    </row>
    <row r="825" spans="7:21">
      <c r="G825">
        <f t="shared" si="110"/>
        <v>8.229999999999869</v>
      </c>
      <c r="H825">
        <f t="shared" si="111"/>
        <v>198000</v>
      </c>
      <c r="I825" s="2">
        <f>MIN(MainSheet!$C$10/MainSheet!$C$9,MainSheet!$K$9*60)</f>
        <v>660</v>
      </c>
      <c r="J825" s="1">
        <f>IF(G825&gt;MainSheet!$C$11,IF(J824&gt;=0.999,1,(G825-MainSheet!$C$11)*I825/$B$2/60),0)</f>
        <v>0</v>
      </c>
      <c r="K825" s="1">
        <f>IF(G825&gt;MainSheet!$C$11+$B$6,IF(K824&gt;=0.999,1,(G825-MainSheet!$C$11-$B$6)*I825/$C$2/60),0)</f>
        <v>0</v>
      </c>
      <c r="L825" s="1">
        <f>IF(G825&gt;MainSheet!$C$11+$B$6+$C$6,IF(L824&gt;=0.999,1,(G825-MainSheet!$C$11-$B$6-$C$6)*I825/$D$2/60),0)</f>
        <v>0</v>
      </c>
      <c r="M825">
        <f t="shared" si="112"/>
        <v>0</v>
      </c>
      <c r="N825" s="2">
        <f t="shared" si="113"/>
        <v>0</v>
      </c>
      <c r="O825">
        <f t="shared" si="116"/>
        <v>0</v>
      </c>
      <c r="P825">
        <f t="shared" si="114"/>
        <v>0</v>
      </c>
      <c r="Q825" s="2">
        <f t="shared" si="115"/>
        <v>0</v>
      </c>
      <c r="R825">
        <f>Q825/MainSheet!$C$8*(G825-G824)+R824</f>
        <v>0</v>
      </c>
      <c r="S825">
        <f t="shared" si="117"/>
        <v>0</v>
      </c>
      <c r="T825">
        <f t="shared" si="109"/>
        <v>8.229999999999869</v>
      </c>
      <c r="U825" s="1">
        <f>Q825/MainSheet!$C$22</f>
        <v>0</v>
      </c>
    </row>
    <row r="826" spans="7:21">
      <c r="G826">
        <f t="shared" si="110"/>
        <v>8.2399999999998688</v>
      </c>
      <c r="H826">
        <f t="shared" si="111"/>
        <v>198000</v>
      </c>
      <c r="I826" s="2">
        <f>MIN(MainSheet!$C$10/MainSheet!$C$9,MainSheet!$K$9*60)</f>
        <v>660</v>
      </c>
      <c r="J826" s="1">
        <f>IF(G826&gt;MainSheet!$C$11,IF(J825&gt;=0.999,1,(G826-MainSheet!$C$11)*I826/$B$2/60),0)</f>
        <v>0</v>
      </c>
      <c r="K826" s="1">
        <f>IF(G826&gt;MainSheet!$C$11+$B$6,IF(K825&gt;=0.999,1,(G826-MainSheet!$C$11-$B$6)*I826/$C$2/60),0)</f>
        <v>0</v>
      </c>
      <c r="L826" s="1">
        <f>IF(G826&gt;MainSheet!$C$11+$B$6+$C$6,IF(L825&gt;=0.999,1,(G826-MainSheet!$C$11-$B$6-$C$6)*I826/$D$2/60),0)</f>
        <v>0</v>
      </c>
      <c r="M826">
        <f t="shared" si="112"/>
        <v>0</v>
      </c>
      <c r="N826" s="2">
        <f t="shared" si="113"/>
        <v>0</v>
      </c>
      <c r="O826">
        <f t="shared" si="116"/>
        <v>0</v>
      </c>
      <c r="P826">
        <f t="shared" si="114"/>
        <v>0</v>
      </c>
      <c r="Q826" s="2">
        <f t="shared" si="115"/>
        <v>0</v>
      </c>
      <c r="R826">
        <f>Q826/MainSheet!$C$8*(G826-G825)+R825</f>
        <v>0</v>
      </c>
      <c r="S826">
        <f t="shared" si="117"/>
        <v>0</v>
      </c>
      <c r="T826">
        <f t="shared" si="109"/>
        <v>8.2399999999998688</v>
      </c>
      <c r="U826" s="1">
        <f>Q826/MainSheet!$C$22</f>
        <v>0</v>
      </c>
    </row>
    <row r="827" spans="7:21">
      <c r="G827">
        <f t="shared" si="110"/>
        <v>8.2499999999998685</v>
      </c>
      <c r="H827">
        <f t="shared" si="111"/>
        <v>198000</v>
      </c>
      <c r="I827" s="2">
        <f>MIN(MainSheet!$C$10/MainSheet!$C$9,MainSheet!$K$9*60)</f>
        <v>660</v>
      </c>
      <c r="J827" s="1">
        <f>IF(G827&gt;MainSheet!$C$11,IF(J826&gt;=0.999,1,(G827-MainSheet!$C$11)*I827/$B$2/60),0)</f>
        <v>0</v>
      </c>
      <c r="K827" s="1">
        <f>IF(G827&gt;MainSheet!$C$11+$B$6,IF(K826&gt;=0.999,1,(G827-MainSheet!$C$11-$B$6)*I827/$C$2/60),0)</f>
        <v>0</v>
      </c>
      <c r="L827" s="1">
        <f>IF(G827&gt;MainSheet!$C$11+$B$6+$C$6,IF(L826&gt;=0.999,1,(G827-MainSheet!$C$11-$B$6-$C$6)*I827/$D$2/60),0)</f>
        <v>0</v>
      </c>
      <c r="M827">
        <f t="shared" si="112"/>
        <v>0</v>
      </c>
      <c r="N827" s="2">
        <f t="shared" si="113"/>
        <v>0</v>
      </c>
      <c r="O827">
        <f t="shared" si="116"/>
        <v>0</v>
      </c>
      <c r="P827">
        <f t="shared" si="114"/>
        <v>0</v>
      </c>
      <c r="Q827" s="2">
        <f t="shared" si="115"/>
        <v>0</v>
      </c>
      <c r="R827">
        <f>Q827/MainSheet!$C$8*(G827-G826)+R826</f>
        <v>0</v>
      </c>
      <c r="S827">
        <f t="shared" si="117"/>
        <v>0</v>
      </c>
      <c r="T827">
        <f t="shared" si="109"/>
        <v>8.2499999999998685</v>
      </c>
      <c r="U827" s="1">
        <f>Q827/MainSheet!$C$22</f>
        <v>0</v>
      </c>
    </row>
    <row r="828" spans="7:21">
      <c r="G828">
        <f t="shared" si="110"/>
        <v>8.2599999999998683</v>
      </c>
      <c r="H828">
        <f t="shared" si="111"/>
        <v>198000</v>
      </c>
      <c r="I828" s="2">
        <f>MIN(MainSheet!$C$10/MainSheet!$C$9,MainSheet!$K$9*60)</f>
        <v>660</v>
      </c>
      <c r="J828" s="1">
        <f>IF(G828&gt;MainSheet!$C$11,IF(J827&gt;=0.999,1,(G828-MainSheet!$C$11)*I828/$B$2/60),0)</f>
        <v>0</v>
      </c>
      <c r="K828" s="1">
        <f>IF(G828&gt;MainSheet!$C$11+$B$6,IF(K827&gt;=0.999,1,(G828-MainSheet!$C$11-$B$6)*I828/$C$2/60),0)</f>
        <v>0</v>
      </c>
      <c r="L828" s="1">
        <f>IF(G828&gt;MainSheet!$C$11+$B$6+$C$6,IF(L827&gt;=0.999,1,(G828-MainSheet!$C$11-$B$6-$C$6)*I828/$D$2/60),0)</f>
        <v>0</v>
      </c>
      <c r="M828">
        <f t="shared" si="112"/>
        <v>0</v>
      </c>
      <c r="N828" s="2">
        <f t="shared" si="113"/>
        <v>0</v>
      </c>
      <c r="O828">
        <f t="shared" si="116"/>
        <v>0</v>
      </c>
      <c r="P828">
        <f t="shared" si="114"/>
        <v>0</v>
      </c>
      <c r="Q828" s="2">
        <f t="shared" si="115"/>
        <v>0</v>
      </c>
      <c r="R828">
        <f>Q828/MainSheet!$C$8*(G828-G827)+R827</f>
        <v>0</v>
      </c>
      <c r="S828">
        <f t="shared" si="117"/>
        <v>0</v>
      </c>
      <c r="T828">
        <f t="shared" si="109"/>
        <v>8.2599999999998683</v>
      </c>
      <c r="U828" s="1">
        <f>Q828/MainSheet!$C$22</f>
        <v>0</v>
      </c>
    </row>
    <row r="829" spans="7:21">
      <c r="G829">
        <f t="shared" si="110"/>
        <v>8.2699999999998681</v>
      </c>
      <c r="H829">
        <f t="shared" si="111"/>
        <v>198000</v>
      </c>
      <c r="I829" s="2">
        <f>MIN(MainSheet!$C$10/MainSheet!$C$9,MainSheet!$K$9*60)</f>
        <v>660</v>
      </c>
      <c r="J829" s="1">
        <f>IF(G829&gt;MainSheet!$C$11,IF(J828&gt;=0.999,1,(G829-MainSheet!$C$11)*I829/$B$2/60),0)</f>
        <v>0</v>
      </c>
      <c r="K829" s="1">
        <f>IF(G829&gt;MainSheet!$C$11+$B$6,IF(K828&gt;=0.999,1,(G829-MainSheet!$C$11-$B$6)*I829/$C$2/60),0)</f>
        <v>0</v>
      </c>
      <c r="L829" s="1">
        <f>IF(G829&gt;MainSheet!$C$11+$B$6+$C$6,IF(L828&gt;=0.999,1,(G829-MainSheet!$C$11-$B$6-$C$6)*I829/$D$2/60),0)</f>
        <v>0</v>
      </c>
      <c r="M829">
        <f t="shared" si="112"/>
        <v>0</v>
      </c>
      <c r="N829" s="2">
        <f t="shared" si="113"/>
        <v>0</v>
      </c>
      <c r="O829">
        <f t="shared" si="116"/>
        <v>0</v>
      </c>
      <c r="P829">
        <f t="shared" si="114"/>
        <v>0</v>
      </c>
      <c r="Q829" s="2">
        <f t="shared" si="115"/>
        <v>0</v>
      </c>
      <c r="R829">
        <f>Q829/MainSheet!$C$8*(G829-G828)+R828</f>
        <v>0</v>
      </c>
      <c r="S829">
        <f t="shared" si="117"/>
        <v>0</v>
      </c>
      <c r="T829">
        <f t="shared" si="109"/>
        <v>8.2699999999998681</v>
      </c>
      <c r="U829" s="1">
        <f>Q829/MainSheet!$C$22</f>
        <v>0</v>
      </c>
    </row>
    <row r="830" spans="7:21">
      <c r="G830">
        <f t="shared" si="110"/>
        <v>8.2799999999998679</v>
      </c>
      <c r="H830">
        <f t="shared" si="111"/>
        <v>198000</v>
      </c>
      <c r="I830" s="2">
        <f>MIN(MainSheet!$C$10/MainSheet!$C$9,MainSheet!$K$9*60)</f>
        <v>660</v>
      </c>
      <c r="J830" s="1">
        <f>IF(G830&gt;MainSheet!$C$11,IF(J829&gt;=0.999,1,(G830-MainSheet!$C$11)*I830/$B$2/60),0)</f>
        <v>0</v>
      </c>
      <c r="K830" s="1">
        <f>IF(G830&gt;MainSheet!$C$11+$B$6,IF(K829&gt;=0.999,1,(G830-MainSheet!$C$11-$B$6)*I830/$C$2/60),0)</f>
        <v>0</v>
      </c>
      <c r="L830" s="1">
        <f>IF(G830&gt;MainSheet!$C$11+$B$6+$C$6,IF(L829&gt;=0.999,1,(G830-MainSheet!$C$11-$B$6-$C$6)*I830/$D$2/60),0)</f>
        <v>0</v>
      </c>
      <c r="M830">
        <f t="shared" si="112"/>
        <v>0</v>
      </c>
      <c r="N830" s="2">
        <f t="shared" si="113"/>
        <v>0</v>
      </c>
      <c r="O830">
        <f t="shared" si="116"/>
        <v>0</v>
      </c>
      <c r="P830">
        <f t="shared" si="114"/>
        <v>0</v>
      </c>
      <c r="Q830" s="2">
        <f t="shared" si="115"/>
        <v>0</v>
      </c>
      <c r="R830">
        <f>Q830/MainSheet!$C$8*(G830-G829)+R829</f>
        <v>0</v>
      </c>
      <c r="S830">
        <f t="shared" si="117"/>
        <v>0</v>
      </c>
      <c r="T830">
        <f t="shared" si="109"/>
        <v>8.2799999999998679</v>
      </c>
      <c r="U830" s="1">
        <f>Q830/MainSheet!$C$22</f>
        <v>0</v>
      </c>
    </row>
    <row r="831" spans="7:21">
      <c r="G831">
        <f t="shared" si="110"/>
        <v>8.2899999999998677</v>
      </c>
      <c r="H831">
        <f t="shared" si="111"/>
        <v>198000</v>
      </c>
      <c r="I831" s="2">
        <f>MIN(MainSheet!$C$10/MainSheet!$C$9,MainSheet!$K$9*60)</f>
        <v>660</v>
      </c>
      <c r="J831" s="1">
        <f>IF(G831&gt;MainSheet!$C$11,IF(J830&gt;=0.999,1,(G831-MainSheet!$C$11)*I831/$B$2/60),0)</f>
        <v>0</v>
      </c>
      <c r="K831" s="1">
        <f>IF(G831&gt;MainSheet!$C$11+$B$6,IF(K830&gt;=0.999,1,(G831-MainSheet!$C$11-$B$6)*I831/$C$2/60),0)</f>
        <v>0</v>
      </c>
      <c r="L831" s="1">
        <f>IF(G831&gt;MainSheet!$C$11+$B$6+$C$6,IF(L830&gt;=0.999,1,(G831-MainSheet!$C$11-$B$6-$C$6)*I831/$D$2/60),0)</f>
        <v>0</v>
      </c>
      <c r="M831">
        <f t="shared" si="112"/>
        <v>0</v>
      </c>
      <c r="N831" s="2">
        <f t="shared" si="113"/>
        <v>0</v>
      </c>
      <c r="O831">
        <f t="shared" si="116"/>
        <v>0</v>
      </c>
      <c r="P831">
        <f t="shared" si="114"/>
        <v>0</v>
      </c>
      <c r="Q831" s="2">
        <f t="shared" si="115"/>
        <v>0</v>
      </c>
      <c r="R831">
        <f>Q831/MainSheet!$C$8*(G831-G830)+R830</f>
        <v>0</v>
      </c>
      <c r="S831">
        <f t="shared" si="117"/>
        <v>0</v>
      </c>
      <c r="T831">
        <f t="shared" si="109"/>
        <v>8.2899999999998677</v>
      </c>
      <c r="U831" s="1">
        <f>Q831/MainSheet!$C$22</f>
        <v>0</v>
      </c>
    </row>
    <row r="832" spans="7:21">
      <c r="G832">
        <f t="shared" si="110"/>
        <v>8.2999999999998675</v>
      </c>
      <c r="H832">
        <f t="shared" si="111"/>
        <v>198000</v>
      </c>
      <c r="I832" s="2">
        <f>MIN(MainSheet!$C$10/MainSheet!$C$9,MainSheet!$K$9*60)</f>
        <v>660</v>
      </c>
      <c r="J832" s="1">
        <f>IF(G832&gt;MainSheet!$C$11,IF(J831&gt;=0.999,1,(G832-MainSheet!$C$11)*I832/$B$2/60),0)</f>
        <v>0</v>
      </c>
      <c r="K832" s="1">
        <f>IF(G832&gt;MainSheet!$C$11+$B$6,IF(K831&gt;=0.999,1,(G832-MainSheet!$C$11-$B$6)*I832/$C$2/60),0)</f>
        <v>0</v>
      </c>
      <c r="L832" s="1">
        <f>IF(G832&gt;MainSheet!$C$11+$B$6+$C$6,IF(L831&gt;=0.999,1,(G832-MainSheet!$C$11-$B$6-$C$6)*I832/$D$2/60),0)</f>
        <v>0</v>
      </c>
      <c r="M832">
        <f t="shared" si="112"/>
        <v>0</v>
      </c>
      <c r="N832" s="2">
        <f t="shared" si="113"/>
        <v>0</v>
      </c>
      <c r="O832">
        <f t="shared" si="116"/>
        <v>0</v>
      </c>
      <c r="P832">
        <f t="shared" si="114"/>
        <v>0</v>
      </c>
      <c r="Q832" s="2">
        <f t="shared" si="115"/>
        <v>0</v>
      </c>
      <c r="R832">
        <f>Q832/MainSheet!$C$8*(G832-G831)+R831</f>
        <v>0</v>
      </c>
      <c r="S832">
        <f t="shared" si="117"/>
        <v>0</v>
      </c>
      <c r="T832">
        <f t="shared" si="109"/>
        <v>8.2999999999998675</v>
      </c>
      <c r="U832" s="1">
        <f>Q832/MainSheet!$C$22</f>
        <v>0</v>
      </c>
    </row>
    <row r="833" spans="7:21">
      <c r="G833">
        <f t="shared" si="110"/>
        <v>8.3099999999998673</v>
      </c>
      <c r="H833">
        <f t="shared" si="111"/>
        <v>198000</v>
      </c>
      <c r="I833" s="2">
        <f>MIN(MainSheet!$C$10/MainSheet!$C$9,MainSheet!$K$9*60)</f>
        <v>660</v>
      </c>
      <c r="J833" s="1">
        <f>IF(G833&gt;MainSheet!$C$11,IF(J832&gt;=0.999,1,(G833-MainSheet!$C$11)*I833/$B$2/60),0)</f>
        <v>0</v>
      </c>
      <c r="K833" s="1">
        <f>IF(G833&gt;MainSheet!$C$11+$B$6,IF(K832&gt;=0.999,1,(G833-MainSheet!$C$11-$B$6)*I833/$C$2/60),0)</f>
        <v>0</v>
      </c>
      <c r="L833" s="1">
        <f>IF(G833&gt;MainSheet!$C$11+$B$6+$C$6,IF(L832&gt;=0.999,1,(G833-MainSheet!$C$11-$B$6-$C$6)*I833/$D$2/60),0)</f>
        <v>0</v>
      </c>
      <c r="M833">
        <f t="shared" si="112"/>
        <v>0</v>
      </c>
      <c r="N833" s="2">
        <f t="shared" si="113"/>
        <v>0</v>
      </c>
      <c r="O833">
        <f t="shared" si="116"/>
        <v>0</v>
      </c>
      <c r="P833">
        <f t="shared" si="114"/>
        <v>0</v>
      </c>
      <c r="Q833" s="2">
        <f t="shared" si="115"/>
        <v>0</v>
      </c>
      <c r="R833">
        <f>Q833/MainSheet!$C$8*(G833-G832)+R832</f>
        <v>0</v>
      </c>
      <c r="S833">
        <f t="shared" si="117"/>
        <v>0</v>
      </c>
      <c r="T833">
        <f t="shared" si="109"/>
        <v>8.3099999999998673</v>
      </c>
      <c r="U833" s="1">
        <f>Q833/MainSheet!$C$22</f>
        <v>0</v>
      </c>
    </row>
    <row r="834" spans="7:21">
      <c r="G834">
        <f t="shared" si="110"/>
        <v>8.3199999999998671</v>
      </c>
      <c r="H834">
        <f t="shared" si="111"/>
        <v>198000</v>
      </c>
      <c r="I834" s="2">
        <f>MIN(MainSheet!$C$10/MainSheet!$C$9,MainSheet!$K$9*60)</f>
        <v>660</v>
      </c>
      <c r="J834" s="1">
        <f>IF(G834&gt;MainSheet!$C$11,IF(J833&gt;=0.999,1,(G834-MainSheet!$C$11)*I834/$B$2/60),0)</f>
        <v>0</v>
      </c>
      <c r="K834" s="1">
        <f>IF(G834&gt;MainSheet!$C$11+$B$6,IF(K833&gt;=0.999,1,(G834-MainSheet!$C$11-$B$6)*I834/$C$2/60),0)</f>
        <v>0</v>
      </c>
      <c r="L834" s="1">
        <f>IF(G834&gt;MainSheet!$C$11+$B$6+$C$6,IF(L833&gt;=0.999,1,(G834-MainSheet!$C$11-$B$6-$C$6)*I834/$D$2/60),0)</f>
        <v>0</v>
      </c>
      <c r="M834">
        <f t="shared" si="112"/>
        <v>0</v>
      </c>
      <c r="N834" s="2">
        <f t="shared" si="113"/>
        <v>0</v>
      </c>
      <c r="O834">
        <f t="shared" si="116"/>
        <v>0</v>
      </c>
      <c r="P834">
        <f t="shared" si="114"/>
        <v>0</v>
      </c>
      <c r="Q834" s="2">
        <f t="shared" si="115"/>
        <v>0</v>
      </c>
      <c r="R834">
        <f>Q834/MainSheet!$C$8*(G834-G833)+R833</f>
        <v>0</v>
      </c>
      <c r="S834">
        <f t="shared" si="117"/>
        <v>0</v>
      </c>
      <c r="T834">
        <f t="shared" si="109"/>
        <v>8.3199999999998671</v>
      </c>
      <c r="U834" s="1">
        <f>Q834/MainSheet!$C$22</f>
        <v>0</v>
      </c>
    </row>
    <row r="835" spans="7:21">
      <c r="G835">
        <f t="shared" si="110"/>
        <v>8.3299999999998668</v>
      </c>
      <c r="H835">
        <f t="shared" si="111"/>
        <v>198000</v>
      </c>
      <c r="I835" s="2">
        <f>MIN(MainSheet!$C$10/MainSheet!$C$9,MainSheet!$K$9*60)</f>
        <v>660</v>
      </c>
      <c r="J835" s="1">
        <f>IF(G835&gt;MainSheet!$C$11,IF(J834&gt;=0.999,1,(G835-MainSheet!$C$11)*I835/$B$2/60),0)</f>
        <v>0</v>
      </c>
      <c r="K835" s="1">
        <f>IF(G835&gt;MainSheet!$C$11+$B$6,IF(K834&gt;=0.999,1,(G835-MainSheet!$C$11-$B$6)*I835/$C$2/60),0)</f>
        <v>0</v>
      </c>
      <c r="L835" s="1">
        <f>IF(G835&gt;MainSheet!$C$11+$B$6+$C$6,IF(L834&gt;=0.999,1,(G835-MainSheet!$C$11-$B$6-$C$6)*I835/$D$2/60),0)</f>
        <v>0</v>
      </c>
      <c r="M835">
        <f t="shared" si="112"/>
        <v>0</v>
      </c>
      <c r="N835" s="2">
        <f t="shared" si="113"/>
        <v>0</v>
      </c>
      <c r="O835">
        <f t="shared" si="116"/>
        <v>0</v>
      </c>
      <c r="P835">
        <f t="shared" si="114"/>
        <v>0</v>
      </c>
      <c r="Q835" s="2">
        <f t="shared" si="115"/>
        <v>0</v>
      </c>
      <c r="R835">
        <f>Q835/MainSheet!$C$8*(G835-G834)+R834</f>
        <v>0</v>
      </c>
      <c r="S835">
        <f t="shared" si="117"/>
        <v>0</v>
      </c>
      <c r="T835">
        <f t="shared" ref="T835:T898" si="118">G835</f>
        <v>8.3299999999998668</v>
      </c>
      <c r="U835" s="1">
        <f>Q835/MainSheet!$C$22</f>
        <v>0</v>
      </c>
    </row>
    <row r="836" spans="7:21">
      <c r="G836">
        <f t="shared" ref="G836:G899" si="119">G835+$F$2</f>
        <v>8.3399999999998666</v>
      </c>
      <c r="H836">
        <f t="shared" ref="H836:H899" si="120">H835</f>
        <v>198000</v>
      </c>
      <c r="I836" s="2">
        <f>MIN(MainSheet!$C$10/MainSheet!$C$9,MainSheet!$K$9*60)</f>
        <v>660</v>
      </c>
      <c r="J836" s="1">
        <f>IF(G836&gt;MainSheet!$C$11,IF(J835&gt;=0.999,1,(G836-MainSheet!$C$11)*I836/$B$2/60),0)</f>
        <v>0</v>
      </c>
      <c r="K836" s="1">
        <f>IF(G836&gt;MainSheet!$C$11+$B$6,IF(K835&gt;=0.999,1,(G836-MainSheet!$C$11-$B$6)*I836/$C$2/60),0)</f>
        <v>0</v>
      </c>
      <c r="L836" s="1">
        <f>IF(G836&gt;MainSheet!$C$11+$B$6+$C$6,IF(L835&gt;=0.999,1,(G836-MainSheet!$C$11-$B$6-$C$6)*I836/$D$2/60),0)</f>
        <v>0</v>
      </c>
      <c r="M836">
        <f t="shared" ref="M836:M899" si="121">(J836*$B$2+K836*$C$2+L836*$D$2)/SUM($B$2:$D$2)</f>
        <v>0</v>
      </c>
      <c r="N836" s="2">
        <f t="shared" ref="N836:N899" si="122">IF(J836&gt;=0.01,((1-J836)*B$3+B$4*(J836)),0)</f>
        <v>0</v>
      </c>
      <c r="O836">
        <f t="shared" si="116"/>
        <v>0</v>
      </c>
      <c r="P836">
        <f t="shared" ref="P836:P899" si="123">IF(IF(N836+O836&gt;H836,H836-O836-N836,IF(L836&gt;0,((1-L836)*D$3+D$4*(L836)),0))+O836+N836&gt;H836,H836-N836-O836,IF(N836+O836&gt;H836,H836-O836-N836,IF(L836&gt;0,((1-L836)*D$3+D$4*(L836)),0)))</f>
        <v>0</v>
      </c>
      <c r="Q836" s="2">
        <f t="shared" ref="Q836:Q899" si="124">SUM(N836:P836)</f>
        <v>0</v>
      </c>
      <c r="R836">
        <f>Q836/MainSheet!$C$8*(G836-G835)+R835</f>
        <v>0</v>
      </c>
      <c r="S836">
        <f t="shared" si="117"/>
        <v>0</v>
      </c>
      <c r="T836">
        <f t="shared" si="118"/>
        <v>8.3399999999998666</v>
      </c>
      <c r="U836" s="1">
        <f>Q836/MainSheet!$C$22</f>
        <v>0</v>
      </c>
    </row>
    <row r="837" spans="7:21">
      <c r="G837">
        <f t="shared" si="119"/>
        <v>8.3499999999998664</v>
      </c>
      <c r="H837">
        <f t="shared" si="120"/>
        <v>198000</v>
      </c>
      <c r="I837" s="2">
        <f>MIN(MainSheet!$C$10/MainSheet!$C$9,MainSheet!$K$9*60)</f>
        <v>660</v>
      </c>
      <c r="J837" s="1">
        <f>IF(G837&gt;MainSheet!$C$11,IF(J836&gt;=0.999,1,(G837-MainSheet!$C$11)*I837/$B$2/60),0)</f>
        <v>0</v>
      </c>
      <c r="K837" s="1">
        <f>IF(G837&gt;MainSheet!$C$11+$B$6,IF(K836&gt;=0.999,1,(G837-MainSheet!$C$11-$B$6)*I837/$C$2/60),0)</f>
        <v>0</v>
      </c>
      <c r="L837" s="1">
        <f>IF(G837&gt;MainSheet!$C$11+$B$6+$C$6,IF(L836&gt;=0.999,1,(G837-MainSheet!$C$11-$B$6-$C$6)*I837/$D$2/60),0)</f>
        <v>0</v>
      </c>
      <c r="M837">
        <f t="shared" si="121"/>
        <v>0</v>
      </c>
      <c r="N837" s="2">
        <f t="shared" si="122"/>
        <v>0</v>
      </c>
      <c r="O837">
        <f t="shared" ref="O837:O900" si="125">IF(K837&gt;=0.01,((1-K837)*C$3+C$4*(K837)),0)</f>
        <v>0</v>
      </c>
      <c r="P837">
        <f t="shared" si="123"/>
        <v>0</v>
      </c>
      <c r="Q837" s="2">
        <f t="shared" si="124"/>
        <v>0</v>
      </c>
      <c r="R837">
        <f>Q837/MainSheet!$C$8*(G837-G836)+R836</f>
        <v>0</v>
      </c>
      <c r="S837">
        <f t="shared" ref="S837:S900" si="126">Q837*$F$2/60+S836</f>
        <v>0</v>
      </c>
      <c r="T837">
        <f t="shared" si="118"/>
        <v>8.3499999999998664</v>
      </c>
      <c r="U837" s="1">
        <f>Q837/MainSheet!$C$22</f>
        <v>0</v>
      </c>
    </row>
    <row r="838" spans="7:21">
      <c r="G838">
        <f t="shared" si="119"/>
        <v>8.3599999999998662</v>
      </c>
      <c r="H838">
        <f t="shared" si="120"/>
        <v>198000</v>
      </c>
      <c r="I838" s="2">
        <f>MIN(MainSheet!$C$10/MainSheet!$C$9,MainSheet!$K$9*60)</f>
        <v>660</v>
      </c>
      <c r="J838" s="1">
        <f>IF(G838&gt;MainSheet!$C$11,IF(J837&gt;=0.999,1,(G838-MainSheet!$C$11)*I838/$B$2/60),0)</f>
        <v>0</v>
      </c>
      <c r="K838" s="1">
        <f>IF(G838&gt;MainSheet!$C$11+$B$6,IF(K837&gt;=0.999,1,(G838-MainSheet!$C$11-$B$6)*I838/$C$2/60),0)</f>
        <v>0</v>
      </c>
      <c r="L838" s="1">
        <f>IF(G838&gt;MainSheet!$C$11+$B$6+$C$6,IF(L837&gt;=0.999,1,(G838-MainSheet!$C$11-$B$6-$C$6)*I838/$D$2/60),0)</f>
        <v>0</v>
      </c>
      <c r="M838">
        <f t="shared" si="121"/>
        <v>0</v>
      </c>
      <c r="N838" s="2">
        <f t="shared" si="122"/>
        <v>0</v>
      </c>
      <c r="O838">
        <f t="shared" si="125"/>
        <v>0</v>
      </c>
      <c r="P838">
        <f t="shared" si="123"/>
        <v>0</v>
      </c>
      <c r="Q838" s="2">
        <f t="shared" si="124"/>
        <v>0</v>
      </c>
      <c r="R838">
        <f>Q838/MainSheet!$C$8*(G838-G837)+R837</f>
        <v>0</v>
      </c>
      <c r="S838">
        <f t="shared" si="126"/>
        <v>0</v>
      </c>
      <c r="T838">
        <f t="shared" si="118"/>
        <v>8.3599999999998662</v>
      </c>
      <c r="U838" s="1">
        <f>Q838/MainSheet!$C$22</f>
        <v>0</v>
      </c>
    </row>
    <row r="839" spans="7:21">
      <c r="G839">
        <f t="shared" si="119"/>
        <v>8.369999999999866</v>
      </c>
      <c r="H839">
        <f t="shared" si="120"/>
        <v>198000</v>
      </c>
      <c r="I839" s="2">
        <f>MIN(MainSheet!$C$10/MainSheet!$C$9,MainSheet!$K$9*60)</f>
        <v>660</v>
      </c>
      <c r="J839" s="1">
        <f>IF(G839&gt;MainSheet!$C$11,IF(J838&gt;=0.999,1,(G839-MainSheet!$C$11)*I839/$B$2/60),0)</f>
        <v>0</v>
      </c>
      <c r="K839" s="1">
        <f>IF(G839&gt;MainSheet!$C$11+$B$6,IF(K838&gt;=0.999,1,(G839-MainSheet!$C$11-$B$6)*I839/$C$2/60),0)</f>
        <v>0</v>
      </c>
      <c r="L839" s="1">
        <f>IF(G839&gt;MainSheet!$C$11+$B$6+$C$6,IF(L838&gt;=0.999,1,(G839-MainSheet!$C$11-$B$6-$C$6)*I839/$D$2/60),0)</f>
        <v>0</v>
      </c>
      <c r="M839">
        <f t="shared" si="121"/>
        <v>0</v>
      </c>
      <c r="N839" s="2">
        <f t="shared" si="122"/>
        <v>0</v>
      </c>
      <c r="O839">
        <f t="shared" si="125"/>
        <v>0</v>
      </c>
      <c r="P839">
        <f t="shared" si="123"/>
        <v>0</v>
      </c>
      <c r="Q839" s="2">
        <f t="shared" si="124"/>
        <v>0</v>
      </c>
      <c r="R839">
        <f>Q839/MainSheet!$C$8*(G839-G838)+R838</f>
        <v>0</v>
      </c>
      <c r="S839">
        <f t="shared" si="126"/>
        <v>0</v>
      </c>
      <c r="T839">
        <f t="shared" si="118"/>
        <v>8.369999999999866</v>
      </c>
      <c r="U839" s="1">
        <f>Q839/MainSheet!$C$22</f>
        <v>0</v>
      </c>
    </row>
    <row r="840" spans="7:21">
      <c r="G840">
        <f t="shared" si="119"/>
        <v>8.3799999999998658</v>
      </c>
      <c r="H840">
        <f t="shared" si="120"/>
        <v>198000</v>
      </c>
      <c r="I840" s="2">
        <f>MIN(MainSheet!$C$10/MainSheet!$C$9,MainSheet!$K$9*60)</f>
        <v>660</v>
      </c>
      <c r="J840" s="1">
        <f>IF(G840&gt;MainSheet!$C$11,IF(J839&gt;=0.999,1,(G840-MainSheet!$C$11)*I840/$B$2/60),0)</f>
        <v>0</v>
      </c>
      <c r="K840" s="1">
        <f>IF(G840&gt;MainSheet!$C$11+$B$6,IF(K839&gt;=0.999,1,(G840-MainSheet!$C$11-$B$6)*I840/$C$2/60),0)</f>
        <v>0</v>
      </c>
      <c r="L840" s="1">
        <f>IF(G840&gt;MainSheet!$C$11+$B$6+$C$6,IF(L839&gt;=0.999,1,(G840-MainSheet!$C$11-$B$6-$C$6)*I840/$D$2/60),0)</f>
        <v>0</v>
      </c>
      <c r="M840">
        <f t="shared" si="121"/>
        <v>0</v>
      </c>
      <c r="N840" s="2">
        <f t="shared" si="122"/>
        <v>0</v>
      </c>
      <c r="O840">
        <f t="shared" si="125"/>
        <v>0</v>
      </c>
      <c r="P840">
        <f t="shared" si="123"/>
        <v>0</v>
      </c>
      <c r="Q840" s="2">
        <f t="shared" si="124"/>
        <v>0</v>
      </c>
      <c r="R840">
        <f>Q840/MainSheet!$C$8*(G840-G839)+R839</f>
        <v>0</v>
      </c>
      <c r="S840">
        <f t="shared" si="126"/>
        <v>0</v>
      </c>
      <c r="T840">
        <f t="shared" si="118"/>
        <v>8.3799999999998658</v>
      </c>
      <c r="U840" s="1">
        <f>Q840/MainSheet!$C$22</f>
        <v>0</v>
      </c>
    </row>
    <row r="841" spans="7:21">
      <c r="G841">
        <f t="shared" si="119"/>
        <v>8.3899999999998656</v>
      </c>
      <c r="H841">
        <f t="shared" si="120"/>
        <v>198000</v>
      </c>
      <c r="I841" s="2">
        <f>MIN(MainSheet!$C$10/MainSheet!$C$9,MainSheet!$K$9*60)</f>
        <v>660</v>
      </c>
      <c r="J841" s="1">
        <f>IF(G841&gt;MainSheet!$C$11,IF(J840&gt;=0.999,1,(G841-MainSheet!$C$11)*I841/$B$2/60),0)</f>
        <v>0</v>
      </c>
      <c r="K841" s="1">
        <f>IF(G841&gt;MainSheet!$C$11+$B$6,IF(K840&gt;=0.999,1,(G841-MainSheet!$C$11-$B$6)*I841/$C$2/60),0)</f>
        <v>0</v>
      </c>
      <c r="L841" s="1">
        <f>IF(G841&gt;MainSheet!$C$11+$B$6+$C$6,IF(L840&gt;=0.999,1,(G841-MainSheet!$C$11-$B$6-$C$6)*I841/$D$2/60),0)</f>
        <v>0</v>
      </c>
      <c r="M841">
        <f t="shared" si="121"/>
        <v>0</v>
      </c>
      <c r="N841" s="2">
        <f t="shared" si="122"/>
        <v>0</v>
      </c>
      <c r="O841">
        <f t="shared" si="125"/>
        <v>0</v>
      </c>
      <c r="P841">
        <f t="shared" si="123"/>
        <v>0</v>
      </c>
      <c r="Q841" s="2">
        <f t="shared" si="124"/>
        <v>0</v>
      </c>
      <c r="R841">
        <f>Q841/MainSheet!$C$8*(G841-G840)+R840</f>
        <v>0</v>
      </c>
      <c r="S841">
        <f t="shared" si="126"/>
        <v>0</v>
      </c>
      <c r="T841">
        <f t="shared" si="118"/>
        <v>8.3899999999998656</v>
      </c>
      <c r="U841" s="1">
        <f>Q841/MainSheet!$C$22</f>
        <v>0</v>
      </c>
    </row>
    <row r="842" spans="7:21">
      <c r="G842">
        <f t="shared" si="119"/>
        <v>8.3999999999998654</v>
      </c>
      <c r="H842">
        <f t="shared" si="120"/>
        <v>198000</v>
      </c>
      <c r="I842" s="2">
        <f>MIN(MainSheet!$C$10/MainSheet!$C$9,MainSheet!$K$9*60)</f>
        <v>660</v>
      </c>
      <c r="J842" s="1">
        <f>IF(G842&gt;MainSheet!$C$11,IF(J841&gt;=0.999,1,(G842-MainSheet!$C$11)*I842/$B$2/60),0)</f>
        <v>0</v>
      </c>
      <c r="K842" s="1">
        <f>IF(G842&gt;MainSheet!$C$11+$B$6,IF(K841&gt;=0.999,1,(G842-MainSheet!$C$11-$B$6)*I842/$C$2/60),0)</f>
        <v>0</v>
      </c>
      <c r="L842" s="1">
        <f>IF(G842&gt;MainSheet!$C$11+$B$6+$C$6,IF(L841&gt;=0.999,1,(G842-MainSheet!$C$11-$B$6-$C$6)*I842/$D$2/60),0)</f>
        <v>0</v>
      </c>
      <c r="M842">
        <f t="shared" si="121"/>
        <v>0</v>
      </c>
      <c r="N842" s="2">
        <f t="shared" si="122"/>
        <v>0</v>
      </c>
      <c r="O842">
        <f t="shared" si="125"/>
        <v>0</v>
      </c>
      <c r="P842">
        <f t="shared" si="123"/>
        <v>0</v>
      </c>
      <c r="Q842" s="2">
        <f t="shared" si="124"/>
        <v>0</v>
      </c>
      <c r="R842">
        <f>Q842/MainSheet!$C$8*(G842-G841)+R841</f>
        <v>0</v>
      </c>
      <c r="S842">
        <f t="shared" si="126"/>
        <v>0</v>
      </c>
      <c r="T842">
        <f t="shared" si="118"/>
        <v>8.3999999999998654</v>
      </c>
      <c r="U842" s="1">
        <f>Q842/MainSheet!$C$22</f>
        <v>0</v>
      </c>
    </row>
    <row r="843" spans="7:21">
      <c r="G843">
        <f t="shared" si="119"/>
        <v>8.4099999999998651</v>
      </c>
      <c r="H843">
        <f t="shared" si="120"/>
        <v>198000</v>
      </c>
      <c r="I843" s="2">
        <f>MIN(MainSheet!$C$10/MainSheet!$C$9,MainSheet!$K$9*60)</f>
        <v>660</v>
      </c>
      <c r="J843" s="1">
        <f>IF(G843&gt;MainSheet!$C$11,IF(J842&gt;=0.999,1,(G843-MainSheet!$C$11)*I843/$B$2/60),0)</f>
        <v>0</v>
      </c>
      <c r="K843" s="1">
        <f>IF(G843&gt;MainSheet!$C$11+$B$6,IF(K842&gt;=0.999,1,(G843-MainSheet!$C$11-$B$6)*I843/$C$2/60),0)</f>
        <v>0</v>
      </c>
      <c r="L843" s="1">
        <f>IF(G843&gt;MainSheet!$C$11+$B$6+$C$6,IF(L842&gt;=0.999,1,(G843-MainSheet!$C$11-$B$6-$C$6)*I843/$D$2/60),0)</f>
        <v>0</v>
      </c>
      <c r="M843">
        <f t="shared" si="121"/>
        <v>0</v>
      </c>
      <c r="N843" s="2">
        <f t="shared" si="122"/>
        <v>0</v>
      </c>
      <c r="O843">
        <f t="shared" si="125"/>
        <v>0</v>
      </c>
      <c r="P843">
        <f t="shared" si="123"/>
        <v>0</v>
      </c>
      <c r="Q843" s="2">
        <f t="shared" si="124"/>
        <v>0</v>
      </c>
      <c r="R843">
        <f>Q843/MainSheet!$C$8*(G843-G842)+R842</f>
        <v>0</v>
      </c>
      <c r="S843">
        <f t="shared" si="126"/>
        <v>0</v>
      </c>
      <c r="T843">
        <f t="shared" si="118"/>
        <v>8.4099999999998651</v>
      </c>
      <c r="U843" s="1">
        <f>Q843/MainSheet!$C$22</f>
        <v>0</v>
      </c>
    </row>
    <row r="844" spans="7:21">
      <c r="G844">
        <f t="shared" si="119"/>
        <v>8.4199999999998649</v>
      </c>
      <c r="H844">
        <f t="shared" si="120"/>
        <v>198000</v>
      </c>
      <c r="I844" s="2">
        <f>MIN(MainSheet!$C$10/MainSheet!$C$9,MainSheet!$K$9*60)</f>
        <v>660</v>
      </c>
      <c r="J844" s="1">
        <f>IF(G844&gt;MainSheet!$C$11,IF(J843&gt;=0.999,1,(G844-MainSheet!$C$11)*I844/$B$2/60),0)</f>
        <v>0</v>
      </c>
      <c r="K844" s="1">
        <f>IF(G844&gt;MainSheet!$C$11+$B$6,IF(K843&gt;=0.999,1,(G844-MainSheet!$C$11-$B$6)*I844/$C$2/60),0)</f>
        <v>0</v>
      </c>
      <c r="L844" s="1">
        <f>IF(G844&gt;MainSheet!$C$11+$B$6+$C$6,IF(L843&gt;=0.999,1,(G844-MainSheet!$C$11-$B$6-$C$6)*I844/$D$2/60),0)</f>
        <v>0</v>
      </c>
      <c r="M844">
        <f t="shared" si="121"/>
        <v>0</v>
      </c>
      <c r="N844" s="2">
        <f t="shared" si="122"/>
        <v>0</v>
      </c>
      <c r="O844">
        <f t="shared" si="125"/>
        <v>0</v>
      </c>
      <c r="P844">
        <f t="shared" si="123"/>
        <v>0</v>
      </c>
      <c r="Q844" s="2">
        <f t="shared" si="124"/>
        <v>0</v>
      </c>
      <c r="R844">
        <f>Q844/MainSheet!$C$8*(G844-G843)+R843</f>
        <v>0</v>
      </c>
      <c r="S844">
        <f t="shared" si="126"/>
        <v>0</v>
      </c>
      <c r="T844">
        <f t="shared" si="118"/>
        <v>8.4199999999998649</v>
      </c>
      <c r="U844" s="1">
        <f>Q844/MainSheet!$C$22</f>
        <v>0</v>
      </c>
    </row>
    <row r="845" spans="7:21">
      <c r="G845">
        <f t="shared" si="119"/>
        <v>8.4299999999998647</v>
      </c>
      <c r="H845">
        <f t="shared" si="120"/>
        <v>198000</v>
      </c>
      <c r="I845" s="2">
        <f>MIN(MainSheet!$C$10/MainSheet!$C$9,MainSheet!$K$9*60)</f>
        <v>660</v>
      </c>
      <c r="J845" s="1">
        <f>IF(G845&gt;MainSheet!$C$11,IF(J844&gt;=0.999,1,(G845-MainSheet!$C$11)*I845/$B$2/60),0)</f>
        <v>0</v>
      </c>
      <c r="K845" s="1">
        <f>IF(G845&gt;MainSheet!$C$11+$B$6,IF(K844&gt;=0.999,1,(G845-MainSheet!$C$11-$B$6)*I845/$C$2/60),0)</f>
        <v>0</v>
      </c>
      <c r="L845" s="1">
        <f>IF(G845&gt;MainSheet!$C$11+$B$6+$C$6,IF(L844&gt;=0.999,1,(G845-MainSheet!$C$11-$B$6-$C$6)*I845/$D$2/60),0)</f>
        <v>0</v>
      </c>
      <c r="M845">
        <f t="shared" si="121"/>
        <v>0</v>
      </c>
      <c r="N845" s="2">
        <f t="shared" si="122"/>
        <v>0</v>
      </c>
      <c r="O845">
        <f t="shared" si="125"/>
        <v>0</v>
      </c>
      <c r="P845">
        <f t="shared" si="123"/>
        <v>0</v>
      </c>
      <c r="Q845" s="2">
        <f t="shared" si="124"/>
        <v>0</v>
      </c>
      <c r="R845">
        <f>Q845/MainSheet!$C$8*(G845-G844)+R844</f>
        <v>0</v>
      </c>
      <c r="S845">
        <f t="shared" si="126"/>
        <v>0</v>
      </c>
      <c r="T845">
        <f t="shared" si="118"/>
        <v>8.4299999999998647</v>
      </c>
      <c r="U845" s="1">
        <f>Q845/MainSheet!$C$22</f>
        <v>0</v>
      </c>
    </row>
    <row r="846" spans="7:21">
      <c r="G846">
        <f t="shared" si="119"/>
        <v>8.4399999999998645</v>
      </c>
      <c r="H846">
        <f t="shared" si="120"/>
        <v>198000</v>
      </c>
      <c r="I846" s="2">
        <f>MIN(MainSheet!$C$10/MainSheet!$C$9,MainSheet!$K$9*60)</f>
        <v>660</v>
      </c>
      <c r="J846" s="1">
        <f>IF(G846&gt;MainSheet!$C$11,IF(J845&gt;=0.999,1,(G846-MainSheet!$C$11)*I846/$B$2/60),0)</f>
        <v>0</v>
      </c>
      <c r="K846" s="1">
        <f>IF(G846&gt;MainSheet!$C$11+$B$6,IF(K845&gt;=0.999,1,(G846-MainSheet!$C$11-$B$6)*I846/$C$2/60),0)</f>
        <v>0</v>
      </c>
      <c r="L846" s="1">
        <f>IF(G846&gt;MainSheet!$C$11+$B$6+$C$6,IF(L845&gt;=0.999,1,(G846-MainSheet!$C$11-$B$6-$C$6)*I846/$D$2/60),0)</f>
        <v>0</v>
      </c>
      <c r="M846">
        <f t="shared" si="121"/>
        <v>0</v>
      </c>
      <c r="N846" s="2">
        <f t="shared" si="122"/>
        <v>0</v>
      </c>
      <c r="O846">
        <f t="shared" si="125"/>
        <v>0</v>
      </c>
      <c r="P846">
        <f t="shared" si="123"/>
        <v>0</v>
      </c>
      <c r="Q846" s="2">
        <f t="shared" si="124"/>
        <v>0</v>
      </c>
      <c r="R846">
        <f>Q846/MainSheet!$C$8*(G846-G845)+R845</f>
        <v>0</v>
      </c>
      <c r="S846">
        <f t="shared" si="126"/>
        <v>0</v>
      </c>
      <c r="T846">
        <f t="shared" si="118"/>
        <v>8.4399999999998645</v>
      </c>
      <c r="U846" s="1">
        <f>Q846/MainSheet!$C$22</f>
        <v>0</v>
      </c>
    </row>
    <row r="847" spans="7:21">
      <c r="G847">
        <f t="shared" si="119"/>
        <v>8.4499999999998643</v>
      </c>
      <c r="H847">
        <f t="shared" si="120"/>
        <v>198000</v>
      </c>
      <c r="I847" s="2">
        <f>MIN(MainSheet!$C$10/MainSheet!$C$9,MainSheet!$K$9*60)</f>
        <v>660</v>
      </c>
      <c r="J847" s="1">
        <f>IF(G847&gt;MainSheet!$C$11,IF(J846&gt;=0.999,1,(G847-MainSheet!$C$11)*I847/$B$2/60),0)</f>
        <v>0</v>
      </c>
      <c r="K847" s="1">
        <f>IF(G847&gt;MainSheet!$C$11+$B$6,IF(K846&gt;=0.999,1,(G847-MainSheet!$C$11-$B$6)*I847/$C$2/60),0)</f>
        <v>0</v>
      </c>
      <c r="L847" s="1">
        <f>IF(G847&gt;MainSheet!$C$11+$B$6+$C$6,IF(L846&gt;=0.999,1,(G847-MainSheet!$C$11-$B$6-$C$6)*I847/$D$2/60),0)</f>
        <v>0</v>
      </c>
      <c r="M847">
        <f t="shared" si="121"/>
        <v>0</v>
      </c>
      <c r="N847" s="2">
        <f t="shared" si="122"/>
        <v>0</v>
      </c>
      <c r="O847">
        <f t="shared" si="125"/>
        <v>0</v>
      </c>
      <c r="P847">
        <f t="shared" si="123"/>
        <v>0</v>
      </c>
      <c r="Q847" s="2">
        <f t="shared" si="124"/>
        <v>0</v>
      </c>
      <c r="R847">
        <f>Q847/MainSheet!$C$8*(G847-G846)+R846</f>
        <v>0</v>
      </c>
      <c r="S847">
        <f t="shared" si="126"/>
        <v>0</v>
      </c>
      <c r="T847">
        <f t="shared" si="118"/>
        <v>8.4499999999998643</v>
      </c>
      <c r="U847" s="1">
        <f>Q847/MainSheet!$C$22</f>
        <v>0</v>
      </c>
    </row>
    <row r="848" spans="7:21">
      <c r="G848">
        <f t="shared" si="119"/>
        <v>8.4599999999998641</v>
      </c>
      <c r="H848">
        <f t="shared" si="120"/>
        <v>198000</v>
      </c>
      <c r="I848" s="2">
        <f>MIN(MainSheet!$C$10/MainSheet!$C$9,MainSheet!$K$9*60)</f>
        <v>660</v>
      </c>
      <c r="J848" s="1">
        <f>IF(G848&gt;MainSheet!$C$11,IF(J847&gt;=0.999,1,(G848-MainSheet!$C$11)*I848/$B$2/60),0)</f>
        <v>0</v>
      </c>
      <c r="K848" s="1">
        <f>IF(G848&gt;MainSheet!$C$11+$B$6,IF(K847&gt;=0.999,1,(G848-MainSheet!$C$11-$B$6)*I848/$C$2/60),0)</f>
        <v>0</v>
      </c>
      <c r="L848" s="1">
        <f>IF(G848&gt;MainSheet!$C$11+$B$6+$C$6,IF(L847&gt;=0.999,1,(G848-MainSheet!$C$11-$B$6-$C$6)*I848/$D$2/60),0)</f>
        <v>0</v>
      </c>
      <c r="M848">
        <f t="shared" si="121"/>
        <v>0</v>
      </c>
      <c r="N848" s="2">
        <f t="shared" si="122"/>
        <v>0</v>
      </c>
      <c r="O848">
        <f t="shared" si="125"/>
        <v>0</v>
      </c>
      <c r="P848">
        <f t="shared" si="123"/>
        <v>0</v>
      </c>
      <c r="Q848" s="2">
        <f t="shared" si="124"/>
        <v>0</v>
      </c>
      <c r="R848">
        <f>Q848/MainSheet!$C$8*(G848-G847)+R847</f>
        <v>0</v>
      </c>
      <c r="S848">
        <f t="shared" si="126"/>
        <v>0</v>
      </c>
      <c r="T848">
        <f t="shared" si="118"/>
        <v>8.4599999999998641</v>
      </c>
      <c r="U848" s="1">
        <f>Q848/MainSheet!$C$22</f>
        <v>0</v>
      </c>
    </row>
    <row r="849" spans="7:21">
      <c r="G849">
        <f t="shared" si="119"/>
        <v>8.4699999999998639</v>
      </c>
      <c r="H849">
        <f t="shared" si="120"/>
        <v>198000</v>
      </c>
      <c r="I849" s="2">
        <f>MIN(MainSheet!$C$10/MainSheet!$C$9,MainSheet!$K$9*60)</f>
        <v>660</v>
      </c>
      <c r="J849" s="1">
        <f>IF(G849&gt;MainSheet!$C$11,IF(J848&gt;=0.999,1,(G849-MainSheet!$C$11)*I849/$B$2/60),0)</f>
        <v>0</v>
      </c>
      <c r="K849" s="1">
        <f>IF(G849&gt;MainSheet!$C$11+$B$6,IF(K848&gt;=0.999,1,(G849-MainSheet!$C$11-$B$6)*I849/$C$2/60),0)</f>
        <v>0</v>
      </c>
      <c r="L849" s="1">
        <f>IF(G849&gt;MainSheet!$C$11+$B$6+$C$6,IF(L848&gt;=0.999,1,(G849-MainSheet!$C$11-$B$6-$C$6)*I849/$D$2/60),0)</f>
        <v>0</v>
      </c>
      <c r="M849">
        <f t="shared" si="121"/>
        <v>0</v>
      </c>
      <c r="N849" s="2">
        <f t="shared" si="122"/>
        <v>0</v>
      </c>
      <c r="O849">
        <f t="shared" si="125"/>
        <v>0</v>
      </c>
      <c r="P849">
        <f t="shared" si="123"/>
        <v>0</v>
      </c>
      <c r="Q849" s="2">
        <f t="shared" si="124"/>
        <v>0</v>
      </c>
      <c r="R849">
        <f>Q849/MainSheet!$C$8*(G849-G848)+R848</f>
        <v>0</v>
      </c>
      <c r="S849">
        <f t="shared" si="126"/>
        <v>0</v>
      </c>
      <c r="T849">
        <f t="shared" si="118"/>
        <v>8.4699999999998639</v>
      </c>
      <c r="U849" s="1">
        <f>Q849/MainSheet!$C$22</f>
        <v>0</v>
      </c>
    </row>
    <row r="850" spans="7:21">
      <c r="G850">
        <f t="shared" si="119"/>
        <v>8.4799999999998636</v>
      </c>
      <c r="H850">
        <f t="shared" si="120"/>
        <v>198000</v>
      </c>
      <c r="I850" s="2">
        <f>MIN(MainSheet!$C$10/MainSheet!$C$9,MainSheet!$K$9*60)</f>
        <v>660</v>
      </c>
      <c r="J850" s="1">
        <f>IF(G850&gt;MainSheet!$C$11,IF(J849&gt;=0.999,1,(G850-MainSheet!$C$11)*I850/$B$2/60),0)</f>
        <v>0</v>
      </c>
      <c r="K850" s="1">
        <f>IF(G850&gt;MainSheet!$C$11+$B$6,IF(K849&gt;=0.999,1,(G850-MainSheet!$C$11-$B$6)*I850/$C$2/60),0)</f>
        <v>0</v>
      </c>
      <c r="L850" s="1">
        <f>IF(G850&gt;MainSheet!$C$11+$B$6+$C$6,IF(L849&gt;=0.999,1,(G850-MainSheet!$C$11-$B$6-$C$6)*I850/$D$2/60),0)</f>
        <v>0</v>
      </c>
      <c r="M850">
        <f t="shared" si="121"/>
        <v>0</v>
      </c>
      <c r="N850" s="2">
        <f t="shared" si="122"/>
        <v>0</v>
      </c>
      <c r="O850">
        <f t="shared" si="125"/>
        <v>0</v>
      </c>
      <c r="P850">
        <f t="shared" si="123"/>
        <v>0</v>
      </c>
      <c r="Q850" s="2">
        <f t="shared" si="124"/>
        <v>0</v>
      </c>
      <c r="R850">
        <f>Q850/MainSheet!$C$8*(G850-G849)+R849</f>
        <v>0</v>
      </c>
      <c r="S850">
        <f t="shared" si="126"/>
        <v>0</v>
      </c>
      <c r="T850">
        <f t="shared" si="118"/>
        <v>8.4799999999998636</v>
      </c>
      <c r="U850" s="1">
        <f>Q850/MainSheet!$C$22</f>
        <v>0</v>
      </c>
    </row>
    <row r="851" spans="7:21">
      <c r="G851">
        <f t="shared" si="119"/>
        <v>8.4899999999998634</v>
      </c>
      <c r="H851">
        <f t="shared" si="120"/>
        <v>198000</v>
      </c>
      <c r="I851" s="2">
        <f>MIN(MainSheet!$C$10/MainSheet!$C$9,MainSheet!$K$9*60)</f>
        <v>660</v>
      </c>
      <c r="J851" s="1">
        <f>IF(G851&gt;MainSheet!$C$11,IF(J850&gt;=0.999,1,(G851-MainSheet!$C$11)*I851/$B$2/60),0)</f>
        <v>0</v>
      </c>
      <c r="K851" s="1">
        <f>IF(G851&gt;MainSheet!$C$11+$B$6,IF(K850&gt;=0.999,1,(G851-MainSheet!$C$11-$B$6)*I851/$C$2/60),0)</f>
        <v>0</v>
      </c>
      <c r="L851" s="1">
        <f>IF(G851&gt;MainSheet!$C$11+$B$6+$C$6,IF(L850&gt;=0.999,1,(G851-MainSheet!$C$11-$B$6-$C$6)*I851/$D$2/60),0)</f>
        <v>0</v>
      </c>
      <c r="M851">
        <f t="shared" si="121"/>
        <v>0</v>
      </c>
      <c r="N851" s="2">
        <f t="shared" si="122"/>
        <v>0</v>
      </c>
      <c r="O851">
        <f t="shared" si="125"/>
        <v>0</v>
      </c>
      <c r="P851">
        <f t="shared" si="123"/>
        <v>0</v>
      </c>
      <c r="Q851" s="2">
        <f t="shared" si="124"/>
        <v>0</v>
      </c>
      <c r="R851">
        <f>Q851/MainSheet!$C$8*(G851-G850)+R850</f>
        <v>0</v>
      </c>
      <c r="S851">
        <f t="shared" si="126"/>
        <v>0</v>
      </c>
      <c r="T851">
        <f t="shared" si="118"/>
        <v>8.4899999999998634</v>
      </c>
      <c r="U851" s="1">
        <f>Q851/MainSheet!$C$22</f>
        <v>0</v>
      </c>
    </row>
    <row r="852" spans="7:21">
      <c r="G852">
        <f t="shared" si="119"/>
        <v>8.4999999999998632</v>
      </c>
      <c r="H852">
        <f t="shared" si="120"/>
        <v>198000</v>
      </c>
      <c r="I852" s="2">
        <f>MIN(MainSheet!$C$10/MainSheet!$C$9,MainSheet!$K$9*60)</f>
        <v>660</v>
      </c>
      <c r="J852" s="1">
        <f>IF(G852&gt;MainSheet!$C$11,IF(J851&gt;=0.999,1,(G852-MainSheet!$C$11)*I852/$B$2/60),0)</f>
        <v>0</v>
      </c>
      <c r="K852" s="1">
        <f>IF(G852&gt;MainSheet!$C$11+$B$6,IF(K851&gt;=0.999,1,(G852-MainSheet!$C$11-$B$6)*I852/$C$2/60),0)</f>
        <v>0</v>
      </c>
      <c r="L852" s="1">
        <f>IF(G852&gt;MainSheet!$C$11+$B$6+$C$6,IF(L851&gt;=0.999,1,(G852-MainSheet!$C$11-$B$6-$C$6)*I852/$D$2/60),0)</f>
        <v>0</v>
      </c>
      <c r="M852">
        <f t="shared" si="121"/>
        <v>0</v>
      </c>
      <c r="N852" s="2">
        <f t="shared" si="122"/>
        <v>0</v>
      </c>
      <c r="O852">
        <f t="shared" si="125"/>
        <v>0</v>
      </c>
      <c r="P852">
        <f t="shared" si="123"/>
        <v>0</v>
      </c>
      <c r="Q852" s="2">
        <f t="shared" si="124"/>
        <v>0</v>
      </c>
      <c r="R852">
        <f>Q852/MainSheet!$C$8*(G852-G851)+R851</f>
        <v>0</v>
      </c>
      <c r="S852">
        <f t="shared" si="126"/>
        <v>0</v>
      </c>
      <c r="T852">
        <f t="shared" si="118"/>
        <v>8.4999999999998632</v>
      </c>
      <c r="U852" s="1">
        <f>Q852/MainSheet!$C$22</f>
        <v>0</v>
      </c>
    </row>
    <row r="853" spans="7:21">
      <c r="G853">
        <f t="shared" si="119"/>
        <v>8.509999999999863</v>
      </c>
      <c r="H853">
        <f t="shared" si="120"/>
        <v>198000</v>
      </c>
      <c r="I853" s="2">
        <f>MIN(MainSheet!$C$10/MainSheet!$C$9,MainSheet!$K$9*60)</f>
        <v>660</v>
      </c>
      <c r="J853" s="1">
        <f>IF(G853&gt;MainSheet!$C$11,IF(J852&gt;=0.999,1,(G853-MainSheet!$C$11)*I853/$B$2/60),0)</f>
        <v>0</v>
      </c>
      <c r="K853" s="1">
        <f>IF(G853&gt;MainSheet!$C$11+$B$6,IF(K852&gt;=0.999,1,(G853-MainSheet!$C$11-$B$6)*I853/$C$2/60),0)</f>
        <v>0</v>
      </c>
      <c r="L853" s="1">
        <f>IF(G853&gt;MainSheet!$C$11+$B$6+$C$6,IF(L852&gt;=0.999,1,(G853-MainSheet!$C$11-$B$6-$C$6)*I853/$D$2/60),0)</f>
        <v>0</v>
      </c>
      <c r="M853">
        <f t="shared" si="121"/>
        <v>0</v>
      </c>
      <c r="N853" s="2">
        <f t="shared" si="122"/>
        <v>0</v>
      </c>
      <c r="O853">
        <f t="shared" si="125"/>
        <v>0</v>
      </c>
      <c r="P853">
        <f t="shared" si="123"/>
        <v>0</v>
      </c>
      <c r="Q853" s="2">
        <f t="shared" si="124"/>
        <v>0</v>
      </c>
      <c r="R853">
        <f>Q853/MainSheet!$C$8*(G853-G852)+R852</f>
        <v>0</v>
      </c>
      <c r="S853">
        <f t="shared" si="126"/>
        <v>0</v>
      </c>
      <c r="T853">
        <f t="shared" si="118"/>
        <v>8.509999999999863</v>
      </c>
      <c r="U853" s="1">
        <f>Q853/MainSheet!$C$22</f>
        <v>0</v>
      </c>
    </row>
    <row r="854" spans="7:21">
      <c r="G854">
        <f t="shared" si="119"/>
        <v>8.5199999999998628</v>
      </c>
      <c r="H854">
        <f t="shared" si="120"/>
        <v>198000</v>
      </c>
      <c r="I854" s="2">
        <f>MIN(MainSheet!$C$10/MainSheet!$C$9,MainSheet!$K$9*60)</f>
        <v>660</v>
      </c>
      <c r="J854" s="1">
        <f>IF(G854&gt;MainSheet!$C$11,IF(J853&gt;=0.999,1,(G854-MainSheet!$C$11)*I854/$B$2/60),0)</f>
        <v>0</v>
      </c>
      <c r="K854" s="1">
        <f>IF(G854&gt;MainSheet!$C$11+$B$6,IF(K853&gt;=0.999,1,(G854-MainSheet!$C$11-$B$6)*I854/$C$2/60),0)</f>
        <v>0</v>
      </c>
      <c r="L854" s="1">
        <f>IF(G854&gt;MainSheet!$C$11+$B$6+$C$6,IF(L853&gt;=0.999,1,(G854-MainSheet!$C$11-$B$6-$C$6)*I854/$D$2/60),0)</f>
        <v>0</v>
      </c>
      <c r="M854">
        <f t="shared" si="121"/>
        <v>0</v>
      </c>
      <c r="N854" s="2">
        <f t="shared" si="122"/>
        <v>0</v>
      </c>
      <c r="O854">
        <f t="shared" si="125"/>
        <v>0</v>
      </c>
      <c r="P854">
        <f t="shared" si="123"/>
        <v>0</v>
      </c>
      <c r="Q854" s="2">
        <f t="shared" si="124"/>
        <v>0</v>
      </c>
      <c r="R854">
        <f>Q854/MainSheet!$C$8*(G854-G853)+R853</f>
        <v>0</v>
      </c>
      <c r="S854">
        <f t="shared" si="126"/>
        <v>0</v>
      </c>
      <c r="T854">
        <f t="shared" si="118"/>
        <v>8.5199999999998628</v>
      </c>
      <c r="U854" s="1">
        <f>Q854/MainSheet!$C$22</f>
        <v>0</v>
      </c>
    </row>
    <row r="855" spans="7:21">
      <c r="G855">
        <f t="shared" si="119"/>
        <v>8.5299999999998626</v>
      </c>
      <c r="H855">
        <f t="shared" si="120"/>
        <v>198000</v>
      </c>
      <c r="I855" s="2">
        <f>MIN(MainSheet!$C$10/MainSheet!$C$9,MainSheet!$K$9*60)</f>
        <v>660</v>
      </c>
      <c r="J855" s="1">
        <f>IF(G855&gt;MainSheet!$C$11,IF(J854&gt;=0.999,1,(G855-MainSheet!$C$11)*I855/$B$2/60),0)</f>
        <v>0</v>
      </c>
      <c r="K855" s="1">
        <f>IF(G855&gt;MainSheet!$C$11+$B$6,IF(K854&gt;=0.999,1,(G855-MainSheet!$C$11-$B$6)*I855/$C$2/60),0)</f>
        <v>0</v>
      </c>
      <c r="L855" s="1">
        <f>IF(G855&gt;MainSheet!$C$11+$B$6+$C$6,IF(L854&gt;=0.999,1,(G855-MainSheet!$C$11-$B$6-$C$6)*I855/$D$2/60),0)</f>
        <v>0</v>
      </c>
      <c r="M855">
        <f t="shared" si="121"/>
        <v>0</v>
      </c>
      <c r="N855" s="2">
        <f t="shared" si="122"/>
        <v>0</v>
      </c>
      <c r="O855">
        <f t="shared" si="125"/>
        <v>0</v>
      </c>
      <c r="P855">
        <f t="shared" si="123"/>
        <v>0</v>
      </c>
      <c r="Q855" s="2">
        <f t="shared" si="124"/>
        <v>0</v>
      </c>
      <c r="R855">
        <f>Q855/MainSheet!$C$8*(G855-G854)+R854</f>
        <v>0</v>
      </c>
      <c r="S855">
        <f t="shared" si="126"/>
        <v>0</v>
      </c>
      <c r="T855">
        <f t="shared" si="118"/>
        <v>8.5299999999998626</v>
      </c>
      <c r="U855" s="1">
        <f>Q855/MainSheet!$C$22</f>
        <v>0</v>
      </c>
    </row>
    <row r="856" spans="7:21">
      <c r="G856">
        <f t="shared" si="119"/>
        <v>8.5399999999998624</v>
      </c>
      <c r="H856">
        <f t="shared" si="120"/>
        <v>198000</v>
      </c>
      <c r="I856" s="2">
        <f>MIN(MainSheet!$C$10/MainSheet!$C$9,MainSheet!$K$9*60)</f>
        <v>660</v>
      </c>
      <c r="J856" s="1">
        <f>IF(G856&gt;MainSheet!$C$11,IF(J855&gt;=0.999,1,(G856-MainSheet!$C$11)*I856/$B$2/60),0)</f>
        <v>0</v>
      </c>
      <c r="K856" s="1">
        <f>IF(G856&gt;MainSheet!$C$11+$B$6,IF(K855&gt;=0.999,1,(G856-MainSheet!$C$11-$B$6)*I856/$C$2/60),0)</f>
        <v>0</v>
      </c>
      <c r="L856" s="1">
        <f>IF(G856&gt;MainSheet!$C$11+$B$6+$C$6,IF(L855&gt;=0.999,1,(G856-MainSheet!$C$11-$B$6-$C$6)*I856/$D$2/60),0)</f>
        <v>0</v>
      </c>
      <c r="M856">
        <f t="shared" si="121"/>
        <v>0</v>
      </c>
      <c r="N856" s="2">
        <f t="shared" si="122"/>
        <v>0</v>
      </c>
      <c r="O856">
        <f t="shared" si="125"/>
        <v>0</v>
      </c>
      <c r="P856">
        <f t="shared" si="123"/>
        <v>0</v>
      </c>
      <c r="Q856" s="2">
        <f t="shared" si="124"/>
        <v>0</v>
      </c>
      <c r="R856">
        <f>Q856/MainSheet!$C$8*(G856-G855)+R855</f>
        <v>0</v>
      </c>
      <c r="S856">
        <f t="shared" si="126"/>
        <v>0</v>
      </c>
      <c r="T856">
        <f t="shared" si="118"/>
        <v>8.5399999999998624</v>
      </c>
      <c r="U856" s="1">
        <f>Q856/MainSheet!$C$22</f>
        <v>0</v>
      </c>
    </row>
    <row r="857" spans="7:21">
      <c r="G857">
        <f t="shared" si="119"/>
        <v>8.5499999999998622</v>
      </c>
      <c r="H857">
        <f t="shared" si="120"/>
        <v>198000</v>
      </c>
      <c r="I857" s="2">
        <f>MIN(MainSheet!$C$10/MainSheet!$C$9,MainSheet!$K$9*60)</f>
        <v>660</v>
      </c>
      <c r="J857" s="1">
        <f>IF(G857&gt;MainSheet!$C$11,IF(J856&gt;=0.999,1,(G857-MainSheet!$C$11)*I857/$B$2/60),0)</f>
        <v>0</v>
      </c>
      <c r="K857" s="1">
        <f>IF(G857&gt;MainSheet!$C$11+$B$6,IF(K856&gt;=0.999,1,(G857-MainSheet!$C$11-$B$6)*I857/$C$2/60),0)</f>
        <v>0</v>
      </c>
      <c r="L857" s="1">
        <f>IF(G857&gt;MainSheet!$C$11+$B$6+$C$6,IF(L856&gt;=0.999,1,(G857-MainSheet!$C$11-$B$6-$C$6)*I857/$D$2/60),0)</f>
        <v>0</v>
      </c>
      <c r="M857">
        <f t="shared" si="121"/>
        <v>0</v>
      </c>
      <c r="N857" s="2">
        <f t="shared" si="122"/>
        <v>0</v>
      </c>
      <c r="O857">
        <f t="shared" si="125"/>
        <v>0</v>
      </c>
      <c r="P857">
        <f t="shared" si="123"/>
        <v>0</v>
      </c>
      <c r="Q857" s="2">
        <f t="shared" si="124"/>
        <v>0</v>
      </c>
      <c r="R857">
        <f>Q857/MainSheet!$C$8*(G857-G856)+R856</f>
        <v>0</v>
      </c>
      <c r="S857">
        <f t="shared" si="126"/>
        <v>0</v>
      </c>
      <c r="T857">
        <f t="shared" si="118"/>
        <v>8.5499999999998622</v>
      </c>
      <c r="U857" s="1">
        <f>Q857/MainSheet!$C$22</f>
        <v>0</v>
      </c>
    </row>
    <row r="858" spans="7:21">
      <c r="G858">
        <f t="shared" si="119"/>
        <v>8.5599999999998619</v>
      </c>
      <c r="H858">
        <f t="shared" si="120"/>
        <v>198000</v>
      </c>
      <c r="I858" s="2">
        <f>MIN(MainSheet!$C$10/MainSheet!$C$9,MainSheet!$K$9*60)</f>
        <v>660</v>
      </c>
      <c r="J858" s="1">
        <f>IF(G858&gt;MainSheet!$C$11,IF(J857&gt;=0.999,1,(G858-MainSheet!$C$11)*I858/$B$2/60),0)</f>
        <v>0</v>
      </c>
      <c r="K858" s="1">
        <f>IF(G858&gt;MainSheet!$C$11+$B$6,IF(K857&gt;=0.999,1,(G858-MainSheet!$C$11-$B$6)*I858/$C$2/60),0)</f>
        <v>0</v>
      </c>
      <c r="L858" s="1">
        <f>IF(G858&gt;MainSheet!$C$11+$B$6+$C$6,IF(L857&gt;=0.999,1,(G858-MainSheet!$C$11-$B$6-$C$6)*I858/$D$2/60),0)</f>
        <v>0</v>
      </c>
      <c r="M858">
        <f t="shared" si="121"/>
        <v>0</v>
      </c>
      <c r="N858" s="2">
        <f t="shared" si="122"/>
        <v>0</v>
      </c>
      <c r="O858">
        <f t="shared" si="125"/>
        <v>0</v>
      </c>
      <c r="P858">
        <f t="shared" si="123"/>
        <v>0</v>
      </c>
      <c r="Q858" s="2">
        <f t="shared" si="124"/>
        <v>0</v>
      </c>
      <c r="R858">
        <f>Q858/MainSheet!$C$8*(G858-G857)+R857</f>
        <v>0</v>
      </c>
      <c r="S858">
        <f t="shared" si="126"/>
        <v>0</v>
      </c>
      <c r="T858">
        <f t="shared" si="118"/>
        <v>8.5599999999998619</v>
      </c>
      <c r="U858" s="1">
        <f>Q858/MainSheet!$C$22</f>
        <v>0</v>
      </c>
    </row>
    <row r="859" spans="7:21">
      <c r="G859">
        <f t="shared" si="119"/>
        <v>8.5699999999998617</v>
      </c>
      <c r="H859">
        <f t="shared" si="120"/>
        <v>198000</v>
      </c>
      <c r="I859" s="2">
        <f>MIN(MainSheet!$C$10/MainSheet!$C$9,MainSheet!$K$9*60)</f>
        <v>660</v>
      </c>
      <c r="J859" s="1">
        <f>IF(G859&gt;MainSheet!$C$11,IF(J858&gt;=0.999,1,(G859-MainSheet!$C$11)*I859/$B$2/60),0)</f>
        <v>0</v>
      </c>
      <c r="K859" s="1">
        <f>IF(G859&gt;MainSheet!$C$11+$B$6,IF(K858&gt;=0.999,1,(G859-MainSheet!$C$11-$B$6)*I859/$C$2/60),0)</f>
        <v>0</v>
      </c>
      <c r="L859" s="1">
        <f>IF(G859&gt;MainSheet!$C$11+$B$6+$C$6,IF(L858&gt;=0.999,1,(G859-MainSheet!$C$11-$B$6-$C$6)*I859/$D$2/60),0)</f>
        <v>0</v>
      </c>
      <c r="M859">
        <f t="shared" si="121"/>
        <v>0</v>
      </c>
      <c r="N859" s="2">
        <f t="shared" si="122"/>
        <v>0</v>
      </c>
      <c r="O859">
        <f t="shared" si="125"/>
        <v>0</v>
      </c>
      <c r="P859">
        <f t="shared" si="123"/>
        <v>0</v>
      </c>
      <c r="Q859" s="2">
        <f t="shared" si="124"/>
        <v>0</v>
      </c>
      <c r="R859">
        <f>Q859/MainSheet!$C$8*(G859-G858)+R858</f>
        <v>0</v>
      </c>
      <c r="S859">
        <f t="shared" si="126"/>
        <v>0</v>
      </c>
      <c r="T859">
        <f t="shared" si="118"/>
        <v>8.5699999999998617</v>
      </c>
      <c r="U859" s="1">
        <f>Q859/MainSheet!$C$22</f>
        <v>0</v>
      </c>
    </row>
    <row r="860" spans="7:21">
      <c r="G860">
        <f t="shared" si="119"/>
        <v>8.5799999999998615</v>
      </c>
      <c r="H860">
        <f t="shared" si="120"/>
        <v>198000</v>
      </c>
      <c r="I860" s="2">
        <f>MIN(MainSheet!$C$10/MainSheet!$C$9,MainSheet!$K$9*60)</f>
        <v>660</v>
      </c>
      <c r="J860" s="1">
        <f>IF(G860&gt;MainSheet!$C$11,IF(J859&gt;=0.999,1,(G860-MainSheet!$C$11)*I860/$B$2/60),0)</f>
        <v>0</v>
      </c>
      <c r="K860" s="1">
        <f>IF(G860&gt;MainSheet!$C$11+$B$6,IF(K859&gt;=0.999,1,(G860-MainSheet!$C$11-$B$6)*I860/$C$2/60),0)</f>
        <v>0</v>
      </c>
      <c r="L860" s="1">
        <f>IF(G860&gt;MainSheet!$C$11+$B$6+$C$6,IF(L859&gt;=0.999,1,(G860-MainSheet!$C$11-$B$6-$C$6)*I860/$D$2/60),0)</f>
        <v>0</v>
      </c>
      <c r="M860">
        <f t="shared" si="121"/>
        <v>0</v>
      </c>
      <c r="N860" s="2">
        <f t="shared" si="122"/>
        <v>0</v>
      </c>
      <c r="O860">
        <f t="shared" si="125"/>
        <v>0</v>
      </c>
      <c r="P860">
        <f t="shared" si="123"/>
        <v>0</v>
      </c>
      <c r="Q860" s="2">
        <f t="shared" si="124"/>
        <v>0</v>
      </c>
      <c r="R860">
        <f>Q860/MainSheet!$C$8*(G860-G859)+R859</f>
        <v>0</v>
      </c>
      <c r="S860">
        <f t="shared" si="126"/>
        <v>0</v>
      </c>
      <c r="T860">
        <f t="shared" si="118"/>
        <v>8.5799999999998615</v>
      </c>
      <c r="U860" s="1">
        <f>Q860/MainSheet!$C$22</f>
        <v>0</v>
      </c>
    </row>
    <row r="861" spans="7:21">
      <c r="G861">
        <f t="shared" si="119"/>
        <v>8.5899999999998613</v>
      </c>
      <c r="H861">
        <f t="shared" si="120"/>
        <v>198000</v>
      </c>
      <c r="I861" s="2">
        <f>MIN(MainSheet!$C$10/MainSheet!$C$9,MainSheet!$K$9*60)</f>
        <v>660</v>
      </c>
      <c r="J861" s="1">
        <f>IF(G861&gt;MainSheet!$C$11,IF(J860&gt;=0.999,1,(G861-MainSheet!$C$11)*I861/$B$2/60),0)</f>
        <v>0</v>
      </c>
      <c r="K861" s="1">
        <f>IF(G861&gt;MainSheet!$C$11+$B$6,IF(K860&gt;=0.999,1,(G861-MainSheet!$C$11-$B$6)*I861/$C$2/60),0)</f>
        <v>0</v>
      </c>
      <c r="L861" s="1">
        <f>IF(G861&gt;MainSheet!$C$11+$B$6+$C$6,IF(L860&gt;=0.999,1,(G861-MainSheet!$C$11-$B$6-$C$6)*I861/$D$2/60),0)</f>
        <v>0</v>
      </c>
      <c r="M861">
        <f t="shared" si="121"/>
        <v>0</v>
      </c>
      <c r="N861" s="2">
        <f t="shared" si="122"/>
        <v>0</v>
      </c>
      <c r="O861">
        <f t="shared" si="125"/>
        <v>0</v>
      </c>
      <c r="P861">
        <f t="shared" si="123"/>
        <v>0</v>
      </c>
      <c r="Q861" s="2">
        <f t="shared" si="124"/>
        <v>0</v>
      </c>
      <c r="R861">
        <f>Q861/MainSheet!$C$8*(G861-G860)+R860</f>
        <v>0</v>
      </c>
      <c r="S861">
        <f t="shared" si="126"/>
        <v>0</v>
      </c>
      <c r="T861">
        <f t="shared" si="118"/>
        <v>8.5899999999998613</v>
      </c>
      <c r="U861" s="1">
        <f>Q861/MainSheet!$C$22</f>
        <v>0</v>
      </c>
    </row>
    <row r="862" spans="7:21">
      <c r="G862">
        <f t="shared" si="119"/>
        <v>8.5999999999998611</v>
      </c>
      <c r="H862">
        <f t="shared" si="120"/>
        <v>198000</v>
      </c>
      <c r="I862" s="2">
        <f>MIN(MainSheet!$C$10/MainSheet!$C$9,MainSheet!$K$9*60)</f>
        <v>660</v>
      </c>
      <c r="J862" s="1">
        <f>IF(G862&gt;MainSheet!$C$11,IF(J861&gt;=0.999,1,(G862-MainSheet!$C$11)*I862/$B$2/60),0)</f>
        <v>0</v>
      </c>
      <c r="K862" s="1">
        <f>IF(G862&gt;MainSheet!$C$11+$B$6,IF(K861&gt;=0.999,1,(G862-MainSheet!$C$11-$B$6)*I862/$C$2/60),0)</f>
        <v>0</v>
      </c>
      <c r="L862" s="1">
        <f>IF(G862&gt;MainSheet!$C$11+$B$6+$C$6,IF(L861&gt;=0.999,1,(G862-MainSheet!$C$11-$B$6-$C$6)*I862/$D$2/60),0)</f>
        <v>0</v>
      </c>
      <c r="M862">
        <f t="shared" si="121"/>
        <v>0</v>
      </c>
      <c r="N862" s="2">
        <f t="shared" si="122"/>
        <v>0</v>
      </c>
      <c r="O862">
        <f t="shared" si="125"/>
        <v>0</v>
      </c>
      <c r="P862">
        <f t="shared" si="123"/>
        <v>0</v>
      </c>
      <c r="Q862" s="2">
        <f t="shared" si="124"/>
        <v>0</v>
      </c>
      <c r="R862">
        <f>Q862/MainSheet!$C$8*(G862-G861)+R861</f>
        <v>0</v>
      </c>
      <c r="S862">
        <f t="shared" si="126"/>
        <v>0</v>
      </c>
      <c r="T862">
        <f t="shared" si="118"/>
        <v>8.5999999999998611</v>
      </c>
      <c r="U862" s="1">
        <f>Q862/MainSheet!$C$22</f>
        <v>0</v>
      </c>
    </row>
    <row r="863" spans="7:21">
      <c r="G863">
        <f t="shared" si="119"/>
        <v>8.6099999999998609</v>
      </c>
      <c r="H863">
        <f t="shared" si="120"/>
        <v>198000</v>
      </c>
      <c r="I863" s="2">
        <f>MIN(MainSheet!$C$10/MainSheet!$C$9,MainSheet!$K$9*60)</f>
        <v>660</v>
      </c>
      <c r="J863" s="1">
        <f>IF(G863&gt;MainSheet!$C$11,IF(J862&gt;=0.999,1,(G863-MainSheet!$C$11)*I863/$B$2/60),0)</f>
        <v>0</v>
      </c>
      <c r="K863" s="1">
        <f>IF(G863&gt;MainSheet!$C$11+$B$6,IF(K862&gt;=0.999,1,(G863-MainSheet!$C$11-$B$6)*I863/$C$2/60),0)</f>
        <v>0</v>
      </c>
      <c r="L863" s="1">
        <f>IF(G863&gt;MainSheet!$C$11+$B$6+$C$6,IF(L862&gt;=0.999,1,(G863-MainSheet!$C$11-$B$6-$C$6)*I863/$D$2/60),0)</f>
        <v>0</v>
      </c>
      <c r="M863">
        <f t="shared" si="121"/>
        <v>0</v>
      </c>
      <c r="N863" s="2">
        <f t="shared" si="122"/>
        <v>0</v>
      </c>
      <c r="O863">
        <f t="shared" si="125"/>
        <v>0</v>
      </c>
      <c r="P863">
        <f t="shared" si="123"/>
        <v>0</v>
      </c>
      <c r="Q863" s="2">
        <f t="shared" si="124"/>
        <v>0</v>
      </c>
      <c r="R863">
        <f>Q863/MainSheet!$C$8*(G863-G862)+R862</f>
        <v>0</v>
      </c>
      <c r="S863">
        <f t="shared" si="126"/>
        <v>0</v>
      </c>
      <c r="T863">
        <f t="shared" si="118"/>
        <v>8.6099999999998609</v>
      </c>
      <c r="U863" s="1">
        <f>Q863/MainSheet!$C$22</f>
        <v>0</v>
      </c>
    </row>
    <row r="864" spans="7:21">
      <c r="G864">
        <f t="shared" si="119"/>
        <v>8.6199999999998607</v>
      </c>
      <c r="H864">
        <f t="shared" si="120"/>
        <v>198000</v>
      </c>
      <c r="I864" s="2">
        <f>MIN(MainSheet!$C$10/MainSheet!$C$9,MainSheet!$K$9*60)</f>
        <v>660</v>
      </c>
      <c r="J864" s="1">
        <f>IF(G864&gt;MainSheet!$C$11,IF(J863&gt;=0.999,1,(G864-MainSheet!$C$11)*I864/$B$2/60),0)</f>
        <v>0</v>
      </c>
      <c r="K864" s="1">
        <f>IF(G864&gt;MainSheet!$C$11+$B$6,IF(K863&gt;=0.999,1,(G864-MainSheet!$C$11-$B$6)*I864/$C$2/60),0)</f>
        <v>0</v>
      </c>
      <c r="L864" s="1">
        <f>IF(G864&gt;MainSheet!$C$11+$B$6+$C$6,IF(L863&gt;=0.999,1,(G864-MainSheet!$C$11-$B$6-$C$6)*I864/$D$2/60),0)</f>
        <v>0</v>
      </c>
      <c r="M864">
        <f t="shared" si="121"/>
        <v>0</v>
      </c>
      <c r="N864" s="2">
        <f t="shared" si="122"/>
        <v>0</v>
      </c>
      <c r="O864">
        <f t="shared" si="125"/>
        <v>0</v>
      </c>
      <c r="P864">
        <f t="shared" si="123"/>
        <v>0</v>
      </c>
      <c r="Q864" s="2">
        <f t="shared" si="124"/>
        <v>0</v>
      </c>
      <c r="R864">
        <f>Q864/MainSheet!$C$8*(G864-G863)+R863</f>
        <v>0</v>
      </c>
      <c r="S864">
        <f t="shared" si="126"/>
        <v>0</v>
      </c>
      <c r="T864">
        <f t="shared" si="118"/>
        <v>8.6199999999998607</v>
      </c>
      <c r="U864" s="1">
        <f>Q864/MainSheet!$C$22</f>
        <v>0</v>
      </c>
    </row>
    <row r="865" spans="7:21">
      <c r="G865">
        <f t="shared" si="119"/>
        <v>8.6299999999998604</v>
      </c>
      <c r="H865">
        <f t="shared" si="120"/>
        <v>198000</v>
      </c>
      <c r="I865" s="2">
        <f>MIN(MainSheet!$C$10/MainSheet!$C$9,MainSheet!$K$9*60)</f>
        <v>660</v>
      </c>
      <c r="J865" s="1">
        <f>IF(G865&gt;MainSheet!$C$11,IF(J864&gt;=0.999,1,(G865-MainSheet!$C$11)*I865/$B$2/60),0)</f>
        <v>0</v>
      </c>
      <c r="K865" s="1">
        <f>IF(G865&gt;MainSheet!$C$11+$B$6,IF(K864&gt;=0.999,1,(G865-MainSheet!$C$11-$B$6)*I865/$C$2/60),0)</f>
        <v>0</v>
      </c>
      <c r="L865" s="1">
        <f>IF(G865&gt;MainSheet!$C$11+$B$6+$C$6,IF(L864&gt;=0.999,1,(G865-MainSheet!$C$11-$B$6-$C$6)*I865/$D$2/60),0)</f>
        <v>0</v>
      </c>
      <c r="M865">
        <f t="shared" si="121"/>
        <v>0</v>
      </c>
      <c r="N865" s="2">
        <f t="shared" si="122"/>
        <v>0</v>
      </c>
      <c r="O865">
        <f t="shared" si="125"/>
        <v>0</v>
      </c>
      <c r="P865">
        <f t="shared" si="123"/>
        <v>0</v>
      </c>
      <c r="Q865" s="2">
        <f t="shared" si="124"/>
        <v>0</v>
      </c>
      <c r="R865">
        <f>Q865/MainSheet!$C$8*(G865-G864)+R864</f>
        <v>0</v>
      </c>
      <c r="S865">
        <f t="shared" si="126"/>
        <v>0</v>
      </c>
      <c r="T865">
        <f t="shared" si="118"/>
        <v>8.6299999999998604</v>
      </c>
      <c r="U865" s="1">
        <f>Q865/MainSheet!$C$22</f>
        <v>0</v>
      </c>
    </row>
    <row r="866" spans="7:21">
      <c r="G866">
        <f t="shared" si="119"/>
        <v>8.6399999999998602</v>
      </c>
      <c r="H866">
        <f t="shared" si="120"/>
        <v>198000</v>
      </c>
      <c r="I866" s="2">
        <f>MIN(MainSheet!$C$10/MainSheet!$C$9,MainSheet!$K$9*60)</f>
        <v>660</v>
      </c>
      <c r="J866" s="1">
        <f>IF(G866&gt;MainSheet!$C$11,IF(J865&gt;=0.999,1,(G866-MainSheet!$C$11)*I866/$B$2/60),0)</f>
        <v>0</v>
      </c>
      <c r="K866" s="1">
        <f>IF(G866&gt;MainSheet!$C$11+$B$6,IF(K865&gt;=0.999,1,(G866-MainSheet!$C$11-$B$6)*I866/$C$2/60),0)</f>
        <v>0</v>
      </c>
      <c r="L866" s="1">
        <f>IF(G866&gt;MainSheet!$C$11+$B$6+$C$6,IF(L865&gt;=0.999,1,(G866-MainSheet!$C$11-$B$6-$C$6)*I866/$D$2/60),0)</f>
        <v>0</v>
      </c>
      <c r="M866">
        <f t="shared" si="121"/>
        <v>0</v>
      </c>
      <c r="N866" s="2">
        <f t="shared" si="122"/>
        <v>0</v>
      </c>
      <c r="O866">
        <f t="shared" si="125"/>
        <v>0</v>
      </c>
      <c r="P866">
        <f t="shared" si="123"/>
        <v>0</v>
      </c>
      <c r="Q866" s="2">
        <f t="shared" si="124"/>
        <v>0</v>
      </c>
      <c r="R866">
        <f>Q866/MainSheet!$C$8*(G866-G865)+R865</f>
        <v>0</v>
      </c>
      <c r="S866">
        <f t="shared" si="126"/>
        <v>0</v>
      </c>
      <c r="T866">
        <f t="shared" si="118"/>
        <v>8.6399999999998602</v>
      </c>
      <c r="U866" s="1">
        <f>Q866/MainSheet!$C$22</f>
        <v>0</v>
      </c>
    </row>
    <row r="867" spans="7:21">
      <c r="G867">
        <f t="shared" si="119"/>
        <v>8.64999999999986</v>
      </c>
      <c r="H867">
        <f t="shared" si="120"/>
        <v>198000</v>
      </c>
      <c r="I867" s="2">
        <f>MIN(MainSheet!$C$10/MainSheet!$C$9,MainSheet!$K$9*60)</f>
        <v>660</v>
      </c>
      <c r="J867" s="1">
        <f>IF(G867&gt;MainSheet!$C$11,IF(J866&gt;=0.999,1,(G867-MainSheet!$C$11)*I867/$B$2/60),0)</f>
        <v>0</v>
      </c>
      <c r="K867" s="1">
        <f>IF(G867&gt;MainSheet!$C$11+$B$6,IF(K866&gt;=0.999,1,(G867-MainSheet!$C$11-$B$6)*I867/$C$2/60),0)</f>
        <v>0</v>
      </c>
      <c r="L867" s="1">
        <f>IF(G867&gt;MainSheet!$C$11+$B$6+$C$6,IF(L866&gt;=0.999,1,(G867-MainSheet!$C$11-$B$6-$C$6)*I867/$D$2/60),0)</f>
        <v>0</v>
      </c>
      <c r="M867">
        <f t="shared" si="121"/>
        <v>0</v>
      </c>
      <c r="N867" s="2">
        <f t="shared" si="122"/>
        <v>0</v>
      </c>
      <c r="O867">
        <f t="shared" si="125"/>
        <v>0</v>
      </c>
      <c r="P867">
        <f t="shared" si="123"/>
        <v>0</v>
      </c>
      <c r="Q867" s="2">
        <f t="shared" si="124"/>
        <v>0</v>
      </c>
      <c r="R867">
        <f>Q867/MainSheet!$C$8*(G867-G866)+R866</f>
        <v>0</v>
      </c>
      <c r="S867">
        <f t="shared" si="126"/>
        <v>0</v>
      </c>
      <c r="T867">
        <f t="shared" si="118"/>
        <v>8.64999999999986</v>
      </c>
      <c r="U867" s="1">
        <f>Q867/MainSheet!$C$22</f>
        <v>0</v>
      </c>
    </row>
    <row r="868" spans="7:21">
      <c r="G868">
        <f t="shared" si="119"/>
        <v>8.6599999999998598</v>
      </c>
      <c r="H868">
        <f t="shared" si="120"/>
        <v>198000</v>
      </c>
      <c r="I868" s="2">
        <f>MIN(MainSheet!$C$10/MainSheet!$C$9,MainSheet!$K$9*60)</f>
        <v>660</v>
      </c>
      <c r="J868" s="1">
        <f>IF(G868&gt;MainSheet!$C$11,IF(J867&gt;=0.999,1,(G868-MainSheet!$C$11)*I868/$B$2/60),0)</f>
        <v>0</v>
      </c>
      <c r="K868" s="1">
        <f>IF(G868&gt;MainSheet!$C$11+$B$6,IF(K867&gt;=0.999,1,(G868-MainSheet!$C$11-$B$6)*I868/$C$2/60),0)</f>
        <v>0</v>
      </c>
      <c r="L868" s="1">
        <f>IF(G868&gt;MainSheet!$C$11+$B$6+$C$6,IF(L867&gt;=0.999,1,(G868-MainSheet!$C$11-$B$6-$C$6)*I868/$D$2/60),0)</f>
        <v>0</v>
      </c>
      <c r="M868">
        <f t="shared" si="121"/>
        <v>0</v>
      </c>
      <c r="N868" s="2">
        <f t="shared" si="122"/>
        <v>0</v>
      </c>
      <c r="O868">
        <f t="shared" si="125"/>
        <v>0</v>
      </c>
      <c r="P868">
        <f t="shared" si="123"/>
        <v>0</v>
      </c>
      <c r="Q868" s="2">
        <f t="shared" si="124"/>
        <v>0</v>
      </c>
      <c r="R868">
        <f>Q868/MainSheet!$C$8*(G868-G867)+R867</f>
        <v>0</v>
      </c>
      <c r="S868">
        <f t="shared" si="126"/>
        <v>0</v>
      </c>
      <c r="T868">
        <f t="shared" si="118"/>
        <v>8.6599999999998598</v>
      </c>
      <c r="U868" s="1">
        <f>Q868/MainSheet!$C$22</f>
        <v>0</v>
      </c>
    </row>
    <row r="869" spans="7:21">
      <c r="G869">
        <f t="shared" si="119"/>
        <v>8.6699999999998596</v>
      </c>
      <c r="H869">
        <f t="shared" si="120"/>
        <v>198000</v>
      </c>
      <c r="I869" s="2">
        <f>MIN(MainSheet!$C$10/MainSheet!$C$9,MainSheet!$K$9*60)</f>
        <v>660</v>
      </c>
      <c r="J869" s="1">
        <f>IF(G869&gt;MainSheet!$C$11,IF(J868&gt;=0.999,1,(G869-MainSheet!$C$11)*I869/$B$2/60),0)</f>
        <v>0</v>
      </c>
      <c r="K869" s="1">
        <f>IF(G869&gt;MainSheet!$C$11+$B$6,IF(K868&gt;=0.999,1,(G869-MainSheet!$C$11-$B$6)*I869/$C$2/60),0)</f>
        <v>0</v>
      </c>
      <c r="L869" s="1">
        <f>IF(G869&gt;MainSheet!$C$11+$B$6+$C$6,IF(L868&gt;=0.999,1,(G869-MainSheet!$C$11-$B$6-$C$6)*I869/$D$2/60),0)</f>
        <v>0</v>
      </c>
      <c r="M869">
        <f t="shared" si="121"/>
        <v>0</v>
      </c>
      <c r="N869" s="2">
        <f t="shared" si="122"/>
        <v>0</v>
      </c>
      <c r="O869">
        <f t="shared" si="125"/>
        <v>0</v>
      </c>
      <c r="P869">
        <f t="shared" si="123"/>
        <v>0</v>
      </c>
      <c r="Q869" s="2">
        <f t="shared" si="124"/>
        <v>0</v>
      </c>
      <c r="R869">
        <f>Q869/MainSheet!$C$8*(G869-G868)+R868</f>
        <v>0</v>
      </c>
      <c r="S869">
        <f t="shared" si="126"/>
        <v>0</v>
      </c>
      <c r="T869">
        <f t="shared" si="118"/>
        <v>8.6699999999998596</v>
      </c>
      <c r="U869" s="1">
        <f>Q869/MainSheet!$C$22</f>
        <v>0</v>
      </c>
    </row>
    <row r="870" spans="7:21">
      <c r="G870">
        <f t="shared" si="119"/>
        <v>8.6799999999998594</v>
      </c>
      <c r="H870">
        <f t="shared" si="120"/>
        <v>198000</v>
      </c>
      <c r="I870" s="2">
        <f>MIN(MainSheet!$C$10/MainSheet!$C$9,MainSheet!$K$9*60)</f>
        <v>660</v>
      </c>
      <c r="J870" s="1">
        <f>IF(G870&gt;MainSheet!$C$11,IF(J869&gt;=0.999,1,(G870-MainSheet!$C$11)*I870/$B$2/60),0)</f>
        <v>0</v>
      </c>
      <c r="K870" s="1">
        <f>IF(G870&gt;MainSheet!$C$11+$B$6,IF(K869&gt;=0.999,1,(G870-MainSheet!$C$11-$B$6)*I870/$C$2/60),0)</f>
        <v>0</v>
      </c>
      <c r="L870" s="1">
        <f>IF(G870&gt;MainSheet!$C$11+$B$6+$C$6,IF(L869&gt;=0.999,1,(G870-MainSheet!$C$11-$B$6-$C$6)*I870/$D$2/60),0)</f>
        <v>0</v>
      </c>
      <c r="M870">
        <f t="shared" si="121"/>
        <v>0</v>
      </c>
      <c r="N870" s="2">
        <f t="shared" si="122"/>
        <v>0</v>
      </c>
      <c r="O870">
        <f t="shared" si="125"/>
        <v>0</v>
      </c>
      <c r="P870">
        <f t="shared" si="123"/>
        <v>0</v>
      </c>
      <c r="Q870" s="2">
        <f t="shared" si="124"/>
        <v>0</v>
      </c>
      <c r="R870">
        <f>Q870/MainSheet!$C$8*(G870-G869)+R869</f>
        <v>0</v>
      </c>
      <c r="S870">
        <f t="shared" si="126"/>
        <v>0</v>
      </c>
      <c r="T870">
        <f t="shared" si="118"/>
        <v>8.6799999999998594</v>
      </c>
      <c r="U870" s="1">
        <f>Q870/MainSheet!$C$22</f>
        <v>0</v>
      </c>
    </row>
    <row r="871" spans="7:21">
      <c r="G871">
        <f t="shared" si="119"/>
        <v>8.6899999999998592</v>
      </c>
      <c r="H871">
        <f t="shared" si="120"/>
        <v>198000</v>
      </c>
      <c r="I871" s="2">
        <f>MIN(MainSheet!$C$10/MainSheet!$C$9,MainSheet!$K$9*60)</f>
        <v>660</v>
      </c>
      <c r="J871" s="1">
        <f>IF(G871&gt;MainSheet!$C$11,IF(J870&gt;=0.999,1,(G871-MainSheet!$C$11)*I871/$B$2/60),0)</f>
        <v>0</v>
      </c>
      <c r="K871" s="1">
        <f>IF(G871&gt;MainSheet!$C$11+$B$6,IF(K870&gt;=0.999,1,(G871-MainSheet!$C$11-$B$6)*I871/$C$2/60),0)</f>
        <v>0</v>
      </c>
      <c r="L871" s="1">
        <f>IF(G871&gt;MainSheet!$C$11+$B$6+$C$6,IF(L870&gt;=0.999,1,(G871-MainSheet!$C$11-$B$6-$C$6)*I871/$D$2/60),0)</f>
        <v>0</v>
      </c>
      <c r="M871">
        <f t="shared" si="121"/>
        <v>0</v>
      </c>
      <c r="N871" s="2">
        <f t="shared" si="122"/>
        <v>0</v>
      </c>
      <c r="O871">
        <f t="shared" si="125"/>
        <v>0</v>
      </c>
      <c r="P871">
        <f t="shared" si="123"/>
        <v>0</v>
      </c>
      <c r="Q871" s="2">
        <f t="shared" si="124"/>
        <v>0</v>
      </c>
      <c r="R871">
        <f>Q871/MainSheet!$C$8*(G871-G870)+R870</f>
        <v>0</v>
      </c>
      <c r="S871">
        <f t="shared" si="126"/>
        <v>0</v>
      </c>
      <c r="T871">
        <f t="shared" si="118"/>
        <v>8.6899999999998592</v>
      </c>
      <c r="U871" s="1">
        <f>Q871/MainSheet!$C$22</f>
        <v>0</v>
      </c>
    </row>
    <row r="872" spans="7:21">
      <c r="G872">
        <f t="shared" si="119"/>
        <v>8.699999999999859</v>
      </c>
      <c r="H872">
        <f t="shared" si="120"/>
        <v>198000</v>
      </c>
      <c r="I872" s="2">
        <f>MIN(MainSheet!$C$10/MainSheet!$C$9,MainSheet!$K$9*60)</f>
        <v>660</v>
      </c>
      <c r="J872" s="1">
        <f>IF(G872&gt;MainSheet!$C$11,IF(J871&gt;=0.999,1,(G872-MainSheet!$C$11)*I872/$B$2/60),0)</f>
        <v>0</v>
      </c>
      <c r="K872" s="1">
        <f>IF(G872&gt;MainSheet!$C$11+$B$6,IF(K871&gt;=0.999,1,(G872-MainSheet!$C$11-$B$6)*I872/$C$2/60),0)</f>
        <v>0</v>
      </c>
      <c r="L872" s="1">
        <f>IF(G872&gt;MainSheet!$C$11+$B$6+$C$6,IF(L871&gt;=0.999,1,(G872-MainSheet!$C$11-$B$6-$C$6)*I872/$D$2/60),0)</f>
        <v>0</v>
      </c>
      <c r="M872">
        <f t="shared" si="121"/>
        <v>0</v>
      </c>
      <c r="N872" s="2">
        <f t="shared" si="122"/>
        <v>0</v>
      </c>
      <c r="O872">
        <f t="shared" si="125"/>
        <v>0</v>
      </c>
      <c r="P872">
        <f t="shared" si="123"/>
        <v>0</v>
      </c>
      <c r="Q872" s="2">
        <f t="shared" si="124"/>
        <v>0</v>
      </c>
      <c r="R872">
        <f>Q872/MainSheet!$C$8*(G872-G871)+R871</f>
        <v>0</v>
      </c>
      <c r="S872">
        <f t="shared" si="126"/>
        <v>0</v>
      </c>
      <c r="T872">
        <f t="shared" si="118"/>
        <v>8.699999999999859</v>
      </c>
      <c r="U872" s="1">
        <f>Q872/MainSheet!$C$22</f>
        <v>0</v>
      </c>
    </row>
    <row r="873" spans="7:21">
      <c r="G873">
        <f t="shared" si="119"/>
        <v>8.7099999999998587</v>
      </c>
      <c r="H873">
        <f t="shared" si="120"/>
        <v>198000</v>
      </c>
      <c r="I873" s="2">
        <f>MIN(MainSheet!$C$10/MainSheet!$C$9,MainSheet!$K$9*60)</f>
        <v>660</v>
      </c>
      <c r="J873" s="1">
        <f>IF(G873&gt;MainSheet!$C$11,IF(J872&gt;=0.999,1,(G873-MainSheet!$C$11)*I873/$B$2/60),0)</f>
        <v>0</v>
      </c>
      <c r="K873" s="1">
        <f>IF(G873&gt;MainSheet!$C$11+$B$6,IF(K872&gt;=0.999,1,(G873-MainSheet!$C$11-$B$6)*I873/$C$2/60),0)</f>
        <v>0</v>
      </c>
      <c r="L873" s="1">
        <f>IF(G873&gt;MainSheet!$C$11+$B$6+$C$6,IF(L872&gt;=0.999,1,(G873-MainSheet!$C$11-$B$6-$C$6)*I873/$D$2/60),0)</f>
        <v>0</v>
      </c>
      <c r="M873">
        <f t="shared" si="121"/>
        <v>0</v>
      </c>
      <c r="N873" s="2">
        <f t="shared" si="122"/>
        <v>0</v>
      </c>
      <c r="O873">
        <f t="shared" si="125"/>
        <v>0</v>
      </c>
      <c r="P873">
        <f t="shared" si="123"/>
        <v>0</v>
      </c>
      <c r="Q873" s="2">
        <f t="shared" si="124"/>
        <v>0</v>
      </c>
      <c r="R873">
        <f>Q873/MainSheet!$C$8*(G873-G872)+R872</f>
        <v>0</v>
      </c>
      <c r="S873">
        <f t="shared" si="126"/>
        <v>0</v>
      </c>
      <c r="T873">
        <f t="shared" si="118"/>
        <v>8.7099999999998587</v>
      </c>
      <c r="U873" s="1">
        <f>Q873/MainSheet!$C$22</f>
        <v>0</v>
      </c>
    </row>
    <row r="874" spans="7:21">
      <c r="G874">
        <f t="shared" si="119"/>
        <v>8.7199999999998585</v>
      </c>
      <c r="H874">
        <f t="shared" si="120"/>
        <v>198000</v>
      </c>
      <c r="I874" s="2">
        <f>MIN(MainSheet!$C$10/MainSheet!$C$9,MainSheet!$K$9*60)</f>
        <v>660</v>
      </c>
      <c r="J874" s="1">
        <f>IF(G874&gt;MainSheet!$C$11,IF(J873&gt;=0.999,1,(G874-MainSheet!$C$11)*I874/$B$2/60),0)</f>
        <v>0</v>
      </c>
      <c r="K874" s="1">
        <f>IF(G874&gt;MainSheet!$C$11+$B$6,IF(K873&gt;=0.999,1,(G874-MainSheet!$C$11-$B$6)*I874/$C$2/60),0)</f>
        <v>0</v>
      </c>
      <c r="L874" s="1">
        <f>IF(G874&gt;MainSheet!$C$11+$B$6+$C$6,IF(L873&gt;=0.999,1,(G874-MainSheet!$C$11-$B$6-$C$6)*I874/$D$2/60),0)</f>
        <v>0</v>
      </c>
      <c r="M874">
        <f t="shared" si="121"/>
        <v>0</v>
      </c>
      <c r="N874" s="2">
        <f t="shared" si="122"/>
        <v>0</v>
      </c>
      <c r="O874">
        <f t="shared" si="125"/>
        <v>0</v>
      </c>
      <c r="P874">
        <f t="shared" si="123"/>
        <v>0</v>
      </c>
      <c r="Q874" s="2">
        <f t="shared" si="124"/>
        <v>0</v>
      </c>
      <c r="R874">
        <f>Q874/MainSheet!$C$8*(G874-G873)+R873</f>
        <v>0</v>
      </c>
      <c r="S874">
        <f t="shared" si="126"/>
        <v>0</v>
      </c>
      <c r="T874">
        <f t="shared" si="118"/>
        <v>8.7199999999998585</v>
      </c>
      <c r="U874" s="1">
        <f>Q874/MainSheet!$C$22</f>
        <v>0</v>
      </c>
    </row>
    <row r="875" spans="7:21">
      <c r="G875">
        <f t="shared" si="119"/>
        <v>8.7299999999998583</v>
      </c>
      <c r="H875">
        <f t="shared" si="120"/>
        <v>198000</v>
      </c>
      <c r="I875" s="2">
        <f>MIN(MainSheet!$C$10/MainSheet!$C$9,MainSheet!$K$9*60)</f>
        <v>660</v>
      </c>
      <c r="J875" s="1">
        <f>IF(G875&gt;MainSheet!$C$11,IF(J874&gt;=0.999,1,(G875-MainSheet!$C$11)*I875/$B$2/60),0)</f>
        <v>0</v>
      </c>
      <c r="K875" s="1">
        <f>IF(G875&gt;MainSheet!$C$11+$B$6,IF(K874&gt;=0.999,1,(G875-MainSheet!$C$11-$B$6)*I875/$C$2/60),0)</f>
        <v>0</v>
      </c>
      <c r="L875" s="1">
        <f>IF(G875&gt;MainSheet!$C$11+$B$6+$C$6,IF(L874&gt;=0.999,1,(G875-MainSheet!$C$11-$B$6-$C$6)*I875/$D$2/60),0)</f>
        <v>0</v>
      </c>
      <c r="M875">
        <f t="shared" si="121"/>
        <v>0</v>
      </c>
      <c r="N875" s="2">
        <f t="shared" si="122"/>
        <v>0</v>
      </c>
      <c r="O875">
        <f t="shared" si="125"/>
        <v>0</v>
      </c>
      <c r="P875">
        <f t="shared" si="123"/>
        <v>0</v>
      </c>
      <c r="Q875" s="2">
        <f t="shared" si="124"/>
        <v>0</v>
      </c>
      <c r="R875">
        <f>Q875/MainSheet!$C$8*(G875-G874)+R874</f>
        <v>0</v>
      </c>
      <c r="S875">
        <f t="shared" si="126"/>
        <v>0</v>
      </c>
      <c r="T875">
        <f t="shared" si="118"/>
        <v>8.7299999999998583</v>
      </c>
      <c r="U875" s="1">
        <f>Q875/MainSheet!$C$22</f>
        <v>0</v>
      </c>
    </row>
    <row r="876" spans="7:21">
      <c r="G876">
        <f t="shared" si="119"/>
        <v>8.7399999999998581</v>
      </c>
      <c r="H876">
        <f t="shared" si="120"/>
        <v>198000</v>
      </c>
      <c r="I876" s="2">
        <f>MIN(MainSheet!$C$10/MainSheet!$C$9,MainSheet!$K$9*60)</f>
        <v>660</v>
      </c>
      <c r="J876" s="1">
        <f>IF(G876&gt;MainSheet!$C$11,IF(J875&gt;=0.999,1,(G876-MainSheet!$C$11)*I876/$B$2/60),0)</f>
        <v>0</v>
      </c>
      <c r="K876" s="1">
        <f>IF(G876&gt;MainSheet!$C$11+$B$6,IF(K875&gt;=0.999,1,(G876-MainSheet!$C$11-$B$6)*I876/$C$2/60),0)</f>
        <v>0</v>
      </c>
      <c r="L876" s="1">
        <f>IF(G876&gt;MainSheet!$C$11+$B$6+$C$6,IF(L875&gt;=0.999,1,(G876-MainSheet!$C$11-$B$6-$C$6)*I876/$D$2/60),0)</f>
        <v>0</v>
      </c>
      <c r="M876">
        <f t="shared" si="121"/>
        <v>0</v>
      </c>
      <c r="N876" s="2">
        <f t="shared" si="122"/>
        <v>0</v>
      </c>
      <c r="O876">
        <f t="shared" si="125"/>
        <v>0</v>
      </c>
      <c r="P876">
        <f t="shared" si="123"/>
        <v>0</v>
      </c>
      <c r="Q876" s="2">
        <f t="shared" si="124"/>
        <v>0</v>
      </c>
      <c r="R876">
        <f>Q876/MainSheet!$C$8*(G876-G875)+R875</f>
        <v>0</v>
      </c>
      <c r="S876">
        <f t="shared" si="126"/>
        <v>0</v>
      </c>
      <c r="T876">
        <f t="shared" si="118"/>
        <v>8.7399999999998581</v>
      </c>
      <c r="U876" s="1">
        <f>Q876/MainSheet!$C$22</f>
        <v>0</v>
      </c>
    </row>
    <row r="877" spans="7:21">
      <c r="G877">
        <f t="shared" si="119"/>
        <v>8.7499999999998579</v>
      </c>
      <c r="H877">
        <f t="shared" si="120"/>
        <v>198000</v>
      </c>
      <c r="I877" s="2">
        <f>MIN(MainSheet!$C$10/MainSheet!$C$9,MainSheet!$K$9*60)</f>
        <v>660</v>
      </c>
      <c r="J877" s="1">
        <f>IF(G877&gt;MainSheet!$C$11,IF(J876&gt;=0.999,1,(G877-MainSheet!$C$11)*I877/$B$2/60),0)</f>
        <v>0</v>
      </c>
      <c r="K877" s="1">
        <f>IF(G877&gt;MainSheet!$C$11+$B$6,IF(K876&gt;=0.999,1,(G877-MainSheet!$C$11-$B$6)*I877/$C$2/60),0)</f>
        <v>0</v>
      </c>
      <c r="L877" s="1">
        <f>IF(G877&gt;MainSheet!$C$11+$B$6+$C$6,IF(L876&gt;=0.999,1,(G877-MainSheet!$C$11-$B$6-$C$6)*I877/$D$2/60),0)</f>
        <v>0</v>
      </c>
      <c r="M877">
        <f t="shared" si="121"/>
        <v>0</v>
      </c>
      <c r="N877" s="2">
        <f t="shared" si="122"/>
        <v>0</v>
      </c>
      <c r="O877">
        <f t="shared" si="125"/>
        <v>0</v>
      </c>
      <c r="P877">
        <f t="shared" si="123"/>
        <v>0</v>
      </c>
      <c r="Q877" s="2">
        <f t="shared" si="124"/>
        <v>0</v>
      </c>
      <c r="R877">
        <f>Q877/MainSheet!$C$8*(G877-G876)+R876</f>
        <v>0</v>
      </c>
      <c r="S877">
        <f t="shared" si="126"/>
        <v>0</v>
      </c>
      <c r="T877">
        <f t="shared" si="118"/>
        <v>8.7499999999998579</v>
      </c>
      <c r="U877" s="1">
        <f>Q877/MainSheet!$C$22</f>
        <v>0</v>
      </c>
    </row>
    <row r="878" spans="7:21">
      <c r="G878">
        <f t="shared" si="119"/>
        <v>8.7599999999998577</v>
      </c>
      <c r="H878">
        <f t="shared" si="120"/>
        <v>198000</v>
      </c>
      <c r="I878" s="2">
        <f>MIN(MainSheet!$C$10/MainSheet!$C$9,MainSheet!$K$9*60)</f>
        <v>660</v>
      </c>
      <c r="J878" s="1">
        <f>IF(G878&gt;MainSheet!$C$11,IF(J877&gt;=0.999,1,(G878-MainSheet!$C$11)*I878/$B$2/60),0)</f>
        <v>0</v>
      </c>
      <c r="K878" s="1">
        <f>IF(G878&gt;MainSheet!$C$11+$B$6,IF(K877&gt;=0.999,1,(G878-MainSheet!$C$11-$B$6)*I878/$C$2/60),0)</f>
        <v>0</v>
      </c>
      <c r="L878" s="1">
        <f>IF(G878&gt;MainSheet!$C$11+$B$6+$C$6,IF(L877&gt;=0.999,1,(G878-MainSheet!$C$11-$B$6-$C$6)*I878/$D$2/60),0)</f>
        <v>0</v>
      </c>
      <c r="M878">
        <f t="shared" si="121"/>
        <v>0</v>
      </c>
      <c r="N878" s="2">
        <f t="shared" si="122"/>
        <v>0</v>
      </c>
      <c r="O878">
        <f t="shared" si="125"/>
        <v>0</v>
      </c>
      <c r="P878">
        <f t="shared" si="123"/>
        <v>0</v>
      </c>
      <c r="Q878" s="2">
        <f t="shared" si="124"/>
        <v>0</v>
      </c>
      <c r="R878">
        <f>Q878/MainSheet!$C$8*(G878-G877)+R877</f>
        <v>0</v>
      </c>
      <c r="S878">
        <f t="shared" si="126"/>
        <v>0</v>
      </c>
      <c r="T878">
        <f t="shared" si="118"/>
        <v>8.7599999999998577</v>
      </c>
      <c r="U878" s="1">
        <f>Q878/MainSheet!$C$22</f>
        <v>0</v>
      </c>
    </row>
    <row r="879" spans="7:21">
      <c r="G879">
        <f t="shared" si="119"/>
        <v>8.7699999999998575</v>
      </c>
      <c r="H879">
        <f t="shared" si="120"/>
        <v>198000</v>
      </c>
      <c r="I879" s="2">
        <f>MIN(MainSheet!$C$10/MainSheet!$C$9,MainSheet!$K$9*60)</f>
        <v>660</v>
      </c>
      <c r="J879" s="1">
        <f>IF(G879&gt;MainSheet!$C$11,IF(J878&gt;=0.999,1,(G879-MainSheet!$C$11)*I879/$B$2/60),0)</f>
        <v>0</v>
      </c>
      <c r="K879" s="1">
        <f>IF(G879&gt;MainSheet!$C$11+$B$6,IF(K878&gt;=0.999,1,(G879-MainSheet!$C$11-$B$6)*I879/$C$2/60),0)</f>
        <v>0</v>
      </c>
      <c r="L879" s="1">
        <f>IF(G879&gt;MainSheet!$C$11+$B$6+$C$6,IF(L878&gt;=0.999,1,(G879-MainSheet!$C$11-$B$6-$C$6)*I879/$D$2/60),0)</f>
        <v>0</v>
      </c>
      <c r="M879">
        <f t="shared" si="121"/>
        <v>0</v>
      </c>
      <c r="N879" s="2">
        <f t="shared" si="122"/>
        <v>0</v>
      </c>
      <c r="O879">
        <f t="shared" si="125"/>
        <v>0</v>
      </c>
      <c r="P879">
        <f t="shared" si="123"/>
        <v>0</v>
      </c>
      <c r="Q879" s="2">
        <f t="shared" si="124"/>
        <v>0</v>
      </c>
      <c r="R879">
        <f>Q879/MainSheet!$C$8*(G879-G878)+R878</f>
        <v>0</v>
      </c>
      <c r="S879">
        <f t="shared" si="126"/>
        <v>0</v>
      </c>
      <c r="T879">
        <f t="shared" si="118"/>
        <v>8.7699999999998575</v>
      </c>
      <c r="U879" s="1">
        <f>Q879/MainSheet!$C$22</f>
        <v>0</v>
      </c>
    </row>
    <row r="880" spans="7:21">
      <c r="G880">
        <f t="shared" si="119"/>
        <v>8.7799999999998573</v>
      </c>
      <c r="H880">
        <f t="shared" si="120"/>
        <v>198000</v>
      </c>
      <c r="I880" s="2">
        <f>MIN(MainSheet!$C$10/MainSheet!$C$9,MainSheet!$K$9*60)</f>
        <v>660</v>
      </c>
      <c r="J880" s="1">
        <f>IF(G880&gt;MainSheet!$C$11,IF(J879&gt;=0.999,1,(G880-MainSheet!$C$11)*I880/$B$2/60),0)</f>
        <v>0</v>
      </c>
      <c r="K880" s="1">
        <f>IF(G880&gt;MainSheet!$C$11+$B$6,IF(K879&gt;=0.999,1,(G880-MainSheet!$C$11-$B$6)*I880/$C$2/60),0)</f>
        <v>0</v>
      </c>
      <c r="L880" s="1">
        <f>IF(G880&gt;MainSheet!$C$11+$B$6+$C$6,IF(L879&gt;=0.999,1,(G880-MainSheet!$C$11-$B$6-$C$6)*I880/$D$2/60),0)</f>
        <v>0</v>
      </c>
      <c r="M880">
        <f t="shared" si="121"/>
        <v>0</v>
      </c>
      <c r="N880" s="2">
        <f t="shared" si="122"/>
        <v>0</v>
      </c>
      <c r="O880">
        <f t="shared" si="125"/>
        <v>0</v>
      </c>
      <c r="P880">
        <f t="shared" si="123"/>
        <v>0</v>
      </c>
      <c r="Q880" s="2">
        <f t="shared" si="124"/>
        <v>0</v>
      </c>
      <c r="R880">
        <f>Q880/MainSheet!$C$8*(G880-G879)+R879</f>
        <v>0</v>
      </c>
      <c r="S880">
        <f t="shared" si="126"/>
        <v>0</v>
      </c>
      <c r="T880">
        <f t="shared" si="118"/>
        <v>8.7799999999998573</v>
      </c>
      <c r="U880" s="1">
        <f>Q880/MainSheet!$C$22</f>
        <v>0</v>
      </c>
    </row>
    <row r="881" spans="7:21">
      <c r="G881">
        <f t="shared" si="119"/>
        <v>8.789999999999857</v>
      </c>
      <c r="H881">
        <f t="shared" si="120"/>
        <v>198000</v>
      </c>
      <c r="I881" s="2">
        <f>MIN(MainSheet!$C$10/MainSheet!$C$9,MainSheet!$K$9*60)</f>
        <v>660</v>
      </c>
      <c r="J881" s="1">
        <f>IF(G881&gt;MainSheet!$C$11,IF(J880&gt;=0.999,1,(G881-MainSheet!$C$11)*I881/$B$2/60),0)</f>
        <v>0</v>
      </c>
      <c r="K881" s="1">
        <f>IF(G881&gt;MainSheet!$C$11+$B$6,IF(K880&gt;=0.999,1,(G881-MainSheet!$C$11-$B$6)*I881/$C$2/60),0)</f>
        <v>0</v>
      </c>
      <c r="L881" s="1">
        <f>IF(G881&gt;MainSheet!$C$11+$B$6+$C$6,IF(L880&gt;=0.999,1,(G881-MainSheet!$C$11-$B$6-$C$6)*I881/$D$2/60),0)</f>
        <v>0</v>
      </c>
      <c r="M881">
        <f t="shared" si="121"/>
        <v>0</v>
      </c>
      <c r="N881" s="2">
        <f t="shared" si="122"/>
        <v>0</v>
      </c>
      <c r="O881">
        <f t="shared" si="125"/>
        <v>0</v>
      </c>
      <c r="P881">
        <f t="shared" si="123"/>
        <v>0</v>
      </c>
      <c r="Q881" s="2">
        <f t="shared" si="124"/>
        <v>0</v>
      </c>
      <c r="R881">
        <f>Q881/MainSheet!$C$8*(G881-G880)+R880</f>
        <v>0</v>
      </c>
      <c r="S881">
        <f t="shared" si="126"/>
        <v>0</v>
      </c>
      <c r="T881">
        <f t="shared" si="118"/>
        <v>8.789999999999857</v>
      </c>
      <c r="U881" s="1">
        <f>Q881/MainSheet!$C$22</f>
        <v>0</v>
      </c>
    </row>
    <row r="882" spans="7:21">
      <c r="G882">
        <f t="shared" si="119"/>
        <v>8.7999999999998568</v>
      </c>
      <c r="H882">
        <f t="shared" si="120"/>
        <v>198000</v>
      </c>
      <c r="I882" s="2">
        <f>MIN(MainSheet!$C$10/MainSheet!$C$9,MainSheet!$K$9*60)</f>
        <v>660</v>
      </c>
      <c r="J882" s="1">
        <f>IF(G882&gt;MainSheet!$C$11,IF(J881&gt;=0.999,1,(G882-MainSheet!$C$11)*I882/$B$2/60),0)</f>
        <v>0</v>
      </c>
      <c r="K882" s="1">
        <f>IF(G882&gt;MainSheet!$C$11+$B$6,IF(K881&gt;=0.999,1,(G882-MainSheet!$C$11-$B$6)*I882/$C$2/60),0)</f>
        <v>0</v>
      </c>
      <c r="L882" s="1">
        <f>IF(G882&gt;MainSheet!$C$11+$B$6+$C$6,IF(L881&gt;=0.999,1,(G882-MainSheet!$C$11-$B$6-$C$6)*I882/$D$2/60),0)</f>
        <v>0</v>
      </c>
      <c r="M882">
        <f t="shared" si="121"/>
        <v>0</v>
      </c>
      <c r="N882" s="2">
        <f t="shared" si="122"/>
        <v>0</v>
      </c>
      <c r="O882">
        <f t="shared" si="125"/>
        <v>0</v>
      </c>
      <c r="P882">
        <f t="shared" si="123"/>
        <v>0</v>
      </c>
      <c r="Q882" s="2">
        <f t="shared" si="124"/>
        <v>0</v>
      </c>
      <c r="R882">
        <f>Q882/MainSheet!$C$8*(G882-G881)+R881</f>
        <v>0</v>
      </c>
      <c r="S882">
        <f t="shared" si="126"/>
        <v>0</v>
      </c>
      <c r="T882">
        <f t="shared" si="118"/>
        <v>8.7999999999998568</v>
      </c>
      <c r="U882" s="1">
        <f>Q882/MainSheet!$C$22</f>
        <v>0</v>
      </c>
    </row>
    <row r="883" spans="7:21">
      <c r="G883">
        <f t="shared" si="119"/>
        <v>8.8099999999998566</v>
      </c>
      <c r="H883">
        <f t="shared" si="120"/>
        <v>198000</v>
      </c>
      <c r="I883" s="2">
        <f>MIN(MainSheet!$C$10/MainSheet!$C$9,MainSheet!$K$9*60)</f>
        <v>660</v>
      </c>
      <c r="J883" s="1">
        <f>IF(G883&gt;MainSheet!$C$11,IF(J882&gt;=0.999,1,(G883-MainSheet!$C$11)*I883/$B$2/60),0)</f>
        <v>0</v>
      </c>
      <c r="K883" s="1">
        <f>IF(G883&gt;MainSheet!$C$11+$B$6,IF(K882&gt;=0.999,1,(G883-MainSheet!$C$11-$B$6)*I883/$C$2/60),0)</f>
        <v>0</v>
      </c>
      <c r="L883" s="1">
        <f>IF(G883&gt;MainSheet!$C$11+$B$6+$C$6,IF(L882&gt;=0.999,1,(G883-MainSheet!$C$11-$B$6-$C$6)*I883/$D$2/60),0)</f>
        <v>0</v>
      </c>
      <c r="M883">
        <f t="shared" si="121"/>
        <v>0</v>
      </c>
      <c r="N883" s="2">
        <f t="shared" si="122"/>
        <v>0</v>
      </c>
      <c r="O883">
        <f t="shared" si="125"/>
        <v>0</v>
      </c>
      <c r="P883">
        <f t="shared" si="123"/>
        <v>0</v>
      </c>
      <c r="Q883" s="2">
        <f t="shared" si="124"/>
        <v>0</v>
      </c>
      <c r="R883">
        <f>Q883/MainSheet!$C$8*(G883-G882)+R882</f>
        <v>0</v>
      </c>
      <c r="S883">
        <f t="shared" si="126"/>
        <v>0</v>
      </c>
      <c r="T883">
        <f t="shared" si="118"/>
        <v>8.8099999999998566</v>
      </c>
      <c r="U883" s="1">
        <f>Q883/MainSheet!$C$22</f>
        <v>0</v>
      </c>
    </row>
    <row r="884" spans="7:21">
      <c r="G884">
        <f t="shared" si="119"/>
        <v>8.8199999999998564</v>
      </c>
      <c r="H884">
        <f t="shared" si="120"/>
        <v>198000</v>
      </c>
      <c r="I884" s="2">
        <f>MIN(MainSheet!$C$10/MainSheet!$C$9,MainSheet!$K$9*60)</f>
        <v>660</v>
      </c>
      <c r="J884" s="1">
        <f>IF(G884&gt;MainSheet!$C$11,IF(J883&gt;=0.999,1,(G884-MainSheet!$C$11)*I884/$B$2/60),0)</f>
        <v>0</v>
      </c>
      <c r="K884" s="1">
        <f>IF(G884&gt;MainSheet!$C$11+$B$6,IF(K883&gt;=0.999,1,(G884-MainSheet!$C$11-$B$6)*I884/$C$2/60),0)</f>
        <v>0</v>
      </c>
      <c r="L884" s="1">
        <f>IF(G884&gt;MainSheet!$C$11+$B$6+$C$6,IF(L883&gt;=0.999,1,(G884-MainSheet!$C$11-$B$6-$C$6)*I884/$D$2/60),0)</f>
        <v>0</v>
      </c>
      <c r="M884">
        <f t="shared" si="121"/>
        <v>0</v>
      </c>
      <c r="N884" s="2">
        <f t="shared" si="122"/>
        <v>0</v>
      </c>
      <c r="O884">
        <f t="shared" si="125"/>
        <v>0</v>
      </c>
      <c r="P884">
        <f t="shared" si="123"/>
        <v>0</v>
      </c>
      <c r="Q884" s="2">
        <f t="shared" si="124"/>
        <v>0</v>
      </c>
      <c r="R884">
        <f>Q884/MainSheet!$C$8*(G884-G883)+R883</f>
        <v>0</v>
      </c>
      <c r="S884">
        <f t="shared" si="126"/>
        <v>0</v>
      </c>
      <c r="T884">
        <f t="shared" si="118"/>
        <v>8.8199999999998564</v>
      </c>
      <c r="U884" s="1">
        <f>Q884/MainSheet!$C$22</f>
        <v>0</v>
      </c>
    </row>
    <row r="885" spans="7:21">
      <c r="G885">
        <f t="shared" si="119"/>
        <v>8.8299999999998562</v>
      </c>
      <c r="H885">
        <f t="shared" si="120"/>
        <v>198000</v>
      </c>
      <c r="I885" s="2">
        <f>MIN(MainSheet!$C$10/MainSheet!$C$9,MainSheet!$K$9*60)</f>
        <v>660</v>
      </c>
      <c r="J885" s="1">
        <f>IF(G885&gt;MainSheet!$C$11,IF(J884&gt;=0.999,1,(G885-MainSheet!$C$11)*I885/$B$2/60),0)</f>
        <v>0</v>
      </c>
      <c r="K885" s="1">
        <f>IF(G885&gt;MainSheet!$C$11+$B$6,IF(K884&gt;=0.999,1,(G885-MainSheet!$C$11-$B$6)*I885/$C$2/60),0)</f>
        <v>0</v>
      </c>
      <c r="L885" s="1">
        <f>IF(G885&gt;MainSheet!$C$11+$B$6+$C$6,IF(L884&gt;=0.999,1,(G885-MainSheet!$C$11-$B$6-$C$6)*I885/$D$2/60),0)</f>
        <v>0</v>
      </c>
      <c r="M885">
        <f t="shared" si="121"/>
        <v>0</v>
      </c>
      <c r="N885" s="2">
        <f t="shared" si="122"/>
        <v>0</v>
      </c>
      <c r="O885">
        <f t="shared" si="125"/>
        <v>0</v>
      </c>
      <c r="P885">
        <f t="shared" si="123"/>
        <v>0</v>
      </c>
      <c r="Q885" s="2">
        <f t="shared" si="124"/>
        <v>0</v>
      </c>
      <c r="R885">
        <f>Q885/MainSheet!$C$8*(G885-G884)+R884</f>
        <v>0</v>
      </c>
      <c r="S885">
        <f t="shared" si="126"/>
        <v>0</v>
      </c>
      <c r="T885">
        <f t="shared" si="118"/>
        <v>8.8299999999998562</v>
      </c>
      <c r="U885" s="1">
        <f>Q885/MainSheet!$C$22</f>
        <v>0</v>
      </c>
    </row>
    <row r="886" spans="7:21">
      <c r="G886">
        <f t="shared" si="119"/>
        <v>8.839999999999856</v>
      </c>
      <c r="H886">
        <f t="shared" si="120"/>
        <v>198000</v>
      </c>
      <c r="I886" s="2">
        <f>MIN(MainSheet!$C$10/MainSheet!$C$9,MainSheet!$K$9*60)</f>
        <v>660</v>
      </c>
      <c r="J886" s="1">
        <f>IF(G886&gt;MainSheet!$C$11,IF(J885&gt;=0.999,1,(G886-MainSheet!$C$11)*I886/$B$2/60),0)</f>
        <v>0</v>
      </c>
      <c r="K886" s="1">
        <f>IF(G886&gt;MainSheet!$C$11+$B$6,IF(K885&gt;=0.999,1,(G886-MainSheet!$C$11-$B$6)*I886/$C$2/60),0)</f>
        <v>0</v>
      </c>
      <c r="L886" s="1">
        <f>IF(G886&gt;MainSheet!$C$11+$B$6+$C$6,IF(L885&gt;=0.999,1,(G886-MainSheet!$C$11-$B$6-$C$6)*I886/$D$2/60),0)</f>
        <v>0</v>
      </c>
      <c r="M886">
        <f t="shared" si="121"/>
        <v>0</v>
      </c>
      <c r="N886" s="2">
        <f t="shared" si="122"/>
        <v>0</v>
      </c>
      <c r="O886">
        <f t="shared" si="125"/>
        <v>0</v>
      </c>
      <c r="P886">
        <f t="shared" si="123"/>
        <v>0</v>
      </c>
      <c r="Q886" s="2">
        <f t="shared" si="124"/>
        <v>0</v>
      </c>
      <c r="R886">
        <f>Q886/MainSheet!$C$8*(G886-G885)+R885</f>
        <v>0</v>
      </c>
      <c r="S886">
        <f t="shared" si="126"/>
        <v>0</v>
      </c>
      <c r="T886">
        <f t="shared" si="118"/>
        <v>8.839999999999856</v>
      </c>
      <c r="U886" s="1">
        <f>Q886/MainSheet!$C$22</f>
        <v>0</v>
      </c>
    </row>
    <row r="887" spans="7:21">
      <c r="G887">
        <f t="shared" si="119"/>
        <v>8.8499999999998558</v>
      </c>
      <c r="H887">
        <f t="shared" si="120"/>
        <v>198000</v>
      </c>
      <c r="I887" s="2">
        <f>MIN(MainSheet!$C$10/MainSheet!$C$9,MainSheet!$K$9*60)</f>
        <v>660</v>
      </c>
      <c r="J887" s="1">
        <f>IF(G887&gt;MainSheet!$C$11,IF(J886&gt;=0.999,1,(G887-MainSheet!$C$11)*I887/$B$2/60),0)</f>
        <v>0</v>
      </c>
      <c r="K887" s="1">
        <f>IF(G887&gt;MainSheet!$C$11+$B$6,IF(K886&gt;=0.999,1,(G887-MainSheet!$C$11-$B$6)*I887/$C$2/60),0)</f>
        <v>0</v>
      </c>
      <c r="L887" s="1">
        <f>IF(G887&gt;MainSheet!$C$11+$B$6+$C$6,IF(L886&gt;=0.999,1,(G887-MainSheet!$C$11-$B$6-$C$6)*I887/$D$2/60),0)</f>
        <v>0</v>
      </c>
      <c r="M887">
        <f t="shared" si="121"/>
        <v>0</v>
      </c>
      <c r="N887" s="2">
        <f t="shared" si="122"/>
        <v>0</v>
      </c>
      <c r="O887">
        <f t="shared" si="125"/>
        <v>0</v>
      </c>
      <c r="P887">
        <f t="shared" si="123"/>
        <v>0</v>
      </c>
      <c r="Q887" s="2">
        <f t="shared" si="124"/>
        <v>0</v>
      </c>
      <c r="R887">
        <f>Q887/MainSheet!$C$8*(G887-G886)+R886</f>
        <v>0</v>
      </c>
      <c r="S887">
        <f t="shared" si="126"/>
        <v>0</v>
      </c>
      <c r="T887">
        <f t="shared" si="118"/>
        <v>8.8499999999998558</v>
      </c>
      <c r="U887" s="1">
        <f>Q887/MainSheet!$C$22</f>
        <v>0</v>
      </c>
    </row>
    <row r="888" spans="7:21">
      <c r="G888">
        <f t="shared" si="119"/>
        <v>8.8599999999998555</v>
      </c>
      <c r="H888">
        <f t="shared" si="120"/>
        <v>198000</v>
      </c>
      <c r="I888" s="2">
        <f>MIN(MainSheet!$C$10/MainSheet!$C$9,MainSheet!$K$9*60)</f>
        <v>660</v>
      </c>
      <c r="J888" s="1">
        <f>IF(G888&gt;MainSheet!$C$11,IF(J887&gt;=0.999,1,(G888-MainSheet!$C$11)*I888/$B$2/60),0)</f>
        <v>1.561720754684825E-2</v>
      </c>
      <c r="K888" s="1">
        <f>IF(G888&gt;MainSheet!$C$11+$B$6,IF(K887&gt;=0.999,1,(G888-MainSheet!$C$11-$B$6)*I888/$C$2/60),0)</f>
        <v>0</v>
      </c>
      <c r="L888" s="1">
        <f>IF(G888&gt;MainSheet!$C$11+$B$6+$C$6,IF(L887&gt;=0.999,1,(G888-MainSheet!$C$11-$B$6-$C$6)*I888/$D$2/60),0)</f>
        <v>0</v>
      </c>
      <c r="M888">
        <f t="shared" si="121"/>
        <v>2.9727831052076188E-3</v>
      </c>
      <c r="N888" s="2">
        <f t="shared" si="122"/>
        <v>12448.308708027618</v>
      </c>
      <c r="O888">
        <f t="shared" si="125"/>
        <v>0</v>
      </c>
      <c r="P888">
        <f t="shared" si="123"/>
        <v>0</v>
      </c>
      <c r="Q888" s="2">
        <f t="shared" si="124"/>
        <v>12448.308708027618</v>
      </c>
      <c r="R888">
        <f>Q888/MainSheet!$C$8*(G888-G887)+R887</f>
        <v>0.12855023375474284</v>
      </c>
      <c r="S888">
        <f t="shared" si="126"/>
        <v>2.0747181180046028</v>
      </c>
      <c r="T888">
        <f t="shared" si="118"/>
        <v>8.8599999999998555</v>
      </c>
      <c r="U888" s="1">
        <f>Q888/MainSheet!$C$22</f>
        <v>6.3286378258278778E-2</v>
      </c>
    </row>
    <row r="889" spans="7:21">
      <c r="G889">
        <f t="shared" si="119"/>
        <v>8.8699999999998553</v>
      </c>
      <c r="H889">
        <f t="shared" si="120"/>
        <v>198000</v>
      </c>
      <c r="I889" s="2">
        <f>MIN(MainSheet!$C$10/MainSheet!$C$9,MainSheet!$K$9*60)</f>
        <v>660</v>
      </c>
      <c r="J889" s="1">
        <f>IF(G889&gt;MainSheet!$C$11,IF(J888&gt;=0.999,1,(G889-MainSheet!$C$11)*I889/$B$2/60),0)</f>
        <v>3.8032301886470415E-2</v>
      </c>
      <c r="K889" s="1">
        <f>IF(G889&gt;MainSheet!$C$11+$B$6,IF(K888&gt;=0.999,1,(G889-MainSheet!$C$11-$B$6)*I889/$C$2/60),0)</f>
        <v>0</v>
      </c>
      <c r="L889" s="1">
        <f>IF(G889&gt;MainSheet!$C$11+$B$6+$C$6,IF(L888&gt;=0.999,1,(G889-MainSheet!$C$11-$B$6-$C$6)*I889/$D$2/60),0)</f>
        <v>0</v>
      </c>
      <c r="M889">
        <f t="shared" si="121"/>
        <v>7.2395647020182165E-3</v>
      </c>
      <c r="N889" s="2">
        <f t="shared" si="122"/>
        <v>12249.582897520371</v>
      </c>
      <c r="O889">
        <f t="shared" si="125"/>
        <v>0</v>
      </c>
      <c r="P889">
        <f t="shared" si="123"/>
        <v>0</v>
      </c>
      <c r="Q889" s="2">
        <f t="shared" si="124"/>
        <v>12249.582897520371</v>
      </c>
      <c r="R889">
        <f>Q889/MainSheet!$C$8*(G889-G888)+R888</f>
        <v>0.25504828114481648</v>
      </c>
      <c r="S889">
        <f t="shared" si="126"/>
        <v>4.1163152675913315</v>
      </c>
      <c r="T889">
        <f t="shared" si="118"/>
        <v>8.8699999999998553</v>
      </c>
      <c r="U889" s="1">
        <f>Q889/MainSheet!$C$22</f>
        <v>6.2276069379504397E-2</v>
      </c>
    </row>
    <row r="890" spans="7:21">
      <c r="G890">
        <f t="shared" si="119"/>
        <v>8.8799999999998551</v>
      </c>
      <c r="H890">
        <f t="shared" si="120"/>
        <v>198000</v>
      </c>
      <c r="I890" s="2">
        <f>MIN(MainSheet!$C$10/MainSheet!$C$9,MainSheet!$K$9*60)</f>
        <v>660</v>
      </c>
      <c r="J890" s="1">
        <f>IF(G890&gt;MainSheet!$C$11,IF(J889&gt;=0.999,1,(G890-MainSheet!$C$11)*I890/$B$2/60),0)</f>
        <v>6.0447396226092583E-2</v>
      </c>
      <c r="K890" s="1">
        <f>IF(G890&gt;MainSheet!$C$11+$B$6,IF(K889&gt;=0.999,1,(G890-MainSheet!$C$11-$B$6)*I890/$C$2/60),0)</f>
        <v>0</v>
      </c>
      <c r="L890" s="1">
        <f>IF(G890&gt;MainSheet!$C$11+$B$6+$C$6,IF(L889&gt;=0.999,1,(G890-MainSheet!$C$11-$B$6-$C$6)*I890/$D$2/60),0)</f>
        <v>0</v>
      </c>
      <c r="M890">
        <f t="shared" si="121"/>
        <v>1.1506346298828815E-2</v>
      </c>
      <c r="N890" s="2">
        <f t="shared" si="122"/>
        <v>12050.857087013126</v>
      </c>
      <c r="O890">
        <f t="shared" si="125"/>
        <v>0</v>
      </c>
      <c r="P890">
        <f t="shared" si="123"/>
        <v>0</v>
      </c>
      <c r="Q890" s="2">
        <f t="shared" si="124"/>
        <v>12050.857087013126</v>
      </c>
      <c r="R890">
        <f>Q890/MainSheet!$C$8*(G890-G889)+R889</f>
        <v>0.37949414217022093</v>
      </c>
      <c r="S890">
        <f t="shared" si="126"/>
        <v>6.1247914487601864</v>
      </c>
      <c r="T890">
        <f t="shared" si="118"/>
        <v>8.8799999999998551</v>
      </c>
      <c r="U890" s="1">
        <f>Q890/MainSheet!$C$22</f>
        <v>6.1265760500730029E-2</v>
      </c>
    </row>
    <row r="891" spans="7:21">
      <c r="G891">
        <f t="shared" si="119"/>
        <v>8.8899999999998549</v>
      </c>
      <c r="H891">
        <f t="shared" si="120"/>
        <v>198000</v>
      </c>
      <c r="I891" s="2">
        <f>MIN(MainSheet!$C$10/MainSheet!$C$9,MainSheet!$K$9*60)</f>
        <v>660</v>
      </c>
      <c r="J891" s="1">
        <f>IF(G891&gt;MainSheet!$C$11,IF(J890&gt;=0.999,1,(G891-MainSheet!$C$11)*I891/$B$2/60),0)</f>
        <v>8.2862490565714736E-2</v>
      </c>
      <c r="K891" s="1">
        <f>IF(G891&gt;MainSheet!$C$11+$B$6,IF(K890&gt;=0.999,1,(G891-MainSheet!$C$11-$B$6)*I891/$C$2/60),0)</f>
        <v>0</v>
      </c>
      <c r="L891" s="1">
        <f>IF(G891&gt;MainSheet!$C$11+$B$6+$C$6,IF(L890&gt;=0.999,1,(G891-MainSheet!$C$11-$B$6-$C$6)*I891/$D$2/60),0)</f>
        <v>0</v>
      </c>
      <c r="M891">
        <f t="shared" si="121"/>
        <v>1.5773127895639411E-2</v>
      </c>
      <c r="N891" s="2">
        <f t="shared" si="122"/>
        <v>11852.131276505881</v>
      </c>
      <c r="O891">
        <f t="shared" si="125"/>
        <v>0</v>
      </c>
      <c r="P891">
        <f t="shared" si="123"/>
        <v>0</v>
      </c>
      <c r="Q891" s="2">
        <f t="shared" si="124"/>
        <v>11852.131276505881</v>
      </c>
      <c r="R891">
        <f>Q891/MainSheet!$C$8*(G891-G890)+R890</f>
        <v>0.50188781683095618</v>
      </c>
      <c r="S891">
        <f t="shared" si="126"/>
        <v>8.1001466615111664</v>
      </c>
      <c r="T891">
        <f t="shared" si="118"/>
        <v>8.8899999999998549</v>
      </c>
      <c r="U891" s="1">
        <f>Q891/MainSheet!$C$22</f>
        <v>6.0255451621955669E-2</v>
      </c>
    </row>
    <row r="892" spans="7:21">
      <c r="G892">
        <f t="shared" si="119"/>
        <v>8.8999999999998547</v>
      </c>
      <c r="H892">
        <f t="shared" si="120"/>
        <v>198000</v>
      </c>
      <c r="I892" s="2">
        <f>MIN(MainSheet!$C$10/MainSheet!$C$9,MainSheet!$K$9*60)</f>
        <v>660</v>
      </c>
      <c r="J892" s="1">
        <f>IF(G892&gt;MainSheet!$C$11,IF(J891&gt;=0.999,1,(G892-MainSheet!$C$11)*I892/$B$2/60),0)</f>
        <v>0.10527758490533691</v>
      </c>
      <c r="K892" s="1">
        <f>IF(G892&gt;MainSheet!$C$11+$B$6,IF(K891&gt;=0.999,1,(G892-MainSheet!$C$11-$B$6)*I892/$C$2/60),0)</f>
        <v>0</v>
      </c>
      <c r="L892" s="1">
        <f>IF(G892&gt;MainSheet!$C$11+$B$6+$C$6,IF(L891&gt;=0.999,1,(G892-MainSheet!$C$11-$B$6-$C$6)*I892/$D$2/60),0)</f>
        <v>0</v>
      </c>
      <c r="M892">
        <f t="shared" si="121"/>
        <v>2.0039909492450009E-2</v>
      </c>
      <c r="N892" s="2">
        <f t="shared" si="122"/>
        <v>11653.405465998636</v>
      </c>
      <c r="O892">
        <f t="shared" si="125"/>
        <v>0</v>
      </c>
      <c r="P892">
        <f t="shared" si="123"/>
        <v>0</v>
      </c>
      <c r="Q892" s="2">
        <f t="shared" si="124"/>
        <v>11653.405465998636</v>
      </c>
      <c r="R892">
        <f>Q892/MainSheet!$C$8*(G892-G891)+R891</f>
        <v>0.62222930512702224</v>
      </c>
      <c r="S892">
        <f t="shared" si="126"/>
        <v>10.042380905844272</v>
      </c>
      <c r="T892">
        <f t="shared" si="118"/>
        <v>8.8999999999998547</v>
      </c>
      <c r="U892" s="1">
        <f>Q892/MainSheet!$C$22</f>
        <v>5.9245142743181302E-2</v>
      </c>
    </row>
    <row r="893" spans="7:21">
      <c r="G893">
        <f t="shared" si="119"/>
        <v>8.9099999999998545</v>
      </c>
      <c r="H893">
        <f t="shared" si="120"/>
        <v>198000</v>
      </c>
      <c r="I893" s="2">
        <f>MIN(MainSheet!$C$10/MainSheet!$C$9,MainSheet!$K$9*60)</f>
        <v>660</v>
      </c>
      <c r="J893" s="1">
        <f>IF(G893&gt;MainSheet!$C$11,IF(J892&gt;=0.999,1,(G893-MainSheet!$C$11)*I893/$B$2/60),0)</f>
        <v>0.12769267924495906</v>
      </c>
      <c r="K893" s="1">
        <f>IF(G893&gt;MainSheet!$C$11+$B$6,IF(K892&gt;=0.999,1,(G893-MainSheet!$C$11-$B$6)*I893/$C$2/60),0)</f>
        <v>0</v>
      </c>
      <c r="L893" s="1">
        <f>IF(G893&gt;MainSheet!$C$11+$B$6+$C$6,IF(L892&gt;=0.999,1,(G893-MainSheet!$C$11-$B$6-$C$6)*I893/$D$2/60),0)</f>
        <v>0</v>
      </c>
      <c r="M893">
        <f t="shared" si="121"/>
        <v>2.4306691089260604E-2</v>
      </c>
      <c r="N893" s="2">
        <f t="shared" si="122"/>
        <v>11454.679655491393</v>
      </c>
      <c r="O893">
        <f t="shared" si="125"/>
        <v>0</v>
      </c>
      <c r="P893">
        <f t="shared" si="123"/>
        <v>0</v>
      </c>
      <c r="Q893" s="2">
        <f t="shared" si="124"/>
        <v>11454.679655491393</v>
      </c>
      <c r="R893">
        <f>Q893/MainSheet!$C$8*(G893-G892)+R892</f>
        <v>0.7405186070584191</v>
      </c>
      <c r="S893">
        <f t="shared" si="126"/>
        <v>11.951494181759504</v>
      </c>
      <c r="T893">
        <f t="shared" si="118"/>
        <v>8.9099999999998545</v>
      </c>
      <c r="U893" s="1">
        <f>Q893/MainSheet!$C$22</f>
        <v>5.8234833864406949E-2</v>
      </c>
    </row>
    <row r="894" spans="7:21">
      <c r="G894">
        <f t="shared" si="119"/>
        <v>8.9199999999998543</v>
      </c>
      <c r="H894">
        <f t="shared" si="120"/>
        <v>198000</v>
      </c>
      <c r="I894" s="2">
        <f>MIN(MainSheet!$C$10/MainSheet!$C$9,MainSheet!$K$9*60)</f>
        <v>660</v>
      </c>
      <c r="J894" s="1">
        <f>IF(G894&gt;MainSheet!$C$11,IF(J893&gt;=0.999,1,(G894-MainSheet!$C$11)*I894/$B$2/60),0)</f>
        <v>0.15010777358458122</v>
      </c>
      <c r="K894" s="1">
        <f>IF(G894&gt;MainSheet!$C$11+$B$6,IF(K893&gt;=0.999,1,(G894-MainSheet!$C$11-$B$6)*I894/$C$2/60),0)</f>
        <v>0</v>
      </c>
      <c r="L894" s="1">
        <f>IF(G894&gt;MainSheet!$C$11+$B$6+$C$6,IF(L893&gt;=0.999,1,(G894-MainSheet!$C$11-$B$6-$C$6)*I894/$D$2/60),0)</f>
        <v>0</v>
      </c>
      <c r="M894">
        <f t="shared" si="121"/>
        <v>2.8573472686071199E-2</v>
      </c>
      <c r="N894" s="2">
        <f t="shared" si="122"/>
        <v>11255.953844984148</v>
      </c>
      <c r="O894">
        <f t="shared" si="125"/>
        <v>0</v>
      </c>
      <c r="P894">
        <f t="shared" si="123"/>
        <v>0</v>
      </c>
      <c r="Q894" s="2">
        <f t="shared" si="124"/>
        <v>11255.953844984148</v>
      </c>
      <c r="R894">
        <f>Q894/MainSheet!$C$8*(G894-G893)+R893</f>
        <v>0.85675572262514677</v>
      </c>
      <c r="S894">
        <f t="shared" si="126"/>
        <v>13.827486489256861</v>
      </c>
      <c r="T894">
        <f t="shared" si="118"/>
        <v>8.9199999999998543</v>
      </c>
      <c r="U894" s="1">
        <f>Q894/MainSheet!$C$22</f>
        <v>5.7224524985632581E-2</v>
      </c>
    </row>
    <row r="895" spans="7:21">
      <c r="G895">
        <f t="shared" si="119"/>
        <v>8.9299999999998541</v>
      </c>
      <c r="H895">
        <f t="shared" si="120"/>
        <v>198000</v>
      </c>
      <c r="I895" s="2">
        <f>MIN(MainSheet!$C$10/MainSheet!$C$9,MainSheet!$K$9*60)</f>
        <v>660</v>
      </c>
      <c r="J895" s="1">
        <f>IF(G895&gt;MainSheet!$C$11,IF(J894&gt;=0.999,1,(G895-MainSheet!$C$11)*I895/$B$2/60),0)</f>
        <v>0.1725228679242034</v>
      </c>
      <c r="K895" s="1">
        <f>IF(G895&gt;MainSheet!$C$11+$B$6,IF(K894&gt;=0.999,1,(G895-MainSheet!$C$11-$B$6)*I895/$C$2/60),0)</f>
        <v>0</v>
      </c>
      <c r="L895" s="1">
        <f>IF(G895&gt;MainSheet!$C$11+$B$6+$C$6,IF(L894&gt;=0.999,1,(G895-MainSheet!$C$11-$B$6-$C$6)*I895/$D$2/60),0)</f>
        <v>0</v>
      </c>
      <c r="M895">
        <f t="shared" si="121"/>
        <v>3.2840254282881801E-2</v>
      </c>
      <c r="N895" s="2">
        <f t="shared" si="122"/>
        <v>11057.228034476901</v>
      </c>
      <c r="O895">
        <f t="shared" si="125"/>
        <v>0</v>
      </c>
      <c r="P895">
        <f t="shared" si="123"/>
        <v>0</v>
      </c>
      <c r="Q895" s="2">
        <f t="shared" si="124"/>
        <v>11057.228034476901</v>
      </c>
      <c r="R895">
        <f>Q895/MainSheet!$C$8*(G895-G894)+R894</f>
        <v>0.97094065182720524</v>
      </c>
      <c r="S895">
        <f t="shared" si="126"/>
        <v>15.670357828336344</v>
      </c>
      <c r="T895">
        <f t="shared" si="118"/>
        <v>8.9299999999998541</v>
      </c>
      <c r="U895" s="1">
        <f>Q895/MainSheet!$C$22</f>
        <v>5.6214216106858207E-2</v>
      </c>
    </row>
    <row r="896" spans="7:21">
      <c r="G896">
        <f t="shared" si="119"/>
        <v>8.9399999999998538</v>
      </c>
      <c r="H896">
        <f t="shared" si="120"/>
        <v>198000</v>
      </c>
      <c r="I896" s="2">
        <f>MIN(MainSheet!$C$10/MainSheet!$C$9,MainSheet!$K$9*60)</f>
        <v>660</v>
      </c>
      <c r="J896" s="1">
        <f>IF(G896&gt;MainSheet!$C$11,IF(J895&gt;=0.999,1,(G896-MainSheet!$C$11)*I896/$B$2/60),0)</f>
        <v>0.19493796226382554</v>
      </c>
      <c r="K896" s="1">
        <f>IF(G896&gt;MainSheet!$C$11+$B$6,IF(K895&gt;=0.999,1,(G896-MainSheet!$C$11-$B$6)*I896/$C$2/60),0)</f>
        <v>0</v>
      </c>
      <c r="L896" s="1">
        <f>IF(G896&gt;MainSheet!$C$11+$B$6+$C$6,IF(L895&gt;=0.999,1,(G896-MainSheet!$C$11-$B$6-$C$6)*I896/$D$2/60),0)</f>
        <v>0</v>
      </c>
      <c r="M896">
        <f t="shared" si="121"/>
        <v>3.7107035879692399E-2</v>
      </c>
      <c r="N896" s="2">
        <f t="shared" si="122"/>
        <v>10858.502223969657</v>
      </c>
      <c r="O896">
        <f t="shared" si="125"/>
        <v>0</v>
      </c>
      <c r="P896">
        <f t="shared" si="123"/>
        <v>0</v>
      </c>
      <c r="Q896" s="2">
        <f t="shared" si="124"/>
        <v>10858.502223969657</v>
      </c>
      <c r="R896">
        <f>Q896/MainSheet!$C$8*(G896-G895)+R895</f>
        <v>1.0830733946645945</v>
      </c>
      <c r="S896">
        <f t="shared" si="126"/>
        <v>17.480108198997954</v>
      </c>
      <c r="T896">
        <f t="shared" si="118"/>
        <v>8.9399999999998538</v>
      </c>
      <c r="U896" s="1">
        <f>Q896/MainSheet!$C$22</f>
        <v>5.5203907228083854E-2</v>
      </c>
    </row>
    <row r="897" spans="7:21">
      <c r="G897">
        <f t="shared" si="119"/>
        <v>8.9499999999998536</v>
      </c>
      <c r="H897">
        <f t="shared" si="120"/>
        <v>198000</v>
      </c>
      <c r="I897" s="2">
        <f>MIN(MainSheet!$C$10/MainSheet!$C$9,MainSheet!$K$9*60)</f>
        <v>660</v>
      </c>
      <c r="J897" s="1">
        <f>IF(G897&gt;MainSheet!$C$11,IF(J896&gt;=0.999,1,(G897-MainSheet!$C$11)*I897/$B$2/60),0)</f>
        <v>0.21735305660344773</v>
      </c>
      <c r="K897" s="1">
        <f>IF(G897&gt;MainSheet!$C$11+$B$6,IF(K896&gt;=0.999,1,(G897-MainSheet!$C$11-$B$6)*I897/$C$2/60),0)</f>
        <v>0</v>
      </c>
      <c r="L897" s="1">
        <f>IF(G897&gt;MainSheet!$C$11+$B$6+$C$6,IF(L896&gt;=0.999,1,(G897-MainSheet!$C$11-$B$6-$C$6)*I897/$D$2/60),0)</f>
        <v>0</v>
      </c>
      <c r="M897">
        <f t="shared" si="121"/>
        <v>4.1373817476502997E-2</v>
      </c>
      <c r="N897" s="2">
        <f t="shared" si="122"/>
        <v>10659.77641346241</v>
      </c>
      <c r="O897">
        <f t="shared" si="125"/>
        <v>0</v>
      </c>
      <c r="P897">
        <f t="shared" si="123"/>
        <v>0</v>
      </c>
      <c r="Q897" s="2">
        <f t="shared" si="124"/>
        <v>10659.77641346241</v>
      </c>
      <c r="R897">
        <f>Q897/MainSheet!$C$8*(G897-G896)+R896</f>
        <v>1.1931539511373146</v>
      </c>
      <c r="S897">
        <f t="shared" si="126"/>
        <v>19.256737601241689</v>
      </c>
      <c r="T897">
        <f t="shared" si="118"/>
        <v>8.9499999999998536</v>
      </c>
      <c r="U897" s="1">
        <f>Q897/MainSheet!$C$22</f>
        <v>5.419359834930948E-2</v>
      </c>
    </row>
    <row r="898" spans="7:21">
      <c r="G898">
        <f t="shared" si="119"/>
        <v>8.9599999999998534</v>
      </c>
      <c r="H898">
        <f t="shared" si="120"/>
        <v>198000</v>
      </c>
      <c r="I898" s="2">
        <f>MIN(MainSheet!$C$10/MainSheet!$C$9,MainSheet!$K$9*60)</f>
        <v>660</v>
      </c>
      <c r="J898" s="1">
        <f>IF(G898&gt;MainSheet!$C$11,IF(J897&gt;=0.999,1,(G898-MainSheet!$C$11)*I898/$B$2/60),0)</f>
        <v>0.23976815094306986</v>
      </c>
      <c r="K898" s="1">
        <f>IF(G898&gt;MainSheet!$C$11+$B$6,IF(K897&gt;=0.999,1,(G898-MainSheet!$C$11-$B$6)*I898/$C$2/60),0)</f>
        <v>0</v>
      </c>
      <c r="L898" s="1">
        <f>IF(G898&gt;MainSheet!$C$11+$B$6+$C$6,IF(L897&gt;=0.999,1,(G898-MainSheet!$C$11-$B$6-$C$6)*I898/$D$2/60),0)</f>
        <v>0</v>
      </c>
      <c r="M898">
        <f t="shared" si="121"/>
        <v>4.5640599073313588E-2</v>
      </c>
      <c r="N898" s="2">
        <f t="shared" si="122"/>
        <v>10461.050602955169</v>
      </c>
      <c r="O898">
        <f t="shared" si="125"/>
        <v>0</v>
      </c>
      <c r="P898">
        <f t="shared" si="123"/>
        <v>0</v>
      </c>
      <c r="Q898" s="2">
        <f t="shared" si="124"/>
        <v>10461.050602955169</v>
      </c>
      <c r="R898">
        <f>Q898/MainSheet!$C$8*(G898-G897)+R897</f>
        <v>1.3011823212453655</v>
      </c>
      <c r="S898">
        <f t="shared" si="126"/>
        <v>21.000246035067551</v>
      </c>
      <c r="T898">
        <f t="shared" si="118"/>
        <v>8.9599999999998534</v>
      </c>
      <c r="U898" s="1">
        <f>Q898/MainSheet!$C$22</f>
        <v>5.3183289470535133E-2</v>
      </c>
    </row>
    <row r="899" spans="7:21">
      <c r="G899">
        <f t="shared" si="119"/>
        <v>8.9699999999998532</v>
      </c>
      <c r="H899">
        <f t="shared" si="120"/>
        <v>198000</v>
      </c>
      <c r="I899" s="2">
        <f>MIN(MainSheet!$C$10/MainSheet!$C$9,MainSheet!$K$9*60)</f>
        <v>660</v>
      </c>
      <c r="J899" s="1">
        <f>IF(G899&gt;MainSheet!$C$11,IF(J898&gt;=0.999,1,(G899-MainSheet!$C$11)*I899/$B$2/60),0)</f>
        <v>0.26218324528269205</v>
      </c>
      <c r="K899" s="1">
        <f>IF(G899&gt;MainSheet!$C$11+$B$6,IF(K898&gt;=0.999,1,(G899-MainSheet!$C$11-$B$6)*I899/$C$2/60),0)</f>
        <v>0</v>
      </c>
      <c r="L899" s="1">
        <f>IF(G899&gt;MainSheet!$C$11+$B$6+$C$6,IF(L898&gt;=0.999,1,(G899-MainSheet!$C$11-$B$6-$C$6)*I899/$D$2/60),0)</f>
        <v>0</v>
      </c>
      <c r="M899">
        <f t="shared" si="121"/>
        <v>4.9907380670124193E-2</v>
      </c>
      <c r="N899" s="2">
        <f t="shared" si="122"/>
        <v>10262.324792447924</v>
      </c>
      <c r="O899">
        <f t="shared" si="125"/>
        <v>0</v>
      </c>
      <c r="P899">
        <f t="shared" si="123"/>
        <v>0</v>
      </c>
      <c r="Q899" s="2">
        <f t="shared" si="124"/>
        <v>10262.324792447924</v>
      </c>
      <c r="R899">
        <f>Q899/MainSheet!$C$8*(G899-G898)+R898</f>
        <v>1.4071585049887472</v>
      </c>
      <c r="S899">
        <f t="shared" si="126"/>
        <v>22.710633500475538</v>
      </c>
      <c r="T899">
        <f t="shared" ref="T899:T962" si="127">G899</f>
        <v>8.9699999999998532</v>
      </c>
      <c r="U899" s="1">
        <f>Q899/MainSheet!$C$22</f>
        <v>5.2172980591760766E-2</v>
      </c>
    </row>
    <row r="900" spans="7:21">
      <c r="G900">
        <f t="shared" ref="G900:G963" si="128">G899+$F$2</f>
        <v>8.979999999999853</v>
      </c>
      <c r="H900">
        <f t="shared" ref="H900:H963" si="129">H899</f>
        <v>198000</v>
      </c>
      <c r="I900" s="2">
        <f>MIN(MainSheet!$C$10/MainSheet!$C$9,MainSheet!$K$9*60)</f>
        <v>660</v>
      </c>
      <c r="J900" s="1">
        <f>IF(G900&gt;MainSheet!$C$11,IF(J899&gt;=0.999,1,(G900-MainSheet!$C$11)*I900/$B$2/60),0)</f>
        <v>0.28459833962231423</v>
      </c>
      <c r="K900" s="1">
        <f>IF(G900&gt;MainSheet!$C$11+$B$6,IF(K899&gt;=0.999,1,(G900-MainSheet!$C$11-$B$6)*I900/$C$2/60),0)</f>
        <v>0</v>
      </c>
      <c r="L900" s="1">
        <f>IF(G900&gt;MainSheet!$C$11+$B$6+$C$6,IF(L899&gt;=0.999,1,(G900-MainSheet!$C$11-$B$6-$C$6)*I900/$D$2/60),0)</f>
        <v>0</v>
      </c>
      <c r="M900">
        <f t="shared" ref="M900:M963" si="130">(J900*$B$2+K900*$C$2+L900*$D$2)/SUM($B$2:$D$2)</f>
        <v>5.4174162266934792E-2</v>
      </c>
      <c r="N900" s="2">
        <f t="shared" ref="N900:N963" si="131">IF(J900&gt;=0.01,((1-J900)*B$3+B$4*(J900)),0)</f>
        <v>10063.598981940677</v>
      </c>
      <c r="O900">
        <f t="shared" si="125"/>
        <v>0</v>
      </c>
      <c r="P900">
        <f t="shared" ref="P900:P963" si="132">IF(IF(N900+O900&gt;H900,H900-O900-N900,IF(L900&gt;0,((1-L900)*D$3+D$4*(L900)),0))+O900+N900&gt;H900,H900-N900-O900,IF(N900+O900&gt;H900,H900-O900-N900,IF(L900&gt;0,((1-L900)*D$3+D$4*(L900)),0)))</f>
        <v>0</v>
      </c>
      <c r="Q900" s="2">
        <f t="shared" ref="Q900:Q963" si="133">SUM(N900:P900)</f>
        <v>10063.598981940677</v>
      </c>
      <c r="R900">
        <f>Q900/MainSheet!$C$8*(G900-G899)+R899</f>
        <v>1.5110825023674597</v>
      </c>
      <c r="S900">
        <f t="shared" si="126"/>
        <v>24.387899997465652</v>
      </c>
      <c r="T900">
        <f t="shared" si="127"/>
        <v>8.979999999999853</v>
      </c>
      <c r="U900" s="1">
        <f>Q900/MainSheet!$C$22</f>
        <v>5.1162671712986392E-2</v>
      </c>
    </row>
    <row r="901" spans="7:21">
      <c r="G901">
        <f t="shared" si="128"/>
        <v>8.9899999999998528</v>
      </c>
      <c r="H901">
        <f t="shared" si="129"/>
        <v>198000</v>
      </c>
      <c r="I901" s="2">
        <f>MIN(MainSheet!$C$10/MainSheet!$C$9,MainSheet!$K$9*60)</f>
        <v>660</v>
      </c>
      <c r="J901" s="1">
        <f>IF(G901&gt;MainSheet!$C$11,IF(J900&gt;=0.999,1,(G901-MainSheet!$C$11)*I901/$B$2/60),0)</f>
        <v>0.30701343396193637</v>
      </c>
      <c r="K901" s="1">
        <f>IF(G901&gt;MainSheet!$C$11+$B$6,IF(K900&gt;=0.999,1,(G901-MainSheet!$C$11-$B$6)*I901/$C$2/60),0)</f>
        <v>0</v>
      </c>
      <c r="L901" s="1">
        <f>IF(G901&gt;MainSheet!$C$11+$B$6+$C$6,IF(L900&gt;=0.999,1,(G901-MainSheet!$C$11-$B$6-$C$6)*I901/$D$2/60),0)</f>
        <v>0</v>
      </c>
      <c r="M901">
        <f t="shared" si="130"/>
        <v>5.844094386374539E-2</v>
      </c>
      <c r="N901" s="2">
        <f t="shared" si="131"/>
        <v>9864.8731714334317</v>
      </c>
      <c r="O901">
        <f t="shared" ref="O901:O964" si="134">IF(K901&gt;=0.01,((1-K901)*C$3+C$4*(K901)),0)</f>
        <v>0</v>
      </c>
      <c r="P901">
        <f t="shared" si="132"/>
        <v>0</v>
      </c>
      <c r="Q901" s="2">
        <f t="shared" si="133"/>
        <v>9864.8731714334317</v>
      </c>
      <c r="R901">
        <f>Q901/MainSheet!$C$8*(G901-G900)+R900</f>
        <v>1.612954313381503</v>
      </c>
      <c r="S901">
        <f t="shared" ref="S901:S964" si="135">Q901*$F$2/60+S900</f>
        <v>26.032045526037891</v>
      </c>
      <c r="T901">
        <f t="shared" si="127"/>
        <v>8.9899999999998528</v>
      </c>
      <c r="U901" s="1">
        <f>Q901/MainSheet!$C$22</f>
        <v>5.0152362834212032E-2</v>
      </c>
    </row>
    <row r="902" spans="7:21">
      <c r="G902">
        <f t="shared" si="128"/>
        <v>8.9999999999998526</v>
      </c>
      <c r="H902">
        <f t="shared" si="129"/>
        <v>198000</v>
      </c>
      <c r="I902" s="2">
        <f>MIN(MainSheet!$C$10/MainSheet!$C$9,MainSheet!$K$9*60)</f>
        <v>660</v>
      </c>
      <c r="J902" s="1">
        <f>IF(G902&gt;MainSheet!$C$11,IF(J901&gt;=0.999,1,(G902-MainSheet!$C$11)*I902/$B$2/60),0)</f>
        <v>0.3294285283015585</v>
      </c>
      <c r="K902" s="1">
        <f>IF(G902&gt;MainSheet!$C$11+$B$6,IF(K901&gt;=0.999,1,(G902-MainSheet!$C$11-$B$6)*I902/$C$2/60),0)</f>
        <v>0</v>
      </c>
      <c r="L902" s="1">
        <f>IF(G902&gt;MainSheet!$C$11+$B$6+$C$6,IF(L901&gt;=0.999,1,(G902-MainSheet!$C$11-$B$6-$C$6)*I902/$D$2/60),0)</f>
        <v>0</v>
      </c>
      <c r="M902">
        <f t="shared" si="130"/>
        <v>6.2707725460555974E-2</v>
      </c>
      <c r="N902" s="2">
        <f t="shared" si="131"/>
        <v>9666.1473609261866</v>
      </c>
      <c r="O902">
        <f t="shared" si="134"/>
        <v>0</v>
      </c>
      <c r="P902">
        <f t="shared" si="132"/>
        <v>0</v>
      </c>
      <c r="Q902" s="2">
        <f t="shared" si="133"/>
        <v>9666.1473609261866</v>
      </c>
      <c r="R902">
        <f>Q902/MainSheet!$C$8*(G902-G901)+R901</f>
        <v>1.7127739380308771</v>
      </c>
      <c r="S902">
        <f t="shared" si="135"/>
        <v>27.643070086192257</v>
      </c>
      <c r="T902">
        <f t="shared" si="127"/>
        <v>8.9999999999998526</v>
      </c>
      <c r="U902" s="1">
        <f>Q902/MainSheet!$C$22</f>
        <v>4.9142053955437665E-2</v>
      </c>
    </row>
    <row r="903" spans="7:21">
      <c r="G903">
        <f t="shared" si="128"/>
        <v>9.0099999999998523</v>
      </c>
      <c r="H903">
        <f t="shared" si="129"/>
        <v>198000</v>
      </c>
      <c r="I903" s="2">
        <f>MIN(MainSheet!$C$10/MainSheet!$C$9,MainSheet!$K$9*60)</f>
        <v>660</v>
      </c>
      <c r="J903" s="1">
        <f>IF(G903&gt;MainSheet!$C$11,IF(J902&gt;=0.999,1,(G903-MainSheet!$C$11)*I903/$B$2/60),0)</f>
        <v>0.35184362264118074</v>
      </c>
      <c r="K903" s="1">
        <f>IF(G903&gt;MainSheet!$C$11+$B$6,IF(K902&gt;=0.999,1,(G903-MainSheet!$C$11-$B$6)*I903/$C$2/60),0)</f>
        <v>0</v>
      </c>
      <c r="L903" s="1">
        <f>IF(G903&gt;MainSheet!$C$11+$B$6+$C$6,IF(L902&gt;=0.999,1,(G903-MainSheet!$C$11-$B$6-$C$6)*I903/$D$2/60),0)</f>
        <v>0</v>
      </c>
      <c r="M903">
        <f t="shared" si="130"/>
        <v>6.6974507057366586E-2</v>
      </c>
      <c r="N903" s="2">
        <f t="shared" si="131"/>
        <v>9467.4215504189415</v>
      </c>
      <c r="O903">
        <f t="shared" si="134"/>
        <v>0</v>
      </c>
      <c r="P903">
        <f t="shared" si="132"/>
        <v>0</v>
      </c>
      <c r="Q903" s="2">
        <f t="shared" si="133"/>
        <v>9467.4215504189415</v>
      </c>
      <c r="R903">
        <f>Q903/MainSheet!$C$8*(G903-G902)+R902</f>
        <v>1.810541376315582</v>
      </c>
      <c r="S903">
        <f t="shared" si="135"/>
        <v>29.220973677928747</v>
      </c>
      <c r="T903">
        <f t="shared" si="127"/>
        <v>9.0099999999998523</v>
      </c>
      <c r="U903" s="1">
        <f>Q903/MainSheet!$C$22</f>
        <v>4.8131745076663297E-2</v>
      </c>
    </row>
    <row r="904" spans="7:21">
      <c r="G904">
        <f t="shared" si="128"/>
        <v>9.0199999999998521</v>
      </c>
      <c r="H904">
        <f t="shared" si="129"/>
        <v>198000</v>
      </c>
      <c r="I904" s="2">
        <f>MIN(MainSheet!$C$10/MainSheet!$C$9,MainSheet!$K$9*60)</f>
        <v>660</v>
      </c>
      <c r="J904" s="1">
        <f>IF(G904&gt;MainSheet!$C$11,IF(J903&gt;=0.999,1,(G904-MainSheet!$C$11)*I904/$B$2/60),0)</f>
        <v>0.37425871698080287</v>
      </c>
      <c r="K904" s="1">
        <f>IF(G904&gt;MainSheet!$C$11+$B$6,IF(K903&gt;=0.999,1,(G904-MainSheet!$C$11-$B$6)*I904/$C$2/60),0)</f>
        <v>0</v>
      </c>
      <c r="L904" s="1">
        <f>IF(G904&gt;MainSheet!$C$11+$B$6+$C$6,IF(L903&gt;=0.999,1,(G904-MainSheet!$C$11-$B$6-$C$6)*I904/$D$2/60),0)</f>
        <v>0</v>
      </c>
      <c r="M904">
        <f t="shared" si="130"/>
        <v>7.1241288654177184E-2</v>
      </c>
      <c r="N904" s="2">
        <f t="shared" si="131"/>
        <v>9268.6957399116964</v>
      </c>
      <c r="O904">
        <f t="shared" si="134"/>
        <v>0</v>
      </c>
      <c r="P904">
        <f t="shared" si="132"/>
        <v>0</v>
      </c>
      <c r="Q904" s="2">
        <f t="shared" si="133"/>
        <v>9268.6957399116964</v>
      </c>
      <c r="R904">
        <f>Q904/MainSheet!$C$8*(G904-G903)+R903</f>
        <v>1.9062566282356177</v>
      </c>
      <c r="S904">
        <f t="shared" si="135"/>
        <v>30.765756301247364</v>
      </c>
      <c r="T904">
        <f t="shared" si="127"/>
        <v>9.0199999999998521</v>
      </c>
      <c r="U904" s="1">
        <f>Q904/MainSheet!$C$22</f>
        <v>4.7121436197888937E-2</v>
      </c>
    </row>
    <row r="905" spans="7:21">
      <c r="G905">
        <f t="shared" si="128"/>
        <v>9.0299999999998519</v>
      </c>
      <c r="H905">
        <f t="shared" si="129"/>
        <v>198000</v>
      </c>
      <c r="I905" s="2">
        <f>MIN(MainSheet!$C$10/MainSheet!$C$9,MainSheet!$K$9*60)</f>
        <v>660</v>
      </c>
      <c r="J905" s="1">
        <f>IF(G905&gt;MainSheet!$C$11,IF(J904&gt;=0.999,1,(G905-MainSheet!$C$11)*I905/$B$2/60),0)</f>
        <v>0.39667381132042501</v>
      </c>
      <c r="K905" s="1">
        <f>IF(G905&gt;MainSheet!$C$11+$B$6,IF(K904&gt;=0.999,1,(G905-MainSheet!$C$11-$B$6)*I905/$C$2/60),0)</f>
        <v>0</v>
      </c>
      <c r="L905" s="1">
        <f>IF(G905&gt;MainSheet!$C$11+$B$6+$C$6,IF(L904&gt;=0.999,1,(G905-MainSheet!$C$11-$B$6-$C$6)*I905/$D$2/60),0)</f>
        <v>0</v>
      </c>
      <c r="M905">
        <f t="shared" si="130"/>
        <v>7.5508070250987769E-2</v>
      </c>
      <c r="N905" s="2">
        <f t="shared" si="131"/>
        <v>9069.9699294044512</v>
      </c>
      <c r="O905">
        <f t="shared" si="134"/>
        <v>0</v>
      </c>
      <c r="P905">
        <f t="shared" si="132"/>
        <v>0</v>
      </c>
      <c r="Q905" s="2">
        <f t="shared" si="133"/>
        <v>9069.9699294044512</v>
      </c>
      <c r="R905">
        <f>Q905/MainSheet!$C$8*(G905-G904)+R904</f>
        <v>1.9999196937909842</v>
      </c>
      <c r="S905">
        <f t="shared" si="135"/>
        <v>32.277417956148106</v>
      </c>
      <c r="T905">
        <f t="shared" si="127"/>
        <v>9.0299999999998519</v>
      </c>
      <c r="U905" s="1">
        <f>Q905/MainSheet!$C$22</f>
        <v>4.611112731911457E-2</v>
      </c>
    </row>
    <row r="906" spans="7:21">
      <c r="G906">
        <f t="shared" si="128"/>
        <v>9.0399999999998517</v>
      </c>
      <c r="H906">
        <f t="shared" si="129"/>
        <v>198000</v>
      </c>
      <c r="I906" s="2">
        <f>MIN(MainSheet!$C$10/MainSheet!$C$9,MainSheet!$K$9*60)</f>
        <v>660</v>
      </c>
      <c r="J906" s="1">
        <f>IF(G906&gt;MainSheet!$C$11,IF(J905&gt;=0.999,1,(G906-MainSheet!$C$11)*I906/$B$2/60),0)</f>
        <v>0.41908890566004714</v>
      </c>
      <c r="K906" s="1">
        <f>IF(G906&gt;MainSheet!$C$11+$B$6,IF(K905&gt;=0.999,1,(G906-MainSheet!$C$11-$B$6)*I906/$C$2/60),0)</f>
        <v>0</v>
      </c>
      <c r="L906" s="1">
        <f>IF(G906&gt;MainSheet!$C$11+$B$6+$C$6,IF(L905&gt;=0.999,1,(G906-MainSheet!$C$11-$B$6-$C$6)*I906/$D$2/60),0)</f>
        <v>0</v>
      </c>
      <c r="M906">
        <f t="shared" si="130"/>
        <v>7.9774851847798353E-2</v>
      </c>
      <c r="N906" s="2">
        <f t="shared" si="131"/>
        <v>8871.244118897208</v>
      </c>
      <c r="O906">
        <f t="shared" si="134"/>
        <v>0</v>
      </c>
      <c r="P906">
        <f t="shared" si="132"/>
        <v>0</v>
      </c>
      <c r="Q906" s="2">
        <f t="shared" si="133"/>
        <v>8871.244118897208</v>
      </c>
      <c r="R906">
        <f>Q906/MainSheet!$C$8*(G906-G905)+R905</f>
        <v>2.0915305729816813</v>
      </c>
      <c r="S906">
        <f t="shared" si="135"/>
        <v>33.755958642630972</v>
      </c>
      <c r="T906">
        <f t="shared" si="127"/>
        <v>9.0399999999998517</v>
      </c>
      <c r="U906" s="1">
        <f>Q906/MainSheet!$C$22</f>
        <v>4.5100818440340217E-2</v>
      </c>
    </row>
    <row r="907" spans="7:21">
      <c r="G907">
        <f t="shared" si="128"/>
        <v>9.0499999999998515</v>
      </c>
      <c r="H907">
        <f t="shared" si="129"/>
        <v>198000</v>
      </c>
      <c r="I907" s="2">
        <f>MIN(MainSheet!$C$10/MainSheet!$C$9,MainSheet!$K$9*60)</f>
        <v>660</v>
      </c>
      <c r="J907" s="1">
        <f>IF(G907&gt;MainSheet!$C$11,IF(J906&gt;=0.999,1,(G907-MainSheet!$C$11)*I907/$B$2/60),0)</f>
        <v>0.44150399999966933</v>
      </c>
      <c r="K907" s="1">
        <f>IF(G907&gt;MainSheet!$C$11+$B$6,IF(K906&gt;=0.999,1,(G907-MainSheet!$C$11-$B$6)*I907/$C$2/60),0)</f>
        <v>0</v>
      </c>
      <c r="L907" s="1">
        <f>IF(G907&gt;MainSheet!$C$11+$B$6+$C$6,IF(L906&gt;=0.999,1,(G907-MainSheet!$C$11-$B$6-$C$6)*I907/$D$2/60),0)</f>
        <v>0</v>
      </c>
      <c r="M907">
        <f t="shared" si="130"/>
        <v>8.4041633444608979E-2</v>
      </c>
      <c r="N907" s="2">
        <f t="shared" si="131"/>
        <v>8672.5183083899628</v>
      </c>
      <c r="O907">
        <f t="shared" si="134"/>
        <v>0</v>
      </c>
      <c r="P907">
        <f t="shared" si="132"/>
        <v>0</v>
      </c>
      <c r="Q907" s="2">
        <f t="shared" si="133"/>
        <v>8672.5183083899628</v>
      </c>
      <c r="R907">
        <f>Q907/MainSheet!$C$8*(G907-G906)+R906</f>
        <v>2.1810892658077092</v>
      </c>
      <c r="S907">
        <f t="shared" si="135"/>
        <v>35.201378360695969</v>
      </c>
      <c r="T907">
        <f t="shared" si="127"/>
        <v>9.0499999999998515</v>
      </c>
      <c r="U907" s="1">
        <f>Q907/MainSheet!$C$22</f>
        <v>4.4090509561565849E-2</v>
      </c>
    </row>
    <row r="908" spans="7:21">
      <c r="G908">
        <f t="shared" si="128"/>
        <v>9.0599999999998513</v>
      </c>
      <c r="H908">
        <f t="shared" si="129"/>
        <v>198000</v>
      </c>
      <c r="I908" s="2">
        <f>MIN(MainSheet!$C$10/MainSheet!$C$9,MainSheet!$K$9*60)</f>
        <v>660</v>
      </c>
      <c r="J908" s="1">
        <f>IF(G908&gt;MainSheet!$C$11,IF(J907&gt;=0.999,1,(G908-MainSheet!$C$11)*I908/$B$2/60),0)</f>
        <v>0.46391909433929157</v>
      </c>
      <c r="K908" s="1">
        <f>IF(G908&gt;MainSheet!$C$11+$B$6,IF(K907&gt;=0.999,1,(G908-MainSheet!$C$11-$B$6)*I908/$C$2/60),0)</f>
        <v>0</v>
      </c>
      <c r="L908" s="1">
        <f>IF(G908&gt;MainSheet!$C$11+$B$6+$C$6,IF(L907&gt;=0.999,1,(G908-MainSheet!$C$11-$B$6-$C$6)*I908/$D$2/60),0)</f>
        <v>0</v>
      </c>
      <c r="M908">
        <f t="shared" si="130"/>
        <v>8.8308415041419591E-2</v>
      </c>
      <c r="N908" s="2">
        <f t="shared" si="131"/>
        <v>8473.7924978827177</v>
      </c>
      <c r="O908">
        <f t="shared" si="134"/>
        <v>0</v>
      </c>
      <c r="P908">
        <f t="shared" si="132"/>
        <v>0</v>
      </c>
      <c r="Q908" s="2">
        <f t="shared" si="133"/>
        <v>8473.7924978827177</v>
      </c>
      <c r="R908">
        <f>Q908/MainSheet!$C$8*(G908-G907)+R907</f>
        <v>2.2685957722690682</v>
      </c>
      <c r="S908">
        <f t="shared" si="135"/>
        <v>36.61367711034309</v>
      </c>
      <c r="T908">
        <f t="shared" si="127"/>
        <v>9.0599999999998513</v>
      </c>
      <c r="U908" s="1">
        <f>Q908/MainSheet!$C$22</f>
        <v>4.3080200682791482E-2</v>
      </c>
    </row>
    <row r="909" spans="7:21">
      <c r="G909">
        <f t="shared" si="128"/>
        <v>9.0699999999998511</v>
      </c>
      <c r="H909">
        <f t="shared" si="129"/>
        <v>198000</v>
      </c>
      <c r="I909" s="2">
        <f>MIN(MainSheet!$C$10/MainSheet!$C$9,MainSheet!$K$9*60)</f>
        <v>660</v>
      </c>
      <c r="J909" s="1">
        <f>IF(G909&gt;MainSheet!$C$11,IF(J908&gt;=0.999,1,(G909-MainSheet!$C$11)*I909/$B$2/60),0)</f>
        <v>0.4863341886789137</v>
      </c>
      <c r="K909" s="1">
        <f>IF(G909&gt;MainSheet!$C$11+$B$6,IF(K908&gt;=0.999,1,(G909-MainSheet!$C$11-$B$6)*I909/$C$2/60),0)</f>
        <v>0</v>
      </c>
      <c r="L909" s="1">
        <f>IF(G909&gt;MainSheet!$C$11+$B$6+$C$6,IF(L908&gt;=0.999,1,(G909-MainSheet!$C$11-$B$6-$C$6)*I909/$D$2/60),0)</f>
        <v>0</v>
      </c>
      <c r="M909">
        <f t="shared" si="130"/>
        <v>9.2575196638230176E-2</v>
      </c>
      <c r="N909" s="2">
        <f t="shared" si="131"/>
        <v>8275.0666873754726</v>
      </c>
      <c r="O909">
        <f t="shared" si="134"/>
        <v>0</v>
      </c>
      <c r="P909">
        <f t="shared" si="132"/>
        <v>0</v>
      </c>
      <c r="Q909" s="2">
        <f t="shared" si="133"/>
        <v>8275.0666873754726</v>
      </c>
      <c r="R909">
        <f>Q909/MainSheet!$C$8*(G909-G908)+R908</f>
        <v>2.3540500923657577</v>
      </c>
      <c r="S909">
        <f t="shared" si="135"/>
        <v>37.992854891572335</v>
      </c>
      <c r="T909">
        <f t="shared" si="127"/>
        <v>9.0699999999998511</v>
      </c>
      <c r="U909" s="1">
        <f>Q909/MainSheet!$C$22</f>
        <v>4.2069891804017122E-2</v>
      </c>
    </row>
    <row r="910" spans="7:21">
      <c r="G910">
        <f t="shared" si="128"/>
        <v>9.0799999999998509</v>
      </c>
      <c r="H910">
        <f t="shared" si="129"/>
        <v>198000</v>
      </c>
      <c r="I910" s="2">
        <f>MIN(MainSheet!$C$10/MainSheet!$C$9,MainSheet!$K$9*60)</f>
        <v>660</v>
      </c>
      <c r="J910" s="1">
        <f>IF(G910&gt;MainSheet!$C$11,IF(J909&gt;=0.999,1,(G910-MainSheet!$C$11)*I910/$B$2/60),0)</f>
        <v>0.50874928301853584</v>
      </c>
      <c r="K910" s="1">
        <f>IF(G910&gt;MainSheet!$C$11+$B$6,IF(K909&gt;=0.999,1,(G910-MainSheet!$C$11-$B$6)*I910/$C$2/60),0)</f>
        <v>0</v>
      </c>
      <c r="L910" s="1">
        <f>IF(G910&gt;MainSheet!$C$11+$B$6+$C$6,IF(L909&gt;=0.999,1,(G910-MainSheet!$C$11-$B$6-$C$6)*I910/$D$2/60),0)</f>
        <v>0</v>
      </c>
      <c r="M910">
        <f t="shared" si="130"/>
        <v>9.6841978235040774E-2</v>
      </c>
      <c r="N910" s="2">
        <f t="shared" si="131"/>
        <v>8076.3408768682275</v>
      </c>
      <c r="O910">
        <f t="shared" si="134"/>
        <v>0</v>
      </c>
      <c r="P910">
        <f t="shared" si="132"/>
        <v>0</v>
      </c>
      <c r="Q910" s="2">
        <f t="shared" si="133"/>
        <v>8076.3408768682275</v>
      </c>
      <c r="R910">
        <f>Q910/MainSheet!$C$8*(G910-G909)+R909</f>
        <v>2.4374522260977782</v>
      </c>
      <c r="S910">
        <f t="shared" si="135"/>
        <v>39.338911704383705</v>
      </c>
      <c r="T910">
        <f t="shared" si="127"/>
        <v>9.0799999999998509</v>
      </c>
      <c r="U910" s="1">
        <f>Q910/MainSheet!$C$22</f>
        <v>4.1059582925242755E-2</v>
      </c>
    </row>
    <row r="911" spans="7:21">
      <c r="G911">
        <f t="shared" si="128"/>
        <v>9.0899999999998506</v>
      </c>
      <c r="H911">
        <f t="shared" si="129"/>
        <v>198000</v>
      </c>
      <c r="I911" s="2">
        <f>MIN(MainSheet!$C$10/MainSheet!$C$9,MainSheet!$K$9*60)</f>
        <v>660</v>
      </c>
      <c r="J911" s="1">
        <f>IF(G911&gt;MainSheet!$C$11,IF(J910&gt;=0.999,1,(G911-MainSheet!$C$11)*I911/$B$2/60),0)</f>
        <v>0.53116437735815802</v>
      </c>
      <c r="K911" s="1">
        <f>IF(G911&gt;MainSheet!$C$11+$B$6,IF(K910&gt;=0.999,1,(G911-MainSheet!$C$11-$B$6)*I911/$C$2/60),0)</f>
        <v>0</v>
      </c>
      <c r="L911" s="1">
        <f>IF(G911&gt;MainSheet!$C$11+$B$6+$C$6,IF(L910&gt;=0.999,1,(G911-MainSheet!$C$11-$B$6-$C$6)*I911/$D$2/60),0)</f>
        <v>0</v>
      </c>
      <c r="M911">
        <f t="shared" si="130"/>
        <v>0.10110875983185136</v>
      </c>
      <c r="N911" s="2">
        <f t="shared" si="131"/>
        <v>7877.6150663609815</v>
      </c>
      <c r="O911">
        <f t="shared" si="134"/>
        <v>0</v>
      </c>
      <c r="P911">
        <f t="shared" si="132"/>
        <v>0</v>
      </c>
      <c r="Q911" s="2">
        <f t="shared" si="133"/>
        <v>7877.6150663609815</v>
      </c>
      <c r="R911">
        <f>Q911/MainSheet!$C$8*(G911-G910)+R910</f>
        <v>2.5188021734651294</v>
      </c>
      <c r="S911">
        <f t="shared" si="135"/>
        <v>40.651847548777198</v>
      </c>
      <c r="T911">
        <f t="shared" si="127"/>
        <v>9.0899999999998506</v>
      </c>
      <c r="U911" s="1">
        <f>Q911/MainSheet!$C$22</f>
        <v>4.0049274046468387E-2</v>
      </c>
    </row>
    <row r="912" spans="7:21">
      <c r="G912">
        <f t="shared" si="128"/>
        <v>9.0999999999998504</v>
      </c>
      <c r="H912">
        <f t="shared" si="129"/>
        <v>198000</v>
      </c>
      <c r="I912" s="2">
        <f>MIN(MainSheet!$C$10/MainSheet!$C$9,MainSheet!$K$9*60)</f>
        <v>660</v>
      </c>
      <c r="J912" s="1">
        <f>IF(G912&gt;MainSheet!$C$11,IF(J911&gt;=0.999,1,(G912-MainSheet!$C$11)*I912/$B$2/60),0)</f>
        <v>0.55357947169778021</v>
      </c>
      <c r="K912" s="1">
        <f>IF(G912&gt;MainSheet!$C$11+$B$6,IF(K911&gt;=0.999,1,(G912-MainSheet!$C$11-$B$6)*I912/$C$2/60),0)</f>
        <v>0</v>
      </c>
      <c r="L912" s="1">
        <f>IF(G912&gt;MainSheet!$C$11+$B$6+$C$6,IF(L911&gt;=0.999,1,(G912-MainSheet!$C$11-$B$6-$C$6)*I912/$D$2/60),0)</f>
        <v>0</v>
      </c>
      <c r="M912">
        <f t="shared" si="130"/>
        <v>0.10537554142866196</v>
      </c>
      <c r="N912" s="2">
        <f t="shared" si="131"/>
        <v>7678.8892558537373</v>
      </c>
      <c r="O912">
        <f t="shared" si="134"/>
        <v>0</v>
      </c>
      <c r="P912">
        <f t="shared" si="132"/>
        <v>0</v>
      </c>
      <c r="Q912" s="2">
        <f t="shared" si="133"/>
        <v>7678.8892558537373</v>
      </c>
      <c r="R912">
        <f>Q912/MainSheet!$C$8*(G912-G911)+R911</f>
        <v>2.5980999344678115</v>
      </c>
      <c r="S912">
        <f t="shared" si="135"/>
        <v>41.931662424752822</v>
      </c>
      <c r="T912">
        <f t="shared" si="127"/>
        <v>9.0999999999998504</v>
      </c>
      <c r="U912" s="1">
        <f>Q912/MainSheet!$C$22</f>
        <v>3.9038965167694027E-2</v>
      </c>
    </row>
    <row r="913" spans="7:21">
      <c r="G913">
        <f t="shared" si="128"/>
        <v>9.1099999999998502</v>
      </c>
      <c r="H913">
        <f t="shared" si="129"/>
        <v>198000</v>
      </c>
      <c r="I913" s="2">
        <f>MIN(MainSheet!$C$10/MainSheet!$C$9,MainSheet!$K$9*60)</f>
        <v>660</v>
      </c>
      <c r="J913" s="1">
        <f>IF(G913&gt;MainSheet!$C$11,IF(J912&gt;=0.999,1,(G913-MainSheet!$C$11)*I913/$B$2/60),0)</f>
        <v>0.57599456603740229</v>
      </c>
      <c r="K913" s="1">
        <f>IF(G913&gt;MainSheet!$C$11+$B$6,IF(K912&gt;=0.999,1,(G913-MainSheet!$C$11-$B$6)*I913/$C$2/60),0)</f>
        <v>0</v>
      </c>
      <c r="L913" s="1">
        <f>IF(G913&gt;MainSheet!$C$11+$B$6+$C$6,IF(L912&gt;=0.999,1,(G913-MainSheet!$C$11-$B$6-$C$6)*I913/$D$2/60),0)</f>
        <v>0</v>
      </c>
      <c r="M913">
        <f t="shared" si="130"/>
        <v>0.10964232302547254</v>
      </c>
      <c r="N913" s="2">
        <f t="shared" si="131"/>
        <v>7480.1634453464922</v>
      </c>
      <c r="O913">
        <f t="shared" si="134"/>
        <v>0</v>
      </c>
      <c r="P913">
        <f t="shared" si="132"/>
        <v>0</v>
      </c>
      <c r="Q913" s="2">
        <f t="shared" si="133"/>
        <v>7480.1634453464922</v>
      </c>
      <c r="R913">
        <f>Q913/MainSheet!$C$8*(G913-G912)+R912</f>
        <v>2.6753455091058242</v>
      </c>
      <c r="S913">
        <f t="shared" si="135"/>
        <v>43.178356332310571</v>
      </c>
      <c r="T913">
        <f t="shared" si="127"/>
        <v>9.1099999999998502</v>
      </c>
      <c r="U913" s="1">
        <f>Q913/MainSheet!$C$22</f>
        <v>3.802865628891966E-2</v>
      </c>
    </row>
    <row r="914" spans="7:21">
      <c r="G914">
        <f t="shared" si="128"/>
        <v>9.11999999999985</v>
      </c>
      <c r="H914">
        <f t="shared" si="129"/>
        <v>198000</v>
      </c>
      <c r="I914" s="2">
        <f>MIN(MainSheet!$C$10/MainSheet!$C$9,MainSheet!$K$9*60)</f>
        <v>660</v>
      </c>
      <c r="J914" s="1">
        <f>IF(G914&gt;MainSheet!$C$11,IF(J913&gt;=0.999,1,(G914-MainSheet!$C$11)*I914/$B$2/60),0)</f>
        <v>0.59840966037702448</v>
      </c>
      <c r="K914" s="1">
        <f>IF(G914&gt;MainSheet!$C$11+$B$6,IF(K913&gt;=0.999,1,(G914-MainSheet!$C$11-$B$6)*I914/$C$2/60),0)</f>
        <v>0</v>
      </c>
      <c r="L914" s="1">
        <f>IF(G914&gt;MainSheet!$C$11+$B$6+$C$6,IF(L913&gt;=0.999,1,(G914-MainSheet!$C$11-$B$6-$C$6)*I914/$D$2/60),0)</f>
        <v>0</v>
      </c>
      <c r="M914">
        <f t="shared" si="130"/>
        <v>0.11390910462228315</v>
      </c>
      <c r="N914" s="2">
        <f t="shared" si="131"/>
        <v>7281.437634839247</v>
      </c>
      <c r="O914">
        <f t="shared" si="134"/>
        <v>0</v>
      </c>
      <c r="P914">
        <f t="shared" si="132"/>
        <v>0</v>
      </c>
      <c r="Q914" s="2">
        <f t="shared" si="133"/>
        <v>7281.437634839247</v>
      </c>
      <c r="R914">
        <f>Q914/MainSheet!$C$8*(G914-G913)+R913</f>
        <v>2.750538897379168</v>
      </c>
      <c r="S914">
        <f t="shared" si="135"/>
        <v>44.391929271450444</v>
      </c>
      <c r="T914">
        <f t="shared" si="127"/>
        <v>9.11999999999985</v>
      </c>
      <c r="U914" s="1">
        <f>Q914/MainSheet!$C$22</f>
        <v>3.70183474101453E-2</v>
      </c>
    </row>
    <row r="915" spans="7:21">
      <c r="G915">
        <f t="shared" si="128"/>
        <v>9.1299999999998498</v>
      </c>
      <c r="H915">
        <f t="shared" si="129"/>
        <v>198000</v>
      </c>
      <c r="I915" s="2">
        <f>MIN(MainSheet!$C$10/MainSheet!$C$9,MainSheet!$K$9*60)</f>
        <v>660</v>
      </c>
      <c r="J915" s="1">
        <f>IF(G915&gt;MainSheet!$C$11,IF(J914&gt;=0.999,1,(G915-MainSheet!$C$11)*I915/$B$2/60),0)</f>
        <v>0.62082475471664667</v>
      </c>
      <c r="K915" s="1">
        <f>IF(G915&gt;MainSheet!$C$11+$B$6,IF(K914&gt;=0.999,1,(G915-MainSheet!$C$11-$B$6)*I915/$C$2/60),0)</f>
        <v>0</v>
      </c>
      <c r="L915" s="1">
        <f>IF(G915&gt;MainSheet!$C$11+$B$6+$C$6,IF(L914&gt;=0.999,1,(G915-MainSheet!$C$11-$B$6-$C$6)*I915/$D$2/60),0)</f>
        <v>0</v>
      </c>
      <c r="M915">
        <f t="shared" si="130"/>
        <v>0.11817588621909375</v>
      </c>
      <c r="N915" s="2">
        <f t="shared" si="131"/>
        <v>7082.7118243320019</v>
      </c>
      <c r="O915">
        <f t="shared" si="134"/>
        <v>0</v>
      </c>
      <c r="P915">
        <f t="shared" si="132"/>
        <v>0</v>
      </c>
      <c r="Q915" s="2">
        <f t="shared" si="133"/>
        <v>7082.7118243320019</v>
      </c>
      <c r="R915">
        <f>Q915/MainSheet!$C$8*(G915-G914)+R914</f>
        <v>2.8236800992878424</v>
      </c>
      <c r="S915">
        <f t="shared" si="135"/>
        <v>45.57238124217244</v>
      </c>
      <c r="T915">
        <f t="shared" si="127"/>
        <v>9.1299999999998498</v>
      </c>
      <c r="U915" s="1">
        <f>Q915/MainSheet!$C$22</f>
        <v>3.6008038531370933E-2</v>
      </c>
    </row>
    <row r="916" spans="7:21">
      <c r="G916">
        <f t="shared" si="128"/>
        <v>9.1399999999998496</v>
      </c>
      <c r="H916">
        <f t="shared" si="129"/>
        <v>198000</v>
      </c>
      <c r="I916" s="2">
        <f>MIN(MainSheet!$C$10/MainSheet!$C$9,MainSheet!$K$9*60)</f>
        <v>660</v>
      </c>
      <c r="J916" s="1">
        <f>IF(G916&gt;MainSheet!$C$11,IF(J915&gt;=0.999,1,(G916-MainSheet!$C$11)*I916/$B$2/60),0)</f>
        <v>0.64323984905626885</v>
      </c>
      <c r="K916" s="1">
        <f>IF(G916&gt;MainSheet!$C$11+$B$6,IF(K915&gt;=0.999,1,(G916-MainSheet!$C$11-$B$6)*I916/$C$2/60),0)</f>
        <v>0</v>
      </c>
      <c r="L916" s="1">
        <f>IF(G916&gt;MainSheet!$C$11+$B$6+$C$6,IF(L915&gt;=0.999,1,(G916-MainSheet!$C$11-$B$6-$C$6)*I916/$D$2/60),0)</f>
        <v>0</v>
      </c>
      <c r="M916">
        <f t="shared" si="130"/>
        <v>0.12244266781590435</v>
      </c>
      <c r="N916" s="2">
        <f t="shared" si="131"/>
        <v>6883.9860138247568</v>
      </c>
      <c r="O916">
        <f t="shared" si="134"/>
        <v>0</v>
      </c>
      <c r="P916">
        <f t="shared" si="132"/>
        <v>0</v>
      </c>
      <c r="Q916" s="2">
        <f t="shared" si="133"/>
        <v>6883.9860138247568</v>
      </c>
      <c r="R916">
        <f>Q916/MainSheet!$C$8*(G916-G915)+R915</f>
        <v>2.8947691148318477</v>
      </c>
      <c r="S916">
        <f t="shared" si="135"/>
        <v>46.719712244476568</v>
      </c>
      <c r="T916">
        <f t="shared" si="127"/>
        <v>9.1399999999998496</v>
      </c>
      <c r="U916" s="1">
        <f>Q916/MainSheet!$C$22</f>
        <v>3.4997729652596565E-2</v>
      </c>
    </row>
    <row r="917" spans="7:21">
      <c r="G917">
        <f t="shared" si="128"/>
        <v>9.1499999999998494</v>
      </c>
      <c r="H917">
        <f t="shared" si="129"/>
        <v>198000</v>
      </c>
      <c r="I917" s="2">
        <f>MIN(MainSheet!$C$10/MainSheet!$C$9,MainSheet!$K$9*60)</f>
        <v>660</v>
      </c>
      <c r="J917" s="1">
        <f>IF(G917&gt;MainSheet!$C$11,IF(J916&gt;=0.999,1,(G917-MainSheet!$C$11)*I917/$B$2/60),0)</f>
        <v>0.66565494339589104</v>
      </c>
      <c r="K917" s="1">
        <f>IF(G917&gt;MainSheet!$C$11+$B$6,IF(K916&gt;=0.999,1,(G917-MainSheet!$C$11-$B$6)*I917/$C$2/60),0)</f>
        <v>0</v>
      </c>
      <c r="L917" s="1">
        <f>IF(G917&gt;MainSheet!$C$11+$B$6+$C$6,IF(L916&gt;=0.999,1,(G917-MainSheet!$C$11-$B$6-$C$6)*I917/$D$2/60),0)</f>
        <v>0</v>
      </c>
      <c r="M917">
        <f t="shared" si="130"/>
        <v>0.12670944941271498</v>
      </c>
      <c r="N917" s="2">
        <f t="shared" si="131"/>
        <v>6685.2602033175117</v>
      </c>
      <c r="O917">
        <f t="shared" si="134"/>
        <v>0</v>
      </c>
      <c r="P917">
        <f t="shared" si="132"/>
        <v>0</v>
      </c>
      <c r="Q917" s="2">
        <f t="shared" si="133"/>
        <v>6685.2602033175117</v>
      </c>
      <c r="R917">
        <f>Q917/MainSheet!$C$8*(G917-G916)+R916</f>
        <v>2.9638059440111837</v>
      </c>
      <c r="S917">
        <f t="shared" si="135"/>
        <v>47.83392227836282</v>
      </c>
      <c r="T917">
        <f t="shared" si="127"/>
        <v>9.1499999999998494</v>
      </c>
      <c r="U917" s="1">
        <f>Q917/MainSheet!$C$22</f>
        <v>3.3987420773822205E-2</v>
      </c>
    </row>
    <row r="918" spans="7:21">
      <c r="G918">
        <f t="shared" si="128"/>
        <v>9.1599999999998492</v>
      </c>
      <c r="H918">
        <f t="shared" si="129"/>
        <v>198000</v>
      </c>
      <c r="I918" s="2">
        <f>MIN(MainSheet!$C$10/MainSheet!$C$9,MainSheet!$K$9*60)</f>
        <v>660</v>
      </c>
      <c r="J918" s="1">
        <f>IF(G918&gt;MainSheet!$C$11,IF(J917&gt;=0.999,1,(G918-MainSheet!$C$11)*I918/$B$2/60),0)</f>
        <v>0.68807003773551323</v>
      </c>
      <c r="K918" s="1">
        <f>IF(G918&gt;MainSheet!$C$11+$B$6,IF(K917&gt;=0.999,1,(G918-MainSheet!$C$11-$B$6)*I918/$C$2/60),0)</f>
        <v>0</v>
      </c>
      <c r="L918" s="1">
        <f>IF(G918&gt;MainSheet!$C$11+$B$6+$C$6,IF(L917&gt;=0.999,1,(G918-MainSheet!$C$11-$B$6-$C$6)*I918/$D$2/60),0)</f>
        <v>0</v>
      </c>
      <c r="M918">
        <f t="shared" si="130"/>
        <v>0.13097623100952557</v>
      </c>
      <c r="N918" s="2">
        <f t="shared" si="131"/>
        <v>6486.5343928102666</v>
      </c>
      <c r="O918">
        <f t="shared" si="134"/>
        <v>0</v>
      </c>
      <c r="P918">
        <f t="shared" si="132"/>
        <v>0</v>
      </c>
      <c r="Q918" s="2">
        <f t="shared" si="133"/>
        <v>6486.5343928102666</v>
      </c>
      <c r="R918">
        <f>Q918/MainSheet!$C$8*(G918-G917)+R917</f>
        <v>3.0307905868258507</v>
      </c>
      <c r="S918">
        <f t="shared" si="135"/>
        <v>48.915011343831196</v>
      </c>
      <c r="T918">
        <f t="shared" si="127"/>
        <v>9.1599999999998492</v>
      </c>
      <c r="U918" s="1">
        <f>Q918/MainSheet!$C$22</f>
        <v>3.2977111895047838E-2</v>
      </c>
    </row>
    <row r="919" spans="7:21">
      <c r="G919">
        <f t="shared" si="128"/>
        <v>9.1699999999998489</v>
      </c>
      <c r="H919">
        <f t="shared" si="129"/>
        <v>198000</v>
      </c>
      <c r="I919" s="2">
        <f>MIN(MainSheet!$C$10/MainSheet!$C$9,MainSheet!$K$9*60)</f>
        <v>660</v>
      </c>
      <c r="J919" s="1">
        <f>IF(G919&gt;MainSheet!$C$11,IF(J918&gt;=0.999,1,(G919-MainSheet!$C$11)*I919/$B$2/60),0)</f>
        <v>0.71048513207513531</v>
      </c>
      <c r="K919" s="1">
        <f>IF(G919&gt;MainSheet!$C$11+$B$6,IF(K918&gt;=0.999,1,(G919-MainSheet!$C$11-$B$6)*I919/$C$2/60),0)</f>
        <v>0</v>
      </c>
      <c r="L919" s="1">
        <f>IF(G919&gt;MainSheet!$C$11+$B$6+$C$6,IF(L918&gt;=0.999,1,(G919-MainSheet!$C$11-$B$6-$C$6)*I919/$D$2/60),0)</f>
        <v>0</v>
      </c>
      <c r="M919">
        <f t="shared" si="130"/>
        <v>0.13524301260633614</v>
      </c>
      <c r="N919" s="2">
        <f t="shared" si="131"/>
        <v>6287.8085823030224</v>
      </c>
      <c r="O919">
        <f t="shared" si="134"/>
        <v>0</v>
      </c>
      <c r="P919">
        <f t="shared" si="132"/>
        <v>0</v>
      </c>
      <c r="Q919" s="2">
        <f t="shared" si="133"/>
        <v>6287.8085823030224</v>
      </c>
      <c r="R919">
        <f>Q919/MainSheet!$C$8*(G919-G918)+R918</f>
        <v>3.0957230432758487</v>
      </c>
      <c r="S919">
        <f t="shared" si="135"/>
        <v>49.962979440881703</v>
      </c>
      <c r="T919">
        <f t="shared" si="127"/>
        <v>9.1699999999998489</v>
      </c>
      <c r="U919" s="1">
        <f>Q919/MainSheet!$C$22</f>
        <v>3.1966803016273478E-2</v>
      </c>
    </row>
    <row r="920" spans="7:21">
      <c r="G920">
        <f t="shared" si="128"/>
        <v>9.1799999999998487</v>
      </c>
      <c r="H920">
        <f t="shared" si="129"/>
        <v>198000</v>
      </c>
      <c r="I920" s="2">
        <f>MIN(MainSheet!$C$10/MainSheet!$C$9,MainSheet!$K$9*60)</f>
        <v>660</v>
      </c>
      <c r="J920" s="1">
        <f>IF(G920&gt;MainSheet!$C$11,IF(J919&gt;=0.999,1,(G920-MainSheet!$C$11)*I920/$B$2/60),0)</f>
        <v>0.73290022641475749</v>
      </c>
      <c r="K920" s="1">
        <f>IF(G920&gt;MainSheet!$C$11+$B$6,IF(K919&gt;=0.999,1,(G920-MainSheet!$C$11-$B$6)*I920/$C$2/60),0)</f>
        <v>0</v>
      </c>
      <c r="L920" s="1">
        <f>IF(G920&gt;MainSheet!$C$11+$B$6+$C$6,IF(L919&gt;=0.999,1,(G920-MainSheet!$C$11-$B$6-$C$6)*I920/$D$2/60),0)</f>
        <v>0</v>
      </c>
      <c r="M920">
        <f t="shared" si="130"/>
        <v>0.13950979420314674</v>
      </c>
      <c r="N920" s="2">
        <f t="shared" si="131"/>
        <v>6089.0827717957773</v>
      </c>
      <c r="O920">
        <f t="shared" si="134"/>
        <v>0</v>
      </c>
      <c r="P920">
        <f t="shared" si="132"/>
        <v>0</v>
      </c>
      <c r="Q920" s="2">
        <f t="shared" si="133"/>
        <v>6089.0827717957773</v>
      </c>
      <c r="R920">
        <f>Q920/MainSheet!$C$8*(G920-G919)+R919</f>
        <v>3.1586033133611773</v>
      </c>
      <c r="S920">
        <f t="shared" si="135"/>
        <v>50.977826569514335</v>
      </c>
      <c r="T920">
        <f t="shared" si="127"/>
        <v>9.1799999999998487</v>
      </c>
      <c r="U920" s="1">
        <f>Q920/MainSheet!$C$22</f>
        <v>3.0956494137499114E-2</v>
      </c>
    </row>
    <row r="921" spans="7:21">
      <c r="G921">
        <f t="shared" si="128"/>
        <v>9.1899999999998485</v>
      </c>
      <c r="H921">
        <f t="shared" si="129"/>
        <v>198000</v>
      </c>
      <c r="I921" s="2">
        <f>MIN(MainSheet!$C$10/MainSheet!$C$9,MainSheet!$K$9*60)</f>
        <v>660</v>
      </c>
      <c r="J921" s="1">
        <f>IF(G921&gt;MainSheet!$C$11,IF(J920&gt;=0.999,1,(G921-MainSheet!$C$11)*I921/$B$2/60),0)</f>
        <v>0.75531532075437957</v>
      </c>
      <c r="K921" s="1">
        <f>IF(G921&gt;MainSheet!$C$11+$B$6,IF(K920&gt;=0.999,1,(G921-MainSheet!$C$11-$B$6)*I921/$C$2/60),0)</f>
        <v>0</v>
      </c>
      <c r="L921" s="1">
        <f>IF(G921&gt;MainSheet!$C$11+$B$6+$C$6,IF(L920&gt;=0.999,1,(G921-MainSheet!$C$11-$B$6-$C$6)*I921/$D$2/60),0)</f>
        <v>0</v>
      </c>
      <c r="M921">
        <f t="shared" si="130"/>
        <v>0.14377657579995731</v>
      </c>
      <c r="N921" s="2">
        <f t="shared" si="131"/>
        <v>5890.3569612885331</v>
      </c>
      <c r="O921">
        <f t="shared" si="134"/>
        <v>0</v>
      </c>
      <c r="P921">
        <f t="shared" si="132"/>
        <v>0</v>
      </c>
      <c r="Q921" s="2">
        <f t="shared" si="133"/>
        <v>5890.3569612885331</v>
      </c>
      <c r="R921">
        <f>Q921/MainSheet!$C$8*(G921-G920)+R920</f>
        <v>3.2194313970818369</v>
      </c>
      <c r="S921">
        <f t="shared" si="135"/>
        <v>51.95955272972909</v>
      </c>
      <c r="T921">
        <f t="shared" si="127"/>
        <v>9.1899999999998485</v>
      </c>
      <c r="U921" s="1">
        <f>Q921/MainSheet!$C$22</f>
        <v>2.9946185258724754E-2</v>
      </c>
    </row>
    <row r="922" spans="7:21">
      <c r="G922">
        <f t="shared" si="128"/>
        <v>9.1999999999998483</v>
      </c>
      <c r="H922">
        <f t="shared" si="129"/>
        <v>198000</v>
      </c>
      <c r="I922" s="2">
        <f>MIN(MainSheet!$C$10/MainSheet!$C$9,MainSheet!$K$9*60)</f>
        <v>660</v>
      </c>
      <c r="J922" s="1">
        <f>IF(G922&gt;MainSheet!$C$11,IF(J921&gt;=0.999,1,(G922-MainSheet!$C$11)*I922/$B$2/60),0)</f>
        <v>0.77773041509400176</v>
      </c>
      <c r="K922" s="1">
        <f>IF(G922&gt;MainSheet!$C$11+$B$6,IF(K921&gt;=0.999,1,(G922-MainSheet!$C$11-$B$6)*I922/$C$2/60),0)</f>
        <v>0</v>
      </c>
      <c r="L922" s="1">
        <f>IF(G922&gt;MainSheet!$C$11+$B$6+$C$6,IF(L921&gt;=0.999,1,(G922-MainSheet!$C$11-$B$6-$C$6)*I922/$D$2/60),0)</f>
        <v>0</v>
      </c>
      <c r="M922">
        <f t="shared" si="130"/>
        <v>0.14804335739676791</v>
      </c>
      <c r="N922" s="2">
        <f t="shared" si="131"/>
        <v>5691.6311507812879</v>
      </c>
      <c r="O922">
        <f t="shared" si="134"/>
        <v>0</v>
      </c>
      <c r="P922">
        <f t="shared" si="132"/>
        <v>0</v>
      </c>
      <c r="Q922" s="2">
        <f t="shared" si="133"/>
        <v>5691.6311507812879</v>
      </c>
      <c r="R922">
        <f>Q922/MainSheet!$C$8*(G922-G921)+R921</f>
        <v>3.2782072944378271</v>
      </c>
      <c r="S922">
        <f t="shared" si="135"/>
        <v>52.908157921525969</v>
      </c>
      <c r="T922">
        <f t="shared" si="127"/>
        <v>9.1999999999998483</v>
      </c>
      <c r="U922" s="1">
        <f>Q922/MainSheet!$C$22</f>
        <v>2.8935876379950386E-2</v>
      </c>
    </row>
    <row r="923" spans="7:21">
      <c r="G923">
        <f t="shared" si="128"/>
        <v>9.2099999999998481</v>
      </c>
      <c r="H923">
        <f t="shared" si="129"/>
        <v>198000</v>
      </c>
      <c r="I923" s="2">
        <f>MIN(MainSheet!$C$10/MainSheet!$C$9,MainSheet!$K$9*60)</f>
        <v>660</v>
      </c>
      <c r="J923" s="1">
        <f>IF(G923&gt;MainSheet!$C$11,IF(J922&gt;=0.999,1,(G923-MainSheet!$C$11)*I923/$B$2/60),0)</f>
        <v>0.80014550943362395</v>
      </c>
      <c r="K923" s="1">
        <f>IF(G923&gt;MainSheet!$C$11+$B$6,IF(K922&gt;=0.999,1,(G923-MainSheet!$C$11-$B$6)*I923/$C$2/60),0)</f>
        <v>0</v>
      </c>
      <c r="L923" s="1">
        <f>IF(G923&gt;MainSheet!$C$11+$B$6+$C$6,IF(L922&gt;=0.999,1,(G923-MainSheet!$C$11-$B$6-$C$6)*I923/$D$2/60),0)</f>
        <v>0</v>
      </c>
      <c r="M923">
        <f t="shared" si="130"/>
        <v>0.15231013899357854</v>
      </c>
      <c r="N923" s="2">
        <f t="shared" si="131"/>
        <v>5492.9053402740428</v>
      </c>
      <c r="O923">
        <f t="shared" si="134"/>
        <v>0</v>
      </c>
      <c r="P923">
        <f t="shared" si="132"/>
        <v>0</v>
      </c>
      <c r="Q923" s="2">
        <f t="shared" si="133"/>
        <v>5492.9053402740428</v>
      </c>
      <c r="R923">
        <f>Q923/MainSheet!$C$8*(G923-G922)+R922</f>
        <v>3.3349310054291483</v>
      </c>
      <c r="S923">
        <f t="shared" si="135"/>
        <v>53.82364214490498</v>
      </c>
      <c r="T923">
        <f t="shared" si="127"/>
        <v>9.2099999999998481</v>
      </c>
      <c r="U923" s="1">
        <f>Q923/MainSheet!$C$22</f>
        <v>2.7925567501176023E-2</v>
      </c>
    </row>
    <row r="924" spans="7:21">
      <c r="G924">
        <f t="shared" si="128"/>
        <v>9.2199999999998479</v>
      </c>
      <c r="H924">
        <f t="shared" si="129"/>
        <v>198000</v>
      </c>
      <c r="I924" s="2">
        <f>MIN(MainSheet!$C$10/MainSheet!$C$9,MainSheet!$K$9*60)</f>
        <v>660</v>
      </c>
      <c r="J924" s="1">
        <f>IF(G924&gt;MainSheet!$C$11,IF(J923&gt;=0.999,1,(G924-MainSheet!$C$11)*I924/$B$2/60),0)</f>
        <v>0.82256060377324614</v>
      </c>
      <c r="K924" s="1">
        <f>IF(G924&gt;MainSheet!$C$11+$B$6,IF(K923&gt;=0.999,1,(G924-MainSheet!$C$11-$B$6)*I924/$C$2/60),0)</f>
        <v>0</v>
      </c>
      <c r="L924" s="1">
        <f>IF(G924&gt;MainSheet!$C$11+$B$6+$C$6,IF(L923&gt;=0.999,1,(G924-MainSheet!$C$11-$B$6-$C$6)*I924/$D$2/60),0)</f>
        <v>0</v>
      </c>
      <c r="M924">
        <f t="shared" si="130"/>
        <v>0.15657692059038913</v>
      </c>
      <c r="N924" s="2">
        <f t="shared" si="131"/>
        <v>5294.1795297667977</v>
      </c>
      <c r="O924">
        <f t="shared" si="134"/>
        <v>0</v>
      </c>
      <c r="P924">
        <f t="shared" si="132"/>
        <v>0</v>
      </c>
      <c r="Q924" s="2">
        <f t="shared" si="133"/>
        <v>5294.1795297667977</v>
      </c>
      <c r="R924">
        <f>Q924/MainSheet!$C$8*(G924-G923)+R923</f>
        <v>3.3896025300558001</v>
      </c>
      <c r="S924">
        <f t="shared" si="135"/>
        <v>54.706005399866115</v>
      </c>
      <c r="T924">
        <f t="shared" si="127"/>
        <v>9.2199999999998479</v>
      </c>
      <c r="U924" s="1">
        <f>Q924/MainSheet!$C$22</f>
        <v>2.6915258622401659E-2</v>
      </c>
    </row>
    <row r="925" spans="7:21">
      <c r="G925">
        <f t="shared" si="128"/>
        <v>9.2299999999998477</v>
      </c>
      <c r="H925">
        <f t="shared" si="129"/>
        <v>198000</v>
      </c>
      <c r="I925" s="2">
        <f>MIN(MainSheet!$C$10/MainSheet!$C$9,MainSheet!$K$9*60)</f>
        <v>660</v>
      </c>
      <c r="J925" s="1">
        <f>IF(G925&gt;MainSheet!$C$11,IF(J924&gt;=0.999,1,(G925-MainSheet!$C$11)*I925/$B$2/60),0)</f>
        <v>0.84497569811286832</v>
      </c>
      <c r="K925" s="1">
        <f>IF(G925&gt;MainSheet!$C$11+$B$6,IF(K924&gt;=0.999,1,(G925-MainSheet!$C$11-$B$6)*I925/$C$2/60),0)</f>
        <v>0</v>
      </c>
      <c r="L925" s="1">
        <f>IF(G925&gt;MainSheet!$C$11+$B$6+$C$6,IF(L924&gt;=0.999,1,(G925-MainSheet!$C$11-$B$6-$C$6)*I925/$D$2/60),0)</f>
        <v>0</v>
      </c>
      <c r="M925">
        <f t="shared" si="130"/>
        <v>0.16084370218719973</v>
      </c>
      <c r="N925" s="2">
        <f t="shared" si="131"/>
        <v>5095.4537192595526</v>
      </c>
      <c r="O925">
        <f t="shared" si="134"/>
        <v>0</v>
      </c>
      <c r="P925">
        <f t="shared" si="132"/>
        <v>0</v>
      </c>
      <c r="Q925" s="2">
        <f t="shared" si="133"/>
        <v>5095.4537192595526</v>
      </c>
      <c r="R925">
        <f>Q925/MainSheet!$C$8*(G925-G924)+R924</f>
        <v>3.442221868317783</v>
      </c>
      <c r="S925">
        <f t="shared" si="135"/>
        <v>55.555247686409373</v>
      </c>
      <c r="T925">
        <f t="shared" si="127"/>
        <v>9.2299999999998477</v>
      </c>
      <c r="U925" s="1">
        <f>Q925/MainSheet!$C$22</f>
        <v>2.5904949743627292E-2</v>
      </c>
    </row>
    <row r="926" spans="7:21">
      <c r="G926">
        <f t="shared" si="128"/>
        <v>9.2399999999998474</v>
      </c>
      <c r="H926">
        <f t="shared" si="129"/>
        <v>198000</v>
      </c>
      <c r="I926" s="2">
        <f>MIN(MainSheet!$C$10/MainSheet!$C$9,MainSheet!$K$9*60)</f>
        <v>660</v>
      </c>
      <c r="J926" s="1">
        <f>IF(G926&gt;MainSheet!$C$11,IF(J925&gt;=0.999,1,(G926-MainSheet!$C$11)*I926/$B$2/60),0)</f>
        <v>0.8673907924524904</v>
      </c>
      <c r="K926" s="1">
        <f>IF(G926&gt;MainSheet!$C$11+$B$6,IF(K925&gt;=0.999,1,(G926-MainSheet!$C$11-$B$6)*I926/$C$2/60),0)</f>
        <v>0</v>
      </c>
      <c r="L926" s="1">
        <f>IF(G926&gt;MainSheet!$C$11+$B$6+$C$6,IF(L925&gt;=0.999,1,(G926-MainSheet!$C$11-$B$6-$C$6)*I926/$D$2/60),0)</f>
        <v>0</v>
      </c>
      <c r="M926">
        <f t="shared" si="130"/>
        <v>0.16511048378401033</v>
      </c>
      <c r="N926" s="2">
        <f t="shared" si="131"/>
        <v>4896.7279087523075</v>
      </c>
      <c r="O926">
        <f t="shared" si="134"/>
        <v>0</v>
      </c>
      <c r="P926">
        <f t="shared" si="132"/>
        <v>0</v>
      </c>
      <c r="Q926" s="2">
        <f t="shared" si="133"/>
        <v>4896.7279087523075</v>
      </c>
      <c r="R926">
        <f>Q926/MainSheet!$C$8*(G926-G925)+R925</f>
        <v>3.4927890202150964</v>
      </c>
      <c r="S926">
        <f t="shared" si="135"/>
        <v>56.371369004534756</v>
      </c>
      <c r="T926">
        <f t="shared" si="127"/>
        <v>9.2399999999998474</v>
      </c>
      <c r="U926" s="1">
        <f>Q926/MainSheet!$C$22</f>
        <v>2.4894640864852928E-2</v>
      </c>
    </row>
    <row r="927" spans="7:21">
      <c r="G927">
        <f t="shared" si="128"/>
        <v>9.2499999999998472</v>
      </c>
      <c r="H927">
        <f t="shared" si="129"/>
        <v>198000</v>
      </c>
      <c r="I927" s="2">
        <f>MIN(MainSheet!$C$10/MainSheet!$C$9,MainSheet!$K$9*60)</f>
        <v>660</v>
      </c>
      <c r="J927" s="1">
        <f>IF(G927&gt;MainSheet!$C$11,IF(J926&gt;=0.999,1,(G927-MainSheet!$C$11)*I927/$B$2/60),0)</f>
        <v>0.8898058867921127</v>
      </c>
      <c r="K927" s="1">
        <f>IF(G927&gt;MainSheet!$C$11+$B$6,IF(K926&gt;=0.999,1,(G927-MainSheet!$C$11-$B$6)*I927/$C$2/60),0)</f>
        <v>0</v>
      </c>
      <c r="L927" s="1">
        <f>IF(G927&gt;MainSheet!$C$11+$B$6+$C$6,IF(L926&gt;=0.999,1,(G927-MainSheet!$C$11-$B$6-$C$6)*I927/$D$2/60),0)</f>
        <v>0</v>
      </c>
      <c r="M927">
        <f t="shared" si="130"/>
        <v>0.16937726538082093</v>
      </c>
      <c r="N927" s="2">
        <f t="shared" si="131"/>
        <v>4698.0020982450615</v>
      </c>
      <c r="O927">
        <f t="shared" si="134"/>
        <v>0</v>
      </c>
      <c r="P927">
        <f t="shared" si="132"/>
        <v>0</v>
      </c>
      <c r="Q927" s="2">
        <f t="shared" si="133"/>
        <v>4698.0020982450615</v>
      </c>
      <c r="R927">
        <f>Q927/MainSheet!$C$8*(G927-G926)+R926</f>
        <v>3.5413039857477409</v>
      </c>
      <c r="S927">
        <f t="shared" si="135"/>
        <v>57.154369354242263</v>
      </c>
      <c r="T927">
        <f t="shared" si="127"/>
        <v>9.2499999999998472</v>
      </c>
      <c r="U927" s="1">
        <f>Q927/MainSheet!$C$22</f>
        <v>2.3884331986078557E-2</v>
      </c>
    </row>
    <row r="928" spans="7:21">
      <c r="G928">
        <f t="shared" si="128"/>
        <v>9.259999999999847</v>
      </c>
      <c r="H928">
        <f t="shared" si="129"/>
        <v>198000</v>
      </c>
      <c r="I928" s="2">
        <f>MIN(MainSheet!$C$10/MainSheet!$C$9,MainSheet!$K$9*60)</f>
        <v>660</v>
      </c>
      <c r="J928" s="1">
        <f>IF(G928&gt;MainSheet!$C$11,IF(J927&gt;=0.999,1,(G928-MainSheet!$C$11)*I928/$B$2/60),0)</f>
        <v>0.91222098113173489</v>
      </c>
      <c r="K928" s="1">
        <f>IF(G928&gt;MainSheet!$C$11+$B$6,IF(K927&gt;=0.999,1,(G928-MainSheet!$C$11-$B$6)*I928/$C$2/60),0)</f>
        <v>0</v>
      </c>
      <c r="L928" s="1">
        <f>IF(G928&gt;MainSheet!$C$11+$B$6+$C$6,IF(L927&gt;=0.999,1,(G928-MainSheet!$C$11-$B$6-$C$6)*I928/$D$2/60),0)</f>
        <v>0</v>
      </c>
      <c r="M928">
        <f t="shared" si="130"/>
        <v>0.17364404697763156</v>
      </c>
      <c r="N928" s="2">
        <f t="shared" si="131"/>
        <v>4499.2762877378163</v>
      </c>
      <c r="O928">
        <f t="shared" si="134"/>
        <v>0</v>
      </c>
      <c r="P928">
        <f t="shared" si="132"/>
        <v>0</v>
      </c>
      <c r="Q928" s="2">
        <f t="shared" si="133"/>
        <v>4499.2762877378163</v>
      </c>
      <c r="R928">
        <f>Q928/MainSheet!$C$8*(G928-G927)+R927</f>
        <v>3.5877667649157159</v>
      </c>
      <c r="S928">
        <f t="shared" si="135"/>
        <v>57.904248735531901</v>
      </c>
      <c r="T928">
        <f t="shared" si="127"/>
        <v>9.259999999999847</v>
      </c>
      <c r="U928" s="1">
        <f>Q928/MainSheet!$C$22</f>
        <v>2.2874023107304194E-2</v>
      </c>
    </row>
    <row r="929" spans="7:21">
      <c r="G929">
        <f t="shared" si="128"/>
        <v>9.2699999999998468</v>
      </c>
      <c r="H929">
        <f t="shared" si="129"/>
        <v>198000</v>
      </c>
      <c r="I929" s="2">
        <f>MIN(MainSheet!$C$10/MainSheet!$C$9,MainSheet!$K$9*60)</f>
        <v>660</v>
      </c>
      <c r="J929" s="1">
        <f>IF(G929&gt;MainSheet!$C$11,IF(J928&gt;=0.999,1,(G929-MainSheet!$C$11)*I929/$B$2/60),0)</f>
        <v>0.93463607547135696</v>
      </c>
      <c r="K929" s="1">
        <f>IF(G929&gt;MainSheet!$C$11+$B$6,IF(K928&gt;=0.999,1,(G929-MainSheet!$C$11-$B$6)*I929/$C$2/60),0)</f>
        <v>0</v>
      </c>
      <c r="L929" s="1">
        <f>IF(G929&gt;MainSheet!$C$11+$B$6+$C$6,IF(L928&gt;=0.999,1,(G929-MainSheet!$C$11-$B$6-$C$6)*I929/$D$2/60),0)</f>
        <v>0</v>
      </c>
      <c r="M929">
        <f t="shared" si="130"/>
        <v>0.17791082857444213</v>
      </c>
      <c r="N929" s="2">
        <f t="shared" si="131"/>
        <v>4300.5504772305721</v>
      </c>
      <c r="O929">
        <f t="shared" si="134"/>
        <v>0</v>
      </c>
      <c r="P929">
        <f t="shared" si="132"/>
        <v>0</v>
      </c>
      <c r="Q929" s="2">
        <f t="shared" si="133"/>
        <v>4300.5504772305721</v>
      </c>
      <c r="R929">
        <f>Q929/MainSheet!$C$8*(G929-G928)+R928</f>
        <v>3.6321773577190219</v>
      </c>
      <c r="S929">
        <f t="shared" si="135"/>
        <v>58.621007148403663</v>
      </c>
      <c r="T929">
        <f t="shared" si="127"/>
        <v>9.2699999999998468</v>
      </c>
      <c r="U929" s="1">
        <f>Q929/MainSheet!$C$22</f>
        <v>2.1863714228529833E-2</v>
      </c>
    </row>
    <row r="930" spans="7:21">
      <c r="G930">
        <f t="shared" si="128"/>
        <v>9.2799999999998466</v>
      </c>
      <c r="H930">
        <f t="shared" si="129"/>
        <v>198000</v>
      </c>
      <c r="I930" s="2">
        <f>MIN(MainSheet!$C$10/MainSheet!$C$9,MainSheet!$K$9*60)</f>
        <v>660</v>
      </c>
      <c r="J930" s="1">
        <f>IF(G930&gt;MainSheet!$C$11,IF(J929&gt;=0.999,1,(G930-MainSheet!$C$11)*I930/$B$2/60),0)</f>
        <v>0.95705116981097915</v>
      </c>
      <c r="K930" s="1">
        <f>IF(G930&gt;MainSheet!$C$11+$B$6,IF(K929&gt;=0.999,1,(G930-MainSheet!$C$11-$B$6)*I930/$C$2/60),0)</f>
        <v>0</v>
      </c>
      <c r="L930" s="1">
        <f>IF(G930&gt;MainSheet!$C$11+$B$6+$C$6,IF(L929&gt;=0.999,1,(G930-MainSheet!$C$11-$B$6-$C$6)*I930/$D$2/60),0)</f>
        <v>0</v>
      </c>
      <c r="M930">
        <f t="shared" si="130"/>
        <v>0.18217761017125272</v>
      </c>
      <c r="N930" s="2">
        <f t="shared" si="131"/>
        <v>4101.824666723327</v>
      </c>
      <c r="O930">
        <f t="shared" si="134"/>
        <v>0</v>
      </c>
      <c r="P930">
        <f t="shared" si="132"/>
        <v>0</v>
      </c>
      <c r="Q930" s="2">
        <f t="shared" si="133"/>
        <v>4101.824666723327</v>
      </c>
      <c r="R930">
        <f>Q930/MainSheet!$C$8*(G930-G929)+R929</f>
        <v>3.6745357641576586</v>
      </c>
      <c r="S930">
        <f t="shared" si="135"/>
        <v>59.304644592857549</v>
      </c>
      <c r="T930">
        <f t="shared" si="127"/>
        <v>9.2799999999998466</v>
      </c>
      <c r="U930" s="1">
        <f>Q930/MainSheet!$C$22</f>
        <v>2.085340534975547E-2</v>
      </c>
    </row>
    <row r="931" spans="7:21">
      <c r="G931">
        <f t="shared" si="128"/>
        <v>9.2899999999998464</v>
      </c>
      <c r="H931">
        <f t="shared" si="129"/>
        <v>198000</v>
      </c>
      <c r="I931" s="2">
        <f>MIN(MainSheet!$C$10/MainSheet!$C$9,MainSheet!$K$9*60)</f>
        <v>660</v>
      </c>
      <c r="J931" s="1">
        <f>IF(G931&gt;MainSheet!$C$11,IF(J930&gt;=0.999,1,(G931-MainSheet!$C$11)*I931/$B$2/60),0)</f>
        <v>0.97946626415060123</v>
      </c>
      <c r="K931" s="1">
        <f>IF(G931&gt;MainSheet!$C$11+$B$6,IF(K930&gt;=0.999,1,(G931-MainSheet!$C$11-$B$6)*I931/$C$2/60),0)</f>
        <v>0</v>
      </c>
      <c r="L931" s="1">
        <f>IF(G931&gt;MainSheet!$C$11+$B$6+$C$6,IF(L930&gt;=0.999,1,(G931-MainSheet!$C$11-$B$6-$C$6)*I931/$D$2/60),0)</f>
        <v>0</v>
      </c>
      <c r="M931">
        <f t="shared" si="130"/>
        <v>0.18644439176806332</v>
      </c>
      <c r="N931" s="2">
        <f t="shared" si="131"/>
        <v>3903.0988562160828</v>
      </c>
      <c r="O931">
        <f t="shared" si="134"/>
        <v>0</v>
      </c>
      <c r="P931">
        <f t="shared" si="132"/>
        <v>0</v>
      </c>
      <c r="Q931" s="2">
        <f t="shared" si="133"/>
        <v>3903.0988562160828</v>
      </c>
      <c r="R931">
        <f>Q931/MainSheet!$C$8*(G931-G930)+R930</f>
        <v>3.7148419842316263</v>
      </c>
      <c r="S931">
        <f t="shared" si="135"/>
        <v>59.95516106889356</v>
      </c>
      <c r="T931">
        <f t="shared" si="127"/>
        <v>9.2899999999998464</v>
      </c>
      <c r="U931" s="1">
        <f>Q931/MainSheet!$C$22</f>
        <v>1.9843096470981109E-2</v>
      </c>
    </row>
    <row r="932" spans="7:21">
      <c r="G932">
        <f t="shared" si="128"/>
        <v>9.2999999999998462</v>
      </c>
      <c r="H932">
        <f t="shared" si="129"/>
        <v>198000</v>
      </c>
      <c r="I932" s="2">
        <f>MIN(MainSheet!$C$10/MainSheet!$C$9,MainSheet!$K$9*60)</f>
        <v>660</v>
      </c>
      <c r="J932" s="1">
        <f>IF(G932&gt;MainSheet!$C$11,IF(J931&gt;=0.999,1,(G932-MainSheet!$C$11)*I932/$B$2/60),0)</f>
        <v>1.0018813584902235</v>
      </c>
      <c r="K932" s="1">
        <f>IF(G932&gt;MainSheet!$C$11+$B$6,IF(K931&gt;=0.999,1,(G932-MainSheet!$C$11-$B$6)*I932/$C$2/60),0)</f>
        <v>1.0573913041552521E-2</v>
      </c>
      <c r="L932" s="1">
        <f>IF(G932&gt;MainSheet!$C$11+$B$6+$C$6,IF(L931&gt;=0.999,1,(G932-MainSheet!$C$11-$B$6-$C$6)*I932/$D$2/60),0)</f>
        <v>0</v>
      </c>
      <c r="M932">
        <f t="shared" si="130"/>
        <v>0.19106929569358075</v>
      </c>
      <c r="N932" s="2">
        <f t="shared" si="131"/>
        <v>3704.3730457088363</v>
      </c>
      <c r="O932">
        <f t="shared" si="134"/>
        <v>4426.3225683630635</v>
      </c>
      <c r="P932">
        <f t="shared" si="132"/>
        <v>0</v>
      </c>
      <c r="Q932" s="2">
        <f t="shared" si="133"/>
        <v>8130.6956140718994</v>
      </c>
      <c r="R932">
        <f>Q932/MainSheet!$C$8*(G932-G931)+R931</f>
        <v>3.7988054242693545</v>
      </c>
      <c r="S932">
        <f t="shared" si="135"/>
        <v>61.310277004572207</v>
      </c>
      <c r="T932">
        <f t="shared" si="127"/>
        <v>9.2999999999998462</v>
      </c>
      <c r="U932" s="1">
        <f>Q932/MainSheet!$C$22</f>
        <v>4.1335918814678289E-2</v>
      </c>
    </row>
    <row r="933" spans="7:21">
      <c r="G933">
        <f t="shared" si="128"/>
        <v>9.309999999999846</v>
      </c>
      <c r="H933">
        <f t="shared" si="129"/>
        <v>198000</v>
      </c>
      <c r="I933" s="2">
        <f>MIN(MainSheet!$C$10/MainSheet!$C$9,MainSheet!$K$9*60)</f>
        <v>660</v>
      </c>
      <c r="J933" s="1">
        <f>IF(G933&gt;MainSheet!$C$11,IF(J932&gt;=0.999,1,(G933-MainSheet!$C$11)*I933/$B$2/60),0)</f>
        <v>1</v>
      </c>
      <c r="K933" s="1">
        <f>IF(G933&gt;MainSheet!$C$11+$B$6,IF(K932&gt;=0.999,1,(G933-MainSheet!$C$11-$B$6)*I933/$C$2/60),0)</f>
        <v>0.13655482502458269</v>
      </c>
      <c r="L933" s="1">
        <f>IF(G933&gt;MainSheet!$C$11+$B$6+$C$6,IF(L932&gt;=0.999,1,(G933-MainSheet!$C$11-$B$6-$C$6)*I933/$D$2/60),0)</f>
        <v>0</v>
      </c>
      <c r="M933">
        <f t="shared" si="130"/>
        <v>0.19497795496168452</v>
      </c>
      <c r="N933" s="2">
        <f t="shared" si="131"/>
        <v>3721.0526315789471</v>
      </c>
      <c r="O933">
        <f t="shared" si="134"/>
        <v>3987.1324882056761</v>
      </c>
      <c r="P933">
        <f t="shared" si="132"/>
        <v>0</v>
      </c>
      <c r="Q933" s="2">
        <f t="shared" si="133"/>
        <v>7708.1851197846227</v>
      </c>
      <c r="R933">
        <f>Q933/MainSheet!$C$8*(G933-G932)+R932</f>
        <v>3.8784057155389742</v>
      </c>
      <c r="S933">
        <f t="shared" si="135"/>
        <v>62.594974524536312</v>
      </c>
      <c r="T933">
        <f t="shared" si="127"/>
        <v>9.309999999999846</v>
      </c>
      <c r="U933" s="1">
        <f>Q933/MainSheet!$C$22</f>
        <v>3.9187903402567448E-2</v>
      </c>
    </row>
    <row r="934" spans="7:21">
      <c r="G934">
        <f t="shared" si="128"/>
        <v>9.3199999999998457</v>
      </c>
      <c r="H934">
        <f t="shared" si="129"/>
        <v>198000</v>
      </c>
      <c r="I934" s="2">
        <f>MIN(MainSheet!$C$10/MainSheet!$C$9,MainSheet!$K$9*60)</f>
        <v>660</v>
      </c>
      <c r="J934" s="1">
        <f>IF(G934&gt;MainSheet!$C$11,IF(J933&gt;=0.999,1,(G934-MainSheet!$C$11)*I934/$B$2/60),0)</f>
        <v>1</v>
      </c>
      <c r="K934" s="1">
        <f>IF(G934&gt;MainSheet!$C$11+$B$6,IF(K933&gt;=0.999,1,(G934-MainSheet!$C$11-$B$6)*I934/$C$2/60),0)</f>
        <v>0.26253573700761279</v>
      </c>
      <c r="L934" s="1">
        <f>IF(G934&gt;MainSheet!$C$11+$B$6+$C$6,IF(L933&gt;=0.999,1,(G934-MainSheet!$C$11-$B$6-$C$6)*I934/$D$2/60),0)</f>
        <v>0</v>
      </c>
      <c r="M934">
        <f t="shared" si="130"/>
        <v>0.19924473655849512</v>
      </c>
      <c r="N934" s="2">
        <f t="shared" si="131"/>
        <v>3721.0526315789471</v>
      </c>
      <c r="O934">
        <f t="shared" si="134"/>
        <v>3547.9424080482886</v>
      </c>
      <c r="P934">
        <f t="shared" si="132"/>
        <v>0</v>
      </c>
      <c r="Q934" s="2">
        <f t="shared" si="133"/>
        <v>7268.9950396272361</v>
      </c>
      <c r="R934">
        <f>Q934/MainSheet!$C$8*(G934-G933)+R933</f>
        <v>3.953470612580253</v>
      </c>
      <c r="S934">
        <f t="shared" si="135"/>
        <v>63.806473697807519</v>
      </c>
      <c r="T934">
        <f t="shared" si="127"/>
        <v>9.3199999999998457</v>
      </c>
      <c r="U934" s="1">
        <f>Q934/MainSheet!$C$22</f>
        <v>3.6955090078922927E-2</v>
      </c>
    </row>
    <row r="935" spans="7:21">
      <c r="G935">
        <f t="shared" si="128"/>
        <v>9.3299999999998455</v>
      </c>
      <c r="H935">
        <f t="shared" si="129"/>
        <v>198000</v>
      </c>
      <c r="I935" s="2">
        <f>MIN(MainSheet!$C$10/MainSheet!$C$9,MainSheet!$K$9*60)</f>
        <v>660</v>
      </c>
      <c r="J935" s="1">
        <f>IF(G935&gt;MainSheet!$C$11,IF(J934&gt;=0.999,1,(G935-MainSheet!$C$11)*I935/$B$2/60),0)</f>
        <v>1</v>
      </c>
      <c r="K935" s="1">
        <f>IF(G935&gt;MainSheet!$C$11+$B$6,IF(K934&gt;=0.999,1,(G935-MainSheet!$C$11-$B$6)*I935/$C$2/60),0)</f>
        <v>0.38851664899064298</v>
      </c>
      <c r="L935" s="1">
        <f>IF(G935&gt;MainSheet!$C$11+$B$6+$C$6,IF(L934&gt;=0.999,1,(G935-MainSheet!$C$11-$B$6-$C$6)*I935/$D$2/60),0)</f>
        <v>0</v>
      </c>
      <c r="M935">
        <f t="shared" si="130"/>
        <v>0.20351151815530572</v>
      </c>
      <c r="N935" s="2">
        <f t="shared" si="131"/>
        <v>3721.0526315789471</v>
      </c>
      <c r="O935">
        <f t="shared" si="134"/>
        <v>3108.7523278909011</v>
      </c>
      <c r="P935">
        <f t="shared" si="132"/>
        <v>0</v>
      </c>
      <c r="Q935" s="2">
        <f t="shared" si="133"/>
        <v>6829.8049594698477</v>
      </c>
      <c r="R935">
        <f>Q935/MainSheet!$C$8*(G935-G934)+R934</f>
        <v>4.024000115393191</v>
      </c>
      <c r="S935">
        <f t="shared" si="135"/>
        <v>64.944774524385821</v>
      </c>
      <c r="T935">
        <f t="shared" si="127"/>
        <v>9.3299999999998455</v>
      </c>
      <c r="U935" s="1">
        <f>Q935/MainSheet!$C$22</f>
        <v>3.4722276755278406E-2</v>
      </c>
    </row>
    <row r="936" spans="7:21">
      <c r="G936">
        <f t="shared" si="128"/>
        <v>9.3399999999998453</v>
      </c>
      <c r="H936">
        <f t="shared" si="129"/>
        <v>198000</v>
      </c>
      <c r="I936" s="2">
        <f>MIN(MainSheet!$C$10/MainSheet!$C$9,MainSheet!$K$9*60)</f>
        <v>660</v>
      </c>
      <c r="J936" s="1">
        <f>IF(G936&gt;MainSheet!$C$11,IF(J935&gt;=0.999,1,(G936-MainSheet!$C$11)*I936/$B$2/60),0)</f>
        <v>1</v>
      </c>
      <c r="K936" s="1">
        <f>IF(G936&gt;MainSheet!$C$11+$B$6,IF(K935&gt;=0.999,1,(G936-MainSheet!$C$11-$B$6)*I936/$C$2/60),0)</f>
        <v>0.51449756097367316</v>
      </c>
      <c r="L936" s="1">
        <f>IF(G936&gt;MainSheet!$C$11+$B$6+$C$6,IF(L935&gt;=0.999,1,(G936-MainSheet!$C$11-$B$6-$C$6)*I936/$D$2/60),0)</f>
        <v>0</v>
      </c>
      <c r="M936">
        <f t="shared" si="130"/>
        <v>0.20777829975211631</v>
      </c>
      <c r="N936" s="2">
        <f t="shared" si="131"/>
        <v>3721.0526315789471</v>
      </c>
      <c r="O936">
        <f t="shared" si="134"/>
        <v>2669.5622477335132</v>
      </c>
      <c r="P936">
        <f t="shared" si="132"/>
        <v>0</v>
      </c>
      <c r="Q936" s="2">
        <f t="shared" si="133"/>
        <v>6390.6148793124603</v>
      </c>
      <c r="R936">
        <f>Q936/MainSheet!$C$8*(G936-G935)+R935</f>
        <v>4.0899942239777873</v>
      </c>
      <c r="S936">
        <f t="shared" si="135"/>
        <v>66.009877004271232</v>
      </c>
      <c r="T936">
        <f t="shared" si="127"/>
        <v>9.3399999999998453</v>
      </c>
      <c r="U936" s="1">
        <f>Q936/MainSheet!$C$22</f>
        <v>3.2489463431633878E-2</v>
      </c>
    </row>
    <row r="937" spans="7:21">
      <c r="G937">
        <f t="shared" si="128"/>
        <v>9.3499999999998451</v>
      </c>
      <c r="H937">
        <f t="shared" si="129"/>
        <v>198000</v>
      </c>
      <c r="I937" s="2">
        <f>MIN(MainSheet!$C$10/MainSheet!$C$9,MainSheet!$K$9*60)</f>
        <v>660</v>
      </c>
      <c r="J937" s="1">
        <f>IF(G937&gt;MainSheet!$C$11,IF(J936&gt;=0.999,1,(G937-MainSheet!$C$11)*I937/$B$2/60),0)</f>
        <v>1</v>
      </c>
      <c r="K937" s="1">
        <f>IF(G937&gt;MainSheet!$C$11+$B$6,IF(K936&gt;=0.999,1,(G937-MainSheet!$C$11-$B$6)*I937/$C$2/60),0)</f>
        <v>0.64047847295670335</v>
      </c>
      <c r="L937" s="1">
        <f>IF(G937&gt;MainSheet!$C$11+$B$6+$C$6,IF(L936&gt;=0.999,1,(G937-MainSheet!$C$11-$B$6-$C$6)*I937/$D$2/60),0)</f>
        <v>0</v>
      </c>
      <c r="M937">
        <f t="shared" si="130"/>
        <v>0.21204508134892691</v>
      </c>
      <c r="N937" s="2">
        <f t="shared" si="131"/>
        <v>3721.0526315789471</v>
      </c>
      <c r="O937">
        <f t="shared" si="134"/>
        <v>2230.3721675761258</v>
      </c>
      <c r="P937">
        <f t="shared" si="132"/>
        <v>0</v>
      </c>
      <c r="Q937" s="2">
        <f t="shared" si="133"/>
        <v>5951.4247991550728</v>
      </c>
      <c r="R937">
        <f>Q937/MainSheet!$C$8*(G937-G936)+R936</f>
        <v>4.1514529383340433</v>
      </c>
      <c r="S937">
        <f t="shared" si="135"/>
        <v>67.001781137463738</v>
      </c>
      <c r="T937">
        <f t="shared" si="127"/>
        <v>9.3499999999998451</v>
      </c>
      <c r="U937" s="1">
        <f>Q937/MainSheet!$C$22</f>
        <v>3.0256650107989357E-2</v>
      </c>
    </row>
    <row r="938" spans="7:21">
      <c r="G938">
        <f t="shared" si="128"/>
        <v>9.3599999999998449</v>
      </c>
      <c r="H938">
        <f t="shared" si="129"/>
        <v>198000</v>
      </c>
      <c r="I938" s="2">
        <f>MIN(MainSheet!$C$10/MainSheet!$C$9,MainSheet!$K$9*60)</f>
        <v>660</v>
      </c>
      <c r="J938" s="1">
        <f>IF(G938&gt;MainSheet!$C$11,IF(J937&gt;=0.999,1,(G938-MainSheet!$C$11)*I938/$B$2/60),0)</f>
        <v>1</v>
      </c>
      <c r="K938" s="1">
        <f>IF(G938&gt;MainSheet!$C$11+$B$6,IF(K937&gt;=0.999,1,(G938-MainSheet!$C$11-$B$6)*I938/$C$2/60),0)</f>
        <v>0.76645938493973353</v>
      </c>
      <c r="L938" s="1">
        <f>IF(G938&gt;MainSheet!$C$11+$B$6+$C$6,IF(L937&gt;=0.999,1,(G938-MainSheet!$C$11-$B$6-$C$6)*I938/$D$2/60),0)</f>
        <v>0</v>
      </c>
      <c r="M938">
        <f t="shared" si="130"/>
        <v>0.21631186294573751</v>
      </c>
      <c r="N938" s="2">
        <f t="shared" si="131"/>
        <v>3721.0526315789471</v>
      </c>
      <c r="O938">
        <f t="shared" si="134"/>
        <v>1791.1820874187381</v>
      </c>
      <c r="P938">
        <f t="shared" si="132"/>
        <v>0</v>
      </c>
      <c r="Q938" s="2">
        <f t="shared" si="133"/>
        <v>5512.2347189976854</v>
      </c>
      <c r="R938">
        <f>Q938/MainSheet!$C$8*(G938-G937)+R937</f>
        <v>4.208376258461958</v>
      </c>
      <c r="S938">
        <f t="shared" si="135"/>
        <v>67.920486923963352</v>
      </c>
      <c r="T938">
        <f t="shared" si="127"/>
        <v>9.3599999999998449</v>
      </c>
      <c r="U938" s="1">
        <f>Q938/MainSheet!$C$22</f>
        <v>2.8023836784344835E-2</v>
      </c>
    </row>
    <row r="939" spans="7:21">
      <c r="G939">
        <f t="shared" si="128"/>
        <v>9.3699999999998447</v>
      </c>
      <c r="H939">
        <f t="shared" si="129"/>
        <v>198000</v>
      </c>
      <c r="I939" s="2">
        <f>MIN(MainSheet!$C$10/MainSheet!$C$9,MainSheet!$K$9*60)</f>
        <v>660</v>
      </c>
      <c r="J939" s="1">
        <f>IF(G939&gt;MainSheet!$C$11,IF(J938&gt;=0.999,1,(G939-MainSheet!$C$11)*I939/$B$2/60),0)</f>
        <v>1</v>
      </c>
      <c r="K939" s="1">
        <f>IF(G939&gt;MainSheet!$C$11+$B$6,IF(K938&gt;=0.999,1,(G939-MainSheet!$C$11-$B$6)*I939/$C$2/60),0)</f>
        <v>0.89244029692276372</v>
      </c>
      <c r="L939" s="1">
        <f>IF(G939&gt;MainSheet!$C$11+$B$6+$C$6,IF(L938&gt;=0.999,1,(G939-MainSheet!$C$11-$B$6-$C$6)*I939/$D$2/60),0)</f>
        <v>0</v>
      </c>
      <c r="M939">
        <f t="shared" si="130"/>
        <v>0.22057864454254811</v>
      </c>
      <c r="N939" s="2">
        <f t="shared" si="131"/>
        <v>3721.0526315789471</v>
      </c>
      <c r="O939">
        <f t="shared" si="134"/>
        <v>1351.9920072613504</v>
      </c>
      <c r="P939">
        <f t="shared" si="132"/>
        <v>0</v>
      </c>
      <c r="Q939" s="2">
        <f t="shared" si="133"/>
        <v>5073.0446388402979</v>
      </c>
      <c r="R939">
        <f>Q939/MainSheet!$C$8*(G939-G938)+R938</f>
        <v>4.2607641843615314</v>
      </c>
      <c r="S939">
        <f t="shared" si="135"/>
        <v>68.765994363770062</v>
      </c>
      <c r="T939">
        <f t="shared" si="127"/>
        <v>9.3699999999998447</v>
      </c>
      <c r="U939" s="1">
        <f>Q939/MainSheet!$C$22</f>
        <v>2.5791023460700314E-2</v>
      </c>
    </row>
    <row r="940" spans="7:21">
      <c r="G940">
        <f t="shared" si="128"/>
        <v>9.3799999999998445</v>
      </c>
      <c r="H940">
        <f t="shared" si="129"/>
        <v>198000</v>
      </c>
      <c r="I940" s="2">
        <f>MIN(MainSheet!$C$10/MainSheet!$C$9,MainSheet!$K$9*60)</f>
        <v>660</v>
      </c>
      <c r="J940" s="1">
        <f>IF(G940&gt;MainSheet!$C$11,IF(J939&gt;=0.999,1,(G940-MainSheet!$C$11)*I940/$B$2/60),0)</f>
        <v>1</v>
      </c>
      <c r="K940" s="1">
        <f>IF(G940&gt;MainSheet!$C$11+$B$6,IF(K939&gt;=0.999,1,(G940-MainSheet!$C$11-$B$6)*I940/$C$2/60),0)</f>
        <v>1.0184212089057938</v>
      </c>
      <c r="L940" s="1">
        <f>IF(G940&gt;MainSheet!$C$11+$B$6+$C$6,IF(L939&gt;=0.999,1,(G940-MainSheet!$C$11-$B$6-$C$6)*I940/$D$2/60),0)</f>
        <v>8.0422222213720267E-4</v>
      </c>
      <c r="M940">
        <f t="shared" si="130"/>
        <v>0.22546932442611528</v>
      </c>
      <c r="N940" s="2">
        <f t="shared" si="131"/>
        <v>3721.0526315789471</v>
      </c>
      <c r="O940">
        <f t="shared" si="134"/>
        <v>912.80192710396318</v>
      </c>
      <c r="P940">
        <f t="shared" si="132"/>
        <v>105036.39435519261</v>
      </c>
      <c r="Q940" s="2">
        <f t="shared" si="133"/>
        <v>109670.24891387552</v>
      </c>
      <c r="R940">
        <f>Q940/MainSheet!$C$8*(G940-G939)+R939</f>
        <v>5.3932984478095429</v>
      </c>
      <c r="S940">
        <f t="shared" si="135"/>
        <v>87.044369182749321</v>
      </c>
      <c r="T940">
        <f t="shared" si="127"/>
        <v>9.3799999999998445</v>
      </c>
      <c r="U940" s="1">
        <f>Q940/MainSheet!$C$22</f>
        <v>0.55755629292574205</v>
      </c>
    </row>
    <row r="941" spans="7:21">
      <c r="G941">
        <f t="shared" si="128"/>
        <v>9.3899999999998442</v>
      </c>
      <c r="H941">
        <f t="shared" si="129"/>
        <v>198000</v>
      </c>
      <c r="I941" s="2">
        <f>MIN(MainSheet!$C$10/MainSheet!$C$9,MainSheet!$K$9*60)</f>
        <v>660</v>
      </c>
      <c r="J941" s="1">
        <f>IF(G941&gt;MainSheet!$C$11,IF(J940&gt;=0.999,1,(G941-MainSheet!$C$11)*I941/$B$2/60),0)</f>
        <v>1</v>
      </c>
      <c r="K941" s="1">
        <f>IF(G941&gt;MainSheet!$C$11+$B$6,IF(K940&gt;=0.999,1,(G941-MainSheet!$C$11-$B$6)*I941/$C$2/60),0)</f>
        <v>1</v>
      </c>
      <c r="L941" s="1">
        <f>IF(G941&gt;MainSheet!$C$11+$B$6+$C$6,IF(L940&gt;=0.999,1,(G941-MainSheet!$C$11-$B$6-$C$6)*I941/$D$2/60),0)</f>
        <v>6.3042222221370847E-3</v>
      </c>
      <c r="M941">
        <f t="shared" si="130"/>
        <v>0.2291122077361693</v>
      </c>
      <c r="N941" s="2">
        <f t="shared" si="131"/>
        <v>3721.0526315789471</v>
      </c>
      <c r="O941">
        <f t="shared" si="134"/>
        <v>977.02127659574455</v>
      </c>
      <c r="P941">
        <f t="shared" si="132"/>
        <v>105515.07915519259</v>
      </c>
      <c r="Q941" s="2">
        <f t="shared" si="133"/>
        <v>110213.15306336728</v>
      </c>
      <c r="R941">
        <f>Q941/MainSheet!$C$8*(G941-G940)+R940</f>
        <v>6.5314391319336886</v>
      </c>
      <c r="S941">
        <f t="shared" si="135"/>
        <v>105.41322802664386</v>
      </c>
      <c r="T941">
        <f t="shared" si="127"/>
        <v>9.3899999999998442</v>
      </c>
      <c r="U941" s="1">
        <f>Q941/MainSheet!$C$22</f>
        <v>0.56031638171921549</v>
      </c>
    </row>
    <row r="942" spans="7:21">
      <c r="G942">
        <f t="shared" si="128"/>
        <v>9.399999999999844</v>
      </c>
      <c r="H942">
        <f t="shared" si="129"/>
        <v>198000</v>
      </c>
      <c r="I942" s="2">
        <f>MIN(MainSheet!$C$10/MainSheet!$C$9,MainSheet!$K$9*60)</f>
        <v>660</v>
      </c>
      <c r="J942" s="1">
        <f>IF(G942&gt;MainSheet!$C$11,IF(J941&gt;=0.999,1,(G942-MainSheet!$C$11)*I942/$B$2/60),0)</f>
        <v>1</v>
      </c>
      <c r="K942" s="1">
        <f>IF(G942&gt;MainSheet!$C$11+$B$6,IF(K941&gt;=0.999,1,(G942-MainSheet!$C$11-$B$6)*I942/$C$2/60),0)</f>
        <v>1</v>
      </c>
      <c r="L942" s="1">
        <f>IF(G942&gt;MainSheet!$C$11+$B$6+$C$6,IF(L941&gt;=0.999,1,(G942-MainSheet!$C$11-$B$6-$C$6)*I942/$D$2/60),0)</f>
        <v>1.180422222213697E-2</v>
      </c>
      <c r="M942">
        <f t="shared" si="130"/>
        <v>0.2333789893329799</v>
      </c>
      <c r="N942" s="2">
        <f t="shared" si="131"/>
        <v>3721.0526315789471</v>
      </c>
      <c r="O942">
        <f t="shared" si="134"/>
        <v>977.02127659574455</v>
      </c>
      <c r="P942">
        <f t="shared" si="132"/>
        <v>105993.76395519258</v>
      </c>
      <c r="Q942" s="2">
        <f t="shared" si="133"/>
        <v>110691.83786336727</v>
      </c>
      <c r="R942">
        <f>Q942/MainSheet!$C$8*(G942-G941)+R941</f>
        <v>7.6745230613113167</v>
      </c>
      <c r="S942">
        <f t="shared" si="135"/>
        <v>123.8618676705384</v>
      </c>
      <c r="T942">
        <f t="shared" si="127"/>
        <v>9.399999999999844</v>
      </c>
      <c r="U942" s="1">
        <f>Q942/MainSheet!$C$22</f>
        <v>0.56274998358673278</v>
      </c>
    </row>
    <row r="943" spans="7:21">
      <c r="G943">
        <f t="shared" si="128"/>
        <v>9.4099999999998438</v>
      </c>
      <c r="H943">
        <f t="shared" si="129"/>
        <v>198000</v>
      </c>
      <c r="I943" s="2">
        <f>MIN(MainSheet!$C$10/MainSheet!$C$9,MainSheet!$K$9*60)</f>
        <v>660</v>
      </c>
      <c r="J943" s="1">
        <f>IF(G943&gt;MainSheet!$C$11,IF(J942&gt;=0.999,1,(G943-MainSheet!$C$11)*I943/$B$2/60),0)</f>
        <v>1</v>
      </c>
      <c r="K943" s="1">
        <f>IF(G943&gt;MainSheet!$C$11+$B$6,IF(K942&gt;=0.999,1,(G943-MainSheet!$C$11-$B$6)*I943/$C$2/60),0)</f>
        <v>1</v>
      </c>
      <c r="L943" s="1">
        <f>IF(G943&gt;MainSheet!$C$11+$B$6+$C$6,IF(L942&gt;=0.999,1,(G943-MainSheet!$C$11-$B$6-$C$6)*I943/$D$2/60),0)</f>
        <v>1.7304222222136848E-2</v>
      </c>
      <c r="M943">
        <f t="shared" si="130"/>
        <v>0.2376457709297905</v>
      </c>
      <c r="N943" s="2">
        <f t="shared" si="131"/>
        <v>3721.0526315789471</v>
      </c>
      <c r="O943">
        <f t="shared" si="134"/>
        <v>977.02127659574455</v>
      </c>
      <c r="P943">
        <f t="shared" si="132"/>
        <v>106472.44875519257</v>
      </c>
      <c r="Q943" s="2">
        <f t="shared" si="133"/>
        <v>111170.52266336726</v>
      </c>
      <c r="R943">
        <f>Q943/MainSheet!$C$8*(G943-G942)+R942</f>
        <v>8.8225502359424279</v>
      </c>
      <c r="S943">
        <f t="shared" si="135"/>
        <v>142.39028811443293</v>
      </c>
      <c r="T943">
        <f t="shared" si="127"/>
        <v>9.4099999999998438</v>
      </c>
      <c r="U943" s="1">
        <f>Q943/MainSheet!$C$22</f>
        <v>0.56518358545425007</v>
      </c>
    </row>
    <row r="944" spans="7:21">
      <c r="G944">
        <f t="shared" si="128"/>
        <v>9.4199999999998436</v>
      </c>
      <c r="H944">
        <f t="shared" si="129"/>
        <v>198000</v>
      </c>
      <c r="I944" s="2">
        <f>MIN(MainSheet!$C$10/MainSheet!$C$9,MainSheet!$K$9*60)</f>
        <v>660</v>
      </c>
      <c r="J944" s="1">
        <f>IF(G944&gt;MainSheet!$C$11,IF(J943&gt;=0.999,1,(G944-MainSheet!$C$11)*I944/$B$2/60),0)</f>
        <v>1</v>
      </c>
      <c r="K944" s="1">
        <f>IF(G944&gt;MainSheet!$C$11+$B$6,IF(K943&gt;=0.999,1,(G944-MainSheet!$C$11-$B$6)*I944/$C$2/60),0)</f>
        <v>1</v>
      </c>
      <c r="L944" s="1">
        <f>IF(G944&gt;MainSheet!$C$11+$B$6+$C$6,IF(L943&gt;=0.999,1,(G944-MainSheet!$C$11-$B$6-$C$6)*I944/$D$2/60),0)</f>
        <v>2.2804222222136732E-2</v>
      </c>
      <c r="M944">
        <f t="shared" si="130"/>
        <v>0.2419125525266011</v>
      </c>
      <c r="N944" s="2">
        <f t="shared" si="131"/>
        <v>3721.0526315789471</v>
      </c>
      <c r="O944">
        <f t="shared" si="134"/>
        <v>977.02127659574455</v>
      </c>
      <c r="P944">
        <f t="shared" si="132"/>
        <v>106951.13355519256</v>
      </c>
      <c r="Q944" s="2">
        <f t="shared" si="133"/>
        <v>111649.20746336725</v>
      </c>
      <c r="R944">
        <f>Q944/MainSheet!$C$8*(G944-G943)+R943</f>
        <v>9.9755206558270206</v>
      </c>
      <c r="S944">
        <f t="shared" si="135"/>
        <v>160.99848935832748</v>
      </c>
      <c r="T944">
        <f t="shared" si="127"/>
        <v>9.4199999999998436</v>
      </c>
      <c r="U944" s="1">
        <f>Q944/MainSheet!$C$22</f>
        <v>0.56761718732176736</v>
      </c>
    </row>
    <row r="945" spans="7:21">
      <c r="G945">
        <f t="shared" si="128"/>
        <v>9.4299999999998434</v>
      </c>
      <c r="H945">
        <f t="shared" si="129"/>
        <v>198000</v>
      </c>
      <c r="I945" s="2">
        <f>MIN(MainSheet!$C$10/MainSheet!$C$9,MainSheet!$K$9*60)</f>
        <v>660</v>
      </c>
      <c r="J945" s="1">
        <f>IF(G945&gt;MainSheet!$C$11,IF(J944&gt;=0.999,1,(G945-MainSheet!$C$11)*I945/$B$2/60),0)</f>
        <v>1</v>
      </c>
      <c r="K945" s="1">
        <f>IF(G945&gt;MainSheet!$C$11+$B$6,IF(K944&gt;=0.999,1,(G945-MainSheet!$C$11-$B$6)*I945/$C$2/60),0)</f>
        <v>1</v>
      </c>
      <c r="L945" s="1">
        <f>IF(G945&gt;MainSheet!$C$11+$B$6+$C$6,IF(L944&gt;=0.999,1,(G945-MainSheet!$C$11-$B$6-$C$6)*I945/$D$2/60),0)</f>
        <v>2.8304222222136619E-2</v>
      </c>
      <c r="M945">
        <f t="shared" si="130"/>
        <v>0.2461793341234117</v>
      </c>
      <c r="N945" s="2">
        <f t="shared" si="131"/>
        <v>3721.0526315789471</v>
      </c>
      <c r="O945">
        <f t="shared" si="134"/>
        <v>977.02127659574455</v>
      </c>
      <c r="P945">
        <f t="shared" si="132"/>
        <v>107429.81835519256</v>
      </c>
      <c r="Q945" s="2">
        <f t="shared" si="133"/>
        <v>112127.89226336725</v>
      </c>
      <c r="R945">
        <f>Q945/MainSheet!$C$8*(G945-G944)+R944</f>
        <v>11.133434320965096</v>
      </c>
      <c r="S945">
        <f t="shared" si="135"/>
        <v>179.68647140222203</v>
      </c>
      <c r="T945">
        <f t="shared" si="127"/>
        <v>9.4299999999998434</v>
      </c>
      <c r="U945" s="1">
        <f>Q945/MainSheet!$C$22</f>
        <v>0.57005078918928476</v>
      </c>
    </row>
    <row r="946" spans="7:21">
      <c r="G946">
        <f t="shared" si="128"/>
        <v>9.4399999999998432</v>
      </c>
      <c r="H946">
        <f t="shared" si="129"/>
        <v>198000</v>
      </c>
      <c r="I946" s="2">
        <f>MIN(MainSheet!$C$10/MainSheet!$C$9,MainSheet!$K$9*60)</f>
        <v>660</v>
      </c>
      <c r="J946" s="1">
        <f>IF(G946&gt;MainSheet!$C$11,IF(J945&gt;=0.999,1,(G946-MainSheet!$C$11)*I946/$B$2/60),0)</f>
        <v>1</v>
      </c>
      <c r="K946" s="1">
        <f>IF(G946&gt;MainSheet!$C$11+$B$6,IF(K945&gt;=0.999,1,(G946-MainSheet!$C$11-$B$6)*I946/$C$2/60),0)</f>
        <v>1</v>
      </c>
      <c r="L946" s="1">
        <f>IF(G946&gt;MainSheet!$C$11+$B$6+$C$6,IF(L945&gt;=0.999,1,(G946-MainSheet!$C$11-$B$6-$C$6)*I946/$D$2/60),0)</f>
        <v>3.3804222222136505E-2</v>
      </c>
      <c r="M946">
        <f t="shared" si="130"/>
        <v>0.2504461157202223</v>
      </c>
      <c r="N946" s="2">
        <f t="shared" si="131"/>
        <v>3721.0526315789471</v>
      </c>
      <c r="O946">
        <f t="shared" si="134"/>
        <v>977.02127659574455</v>
      </c>
      <c r="P946">
        <f t="shared" si="132"/>
        <v>107908.50315519253</v>
      </c>
      <c r="Q946" s="2">
        <f t="shared" si="133"/>
        <v>112606.57706336722</v>
      </c>
      <c r="R946">
        <f>Q946/MainSheet!$C$8*(G946-G945)+R945</f>
        <v>12.296291231356653</v>
      </c>
      <c r="S946">
        <f t="shared" si="135"/>
        <v>198.45423424611656</v>
      </c>
      <c r="T946">
        <f t="shared" si="127"/>
        <v>9.4399999999998432</v>
      </c>
      <c r="U946" s="1">
        <f>Q946/MainSheet!$C$22</f>
        <v>0.57248439105680193</v>
      </c>
    </row>
    <row r="947" spans="7:21">
      <c r="G947">
        <f t="shared" si="128"/>
        <v>9.449999999999843</v>
      </c>
      <c r="H947">
        <f t="shared" si="129"/>
        <v>198000</v>
      </c>
      <c r="I947" s="2">
        <f>MIN(MainSheet!$C$10/MainSheet!$C$9,MainSheet!$K$9*60)</f>
        <v>660</v>
      </c>
      <c r="J947" s="1">
        <f>IF(G947&gt;MainSheet!$C$11,IF(J946&gt;=0.999,1,(G947-MainSheet!$C$11)*I947/$B$2/60),0)</f>
        <v>1</v>
      </c>
      <c r="K947" s="1">
        <f>IF(G947&gt;MainSheet!$C$11+$B$6,IF(K946&gt;=0.999,1,(G947-MainSheet!$C$11-$B$6)*I947/$C$2/60),0)</f>
        <v>1</v>
      </c>
      <c r="L947" s="1">
        <f>IF(G947&gt;MainSheet!$C$11+$B$6+$C$6,IF(L946&gt;=0.999,1,(G947-MainSheet!$C$11-$B$6-$C$6)*I947/$D$2/60),0)</f>
        <v>3.9304222222136385E-2</v>
      </c>
      <c r="M947">
        <f t="shared" si="130"/>
        <v>0.25471289731703289</v>
      </c>
      <c r="N947" s="2">
        <f t="shared" si="131"/>
        <v>3721.0526315789471</v>
      </c>
      <c r="O947">
        <f t="shared" si="134"/>
        <v>977.02127659574455</v>
      </c>
      <c r="P947">
        <f t="shared" si="132"/>
        <v>108387.18795519254</v>
      </c>
      <c r="Q947" s="2">
        <f t="shared" si="133"/>
        <v>113085.26186336722</v>
      </c>
      <c r="R947">
        <f>Q947/MainSheet!$C$8*(G947-G946)+R946</f>
        <v>13.464091387001693</v>
      </c>
      <c r="S947">
        <f t="shared" si="135"/>
        <v>217.3017778900111</v>
      </c>
      <c r="T947">
        <f t="shared" si="127"/>
        <v>9.449999999999843</v>
      </c>
      <c r="U947" s="1">
        <f>Q947/MainSheet!$C$22</f>
        <v>0.57491799292431933</v>
      </c>
    </row>
    <row r="948" spans="7:21">
      <c r="G948">
        <f t="shared" si="128"/>
        <v>9.4599999999998428</v>
      </c>
      <c r="H948">
        <f t="shared" si="129"/>
        <v>198000</v>
      </c>
      <c r="I948" s="2">
        <f>MIN(MainSheet!$C$10/MainSheet!$C$9,MainSheet!$K$9*60)</f>
        <v>660</v>
      </c>
      <c r="J948" s="1">
        <f>IF(G948&gt;MainSheet!$C$11,IF(J947&gt;=0.999,1,(G948-MainSheet!$C$11)*I948/$B$2/60),0)</f>
        <v>1</v>
      </c>
      <c r="K948" s="1">
        <f>IF(G948&gt;MainSheet!$C$11+$B$6,IF(K947&gt;=0.999,1,(G948-MainSheet!$C$11-$B$6)*I948/$C$2/60),0)</f>
        <v>1</v>
      </c>
      <c r="L948" s="1">
        <f>IF(G948&gt;MainSheet!$C$11+$B$6+$C$6,IF(L947&gt;=0.999,1,(G948-MainSheet!$C$11-$B$6-$C$6)*I948/$D$2/60),0)</f>
        <v>4.4804222222136272E-2</v>
      </c>
      <c r="M948">
        <f t="shared" si="130"/>
        <v>0.25897967891384349</v>
      </c>
      <c r="N948" s="2">
        <f t="shared" si="131"/>
        <v>3721.0526315789471</v>
      </c>
      <c r="O948">
        <f t="shared" si="134"/>
        <v>977.02127659574455</v>
      </c>
      <c r="P948">
        <f t="shared" si="132"/>
        <v>108865.87275519253</v>
      </c>
      <c r="Q948" s="2">
        <f t="shared" si="133"/>
        <v>113563.94666336721</v>
      </c>
      <c r="R948">
        <f>Q948/MainSheet!$C$8*(G948-G947)+R947</f>
        <v>14.636834787900215</v>
      </c>
      <c r="S948">
        <f t="shared" si="135"/>
        <v>236.22910233390564</v>
      </c>
      <c r="T948">
        <f t="shared" si="127"/>
        <v>9.4599999999998428</v>
      </c>
      <c r="U948" s="1">
        <f>Q948/MainSheet!$C$22</f>
        <v>0.57735159479183662</v>
      </c>
    </row>
    <row r="949" spans="7:21">
      <c r="G949">
        <f t="shared" si="128"/>
        <v>9.4699999999998425</v>
      </c>
      <c r="H949">
        <f t="shared" si="129"/>
        <v>198000</v>
      </c>
      <c r="I949" s="2">
        <f>MIN(MainSheet!$C$10/MainSheet!$C$9,MainSheet!$K$9*60)</f>
        <v>660</v>
      </c>
      <c r="J949" s="1">
        <f>IF(G949&gt;MainSheet!$C$11,IF(J948&gt;=0.999,1,(G949-MainSheet!$C$11)*I949/$B$2/60),0)</f>
        <v>1</v>
      </c>
      <c r="K949" s="1">
        <f>IF(G949&gt;MainSheet!$C$11+$B$6,IF(K948&gt;=0.999,1,(G949-MainSheet!$C$11-$B$6)*I949/$C$2/60),0)</f>
        <v>1</v>
      </c>
      <c r="L949" s="1">
        <f>IF(G949&gt;MainSheet!$C$11+$B$6+$C$6,IF(L948&gt;=0.999,1,(G949-MainSheet!$C$11-$B$6-$C$6)*I949/$D$2/60),0)</f>
        <v>5.0304222222136152E-2</v>
      </c>
      <c r="M949">
        <f t="shared" si="130"/>
        <v>0.26324646051065409</v>
      </c>
      <c r="N949" s="2">
        <f t="shared" si="131"/>
        <v>3721.0526315789471</v>
      </c>
      <c r="O949">
        <f t="shared" si="134"/>
        <v>977.02127659574455</v>
      </c>
      <c r="P949">
        <f t="shared" si="132"/>
        <v>109344.55755519253</v>
      </c>
      <c r="Q949" s="2">
        <f t="shared" si="133"/>
        <v>114042.63146336722</v>
      </c>
      <c r="R949">
        <f>Q949/MainSheet!$C$8*(G949-G948)+R948</f>
        <v>15.814521434052219</v>
      </c>
      <c r="S949">
        <f t="shared" si="135"/>
        <v>255.23620757780017</v>
      </c>
      <c r="T949">
        <f t="shared" si="127"/>
        <v>9.4699999999998425</v>
      </c>
      <c r="U949" s="1">
        <f>Q949/MainSheet!$C$22</f>
        <v>0.57978519665935402</v>
      </c>
    </row>
    <row r="950" spans="7:21">
      <c r="G950">
        <f t="shared" si="128"/>
        <v>9.4799999999998423</v>
      </c>
      <c r="H950">
        <f t="shared" si="129"/>
        <v>198000</v>
      </c>
      <c r="I950" s="2">
        <f>MIN(MainSheet!$C$10/MainSheet!$C$9,MainSheet!$K$9*60)</f>
        <v>660</v>
      </c>
      <c r="J950" s="1">
        <f>IF(G950&gt;MainSheet!$C$11,IF(J949&gt;=0.999,1,(G950-MainSheet!$C$11)*I950/$B$2/60),0)</f>
        <v>1</v>
      </c>
      <c r="K950" s="1">
        <f>IF(G950&gt;MainSheet!$C$11+$B$6,IF(K949&gt;=0.999,1,(G950-MainSheet!$C$11-$B$6)*I950/$C$2/60),0)</f>
        <v>1</v>
      </c>
      <c r="L950" s="1">
        <f>IF(G950&gt;MainSheet!$C$11+$B$6+$C$6,IF(L949&gt;=0.999,1,(G950-MainSheet!$C$11-$B$6-$C$6)*I950/$D$2/60),0)</f>
        <v>5.5804222222136025E-2</v>
      </c>
      <c r="M950">
        <f t="shared" si="130"/>
        <v>0.26751324210746469</v>
      </c>
      <c r="N950" s="2">
        <f t="shared" si="131"/>
        <v>3721.0526315789471</v>
      </c>
      <c r="O950">
        <f t="shared" si="134"/>
        <v>977.02127659574455</v>
      </c>
      <c r="P950">
        <f t="shared" si="132"/>
        <v>109823.24235519252</v>
      </c>
      <c r="Q950" s="2">
        <f t="shared" si="133"/>
        <v>114521.3162633672</v>
      </c>
      <c r="R950">
        <f>Q950/MainSheet!$C$8*(G950-G949)+R949</f>
        <v>16.997151325457708</v>
      </c>
      <c r="S950">
        <f t="shared" si="135"/>
        <v>274.32309362169468</v>
      </c>
      <c r="T950">
        <f t="shared" si="127"/>
        <v>9.4799999999998423</v>
      </c>
      <c r="U950" s="1">
        <f>Q950/MainSheet!$C$22</f>
        <v>0.58221879852687131</v>
      </c>
    </row>
    <row r="951" spans="7:21">
      <c r="G951">
        <f t="shared" si="128"/>
        <v>9.4899999999998421</v>
      </c>
      <c r="H951">
        <f t="shared" si="129"/>
        <v>198000</v>
      </c>
      <c r="I951" s="2">
        <f>MIN(MainSheet!$C$10/MainSheet!$C$9,MainSheet!$K$9*60)</f>
        <v>660</v>
      </c>
      <c r="J951" s="1">
        <f>IF(G951&gt;MainSheet!$C$11,IF(J950&gt;=0.999,1,(G951-MainSheet!$C$11)*I951/$B$2/60),0)</f>
        <v>1</v>
      </c>
      <c r="K951" s="1">
        <f>IF(G951&gt;MainSheet!$C$11+$B$6,IF(K950&gt;=0.999,1,(G951-MainSheet!$C$11-$B$6)*I951/$C$2/60),0)</f>
        <v>1</v>
      </c>
      <c r="L951" s="1">
        <f>IF(G951&gt;MainSheet!$C$11+$B$6+$C$6,IF(L950&gt;=0.999,1,(G951-MainSheet!$C$11-$B$6-$C$6)*I951/$D$2/60),0)</f>
        <v>6.1304222222135919E-2</v>
      </c>
      <c r="M951">
        <f t="shared" si="130"/>
        <v>0.27178002370427529</v>
      </c>
      <c r="N951" s="2">
        <f t="shared" si="131"/>
        <v>3721.0526315789471</v>
      </c>
      <c r="O951">
        <f t="shared" si="134"/>
        <v>977.02127659574455</v>
      </c>
      <c r="P951">
        <f t="shared" si="132"/>
        <v>110301.9271551925</v>
      </c>
      <c r="Q951" s="2">
        <f t="shared" si="133"/>
        <v>115000.00106336719</v>
      </c>
      <c r="R951">
        <f>Q951/MainSheet!$C$8*(G951-G950)+R950</f>
        <v>18.184724462116677</v>
      </c>
      <c r="S951">
        <f t="shared" si="135"/>
        <v>293.4897604655892</v>
      </c>
      <c r="T951">
        <f t="shared" si="127"/>
        <v>9.4899999999998421</v>
      </c>
      <c r="U951" s="1">
        <f>Q951/MainSheet!$C$22</f>
        <v>0.58465240039438859</v>
      </c>
    </row>
    <row r="952" spans="7:21">
      <c r="G952">
        <f t="shared" si="128"/>
        <v>9.4999999999998419</v>
      </c>
      <c r="H952">
        <f t="shared" si="129"/>
        <v>198000</v>
      </c>
      <c r="I952" s="2">
        <f>MIN(MainSheet!$C$10/MainSheet!$C$9,MainSheet!$K$9*60)</f>
        <v>660</v>
      </c>
      <c r="J952" s="1">
        <f>IF(G952&gt;MainSheet!$C$11,IF(J951&gt;=0.999,1,(G952-MainSheet!$C$11)*I952/$B$2/60),0)</f>
        <v>1</v>
      </c>
      <c r="K952" s="1">
        <f>IF(G952&gt;MainSheet!$C$11+$B$6,IF(K951&gt;=0.999,1,(G952-MainSheet!$C$11-$B$6)*I952/$C$2/60),0)</f>
        <v>1</v>
      </c>
      <c r="L952" s="1">
        <f>IF(G952&gt;MainSheet!$C$11+$B$6+$C$6,IF(L951&gt;=0.999,1,(G952-MainSheet!$C$11-$B$6-$C$6)*I952/$D$2/60),0)</f>
        <v>6.6804222222135792E-2</v>
      </c>
      <c r="M952">
        <f t="shared" si="130"/>
        <v>0.27604680530108588</v>
      </c>
      <c r="N952" s="2">
        <f t="shared" si="131"/>
        <v>3721.0526315789471</v>
      </c>
      <c r="O952">
        <f t="shared" si="134"/>
        <v>977.02127659574455</v>
      </c>
      <c r="P952">
        <f t="shared" si="132"/>
        <v>110780.61195519249</v>
      </c>
      <c r="Q952" s="2">
        <f t="shared" si="133"/>
        <v>115478.68586336718</v>
      </c>
      <c r="R952">
        <f>Q952/MainSheet!$C$8*(G952-G951)+R951</f>
        <v>19.377240844029128</v>
      </c>
      <c r="S952">
        <f t="shared" si="135"/>
        <v>312.73620810948375</v>
      </c>
      <c r="T952">
        <f t="shared" si="127"/>
        <v>9.4999999999998419</v>
      </c>
      <c r="U952" s="1">
        <f>Q952/MainSheet!$C$22</f>
        <v>0.58708600226190588</v>
      </c>
    </row>
    <row r="953" spans="7:21">
      <c r="G953">
        <f t="shared" si="128"/>
        <v>9.5099999999998417</v>
      </c>
      <c r="H953">
        <f t="shared" si="129"/>
        <v>198000</v>
      </c>
      <c r="I953" s="2">
        <f>MIN(MainSheet!$C$10/MainSheet!$C$9,MainSheet!$K$9*60)</f>
        <v>660</v>
      </c>
      <c r="J953" s="1">
        <f>IF(G953&gt;MainSheet!$C$11,IF(J952&gt;=0.999,1,(G953-MainSheet!$C$11)*I953/$B$2/60),0)</f>
        <v>1</v>
      </c>
      <c r="K953" s="1">
        <f>IF(G953&gt;MainSheet!$C$11+$B$6,IF(K952&gt;=0.999,1,(G953-MainSheet!$C$11-$B$6)*I953/$C$2/60),0)</f>
        <v>1</v>
      </c>
      <c r="L953" s="1">
        <f>IF(G953&gt;MainSheet!$C$11+$B$6+$C$6,IF(L952&gt;=0.999,1,(G953-MainSheet!$C$11-$B$6-$C$6)*I953/$D$2/60),0)</f>
        <v>7.2304222222135686E-2</v>
      </c>
      <c r="M953">
        <f t="shared" si="130"/>
        <v>0.28031358689789648</v>
      </c>
      <c r="N953" s="2">
        <f t="shared" si="131"/>
        <v>3721.0526315789471</v>
      </c>
      <c r="O953">
        <f t="shared" si="134"/>
        <v>977.02127659574455</v>
      </c>
      <c r="P953">
        <f t="shared" si="132"/>
        <v>111259.29675519248</v>
      </c>
      <c r="Q953" s="2">
        <f t="shared" si="133"/>
        <v>115957.37066336717</v>
      </c>
      <c r="R953">
        <f>Q953/MainSheet!$C$8*(G953-G952)+R952</f>
        <v>20.574700471195062</v>
      </c>
      <c r="S953">
        <f t="shared" si="135"/>
        <v>332.06243655337829</v>
      </c>
      <c r="T953">
        <f t="shared" si="127"/>
        <v>9.5099999999998417</v>
      </c>
      <c r="U953" s="1">
        <f>Q953/MainSheet!$C$22</f>
        <v>0.58951960412942317</v>
      </c>
    </row>
    <row r="954" spans="7:21">
      <c r="G954">
        <f t="shared" si="128"/>
        <v>9.5199999999998415</v>
      </c>
      <c r="H954">
        <f t="shared" si="129"/>
        <v>198000</v>
      </c>
      <c r="I954" s="2">
        <f>MIN(MainSheet!$C$10/MainSheet!$C$9,MainSheet!$K$9*60)</f>
        <v>660</v>
      </c>
      <c r="J954" s="1">
        <f>IF(G954&gt;MainSheet!$C$11,IF(J953&gt;=0.999,1,(G954-MainSheet!$C$11)*I954/$B$2/60),0)</f>
        <v>1</v>
      </c>
      <c r="K954" s="1">
        <f>IF(G954&gt;MainSheet!$C$11+$B$6,IF(K953&gt;=0.999,1,(G954-MainSheet!$C$11-$B$6)*I954/$C$2/60),0)</f>
        <v>1</v>
      </c>
      <c r="L954" s="1">
        <f>IF(G954&gt;MainSheet!$C$11+$B$6+$C$6,IF(L953&gt;=0.999,1,(G954-MainSheet!$C$11-$B$6-$C$6)*I954/$D$2/60),0)</f>
        <v>7.7804222222135566E-2</v>
      </c>
      <c r="M954">
        <f t="shared" si="130"/>
        <v>0.28458036849470708</v>
      </c>
      <c r="N954" s="2">
        <f t="shared" si="131"/>
        <v>3721.0526315789471</v>
      </c>
      <c r="O954">
        <f t="shared" si="134"/>
        <v>977.02127659574455</v>
      </c>
      <c r="P954">
        <f t="shared" si="132"/>
        <v>111737.98155519247</v>
      </c>
      <c r="Q954" s="2">
        <f t="shared" si="133"/>
        <v>116436.05546336716</v>
      </c>
      <c r="R954">
        <f>Q954/MainSheet!$C$8*(G954-G953)+R953</f>
        <v>21.777103343614478</v>
      </c>
      <c r="S954">
        <f t="shared" si="135"/>
        <v>351.46844579727281</v>
      </c>
      <c r="T954">
        <f t="shared" si="127"/>
        <v>9.5199999999998415</v>
      </c>
      <c r="U954" s="1">
        <f>Q954/MainSheet!$C$22</f>
        <v>0.59195320599694046</v>
      </c>
    </row>
    <row r="955" spans="7:21">
      <c r="G955">
        <f t="shared" si="128"/>
        <v>9.5299999999998413</v>
      </c>
      <c r="H955">
        <f t="shared" si="129"/>
        <v>198000</v>
      </c>
      <c r="I955" s="2">
        <f>MIN(MainSheet!$C$10/MainSheet!$C$9,MainSheet!$K$9*60)</f>
        <v>660</v>
      </c>
      <c r="J955" s="1">
        <f>IF(G955&gt;MainSheet!$C$11,IF(J954&gt;=0.999,1,(G955-MainSheet!$C$11)*I955/$B$2/60),0)</f>
        <v>1</v>
      </c>
      <c r="K955" s="1">
        <f>IF(G955&gt;MainSheet!$C$11+$B$6,IF(K954&gt;=0.999,1,(G955-MainSheet!$C$11-$B$6)*I955/$C$2/60),0)</f>
        <v>1</v>
      </c>
      <c r="L955" s="1">
        <f>IF(G955&gt;MainSheet!$C$11+$B$6+$C$6,IF(L954&gt;=0.999,1,(G955-MainSheet!$C$11-$B$6-$C$6)*I955/$D$2/60),0)</f>
        <v>8.3304222222135446E-2</v>
      </c>
      <c r="M955">
        <f t="shared" si="130"/>
        <v>0.28884715009151768</v>
      </c>
      <c r="N955" s="2">
        <f t="shared" si="131"/>
        <v>3721.0526315789471</v>
      </c>
      <c r="O955">
        <f t="shared" si="134"/>
        <v>977.02127659574455</v>
      </c>
      <c r="P955">
        <f t="shared" si="132"/>
        <v>112216.66635519246</v>
      </c>
      <c r="Q955" s="2">
        <f t="shared" si="133"/>
        <v>116914.74026336714</v>
      </c>
      <c r="R955">
        <f>Q955/MainSheet!$C$8*(G955-G954)+R954</f>
        <v>22.984449461287376</v>
      </c>
      <c r="S955">
        <f t="shared" si="135"/>
        <v>370.9542358411673</v>
      </c>
      <c r="T955">
        <f t="shared" si="127"/>
        <v>9.5299999999998413</v>
      </c>
      <c r="U955" s="1">
        <f>Q955/MainSheet!$C$22</f>
        <v>0.59438680786445774</v>
      </c>
    </row>
    <row r="956" spans="7:21">
      <c r="G956">
        <f t="shared" si="128"/>
        <v>9.5399999999998411</v>
      </c>
      <c r="H956">
        <f t="shared" si="129"/>
        <v>198000</v>
      </c>
      <c r="I956" s="2">
        <f>MIN(MainSheet!$C$10/MainSheet!$C$9,MainSheet!$K$9*60)</f>
        <v>660</v>
      </c>
      <c r="J956" s="1">
        <f>IF(G956&gt;MainSheet!$C$11,IF(J955&gt;=0.999,1,(G956-MainSheet!$C$11)*I956/$B$2/60),0)</f>
        <v>1</v>
      </c>
      <c r="K956" s="1">
        <f>IF(G956&gt;MainSheet!$C$11+$B$6,IF(K955&gt;=0.999,1,(G956-MainSheet!$C$11-$B$6)*I956/$C$2/60),0)</f>
        <v>1</v>
      </c>
      <c r="L956" s="1">
        <f>IF(G956&gt;MainSheet!$C$11+$B$6+$C$6,IF(L955&gt;=0.999,1,(G956-MainSheet!$C$11-$B$6-$C$6)*I956/$D$2/60),0)</f>
        <v>8.8804222222135326E-2</v>
      </c>
      <c r="M956">
        <f t="shared" si="130"/>
        <v>0.29311393168832828</v>
      </c>
      <c r="N956" s="2">
        <f t="shared" si="131"/>
        <v>3721.0526315789471</v>
      </c>
      <c r="O956">
        <f t="shared" si="134"/>
        <v>977.02127659574455</v>
      </c>
      <c r="P956">
        <f t="shared" si="132"/>
        <v>112695.35115519245</v>
      </c>
      <c r="Q956" s="2">
        <f t="shared" si="133"/>
        <v>117393.42506336713</v>
      </c>
      <c r="R956">
        <f>Q956/MainSheet!$C$8*(G956-G955)+R955</f>
        <v>24.196738824213757</v>
      </c>
      <c r="S956">
        <f t="shared" si="135"/>
        <v>390.51980668506184</v>
      </c>
      <c r="T956">
        <f t="shared" si="127"/>
        <v>9.5399999999998411</v>
      </c>
      <c r="U956" s="1">
        <f>Q956/MainSheet!$C$22</f>
        <v>0.59682040973197503</v>
      </c>
    </row>
    <row r="957" spans="7:21">
      <c r="G957">
        <f t="shared" si="128"/>
        <v>9.5499999999998408</v>
      </c>
      <c r="H957">
        <f t="shared" si="129"/>
        <v>198000</v>
      </c>
      <c r="I957" s="2">
        <f>MIN(MainSheet!$C$10/MainSheet!$C$9,MainSheet!$K$9*60)</f>
        <v>660</v>
      </c>
      <c r="J957" s="1">
        <f>IF(G957&gt;MainSheet!$C$11,IF(J956&gt;=0.999,1,(G957-MainSheet!$C$11)*I957/$B$2/60),0)</f>
        <v>1</v>
      </c>
      <c r="K957" s="1">
        <f>IF(G957&gt;MainSheet!$C$11+$B$6,IF(K956&gt;=0.999,1,(G957-MainSheet!$C$11-$B$6)*I957/$C$2/60),0)</f>
        <v>1</v>
      </c>
      <c r="L957" s="1">
        <f>IF(G957&gt;MainSheet!$C$11+$B$6+$C$6,IF(L956&gt;=0.999,1,(G957-MainSheet!$C$11-$B$6-$C$6)*I957/$D$2/60),0)</f>
        <v>9.430422222213522E-2</v>
      </c>
      <c r="M957">
        <f t="shared" si="130"/>
        <v>0.29738071328513888</v>
      </c>
      <c r="N957" s="2">
        <f t="shared" si="131"/>
        <v>3721.0526315789471</v>
      </c>
      <c r="O957">
        <f t="shared" si="134"/>
        <v>977.02127659574455</v>
      </c>
      <c r="P957">
        <f t="shared" si="132"/>
        <v>113174.03595519243</v>
      </c>
      <c r="Q957" s="2">
        <f t="shared" si="133"/>
        <v>117872.10986336712</v>
      </c>
      <c r="R957">
        <f>Q957/MainSheet!$C$8*(G957-G956)+R956</f>
        <v>25.41397143239362</v>
      </c>
      <c r="S957">
        <f t="shared" si="135"/>
        <v>410.16515832895635</v>
      </c>
      <c r="T957">
        <f t="shared" si="127"/>
        <v>9.5499999999998408</v>
      </c>
      <c r="U957" s="1">
        <f>Q957/MainSheet!$C$22</f>
        <v>0.59925401159949232</v>
      </c>
    </row>
    <row r="958" spans="7:21">
      <c r="G958">
        <f t="shared" si="128"/>
        <v>9.5599999999998406</v>
      </c>
      <c r="H958">
        <f t="shared" si="129"/>
        <v>198000</v>
      </c>
      <c r="I958" s="2">
        <f>MIN(MainSheet!$C$10/MainSheet!$C$9,MainSheet!$K$9*60)</f>
        <v>660</v>
      </c>
      <c r="J958" s="1">
        <f>IF(G958&gt;MainSheet!$C$11,IF(J957&gt;=0.999,1,(G958-MainSheet!$C$11)*I958/$B$2/60),0)</f>
        <v>1</v>
      </c>
      <c r="K958" s="1">
        <f>IF(G958&gt;MainSheet!$C$11+$B$6,IF(K957&gt;=0.999,1,(G958-MainSheet!$C$11-$B$6)*I958/$C$2/60),0)</f>
        <v>1</v>
      </c>
      <c r="L958" s="1">
        <f>IF(G958&gt;MainSheet!$C$11+$B$6+$C$6,IF(L957&gt;=0.999,1,(G958-MainSheet!$C$11-$B$6-$C$6)*I958/$D$2/60),0)</f>
        <v>9.98042222221351E-2</v>
      </c>
      <c r="M958">
        <f t="shared" si="130"/>
        <v>0.30164749488194947</v>
      </c>
      <c r="N958" s="2">
        <f t="shared" si="131"/>
        <v>3721.0526315789471</v>
      </c>
      <c r="O958">
        <f t="shared" si="134"/>
        <v>977.02127659574455</v>
      </c>
      <c r="P958">
        <f t="shared" si="132"/>
        <v>113652.72075519242</v>
      </c>
      <c r="Q958" s="2">
        <f t="shared" si="133"/>
        <v>118350.79466336711</v>
      </c>
      <c r="R958">
        <f>Q958/MainSheet!$C$8*(G958-G957)+R957</f>
        <v>26.636147285826965</v>
      </c>
      <c r="S958">
        <f t="shared" si="135"/>
        <v>429.89029077285085</v>
      </c>
      <c r="T958">
        <f t="shared" si="127"/>
        <v>9.5599999999998406</v>
      </c>
      <c r="U958" s="1">
        <f>Q958/MainSheet!$C$22</f>
        <v>0.60168761346700961</v>
      </c>
    </row>
    <row r="959" spans="7:21">
      <c r="G959">
        <f t="shared" si="128"/>
        <v>9.5699999999998404</v>
      </c>
      <c r="H959">
        <f t="shared" si="129"/>
        <v>198000</v>
      </c>
      <c r="I959" s="2">
        <f>MIN(MainSheet!$C$10/MainSheet!$C$9,MainSheet!$K$9*60)</f>
        <v>660</v>
      </c>
      <c r="J959" s="1">
        <f>IF(G959&gt;MainSheet!$C$11,IF(J958&gt;=0.999,1,(G959-MainSheet!$C$11)*I959/$B$2/60),0)</f>
        <v>1</v>
      </c>
      <c r="K959" s="1">
        <f>IF(G959&gt;MainSheet!$C$11+$B$6,IF(K958&gt;=0.999,1,(G959-MainSheet!$C$11-$B$6)*I959/$C$2/60),0)</f>
        <v>1</v>
      </c>
      <c r="L959" s="1">
        <f>IF(G959&gt;MainSheet!$C$11+$B$6+$C$6,IF(L958&gt;=0.999,1,(G959-MainSheet!$C$11-$B$6-$C$6)*I959/$D$2/60),0)</f>
        <v>0.10530422222213498</v>
      </c>
      <c r="M959">
        <f t="shared" si="130"/>
        <v>0.30591427647876007</v>
      </c>
      <c r="N959" s="2">
        <f t="shared" si="131"/>
        <v>3721.0526315789471</v>
      </c>
      <c r="O959">
        <f t="shared" si="134"/>
        <v>977.02127659574455</v>
      </c>
      <c r="P959">
        <f t="shared" si="132"/>
        <v>114131.40555519241</v>
      </c>
      <c r="Q959" s="2">
        <f t="shared" si="133"/>
        <v>118829.4794633671</v>
      </c>
      <c r="R959">
        <f>Q959/MainSheet!$C$8*(G959-G958)+R958</f>
        <v>27.863266384513793</v>
      </c>
      <c r="S959">
        <f t="shared" si="135"/>
        <v>449.69520401674538</v>
      </c>
      <c r="T959">
        <f t="shared" si="127"/>
        <v>9.5699999999998404</v>
      </c>
      <c r="U959" s="1">
        <f>Q959/MainSheet!$C$22</f>
        <v>0.6041212153345269</v>
      </c>
    </row>
    <row r="960" spans="7:21">
      <c r="G960">
        <f t="shared" si="128"/>
        <v>9.5799999999998402</v>
      </c>
      <c r="H960">
        <f t="shared" si="129"/>
        <v>198000</v>
      </c>
      <c r="I960" s="2">
        <f>MIN(MainSheet!$C$10/MainSheet!$C$9,MainSheet!$K$9*60)</f>
        <v>660</v>
      </c>
      <c r="J960" s="1">
        <f>IF(G960&gt;MainSheet!$C$11,IF(J959&gt;=0.999,1,(G960-MainSheet!$C$11)*I960/$B$2/60),0)</f>
        <v>1</v>
      </c>
      <c r="K960" s="1">
        <f>IF(G960&gt;MainSheet!$C$11+$B$6,IF(K959&gt;=0.999,1,(G960-MainSheet!$C$11-$B$6)*I960/$C$2/60),0)</f>
        <v>1</v>
      </c>
      <c r="L960" s="1">
        <f>IF(G960&gt;MainSheet!$C$11+$B$6+$C$6,IF(L959&gt;=0.999,1,(G960-MainSheet!$C$11-$B$6-$C$6)*I960/$D$2/60),0)</f>
        <v>0.11080422222213485</v>
      </c>
      <c r="M960">
        <f t="shared" si="130"/>
        <v>0.31018105807557067</v>
      </c>
      <c r="N960" s="2">
        <f t="shared" si="131"/>
        <v>3721.0526315789471</v>
      </c>
      <c r="O960">
        <f t="shared" si="134"/>
        <v>977.02127659574455</v>
      </c>
      <c r="P960">
        <f t="shared" si="132"/>
        <v>114610.0903551924</v>
      </c>
      <c r="Q960" s="2">
        <f t="shared" si="133"/>
        <v>119308.16426336709</v>
      </c>
      <c r="R960">
        <f>Q960/MainSheet!$C$8*(G960-G959)+R959</f>
        <v>29.095328728454103</v>
      </c>
      <c r="S960">
        <f t="shared" si="135"/>
        <v>469.57989806063989</v>
      </c>
      <c r="T960">
        <f t="shared" si="127"/>
        <v>9.5799999999998402</v>
      </c>
      <c r="U960" s="1">
        <f>Q960/MainSheet!$C$22</f>
        <v>0.60655481720204418</v>
      </c>
    </row>
    <row r="961" spans="7:21">
      <c r="G961">
        <f t="shared" si="128"/>
        <v>9.58999999999984</v>
      </c>
      <c r="H961">
        <f t="shared" si="129"/>
        <v>198000</v>
      </c>
      <c r="I961" s="2">
        <f>MIN(MainSheet!$C$10/MainSheet!$C$9,MainSheet!$K$9*60)</f>
        <v>660</v>
      </c>
      <c r="J961" s="1">
        <f>IF(G961&gt;MainSheet!$C$11,IF(J960&gt;=0.999,1,(G961-MainSheet!$C$11)*I961/$B$2/60),0)</f>
        <v>1</v>
      </c>
      <c r="K961" s="1">
        <f>IF(G961&gt;MainSheet!$C$11+$B$6,IF(K960&gt;=0.999,1,(G961-MainSheet!$C$11-$B$6)*I961/$C$2/60),0)</f>
        <v>1</v>
      </c>
      <c r="L961" s="1">
        <f>IF(G961&gt;MainSheet!$C$11+$B$6+$C$6,IF(L960&gt;=0.999,1,(G961-MainSheet!$C$11-$B$6-$C$6)*I961/$D$2/60),0)</f>
        <v>0.11630422222213475</v>
      </c>
      <c r="M961">
        <f t="shared" si="130"/>
        <v>0.31444783967238127</v>
      </c>
      <c r="N961" s="2">
        <f t="shared" si="131"/>
        <v>3721.0526315789471</v>
      </c>
      <c r="O961">
        <f t="shared" si="134"/>
        <v>977.02127659574455</v>
      </c>
      <c r="P961">
        <f t="shared" si="132"/>
        <v>115088.77515519239</v>
      </c>
      <c r="Q961" s="2">
        <f t="shared" si="133"/>
        <v>119786.84906336707</v>
      </c>
      <c r="R961">
        <f>Q961/MainSheet!$C$8*(G961-G960)+R960</f>
        <v>30.332334317647895</v>
      </c>
      <c r="S961">
        <f t="shared" si="135"/>
        <v>489.54437290453438</v>
      </c>
      <c r="T961">
        <f t="shared" si="127"/>
        <v>9.58999999999984</v>
      </c>
      <c r="U961" s="1">
        <f>Q961/MainSheet!$C$22</f>
        <v>0.60898841906956147</v>
      </c>
    </row>
    <row r="962" spans="7:21">
      <c r="G962">
        <f t="shared" si="128"/>
        <v>9.5999999999998398</v>
      </c>
      <c r="H962">
        <f t="shared" si="129"/>
        <v>198000</v>
      </c>
      <c r="I962" s="2">
        <f>MIN(MainSheet!$C$10/MainSheet!$C$9,MainSheet!$K$9*60)</f>
        <v>660</v>
      </c>
      <c r="J962" s="1">
        <f>IF(G962&gt;MainSheet!$C$11,IF(J961&gt;=0.999,1,(G962-MainSheet!$C$11)*I962/$B$2/60),0)</f>
        <v>1</v>
      </c>
      <c r="K962" s="1">
        <f>IF(G962&gt;MainSheet!$C$11+$B$6,IF(K961&gt;=0.999,1,(G962-MainSheet!$C$11-$B$6)*I962/$C$2/60),0)</f>
        <v>1</v>
      </c>
      <c r="L962" s="1">
        <f>IF(G962&gt;MainSheet!$C$11+$B$6+$C$6,IF(L961&gt;=0.999,1,(G962-MainSheet!$C$11-$B$6-$C$6)*I962/$D$2/60),0)</f>
        <v>0.12180422222213463</v>
      </c>
      <c r="M962">
        <f t="shared" si="130"/>
        <v>0.31871462126919187</v>
      </c>
      <c r="N962" s="2">
        <f t="shared" si="131"/>
        <v>3721.0526315789471</v>
      </c>
      <c r="O962">
        <f t="shared" si="134"/>
        <v>977.02127659574455</v>
      </c>
      <c r="P962">
        <f t="shared" si="132"/>
        <v>115567.45995519237</v>
      </c>
      <c r="Q962" s="2">
        <f t="shared" si="133"/>
        <v>120265.53386336706</v>
      </c>
      <c r="R962">
        <f>Q962/MainSheet!$C$8*(G962-G961)+R961</f>
        <v>31.57428315209517</v>
      </c>
      <c r="S962">
        <f t="shared" si="135"/>
        <v>509.58862854842891</v>
      </c>
      <c r="T962">
        <f t="shared" si="127"/>
        <v>9.5999999999998398</v>
      </c>
      <c r="U962" s="1">
        <f>Q962/MainSheet!$C$22</f>
        <v>0.61142202093707876</v>
      </c>
    </row>
    <row r="963" spans="7:21">
      <c r="G963">
        <f t="shared" si="128"/>
        <v>9.6099999999998396</v>
      </c>
      <c r="H963">
        <f t="shared" si="129"/>
        <v>198000</v>
      </c>
      <c r="I963" s="2">
        <f>MIN(MainSheet!$C$10/MainSheet!$C$9,MainSheet!$K$9*60)</f>
        <v>660</v>
      </c>
      <c r="J963" s="1">
        <f>IF(G963&gt;MainSheet!$C$11,IF(J962&gt;=0.999,1,(G963-MainSheet!$C$11)*I963/$B$2/60),0)</f>
        <v>1</v>
      </c>
      <c r="K963" s="1">
        <f>IF(G963&gt;MainSheet!$C$11+$B$6,IF(K962&gt;=0.999,1,(G963-MainSheet!$C$11-$B$6)*I963/$C$2/60),0)</f>
        <v>1</v>
      </c>
      <c r="L963" s="1">
        <f>IF(G963&gt;MainSheet!$C$11+$B$6+$C$6,IF(L962&gt;=0.999,1,(G963-MainSheet!$C$11-$B$6-$C$6)*I963/$D$2/60),0)</f>
        <v>0.1273042222221345</v>
      </c>
      <c r="M963">
        <f t="shared" si="130"/>
        <v>0.32298140286600246</v>
      </c>
      <c r="N963" s="2">
        <f t="shared" si="131"/>
        <v>3721.0526315789471</v>
      </c>
      <c r="O963">
        <f t="shared" si="134"/>
        <v>977.02127659574455</v>
      </c>
      <c r="P963">
        <f t="shared" si="132"/>
        <v>116046.14475519236</v>
      </c>
      <c r="Q963" s="2">
        <f t="shared" si="133"/>
        <v>120744.21866336705</v>
      </c>
      <c r="R963">
        <f>Q963/MainSheet!$C$8*(G963-G962)+R962</f>
        <v>32.821175231795927</v>
      </c>
      <c r="S963">
        <f t="shared" si="135"/>
        <v>529.71266499232343</v>
      </c>
      <c r="T963">
        <f t="shared" ref="T963:T1026" si="136">G963</f>
        <v>9.6099999999998396</v>
      </c>
      <c r="U963" s="1">
        <f>Q963/MainSheet!$C$22</f>
        <v>0.61385562280459605</v>
      </c>
    </row>
    <row r="964" spans="7:21">
      <c r="G964">
        <f t="shared" ref="G964:G1027" si="137">G963+$F$2</f>
        <v>9.6199999999998393</v>
      </c>
      <c r="H964">
        <f t="shared" ref="H964:H1027" si="138">H963</f>
        <v>198000</v>
      </c>
      <c r="I964" s="2">
        <f>MIN(MainSheet!$C$10/MainSheet!$C$9,MainSheet!$K$9*60)</f>
        <v>660</v>
      </c>
      <c r="J964" s="1">
        <f>IF(G964&gt;MainSheet!$C$11,IF(J963&gt;=0.999,1,(G964-MainSheet!$C$11)*I964/$B$2/60),0)</f>
        <v>1</v>
      </c>
      <c r="K964" s="1">
        <f>IF(G964&gt;MainSheet!$C$11+$B$6,IF(K963&gt;=0.999,1,(G964-MainSheet!$C$11-$B$6)*I964/$C$2/60),0)</f>
        <v>1</v>
      </c>
      <c r="L964" s="1">
        <f>IF(G964&gt;MainSheet!$C$11+$B$6+$C$6,IF(L963&gt;=0.999,1,(G964-MainSheet!$C$11-$B$6-$C$6)*I964/$D$2/60),0)</f>
        <v>0.13280422222213437</v>
      </c>
      <c r="M964">
        <f t="shared" ref="M964:M1027" si="139">(J964*$B$2+K964*$C$2+L964*$D$2)/SUM($B$2:$D$2)</f>
        <v>0.32724818446281306</v>
      </c>
      <c r="N964" s="2">
        <f t="shared" ref="N964:N1027" si="140">IF(J964&gt;=0.01,((1-J964)*B$3+B$4*(J964)),0)</f>
        <v>3721.0526315789471</v>
      </c>
      <c r="O964">
        <f t="shared" si="134"/>
        <v>977.02127659574455</v>
      </c>
      <c r="P964">
        <f t="shared" ref="P964:P1027" si="141">IF(IF(N964+O964&gt;H964,H964-O964-N964,IF(L964&gt;0,((1-L964)*D$3+D$4*(L964)),0))+O964+N964&gt;H964,H964-N964-O964,IF(N964+O964&gt;H964,H964-O964-N964,IF(L964&gt;0,((1-L964)*D$3+D$4*(L964)),0)))</f>
        <v>116524.82955519235</v>
      </c>
      <c r="Q964" s="2">
        <f t="shared" ref="Q964:Q1027" si="142">SUM(N964:P964)</f>
        <v>121222.90346336704</v>
      </c>
      <c r="R964">
        <f>Q964/MainSheet!$C$8*(G964-G963)+R963</f>
        <v>34.07301055675017</v>
      </c>
      <c r="S964">
        <f t="shared" si="135"/>
        <v>549.91648223621792</v>
      </c>
      <c r="T964">
        <f t="shared" si="136"/>
        <v>9.6199999999998393</v>
      </c>
      <c r="U964" s="1">
        <f>Q964/MainSheet!$C$22</f>
        <v>0.61628922467211333</v>
      </c>
    </row>
    <row r="965" spans="7:21">
      <c r="G965">
        <f t="shared" si="137"/>
        <v>9.6299999999998391</v>
      </c>
      <c r="H965">
        <f t="shared" si="138"/>
        <v>198000</v>
      </c>
      <c r="I965" s="2">
        <f>MIN(MainSheet!$C$10/MainSheet!$C$9,MainSheet!$K$9*60)</f>
        <v>660</v>
      </c>
      <c r="J965" s="1">
        <f>IF(G965&gt;MainSheet!$C$11,IF(J964&gt;=0.999,1,(G965-MainSheet!$C$11)*I965/$B$2/60),0)</f>
        <v>1</v>
      </c>
      <c r="K965" s="1">
        <f>IF(G965&gt;MainSheet!$C$11+$B$6,IF(K964&gt;=0.999,1,(G965-MainSheet!$C$11-$B$6)*I965/$C$2/60),0)</f>
        <v>1</v>
      </c>
      <c r="L965" s="1">
        <f>IF(G965&gt;MainSheet!$C$11+$B$6+$C$6,IF(L964&gt;=0.999,1,(G965-MainSheet!$C$11-$B$6-$C$6)*I965/$D$2/60),0)</f>
        <v>0.13830422222213429</v>
      </c>
      <c r="M965">
        <f t="shared" si="139"/>
        <v>0.33151496605962366</v>
      </c>
      <c r="N965" s="2">
        <f t="shared" si="140"/>
        <v>3721.0526315789471</v>
      </c>
      <c r="O965">
        <f t="shared" ref="O965:O1028" si="143">IF(K965&gt;=0.01,((1-K965)*C$3+C$4*(K965)),0)</f>
        <v>977.02127659574455</v>
      </c>
      <c r="P965">
        <f t="shared" si="141"/>
        <v>117003.51435519235</v>
      </c>
      <c r="Q965" s="2">
        <f t="shared" si="142"/>
        <v>121701.58826336704</v>
      </c>
      <c r="R965">
        <f>Q965/MainSheet!$C$8*(G965-G964)+R964</f>
        <v>35.329789126957891</v>
      </c>
      <c r="S965">
        <f t="shared" ref="S965:S1028" si="144">Q965*$F$2/60+S964</f>
        <v>570.20008028011239</v>
      </c>
      <c r="T965">
        <f t="shared" si="136"/>
        <v>9.6299999999998391</v>
      </c>
      <c r="U965" s="1">
        <f>Q965/MainSheet!$C$22</f>
        <v>0.61872282653963073</v>
      </c>
    </row>
    <row r="966" spans="7:21">
      <c r="G966">
        <f t="shared" si="137"/>
        <v>9.6399999999998389</v>
      </c>
      <c r="H966">
        <f t="shared" si="138"/>
        <v>198000</v>
      </c>
      <c r="I966" s="2">
        <f>MIN(MainSheet!$C$10/MainSheet!$C$9,MainSheet!$K$9*60)</f>
        <v>660</v>
      </c>
      <c r="J966" s="1">
        <f>IF(G966&gt;MainSheet!$C$11,IF(J965&gt;=0.999,1,(G966-MainSheet!$C$11)*I966/$B$2/60),0)</f>
        <v>1</v>
      </c>
      <c r="K966" s="1">
        <f>IF(G966&gt;MainSheet!$C$11+$B$6,IF(K965&gt;=0.999,1,(G966-MainSheet!$C$11-$B$6)*I966/$C$2/60),0)</f>
        <v>1</v>
      </c>
      <c r="L966" s="1">
        <f>IF(G966&gt;MainSheet!$C$11+$B$6+$C$6,IF(L965&gt;=0.999,1,(G966-MainSheet!$C$11-$B$6-$C$6)*I966/$D$2/60),0)</f>
        <v>0.14380422222213418</v>
      </c>
      <c r="M966">
        <f t="shared" si="139"/>
        <v>0.33578174765643426</v>
      </c>
      <c r="N966" s="2">
        <f t="shared" si="140"/>
        <v>3721.0526315789471</v>
      </c>
      <c r="O966">
        <f t="shared" si="143"/>
        <v>977.02127659574455</v>
      </c>
      <c r="P966">
        <f t="shared" si="141"/>
        <v>117482.19915519236</v>
      </c>
      <c r="Q966" s="2">
        <f t="shared" si="142"/>
        <v>122180.27306336704</v>
      </c>
      <c r="R966">
        <f>Q966/MainSheet!$C$8*(G966-G965)+R965</f>
        <v>36.591510942419099</v>
      </c>
      <c r="S966">
        <f t="shared" si="144"/>
        <v>590.56345912400684</v>
      </c>
      <c r="T966">
        <f t="shared" si="136"/>
        <v>9.6399999999998389</v>
      </c>
      <c r="U966" s="1">
        <f>Q966/MainSheet!$C$22</f>
        <v>0.62115642840714813</v>
      </c>
    </row>
    <row r="967" spans="7:21">
      <c r="G967">
        <f t="shared" si="137"/>
        <v>9.6499999999998387</v>
      </c>
      <c r="H967">
        <f t="shared" si="138"/>
        <v>198000</v>
      </c>
      <c r="I967" s="2">
        <f>MIN(MainSheet!$C$10/MainSheet!$C$9,MainSheet!$K$9*60)</f>
        <v>660</v>
      </c>
      <c r="J967" s="1">
        <f>IF(G967&gt;MainSheet!$C$11,IF(J966&gt;=0.999,1,(G967-MainSheet!$C$11)*I967/$B$2/60),0)</f>
        <v>1</v>
      </c>
      <c r="K967" s="1">
        <f>IF(G967&gt;MainSheet!$C$11+$B$6,IF(K966&gt;=0.999,1,(G967-MainSheet!$C$11-$B$6)*I967/$C$2/60),0)</f>
        <v>1</v>
      </c>
      <c r="L967" s="1">
        <f>IF(G967&gt;MainSheet!$C$11+$B$6+$C$6,IF(L966&gt;=0.999,1,(G967-MainSheet!$C$11-$B$6-$C$6)*I967/$D$2/60),0)</f>
        <v>0.14930422222213402</v>
      </c>
      <c r="M967">
        <f t="shared" si="139"/>
        <v>0.34004852925324486</v>
      </c>
      <c r="N967" s="2">
        <f t="shared" si="140"/>
        <v>3721.0526315789471</v>
      </c>
      <c r="O967">
        <f t="shared" si="143"/>
        <v>977.02127659574455</v>
      </c>
      <c r="P967">
        <f t="shared" si="141"/>
        <v>117960.88395519234</v>
      </c>
      <c r="Q967" s="2">
        <f t="shared" si="142"/>
        <v>122658.95786336703</v>
      </c>
      <c r="R967">
        <f>Q967/MainSheet!$C$8*(G967-G966)+R966</f>
        <v>37.858176003133785</v>
      </c>
      <c r="S967">
        <f t="shared" si="144"/>
        <v>611.00661876790139</v>
      </c>
      <c r="T967">
        <f t="shared" si="136"/>
        <v>9.6499999999998387</v>
      </c>
      <c r="U967" s="1">
        <f>Q967/MainSheet!$C$22</f>
        <v>0.62359003027466542</v>
      </c>
    </row>
    <row r="968" spans="7:21">
      <c r="G968">
        <f t="shared" si="137"/>
        <v>9.6599999999998385</v>
      </c>
      <c r="H968">
        <f t="shared" si="138"/>
        <v>198000</v>
      </c>
      <c r="I968" s="2">
        <f>MIN(MainSheet!$C$10/MainSheet!$C$9,MainSheet!$K$9*60)</f>
        <v>660</v>
      </c>
      <c r="J968" s="1">
        <f>IF(G968&gt;MainSheet!$C$11,IF(J967&gt;=0.999,1,(G968-MainSheet!$C$11)*I968/$B$2/60),0)</f>
        <v>1</v>
      </c>
      <c r="K968" s="1">
        <f>IF(G968&gt;MainSheet!$C$11+$B$6,IF(K967&gt;=0.999,1,(G968-MainSheet!$C$11-$B$6)*I968/$C$2/60),0)</f>
        <v>1</v>
      </c>
      <c r="L968" s="1">
        <f>IF(G968&gt;MainSheet!$C$11+$B$6+$C$6,IF(L967&gt;=0.999,1,(G968-MainSheet!$C$11-$B$6-$C$6)*I968/$D$2/60),0)</f>
        <v>0.15480422222213391</v>
      </c>
      <c r="M968">
        <f t="shared" si="139"/>
        <v>0.34431531085005546</v>
      </c>
      <c r="N968" s="2">
        <f t="shared" si="140"/>
        <v>3721.0526315789471</v>
      </c>
      <c r="O968">
        <f t="shared" si="143"/>
        <v>977.02127659574455</v>
      </c>
      <c r="P968">
        <f t="shared" si="141"/>
        <v>118439.56875519232</v>
      </c>
      <c r="Q968" s="2">
        <f t="shared" si="142"/>
        <v>123137.64266336701</v>
      </c>
      <c r="R968">
        <f>Q968/MainSheet!$C$8*(G968-G967)+R967</f>
        <v>39.129784309101957</v>
      </c>
      <c r="S968">
        <f t="shared" si="144"/>
        <v>631.52955921179591</v>
      </c>
      <c r="T968">
        <f t="shared" si="136"/>
        <v>9.6599999999998385</v>
      </c>
      <c r="U968" s="1">
        <f>Q968/MainSheet!$C$22</f>
        <v>0.6260236321421826</v>
      </c>
    </row>
    <row r="969" spans="7:21">
      <c r="G969">
        <f t="shared" si="137"/>
        <v>9.6699999999998383</v>
      </c>
      <c r="H969">
        <f t="shared" si="138"/>
        <v>198000</v>
      </c>
      <c r="I969" s="2">
        <f>MIN(MainSheet!$C$10/MainSheet!$C$9,MainSheet!$K$9*60)</f>
        <v>660</v>
      </c>
      <c r="J969" s="1">
        <f>IF(G969&gt;MainSheet!$C$11,IF(J968&gt;=0.999,1,(G969-MainSheet!$C$11)*I969/$B$2/60),0)</f>
        <v>1</v>
      </c>
      <c r="K969" s="1">
        <f>IF(G969&gt;MainSheet!$C$11+$B$6,IF(K968&gt;=0.999,1,(G969-MainSheet!$C$11-$B$6)*I969/$C$2/60),0)</f>
        <v>1</v>
      </c>
      <c r="L969" s="1">
        <f>IF(G969&gt;MainSheet!$C$11+$B$6+$C$6,IF(L968&gt;=0.999,1,(G969-MainSheet!$C$11-$B$6-$C$6)*I969/$D$2/60),0)</f>
        <v>0.16030422222213384</v>
      </c>
      <c r="M969">
        <f t="shared" si="139"/>
        <v>0.34858209244686605</v>
      </c>
      <c r="N969" s="2">
        <f t="shared" si="140"/>
        <v>3721.0526315789471</v>
      </c>
      <c r="O969">
        <f t="shared" si="143"/>
        <v>977.02127659574455</v>
      </c>
      <c r="P969">
        <f t="shared" si="141"/>
        <v>118918.25355519232</v>
      </c>
      <c r="Q969" s="2">
        <f t="shared" si="142"/>
        <v>123616.32746336701</v>
      </c>
      <c r="R969">
        <f>Q969/MainSheet!$C$8*(G969-G968)+R968</f>
        <v>40.406335860323608</v>
      </c>
      <c r="S969">
        <f t="shared" si="144"/>
        <v>652.13228045569042</v>
      </c>
      <c r="T969">
        <f t="shared" si="136"/>
        <v>9.6699999999998383</v>
      </c>
      <c r="U969" s="1">
        <f>Q969/MainSheet!$C$22</f>
        <v>0.62845723400969999</v>
      </c>
    </row>
    <row r="970" spans="7:21">
      <c r="G970">
        <f t="shared" si="137"/>
        <v>9.6799999999998381</v>
      </c>
      <c r="H970">
        <f t="shared" si="138"/>
        <v>198000</v>
      </c>
      <c r="I970" s="2">
        <f>MIN(MainSheet!$C$10/MainSheet!$C$9,MainSheet!$K$9*60)</f>
        <v>660</v>
      </c>
      <c r="J970" s="1">
        <f>IF(G970&gt;MainSheet!$C$11,IF(J969&gt;=0.999,1,(G970-MainSheet!$C$11)*I970/$B$2/60),0)</f>
        <v>1</v>
      </c>
      <c r="K970" s="1">
        <f>IF(G970&gt;MainSheet!$C$11+$B$6,IF(K969&gt;=0.999,1,(G970-MainSheet!$C$11-$B$6)*I970/$C$2/60),0)</f>
        <v>1</v>
      </c>
      <c r="L970" s="1">
        <f>IF(G970&gt;MainSheet!$C$11+$B$6+$C$6,IF(L969&gt;=0.999,1,(G970-MainSheet!$C$11-$B$6-$C$6)*I970/$D$2/60),0)</f>
        <v>0.1658042222221337</v>
      </c>
      <c r="M970">
        <f t="shared" si="139"/>
        <v>0.35284887404367665</v>
      </c>
      <c r="N970" s="2">
        <f t="shared" si="140"/>
        <v>3721.0526315789471</v>
      </c>
      <c r="O970">
        <f t="shared" si="143"/>
        <v>977.02127659574455</v>
      </c>
      <c r="P970">
        <f t="shared" si="141"/>
        <v>119396.93835519231</v>
      </c>
      <c r="Q970" s="2">
        <f t="shared" si="142"/>
        <v>124095.012263367</v>
      </c>
      <c r="R970">
        <f>Q970/MainSheet!$C$8*(G970-G969)+R969</f>
        <v>41.687830656798745</v>
      </c>
      <c r="S970">
        <f t="shared" si="144"/>
        <v>672.81478249958491</v>
      </c>
      <c r="T970">
        <f t="shared" si="136"/>
        <v>9.6799999999998381</v>
      </c>
      <c r="U970" s="1">
        <f>Q970/MainSheet!$C$22</f>
        <v>0.63089083587721728</v>
      </c>
    </row>
    <row r="971" spans="7:21">
      <c r="G971">
        <f t="shared" si="137"/>
        <v>9.6899999999998379</v>
      </c>
      <c r="H971">
        <f t="shared" si="138"/>
        <v>198000</v>
      </c>
      <c r="I971" s="2">
        <f>MIN(MainSheet!$C$10/MainSheet!$C$9,MainSheet!$K$9*60)</f>
        <v>660</v>
      </c>
      <c r="J971" s="1">
        <f>IF(G971&gt;MainSheet!$C$11,IF(J970&gt;=0.999,1,(G971-MainSheet!$C$11)*I971/$B$2/60),0)</f>
        <v>1</v>
      </c>
      <c r="K971" s="1">
        <f>IF(G971&gt;MainSheet!$C$11+$B$6,IF(K970&gt;=0.999,1,(G971-MainSheet!$C$11-$B$6)*I971/$C$2/60),0)</f>
        <v>1</v>
      </c>
      <c r="L971" s="1">
        <f>IF(G971&gt;MainSheet!$C$11+$B$6+$C$6,IF(L970&gt;=0.999,1,(G971-MainSheet!$C$11-$B$6-$C$6)*I971/$D$2/60),0)</f>
        <v>0.17130422222213357</v>
      </c>
      <c r="M971">
        <f t="shared" si="139"/>
        <v>0.35711565564048725</v>
      </c>
      <c r="N971" s="2">
        <f t="shared" si="140"/>
        <v>3721.0526315789471</v>
      </c>
      <c r="O971">
        <f t="shared" si="143"/>
        <v>977.02127659574455</v>
      </c>
      <c r="P971">
        <f t="shared" si="141"/>
        <v>119875.6231551923</v>
      </c>
      <c r="Q971" s="2">
        <f t="shared" si="142"/>
        <v>124573.69706336698</v>
      </c>
      <c r="R971">
        <f>Q971/MainSheet!$C$8*(G971-G970)+R970</f>
        <v>42.974268698527361</v>
      </c>
      <c r="S971">
        <f t="shared" si="144"/>
        <v>693.57706534347938</v>
      </c>
      <c r="T971">
        <f t="shared" si="136"/>
        <v>9.6899999999998379</v>
      </c>
      <c r="U971" s="1">
        <f>Q971/MainSheet!$C$22</f>
        <v>0.63332443774473457</v>
      </c>
    </row>
    <row r="972" spans="7:21">
      <c r="G972">
        <f t="shared" si="137"/>
        <v>9.6999999999998376</v>
      </c>
      <c r="H972">
        <f t="shared" si="138"/>
        <v>198000</v>
      </c>
      <c r="I972" s="2">
        <f>MIN(MainSheet!$C$10/MainSheet!$C$9,MainSheet!$K$9*60)</f>
        <v>660</v>
      </c>
      <c r="J972" s="1">
        <f>IF(G972&gt;MainSheet!$C$11,IF(J971&gt;=0.999,1,(G972-MainSheet!$C$11)*I972/$B$2/60),0)</f>
        <v>1</v>
      </c>
      <c r="K972" s="1">
        <f>IF(G972&gt;MainSheet!$C$11+$B$6,IF(K971&gt;=0.999,1,(G972-MainSheet!$C$11-$B$6)*I972/$C$2/60),0)</f>
        <v>1</v>
      </c>
      <c r="L972" s="1">
        <f>IF(G972&gt;MainSheet!$C$11+$B$6+$C$6,IF(L971&gt;=0.999,1,(G972-MainSheet!$C$11-$B$6-$C$6)*I972/$D$2/60),0)</f>
        <v>0.17680422222213343</v>
      </c>
      <c r="M972">
        <f t="shared" si="139"/>
        <v>0.36138243723729779</v>
      </c>
      <c r="N972" s="2">
        <f t="shared" si="140"/>
        <v>3721.0526315789471</v>
      </c>
      <c r="O972">
        <f t="shared" si="143"/>
        <v>977.02127659574455</v>
      </c>
      <c r="P972">
        <f t="shared" si="141"/>
        <v>120354.30795519229</v>
      </c>
      <c r="Q972" s="2">
        <f t="shared" si="142"/>
        <v>125052.38186336697</v>
      </c>
      <c r="R972">
        <f>Q972/MainSheet!$C$8*(G972-G971)+R971</f>
        <v>44.265649985509462</v>
      </c>
      <c r="S972">
        <f t="shared" si="144"/>
        <v>714.41912898737382</v>
      </c>
      <c r="T972">
        <f t="shared" si="136"/>
        <v>9.6999999999998376</v>
      </c>
      <c r="U972" s="1">
        <f>Q972/MainSheet!$C$22</f>
        <v>0.63575803961225186</v>
      </c>
    </row>
    <row r="973" spans="7:21">
      <c r="G973">
        <f t="shared" si="137"/>
        <v>9.7099999999998374</v>
      </c>
      <c r="H973">
        <f t="shared" si="138"/>
        <v>198000</v>
      </c>
      <c r="I973" s="2">
        <f>MIN(MainSheet!$C$10/MainSheet!$C$9,MainSheet!$K$9*60)</f>
        <v>660</v>
      </c>
      <c r="J973" s="1">
        <f>IF(G973&gt;MainSheet!$C$11,IF(J972&gt;=0.999,1,(G973-MainSheet!$C$11)*I973/$B$2/60),0)</f>
        <v>1</v>
      </c>
      <c r="K973" s="1">
        <f>IF(G973&gt;MainSheet!$C$11+$B$6,IF(K972&gt;=0.999,1,(G973-MainSheet!$C$11-$B$6)*I973/$C$2/60),0)</f>
        <v>1</v>
      </c>
      <c r="L973" s="1">
        <f>IF(G973&gt;MainSheet!$C$11+$B$6+$C$6,IF(L972&gt;=0.999,1,(G973-MainSheet!$C$11-$B$6-$C$6)*I973/$D$2/60),0)</f>
        <v>0.18230422222213336</v>
      </c>
      <c r="M973">
        <f t="shared" si="139"/>
        <v>0.36564921883410839</v>
      </c>
      <c r="N973" s="2">
        <f t="shared" si="140"/>
        <v>3721.0526315789471</v>
      </c>
      <c r="O973">
        <f t="shared" si="143"/>
        <v>977.02127659574455</v>
      </c>
      <c r="P973">
        <f t="shared" si="141"/>
        <v>120832.99275519227</v>
      </c>
      <c r="Q973" s="2">
        <f t="shared" si="142"/>
        <v>125531.06666336696</v>
      </c>
      <c r="R973">
        <f>Q973/MainSheet!$C$8*(G973-G972)+R972</f>
        <v>45.561974517745043</v>
      </c>
      <c r="S973">
        <f t="shared" si="144"/>
        <v>735.34097343126837</v>
      </c>
      <c r="T973">
        <f t="shared" si="136"/>
        <v>9.7099999999998374</v>
      </c>
      <c r="U973" s="1">
        <f>Q973/MainSheet!$C$22</f>
        <v>0.63819164147976915</v>
      </c>
    </row>
    <row r="974" spans="7:21">
      <c r="G974">
        <f t="shared" si="137"/>
        <v>9.7199999999998372</v>
      </c>
      <c r="H974">
        <f t="shared" si="138"/>
        <v>198000</v>
      </c>
      <c r="I974" s="2">
        <f>MIN(MainSheet!$C$10/MainSheet!$C$9,MainSheet!$K$9*60)</f>
        <v>660</v>
      </c>
      <c r="J974" s="1">
        <f>IF(G974&gt;MainSheet!$C$11,IF(J973&gt;=0.999,1,(G974-MainSheet!$C$11)*I974/$B$2/60),0)</f>
        <v>1</v>
      </c>
      <c r="K974" s="1">
        <f>IF(G974&gt;MainSheet!$C$11+$B$6,IF(K973&gt;=0.999,1,(G974-MainSheet!$C$11-$B$6)*I974/$C$2/60),0)</f>
        <v>1</v>
      </c>
      <c r="L974" s="1">
        <f>IF(G974&gt;MainSheet!$C$11+$B$6+$C$6,IF(L973&gt;=0.999,1,(G974-MainSheet!$C$11-$B$6-$C$6)*I974/$D$2/60),0)</f>
        <v>0.18780422222213325</v>
      </c>
      <c r="M974">
        <f t="shared" si="139"/>
        <v>0.36991600043091899</v>
      </c>
      <c r="N974" s="2">
        <f t="shared" si="140"/>
        <v>3721.0526315789471</v>
      </c>
      <c r="O974">
        <f t="shared" si="143"/>
        <v>977.02127659574455</v>
      </c>
      <c r="P974">
        <f t="shared" si="141"/>
        <v>121311.67755519226</v>
      </c>
      <c r="Q974" s="2">
        <f t="shared" si="142"/>
        <v>126009.75146336695</v>
      </c>
      <c r="R974">
        <f>Q974/MainSheet!$C$8*(G974-G973)+R973</f>
        <v>46.863242295234109</v>
      </c>
      <c r="S974">
        <f t="shared" si="144"/>
        <v>756.34259867516289</v>
      </c>
      <c r="T974">
        <f t="shared" si="136"/>
        <v>9.7199999999998372</v>
      </c>
      <c r="U974" s="1">
        <f>Q974/MainSheet!$C$22</f>
        <v>0.64062524334728643</v>
      </c>
    </row>
    <row r="975" spans="7:21">
      <c r="G975">
        <f t="shared" si="137"/>
        <v>9.729999999999837</v>
      </c>
      <c r="H975">
        <f t="shared" si="138"/>
        <v>198000</v>
      </c>
      <c r="I975" s="2">
        <f>MIN(MainSheet!$C$10/MainSheet!$C$9,MainSheet!$K$9*60)</f>
        <v>660</v>
      </c>
      <c r="J975" s="1">
        <f>IF(G975&gt;MainSheet!$C$11,IF(J974&gt;=0.999,1,(G975-MainSheet!$C$11)*I975/$B$2/60),0)</f>
        <v>1</v>
      </c>
      <c r="K975" s="1">
        <f>IF(G975&gt;MainSheet!$C$11+$B$6,IF(K974&gt;=0.999,1,(G975-MainSheet!$C$11-$B$6)*I975/$C$2/60),0)</f>
        <v>1</v>
      </c>
      <c r="L975" s="1">
        <f>IF(G975&gt;MainSheet!$C$11+$B$6+$C$6,IF(L974&gt;=0.999,1,(G975-MainSheet!$C$11-$B$6-$C$6)*I975/$D$2/60),0)</f>
        <v>0.19330422222213309</v>
      </c>
      <c r="M975">
        <f t="shared" si="139"/>
        <v>0.37418278202772959</v>
      </c>
      <c r="N975" s="2">
        <f t="shared" si="140"/>
        <v>3721.0526315789471</v>
      </c>
      <c r="O975">
        <f t="shared" si="143"/>
        <v>977.02127659574455</v>
      </c>
      <c r="P975">
        <f t="shared" si="141"/>
        <v>121790.36235519225</v>
      </c>
      <c r="Q975" s="2">
        <f t="shared" si="142"/>
        <v>126488.43626336694</v>
      </c>
      <c r="R975">
        <f>Q975/MainSheet!$C$8*(G975-G974)+R974</f>
        <v>48.169453317976654</v>
      </c>
      <c r="S975">
        <f t="shared" si="144"/>
        <v>777.42400471905739</v>
      </c>
      <c r="T975">
        <f t="shared" si="136"/>
        <v>9.729999999999837</v>
      </c>
      <c r="U975" s="1">
        <f>Q975/MainSheet!$C$22</f>
        <v>0.64305884521480372</v>
      </c>
    </row>
    <row r="976" spans="7:21">
      <c r="G976">
        <f t="shared" si="137"/>
        <v>9.7399999999998368</v>
      </c>
      <c r="H976">
        <f t="shared" si="138"/>
        <v>198000</v>
      </c>
      <c r="I976" s="2">
        <f>MIN(MainSheet!$C$10/MainSheet!$C$9,MainSheet!$K$9*60)</f>
        <v>660</v>
      </c>
      <c r="J976" s="1">
        <f>IF(G976&gt;MainSheet!$C$11,IF(J975&gt;=0.999,1,(G976-MainSheet!$C$11)*I976/$B$2/60),0)</f>
        <v>1</v>
      </c>
      <c r="K976" s="1">
        <f>IF(G976&gt;MainSheet!$C$11+$B$6,IF(K975&gt;=0.999,1,(G976-MainSheet!$C$11-$B$6)*I976/$C$2/60),0)</f>
        <v>1</v>
      </c>
      <c r="L976" s="1">
        <f>IF(G976&gt;MainSheet!$C$11+$B$6+$C$6,IF(L975&gt;=0.999,1,(G976-MainSheet!$C$11-$B$6-$C$6)*I976/$D$2/60),0)</f>
        <v>0.19880422222213298</v>
      </c>
      <c r="M976">
        <f t="shared" si="139"/>
        <v>0.37844956362454019</v>
      </c>
      <c r="N976" s="2">
        <f t="shared" si="140"/>
        <v>3721.0526315789471</v>
      </c>
      <c r="O976">
        <f t="shared" si="143"/>
        <v>977.02127659574455</v>
      </c>
      <c r="P976">
        <f t="shared" si="141"/>
        <v>122269.04715519224</v>
      </c>
      <c r="Q976" s="2">
        <f t="shared" si="142"/>
        <v>126967.12106336693</v>
      </c>
      <c r="R976">
        <f>Q976/MainSheet!$C$8*(G976-G975)+R975</f>
        <v>49.480607585972685</v>
      </c>
      <c r="S976">
        <f t="shared" si="144"/>
        <v>798.58519156295188</v>
      </c>
      <c r="T976">
        <f t="shared" si="136"/>
        <v>9.7399999999998368</v>
      </c>
      <c r="U976" s="1">
        <f>Q976/MainSheet!$C$22</f>
        <v>0.64549244708232101</v>
      </c>
    </row>
    <row r="977" spans="7:21">
      <c r="G977">
        <f t="shared" si="137"/>
        <v>9.7499999999998366</v>
      </c>
      <c r="H977">
        <f t="shared" si="138"/>
        <v>198000</v>
      </c>
      <c r="I977" s="2">
        <f>MIN(MainSheet!$C$10/MainSheet!$C$9,MainSheet!$K$9*60)</f>
        <v>660</v>
      </c>
      <c r="J977" s="1">
        <f>IF(G977&gt;MainSheet!$C$11,IF(J976&gt;=0.999,1,(G977-MainSheet!$C$11)*I977/$B$2/60),0)</f>
        <v>1</v>
      </c>
      <c r="K977" s="1">
        <f>IF(G977&gt;MainSheet!$C$11+$B$6,IF(K976&gt;=0.999,1,(G977-MainSheet!$C$11-$B$6)*I977/$C$2/60),0)</f>
        <v>1</v>
      </c>
      <c r="L977" s="1">
        <f>IF(G977&gt;MainSheet!$C$11+$B$6+$C$6,IF(L976&gt;=0.999,1,(G977-MainSheet!$C$11-$B$6-$C$6)*I977/$D$2/60),0)</f>
        <v>0.20430422222213288</v>
      </c>
      <c r="M977">
        <f t="shared" si="139"/>
        <v>0.38271634522135078</v>
      </c>
      <c r="N977" s="2">
        <f t="shared" si="140"/>
        <v>3721.0526315789471</v>
      </c>
      <c r="O977">
        <f t="shared" si="143"/>
        <v>977.02127659574455</v>
      </c>
      <c r="P977">
        <f t="shared" si="141"/>
        <v>122747.73195519223</v>
      </c>
      <c r="Q977" s="2">
        <f t="shared" si="142"/>
        <v>127445.80586336691</v>
      </c>
      <c r="R977">
        <f>Q977/MainSheet!$C$8*(G977-G976)+R976</f>
        <v>50.796705099222194</v>
      </c>
      <c r="S977">
        <f t="shared" si="144"/>
        <v>819.82615920684634</v>
      </c>
      <c r="T977">
        <f t="shared" si="136"/>
        <v>9.7499999999998366</v>
      </c>
      <c r="U977" s="1">
        <f>Q977/MainSheet!$C$22</f>
        <v>0.6479260489498383</v>
      </c>
    </row>
    <row r="978" spans="7:21">
      <c r="G978">
        <f t="shared" si="137"/>
        <v>9.7599999999998364</v>
      </c>
      <c r="H978">
        <f t="shared" si="138"/>
        <v>198000</v>
      </c>
      <c r="I978" s="2">
        <f>MIN(MainSheet!$C$10/MainSheet!$C$9,MainSheet!$K$9*60)</f>
        <v>660</v>
      </c>
      <c r="J978" s="1">
        <f>IF(G978&gt;MainSheet!$C$11,IF(J977&gt;=0.999,1,(G978-MainSheet!$C$11)*I978/$B$2/60),0)</f>
        <v>1</v>
      </c>
      <c r="K978" s="1">
        <f>IF(G978&gt;MainSheet!$C$11+$B$6,IF(K977&gt;=0.999,1,(G978-MainSheet!$C$11-$B$6)*I978/$C$2/60),0)</f>
        <v>1</v>
      </c>
      <c r="L978" s="1">
        <f>IF(G978&gt;MainSheet!$C$11+$B$6+$C$6,IF(L977&gt;=0.999,1,(G978-MainSheet!$C$11-$B$6-$C$6)*I978/$D$2/60),0)</f>
        <v>0.20980422222213277</v>
      </c>
      <c r="M978">
        <f t="shared" si="139"/>
        <v>0.38698312681816138</v>
      </c>
      <c r="N978" s="2">
        <f t="shared" si="140"/>
        <v>3721.0526315789471</v>
      </c>
      <c r="O978">
        <f t="shared" si="143"/>
        <v>977.02127659574455</v>
      </c>
      <c r="P978">
        <f t="shared" si="141"/>
        <v>123226.41675519221</v>
      </c>
      <c r="Q978" s="2">
        <f t="shared" si="142"/>
        <v>127924.4906633669</v>
      </c>
      <c r="R978">
        <f>Q978/MainSheet!$C$8*(G978-G977)+R977</f>
        <v>52.11774585772519</v>
      </c>
      <c r="S978">
        <f t="shared" si="144"/>
        <v>841.14690765074079</v>
      </c>
      <c r="T978">
        <f t="shared" si="136"/>
        <v>9.7599999999998364</v>
      </c>
      <c r="U978" s="1">
        <f>Q978/MainSheet!$C$22</f>
        <v>0.65035965081735558</v>
      </c>
    </row>
    <row r="979" spans="7:21">
      <c r="G979">
        <f t="shared" si="137"/>
        <v>9.7699999999998361</v>
      </c>
      <c r="H979">
        <f t="shared" si="138"/>
        <v>198000</v>
      </c>
      <c r="I979" s="2">
        <f>MIN(MainSheet!$C$10/MainSheet!$C$9,MainSheet!$K$9*60)</f>
        <v>660</v>
      </c>
      <c r="J979" s="1">
        <f>IF(G979&gt;MainSheet!$C$11,IF(J978&gt;=0.999,1,(G979-MainSheet!$C$11)*I979/$B$2/60),0)</f>
        <v>1</v>
      </c>
      <c r="K979" s="1">
        <f>IF(G979&gt;MainSheet!$C$11+$B$6,IF(K978&gt;=0.999,1,(G979-MainSheet!$C$11-$B$6)*I979/$C$2/60),0)</f>
        <v>1</v>
      </c>
      <c r="L979" s="1">
        <f>IF(G979&gt;MainSheet!$C$11+$B$6+$C$6,IF(L978&gt;=0.999,1,(G979-MainSheet!$C$11-$B$6-$C$6)*I979/$D$2/60),0)</f>
        <v>0.21530422222213266</v>
      </c>
      <c r="M979">
        <f t="shared" si="139"/>
        <v>0.39124990841497198</v>
      </c>
      <c r="N979" s="2">
        <f t="shared" si="140"/>
        <v>3721.0526315789471</v>
      </c>
      <c r="O979">
        <f t="shared" si="143"/>
        <v>977.02127659574455</v>
      </c>
      <c r="P979">
        <f t="shared" si="141"/>
        <v>123705.1015551922</v>
      </c>
      <c r="Q979" s="2">
        <f t="shared" si="142"/>
        <v>128403.17546336689</v>
      </c>
      <c r="R979">
        <f>Q979/MainSheet!$C$8*(G979-G978)+R978</f>
        <v>53.443729861481664</v>
      </c>
      <c r="S979">
        <f t="shared" si="144"/>
        <v>862.54743689463521</v>
      </c>
      <c r="T979">
        <f t="shared" si="136"/>
        <v>9.7699999999998361</v>
      </c>
      <c r="U979" s="1">
        <f>Q979/MainSheet!$C$22</f>
        <v>0.65279325268487287</v>
      </c>
    </row>
    <row r="980" spans="7:21">
      <c r="G980">
        <f t="shared" si="137"/>
        <v>9.7799999999998359</v>
      </c>
      <c r="H980">
        <f t="shared" si="138"/>
        <v>198000</v>
      </c>
      <c r="I980" s="2">
        <f>MIN(MainSheet!$C$10/MainSheet!$C$9,MainSheet!$K$9*60)</f>
        <v>660</v>
      </c>
      <c r="J980" s="1">
        <f>IF(G980&gt;MainSheet!$C$11,IF(J979&gt;=0.999,1,(G980-MainSheet!$C$11)*I980/$B$2/60),0)</f>
        <v>1</v>
      </c>
      <c r="K980" s="1">
        <f>IF(G980&gt;MainSheet!$C$11+$B$6,IF(K979&gt;=0.999,1,(G980-MainSheet!$C$11-$B$6)*I980/$C$2/60),0)</f>
        <v>1</v>
      </c>
      <c r="L980" s="1">
        <f>IF(G980&gt;MainSheet!$C$11+$B$6+$C$6,IF(L979&gt;=0.999,1,(G980-MainSheet!$C$11-$B$6-$C$6)*I980/$D$2/60),0)</f>
        <v>0.22080422222213253</v>
      </c>
      <c r="M980">
        <f t="shared" si="139"/>
        <v>0.39551669001178258</v>
      </c>
      <c r="N980" s="2">
        <f t="shared" si="140"/>
        <v>3721.0526315789471</v>
      </c>
      <c r="O980">
        <f t="shared" si="143"/>
        <v>977.02127659574455</v>
      </c>
      <c r="P980">
        <f t="shared" si="141"/>
        <v>124183.78635519221</v>
      </c>
      <c r="Q980" s="2">
        <f t="shared" si="142"/>
        <v>128881.86026336689</v>
      </c>
      <c r="R980">
        <f>Q980/MainSheet!$C$8*(G980-G979)+R979</f>
        <v>54.774657110491624</v>
      </c>
      <c r="S980">
        <f t="shared" si="144"/>
        <v>884.02774693852973</v>
      </c>
      <c r="T980">
        <f t="shared" si="136"/>
        <v>9.7799999999998359</v>
      </c>
      <c r="U980" s="1">
        <f>Q980/MainSheet!$C$22</f>
        <v>0.65522685455239027</v>
      </c>
    </row>
    <row r="981" spans="7:21">
      <c r="G981">
        <f t="shared" si="137"/>
        <v>9.7899999999998357</v>
      </c>
      <c r="H981">
        <f t="shared" si="138"/>
        <v>198000</v>
      </c>
      <c r="I981" s="2">
        <f>MIN(MainSheet!$C$10/MainSheet!$C$9,MainSheet!$K$9*60)</f>
        <v>660</v>
      </c>
      <c r="J981" s="1">
        <f>IF(G981&gt;MainSheet!$C$11,IF(J980&gt;=0.999,1,(G981-MainSheet!$C$11)*I981/$B$2/60),0)</f>
        <v>1</v>
      </c>
      <c r="K981" s="1">
        <f>IF(G981&gt;MainSheet!$C$11+$B$6,IF(K980&gt;=0.999,1,(G981-MainSheet!$C$11-$B$6)*I981/$C$2/60),0)</f>
        <v>1</v>
      </c>
      <c r="L981" s="1">
        <f>IF(G981&gt;MainSheet!$C$11+$B$6+$C$6,IF(L980&gt;=0.999,1,(G981-MainSheet!$C$11-$B$6-$C$6)*I981/$D$2/60),0)</f>
        <v>0.22630422222213242</v>
      </c>
      <c r="M981">
        <f t="shared" si="139"/>
        <v>0.39978347160859318</v>
      </c>
      <c r="N981" s="2">
        <f t="shared" si="140"/>
        <v>3721.0526315789471</v>
      </c>
      <c r="O981">
        <f t="shared" si="143"/>
        <v>977.02127659574455</v>
      </c>
      <c r="P981">
        <f t="shared" si="141"/>
        <v>124662.47115519218</v>
      </c>
      <c r="Q981" s="2">
        <f t="shared" si="142"/>
        <v>129360.54506336687</v>
      </c>
      <c r="R981">
        <f>Q981/MainSheet!$C$8*(G981-G980)+R980</f>
        <v>56.110527604755063</v>
      </c>
      <c r="S981">
        <f t="shared" si="144"/>
        <v>905.58783778242423</v>
      </c>
      <c r="T981">
        <f t="shared" si="136"/>
        <v>9.7899999999998357</v>
      </c>
      <c r="U981" s="1">
        <f>Q981/MainSheet!$C$22</f>
        <v>0.65766045641990745</v>
      </c>
    </row>
    <row r="982" spans="7:21">
      <c r="G982">
        <f t="shared" si="137"/>
        <v>9.7999999999998355</v>
      </c>
      <c r="H982">
        <f t="shared" si="138"/>
        <v>198000</v>
      </c>
      <c r="I982" s="2">
        <f>MIN(MainSheet!$C$10/MainSheet!$C$9,MainSheet!$K$9*60)</f>
        <v>660</v>
      </c>
      <c r="J982" s="1">
        <f>IF(G982&gt;MainSheet!$C$11,IF(J981&gt;=0.999,1,(G982-MainSheet!$C$11)*I982/$B$2/60),0)</f>
        <v>1</v>
      </c>
      <c r="K982" s="1">
        <f>IF(G982&gt;MainSheet!$C$11+$B$6,IF(K981&gt;=0.999,1,(G982-MainSheet!$C$11-$B$6)*I982/$C$2/60),0)</f>
        <v>1</v>
      </c>
      <c r="L982" s="1">
        <f>IF(G982&gt;MainSheet!$C$11+$B$6+$C$6,IF(L981&gt;=0.999,1,(G982-MainSheet!$C$11-$B$6-$C$6)*I982/$D$2/60),0)</f>
        <v>0.23180422222213229</v>
      </c>
      <c r="M982">
        <f t="shared" si="139"/>
        <v>0.40405025320540378</v>
      </c>
      <c r="N982" s="2">
        <f t="shared" si="140"/>
        <v>3721.0526315789471</v>
      </c>
      <c r="O982">
        <f t="shared" si="143"/>
        <v>977.02127659574455</v>
      </c>
      <c r="P982">
        <f t="shared" si="141"/>
        <v>125141.15595519217</v>
      </c>
      <c r="Q982" s="2">
        <f t="shared" si="142"/>
        <v>129839.22986336685</v>
      </c>
      <c r="R982">
        <f>Q982/MainSheet!$C$8*(G982-G981)+R981</f>
        <v>57.451341344271988</v>
      </c>
      <c r="S982">
        <f t="shared" si="144"/>
        <v>927.22770942631871</v>
      </c>
      <c r="T982">
        <f t="shared" si="136"/>
        <v>9.7999999999998355</v>
      </c>
      <c r="U982" s="1">
        <f>Q982/MainSheet!$C$22</f>
        <v>0.66009405828742473</v>
      </c>
    </row>
    <row r="983" spans="7:21">
      <c r="G983">
        <f t="shared" si="137"/>
        <v>9.8099999999998353</v>
      </c>
      <c r="H983">
        <f t="shared" si="138"/>
        <v>198000</v>
      </c>
      <c r="I983" s="2">
        <f>MIN(MainSheet!$C$10/MainSheet!$C$9,MainSheet!$K$9*60)</f>
        <v>660</v>
      </c>
      <c r="J983" s="1">
        <f>IF(G983&gt;MainSheet!$C$11,IF(J982&gt;=0.999,1,(G983-MainSheet!$C$11)*I983/$B$2/60),0)</f>
        <v>1</v>
      </c>
      <c r="K983" s="1">
        <f>IF(G983&gt;MainSheet!$C$11+$B$6,IF(K982&gt;=0.999,1,(G983-MainSheet!$C$11-$B$6)*I983/$C$2/60),0)</f>
        <v>1</v>
      </c>
      <c r="L983" s="1">
        <f>IF(G983&gt;MainSheet!$C$11+$B$6+$C$6,IF(L982&gt;=0.999,1,(G983-MainSheet!$C$11-$B$6-$C$6)*I983/$D$2/60),0)</f>
        <v>0.23730422222213216</v>
      </c>
      <c r="M983">
        <f t="shared" si="139"/>
        <v>0.40831703480221437</v>
      </c>
      <c r="N983" s="2">
        <f t="shared" si="140"/>
        <v>3721.0526315789471</v>
      </c>
      <c r="O983">
        <f t="shared" si="143"/>
        <v>977.02127659574455</v>
      </c>
      <c r="P983">
        <f t="shared" si="141"/>
        <v>125619.84075519217</v>
      </c>
      <c r="Q983" s="2">
        <f t="shared" si="142"/>
        <v>130317.91466336686</v>
      </c>
      <c r="R983">
        <f>Q983/MainSheet!$C$8*(G983-G982)+R982</f>
        <v>58.797098329042392</v>
      </c>
      <c r="S983">
        <f t="shared" si="144"/>
        <v>948.94736187021317</v>
      </c>
      <c r="T983">
        <f t="shared" si="136"/>
        <v>9.8099999999998353</v>
      </c>
      <c r="U983" s="1">
        <f>Q983/MainSheet!$C$22</f>
        <v>0.66252766015494213</v>
      </c>
    </row>
    <row r="984" spans="7:21">
      <c r="G984">
        <f t="shared" si="137"/>
        <v>9.8199999999998351</v>
      </c>
      <c r="H984">
        <f t="shared" si="138"/>
        <v>198000</v>
      </c>
      <c r="I984" s="2">
        <f>MIN(MainSheet!$C$10/MainSheet!$C$9,MainSheet!$K$9*60)</f>
        <v>660</v>
      </c>
      <c r="J984" s="1">
        <f>IF(G984&gt;MainSheet!$C$11,IF(J983&gt;=0.999,1,(G984-MainSheet!$C$11)*I984/$B$2/60),0)</f>
        <v>1</v>
      </c>
      <c r="K984" s="1">
        <f>IF(G984&gt;MainSheet!$C$11+$B$6,IF(K983&gt;=0.999,1,(G984-MainSheet!$C$11-$B$6)*I984/$C$2/60),0)</f>
        <v>1</v>
      </c>
      <c r="L984" s="1">
        <f>IF(G984&gt;MainSheet!$C$11+$B$6+$C$6,IF(L983&gt;=0.999,1,(G984-MainSheet!$C$11-$B$6-$C$6)*I984/$D$2/60),0)</f>
        <v>0.24280422222213202</v>
      </c>
      <c r="M984">
        <f t="shared" si="139"/>
        <v>0.41258381639902492</v>
      </c>
      <c r="N984" s="2">
        <f t="shared" si="140"/>
        <v>3721.0526315789471</v>
      </c>
      <c r="O984">
        <f t="shared" si="143"/>
        <v>977.02127659574455</v>
      </c>
      <c r="P984">
        <f t="shared" si="141"/>
        <v>126098.52555519216</v>
      </c>
      <c r="Q984" s="2">
        <f t="shared" si="142"/>
        <v>130796.59946336685</v>
      </c>
      <c r="R984">
        <f>Q984/MainSheet!$C$8*(G984-G983)+R983</f>
        <v>60.147798559066281</v>
      </c>
      <c r="S984">
        <f t="shared" si="144"/>
        <v>970.74679511410761</v>
      </c>
      <c r="T984">
        <f t="shared" si="136"/>
        <v>9.8199999999998351</v>
      </c>
      <c r="U984" s="1">
        <f>Q984/MainSheet!$C$22</f>
        <v>0.66496126202245942</v>
      </c>
    </row>
    <row r="985" spans="7:21">
      <c r="G985">
        <f t="shared" si="137"/>
        <v>9.8299999999998349</v>
      </c>
      <c r="H985">
        <f t="shared" si="138"/>
        <v>198000</v>
      </c>
      <c r="I985" s="2">
        <f>MIN(MainSheet!$C$10/MainSheet!$C$9,MainSheet!$K$9*60)</f>
        <v>660</v>
      </c>
      <c r="J985" s="1">
        <f>IF(G985&gt;MainSheet!$C$11,IF(J984&gt;=0.999,1,(G985-MainSheet!$C$11)*I985/$B$2/60),0)</f>
        <v>1</v>
      </c>
      <c r="K985" s="1">
        <f>IF(G985&gt;MainSheet!$C$11+$B$6,IF(K984&gt;=0.999,1,(G985-MainSheet!$C$11-$B$6)*I985/$C$2/60),0)</f>
        <v>1</v>
      </c>
      <c r="L985" s="1">
        <f>IF(G985&gt;MainSheet!$C$11+$B$6+$C$6,IF(L984&gt;=0.999,1,(G985-MainSheet!$C$11-$B$6-$C$6)*I985/$D$2/60),0)</f>
        <v>0.24830422222213192</v>
      </c>
      <c r="M985">
        <f t="shared" si="139"/>
        <v>0.41685059799583557</v>
      </c>
      <c r="N985" s="2">
        <f t="shared" si="140"/>
        <v>3721.0526315789471</v>
      </c>
      <c r="O985">
        <f t="shared" si="143"/>
        <v>977.02127659574455</v>
      </c>
      <c r="P985">
        <f t="shared" si="141"/>
        <v>126577.21035519216</v>
      </c>
      <c r="Q985" s="2">
        <f t="shared" si="142"/>
        <v>131275.28426336686</v>
      </c>
      <c r="R985">
        <f>Q985/MainSheet!$C$8*(G985-G984)+R984</f>
        <v>61.503442034343649</v>
      </c>
      <c r="S985">
        <f t="shared" si="144"/>
        <v>992.62600915800203</v>
      </c>
      <c r="T985">
        <f t="shared" si="136"/>
        <v>9.8299999999998349</v>
      </c>
      <c r="U985" s="1">
        <f>Q985/MainSheet!$C$22</f>
        <v>0.66739486388997682</v>
      </c>
    </row>
    <row r="986" spans="7:21">
      <c r="G986">
        <f t="shared" si="137"/>
        <v>9.8399999999998347</v>
      </c>
      <c r="H986">
        <f t="shared" si="138"/>
        <v>198000</v>
      </c>
      <c r="I986" s="2">
        <f>MIN(MainSheet!$C$10/MainSheet!$C$9,MainSheet!$K$9*60)</f>
        <v>660</v>
      </c>
      <c r="J986" s="1">
        <f>IF(G986&gt;MainSheet!$C$11,IF(J985&gt;=0.999,1,(G986-MainSheet!$C$11)*I986/$B$2/60),0)</f>
        <v>1</v>
      </c>
      <c r="K986" s="1">
        <f>IF(G986&gt;MainSheet!$C$11+$B$6,IF(K985&gt;=0.999,1,(G986-MainSheet!$C$11-$B$6)*I986/$C$2/60),0)</f>
        <v>1</v>
      </c>
      <c r="L986" s="1">
        <f>IF(G986&gt;MainSheet!$C$11+$B$6+$C$6,IF(L985&gt;=0.999,1,(G986-MainSheet!$C$11-$B$6-$C$6)*I986/$D$2/60),0)</f>
        <v>0.25380422222213178</v>
      </c>
      <c r="M986">
        <f t="shared" si="139"/>
        <v>0.42111737959264611</v>
      </c>
      <c r="N986" s="2">
        <f t="shared" si="140"/>
        <v>3721.0526315789471</v>
      </c>
      <c r="O986">
        <f t="shared" si="143"/>
        <v>977.02127659574455</v>
      </c>
      <c r="P986">
        <f t="shared" si="141"/>
        <v>127055.89515519213</v>
      </c>
      <c r="Q986" s="2">
        <f t="shared" si="142"/>
        <v>131753.96906336682</v>
      </c>
      <c r="R986">
        <f>Q986/MainSheet!$C$8*(G986-G985)+R985</f>
        <v>62.864028754874504</v>
      </c>
      <c r="S986">
        <f t="shared" si="144"/>
        <v>1014.5850040018966</v>
      </c>
      <c r="T986">
        <f t="shared" si="136"/>
        <v>9.8399999999998347</v>
      </c>
      <c r="U986" s="1">
        <f>Q986/MainSheet!$C$22</f>
        <v>0.669828465757494</v>
      </c>
    </row>
    <row r="987" spans="7:21">
      <c r="G987">
        <f t="shared" si="137"/>
        <v>9.8499999999998344</v>
      </c>
      <c r="H987">
        <f t="shared" si="138"/>
        <v>198000</v>
      </c>
      <c r="I987" s="2">
        <f>MIN(MainSheet!$C$10/MainSheet!$C$9,MainSheet!$K$9*60)</f>
        <v>660</v>
      </c>
      <c r="J987" s="1">
        <f>IF(G987&gt;MainSheet!$C$11,IF(J986&gt;=0.999,1,(G987-MainSheet!$C$11)*I987/$B$2/60),0)</f>
        <v>1</v>
      </c>
      <c r="K987" s="1">
        <f>IF(G987&gt;MainSheet!$C$11+$B$6,IF(K986&gt;=0.999,1,(G987-MainSheet!$C$11-$B$6)*I987/$C$2/60),0)</f>
        <v>1</v>
      </c>
      <c r="L987" s="1">
        <f>IF(G987&gt;MainSheet!$C$11+$B$6+$C$6,IF(L986&gt;=0.999,1,(G987-MainSheet!$C$11-$B$6-$C$6)*I987/$D$2/60),0)</f>
        <v>0.25930422222213173</v>
      </c>
      <c r="M987">
        <f t="shared" si="139"/>
        <v>0.42538416118945677</v>
      </c>
      <c r="N987" s="2">
        <f t="shared" si="140"/>
        <v>3721.0526315789471</v>
      </c>
      <c r="O987">
        <f t="shared" si="143"/>
        <v>977.02127659574455</v>
      </c>
      <c r="P987">
        <f t="shared" si="141"/>
        <v>127534.57995519214</v>
      </c>
      <c r="Q987" s="2">
        <f t="shared" si="142"/>
        <v>132232.65386336684</v>
      </c>
      <c r="R987">
        <f>Q987/MainSheet!$C$8*(G987-G986)+R986</f>
        <v>64.229558720658844</v>
      </c>
      <c r="S987">
        <f t="shared" si="144"/>
        <v>1036.623779645791</v>
      </c>
      <c r="T987">
        <f t="shared" si="136"/>
        <v>9.8499999999998344</v>
      </c>
      <c r="U987" s="1">
        <f>Q987/MainSheet!$C$22</f>
        <v>0.67226206762501139</v>
      </c>
    </row>
    <row r="988" spans="7:21">
      <c r="G988">
        <f t="shared" si="137"/>
        <v>9.8599999999998342</v>
      </c>
      <c r="H988">
        <f t="shared" si="138"/>
        <v>198000</v>
      </c>
      <c r="I988" s="2">
        <f>MIN(MainSheet!$C$10/MainSheet!$C$9,MainSheet!$K$9*60)</f>
        <v>660</v>
      </c>
      <c r="J988" s="1">
        <f>IF(G988&gt;MainSheet!$C$11,IF(J987&gt;=0.999,1,(G988-MainSheet!$C$11)*I988/$B$2/60),0)</f>
        <v>1</v>
      </c>
      <c r="K988" s="1">
        <f>IF(G988&gt;MainSheet!$C$11+$B$6,IF(K987&gt;=0.999,1,(G988-MainSheet!$C$11-$B$6)*I988/$C$2/60),0)</f>
        <v>1</v>
      </c>
      <c r="L988" s="1">
        <f>IF(G988&gt;MainSheet!$C$11+$B$6+$C$6,IF(L987&gt;=0.999,1,(G988-MainSheet!$C$11-$B$6-$C$6)*I988/$D$2/60),0)</f>
        <v>0.26480422222213157</v>
      </c>
      <c r="M988">
        <f t="shared" si="139"/>
        <v>0.42965094278626736</v>
      </c>
      <c r="N988" s="2">
        <f t="shared" si="140"/>
        <v>3721.0526315789471</v>
      </c>
      <c r="O988">
        <f t="shared" si="143"/>
        <v>977.02127659574455</v>
      </c>
      <c r="P988">
        <f t="shared" si="141"/>
        <v>128013.26475519211</v>
      </c>
      <c r="Q988" s="2">
        <f t="shared" si="142"/>
        <v>132711.3386633668</v>
      </c>
      <c r="R988">
        <f>Q988/MainSheet!$C$8*(G988-G987)+R987</f>
        <v>65.600031931696662</v>
      </c>
      <c r="S988">
        <f t="shared" si="144"/>
        <v>1058.7423360896855</v>
      </c>
      <c r="T988">
        <f t="shared" si="136"/>
        <v>9.8599999999998342</v>
      </c>
      <c r="U988" s="1">
        <f>Q988/MainSheet!$C$22</f>
        <v>0.67469566949252857</v>
      </c>
    </row>
    <row r="989" spans="7:21">
      <c r="G989">
        <f t="shared" si="137"/>
        <v>9.869999999999834</v>
      </c>
      <c r="H989">
        <f t="shared" si="138"/>
        <v>198000</v>
      </c>
      <c r="I989" s="2">
        <f>MIN(MainSheet!$C$10/MainSheet!$C$9,MainSheet!$K$9*60)</f>
        <v>660</v>
      </c>
      <c r="J989" s="1">
        <f>IF(G989&gt;MainSheet!$C$11,IF(J988&gt;=0.999,1,(G989-MainSheet!$C$11)*I989/$B$2/60),0)</f>
        <v>1</v>
      </c>
      <c r="K989" s="1">
        <f>IF(G989&gt;MainSheet!$C$11+$B$6,IF(K988&gt;=0.999,1,(G989-MainSheet!$C$11-$B$6)*I989/$C$2/60),0)</f>
        <v>1</v>
      </c>
      <c r="L989" s="1">
        <f>IF(G989&gt;MainSheet!$C$11+$B$6+$C$6,IF(L988&gt;=0.999,1,(G989-MainSheet!$C$11-$B$6-$C$6)*I989/$D$2/60),0)</f>
        <v>0.27030422222213146</v>
      </c>
      <c r="M989">
        <f t="shared" si="139"/>
        <v>0.43391772438307796</v>
      </c>
      <c r="N989" s="2">
        <f t="shared" si="140"/>
        <v>3721.0526315789471</v>
      </c>
      <c r="O989">
        <f t="shared" si="143"/>
        <v>977.02127659574455</v>
      </c>
      <c r="P989">
        <f t="shared" si="141"/>
        <v>128491.94955519211</v>
      </c>
      <c r="Q989" s="2">
        <f t="shared" si="142"/>
        <v>133190.02346336682</v>
      </c>
      <c r="R989">
        <f>Q989/MainSheet!$C$8*(G989-G988)+R988</f>
        <v>66.975448387987967</v>
      </c>
      <c r="S989">
        <f t="shared" si="144"/>
        <v>1080.94067333358</v>
      </c>
      <c r="T989">
        <f t="shared" si="136"/>
        <v>9.869999999999834</v>
      </c>
      <c r="U989" s="1">
        <f>Q989/MainSheet!$C$22</f>
        <v>0.67712927136004597</v>
      </c>
    </row>
    <row r="990" spans="7:21">
      <c r="G990">
        <f t="shared" si="137"/>
        <v>9.8799999999998338</v>
      </c>
      <c r="H990">
        <f t="shared" si="138"/>
        <v>198000</v>
      </c>
      <c r="I990" s="2">
        <f>MIN(MainSheet!$C$10/MainSheet!$C$9,MainSheet!$K$9*60)</f>
        <v>660</v>
      </c>
      <c r="J990" s="1">
        <f>IF(G990&gt;MainSheet!$C$11,IF(J989&gt;=0.999,1,(G990-MainSheet!$C$11)*I990/$B$2/60),0)</f>
        <v>1</v>
      </c>
      <c r="K990" s="1">
        <f>IF(G990&gt;MainSheet!$C$11+$B$6,IF(K989&gt;=0.999,1,(G990-MainSheet!$C$11-$B$6)*I990/$C$2/60),0)</f>
        <v>1</v>
      </c>
      <c r="L990" s="1">
        <f>IF(G990&gt;MainSheet!$C$11+$B$6+$C$6,IF(L989&gt;=0.999,1,(G990-MainSheet!$C$11-$B$6-$C$6)*I990/$D$2/60),0)</f>
        <v>0.2758042222221313</v>
      </c>
      <c r="M990">
        <f t="shared" si="139"/>
        <v>0.43818450597988851</v>
      </c>
      <c r="N990" s="2">
        <f t="shared" si="140"/>
        <v>3721.0526315789471</v>
      </c>
      <c r="O990">
        <f t="shared" si="143"/>
        <v>977.02127659574455</v>
      </c>
      <c r="P990">
        <f t="shared" si="141"/>
        <v>128970.6343551921</v>
      </c>
      <c r="Q990" s="2">
        <f t="shared" si="142"/>
        <v>133668.7082633668</v>
      </c>
      <c r="R990">
        <f>Q990/MainSheet!$C$8*(G990-G989)+R989</f>
        <v>68.355808089532744</v>
      </c>
      <c r="S990">
        <f t="shared" si="144"/>
        <v>1103.2187913774744</v>
      </c>
      <c r="T990">
        <f t="shared" si="136"/>
        <v>9.8799999999998338</v>
      </c>
      <c r="U990" s="1">
        <f>Q990/MainSheet!$C$22</f>
        <v>0.67956287322756326</v>
      </c>
    </row>
    <row r="991" spans="7:21">
      <c r="G991">
        <f t="shared" si="137"/>
        <v>9.8899999999998336</v>
      </c>
      <c r="H991">
        <f t="shared" si="138"/>
        <v>198000</v>
      </c>
      <c r="I991" s="2">
        <f>MIN(MainSheet!$C$10/MainSheet!$C$9,MainSheet!$K$9*60)</f>
        <v>660</v>
      </c>
      <c r="J991" s="1">
        <f>IF(G991&gt;MainSheet!$C$11,IF(J990&gt;=0.999,1,(G991-MainSheet!$C$11)*I991/$B$2/60),0)</f>
        <v>1</v>
      </c>
      <c r="K991" s="1">
        <f>IF(G991&gt;MainSheet!$C$11+$B$6,IF(K990&gt;=0.999,1,(G991-MainSheet!$C$11-$B$6)*I991/$C$2/60),0)</f>
        <v>1</v>
      </c>
      <c r="L991" s="1">
        <f>IF(G991&gt;MainSheet!$C$11+$B$6+$C$6,IF(L990&gt;=0.999,1,(G991-MainSheet!$C$11-$B$6-$C$6)*I991/$D$2/60),0)</f>
        <v>0.28130422222213114</v>
      </c>
      <c r="M991">
        <f t="shared" si="139"/>
        <v>0.4424512875766991</v>
      </c>
      <c r="N991" s="2">
        <f t="shared" si="140"/>
        <v>3721.0526315789471</v>
      </c>
      <c r="O991">
        <f t="shared" si="143"/>
        <v>977.02127659574455</v>
      </c>
      <c r="P991">
        <f t="shared" si="141"/>
        <v>129449.31915519209</v>
      </c>
      <c r="Q991" s="2">
        <f t="shared" si="142"/>
        <v>134147.39306336679</v>
      </c>
      <c r="R991">
        <f>Q991/MainSheet!$C$8*(G991-G990)+R990</f>
        <v>69.741111036331006</v>
      </c>
      <c r="S991">
        <f t="shared" si="144"/>
        <v>1125.5766902213688</v>
      </c>
      <c r="T991">
        <f t="shared" si="136"/>
        <v>9.8899999999998336</v>
      </c>
      <c r="U991" s="1">
        <f>Q991/MainSheet!$C$22</f>
        <v>0.68199647509508066</v>
      </c>
    </row>
    <row r="992" spans="7:21">
      <c r="G992">
        <f t="shared" si="137"/>
        <v>9.8999999999998334</v>
      </c>
      <c r="H992">
        <f t="shared" si="138"/>
        <v>198000</v>
      </c>
      <c r="I992" s="2">
        <f>MIN(MainSheet!$C$10/MainSheet!$C$9,MainSheet!$K$9*60)</f>
        <v>660</v>
      </c>
      <c r="J992" s="1">
        <f>IF(G992&gt;MainSheet!$C$11,IF(J991&gt;=0.999,1,(G992-MainSheet!$C$11)*I992/$B$2/60),0)</f>
        <v>1</v>
      </c>
      <c r="K992" s="1">
        <f>IF(G992&gt;MainSheet!$C$11+$B$6,IF(K991&gt;=0.999,1,(G992-MainSheet!$C$11-$B$6)*I992/$C$2/60),0)</f>
        <v>1</v>
      </c>
      <c r="L992" s="1">
        <f>IF(G992&gt;MainSheet!$C$11+$B$6+$C$6,IF(L991&gt;=0.999,1,(G992-MainSheet!$C$11-$B$6-$C$6)*I992/$D$2/60),0)</f>
        <v>0.28680422222213114</v>
      </c>
      <c r="M992">
        <f t="shared" si="139"/>
        <v>0.44671806917350987</v>
      </c>
      <c r="N992" s="2">
        <f t="shared" si="140"/>
        <v>3721.0526315789471</v>
      </c>
      <c r="O992">
        <f t="shared" si="143"/>
        <v>977.02127659574455</v>
      </c>
      <c r="P992">
        <f t="shared" si="141"/>
        <v>129928.00395519208</v>
      </c>
      <c r="Q992" s="2">
        <f t="shared" si="142"/>
        <v>134626.07786336678</v>
      </c>
      <c r="R992">
        <f>Q992/MainSheet!$C$8*(G992-G991)+R991</f>
        <v>71.131357228382754</v>
      </c>
      <c r="S992">
        <f t="shared" si="144"/>
        <v>1148.0143698652632</v>
      </c>
      <c r="T992">
        <f t="shared" si="136"/>
        <v>9.8999999999998334</v>
      </c>
      <c r="U992" s="1">
        <f>Q992/MainSheet!$C$22</f>
        <v>0.68443007696259794</v>
      </c>
    </row>
    <row r="993" spans="7:21">
      <c r="G993">
        <f t="shared" si="137"/>
        <v>9.9099999999998332</v>
      </c>
      <c r="H993">
        <f t="shared" si="138"/>
        <v>198000</v>
      </c>
      <c r="I993" s="2">
        <f>MIN(MainSheet!$C$10/MainSheet!$C$9,MainSheet!$K$9*60)</f>
        <v>660</v>
      </c>
      <c r="J993" s="1">
        <f>IF(G993&gt;MainSheet!$C$11,IF(J992&gt;=0.999,1,(G993-MainSheet!$C$11)*I993/$B$2/60),0)</f>
        <v>1</v>
      </c>
      <c r="K993" s="1">
        <f>IF(G993&gt;MainSheet!$C$11+$B$6,IF(K992&gt;=0.999,1,(G993-MainSheet!$C$11-$B$6)*I993/$C$2/60),0)</f>
        <v>1</v>
      </c>
      <c r="L993" s="1">
        <f>IF(G993&gt;MainSheet!$C$11+$B$6+$C$6,IF(L992&gt;=0.999,1,(G993-MainSheet!$C$11-$B$6-$C$6)*I993/$D$2/60),0)</f>
        <v>0.29230422222213098</v>
      </c>
      <c r="M993">
        <f t="shared" si="139"/>
        <v>0.45098485077032036</v>
      </c>
      <c r="N993" s="2">
        <f t="shared" si="140"/>
        <v>3721.0526315789471</v>
      </c>
      <c r="O993">
        <f t="shared" si="143"/>
        <v>977.02127659574455</v>
      </c>
      <c r="P993">
        <f t="shared" si="141"/>
        <v>130406.68875519207</v>
      </c>
      <c r="Q993" s="2">
        <f t="shared" si="142"/>
        <v>135104.76266336677</v>
      </c>
      <c r="R993">
        <f>Q993/MainSheet!$C$8*(G993-G992)+R992</f>
        <v>72.526546665687988</v>
      </c>
      <c r="S993">
        <f t="shared" si="144"/>
        <v>1170.5318303091576</v>
      </c>
      <c r="T993">
        <f t="shared" si="136"/>
        <v>9.9099999999998332</v>
      </c>
      <c r="U993" s="1">
        <f>Q993/MainSheet!$C$22</f>
        <v>0.68686367883011523</v>
      </c>
    </row>
    <row r="994" spans="7:21">
      <c r="G994">
        <f t="shared" si="137"/>
        <v>9.919999999999833</v>
      </c>
      <c r="H994">
        <f t="shared" si="138"/>
        <v>198000</v>
      </c>
      <c r="I994" s="2">
        <f>MIN(MainSheet!$C$10/MainSheet!$C$9,MainSheet!$K$9*60)</f>
        <v>660</v>
      </c>
      <c r="J994" s="1">
        <f>IF(G994&gt;MainSheet!$C$11,IF(J993&gt;=0.999,1,(G994-MainSheet!$C$11)*I994/$B$2/60),0)</f>
        <v>1</v>
      </c>
      <c r="K994" s="1">
        <f>IF(G994&gt;MainSheet!$C$11+$B$6,IF(K993&gt;=0.999,1,(G994-MainSheet!$C$11-$B$6)*I994/$C$2/60),0)</f>
        <v>1</v>
      </c>
      <c r="L994" s="1">
        <f>IF(G994&gt;MainSheet!$C$11+$B$6+$C$6,IF(L993&gt;=0.999,1,(G994-MainSheet!$C$11-$B$6-$C$6)*I994/$D$2/60),0)</f>
        <v>0.29780422222213082</v>
      </c>
      <c r="M994">
        <f t="shared" si="139"/>
        <v>0.4552516323671309</v>
      </c>
      <c r="N994" s="2">
        <f t="shared" si="140"/>
        <v>3721.0526315789471</v>
      </c>
      <c r="O994">
        <f t="shared" si="143"/>
        <v>977.02127659574455</v>
      </c>
      <c r="P994">
        <f t="shared" si="141"/>
        <v>130885.37355519205</v>
      </c>
      <c r="Q994" s="2">
        <f t="shared" si="142"/>
        <v>135583.44746336676</v>
      </c>
      <c r="R994">
        <f>Q994/MainSheet!$C$8*(G994-G993)+R993</f>
        <v>73.926679348246694</v>
      </c>
      <c r="S994">
        <f t="shared" si="144"/>
        <v>1193.129071553052</v>
      </c>
      <c r="T994">
        <f t="shared" si="136"/>
        <v>9.919999999999833</v>
      </c>
      <c r="U994" s="1">
        <f>Q994/MainSheet!$C$22</f>
        <v>0.68929728069763252</v>
      </c>
    </row>
    <row r="995" spans="7:21">
      <c r="G995">
        <f t="shared" si="137"/>
        <v>9.9299999999998327</v>
      </c>
      <c r="H995">
        <f t="shared" si="138"/>
        <v>198000</v>
      </c>
      <c r="I995" s="2">
        <f>MIN(MainSheet!$C$10/MainSheet!$C$9,MainSheet!$K$9*60)</f>
        <v>660</v>
      </c>
      <c r="J995" s="1">
        <f>IF(G995&gt;MainSheet!$C$11,IF(J994&gt;=0.999,1,(G995-MainSheet!$C$11)*I995/$B$2/60),0)</f>
        <v>1</v>
      </c>
      <c r="K995" s="1">
        <f>IF(G995&gt;MainSheet!$C$11+$B$6,IF(K994&gt;=0.999,1,(G995-MainSheet!$C$11-$B$6)*I995/$C$2/60),0)</f>
        <v>1</v>
      </c>
      <c r="L995" s="1">
        <f>IF(G995&gt;MainSheet!$C$11+$B$6+$C$6,IF(L994&gt;=0.999,1,(G995-MainSheet!$C$11-$B$6-$C$6)*I995/$D$2/60),0)</f>
        <v>0.30330422222213077</v>
      </c>
      <c r="M995">
        <f t="shared" si="139"/>
        <v>0.45951841396394155</v>
      </c>
      <c r="N995" s="2">
        <f t="shared" si="140"/>
        <v>3721.0526315789471</v>
      </c>
      <c r="O995">
        <f t="shared" si="143"/>
        <v>977.02127659574455</v>
      </c>
      <c r="P995">
        <f t="shared" si="141"/>
        <v>131364.05835519204</v>
      </c>
      <c r="Q995" s="2">
        <f t="shared" si="142"/>
        <v>136062.13226336674</v>
      </c>
      <c r="R995">
        <f>Q995/MainSheet!$C$8*(G995-G994)+R994</f>
        <v>75.331755276058885</v>
      </c>
      <c r="S995">
        <f t="shared" si="144"/>
        <v>1215.8060935969465</v>
      </c>
      <c r="T995">
        <f t="shared" si="136"/>
        <v>9.9299999999998327</v>
      </c>
      <c r="U995" s="1">
        <f>Q995/MainSheet!$C$22</f>
        <v>0.69173088256514981</v>
      </c>
    </row>
    <row r="996" spans="7:21">
      <c r="G996">
        <f t="shared" si="137"/>
        <v>9.9399999999998325</v>
      </c>
      <c r="H996">
        <f t="shared" si="138"/>
        <v>198000</v>
      </c>
      <c r="I996" s="2">
        <f>MIN(MainSheet!$C$10/MainSheet!$C$9,MainSheet!$K$9*60)</f>
        <v>660</v>
      </c>
      <c r="J996" s="1">
        <f>IF(G996&gt;MainSheet!$C$11,IF(J995&gt;=0.999,1,(G996-MainSheet!$C$11)*I996/$B$2/60),0)</f>
        <v>1</v>
      </c>
      <c r="K996" s="1">
        <f>IF(G996&gt;MainSheet!$C$11+$B$6,IF(K995&gt;=0.999,1,(G996-MainSheet!$C$11-$B$6)*I996/$C$2/60),0)</f>
        <v>1</v>
      </c>
      <c r="L996" s="1">
        <f>IF(G996&gt;MainSheet!$C$11+$B$6+$C$6,IF(L995&gt;=0.999,1,(G996-MainSheet!$C$11-$B$6-$C$6)*I996/$D$2/60),0)</f>
        <v>0.30880422222213061</v>
      </c>
      <c r="M996">
        <f t="shared" si="139"/>
        <v>0.46378519556075209</v>
      </c>
      <c r="N996" s="2">
        <f t="shared" si="140"/>
        <v>3721.0526315789471</v>
      </c>
      <c r="O996">
        <f t="shared" si="143"/>
        <v>977.02127659574455</v>
      </c>
      <c r="P996">
        <f t="shared" si="141"/>
        <v>131842.74315519203</v>
      </c>
      <c r="Q996" s="2">
        <f t="shared" si="142"/>
        <v>136540.81706336673</v>
      </c>
      <c r="R996">
        <f>Q996/MainSheet!$C$8*(G996-G995)+R995</f>
        <v>76.741774449124563</v>
      </c>
      <c r="S996">
        <f t="shared" si="144"/>
        <v>1238.5628964408411</v>
      </c>
      <c r="T996">
        <f t="shared" si="136"/>
        <v>9.9399999999998325</v>
      </c>
      <c r="U996" s="1">
        <f>Q996/MainSheet!$C$22</f>
        <v>0.69416448443266709</v>
      </c>
    </row>
    <row r="997" spans="7:21">
      <c r="G997">
        <f t="shared" si="137"/>
        <v>9.9499999999998323</v>
      </c>
      <c r="H997">
        <f t="shared" si="138"/>
        <v>198000</v>
      </c>
      <c r="I997" s="2">
        <f>MIN(MainSheet!$C$10/MainSheet!$C$9,MainSheet!$K$9*60)</f>
        <v>660</v>
      </c>
      <c r="J997" s="1">
        <f>IF(G997&gt;MainSheet!$C$11,IF(J996&gt;=0.999,1,(G997-MainSheet!$C$11)*I997/$B$2/60),0)</f>
        <v>1</v>
      </c>
      <c r="K997" s="1">
        <f>IF(G997&gt;MainSheet!$C$11+$B$6,IF(K996&gt;=0.999,1,(G997-MainSheet!$C$11-$B$6)*I997/$C$2/60),0)</f>
        <v>1</v>
      </c>
      <c r="L997" s="1">
        <f>IF(G997&gt;MainSheet!$C$11+$B$6+$C$6,IF(L996&gt;=0.999,1,(G997-MainSheet!$C$11-$B$6-$C$6)*I997/$D$2/60),0)</f>
        <v>0.3143042222221305</v>
      </c>
      <c r="M997">
        <f t="shared" si="139"/>
        <v>0.46805197715756275</v>
      </c>
      <c r="N997" s="2">
        <f t="shared" si="140"/>
        <v>3721.0526315789471</v>
      </c>
      <c r="O997">
        <f t="shared" si="143"/>
        <v>977.02127659574455</v>
      </c>
      <c r="P997">
        <f t="shared" si="141"/>
        <v>132321.42795519202</v>
      </c>
      <c r="Q997" s="2">
        <f t="shared" si="142"/>
        <v>137019.50186336672</v>
      </c>
      <c r="R997">
        <f>Q997/MainSheet!$C$8*(G997-G996)+R996</f>
        <v>78.156736867443726</v>
      </c>
      <c r="S997">
        <f t="shared" si="144"/>
        <v>1261.3994800847356</v>
      </c>
      <c r="T997">
        <f t="shared" si="136"/>
        <v>9.9499999999998323</v>
      </c>
      <c r="U997" s="1">
        <f>Q997/MainSheet!$C$22</f>
        <v>0.69659808630018438</v>
      </c>
    </row>
    <row r="998" spans="7:21">
      <c r="G998">
        <f t="shared" si="137"/>
        <v>9.9599999999998321</v>
      </c>
      <c r="H998">
        <f t="shared" si="138"/>
        <v>198000</v>
      </c>
      <c r="I998" s="2">
        <f>MIN(MainSheet!$C$10/MainSheet!$C$9,MainSheet!$K$9*60)</f>
        <v>660</v>
      </c>
      <c r="J998" s="1">
        <f>IF(G998&gt;MainSheet!$C$11,IF(J997&gt;=0.999,1,(G998-MainSheet!$C$11)*I998/$B$2/60),0)</f>
        <v>1</v>
      </c>
      <c r="K998" s="1">
        <f>IF(G998&gt;MainSheet!$C$11+$B$6,IF(K997&gt;=0.999,1,(G998-MainSheet!$C$11-$B$6)*I998/$C$2/60),0)</f>
        <v>1</v>
      </c>
      <c r="L998" s="1">
        <f>IF(G998&gt;MainSheet!$C$11+$B$6+$C$6,IF(L997&gt;=0.999,1,(G998-MainSheet!$C$11-$B$6-$C$6)*I998/$D$2/60),0)</f>
        <v>0.31980422222213034</v>
      </c>
      <c r="M998">
        <f t="shared" si="139"/>
        <v>0.47231875875437329</v>
      </c>
      <c r="N998" s="2">
        <f t="shared" si="140"/>
        <v>3721.0526315789471</v>
      </c>
      <c r="O998">
        <f t="shared" si="143"/>
        <v>977.02127659574455</v>
      </c>
      <c r="P998">
        <f t="shared" si="141"/>
        <v>132800.11275519201</v>
      </c>
      <c r="Q998" s="2">
        <f t="shared" si="142"/>
        <v>137498.18666336671</v>
      </c>
      <c r="R998">
        <f>Q998/MainSheet!$C$8*(G998-G997)+R997</f>
        <v>79.576642531016361</v>
      </c>
      <c r="S998">
        <f t="shared" si="144"/>
        <v>1284.3158445286301</v>
      </c>
      <c r="T998">
        <f t="shared" si="136"/>
        <v>9.9599999999998321</v>
      </c>
      <c r="U998" s="1">
        <f>Q998/MainSheet!$C$22</f>
        <v>0.69903168816770167</v>
      </c>
    </row>
    <row r="999" spans="7:21">
      <c r="G999">
        <f t="shared" si="137"/>
        <v>9.9699999999998319</v>
      </c>
      <c r="H999">
        <f t="shared" si="138"/>
        <v>198000</v>
      </c>
      <c r="I999" s="2">
        <f>MIN(MainSheet!$C$10/MainSheet!$C$9,MainSheet!$K$9*60)</f>
        <v>660</v>
      </c>
      <c r="J999" s="1">
        <f>IF(G999&gt;MainSheet!$C$11,IF(J998&gt;=0.999,1,(G999-MainSheet!$C$11)*I999/$B$2/60),0)</f>
        <v>1</v>
      </c>
      <c r="K999" s="1">
        <f>IF(G999&gt;MainSheet!$C$11+$B$6,IF(K998&gt;=0.999,1,(G999-MainSheet!$C$11-$B$6)*I999/$C$2/60),0)</f>
        <v>1</v>
      </c>
      <c r="L999" s="1">
        <f>IF(G999&gt;MainSheet!$C$11+$B$6+$C$6,IF(L998&gt;=0.999,1,(G999-MainSheet!$C$11-$B$6-$C$6)*I999/$D$2/60),0)</f>
        <v>0.32530422222213023</v>
      </c>
      <c r="M999">
        <f t="shared" si="139"/>
        <v>0.47658554035118394</v>
      </c>
      <c r="N999" s="2">
        <f t="shared" si="140"/>
        <v>3721.0526315789471</v>
      </c>
      <c r="O999">
        <f t="shared" si="143"/>
        <v>977.02127659574455</v>
      </c>
      <c r="P999">
        <f t="shared" si="141"/>
        <v>133278.797555192</v>
      </c>
      <c r="Q999" s="2">
        <f t="shared" si="142"/>
        <v>137976.8714633667</v>
      </c>
      <c r="R999">
        <f>Q999/MainSheet!$C$8*(G999-G998)+R998</f>
        <v>81.001491439842482</v>
      </c>
      <c r="S999">
        <f t="shared" si="144"/>
        <v>1307.3119897725246</v>
      </c>
      <c r="T999">
        <f t="shared" si="136"/>
        <v>9.9699999999998319</v>
      </c>
      <c r="U999" s="1">
        <f>Q999/MainSheet!$C$22</f>
        <v>0.70146529003521896</v>
      </c>
    </row>
    <row r="1000" spans="7:21">
      <c r="G1000">
        <f t="shared" si="137"/>
        <v>9.9799999999998317</v>
      </c>
      <c r="H1000">
        <f t="shared" si="138"/>
        <v>198000</v>
      </c>
      <c r="I1000" s="2">
        <f>MIN(MainSheet!$C$10/MainSheet!$C$9,MainSheet!$K$9*60)</f>
        <v>660</v>
      </c>
      <c r="J1000" s="1">
        <f>IF(G1000&gt;MainSheet!$C$11,IF(J999&gt;=0.999,1,(G1000-MainSheet!$C$11)*I1000/$B$2/60),0)</f>
        <v>1</v>
      </c>
      <c r="K1000" s="1">
        <f>IF(G1000&gt;MainSheet!$C$11+$B$6,IF(K999&gt;=0.999,1,(G1000-MainSheet!$C$11-$B$6)*I1000/$C$2/60),0)</f>
        <v>1</v>
      </c>
      <c r="L1000" s="1">
        <f>IF(G1000&gt;MainSheet!$C$11+$B$6+$C$6,IF(L999&gt;=0.999,1,(G1000-MainSheet!$C$11-$B$6-$C$6)*I1000/$D$2/60),0)</f>
        <v>0.33080422222213018</v>
      </c>
      <c r="M1000">
        <f t="shared" si="139"/>
        <v>0.48085232194799454</v>
      </c>
      <c r="N1000" s="2">
        <f t="shared" si="140"/>
        <v>3721.0526315789471</v>
      </c>
      <c r="O1000">
        <f t="shared" si="143"/>
        <v>977.02127659574455</v>
      </c>
      <c r="P1000">
        <f t="shared" si="141"/>
        <v>133757.48235519201</v>
      </c>
      <c r="Q1000" s="2">
        <f t="shared" si="142"/>
        <v>138455.55626336671</v>
      </c>
      <c r="R1000">
        <f>Q1000/MainSheet!$C$8*(G1000-G999)+R999</f>
        <v>82.431283593922089</v>
      </c>
      <c r="S1000">
        <f t="shared" si="144"/>
        <v>1330.3879158164191</v>
      </c>
      <c r="T1000">
        <f t="shared" si="136"/>
        <v>9.9799999999998317</v>
      </c>
      <c r="U1000" s="1">
        <f>Q1000/MainSheet!$C$22</f>
        <v>0.70389889190273636</v>
      </c>
    </row>
    <row r="1001" spans="7:21">
      <c r="G1001">
        <f t="shared" si="137"/>
        <v>9.9899999999998315</v>
      </c>
      <c r="H1001">
        <f t="shared" si="138"/>
        <v>198000</v>
      </c>
      <c r="I1001" s="2">
        <f>MIN(MainSheet!$C$10/MainSheet!$C$9,MainSheet!$K$9*60)</f>
        <v>660</v>
      </c>
      <c r="J1001" s="1">
        <f>IF(G1001&gt;MainSheet!$C$11,IF(J1000&gt;=0.999,1,(G1001-MainSheet!$C$11)*I1001/$B$2/60),0)</f>
        <v>1</v>
      </c>
      <c r="K1001" s="1">
        <f>IF(G1001&gt;MainSheet!$C$11+$B$6,IF(K1000&gt;=0.999,1,(G1001-MainSheet!$C$11-$B$6)*I1001/$C$2/60),0)</f>
        <v>1</v>
      </c>
      <c r="L1001" s="1">
        <f>IF(G1001&gt;MainSheet!$C$11+$B$6+$C$6,IF(L1000&gt;=0.999,1,(G1001-MainSheet!$C$11-$B$6-$C$6)*I1001/$D$2/60),0)</f>
        <v>0.33630422222213002</v>
      </c>
      <c r="M1001">
        <f t="shared" si="139"/>
        <v>0.48511910354480514</v>
      </c>
      <c r="N1001" s="2">
        <f t="shared" si="140"/>
        <v>3721.0526315789471</v>
      </c>
      <c r="O1001">
        <f t="shared" si="143"/>
        <v>977.02127659574455</v>
      </c>
      <c r="P1001">
        <f t="shared" si="141"/>
        <v>134236.167155192</v>
      </c>
      <c r="Q1001" s="2">
        <f t="shared" si="142"/>
        <v>138934.2410633667</v>
      </c>
      <c r="R1001">
        <f>Q1001/MainSheet!$C$8*(G1001-G1000)+R1000</f>
        <v>83.866018993255182</v>
      </c>
      <c r="S1001">
        <f t="shared" si="144"/>
        <v>1353.5436226603135</v>
      </c>
      <c r="T1001">
        <f t="shared" si="136"/>
        <v>9.9899999999998315</v>
      </c>
      <c r="U1001" s="1">
        <f>Q1001/MainSheet!$C$22</f>
        <v>0.70633249377025364</v>
      </c>
    </row>
    <row r="1002" spans="7:21">
      <c r="G1002">
        <f t="shared" si="137"/>
        <v>9.9999999999998312</v>
      </c>
      <c r="H1002">
        <f t="shared" si="138"/>
        <v>198000</v>
      </c>
      <c r="I1002" s="2">
        <f>MIN(MainSheet!$C$10/MainSheet!$C$9,MainSheet!$K$9*60)</f>
        <v>660</v>
      </c>
      <c r="J1002" s="1">
        <f>IF(G1002&gt;MainSheet!$C$11,IF(J1001&gt;=0.999,1,(G1002-MainSheet!$C$11)*I1002/$B$2/60),0)</f>
        <v>1</v>
      </c>
      <c r="K1002" s="1">
        <f>IF(G1002&gt;MainSheet!$C$11+$B$6,IF(K1001&gt;=0.999,1,(G1002-MainSheet!$C$11-$B$6)*I1002/$C$2/60),0)</f>
        <v>1</v>
      </c>
      <c r="L1002" s="1">
        <f>IF(G1002&gt;MainSheet!$C$11+$B$6+$C$6,IF(L1001&gt;=0.999,1,(G1002-MainSheet!$C$11-$B$6-$C$6)*I1002/$D$2/60),0)</f>
        <v>0.34180422222212992</v>
      </c>
      <c r="M1002">
        <f t="shared" si="139"/>
        <v>0.48938588514161568</v>
      </c>
      <c r="N1002" s="2">
        <f t="shared" si="140"/>
        <v>3721.0526315789471</v>
      </c>
      <c r="O1002">
        <f t="shared" si="143"/>
        <v>977.02127659574455</v>
      </c>
      <c r="P1002">
        <f t="shared" si="141"/>
        <v>134714.85195519196</v>
      </c>
      <c r="Q1002" s="2">
        <f t="shared" si="142"/>
        <v>139412.92586336666</v>
      </c>
      <c r="R1002">
        <f>Q1002/MainSheet!$C$8*(G1002-G1001)+R1001</f>
        <v>85.305697637841746</v>
      </c>
      <c r="S1002">
        <f t="shared" si="144"/>
        <v>1376.779110304208</v>
      </c>
      <c r="T1002">
        <f t="shared" si="136"/>
        <v>9.9999999999998312</v>
      </c>
      <c r="U1002" s="1">
        <f>Q1002/MainSheet!$C$22</f>
        <v>0.70876609563777082</v>
      </c>
    </row>
    <row r="1003" spans="7:21">
      <c r="G1003">
        <f t="shared" si="137"/>
        <v>10.009999999999831</v>
      </c>
      <c r="H1003">
        <f t="shared" si="138"/>
        <v>198000</v>
      </c>
      <c r="I1003" s="2">
        <f>MIN(MainSheet!$C$10/MainSheet!$C$9,MainSheet!$K$9*60)</f>
        <v>660</v>
      </c>
      <c r="J1003" s="1">
        <f>IF(G1003&gt;MainSheet!$C$11,IF(J1002&gt;=0.999,1,(G1003-MainSheet!$C$11)*I1003/$B$2/60),0)</f>
        <v>1</v>
      </c>
      <c r="K1003" s="1">
        <f>IF(G1003&gt;MainSheet!$C$11+$B$6,IF(K1002&gt;=0.999,1,(G1003-MainSheet!$C$11-$B$6)*I1003/$C$2/60),0)</f>
        <v>1</v>
      </c>
      <c r="L1003" s="1">
        <f>IF(G1003&gt;MainSheet!$C$11+$B$6+$C$6,IF(L1002&gt;=0.999,1,(G1003-MainSheet!$C$11-$B$6-$C$6)*I1003/$D$2/60),0)</f>
        <v>0.34730422222212981</v>
      </c>
      <c r="M1003">
        <f t="shared" si="139"/>
        <v>0.49365266673842634</v>
      </c>
      <c r="N1003" s="2">
        <f t="shared" si="140"/>
        <v>3721.0526315789471</v>
      </c>
      <c r="O1003">
        <f t="shared" si="143"/>
        <v>977.02127659574455</v>
      </c>
      <c r="P1003">
        <f t="shared" si="141"/>
        <v>135193.53675519198</v>
      </c>
      <c r="Q1003" s="2">
        <f t="shared" si="142"/>
        <v>139891.61066336668</v>
      </c>
      <c r="R1003">
        <f>Q1003/MainSheet!$C$8*(G1003-G1002)+R1002</f>
        <v>86.750319527681796</v>
      </c>
      <c r="S1003">
        <f t="shared" si="144"/>
        <v>1400.0943787481024</v>
      </c>
      <c r="T1003">
        <f t="shared" si="136"/>
        <v>10.009999999999831</v>
      </c>
      <c r="U1003" s="1">
        <f>Q1003/MainSheet!$C$22</f>
        <v>0.71119969750528822</v>
      </c>
    </row>
    <row r="1004" spans="7:21">
      <c r="G1004">
        <f t="shared" si="137"/>
        <v>10.019999999999831</v>
      </c>
      <c r="H1004">
        <f t="shared" si="138"/>
        <v>198000</v>
      </c>
      <c r="I1004" s="2">
        <f>MIN(MainSheet!$C$10/MainSheet!$C$9,MainSheet!$K$9*60)</f>
        <v>660</v>
      </c>
      <c r="J1004" s="1">
        <f>IF(G1004&gt;MainSheet!$C$11,IF(J1003&gt;=0.999,1,(G1004-MainSheet!$C$11)*I1004/$B$2/60),0)</f>
        <v>1</v>
      </c>
      <c r="K1004" s="1">
        <f>IF(G1004&gt;MainSheet!$C$11+$B$6,IF(K1003&gt;=0.999,1,(G1004-MainSheet!$C$11-$B$6)*I1004/$C$2/60),0)</f>
        <v>1</v>
      </c>
      <c r="L1004" s="1">
        <f>IF(G1004&gt;MainSheet!$C$11+$B$6+$C$6,IF(L1003&gt;=0.999,1,(G1004-MainSheet!$C$11-$B$6-$C$6)*I1004/$D$2/60),0)</f>
        <v>0.35280422222212965</v>
      </c>
      <c r="M1004">
        <f t="shared" si="139"/>
        <v>0.49791944833523688</v>
      </c>
      <c r="N1004" s="2">
        <f t="shared" si="140"/>
        <v>3721.0526315789471</v>
      </c>
      <c r="O1004">
        <f t="shared" si="143"/>
        <v>977.02127659574455</v>
      </c>
      <c r="P1004">
        <f t="shared" si="141"/>
        <v>135672.22155519197</v>
      </c>
      <c r="Q1004" s="2">
        <f t="shared" si="142"/>
        <v>140370.29546336667</v>
      </c>
      <c r="R1004">
        <f>Q1004/MainSheet!$C$8*(G1004-G1003)+R1003</f>
        <v>88.199884662775332</v>
      </c>
      <c r="S1004">
        <f t="shared" si="144"/>
        <v>1423.4894279919968</v>
      </c>
      <c r="T1004">
        <f t="shared" si="136"/>
        <v>10.019999999999831</v>
      </c>
      <c r="U1004" s="1">
        <f>Q1004/MainSheet!$C$22</f>
        <v>0.71363329937280551</v>
      </c>
    </row>
    <row r="1005" spans="7:21">
      <c r="G1005">
        <f t="shared" si="137"/>
        <v>10.029999999999831</v>
      </c>
      <c r="H1005">
        <f t="shared" si="138"/>
        <v>198000</v>
      </c>
      <c r="I1005" s="2">
        <f>MIN(MainSheet!$C$10/MainSheet!$C$9,MainSheet!$K$9*60)</f>
        <v>660</v>
      </c>
      <c r="J1005" s="1">
        <f>IF(G1005&gt;MainSheet!$C$11,IF(J1004&gt;=0.999,1,(G1005-MainSheet!$C$11)*I1005/$B$2/60),0)</f>
        <v>1</v>
      </c>
      <c r="K1005" s="1">
        <f>IF(G1005&gt;MainSheet!$C$11+$B$6,IF(K1004&gt;=0.999,1,(G1005-MainSheet!$C$11-$B$6)*I1005/$C$2/60),0)</f>
        <v>1</v>
      </c>
      <c r="L1005" s="1">
        <f>IF(G1005&gt;MainSheet!$C$11+$B$6+$C$6,IF(L1004&gt;=0.999,1,(G1005-MainSheet!$C$11-$B$6-$C$6)*I1005/$D$2/60),0)</f>
        <v>0.3583042222221296</v>
      </c>
      <c r="M1005">
        <f t="shared" si="139"/>
        <v>0.50218622993204753</v>
      </c>
      <c r="N1005" s="2">
        <f t="shared" si="140"/>
        <v>3721.0526315789471</v>
      </c>
      <c r="O1005">
        <f t="shared" si="143"/>
        <v>977.02127659574455</v>
      </c>
      <c r="P1005">
        <f t="shared" si="141"/>
        <v>136150.90635519195</v>
      </c>
      <c r="Q1005" s="2">
        <f t="shared" si="142"/>
        <v>140848.98026336665</v>
      </c>
      <c r="R1005">
        <f>Q1005/MainSheet!$C$8*(G1005-G1004)+R1004</f>
        <v>89.654393043122354</v>
      </c>
      <c r="S1005">
        <f t="shared" si="144"/>
        <v>1446.9642580358911</v>
      </c>
      <c r="T1005">
        <f t="shared" si="136"/>
        <v>10.029999999999831</v>
      </c>
      <c r="U1005" s="1">
        <f>Q1005/MainSheet!$C$22</f>
        <v>0.7160669012403228</v>
      </c>
    </row>
    <row r="1006" spans="7:21">
      <c r="G1006">
        <f t="shared" si="137"/>
        <v>10.03999999999983</v>
      </c>
      <c r="H1006">
        <f t="shared" si="138"/>
        <v>198000</v>
      </c>
      <c r="I1006" s="2">
        <f>MIN(MainSheet!$C$10/MainSheet!$C$9,MainSheet!$K$9*60)</f>
        <v>660</v>
      </c>
      <c r="J1006" s="1">
        <f>IF(G1006&gt;MainSheet!$C$11,IF(J1005&gt;=0.999,1,(G1006-MainSheet!$C$11)*I1006/$B$2/60),0)</f>
        <v>1</v>
      </c>
      <c r="K1006" s="1">
        <f>IF(G1006&gt;MainSheet!$C$11+$B$6,IF(K1005&gt;=0.999,1,(G1006-MainSheet!$C$11-$B$6)*I1006/$C$2/60),0)</f>
        <v>1</v>
      </c>
      <c r="L1006" s="1">
        <f>IF(G1006&gt;MainSheet!$C$11+$B$6+$C$6,IF(L1005&gt;=0.999,1,(G1006-MainSheet!$C$11-$B$6-$C$6)*I1006/$D$2/60),0)</f>
        <v>0.36380422222212944</v>
      </c>
      <c r="M1006">
        <f t="shared" si="139"/>
        <v>0.50645301152885802</v>
      </c>
      <c r="N1006" s="2">
        <f t="shared" si="140"/>
        <v>3721.0526315789471</v>
      </c>
      <c r="O1006">
        <f t="shared" si="143"/>
        <v>977.02127659574455</v>
      </c>
      <c r="P1006">
        <f t="shared" si="141"/>
        <v>136629.59115519194</v>
      </c>
      <c r="Q1006" s="2">
        <f t="shared" si="142"/>
        <v>141327.66506336664</v>
      </c>
      <c r="R1006">
        <f>Q1006/MainSheet!$C$8*(G1006-G1005)+R1005</f>
        <v>91.113844668722862</v>
      </c>
      <c r="S1006">
        <f t="shared" si="144"/>
        <v>1470.5188688797855</v>
      </c>
      <c r="T1006">
        <f t="shared" si="136"/>
        <v>10.03999999999983</v>
      </c>
      <c r="U1006" s="1">
        <f>Q1006/MainSheet!$C$22</f>
        <v>0.71850050310784008</v>
      </c>
    </row>
    <row r="1007" spans="7:21">
      <c r="G1007">
        <f t="shared" si="137"/>
        <v>10.04999999999983</v>
      </c>
      <c r="H1007">
        <f t="shared" si="138"/>
        <v>198000</v>
      </c>
      <c r="I1007" s="2">
        <f>MIN(MainSheet!$C$10/MainSheet!$C$9,MainSheet!$K$9*60)</f>
        <v>660</v>
      </c>
      <c r="J1007" s="1">
        <f>IF(G1007&gt;MainSheet!$C$11,IF(J1006&gt;=0.999,1,(G1007-MainSheet!$C$11)*I1007/$B$2/60),0)</f>
        <v>1</v>
      </c>
      <c r="K1007" s="1">
        <f>IF(G1007&gt;MainSheet!$C$11+$B$6,IF(K1006&gt;=0.999,1,(G1007-MainSheet!$C$11-$B$6)*I1007/$C$2/60),0)</f>
        <v>1</v>
      </c>
      <c r="L1007" s="1">
        <f>IF(G1007&gt;MainSheet!$C$11+$B$6+$C$6,IF(L1006&gt;=0.999,1,(G1007-MainSheet!$C$11-$B$6-$C$6)*I1007/$D$2/60),0)</f>
        <v>0.36930422222212927</v>
      </c>
      <c r="M1007">
        <f t="shared" si="139"/>
        <v>0.51071979312566862</v>
      </c>
      <c r="N1007" s="2">
        <f t="shared" si="140"/>
        <v>3721.0526315789471</v>
      </c>
      <c r="O1007">
        <f t="shared" si="143"/>
        <v>977.02127659574455</v>
      </c>
      <c r="P1007">
        <f t="shared" si="141"/>
        <v>137108.27595519193</v>
      </c>
      <c r="Q1007" s="2">
        <f t="shared" si="142"/>
        <v>141806.34986336663</v>
      </c>
      <c r="R1007">
        <f>Q1007/MainSheet!$C$8*(G1007-G1006)+R1006</f>
        <v>92.578239539576842</v>
      </c>
      <c r="S1007">
        <f t="shared" si="144"/>
        <v>1494.1532605236798</v>
      </c>
      <c r="T1007">
        <f t="shared" si="136"/>
        <v>10.04999999999983</v>
      </c>
      <c r="U1007" s="1">
        <f>Q1007/MainSheet!$C$22</f>
        <v>0.72093410497535737</v>
      </c>
    </row>
    <row r="1008" spans="7:21">
      <c r="G1008">
        <f t="shared" si="137"/>
        <v>10.05999999999983</v>
      </c>
      <c r="H1008">
        <f t="shared" si="138"/>
        <v>198000</v>
      </c>
      <c r="I1008" s="2">
        <f>MIN(MainSheet!$C$10/MainSheet!$C$9,MainSheet!$K$9*60)</f>
        <v>660</v>
      </c>
      <c r="J1008" s="1">
        <f>IF(G1008&gt;MainSheet!$C$11,IF(J1007&gt;=0.999,1,(G1008-MainSheet!$C$11)*I1008/$B$2/60),0)</f>
        <v>1</v>
      </c>
      <c r="K1008" s="1">
        <f>IF(G1008&gt;MainSheet!$C$11+$B$6,IF(K1007&gt;=0.999,1,(G1008-MainSheet!$C$11-$B$6)*I1008/$C$2/60),0)</f>
        <v>1</v>
      </c>
      <c r="L1008" s="1">
        <f>IF(G1008&gt;MainSheet!$C$11+$B$6+$C$6,IF(L1007&gt;=0.999,1,(G1008-MainSheet!$C$11-$B$6-$C$6)*I1008/$D$2/60),0)</f>
        <v>0.37480422222212922</v>
      </c>
      <c r="M1008">
        <f t="shared" si="139"/>
        <v>0.51498657472247933</v>
      </c>
      <c r="N1008" s="2">
        <f t="shared" si="140"/>
        <v>3721.0526315789471</v>
      </c>
      <c r="O1008">
        <f t="shared" si="143"/>
        <v>977.02127659574455</v>
      </c>
      <c r="P1008">
        <f t="shared" si="141"/>
        <v>137586.96075519192</v>
      </c>
      <c r="Q1008" s="2">
        <f t="shared" si="142"/>
        <v>142285.03466336662</v>
      </c>
      <c r="R1008">
        <f>Q1008/MainSheet!$C$8*(G1008-G1007)+R1007</f>
        <v>94.047577655684307</v>
      </c>
      <c r="S1008">
        <f t="shared" si="144"/>
        <v>1517.8674329675744</v>
      </c>
      <c r="T1008">
        <f t="shared" si="136"/>
        <v>10.05999999999983</v>
      </c>
      <c r="U1008" s="1">
        <f>Q1008/MainSheet!$C$22</f>
        <v>0.72336770684287466</v>
      </c>
    </row>
    <row r="1009" spans="7:21">
      <c r="G1009">
        <f t="shared" si="137"/>
        <v>10.06999999999983</v>
      </c>
      <c r="H1009">
        <f t="shared" si="138"/>
        <v>198000</v>
      </c>
      <c r="I1009" s="2">
        <f>MIN(MainSheet!$C$10/MainSheet!$C$9,MainSheet!$K$9*60)</f>
        <v>660</v>
      </c>
      <c r="J1009" s="1">
        <f>IF(G1009&gt;MainSheet!$C$11,IF(J1008&gt;=0.999,1,(G1009-MainSheet!$C$11)*I1009/$B$2/60),0)</f>
        <v>1</v>
      </c>
      <c r="K1009" s="1">
        <f>IF(G1009&gt;MainSheet!$C$11+$B$6,IF(K1008&gt;=0.999,1,(G1009-MainSheet!$C$11-$B$6)*I1009/$C$2/60),0)</f>
        <v>1</v>
      </c>
      <c r="L1009" s="1">
        <f>IF(G1009&gt;MainSheet!$C$11+$B$6+$C$6,IF(L1008&gt;=0.999,1,(G1009-MainSheet!$C$11-$B$6-$C$6)*I1009/$D$2/60),0)</f>
        <v>0.38030422222212912</v>
      </c>
      <c r="M1009">
        <f t="shared" si="139"/>
        <v>0.51925335631928993</v>
      </c>
      <c r="N1009" s="2">
        <f t="shared" si="140"/>
        <v>3721.0526315789471</v>
      </c>
      <c r="O1009">
        <f t="shared" si="143"/>
        <v>977.02127659574455</v>
      </c>
      <c r="P1009">
        <f t="shared" si="141"/>
        <v>138065.64555519191</v>
      </c>
      <c r="Q1009" s="2">
        <f t="shared" si="142"/>
        <v>142763.71946336661</v>
      </c>
      <c r="R1009">
        <f>Q1009/MainSheet!$C$8*(G1009-G1008)+R1008</f>
        <v>95.521859017045259</v>
      </c>
      <c r="S1009">
        <f t="shared" si="144"/>
        <v>1541.6613862114689</v>
      </c>
      <c r="T1009">
        <f t="shared" si="136"/>
        <v>10.06999999999983</v>
      </c>
      <c r="U1009" s="1">
        <f>Q1009/MainSheet!$C$22</f>
        <v>0.72580130871039195</v>
      </c>
    </row>
    <row r="1010" spans="7:21">
      <c r="G1010">
        <f t="shared" si="137"/>
        <v>10.07999999999983</v>
      </c>
      <c r="H1010">
        <f t="shared" si="138"/>
        <v>198000</v>
      </c>
      <c r="I1010" s="2">
        <f>MIN(MainSheet!$C$10/MainSheet!$C$9,MainSheet!$K$9*60)</f>
        <v>660</v>
      </c>
      <c r="J1010" s="1">
        <f>IF(G1010&gt;MainSheet!$C$11,IF(J1009&gt;=0.999,1,(G1010-MainSheet!$C$11)*I1010/$B$2/60),0)</f>
        <v>1</v>
      </c>
      <c r="K1010" s="1">
        <f>IF(G1010&gt;MainSheet!$C$11+$B$6,IF(K1009&gt;=0.999,1,(G1010-MainSheet!$C$11-$B$6)*I1010/$C$2/60),0)</f>
        <v>1</v>
      </c>
      <c r="L1010" s="1">
        <f>IF(G1010&gt;MainSheet!$C$11+$B$6+$C$6,IF(L1009&gt;=0.999,1,(G1010-MainSheet!$C$11-$B$6-$C$6)*I1010/$D$2/60),0)</f>
        <v>0.38580422222212896</v>
      </c>
      <c r="M1010">
        <f t="shared" si="139"/>
        <v>0.52352013791610041</v>
      </c>
      <c r="N1010" s="2">
        <f t="shared" si="140"/>
        <v>3721.0526315789471</v>
      </c>
      <c r="O1010">
        <f t="shared" si="143"/>
        <v>977.02127659574455</v>
      </c>
      <c r="P1010">
        <f t="shared" si="141"/>
        <v>138544.33035519189</v>
      </c>
      <c r="Q1010" s="2">
        <f t="shared" si="142"/>
        <v>143242.4042633666</v>
      </c>
      <c r="R1010">
        <f>Q1010/MainSheet!$C$8*(G1010-G1009)+R1009</f>
        <v>97.001083623659696</v>
      </c>
      <c r="S1010">
        <f t="shared" si="144"/>
        <v>1565.5351202553634</v>
      </c>
      <c r="T1010">
        <f t="shared" si="136"/>
        <v>10.07999999999983</v>
      </c>
      <c r="U1010" s="1">
        <f>Q1010/MainSheet!$C$22</f>
        <v>0.72823491057790923</v>
      </c>
    </row>
    <row r="1011" spans="7:21">
      <c r="G1011">
        <f t="shared" si="137"/>
        <v>10.089999999999829</v>
      </c>
      <c r="H1011">
        <f t="shared" si="138"/>
        <v>198000</v>
      </c>
      <c r="I1011" s="2">
        <f>MIN(MainSheet!$C$10/MainSheet!$C$9,MainSheet!$K$9*60)</f>
        <v>660</v>
      </c>
      <c r="J1011" s="1">
        <f>IF(G1011&gt;MainSheet!$C$11,IF(J1010&gt;=0.999,1,(G1011-MainSheet!$C$11)*I1011/$B$2/60),0)</f>
        <v>1</v>
      </c>
      <c r="K1011" s="1">
        <f>IF(G1011&gt;MainSheet!$C$11+$B$6,IF(K1010&gt;=0.999,1,(G1011-MainSheet!$C$11-$B$6)*I1011/$C$2/60),0)</f>
        <v>1</v>
      </c>
      <c r="L1011" s="1">
        <f>IF(G1011&gt;MainSheet!$C$11+$B$6+$C$6,IF(L1010&gt;=0.999,1,(G1011-MainSheet!$C$11-$B$6-$C$6)*I1011/$D$2/60),0)</f>
        <v>0.39130422222212885</v>
      </c>
      <c r="M1011">
        <f t="shared" si="139"/>
        <v>0.52778691951291112</v>
      </c>
      <c r="N1011" s="2">
        <f t="shared" si="140"/>
        <v>3721.0526315789471</v>
      </c>
      <c r="O1011">
        <f t="shared" si="143"/>
        <v>977.02127659574455</v>
      </c>
      <c r="P1011">
        <f t="shared" si="141"/>
        <v>139023.01515519188</v>
      </c>
      <c r="Q1011" s="2">
        <f t="shared" si="142"/>
        <v>143721.08906336658</v>
      </c>
      <c r="R1011">
        <f>Q1011/MainSheet!$C$8*(G1011-G1010)+R1010</f>
        <v>98.485251475527605</v>
      </c>
      <c r="S1011">
        <f t="shared" si="144"/>
        <v>1589.4886350992579</v>
      </c>
      <c r="T1011">
        <f t="shared" si="136"/>
        <v>10.089999999999829</v>
      </c>
      <c r="U1011" s="1">
        <f>Q1011/MainSheet!$C$22</f>
        <v>0.73066851244542663</v>
      </c>
    </row>
    <row r="1012" spans="7:21">
      <c r="G1012">
        <f t="shared" si="137"/>
        <v>10.099999999999829</v>
      </c>
      <c r="H1012">
        <f t="shared" si="138"/>
        <v>198000</v>
      </c>
      <c r="I1012" s="2">
        <f>MIN(MainSheet!$C$10/MainSheet!$C$9,MainSheet!$K$9*60)</f>
        <v>660</v>
      </c>
      <c r="J1012" s="1">
        <f>IF(G1012&gt;MainSheet!$C$11,IF(J1011&gt;=0.999,1,(G1012-MainSheet!$C$11)*I1012/$B$2/60),0)</f>
        <v>1</v>
      </c>
      <c r="K1012" s="1">
        <f>IF(G1012&gt;MainSheet!$C$11+$B$6,IF(K1011&gt;=0.999,1,(G1012-MainSheet!$C$11-$B$6)*I1012/$C$2/60),0)</f>
        <v>1</v>
      </c>
      <c r="L1012" s="1">
        <f>IF(G1012&gt;MainSheet!$C$11+$B$6+$C$6,IF(L1011&gt;=0.999,1,(G1012-MainSheet!$C$11-$B$6-$C$6)*I1012/$D$2/60),0)</f>
        <v>0.39680422222212874</v>
      </c>
      <c r="M1012">
        <f t="shared" si="139"/>
        <v>0.53205370110972161</v>
      </c>
      <c r="N1012" s="2">
        <f t="shared" si="140"/>
        <v>3721.0526315789471</v>
      </c>
      <c r="O1012">
        <f t="shared" si="143"/>
        <v>977.02127659574455</v>
      </c>
      <c r="P1012">
        <f t="shared" si="141"/>
        <v>139501.69995519187</v>
      </c>
      <c r="Q1012" s="2">
        <f t="shared" si="142"/>
        <v>144199.77386336657</v>
      </c>
      <c r="R1012">
        <f>Q1012/MainSheet!$C$8*(G1012-G1011)+R1011</f>
        <v>99.974362572649</v>
      </c>
      <c r="S1012">
        <f t="shared" si="144"/>
        <v>1613.5219307431523</v>
      </c>
      <c r="T1012">
        <f t="shared" si="136"/>
        <v>10.099999999999829</v>
      </c>
      <c r="U1012" s="1">
        <f>Q1012/MainSheet!$C$22</f>
        <v>0.73310211431294392</v>
      </c>
    </row>
    <row r="1013" spans="7:21">
      <c r="G1013">
        <f t="shared" si="137"/>
        <v>10.109999999999829</v>
      </c>
      <c r="H1013">
        <f t="shared" si="138"/>
        <v>198000</v>
      </c>
      <c r="I1013" s="2">
        <f>MIN(MainSheet!$C$10/MainSheet!$C$9,MainSheet!$K$9*60)</f>
        <v>660</v>
      </c>
      <c r="J1013" s="1">
        <f>IF(G1013&gt;MainSheet!$C$11,IF(J1012&gt;=0.999,1,(G1013-MainSheet!$C$11)*I1013/$B$2/60),0)</f>
        <v>1</v>
      </c>
      <c r="K1013" s="1">
        <f>IF(G1013&gt;MainSheet!$C$11+$B$6,IF(K1012&gt;=0.999,1,(G1013-MainSheet!$C$11-$B$6)*I1013/$C$2/60),0)</f>
        <v>1</v>
      </c>
      <c r="L1013" s="1">
        <f>IF(G1013&gt;MainSheet!$C$11+$B$6+$C$6,IF(L1012&gt;=0.999,1,(G1013-MainSheet!$C$11-$B$6-$C$6)*I1013/$D$2/60),0)</f>
        <v>0.40230422222212864</v>
      </c>
      <c r="M1013">
        <f t="shared" si="139"/>
        <v>0.53632048270653232</v>
      </c>
      <c r="N1013" s="2">
        <f t="shared" si="140"/>
        <v>3721.0526315789471</v>
      </c>
      <c r="O1013">
        <f t="shared" si="143"/>
        <v>977.02127659574455</v>
      </c>
      <c r="P1013">
        <f t="shared" si="141"/>
        <v>139980.38475519186</v>
      </c>
      <c r="Q1013" s="2">
        <f t="shared" si="142"/>
        <v>144678.45866336656</v>
      </c>
      <c r="R1013">
        <f>Q1013/MainSheet!$C$8*(G1013-G1012)+R1012</f>
        <v>101.46841691502388</v>
      </c>
      <c r="S1013">
        <f t="shared" si="144"/>
        <v>1637.6350071870468</v>
      </c>
      <c r="T1013">
        <f t="shared" si="136"/>
        <v>10.109999999999829</v>
      </c>
      <c r="U1013" s="1">
        <f>Q1013/MainSheet!$C$22</f>
        <v>0.73553571618046121</v>
      </c>
    </row>
    <row r="1014" spans="7:21">
      <c r="G1014">
        <f t="shared" si="137"/>
        <v>10.119999999999829</v>
      </c>
      <c r="H1014">
        <f t="shared" si="138"/>
        <v>198000</v>
      </c>
      <c r="I1014" s="2">
        <f>MIN(MainSheet!$C$10/MainSheet!$C$9,MainSheet!$K$9*60)</f>
        <v>660</v>
      </c>
      <c r="J1014" s="1">
        <f>IF(G1014&gt;MainSheet!$C$11,IF(J1013&gt;=0.999,1,(G1014-MainSheet!$C$11)*I1014/$B$2/60),0)</f>
        <v>1</v>
      </c>
      <c r="K1014" s="1">
        <f>IF(G1014&gt;MainSheet!$C$11+$B$6,IF(K1013&gt;=0.999,1,(G1014-MainSheet!$C$11-$B$6)*I1014/$C$2/60),0)</f>
        <v>1</v>
      </c>
      <c r="L1014" s="1">
        <f>IF(G1014&gt;MainSheet!$C$11+$B$6+$C$6,IF(L1013&gt;=0.999,1,(G1014-MainSheet!$C$11-$B$6-$C$6)*I1014/$D$2/60),0)</f>
        <v>0.40780422222212848</v>
      </c>
      <c r="M1014">
        <f t="shared" si="139"/>
        <v>0.54058726430334281</v>
      </c>
      <c r="N1014" s="2">
        <f t="shared" si="140"/>
        <v>3721.0526315789471</v>
      </c>
      <c r="O1014">
        <f t="shared" si="143"/>
        <v>977.02127659574455</v>
      </c>
      <c r="P1014">
        <f t="shared" si="141"/>
        <v>140459.06955519185</v>
      </c>
      <c r="Q1014" s="2">
        <f t="shared" si="142"/>
        <v>145157.14346336655</v>
      </c>
      <c r="R1014">
        <f>Q1014/MainSheet!$C$8*(G1014-G1013)+R1013</f>
        <v>102.96741450265225</v>
      </c>
      <c r="S1014">
        <f t="shared" si="144"/>
        <v>1661.8278644309412</v>
      </c>
      <c r="T1014">
        <f t="shared" si="136"/>
        <v>10.119999999999829</v>
      </c>
      <c r="U1014" s="1">
        <f>Q1014/MainSheet!$C$22</f>
        <v>0.7379693180479785</v>
      </c>
    </row>
    <row r="1015" spans="7:21">
      <c r="G1015">
        <f t="shared" si="137"/>
        <v>10.129999999999828</v>
      </c>
      <c r="H1015">
        <f t="shared" si="138"/>
        <v>198000</v>
      </c>
      <c r="I1015" s="2">
        <f>MIN(MainSheet!$C$10/MainSheet!$C$9,MainSheet!$K$9*60)</f>
        <v>660</v>
      </c>
      <c r="J1015" s="1">
        <f>IF(G1015&gt;MainSheet!$C$11,IF(J1014&gt;=0.999,1,(G1015-MainSheet!$C$11)*I1015/$B$2/60),0)</f>
        <v>1</v>
      </c>
      <c r="K1015" s="1">
        <f>IF(G1015&gt;MainSheet!$C$11+$B$6,IF(K1014&gt;=0.999,1,(G1015-MainSheet!$C$11-$B$6)*I1015/$C$2/60),0)</f>
        <v>1</v>
      </c>
      <c r="L1015" s="1">
        <f>IF(G1015&gt;MainSheet!$C$11+$B$6+$C$6,IF(L1014&gt;=0.999,1,(G1015-MainSheet!$C$11-$B$6-$C$6)*I1015/$D$2/60),0)</f>
        <v>0.41330422222212831</v>
      </c>
      <c r="M1015">
        <f t="shared" si="139"/>
        <v>0.54485404590015341</v>
      </c>
      <c r="N1015" s="2">
        <f t="shared" si="140"/>
        <v>3721.0526315789471</v>
      </c>
      <c r="O1015">
        <f t="shared" si="143"/>
        <v>977.02127659574455</v>
      </c>
      <c r="P1015">
        <f t="shared" si="141"/>
        <v>140937.75435519184</v>
      </c>
      <c r="Q1015" s="2">
        <f t="shared" si="142"/>
        <v>145635.82826336654</v>
      </c>
      <c r="R1015">
        <f>Q1015/MainSheet!$C$8*(G1015-G1014)+R1014</f>
        <v>104.47135533553408</v>
      </c>
      <c r="S1015">
        <f t="shared" si="144"/>
        <v>1686.1005024748356</v>
      </c>
      <c r="T1015">
        <f t="shared" si="136"/>
        <v>10.129999999999828</v>
      </c>
      <c r="U1015" s="1">
        <f>Q1015/MainSheet!$C$22</f>
        <v>0.74040291991549578</v>
      </c>
    </row>
    <row r="1016" spans="7:21">
      <c r="G1016">
        <f t="shared" si="137"/>
        <v>10.139999999999828</v>
      </c>
      <c r="H1016">
        <f t="shared" si="138"/>
        <v>198000</v>
      </c>
      <c r="I1016" s="2">
        <f>MIN(MainSheet!$C$10/MainSheet!$C$9,MainSheet!$K$9*60)</f>
        <v>660</v>
      </c>
      <c r="J1016" s="1">
        <f>IF(G1016&gt;MainSheet!$C$11,IF(J1015&gt;=0.999,1,(G1016-MainSheet!$C$11)*I1016/$B$2/60),0)</f>
        <v>1</v>
      </c>
      <c r="K1016" s="1">
        <f>IF(G1016&gt;MainSheet!$C$11+$B$6,IF(K1015&gt;=0.999,1,(G1016-MainSheet!$C$11-$B$6)*I1016/$C$2/60),0)</f>
        <v>1</v>
      </c>
      <c r="L1016" s="1">
        <f>IF(G1016&gt;MainSheet!$C$11+$B$6+$C$6,IF(L1015&gt;=0.999,1,(G1016-MainSheet!$C$11-$B$6-$C$6)*I1016/$D$2/60),0)</f>
        <v>0.41880422222212832</v>
      </c>
      <c r="M1016">
        <f t="shared" si="139"/>
        <v>0.54912082749696423</v>
      </c>
      <c r="N1016" s="2">
        <f t="shared" si="140"/>
        <v>3721.0526315789471</v>
      </c>
      <c r="O1016">
        <f t="shared" si="143"/>
        <v>977.02127659574455</v>
      </c>
      <c r="P1016">
        <f t="shared" si="141"/>
        <v>141416.43915519182</v>
      </c>
      <c r="Q1016" s="2">
        <f t="shared" si="142"/>
        <v>146114.51306336652</v>
      </c>
      <c r="R1016">
        <f>Q1016/MainSheet!$C$8*(G1016-G1015)+R1015</f>
        <v>105.98023941366941</v>
      </c>
      <c r="S1016">
        <f t="shared" si="144"/>
        <v>1710.45292131873</v>
      </c>
      <c r="T1016">
        <f t="shared" si="136"/>
        <v>10.139999999999828</v>
      </c>
      <c r="U1016" s="1">
        <f>Q1016/MainSheet!$C$22</f>
        <v>0.74283652178301307</v>
      </c>
    </row>
    <row r="1017" spans="7:21">
      <c r="G1017">
        <f t="shared" si="137"/>
        <v>10.149999999999828</v>
      </c>
      <c r="H1017">
        <f t="shared" si="138"/>
        <v>198000</v>
      </c>
      <c r="I1017" s="2">
        <f>MIN(MainSheet!$C$10/MainSheet!$C$9,MainSheet!$K$9*60)</f>
        <v>660</v>
      </c>
      <c r="J1017" s="1">
        <f>IF(G1017&gt;MainSheet!$C$11,IF(J1016&gt;=0.999,1,(G1017-MainSheet!$C$11)*I1017/$B$2/60),0)</f>
        <v>1</v>
      </c>
      <c r="K1017" s="1">
        <f>IF(G1017&gt;MainSheet!$C$11+$B$6,IF(K1016&gt;=0.999,1,(G1017-MainSheet!$C$11-$B$6)*I1017/$C$2/60),0)</f>
        <v>1</v>
      </c>
      <c r="L1017" s="1">
        <f>IF(G1017&gt;MainSheet!$C$11+$B$6+$C$6,IF(L1016&gt;=0.999,1,(G1017-MainSheet!$C$11-$B$6-$C$6)*I1017/$D$2/60),0)</f>
        <v>0.42430422222212816</v>
      </c>
      <c r="M1017">
        <f t="shared" si="139"/>
        <v>0.55338760909377471</v>
      </c>
      <c r="N1017" s="2">
        <f t="shared" si="140"/>
        <v>3721.0526315789471</v>
      </c>
      <c r="O1017">
        <f t="shared" si="143"/>
        <v>977.02127659574455</v>
      </c>
      <c r="P1017">
        <f t="shared" si="141"/>
        <v>141895.12395519181</v>
      </c>
      <c r="Q1017" s="2">
        <f t="shared" si="142"/>
        <v>146593.19786336651</v>
      </c>
      <c r="R1017">
        <f>Q1017/MainSheet!$C$8*(G1017-G1016)+R1016</f>
        <v>107.49406673705822</v>
      </c>
      <c r="S1017">
        <f t="shared" si="144"/>
        <v>1734.8851209626243</v>
      </c>
      <c r="T1017">
        <f t="shared" si="136"/>
        <v>10.149999999999828</v>
      </c>
      <c r="U1017" s="1">
        <f>Q1017/MainSheet!$C$22</f>
        <v>0.74527012365053036</v>
      </c>
    </row>
    <row r="1018" spans="7:21">
      <c r="G1018">
        <f t="shared" si="137"/>
        <v>10.159999999999828</v>
      </c>
      <c r="H1018">
        <f t="shared" si="138"/>
        <v>198000</v>
      </c>
      <c r="I1018" s="2">
        <f>MIN(MainSheet!$C$10/MainSheet!$C$9,MainSheet!$K$9*60)</f>
        <v>660</v>
      </c>
      <c r="J1018" s="1">
        <f>IF(G1018&gt;MainSheet!$C$11,IF(J1017&gt;=0.999,1,(G1018-MainSheet!$C$11)*I1018/$B$2/60),0)</f>
        <v>1</v>
      </c>
      <c r="K1018" s="1">
        <f>IF(G1018&gt;MainSheet!$C$11+$B$6,IF(K1017&gt;=0.999,1,(G1018-MainSheet!$C$11-$B$6)*I1018/$C$2/60),0)</f>
        <v>1</v>
      </c>
      <c r="L1018" s="1">
        <f>IF(G1018&gt;MainSheet!$C$11+$B$6+$C$6,IF(L1017&gt;=0.999,1,(G1018-MainSheet!$C$11-$B$6-$C$6)*I1018/$D$2/60),0)</f>
        <v>0.429804222222128</v>
      </c>
      <c r="M1018">
        <f t="shared" si="139"/>
        <v>0.5576543906905852</v>
      </c>
      <c r="N1018" s="2">
        <f t="shared" si="140"/>
        <v>3721.0526315789471</v>
      </c>
      <c r="O1018">
        <f t="shared" si="143"/>
        <v>977.02127659574455</v>
      </c>
      <c r="P1018">
        <f t="shared" si="141"/>
        <v>142373.8087551918</v>
      </c>
      <c r="Q1018" s="2">
        <f t="shared" si="142"/>
        <v>147071.8826633665</v>
      </c>
      <c r="R1018">
        <f>Q1018/MainSheet!$C$8*(G1018-G1017)+R1017</f>
        <v>109.01283730570051</v>
      </c>
      <c r="S1018">
        <f t="shared" si="144"/>
        <v>1759.3971014065187</v>
      </c>
      <c r="T1018">
        <f t="shared" si="136"/>
        <v>10.159999999999828</v>
      </c>
      <c r="U1018" s="1">
        <f>Q1018/MainSheet!$C$22</f>
        <v>0.74770372551804765</v>
      </c>
    </row>
    <row r="1019" spans="7:21">
      <c r="G1019">
        <f t="shared" si="137"/>
        <v>10.169999999999828</v>
      </c>
      <c r="H1019">
        <f t="shared" si="138"/>
        <v>198000</v>
      </c>
      <c r="I1019" s="2">
        <f>MIN(MainSheet!$C$10/MainSheet!$C$9,MainSheet!$K$9*60)</f>
        <v>660</v>
      </c>
      <c r="J1019" s="1">
        <f>IF(G1019&gt;MainSheet!$C$11,IF(J1018&gt;=0.999,1,(G1019-MainSheet!$C$11)*I1019/$B$2/60),0)</f>
        <v>1</v>
      </c>
      <c r="K1019" s="1">
        <f>IF(G1019&gt;MainSheet!$C$11+$B$6,IF(K1018&gt;=0.999,1,(G1019-MainSheet!$C$11-$B$6)*I1019/$C$2/60),0)</f>
        <v>1</v>
      </c>
      <c r="L1019" s="1">
        <f>IF(G1019&gt;MainSheet!$C$11+$B$6+$C$6,IF(L1018&gt;=0.999,1,(G1019-MainSheet!$C$11-$B$6-$C$6)*I1019/$D$2/60),0)</f>
        <v>0.43530422222212795</v>
      </c>
      <c r="M1019">
        <f t="shared" si="139"/>
        <v>0.56192117228739591</v>
      </c>
      <c r="N1019" s="2">
        <f t="shared" si="140"/>
        <v>3721.0526315789471</v>
      </c>
      <c r="O1019">
        <f t="shared" si="143"/>
        <v>977.02127659574455</v>
      </c>
      <c r="P1019">
        <f t="shared" si="141"/>
        <v>142852.49355519179</v>
      </c>
      <c r="Q1019" s="2">
        <f t="shared" si="142"/>
        <v>147550.56746336649</v>
      </c>
      <c r="R1019">
        <f>Q1019/MainSheet!$C$8*(G1019-G1018)+R1018</f>
        <v>110.53655111959628</v>
      </c>
      <c r="S1019">
        <f t="shared" si="144"/>
        <v>1783.988862650413</v>
      </c>
      <c r="T1019">
        <f t="shared" si="136"/>
        <v>10.169999999999828</v>
      </c>
      <c r="U1019" s="1">
        <f>Q1019/MainSheet!$C$22</f>
        <v>0.75013732738556493</v>
      </c>
    </row>
    <row r="1020" spans="7:21">
      <c r="G1020">
        <f t="shared" si="137"/>
        <v>10.179999999999827</v>
      </c>
      <c r="H1020">
        <f t="shared" si="138"/>
        <v>198000</v>
      </c>
      <c r="I1020" s="2">
        <f>MIN(MainSheet!$C$10/MainSheet!$C$9,MainSheet!$K$9*60)</f>
        <v>660</v>
      </c>
      <c r="J1020" s="1">
        <f>IF(G1020&gt;MainSheet!$C$11,IF(J1019&gt;=0.999,1,(G1020-MainSheet!$C$11)*I1020/$B$2/60),0)</f>
        <v>1</v>
      </c>
      <c r="K1020" s="1">
        <f>IF(G1020&gt;MainSheet!$C$11+$B$6,IF(K1019&gt;=0.999,1,(G1020-MainSheet!$C$11-$B$6)*I1020/$C$2/60),0)</f>
        <v>1</v>
      </c>
      <c r="L1020" s="1">
        <f>IF(G1020&gt;MainSheet!$C$11+$B$6+$C$6,IF(L1019&gt;=0.999,1,(G1020-MainSheet!$C$11-$B$6-$C$6)*I1020/$D$2/60),0)</f>
        <v>0.44080422222212784</v>
      </c>
      <c r="M1020">
        <f t="shared" si="139"/>
        <v>0.56618795388420662</v>
      </c>
      <c r="N1020" s="2">
        <f t="shared" si="140"/>
        <v>3721.0526315789471</v>
      </c>
      <c r="O1020">
        <f t="shared" si="143"/>
        <v>977.02127659574455</v>
      </c>
      <c r="P1020">
        <f t="shared" si="141"/>
        <v>143331.17835519181</v>
      </c>
      <c r="Q1020" s="2">
        <f t="shared" si="142"/>
        <v>148029.25226336651</v>
      </c>
      <c r="R1020">
        <f>Q1020/MainSheet!$C$8*(G1020-G1019)+R1019</f>
        <v>112.06520817874554</v>
      </c>
      <c r="S1020">
        <f t="shared" si="144"/>
        <v>1808.6604046943075</v>
      </c>
      <c r="T1020">
        <f t="shared" si="136"/>
        <v>10.179999999999827</v>
      </c>
      <c r="U1020" s="1">
        <f>Q1020/MainSheet!$C$22</f>
        <v>0.75257092925308233</v>
      </c>
    </row>
    <row r="1021" spans="7:21">
      <c r="G1021">
        <f t="shared" si="137"/>
        <v>10.189999999999827</v>
      </c>
      <c r="H1021">
        <f t="shared" si="138"/>
        <v>198000</v>
      </c>
      <c r="I1021" s="2">
        <f>MIN(MainSheet!$C$10/MainSheet!$C$9,MainSheet!$K$9*60)</f>
        <v>660</v>
      </c>
      <c r="J1021" s="1">
        <f>IF(G1021&gt;MainSheet!$C$11,IF(J1020&gt;=0.999,1,(G1021-MainSheet!$C$11)*I1021/$B$2/60),0)</f>
        <v>1</v>
      </c>
      <c r="K1021" s="1">
        <f>IF(G1021&gt;MainSheet!$C$11+$B$6,IF(K1020&gt;=0.999,1,(G1021-MainSheet!$C$11-$B$6)*I1021/$C$2/60),0)</f>
        <v>1</v>
      </c>
      <c r="L1021" s="1">
        <f>IF(G1021&gt;MainSheet!$C$11+$B$6+$C$6,IF(L1020&gt;=0.999,1,(G1021-MainSheet!$C$11-$B$6-$C$6)*I1021/$D$2/60),0)</f>
        <v>0.44630422222212768</v>
      </c>
      <c r="M1021">
        <f t="shared" si="139"/>
        <v>0.57045473548101711</v>
      </c>
      <c r="N1021" s="2">
        <f t="shared" si="140"/>
        <v>3721.0526315789471</v>
      </c>
      <c r="O1021">
        <f t="shared" si="143"/>
        <v>977.02127659574455</v>
      </c>
      <c r="P1021">
        <f t="shared" si="141"/>
        <v>143809.86315519179</v>
      </c>
      <c r="Q1021" s="2">
        <f t="shared" si="142"/>
        <v>148507.93706336649</v>
      </c>
      <c r="R1021">
        <f>Q1021/MainSheet!$C$8*(G1021-G1020)+R1020</f>
        <v>113.59880848314828</v>
      </c>
      <c r="S1021">
        <f t="shared" si="144"/>
        <v>1833.4117275382021</v>
      </c>
      <c r="T1021">
        <f t="shared" si="136"/>
        <v>10.189999999999827</v>
      </c>
      <c r="U1021" s="1">
        <f>Q1021/MainSheet!$C$22</f>
        <v>0.75500453112059962</v>
      </c>
    </row>
    <row r="1022" spans="7:21">
      <c r="G1022">
        <f t="shared" si="137"/>
        <v>10.199999999999827</v>
      </c>
      <c r="H1022">
        <f t="shared" si="138"/>
        <v>198000</v>
      </c>
      <c r="I1022" s="2">
        <f>MIN(MainSheet!$C$10/MainSheet!$C$9,MainSheet!$K$9*60)</f>
        <v>660</v>
      </c>
      <c r="J1022" s="1">
        <f>IF(G1022&gt;MainSheet!$C$11,IF(J1021&gt;=0.999,1,(G1022-MainSheet!$C$11)*I1022/$B$2/60),0)</f>
        <v>1</v>
      </c>
      <c r="K1022" s="1">
        <f>IF(G1022&gt;MainSheet!$C$11+$B$6,IF(K1021&gt;=0.999,1,(G1022-MainSheet!$C$11-$B$6)*I1022/$C$2/60),0)</f>
        <v>1</v>
      </c>
      <c r="L1022" s="1">
        <f>IF(G1022&gt;MainSheet!$C$11+$B$6+$C$6,IF(L1021&gt;=0.999,1,(G1022-MainSheet!$C$11-$B$6-$C$6)*I1022/$D$2/60),0)</f>
        <v>0.45180422222212763</v>
      </c>
      <c r="M1022">
        <f t="shared" si="139"/>
        <v>0.57472151707782781</v>
      </c>
      <c r="N1022" s="2">
        <f t="shared" si="140"/>
        <v>3721.0526315789471</v>
      </c>
      <c r="O1022">
        <f t="shared" si="143"/>
        <v>977.02127659574455</v>
      </c>
      <c r="P1022">
        <f t="shared" si="141"/>
        <v>144288.54795519175</v>
      </c>
      <c r="Q1022" s="2">
        <f t="shared" si="142"/>
        <v>148986.62186336645</v>
      </c>
      <c r="R1022">
        <f>Q1022/MainSheet!$C$8*(G1022-G1021)+R1021</f>
        <v>115.1373520328045</v>
      </c>
      <c r="S1022">
        <f t="shared" si="144"/>
        <v>1858.2428311820966</v>
      </c>
      <c r="T1022">
        <f t="shared" si="136"/>
        <v>10.199999999999827</v>
      </c>
      <c r="U1022" s="1">
        <f>Q1022/MainSheet!$C$22</f>
        <v>0.7574381329881168</v>
      </c>
    </row>
    <row r="1023" spans="7:21">
      <c r="G1023">
        <f t="shared" si="137"/>
        <v>10.209999999999827</v>
      </c>
      <c r="H1023">
        <f t="shared" si="138"/>
        <v>198000</v>
      </c>
      <c r="I1023" s="2">
        <f>MIN(MainSheet!$C$10/MainSheet!$C$9,MainSheet!$K$9*60)</f>
        <v>660</v>
      </c>
      <c r="J1023" s="1">
        <f>IF(G1023&gt;MainSheet!$C$11,IF(J1022&gt;=0.999,1,(G1023-MainSheet!$C$11)*I1023/$B$2/60),0)</f>
        <v>1</v>
      </c>
      <c r="K1023" s="1">
        <f>IF(G1023&gt;MainSheet!$C$11+$B$6,IF(K1022&gt;=0.999,1,(G1023-MainSheet!$C$11-$B$6)*I1023/$C$2/60),0)</f>
        <v>1</v>
      </c>
      <c r="L1023" s="1">
        <f>IF(G1023&gt;MainSheet!$C$11+$B$6+$C$6,IF(L1022&gt;=0.999,1,(G1023-MainSheet!$C$11-$B$6-$C$6)*I1023/$D$2/60),0)</f>
        <v>0.45730422222212741</v>
      </c>
      <c r="M1023">
        <f t="shared" si="139"/>
        <v>0.5789882986746383</v>
      </c>
      <c r="N1023" s="2">
        <f t="shared" si="140"/>
        <v>3721.0526315789471</v>
      </c>
      <c r="O1023">
        <f t="shared" si="143"/>
        <v>977.02127659574455</v>
      </c>
      <c r="P1023">
        <f t="shared" si="141"/>
        <v>144767.23275519174</v>
      </c>
      <c r="Q1023" s="2">
        <f t="shared" si="142"/>
        <v>149465.30666336644</v>
      </c>
      <c r="R1023">
        <f>Q1023/MainSheet!$C$8*(G1023-G1022)+R1022</f>
        <v>116.6808388277142</v>
      </c>
      <c r="S1023">
        <f t="shared" si="144"/>
        <v>1883.153715625991</v>
      </c>
      <c r="T1023">
        <f t="shared" si="136"/>
        <v>10.209999999999827</v>
      </c>
      <c r="U1023" s="1">
        <f>Q1023/MainSheet!$C$22</f>
        <v>0.75987173485563408</v>
      </c>
    </row>
    <row r="1024" spans="7:21">
      <c r="G1024">
        <f t="shared" si="137"/>
        <v>10.219999999999827</v>
      </c>
      <c r="H1024">
        <f t="shared" si="138"/>
        <v>198000</v>
      </c>
      <c r="I1024" s="2">
        <f>MIN(MainSheet!$C$10/MainSheet!$C$9,MainSheet!$K$9*60)</f>
        <v>660</v>
      </c>
      <c r="J1024" s="1">
        <f>IF(G1024&gt;MainSheet!$C$11,IF(J1023&gt;=0.999,1,(G1024-MainSheet!$C$11)*I1024/$B$2/60),0)</f>
        <v>1</v>
      </c>
      <c r="K1024" s="1">
        <f>IF(G1024&gt;MainSheet!$C$11+$B$6,IF(K1023&gt;=0.999,1,(G1024-MainSheet!$C$11-$B$6)*I1024/$C$2/60),0)</f>
        <v>1</v>
      </c>
      <c r="L1024" s="1">
        <f>IF(G1024&gt;MainSheet!$C$11+$B$6+$C$6,IF(L1023&gt;=0.999,1,(G1024-MainSheet!$C$11-$B$6-$C$6)*I1024/$D$2/60),0)</f>
        <v>0.46280422222212736</v>
      </c>
      <c r="M1024">
        <f t="shared" si="139"/>
        <v>0.58325508027144879</v>
      </c>
      <c r="N1024" s="2">
        <f t="shared" si="140"/>
        <v>3721.0526315789471</v>
      </c>
      <c r="O1024">
        <f t="shared" si="143"/>
        <v>977.02127659574455</v>
      </c>
      <c r="P1024">
        <f t="shared" si="141"/>
        <v>145245.91755519176</v>
      </c>
      <c r="Q1024" s="2">
        <f t="shared" si="142"/>
        <v>149943.99146336646</v>
      </c>
      <c r="R1024">
        <f>Q1024/MainSheet!$C$8*(G1024-G1023)+R1023</f>
        <v>118.22926886787738</v>
      </c>
      <c r="S1024">
        <f t="shared" si="144"/>
        <v>1908.1443808698855</v>
      </c>
      <c r="T1024">
        <f t="shared" si="136"/>
        <v>10.219999999999827</v>
      </c>
      <c r="U1024" s="1">
        <f>Q1024/MainSheet!$C$22</f>
        <v>0.76230533672315148</v>
      </c>
    </row>
    <row r="1025" spans="7:21">
      <c r="G1025">
        <f t="shared" si="137"/>
        <v>10.229999999999826</v>
      </c>
      <c r="H1025">
        <f t="shared" si="138"/>
        <v>198000</v>
      </c>
      <c r="I1025" s="2">
        <f>MIN(MainSheet!$C$10/MainSheet!$C$9,MainSheet!$K$9*60)</f>
        <v>660</v>
      </c>
      <c r="J1025" s="1">
        <f>IF(G1025&gt;MainSheet!$C$11,IF(J1024&gt;=0.999,1,(G1025-MainSheet!$C$11)*I1025/$B$2/60),0)</f>
        <v>1</v>
      </c>
      <c r="K1025" s="1">
        <f>IF(G1025&gt;MainSheet!$C$11+$B$6,IF(K1024&gt;=0.999,1,(G1025-MainSheet!$C$11-$B$6)*I1025/$C$2/60),0)</f>
        <v>1</v>
      </c>
      <c r="L1025" s="1">
        <f>IF(G1025&gt;MainSheet!$C$11+$B$6+$C$6,IF(L1024&gt;=0.999,1,(G1025-MainSheet!$C$11-$B$6-$C$6)*I1025/$D$2/60),0)</f>
        <v>0.46830422222212714</v>
      </c>
      <c r="M1025">
        <f t="shared" si="139"/>
        <v>0.58752186186825939</v>
      </c>
      <c r="N1025" s="2">
        <f t="shared" si="140"/>
        <v>3721.0526315789471</v>
      </c>
      <c r="O1025">
        <f t="shared" si="143"/>
        <v>977.02127659574455</v>
      </c>
      <c r="P1025">
        <f t="shared" si="141"/>
        <v>145724.60235519172</v>
      </c>
      <c r="Q1025" s="2">
        <f t="shared" si="142"/>
        <v>150422.67626336642</v>
      </c>
      <c r="R1025">
        <f>Q1025/MainSheet!$C$8*(G1025-G1024)+R1024</f>
        <v>119.78264215329405</v>
      </c>
      <c r="S1025">
        <f t="shared" si="144"/>
        <v>1933.2148269137799</v>
      </c>
      <c r="T1025">
        <f t="shared" si="136"/>
        <v>10.229999999999826</v>
      </c>
      <c r="U1025" s="1">
        <f>Q1025/MainSheet!$C$22</f>
        <v>0.76473893859066866</v>
      </c>
    </row>
    <row r="1026" spans="7:21">
      <c r="G1026">
        <f t="shared" si="137"/>
        <v>10.239999999999826</v>
      </c>
      <c r="H1026">
        <f t="shared" si="138"/>
        <v>198000</v>
      </c>
      <c r="I1026" s="2">
        <f>MIN(MainSheet!$C$10/MainSheet!$C$9,MainSheet!$K$9*60)</f>
        <v>660</v>
      </c>
      <c r="J1026" s="1">
        <f>IF(G1026&gt;MainSheet!$C$11,IF(J1025&gt;=0.999,1,(G1026-MainSheet!$C$11)*I1026/$B$2/60),0)</f>
        <v>1</v>
      </c>
      <c r="K1026" s="1">
        <f>IF(G1026&gt;MainSheet!$C$11+$B$6,IF(K1025&gt;=0.999,1,(G1026-MainSheet!$C$11-$B$6)*I1026/$C$2/60),0)</f>
        <v>1</v>
      </c>
      <c r="L1026" s="1">
        <f>IF(G1026&gt;MainSheet!$C$11+$B$6+$C$6,IF(L1025&gt;=0.999,1,(G1026-MainSheet!$C$11-$B$6-$C$6)*I1026/$D$2/60),0)</f>
        <v>0.47380422222212709</v>
      </c>
      <c r="M1026">
        <f t="shared" si="139"/>
        <v>0.59178864346506999</v>
      </c>
      <c r="N1026" s="2">
        <f t="shared" si="140"/>
        <v>3721.0526315789471</v>
      </c>
      <c r="O1026">
        <f t="shared" si="143"/>
        <v>977.02127659574455</v>
      </c>
      <c r="P1026">
        <f t="shared" si="141"/>
        <v>146203.28715519173</v>
      </c>
      <c r="Q1026" s="2">
        <f t="shared" si="142"/>
        <v>150901.36106336644</v>
      </c>
      <c r="R1026">
        <f>Q1026/MainSheet!$C$8*(G1026-G1025)+R1025</f>
        <v>121.3409586839642</v>
      </c>
      <c r="S1026">
        <f t="shared" si="144"/>
        <v>1958.3650537576743</v>
      </c>
      <c r="T1026">
        <f t="shared" si="136"/>
        <v>10.239999999999826</v>
      </c>
      <c r="U1026" s="1">
        <f>Q1026/MainSheet!$C$22</f>
        <v>0.76717254045818606</v>
      </c>
    </row>
    <row r="1027" spans="7:21">
      <c r="G1027">
        <f t="shared" si="137"/>
        <v>10.249999999999826</v>
      </c>
      <c r="H1027">
        <f t="shared" si="138"/>
        <v>198000</v>
      </c>
      <c r="I1027" s="2">
        <f>MIN(MainSheet!$C$10/MainSheet!$C$9,MainSheet!$K$9*60)</f>
        <v>660</v>
      </c>
      <c r="J1027" s="1">
        <f>IF(G1027&gt;MainSheet!$C$11,IF(J1026&gt;=0.999,1,(G1027-MainSheet!$C$11)*I1027/$B$2/60),0)</f>
        <v>1</v>
      </c>
      <c r="K1027" s="1">
        <f>IF(G1027&gt;MainSheet!$C$11+$B$6,IF(K1026&gt;=0.999,1,(G1027-MainSheet!$C$11-$B$6)*I1027/$C$2/60),0)</f>
        <v>1</v>
      </c>
      <c r="L1027" s="1">
        <f>IF(G1027&gt;MainSheet!$C$11+$B$6+$C$6,IF(L1026&gt;=0.999,1,(G1027-MainSheet!$C$11-$B$6-$C$6)*I1027/$D$2/60),0)</f>
        <v>0.47930422222212693</v>
      </c>
      <c r="M1027">
        <f t="shared" si="139"/>
        <v>0.59605542506188069</v>
      </c>
      <c r="N1027" s="2">
        <f t="shared" si="140"/>
        <v>3721.0526315789471</v>
      </c>
      <c r="O1027">
        <f t="shared" si="143"/>
        <v>977.02127659574455</v>
      </c>
      <c r="P1027">
        <f t="shared" si="141"/>
        <v>146681.97195519172</v>
      </c>
      <c r="Q1027" s="2">
        <f t="shared" si="142"/>
        <v>151380.04586336642</v>
      </c>
      <c r="R1027">
        <f>Q1027/MainSheet!$C$8*(G1027-G1026)+R1026</f>
        <v>122.90421845988783</v>
      </c>
      <c r="S1027">
        <f t="shared" si="144"/>
        <v>1983.5950614015687</v>
      </c>
      <c r="T1027">
        <f t="shared" ref="T1027:T1090" si="145">G1027</f>
        <v>10.249999999999826</v>
      </c>
      <c r="U1027" s="1">
        <f>Q1027/MainSheet!$C$22</f>
        <v>0.76960614232570335</v>
      </c>
    </row>
    <row r="1028" spans="7:21">
      <c r="G1028">
        <f t="shared" ref="G1028:G1091" si="146">G1027+$F$2</f>
        <v>10.259999999999826</v>
      </c>
      <c r="H1028">
        <f t="shared" ref="H1028:H1091" si="147">H1027</f>
        <v>198000</v>
      </c>
      <c r="I1028" s="2">
        <f>MIN(MainSheet!$C$10/MainSheet!$C$9,MainSheet!$K$9*60)</f>
        <v>660</v>
      </c>
      <c r="J1028" s="1">
        <f>IF(G1028&gt;MainSheet!$C$11,IF(J1027&gt;=0.999,1,(G1028-MainSheet!$C$11)*I1028/$B$2/60),0)</f>
        <v>1</v>
      </c>
      <c r="K1028" s="1">
        <f>IF(G1028&gt;MainSheet!$C$11+$B$6,IF(K1027&gt;=0.999,1,(G1028-MainSheet!$C$11-$B$6)*I1028/$C$2/60),0)</f>
        <v>1</v>
      </c>
      <c r="L1028" s="1">
        <f>IF(G1028&gt;MainSheet!$C$11+$B$6+$C$6,IF(L1027&gt;=0.999,1,(G1028-MainSheet!$C$11-$B$6-$C$6)*I1028/$D$2/60),0)</f>
        <v>0.48480422222212682</v>
      </c>
      <c r="M1028">
        <f t="shared" ref="M1028:M1091" si="148">(J1028*$B$2+K1028*$C$2+L1028*$D$2)/SUM($B$2:$D$2)</f>
        <v>0.60032220665869118</v>
      </c>
      <c r="N1028" s="2">
        <f t="shared" ref="N1028:N1091" si="149">IF(J1028&gt;=0.01,((1-J1028)*B$3+B$4*(J1028)),0)</f>
        <v>3721.0526315789471</v>
      </c>
      <c r="O1028">
        <f t="shared" si="143"/>
        <v>977.02127659574455</v>
      </c>
      <c r="P1028">
        <f t="shared" ref="P1028:P1091" si="150">IF(IF(N1028+O1028&gt;H1028,H1028-O1028-N1028,IF(L1028&gt;0,((1-L1028)*D$3+D$4*(L1028)),0))+O1028+N1028&gt;H1028,H1028-N1028-O1028,IF(N1028+O1028&gt;H1028,H1028-O1028-N1028,IF(L1028&gt;0,((1-L1028)*D$3+D$4*(L1028)),0)))</f>
        <v>147160.65675519171</v>
      </c>
      <c r="Q1028" s="2">
        <f t="shared" ref="Q1028:Q1091" si="151">SUM(N1028:P1028)</f>
        <v>151858.73066336641</v>
      </c>
      <c r="R1028">
        <f>Q1028/MainSheet!$C$8*(G1028-G1027)+R1027</f>
        <v>124.47242148106494</v>
      </c>
      <c r="S1028">
        <f t="shared" si="144"/>
        <v>2008.9048498454631</v>
      </c>
      <c r="T1028">
        <f t="shared" si="145"/>
        <v>10.259999999999826</v>
      </c>
      <c r="U1028" s="1">
        <f>Q1028/MainSheet!$C$22</f>
        <v>0.77203974419322063</v>
      </c>
    </row>
    <row r="1029" spans="7:21">
      <c r="G1029">
        <f t="shared" si="146"/>
        <v>10.269999999999825</v>
      </c>
      <c r="H1029">
        <f t="shared" si="147"/>
        <v>198000</v>
      </c>
      <c r="I1029" s="2">
        <f>MIN(MainSheet!$C$10/MainSheet!$C$9,MainSheet!$K$9*60)</f>
        <v>660</v>
      </c>
      <c r="J1029" s="1">
        <f>IF(G1029&gt;MainSheet!$C$11,IF(J1028&gt;=0.999,1,(G1029-MainSheet!$C$11)*I1029/$B$2/60),0)</f>
        <v>1</v>
      </c>
      <c r="K1029" s="1">
        <f>IF(G1029&gt;MainSheet!$C$11+$B$6,IF(K1028&gt;=0.999,1,(G1029-MainSheet!$C$11-$B$6)*I1029/$C$2/60),0)</f>
        <v>1</v>
      </c>
      <c r="L1029" s="1">
        <f>IF(G1029&gt;MainSheet!$C$11+$B$6+$C$6,IF(L1028&gt;=0.999,1,(G1029-MainSheet!$C$11-$B$6-$C$6)*I1029/$D$2/60),0)</f>
        <v>0.49030422222212677</v>
      </c>
      <c r="M1029">
        <f t="shared" si="148"/>
        <v>0.60458898825550189</v>
      </c>
      <c r="N1029" s="2">
        <f t="shared" si="149"/>
        <v>3721.0526315789471</v>
      </c>
      <c r="O1029">
        <f t="shared" ref="O1029:O1092" si="152">IF(K1029&gt;=0.01,((1-K1029)*C$3+C$4*(K1029)),0)</f>
        <v>977.02127659574455</v>
      </c>
      <c r="P1029">
        <f t="shared" si="150"/>
        <v>147639.3415551917</v>
      </c>
      <c r="Q1029" s="2">
        <f t="shared" si="151"/>
        <v>152337.4154633664</v>
      </c>
      <c r="R1029">
        <f>Q1029/MainSheet!$C$8*(G1029-G1028)+R1028</f>
        <v>126.04556774749554</v>
      </c>
      <c r="S1029">
        <f t="shared" ref="S1029:S1092" si="153">Q1029*$F$2/60+S1028</f>
        <v>2034.2944190893575</v>
      </c>
      <c r="T1029">
        <f t="shared" si="145"/>
        <v>10.269999999999825</v>
      </c>
      <c r="U1029" s="1">
        <f>Q1029/MainSheet!$C$22</f>
        <v>0.77447334606073792</v>
      </c>
    </row>
    <row r="1030" spans="7:21">
      <c r="G1030">
        <f t="shared" si="146"/>
        <v>10.279999999999825</v>
      </c>
      <c r="H1030">
        <f t="shared" si="147"/>
        <v>198000</v>
      </c>
      <c r="I1030" s="2">
        <f>MIN(MainSheet!$C$10/MainSheet!$C$9,MainSheet!$K$9*60)</f>
        <v>660</v>
      </c>
      <c r="J1030" s="1">
        <f>IF(G1030&gt;MainSheet!$C$11,IF(J1029&gt;=0.999,1,(G1030-MainSheet!$C$11)*I1030/$B$2/60),0)</f>
        <v>1</v>
      </c>
      <c r="K1030" s="1">
        <f>IF(G1030&gt;MainSheet!$C$11+$B$6,IF(K1029&gt;=0.999,1,(G1030-MainSheet!$C$11-$B$6)*I1030/$C$2/60),0)</f>
        <v>1</v>
      </c>
      <c r="L1030" s="1">
        <f>IF(G1030&gt;MainSheet!$C$11+$B$6+$C$6,IF(L1029&gt;=0.999,1,(G1030-MainSheet!$C$11-$B$6-$C$6)*I1030/$D$2/60),0)</f>
        <v>0.49580422222212661</v>
      </c>
      <c r="M1030">
        <f t="shared" si="148"/>
        <v>0.60885576985231238</v>
      </c>
      <c r="N1030" s="2">
        <f t="shared" si="149"/>
        <v>3721.0526315789471</v>
      </c>
      <c r="O1030">
        <f t="shared" si="152"/>
        <v>977.02127659574455</v>
      </c>
      <c r="P1030">
        <f t="shared" si="150"/>
        <v>148118.02635519169</v>
      </c>
      <c r="Q1030" s="2">
        <f t="shared" si="151"/>
        <v>152816.10026336639</v>
      </c>
      <c r="R1030">
        <f>Q1030/MainSheet!$C$8*(G1030-G1029)+R1029</f>
        <v>127.62365725917962</v>
      </c>
      <c r="S1030">
        <f t="shared" si="153"/>
        <v>2059.763769133252</v>
      </c>
      <c r="T1030">
        <f t="shared" si="145"/>
        <v>10.279999999999825</v>
      </c>
      <c r="U1030" s="1">
        <f>Q1030/MainSheet!$C$22</f>
        <v>0.77690694792825532</v>
      </c>
    </row>
    <row r="1031" spans="7:21">
      <c r="G1031">
        <f t="shared" si="146"/>
        <v>10.289999999999825</v>
      </c>
      <c r="H1031">
        <f t="shared" si="147"/>
        <v>198000</v>
      </c>
      <c r="I1031" s="2">
        <f>MIN(MainSheet!$C$10/MainSheet!$C$9,MainSheet!$K$9*60)</f>
        <v>660</v>
      </c>
      <c r="J1031" s="1">
        <f>IF(G1031&gt;MainSheet!$C$11,IF(J1030&gt;=0.999,1,(G1031-MainSheet!$C$11)*I1031/$B$2/60),0)</f>
        <v>1</v>
      </c>
      <c r="K1031" s="1">
        <f>IF(G1031&gt;MainSheet!$C$11+$B$6,IF(K1030&gt;=0.999,1,(G1031-MainSheet!$C$11-$B$6)*I1031/$C$2/60),0)</f>
        <v>1</v>
      </c>
      <c r="L1031" s="1">
        <f>IF(G1031&gt;MainSheet!$C$11+$B$6+$C$6,IF(L1030&gt;=0.999,1,(G1031-MainSheet!$C$11-$B$6-$C$6)*I1031/$D$2/60),0)</f>
        <v>0.50130422222212656</v>
      </c>
      <c r="M1031">
        <f t="shared" si="148"/>
        <v>0.61312255144912309</v>
      </c>
      <c r="N1031" s="2">
        <f t="shared" si="149"/>
        <v>3721.0526315789471</v>
      </c>
      <c r="O1031">
        <f t="shared" si="152"/>
        <v>977.02127659574455</v>
      </c>
      <c r="P1031">
        <f t="shared" si="150"/>
        <v>148596.71115519168</v>
      </c>
      <c r="Q1031" s="2">
        <f t="shared" si="151"/>
        <v>153294.78506336638</v>
      </c>
      <c r="R1031">
        <f>Q1031/MainSheet!$C$8*(G1031-G1030)+R1030</f>
        <v>129.20669001611719</v>
      </c>
      <c r="S1031">
        <f t="shared" si="153"/>
        <v>2085.3128999771466</v>
      </c>
      <c r="T1031">
        <f t="shared" si="145"/>
        <v>10.289999999999825</v>
      </c>
      <c r="U1031" s="1">
        <f>Q1031/MainSheet!$C$22</f>
        <v>0.77934054979577261</v>
      </c>
    </row>
    <row r="1032" spans="7:21">
      <c r="G1032">
        <f t="shared" si="146"/>
        <v>10.299999999999825</v>
      </c>
      <c r="H1032">
        <f t="shared" si="147"/>
        <v>198000</v>
      </c>
      <c r="I1032" s="2">
        <f>MIN(MainSheet!$C$10/MainSheet!$C$9,MainSheet!$K$9*60)</f>
        <v>660</v>
      </c>
      <c r="J1032" s="1">
        <f>IF(G1032&gt;MainSheet!$C$11,IF(J1031&gt;=0.999,1,(G1032-MainSheet!$C$11)*I1032/$B$2/60),0)</f>
        <v>1</v>
      </c>
      <c r="K1032" s="1">
        <f>IF(G1032&gt;MainSheet!$C$11+$B$6,IF(K1031&gt;=0.999,1,(G1032-MainSheet!$C$11-$B$6)*I1032/$C$2/60),0)</f>
        <v>1</v>
      </c>
      <c r="L1032" s="1">
        <f>IF(G1032&gt;MainSheet!$C$11+$B$6+$C$6,IF(L1031&gt;=0.999,1,(G1032-MainSheet!$C$11-$B$6-$C$6)*I1032/$D$2/60),0)</f>
        <v>0.5068042222221264</v>
      </c>
      <c r="M1032">
        <f t="shared" si="148"/>
        <v>0.61738933304593357</v>
      </c>
      <c r="N1032" s="2">
        <f t="shared" si="149"/>
        <v>3721.0526315789471</v>
      </c>
      <c r="O1032">
        <f t="shared" si="152"/>
        <v>977.02127659574455</v>
      </c>
      <c r="P1032">
        <f t="shared" si="150"/>
        <v>149075.39595519166</v>
      </c>
      <c r="Q1032" s="2">
        <f t="shared" si="151"/>
        <v>153773.46986336636</v>
      </c>
      <c r="R1032">
        <f>Q1032/MainSheet!$C$8*(G1032-G1031)+R1031</f>
        <v>130.79466601830825</v>
      </c>
      <c r="S1032">
        <f t="shared" si="153"/>
        <v>2110.9418116210409</v>
      </c>
      <c r="T1032">
        <f t="shared" si="145"/>
        <v>10.299999999999825</v>
      </c>
      <c r="U1032" s="1">
        <f>Q1032/MainSheet!$C$22</f>
        <v>0.7817741516632899</v>
      </c>
    </row>
    <row r="1033" spans="7:21">
      <c r="G1033">
        <f t="shared" si="146"/>
        <v>10.309999999999825</v>
      </c>
      <c r="H1033">
        <f t="shared" si="147"/>
        <v>198000</v>
      </c>
      <c r="I1033" s="2">
        <f>MIN(MainSheet!$C$10/MainSheet!$C$9,MainSheet!$K$9*60)</f>
        <v>660</v>
      </c>
      <c r="J1033" s="1">
        <f>IF(G1033&gt;MainSheet!$C$11,IF(J1032&gt;=0.999,1,(G1033-MainSheet!$C$11)*I1033/$B$2/60),0)</f>
        <v>1</v>
      </c>
      <c r="K1033" s="1">
        <f>IF(G1033&gt;MainSheet!$C$11+$B$6,IF(K1032&gt;=0.999,1,(G1033-MainSheet!$C$11-$B$6)*I1033/$C$2/60),0)</f>
        <v>1</v>
      </c>
      <c r="L1033" s="1">
        <f>IF(G1033&gt;MainSheet!$C$11+$B$6+$C$6,IF(L1032&gt;=0.999,1,(G1033-MainSheet!$C$11-$B$6-$C$6)*I1033/$D$2/60),0)</f>
        <v>0.51230422222212624</v>
      </c>
      <c r="M1033">
        <f t="shared" si="148"/>
        <v>0.62165611464274428</v>
      </c>
      <c r="N1033" s="2">
        <f t="shared" si="149"/>
        <v>3721.0526315789471</v>
      </c>
      <c r="O1033">
        <f t="shared" si="152"/>
        <v>977.02127659574455</v>
      </c>
      <c r="P1033">
        <f t="shared" si="150"/>
        <v>149554.08075519165</v>
      </c>
      <c r="Q1033" s="2">
        <f t="shared" si="151"/>
        <v>154252.15466336635</v>
      </c>
      <c r="R1033">
        <f>Q1033/MainSheet!$C$8*(G1033-G1032)+R1032</f>
        <v>132.38758526575276</v>
      </c>
      <c r="S1033">
        <f t="shared" si="153"/>
        <v>2136.6505040649354</v>
      </c>
      <c r="T1033">
        <f t="shared" si="145"/>
        <v>10.309999999999825</v>
      </c>
      <c r="U1033" s="1">
        <f>Q1033/MainSheet!$C$22</f>
        <v>0.78420775353080718</v>
      </c>
    </row>
    <row r="1034" spans="7:21">
      <c r="G1034">
        <f t="shared" si="146"/>
        <v>10.319999999999824</v>
      </c>
      <c r="H1034">
        <f t="shared" si="147"/>
        <v>198000</v>
      </c>
      <c r="I1034" s="2">
        <f>MIN(MainSheet!$C$10/MainSheet!$C$9,MainSheet!$K$9*60)</f>
        <v>660</v>
      </c>
      <c r="J1034" s="1">
        <f>IF(G1034&gt;MainSheet!$C$11,IF(J1033&gt;=0.999,1,(G1034-MainSheet!$C$11)*I1034/$B$2/60),0)</f>
        <v>1</v>
      </c>
      <c r="K1034" s="1">
        <f>IF(G1034&gt;MainSheet!$C$11+$B$6,IF(K1033&gt;=0.999,1,(G1034-MainSheet!$C$11-$B$6)*I1034/$C$2/60),0)</f>
        <v>1</v>
      </c>
      <c r="L1034" s="1">
        <f>IF(G1034&gt;MainSheet!$C$11+$B$6+$C$6,IF(L1033&gt;=0.999,1,(G1034-MainSheet!$C$11-$B$6-$C$6)*I1034/$D$2/60),0)</f>
        <v>0.51780422222212619</v>
      </c>
      <c r="M1034">
        <f t="shared" si="148"/>
        <v>0.62592289623955477</v>
      </c>
      <c r="N1034" s="2">
        <f t="shared" si="149"/>
        <v>3721.0526315789471</v>
      </c>
      <c r="O1034">
        <f t="shared" si="152"/>
        <v>977.02127659574455</v>
      </c>
      <c r="P1034">
        <f t="shared" si="150"/>
        <v>150032.76555519164</v>
      </c>
      <c r="Q1034" s="2">
        <f t="shared" si="151"/>
        <v>154730.83946336634</v>
      </c>
      <c r="R1034">
        <f>Q1034/MainSheet!$C$8*(G1034-G1033)+R1033</f>
        <v>133.98544775845076</v>
      </c>
      <c r="S1034">
        <f t="shared" si="153"/>
        <v>2162.4389773088296</v>
      </c>
      <c r="T1034">
        <f t="shared" si="145"/>
        <v>10.319999999999824</v>
      </c>
      <c r="U1034" s="1">
        <f>Q1034/MainSheet!$C$22</f>
        <v>0.78664135539832447</v>
      </c>
    </row>
    <row r="1035" spans="7:21">
      <c r="G1035">
        <f t="shared" si="146"/>
        <v>10.329999999999824</v>
      </c>
      <c r="H1035">
        <f t="shared" si="147"/>
        <v>198000</v>
      </c>
      <c r="I1035" s="2">
        <f>MIN(MainSheet!$C$10/MainSheet!$C$9,MainSheet!$K$9*60)</f>
        <v>660</v>
      </c>
      <c r="J1035" s="1">
        <f>IF(G1035&gt;MainSheet!$C$11,IF(J1034&gt;=0.999,1,(G1035-MainSheet!$C$11)*I1035/$B$2/60),0)</f>
        <v>1</v>
      </c>
      <c r="K1035" s="1">
        <f>IF(G1035&gt;MainSheet!$C$11+$B$6,IF(K1034&gt;=0.999,1,(G1035-MainSheet!$C$11-$B$6)*I1035/$C$2/60),0)</f>
        <v>1</v>
      </c>
      <c r="L1035" s="1">
        <f>IF(G1035&gt;MainSheet!$C$11+$B$6+$C$6,IF(L1034&gt;=0.999,1,(G1035-MainSheet!$C$11-$B$6-$C$6)*I1035/$D$2/60),0)</f>
        <v>0.52330422222212603</v>
      </c>
      <c r="M1035">
        <f t="shared" si="148"/>
        <v>0.63018967783636548</v>
      </c>
      <c r="N1035" s="2">
        <f t="shared" si="149"/>
        <v>3721.0526315789471</v>
      </c>
      <c r="O1035">
        <f t="shared" si="152"/>
        <v>977.02127659574455</v>
      </c>
      <c r="P1035">
        <f t="shared" si="150"/>
        <v>150511.45035519163</v>
      </c>
      <c r="Q1035" s="2">
        <f t="shared" si="151"/>
        <v>155209.52426336633</v>
      </c>
      <c r="R1035">
        <f>Q1035/MainSheet!$C$8*(G1035-G1034)+R1034</f>
        <v>135.58825349640225</v>
      </c>
      <c r="S1035">
        <f t="shared" si="153"/>
        <v>2188.3072313527241</v>
      </c>
      <c r="T1035">
        <f t="shared" si="145"/>
        <v>10.329999999999824</v>
      </c>
      <c r="U1035" s="1">
        <f>Q1035/MainSheet!$C$22</f>
        <v>0.78907495726584176</v>
      </c>
    </row>
    <row r="1036" spans="7:21">
      <c r="G1036">
        <f t="shared" si="146"/>
        <v>10.339999999999824</v>
      </c>
      <c r="H1036">
        <f t="shared" si="147"/>
        <v>198000</v>
      </c>
      <c r="I1036" s="2">
        <f>MIN(MainSheet!$C$10/MainSheet!$C$9,MainSheet!$K$9*60)</f>
        <v>660</v>
      </c>
      <c r="J1036" s="1">
        <f>IF(G1036&gt;MainSheet!$C$11,IF(J1035&gt;=0.999,1,(G1036-MainSheet!$C$11)*I1036/$B$2/60),0)</f>
        <v>1</v>
      </c>
      <c r="K1036" s="1">
        <f>IF(G1036&gt;MainSheet!$C$11+$B$6,IF(K1035&gt;=0.999,1,(G1036-MainSheet!$C$11-$B$6)*I1036/$C$2/60),0)</f>
        <v>1</v>
      </c>
      <c r="L1036" s="1">
        <f>IF(G1036&gt;MainSheet!$C$11+$B$6+$C$6,IF(L1035&gt;=0.999,1,(G1036-MainSheet!$C$11-$B$6-$C$6)*I1036/$D$2/60),0)</f>
        <v>0.52880422222212597</v>
      </c>
      <c r="M1036">
        <f t="shared" si="148"/>
        <v>0.63445645943317619</v>
      </c>
      <c r="N1036" s="2">
        <f t="shared" si="149"/>
        <v>3721.0526315789471</v>
      </c>
      <c r="O1036">
        <f t="shared" si="152"/>
        <v>977.02127659574455</v>
      </c>
      <c r="P1036">
        <f t="shared" si="150"/>
        <v>150990.13515519162</v>
      </c>
      <c r="Q1036" s="2">
        <f t="shared" si="151"/>
        <v>155688.20906336632</v>
      </c>
      <c r="R1036">
        <f>Q1036/MainSheet!$C$8*(G1036-G1035)+R1035</f>
        <v>137.19600247960722</v>
      </c>
      <c r="S1036">
        <f t="shared" si="153"/>
        <v>2214.2552661966183</v>
      </c>
      <c r="T1036">
        <f t="shared" si="145"/>
        <v>10.339999999999824</v>
      </c>
      <c r="U1036" s="1">
        <f>Q1036/MainSheet!$C$22</f>
        <v>0.79150855913335905</v>
      </c>
    </row>
    <row r="1037" spans="7:21">
      <c r="G1037">
        <f t="shared" si="146"/>
        <v>10.349999999999824</v>
      </c>
      <c r="H1037">
        <f t="shared" si="147"/>
        <v>198000</v>
      </c>
      <c r="I1037" s="2">
        <f>MIN(MainSheet!$C$10/MainSheet!$C$9,MainSheet!$K$9*60)</f>
        <v>660</v>
      </c>
      <c r="J1037" s="1">
        <f>IF(G1037&gt;MainSheet!$C$11,IF(J1036&gt;=0.999,1,(G1037-MainSheet!$C$11)*I1037/$B$2/60),0)</f>
        <v>1</v>
      </c>
      <c r="K1037" s="1">
        <f>IF(G1037&gt;MainSheet!$C$11+$B$6,IF(K1036&gt;=0.999,1,(G1037-MainSheet!$C$11-$B$6)*I1037/$C$2/60),0)</f>
        <v>1</v>
      </c>
      <c r="L1037" s="1">
        <f>IF(G1037&gt;MainSheet!$C$11+$B$6+$C$6,IF(L1036&gt;=0.999,1,(G1037-MainSheet!$C$11-$B$6-$C$6)*I1037/$D$2/60),0)</f>
        <v>0.53430422222212581</v>
      </c>
      <c r="M1037">
        <f t="shared" si="148"/>
        <v>0.63872324102998668</v>
      </c>
      <c r="N1037" s="2">
        <f t="shared" si="149"/>
        <v>3721.0526315789471</v>
      </c>
      <c r="O1037">
        <f t="shared" si="152"/>
        <v>977.02127659574455</v>
      </c>
      <c r="P1037">
        <f t="shared" si="150"/>
        <v>151468.8199551916</v>
      </c>
      <c r="Q1037" s="2">
        <f t="shared" si="151"/>
        <v>156166.89386336631</v>
      </c>
      <c r="R1037">
        <f>Q1037/MainSheet!$C$8*(G1037-G1036)+R1036</f>
        <v>138.80869470806567</v>
      </c>
      <c r="S1037">
        <f t="shared" si="153"/>
        <v>2240.2830818405128</v>
      </c>
      <c r="T1037">
        <f t="shared" si="145"/>
        <v>10.349999999999824</v>
      </c>
      <c r="U1037" s="1">
        <f>Q1037/MainSheet!$C$22</f>
        <v>0.79394216100087633</v>
      </c>
    </row>
    <row r="1038" spans="7:21">
      <c r="G1038">
        <f t="shared" si="146"/>
        <v>10.359999999999824</v>
      </c>
      <c r="H1038">
        <f t="shared" si="147"/>
        <v>198000</v>
      </c>
      <c r="I1038" s="2">
        <f>MIN(MainSheet!$C$10/MainSheet!$C$9,MainSheet!$K$9*60)</f>
        <v>660</v>
      </c>
      <c r="J1038" s="1">
        <f>IF(G1038&gt;MainSheet!$C$11,IF(J1037&gt;=0.999,1,(G1038-MainSheet!$C$11)*I1038/$B$2/60),0)</f>
        <v>1</v>
      </c>
      <c r="K1038" s="1">
        <f>IF(G1038&gt;MainSheet!$C$11+$B$6,IF(K1037&gt;=0.999,1,(G1038-MainSheet!$C$11-$B$6)*I1038/$C$2/60),0)</f>
        <v>1</v>
      </c>
      <c r="L1038" s="1">
        <f>IF(G1038&gt;MainSheet!$C$11+$B$6+$C$6,IF(L1037&gt;=0.999,1,(G1038-MainSheet!$C$11-$B$6-$C$6)*I1038/$D$2/60),0)</f>
        <v>0.53980422222212565</v>
      </c>
      <c r="M1038">
        <f t="shared" si="148"/>
        <v>0.64299002262679716</v>
      </c>
      <c r="N1038" s="2">
        <f t="shared" si="149"/>
        <v>3721.0526315789471</v>
      </c>
      <c r="O1038">
        <f t="shared" si="152"/>
        <v>977.02127659574455</v>
      </c>
      <c r="P1038">
        <f t="shared" si="150"/>
        <v>151947.50475519159</v>
      </c>
      <c r="Q1038" s="2">
        <f t="shared" si="151"/>
        <v>156645.57866336629</v>
      </c>
      <c r="R1038">
        <f>Q1038/MainSheet!$C$8*(G1038-G1037)+R1037</f>
        <v>140.42633018177762</v>
      </c>
      <c r="S1038">
        <f t="shared" si="153"/>
        <v>2266.3906782844069</v>
      </c>
      <c r="T1038">
        <f t="shared" si="145"/>
        <v>10.359999999999824</v>
      </c>
      <c r="U1038" s="1">
        <f>Q1038/MainSheet!$C$22</f>
        <v>0.79637576286839362</v>
      </c>
    </row>
    <row r="1039" spans="7:21">
      <c r="G1039">
        <f t="shared" si="146"/>
        <v>10.369999999999823</v>
      </c>
      <c r="H1039">
        <f t="shared" si="147"/>
        <v>198000</v>
      </c>
      <c r="I1039" s="2">
        <f>MIN(MainSheet!$C$10/MainSheet!$C$9,MainSheet!$K$9*60)</f>
        <v>660</v>
      </c>
      <c r="J1039" s="1">
        <f>IF(G1039&gt;MainSheet!$C$11,IF(J1038&gt;=0.999,1,(G1039-MainSheet!$C$11)*I1039/$B$2/60),0)</f>
        <v>1</v>
      </c>
      <c r="K1039" s="1">
        <f>IF(G1039&gt;MainSheet!$C$11+$B$6,IF(K1038&gt;=0.999,1,(G1039-MainSheet!$C$11-$B$6)*I1039/$C$2/60),0)</f>
        <v>1</v>
      </c>
      <c r="L1039" s="1">
        <f>IF(G1039&gt;MainSheet!$C$11+$B$6+$C$6,IF(L1038&gt;=0.999,1,(G1039-MainSheet!$C$11-$B$6-$C$6)*I1039/$D$2/60),0)</f>
        <v>0.54530422222212549</v>
      </c>
      <c r="M1039">
        <f t="shared" si="148"/>
        <v>0.64725680422360776</v>
      </c>
      <c r="N1039" s="2">
        <f t="shared" si="149"/>
        <v>3721.0526315789471</v>
      </c>
      <c r="O1039">
        <f t="shared" si="152"/>
        <v>977.02127659574455</v>
      </c>
      <c r="P1039">
        <f t="shared" si="150"/>
        <v>152426.18955519158</v>
      </c>
      <c r="Q1039" s="2">
        <f t="shared" si="151"/>
        <v>157124.26346336628</v>
      </c>
      <c r="R1039">
        <f>Q1039/MainSheet!$C$8*(G1039-G1038)+R1038</f>
        <v>142.04890890074304</v>
      </c>
      <c r="S1039">
        <f t="shared" si="153"/>
        <v>2292.5780555283013</v>
      </c>
      <c r="T1039">
        <f t="shared" si="145"/>
        <v>10.369999999999823</v>
      </c>
      <c r="U1039" s="1">
        <f>Q1039/MainSheet!$C$22</f>
        <v>0.79880936473591091</v>
      </c>
    </row>
    <row r="1040" spans="7:21">
      <c r="G1040">
        <f t="shared" si="146"/>
        <v>10.379999999999823</v>
      </c>
      <c r="H1040">
        <f t="shared" si="147"/>
        <v>198000</v>
      </c>
      <c r="I1040" s="2">
        <f>MIN(MainSheet!$C$10/MainSheet!$C$9,MainSheet!$K$9*60)</f>
        <v>660</v>
      </c>
      <c r="J1040" s="1">
        <f>IF(G1040&gt;MainSheet!$C$11,IF(J1039&gt;=0.999,1,(G1040-MainSheet!$C$11)*I1040/$B$2/60),0)</f>
        <v>1</v>
      </c>
      <c r="K1040" s="1">
        <f>IF(G1040&gt;MainSheet!$C$11+$B$6,IF(K1039&gt;=0.999,1,(G1040-MainSheet!$C$11-$B$6)*I1040/$C$2/60),0)</f>
        <v>1</v>
      </c>
      <c r="L1040" s="1">
        <f>IF(G1040&gt;MainSheet!$C$11+$B$6+$C$6,IF(L1039&gt;=0.999,1,(G1040-MainSheet!$C$11-$B$6-$C$6)*I1040/$D$2/60),0)</f>
        <v>0.55080422222212555</v>
      </c>
      <c r="M1040">
        <f t="shared" si="148"/>
        <v>0.65152358582041858</v>
      </c>
      <c r="N1040" s="2">
        <f t="shared" si="149"/>
        <v>3721.0526315789471</v>
      </c>
      <c r="O1040">
        <f t="shared" si="152"/>
        <v>977.02127659574455</v>
      </c>
      <c r="P1040">
        <f t="shared" si="150"/>
        <v>152904.8743551916</v>
      </c>
      <c r="Q1040" s="2">
        <f t="shared" si="151"/>
        <v>157602.9482633663</v>
      </c>
      <c r="R1040">
        <f>Q1040/MainSheet!$C$8*(G1040-G1039)+R1039</f>
        <v>143.67643086496196</v>
      </c>
      <c r="S1040">
        <f t="shared" si="153"/>
        <v>2318.8452135721959</v>
      </c>
      <c r="T1040">
        <f t="shared" si="145"/>
        <v>10.379999999999823</v>
      </c>
      <c r="U1040" s="1">
        <f>Q1040/MainSheet!$C$22</f>
        <v>0.80124296660342831</v>
      </c>
    </row>
    <row r="1041" spans="7:21">
      <c r="G1041">
        <f t="shared" si="146"/>
        <v>10.389999999999823</v>
      </c>
      <c r="H1041">
        <f t="shared" si="147"/>
        <v>198000</v>
      </c>
      <c r="I1041" s="2">
        <f>MIN(MainSheet!$C$10/MainSheet!$C$9,MainSheet!$K$9*60)</f>
        <v>660</v>
      </c>
      <c r="J1041" s="1">
        <f>IF(G1041&gt;MainSheet!$C$11,IF(J1040&gt;=0.999,1,(G1041-MainSheet!$C$11)*I1041/$B$2/60),0)</f>
        <v>1</v>
      </c>
      <c r="K1041" s="1">
        <f>IF(G1041&gt;MainSheet!$C$11+$B$6,IF(K1040&gt;=0.999,1,(G1041-MainSheet!$C$11-$B$6)*I1041/$C$2/60),0)</f>
        <v>1</v>
      </c>
      <c r="L1041" s="1">
        <f>IF(G1041&gt;MainSheet!$C$11+$B$6+$C$6,IF(L1040&gt;=0.999,1,(G1041-MainSheet!$C$11-$B$6-$C$6)*I1041/$D$2/60),0)</f>
        <v>0.55630422222212539</v>
      </c>
      <c r="M1041">
        <f t="shared" si="148"/>
        <v>0.65579036741722907</v>
      </c>
      <c r="N1041" s="2">
        <f t="shared" si="149"/>
        <v>3721.0526315789471</v>
      </c>
      <c r="O1041">
        <f t="shared" si="152"/>
        <v>977.02127659574455</v>
      </c>
      <c r="P1041">
        <f t="shared" si="150"/>
        <v>153383.55915519159</v>
      </c>
      <c r="Q1041" s="2">
        <f t="shared" si="151"/>
        <v>158081.63306336629</v>
      </c>
      <c r="R1041">
        <f>Q1041/MainSheet!$C$8*(G1041-G1040)+R1040</f>
        <v>145.30889607443433</v>
      </c>
      <c r="S1041">
        <f t="shared" si="153"/>
        <v>2345.1921524160903</v>
      </c>
      <c r="T1041">
        <f t="shared" si="145"/>
        <v>10.389999999999823</v>
      </c>
      <c r="U1041" s="1">
        <f>Q1041/MainSheet!$C$22</f>
        <v>0.8036765684709456</v>
      </c>
    </row>
    <row r="1042" spans="7:21">
      <c r="G1042">
        <f t="shared" si="146"/>
        <v>10.399999999999823</v>
      </c>
      <c r="H1042">
        <f t="shared" si="147"/>
        <v>198000</v>
      </c>
      <c r="I1042" s="2">
        <f>MIN(MainSheet!$C$10/MainSheet!$C$9,MainSheet!$K$9*60)</f>
        <v>660</v>
      </c>
      <c r="J1042" s="1">
        <f>IF(G1042&gt;MainSheet!$C$11,IF(J1041&gt;=0.999,1,(G1042-MainSheet!$C$11)*I1042/$B$2/60),0)</f>
        <v>1</v>
      </c>
      <c r="K1042" s="1">
        <f>IF(G1042&gt;MainSheet!$C$11+$B$6,IF(K1041&gt;=0.999,1,(G1042-MainSheet!$C$11-$B$6)*I1042/$C$2/60),0)</f>
        <v>1</v>
      </c>
      <c r="L1042" s="1">
        <f>IF(G1042&gt;MainSheet!$C$11+$B$6+$C$6,IF(L1041&gt;=0.999,1,(G1042-MainSheet!$C$11-$B$6-$C$6)*I1042/$D$2/60),0)</f>
        <v>0.56180422222212534</v>
      </c>
      <c r="M1042">
        <f t="shared" si="148"/>
        <v>0.66005714901403978</v>
      </c>
      <c r="N1042" s="2">
        <f t="shared" si="149"/>
        <v>3721.0526315789471</v>
      </c>
      <c r="O1042">
        <f t="shared" si="152"/>
        <v>977.02127659574455</v>
      </c>
      <c r="P1042">
        <f t="shared" si="150"/>
        <v>153862.24395519157</v>
      </c>
      <c r="Q1042" s="2">
        <f t="shared" si="151"/>
        <v>158560.31786336628</v>
      </c>
      <c r="R1042">
        <f>Q1042/MainSheet!$C$8*(G1042-G1041)+R1041</f>
        <v>146.94630452916019</v>
      </c>
      <c r="S1042">
        <f t="shared" si="153"/>
        <v>2371.6188720599848</v>
      </c>
      <c r="T1042">
        <f t="shared" si="145"/>
        <v>10.399999999999823</v>
      </c>
      <c r="U1042" s="1">
        <f>Q1042/MainSheet!$C$22</f>
        <v>0.80611017033846288</v>
      </c>
    </row>
    <row r="1043" spans="7:21">
      <c r="G1043">
        <f t="shared" si="146"/>
        <v>10.409999999999823</v>
      </c>
      <c r="H1043">
        <f t="shared" si="147"/>
        <v>198000</v>
      </c>
      <c r="I1043" s="2">
        <f>MIN(MainSheet!$C$10/MainSheet!$C$9,MainSheet!$K$9*60)</f>
        <v>660</v>
      </c>
      <c r="J1043" s="1">
        <f>IF(G1043&gt;MainSheet!$C$11,IF(J1042&gt;=0.999,1,(G1043-MainSheet!$C$11)*I1043/$B$2/60),0)</f>
        <v>1</v>
      </c>
      <c r="K1043" s="1">
        <f>IF(G1043&gt;MainSheet!$C$11+$B$6,IF(K1042&gt;=0.999,1,(G1043-MainSheet!$C$11-$B$6)*I1043/$C$2/60),0)</f>
        <v>1</v>
      </c>
      <c r="L1043" s="1">
        <f>IF(G1043&gt;MainSheet!$C$11+$B$6+$C$6,IF(L1042&gt;=0.999,1,(G1043-MainSheet!$C$11-$B$6-$C$6)*I1043/$D$2/60),0)</f>
        <v>0.56730422222212518</v>
      </c>
      <c r="M1043">
        <f t="shared" si="148"/>
        <v>0.66432393061085027</v>
      </c>
      <c r="N1043" s="2">
        <f t="shared" si="149"/>
        <v>3721.0526315789471</v>
      </c>
      <c r="O1043">
        <f t="shared" si="152"/>
        <v>977.02127659574455</v>
      </c>
      <c r="P1043">
        <f t="shared" si="150"/>
        <v>154340.92875519156</v>
      </c>
      <c r="Q1043" s="2">
        <f t="shared" si="151"/>
        <v>159039.00266336626</v>
      </c>
      <c r="R1043">
        <f>Q1043/MainSheet!$C$8*(G1043-G1042)+R1042</f>
        <v>148.58865622913953</v>
      </c>
      <c r="S1043">
        <f t="shared" si="153"/>
        <v>2398.1253725038791</v>
      </c>
      <c r="T1043">
        <f t="shared" si="145"/>
        <v>10.409999999999823</v>
      </c>
      <c r="U1043" s="1">
        <f>Q1043/MainSheet!$C$22</f>
        <v>0.80854377220598017</v>
      </c>
    </row>
    <row r="1044" spans="7:21">
      <c r="G1044">
        <f t="shared" si="146"/>
        <v>10.419999999999822</v>
      </c>
      <c r="H1044">
        <f t="shared" si="147"/>
        <v>198000</v>
      </c>
      <c r="I1044" s="2">
        <f>MIN(MainSheet!$C$10/MainSheet!$C$9,MainSheet!$K$9*60)</f>
        <v>660</v>
      </c>
      <c r="J1044" s="1">
        <f>IF(G1044&gt;MainSheet!$C$11,IF(J1043&gt;=0.999,1,(G1044-MainSheet!$C$11)*I1044/$B$2/60),0)</f>
        <v>1</v>
      </c>
      <c r="K1044" s="1">
        <f>IF(G1044&gt;MainSheet!$C$11+$B$6,IF(K1043&gt;=0.999,1,(G1044-MainSheet!$C$11-$B$6)*I1044/$C$2/60),0)</f>
        <v>1</v>
      </c>
      <c r="L1044" s="1">
        <f>IF(G1044&gt;MainSheet!$C$11+$B$6+$C$6,IF(L1043&gt;=0.999,1,(G1044-MainSheet!$C$11-$B$6-$C$6)*I1044/$D$2/60),0)</f>
        <v>0.57280422222212501</v>
      </c>
      <c r="M1044">
        <f t="shared" si="148"/>
        <v>0.66859071220766075</v>
      </c>
      <c r="N1044" s="2">
        <f t="shared" si="149"/>
        <v>3721.0526315789471</v>
      </c>
      <c r="O1044">
        <f t="shared" si="152"/>
        <v>977.02127659574455</v>
      </c>
      <c r="P1044">
        <f t="shared" si="150"/>
        <v>154819.61355519155</v>
      </c>
      <c r="Q1044" s="2">
        <f t="shared" si="151"/>
        <v>159517.68746336625</v>
      </c>
      <c r="R1044">
        <f>Q1044/MainSheet!$C$8*(G1044-G1043)+R1043</f>
        <v>150.23595117437236</v>
      </c>
      <c r="S1044">
        <f t="shared" si="153"/>
        <v>2424.7116537477737</v>
      </c>
      <c r="T1044">
        <f t="shared" si="145"/>
        <v>10.419999999999822</v>
      </c>
      <c r="U1044" s="1">
        <f>Q1044/MainSheet!$C$22</f>
        <v>0.81097737407349746</v>
      </c>
    </row>
    <row r="1045" spans="7:21">
      <c r="G1045">
        <f t="shared" si="146"/>
        <v>10.429999999999822</v>
      </c>
      <c r="H1045">
        <f t="shared" si="147"/>
        <v>198000</v>
      </c>
      <c r="I1045" s="2">
        <f>MIN(MainSheet!$C$10/MainSheet!$C$9,MainSheet!$K$9*60)</f>
        <v>660</v>
      </c>
      <c r="J1045" s="1">
        <f>IF(G1045&gt;MainSheet!$C$11,IF(J1044&gt;=0.999,1,(G1045-MainSheet!$C$11)*I1045/$B$2/60),0)</f>
        <v>1</v>
      </c>
      <c r="K1045" s="1">
        <f>IF(G1045&gt;MainSheet!$C$11+$B$6,IF(K1044&gt;=0.999,1,(G1045-MainSheet!$C$11-$B$6)*I1045/$C$2/60),0)</f>
        <v>1</v>
      </c>
      <c r="L1045" s="1">
        <f>IF(G1045&gt;MainSheet!$C$11+$B$6+$C$6,IF(L1044&gt;=0.999,1,(G1045-MainSheet!$C$11-$B$6-$C$6)*I1045/$D$2/60),0)</f>
        <v>0.57830422222212485</v>
      </c>
      <c r="M1045">
        <f t="shared" si="148"/>
        <v>0.67285749380447146</v>
      </c>
      <c r="N1045" s="2">
        <f t="shared" si="149"/>
        <v>3721.0526315789471</v>
      </c>
      <c r="O1045">
        <f t="shared" si="152"/>
        <v>977.02127659574455</v>
      </c>
      <c r="P1045">
        <f t="shared" si="150"/>
        <v>155298.29835519154</v>
      </c>
      <c r="Q1045" s="2">
        <f t="shared" si="151"/>
        <v>159996.37226336624</v>
      </c>
      <c r="R1045">
        <f>Q1045/MainSheet!$C$8*(G1045-G1044)+R1044</f>
        <v>151.88818936485868</v>
      </c>
      <c r="S1045">
        <f t="shared" si="153"/>
        <v>2451.3777157916679</v>
      </c>
      <c r="T1045">
        <f t="shared" si="145"/>
        <v>10.429999999999822</v>
      </c>
      <c r="U1045" s="1">
        <f>Q1045/MainSheet!$C$22</f>
        <v>0.81341097594101475</v>
      </c>
    </row>
    <row r="1046" spans="7:21">
      <c r="G1046">
        <f t="shared" si="146"/>
        <v>10.439999999999822</v>
      </c>
      <c r="H1046">
        <f t="shared" si="147"/>
        <v>198000</v>
      </c>
      <c r="I1046" s="2">
        <f>MIN(MainSheet!$C$10/MainSheet!$C$9,MainSheet!$K$9*60)</f>
        <v>660</v>
      </c>
      <c r="J1046" s="1">
        <f>IF(G1046&gt;MainSheet!$C$11,IF(J1045&gt;=0.999,1,(G1046-MainSheet!$C$11)*I1046/$B$2/60),0)</f>
        <v>1</v>
      </c>
      <c r="K1046" s="1">
        <f>IF(G1046&gt;MainSheet!$C$11+$B$6,IF(K1045&gt;=0.999,1,(G1046-MainSheet!$C$11-$B$6)*I1046/$C$2/60),0)</f>
        <v>1</v>
      </c>
      <c r="L1046" s="1">
        <f>IF(G1046&gt;MainSheet!$C$11+$B$6+$C$6,IF(L1045&gt;=0.999,1,(G1046-MainSheet!$C$11-$B$6-$C$6)*I1046/$D$2/60),0)</f>
        <v>0.5838042222221248</v>
      </c>
      <c r="M1046">
        <f t="shared" si="148"/>
        <v>0.67712427540128206</v>
      </c>
      <c r="N1046" s="2">
        <f t="shared" si="149"/>
        <v>3721.0526315789471</v>
      </c>
      <c r="O1046">
        <f t="shared" si="152"/>
        <v>977.02127659574455</v>
      </c>
      <c r="P1046">
        <f t="shared" si="150"/>
        <v>155776.98315519153</v>
      </c>
      <c r="Q1046" s="2">
        <f t="shared" si="151"/>
        <v>160475.05706336623</v>
      </c>
      <c r="R1046">
        <f>Q1046/MainSheet!$C$8*(G1046-G1045)+R1045</f>
        <v>153.54537080059848</v>
      </c>
      <c r="S1046">
        <f t="shared" si="153"/>
        <v>2478.1235586355624</v>
      </c>
      <c r="T1046">
        <f t="shared" si="145"/>
        <v>10.439999999999822</v>
      </c>
      <c r="U1046" s="1">
        <f>Q1046/MainSheet!$C$22</f>
        <v>0.81584457780853203</v>
      </c>
    </row>
    <row r="1047" spans="7:21">
      <c r="G1047">
        <f t="shared" si="146"/>
        <v>10.449999999999822</v>
      </c>
      <c r="H1047">
        <f t="shared" si="147"/>
        <v>198000</v>
      </c>
      <c r="I1047" s="2">
        <f>MIN(MainSheet!$C$10/MainSheet!$C$9,MainSheet!$K$9*60)</f>
        <v>660</v>
      </c>
      <c r="J1047" s="1">
        <f>IF(G1047&gt;MainSheet!$C$11,IF(J1046&gt;=0.999,1,(G1047-MainSheet!$C$11)*I1047/$B$2/60),0)</f>
        <v>1</v>
      </c>
      <c r="K1047" s="1">
        <f>IF(G1047&gt;MainSheet!$C$11+$B$6,IF(K1046&gt;=0.999,1,(G1047-MainSheet!$C$11-$B$6)*I1047/$C$2/60),0)</f>
        <v>1</v>
      </c>
      <c r="L1047" s="1">
        <f>IF(G1047&gt;MainSheet!$C$11+$B$6+$C$6,IF(L1046&gt;=0.999,1,(G1047-MainSheet!$C$11-$B$6-$C$6)*I1047/$D$2/60),0)</f>
        <v>0.58930422222212475</v>
      </c>
      <c r="M1047">
        <f t="shared" si="148"/>
        <v>0.68139105699809266</v>
      </c>
      <c r="N1047" s="2">
        <f t="shared" si="149"/>
        <v>3721.0526315789471</v>
      </c>
      <c r="O1047">
        <f t="shared" si="152"/>
        <v>977.02127659574455</v>
      </c>
      <c r="P1047">
        <f t="shared" si="150"/>
        <v>156255.66795519151</v>
      </c>
      <c r="Q1047" s="2">
        <f t="shared" si="151"/>
        <v>160953.74186336622</v>
      </c>
      <c r="R1047">
        <f>Q1047/MainSheet!$C$8*(G1047-G1046)+R1046</f>
        <v>155.20749548159176</v>
      </c>
      <c r="S1047">
        <f t="shared" si="153"/>
        <v>2504.9491822794566</v>
      </c>
      <c r="T1047">
        <f t="shared" si="145"/>
        <v>10.449999999999822</v>
      </c>
      <c r="U1047" s="1">
        <f>Q1047/MainSheet!$C$22</f>
        <v>0.81827817967604932</v>
      </c>
    </row>
    <row r="1048" spans="7:21">
      <c r="G1048">
        <f t="shared" si="146"/>
        <v>10.459999999999821</v>
      </c>
      <c r="H1048">
        <f t="shared" si="147"/>
        <v>198000</v>
      </c>
      <c r="I1048" s="2">
        <f>MIN(MainSheet!$C$10/MainSheet!$C$9,MainSheet!$K$9*60)</f>
        <v>660</v>
      </c>
      <c r="J1048" s="1">
        <f>IF(G1048&gt;MainSheet!$C$11,IF(J1047&gt;=0.999,1,(G1048-MainSheet!$C$11)*I1048/$B$2/60),0)</f>
        <v>1</v>
      </c>
      <c r="K1048" s="1">
        <f>IF(G1048&gt;MainSheet!$C$11+$B$6,IF(K1047&gt;=0.999,1,(G1048-MainSheet!$C$11-$B$6)*I1048/$C$2/60),0)</f>
        <v>1</v>
      </c>
      <c r="L1048" s="1">
        <f>IF(G1048&gt;MainSheet!$C$11+$B$6+$C$6,IF(L1047&gt;=0.999,1,(G1048-MainSheet!$C$11-$B$6-$C$6)*I1048/$D$2/60),0)</f>
        <v>0.59480422222212459</v>
      </c>
      <c r="M1048">
        <f t="shared" si="148"/>
        <v>0.68565783859490326</v>
      </c>
      <c r="N1048" s="2">
        <f t="shared" si="149"/>
        <v>3721.0526315789471</v>
      </c>
      <c r="O1048">
        <f t="shared" si="152"/>
        <v>977.02127659574455</v>
      </c>
      <c r="P1048">
        <f t="shared" si="150"/>
        <v>156734.3527551915</v>
      </c>
      <c r="Q1048" s="2">
        <f t="shared" si="151"/>
        <v>161432.4266633662</v>
      </c>
      <c r="R1048">
        <f>Q1048/MainSheet!$C$8*(G1048-G1047)+R1047</f>
        <v>156.87456340783854</v>
      </c>
      <c r="S1048">
        <f t="shared" si="153"/>
        <v>2531.8545867233511</v>
      </c>
      <c r="T1048">
        <f t="shared" si="145"/>
        <v>10.459999999999821</v>
      </c>
      <c r="U1048" s="1">
        <f>Q1048/MainSheet!$C$22</f>
        <v>0.82071178154356661</v>
      </c>
    </row>
    <row r="1049" spans="7:21">
      <c r="G1049">
        <f t="shared" si="146"/>
        <v>10.469999999999821</v>
      </c>
      <c r="H1049">
        <f t="shared" si="147"/>
        <v>198000</v>
      </c>
      <c r="I1049" s="2">
        <f>MIN(MainSheet!$C$10/MainSheet!$C$9,MainSheet!$K$9*60)</f>
        <v>660</v>
      </c>
      <c r="J1049" s="1">
        <f>IF(G1049&gt;MainSheet!$C$11,IF(J1048&gt;=0.999,1,(G1049-MainSheet!$C$11)*I1049/$B$2/60),0)</f>
        <v>1</v>
      </c>
      <c r="K1049" s="1">
        <f>IF(G1049&gt;MainSheet!$C$11+$B$6,IF(K1048&gt;=0.999,1,(G1049-MainSheet!$C$11-$B$6)*I1049/$C$2/60),0)</f>
        <v>1</v>
      </c>
      <c r="L1049" s="1">
        <f>IF(G1049&gt;MainSheet!$C$11+$B$6+$C$6,IF(L1048&gt;=0.999,1,(G1049-MainSheet!$C$11-$B$6-$C$6)*I1049/$D$2/60),0)</f>
        <v>0.60030422222212454</v>
      </c>
      <c r="M1049">
        <f t="shared" si="148"/>
        <v>0.68992462019171397</v>
      </c>
      <c r="N1049" s="2">
        <f t="shared" si="149"/>
        <v>3721.0526315789471</v>
      </c>
      <c r="O1049">
        <f t="shared" si="152"/>
        <v>977.02127659574455</v>
      </c>
      <c r="P1049">
        <f t="shared" si="150"/>
        <v>157213.03755519149</v>
      </c>
      <c r="Q1049" s="2">
        <f t="shared" si="151"/>
        <v>161911.11146336619</v>
      </c>
      <c r="R1049">
        <f>Q1049/MainSheet!$C$8*(G1049-G1048)+R1048</f>
        <v>158.54657457933877</v>
      </c>
      <c r="S1049">
        <f t="shared" si="153"/>
        <v>2558.8397719672453</v>
      </c>
      <c r="T1049">
        <f t="shared" si="145"/>
        <v>10.469999999999821</v>
      </c>
      <c r="U1049" s="1">
        <f>Q1049/MainSheet!$C$22</f>
        <v>0.8231453834110839</v>
      </c>
    </row>
    <row r="1050" spans="7:21">
      <c r="G1050">
        <f t="shared" si="146"/>
        <v>10.479999999999821</v>
      </c>
      <c r="H1050">
        <f t="shared" si="147"/>
        <v>198000</v>
      </c>
      <c r="I1050" s="2">
        <f>MIN(MainSheet!$C$10/MainSheet!$C$9,MainSheet!$K$9*60)</f>
        <v>660</v>
      </c>
      <c r="J1050" s="1">
        <f>IF(G1050&gt;MainSheet!$C$11,IF(J1049&gt;=0.999,1,(G1050-MainSheet!$C$11)*I1050/$B$2/60),0)</f>
        <v>1</v>
      </c>
      <c r="K1050" s="1">
        <f>IF(G1050&gt;MainSheet!$C$11+$B$6,IF(K1049&gt;=0.999,1,(G1050-MainSheet!$C$11-$B$6)*I1050/$C$2/60),0)</f>
        <v>1</v>
      </c>
      <c r="L1050" s="1">
        <f>IF(G1050&gt;MainSheet!$C$11+$B$6+$C$6,IF(L1049&gt;=0.999,1,(G1050-MainSheet!$C$11-$B$6-$C$6)*I1050/$D$2/60),0)</f>
        <v>0.60580422222212438</v>
      </c>
      <c r="M1050">
        <f t="shared" si="148"/>
        <v>0.69419140178852445</v>
      </c>
      <c r="N1050" s="2">
        <f t="shared" si="149"/>
        <v>3721.0526315789471</v>
      </c>
      <c r="O1050">
        <f t="shared" si="152"/>
        <v>977.02127659574455</v>
      </c>
      <c r="P1050">
        <f t="shared" si="150"/>
        <v>157691.72235519148</v>
      </c>
      <c r="Q1050" s="2">
        <f t="shared" si="151"/>
        <v>162389.79626336618</v>
      </c>
      <c r="R1050">
        <f>Q1050/MainSheet!$C$8*(G1050-G1049)+R1049</f>
        <v>160.22352899609248</v>
      </c>
      <c r="S1050">
        <f t="shared" si="153"/>
        <v>2585.9047380111397</v>
      </c>
      <c r="T1050">
        <f t="shared" si="145"/>
        <v>10.479999999999821</v>
      </c>
      <c r="U1050" s="1">
        <f>Q1050/MainSheet!$C$22</f>
        <v>0.8255789852786013</v>
      </c>
    </row>
    <row r="1051" spans="7:21">
      <c r="G1051">
        <f t="shared" si="146"/>
        <v>10.489999999999821</v>
      </c>
      <c r="H1051">
        <f t="shared" si="147"/>
        <v>198000</v>
      </c>
      <c r="I1051" s="2">
        <f>MIN(MainSheet!$C$10/MainSheet!$C$9,MainSheet!$K$9*60)</f>
        <v>660</v>
      </c>
      <c r="J1051" s="1">
        <f>IF(G1051&gt;MainSheet!$C$11,IF(J1050&gt;=0.999,1,(G1051-MainSheet!$C$11)*I1051/$B$2/60),0)</f>
        <v>1</v>
      </c>
      <c r="K1051" s="1">
        <f>IF(G1051&gt;MainSheet!$C$11+$B$6,IF(K1050&gt;=0.999,1,(G1051-MainSheet!$C$11-$B$6)*I1051/$C$2/60),0)</f>
        <v>1</v>
      </c>
      <c r="L1051" s="1">
        <f>IF(G1051&gt;MainSheet!$C$11+$B$6+$C$6,IF(L1050&gt;=0.999,1,(G1051-MainSheet!$C$11-$B$6-$C$6)*I1051/$D$2/60),0)</f>
        <v>0.61130422222212422</v>
      </c>
      <c r="M1051">
        <f t="shared" si="148"/>
        <v>0.69845818338533505</v>
      </c>
      <c r="N1051" s="2">
        <f t="shared" si="149"/>
        <v>3721.0526315789471</v>
      </c>
      <c r="O1051">
        <f t="shared" si="152"/>
        <v>977.02127659574455</v>
      </c>
      <c r="P1051">
        <f t="shared" si="150"/>
        <v>158170.40715519147</v>
      </c>
      <c r="Q1051" s="2">
        <f t="shared" si="151"/>
        <v>162868.48106336617</v>
      </c>
      <c r="R1051">
        <f>Q1051/MainSheet!$C$8*(G1051-G1050)+R1050</f>
        <v>161.90542665809969</v>
      </c>
      <c r="S1051">
        <f t="shared" si="153"/>
        <v>2613.0494848550338</v>
      </c>
      <c r="T1051">
        <f t="shared" si="145"/>
        <v>10.489999999999821</v>
      </c>
      <c r="U1051" s="1">
        <f>Q1051/MainSheet!$C$22</f>
        <v>0.82801258714611858</v>
      </c>
    </row>
    <row r="1052" spans="7:21">
      <c r="G1052">
        <f t="shared" si="146"/>
        <v>10.499999999999821</v>
      </c>
      <c r="H1052">
        <f t="shared" si="147"/>
        <v>198000</v>
      </c>
      <c r="I1052" s="2">
        <f>MIN(MainSheet!$C$10/MainSheet!$C$9,MainSheet!$K$9*60)</f>
        <v>660</v>
      </c>
      <c r="J1052" s="1">
        <f>IF(G1052&gt;MainSheet!$C$11,IF(J1051&gt;=0.999,1,(G1052-MainSheet!$C$11)*I1052/$B$2/60),0)</f>
        <v>1</v>
      </c>
      <c r="K1052" s="1">
        <f>IF(G1052&gt;MainSheet!$C$11+$B$6,IF(K1051&gt;=0.999,1,(G1052-MainSheet!$C$11-$B$6)*I1052/$C$2/60),0)</f>
        <v>1</v>
      </c>
      <c r="L1052" s="1">
        <f>IF(G1052&gt;MainSheet!$C$11+$B$6+$C$6,IF(L1051&gt;=0.999,1,(G1052-MainSheet!$C$11-$B$6-$C$6)*I1052/$D$2/60),0)</f>
        <v>0.61680422222212405</v>
      </c>
      <c r="M1052">
        <f t="shared" si="148"/>
        <v>0.70272496498214554</v>
      </c>
      <c r="N1052" s="2">
        <f t="shared" si="149"/>
        <v>3721.0526315789471</v>
      </c>
      <c r="O1052">
        <f t="shared" si="152"/>
        <v>977.02127659574455</v>
      </c>
      <c r="P1052">
        <f t="shared" si="150"/>
        <v>158649.09195519146</v>
      </c>
      <c r="Q1052" s="2">
        <f t="shared" si="151"/>
        <v>163347.16586336616</v>
      </c>
      <c r="R1052">
        <f>Q1052/MainSheet!$C$8*(G1052-G1051)+R1051</f>
        <v>163.59226756536037</v>
      </c>
      <c r="S1052">
        <f t="shared" si="153"/>
        <v>2640.2740124989282</v>
      </c>
      <c r="T1052">
        <f t="shared" si="145"/>
        <v>10.499999999999821</v>
      </c>
      <c r="U1052" s="1">
        <f>Q1052/MainSheet!$C$22</f>
        <v>0.83044618901363587</v>
      </c>
    </row>
    <row r="1053" spans="7:21">
      <c r="G1053">
        <f t="shared" si="146"/>
        <v>10.50999999999982</v>
      </c>
      <c r="H1053">
        <f t="shared" si="147"/>
        <v>198000</v>
      </c>
      <c r="I1053" s="2">
        <f>MIN(MainSheet!$C$10/MainSheet!$C$9,MainSheet!$K$9*60)</f>
        <v>660</v>
      </c>
      <c r="J1053" s="1">
        <f>IF(G1053&gt;MainSheet!$C$11,IF(J1052&gt;=0.999,1,(G1053-MainSheet!$C$11)*I1053/$B$2/60),0)</f>
        <v>1</v>
      </c>
      <c r="K1053" s="1">
        <f>IF(G1053&gt;MainSheet!$C$11+$B$6,IF(K1052&gt;=0.999,1,(G1053-MainSheet!$C$11-$B$6)*I1053/$C$2/60),0)</f>
        <v>1</v>
      </c>
      <c r="L1053" s="1">
        <f>IF(G1053&gt;MainSheet!$C$11+$B$6+$C$6,IF(L1052&gt;=0.999,1,(G1053-MainSheet!$C$11-$B$6-$C$6)*I1053/$D$2/60),0)</f>
        <v>0.62230422222212411</v>
      </c>
      <c r="M1053">
        <f t="shared" si="148"/>
        <v>0.70699174657895636</v>
      </c>
      <c r="N1053" s="2">
        <f t="shared" si="149"/>
        <v>3721.0526315789471</v>
      </c>
      <c r="O1053">
        <f t="shared" si="152"/>
        <v>977.02127659574455</v>
      </c>
      <c r="P1053">
        <f t="shared" si="150"/>
        <v>159127.77675519147</v>
      </c>
      <c r="Q1053" s="2">
        <f t="shared" si="151"/>
        <v>163825.85066336617</v>
      </c>
      <c r="R1053">
        <f>Q1053/MainSheet!$C$8*(G1053-G1052)+R1052</f>
        <v>165.28405171787455</v>
      </c>
      <c r="S1053">
        <f t="shared" si="153"/>
        <v>2667.5783209428228</v>
      </c>
      <c r="T1053">
        <f t="shared" si="145"/>
        <v>10.50999999999982</v>
      </c>
      <c r="U1053" s="1">
        <f>Q1053/MainSheet!$C$22</f>
        <v>0.83287979088115327</v>
      </c>
    </row>
    <row r="1054" spans="7:21">
      <c r="G1054">
        <f t="shared" si="146"/>
        <v>10.51999999999982</v>
      </c>
      <c r="H1054">
        <f t="shared" si="147"/>
        <v>198000</v>
      </c>
      <c r="I1054" s="2">
        <f>MIN(MainSheet!$C$10/MainSheet!$C$9,MainSheet!$K$9*60)</f>
        <v>660</v>
      </c>
      <c r="J1054" s="1">
        <f>IF(G1054&gt;MainSheet!$C$11,IF(J1053&gt;=0.999,1,(G1054-MainSheet!$C$11)*I1054/$B$2/60),0)</f>
        <v>1</v>
      </c>
      <c r="K1054" s="1">
        <f>IF(G1054&gt;MainSheet!$C$11+$B$6,IF(K1053&gt;=0.999,1,(G1054-MainSheet!$C$11-$B$6)*I1054/$C$2/60),0)</f>
        <v>1</v>
      </c>
      <c r="L1054" s="1">
        <f>IF(G1054&gt;MainSheet!$C$11+$B$6+$C$6,IF(L1053&gt;=0.999,1,(G1054-MainSheet!$C$11-$B$6-$C$6)*I1054/$D$2/60),0)</f>
        <v>0.62780422222212384</v>
      </c>
      <c r="M1054">
        <f t="shared" si="148"/>
        <v>0.71125852817576674</v>
      </c>
      <c r="N1054" s="2">
        <f t="shared" si="149"/>
        <v>3721.0526315789471</v>
      </c>
      <c r="O1054">
        <f t="shared" si="152"/>
        <v>977.02127659574455</v>
      </c>
      <c r="P1054">
        <f t="shared" si="150"/>
        <v>159606.46155519143</v>
      </c>
      <c r="Q1054" s="2">
        <f t="shared" si="151"/>
        <v>164304.53546336613</v>
      </c>
      <c r="R1054">
        <f>Q1054/MainSheet!$C$8*(G1054-G1053)+R1053</f>
        <v>166.98077911564221</v>
      </c>
      <c r="S1054">
        <f t="shared" si="153"/>
        <v>2694.9624101867171</v>
      </c>
      <c r="T1054">
        <f t="shared" si="145"/>
        <v>10.51999999999982</v>
      </c>
      <c r="U1054" s="1">
        <f>Q1054/MainSheet!$C$22</f>
        <v>0.83531339274867045</v>
      </c>
    </row>
    <row r="1055" spans="7:21">
      <c r="G1055">
        <f t="shared" si="146"/>
        <v>10.52999999999982</v>
      </c>
      <c r="H1055">
        <f t="shared" si="147"/>
        <v>198000</v>
      </c>
      <c r="I1055" s="2">
        <f>MIN(MainSheet!$C$10/MainSheet!$C$9,MainSheet!$K$9*60)</f>
        <v>660</v>
      </c>
      <c r="J1055" s="1">
        <f>IF(G1055&gt;MainSheet!$C$11,IF(J1054&gt;=0.999,1,(G1055-MainSheet!$C$11)*I1055/$B$2/60),0)</f>
        <v>1</v>
      </c>
      <c r="K1055" s="1">
        <f>IF(G1055&gt;MainSheet!$C$11+$B$6,IF(K1054&gt;=0.999,1,(G1055-MainSheet!$C$11-$B$6)*I1055/$C$2/60),0)</f>
        <v>1</v>
      </c>
      <c r="L1055" s="1">
        <f>IF(G1055&gt;MainSheet!$C$11+$B$6+$C$6,IF(L1054&gt;=0.999,1,(G1055-MainSheet!$C$11-$B$6-$C$6)*I1055/$D$2/60),0)</f>
        <v>0.63330422222212379</v>
      </c>
      <c r="M1055">
        <f t="shared" si="148"/>
        <v>0.71552530977257744</v>
      </c>
      <c r="N1055" s="2">
        <f t="shared" si="149"/>
        <v>3721.0526315789471</v>
      </c>
      <c r="O1055">
        <f t="shared" si="152"/>
        <v>977.02127659574455</v>
      </c>
      <c r="P1055">
        <f t="shared" si="150"/>
        <v>160085.14635519145</v>
      </c>
      <c r="Q1055" s="2">
        <f t="shared" si="151"/>
        <v>164783.22026336615</v>
      </c>
      <c r="R1055">
        <f>Q1055/MainSheet!$C$8*(G1055-G1054)+R1054</f>
        <v>168.68244975866335</v>
      </c>
      <c r="S1055">
        <f t="shared" si="153"/>
        <v>2722.4262802306116</v>
      </c>
      <c r="T1055">
        <f t="shared" si="145"/>
        <v>10.52999999999982</v>
      </c>
      <c r="U1055" s="1">
        <f>Q1055/MainSheet!$C$22</f>
        <v>0.83774699461618785</v>
      </c>
    </row>
    <row r="1056" spans="7:21">
      <c r="G1056">
        <f t="shared" si="146"/>
        <v>10.53999999999982</v>
      </c>
      <c r="H1056">
        <f t="shared" si="147"/>
        <v>198000</v>
      </c>
      <c r="I1056" s="2">
        <f>MIN(MainSheet!$C$10/MainSheet!$C$9,MainSheet!$K$9*60)</f>
        <v>660</v>
      </c>
      <c r="J1056" s="1">
        <f>IF(G1056&gt;MainSheet!$C$11,IF(J1055&gt;=0.999,1,(G1056-MainSheet!$C$11)*I1056/$B$2/60),0)</f>
        <v>1</v>
      </c>
      <c r="K1056" s="1">
        <f>IF(G1056&gt;MainSheet!$C$11+$B$6,IF(K1055&gt;=0.999,1,(G1056-MainSheet!$C$11-$B$6)*I1056/$C$2/60),0)</f>
        <v>1</v>
      </c>
      <c r="L1056" s="1">
        <f>IF(G1056&gt;MainSheet!$C$11+$B$6+$C$6,IF(L1055&gt;=0.999,1,(G1056-MainSheet!$C$11-$B$6-$C$6)*I1056/$D$2/60),0)</f>
        <v>0.63880422222212363</v>
      </c>
      <c r="M1056">
        <f t="shared" si="148"/>
        <v>0.71979209136938804</v>
      </c>
      <c r="N1056" s="2">
        <f t="shared" si="149"/>
        <v>3721.0526315789471</v>
      </c>
      <c r="O1056">
        <f t="shared" si="152"/>
        <v>977.02127659574455</v>
      </c>
      <c r="P1056">
        <f t="shared" si="150"/>
        <v>160563.83115519141</v>
      </c>
      <c r="Q1056" s="2">
        <f t="shared" si="151"/>
        <v>165261.90506336611</v>
      </c>
      <c r="R1056">
        <f>Q1056/MainSheet!$C$8*(G1056-G1055)+R1055</f>
        <v>170.38906364693798</v>
      </c>
      <c r="S1056">
        <f t="shared" si="153"/>
        <v>2749.9699310745059</v>
      </c>
      <c r="T1056">
        <f t="shared" si="145"/>
        <v>10.53999999999982</v>
      </c>
      <c r="U1056" s="1">
        <f>Q1056/MainSheet!$C$22</f>
        <v>0.84018059648370502</v>
      </c>
    </row>
    <row r="1057" spans="7:21">
      <c r="G1057">
        <f t="shared" si="146"/>
        <v>10.54999999999982</v>
      </c>
      <c r="H1057">
        <f t="shared" si="147"/>
        <v>198000</v>
      </c>
      <c r="I1057" s="2">
        <f>MIN(MainSheet!$C$10/MainSheet!$C$9,MainSheet!$K$9*60)</f>
        <v>660</v>
      </c>
      <c r="J1057" s="1">
        <f>IF(G1057&gt;MainSheet!$C$11,IF(J1056&gt;=0.999,1,(G1057-MainSheet!$C$11)*I1057/$B$2/60),0)</f>
        <v>1</v>
      </c>
      <c r="K1057" s="1">
        <f>IF(G1057&gt;MainSheet!$C$11+$B$6,IF(K1056&gt;=0.999,1,(G1057-MainSheet!$C$11-$B$6)*I1057/$C$2/60),0)</f>
        <v>1</v>
      </c>
      <c r="L1057" s="1">
        <f>IF(G1057&gt;MainSheet!$C$11+$B$6+$C$6,IF(L1056&gt;=0.999,1,(G1057-MainSheet!$C$11-$B$6-$C$6)*I1057/$D$2/60),0)</f>
        <v>0.64430422222212347</v>
      </c>
      <c r="M1057">
        <f t="shared" si="148"/>
        <v>0.72405887296619864</v>
      </c>
      <c r="N1057" s="2">
        <f t="shared" si="149"/>
        <v>3721.0526315789471</v>
      </c>
      <c r="O1057">
        <f t="shared" si="152"/>
        <v>977.02127659574455</v>
      </c>
      <c r="P1057">
        <f t="shared" si="150"/>
        <v>161042.5159551914</v>
      </c>
      <c r="Q1057" s="2">
        <f t="shared" si="151"/>
        <v>165740.5898633661</v>
      </c>
      <c r="R1057">
        <f>Q1057/MainSheet!$C$8*(G1057-G1056)+R1056</f>
        <v>172.10062078046607</v>
      </c>
      <c r="S1057">
        <f t="shared" si="153"/>
        <v>2777.5933627184004</v>
      </c>
      <c r="T1057">
        <f t="shared" si="145"/>
        <v>10.54999999999982</v>
      </c>
      <c r="U1057" s="1">
        <f>Q1057/MainSheet!$C$22</f>
        <v>0.84261419835122231</v>
      </c>
    </row>
    <row r="1058" spans="7:21">
      <c r="G1058">
        <f t="shared" si="146"/>
        <v>10.559999999999819</v>
      </c>
      <c r="H1058">
        <f t="shared" si="147"/>
        <v>198000</v>
      </c>
      <c r="I1058" s="2">
        <f>MIN(MainSheet!$C$10/MainSheet!$C$9,MainSheet!$K$9*60)</f>
        <v>660</v>
      </c>
      <c r="J1058" s="1">
        <f>IF(G1058&gt;MainSheet!$C$11,IF(J1057&gt;=0.999,1,(G1058-MainSheet!$C$11)*I1058/$B$2/60),0)</f>
        <v>1</v>
      </c>
      <c r="K1058" s="1">
        <f>IF(G1058&gt;MainSheet!$C$11+$B$6,IF(K1057&gt;=0.999,1,(G1058-MainSheet!$C$11-$B$6)*I1058/$C$2/60),0)</f>
        <v>1</v>
      </c>
      <c r="L1058" s="1">
        <f>IF(G1058&gt;MainSheet!$C$11+$B$6+$C$6,IF(L1057&gt;=0.999,1,(G1058-MainSheet!$C$11-$B$6-$C$6)*I1058/$D$2/60),0)</f>
        <v>0.64980422222212342</v>
      </c>
      <c r="M1058">
        <f t="shared" si="148"/>
        <v>0.72832565456300924</v>
      </c>
      <c r="N1058" s="2">
        <f t="shared" si="149"/>
        <v>3721.0526315789471</v>
      </c>
      <c r="O1058">
        <f t="shared" si="152"/>
        <v>977.02127659574455</v>
      </c>
      <c r="P1058">
        <f t="shared" si="150"/>
        <v>161521.20075519141</v>
      </c>
      <c r="Q1058" s="2">
        <f t="shared" si="151"/>
        <v>166219.27466336612</v>
      </c>
      <c r="R1058">
        <f>Q1058/MainSheet!$C$8*(G1058-G1057)+R1057</f>
        <v>173.81712115924765</v>
      </c>
      <c r="S1058">
        <f t="shared" si="153"/>
        <v>2805.2965751622946</v>
      </c>
      <c r="T1058">
        <f t="shared" si="145"/>
        <v>10.559999999999819</v>
      </c>
      <c r="U1058" s="1">
        <f>Q1058/MainSheet!$C$22</f>
        <v>0.84504780021873971</v>
      </c>
    </row>
    <row r="1059" spans="7:21">
      <c r="G1059">
        <f t="shared" si="146"/>
        <v>10.569999999999819</v>
      </c>
      <c r="H1059">
        <f t="shared" si="147"/>
        <v>198000</v>
      </c>
      <c r="I1059" s="2">
        <f>MIN(MainSheet!$C$10/MainSheet!$C$9,MainSheet!$K$9*60)</f>
        <v>660</v>
      </c>
      <c r="J1059" s="1">
        <f>IF(G1059&gt;MainSheet!$C$11,IF(J1058&gt;=0.999,1,(G1059-MainSheet!$C$11)*I1059/$B$2/60),0)</f>
        <v>1</v>
      </c>
      <c r="K1059" s="1">
        <f>IF(G1059&gt;MainSheet!$C$11+$B$6,IF(K1058&gt;=0.999,1,(G1059-MainSheet!$C$11-$B$6)*I1059/$C$2/60),0)</f>
        <v>1</v>
      </c>
      <c r="L1059" s="1">
        <f>IF(G1059&gt;MainSheet!$C$11+$B$6+$C$6,IF(L1058&gt;=0.999,1,(G1059-MainSheet!$C$11-$B$6-$C$6)*I1059/$D$2/60),0)</f>
        <v>0.65530422222212326</v>
      </c>
      <c r="M1059">
        <f t="shared" si="148"/>
        <v>0.73259243615981984</v>
      </c>
      <c r="N1059" s="2">
        <f t="shared" si="149"/>
        <v>3721.0526315789471</v>
      </c>
      <c r="O1059">
        <f t="shared" si="152"/>
        <v>977.02127659574455</v>
      </c>
      <c r="P1059">
        <f t="shared" si="150"/>
        <v>161999.88555519137</v>
      </c>
      <c r="Q1059" s="2">
        <f t="shared" si="151"/>
        <v>166697.95946336607</v>
      </c>
      <c r="R1059">
        <f>Q1059/MainSheet!$C$8*(G1059-G1058)+R1058</f>
        <v>175.53856478328271</v>
      </c>
      <c r="S1059">
        <f t="shared" si="153"/>
        <v>2833.0795684061891</v>
      </c>
      <c r="T1059">
        <f t="shared" si="145"/>
        <v>10.569999999999819</v>
      </c>
      <c r="U1059" s="1">
        <f>Q1059/MainSheet!$C$22</f>
        <v>0.84748140208625689</v>
      </c>
    </row>
    <row r="1060" spans="7:21">
      <c r="G1060">
        <f t="shared" si="146"/>
        <v>10.579999999999819</v>
      </c>
      <c r="H1060">
        <f t="shared" si="147"/>
        <v>198000</v>
      </c>
      <c r="I1060" s="2">
        <f>MIN(MainSheet!$C$10/MainSheet!$C$9,MainSheet!$K$9*60)</f>
        <v>660</v>
      </c>
      <c r="J1060" s="1">
        <f>IF(G1060&gt;MainSheet!$C$11,IF(J1059&gt;=0.999,1,(G1060-MainSheet!$C$11)*I1060/$B$2/60),0)</f>
        <v>1</v>
      </c>
      <c r="K1060" s="1">
        <f>IF(G1060&gt;MainSheet!$C$11+$B$6,IF(K1059&gt;=0.999,1,(G1060-MainSheet!$C$11-$B$6)*I1060/$C$2/60),0)</f>
        <v>1</v>
      </c>
      <c r="L1060" s="1">
        <f>IF(G1060&gt;MainSheet!$C$11+$B$6+$C$6,IF(L1059&gt;=0.999,1,(G1060-MainSheet!$C$11-$B$6-$C$6)*I1060/$D$2/60),0)</f>
        <v>0.66080422222212321</v>
      </c>
      <c r="M1060">
        <f t="shared" si="148"/>
        <v>0.73685921775663044</v>
      </c>
      <c r="N1060" s="2">
        <f t="shared" si="149"/>
        <v>3721.0526315789471</v>
      </c>
      <c r="O1060">
        <f t="shared" si="152"/>
        <v>977.02127659574455</v>
      </c>
      <c r="P1060">
        <f t="shared" si="150"/>
        <v>162478.57035519139</v>
      </c>
      <c r="Q1060" s="2">
        <f t="shared" si="151"/>
        <v>167176.64426336609</v>
      </c>
      <c r="R1060">
        <f>Q1060/MainSheet!$C$8*(G1060-G1059)+R1059</f>
        <v>177.26495165257126</v>
      </c>
      <c r="S1060">
        <f t="shared" si="153"/>
        <v>2860.9423424500833</v>
      </c>
      <c r="T1060">
        <f t="shared" si="145"/>
        <v>10.579999999999819</v>
      </c>
      <c r="U1060" s="1">
        <f>Q1060/MainSheet!$C$22</f>
        <v>0.84991500395377428</v>
      </c>
    </row>
    <row r="1061" spans="7:21">
      <c r="G1061">
        <f t="shared" si="146"/>
        <v>10.589999999999819</v>
      </c>
      <c r="H1061">
        <f t="shared" si="147"/>
        <v>198000</v>
      </c>
      <c r="I1061" s="2">
        <f>MIN(MainSheet!$C$10/MainSheet!$C$9,MainSheet!$K$9*60)</f>
        <v>660</v>
      </c>
      <c r="J1061" s="1">
        <f>IF(G1061&gt;MainSheet!$C$11,IF(J1060&gt;=0.999,1,(G1061-MainSheet!$C$11)*I1061/$B$2/60),0)</f>
        <v>1</v>
      </c>
      <c r="K1061" s="1">
        <f>IF(G1061&gt;MainSheet!$C$11+$B$6,IF(K1060&gt;=0.999,1,(G1061-MainSheet!$C$11-$B$6)*I1061/$C$2/60),0)</f>
        <v>1</v>
      </c>
      <c r="L1061" s="1">
        <f>IF(G1061&gt;MainSheet!$C$11+$B$6+$C$6,IF(L1060&gt;=0.999,1,(G1061-MainSheet!$C$11-$B$6-$C$6)*I1061/$D$2/60),0)</f>
        <v>0.66630422222212304</v>
      </c>
      <c r="M1061">
        <f t="shared" si="148"/>
        <v>0.74112599935344103</v>
      </c>
      <c r="N1061" s="2">
        <f t="shared" si="149"/>
        <v>3721.0526315789471</v>
      </c>
      <c r="O1061">
        <f t="shared" si="152"/>
        <v>977.02127659574455</v>
      </c>
      <c r="P1061">
        <f t="shared" si="150"/>
        <v>162957.25515519138</v>
      </c>
      <c r="Q1061" s="2">
        <f t="shared" si="151"/>
        <v>167655.32906336608</v>
      </c>
      <c r="R1061">
        <f>Q1061/MainSheet!$C$8*(G1061-G1060)+R1060</f>
        <v>178.99628176711329</v>
      </c>
      <c r="S1061">
        <f t="shared" si="153"/>
        <v>2888.8848972939777</v>
      </c>
      <c r="T1061">
        <f t="shared" si="145"/>
        <v>10.589999999999819</v>
      </c>
      <c r="U1061" s="1">
        <f>Q1061/MainSheet!$C$22</f>
        <v>0.85234860582129157</v>
      </c>
    </row>
    <row r="1062" spans="7:21">
      <c r="G1062">
        <f t="shared" si="146"/>
        <v>10.599999999999818</v>
      </c>
      <c r="H1062">
        <f t="shared" si="147"/>
        <v>198000</v>
      </c>
      <c r="I1062" s="2">
        <f>MIN(MainSheet!$C$10/MainSheet!$C$9,MainSheet!$K$9*60)</f>
        <v>660</v>
      </c>
      <c r="J1062" s="1">
        <f>IF(G1062&gt;MainSheet!$C$11,IF(J1061&gt;=0.999,1,(G1062-MainSheet!$C$11)*I1062/$B$2/60),0)</f>
        <v>1</v>
      </c>
      <c r="K1062" s="1">
        <f>IF(G1062&gt;MainSheet!$C$11+$B$6,IF(K1061&gt;=0.999,1,(G1062-MainSheet!$C$11-$B$6)*I1062/$C$2/60),0)</f>
        <v>1</v>
      </c>
      <c r="L1062" s="1">
        <f>IF(G1062&gt;MainSheet!$C$11+$B$6+$C$6,IF(L1061&gt;=0.999,1,(G1062-MainSheet!$C$11-$B$6-$C$6)*I1062/$D$2/60),0)</f>
        <v>0.67180422222212299</v>
      </c>
      <c r="M1062">
        <f t="shared" si="148"/>
        <v>0.74539278095025163</v>
      </c>
      <c r="N1062" s="2">
        <f t="shared" si="149"/>
        <v>3721.0526315789471</v>
      </c>
      <c r="O1062">
        <f t="shared" si="152"/>
        <v>977.02127659574455</v>
      </c>
      <c r="P1062">
        <f t="shared" si="150"/>
        <v>163435.93995519137</v>
      </c>
      <c r="Q1062" s="2">
        <f t="shared" si="151"/>
        <v>168134.01386336607</v>
      </c>
      <c r="R1062">
        <f>Q1062/MainSheet!$C$8*(G1062-G1061)+R1061</f>
        <v>180.73255512690881</v>
      </c>
      <c r="S1062">
        <f t="shared" si="153"/>
        <v>2916.9072329378719</v>
      </c>
      <c r="T1062">
        <f t="shared" si="145"/>
        <v>10.599999999999818</v>
      </c>
      <c r="U1062" s="1">
        <f>Q1062/MainSheet!$C$22</f>
        <v>0.85478220768880886</v>
      </c>
    </row>
    <row r="1063" spans="7:21">
      <c r="G1063">
        <f t="shared" si="146"/>
        <v>10.609999999999818</v>
      </c>
      <c r="H1063">
        <f t="shared" si="147"/>
        <v>198000</v>
      </c>
      <c r="I1063" s="2">
        <f>MIN(MainSheet!$C$10/MainSheet!$C$9,MainSheet!$K$9*60)</f>
        <v>660</v>
      </c>
      <c r="J1063" s="1">
        <f>IF(G1063&gt;MainSheet!$C$11,IF(J1062&gt;=0.999,1,(G1063-MainSheet!$C$11)*I1063/$B$2/60),0)</f>
        <v>1</v>
      </c>
      <c r="K1063" s="1">
        <f>IF(G1063&gt;MainSheet!$C$11+$B$6,IF(K1062&gt;=0.999,1,(G1063-MainSheet!$C$11-$B$6)*I1063/$C$2/60),0)</f>
        <v>1</v>
      </c>
      <c r="L1063" s="1">
        <f>IF(G1063&gt;MainSheet!$C$11+$B$6+$C$6,IF(L1062&gt;=0.999,1,(G1063-MainSheet!$C$11-$B$6-$C$6)*I1063/$D$2/60),0)</f>
        <v>0.67730422222212283</v>
      </c>
      <c r="M1063">
        <f t="shared" si="148"/>
        <v>0.74965956254706223</v>
      </c>
      <c r="N1063" s="2">
        <f t="shared" si="149"/>
        <v>3721.0526315789471</v>
      </c>
      <c r="O1063">
        <f t="shared" si="152"/>
        <v>977.02127659574455</v>
      </c>
      <c r="P1063">
        <f t="shared" si="150"/>
        <v>163914.62475519135</v>
      </c>
      <c r="Q1063" s="2">
        <f t="shared" si="151"/>
        <v>168612.69866336606</v>
      </c>
      <c r="R1063">
        <f>Q1063/MainSheet!$C$8*(G1063-G1062)+R1062</f>
        <v>182.47377173195781</v>
      </c>
      <c r="S1063">
        <f t="shared" si="153"/>
        <v>2945.0093493817662</v>
      </c>
      <c r="T1063">
        <f t="shared" si="145"/>
        <v>10.609999999999818</v>
      </c>
      <c r="U1063" s="1">
        <f>Q1063/MainSheet!$C$22</f>
        <v>0.85721580955632615</v>
      </c>
    </row>
    <row r="1064" spans="7:21">
      <c r="G1064">
        <f t="shared" si="146"/>
        <v>10.619999999999818</v>
      </c>
      <c r="H1064">
        <f t="shared" si="147"/>
        <v>198000</v>
      </c>
      <c r="I1064" s="2">
        <f>MIN(MainSheet!$C$10/MainSheet!$C$9,MainSheet!$K$9*60)</f>
        <v>660</v>
      </c>
      <c r="J1064" s="1">
        <f>IF(G1064&gt;MainSheet!$C$11,IF(J1063&gt;=0.999,1,(G1064-MainSheet!$C$11)*I1064/$B$2/60),0)</f>
        <v>1</v>
      </c>
      <c r="K1064" s="1">
        <f>IF(G1064&gt;MainSheet!$C$11+$B$6,IF(K1063&gt;=0.999,1,(G1064-MainSheet!$C$11-$B$6)*I1064/$C$2/60),0)</f>
        <v>1</v>
      </c>
      <c r="L1064" s="1">
        <f>IF(G1064&gt;MainSheet!$C$11+$B$6+$C$6,IF(L1063&gt;=0.999,1,(G1064-MainSheet!$C$11-$B$6-$C$6)*I1064/$D$2/60),0)</f>
        <v>0.68280422222212267</v>
      </c>
      <c r="M1064">
        <f t="shared" si="148"/>
        <v>0.75392634414387272</v>
      </c>
      <c r="N1064" s="2">
        <f t="shared" si="149"/>
        <v>3721.0526315789471</v>
      </c>
      <c r="O1064">
        <f t="shared" si="152"/>
        <v>977.02127659574455</v>
      </c>
      <c r="P1064">
        <f t="shared" si="150"/>
        <v>164393.30955519131</v>
      </c>
      <c r="Q1064" s="2">
        <f t="shared" si="151"/>
        <v>169091.38346336602</v>
      </c>
      <c r="R1064">
        <f>Q1064/MainSheet!$C$8*(G1064-G1063)+R1063</f>
        <v>184.2199315822603</v>
      </c>
      <c r="S1064">
        <f t="shared" si="153"/>
        <v>2973.1912466256604</v>
      </c>
      <c r="T1064">
        <f t="shared" si="145"/>
        <v>10.619999999999818</v>
      </c>
      <c r="U1064" s="1">
        <f>Q1064/MainSheet!$C$22</f>
        <v>0.85964941142384332</v>
      </c>
    </row>
    <row r="1065" spans="7:21">
      <c r="G1065">
        <f t="shared" si="146"/>
        <v>10.629999999999818</v>
      </c>
      <c r="H1065">
        <f t="shared" si="147"/>
        <v>198000</v>
      </c>
      <c r="I1065" s="2">
        <f>MIN(MainSheet!$C$10/MainSheet!$C$9,MainSheet!$K$9*60)</f>
        <v>660</v>
      </c>
      <c r="J1065" s="1">
        <f>IF(G1065&gt;MainSheet!$C$11,IF(J1064&gt;=0.999,1,(G1065-MainSheet!$C$11)*I1065/$B$2/60),0)</f>
        <v>1</v>
      </c>
      <c r="K1065" s="1">
        <f>IF(G1065&gt;MainSheet!$C$11+$B$6,IF(K1064&gt;=0.999,1,(G1065-MainSheet!$C$11-$B$6)*I1065/$C$2/60),0)</f>
        <v>1</v>
      </c>
      <c r="L1065" s="1">
        <f>IF(G1065&gt;MainSheet!$C$11+$B$6+$C$6,IF(L1064&gt;=0.999,1,(G1065-MainSheet!$C$11-$B$6-$C$6)*I1065/$D$2/60),0)</f>
        <v>0.68830422222212262</v>
      </c>
      <c r="M1065">
        <f t="shared" si="148"/>
        <v>0.75819312574068343</v>
      </c>
      <c r="N1065" s="2">
        <f t="shared" si="149"/>
        <v>3721.0526315789471</v>
      </c>
      <c r="O1065">
        <f t="shared" si="152"/>
        <v>977.02127659574455</v>
      </c>
      <c r="P1065">
        <f t="shared" si="150"/>
        <v>164871.99435519133</v>
      </c>
      <c r="Q1065" s="2">
        <f t="shared" si="151"/>
        <v>169570.06826336603</v>
      </c>
      <c r="R1065">
        <f>Q1065/MainSheet!$C$8*(G1065-G1064)+R1064</f>
        <v>185.97103467781628</v>
      </c>
      <c r="S1065">
        <f t="shared" si="153"/>
        <v>3001.4529246695547</v>
      </c>
      <c r="T1065">
        <f t="shared" si="145"/>
        <v>10.629999999999818</v>
      </c>
      <c r="U1065" s="1">
        <f>Q1065/MainSheet!$C$22</f>
        <v>0.86208301329136072</v>
      </c>
    </row>
    <row r="1066" spans="7:21">
      <c r="G1066">
        <f t="shared" si="146"/>
        <v>10.639999999999818</v>
      </c>
      <c r="H1066">
        <f t="shared" si="147"/>
        <v>198000</v>
      </c>
      <c r="I1066" s="2">
        <f>MIN(MainSheet!$C$10/MainSheet!$C$9,MainSheet!$K$9*60)</f>
        <v>660</v>
      </c>
      <c r="J1066" s="1">
        <f>IF(G1066&gt;MainSheet!$C$11,IF(J1065&gt;=0.999,1,(G1066-MainSheet!$C$11)*I1066/$B$2/60),0)</f>
        <v>1</v>
      </c>
      <c r="K1066" s="1">
        <f>IF(G1066&gt;MainSheet!$C$11+$B$6,IF(K1065&gt;=0.999,1,(G1066-MainSheet!$C$11-$B$6)*I1066/$C$2/60),0)</f>
        <v>1</v>
      </c>
      <c r="L1066" s="1">
        <f>IF(G1066&gt;MainSheet!$C$11+$B$6+$C$6,IF(L1065&gt;=0.999,1,(G1066-MainSheet!$C$11-$B$6-$C$6)*I1066/$D$2/60),0)</f>
        <v>0.69380422222212246</v>
      </c>
      <c r="M1066">
        <f t="shared" si="148"/>
        <v>0.76245990733749403</v>
      </c>
      <c r="N1066" s="2">
        <f t="shared" si="149"/>
        <v>3721.0526315789471</v>
      </c>
      <c r="O1066">
        <f t="shared" si="152"/>
        <v>977.02127659574455</v>
      </c>
      <c r="P1066">
        <f t="shared" si="150"/>
        <v>165350.67915519132</v>
      </c>
      <c r="Q1066" s="2">
        <f t="shared" si="151"/>
        <v>170048.75306336602</v>
      </c>
      <c r="R1066">
        <f>Q1066/MainSheet!$C$8*(G1066-G1065)+R1065</f>
        <v>187.72708101862571</v>
      </c>
      <c r="S1066">
        <f t="shared" si="153"/>
        <v>3029.7943835134492</v>
      </c>
      <c r="T1066">
        <f t="shared" si="145"/>
        <v>10.639999999999818</v>
      </c>
      <c r="U1066" s="1">
        <f>Q1066/MainSheet!$C$22</f>
        <v>0.86451661515887801</v>
      </c>
    </row>
    <row r="1067" spans="7:21">
      <c r="G1067">
        <f t="shared" si="146"/>
        <v>10.649999999999817</v>
      </c>
      <c r="H1067">
        <f t="shared" si="147"/>
        <v>198000</v>
      </c>
      <c r="I1067" s="2">
        <f>MIN(MainSheet!$C$10/MainSheet!$C$9,MainSheet!$K$9*60)</f>
        <v>660</v>
      </c>
      <c r="J1067" s="1">
        <f>IF(G1067&gt;MainSheet!$C$11,IF(J1066&gt;=0.999,1,(G1067-MainSheet!$C$11)*I1067/$B$2/60),0)</f>
        <v>1</v>
      </c>
      <c r="K1067" s="1">
        <f>IF(G1067&gt;MainSheet!$C$11+$B$6,IF(K1066&gt;=0.999,1,(G1067-MainSheet!$C$11-$B$6)*I1067/$C$2/60),0)</f>
        <v>1</v>
      </c>
      <c r="L1067" s="1">
        <f>IF(G1067&gt;MainSheet!$C$11+$B$6+$C$6,IF(L1066&gt;=0.999,1,(G1067-MainSheet!$C$11-$B$6-$C$6)*I1067/$D$2/60),0)</f>
        <v>0.69930422222212241</v>
      </c>
      <c r="M1067">
        <f t="shared" si="148"/>
        <v>0.76672668893430462</v>
      </c>
      <c r="N1067" s="2">
        <f t="shared" si="149"/>
        <v>3721.0526315789471</v>
      </c>
      <c r="O1067">
        <f t="shared" si="152"/>
        <v>977.02127659574455</v>
      </c>
      <c r="P1067">
        <f t="shared" si="150"/>
        <v>165829.36395519134</v>
      </c>
      <c r="Q1067" s="2">
        <f t="shared" si="151"/>
        <v>170527.43786336604</v>
      </c>
      <c r="R1067">
        <f>Q1067/MainSheet!$C$8*(G1067-G1066)+R1066</f>
        <v>189.48807060468863</v>
      </c>
      <c r="S1067">
        <f t="shared" si="153"/>
        <v>3058.2156231573435</v>
      </c>
      <c r="T1067">
        <f t="shared" si="145"/>
        <v>10.649999999999817</v>
      </c>
      <c r="U1067" s="1">
        <f>Q1067/MainSheet!$C$22</f>
        <v>0.86695021702639552</v>
      </c>
    </row>
    <row r="1068" spans="7:21">
      <c r="G1068">
        <f t="shared" si="146"/>
        <v>10.659999999999817</v>
      </c>
      <c r="H1068">
        <f t="shared" si="147"/>
        <v>198000</v>
      </c>
      <c r="I1068" s="2">
        <f>MIN(MainSheet!$C$10/MainSheet!$C$9,MainSheet!$K$9*60)</f>
        <v>660</v>
      </c>
      <c r="J1068" s="1">
        <f>IF(G1068&gt;MainSheet!$C$11,IF(J1067&gt;=0.999,1,(G1068-MainSheet!$C$11)*I1068/$B$2/60),0)</f>
        <v>1</v>
      </c>
      <c r="K1068" s="1">
        <f>IF(G1068&gt;MainSheet!$C$11+$B$6,IF(K1067&gt;=0.999,1,(G1068-MainSheet!$C$11-$B$6)*I1068/$C$2/60),0)</f>
        <v>1</v>
      </c>
      <c r="L1068" s="1">
        <f>IF(G1068&gt;MainSheet!$C$11+$B$6+$C$6,IF(L1067&gt;=0.999,1,(G1068-MainSheet!$C$11-$B$6-$C$6)*I1068/$D$2/60),0)</f>
        <v>0.70480422222212225</v>
      </c>
      <c r="M1068">
        <f t="shared" si="148"/>
        <v>0.77099347053111522</v>
      </c>
      <c r="N1068" s="2">
        <f t="shared" si="149"/>
        <v>3721.0526315789471</v>
      </c>
      <c r="O1068">
        <f t="shared" si="152"/>
        <v>977.02127659574455</v>
      </c>
      <c r="P1068">
        <f t="shared" si="150"/>
        <v>166308.04875519132</v>
      </c>
      <c r="Q1068" s="2">
        <f t="shared" si="151"/>
        <v>171006.12266336603</v>
      </c>
      <c r="R1068">
        <f>Q1068/MainSheet!$C$8*(G1068-G1067)+R1067</f>
        <v>191.25400343600504</v>
      </c>
      <c r="S1068">
        <f t="shared" si="153"/>
        <v>3086.716643601238</v>
      </c>
      <c r="T1068">
        <f t="shared" si="145"/>
        <v>10.659999999999817</v>
      </c>
      <c r="U1068" s="1">
        <f>Q1068/MainSheet!$C$22</f>
        <v>0.86938381889391281</v>
      </c>
    </row>
    <row r="1069" spans="7:21">
      <c r="G1069">
        <f t="shared" si="146"/>
        <v>10.669999999999817</v>
      </c>
      <c r="H1069">
        <f t="shared" si="147"/>
        <v>198000</v>
      </c>
      <c r="I1069" s="2">
        <f>MIN(MainSheet!$C$10/MainSheet!$C$9,MainSheet!$K$9*60)</f>
        <v>660</v>
      </c>
      <c r="J1069" s="1">
        <f>IF(G1069&gt;MainSheet!$C$11,IF(J1068&gt;=0.999,1,(G1069-MainSheet!$C$11)*I1069/$B$2/60),0)</f>
        <v>1</v>
      </c>
      <c r="K1069" s="1">
        <f>IF(G1069&gt;MainSheet!$C$11+$B$6,IF(K1068&gt;=0.999,1,(G1069-MainSheet!$C$11-$B$6)*I1069/$C$2/60),0)</f>
        <v>1</v>
      </c>
      <c r="L1069" s="1">
        <f>IF(G1069&gt;MainSheet!$C$11+$B$6+$C$6,IF(L1068&gt;=0.999,1,(G1069-MainSheet!$C$11-$B$6-$C$6)*I1069/$D$2/60),0)</f>
        <v>0.71030422222212219</v>
      </c>
      <c r="M1069">
        <f t="shared" si="148"/>
        <v>0.77526025212792593</v>
      </c>
      <c r="N1069" s="2">
        <f t="shared" si="149"/>
        <v>3721.0526315789471</v>
      </c>
      <c r="O1069">
        <f t="shared" si="152"/>
        <v>977.02127659574455</v>
      </c>
      <c r="P1069">
        <f t="shared" si="150"/>
        <v>166786.73355519128</v>
      </c>
      <c r="Q1069" s="2">
        <f t="shared" si="151"/>
        <v>171484.80746336599</v>
      </c>
      <c r="R1069">
        <f>Q1069/MainSheet!$C$8*(G1069-G1068)+R1068</f>
        <v>193.02487951257493</v>
      </c>
      <c r="S1069">
        <f t="shared" si="153"/>
        <v>3115.2974448451323</v>
      </c>
      <c r="T1069">
        <f t="shared" si="145"/>
        <v>10.669999999999817</v>
      </c>
      <c r="U1069" s="1">
        <f>Q1069/MainSheet!$C$22</f>
        <v>0.87181742076142987</v>
      </c>
    </row>
    <row r="1070" spans="7:21">
      <c r="G1070">
        <f t="shared" si="146"/>
        <v>10.679999999999817</v>
      </c>
      <c r="H1070">
        <f t="shared" si="147"/>
        <v>198000</v>
      </c>
      <c r="I1070" s="2">
        <f>MIN(MainSheet!$C$10/MainSheet!$C$9,MainSheet!$K$9*60)</f>
        <v>660</v>
      </c>
      <c r="J1070" s="1">
        <f>IF(G1070&gt;MainSheet!$C$11,IF(J1069&gt;=0.999,1,(G1070-MainSheet!$C$11)*I1070/$B$2/60),0)</f>
        <v>1</v>
      </c>
      <c r="K1070" s="1">
        <f>IF(G1070&gt;MainSheet!$C$11+$B$6,IF(K1069&gt;=0.999,1,(G1070-MainSheet!$C$11-$B$6)*I1070/$C$2/60),0)</f>
        <v>1</v>
      </c>
      <c r="L1070" s="1">
        <f>IF(G1070&gt;MainSheet!$C$11+$B$6+$C$6,IF(L1069&gt;=0.999,1,(G1070-MainSheet!$C$11-$B$6-$C$6)*I1070/$D$2/60),0)</f>
        <v>0.71580422222212192</v>
      </c>
      <c r="M1070">
        <f t="shared" si="148"/>
        <v>0.77952703372473631</v>
      </c>
      <c r="N1070" s="2">
        <f t="shared" si="149"/>
        <v>3721.0526315789471</v>
      </c>
      <c r="O1070">
        <f t="shared" si="152"/>
        <v>977.02127659574455</v>
      </c>
      <c r="P1070">
        <f t="shared" si="150"/>
        <v>167265.41835519127</v>
      </c>
      <c r="Q1070" s="2">
        <f t="shared" si="151"/>
        <v>171963.49226336597</v>
      </c>
      <c r="R1070">
        <f>Q1070/MainSheet!$C$8*(G1070-G1069)+R1069</f>
        <v>194.8006988343983</v>
      </c>
      <c r="S1070">
        <f t="shared" si="153"/>
        <v>3143.9580268890268</v>
      </c>
      <c r="T1070">
        <f t="shared" si="145"/>
        <v>10.679999999999817</v>
      </c>
      <c r="U1070" s="1">
        <f>Q1070/MainSheet!$C$22</f>
        <v>0.87425102262894727</v>
      </c>
    </row>
    <row r="1071" spans="7:21">
      <c r="G1071">
        <f t="shared" si="146"/>
        <v>10.689999999999817</v>
      </c>
      <c r="H1071">
        <f t="shared" si="147"/>
        <v>198000</v>
      </c>
      <c r="I1071" s="2">
        <f>MIN(MainSheet!$C$10/MainSheet!$C$9,MainSheet!$K$9*60)</f>
        <v>660</v>
      </c>
      <c r="J1071" s="1">
        <f>IF(G1071&gt;MainSheet!$C$11,IF(J1070&gt;=0.999,1,(G1071-MainSheet!$C$11)*I1071/$B$2/60),0)</f>
        <v>1</v>
      </c>
      <c r="K1071" s="1">
        <f>IF(G1071&gt;MainSheet!$C$11+$B$6,IF(K1070&gt;=0.999,1,(G1071-MainSheet!$C$11-$B$6)*I1071/$C$2/60),0)</f>
        <v>1</v>
      </c>
      <c r="L1071" s="1">
        <f>IF(G1071&gt;MainSheet!$C$11+$B$6+$C$6,IF(L1070&gt;=0.999,1,(G1071-MainSheet!$C$11-$B$6-$C$6)*I1071/$D$2/60),0)</f>
        <v>0.72130422222212187</v>
      </c>
      <c r="M1071">
        <f t="shared" si="148"/>
        <v>0.78379381532154702</v>
      </c>
      <c r="N1071" s="2">
        <f t="shared" si="149"/>
        <v>3721.0526315789471</v>
      </c>
      <c r="O1071">
        <f t="shared" si="152"/>
        <v>977.02127659574455</v>
      </c>
      <c r="P1071">
        <f t="shared" si="150"/>
        <v>167744.10315519126</v>
      </c>
      <c r="Q1071" s="2">
        <f t="shared" si="151"/>
        <v>172442.17706336596</v>
      </c>
      <c r="R1071">
        <f>Q1071/MainSheet!$C$8*(G1071-G1070)+R1070</f>
        <v>196.58146140147517</v>
      </c>
      <c r="S1071">
        <f t="shared" si="153"/>
        <v>3172.698389732921</v>
      </c>
      <c r="T1071">
        <f t="shared" si="145"/>
        <v>10.689999999999817</v>
      </c>
      <c r="U1071" s="1">
        <f>Q1071/MainSheet!$C$22</f>
        <v>0.87668462449646456</v>
      </c>
    </row>
    <row r="1072" spans="7:21">
      <c r="G1072">
        <f t="shared" si="146"/>
        <v>10.699999999999816</v>
      </c>
      <c r="H1072">
        <f t="shared" si="147"/>
        <v>198000</v>
      </c>
      <c r="I1072" s="2">
        <f>MIN(MainSheet!$C$10/MainSheet!$C$9,MainSheet!$K$9*60)</f>
        <v>660</v>
      </c>
      <c r="J1072" s="1">
        <f>IF(G1072&gt;MainSheet!$C$11,IF(J1071&gt;=0.999,1,(G1072-MainSheet!$C$11)*I1072/$B$2/60),0)</f>
        <v>1</v>
      </c>
      <c r="K1072" s="1">
        <f>IF(G1072&gt;MainSheet!$C$11+$B$6,IF(K1071&gt;=0.999,1,(G1072-MainSheet!$C$11-$B$6)*I1072/$C$2/60),0)</f>
        <v>1</v>
      </c>
      <c r="L1072" s="1">
        <f>IF(G1072&gt;MainSheet!$C$11+$B$6+$C$6,IF(L1071&gt;=0.999,1,(G1072-MainSheet!$C$11-$B$6-$C$6)*I1072/$D$2/60),0)</f>
        <v>0.72680422222212171</v>
      </c>
      <c r="M1072">
        <f t="shared" si="148"/>
        <v>0.7880605969183575</v>
      </c>
      <c r="N1072" s="2">
        <f t="shared" si="149"/>
        <v>3721.0526315789471</v>
      </c>
      <c r="O1072">
        <f t="shared" si="152"/>
        <v>977.02127659574455</v>
      </c>
      <c r="P1072">
        <f t="shared" si="150"/>
        <v>168222.78795519125</v>
      </c>
      <c r="Q1072" s="2">
        <f t="shared" si="151"/>
        <v>172920.86186336595</v>
      </c>
      <c r="R1072">
        <f>Q1072/MainSheet!$C$8*(G1072-G1071)+R1071</f>
        <v>198.36716721380552</v>
      </c>
      <c r="S1072">
        <f t="shared" si="153"/>
        <v>3201.5185333768154</v>
      </c>
      <c r="T1072">
        <f t="shared" si="145"/>
        <v>10.699999999999816</v>
      </c>
      <c r="U1072" s="1">
        <f>Q1072/MainSheet!$C$22</f>
        <v>0.87911822636398185</v>
      </c>
    </row>
    <row r="1073" spans="7:21">
      <c r="G1073">
        <f t="shared" si="146"/>
        <v>10.709999999999816</v>
      </c>
      <c r="H1073">
        <f t="shared" si="147"/>
        <v>198000</v>
      </c>
      <c r="I1073" s="2">
        <f>MIN(MainSheet!$C$10/MainSheet!$C$9,MainSheet!$K$9*60)</f>
        <v>660</v>
      </c>
      <c r="J1073" s="1">
        <f>IF(G1073&gt;MainSheet!$C$11,IF(J1072&gt;=0.999,1,(G1073-MainSheet!$C$11)*I1073/$B$2/60),0)</f>
        <v>1</v>
      </c>
      <c r="K1073" s="1">
        <f>IF(G1073&gt;MainSheet!$C$11+$B$6,IF(K1072&gt;=0.999,1,(G1073-MainSheet!$C$11-$B$6)*I1073/$C$2/60),0)</f>
        <v>1</v>
      </c>
      <c r="L1073" s="1">
        <f>IF(G1073&gt;MainSheet!$C$11+$B$6+$C$6,IF(L1072&gt;=0.999,1,(G1073-MainSheet!$C$11-$B$6-$C$6)*I1073/$D$2/60),0)</f>
        <v>0.73230422222212155</v>
      </c>
      <c r="M1073">
        <f t="shared" si="148"/>
        <v>0.79232737851516821</v>
      </c>
      <c r="N1073" s="2">
        <f t="shared" si="149"/>
        <v>3721.0526315789471</v>
      </c>
      <c r="O1073">
        <f t="shared" si="152"/>
        <v>977.02127659574455</v>
      </c>
      <c r="P1073">
        <f t="shared" si="150"/>
        <v>168701.47275519124</v>
      </c>
      <c r="Q1073" s="2">
        <f t="shared" si="151"/>
        <v>173399.54666336594</v>
      </c>
      <c r="R1073">
        <f>Q1073/MainSheet!$C$8*(G1073-G1072)+R1072</f>
        <v>200.15781627138935</v>
      </c>
      <c r="S1073">
        <f t="shared" si="153"/>
        <v>3230.4184578207096</v>
      </c>
      <c r="T1073">
        <f t="shared" si="145"/>
        <v>10.709999999999816</v>
      </c>
      <c r="U1073" s="1">
        <f>Q1073/MainSheet!$C$22</f>
        <v>0.88155182823149913</v>
      </c>
    </row>
    <row r="1074" spans="7:21">
      <c r="G1074">
        <f t="shared" si="146"/>
        <v>10.719999999999816</v>
      </c>
      <c r="H1074">
        <f t="shared" si="147"/>
        <v>198000</v>
      </c>
      <c r="I1074" s="2">
        <f>MIN(MainSheet!$C$10/MainSheet!$C$9,MainSheet!$K$9*60)</f>
        <v>660</v>
      </c>
      <c r="J1074" s="1">
        <f>IF(G1074&gt;MainSheet!$C$11,IF(J1073&gt;=0.999,1,(G1074-MainSheet!$C$11)*I1074/$B$2/60),0)</f>
        <v>1</v>
      </c>
      <c r="K1074" s="1">
        <f>IF(G1074&gt;MainSheet!$C$11+$B$6,IF(K1073&gt;=0.999,1,(G1074-MainSheet!$C$11-$B$6)*I1074/$C$2/60),0)</f>
        <v>1</v>
      </c>
      <c r="L1074" s="1">
        <f>IF(G1074&gt;MainSheet!$C$11+$B$6+$C$6,IF(L1073&gt;=0.999,1,(G1074-MainSheet!$C$11-$B$6-$C$6)*I1074/$D$2/60),0)</f>
        <v>0.73780422222212161</v>
      </c>
      <c r="M1074">
        <f t="shared" si="148"/>
        <v>0.79659416011197881</v>
      </c>
      <c r="N1074" s="2">
        <f t="shared" si="149"/>
        <v>3721.0526315789471</v>
      </c>
      <c r="O1074">
        <f t="shared" si="152"/>
        <v>977.02127659574455</v>
      </c>
      <c r="P1074">
        <f t="shared" si="150"/>
        <v>169180.15755519122</v>
      </c>
      <c r="Q1074" s="2">
        <f t="shared" si="151"/>
        <v>173878.23146336593</v>
      </c>
      <c r="R1074">
        <f>Q1074/MainSheet!$C$8*(G1074-G1073)+R1073</f>
        <v>201.95340857422664</v>
      </c>
      <c r="S1074">
        <f t="shared" si="153"/>
        <v>3259.398163064604</v>
      </c>
      <c r="T1074">
        <f t="shared" si="145"/>
        <v>10.719999999999816</v>
      </c>
      <c r="U1074" s="1">
        <f>Q1074/MainSheet!$C$22</f>
        <v>0.88398543009901642</v>
      </c>
    </row>
    <row r="1075" spans="7:21">
      <c r="G1075">
        <f t="shared" si="146"/>
        <v>10.729999999999816</v>
      </c>
      <c r="H1075">
        <f t="shared" si="147"/>
        <v>198000</v>
      </c>
      <c r="I1075" s="2">
        <f>MIN(MainSheet!$C$10/MainSheet!$C$9,MainSheet!$K$9*60)</f>
        <v>660</v>
      </c>
      <c r="J1075" s="1">
        <f>IF(G1075&gt;MainSheet!$C$11,IF(J1074&gt;=0.999,1,(G1075-MainSheet!$C$11)*I1075/$B$2/60),0)</f>
        <v>1</v>
      </c>
      <c r="K1075" s="1">
        <f>IF(G1075&gt;MainSheet!$C$11+$B$6,IF(K1074&gt;=0.999,1,(G1075-MainSheet!$C$11-$B$6)*I1075/$C$2/60),0)</f>
        <v>1</v>
      </c>
      <c r="L1075" s="1">
        <f>IF(G1075&gt;MainSheet!$C$11+$B$6+$C$6,IF(L1074&gt;=0.999,1,(G1075-MainSheet!$C$11-$B$6-$C$6)*I1075/$D$2/60),0)</f>
        <v>0.74330422222212145</v>
      </c>
      <c r="M1075">
        <f t="shared" si="148"/>
        <v>0.80086094170878941</v>
      </c>
      <c r="N1075" s="2">
        <f t="shared" si="149"/>
        <v>3721.0526315789471</v>
      </c>
      <c r="O1075">
        <f t="shared" si="152"/>
        <v>977.02127659574455</v>
      </c>
      <c r="P1075">
        <f t="shared" si="150"/>
        <v>169658.84235519121</v>
      </c>
      <c r="Q1075" s="2">
        <f t="shared" si="151"/>
        <v>174356.91626336591</v>
      </c>
      <c r="R1075">
        <f>Q1075/MainSheet!$C$8*(G1075-G1074)+R1074</f>
        <v>203.75394412231742</v>
      </c>
      <c r="S1075">
        <f t="shared" si="153"/>
        <v>3288.4576491084981</v>
      </c>
      <c r="T1075">
        <f t="shared" si="145"/>
        <v>10.729999999999816</v>
      </c>
      <c r="U1075" s="1">
        <f>Q1075/MainSheet!$C$22</f>
        <v>0.88641903196653371</v>
      </c>
    </row>
    <row r="1076" spans="7:21">
      <c r="G1076">
        <f t="shared" si="146"/>
        <v>10.739999999999815</v>
      </c>
      <c r="H1076">
        <f t="shared" si="147"/>
        <v>198000</v>
      </c>
      <c r="I1076" s="2">
        <f>MIN(MainSheet!$C$10/MainSheet!$C$9,MainSheet!$K$9*60)</f>
        <v>660</v>
      </c>
      <c r="J1076" s="1">
        <f>IF(G1076&gt;MainSheet!$C$11,IF(J1075&gt;=0.999,1,(G1076-MainSheet!$C$11)*I1076/$B$2/60),0)</f>
        <v>1</v>
      </c>
      <c r="K1076" s="1">
        <f>IF(G1076&gt;MainSheet!$C$11+$B$6,IF(K1075&gt;=0.999,1,(G1076-MainSheet!$C$11-$B$6)*I1076/$C$2/60),0)</f>
        <v>1</v>
      </c>
      <c r="L1076" s="1">
        <f>IF(G1076&gt;MainSheet!$C$11+$B$6+$C$6,IF(L1075&gt;=0.999,1,(G1076-MainSheet!$C$11-$B$6-$C$6)*I1076/$D$2/60),0)</f>
        <v>0.74880422222212129</v>
      </c>
      <c r="M1076">
        <f t="shared" si="148"/>
        <v>0.80512772330560001</v>
      </c>
      <c r="N1076" s="2">
        <f t="shared" si="149"/>
        <v>3721.0526315789471</v>
      </c>
      <c r="O1076">
        <f t="shared" si="152"/>
        <v>977.02127659574455</v>
      </c>
      <c r="P1076">
        <f t="shared" si="150"/>
        <v>170137.5271551912</v>
      </c>
      <c r="Q1076" s="2">
        <f t="shared" si="151"/>
        <v>174835.6010633659</v>
      </c>
      <c r="R1076">
        <f>Q1076/MainSheet!$C$8*(G1076-G1075)+R1075</f>
        <v>205.55942291566168</v>
      </c>
      <c r="S1076">
        <f t="shared" si="153"/>
        <v>3317.5969159523925</v>
      </c>
      <c r="T1076">
        <f t="shared" si="145"/>
        <v>10.739999999999815</v>
      </c>
      <c r="U1076" s="1">
        <f>Q1076/MainSheet!$C$22</f>
        <v>0.888852633834051</v>
      </c>
    </row>
    <row r="1077" spans="7:21">
      <c r="G1077">
        <f t="shared" si="146"/>
        <v>10.749999999999815</v>
      </c>
      <c r="H1077">
        <f t="shared" si="147"/>
        <v>198000</v>
      </c>
      <c r="I1077" s="2">
        <f>MIN(MainSheet!$C$10/MainSheet!$C$9,MainSheet!$K$9*60)</f>
        <v>660</v>
      </c>
      <c r="J1077" s="1">
        <f>IF(G1077&gt;MainSheet!$C$11,IF(J1076&gt;=0.999,1,(G1077-MainSheet!$C$11)*I1077/$B$2/60),0)</f>
        <v>1</v>
      </c>
      <c r="K1077" s="1">
        <f>IF(G1077&gt;MainSheet!$C$11+$B$6,IF(K1076&gt;=0.999,1,(G1077-MainSheet!$C$11-$B$6)*I1077/$C$2/60),0)</f>
        <v>1</v>
      </c>
      <c r="L1077" s="1">
        <f>IF(G1077&gt;MainSheet!$C$11+$B$6+$C$6,IF(L1076&gt;=0.999,1,(G1077-MainSheet!$C$11-$B$6-$C$6)*I1077/$D$2/60),0)</f>
        <v>0.75430422222212112</v>
      </c>
      <c r="M1077">
        <f t="shared" si="148"/>
        <v>0.80939450490241061</v>
      </c>
      <c r="N1077" s="2">
        <f t="shared" si="149"/>
        <v>3721.0526315789471</v>
      </c>
      <c r="O1077">
        <f t="shared" si="152"/>
        <v>977.02127659574455</v>
      </c>
      <c r="P1077">
        <f t="shared" si="150"/>
        <v>170616.21195519119</v>
      </c>
      <c r="Q1077" s="2">
        <f t="shared" si="151"/>
        <v>175314.28586336589</v>
      </c>
      <c r="R1077">
        <f>Q1077/MainSheet!$C$8*(G1077-G1076)+R1076</f>
        <v>207.36984495425943</v>
      </c>
      <c r="S1077">
        <f t="shared" si="153"/>
        <v>3346.8159635962866</v>
      </c>
      <c r="T1077">
        <f t="shared" si="145"/>
        <v>10.749999999999815</v>
      </c>
      <c r="U1077" s="1">
        <f>Q1077/MainSheet!$C$22</f>
        <v>0.89128623570156829</v>
      </c>
    </row>
    <row r="1078" spans="7:21">
      <c r="G1078">
        <f t="shared" si="146"/>
        <v>10.759999999999815</v>
      </c>
      <c r="H1078">
        <f t="shared" si="147"/>
        <v>198000</v>
      </c>
      <c r="I1078" s="2">
        <f>MIN(MainSheet!$C$10/MainSheet!$C$9,MainSheet!$K$9*60)</f>
        <v>660</v>
      </c>
      <c r="J1078" s="1">
        <f>IF(G1078&gt;MainSheet!$C$11,IF(J1077&gt;=0.999,1,(G1078-MainSheet!$C$11)*I1078/$B$2/60),0)</f>
        <v>1</v>
      </c>
      <c r="K1078" s="1">
        <f>IF(G1078&gt;MainSheet!$C$11+$B$6,IF(K1077&gt;=0.999,1,(G1078-MainSheet!$C$11-$B$6)*I1078/$C$2/60),0)</f>
        <v>1</v>
      </c>
      <c r="L1078" s="1">
        <f>IF(G1078&gt;MainSheet!$C$11+$B$6+$C$6,IF(L1077&gt;=0.999,1,(G1078-MainSheet!$C$11-$B$6-$C$6)*I1078/$D$2/60),0)</f>
        <v>0.75980422222212107</v>
      </c>
      <c r="M1078">
        <f t="shared" si="148"/>
        <v>0.8136612864992212</v>
      </c>
      <c r="N1078" s="2">
        <f t="shared" si="149"/>
        <v>3721.0526315789471</v>
      </c>
      <c r="O1078">
        <f t="shared" si="152"/>
        <v>977.02127659574455</v>
      </c>
      <c r="P1078">
        <f t="shared" si="150"/>
        <v>171094.89675519121</v>
      </c>
      <c r="Q1078" s="2">
        <f t="shared" si="151"/>
        <v>175792.97066336591</v>
      </c>
      <c r="R1078">
        <f>Q1078/MainSheet!$C$8*(G1078-G1077)+R1077</f>
        <v>209.18521023811067</v>
      </c>
      <c r="S1078">
        <f t="shared" si="153"/>
        <v>3376.1147920401809</v>
      </c>
      <c r="T1078">
        <f t="shared" si="145"/>
        <v>10.759999999999815</v>
      </c>
      <c r="U1078" s="1">
        <f>Q1078/MainSheet!$C$22</f>
        <v>0.89371983756908568</v>
      </c>
    </row>
    <row r="1079" spans="7:21">
      <c r="G1079">
        <f t="shared" si="146"/>
        <v>10.769999999999815</v>
      </c>
      <c r="H1079">
        <f t="shared" si="147"/>
        <v>198000</v>
      </c>
      <c r="I1079" s="2">
        <f>MIN(MainSheet!$C$10/MainSheet!$C$9,MainSheet!$K$9*60)</f>
        <v>660</v>
      </c>
      <c r="J1079" s="1">
        <f>IF(G1079&gt;MainSheet!$C$11,IF(J1078&gt;=0.999,1,(G1079-MainSheet!$C$11)*I1079/$B$2/60),0)</f>
        <v>1</v>
      </c>
      <c r="K1079" s="1">
        <f>IF(G1079&gt;MainSheet!$C$11+$B$6,IF(K1078&gt;=0.999,1,(G1079-MainSheet!$C$11-$B$6)*I1079/$C$2/60),0)</f>
        <v>1</v>
      </c>
      <c r="L1079" s="1">
        <f>IF(G1079&gt;MainSheet!$C$11+$B$6+$C$6,IF(L1078&gt;=0.999,1,(G1079-MainSheet!$C$11-$B$6-$C$6)*I1079/$D$2/60),0)</f>
        <v>0.76530422222212091</v>
      </c>
      <c r="M1079">
        <f t="shared" si="148"/>
        <v>0.8179280680960318</v>
      </c>
      <c r="N1079" s="2">
        <f t="shared" si="149"/>
        <v>3721.0526315789471</v>
      </c>
      <c r="O1079">
        <f t="shared" si="152"/>
        <v>977.02127659574455</v>
      </c>
      <c r="P1079">
        <f t="shared" si="150"/>
        <v>171573.58155519119</v>
      </c>
      <c r="Q1079" s="2">
        <f t="shared" si="151"/>
        <v>176271.6554633659</v>
      </c>
      <c r="R1079">
        <f>Q1079/MainSheet!$C$8*(G1079-G1078)+R1078</f>
        <v>211.00551876721539</v>
      </c>
      <c r="S1079">
        <f t="shared" si="153"/>
        <v>3405.4934012840754</v>
      </c>
      <c r="T1079">
        <f t="shared" si="145"/>
        <v>10.769999999999815</v>
      </c>
      <c r="U1079" s="1">
        <f>Q1079/MainSheet!$C$22</f>
        <v>0.89615343943660297</v>
      </c>
    </row>
    <row r="1080" spans="7:21">
      <c r="G1080">
        <f t="shared" si="146"/>
        <v>10.779999999999815</v>
      </c>
      <c r="H1080">
        <f t="shared" si="147"/>
        <v>198000</v>
      </c>
      <c r="I1080" s="2">
        <f>MIN(MainSheet!$C$10/MainSheet!$C$9,MainSheet!$K$9*60)</f>
        <v>660</v>
      </c>
      <c r="J1080" s="1">
        <f>IF(G1080&gt;MainSheet!$C$11,IF(J1079&gt;=0.999,1,(G1080-MainSheet!$C$11)*I1080/$B$2/60),0)</f>
        <v>1</v>
      </c>
      <c r="K1080" s="1">
        <f>IF(G1080&gt;MainSheet!$C$11+$B$6,IF(K1079&gt;=0.999,1,(G1080-MainSheet!$C$11-$B$6)*I1080/$C$2/60),0)</f>
        <v>1</v>
      </c>
      <c r="L1080" s="1">
        <f>IF(G1080&gt;MainSheet!$C$11+$B$6+$C$6,IF(L1079&gt;=0.999,1,(G1080-MainSheet!$C$11-$B$6-$C$6)*I1080/$D$2/60),0)</f>
        <v>0.77080422222212086</v>
      </c>
      <c r="M1080">
        <f t="shared" si="148"/>
        <v>0.8221948496928424</v>
      </c>
      <c r="N1080" s="2">
        <f t="shared" si="149"/>
        <v>3721.0526315789471</v>
      </c>
      <c r="O1080">
        <f t="shared" si="152"/>
        <v>977.02127659574455</v>
      </c>
      <c r="P1080">
        <f t="shared" si="150"/>
        <v>172052.26635519118</v>
      </c>
      <c r="Q1080" s="2">
        <f t="shared" si="151"/>
        <v>176750.34026336588</v>
      </c>
      <c r="R1080">
        <f>Q1080/MainSheet!$C$8*(G1080-G1079)+R1079</f>
        <v>212.8307705415736</v>
      </c>
      <c r="S1080">
        <f t="shared" si="153"/>
        <v>3434.9517913279697</v>
      </c>
      <c r="T1080">
        <f t="shared" si="145"/>
        <v>10.779999999999815</v>
      </c>
      <c r="U1080" s="1">
        <f>Q1080/MainSheet!$C$22</f>
        <v>0.89858704130412026</v>
      </c>
    </row>
    <row r="1081" spans="7:21">
      <c r="G1081">
        <f t="shared" si="146"/>
        <v>10.789999999999814</v>
      </c>
      <c r="H1081">
        <f t="shared" si="147"/>
        <v>198000</v>
      </c>
      <c r="I1081" s="2">
        <f>MIN(MainSheet!$C$10/MainSheet!$C$9,MainSheet!$K$9*60)</f>
        <v>660</v>
      </c>
      <c r="J1081" s="1">
        <f>IF(G1081&gt;MainSheet!$C$11,IF(J1080&gt;=0.999,1,(G1081-MainSheet!$C$11)*I1081/$B$2/60),0)</f>
        <v>1</v>
      </c>
      <c r="K1081" s="1">
        <f>IF(G1081&gt;MainSheet!$C$11+$B$6,IF(K1080&gt;=0.999,1,(G1081-MainSheet!$C$11-$B$6)*I1081/$C$2/60),0)</f>
        <v>1</v>
      </c>
      <c r="L1081" s="1">
        <f>IF(G1081&gt;MainSheet!$C$11+$B$6+$C$6,IF(L1080&gt;=0.999,1,(G1081-MainSheet!$C$11-$B$6-$C$6)*I1081/$D$2/60),0)</f>
        <v>0.77630422222212081</v>
      </c>
      <c r="M1081">
        <f t="shared" si="148"/>
        <v>0.82646163128965311</v>
      </c>
      <c r="N1081" s="2">
        <f t="shared" si="149"/>
        <v>3721.0526315789471</v>
      </c>
      <c r="O1081">
        <f t="shared" si="152"/>
        <v>977.02127659574455</v>
      </c>
      <c r="P1081">
        <f t="shared" si="150"/>
        <v>172530.95115519117</v>
      </c>
      <c r="Q1081" s="2">
        <f t="shared" si="151"/>
        <v>177229.02506336587</v>
      </c>
      <c r="R1081">
        <f>Q1081/MainSheet!$C$8*(G1081-G1080)+R1080</f>
        <v>214.66096556118529</v>
      </c>
      <c r="S1081">
        <f t="shared" si="153"/>
        <v>3464.4899621718641</v>
      </c>
      <c r="T1081">
        <f t="shared" si="145"/>
        <v>10.789999999999814</v>
      </c>
      <c r="U1081" s="1">
        <f>Q1081/MainSheet!$C$22</f>
        <v>0.90102064317163755</v>
      </c>
    </row>
    <row r="1082" spans="7:21">
      <c r="G1082">
        <f t="shared" si="146"/>
        <v>10.799999999999814</v>
      </c>
      <c r="H1082">
        <f t="shared" si="147"/>
        <v>198000</v>
      </c>
      <c r="I1082" s="2">
        <f>MIN(MainSheet!$C$10/MainSheet!$C$9,MainSheet!$K$9*60)</f>
        <v>660</v>
      </c>
      <c r="J1082" s="1">
        <f>IF(G1082&gt;MainSheet!$C$11,IF(J1081&gt;=0.999,1,(G1082-MainSheet!$C$11)*I1082/$B$2/60),0)</f>
        <v>1</v>
      </c>
      <c r="K1082" s="1">
        <f>IF(G1082&gt;MainSheet!$C$11+$B$6,IF(K1081&gt;=0.999,1,(G1082-MainSheet!$C$11-$B$6)*I1082/$C$2/60),0)</f>
        <v>1</v>
      </c>
      <c r="L1082" s="1">
        <f>IF(G1082&gt;MainSheet!$C$11+$B$6+$C$6,IF(L1081&gt;=0.999,1,(G1082-MainSheet!$C$11-$B$6-$C$6)*I1082/$D$2/60),0)</f>
        <v>0.78180422222212065</v>
      </c>
      <c r="M1082">
        <f t="shared" si="148"/>
        <v>0.8307284128864636</v>
      </c>
      <c r="N1082" s="2">
        <f t="shared" si="149"/>
        <v>3721.0526315789471</v>
      </c>
      <c r="O1082">
        <f t="shared" si="152"/>
        <v>977.02127659574455</v>
      </c>
      <c r="P1082">
        <f t="shared" si="150"/>
        <v>173009.63595519116</v>
      </c>
      <c r="Q1082" s="2">
        <f t="shared" si="151"/>
        <v>177707.70986336586</v>
      </c>
      <c r="R1082">
        <f>Q1082/MainSheet!$C$8*(G1082-G1081)+R1081</f>
        <v>216.49610382605044</v>
      </c>
      <c r="S1082">
        <f t="shared" si="153"/>
        <v>3494.1079138157584</v>
      </c>
      <c r="T1082">
        <f t="shared" si="145"/>
        <v>10.799999999999814</v>
      </c>
      <c r="U1082" s="1">
        <f>Q1082/MainSheet!$C$22</f>
        <v>0.90345424503915484</v>
      </c>
    </row>
    <row r="1083" spans="7:21">
      <c r="G1083">
        <f t="shared" si="146"/>
        <v>10.809999999999814</v>
      </c>
      <c r="H1083">
        <f t="shared" si="147"/>
        <v>198000</v>
      </c>
      <c r="I1083" s="2">
        <f>MIN(MainSheet!$C$10/MainSheet!$C$9,MainSheet!$K$9*60)</f>
        <v>660</v>
      </c>
      <c r="J1083" s="1">
        <f>IF(G1083&gt;MainSheet!$C$11,IF(J1082&gt;=0.999,1,(G1083-MainSheet!$C$11)*I1083/$B$2/60),0)</f>
        <v>1</v>
      </c>
      <c r="K1083" s="1">
        <f>IF(G1083&gt;MainSheet!$C$11+$B$6,IF(K1082&gt;=0.999,1,(G1083-MainSheet!$C$11-$B$6)*I1083/$C$2/60),0)</f>
        <v>1</v>
      </c>
      <c r="L1083" s="1">
        <f>IF(G1083&gt;MainSheet!$C$11+$B$6+$C$6,IF(L1082&gt;=0.999,1,(G1083-MainSheet!$C$11-$B$6-$C$6)*I1083/$D$2/60),0)</f>
        <v>0.78730422222212049</v>
      </c>
      <c r="M1083">
        <f t="shared" si="148"/>
        <v>0.83499519448327419</v>
      </c>
      <c r="N1083" s="2">
        <f t="shared" si="149"/>
        <v>3721.0526315789471</v>
      </c>
      <c r="O1083">
        <f t="shared" si="152"/>
        <v>977.02127659574455</v>
      </c>
      <c r="P1083">
        <f t="shared" si="150"/>
        <v>173488.32075519115</v>
      </c>
      <c r="Q1083" s="2">
        <f t="shared" si="151"/>
        <v>178186.39466336585</v>
      </c>
      <c r="R1083">
        <f>Q1083/MainSheet!$C$8*(G1083-G1082)+R1082</f>
        <v>218.33618533616908</v>
      </c>
      <c r="S1083">
        <f t="shared" si="153"/>
        <v>3523.8056462596528</v>
      </c>
      <c r="T1083">
        <f t="shared" si="145"/>
        <v>10.809999999999814</v>
      </c>
      <c r="U1083" s="1">
        <f>Q1083/MainSheet!$C$22</f>
        <v>0.90588784690667212</v>
      </c>
    </row>
    <row r="1084" spans="7:21">
      <c r="G1084">
        <f t="shared" si="146"/>
        <v>10.819999999999814</v>
      </c>
      <c r="H1084">
        <f t="shared" si="147"/>
        <v>198000</v>
      </c>
      <c r="I1084" s="2">
        <f>MIN(MainSheet!$C$10/MainSheet!$C$9,MainSheet!$K$9*60)</f>
        <v>660</v>
      </c>
      <c r="J1084" s="1">
        <f>IF(G1084&gt;MainSheet!$C$11,IF(J1083&gt;=0.999,1,(G1084-MainSheet!$C$11)*I1084/$B$2/60),0)</f>
        <v>1</v>
      </c>
      <c r="K1084" s="1">
        <f>IF(G1084&gt;MainSheet!$C$11+$B$6,IF(K1083&gt;=0.999,1,(G1084-MainSheet!$C$11-$B$6)*I1084/$C$2/60),0)</f>
        <v>1</v>
      </c>
      <c r="L1084" s="1">
        <f>IF(G1084&gt;MainSheet!$C$11+$B$6+$C$6,IF(L1083&gt;=0.999,1,(G1084-MainSheet!$C$11-$B$6-$C$6)*I1084/$D$2/60),0)</f>
        <v>0.79280422222212033</v>
      </c>
      <c r="M1084">
        <f t="shared" si="148"/>
        <v>0.83926197608008468</v>
      </c>
      <c r="N1084" s="2">
        <f t="shared" si="149"/>
        <v>3721.0526315789471</v>
      </c>
      <c r="O1084">
        <f t="shared" si="152"/>
        <v>977.02127659574455</v>
      </c>
      <c r="P1084">
        <f t="shared" si="150"/>
        <v>173967.00555519114</v>
      </c>
      <c r="Q1084" s="2">
        <f t="shared" si="151"/>
        <v>178665.07946336584</v>
      </c>
      <c r="R1084">
        <f>Q1084/MainSheet!$C$8*(G1084-G1083)+R1083</f>
        <v>220.1812100915412</v>
      </c>
      <c r="S1084">
        <f t="shared" si="153"/>
        <v>3553.583159503547</v>
      </c>
      <c r="T1084">
        <f t="shared" si="145"/>
        <v>10.819999999999814</v>
      </c>
      <c r="U1084" s="1">
        <f>Q1084/MainSheet!$C$22</f>
        <v>0.90832144877418941</v>
      </c>
    </row>
    <row r="1085" spans="7:21">
      <c r="G1085">
        <f t="shared" si="146"/>
        <v>10.829999999999814</v>
      </c>
      <c r="H1085">
        <f t="shared" si="147"/>
        <v>198000</v>
      </c>
      <c r="I1085" s="2">
        <f>MIN(MainSheet!$C$10/MainSheet!$C$9,MainSheet!$K$9*60)</f>
        <v>660</v>
      </c>
      <c r="J1085" s="1">
        <f>IF(G1085&gt;MainSheet!$C$11,IF(J1084&gt;=0.999,1,(G1085-MainSheet!$C$11)*I1085/$B$2/60),0)</f>
        <v>1</v>
      </c>
      <c r="K1085" s="1">
        <f>IF(G1085&gt;MainSheet!$C$11+$B$6,IF(K1084&gt;=0.999,1,(G1085-MainSheet!$C$11-$B$6)*I1085/$C$2/60),0)</f>
        <v>1</v>
      </c>
      <c r="L1085" s="1">
        <f>IF(G1085&gt;MainSheet!$C$11+$B$6+$C$6,IF(L1084&gt;=0.999,1,(G1085-MainSheet!$C$11-$B$6-$C$6)*I1085/$D$2/60),0)</f>
        <v>0.79830422222212027</v>
      </c>
      <c r="M1085">
        <f t="shared" si="148"/>
        <v>0.84352875767689539</v>
      </c>
      <c r="N1085" s="2">
        <f t="shared" si="149"/>
        <v>3721.0526315789471</v>
      </c>
      <c r="O1085">
        <f t="shared" si="152"/>
        <v>977.02127659574455</v>
      </c>
      <c r="P1085">
        <f t="shared" si="150"/>
        <v>174445.69035519115</v>
      </c>
      <c r="Q1085" s="2">
        <f t="shared" si="151"/>
        <v>179143.76426336585</v>
      </c>
      <c r="R1085">
        <f>Q1085/MainSheet!$C$8*(G1085-G1084)+R1084</f>
        <v>222.03117809216681</v>
      </c>
      <c r="S1085">
        <f t="shared" si="153"/>
        <v>3583.4404535474414</v>
      </c>
      <c r="T1085">
        <f t="shared" si="145"/>
        <v>10.829999999999814</v>
      </c>
      <c r="U1085" s="1">
        <f>Q1085/MainSheet!$C$22</f>
        <v>0.91075505064170692</v>
      </c>
    </row>
    <row r="1086" spans="7:21">
      <c r="G1086">
        <f t="shared" si="146"/>
        <v>10.839999999999813</v>
      </c>
      <c r="H1086">
        <f t="shared" si="147"/>
        <v>198000</v>
      </c>
      <c r="I1086" s="2">
        <f>MIN(MainSheet!$C$10/MainSheet!$C$9,MainSheet!$K$9*60)</f>
        <v>660</v>
      </c>
      <c r="J1086" s="1">
        <f>IF(G1086&gt;MainSheet!$C$11,IF(J1085&gt;=0.999,1,(G1086-MainSheet!$C$11)*I1086/$B$2/60),0)</f>
        <v>1</v>
      </c>
      <c r="K1086" s="1">
        <f>IF(G1086&gt;MainSheet!$C$11+$B$6,IF(K1085&gt;=0.999,1,(G1086-MainSheet!$C$11-$B$6)*I1086/$C$2/60),0)</f>
        <v>1</v>
      </c>
      <c r="L1086" s="1">
        <f>IF(G1086&gt;MainSheet!$C$11+$B$6+$C$6,IF(L1085&gt;=0.999,1,(G1086-MainSheet!$C$11-$B$6-$C$6)*I1086/$D$2/60),0)</f>
        <v>0.80380422222212</v>
      </c>
      <c r="M1086">
        <f t="shared" si="148"/>
        <v>0.84779553927370588</v>
      </c>
      <c r="N1086" s="2">
        <f t="shared" si="149"/>
        <v>3721.0526315789471</v>
      </c>
      <c r="O1086">
        <f t="shared" si="152"/>
        <v>977.02127659574455</v>
      </c>
      <c r="P1086">
        <f t="shared" si="150"/>
        <v>174924.37515519111</v>
      </c>
      <c r="Q1086" s="2">
        <f t="shared" si="151"/>
        <v>179622.44906336581</v>
      </c>
      <c r="R1086">
        <f>Q1086/MainSheet!$C$8*(G1086-G1085)+R1085</f>
        <v>223.88608933804591</v>
      </c>
      <c r="S1086">
        <f t="shared" si="153"/>
        <v>3613.3775283913355</v>
      </c>
      <c r="T1086">
        <f t="shared" si="145"/>
        <v>10.839999999999813</v>
      </c>
      <c r="U1086" s="1">
        <f>Q1086/MainSheet!$C$22</f>
        <v>0.91318865250922399</v>
      </c>
    </row>
    <row r="1087" spans="7:21">
      <c r="G1087">
        <f t="shared" si="146"/>
        <v>10.849999999999813</v>
      </c>
      <c r="H1087">
        <f t="shared" si="147"/>
        <v>198000</v>
      </c>
      <c r="I1087" s="2">
        <f>MIN(MainSheet!$C$10/MainSheet!$C$9,MainSheet!$K$9*60)</f>
        <v>660</v>
      </c>
      <c r="J1087" s="1">
        <f>IF(G1087&gt;MainSheet!$C$11,IF(J1086&gt;=0.999,1,(G1087-MainSheet!$C$11)*I1087/$B$2/60),0)</f>
        <v>1</v>
      </c>
      <c r="K1087" s="1">
        <f>IF(G1087&gt;MainSheet!$C$11+$B$6,IF(K1086&gt;=0.999,1,(G1087-MainSheet!$C$11-$B$6)*I1087/$C$2/60),0)</f>
        <v>1</v>
      </c>
      <c r="L1087" s="1">
        <f>IF(G1087&gt;MainSheet!$C$11+$B$6+$C$6,IF(L1086&gt;=0.999,1,(G1087-MainSheet!$C$11-$B$6-$C$6)*I1087/$D$2/60),0)</f>
        <v>0.80930422222212006</v>
      </c>
      <c r="M1087">
        <f t="shared" si="148"/>
        <v>0.85206232087051659</v>
      </c>
      <c r="N1087" s="2">
        <f t="shared" si="149"/>
        <v>3721.0526315789471</v>
      </c>
      <c r="O1087">
        <f t="shared" si="152"/>
        <v>977.02127659574455</v>
      </c>
      <c r="P1087">
        <f t="shared" si="150"/>
        <v>175403.0599551911</v>
      </c>
      <c r="Q1087" s="2">
        <f t="shared" si="151"/>
        <v>180101.1338633658</v>
      </c>
      <c r="R1087">
        <f>Q1087/MainSheet!$C$8*(G1087-G1086)+R1086</f>
        <v>225.74594382917849</v>
      </c>
      <c r="S1087">
        <f t="shared" si="153"/>
        <v>3643.3943840352299</v>
      </c>
      <c r="T1087">
        <f t="shared" si="145"/>
        <v>10.849999999999813</v>
      </c>
      <c r="U1087" s="1">
        <f>Q1087/MainSheet!$C$22</f>
        <v>0.91562225437674127</v>
      </c>
    </row>
    <row r="1088" spans="7:21">
      <c r="G1088">
        <f t="shared" si="146"/>
        <v>10.859999999999813</v>
      </c>
      <c r="H1088">
        <f t="shared" si="147"/>
        <v>198000</v>
      </c>
      <c r="I1088" s="2">
        <f>MIN(MainSheet!$C$10/MainSheet!$C$9,MainSheet!$K$9*60)</f>
        <v>660</v>
      </c>
      <c r="J1088" s="1">
        <f>IF(G1088&gt;MainSheet!$C$11,IF(J1087&gt;=0.999,1,(G1088-MainSheet!$C$11)*I1088/$B$2/60),0)</f>
        <v>1</v>
      </c>
      <c r="K1088" s="1">
        <f>IF(G1088&gt;MainSheet!$C$11+$B$6,IF(K1087&gt;=0.999,1,(G1088-MainSheet!$C$11-$B$6)*I1088/$C$2/60),0)</f>
        <v>1</v>
      </c>
      <c r="L1088" s="1">
        <f>IF(G1088&gt;MainSheet!$C$11+$B$6+$C$6,IF(L1087&gt;=0.999,1,(G1088-MainSheet!$C$11-$B$6-$C$6)*I1088/$D$2/60),0)</f>
        <v>0.8148042222221199</v>
      </c>
      <c r="M1088">
        <f t="shared" si="148"/>
        <v>0.85632910246732719</v>
      </c>
      <c r="N1088" s="2">
        <f t="shared" si="149"/>
        <v>3721.0526315789471</v>
      </c>
      <c r="O1088">
        <f t="shared" si="152"/>
        <v>977.02127659574455</v>
      </c>
      <c r="P1088">
        <f t="shared" si="150"/>
        <v>175881.74475519109</v>
      </c>
      <c r="Q1088" s="2">
        <f t="shared" si="151"/>
        <v>180579.81866336579</v>
      </c>
      <c r="R1088">
        <f>Q1088/MainSheet!$C$8*(G1088-G1087)+R1087</f>
        <v>227.61074156556455</v>
      </c>
      <c r="S1088">
        <f t="shared" si="153"/>
        <v>3673.491020479124</v>
      </c>
      <c r="T1088">
        <f t="shared" si="145"/>
        <v>10.859999999999813</v>
      </c>
      <c r="U1088" s="1">
        <f>Q1088/MainSheet!$C$22</f>
        <v>0.91805585624425856</v>
      </c>
    </row>
    <row r="1089" spans="7:21">
      <c r="G1089">
        <f t="shared" si="146"/>
        <v>10.869999999999813</v>
      </c>
      <c r="H1089">
        <f t="shared" si="147"/>
        <v>198000</v>
      </c>
      <c r="I1089" s="2">
        <f>MIN(MainSheet!$C$10/MainSheet!$C$9,MainSheet!$K$9*60)</f>
        <v>660</v>
      </c>
      <c r="J1089" s="1">
        <f>IF(G1089&gt;MainSheet!$C$11,IF(J1088&gt;=0.999,1,(G1089-MainSheet!$C$11)*I1089/$B$2/60),0)</f>
        <v>1</v>
      </c>
      <c r="K1089" s="1">
        <f>IF(G1089&gt;MainSheet!$C$11+$B$6,IF(K1088&gt;=0.999,1,(G1089-MainSheet!$C$11-$B$6)*I1089/$C$2/60),0)</f>
        <v>1</v>
      </c>
      <c r="L1089" s="1">
        <f>IF(G1089&gt;MainSheet!$C$11+$B$6+$C$6,IF(L1088&gt;=0.999,1,(G1089-MainSheet!$C$11-$B$6-$C$6)*I1089/$D$2/60),0)</f>
        <v>0.82030422222211974</v>
      </c>
      <c r="M1089">
        <f t="shared" si="148"/>
        <v>0.86059588406413778</v>
      </c>
      <c r="N1089" s="2">
        <f t="shared" si="149"/>
        <v>3721.0526315789471</v>
      </c>
      <c r="O1089">
        <f t="shared" si="152"/>
        <v>977.02127659574455</v>
      </c>
      <c r="P1089">
        <f t="shared" si="150"/>
        <v>176360.42955519108</v>
      </c>
      <c r="Q1089" s="2">
        <f t="shared" si="151"/>
        <v>181058.50346336578</v>
      </c>
      <c r="R1089">
        <f>Q1089/MainSheet!$C$8*(G1089-G1088)+R1088</f>
        <v>229.4804825472041</v>
      </c>
      <c r="S1089">
        <f t="shared" si="153"/>
        <v>3703.6674377230183</v>
      </c>
      <c r="T1089">
        <f t="shared" si="145"/>
        <v>10.869999999999813</v>
      </c>
      <c r="U1089" s="1">
        <f>Q1089/MainSheet!$C$22</f>
        <v>0.92048945811177585</v>
      </c>
    </row>
    <row r="1090" spans="7:21">
      <c r="G1090">
        <f t="shared" si="146"/>
        <v>10.879999999999812</v>
      </c>
      <c r="H1090">
        <f t="shared" si="147"/>
        <v>198000</v>
      </c>
      <c r="I1090" s="2">
        <f>MIN(MainSheet!$C$10/MainSheet!$C$9,MainSheet!$K$9*60)</f>
        <v>660</v>
      </c>
      <c r="J1090" s="1">
        <f>IF(G1090&gt;MainSheet!$C$11,IF(J1089&gt;=0.999,1,(G1090-MainSheet!$C$11)*I1090/$B$2/60),0)</f>
        <v>1</v>
      </c>
      <c r="K1090" s="1">
        <f>IF(G1090&gt;MainSheet!$C$11+$B$6,IF(K1089&gt;=0.999,1,(G1090-MainSheet!$C$11-$B$6)*I1090/$C$2/60),0)</f>
        <v>1</v>
      </c>
      <c r="L1090" s="1">
        <f>IF(G1090&gt;MainSheet!$C$11+$B$6+$C$6,IF(L1089&gt;=0.999,1,(G1090-MainSheet!$C$11-$B$6-$C$6)*I1090/$D$2/60),0)</f>
        <v>0.82580422222211969</v>
      </c>
      <c r="M1090">
        <f t="shared" si="148"/>
        <v>0.86486266566094838</v>
      </c>
      <c r="N1090" s="2">
        <f t="shared" si="149"/>
        <v>3721.0526315789471</v>
      </c>
      <c r="O1090">
        <f t="shared" si="152"/>
        <v>977.02127659574455</v>
      </c>
      <c r="P1090">
        <f t="shared" si="150"/>
        <v>176839.11435519109</v>
      </c>
      <c r="Q1090" s="2">
        <f t="shared" si="151"/>
        <v>181537.1882633658</v>
      </c>
      <c r="R1090">
        <f>Q1090/MainSheet!$C$8*(G1090-G1089)+R1089</f>
        <v>231.35516677409711</v>
      </c>
      <c r="S1090">
        <f t="shared" si="153"/>
        <v>3733.9236357669124</v>
      </c>
      <c r="T1090">
        <f t="shared" si="145"/>
        <v>10.879999999999812</v>
      </c>
      <c r="U1090" s="1">
        <f>Q1090/MainSheet!$C$22</f>
        <v>0.92292305997929336</v>
      </c>
    </row>
    <row r="1091" spans="7:21">
      <c r="G1091">
        <f t="shared" si="146"/>
        <v>10.889999999999812</v>
      </c>
      <c r="H1091">
        <f t="shared" si="147"/>
        <v>198000</v>
      </c>
      <c r="I1091" s="2">
        <f>MIN(MainSheet!$C$10/MainSheet!$C$9,MainSheet!$K$9*60)</f>
        <v>660</v>
      </c>
      <c r="J1091" s="1">
        <f>IF(G1091&gt;MainSheet!$C$11,IF(J1090&gt;=0.999,1,(G1091-MainSheet!$C$11)*I1091/$B$2/60),0)</f>
        <v>1</v>
      </c>
      <c r="K1091" s="1">
        <f>IF(G1091&gt;MainSheet!$C$11+$B$6,IF(K1090&gt;=0.999,1,(G1091-MainSheet!$C$11-$B$6)*I1091/$C$2/60),0)</f>
        <v>1</v>
      </c>
      <c r="L1091" s="1">
        <f>IF(G1091&gt;MainSheet!$C$11+$B$6+$C$6,IF(L1090&gt;=0.999,1,(G1091-MainSheet!$C$11-$B$6-$C$6)*I1091/$D$2/60),0)</f>
        <v>0.83130422222211953</v>
      </c>
      <c r="M1091">
        <f t="shared" si="148"/>
        <v>0.86912944725775898</v>
      </c>
      <c r="N1091" s="2">
        <f t="shared" si="149"/>
        <v>3721.0526315789471</v>
      </c>
      <c r="O1091">
        <f t="shared" si="152"/>
        <v>977.02127659574455</v>
      </c>
      <c r="P1091">
        <f t="shared" si="150"/>
        <v>177317.79915519108</v>
      </c>
      <c r="Q1091" s="2">
        <f t="shared" si="151"/>
        <v>182015.87306336578</v>
      </c>
      <c r="R1091">
        <f>Q1091/MainSheet!$C$8*(G1091-G1090)+R1090</f>
        <v>233.23479424624361</v>
      </c>
      <c r="S1091">
        <f t="shared" si="153"/>
        <v>3764.2596146108067</v>
      </c>
      <c r="T1091">
        <f t="shared" ref="T1091:T1154" si="154">G1091</f>
        <v>10.889999999999812</v>
      </c>
      <c r="U1091" s="1">
        <f>Q1091/MainSheet!$C$22</f>
        <v>0.92535666184681065</v>
      </c>
    </row>
    <row r="1092" spans="7:21">
      <c r="G1092">
        <f t="shared" ref="G1092:G1155" si="155">G1091+$F$2</f>
        <v>10.899999999999812</v>
      </c>
      <c r="H1092">
        <f t="shared" ref="H1092:H1155" si="156">H1091</f>
        <v>198000</v>
      </c>
      <c r="I1092" s="2">
        <f>MIN(MainSheet!$C$10/MainSheet!$C$9,MainSheet!$K$9*60)</f>
        <v>660</v>
      </c>
      <c r="J1092" s="1">
        <f>IF(G1092&gt;MainSheet!$C$11,IF(J1091&gt;=0.999,1,(G1092-MainSheet!$C$11)*I1092/$B$2/60),0)</f>
        <v>1</v>
      </c>
      <c r="K1092" s="1">
        <f>IF(G1092&gt;MainSheet!$C$11+$B$6,IF(K1091&gt;=0.999,1,(G1092-MainSheet!$C$11-$B$6)*I1092/$C$2/60),0)</f>
        <v>1</v>
      </c>
      <c r="L1092" s="1">
        <f>IF(G1092&gt;MainSheet!$C$11+$B$6+$C$6,IF(L1091&gt;=0.999,1,(G1092-MainSheet!$C$11-$B$6-$C$6)*I1092/$D$2/60),0)</f>
        <v>0.83680422222211936</v>
      </c>
      <c r="M1092">
        <f t="shared" ref="M1092:M1155" si="157">(J1092*$B$2+K1092*$C$2+L1092*$D$2)/SUM($B$2:$D$2)</f>
        <v>0.87339622885456947</v>
      </c>
      <c r="N1092" s="2">
        <f t="shared" ref="N1092:N1155" si="158">IF(J1092&gt;=0.01,((1-J1092)*B$3+B$4*(J1092)),0)</f>
        <v>3721.0526315789471</v>
      </c>
      <c r="O1092">
        <f t="shared" si="152"/>
        <v>977.02127659574455</v>
      </c>
      <c r="P1092">
        <f t="shared" ref="P1092:P1155" si="159">IF(IF(N1092+O1092&gt;H1092,H1092-O1092-N1092,IF(L1092&gt;0,((1-L1092)*D$3+D$4*(L1092)),0))+O1092+N1092&gt;H1092,H1092-N1092-O1092,IF(N1092+O1092&gt;H1092,H1092-O1092-N1092,IF(L1092&gt;0,((1-L1092)*D$3+D$4*(L1092)),0)))</f>
        <v>177796.48395519107</v>
      </c>
      <c r="Q1092" s="2">
        <f t="shared" ref="Q1092:Q1155" si="160">SUM(N1092:P1092)</f>
        <v>182494.55786336577</v>
      </c>
      <c r="R1092">
        <f>Q1092/MainSheet!$C$8*(G1092-G1091)+R1091</f>
        <v>235.11936496364359</v>
      </c>
      <c r="S1092">
        <f t="shared" si="153"/>
        <v>3794.6753742547012</v>
      </c>
      <c r="T1092">
        <f t="shared" si="154"/>
        <v>10.899999999999812</v>
      </c>
      <c r="U1092" s="1">
        <f>Q1092/MainSheet!$C$22</f>
        <v>0.92779026371432793</v>
      </c>
    </row>
    <row r="1093" spans="7:21">
      <c r="G1093">
        <f t="shared" si="155"/>
        <v>10.909999999999812</v>
      </c>
      <c r="H1093">
        <f t="shared" si="156"/>
        <v>198000</v>
      </c>
      <c r="I1093" s="2">
        <f>MIN(MainSheet!$C$10/MainSheet!$C$9,MainSheet!$K$9*60)</f>
        <v>660</v>
      </c>
      <c r="J1093" s="1">
        <f>IF(G1093&gt;MainSheet!$C$11,IF(J1092&gt;=0.999,1,(G1093-MainSheet!$C$11)*I1093/$B$2/60),0)</f>
        <v>1</v>
      </c>
      <c r="K1093" s="1">
        <f>IF(G1093&gt;MainSheet!$C$11+$B$6,IF(K1092&gt;=0.999,1,(G1093-MainSheet!$C$11-$B$6)*I1093/$C$2/60),0)</f>
        <v>1</v>
      </c>
      <c r="L1093" s="1">
        <f>IF(G1093&gt;MainSheet!$C$11+$B$6+$C$6,IF(L1092&gt;=0.999,1,(G1093-MainSheet!$C$11-$B$6-$C$6)*I1093/$D$2/60),0)</f>
        <v>0.8423042222221192</v>
      </c>
      <c r="M1093">
        <f t="shared" si="157"/>
        <v>0.87766301045137995</v>
      </c>
      <c r="N1093" s="2">
        <f t="shared" si="158"/>
        <v>3721.0526315789471</v>
      </c>
      <c r="O1093">
        <f t="shared" ref="O1093:O1156" si="161">IF(K1093&gt;=0.01,((1-K1093)*C$3+C$4*(K1093)),0)</f>
        <v>977.02127659574455</v>
      </c>
      <c r="P1093">
        <f t="shared" si="159"/>
        <v>178275.16875519106</v>
      </c>
      <c r="Q1093" s="2">
        <f t="shared" si="160"/>
        <v>182973.24266336576</v>
      </c>
      <c r="R1093">
        <f>Q1093/MainSheet!$C$8*(G1093-G1092)+R1092</f>
        <v>237.00887892629706</v>
      </c>
      <c r="S1093">
        <f t="shared" ref="S1093:S1156" si="162">Q1093*$F$2/60+S1092</f>
        <v>3825.1709146985954</v>
      </c>
      <c r="T1093">
        <f t="shared" si="154"/>
        <v>10.909999999999812</v>
      </c>
      <c r="U1093" s="1">
        <f>Q1093/MainSheet!$C$22</f>
        <v>0.93022386558184522</v>
      </c>
    </row>
    <row r="1094" spans="7:21">
      <c r="G1094">
        <f t="shared" si="155"/>
        <v>10.919999999999812</v>
      </c>
      <c r="H1094">
        <f t="shared" si="156"/>
        <v>198000</v>
      </c>
      <c r="I1094" s="2">
        <f>MIN(MainSheet!$C$10/MainSheet!$C$9,MainSheet!$K$9*60)</f>
        <v>660</v>
      </c>
      <c r="J1094" s="1">
        <f>IF(G1094&gt;MainSheet!$C$11,IF(J1093&gt;=0.999,1,(G1094-MainSheet!$C$11)*I1094/$B$2/60),0)</f>
        <v>1</v>
      </c>
      <c r="K1094" s="1">
        <f>IF(G1094&gt;MainSheet!$C$11+$B$6,IF(K1093&gt;=0.999,1,(G1094-MainSheet!$C$11-$B$6)*I1094/$C$2/60),0)</f>
        <v>1</v>
      </c>
      <c r="L1094" s="1">
        <f>IF(G1094&gt;MainSheet!$C$11+$B$6+$C$6,IF(L1093&gt;=0.999,1,(G1094-MainSheet!$C$11-$B$6-$C$6)*I1094/$D$2/60),0)</f>
        <v>0.84780422222211926</v>
      </c>
      <c r="M1094">
        <f t="shared" si="157"/>
        <v>0.88192979204819077</v>
      </c>
      <c r="N1094" s="2">
        <f t="shared" si="158"/>
        <v>3721.0526315789471</v>
      </c>
      <c r="O1094">
        <f t="shared" si="161"/>
        <v>977.02127659574455</v>
      </c>
      <c r="P1094">
        <f t="shared" si="159"/>
        <v>178753.85355519105</v>
      </c>
      <c r="Q1094" s="2">
        <f t="shared" si="160"/>
        <v>183451.92746336575</v>
      </c>
      <c r="R1094">
        <f>Q1094/MainSheet!$C$8*(G1094-G1093)+R1093</f>
        <v>238.90333613420401</v>
      </c>
      <c r="S1094">
        <f t="shared" si="162"/>
        <v>3855.7462359424899</v>
      </c>
      <c r="T1094">
        <f t="shared" si="154"/>
        <v>10.919999999999812</v>
      </c>
      <c r="U1094" s="1">
        <f>Q1094/MainSheet!$C$22</f>
        <v>0.93265746744936251</v>
      </c>
    </row>
    <row r="1095" spans="7:21">
      <c r="G1095">
        <f t="shared" si="155"/>
        <v>10.929999999999811</v>
      </c>
      <c r="H1095">
        <f t="shared" si="156"/>
        <v>198000</v>
      </c>
      <c r="I1095" s="2">
        <f>MIN(MainSheet!$C$10/MainSheet!$C$9,MainSheet!$K$9*60)</f>
        <v>660</v>
      </c>
      <c r="J1095" s="1">
        <f>IF(G1095&gt;MainSheet!$C$11,IF(J1094&gt;=0.999,1,(G1095-MainSheet!$C$11)*I1095/$B$2/60),0)</f>
        <v>1</v>
      </c>
      <c r="K1095" s="1">
        <f>IF(G1095&gt;MainSheet!$C$11+$B$6,IF(K1094&gt;=0.999,1,(G1095-MainSheet!$C$11-$B$6)*I1095/$C$2/60),0)</f>
        <v>1</v>
      </c>
      <c r="L1095" s="1">
        <f>IF(G1095&gt;MainSheet!$C$11+$B$6+$C$6,IF(L1094&gt;=0.999,1,(G1095-MainSheet!$C$11-$B$6-$C$6)*I1095/$D$2/60),0)</f>
        <v>0.8533042222221191</v>
      </c>
      <c r="M1095">
        <f t="shared" si="157"/>
        <v>0.88619657364500137</v>
      </c>
      <c r="N1095" s="2">
        <f t="shared" si="158"/>
        <v>3721.0526315789471</v>
      </c>
      <c r="O1095">
        <f t="shared" si="161"/>
        <v>977.02127659574455</v>
      </c>
      <c r="P1095">
        <f t="shared" si="159"/>
        <v>179232.53835519103</v>
      </c>
      <c r="Q1095" s="2">
        <f t="shared" si="160"/>
        <v>183930.61226336574</v>
      </c>
      <c r="R1095">
        <f>Q1095/MainSheet!$C$8*(G1095-G1094)+R1094</f>
        <v>240.80273658736445</v>
      </c>
      <c r="S1095">
        <f t="shared" si="162"/>
        <v>3886.4013379863841</v>
      </c>
      <c r="T1095">
        <f t="shared" si="154"/>
        <v>10.929999999999811</v>
      </c>
      <c r="U1095" s="1">
        <f>Q1095/MainSheet!$C$22</f>
        <v>0.9350910693168798</v>
      </c>
    </row>
    <row r="1096" spans="7:21">
      <c r="G1096">
        <f t="shared" si="155"/>
        <v>10.939999999999811</v>
      </c>
      <c r="H1096">
        <f t="shared" si="156"/>
        <v>198000</v>
      </c>
      <c r="I1096" s="2">
        <f>MIN(MainSheet!$C$10/MainSheet!$C$9,MainSheet!$K$9*60)</f>
        <v>660</v>
      </c>
      <c r="J1096" s="1">
        <f>IF(G1096&gt;MainSheet!$C$11,IF(J1095&gt;=0.999,1,(G1096-MainSheet!$C$11)*I1096/$B$2/60),0)</f>
        <v>1</v>
      </c>
      <c r="K1096" s="1">
        <f>IF(G1096&gt;MainSheet!$C$11+$B$6,IF(K1095&gt;=0.999,1,(G1096-MainSheet!$C$11-$B$6)*I1096/$C$2/60),0)</f>
        <v>1</v>
      </c>
      <c r="L1096" s="1">
        <f>IF(G1096&gt;MainSheet!$C$11+$B$6+$C$6,IF(L1095&gt;=0.999,1,(G1096-MainSheet!$C$11-$B$6-$C$6)*I1096/$D$2/60),0)</f>
        <v>0.85880422222211883</v>
      </c>
      <c r="M1096">
        <f t="shared" si="157"/>
        <v>0.89046335524181186</v>
      </c>
      <c r="N1096" s="2">
        <f t="shared" si="158"/>
        <v>3721.0526315789471</v>
      </c>
      <c r="O1096">
        <f t="shared" si="161"/>
        <v>977.02127659574455</v>
      </c>
      <c r="P1096">
        <f t="shared" si="159"/>
        <v>179711.22315519099</v>
      </c>
      <c r="Q1096" s="2">
        <f t="shared" si="160"/>
        <v>184409.2970633657</v>
      </c>
      <c r="R1096">
        <f>Q1096/MainSheet!$C$8*(G1096-G1095)+R1095</f>
        <v>242.70708028577837</v>
      </c>
      <c r="S1096">
        <f t="shared" si="162"/>
        <v>3917.1362208302785</v>
      </c>
      <c r="T1096">
        <f t="shared" si="154"/>
        <v>10.939999999999811</v>
      </c>
      <c r="U1096" s="1">
        <f>Q1096/MainSheet!$C$22</f>
        <v>0.93752467118439697</v>
      </c>
    </row>
    <row r="1097" spans="7:21">
      <c r="G1097">
        <f t="shared" si="155"/>
        <v>10.949999999999811</v>
      </c>
      <c r="H1097">
        <f t="shared" si="156"/>
        <v>198000</v>
      </c>
      <c r="I1097" s="2">
        <f>MIN(MainSheet!$C$10/MainSheet!$C$9,MainSheet!$K$9*60)</f>
        <v>660</v>
      </c>
      <c r="J1097" s="1">
        <f>IF(G1097&gt;MainSheet!$C$11,IF(J1096&gt;=0.999,1,(G1097-MainSheet!$C$11)*I1097/$B$2/60),0)</f>
        <v>1</v>
      </c>
      <c r="K1097" s="1">
        <f>IF(G1097&gt;MainSheet!$C$11+$B$6,IF(K1096&gt;=0.999,1,(G1097-MainSheet!$C$11-$B$6)*I1097/$C$2/60),0)</f>
        <v>1</v>
      </c>
      <c r="L1097" s="1">
        <f>IF(G1097&gt;MainSheet!$C$11+$B$6+$C$6,IF(L1096&gt;=0.999,1,(G1097-MainSheet!$C$11-$B$6-$C$6)*I1097/$D$2/60),0)</f>
        <v>0.86430422222211878</v>
      </c>
      <c r="M1097">
        <f t="shared" si="157"/>
        <v>0.89473013683862257</v>
      </c>
      <c r="N1097" s="2">
        <f t="shared" si="158"/>
        <v>3721.0526315789471</v>
      </c>
      <c r="O1097">
        <f t="shared" si="161"/>
        <v>977.02127659574455</v>
      </c>
      <c r="P1097">
        <f t="shared" si="159"/>
        <v>180189.90795519101</v>
      </c>
      <c r="Q1097" s="2">
        <f t="shared" si="160"/>
        <v>184887.98186336571</v>
      </c>
      <c r="R1097">
        <f>Q1097/MainSheet!$C$8*(G1097-G1096)+R1096</f>
        <v>244.61636722944579</v>
      </c>
      <c r="S1097">
        <f t="shared" si="162"/>
        <v>3947.9508844741727</v>
      </c>
      <c r="T1097">
        <f t="shared" si="154"/>
        <v>10.949999999999811</v>
      </c>
      <c r="U1097" s="1">
        <f>Q1097/MainSheet!$C$22</f>
        <v>0.93995827305191437</v>
      </c>
    </row>
    <row r="1098" spans="7:21">
      <c r="G1098">
        <f t="shared" si="155"/>
        <v>10.959999999999811</v>
      </c>
      <c r="H1098">
        <f t="shared" si="156"/>
        <v>198000</v>
      </c>
      <c r="I1098" s="2">
        <f>MIN(MainSheet!$C$10/MainSheet!$C$9,MainSheet!$K$9*60)</f>
        <v>660</v>
      </c>
      <c r="J1098" s="1">
        <f>IF(G1098&gt;MainSheet!$C$11,IF(J1097&gt;=0.999,1,(G1098-MainSheet!$C$11)*I1098/$B$2/60),0)</f>
        <v>1</v>
      </c>
      <c r="K1098" s="1">
        <f>IF(G1098&gt;MainSheet!$C$11+$B$6,IF(K1097&gt;=0.999,1,(G1098-MainSheet!$C$11-$B$6)*I1098/$C$2/60),0)</f>
        <v>1</v>
      </c>
      <c r="L1098" s="1">
        <f>IF(G1098&gt;MainSheet!$C$11+$B$6+$C$6,IF(L1097&gt;=0.999,1,(G1098-MainSheet!$C$11-$B$6-$C$6)*I1098/$D$2/60),0)</f>
        <v>0.86980422222211873</v>
      </c>
      <c r="M1098">
        <f t="shared" si="157"/>
        <v>0.89899691843543306</v>
      </c>
      <c r="N1098" s="2">
        <f t="shared" si="158"/>
        <v>3721.0526315789471</v>
      </c>
      <c r="O1098">
        <f t="shared" si="161"/>
        <v>977.02127659574455</v>
      </c>
      <c r="P1098">
        <f t="shared" si="159"/>
        <v>180668.59275519097</v>
      </c>
      <c r="Q1098" s="2">
        <f t="shared" si="160"/>
        <v>185366.66666336567</v>
      </c>
      <c r="R1098">
        <f>Q1098/MainSheet!$C$8*(G1098-G1097)+R1097</f>
        <v>246.53059741836665</v>
      </c>
      <c r="S1098">
        <f t="shared" si="162"/>
        <v>3978.845328918067</v>
      </c>
      <c r="T1098">
        <f t="shared" si="154"/>
        <v>10.959999999999811</v>
      </c>
      <c r="U1098" s="1">
        <f>Q1098/MainSheet!$C$22</f>
        <v>0.94239187491943155</v>
      </c>
    </row>
    <row r="1099" spans="7:21">
      <c r="G1099">
        <f t="shared" si="155"/>
        <v>10.969999999999811</v>
      </c>
      <c r="H1099">
        <f t="shared" si="156"/>
        <v>198000</v>
      </c>
      <c r="I1099" s="2">
        <f>MIN(MainSheet!$C$10/MainSheet!$C$9,MainSheet!$K$9*60)</f>
        <v>660</v>
      </c>
      <c r="J1099" s="1">
        <f>IF(G1099&gt;MainSheet!$C$11,IF(J1098&gt;=0.999,1,(G1099-MainSheet!$C$11)*I1099/$B$2/60),0)</f>
        <v>1</v>
      </c>
      <c r="K1099" s="1">
        <f>IF(G1099&gt;MainSheet!$C$11+$B$6,IF(K1098&gt;=0.999,1,(G1099-MainSheet!$C$11-$B$6)*I1099/$C$2/60),0)</f>
        <v>1</v>
      </c>
      <c r="L1099" s="1">
        <f>IF(G1099&gt;MainSheet!$C$11+$B$6+$C$6,IF(L1098&gt;=0.999,1,(G1099-MainSheet!$C$11-$B$6-$C$6)*I1099/$D$2/60),0)</f>
        <v>0.87530422222211857</v>
      </c>
      <c r="M1099">
        <f t="shared" si="157"/>
        <v>0.90326370003224377</v>
      </c>
      <c r="N1099" s="2">
        <f t="shared" si="158"/>
        <v>3721.0526315789471</v>
      </c>
      <c r="O1099">
        <f t="shared" si="161"/>
        <v>977.02127659574455</v>
      </c>
      <c r="P1099">
        <f t="shared" si="159"/>
        <v>181147.27755519096</v>
      </c>
      <c r="Q1099" s="2">
        <f t="shared" si="160"/>
        <v>185845.35146336566</v>
      </c>
      <c r="R1099">
        <f>Q1099/MainSheet!$C$8*(G1099-G1098)+R1098</f>
        <v>248.44977085254101</v>
      </c>
      <c r="S1099">
        <f t="shared" si="162"/>
        <v>4009.8195541619612</v>
      </c>
      <c r="T1099">
        <f t="shared" si="154"/>
        <v>10.969999999999811</v>
      </c>
      <c r="U1099" s="1">
        <f>Q1099/MainSheet!$C$22</f>
        <v>0.94482547678694884</v>
      </c>
    </row>
    <row r="1100" spans="7:21">
      <c r="G1100">
        <f t="shared" si="155"/>
        <v>10.97999999999981</v>
      </c>
      <c r="H1100">
        <f t="shared" si="156"/>
        <v>198000</v>
      </c>
      <c r="I1100" s="2">
        <f>MIN(MainSheet!$C$10/MainSheet!$C$9,MainSheet!$K$9*60)</f>
        <v>660</v>
      </c>
      <c r="J1100" s="1">
        <f>IF(G1100&gt;MainSheet!$C$11,IF(J1099&gt;=0.999,1,(G1100-MainSheet!$C$11)*I1100/$B$2/60),0)</f>
        <v>1</v>
      </c>
      <c r="K1100" s="1">
        <f>IF(G1100&gt;MainSheet!$C$11+$B$6,IF(K1099&gt;=0.999,1,(G1100-MainSheet!$C$11-$B$6)*I1100/$C$2/60),0)</f>
        <v>1</v>
      </c>
      <c r="L1100" s="1">
        <f>IF(G1100&gt;MainSheet!$C$11+$B$6+$C$6,IF(L1099&gt;=0.999,1,(G1100-MainSheet!$C$11-$B$6-$C$6)*I1100/$D$2/60),0)</f>
        <v>0.88080422222211863</v>
      </c>
      <c r="M1100">
        <f t="shared" si="157"/>
        <v>0.90753048162905436</v>
      </c>
      <c r="N1100" s="2">
        <f t="shared" si="158"/>
        <v>3721.0526315789471</v>
      </c>
      <c r="O1100">
        <f t="shared" si="161"/>
        <v>977.02127659574455</v>
      </c>
      <c r="P1100">
        <f t="shared" si="159"/>
        <v>181625.962355191</v>
      </c>
      <c r="Q1100" s="2">
        <f t="shared" si="160"/>
        <v>186324.03626336571</v>
      </c>
      <c r="R1100">
        <f>Q1100/MainSheet!$C$8*(G1100-G1099)+R1099</f>
        <v>250.37388753196885</v>
      </c>
      <c r="S1100">
        <f t="shared" si="162"/>
        <v>4040.8735602058555</v>
      </c>
      <c r="T1100">
        <f t="shared" si="154"/>
        <v>10.97999999999981</v>
      </c>
      <c r="U1100" s="1">
        <f>Q1100/MainSheet!$C$22</f>
        <v>0.94725907865446646</v>
      </c>
    </row>
    <row r="1101" spans="7:21">
      <c r="G1101">
        <f t="shared" si="155"/>
        <v>10.98999999999981</v>
      </c>
      <c r="H1101">
        <f t="shared" si="156"/>
        <v>198000</v>
      </c>
      <c r="I1101" s="2">
        <f>MIN(MainSheet!$C$10/MainSheet!$C$9,MainSheet!$K$9*60)</f>
        <v>660</v>
      </c>
      <c r="J1101" s="1">
        <f>IF(G1101&gt;MainSheet!$C$11,IF(J1100&gt;=0.999,1,(G1101-MainSheet!$C$11)*I1101/$B$2/60),0)</f>
        <v>1</v>
      </c>
      <c r="K1101" s="1">
        <f>IF(G1101&gt;MainSheet!$C$11+$B$6,IF(K1100&gt;=0.999,1,(G1101-MainSheet!$C$11-$B$6)*I1101/$C$2/60),0)</f>
        <v>1</v>
      </c>
      <c r="L1101" s="1">
        <f>IF(G1101&gt;MainSheet!$C$11+$B$6+$C$6,IF(L1100&gt;=0.999,1,(G1101-MainSheet!$C$11-$B$6-$C$6)*I1101/$D$2/60),0)</f>
        <v>0.88630422222211835</v>
      </c>
      <c r="M1101">
        <f t="shared" si="157"/>
        <v>0.91179726322586496</v>
      </c>
      <c r="N1101" s="2">
        <f t="shared" si="158"/>
        <v>3721.0526315789471</v>
      </c>
      <c r="O1101">
        <f t="shared" si="161"/>
        <v>977.02127659574455</v>
      </c>
      <c r="P1101">
        <f t="shared" si="159"/>
        <v>182104.64715519096</v>
      </c>
      <c r="Q1101" s="2">
        <f t="shared" si="160"/>
        <v>186802.72106336567</v>
      </c>
      <c r="R1101">
        <f>Q1101/MainSheet!$C$8*(G1101-G1100)+R1100</f>
        <v>252.30294745665017</v>
      </c>
      <c r="S1101">
        <f t="shared" si="162"/>
        <v>4072.0073470497496</v>
      </c>
      <c r="T1101">
        <f t="shared" si="154"/>
        <v>10.98999999999981</v>
      </c>
      <c r="U1101" s="1">
        <f>Q1101/MainSheet!$C$22</f>
        <v>0.94969268052198352</v>
      </c>
    </row>
    <row r="1102" spans="7:21">
      <c r="G1102">
        <f t="shared" si="155"/>
        <v>10.99999999999981</v>
      </c>
      <c r="H1102">
        <f t="shared" si="156"/>
        <v>198000</v>
      </c>
      <c r="I1102" s="2">
        <f>MIN(MainSheet!$C$10/MainSheet!$C$9,MainSheet!$K$9*60)</f>
        <v>660</v>
      </c>
      <c r="J1102" s="1">
        <f>IF(G1102&gt;MainSheet!$C$11,IF(J1101&gt;=0.999,1,(G1102-MainSheet!$C$11)*I1102/$B$2/60),0)</f>
        <v>1</v>
      </c>
      <c r="K1102" s="1">
        <f>IF(G1102&gt;MainSheet!$C$11+$B$6,IF(K1101&gt;=0.999,1,(G1102-MainSheet!$C$11-$B$6)*I1102/$C$2/60),0)</f>
        <v>1</v>
      </c>
      <c r="L1102" s="1">
        <f>IF(G1102&gt;MainSheet!$C$11+$B$6+$C$6,IF(L1101&gt;=0.999,1,(G1102-MainSheet!$C$11-$B$6-$C$6)*I1102/$D$2/60),0)</f>
        <v>0.89180422222211819</v>
      </c>
      <c r="M1102">
        <f t="shared" si="157"/>
        <v>0.91606404482267545</v>
      </c>
      <c r="N1102" s="2">
        <f t="shared" si="158"/>
        <v>3721.0526315789471</v>
      </c>
      <c r="O1102">
        <f t="shared" si="161"/>
        <v>977.02127659574455</v>
      </c>
      <c r="P1102">
        <f t="shared" si="159"/>
        <v>182583.33195519095</v>
      </c>
      <c r="Q1102" s="2">
        <f t="shared" si="160"/>
        <v>187281.40586336565</v>
      </c>
      <c r="R1102">
        <f>Q1102/MainSheet!$C$8*(G1102-G1101)+R1101</f>
        <v>254.23695062658499</v>
      </c>
      <c r="S1102">
        <f t="shared" si="162"/>
        <v>4103.2209146936439</v>
      </c>
      <c r="T1102">
        <f t="shared" si="154"/>
        <v>10.99999999999981</v>
      </c>
      <c r="U1102" s="1">
        <f>Q1102/MainSheet!$C$22</f>
        <v>0.95212628238950081</v>
      </c>
    </row>
    <row r="1103" spans="7:21">
      <c r="G1103">
        <f t="shared" si="155"/>
        <v>11.00999999999981</v>
      </c>
      <c r="H1103">
        <f t="shared" si="156"/>
        <v>198000</v>
      </c>
      <c r="I1103" s="2">
        <f>MIN(MainSheet!$C$10/MainSheet!$C$9,MainSheet!$K$9*60)</f>
        <v>660</v>
      </c>
      <c r="J1103" s="1">
        <f>IF(G1103&gt;MainSheet!$C$11,IF(J1102&gt;=0.999,1,(G1103-MainSheet!$C$11)*I1103/$B$2/60),0)</f>
        <v>1</v>
      </c>
      <c r="K1103" s="1">
        <f>IF(G1103&gt;MainSheet!$C$11+$B$6,IF(K1102&gt;=0.999,1,(G1103-MainSheet!$C$11-$B$6)*I1103/$C$2/60),0)</f>
        <v>1</v>
      </c>
      <c r="L1103" s="1">
        <f>IF(G1103&gt;MainSheet!$C$11+$B$6+$C$6,IF(L1102&gt;=0.999,1,(G1103-MainSheet!$C$11-$B$6-$C$6)*I1103/$D$2/60),0)</f>
        <v>0.89730422222211814</v>
      </c>
      <c r="M1103">
        <f t="shared" si="157"/>
        <v>0.92033082641948616</v>
      </c>
      <c r="N1103" s="2">
        <f t="shared" si="158"/>
        <v>3721.0526315789471</v>
      </c>
      <c r="O1103">
        <f t="shared" si="161"/>
        <v>977.02127659574455</v>
      </c>
      <c r="P1103">
        <f t="shared" si="159"/>
        <v>183062.01675519094</v>
      </c>
      <c r="Q1103" s="2">
        <f t="shared" si="160"/>
        <v>187760.09066336564</v>
      </c>
      <c r="R1103">
        <f>Q1103/MainSheet!$C$8*(G1103-G1102)+R1102</f>
        <v>256.17589704177328</v>
      </c>
      <c r="S1103">
        <f t="shared" si="162"/>
        <v>4134.5142631375384</v>
      </c>
      <c r="T1103">
        <f t="shared" si="154"/>
        <v>11.00999999999981</v>
      </c>
      <c r="U1103" s="1">
        <f>Q1103/MainSheet!$C$22</f>
        <v>0.9545598842570181</v>
      </c>
    </row>
    <row r="1104" spans="7:21">
      <c r="G1104">
        <f t="shared" si="155"/>
        <v>11.01999999999981</v>
      </c>
      <c r="H1104">
        <f t="shared" si="156"/>
        <v>198000</v>
      </c>
      <c r="I1104" s="2">
        <f>MIN(MainSheet!$C$10/MainSheet!$C$9,MainSheet!$K$9*60)</f>
        <v>660</v>
      </c>
      <c r="J1104" s="1">
        <f>IF(G1104&gt;MainSheet!$C$11,IF(J1103&gt;=0.999,1,(G1104-MainSheet!$C$11)*I1104/$B$2/60),0)</f>
        <v>1</v>
      </c>
      <c r="K1104" s="1">
        <f>IF(G1104&gt;MainSheet!$C$11+$B$6,IF(K1103&gt;=0.999,1,(G1104-MainSheet!$C$11-$B$6)*I1104/$C$2/60),0)</f>
        <v>1</v>
      </c>
      <c r="L1104" s="1">
        <f>IF(G1104&gt;MainSheet!$C$11+$B$6+$C$6,IF(L1103&gt;=0.999,1,(G1104-MainSheet!$C$11-$B$6-$C$6)*I1104/$D$2/60),0)</f>
        <v>0.90280422222211809</v>
      </c>
      <c r="M1104">
        <f t="shared" si="157"/>
        <v>0.92459760801629676</v>
      </c>
      <c r="N1104" s="2">
        <f t="shared" si="158"/>
        <v>3721.0526315789471</v>
      </c>
      <c r="O1104">
        <f t="shared" si="161"/>
        <v>977.02127659574455</v>
      </c>
      <c r="P1104">
        <f t="shared" si="159"/>
        <v>183540.70155519093</v>
      </c>
      <c r="Q1104" s="2">
        <f t="shared" si="160"/>
        <v>188238.77546336563</v>
      </c>
      <c r="R1104">
        <f>Q1104/MainSheet!$C$8*(G1104-G1103)+R1103</f>
        <v>258.11978670221504</v>
      </c>
      <c r="S1104">
        <f t="shared" si="162"/>
        <v>4165.8873923814326</v>
      </c>
      <c r="T1104">
        <f t="shared" si="154"/>
        <v>11.01999999999981</v>
      </c>
      <c r="U1104" s="1">
        <f>Q1104/MainSheet!$C$22</f>
        <v>0.95699348612453539</v>
      </c>
    </row>
    <row r="1105" spans="7:21">
      <c r="G1105">
        <f t="shared" si="155"/>
        <v>11.029999999999809</v>
      </c>
      <c r="H1105">
        <f t="shared" si="156"/>
        <v>198000</v>
      </c>
      <c r="I1105" s="2">
        <f>MIN(MainSheet!$C$10/MainSheet!$C$9,MainSheet!$K$9*60)</f>
        <v>660</v>
      </c>
      <c r="J1105" s="1">
        <f>IF(G1105&gt;MainSheet!$C$11,IF(J1104&gt;=0.999,1,(G1105-MainSheet!$C$11)*I1105/$B$2/60),0)</f>
        <v>1</v>
      </c>
      <c r="K1105" s="1">
        <f>IF(G1105&gt;MainSheet!$C$11+$B$6,IF(K1104&gt;=0.999,1,(G1105-MainSheet!$C$11-$B$6)*I1105/$C$2/60),0)</f>
        <v>1</v>
      </c>
      <c r="L1105" s="1">
        <f>IF(G1105&gt;MainSheet!$C$11+$B$6+$C$6,IF(L1104&gt;=0.999,1,(G1105-MainSheet!$C$11-$B$6-$C$6)*I1105/$D$2/60),0)</f>
        <v>0.90830422222211793</v>
      </c>
      <c r="M1105">
        <f t="shared" si="157"/>
        <v>0.92886438961310736</v>
      </c>
      <c r="N1105" s="2">
        <f t="shared" si="158"/>
        <v>3721.0526315789471</v>
      </c>
      <c r="O1105">
        <f t="shared" si="161"/>
        <v>977.02127659574455</v>
      </c>
      <c r="P1105">
        <f t="shared" si="159"/>
        <v>184019.38635519092</v>
      </c>
      <c r="Q1105" s="2">
        <f t="shared" si="160"/>
        <v>188717.46026336562</v>
      </c>
      <c r="R1105">
        <f>Q1105/MainSheet!$C$8*(G1105-G1104)+R1104</f>
        <v>260.06861960791031</v>
      </c>
      <c r="S1105">
        <f t="shared" si="162"/>
        <v>4197.3403024253266</v>
      </c>
      <c r="T1105">
        <f t="shared" si="154"/>
        <v>11.029999999999809</v>
      </c>
      <c r="U1105" s="1">
        <f>Q1105/MainSheet!$C$22</f>
        <v>0.95942708799205267</v>
      </c>
    </row>
    <row r="1106" spans="7:21">
      <c r="G1106">
        <f t="shared" si="155"/>
        <v>11.039999999999809</v>
      </c>
      <c r="H1106">
        <f t="shared" si="156"/>
        <v>198000</v>
      </c>
      <c r="I1106" s="2">
        <f>MIN(MainSheet!$C$10/MainSheet!$C$9,MainSheet!$K$9*60)</f>
        <v>660</v>
      </c>
      <c r="J1106" s="1">
        <f>IF(G1106&gt;MainSheet!$C$11,IF(J1105&gt;=0.999,1,(G1106-MainSheet!$C$11)*I1106/$B$2/60),0)</f>
        <v>1</v>
      </c>
      <c r="K1106" s="1">
        <f>IF(G1106&gt;MainSheet!$C$11+$B$6,IF(K1105&gt;=0.999,1,(G1106-MainSheet!$C$11-$B$6)*I1106/$C$2/60),0)</f>
        <v>1</v>
      </c>
      <c r="L1106" s="1">
        <f>IF(G1106&gt;MainSheet!$C$11+$B$6+$C$6,IF(L1105&gt;=0.999,1,(G1106-MainSheet!$C$11-$B$6-$C$6)*I1106/$D$2/60),0)</f>
        <v>0.91380422222211766</v>
      </c>
      <c r="M1106">
        <f t="shared" si="157"/>
        <v>0.93313117120991784</v>
      </c>
      <c r="N1106" s="2">
        <f t="shared" si="158"/>
        <v>3721.0526315789471</v>
      </c>
      <c r="O1106">
        <f t="shared" si="161"/>
        <v>977.02127659574455</v>
      </c>
      <c r="P1106">
        <f t="shared" si="159"/>
        <v>184498.0711551909</v>
      </c>
      <c r="Q1106" s="2">
        <f t="shared" si="160"/>
        <v>189196.14506336561</v>
      </c>
      <c r="R1106">
        <f>Q1106/MainSheet!$C$8*(G1106-G1105)+R1105</f>
        <v>262.02239575885903</v>
      </c>
      <c r="S1106">
        <f t="shared" si="162"/>
        <v>4228.8729932692213</v>
      </c>
      <c r="T1106">
        <f t="shared" si="154"/>
        <v>11.039999999999809</v>
      </c>
      <c r="U1106" s="1">
        <f>Q1106/MainSheet!$C$22</f>
        <v>0.96186068985956996</v>
      </c>
    </row>
    <row r="1107" spans="7:21">
      <c r="G1107">
        <f t="shared" si="155"/>
        <v>11.049999999999809</v>
      </c>
      <c r="H1107">
        <f t="shared" si="156"/>
        <v>198000</v>
      </c>
      <c r="I1107" s="2">
        <f>MIN(MainSheet!$C$10/MainSheet!$C$9,MainSheet!$K$9*60)</f>
        <v>660</v>
      </c>
      <c r="J1107" s="1">
        <f>IF(G1107&gt;MainSheet!$C$11,IF(J1106&gt;=0.999,1,(G1107-MainSheet!$C$11)*I1107/$B$2/60),0)</f>
        <v>1</v>
      </c>
      <c r="K1107" s="1">
        <f>IF(G1107&gt;MainSheet!$C$11+$B$6,IF(K1106&gt;=0.999,1,(G1107-MainSheet!$C$11-$B$6)*I1107/$C$2/60),0)</f>
        <v>1</v>
      </c>
      <c r="L1107" s="1">
        <f>IF(G1107&gt;MainSheet!$C$11+$B$6+$C$6,IF(L1106&gt;=0.999,1,(G1107-MainSheet!$C$11-$B$6-$C$6)*I1107/$D$2/60),0)</f>
        <v>0.91930422222211772</v>
      </c>
      <c r="M1107">
        <f t="shared" si="157"/>
        <v>0.93739795280672855</v>
      </c>
      <c r="N1107" s="2">
        <f t="shared" si="158"/>
        <v>3721.0526315789471</v>
      </c>
      <c r="O1107">
        <f t="shared" si="161"/>
        <v>977.02127659574455</v>
      </c>
      <c r="P1107">
        <f t="shared" si="159"/>
        <v>184976.75595519092</v>
      </c>
      <c r="Q1107" s="2">
        <f t="shared" si="160"/>
        <v>189674.82986336562</v>
      </c>
      <c r="R1107">
        <f>Q1107/MainSheet!$C$8*(G1107-G1106)+R1106</f>
        <v>263.98111515506127</v>
      </c>
      <c r="S1107">
        <f t="shared" si="162"/>
        <v>4260.4854649131157</v>
      </c>
      <c r="T1107">
        <f t="shared" si="154"/>
        <v>11.049999999999809</v>
      </c>
      <c r="U1107" s="1">
        <f>Q1107/MainSheet!$C$22</f>
        <v>0.96429429172708747</v>
      </c>
    </row>
    <row r="1108" spans="7:21">
      <c r="G1108">
        <f t="shared" si="155"/>
        <v>11.059999999999809</v>
      </c>
      <c r="H1108">
        <f t="shared" si="156"/>
        <v>198000</v>
      </c>
      <c r="I1108" s="2">
        <f>MIN(MainSheet!$C$10/MainSheet!$C$9,MainSheet!$K$9*60)</f>
        <v>660</v>
      </c>
      <c r="J1108" s="1">
        <f>IF(G1108&gt;MainSheet!$C$11,IF(J1107&gt;=0.999,1,(G1108-MainSheet!$C$11)*I1108/$B$2/60),0)</f>
        <v>1</v>
      </c>
      <c r="K1108" s="1">
        <f>IF(G1108&gt;MainSheet!$C$11+$B$6,IF(K1107&gt;=0.999,1,(G1108-MainSheet!$C$11-$B$6)*I1108/$C$2/60),0)</f>
        <v>1</v>
      </c>
      <c r="L1108" s="1">
        <f>IF(G1108&gt;MainSheet!$C$11+$B$6+$C$6,IF(L1107&gt;=0.999,1,(G1108-MainSheet!$C$11-$B$6-$C$6)*I1108/$D$2/60),0)</f>
        <v>0.92480422222211756</v>
      </c>
      <c r="M1108">
        <f t="shared" si="157"/>
        <v>0.94166473440353915</v>
      </c>
      <c r="N1108" s="2">
        <f t="shared" si="158"/>
        <v>3721.0526315789471</v>
      </c>
      <c r="O1108">
        <f t="shared" si="161"/>
        <v>977.02127659574455</v>
      </c>
      <c r="P1108">
        <f t="shared" si="159"/>
        <v>185455.44075519091</v>
      </c>
      <c r="Q1108" s="2">
        <f t="shared" si="160"/>
        <v>190153.51466336561</v>
      </c>
      <c r="R1108">
        <f>Q1108/MainSheet!$C$8*(G1108-G1107)+R1107</f>
        <v>265.94477779651697</v>
      </c>
      <c r="S1108">
        <f t="shared" si="162"/>
        <v>4292.1777173570099</v>
      </c>
      <c r="T1108">
        <f t="shared" si="154"/>
        <v>11.059999999999809</v>
      </c>
      <c r="U1108" s="1">
        <f>Q1108/MainSheet!$C$22</f>
        <v>0.96672789359460476</v>
      </c>
    </row>
    <row r="1109" spans="7:21">
      <c r="G1109">
        <f t="shared" si="155"/>
        <v>11.069999999999808</v>
      </c>
      <c r="H1109">
        <f t="shared" si="156"/>
        <v>198000</v>
      </c>
      <c r="I1109" s="2">
        <f>MIN(MainSheet!$C$10/MainSheet!$C$9,MainSheet!$K$9*60)</f>
        <v>660</v>
      </c>
      <c r="J1109" s="1">
        <f>IF(G1109&gt;MainSheet!$C$11,IF(J1108&gt;=0.999,1,(G1109-MainSheet!$C$11)*I1109/$B$2/60),0)</f>
        <v>1</v>
      </c>
      <c r="K1109" s="1">
        <f>IF(G1109&gt;MainSheet!$C$11+$B$6,IF(K1108&gt;=0.999,1,(G1109-MainSheet!$C$11-$B$6)*I1109/$C$2/60),0)</f>
        <v>1</v>
      </c>
      <c r="L1109" s="1">
        <f>IF(G1109&gt;MainSheet!$C$11+$B$6+$C$6,IF(L1108&gt;=0.999,1,(G1109-MainSheet!$C$11-$B$6-$C$6)*I1109/$D$2/60),0)</f>
        <v>0.93030422222211751</v>
      </c>
      <c r="M1109">
        <f t="shared" si="157"/>
        <v>0.94593151600034975</v>
      </c>
      <c r="N1109" s="2">
        <f t="shared" si="158"/>
        <v>3721.0526315789471</v>
      </c>
      <c r="O1109">
        <f t="shared" si="161"/>
        <v>977.02127659574455</v>
      </c>
      <c r="P1109">
        <f t="shared" si="159"/>
        <v>185934.12555519087</v>
      </c>
      <c r="Q1109" s="2">
        <f t="shared" si="160"/>
        <v>190632.19946336557</v>
      </c>
      <c r="R1109">
        <f>Q1109/MainSheet!$C$8*(G1109-G1108)+R1108</f>
        <v>267.91338368322619</v>
      </c>
      <c r="S1109">
        <f t="shared" si="162"/>
        <v>4323.9497506009038</v>
      </c>
      <c r="T1109">
        <f t="shared" si="154"/>
        <v>11.069999999999808</v>
      </c>
      <c r="U1109" s="1">
        <f>Q1109/MainSheet!$C$22</f>
        <v>0.96916149546212194</v>
      </c>
    </row>
    <row r="1110" spans="7:21">
      <c r="G1110">
        <f t="shared" si="155"/>
        <v>11.079999999999808</v>
      </c>
      <c r="H1110">
        <f t="shared" si="156"/>
        <v>198000</v>
      </c>
      <c r="I1110" s="2">
        <f>MIN(MainSheet!$C$10/MainSheet!$C$9,MainSheet!$K$9*60)</f>
        <v>660</v>
      </c>
      <c r="J1110" s="1">
        <f>IF(G1110&gt;MainSheet!$C$11,IF(J1109&gt;=0.999,1,(G1110-MainSheet!$C$11)*I1110/$B$2/60),0)</f>
        <v>1</v>
      </c>
      <c r="K1110" s="1">
        <f>IF(G1110&gt;MainSheet!$C$11+$B$6,IF(K1109&gt;=0.999,1,(G1110-MainSheet!$C$11-$B$6)*I1110/$C$2/60),0)</f>
        <v>1</v>
      </c>
      <c r="L1110" s="1">
        <f>IF(G1110&gt;MainSheet!$C$11+$B$6+$C$6,IF(L1109&gt;=0.999,1,(G1110-MainSheet!$C$11-$B$6-$C$6)*I1110/$D$2/60),0)</f>
        <v>0.93580422222211723</v>
      </c>
      <c r="M1110">
        <f t="shared" si="157"/>
        <v>0.95019829759716024</v>
      </c>
      <c r="N1110" s="2">
        <f t="shared" si="158"/>
        <v>3721.0526315789471</v>
      </c>
      <c r="O1110">
        <f t="shared" si="161"/>
        <v>977.02127659574455</v>
      </c>
      <c r="P1110">
        <f t="shared" si="159"/>
        <v>186412.81035519086</v>
      </c>
      <c r="Q1110" s="2">
        <f t="shared" si="160"/>
        <v>191110.88426336556</v>
      </c>
      <c r="R1110">
        <f>Q1110/MainSheet!$C$8*(G1110-G1109)+R1109</f>
        <v>269.88693281518886</v>
      </c>
      <c r="S1110">
        <f t="shared" si="162"/>
        <v>4355.8015646447984</v>
      </c>
      <c r="T1110">
        <f t="shared" si="154"/>
        <v>11.079999999999808</v>
      </c>
      <c r="U1110" s="1">
        <f>Q1110/MainSheet!$C$22</f>
        <v>0.97159509732963922</v>
      </c>
    </row>
    <row r="1111" spans="7:21">
      <c r="G1111">
        <f t="shared" si="155"/>
        <v>11.089999999999808</v>
      </c>
      <c r="H1111">
        <f t="shared" si="156"/>
        <v>198000</v>
      </c>
      <c r="I1111" s="2">
        <f>MIN(MainSheet!$C$10/MainSheet!$C$9,MainSheet!$K$9*60)</f>
        <v>660</v>
      </c>
      <c r="J1111" s="1">
        <f>IF(G1111&gt;MainSheet!$C$11,IF(J1110&gt;=0.999,1,(G1111-MainSheet!$C$11)*I1111/$B$2/60),0)</f>
        <v>1</v>
      </c>
      <c r="K1111" s="1">
        <f>IF(G1111&gt;MainSheet!$C$11+$B$6,IF(K1110&gt;=0.999,1,(G1111-MainSheet!$C$11-$B$6)*I1111/$C$2/60),0)</f>
        <v>1</v>
      </c>
      <c r="L1111" s="1">
        <f>IF(G1111&gt;MainSheet!$C$11+$B$6+$C$6,IF(L1110&gt;=0.999,1,(G1111-MainSheet!$C$11-$B$6-$C$6)*I1111/$D$2/60),0)</f>
        <v>0.94130422222211718</v>
      </c>
      <c r="M1111">
        <f t="shared" si="157"/>
        <v>0.95446507919397094</v>
      </c>
      <c r="N1111" s="2">
        <f t="shared" si="158"/>
        <v>3721.0526315789471</v>
      </c>
      <c r="O1111">
        <f t="shared" si="161"/>
        <v>977.02127659574455</v>
      </c>
      <c r="P1111">
        <f t="shared" si="159"/>
        <v>186891.49515519085</v>
      </c>
      <c r="Q1111" s="2">
        <f t="shared" si="160"/>
        <v>191589.56906336555</v>
      </c>
      <c r="R1111">
        <f>Q1111/MainSheet!$C$8*(G1111-G1110)+R1110</f>
        <v>271.86542519240498</v>
      </c>
      <c r="S1111">
        <f t="shared" si="162"/>
        <v>4387.7331594886928</v>
      </c>
      <c r="T1111">
        <f t="shared" si="154"/>
        <v>11.089999999999808</v>
      </c>
      <c r="U1111" s="1">
        <f>Q1111/MainSheet!$C$22</f>
        <v>0.97402869919715651</v>
      </c>
    </row>
    <row r="1112" spans="7:21">
      <c r="G1112">
        <f t="shared" si="155"/>
        <v>11.099999999999808</v>
      </c>
      <c r="H1112">
        <f t="shared" si="156"/>
        <v>198000</v>
      </c>
      <c r="I1112" s="2">
        <f>MIN(MainSheet!$C$10/MainSheet!$C$9,MainSheet!$K$9*60)</f>
        <v>660</v>
      </c>
      <c r="J1112" s="1">
        <f>IF(G1112&gt;MainSheet!$C$11,IF(J1111&gt;=0.999,1,(G1112-MainSheet!$C$11)*I1112/$B$2/60),0)</f>
        <v>1</v>
      </c>
      <c r="K1112" s="1">
        <f>IF(G1112&gt;MainSheet!$C$11+$B$6,IF(K1111&gt;=0.999,1,(G1112-MainSheet!$C$11-$B$6)*I1112/$C$2/60),0)</f>
        <v>1</v>
      </c>
      <c r="L1112" s="1">
        <f>IF(G1112&gt;MainSheet!$C$11+$B$6+$C$6,IF(L1111&gt;=0.999,1,(G1112-MainSheet!$C$11-$B$6-$C$6)*I1112/$D$2/60),0)</f>
        <v>0.94680422222211702</v>
      </c>
      <c r="M1112">
        <f t="shared" si="157"/>
        <v>0.95873186079078143</v>
      </c>
      <c r="N1112" s="2">
        <f t="shared" si="158"/>
        <v>3721.0526315789471</v>
      </c>
      <c r="O1112">
        <f t="shared" si="161"/>
        <v>977.02127659574455</v>
      </c>
      <c r="P1112">
        <f t="shared" si="159"/>
        <v>187370.17995519083</v>
      </c>
      <c r="Q1112" s="2">
        <f t="shared" si="160"/>
        <v>192068.25386336553</v>
      </c>
      <c r="R1112">
        <f>Q1112/MainSheet!$C$8*(G1112-G1111)+R1111</f>
        <v>273.84886081487463</v>
      </c>
      <c r="S1112">
        <f t="shared" si="162"/>
        <v>4419.7445351325869</v>
      </c>
      <c r="T1112">
        <f t="shared" si="154"/>
        <v>11.099999999999808</v>
      </c>
      <c r="U1112" s="1">
        <f>Q1112/MainSheet!$C$22</f>
        <v>0.9764623010646738</v>
      </c>
    </row>
    <row r="1113" spans="7:21">
      <c r="G1113">
        <f t="shared" si="155"/>
        <v>11.109999999999808</v>
      </c>
      <c r="H1113">
        <f t="shared" si="156"/>
        <v>198000</v>
      </c>
      <c r="I1113" s="2">
        <f>MIN(MainSheet!$C$10/MainSheet!$C$9,MainSheet!$K$9*60)</f>
        <v>660</v>
      </c>
      <c r="J1113" s="1">
        <f>IF(G1113&gt;MainSheet!$C$11,IF(J1112&gt;=0.999,1,(G1113-MainSheet!$C$11)*I1113/$B$2/60),0)</f>
        <v>1</v>
      </c>
      <c r="K1113" s="1">
        <f>IF(G1113&gt;MainSheet!$C$11+$B$6,IF(K1112&gt;=0.999,1,(G1113-MainSheet!$C$11-$B$6)*I1113/$C$2/60),0)</f>
        <v>1</v>
      </c>
      <c r="L1113" s="1">
        <f>IF(G1113&gt;MainSheet!$C$11+$B$6+$C$6,IF(L1112&gt;=0.999,1,(G1113-MainSheet!$C$11-$B$6-$C$6)*I1113/$D$2/60),0)</f>
        <v>0.95230422222211708</v>
      </c>
      <c r="M1113">
        <f t="shared" si="157"/>
        <v>0.96299864238759225</v>
      </c>
      <c r="N1113" s="2">
        <f t="shared" si="158"/>
        <v>3721.0526315789471</v>
      </c>
      <c r="O1113">
        <f t="shared" si="161"/>
        <v>977.02127659574455</v>
      </c>
      <c r="P1113">
        <f t="shared" si="159"/>
        <v>187848.86475519082</v>
      </c>
      <c r="Q1113" s="2">
        <f t="shared" si="160"/>
        <v>192546.93866336552</v>
      </c>
      <c r="R1113">
        <f>Q1113/MainSheet!$C$8*(G1113-G1112)+R1112</f>
        <v>275.83723968259773</v>
      </c>
      <c r="S1113">
        <f t="shared" si="162"/>
        <v>4451.8356915764807</v>
      </c>
      <c r="T1113">
        <f t="shared" si="154"/>
        <v>11.109999999999808</v>
      </c>
      <c r="U1113" s="1">
        <f>Q1113/MainSheet!$C$22</f>
        <v>0.97889590293219109</v>
      </c>
    </row>
    <row r="1114" spans="7:21">
      <c r="G1114">
        <f t="shared" si="155"/>
        <v>11.119999999999807</v>
      </c>
      <c r="H1114">
        <f t="shared" si="156"/>
        <v>198000</v>
      </c>
      <c r="I1114" s="2">
        <f>MIN(MainSheet!$C$10/MainSheet!$C$9,MainSheet!$K$9*60)</f>
        <v>660</v>
      </c>
      <c r="J1114" s="1">
        <f>IF(G1114&gt;MainSheet!$C$11,IF(J1113&gt;=0.999,1,(G1114-MainSheet!$C$11)*I1114/$B$2/60),0)</f>
        <v>1</v>
      </c>
      <c r="K1114" s="1">
        <f>IF(G1114&gt;MainSheet!$C$11+$B$6,IF(K1113&gt;=0.999,1,(G1114-MainSheet!$C$11-$B$6)*I1114/$C$2/60),0)</f>
        <v>1</v>
      </c>
      <c r="L1114" s="1">
        <f>IF(G1114&gt;MainSheet!$C$11+$B$6+$C$6,IF(L1113&gt;=0.999,1,(G1114-MainSheet!$C$11-$B$6-$C$6)*I1114/$D$2/60),0)</f>
        <v>0.95780422222211692</v>
      </c>
      <c r="M1114">
        <f t="shared" si="157"/>
        <v>0.96726542398440274</v>
      </c>
      <c r="N1114" s="2">
        <f t="shared" si="158"/>
        <v>3721.0526315789471</v>
      </c>
      <c r="O1114">
        <f t="shared" si="161"/>
        <v>977.02127659574455</v>
      </c>
      <c r="P1114">
        <f t="shared" si="159"/>
        <v>188327.54955519081</v>
      </c>
      <c r="Q1114" s="2">
        <f t="shared" si="160"/>
        <v>193025.62346336551</v>
      </c>
      <c r="R1114">
        <f>Q1114/MainSheet!$C$8*(G1114-G1113)+R1113</f>
        <v>277.83056179557434</v>
      </c>
      <c r="S1114">
        <f t="shared" si="162"/>
        <v>4484.0066288203752</v>
      </c>
      <c r="T1114">
        <f t="shared" si="154"/>
        <v>11.119999999999807</v>
      </c>
      <c r="U1114" s="1">
        <f>Q1114/MainSheet!$C$22</f>
        <v>0.98132950479970837</v>
      </c>
    </row>
    <row r="1115" spans="7:21">
      <c r="G1115">
        <f t="shared" si="155"/>
        <v>11.129999999999807</v>
      </c>
      <c r="H1115">
        <f t="shared" si="156"/>
        <v>198000</v>
      </c>
      <c r="I1115" s="2">
        <f>MIN(MainSheet!$C$10/MainSheet!$C$9,MainSheet!$K$9*60)</f>
        <v>660</v>
      </c>
      <c r="J1115" s="1">
        <f>IF(G1115&gt;MainSheet!$C$11,IF(J1114&gt;=0.999,1,(G1115-MainSheet!$C$11)*I1115/$B$2/60),0)</f>
        <v>1</v>
      </c>
      <c r="K1115" s="1">
        <f>IF(G1115&gt;MainSheet!$C$11+$B$6,IF(K1114&gt;=0.999,1,(G1115-MainSheet!$C$11-$B$6)*I1115/$C$2/60),0)</f>
        <v>1</v>
      </c>
      <c r="L1115" s="1">
        <f>IF(G1115&gt;MainSheet!$C$11+$B$6+$C$6,IF(L1114&gt;=0.999,1,(G1115-MainSheet!$C$11-$B$6-$C$6)*I1115/$D$2/60),0)</f>
        <v>0.96330422222211665</v>
      </c>
      <c r="M1115">
        <f t="shared" si="157"/>
        <v>0.97153220558121334</v>
      </c>
      <c r="N1115" s="2">
        <f t="shared" si="158"/>
        <v>3721.0526315789471</v>
      </c>
      <c r="O1115">
        <f t="shared" si="161"/>
        <v>977.02127659574455</v>
      </c>
      <c r="P1115">
        <f t="shared" si="159"/>
        <v>188806.23435519083</v>
      </c>
      <c r="Q1115" s="2">
        <f t="shared" si="160"/>
        <v>193504.30826336553</v>
      </c>
      <c r="R1115">
        <f>Q1115/MainSheet!$C$8*(G1115-G1114)+R1114</f>
        <v>279.82882715380441</v>
      </c>
      <c r="S1115">
        <f t="shared" si="162"/>
        <v>4516.2573468642695</v>
      </c>
      <c r="T1115">
        <f t="shared" si="154"/>
        <v>11.129999999999807</v>
      </c>
      <c r="U1115" s="1">
        <f>Q1115/MainSheet!$C$22</f>
        <v>0.98376310666722577</v>
      </c>
    </row>
    <row r="1116" spans="7:21">
      <c r="G1116">
        <f t="shared" si="155"/>
        <v>11.139999999999807</v>
      </c>
      <c r="H1116">
        <f t="shared" si="156"/>
        <v>198000</v>
      </c>
      <c r="I1116" s="2">
        <f>MIN(MainSheet!$C$10/MainSheet!$C$9,MainSheet!$K$9*60)</f>
        <v>660</v>
      </c>
      <c r="J1116" s="1">
        <f>IF(G1116&gt;MainSheet!$C$11,IF(J1115&gt;=0.999,1,(G1116-MainSheet!$C$11)*I1116/$B$2/60),0)</f>
        <v>1</v>
      </c>
      <c r="K1116" s="1">
        <f>IF(G1116&gt;MainSheet!$C$11+$B$6,IF(K1115&gt;=0.999,1,(G1116-MainSheet!$C$11-$B$6)*I1116/$C$2/60),0)</f>
        <v>1</v>
      </c>
      <c r="L1116" s="1">
        <f>IF(G1116&gt;MainSheet!$C$11+$B$6+$C$6,IF(L1115&gt;=0.999,1,(G1116-MainSheet!$C$11-$B$6-$C$6)*I1116/$D$2/60),0)</f>
        <v>0.9688042222221166</v>
      </c>
      <c r="M1116">
        <f t="shared" si="157"/>
        <v>0.97579898717802382</v>
      </c>
      <c r="N1116" s="2">
        <f t="shared" si="158"/>
        <v>3721.0526315789471</v>
      </c>
      <c r="O1116">
        <f t="shared" si="161"/>
        <v>977.02127659574455</v>
      </c>
      <c r="P1116">
        <f t="shared" si="159"/>
        <v>189284.91915519079</v>
      </c>
      <c r="Q1116" s="2">
        <f t="shared" si="160"/>
        <v>193982.99306336549</v>
      </c>
      <c r="R1116">
        <f>Q1116/MainSheet!$C$8*(G1116-G1115)+R1115</f>
        <v>281.832035757288</v>
      </c>
      <c r="S1116">
        <f t="shared" si="162"/>
        <v>4548.5878457081635</v>
      </c>
      <c r="T1116">
        <f t="shared" si="154"/>
        <v>11.139999999999807</v>
      </c>
      <c r="U1116" s="1">
        <f>Q1116/MainSheet!$C$22</f>
        <v>0.98619670853474295</v>
      </c>
    </row>
    <row r="1117" spans="7:21">
      <c r="G1117">
        <f t="shared" si="155"/>
        <v>11.149999999999807</v>
      </c>
      <c r="H1117">
        <f t="shared" si="156"/>
        <v>198000</v>
      </c>
      <c r="I1117" s="2">
        <f>MIN(MainSheet!$C$10/MainSheet!$C$9,MainSheet!$K$9*60)</f>
        <v>660</v>
      </c>
      <c r="J1117" s="1">
        <f>IF(G1117&gt;MainSheet!$C$11,IF(J1116&gt;=0.999,1,(G1117-MainSheet!$C$11)*I1117/$B$2/60),0)</f>
        <v>1</v>
      </c>
      <c r="K1117" s="1">
        <f>IF(G1117&gt;MainSheet!$C$11+$B$6,IF(K1116&gt;=0.999,1,(G1117-MainSheet!$C$11-$B$6)*I1117/$C$2/60),0)</f>
        <v>1</v>
      </c>
      <c r="L1117" s="1">
        <f>IF(G1117&gt;MainSheet!$C$11+$B$6+$C$6,IF(L1116&gt;=0.999,1,(G1117-MainSheet!$C$11-$B$6-$C$6)*I1117/$D$2/60),0)</f>
        <v>0.97430422222211654</v>
      </c>
      <c r="M1117">
        <f t="shared" si="157"/>
        <v>0.98006576877483453</v>
      </c>
      <c r="N1117" s="2">
        <f t="shared" si="158"/>
        <v>3721.0526315789471</v>
      </c>
      <c r="O1117">
        <f t="shared" si="161"/>
        <v>977.02127659574455</v>
      </c>
      <c r="P1117">
        <f t="shared" si="159"/>
        <v>189763.6039551908</v>
      </c>
      <c r="Q1117" s="2">
        <f t="shared" si="160"/>
        <v>194461.6778633655</v>
      </c>
      <c r="R1117">
        <f>Q1117/MainSheet!$C$8*(G1117-G1116)+R1116</f>
        <v>283.84018760602504</v>
      </c>
      <c r="S1117">
        <f t="shared" si="162"/>
        <v>4580.9981253520582</v>
      </c>
      <c r="T1117">
        <f t="shared" si="154"/>
        <v>11.149999999999807</v>
      </c>
      <c r="U1117" s="1">
        <f>Q1117/MainSheet!$C$22</f>
        <v>0.98863031040226035</v>
      </c>
    </row>
    <row r="1118" spans="7:21">
      <c r="G1118">
        <f t="shared" si="155"/>
        <v>11.159999999999807</v>
      </c>
      <c r="H1118">
        <f t="shared" si="156"/>
        <v>198000</v>
      </c>
      <c r="I1118" s="2">
        <f>MIN(MainSheet!$C$10/MainSheet!$C$9,MainSheet!$K$9*60)</f>
        <v>660</v>
      </c>
      <c r="J1118" s="1">
        <f>IF(G1118&gt;MainSheet!$C$11,IF(J1117&gt;=0.999,1,(G1118-MainSheet!$C$11)*I1118/$B$2/60),0)</f>
        <v>1</v>
      </c>
      <c r="K1118" s="1">
        <f>IF(G1118&gt;MainSheet!$C$11+$B$6,IF(K1117&gt;=0.999,1,(G1118-MainSheet!$C$11-$B$6)*I1118/$C$2/60),0)</f>
        <v>1</v>
      </c>
      <c r="L1118" s="1">
        <f>IF(G1118&gt;MainSheet!$C$11+$B$6+$C$6,IF(L1117&gt;=0.999,1,(G1118-MainSheet!$C$11-$B$6-$C$6)*I1118/$D$2/60),0)</f>
        <v>0.97980422222211638</v>
      </c>
      <c r="M1118">
        <f t="shared" si="157"/>
        <v>0.98433255037164502</v>
      </c>
      <c r="N1118" s="2">
        <f t="shared" si="158"/>
        <v>3721.0526315789471</v>
      </c>
      <c r="O1118">
        <f t="shared" si="161"/>
        <v>977.02127659574455</v>
      </c>
      <c r="P1118">
        <f t="shared" si="159"/>
        <v>190242.28875519079</v>
      </c>
      <c r="Q1118" s="2">
        <f t="shared" si="160"/>
        <v>194940.36266336549</v>
      </c>
      <c r="R1118">
        <f>Q1118/MainSheet!$C$8*(G1118-G1117)+R1117</f>
        <v>285.85328270001554</v>
      </c>
      <c r="S1118">
        <f t="shared" si="162"/>
        <v>4613.4881857959526</v>
      </c>
      <c r="T1118">
        <f t="shared" si="154"/>
        <v>11.159999999999807</v>
      </c>
      <c r="U1118" s="1">
        <f>Q1118/MainSheet!$C$22</f>
        <v>0.99106391226977764</v>
      </c>
    </row>
    <row r="1119" spans="7:21">
      <c r="G1119">
        <f t="shared" si="155"/>
        <v>11.169999999999806</v>
      </c>
      <c r="H1119">
        <f t="shared" si="156"/>
        <v>198000</v>
      </c>
      <c r="I1119" s="2">
        <f>MIN(MainSheet!$C$10/MainSheet!$C$9,MainSheet!$K$9*60)</f>
        <v>660</v>
      </c>
      <c r="J1119" s="1">
        <f>IF(G1119&gt;MainSheet!$C$11,IF(J1118&gt;=0.999,1,(G1119-MainSheet!$C$11)*I1119/$B$2/60),0)</f>
        <v>1</v>
      </c>
      <c r="K1119" s="1">
        <f>IF(G1119&gt;MainSheet!$C$11+$B$6,IF(K1118&gt;=0.999,1,(G1119-MainSheet!$C$11-$B$6)*I1119/$C$2/60),0)</f>
        <v>1</v>
      </c>
      <c r="L1119" s="1">
        <f>IF(G1119&gt;MainSheet!$C$11+$B$6+$C$6,IF(L1118&gt;=0.999,1,(G1119-MainSheet!$C$11-$B$6-$C$6)*I1119/$D$2/60),0)</f>
        <v>0.98530422222211611</v>
      </c>
      <c r="M1119">
        <f t="shared" si="157"/>
        <v>0.98859933196845551</v>
      </c>
      <c r="N1119" s="2">
        <f t="shared" si="158"/>
        <v>3721.0526315789471</v>
      </c>
      <c r="O1119">
        <f t="shared" si="161"/>
        <v>977.02127659574455</v>
      </c>
      <c r="P1119">
        <f t="shared" si="159"/>
        <v>190720.97355519075</v>
      </c>
      <c r="Q1119" s="2">
        <f t="shared" si="160"/>
        <v>195419.04746336545</v>
      </c>
      <c r="R1119">
        <f>Q1119/MainSheet!$C$8*(G1119-G1118)+R1118</f>
        <v>287.87132103925956</v>
      </c>
      <c r="S1119">
        <f t="shared" si="162"/>
        <v>4646.0580270398468</v>
      </c>
      <c r="T1119">
        <f t="shared" si="154"/>
        <v>11.169999999999806</v>
      </c>
      <c r="U1119" s="1">
        <f>Q1119/MainSheet!$C$22</f>
        <v>0.99349751413729481</v>
      </c>
    </row>
    <row r="1120" spans="7:21">
      <c r="G1120">
        <f t="shared" si="155"/>
        <v>11.179999999999806</v>
      </c>
      <c r="H1120">
        <f t="shared" si="156"/>
        <v>198000</v>
      </c>
      <c r="I1120" s="2">
        <f>MIN(MainSheet!$C$10/MainSheet!$C$9,MainSheet!$K$9*60)</f>
        <v>660</v>
      </c>
      <c r="J1120" s="1">
        <f>IF(G1120&gt;MainSheet!$C$11,IF(J1119&gt;=0.999,1,(G1120-MainSheet!$C$11)*I1120/$B$2/60),0)</f>
        <v>1</v>
      </c>
      <c r="K1120" s="1">
        <f>IF(G1120&gt;MainSheet!$C$11+$B$6,IF(K1119&gt;=0.999,1,(G1120-MainSheet!$C$11-$B$6)*I1120/$C$2/60),0)</f>
        <v>1</v>
      </c>
      <c r="L1120" s="1">
        <f>IF(G1120&gt;MainSheet!$C$11+$B$6+$C$6,IF(L1119&gt;=0.999,1,(G1120-MainSheet!$C$11-$B$6-$C$6)*I1120/$D$2/60),0)</f>
        <v>0.99080422222211617</v>
      </c>
      <c r="M1120">
        <f t="shared" si="157"/>
        <v>0.99286611356526633</v>
      </c>
      <c r="N1120" s="2">
        <f t="shared" si="158"/>
        <v>3721.0526315789471</v>
      </c>
      <c r="O1120">
        <f t="shared" si="161"/>
        <v>977.02127659574455</v>
      </c>
      <c r="P1120">
        <f t="shared" si="159"/>
        <v>191199.65835519077</v>
      </c>
      <c r="Q1120" s="2">
        <f t="shared" si="160"/>
        <v>195897.73226336547</v>
      </c>
      <c r="R1120">
        <f>Q1120/MainSheet!$C$8*(G1120-G1119)+R1119</f>
        <v>289.89430262375703</v>
      </c>
      <c r="S1120">
        <f t="shared" si="162"/>
        <v>4678.7076490837408</v>
      </c>
      <c r="T1120">
        <f t="shared" si="154"/>
        <v>11.179999999999806</v>
      </c>
      <c r="U1120" s="1">
        <f>Q1120/MainSheet!$C$22</f>
        <v>0.99593111600481221</v>
      </c>
    </row>
    <row r="1121" spans="7:21">
      <c r="G1121">
        <f t="shared" si="155"/>
        <v>11.189999999999806</v>
      </c>
      <c r="H1121">
        <f t="shared" si="156"/>
        <v>198000</v>
      </c>
      <c r="I1121" s="2">
        <f>MIN(MainSheet!$C$10/MainSheet!$C$9,MainSheet!$K$9*60)</f>
        <v>660</v>
      </c>
      <c r="J1121" s="1">
        <f>IF(G1121&gt;MainSheet!$C$11,IF(J1120&gt;=0.999,1,(G1121-MainSheet!$C$11)*I1121/$B$2/60),0)</f>
        <v>1</v>
      </c>
      <c r="K1121" s="1">
        <f>IF(G1121&gt;MainSheet!$C$11+$B$6,IF(K1120&gt;=0.999,1,(G1121-MainSheet!$C$11-$B$6)*I1121/$C$2/60),0)</f>
        <v>1</v>
      </c>
      <c r="L1121" s="1">
        <f>IF(G1121&gt;MainSheet!$C$11+$B$6+$C$6,IF(L1120&gt;=0.999,1,(G1121-MainSheet!$C$11-$B$6-$C$6)*I1121/$D$2/60),0)</f>
        <v>0.99630422222211601</v>
      </c>
      <c r="M1121">
        <f t="shared" si="157"/>
        <v>0.99713289516207682</v>
      </c>
      <c r="N1121" s="2">
        <f t="shared" si="158"/>
        <v>3721.0526315789471</v>
      </c>
      <c r="O1121">
        <f t="shared" si="161"/>
        <v>977.02127659574455</v>
      </c>
      <c r="P1121">
        <f t="shared" si="159"/>
        <v>191678.34315519076</v>
      </c>
      <c r="Q1121" s="2">
        <f t="shared" si="160"/>
        <v>196376.41706336546</v>
      </c>
      <c r="R1121">
        <f>Q1121/MainSheet!$C$8*(G1121-G1120)+R1120</f>
        <v>291.92222745350801</v>
      </c>
      <c r="S1121">
        <f t="shared" si="162"/>
        <v>4711.4370519276354</v>
      </c>
      <c r="T1121">
        <f t="shared" si="154"/>
        <v>11.189999999999806</v>
      </c>
      <c r="U1121" s="1">
        <f>Q1121/MainSheet!$C$22</f>
        <v>0.9983647178723295</v>
      </c>
    </row>
    <row r="1122" spans="7:21">
      <c r="G1122">
        <f t="shared" si="155"/>
        <v>11.199999999999806</v>
      </c>
      <c r="H1122">
        <f t="shared" si="156"/>
        <v>198000</v>
      </c>
      <c r="I1122" s="2">
        <f>MIN(MainSheet!$C$10/MainSheet!$C$9,MainSheet!$K$9*60)</f>
        <v>660</v>
      </c>
      <c r="J1122" s="1">
        <f>IF(G1122&gt;MainSheet!$C$11,IF(J1121&gt;=0.999,1,(G1122-MainSheet!$C$11)*I1122/$B$2/60),0)</f>
        <v>1</v>
      </c>
      <c r="K1122" s="1">
        <f>IF(G1122&gt;MainSheet!$C$11+$B$6,IF(K1121&gt;=0.999,1,(G1122-MainSheet!$C$11-$B$6)*I1122/$C$2/60),0)</f>
        <v>1</v>
      </c>
      <c r="L1122" s="1">
        <f>IF(G1122&gt;MainSheet!$C$11+$B$6+$C$6,IF(L1121&gt;=0.999,1,(G1122-MainSheet!$C$11-$B$6-$C$6)*I1122/$D$2/60),0)</f>
        <v>1.001804222222116</v>
      </c>
      <c r="M1122">
        <f t="shared" si="157"/>
        <v>1.0013996767588875</v>
      </c>
      <c r="N1122" s="2">
        <f t="shared" si="158"/>
        <v>3721.0526315789471</v>
      </c>
      <c r="O1122">
        <f t="shared" si="161"/>
        <v>977.02127659574455</v>
      </c>
      <c r="P1122">
        <f t="shared" si="159"/>
        <v>192157.02795519074</v>
      </c>
      <c r="Q1122" s="2">
        <f t="shared" si="160"/>
        <v>196855.10186336545</v>
      </c>
      <c r="R1122">
        <f>Q1122/MainSheet!$C$8*(G1122-G1121)+R1121</f>
        <v>293.95509552851246</v>
      </c>
      <c r="S1122">
        <f t="shared" si="162"/>
        <v>4744.2462355715297</v>
      </c>
      <c r="T1122">
        <f t="shared" si="154"/>
        <v>11.199999999999806</v>
      </c>
      <c r="U1122" s="1">
        <f>Q1122/MainSheet!$C$22</f>
        <v>1.0007983197398469</v>
      </c>
    </row>
    <row r="1123" spans="7:21">
      <c r="G1123">
        <f t="shared" si="155"/>
        <v>11.209999999999805</v>
      </c>
      <c r="H1123">
        <f t="shared" si="156"/>
        <v>198000</v>
      </c>
      <c r="I1123" s="2">
        <f>MIN(MainSheet!$C$10/MainSheet!$C$9,MainSheet!$K$9*60)</f>
        <v>660</v>
      </c>
      <c r="J1123" s="1">
        <f>IF(G1123&gt;MainSheet!$C$11,IF(J1122&gt;=0.999,1,(G1123-MainSheet!$C$11)*I1123/$B$2/60),0)</f>
        <v>1</v>
      </c>
      <c r="K1123" s="1">
        <f>IF(G1123&gt;MainSheet!$C$11+$B$6,IF(K1122&gt;=0.999,1,(G1123-MainSheet!$C$11-$B$6)*I1123/$C$2/60),0)</f>
        <v>1</v>
      </c>
      <c r="L1123" s="1">
        <f>IF(G1123&gt;MainSheet!$C$11+$B$6+$C$6,IF(L1122&gt;=0.999,1,(G1123-MainSheet!$C$11-$B$6-$C$6)*I1123/$D$2/60),0)</f>
        <v>1</v>
      </c>
      <c r="M1123">
        <f t="shared" si="157"/>
        <v>1</v>
      </c>
      <c r="N1123" s="2">
        <f t="shared" si="158"/>
        <v>3721.0526315789471</v>
      </c>
      <c r="O1123">
        <f t="shared" si="161"/>
        <v>977.02127659574455</v>
      </c>
      <c r="P1123">
        <f t="shared" si="159"/>
        <v>192000</v>
      </c>
      <c r="Q1123" s="2">
        <f t="shared" si="160"/>
        <v>196698.0739081747</v>
      </c>
      <c r="R1123">
        <f>Q1123/MainSheet!$C$8*(G1123-G1122)+R1122</f>
        <v>295.98634201934681</v>
      </c>
      <c r="S1123">
        <f t="shared" si="162"/>
        <v>4777.029247889559</v>
      </c>
      <c r="T1123">
        <f t="shared" si="154"/>
        <v>11.209999999999805</v>
      </c>
      <c r="U1123" s="1">
        <f>Q1123/MainSheet!$C$22</f>
        <v>1</v>
      </c>
    </row>
    <row r="1124" spans="7:21">
      <c r="G1124">
        <f t="shared" si="155"/>
        <v>11.219999999999805</v>
      </c>
      <c r="H1124">
        <f t="shared" si="156"/>
        <v>198000</v>
      </c>
      <c r="I1124" s="2">
        <f>MIN(MainSheet!$C$10/MainSheet!$C$9,MainSheet!$K$9*60)</f>
        <v>660</v>
      </c>
      <c r="J1124" s="1">
        <f>IF(G1124&gt;MainSheet!$C$11,IF(J1123&gt;=0.999,1,(G1124-MainSheet!$C$11)*I1124/$B$2/60),0)</f>
        <v>1</v>
      </c>
      <c r="K1124" s="1">
        <f>IF(G1124&gt;MainSheet!$C$11+$B$6,IF(K1123&gt;=0.999,1,(G1124-MainSheet!$C$11-$B$6)*I1124/$C$2/60),0)</f>
        <v>1</v>
      </c>
      <c r="L1124" s="1">
        <f>IF(G1124&gt;MainSheet!$C$11+$B$6+$C$6,IF(L1123&gt;=0.999,1,(G1124-MainSheet!$C$11-$B$6-$C$6)*I1124/$D$2/60),0)</f>
        <v>1</v>
      </c>
      <c r="M1124">
        <f t="shared" si="157"/>
        <v>1</v>
      </c>
      <c r="N1124" s="2">
        <f t="shared" si="158"/>
        <v>3721.0526315789471</v>
      </c>
      <c r="O1124">
        <f t="shared" si="161"/>
        <v>977.02127659574455</v>
      </c>
      <c r="P1124">
        <f t="shared" si="159"/>
        <v>192000</v>
      </c>
      <c r="Q1124" s="2">
        <f t="shared" si="160"/>
        <v>196698.0739081747</v>
      </c>
      <c r="R1124">
        <f>Q1124/MainSheet!$C$8*(G1124-G1123)+R1123</f>
        <v>298.01758851018116</v>
      </c>
      <c r="S1124">
        <f t="shared" si="162"/>
        <v>4809.8122602075882</v>
      </c>
      <c r="T1124">
        <f t="shared" si="154"/>
        <v>11.219999999999805</v>
      </c>
      <c r="U1124" s="1">
        <f>Q1124/MainSheet!$C$22</f>
        <v>1</v>
      </c>
    </row>
    <row r="1125" spans="7:21">
      <c r="G1125">
        <f t="shared" si="155"/>
        <v>11.229999999999805</v>
      </c>
      <c r="H1125">
        <f t="shared" si="156"/>
        <v>198000</v>
      </c>
      <c r="I1125" s="2">
        <f>MIN(MainSheet!$C$10/MainSheet!$C$9,MainSheet!$K$9*60)</f>
        <v>660</v>
      </c>
      <c r="J1125" s="1">
        <f>IF(G1125&gt;MainSheet!$C$11,IF(J1124&gt;=0.999,1,(G1125-MainSheet!$C$11)*I1125/$B$2/60),0)</f>
        <v>1</v>
      </c>
      <c r="K1125" s="1">
        <f>IF(G1125&gt;MainSheet!$C$11+$B$6,IF(K1124&gt;=0.999,1,(G1125-MainSheet!$C$11-$B$6)*I1125/$C$2/60),0)</f>
        <v>1</v>
      </c>
      <c r="L1125" s="1">
        <f>IF(G1125&gt;MainSheet!$C$11+$B$6+$C$6,IF(L1124&gt;=0.999,1,(G1125-MainSheet!$C$11-$B$6-$C$6)*I1125/$D$2/60),0)</f>
        <v>1</v>
      </c>
      <c r="M1125">
        <f t="shared" si="157"/>
        <v>1</v>
      </c>
      <c r="N1125" s="2">
        <f t="shared" si="158"/>
        <v>3721.0526315789471</v>
      </c>
      <c r="O1125">
        <f t="shared" si="161"/>
        <v>977.02127659574455</v>
      </c>
      <c r="P1125">
        <f t="shared" si="159"/>
        <v>192000</v>
      </c>
      <c r="Q1125" s="2">
        <f t="shared" si="160"/>
        <v>196698.0739081747</v>
      </c>
      <c r="R1125">
        <f>Q1125/MainSheet!$C$8*(G1125-G1124)+R1124</f>
        <v>300.0488350010155</v>
      </c>
      <c r="S1125">
        <f t="shared" si="162"/>
        <v>4842.5952725256175</v>
      </c>
      <c r="T1125">
        <f t="shared" si="154"/>
        <v>11.229999999999805</v>
      </c>
      <c r="U1125" s="1">
        <f>Q1125/MainSheet!$C$22</f>
        <v>1</v>
      </c>
    </row>
    <row r="1126" spans="7:21">
      <c r="G1126">
        <f t="shared" si="155"/>
        <v>11.239999999999805</v>
      </c>
      <c r="H1126">
        <f t="shared" si="156"/>
        <v>198000</v>
      </c>
      <c r="I1126" s="2">
        <f>MIN(MainSheet!$C$10/MainSheet!$C$9,MainSheet!$K$9*60)</f>
        <v>660</v>
      </c>
      <c r="J1126" s="1">
        <f>IF(G1126&gt;MainSheet!$C$11,IF(J1125&gt;=0.999,1,(G1126-MainSheet!$C$11)*I1126/$B$2/60),0)</f>
        <v>1</v>
      </c>
      <c r="K1126" s="1">
        <f>IF(G1126&gt;MainSheet!$C$11+$B$6,IF(K1125&gt;=0.999,1,(G1126-MainSheet!$C$11-$B$6)*I1126/$C$2/60),0)</f>
        <v>1</v>
      </c>
      <c r="L1126" s="1">
        <f>IF(G1126&gt;MainSheet!$C$11+$B$6+$C$6,IF(L1125&gt;=0.999,1,(G1126-MainSheet!$C$11-$B$6-$C$6)*I1126/$D$2/60),0)</f>
        <v>1</v>
      </c>
      <c r="M1126">
        <f t="shared" si="157"/>
        <v>1</v>
      </c>
      <c r="N1126" s="2">
        <f t="shared" si="158"/>
        <v>3721.0526315789471</v>
      </c>
      <c r="O1126">
        <f t="shared" si="161"/>
        <v>977.02127659574455</v>
      </c>
      <c r="P1126">
        <f t="shared" si="159"/>
        <v>192000</v>
      </c>
      <c r="Q1126" s="2">
        <f t="shared" si="160"/>
        <v>196698.0739081747</v>
      </c>
      <c r="R1126">
        <f>Q1126/MainSheet!$C$8*(G1126-G1125)+R1125</f>
        <v>302.08008149184985</v>
      </c>
      <c r="S1126">
        <f t="shared" si="162"/>
        <v>4875.3782848436467</v>
      </c>
      <c r="T1126">
        <f t="shared" si="154"/>
        <v>11.239999999999805</v>
      </c>
      <c r="U1126" s="1">
        <f>Q1126/MainSheet!$C$22</f>
        <v>1</v>
      </c>
    </row>
    <row r="1127" spans="7:21">
      <c r="G1127">
        <f t="shared" si="155"/>
        <v>11.249999999999805</v>
      </c>
      <c r="H1127">
        <f t="shared" si="156"/>
        <v>198000</v>
      </c>
      <c r="I1127" s="2">
        <f>MIN(MainSheet!$C$10/MainSheet!$C$9,MainSheet!$K$9*60)</f>
        <v>660</v>
      </c>
      <c r="J1127" s="1">
        <f>IF(G1127&gt;MainSheet!$C$11,IF(J1126&gt;=0.999,1,(G1127-MainSheet!$C$11)*I1127/$B$2/60),0)</f>
        <v>1</v>
      </c>
      <c r="K1127" s="1">
        <f>IF(G1127&gt;MainSheet!$C$11+$B$6,IF(K1126&gt;=0.999,1,(G1127-MainSheet!$C$11-$B$6)*I1127/$C$2/60),0)</f>
        <v>1</v>
      </c>
      <c r="L1127" s="1">
        <f>IF(G1127&gt;MainSheet!$C$11+$B$6+$C$6,IF(L1126&gt;=0.999,1,(G1127-MainSheet!$C$11-$B$6-$C$6)*I1127/$D$2/60),0)</f>
        <v>1</v>
      </c>
      <c r="M1127">
        <f t="shared" si="157"/>
        <v>1</v>
      </c>
      <c r="N1127" s="2">
        <f t="shared" si="158"/>
        <v>3721.0526315789471</v>
      </c>
      <c r="O1127">
        <f t="shared" si="161"/>
        <v>977.02127659574455</v>
      </c>
      <c r="P1127">
        <f t="shared" si="159"/>
        <v>192000</v>
      </c>
      <c r="Q1127" s="2">
        <f t="shared" si="160"/>
        <v>196698.0739081747</v>
      </c>
      <c r="R1127">
        <f>Q1127/MainSheet!$C$8*(G1127-G1126)+R1126</f>
        <v>304.1113279826842</v>
      </c>
      <c r="S1127">
        <f t="shared" si="162"/>
        <v>4908.161297161676</v>
      </c>
      <c r="T1127">
        <f t="shared" si="154"/>
        <v>11.249999999999805</v>
      </c>
      <c r="U1127" s="1">
        <f>Q1127/MainSheet!$C$22</f>
        <v>1</v>
      </c>
    </row>
    <row r="1128" spans="7:21">
      <c r="G1128">
        <f t="shared" si="155"/>
        <v>11.259999999999804</v>
      </c>
      <c r="H1128">
        <f t="shared" si="156"/>
        <v>198000</v>
      </c>
      <c r="I1128" s="2">
        <f>MIN(MainSheet!$C$10/MainSheet!$C$9,MainSheet!$K$9*60)</f>
        <v>660</v>
      </c>
      <c r="J1128" s="1">
        <f>IF(G1128&gt;MainSheet!$C$11,IF(J1127&gt;=0.999,1,(G1128-MainSheet!$C$11)*I1128/$B$2/60),0)</f>
        <v>1</v>
      </c>
      <c r="K1128" s="1">
        <f>IF(G1128&gt;MainSheet!$C$11+$B$6,IF(K1127&gt;=0.999,1,(G1128-MainSheet!$C$11-$B$6)*I1128/$C$2/60),0)</f>
        <v>1</v>
      </c>
      <c r="L1128" s="1">
        <f>IF(G1128&gt;MainSheet!$C$11+$B$6+$C$6,IF(L1127&gt;=0.999,1,(G1128-MainSheet!$C$11-$B$6-$C$6)*I1128/$D$2/60),0)</f>
        <v>1</v>
      </c>
      <c r="M1128">
        <f t="shared" si="157"/>
        <v>1</v>
      </c>
      <c r="N1128" s="2">
        <f t="shared" si="158"/>
        <v>3721.0526315789471</v>
      </c>
      <c r="O1128">
        <f t="shared" si="161"/>
        <v>977.02127659574455</v>
      </c>
      <c r="P1128">
        <f t="shared" si="159"/>
        <v>192000</v>
      </c>
      <c r="Q1128" s="2">
        <f t="shared" si="160"/>
        <v>196698.0739081747</v>
      </c>
      <c r="R1128">
        <f>Q1128/MainSheet!$C$8*(G1128-G1127)+R1127</f>
        <v>306.14257447351855</v>
      </c>
      <c r="S1128">
        <f t="shared" si="162"/>
        <v>4940.9443094797052</v>
      </c>
      <c r="T1128">
        <f t="shared" si="154"/>
        <v>11.259999999999804</v>
      </c>
      <c r="U1128" s="1">
        <f>Q1128/MainSheet!$C$22</f>
        <v>1</v>
      </c>
    </row>
    <row r="1129" spans="7:21">
      <c r="G1129">
        <f t="shared" si="155"/>
        <v>11.269999999999804</v>
      </c>
      <c r="H1129">
        <f t="shared" si="156"/>
        <v>198000</v>
      </c>
      <c r="I1129" s="2">
        <f>MIN(MainSheet!$C$10/MainSheet!$C$9,MainSheet!$K$9*60)</f>
        <v>660</v>
      </c>
      <c r="J1129" s="1">
        <f>IF(G1129&gt;MainSheet!$C$11,IF(J1128&gt;=0.999,1,(G1129-MainSheet!$C$11)*I1129/$B$2/60),0)</f>
        <v>1</v>
      </c>
      <c r="K1129" s="1">
        <f>IF(G1129&gt;MainSheet!$C$11+$B$6,IF(K1128&gt;=0.999,1,(G1129-MainSheet!$C$11-$B$6)*I1129/$C$2/60),0)</f>
        <v>1</v>
      </c>
      <c r="L1129" s="1">
        <f>IF(G1129&gt;MainSheet!$C$11+$B$6+$C$6,IF(L1128&gt;=0.999,1,(G1129-MainSheet!$C$11-$B$6-$C$6)*I1129/$D$2/60),0)</f>
        <v>1</v>
      </c>
      <c r="M1129">
        <f t="shared" si="157"/>
        <v>1</v>
      </c>
      <c r="N1129" s="2">
        <f t="shared" si="158"/>
        <v>3721.0526315789471</v>
      </c>
      <c r="O1129">
        <f t="shared" si="161"/>
        <v>977.02127659574455</v>
      </c>
      <c r="P1129">
        <f t="shared" si="159"/>
        <v>192000</v>
      </c>
      <c r="Q1129" s="2">
        <f t="shared" si="160"/>
        <v>196698.0739081747</v>
      </c>
      <c r="R1129">
        <f>Q1129/MainSheet!$C$8*(G1129-G1128)+R1128</f>
        <v>308.1738209643529</v>
      </c>
      <c r="S1129">
        <f t="shared" si="162"/>
        <v>4973.7273217977345</v>
      </c>
      <c r="T1129">
        <f t="shared" si="154"/>
        <v>11.269999999999804</v>
      </c>
      <c r="U1129" s="1">
        <f>Q1129/MainSheet!$C$22</f>
        <v>1</v>
      </c>
    </row>
    <row r="1130" spans="7:21">
      <c r="G1130">
        <f t="shared" si="155"/>
        <v>11.279999999999804</v>
      </c>
      <c r="H1130">
        <f t="shared" si="156"/>
        <v>198000</v>
      </c>
      <c r="I1130" s="2">
        <f>MIN(MainSheet!$C$10/MainSheet!$C$9,MainSheet!$K$9*60)</f>
        <v>660</v>
      </c>
      <c r="J1130" s="1">
        <f>IF(G1130&gt;MainSheet!$C$11,IF(J1129&gt;=0.999,1,(G1130-MainSheet!$C$11)*I1130/$B$2/60),0)</f>
        <v>1</v>
      </c>
      <c r="K1130" s="1">
        <f>IF(G1130&gt;MainSheet!$C$11+$B$6,IF(K1129&gt;=0.999,1,(G1130-MainSheet!$C$11-$B$6)*I1130/$C$2/60),0)</f>
        <v>1</v>
      </c>
      <c r="L1130" s="1">
        <f>IF(G1130&gt;MainSheet!$C$11+$B$6+$C$6,IF(L1129&gt;=0.999,1,(G1130-MainSheet!$C$11-$B$6-$C$6)*I1130/$D$2/60),0)</f>
        <v>1</v>
      </c>
      <c r="M1130">
        <f t="shared" si="157"/>
        <v>1</v>
      </c>
      <c r="N1130" s="2">
        <f t="shared" si="158"/>
        <v>3721.0526315789471</v>
      </c>
      <c r="O1130">
        <f t="shared" si="161"/>
        <v>977.02127659574455</v>
      </c>
      <c r="P1130">
        <f t="shared" si="159"/>
        <v>192000</v>
      </c>
      <c r="Q1130" s="2">
        <f t="shared" si="160"/>
        <v>196698.0739081747</v>
      </c>
      <c r="R1130">
        <f>Q1130/MainSheet!$C$8*(G1130-G1129)+R1129</f>
        <v>310.20506745518725</v>
      </c>
      <c r="S1130">
        <f t="shared" si="162"/>
        <v>5006.5103341157637</v>
      </c>
      <c r="T1130">
        <f t="shared" si="154"/>
        <v>11.279999999999804</v>
      </c>
      <c r="U1130" s="1">
        <f>Q1130/MainSheet!$C$22</f>
        <v>1</v>
      </c>
    </row>
    <row r="1131" spans="7:21">
      <c r="G1131">
        <f t="shared" si="155"/>
        <v>11.289999999999804</v>
      </c>
      <c r="H1131">
        <f t="shared" si="156"/>
        <v>198000</v>
      </c>
      <c r="I1131" s="2">
        <f>MIN(MainSheet!$C$10/MainSheet!$C$9,MainSheet!$K$9*60)</f>
        <v>660</v>
      </c>
      <c r="J1131" s="1">
        <f>IF(G1131&gt;MainSheet!$C$11,IF(J1130&gt;=0.999,1,(G1131-MainSheet!$C$11)*I1131/$B$2/60),0)</f>
        <v>1</v>
      </c>
      <c r="K1131" s="1">
        <f>IF(G1131&gt;MainSheet!$C$11+$B$6,IF(K1130&gt;=0.999,1,(G1131-MainSheet!$C$11-$B$6)*I1131/$C$2/60),0)</f>
        <v>1</v>
      </c>
      <c r="L1131" s="1">
        <f>IF(G1131&gt;MainSheet!$C$11+$B$6+$C$6,IF(L1130&gt;=0.999,1,(G1131-MainSheet!$C$11-$B$6-$C$6)*I1131/$D$2/60),0)</f>
        <v>1</v>
      </c>
      <c r="M1131">
        <f t="shared" si="157"/>
        <v>1</v>
      </c>
      <c r="N1131" s="2">
        <f t="shared" si="158"/>
        <v>3721.0526315789471</v>
      </c>
      <c r="O1131">
        <f t="shared" si="161"/>
        <v>977.02127659574455</v>
      </c>
      <c r="P1131">
        <f t="shared" si="159"/>
        <v>192000</v>
      </c>
      <c r="Q1131" s="2">
        <f t="shared" si="160"/>
        <v>196698.0739081747</v>
      </c>
      <c r="R1131">
        <f>Q1131/MainSheet!$C$8*(G1131-G1130)+R1130</f>
        <v>312.2363139460216</v>
      </c>
      <c r="S1131">
        <f t="shared" si="162"/>
        <v>5039.293346433793</v>
      </c>
      <c r="T1131">
        <f t="shared" si="154"/>
        <v>11.289999999999804</v>
      </c>
      <c r="U1131" s="1">
        <f>Q1131/MainSheet!$C$22</f>
        <v>1</v>
      </c>
    </row>
    <row r="1132" spans="7:21">
      <c r="G1132">
        <f t="shared" si="155"/>
        <v>11.299999999999804</v>
      </c>
      <c r="H1132">
        <f t="shared" si="156"/>
        <v>198000</v>
      </c>
      <c r="I1132" s="2">
        <f>MIN(MainSheet!$C$10/MainSheet!$C$9,MainSheet!$K$9*60)</f>
        <v>660</v>
      </c>
      <c r="J1132" s="1">
        <f>IF(G1132&gt;MainSheet!$C$11,IF(J1131&gt;=0.999,1,(G1132-MainSheet!$C$11)*I1132/$B$2/60),0)</f>
        <v>1</v>
      </c>
      <c r="K1132" s="1">
        <f>IF(G1132&gt;MainSheet!$C$11+$B$6,IF(K1131&gt;=0.999,1,(G1132-MainSheet!$C$11-$B$6)*I1132/$C$2/60),0)</f>
        <v>1</v>
      </c>
      <c r="L1132" s="1">
        <f>IF(G1132&gt;MainSheet!$C$11+$B$6+$C$6,IF(L1131&gt;=0.999,1,(G1132-MainSheet!$C$11-$B$6-$C$6)*I1132/$D$2/60),0)</f>
        <v>1</v>
      </c>
      <c r="M1132">
        <f t="shared" si="157"/>
        <v>1</v>
      </c>
      <c r="N1132" s="2">
        <f t="shared" si="158"/>
        <v>3721.0526315789471</v>
      </c>
      <c r="O1132">
        <f t="shared" si="161"/>
        <v>977.02127659574455</v>
      </c>
      <c r="P1132">
        <f t="shared" si="159"/>
        <v>192000</v>
      </c>
      <c r="Q1132" s="2">
        <f t="shared" si="160"/>
        <v>196698.0739081747</v>
      </c>
      <c r="R1132">
        <f>Q1132/MainSheet!$C$8*(G1132-G1131)+R1131</f>
        <v>314.26756043685594</v>
      </c>
      <c r="S1132">
        <f t="shared" si="162"/>
        <v>5072.0763587518222</v>
      </c>
      <c r="T1132">
        <f t="shared" si="154"/>
        <v>11.299999999999804</v>
      </c>
      <c r="U1132" s="1">
        <f>Q1132/MainSheet!$C$22</f>
        <v>1</v>
      </c>
    </row>
    <row r="1133" spans="7:21">
      <c r="G1133">
        <f t="shared" si="155"/>
        <v>11.309999999999803</v>
      </c>
      <c r="H1133">
        <f t="shared" si="156"/>
        <v>198000</v>
      </c>
      <c r="I1133" s="2">
        <f>MIN(MainSheet!$C$10/MainSheet!$C$9,MainSheet!$K$9*60)</f>
        <v>660</v>
      </c>
      <c r="J1133" s="1">
        <f>IF(G1133&gt;MainSheet!$C$11,IF(J1132&gt;=0.999,1,(G1133-MainSheet!$C$11)*I1133/$B$2/60),0)</f>
        <v>1</v>
      </c>
      <c r="K1133" s="1">
        <f>IF(G1133&gt;MainSheet!$C$11+$B$6,IF(K1132&gt;=0.999,1,(G1133-MainSheet!$C$11-$B$6)*I1133/$C$2/60),0)</f>
        <v>1</v>
      </c>
      <c r="L1133" s="1">
        <f>IF(G1133&gt;MainSheet!$C$11+$B$6+$C$6,IF(L1132&gt;=0.999,1,(G1133-MainSheet!$C$11-$B$6-$C$6)*I1133/$D$2/60),0)</f>
        <v>1</v>
      </c>
      <c r="M1133">
        <f t="shared" si="157"/>
        <v>1</v>
      </c>
      <c r="N1133" s="2">
        <f t="shared" si="158"/>
        <v>3721.0526315789471</v>
      </c>
      <c r="O1133">
        <f t="shared" si="161"/>
        <v>977.02127659574455</v>
      </c>
      <c r="P1133">
        <f t="shared" si="159"/>
        <v>192000</v>
      </c>
      <c r="Q1133" s="2">
        <f t="shared" si="160"/>
        <v>196698.0739081747</v>
      </c>
      <c r="R1133">
        <f>Q1133/MainSheet!$C$8*(G1133-G1132)+R1132</f>
        <v>316.29880692769029</v>
      </c>
      <c r="S1133">
        <f t="shared" si="162"/>
        <v>5104.8593710698515</v>
      </c>
      <c r="T1133">
        <f t="shared" si="154"/>
        <v>11.309999999999803</v>
      </c>
      <c r="U1133" s="1">
        <f>Q1133/MainSheet!$C$22</f>
        <v>1</v>
      </c>
    </row>
    <row r="1134" spans="7:21">
      <c r="G1134">
        <f t="shared" si="155"/>
        <v>11.319999999999803</v>
      </c>
      <c r="H1134">
        <f t="shared" si="156"/>
        <v>198000</v>
      </c>
      <c r="I1134" s="2">
        <f>MIN(MainSheet!$C$10/MainSheet!$C$9,MainSheet!$K$9*60)</f>
        <v>660</v>
      </c>
      <c r="J1134" s="1">
        <f>IF(G1134&gt;MainSheet!$C$11,IF(J1133&gt;=0.999,1,(G1134-MainSheet!$C$11)*I1134/$B$2/60),0)</f>
        <v>1</v>
      </c>
      <c r="K1134" s="1">
        <f>IF(G1134&gt;MainSheet!$C$11+$B$6,IF(K1133&gt;=0.999,1,(G1134-MainSheet!$C$11-$B$6)*I1134/$C$2/60),0)</f>
        <v>1</v>
      </c>
      <c r="L1134" s="1">
        <f>IF(G1134&gt;MainSheet!$C$11+$B$6+$C$6,IF(L1133&gt;=0.999,1,(G1134-MainSheet!$C$11-$B$6-$C$6)*I1134/$D$2/60),0)</f>
        <v>1</v>
      </c>
      <c r="M1134">
        <f t="shared" si="157"/>
        <v>1</v>
      </c>
      <c r="N1134" s="2">
        <f t="shared" si="158"/>
        <v>3721.0526315789471</v>
      </c>
      <c r="O1134">
        <f t="shared" si="161"/>
        <v>977.02127659574455</v>
      </c>
      <c r="P1134">
        <f t="shared" si="159"/>
        <v>192000</v>
      </c>
      <c r="Q1134" s="2">
        <f t="shared" si="160"/>
        <v>196698.0739081747</v>
      </c>
      <c r="R1134">
        <f>Q1134/MainSheet!$C$8*(G1134-G1133)+R1133</f>
        <v>318.33005341852464</v>
      </c>
      <c r="S1134">
        <f t="shared" si="162"/>
        <v>5137.6423833878807</v>
      </c>
      <c r="T1134">
        <f t="shared" si="154"/>
        <v>11.319999999999803</v>
      </c>
      <c r="U1134" s="1">
        <f>Q1134/MainSheet!$C$22</f>
        <v>1</v>
      </c>
    </row>
    <row r="1135" spans="7:21">
      <c r="G1135">
        <f t="shared" si="155"/>
        <v>11.329999999999803</v>
      </c>
      <c r="H1135">
        <f t="shared" si="156"/>
        <v>198000</v>
      </c>
      <c r="I1135" s="2">
        <f>MIN(MainSheet!$C$10/MainSheet!$C$9,MainSheet!$K$9*60)</f>
        <v>660</v>
      </c>
      <c r="J1135" s="1">
        <f>IF(G1135&gt;MainSheet!$C$11,IF(J1134&gt;=0.999,1,(G1135-MainSheet!$C$11)*I1135/$B$2/60),0)</f>
        <v>1</v>
      </c>
      <c r="K1135" s="1">
        <f>IF(G1135&gt;MainSheet!$C$11+$B$6,IF(K1134&gt;=0.999,1,(G1135-MainSheet!$C$11-$B$6)*I1135/$C$2/60),0)</f>
        <v>1</v>
      </c>
      <c r="L1135" s="1">
        <f>IF(G1135&gt;MainSheet!$C$11+$B$6+$C$6,IF(L1134&gt;=0.999,1,(G1135-MainSheet!$C$11-$B$6-$C$6)*I1135/$D$2/60),0)</f>
        <v>1</v>
      </c>
      <c r="M1135">
        <f t="shared" si="157"/>
        <v>1</v>
      </c>
      <c r="N1135" s="2">
        <f t="shared" si="158"/>
        <v>3721.0526315789471</v>
      </c>
      <c r="O1135">
        <f t="shared" si="161"/>
        <v>977.02127659574455</v>
      </c>
      <c r="P1135">
        <f t="shared" si="159"/>
        <v>192000</v>
      </c>
      <c r="Q1135" s="2">
        <f t="shared" si="160"/>
        <v>196698.0739081747</v>
      </c>
      <c r="R1135">
        <f>Q1135/MainSheet!$C$8*(G1135-G1134)+R1134</f>
        <v>320.36129990935899</v>
      </c>
      <c r="S1135">
        <f t="shared" si="162"/>
        <v>5170.42539570591</v>
      </c>
      <c r="T1135">
        <f t="shared" si="154"/>
        <v>11.329999999999803</v>
      </c>
      <c r="U1135" s="1">
        <f>Q1135/MainSheet!$C$22</f>
        <v>1</v>
      </c>
    </row>
    <row r="1136" spans="7:21">
      <c r="G1136">
        <f t="shared" si="155"/>
        <v>11.339999999999803</v>
      </c>
      <c r="H1136">
        <f t="shared" si="156"/>
        <v>198000</v>
      </c>
      <c r="I1136" s="2">
        <f>MIN(MainSheet!$C$10/MainSheet!$C$9,MainSheet!$K$9*60)</f>
        <v>660</v>
      </c>
      <c r="J1136" s="1">
        <f>IF(G1136&gt;MainSheet!$C$11,IF(J1135&gt;=0.999,1,(G1136-MainSheet!$C$11)*I1136/$B$2/60),0)</f>
        <v>1</v>
      </c>
      <c r="K1136" s="1">
        <f>IF(G1136&gt;MainSheet!$C$11+$B$6,IF(K1135&gt;=0.999,1,(G1136-MainSheet!$C$11-$B$6)*I1136/$C$2/60),0)</f>
        <v>1</v>
      </c>
      <c r="L1136" s="1">
        <f>IF(G1136&gt;MainSheet!$C$11+$B$6+$C$6,IF(L1135&gt;=0.999,1,(G1136-MainSheet!$C$11-$B$6-$C$6)*I1136/$D$2/60),0)</f>
        <v>1</v>
      </c>
      <c r="M1136">
        <f t="shared" si="157"/>
        <v>1</v>
      </c>
      <c r="N1136" s="2">
        <f t="shared" si="158"/>
        <v>3721.0526315789471</v>
      </c>
      <c r="O1136">
        <f t="shared" si="161"/>
        <v>977.02127659574455</v>
      </c>
      <c r="P1136">
        <f t="shared" si="159"/>
        <v>192000</v>
      </c>
      <c r="Q1136" s="2">
        <f t="shared" si="160"/>
        <v>196698.0739081747</v>
      </c>
      <c r="R1136">
        <f>Q1136/MainSheet!$C$8*(G1136-G1135)+R1135</f>
        <v>322.39254640019334</v>
      </c>
      <c r="S1136">
        <f t="shared" si="162"/>
        <v>5203.2084080239392</v>
      </c>
      <c r="T1136">
        <f t="shared" si="154"/>
        <v>11.339999999999803</v>
      </c>
      <c r="U1136" s="1">
        <f>Q1136/MainSheet!$C$22</f>
        <v>1</v>
      </c>
    </row>
    <row r="1137" spans="7:21">
      <c r="G1137">
        <f t="shared" si="155"/>
        <v>11.349999999999802</v>
      </c>
      <c r="H1137">
        <f t="shared" si="156"/>
        <v>198000</v>
      </c>
      <c r="I1137" s="2">
        <f>MIN(MainSheet!$C$10/MainSheet!$C$9,MainSheet!$K$9*60)</f>
        <v>660</v>
      </c>
      <c r="J1137" s="1">
        <f>IF(G1137&gt;MainSheet!$C$11,IF(J1136&gt;=0.999,1,(G1137-MainSheet!$C$11)*I1137/$B$2/60),0)</f>
        <v>1</v>
      </c>
      <c r="K1137" s="1">
        <f>IF(G1137&gt;MainSheet!$C$11+$B$6,IF(K1136&gt;=0.999,1,(G1137-MainSheet!$C$11-$B$6)*I1137/$C$2/60),0)</f>
        <v>1</v>
      </c>
      <c r="L1137" s="1">
        <f>IF(G1137&gt;MainSheet!$C$11+$B$6+$C$6,IF(L1136&gt;=0.999,1,(G1137-MainSheet!$C$11-$B$6-$C$6)*I1137/$D$2/60),0)</f>
        <v>1</v>
      </c>
      <c r="M1137">
        <f t="shared" si="157"/>
        <v>1</v>
      </c>
      <c r="N1137" s="2">
        <f t="shared" si="158"/>
        <v>3721.0526315789471</v>
      </c>
      <c r="O1137">
        <f t="shared" si="161"/>
        <v>977.02127659574455</v>
      </c>
      <c r="P1137">
        <f t="shared" si="159"/>
        <v>192000</v>
      </c>
      <c r="Q1137" s="2">
        <f t="shared" si="160"/>
        <v>196698.0739081747</v>
      </c>
      <c r="R1137">
        <f>Q1137/MainSheet!$C$8*(G1137-G1136)+R1136</f>
        <v>324.42379289102769</v>
      </c>
      <c r="S1137">
        <f t="shared" si="162"/>
        <v>5235.9914203419685</v>
      </c>
      <c r="T1137">
        <f t="shared" si="154"/>
        <v>11.349999999999802</v>
      </c>
      <c r="U1137" s="1">
        <f>Q1137/MainSheet!$C$22</f>
        <v>1</v>
      </c>
    </row>
    <row r="1138" spans="7:21">
      <c r="G1138">
        <f t="shared" si="155"/>
        <v>11.359999999999802</v>
      </c>
      <c r="H1138">
        <f t="shared" si="156"/>
        <v>198000</v>
      </c>
      <c r="I1138" s="2">
        <f>MIN(MainSheet!$C$10/MainSheet!$C$9,MainSheet!$K$9*60)</f>
        <v>660</v>
      </c>
      <c r="J1138" s="1">
        <f>IF(G1138&gt;MainSheet!$C$11,IF(J1137&gt;=0.999,1,(G1138-MainSheet!$C$11)*I1138/$B$2/60),0)</f>
        <v>1</v>
      </c>
      <c r="K1138" s="1">
        <f>IF(G1138&gt;MainSheet!$C$11+$B$6,IF(K1137&gt;=0.999,1,(G1138-MainSheet!$C$11-$B$6)*I1138/$C$2/60),0)</f>
        <v>1</v>
      </c>
      <c r="L1138" s="1">
        <f>IF(G1138&gt;MainSheet!$C$11+$B$6+$C$6,IF(L1137&gt;=0.999,1,(G1138-MainSheet!$C$11-$B$6-$C$6)*I1138/$D$2/60),0)</f>
        <v>1</v>
      </c>
      <c r="M1138">
        <f t="shared" si="157"/>
        <v>1</v>
      </c>
      <c r="N1138" s="2">
        <f t="shared" si="158"/>
        <v>3721.0526315789471</v>
      </c>
      <c r="O1138">
        <f t="shared" si="161"/>
        <v>977.02127659574455</v>
      </c>
      <c r="P1138">
        <f t="shared" si="159"/>
        <v>192000</v>
      </c>
      <c r="Q1138" s="2">
        <f t="shared" si="160"/>
        <v>196698.0739081747</v>
      </c>
      <c r="R1138">
        <f>Q1138/MainSheet!$C$8*(G1138-G1137)+R1137</f>
        <v>326.45503938186204</v>
      </c>
      <c r="S1138">
        <f t="shared" si="162"/>
        <v>5268.7744326599977</v>
      </c>
      <c r="T1138">
        <f t="shared" si="154"/>
        <v>11.359999999999802</v>
      </c>
      <c r="U1138" s="1">
        <f>Q1138/MainSheet!$C$22</f>
        <v>1</v>
      </c>
    </row>
    <row r="1139" spans="7:21">
      <c r="G1139">
        <f t="shared" si="155"/>
        <v>11.369999999999802</v>
      </c>
      <c r="H1139">
        <f t="shared" si="156"/>
        <v>198000</v>
      </c>
      <c r="I1139" s="2">
        <f>MIN(MainSheet!$C$10/MainSheet!$C$9,MainSheet!$K$9*60)</f>
        <v>660</v>
      </c>
      <c r="J1139" s="1">
        <f>IF(G1139&gt;MainSheet!$C$11,IF(J1138&gt;=0.999,1,(G1139-MainSheet!$C$11)*I1139/$B$2/60),0)</f>
        <v>1</v>
      </c>
      <c r="K1139" s="1">
        <f>IF(G1139&gt;MainSheet!$C$11+$B$6,IF(K1138&gt;=0.999,1,(G1139-MainSheet!$C$11-$B$6)*I1139/$C$2/60),0)</f>
        <v>1</v>
      </c>
      <c r="L1139" s="1">
        <f>IF(G1139&gt;MainSheet!$C$11+$B$6+$C$6,IF(L1138&gt;=0.999,1,(G1139-MainSheet!$C$11-$B$6-$C$6)*I1139/$D$2/60),0)</f>
        <v>1</v>
      </c>
      <c r="M1139">
        <f t="shared" si="157"/>
        <v>1</v>
      </c>
      <c r="N1139" s="2">
        <f t="shared" si="158"/>
        <v>3721.0526315789471</v>
      </c>
      <c r="O1139">
        <f t="shared" si="161"/>
        <v>977.02127659574455</v>
      </c>
      <c r="P1139">
        <f t="shared" si="159"/>
        <v>192000</v>
      </c>
      <c r="Q1139" s="2">
        <f t="shared" si="160"/>
        <v>196698.0739081747</v>
      </c>
      <c r="R1139">
        <f>Q1139/MainSheet!$C$8*(G1139-G1138)+R1138</f>
        <v>328.48628587269639</v>
      </c>
      <c r="S1139">
        <f t="shared" si="162"/>
        <v>5301.557444978027</v>
      </c>
      <c r="T1139">
        <f t="shared" si="154"/>
        <v>11.369999999999802</v>
      </c>
      <c r="U1139" s="1">
        <f>Q1139/MainSheet!$C$22</f>
        <v>1</v>
      </c>
    </row>
    <row r="1140" spans="7:21">
      <c r="G1140">
        <f t="shared" si="155"/>
        <v>11.379999999999802</v>
      </c>
      <c r="H1140">
        <f t="shared" si="156"/>
        <v>198000</v>
      </c>
      <c r="I1140" s="2">
        <f>MIN(MainSheet!$C$10/MainSheet!$C$9,MainSheet!$K$9*60)</f>
        <v>660</v>
      </c>
      <c r="J1140" s="1">
        <f>IF(G1140&gt;MainSheet!$C$11,IF(J1139&gt;=0.999,1,(G1140-MainSheet!$C$11)*I1140/$B$2/60),0)</f>
        <v>1</v>
      </c>
      <c r="K1140" s="1">
        <f>IF(G1140&gt;MainSheet!$C$11+$B$6,IF(K1139&gt;=0.999,1,(G1140-MainSheet!$C$11-$B$6)*I1140/$C$2/60),0)</f>
        <v>1</v>
      </c>
      <c r="L1140" s="1">
        <f>IF(G1140&gt;MainSheet!$C$11+$B$6+$C$6,IF(L1139&gt;=0.999,1,(G1140-MainSheet!$C$11-$B$6-$C$6)*I1140/$D$2/60),0)</f>
        <v>1</v>
      </c>
      <c r="M1140">
        <f t="shared" si="157"/>
        <v>1</v>
      </c>
      <c r="N1140" s="2">
        <f t="shared" si="158"/>
        <v>3721.0526315789471</v>
      </c>
      <c r="O1140">
        <f t="shared" si="161"/>
        <v>977.02127659574455</v>
      </c>
      <c r="P1140">
        <f t="shared" si="159"/>
        <v>192000</v>
      </c>
      <c r="Q1140" s="2">
        <f t="shared" si="160"/>
        <v>196698.0739081747</v>
      </c>
      <c r="R1140">
        <f>Q1140/MainSheet!$C$8*(G1140-G1139)+R1139</f>
        <v>330.51753236353073</v>
      </c>
      <c r="S1140">
        <f t="shared" si="162"/>
        <v>5334.3404572960562</v>
      </c>
      <c r="T1140">
        <f t="shared" si="154"/>
        <v>11.379999999999802</v>
      </c>
      <c r="U1140" s="1">
        <f>Q1140/MainSheet!$C$22</f>
        <v>1</v>
      </c>
    </row>
    <row r="1141" spans="7:21">
      <c r="G1141">
        <f t="shared" si="155"/>
        <v>11.389999999999802</v>
      </c>
      <c r="H1141">
        <f t="shared" si="156"/>
        <v>198000</v>
      </c>
      <c r="I1141" s="2">
        <f>MIN(MainSheet!$C$10/MainSheet!$C$9,MainSheet!$K$9*60)</f>
        <v>660</v>
      </c>
      <c r="J1141" s="1">
        <f>IF(G1141&gt;MainSheet!$C$11,IF(J1140&gt;=0.999,1,(G1141-MainSheet!$C$11)*I1141/$B$2/60),0)</f>
        <v>1</v>
      </c>
      <c r="K1141" s="1">
        <f>IF(G1141&gt;MainSheet!$C$11+$B$6,IF(K1140&gt;=0.999,1,(G1141-MainSheet!$C$11-$B$6)*I1141/$C$2/60),0)</f>
        <v>1</v>
      </c>
      <c r="L1141" s="1">
        <f>IF(G1141&gt;MainSheet!$C$11+$B$6+$C$6,IF(L1140&gt;=0.999,1,(G1141-MainSheet!$C$11-$B$6-$C$6)*I1141/$D$2/60),0)</f>
        <v>1</v>
      </c>
      <c r="M1141">
        <f t="shared" si="157"/>
        <v>1</v>
      </c>
      <c r="N1141" s="2">
        <f t="shared" si="158"/>
        <v>3721.0526315789471</v>
      </c>
      <c r="O1141">
        <f t="shared" si="161"/>
        <v>977.02127659574455</v>
      </c>
      <c r="P1141">
        <f t="shared" si="159"/>
        <v>192000</v>
      </c>
      <c r="Q1141" s="2">
        <f t="shared" si="160"/>
        <v>196698.0739081747</v>
      </c>
      <c r="R1141">
        <f>Q1141/MainSheet!$C$8*(G1141-G1140)+R1140</f>
        <v>332.54877885436508</v>
      </c>
      <c r="S1141">
        <f t="shared" si="162"/>
        <v>5367.1234696140855</v>
      </c>
      <c r="T1141">
        <f t="shared" si="154"/>
        <v>11.389999999999802</v>
      </c>
      <c r="U1141" s="1">
        <f>Q1141/MainSheet!$C$22</f>
        <v>1</v>
      </c>
    </row>
    <row r="1142" spans="7:21">
      <c r="G1142">
        <f t="shared" si="155"/>
        <v>11.399999999999801</v>
      </c>
      <c r="H1142">
        <f t="shared" si="156"/>
        <v>198000</v>
      </c>
      <c r="I1142" s="2">
        <f>MIN(MainSheet!$C$10/MainSheet!$C$9,MainSheet!$K$9*60)</f>
        <v>660</v>
      </c>
      <c r="J1142" s="1">
        <f>IF(G1142&gt;MainSheet!$C$11,IF(J1141&gt;=0.999,1,(G1142-MainSheet!$C$11)*I1142/$B$2/60),0)</f>
        <v>1</v>
      </c>
      <c r="K1142" s="1">
        <f>IF(G1142&gt;MainSheet!$C$11+$B$6,IF(K1141&gt;=0.999,1,(G1142-MainSheet!$C$11-$B$6)*I1142/$C$2/60),0)</f>
        <v>1</v>
      </c>
      <c r="L1142" s="1">
        <f>IF(G1142&gt;MainSheet!$C$11+$B$6+$C$6,IF(L1141&gt;=0.999,1,(G1142-MainSheet!$C$11-$B$6-$C$6)*I1142/$D$2/60),0)</f>
        <v>1</v>
      </c>
      <c r="M1142">
        <f t="shared" si="157"/>
        <v>1</v>
      </c>
      <c r="N1142" s="2">
        <f t="shared" si="158"/>
        <v>3721.0526315789471</v>
      </c>
      <c r="O1142">
        <f t="shared" si="161"/>
        <v>977.02127659574455</v>
      </c>
      <c r="P1142">
        <f t="shared" si="159"/>
        <v>192000</v>
      </c>
      <c r="Q1142" s="2">
        <f t="shared" si="160"/>
        <v>196698.0739081747</v>
      </c>
      <c r="R1142">
        <f>Q1142/MainSheet!$C$8*(G1142-G1141)+R1141</f>
        <v>334.58002534519943</v>
      </c>
      <c r="S1142">
        <f t="shared" si="162"/>
        <v>5399.9064819321147</v>
      </c>
      <c r="T1142">
        <f t="shared" si="154"/>
        <v>11.399999999999801</v>
      </c>
      <c r="U1142" s="1">
        <f>Q1142/MainSheet!$C$22</f>
        <v>1</v>
      </c>
    </row>
    <row r="1143" spans="7:21">
      <c r="G1143">
        <f t="shared" si="155"/>
        <v>11.409999999999801</v>
      </c>
      <c r="H1143">
        <f t="shared" si="156"/>
        <v>198000</v>
      </c>
      <c r="I1143" s="2">
        <f>MIN(MainSheet!$C$10/MainSheet!$C$9,MainSheet!$K$9*60)</f>
        <v>660</v>
      </c>
      <c r="J1143" s="1">
        <f>IF(G1143&gt;MainSheet!$C$11,IF(J1142&gt;=0.999,1,(G1143-MainSheet!$C$11)*I1143/$B$2/60),0)</f>
        <v>1</v>
      </c>
      <c r="K1143" s="1">
        <f>IF(G1143&gt;MainSheet!$C$11+$B$6,IF(K1142&gt;=0.999,1,(G1143-MainSheet!$C$11-$B$6)*I1143/$C$2/60),0)</f>
        <v>1</v>
      </c>
      <c r="L1143" s="1">
        <f>IF(G1143&gt;MainSheet!$C$11+$B$6+$C$6,IF(L1142&gt;=0.999,1,(G1143-MainSheet!$C$11-$B$6-$C$6)*I1143/$D$2/60),0)</f>
        <v>1</v>
      </c>
      <c r="M1143">
        <f t="shared" si="157"/>
        <v>1</v>
      </c>
      <c r="N1143" s="2">
        <f t="shared" si="158"/>
        <v>3721.0526315789471</v>
      </c>
      <c r="O1143">
        <f t="shared" si="161"/>
        <v>977.02127659574455</v>
      </c>
      <c r="P1143">
        <f t="shared" si="159"/>
        <v>192000</v>
      </c>
      <c r="Q1143" s="2">
        <f t="shared" si="160"/>
        <v>196698.0739081747</v>
      </c>
      <c r="R1143">
        <f>Q1143/MainSheet!$C$8*(G1143-G1142)+R1142</f>
        <v>336.61127183603378</v>
      </c>
      <c r="S1143">
        <f t="shared" si="162"/>
        <v>5432.689494250144</v>
      </c>
      <c r="T1143">
        <f t="shared" si="154"/>
        <v>11.409999999999801</v>
      </c>
      <c r="U1143" s="1">
        <f>Q1143/MainSheet!$C$22</f>
        <v>1</v>
      </c>
    </row>
    <row r="1144" spans="7:21">
      <c r="G1144">
        <f t="shared" si="155"/>
        <v>11.419999999999801</v>
      </c>
      <c r="H1144">
        <f t="shared" si="156"/>
        <v>198000</v>
      </c>
      <c r="I1144" s="2">
        <f>MIN(MainSheet!$C$10/MainSheet!$C$9,MainSheet!$K$9*60)</f>
        <v>660</v>
      </c>
      <c r="J1144" s="1">
        <f>IF(G1144&gt;MainSheet!$C$11,IF(J1143&gt;=0.999,1,(G1144-MainSheet!$C$11)*I1144/$B$2/60),0)</f>
        <v>1</v>
      </c>
      <c r="K1144" s="1">
        <f>IF(G1144&gt;MainSheet!$C$11+$B$6,IF(K1143&gt;=0.999,1,(G1144-MainSheet!$C$11-$B$6)*I1144/$C$2/60),0)</f>
        <v>1</v>
      </c>
      <c r="L1144" s="1">
        <f>IF(G1144&gt;MainSheet!$C$11+$B$6+$C$6,IF(L1143&gt;=0.999,1,(G1144-MainSheet!$C$11-$B$6-$C$6)*I1144/$D$2/60),0)</f>
        <v>1</v>
      </c>
      <c r="M1144">
        <f t="shared" si="157"/>
        <v>1</v>
      </c>
      <c r="N1144" s="2">
        <f t="shared" si="158"/>
        <v>3721.0526315789471</v>
      </c>
      <c r="O1144">
        <f t="shared" si="161"/>
        <v>977.02127659574455</v>
      </c>
      <c r="P1144">
        <f t="shared" si="159"/>
        <v>192000</v>
      </c>
      <c r="Q1144" s="2">
        <f t="shared" si="160"/>
        <v>196698.0739081747</v>
      </c>
      <c r="R1144">
        <f>Q1144/MainSheet!$C$8*(G1144-G1143)+R1143</f>
        <v>338.64251832686813</v>
      </c>
      <c r="S1144">
        <f t="shared" si="162"/>
        <v>5465.4725065681732</v>
      </c>
      <c r="T1144">
        <f t="shared" si="154"/>
        <v>11.419999999999801</v>
      </c>
      <c r="U1144" s="1">
        <f>Q1144/MainSheet!$C$22</f>
        <v>1</v>
      </c>
    </row>
    <row r="1145" spans="7:21">
      <c r="G1145">
        <f t="shared" si="155"/>
        <v>11.429999999999801</v>
      </c>
      <c r="H1145">
        <f t="shared" si="156"/>
        <v>198000</v>
      </c>
      <c r="I1145" s="2">
        <f>MIN(MainSheet!$C$10/MainSheet!$C$9,MainSheet!$K$9*60)</f>
        <v>660</v>
      </c>
      <c r="J1145" s="1">
        <f>IF(G1145&gt;MainSheet!$C$11,IF(J1144&gt;=0.999,1,(G1145-MainSheet!$C$11)*I1145/$B$2/60),0)</f>
        <v>1</v>
      </c>
      <c r="K1145" s="1">
        <f>IF(G1145&gt;MainSheet!$C$11+$B$6,IF(K1144&gt;=0.999,1,(G1145-MainSheet!$C$11-$B$6)*I1145/$C$2/60),0)</f>
        <v>1</v>
      </c>
      <c r="L1145" s="1">
        <f>IF(G1145&gt;MainSheet!$C$11+$B$6+$C$6,IF(L1144&gt;=0.999,1,(G1145-MainSheet!$C$11-$B$6-$C$6)*I1145/$D$2/60),0)</f>
        <v>1</v>
      </c>
      <c r="M1145">
        <f t="shared" si="157"/>
        <v>1</v>
      </c>
      <c r="N1145" s="2">
        <f t="shared" si="158"/>
        <v>3721.0526315789471</v>
      </c>
      <c r="O1145">
        <f t="shared" si="161"/>
        <v>977.02127659574455</v>
      </c>
      <c r="P1145">
        <f t="shared" si="159"/>
        <v>192000</v>
      </c>
      <c r="Q1145" s="2">
        <f t="shared" si="160"/>
        <v>196698.0739081747</v>
      </c>
      <c r="R1145">
        <f>Q1145/MainSheet!$C$8*(G1145-G1144)+R1144</f>
        <v>340.67376481770248</v>
      </c>
      <c r="S1145">
        <f t="shared" si="162"/>
        <v>5498.2555188862025</v>
      </c>
      <c r="T1145">
        <f t="shared" si="154"/>
        <v>11.429999999999801</v>
      </c>
      <c r="U1145" s="1">
        <f>Q1145/MainSheet!$C$22</f>
        <v>1</v>
      </c>
    </row>
    <row r="1146" spans="7:21">
      <c r="G1146">
        <f t="shared" si="155"/>
        <v>11.439999999999801</v>
      </c>
      <c r="H1146">
        <f t="shared" si="156"/>
        <v>198000</v>
      </c>
      <c r="I1146" s="2">
        <f>MIN(MainSheet!$C$10/MainSheet!$C$9,MainSheet!$K$9*60)</f>
        <v>660</v>
      </c>
      <c r="J1146" s="1">
        <f>IF(G1146&gt;MainSheet!$C$11,IF(J1145&gt;=0.999,1,(G1146-MainSheet!$C$11)*I1146/$B$2/60),0)</f>
        <v>1</v>
      </c>
      <c r="K1146" s="1">
        <f>IF(G1146&gt;MainSheet!$C$11+$B$6,IF(K1145&gt;=0.999,1,(G1146-MainSheet!$C$11-$B$6)*I1146/$C$2/60),0)</f>
        <v>1</v>
      </c>
      <c r="L1146" s="1">
        <f>IF(G1146&gt;MainSheet!$C$11+$B$6+$C$6,IF(L1145&gt;=0.999,1,(G1146-MainSheet!$C$11-$B$6-$C$6)*I1146/$D$2/60),0)</f>
        <v>1</v>
      </c>
      <c r="M1146">
        <f t="shared" si="157"/>
        <v>1</v>
      </c>
      <c r="N1146" s="2">
        <f t="shared" si="158"/>
        <v>3721.0526315789471</v>
      </c>
      <c r="O1146">
        <f t="shared" si="161"/>
        <v>977.02127659574455</v>
      </c>
      <c r="P1146">
        <f t="shared" si="159"/>
        <v>192000</v>
      </c>
      <c r="Q1146" s="2">
        <f t="shared" si="160"/>
        <v>196698.0739081747</v>
      </c>
      <c r="R1146">
        <f>Q1146/MainSheet!$C$8*(G1146-G1145)+R1145</f>
        <v>342.70501130853683</v>
      </c>
      <c r="S1146">
        <f t="shared" si="162"/>
        <v>5531.0385312042317</v>
      </c>
      <c r="T1146">
        <f t="shared" si="154"/>
        <v>11.439999999999801</v>
      </c>
      <c r="U1146" s="1">
        <f>Q1146/MainSheet!$C$22</f>
        <v>1</v>
      </c>
    </row>
    <row r="1147" spans="7:21">
      <c r="G1147">
        <f t="shared" si="155"/>
        <v>11.4499999999998</v>
      </c>
      <c r="H1147">
        <f t="shared" si="156"/>
        <v>198000</v>
      </c>
      <c r="I1147" s="2">
        <f>MIN(MainSheet!$C$10/MainSheet!$C$9,MainSheet!$K$9*60)</f>
        <v>660</v>
      </c>
      <c r="J1147" s="1">
        <f>IF(G1147&gt;MainSheet!$C$11,IF(J1146&gt;=0.999,1,(G1147-MainSheet!$C$11)*I1147/$B$2/60),0)</f>
        <v>1</v>
      </c>
      <c r="K1147" s="1">
        <f>IF(G1147&gt;MainSheet!$C$11+$B$6,IF(K1146&gt;=0.999,1,(G1147-MainSheet!$C$11-$B$6)*I1147/$C$2/60),0)</f>
        <v>1</v>
      </c>
      <c r="L1147" s="1">
        <f>IF(G1147&gt;MainSheet!$C$11+$B$6+$C$6,IF(L1146&gt;=0.999,1,(G1147-MainSheet!$C$11-$B$6-$C$6)*I1147/$D$2/60),0)</f>
        <v>1</v>
      </c>
      <c r="M1147">
        <f t="shared" si="157"/>
        <v>1</v>
      </c>
      <c r="N1147" s="2">
        <f t="shared" si="158"/>
        <v>3721.0526315789471</v>
      </c>
      <c r="O1147">
        <f t="shared" si="161"/>
        <v>977.02127659574455</v>
      </c>
      <c r="P1147">
        <f t="shared" si="159"/>
        <v>192000</v>
      </c>
      <c r="Q1147" s="2">
        <f t="shared" si="160"/>
        <v>196698.0739081747</v>
      </c>
      <c r="R1147">
        <f>Q1147/MainSheet!$C$8*(G1147-G1146)+R1146</f>
        <v>344.73625779937117</v>
      </c>
      <c r="S1147">
        <f t="shared" si="162"/>
        <v>5563.821543522261</v>
      </c>
      <c r="T1147">
        <f t="shared" si="154"/>
        <v>11.4499999999998</v>
      </c>
      <c r="U1147" s="1">
        <f>Q1147/MainSheet!$C$22</f>
        <v>1</v>
      </c>
    </row>
    <row r="1148" spans="7:21">
      <c r="G1148">
        <f t="shared" si="155"/>
        <v>11.4599999999998</v>
      </c>
      <c r="H1148">
        <f t="shared" si="156"/>
        <v>198000</v>
      </c>
      <c r="I1148" s="2">
        <f>MIN(MainSheet!$C$10/MainSheet!$C$9,MainSheet!$K$9*60)</f>
        <v>660</v>
      </c>
      <c r="J1148" s="1">
        <f>IF(G1148&gt;MainSheet!$C$11,IF(J1147&gt;=0.999,1,(G1148-MainSheet!$C$11)*I1148/$B$2/60),0)</f>
        <v>1</v>
      </c>
      <c r="K1148" s="1">
        <f>IF(G1148&gt;MainSheet!$C$11+$B$6,IF(K1147&gt;=0.999,1,(G1148-MainSheet!$C$11-$B$6)*I1148/$C$2/60),0)</f>
        <v>1</v>
      </c>
      <c r="L1148" s="1">
        <f>IF(G1148&gt;MainSheet!$C$11+$B$6+$C$6,IF(L1147&gt;=0.999,1,(G1148-MainSheet!$C$11-$B$6-$C$6)*I1148/$D$2/60),0)</f>
        <v>1</v>
      </c>
      <c r="M1148">
        <f t="shared" si="157"/>
        <v>1</v>
      </c>
      <c r="N1148" s="2">
        <f t="shared" si="158"/>
        <v>3721.0526315789471</v>
      </c>
      <c r="O1148">
        <f t="shared" si="161"/>
        <v>977.02127659574455</v>
      </c>
      <c r="P1148">
        <f t="shared" si="159"/>
        <v>192000</v>
      </c>
      <c r="Q1148" s="2">
        <f t="shared" si="160"/>
        <v>196698.0739081747</v>
      </c>
      <c r="R1148">
        <f>Q1148/MainSheet!$C$8*(G1148-G1147)+R1147</f>
        <v>346.76750429020552</v>
      </c>
      <c r="S1148">
        <f t="shared" si="162"/>
        <v>5596.6045558402902</v>
      </c>
      <c r="T1148">
        <f t="shared" si="154"/>
        <v>11.4599999999998</v>
      </c>
      <c r="U1148" s="1">
        <f>Q1148/MainSheet!$C$22</f>
        <v>1</v>
      </c>
    </row>
    <row r="1149" spans="7:21">
      <c r="G1149">
        <f t="shared" si="155"/>
        <v>11.4699999999998</v>
      </c>
      <c r="H1149">
        <f t="shared" si="156"/>
        <v>198000</v>
      </c>
      <c r="I1149" s="2">
        <f>MIN(MainSheet!$C$10/MainSheet!$C$9,MainSheet!$K$9*60)</f>
        <v>660</v>
      </c>
      <c r="J1149" s="1">
        <f>IF(G1149&gt;MainSheet!$C$11,IF(J1148&gt;=0.999,1,(G1149-MainSheet!$C$11)*I1149/$B$2/60),0)</f>
        <v>1</v>
      </c>
      <c r="K1149" s="1">
        <f>IF(G1149&gt;MainSheet!$C$11+$B$6,IF(K1148&gt;=0.999,1,(G1149-MainSheet!$C$11-$B$6)*I1149/$C$2/60),0)</f>
        <v>1</v>
      </c>
      <c r="L1149" s="1">
        <f>IF(G1149&gt;MainSheet!$C$11+$B$6+$C$6,IF(L1148&gt;=0.999,1,(G1149-MainSheet!$C$11-$B$6-$C$6)*I1149/$D$2/60),0)</f>
        <v>1</v>
      </c>
      <c r="M1149">
        <f t="shared" si="157"/>
        <v>1</v>
      </c>
      <c r="N1149" s="2">
        <f t="shared" si="158"/>
        <v>3721.0526315789471</v>
      </c>
      <c r="O1149">
        <f t="shared" si="161"/>
        <v>977.02127659574455</v>
      </c>
      <c r="P1149">
        <f t="shared" si="159"/>
        <v>192000</v>
      </c>
      <c r="Q1149" s="2">
        <f t="shared" si="160"/>
        <v>196698.0739081747</v>
      </c>
      <c r="R1149">
        <f>Q1149/MainSheet!$C$8*(G1149-G1148)+R1148</f>
        <v>348.79875078103987</v>
      </c>
      <c r="S1149">
        <f t="shared" si="162"/>
        <v>5629.3875681583195</v>
      </c>
      <c r="T1149">
        <f t="shared" si="154"/>
        <v>11.4699999999998</v>
      </c>
      <c r="U1149" s="1">
        <f>Q1149/MainSheet!$C$22</f>
        <v>1</v>
      </c>
    </row>
    <row r="1150" spans="7:21">
      <c r="G1150">
        <f t="shared" si="155"/>
        <v>11.4799999999998</v>
      </c>
      <c r="H1150">
        <f t="shared" si="156"/>
        <v>198000</v>
      </c>
      <c r="I1150" s="2">
        <f>MIN(MainSheet!$C$10/MainSheet!$C$9,MainSheet!$K$9*60)</f>
        <v>660</v>
      </c>
      <c r="J1150" s="1">
        <f>IF(G1150&gt;MainSheet!$C$11,IF(J1149&gt;=0.999,1,(G1150-MainSheet!$C$11)*I1150/$B$2/60),0)</f>
        <v>1</v>
      </c>
      <c r="K1150" s="1">
        <f>IF(G1150&gt;MainSheet!$C$11+$B$6,IF(K1149&gt;=0.999,1,(G1150-MainSheet!$C$11-$B$6)*I1150/$C$2/60),0)</f>
        <v>1</v>
      </c>
      <c r="L1150" s="1">
        <f>IF(G1150&gt;MainSheet!$C$11+$B$6+$C$6,IF(L1149&gt;=0.999,1,(G1150-MainSheet!$C$11-$B$6-$C$6)*I1150/$D$2/60),0)</f>
        <v>1</v>
      </c>
      <c r="M1150">
        <f t="shared" si="157"/>
        <v>1</v>
      </c>
      <c r="N1150" s="2">
        <f t="shared" si="158"/>
        <v>3721.0526315789471</v>
      </c>
      <c r="O1150">
        <f t="shared" si="161"/>
        <v>977.02127659574455</v>
      </c>
      <c r="P1150">
        <f t="shared" si="159"/>
        <v>192000</v>
      </c>
      <c r="Q1150" s="2">
        <f t="shared" si="160"/>
        <v>196698.0739081747</v>
      </c>
      <c r="R1150">
        <f>Q1150/MainSheet!$C$8*(G1150-G1149)+R1149</f>
        <v>350.82999727187422</v>
      </c>
      <c r="S1150">
        <f t="shared" si="162"/>
        <v>5662.1705804763487</v>
      </c>
      <c r="T1150">
        <f t="shared" si="154"/>
        <v>11.4799999999998</v>
      </c>
      <c r="U1150" s="1">
        <f>Q1150/MainSheet!$C$22</f>
        <v>1</v>
      </c>
    </row>
    <row r="1151" spans="7:21">
      <c r="G1151">
        <f t="shared" si="155"/>
        <v>11.489999999999799</v>
      </c>
      <c r="H1151">
        <f t="shared" si="156"/>
        <v>198000</v>
      </c>
      <c r="I1151" s="2">
        <f>MIN(MainSheet!$C$10/MainSheet!$C$9,MainSheet!$K$9*60)</f>
        <v>660</v>
      </c>
      <c r="J1151" s="1">
        <f>IF(G1151&gt;MainSheet!$C$11,IF(J1150&gt;=0.999,1,(G1151-MainSheet!$C$11)*I1151/$B$2/60),0)</f>
        <v>1</v>
      </c>
      <c r="K1151" s="1">
        <f>IF(G1151&gt;MainSheet!$C$11+$B$6,IF(K1150&gt;=0.999,1,(G1151-MainSheet!$C$11-$B$6)*I1151/$C$2/60),0)</f>
        <v>1</v>
      </c>
      <c r="L1151" s="1">
        <f>IF(G1151&gt;MainSheet!$C$11+$B$6+$C$6,IF(L1150&gt;=0.999,1,(G1151-MainSheet!$C$11-$B$6-$C$6)*I1151/$D$2/60),0)</f>
        <v>1</v>
      </c>
      <c r="M1151">
        <f t="shared" si="157"/>
        <v>1</v>
      </c>
      <c r="N1151" s="2">
        <f t="shared" si="158"/>
        <v>3721.0526315789471</v>
      </c>
      <c r="O1151">
        <f t="shared" si="161"/>
        <v>977.02127659574455</v>
      </c>
      <c r="P1151">
        <f t="shared" si="159"/>
        <v>192000</v>
      </c>
      <c r="Q1151" s="2">
        <f t="shared" si="160"/>
        <v>196698.0739081747</v>
      </c>
      <c r="R1151">
        <f>Q1151/MainSheet!$C$8*(G1151-G1150)+R1150</f>
        <v>352.86124376270857</v>
      </c>
      <c r="S1151">
        <f t="shared" si="162"/>
        <v>5694.953592794378</v>
      </c>
      <c r="T1151">
        <f t="shared" si="154"/>
        <v>11.489999999999799</v>
      </c>
      <c r="U1151" s="1">
        <f>Q1151/MainSheet!$C$22</f>
        <v>1</v>
      </c>
    </row>
    <row r="1152" spans="7:21">
      <c r="G1152">
        <f t="shared" si="155"/>
        <v>11.499999999999799</v>
      </c>
      <c r="H1152">
        <f t="shared" si="156"/>
        <v>198000</v>
      </c>
      <c r="I1152" s="2">
        <f>MIN(MainSheet!$C$10/MainSheet!$C$9,MainSheet!$K$9*60)</f>
        <v>660</v>
      </c>
      <c r="J1152" s="1">
        <f>IF(G1152&gt;MainSheet!$C$11,IF(J1151&gt;=0.999,1,(G1152-MainSheet!$C$11)*I1152/$B$2/60),0)</f>
        <v>1</v>
      </c>
      <c r="K1152" s="1">
        <f>IF(G1152&gt;MainSheet!$C$11+$B$6,IF(K1151&gt;=0.999,1,(G1152-MainSheet!$C$11-$B$6)*I1152/$C$2/60),0)</f>
        <v>1</v>
      </c>
      <c r="L1152" s="1">
        <f>IF(G1152&gt;MainSheet!$C$11+$B$6+$C$6,IF(L1151&gt;=0.999,1,(G1152-MainSheet!$C$11-$B$6-$C$6)*I1152/$D$2/60),0)</f>
        <v>1</v>
      </c>
      <c r="M1152">
        <f t="shared" si="157"/>
        <v>1</v>
      </c>
      <c r="N1152" s="2">
        <f t="shared" si="158"/>
        <v>3721.0526315789471</v>
      </c>
      <c r="O1152">
        <f t="shared" si="161"/>
        <v>977.02127659574455</v>
      </c>
      <c r="P1152">
        <f t="shared" si="159"/>
        <v>192000</v>
      </c>
      <c r="Q1152" s="2">
        <f t="shared" si="160"/>
        <v>196698.0739081747</v>
      </c>
      <c r="R1152">
        <f>Q1152/MainSheet!$C$8*(G1152-G1151)+R1151</f>
        <v>354.89249025354292</v>
      </c>
      <c r="S1152">
        <f t="shared" si="162"/>
        <v>5727.7366051124072</v>
      </c>
      <c r="T1152">
        <f t="shared" si="154"/>
        <v>11.499999999999799</v>
      </c>
      <c r="U1152" s="1">
        <f>Q1152/MainSheet!$C$22</f>
        <v>1</v>
      </c>
    </row>
    <row r="1153" spans="7:21">
      <c r="G1153">
        <f t="shared" si="155"/>
        <v>11.509999999999799</v>
      </c>
      <c r="H1153">
        <f t="shared" si="156"/>
        <v>198000</v>
      </c>
      <c r="I1153" s="2">
        <f>MIN(MainSheet!$C$10/MainSheet!$C$9,MainSheet!$K$9*60)</f>
        <v>660</v>
      </c>
      <c r="J1153" s="1">
        <f>IF(G1153&gt;MainSheet!$C$11,IF(J1152&gt;=0.999,1,(G1153-MainSheet!$C$11)*I1153/$B$2/60),0)</f>
        <v>1</v>
      </c>
      <c r="K1153" s="1">
        <f>IF(G1153&gt;MainSheet!$C$11+$B$6,IF(K1152&gt;=0.999,1,(G1153-MainSheet!$C$11-$B$6)*I1153/$C$2/60),0)</f>
        <v>1</v>
      </c>
      <c r="L1153" s="1">
        <f>IF(G1153&gt;MainSheet!$C$11+$B$6+$C$6,IF(L1152&gt;=0.999,1,(G1153-MainSheet!$C$11-$B$6-$C$6)*I1153/$D$2/60),0)</f>
        <v>1</v>
      </c>
      <c r="M1153">
        <f t="shared" si="157"/>
        <v>1</v>
      </c>
      <c r="N1153" s="2">
        <f t="shared" si="158"/>
        <v>3721.0526315789471</v>
      </c>
      <c r="O1153">
        <f t="shared" si="161"/>
        <v>977.02127659574455</v>
      </c>
      <c r="P1153">
        <f t="shared" si="159"/>
        <v>192000</v>
      </c>
      <c r="Q1153" s="2">
        <f t="shared" si="160"/>
        <v>196698.0739081747</v>
      </c>
      <c r="R1153">
        <f>Q1153/MainSheet!$C$8*(G1153-G1152)+R1152</f>
        <v>356.92373674437727</v>
      </c>
      <c r="S1153">
        <f t="shared" si="162"/>
        <v>5760.5196174304365</v>
      </c>
      <c r="T1153">
        <f t="shared" si="154"/>
        <v>11.509999999999799</v>
      </c>
      <c r="U1153" s="1">
        <f>Q1153/MainSheet!$C$22</f>
        <v>1</v>
      </c>
    </row>
    <row r="1154" spans="7:21">
      <c r="G1154">
        <f t="shared" si="155"/>
        <v>11.519999999999799</v>
      </c>
      <c r="H1154">
        <f t="shared" si="156"/>
        <v>198000</v>
      </c>
      <c r="I1154" s="2">
        <f>MIN(MainSheet!$C$10/MainSheet!$C$9,MainSheet!$K$9*60)</f>
        <v>660</v>
      </c>
      <c r="J1154" s="1">
        <f>IF(G1154&gt;MainSheet!$C$11,IF(J1153&gt;=0.999,1,(G1154-MainSheet!$C$11)*I1154/$B$2/60),0)</f>
        <v>1</v>
      </c>
      <c r="K1154" s="1">
        <f>IF(G1154&gt;MainSheet!$C$11+$B$6,IF(K1153&gt;=0.999,1,(G1154-MainSheet!$C$11-$B$6)*I1154/$C$2/60),0)</f>
        <v>1</v>
      </c>
      <c r="L1154" s="1">
        <f>IF(G1154&gt;MainSheet!$C$11+$B$6+$C$6,IF(L1153&gt;=0.999,1,(G1154-MainSheet!$C$11-$B$6-$C$6)*I1154/$D$2/60),0)</f>
        <v>1</v>
      </c>
      <c r="M1154">
        <f t="shared" si="157"/>
        <v>1</v>
      </c>
      <c r="N1154" s="2">
        <f t="shared" si="158"/>
        <v>3721.0526315789471</v>
      </c>
      <c r="O1154">
        <f t="shared" si="161"/>
        <v>977.02127659574455</v>
      </c>
      <c r="P1154">
        <f t="shared" si="159"/>
        <v>192000</v>
      </c>
      <c r="Q1154" s="2">
        <f t="shared" si="160"/>
        <v>196698.0739081747</v>
      </c>
      <c r="R1154">
        <f>Q1154/MainSheet!$C$8*(G1154-G1153)+R1153</f>
        <v>358.95498323521161</v>
      </c>
      <c r="S1154">
        <f t="shared" si="162"/>
        <v>5793.3026297484657</v>
      </c>
      <c r="T1154">
        <f t="shared" si="154"/>
        <v>11.519999999999799</v>
      </c>
      <c r="U1154" s="1">
        <f>Q1154/MainSheet!$C$22</f>
        <v>1</v>
      </c>
    </row>
    <row r="1155" spans="7:21">
      <c r="G1155">
        <f t="shared" si="155"/>
        <v>11.529999999999799</v>
      </c>
      <c r="H1155">
        <f t="shared" si="156"/>
        <v>198000</v>
      </c>
      <c r="I1155" s="2">
        <f>MIN(MainSheet!$C$10/MainSheet!$C$9,MainSheet!$K$9*60)</f>
        <v>660</v>
      </c>
      <c r="J1155" s="1">
        <f>IF(G1155&gt;MainSheet!$C$11,IF(J1154&gt;=0.999,1,(G1155-MainSheet!$C$11)*I1155/$B$2/60),0)</f>
        <v>1</v>
      </c>
      <c r="K1155" s="1">
        <f>IF(G1155&gt;MainSheet!$C$11+$B$6,IF(K1154&gt;=0.999,1,(G1155-MainSheet!$C$11-$B$6)*I1155/$C$2/60),0)</f>
        <v>1</v>
      </c>
      <c r="L1155" s="1">
        <f>IF(G1155&gt;MainSheet!$C$11+$B$6+$C$6,IF(L1154&gt;=0.999,1,(G1155-MainSheet!$C$11-$B$6-$C$6)*I1155/$D$2/60),0)</f>
        <v>1</v>
      </c>
      <c r="M1155">
        <f t="shared" si="157"/>
        <v>1</v>
      </c>
      <c r="N1155" s="2">
        <f t="shared" si="158"/>
        <v>3721.0526315789471</v>
      </c>
      <c r="O1155">
        <f t="shared" si="161"/>
        <v>977.02127659574455</v>
      </c>
      <c r="P1155">
        <f t="shared" si="159"/>
        <v>192000</v>
      </c>
      <c r="Q1155" s="2">
        <f t="shared" si="160"/>
        <v>196698.0739081747</v>
      </c>
      <c r="R1155">
        <f>Q1155/MainSheet!$C$8*(G1155-G1154)+R1154</f>
        <v>360.98622972604596</v>
      </c>
      <c r="S1155">
        <f t="shared" si="162"/>
        <v>5826.085642066495</v>
      </c>
      <c r="T1155">
        <f t="shared" ref="T1155:T1218" si="163">G1155</f>
        <v>11.529999999999799</v>
      </c>
      <c r="U1155" s="1">
        <f>Q1155/MainSheet!$C$22</f>
        <v>1</v>
      </c>
    </row>
    <row r="1156" spans="7:21">
      <c r="G1156">
        <f t="shared" ref="G1156:G1219" si="164">G1155+$F$2</f>
        <v>11.539999999999798</v>
      </c>
      <c r="H1156">
        <f t="shared" ref="H1156:H1219" si="165">H1155</f>
        <v>198000</v>
      </c>
      <c r="I1156" s="2">
        <f>MIN(MainSheet!$C$10/MainSheet!$C$9,MainSheet!$K$9*60)</f>
        <v>660</v>
      </c>
      <c r="J1156" s="1">
        <f>IF(G1156&gt;MainSheet!$C$11,IF(J1155&gt;=0.999,1,(G1156-MainSheet!$C$11)*I1156/$B$2/60),0)</f>
        <v>1</v>
      </c>
      <c r="K1156" s="1">
        <f>IF(G1156&gt;MainSheet!$C$11+$B$6,IF(K1155&gt;=0.999,1,(G1156-MainSheet!$C$11-$B$6)*I1156/$C$2/60),0)</f>
        <v>1</v>
      </c>
      <c r="L1156" s="1">
        <f>IF(G1156&gt;MainSheet!$C$11+$B$6+$C$6,IF(L1155&gt;=0.999,1,(G1156-MainSheet!$C$11-$B$6-$C$6)*I1156/$D$2/60),0)</f>
        <v>1</v>
      </c>
      <c r="M1156">
        <f t="shared" ref="M1156:M1219" si="166">(J1156*$B$2+K1156*$C$2+L1156*$D$2)/SUM($B$2:$D$2)</f>
        <v>1</v>
      </c>
      <c r="N1156" s="2">
        <f t="shared" ref="N1156:N1219" si="167">IF(J1156&gt;=0.01,((1-J1156)*B$3+B$4*(J1156)),0)</f>
        <v>3721.0526315789471</v>
      </c>
      <c r="O1156">
        <f t="shared" si="161"/>
        <v>977.02127659574455</v>
      </c>
      <c r="P1156">
        <f t="shared" ref="P1156:P1219" si="168">IF(IF(N1156+O1156&gt;H1156,H1156-O1156-N1156,IF(L1156&gt;0,((1-L1156)*D$3+D$4*(L1156)),0))+O1156+N1156&gt;H1156,H1156-N1156-O1156,IF(N1156+O1156&gt;H1156,H1156-O1156-N1156,IF(L1156&gt;0,((1-L1156)*D$3+D$4*(L1156)),0)))</f>
        <v>192000</v>
      </c>
      <c r="Q1156" s="2">
        <f t="shared" ref="Q1156:Q1219" si="169">SUM(N1156:P1156)</f>
        <v>196698.0739081747</v>
      </c>
      <c r="R1156">
        <f>Q1156/MainSheet!$C$8*(G1156-G1155)+R1155</f>
        <v>363.01747621688031</v>
      </c>
      <c r="S1156">
        <f t="shared" si="162"/>
        <v>5858.8686543845242</v>
      </c>
      <c r="T1156">
        <f t="shared" si="163"/>
        <v>11.539999999999798</v>
      </c>
      <c r="U1156" s="1">
        <f>Q1156/MainSheet!$C$22</f>
        <v>1</v>
      </c>
    </row>
    <row r="1157" spans="7:21">
      <c r="G1157">
        <f t="shared" si="164"/>
        <v>11.549999999999798</v>
      </c>
      <c r="H1157">
        <f t="shared" si="165"/>
        <v>198000</v>
      </c>
      <c r="I1157" s="2">
        <f>MIN(MainSheet!$C$10/MainSheet!$C$9,MainSheet!$K$9*60)</f>
        <v>660</v>
      </c>
      <c r="J1157" s="1">
        <f>IF(G1157&gt;MainSheet!$C$11,IF(J1156&gt;=0.999,1,(G1157-MainSheet!$C$11)*I1157/$B$2/60),0)</f>
        <v>1</v>
      </c>
      <c r="K1157" s="1">
        <f>IF(G1157&gt;MainSheet!$C$11+$B$6,IF(K1156&gt;=0.999,1,(G1157-MainSheet!$C$11-$B$6)*I1157/$C$2/60),0)</f>
        <v>1</v>
      </c>
      <c r="L1157" s="1">
        <f>IF(G1157&gt;MainSheet!$C$11+$B$6+$C$6,IF(L1156&gt;=0.999,1,(G1157-MainSheet!$C$11-$B$6-$C$6)*I1157/$D$2/60),0)</f>
        <v>1</v>
      </c>
      <c r="M1157">
        <f t="shared" si="166"/>
        <v>1</v>
      </c>
      <c r="N1157" s="2">
        <f t="shared" si="167"/>
        <v>3721.0526315789471</v>
      </c>
      <c r="O1157">
        <f t="shared" ref="O1157:O1220" si="170">IF(K1157&gt;=0.01,((1-K1157)*C$3+C$4*(K1157)),0)</f>
        <v>977.02127659574455</v>
      </c>
      <c r="P1157">
        <f t="shared" si="168"/>
        <v>192000</v>
      </c>
      <c r="Q1157" s="2">
        <f t="shared" si="169"/>
        <v>196698.0739081747</v>
      </c>
      <c r="R1157">
        <f>Q1157/MainSheet!$C$8*(G1157-G1156)+R1156</f>
        <v>365.04872270771466</v>
      </c>
      <c r="S1157">
        <f t="shared" ref="S1157:S1220" si="171">Q1157*$F$2/60+S1156</f>
        <v>5891.6516667025535</v>
      </c>
      <c r="T1157">
        <f t="shared" si="163"/>
        <v>11.549999999999798</v>
      </c>
      <c r="U1157" s="1">
        <f>Q1157/MainSheet!$C$22</f>
        <v>1</v>
      </c>
    </row>
    <row r="1158" spans="7:21">
      <c r="G1158">
        <f t="shared" si="164"/>
        <v>11.559999999999798</v>
      </c>
      <c r="H1158">
        <f t="shared" si="165"/>
        <v>198000</v>
      </c>
      <c r="I1158" s="2">
        <f>MIN(MainSheet!$C$10/MainSheet!$C$9,MainSheet!$K$9*60)</f>
        <v>660</v>
      </c>
      <c r="J1158" s="1">
        <f>IF(G1158&gt;MainSheet!$C$11,IF(J1157&gt;=0.999,1,(G1158-MainSheet!$C$11)*I1158/$B$2/60),0)</f>
        <v>1</v>
      </c>
      <c r="K1158" s="1">
        <f>IF(G1158&gt;MainSheet!$C$11+$B$6,IF(K1157&gt;=0.999,1,(G1158-MainSheet!$C$11-$B$6)*I1158/$C$2/60),0)</f>
        <v>1</v>
      </c>
      <c r="L1158" s="1">
        <f>IF(G1158&gt;MainSheet!$C$11+$B$6+$C$6,IF(L1157&gt;=0.999,1,(G1158-MainSheet!$C$11-$B$6-$C$6)*I1158/$D$2/60),0)</f>
        <v>1</v>
      </c>
      <c r="M1158">
        <f t="shared" si="166"/>
        <v>1</v>
      </c>
      <c r="N1158" s="2">
        <f t="shared" si="167"/>
        <v>3721.0526315789471</v>
      </c>
      <c r="O1158">
        <f t="shared" si="170"/>
        <v>977.02127659574455</v>
      </c>
      <c r="P1158">
        <f t="shared" si="168"/>
        <v>192000</v>
      </c>
      <c r="Q1158" s="2">
        <f t="shared" si="169"/>
        <v>196698.0739081747</v>
      </c>
      <c r="R1158">
        <f>Q1158/MainSheet!$C$8*(G1158-G1157)+R1157</f>
        <v>367.07996919854901</v>
      </c>
      <c r="S1158">
        <f t="shared" si="171"/>
        <v>5924.4346790205827</v>
      </c>
      <c r="T1158">
        <f t="shared" si="163"/>
        <v>11.559999999999798</v>
      </c>
      <c r="U1158" s="1">
        <f>Q1158/MainSheet!$C$22</f>
        <v>1</v>
      </c>
    </row>
    <row r="1159" spans="7:21">
      <c r="G1159">
        <f t="shared" si="164"/>
        <v>11.569999999999798</v>
      </c>
      <c r="H1159">
        <f t="shared" si="165"/>
        <v>198000</v>
      </c>
      <c r="I1159" s="2">
        <f>MIN(MainSheet!$C$10/MainSheet!$C$9,MainSheet!$K$9*60)</f>
        <v>660</v>
      </c>
      <c r="J1159" s="1">
        <f>IF(G1159&gt;MainSheet!$C$11,IF(J1158&gt;=0.999,1,(G1159-MainSheet!$C$11)*I1159/$B$2/60),0)</f>
        <v>1</v>
      </c>
      <c r="K1159" s="1">
        <f>IF(G1159&gt;MainSheet!$C$11+$B$6,IF(K1158&gt;=0.999,1,(G1159-MainSheet!$C$11-$B$6)*I1159/$C$2/60),0)</f>
        <v>1</v>
      </c>
      <c r="L1159" s="1">
        <f>IF(G1159&gt;MainSheet!$C$11+$B$6+$C$6,IF(L1158&gt;=0.999,1,(G1159-MainSheet!$C$11-$B$6-$C$6)*I1159/$D$2/60),0)</f>
        <v>1</v>
      </c>
      <c r="M1159">
        <f t="shared" si="166"/>
        <v>1</v>
      </c>
      <c r="N1159" s="2">
        <f t="shared" si="167"/>
        <v>3721.0526315789471</v>
      </c>
      <c r="O1159">
        <f t="shared" si="170"/>
        <v>977.02127659574455</v>
      </c>
      <c r="P1159">
        <f t="shared" si="168"/>
        <v>192000</v>
      </c>
      <c r="Q1159" s="2">
        <f t="shared" si="169"/>
        <v>196698.0739081747</v>
      </c>
      <c r="R1159">
        <f>Q1159/MainSheet!$C$8*(G1159-G1158)+R1158</f>
        <v>369.11121568938336</v>
      </c>
      <c r="S1159">
        <f t="shared" si="171"/>
        <v>5957.217691338612</v>
      </c>
      <c r="T1159">
        <f t="shared" si="163"/>
        <v>11.569999999999798</v>
      </c>
      <c r="U1159" s="1">
        <f>Q1159/MainSheet!$C$22</f>
        <v>1</v>
      </c>
    </row>
    <row r="1160" spans="7:21">
      <c r="G1160">
        <f t="shared" si="164"/>
        <v>11.579999999999798</v>
      </c>
      <c r="H1160">
        <f t="shared" si="165"/>
        <v>198000</v>
      </c>
      <c r="I1160" s="2">
        <f>MIN(MainSheet!$C$10/MainSheet!$C$9,MainSheet!$K$9*60)</f>
        <v>660</v>
      </c>
      <c r="J1160" s="1">
        <f>IF(G1160&gt;MainSheet!$C$11,IF(J1159&gt;=0.999,1,(G1160-MainSheet!$C$11)*I1160/$B$2/60),0)</f>
        <v>1</v>
      </c>
      <c r="K1160" s="1">
        <f>IF(G1160&gt;MainSheet!$C$11+$B$6,IF(K1159&gt;=0.999,1,(G1160-MainSheet!$C$11-$B$6)*I1160/$C$2/60),0)</f>
        <v>1</v>
      </c>
      <c r="L1160" s="1">
        <f>IF(G1160&gt;MainSheet!$C$11+$B$6+$C$6,IF(L1159&gt;=0.999,1,(G1160-MainSheet!$C$11-$B$6-$C$6)*I1160/$D$2/60),0)</f>
        <v>1</v>
      </c>
      <c r="M1160">
        <f t="shared" si="166"/>
        <v>1</v>
      </c>
      <c r="N1160" s="2">
        <f t="shared" si="167"/>
        <v>3721.0526315789471</v>
      </c>
      <c r="O1160">
        <f t="shared" si="170"/>
        <v>977.02127659574455</v>
      </c>
      <c r="P1160">
        <f t="shared" si="168"/>
        <v>192000</v>
      </c>
      <c r="Q1160" s="2">
        <f t="shared" si="169"/>
        <v>196698.0739081747</v>
      </c>
      <c r="R1160">
        <f>Q1160/MainSheet!$C$8*(G1160-G1159)+R1159</f>
        <v>371.14246218021771</v>
      </c>
      <c r="S1160">
        <f t="shared" si="171"/>
        <v>5990.0007036566412</v>
      </c>
      <c r="T1160">
        <f t="shared" si="163"/>
        <v>11.579999999999798</v>
      </c>
      <c r="U1160" s="1">
        <f>Q1160/MainSheet!$C$22</f>
        <v>1</v>
      </c>
    </row>
    <row r="1161" spans="7:21">
      <c r="G1161">
        <f t="shared" si="164"/>
        <v>11.589999999999797</v>
      </c>
      <c r="H1161">
        <f t="shared" si="165"/>
        <v>198000</v>
      </c>
      <c r="I1161" s="2">
        <f>MIN(MainSheet!$C$10/MainSheet!$C$9,MainSheet!$K$9*60)</f>
        <v>660</v>
      </c>
      <c r="J1161" s="1">
        <f>IF(G1161&gt;MainSheet!$C$11,IF(J1160&gt;=0.999,1,(G1161-MainSheet!$C$11)*I1161/$B$2/60),0)</f>
        <v>1</v>
      </c>
      <c r="K1161" s="1">
        <f>IF(G1161&gt;MainSheet!$C$11+$B$6,IF(K1160&gt;=0.999,1,(G1161-MainSheet!$C$11-$B$6)*I1161/$C$2/60),0)</f>
        <v>1</v>
      </c>
      <c r="L1161" s="1">
        <f>IF(G1161&gt;MainSheet!$C$11+$B$6+$C$6,IF(L1160&gt;=0.999,1,(G1161-MainSheet!$C$11-$B$6-$C$6)*I1161/$D$2/60),0)</f>
        <v>1</v>
      </c>
      <c r="M1161">
        <f t="shared" si="166"/>
        <v>1</v>
      </c>
      <c r="N1161" s="2">
        <f t="shared" si="167"/>
        <v>3721.0526315789471</v>
      </c>
      <c r="O1161">
        <f t="shared" si="170"/>
        <v>977.02127659574455</v>
      </c>
      <c r="P1161">
        <f t="shared" si="168"/>
        <v>192000</v>
      </c>
      <c r="Q1161" s="2">
        <f t="shared" si="169"/>
        <v>196698.0739081747</v>
      </c>
      <c r="R1161">
        <f>Q1161/MainSheet!$C$8*(G1161-G1160)+R1160</f>
        <v>373.17370867105205</v>
      </c>
      <c r="S1161">
        <f t="shared" si="171"/>
        <v>6022.7837159746705</v>
      </c>
      <c r="T1161">
        <f t="shared" si="163"/>
        <v>11.589999999999797</v>
      </c>
      <c r="U1161" s="1">
        <f>Q1161/MainSheet!$C$22</f>
        <v>1</v>
      </c>
    </row>
    <row r="1162" spans="7:21">
      <c r="G1162">
        <f t="shared" si="164"/>
        <v>11.599999999999797</v>
      </c>
      <c r="H1162">
        <f t="shared" si="165"/>
        <v>198000</v>
      </c>
      <c r="I1162" s="2">
        <f>MIN(MainSheet!$C$10/MainSheet!$C$9,MainSheet!$K$9*60)</f>
        <v>660</v>
      </c>
      <c r="J1162" s="1">
        <f>IF(G1162&gt;MainSheet!$C$11,IF(J1161&gt;=0.999,1,(G1162-MainSheet!$C$11)*I1162/$B$2/60),0)</f>
        <v>1</v>
      </c>
      <c r="K1162" s="1">
        <f>IF(G1162&gt;MainSheet!$C$11+$B$6,IF(K1161&gt;=0.999,1,(G1162-MainSheet!$C$11-$B$6)*I1162/$C$2/60),0)</f>
        <v>1</v>
      </c>
      <c r="L1162" s="1">
        <f>IF(G1162&gt;MainSheet!$C$11+$B$6+$C$6,IF(L1161&gt;=0.999,1,(G1162-MainSheet!$C$11-$B$6-$C$6)*I1162/$D$2/60),0)</f>
        <v>1</v>
      </c>
      <c r="M1162">
        <f t="shared" si="166"/>
        <v>1</v>
      </c>
      <c r="N1162" s="2">
        <f t="shared" si="167"/>
        <v>3721.0526315789471</v>
      </c>
      <c r="O1162">
        <f t="shared" si="170"/>
        <v>977.02127659574455</v>
      </c>
      <c r="P1162">
        <f t="shared" si="168"/>
        <v>192000</v>
      </c>
      <c r="Q1162" s="2">
        <f t="shared" si="169"/>
        <v>196698.0739081747</v>
      </c>
      <c r="R1162">
        <f>Q1162/MainSheet!$C$8*(G1162-G1161)+R1161</f>
        <v>375.2049551618864</v>
      </c>
      <c r="S1162">
        <f t="shared" si="171"/>
        <v>6055.5667282926997</v>
      </c>
      <c r="T1162">
        <f t="shared" si="163"/>
        <v>11.599999999999797</v>
      </c>
      <c r="U1162" s="1">
        <f>Q1162/MainSheet!$C$22</f>
        <v>1</v>
      </c>
    </row>
    <row r="1163" spans="7:21">
      <c r="G1163">
        <f t="shared" si="164"/>
        <v>11.609999999999797</v>
      </c>
      <c r="H1163">
        <f t="shared" si="165"/>
        <v>198000</v>
      </c>
      <c r="I1163" s="2">
        <f>MIN(MainSheet!$C$10/MainSheet!$C$9,MainSheet!$K$9*60)</f>
        <v>660</v>
      </c>
      <c r="J1163" s="1">
        <f>IF(G1163&gt;MainSheet!$C$11,IF(J1162&gt;=0.999,1,(G1163-MainSheet!$C$11)*I1163/$B$2/60),0)</f>
        <v>1</v>
      </c>
      <c r="K1163" s="1">
        <f>IF(G1163&gt;MainSheet!$C$11+$B$6,IF(K1162&gt;=0.999,1,(G1163-MainSheet!$C$11-$B$6)*I1163/$C$2/60),0)</f>
        <v>1</v>
      </c>
      <c r="L1163" s="1">
        <f>IF(G1163&gt;MainSheet!$C$11+$B$6+$C$6,IF(L1162&gt;=0.999,1,(G1163-MainSheet!$C$11-$B$6-$C$6)*I1163/$D$2/60),0)</f>
        <v>1</v>
      </c>
      <c r="M1163">
        <f t="shared" si="166"/>
        <v>1</v>
      </c>
      <c r="N1163" s="2">
        <f t="shared" si="167"/>
        <v>3721.0526315789471</v>
      </c>
      <c r="O1163">
        <f t="shared" si="170"/>
        <v>977.02127659574455</v>
      </c>
      <c r="P1163">
        <f t="shared" si="168"/>
        <v>192000</v>
      </c>
      <c r="Q1163" s="2">
        <f t="shared" si="169"/>
        <v>196698.0739081747</v>
      </c>
      <c r="R1163">
        <f>Q1163/MainSheet!$C$8*(G1163-G1162)+R1162</f>
        <v>377.23620165272075</v>
      </c>
      <c r="S1163">
        <f t="shared" si="171"/>
        <v>6088.349740610729</v>
      </c>
      <c r="T1163">
        <f t="shared" si="163"/>
        <v>11.609999999999797</v>
      </c>
      <c r="U1163" s="1">
        <f>Q1163/MainSheet!$C$22</f>
        <v>1</v>
      </c>
    </row>
    <row r="1164" spans="7:21">
      <c r="G1164">
        <f t="shared" si="164"/>
        <v>11.619999999999797</v>
      </c>
      <c r="H1164">
        <f t="shared" si="165"/>
        <v>198000</v>
      </c>
      <c r="I1164" s="2">
        <f>MIN(MainSheet!$C$10/MainSheet!$C$9,MainSheet!$K$9*60)</f>
        <v>660</v>
      </c>
      <c r="J1164" s="1">
        <f>IF(G1164&gt;MainSheet!$C$11,IF(J1163&gt;=0.999,1,(G1164-MainSheet!$C$11)*I1164/$B$2/60),0)</f>
        <v>1</v>
      </c>
      <c r="K1164" s="1">
        <f>IF(G1164&gt;MainSheet!$C$11+$B$6,IF(K1163&gt;=0.999,1,(G1164-MainSheet!$C$11-$B$6)*I1164/$C$2/60),0)</f>
        <v>1</v>
      </c>
      <c r="L1164" s="1">
        <f>IF(G1164&gt;MainSheet!$C$11+$B$6+$C$6,IF(L1163&gt;=0.999,1,(G1164-MainSheet!$C$11-$B$6-$C$6)*I1164/$D$2/60),0)</f>
        <v>1</v>
      </c>
      <c r="M1164">
        <f t="shared" si="166"/>
        <v>1</v>
      </c>
      <c r="N1164" s="2">
        <f t="shared" si="167"/>
        <v>3721.0526315789471</v>
      </c>
      <c r="O1164">
        <f t="shared" si="170"/>
        <v>977.02127659574455</v>
      </c>
      <c r="P1164">
        <f t="shared" si="168"/>
        <v>192000</v>
      </c>
      <c r="Q1164" s="2">
        <f t="shared" si="169"/>
        <v>196698.0739081747</v>
      </c>
      <c r="R1164">
        <f>Q1164/MainSheet!$C$8*(G1164-G1163)+R1163</f>
        <v>379.2674481435551</v>
      </c>
      <c r="S1164">
        <f t="shared" si="171"/>
        <v>6121.1327529287582</v>
      </c>
      <c r="T1164">
        <f t="shared" si="163"/>
        <v>11.619999999999797</v>
      </c>
      <c r="U1164" s="1">
        <f>Q1164/MainSheet!$C$22</f>
        <v>1</v>
      </c>
    </row>
    <row r="1165" spans="7:21">
      <c r="G1165">
        <f t="shared" si="164"/>
        <v>11.629999999999797</v>
      </c>
      <c r="H1165">
        <f t="shared" si="165"/>
        <v>198000</v>
      </c>
      <c r="I1165" s="2">
        <f>MIN(MainSheet!$C$10/MainSheet!$C$9,MainSheet!$K$9*60)</f>
        <v>660</v>
      </c>
      <c r="J1165" s="1">
        <f>IF(G1165&gt;MainSheet!$C$11,IF(J1164&gt;=0.999,1,(G1165-MainSheet!$C$11)*I1165/$B$2/60),0)</f>
        <v>1</v>
      </c>
      <c r="K1165" s="1">
        <f>IF(G1165&gt;MainSheet!$C$11+$B$6,IF(K1164&gt;=0.999,1,(G1165-MainSheet!$C$11-$B$6)*I1165/$C$2/60),0)</f>
        <v>1</v>
      </c>
      <c r="L1165" s="1">
        <f>IF(G1165&gt;MainSheet!$C$11+$B$6+$C$6,IF(L1164&gt;=0.999,1,(G1165-MainSheet!$C$11-$B$6-$C$6)*I1165/$D$2/60),0)</f>
        <v>1</v>
      </c>
      <c r="M1165">
        <f t="shared" si="166"/>
        <v>1</v>
      </c>
      <c r="N1165" s="2">
        <f t="shared" si="167"/>
        <v>3721.0526315789471</v>
      </c>
      <c r="O1165">
        <f t="shared" si="170"/>
        <v>977.02127659574455</v>
      </c>
      <c r="P1165">
        <f t="shared" si="168"/>
        <v>192000</v>
      </c>
      <c r="Q1165" s="2">
        <f t="shared" si="169"/>
        <v>196698.0739081747</v>
      </c>
      <c r="R1165">
        <f>Q1165/MainSheet!$C$8*(G1165-G1164)+R1164</f>
        <v>381.29869463438945</v>
      </c>
      <c r="S1165">
        <f t="shared" si="171"/>
        <v>6153.9157652467875</v>
      </c>
      <c r="T1165">
        <f t="shared" si="163"/>
        <v>11.629999999999797</v>
      </c>
      <c r="U1165" s="1">
        <f>Q1165/MainSheet!$C$22</f>
        <v>1</v>
      </c>
    </row>
    <row r="1166" spans="7:21">
      <c r="G1166">
        <f t="shared" si="164"/>
        <v>11.639999999999796</v>
      </c>
      <c r="H1166">
        <f t="shared" si="165"/>
        <v>198000</v>
      </c>
      <c r="I1166" s="2">
        <f>MIN(MainSheet!$C$10/MainSheet!$C$9,MainSheet!$K$9*60)</f>
        <v>660</v>
      </c>
      <c r="J1166" s="1">
        <f>IF(G1166&gt;MainSheet!$C$11,IF(J1165&gt;=0.999,1,(G1166-MainSheet!$C$11)*I1166/$B$2/60),0)</f>
        <v>1</v>
      </c>
      <c r="K1166" s="1">
        <f>IF(G1166&gt;MainSheet!$C$11+$B$6,IF(K1165&gt;=0.999,1,(G1166-MainSheet!$C$11-$B$6)*I1166/$C$2/60),0)</f>
        <v>1</v>
      </c>
      <c r="L1166" s="1">
        <f>IF(G1166&gt;MainSheet!$C$11+$B$6+$C$6,IF(L1165&gt;=0.999,1,(G1166-MainSheet!$C$11-$B$6-$C$6)*I1166/$D$2/60),0)</f>
        <v>1</v>
      </c>
      <c r="M1166">
        <f t="shared" si="166"/>
        <v>1</v>
      </c>
      <c r="N1166" s="2">
        <f t="shared" si="167"/>
        <v>3721.0526315789471</v>
      </c>
      <c r="O1166">
        <f t="shared" si="170"/>
        <v>977.02127659574455</v>
      </c>
      <c r="P1166">
        <f t="shared" si="168"/>
        <v>192000</v>
      </c>
      <c r="Q1166" s="2">
        <f t="shared" si="169"/>
        <v>196698.0739081747</v>
      </c>
      <c r="R1166">
        <f>Q1166/MainSheet!$C$8*(G1166-G1165)+R1165</f>
        <v>383.3299411252238</v>
      </c>
      <c r="S1166">
        <f t="shared" si="171"/>
        <v>6186.6987775648167</v>
      </c>
      <c r="T1166">
        <f t="shared" si="163"/>
        <v>11.639999999999796</v>
      </c>
      <c r="U1166" s="1">
        <f>Q1166/MainSheet!$C$22</f>
        <v>1</v>
      </c>
    </row>
    <row r="1167" spans="7:21">
      <c r="G1167">
        <f t="shared" si="164"/>
        <v>11.649999999999796</v>
      </c>
      <c r="H1167">
        <f t="shared" si="165"/>
        <v>198000</v>
      </c>
      <c r="I1167" s="2">
        <f>MIN(MainSheet!$C$10/MainSheet!$C$9,MainSheet!$K$9*60)</f>
        <v>660</v>
      </c>
      <c r="J1167" s="1">
        <f>IF(G1167&gt;MainSheet!$C$11,IF(J1166&gt;=0.999,1,(G1167-MainSheet!$C$11)*I1167/$B$2/60),0)</f>
        <v>1</v>
      </c>
      <c r="K1167" s="1">
        <f>IF(G1167&gt;MainSheet!$C$11+$B$6,IF(K1166&gt;=0.999,1,(G1167-MainSheet!$C$11-$B$6)*I1167/$C$2/60),0)</f>
        <v>1</v>
      </c>
      <c r="L1167" s="1">
        <f>IF(G1167&gt;MainSheet!$C$11+$B$6+$C$6,IF(L1166&gt;=0.999,1,(G1167-MainSheet!$C$11-$B$6-$C$6)*I1167/$D$2/60),0)</f>
        <v>1</v>
      </c>
      <c r="M1167">
        <f t="shared" si="166"/>
        <v>1</v>
      </c>
      <c r="N1167" s="2">
        <f t="shared" si="167"/>
        <v>3721.0526315789471</v>
      </c>
      <c r="O1167">
        <f t="shared" si="170"/>
        <v>977.02127659574455</v>
      </c>
      <c r="P1167">
        <f t="shared" si="168"/>
        <v>192000</v>
      </c>
      <c r="Q1167" s="2">
        <f t="shared" si="169"/>
        <v>196698.0739081747</v>
      </c>
      <c r="R1167">
        <f>Q1167/MainSheet!$C$8*(G1167-G1166)+R1166</f>
        <v>385.36118761605815</v>
      </c>
      <c r="S1167">
        <f t="shared" si="171"/>
        <v>6219.481789882846</v>
      </c>
      <c r="T1167">
        <f t="shared" si="163"/>
        <v>11.649999999999796</v>
      </c>
      <c r="U1167" s="1">
        <f>Q1167/MainSheet!$C$22</f>
        <v>1</v>
      </c>
    </row>
    <row r="1168" spans="7:21">
      <c r="G1168">
        <f t="shared" si="164"/>
        <v>11.659999999999796</v>
      </c>
      <c r="H1168">
        <f t="shared" si="165"/>
        <v>198000</v>
      </c>
      <c r="I1168" s="2">
        <f>MIN(MainSheet!$C$10/MainSheet!$C$9,MainSheet!$K$9*60)</f>
        <v>660</v>
      </c>
      <c r="J1168" s="1">
        <f>IF(G1168&gt;MainSheet!$C$11,IF(J1167&gt;=0.999,1,(G1168-MainSheet!$C$11)*I1168/$B$2/60),0)</f>
        <v>1</v>
      </c>
      <c r="K1168" s="1">
        <f>IF(G1168&gt;MainSheet!$C$11+$B$6,IF(K1167&gt;=0.999,1,(G1168-MainSheet!$C$11-$B$6)*I1168/$C$2/60),0)</f>
        <v>1</v>
      </c>
      <c r="L1168" s="1">
        <f>IF(G1168&gt;MainSheet!$C$11+$B$6+$C$6,IF(L1167&gt;=0.999,1,(G1168-MainSheet!$C$11-$B$6-$C$6)*I1168/$D$2/60),0)</f>
        <v>1</v>
      </c>
      <c r="M1168">
        <f t="shared" si="166"/>
        <v>1</v>
      </c>
      <c r="N1168" s="2">
        <f t="shared" si="167"/>
        <v>3721.0526315789471</v>
      </c>
      <c r="O1168">
        <f t="shared" si="170"/>
        <v>977.02127659574455</v>
      </c>
      <c r="P1168">
        <f t="shared" si="168"/>
        <v>192000</v>
      </c>
      <c r="Q1168" s="2">
        <f t="shared" si="169"/>
        <v>196698.0739081747</v>
      </c>
      <c r="R1168">
        <f>Q1168/MainSheet!$C$8*(G1168-G1167)+R1167</f>
        <v>387.39243410689249</v>
      </c>
      <c r="S1168">
        <f t="shared" si="171"/>
        <v>6252.2648022008752</v>
      </c>
      <c r="T1168">
        <f t="shared" si="163"/>
        <v>11.659999999999796</v>
      </c>
      <c r="U1168" s="1">
        <f>Q1168/MainSheet!$C$22</f>
        <v>1</v>
      </c>
    </row>
    <row r="1169" spans="7:21">
      <c r="G1169">
        <f t="shared" si="164"/>
        <v>11.669999999999796</v>
      </c>
      <c r="H1169">
        <f t="shared" si="165"/>
        <v>198000</v>
      </c>
      <c r="I1169" s="2">
        <f>MIN(MainSheet!$C$10/MainSheet!$C$9,MainSheet!$K$9*60)</f>
        <v>660</v>
      </c>
      <c r="J1169" s="1">
        <f>IF(G1169&gt;MainSheet!$C$11,IF(J1168&gt;=0.999,1,(G1169-MainSheet!$C$11)*I1169/$B$2/60),0)</f>
        <v>1</v>
      </c>
      <c r="K1169" s="1">
        <f>IF(G1169&gt;MainSheet!$C$11+$B$6,IF(K1168&gt;=0.999,1,(G1169-MainSheet!$C$11-$B$6)*I1169/$C$2/60),0)</f>
        <v>1</v>
      </c>
      <c r="L1169" s="1">
        <f>IF(G1169&gt;MainSheet!$C$11+$B$6+$C$6,IF(L1168&gt;=0.999,1,(G1169-MainSheet!$C$11-$B$6-$C$6)*I1169/$D$2/60),0)</f>
        <v>1</v>
      </c>
      <c r="M1169">
        <f t="shared" si="166"/>
        <v>1</v>
      </c>
      <c r="N1169" s="2">
        <f t="shared" si="167"/>
        <v>3721.0526315789471</v>
      </c>
      <c r="O1169">
        <f t="shared" si="170"/>
        <v>977.02127659574455</v>
      </c>
      <c r="P1169">
        <f t="shared" si="168"/>
        <v>192000</v>
      </c>
      <c r="Q1169" s="2">
        <f t="shared" si="169"/>
        <v>196698.0739081747</v>
      </c>
      <c r="R1169">
        <f>Q1169/MainSheet!$C$8*(G1169-G1168)+R1168</f>
        <v>389.42368059772684</v>
      </c>
      <c r="S1169">
        <f t="shared" si="171"/>
        <v>6285.0478145189045</v>
      </c>
      <c r="T1169">
        <f t="shared" si="163"/>
        <v>11.669999999999796</v>
      </c>
      <c r="U1169" s="1">
        <f>Q1169/MainSheet!$C$22</f>
        <v>1</v>
      </c>
    </row>
    <row r="1170" spans="7:21">
      <c r="G1170">
        <f t="shared" si="164"/>
        <v>11.679999999999795</v>
      </c>
      <c r="H1170">
        <f t="shared" si="165"/>
        <v>198000</v>
      </c>
      <c r="I1170" s="2">
        <f>MIN(MainSheet!$C$10/MainSheet!$C$9,MainSheet!$K$9*60)</f>
        <v>660</v>
      </c>
      <c r="J1170" s="1">
        <f>IF(G1170&gt;MainSheet!$C$11,IF(J1169&gt;=0.999,1,(G1170-MainSheet!$C$11)*I1170/$B$2/60),0)</f>
        <v>1</v>
      </c>
      <c r="K1170" s="1">
        <f>IF(G1170&gt;MainSheet!$C$11+$B$6,IF(K1169&gt;=0.999,1,(G1170-MainSheet!$C$11-$B$6)*I1170/$C$2/60),0)</f>
        <v>1</v>
      </c>
      <c r="L1170" s="1">
        <f>IF(G1170&gt;MainSheet!$C$11+$B$6+$C$6,IF(L1169&gt;=0.999,1,(G1170-MainSheet!$C$11-$B$6-$C$6)*I1170/$D$2/60),0)</f>
        <v>1</v>
      </c>
      <c r="M1170">
        <f t="shared" si="166"/>
        <v>1</v>
      </c>
      <c r="N1170" s="2">
        <f t="shared" si="167"/>
        <v>3721.0526315789471</v>
      </c>
      <c r="O1170">
        <f t="shared" si="170"/>
        <v>977.02127659574455</v>
      </c>
      <c r="P1170">
        <f t="shared" si="168"/>
        <v>192000</v>
      </c>
      <c r="Q1170" s="2">
        <f t="shared" si="169"/>
        <v>196698.0739081747</v>
      </c>
      <c r="R1170">
        <f>Q1170/MainSheet!$C$8*(G1170-G1169)+R1169</f>
        <v>391.45492708856119</v>
      </c>
      <c r="S1170">
        <f t="shared" si="171"/>
        <v>6317.8308268369337</v>
      </c>
      <c r="T1170">
        <f t="shared" si="163"/>
        <v>11.679999999999795</v>
      </c>
      <c r="U1170" s="1">
        <f>Q1170/MainSheet!$C$22</f>
        <v>1</v>
      </c>
    </row>
    <row r="1171" spans="7:21">
      <c r="G1171">
        <f t="shared" si="164"/>
        <v>11.689999999999795</v>
      </c>
      <c r="H1171">
        <f t="shared" si="165"/>
        <v>198000</v>
      </c>
      <c r="I1171" s="2">
        <f>MIN(MainSheet!$C$10/MainSheet!$C$9,MainSheet!$K$9*60)</f>
        <v>660</v>
      </c>
      <c r="J1171" s="1">
        <f>IF(G1171&gt;MainSheet!$C$11,IF(J1170&gt;=0.999,1,(G1171-MainSheet!$C$11)*I1171/$B$2/60),0)</f>
        <v>1</v>
      </c>
      <c r="K1171" s="1">
        <f>IF(G1171&gt;MainSheet!$C$11+$B$6,IF(K1170&gt;=0.999,1,(G1171-MainSheet!$C$11-$B$6)*I1171/$C$2/60),0)</f>
        <v>1</v>
      </c>
      <c r="L1171" s="1">
        <f>IF(G1171&gt;MainSheet!$C$11+$B$6+$C$6,IF(L1170&gt;=0.999,1,(G1171-MainSheet!$C$11-$B$6-$C$6)*I1171/$D$2/60),0)</f>
        <v>1</v>
      </c>
      <c r="M1171">
        <f t="shared" si="166"/>
        <v>1</v>
      </c>
      <c r="N1171" s="2">
        <f t="shared" si="167"/>
        <v>3721.0526315789471</v>
      </c>
      <c r="O1171">
        <f t="shared" si="170"/>
        <v>977.02127659574455</v>
      </c>
      <c r="P1171">
        <f t="shared" si="168"/>
        <v>192000</v>
      </c>
      <c r="Q1171" s="2">
        <f t="shared" si="169"/>
        <v>196698.0739081747</v>
      </c>
      <c r="R1171">
        <f>Q1171/MainSheet!$C$8*(G1171-G1170)+R1170</f>
        <v>393.48617357939554</v>
      </c>
      <c r="S1171">
        <f t="shared" si="171"/>
        <v>6350.613839154963</v>
      </c>
      <c r="T1171">
        <f t="shared" si="163"/>
        <v>11.689999999999795</v>
      </c>
      <c r="U1171" s="1">
        <f>Q1171/MainSheet!$C$22</f>
        <v>1</v>
      </c>
    </row>
    <row r="1172" spans="7:21">
      <c r="G1172">
        <f t="shared" si="164"/>
        <v>11.699999999999795</v>
      </c>
      <c r="H1172">
        <f t="shared" si="165"/>
        <v>198000</v>
      </c>
      <c r="I1172" s="2">
        <f>MIN(MainSheet!$C$10/MainSheet!$C$9,MainSheet!$K$9*60)</f>
        <v>660</v>
      </c>
      <c r="J1172" s="1">
        <f>IF(G1172&gt;MainSheet!$C$11,IF(J1171&gt;=0.999,1,(G1172-MainSheet!$C$11)*I1172/$B$2/60),0)</f>
        <v>1</v>
      </c>
      <c r="K1172" s="1">
        <f>IF(G1172&gt;MainSheet!$C$11+$B$6,IF(K1171&gt;=0.999,1,(G1172-MainSheet!$C$11-$B$6)*I1172/$C$2/60),0)</f>
        <v>1</v>
      </c>
      <c r="L1172" s="1">
        <f>IF(G1172&gt;MainSheet!$C$11+$B$6+$C$6,IF(L1171&gt;=0.999,1,(G1172-MainSheet!$C$11-$B$6-$C$6)*I1172/$D$2/60),0)</f>
        <v>1</v>
      </c>
      <c r="M1172">
        <f t="shared" si="166"/>
        <v>1</v>
      </c>
      <c r="N1172" s="2">
        <f t="shared" si="167"/>
        <v>3721.0526315789471</v>
      </c>
      <c r="O1172">
        <f t="shared" si="170"/>
        <v>977.02127659574455</v>
      </c>
      <c r="P1172">
        <f t="shared" si="168"/>
        <v>192000</v>
      </c>
      <c r="Q1172" s="2">
        <f t="shared" si="169"/>
        <v>196698.0739081747</v>
      </c>
      <c r="R1172">
        <f>Q1172/MainSheet!$C$8*(G1172-G1171)+R1171</f>
        <v>395.51742007022989</v>
      </c>
      <c r="S1172">
        <f t="shared" si="171"/>
        <v>6383.3968514729922</v>
      </c>
      <c r="T1172">
        <f t="shared" si="163"/>
        <v>11.699999999999795</v>
      </c>
      <c r="U1172" s="1">
        <f>Q1172/MainSheet!$C$22</f>
        <v>1</v>
      </c>
    </row>
    <row r="1173" spans="7:21">
      <c r="G1173">
        <f t="shared" si="164"/>
        <v>11.709999999999795</v>
      </c>
      <c r="H1173">
        <f t="shared" si="165"/>
        <v>198000</v>
      </c>
      <c r="I1173" s="2">
        <f>MIN(MainSheet!$C$10/MainSheet!$C$9,MainSheet!$K$9*60)</f>
        <v>660</v>
      </c>
      <c r="J1173" s="1">
        <f>IF(G1173&gt;MainSheet!$C$11,IF(J1172&gt;=0.999,1,(G1173-MainSheet!$C$11)*I1173/$B$2/60),0)</f>
        <v>1</v>
      </c>
      <c r="K1173" s="1">
        <f>IF(G1173&gt;MainSheet!$C$11+$B$6,IF(K1172&gt;=0.999,1,(G1173-MainSheet!$C$11-$B$6)*I1173/$C$2/60),0)</f>
        <v>1</v>
      </c>
      <c r="L1173" s="1">
        <f>IF(G1173&gt;MainSheet!$C$11+$B$6+$C$6,IF(L1172&gt;=0.999,1,(G1173-MainSheet!$C$11-$B$6-$C$6)*I1173/$D$2/60),0)</f>
        <v>1</v>
      </c>
      <c r="M1173">
        <f t="shared" si="166"/>
        <v>1</v>
      </c>
      <c r="N1173" s="2">
        <f t="shared" si="167"/>
        <v>3721.0526315789471</v>
      </c>
      <c r="O1173">
        <f t="shared" si="170"/>
        <v>977.02127659574455</v>
      </c>
      <c r="P1173">
        <f t="shared" si="168"/>
        <v>192000</v>
      </c>
      <c r="Q1173" s="2">
        <f t="shared" si="169"/>
        <v>196698.0739081747</v>
      </c>
      <c r="R1173">
        <f>Q1173/MainSheet!$C$8*(G1173-G1172)+R1172</f>
        <v>397.54866656106424</v>
      </c>
      <c r="S1173">
        <f t="shared" si="171"/>
        <v>6416.1798637910215</v>
      </c>
      <c r="T1173">
        <f t="shared" si="163"/>
        <v>11.709999999999795</v>
      </c>
      <c r="U1173" s="1">
        <f>Q1173/MainSheet!$C$22</f>
        <v>1</v>
      </c>
    </row>
    <row r="1174" spans="7:21">
      <c r="G1174">
        <f t="shared" si="164"/>
        <v>11.719999999999795</v>
      </c>
      <c r="H1174">
        <f t="shared" si="165"/>
        <v>198000</v>
      </c>
      <c r="I1174" s="2">
        <f>MIN(MainSheet!$C$10/MainSheet!$C$9,MainSheet!$K$9*60)</f>
        <v>660</v>
      </c>
      <c r="J1174" s="1">
        <f>IF(G1174&gt;MainSheet!$C$11,IF(J1173&gt;=0.999,1,(G1174-MainSheet!$C$11)*I1174/$B$2/60),0)</f>
        <v>1</v>
      </c>
      <c r="K1174" s="1">
        <f>IF(G1174&gt;MainSheet!$C$11+$B$6,IF(K1173&gt;=0.999,1,(G1174-MainSheet!$C$11-$B$6)*I1174/$C$2/60),0)</f>
        <v>1</v>
      </c>
      <c r="L1174" s="1">
        <f>IF(G1174&gt;MainSheet!$C$11+$B$6+$C$6,IF(L1173&gt;=0.999,1,(G1174-MainSheet!$C$11-$B$6-$C$6)*I1174/$D$2/60),0)</f>
        <v>1</v>
      </c>
      <c r="M1174">
        <f t="shared" si="166"/>
        <v>1</v>
      </c>
      <c r="N1174" s="2">
        <f t="shared" si="167"/>
        <v>3721.0526315789471</v>
      </c>
      <c r="O1174">
        <f t="shared" si="170"/>
        <v>977.02127659574455</v>
      </c>
      <c r="P1174">
        <f t="shared" si="168"/>
        <v>192000</v>
      </c>
      <c r="Q1174" s="2">
        <f t="shared" si="169"/>
        <v>196698.0739081747</v>
      </c>
      <c r="R1174">
        <f>Q1174/MainSheet!$C$8*(G1174-G1173)+R1173</f>
        <v>399.57991305189859</v>
      </c>
      <c r="S1174">
        <f t="shared" si="171"/>
        <v>6448.9628761090507</v>
      </c>
      <c r="T1174">
        <f t="shared" si="163"/>
        <v>11.719999999999795</v>
      </c>
      <c r="U1174" s="1">
        <f>Q1174/MainSheet!$C$22</f>
        <v>1</v>
      </c>
    </row>
    <row r="1175" spans="7:21">
      <c r="G1175">
        <f t="shared" si="164"/>
        <v>11.729999999999794</v>
      </c>
      <c r="H1175">
        <f t="shared" si="165"/>
        <v>198000</v>
      </c>
      <c r="I1175" s="2">
        <f>MIN(MainSheet!$C$10/MainSheet!$C$9,MainSheet!$K$9*60)</f>
        <v>660</v>
      </c>
      <c r="J1175" s="1">
        <f>IF(G1175&gt;MainSheet!$C$11,IF(J1174&gt;=0.999,1,(G1175-MainSheet!$C$11)*I1175/$B$2/60),0)</f>
        <v>1</v>
      </c>
      <c r="K1175" s="1">
        <f>IF(G1175&gt;MainSheet!$C$11+$B$6,IF(K1174&gt;=0.999,1,(G1175-MainSheet!$C$11-$B$6)*I1175/$C$2/60),0)</f>
        <v>1</v>
      </c>
      <c r="L1175" s="1">
        <f>IF(G1175&gt;MainSheet!$C$11+$B$6+$C$6,IF(L1174&gt;=0.999,1,(G1175-MainSheet!$C$11-$B$6-$C$6)*I1175/$D$2/60),0)</f>
        <v>1</v>
      </c>
      <c r="M1175">
        <f t="shared" si="166"/>
        <v>1</v>
      </c>
      <c r="N1175" s="2">
        <f t="shared" si="167"/>
        <v>3721.0526315789471</v>
      </c>
      <c r="O1175">
        <f t="shared" si="170"/>
        <v>977.02127659574455</v>
      </c>
      <c r="P1175">
        <f t="shared" si="168"/>
        <v>192000</v>
      </c>
      <c r="Q1175" s="2">
        <f t="shared" si="169"/>
        <v>196698.0739081747</v>
      </c>
      <c r="R1175">
        <f>Q1175/MainSheet!$C$8*(G1175-G1174)+R1174</f>
        <v>401.61115954273293</v>
      </c>
      <c r="S1175">
        <f t="shared" si="171"/>
        <v>6481.74588842708</v>
      </c>
      <c r="T1175">
        <f t="shared" si="163"/>
        <v>11.729999999999794</v>
      </c>
      <c r="U1175" s="1">
        <f>Q1175/MainSheet!$C$22</f>
        <v>1</v>
      </c>
    </row>
    <row r="1176" spans="7:21">
      <c r="G1176">
        <f t="shared" si="164"/>
        <v>11.739999999999794</v>
      </c>
      <c r="H1176">
        <f t="shared" si="165"/>
        <v>198000</v>
      </c>
      <c r="I1176" s="2">
        <f>MIN(MainSheet!$C$10/MainSheet!$C$9,MainSheet!$K$9*60)</f>
        <v>660</v>
      </c>
      <c r="J1176" s="1">
        <f>IF(G1176&gt;MainSheet!$C$11,IF(J1175&gt;=0.999,1,(G1176-MainSheet!$C$11)*I1176/$B$2/60),0)</f>
        <v>1</v>
      </c>
      <c r="K1176" s="1">
        <f>IF(G1176&gt;MainSheet!$C$11+$B$6,IF(K1175&gt;=0.999,1,(G1176-MainSheet!$C$11-$B$6)*I1176/$C$2/60),0)</f>
        <v>1</v>
      </c>
      <c r="L1176" s="1">
        <f>IF(G1176&gt;MainSheet!$C$11+$B$6+$C$6,IF(L1175&gt;=0.999,1,(G1176-MainSheet!$C$11-$B$6-$C$6)*I1176/$D$2/60),0)</f>
        <v>1</v>
      </c>
      <c r="M1176">
        <f t="shared" si="166"/>
        <v>1</v>
      </c>
      <c r="N1176" s="2">
        <f t="shared" si="167"/>
        <v>3721.0526315789471</v>
      </c>
      <c r="O1176">
        <f t="shared" si="170"/>
        <v>977.02127659574455</v>
      </c>
      <c r="P1176">
        <f t="shared" si="168"/>
        <v>192000</v>
      </c>
      <c r="Q1176" s="2">
        <f t="shared" si="169"/>
        <v>196698.0739081747</v>
      </c>
      <c r="R1176">
        <f>Q1176/MainSheet!$C$8*(G1176-G1175)+R1175</f>
        <v>403.64240603356728</v>
      </c>
      <c r="S1176">
        <f t="shared" si="171"/>
        <v>6514.5289007451092</v>
      </c>
      <c r="T1176">
        <f t="shared" si="163"/>
        <v>11.739999999999794</v>
      </c>
      <c r="U1176" s="1">
        <f>Q1176/MainSheet!$C$22</f>
        <v>1</v>
      </c>
    </row>
    <row r="1177" spans="7:21">
      <c r="G1177">
        <f t="shared" si="164"/>
        <v>11.749999999999794</v>
      </c>
      <c r="H1177">
        <f t="shared" si="165"/>
        <v>198000</v>
      </c>
      <c r="I1177" s="2">
        <f>MIN(MainSheet!$C$10/MainSheet!$C$9,MainSheet!$K$9*60)</f>
        <v>660</v>
      </c>
      <c r="J1177" s="1">
        <f>IF(G1177&gt;MainSheet!$C$11,IF(J1176&gt;=0.999,1,(G1177-MainSheet!$C$11)*I1177/$B$2/60),0)</f>
        <v>1</v>
      </c>
      <c r="K1177" s="1">
        <f>IF(G1177&gt;MainSheet!$C$11+$B$6,IF(K1176&gt;=0.999,1,(G1177-MainSheet!$C$11-$B$6)*I1177/$C$2/60),0)</f>
        <v>1</v>
      </c>
      <c r="L1177" s="1">
        <f>IF(G1177&gt;MainSheet!$C$11+$B$6+$C$6,IF(L1176&gt;=0.999,1,(G1177-MainSheet!$C$11-$B$6-$C$6)*I1177/$D$2/60),0)</f>
        <v>1</v>
      </c>
      <c r="M1177">
        <f t="shared" si="166"/>
        <v>1</v>
      </c>
      <c r="N1177" s="2">
        <f t="shared" si="167"/>
        <v>3721.0526315789471</v>
      </c>
      <c r="O1177">
        <f t="shared" si="170"/>
        <v>977.02127659574455</v>
      </c>
      <c r="P1177">
        <f t="shared" si="168"/>
        <v>192000</v>
      </c>
      <c r="Q1177" s="2">
        <f t="shared" si="169"/>
        <v>196698.0739081747</v>
      </c>
      <c r="R1177">
        <f>Q1177/MainSheet!$C$8*(G1177-G1176)+R1176</f>
        <v>405.67365252440163</v>
      </c>
      <c r="S1177">
        <f t="shared" si="171"/>
        <v>6547.3119130631385</v>
      </c>
      <c r="T1177">
        <f t="shared" si="163"/>
        <v>11.749999999999794</v>
      </c>
      <c r="U1177" s="1">
        <f>Q1177/MainSheet!$C$22</f>
        <v>1</v>
      </c>
    </row>
    <row r="1178" spans="7:21">
      <c r="G1178">
        <f t="shared" si="164"/>
        <v>11.759999999999794</v>
      </c>
      <c r="H1178">
        <f t="shared" si="165"/>
        <v>198000</v>
      </c>
      <c r="I1178" s="2">
        <f>MIN(MainSheet!$C$10/MainSheet!$C$9,MainSheet!$K$9*60)</f>
        <v>660</v>
      </c>
      <c r="J1178" s="1">
        <f>IF(G1178&gt;MainSheet!$C$11,IF(J1177&gt;=0.999,1,(G1178-MainSheet!$C$11)*I1178/$B$2/60),0)</f>
        <v>1</v>
      </c>
      <c r="K1178" s="1">
        <f>IF(G1178&gt;MainSheet!$C$11+$B$6,IF(K1177&gt;=0.999,1,(G1178-MainSheet!$C$11-$B$6)*I1178/$C$2/60),0)</f>
        <v>1</v>
      </c>
      <c r="L1178" s="1">
        <f>IF(G1178&gt;MainSheet!$C$11+$B$6+$C$6,IF(L1177&gt;=0.999,1,(G1178-MainSheet!$C$11-$B$6-$C$6)*I1178/$D$2/60),0)</f>
        <v>1</v>
      </c>
      <c r="M1178">
        <f t="shared" si="166"/>
        <v>1</v>
      </c>
      <c r="N1178" s="2">
        <f t="shared" si="167"/>
        <v>3721.0526315789471</v>
      </c>
      <c r="O1178">
        <f t="shared" si="170"/>
        <v>977.02127659574455</v>
      </c>
      <c r="P1178">
        <f t="shared" si="168"/>
        <v>192000</v>
      </c>
      <c r="Q1178" s="2">
        <f t="shared" si="169"/>
        <v>196698.0739081747</v>
      </c>
      <c r="R1178">
        <f>Q1178/MainSheet!$C$8*(G1178-G1177)+R1177</f>
        <v>407.70489901523598</v>
      </c>
      <c r="S1178">
        <f t="shared" si="171"/>
        <v>6580.0949253811677</v>
      </c>
      <c r="T1178">
        <f t="shared" si="163"/>
        <v>11.759999999999794</v>
      </c>
      <c r="U1178" s="1">
        <f>Q1178/MainSheet!$C$22</f>
        <v>1</v>
      </c>
    </row>
    <row r="1179" spans="7:21">
      <c r="G1179">
        <f t="shared" si="164"/>
        <v>11.769999999999794</v>
      </c>
      <c r="H1179">
        <f t="shared" si="165"/>
        <v>198000</v>
      </c>
      <c r="I1179" s="2">
        <f>MIN(MainSheet!$C$10/MainSheet!$C$9,MainSheet!$K$9*60)</f>
        <v>660</v>
      </c>
      <c r="J1179" s="1">
        <f>IF(G1179&gt;MainSheet!$C$11,IF(J1178&gt;=0.999,1,(G1179-MainSheet!$C$11)*I1179/$B$2/60),0)</f>
        <v>1</v>
      </c>
      <c r="K1179" s="1">
        <f>IF(G1179&gt;MainSheet!$C$11+$B$6,IF(K1178&gt;=0.999,1,(G1179-MainSheet!$C$11-$B$6)*I1179/$C$2/60),0)</f>
        <v>1</v>
      </c>
      <c r="L1179" s="1">
        <f>IF(G1179&gt;MainSheet!$C$11+$B$6+$C$6,IF(L1178&gt;=0.999,1,(G1179-MainSheet!$C$11-$B$6-$C$6)*I1179/$D$2/60),0)</f>
        <v>1</v>
      </c>
      <c r="M1179">
        <f t="shared" si="166"/>
        <v>1</v>
      </c>
      <c r="N1179" s="2">
        <f t="shared" si="167"/>
        <v>3721.0526315789471</v>
      </c>
      <c r="O1179">
        <f t="shared" si="170"/>
        <v>977.02127659574455</v>
      </c>
      <c r="P1179">
        <f t="shared" si="168"/>
        <v>192000</v>
      </c>
      <c r="Q1179" s="2">
        <f t="shared" si="169"/>
        <v>196698.0739081747</v>
      </c>
      <c r="R1179">
        <f>Q1179/MainSheet!$C$8*(G1179-G1178)+R1178</f>
        <v>409.73614550607033</v>
      </c>
      <c r="S1179">
        <f t="shared" si="171"/>
        <v>6612.877937699197</v>
      </c>
      <c r="T1179">
        <f t="shared" si="163"/>
        <v>11.769999999999794</v>
      </c>
      <c r="U1179" s="1">
        <f>Q1179/MainSheet!$C$22</f>
        <v>1</v>
      </c>
    </row>
    <row r="1180" spans="7:21">
      <c r="G1180">
        <f t="shared" si="164"/>
        <v>11.779999999999793</v>
      </c>
      <c r="H1180">
        <f t="shared" si="165"/>
        <v>198000</v>
      </c>
      <c r="I1180" s="2">
        <f>MIN(MainSheet!$C$10/MainSheet!$C$9,MainSheet!$K$9*60)</f>
        <v>660</v>
      </c>
      <c r="J1180" s="1">
        <f>IF(G1180&gt;MainSheet!$C$11,IF(J1179&gt;=0.999,1,(G1180-MainSheet!$C$11)*I1180/$B$2/60),0)</f>
        <v>1</v>
      </c>
      <c r="K1180" s="1">
        <f>IF(G1180&gt;MainSheet!$C$11+$B$6,IF(K1179&gt;=0.999,1,(G1180-MainSheet!$C$11-$B$6)*I1180/$C$2/60),0)</f>
        <v>1</v>
      </c>
      <c r="L1180" s="1">
        <f>IF(G1180&gt;MainSheet!$C$11+$B$6+$C$6,IF(L1179&gt;=0.999,1,(G1180-MainSheet!$C$11-$B$6-$C$6)*I1180/$D$2/60),0)</f>
        <v>1</v>
      </c>
      <c r="M1180">
        <f t="shared" si="166"/>
        <v>1</v>
      </c>
      <c r="N1180" s="2">
        <f t="shared" si="167"/>
        <v>3721.0526315789471</v>
      </c>
      <c r="O1180">
        <f t="shared" si="170"/>
        <v>977.02127659574455</v>
      </c>
      <c r="P1180">
        <f t="shared" si="168"/>
        <v>192000</v>
      </c>
      <c r="Q1180" s="2">
        <f t="shared" si="169"/>
        <v>196698.0739081747</v>
      </c>
      <c r="R1180">
        <f>Q1180/MainSheet!$C$8*(G1180-G1179)+R1179</f>
        <v>411.76739199690468</v>
      </c>
      <c r="S1180">
        <f t="shared" si="171"/>
        <v>6645.6609500172262</v>
      </c>
      <c r="T1180">
        <f t="shared" si="163"/>
        <v>11.779999999999793</v>
      </c>
      <c r="U1180" s="1">
        <f>Q1180/MainSheet!$C$22</f>
        <v>1</v>
      </c>
    </row>
    <row r="1181" spans="7:21">
      <c r="G1181">
        <f t="shared" si="164"/>
        <v>11.789999999999793</v>
      </c>
      <c r="H1181">
        <f t="shared" si="165"/>
        <v>198000</v>
      </c>
      <c r="I1181" s="2">
        <f>MIN(MainSheet!$C$10/MainSheet!$C$9,MainSheet!$K$9*60)</f>
        <v>660</v>
      </c>
      <c r="J1181" s="1">
        <f>IF(G1181&gt;MainSheet!$C$11,IF(J1180&gt;=0.999,1,(G1181-MainSheet!$C$11)*I1181/$B$2/60),0)</f>
        <v>1</v>
      </c>
      <c r="K1181" s="1">
        <f>IF(G1181&gt;MainSheet!$C$11+$B$6,IF(K1180&gt;=0.999,1,(G1181-MainSheet!$C$11-$B$6)*I1181/$C$2/60),0)</f>
        <v>1</v>
      </c>
      <c r="L1181" s="1">
        <f>IF(G1181&gt;MainSheet!$C$11+$B$6+$C$6,IF(L1180&gt;=0.999,1,(G1181-MainSheet!$C$11-$B$6-$C$6)*I1181/$D$2/60),0)</f>
        <v>1</v>
      </c>
      <c r="M1181">
        <f t="shared" si="166"/>
        <v>1</v>
      </c>
      <c r="N1181" s="2">
        <f t="shared" si="167"/>
        <v>3721.0526315789471</v>
      </c>
      <c r="O1181">
        <f t="shared" si="170"/>
        <v>977.02127659574455</v>
      </c>
      <c r="P1181">
        <f t="shared" si="168"/>
        <v>192000</v>
      </c>
      <c r="Q1181" s="2">
        <f t="shared" si="169"/>
        <v>196698.0739081747</v>
      </c>
      <c r="R1181">
        <f>Q1181/MainSheet!$C$8*(G1181-G1180)+R1180</f>
        <v>413.79863848773903</v>
      </c>
      <c r="S1181">
        <f t="shared" si="171"/>
        <v>6678.4439623352555</v>
      </c>
      <c r="T1181">
        <f t="shared" si="163"/>
        <v>11.789999999999793</v>
      </c>
      <c r="U1181" s="1">
        <f>Q1181/MainSheet!$C$22</f>
        <v>1</v>
      </c>
    </row>
    <row r="1182" spans="7:21">
      <c r="G1182">
        <f t="shared" si="164"/>
        <v>11.799999999999793</v>
      </c>
      <c r="H1182">
        <f t="shared" si="165"/>
        <v>198000</v>
      </c>
      <c r="I1182" s="2">
        <f>MIN(MainSheet!$C$10/MainSheet!$C$9,MainSheet!$K$9*60)</f>
        <v>660</v>
      </c>
      <c r="J1182" s="1">
        <f>IF(G1182&gt;MainSheet!$C$11,IF(J1181&gt;=0.999,1,(G1182-MainSheet!$C$11)*I1182/$B$2/60),0)</f>
        <v>1</v>
      </c>
      <c r="K1182" s="1">
        <f>IF(G1182&gt;MainSheet!$C$11+$B$6,IF(K1181&gt;=0.999,1,(G1182-MainSheet!$C$11-$B$6)*I1182/$C$2/60),0)</f>
        <v>1</v>
      </c>
      <c r="L1182" s="1">
        <f>IF(G1182&gt;MainSheet!$C$11+$B$6+$C$6,IF(L1181&gt;=0.999,1,(G1182-MainSheet!$C$11-$B$6-$C$6)*I1182/$D$2/60),0)</f>
        <v>1</v>
      </c>
      <c r="M1182">
        <f t="shared" si="166"/>
        <v>1</v>
      </c>
      <c r="N1182" s="2">
        <f t="shared" si="167"/>
        <v>3721.0526315789471</v>
      </c>
      <c r="O1182">
        <f t="shared" si="170"/>
        <v>977.02127659574455</v>
      </c>
      <c r="P1182">
        <f t="shared" si="168"/>
        <v>192000</v>
      </c>
      <c r="Q1182" s="2">
        <f t="shared" si="169"/>
        <v>196698.0739081747</v>
      </c>
      <c r="R1182">
        <f>Q1182/MainSheet!$C$8*(G1182-G1181)+R1181</f>
        <v>415.82988497857338</v>
      </c>
      <c r="S1182">
        <f t="shared" si="171"/>
        <v>6711.2269746532847</v>
      </c>
      <c r="T1182">
        <f t="shared" si="163"/>
        <v>11.799999999999793</v>
      </c>
      <c r="U1182" s="1">
        <f>Q1182/MainSheet!$C$22</f>
        <v>1</v>
      </c>
    </row>
    <row r="1183" spans="7:21">
      <c r="G1183">
        <f t="shared" si="164"/>
        <v>11.809999999999793</v>
      </c>
      <c r="H1183">
        <f t="shared" si="165"/>
        <v>198000</v>
      </c>
      <c r="I1183" s="2">
        <f>MIN(MainSheet!$C$10/MainSheet!$C$9,MainSheet!$K$9*60)</f>
        <v>660</v>
      </c>
      <c r="J1183" s="1">
        <f>IF(G1183&gt;MainSheet!$C$11,IF(J1182&gt;=0.999,1,(G1183-MainSheet!$C$11)*I1183/$B$2/60),0)</f>
        <v>1</v>
      </c>
      <c r="K1183" s="1">
        <f>IF(G1183&gt;MainSheet!$C$11+$B$6,IF(K1182&gt;=0.999,1,(G1183-MainSheet!$C$11-$B$6)*I1183/$C$2/60),0)</f>
        <v>1</v>
      </c>
      <c r="L1183" s="1">
        <f>IF(G1183&gt;MainSheet!$C$11+$B$6+$C$6,IF(L1182&gt;=0.999,1,(G1183-MainSheet!$C$11-$B$6-$C$6)*I1183/$D$2/60),0)</f>
        <v>1</v>
      </c>
      <c r="M1183">
        <f t="shared" si="166"/>
        <v>1</v>
      </c>
      <c r="N1183" s="2">
        <f t="shared" si="167"/>
        <v>3721.0526315789471</v>
      </c>
      <c r="O1183">
        <f t="shared" si="170"/>
        <v>977.02127659574455</v>
      </c>
      <c r="P1183">
        <f t="shared" si="168"/>
        <v>192000</v>
      </c>
      <c r="Q1183" s="2">
        <f t="shared" si="169"/>
        <v>196698.0739081747</v>
      </c>
      <c r="R1183">
        <f>Q1183/MainSheet!$C$8*(G1183-G1182)+R1182</f>
        <v>417.86113146940772</v>
      </c>
      <c r="S1183">
        <f t="shared" si="171"/>
        <v>6744.009986971314</v>
      </c>
      <c r="T1183">
        <f t="shared" si="163"/>
        <v>11.809999999999793</v>
      </c>
      <c r="U1183" s="1">
        <f>Q1183/MainSheet!$C$22</f>
        <v>1</v>
      </c>
    </row>
    <row r="1184" spans="7:21">
      <c r="G1184">
        <f t="shared" si="164"/>
        <v>11.819999999999792</v>
      </c>
      <c r="H1184">
        <f t="shared" si="165"/>
        <v>198000</v>
      </c>
      <c r="I1184" s="2">
        <f>MIN(MainSheet!$C$10/MainSheet!$C$9,MainSheet!$K$9*60)</f>
        <v>660</v>
      </c>
      <c r="J1184" s="1">
        <f>IF(G1184&gt;MainSheet!$C$11,IF(J1183&gt;=0.999,1,(G1184-MainSheet!$C$11)*I1184/$B$2/60),0)</f>
        <v>1</v>
      </c>
      <c r="K1184" s="1">
        <f>IF(G1184&gt;MainSheet!$C$11+$B$6,IF(K1183&gt;=0.999,1,(G1184-MainSheet!$C$11-$B$6)*I1184/$C$2/60),0)</f>
        <v>1</v>
      </c>
      <c r="L1184" s="1">
        <f>IF(G1184&gt;MainSheet!$C$11+$B$6+$C$6,IF(L1183&gt;=0.999,1,(G1184-MainSheet!$C$11-$B$6-$C$6)*I1184/$D$2/60),0)</f>
        <v>1</v>
      </c>
      <c r="M1184">
        <f t="shared" si="166"/>
        <v>1</v>
      </c>
      <c r="N1184" s="2">
        <f t="shared" si="167"/>
        <v>3721.0526315789471</v>
      </c>
      <c r="O1184">
        <f t="shared" si="170"/>
        <v>977.02127659574455</v>
      </c>
      <c r="P1184">
        <f t="shared" si="168"/>
        <v>192000</v>
      </c>
      <c r="Q1184" s="2">
        <f t="shared" si="169"/>
        <v>196698.0739081747</v>
      </c>
      <c r="R1184">
        <f>Q1184/MainSheet!$C$8*(G1184-G1183)+R1183</f>
        <v>419.89237796024207</v>
      </c>
      <c r="S1184">
        <f t="shared" si="171"/>
        <v>6776.7929992893432</v>
      </c>
      <c r="T1184">
        <f t="shared" si="163"/>
        <v>11.819999999999792</v>
      </c>
      <c r="U1184" s="1">
        <f>Q1184/MainSheet!$C$22</f>
        <v>1</v>
      </c>
    </row>
    <row r="1185" spans="7:21">
      <c r="G1185">
        <f t="shared" si="164"/>
        <v>11.829999999999792</v>
      </c>
      <c r="H1185">
        <f t="shared" si="165"/>
        <v>198000</v>
      </c>
      <c r="I1185" s="2">
        <f>MIN(MainSheet!$C$10/MainSheet!$C$9,MainSheet!$K$9*60)</f>
        <v>660</v>
      </c>
      <c r="J1185" s="1">
        <f>IF(G1185&gt;MainSheet!$C$11,IF(J1184&gt;=0.999,1,(G1185-MainSheet!$C$11)*I1185/$B$2/60),0)</f>
        <v>1</v>
      </c>
      <c r="K1185" s="1">
        <f>IF(G1185&gt;MainSheet!$C$11+$B$6,IF(K1184&gt;=0.999,1,(G1185-MainSheet!$C$11-$B$6)*I1185/$C$2/60),0)</f>
        <v>1</v>
      </c>
      <c r="L1185" s="1">
        <f>IF(G1185&gt;MainSheet!$C$11+$B$6+$C$6,IF(L1184&gt;=0.999,1,(G1185-MainSheet!$C$11-$B$6-$C$6)*I1185/$D$2/60),0)</f>
        <v>1</v>
      </c>
      <c r="M1185">
        <f t="shared" si="166"/>
        <v>1</v>
      </c>
      <c r="N1185" s="2">
        <f t="shared" si="167"/>
        <v>3721.0526315789471</v>
      </c>
      <c r="O1185">
        <f t="shared" si="170"/>
        <v>977.02127659574455</v>
      </c>
      <c r="P1185">
        <f t="shared" si="168"/>
        <v>192000</v>
      </c>
      <c r="Q1185" s="2">
        <f t="shared" si="169"/>
        <v>196698.0739081747</v>
      </c>
      <c r="R1185">
        <f>Q1185/MainSheet!$C$8*(G1185-G1184)+R1184</f>
        <v>421.92362445107642</v>
      </c>
      <c r="S1185">
        <f t="shared" si="171"/>
        <v>6809.5760116073725</v>
      </c>
      <c r="T1185">
        <f t="shared" si="163"/>
        <v>11.829999999999792</v>
      </c>
      <c r="U1185" s="1">
        <f>Q1185/MainSheet!$C$22</f>
        <v>1</v>
      </c>
    </row>
    <row r="1186" spans="7:21">
      <c r="G1186">
        <f t="shared" si="164"/>
        <v>11.839999999999792</v>
      </c>
      <c r="H1186">
        <f t="shared" si="165"/>
        <v>198000</v>
      </c>
      <c r="I1186" s="2">
        <f>MIN(MainSheet!$C$10/MainSheet!$C$9,MainSheet!$K$9*60)</f>
        <v>660</v>
      </c>
      <c r="J1186" s="1">
        <f>IF(G1186&gt;MainSheet!$C$11,IF(J1185&gt;=0.999,1,(G1186-MainSheet!$C$11)*I1186/$B$2/60),0)</f>
        <v>1</v>
      </c>
      <c r="K1186" s="1">
        <f>IF(G1186&gt;MainSheet!$C$11+$B$6,IF(K1185&gt;=0.999,1,(G1186-MainSheet!$C$11-$B$6)*I1186/$C$2/60),0)</f>
        <v>1</v>
      </c>
      <c r="L1186" s="1">
        <f>IF(G1186&gt;MainSheet!$C$11+$B$6+$C$6,IF(L1185&gt;=0.999,1,(G1186-MainSheet!$C$11-$B$6-$C$6)*I1186/$D$2/60),0)</f>
        <v>1</v>
      </c>
      <c r="M1186">
        <f t="shared" si="166"/>
        <v>1</v>
      </c>
      <c r="N1186" s="2">
        <f t="shared" si="167"/>
        <v>3721.0526315789471</v>
      </c>
      <c r="O1186">
        <f t="shared" si="170"/>
        <v>977.02127659574455</v>
      </c>
      <c r="P1186">
        <f t="shared" si="168"/>
        <v>192000</v>
      </c>
      <c r="Q1186" s="2">
        <f t="shared" si="169"/>
        <v>196698.0739081747</v>
      </c>
      <c r="R1186">
        <f>Q1186/MainSheet!$C$8*(G1186-G1185)+R1185</f>
        <v>423.95487094191077</v>
      </c>
      <c r="S1186">
        <f t="shared" si="171"/>
        <v>6842.3590239254017</v>
      </c>
      <c r="T1186">
        <f t="shared" si="163"/>
        <v>11.839999999999792</v>
      </c>
      <c r="U1186" s="1">
        <f>Q1186/MainSheet!$C$22</f>
        <v>1</v>
      </c>
    </row>
    <row r="1187" spans="7:21">
      <c r="G1187">
        <f t="shared" si="164"/>
        <v>11.849999999999792</v>
      </c>
      <c r="H1187">
        <f t="shared" si="165"/>
        <v>198000</v>
      </c>
      <c r="I1187" s="2">
        <f>MIN(MainSheet!$C$10/MainSheet!$C$9,MainSheet!$K$9*60)</f>
        <v>660</v>
      </c>
      <c r="J1187" s="1">
        <f>IF(G1187&gt;MainSheet!$C$11,IF(J1186&gt;=0.999,1,(G1187-MainSheet!$C$11)*I1187/$B$2/60),0)</f>
        <v>1</v>
      </c>
      <c r="K1187" s="1">
        <f>IF(G1187&gt;MainSheet!$C$11+$B$6,IF(K1186&gt;=0.999,1,(G1187-MainSheet!$C$11-$B$6)*I1187/$C$2/60),0)</f>
        <v>1</v>
      </c>
      <c r="L1187" s="1">
        <f>IF(G1187&gt;MainSheet!$C$11+$B$6+$C$6,IF(L1186&gt;=0.999,1,(G1187-MainSheet!$C$11-$B$6-$C$6)*I1187/$D$2/60),0)</f>
        <v>1</v>
      </c>
      <c r="M1187">
        <f t="shared" si="166"/>
        <v>1</v>
      </c>
      <c r="N1187" s="2">
        <f t="shared" si="167"/>
        <v>3721.0526315789471</v>
      </c>
      <c r="O1187">
        <f t="shared" si="170"/>
        <v>977.02127659574455</v>
      </c>
      <c r="P1187">
        <f t="shared" si="168"/>
        <v>192000</v>
      </c>
      <c r="Q1187" s="2">
        <f t="shared" si="169"/>
        <v>196698.0739081747</v>
      </c>
      <c r="R1187">
        <f>Q1187/MainSheet!$C$8*(G1187-G1186)+R1186</f>
        <v>425.98611743274512</v>
      </c>
      <c r="S1187">
        <f t="shared" si="171"/>
        <v>6875.142036243431</v>
      </c>
      <c r="T1187">
        <f t="shared" si="163"/>
        <v>11.849999999999792</v>
      </c>
      <c r="U1187" s="1">
        <f>Q1187/MainSheet!$C$22</f>
        <v>1</v>
      </c>
    </row>
    <row r="1188" spans="7:21">
      <c r="G1188">
        <f t="shared" si="164"/>
        <v>11.859999999999792</v>
      </c>
      <c r="H1188">
        <f t="shared" si="165"/>
        <v>198000</v>
      </c>
      <c r="I1188" s="2">
        <f>MIN(MainSheet!$C$10/MainSheet!$C$9,MainSheet!$K$9*60)</f>
        <v>660</v>
      </c>
      <c r="J1188" s="1">
        <f>IF(G1188&gt;MainSheet!$C$11,IF(J1187&gt;=0.999,1,(G1188-MainSheet!$C$11)*I1188/$B$2/60),0)</f>
        <v>1</v>
      </c>
      <c r="K1188" s="1">
        <f>IF(G1188&gt;MainSheet!$C$11+$B$6,IF(K1187&gt;=0.999,1,(G1188-MainSheet!$C$11-$B$6)*I1188/$C$2/60),0)</f>
        <v>1</v>
      </c>
      <c r="L1188" s="1">
        <f>IF(G1188&gt;MainSheet!$C$11+$B$6+$C$6,IF(L1187&gt;=0.999,1,(G1188-MainSheet!$C$11-$B$6-$C$6)*I1188/$D$2/60),0)</f>
        <v>1</v>
      </c>
      <c r="M1188">
        <f t="shared" si="166"/>
        <v>1</v>
      </c>
      <c r="N1188" s="2">
        <f t="shared" si="167"/>
        <v>3721.0526315789471</v>
      </c>
      <c r="O1188">
        <f t="shared" si="170"/>
        <v>977.02127659574455</v>
      </c>
      <c r="P1188">
        <f t="shared" si="168"/>
        <v>192000</v>
      </c>
      <c r="Q1188" s="2">
        <f t="shared" si="169"/>
        <v>196698.0739081747</v>
      </c>
      <c r="R1188">
        <f>Q1188/MainSheet!$C$8*(G1188-G1187)+R1187</f>
        <v>428.01736392357947</v>
      </c>
      <c r="S1188">
        <f t="shared" si="171"/>
        <v>6907.9250485614602</v>
      </c>
      <c r="T1188">
        <f t="shared" si="163"/>
        <v>11.859999999999792</v>
      </c>
      <c r="U1188" s="1">
        <f>Q1188/MainSheet!$C$22</f>
        <v>1</v>
      </c>
    </row>
    <row r="1189" spans="7:21">
      <c r="G1189">
        <f t="shared" si="164"/>
        <v>11.869999999999791</v>
      </c>
      <c r="H1189">
        <f t="shared" si="165"/>
        <v>198000</v>
      </c>
      <c r="I1189" s="2">
        <f>MIN(MainSheet!$C$10/MainSheet!$C$9,MainSheet!$K$9*60)</f>
        <v>660</v>
      </c>
      <c r="J1189" s="1">
        <f>IF(G1189&gt;MainSheet!$C$11,IF(J1188&gt;=0.999,1,(G1189-MainSheet!$C$11)*I1189/$B$2/60),0)</f>
        <v>1</v>
      </c>
      <c r="K1189" s="1">
        <f>IF(G1189&gt;MainSheet!$C$11+$B$6,IF(K1188&gt;=0.999,1,(G1189-MainSheet!$C$11-$B$6)*I1189/$C$2/60),0)</f>
        <v>1</v>
      </c>
      <c r="L1189" s="1">
        <f>IF(G1189&gt;MainSheet!$C$11+$B$6+$C$6,IF(L1188&gt;=0.999,1,(G1189-MainSheet!$C$11-$B$6-$C$6)*I1189/$D$2/60),0)</f>
        <v>1</v>
      </c>
      <c r="M1189">
        <f t="shared" si="166"/>
        <v>1</v>
      </c>
      <c r="N1189" s="2">
        <f t="shared" si="167"/>
        <v>3721.0526315789471</v>
      </c>
      <c r="O1189">
        <f t="shared" si="170"/>
        <v>977.02127659574455</v>
      </c>
      <c r="P1189">
        <f t="shared" si="168"/>
        <v>192000</v>
      </c>
      <c r="Q1189" s="2">
        <f t="shared" si="169"/>
        <v>196698.0739081747</v>
      </c>
      <c r="R1189">
        <f>Q1189/MainSheet!$C$8*(G1189-G1188)+R1188</f>
        <v>430.04861041441382</v>
      </c>
      <c r="S1189">
        <f t="shared" si="171"/>
        <v>6940.7080608794895</v>
      </c>
      <c r="T1189">
        <f t="shared" si="163"/>
        <v>11.869999999999791</v>
      </c>
      <c r="U1189" s="1">
        <f>Q1189/MainSheet!$C$22</f>
        <v>1</v>
      </c>
    </row>
    <row r="1190" spans="7:21">
      <c r="G1190">
        <f t="shared" si="164"/>
        <v>11.879999999999791</v>
      </c>
      <c r="H1190">
        <f t="shared" si="165"/>
        <v>198000</v>
      </c>
      <c r="I1190" s="2">
        <f>MIN(MainSheet!$C$10/MainSheet!$C$9,MainSheet!$K$9*60)</f>
        <v>660</v>
      </c>
      <c r="J1190" s="1">
        <f>IF(G1190&gt;MainSheet!$C$11,IF(J1189&gt;=0.999,1,(G1190-MainSheet!$C$11)*I1190/$B$2/60),0)</f>
        <v>1</v>
      </c>
      <c r="K1190" s="1">
        <f>IF(G1190&gt;MainSheet!$C$11+$B$6,IF(K1189&gt;=0.999,1,(G1190-MainSheet!$C$11-$B$6)*I1190/$C$2/60),0)</f>
        <v>1</v>
      </c>
      <c r="L1190" s="1">
        <f>IF(G1190&gt;MainSheet!$C$11+$B$6+$C$6,IF(L1189&gt;=0.999,1,(G1190-MainSheet!$C$11-$B$6-$C$6)*I1190/$D$2/60),0)</f>
        <v>1</v>
      </c>
      <c r="M1190">
        <f t="shared" si="166"/>
        <v>1</v>
      </c>
      <c r="N1190" s="2">
        <f t="shared" si="167"/>
        <v>3721.0526315789471</v>
      </c>
      <c r="O1190">
        <f t="shared" si="170"/>
        <v>977.02127659574455</v>
      </c>
      <c r="P1190">
        <f t="shared" si="168"/>
        <v>192000</v>
      </c>
      <c r="Q1190" s="2">
        <f t="shared" si="169"/>
        <v>196698.0739081747</v>
      </c>
      <c r="R1190">
        <f>Q1190/MainSheet!$C$8*(G1190-G1189)+R1189</f>
        <v>432.07985690524816</v>
      </c>
      <c r="S1190">
        <f t="shared" si="171"/>
        <v>6973.4910731975187</v>
      </c>
      <c r="T1190">
        <f t="shared" si="163"/>
        <v>11.879999999999791</v>
      </c>
      <c r="U1190" s="1">
        <f>Q1190/MainSheet!$C$22</f>
        <v>1</v>
      </c>
    </row>
    <row r="1191" spans="7:21">
      <c r="G1191">
        <f t="shared" si="164"/>
        <v>11.889999999999791</v>
      </c>
      <c r="H1191">
        <f t="shared" si="165"/>
        <v>198000</v>
      </c>
      <c r="I1191" s="2">
        <f>MIN(MainSheet!$C$10/MainSheet!$C$9,MainSheet!$K$9*60)</f>
        <v>660</v>
      </c>
      <c r="J1191" s="1">
        <f>IF(G1191&gt;MainSheet!$C$11,IF(J1190&gt;=0.999,1,(G1191-MainSheet!$C$11)*I1191/$B$2/60),0)</f>
        <v>1</v>
      </c>
      <c r="K1191" s="1">
        <f>IF(G1191&gt;MainSheet!$C$11+$B$6,IF(K1190&gt;=0.999,1,(G1191-MainSheet!$C$11-$B$6)*I1191/$C$2/60),0)</f>
        <v>1</v>
      </c>
      <c r="L1191" s="1">
        <f>IF(G1191&gt;MainSheet!$C$11+$B$6+$C$6,IF(L1190&gt;=0.999,1,(G1191-MainSheet!$C$11-$B$6-$C$6)*I1191/$D$2/60),0)</f>
        <v>1</v>
      </c>
      <c r="M1191">
        <f t="shared" si="166"/>
        <v>1</v>
      </c>
      <c r="N1191" s="2">
        <f t="shared" si="167"/>
        <v>3721.0526315789471</v>
      </c>
      <c r="O1191">
        <f t="shared" si="170"/>
        <v>977.02127659574455</v>
      </c>
      <c r="P1191">
        <f t="shared" si="168"/>
        <v>192000</v>
      </c>
      <c r="Q1191" s="2">
        <f t="shared" si="169"/>
        <v>196698.0739081747</v>
      </c>
      <c r="R1191">
        <f>Q1191/MainSheet!$C$8*(G1191-G1190)+R1190</f>
        <v>434.11110339608251</v>
      </c>
      <c r="S1191">
        <f t="shared" si="171"/>
        <v>7006.274085515548</v>
      </c>
      <c r="T1191">
        <f t="shared" si="163"/>
        <v>11.889999999999791</v>
      </c>
      <c r="U1191" s="1">
        <f>Q1191/MainSheet!$C$22</f>
        <v>1</v>
      </c>
    </row>
    <row r="1192" spans="7:21">
      <c r="G1192">
        <f t="shared" si="164"/>
        <v>11.899999999999791</v>
      </c>
      <c r="H1192">
        <f t="shared" si="165"/>
        <v>198000</v>
      </c>
      <c r="I1192" s="2">
        <f>MIN(MainSheet!$C$10/MainSheet!$C$9,MainSheet!$K$9*60)</f>
        <v>660</v>
      </c>
      <c r="J1192" s="1">
        <f>IF(G1192&gt;MainSheet!$C$11,IF(J1191&gt;=0.999,1,(G1192-MainSheet!$C$11)*I1192/$B$2/60),0)</f>
        <v>1</v>
      </c>
      <c r="K1192" s="1">
        <f>IF(G1192&gt;MainSheet!$C$11+$B$6,IF(K1191&gt;=0.999,1,(G1192-MainSheet!$C$11-$B$6)*I1192/$C$2/60),0)</f>
        <v>1</v>
      </c>
      <c r="L1192" s="1">
        <f>IF(G1192&gt;MainSheet!$C$11+$B$6+$C$6,IF(L1191&gt;=0.999,1,(G1192-MainSheet!$C$11-$B$6-$C$6)*I1192/$D$2/60),0)</f>
        <v>1</v>
      </c>
      <c r="M1192">
        <f t="shared" si="166"/>
        <v>1</v>
      </c>
      <c r="N1192" s="2">
        <f t="shared" si="167"/>
        <v>3721.0526315789471</v>
      </c>
      <c r="O1192">
        <f t="shared" si="170"/>
        <v>977.02127659574455</v>
      </c>
      <c r="P1192">
        <f t="shared" si="168"/>
        <v>192000</v>
      </c>
      <c r="Q1192" s="2">
        <f t="shared" si="169"/>
        <v>196698.0739081747</v>
      </c>
      <c r="R1192">
        <f>Q1192/MainSheet!$C$8*(G1192-G1191)+R1191</f>
        <v>436.14234988691686</v>
      </c>
      <c r="S1192">
        <f t="shared" si="171"/>
        <v>7039.0570978335772</v>
      </c>
      <c r="T1192">
        <f t="shared" si="163"/>
        <v>11.899999999999791</v>
      </c>
      <c r="U1192" s="1">
        <f>Q1192/MainSheet!$C$22</f>
        <v>1</v>
      </c>
    </row>
    <row r="1193" spans="7:21">
      <c r="G1193">
        <f t="shared" si="164"/>
        <v>11.909999999999791</v>
      </c>
      <c r="H1193">
        <f t="shared" si="165"/>
        <v>198000</v>
      </c>
      <c r="I1193" s="2">
        <f>MIN(MainSheet!$C$10/MainSheet!$C$9,MainSheet!$K$9*60)</f>
        <v>660</v>
      </c>
      <c r="J1193" s="1">
        <f>IF(G1193&gt;MainSheet!$C$11,IF(J1192&gt;=0.999,1,(G1193-MainSheet!$C$11)*I1193/$B$2/60),0)</f>
        <v>1</v>
      </c>
      <c r="K1193" s="1">
        <f>IF(G1193&gt;MainSheet!$C$11+$B$6,IF(K1192&gt;=0.999,1,(G1193-MainSheet!$C$11-$B$6)*I1193/$C$2/60),0)</f>
        <v>1</v>
      </c>
      <c r="L1193" s="1">
        <f>IF(G1193&gt;MainSheet!$C$11+$B$6+$C$6,IF(L1192&gt;=0.999,1,(G1193-MainSheet!$C$11-$B$6-$C$6)*I1193/$D$2/60),0)</f>
        <v>1</v>
      </c>
      <c r="M1193">
        <f t="shared" si="166"/>
        <v>1</v>
      </c>
      <c r="N1193" s="2">
        <f t="shared" si="167"/>
        <v>3721.0526315789471</v>
      </c>
      <c r="O1193">
        <f t="shared" si="170"/>
        <v>977.02127659574455</v>
      </c>
      <c r="P1193">
        <f t="shared" si="168"/>
        <v>192000</v>
      </c>
      <c r="Q1193" s="2">
        <f t="shared" si="169"/>
        <v>196698.0739081747</v>
      </c>
      <c r="R1193">
        <f>Q1193/MainSheet!$C$8*(G1193-G1192)+R1192</f>
        <v>438.17359637775121</v>
      </c>
      <c r="S1193">
        <f t="shared" si="171"/>
        <v>7071.8401101516065</v>
      </c>
      <c r="T1193">
        <f t="shared" si="163"/>
        <v>11.909999999999791</v>
      </c>
      <c r="U1193" s="1">
        <f>Q1193/MainSheet!$C$22</f>
        <v>1</v>
      </c>
    </row>
    <row r="1194" spans="7:21">
      <c r="G1194">
        <f t="shared" si="164"/>
        <v>11.91999999999979</v>
      </c>
      <c r="H1194">
        <f t="shared" si="165"/>
        <v>198000</v>
      </c>
      <c r="I1194" s="2">
        <f>MIN(MainSheet!$C$10/MainSheet!$C$9,MainSheet!$K$9*60)</f>
        <v>660</v>
      </c>
      <c r="J1194" s="1">
        <f>IF(G1194&gt;MainSheet!$C$11,IF(J1193&gt;=0.999,1,(G1194-MainSheet!$C$11)*I1194/$B$2/60),0)</f>
        <v>1</v>
      </c>
      <c r="K1194" s="1">
        <f>IF(G1194&gt;MainSheet!$C$11+$B$6,IF(K1193&gt;=0.999,1,(G1194-MainSheet!$C$11-$B$6)*I1194/$C$2/60),0)</f>
        <v>1</v>
      </c>
      <c r="L1194" s="1">
        <f>IF(G1194&gt;MainSheet!$C$11+$B$6+$C$6,IF(L1193&gt;=0.999,1,(G1194-MainSheet!$C$11-$B$6-$C$6)*I1194/$D$2/60),0)</f>
        <v>1</v>
      </c>
      <c r="M1194">
        <f t="shared" si="166"/>
        <v>1</v>
      </c>
      <c r="N1194" s="2">
        <f t="shared" si="167"/>
        <v>3721.0526315789471</v>
      </c>
      <c r="O1194">
        <f t="shared" si="170"/>
        <v>977.02127659574455</v>
      </c>
      <c r="P1194">
        <f t="shared" si="168"/>
        <v>192000</v>
      </c>
      <c r="Q1194" s="2">
        <f t="shared" si="169"/>
        <v>196698.0739081747</v>
      </c>
      <c r="R1194">
        <f>Q1194/MainSheet!$C$8*(G1194-G1193)+R1193</f>
        <v>440.20484286858556</v>
      </c>
      <c r="S1194">
        <f t="shared" si="171"/>
        <v>7104.6231224696357</v>
      </c>
      <c r="T1194">
        <f t="shared" si="163"/>
        <v>11.91999999999979</v>
      </c>
      <c r="U1194" s="1">
        <f>Q1194/MainSheet!$C$22</f>
        <v>1</v>
      </c>
    </row>
    <row r="1195" spans="7:21">
      <c r="G1195">
        <f t="shared" si="164"/>
        <v>11.92999999999979</v>
      </c>
      <c r="H1195">
        <f t="shared" si="165"/>
        <v>198000</v>
      </c>
      <c r="I1195" s="2">
        <f>MIN(MainSheet!$C$10/MainSheet!$C$9,MainSheet!$K$9*60)</f>
        <v>660</v>
      </c>
      <c r="J1195" s="1">
        <f>IF(G1195&gt;MainSheet!$C$11,IF(J1194&gt;=0.999,1,(G1195-MainSheet!$C$11)*I1195/$B$2/60),0)</f>
        <v>1</v>
      </c>
      <c r="K1195" s="1">
        <f>IF(G1195&gt;MainSheet!$C$11+$B$6,IF(K1194&gt;=0.999,1,(G1195-MainSheet!$C$11-$B$6)*I1195/$C$2/60),0)</f>
        <v>1</v>
      </c>
      <c r="L1195" s="1">
        <f>IF(G1195&gt;MainSheet!$C$11+$B$6+$C$6,IF(L1194&gt;=0.999,1,(G1195-MainSheet!$C$11-$B$6-$C$6)*I1195/$D$2/60),0)</f>
        <v>1</v>
      </c>
      <c r="M1195">
        <f t="shared" si="166"/>
        <v>1</v>
      </c>
      <c r="N1195" s="2">
        <f t="shared" si="167"/>
        <v>3721.0526315789471</v>
      </c>
      <c r="O1195">
        <f t="shared" si="170"/>
        <v>977.02127659574455</v>
      </c>
      <c r="P1195">
        <f t="shared" si="168"/>
        <v>192000</v>
      </c>
      <c r="Q1195" s="2">
        <f t="shared" si="169"/>
        <v>196698.0739081747</v>
      </c>
      <c r="R1195">
        <f>Q1195/MainSheet!$C$8*(G1195-G1194)+R1194</f>
        <v>442.23608935941991</v>
      </c>
      <c r="S1195">
        <f t="shared" si="171"/>
        <v>7137.406134787665</v>
      </c>
      <c r="T1195">
        <f t="shared" si="163"/>
        <v>11.92999999999979</v>
      </c>
      <c r="U1195" s="1">
        <f>Q1195/MainSheet!$C$22</f>
        <v>1</v>
      </c>
    </row>
    <row r="1196" spans="7:21">
      <c r="G1196">
        <f t="shared" si="164"/>
        <v>11.93999999999979</v>
      </c>
      <c r="H1196">
        <f t="shared" si="165"/>
        <v>198000</v>
      </c>
      <c r="I1196" s="2">
        <f>MIN(MainSheet!$C$10/MainSheet!$C$9,MainSheet!$K$9*60)</f>
        <v>660</v>
      </c>
      <c r="J1196" s="1">
        <f>IF(G1196&gt;MainSheet!$C$11,IF(J1195&gt;=0.999,1,(G1196-MainSheet!$C$11)*I1196/$B$2/60),0)</f>
        <v>1</v>
      </c>
      <c r="K1196" s="1">
        <f>IF(G1196&gt;MainSheet!$C$11+$B$6,IF(K1195&gt;=0.999,1,(G1196-MainSheet!$C$11-$B$6)*I1196/$C$2/60),0)</f>
        <v>1</v>
      </c>
      <c r="L1196" s="1">
        <f>IF(G1196&gt;MainSheet!$C$11+$B$6+$C$6,IF(L1195&gt;=0.999,1,(G1196-MainSheet!$C$11-$B$6-$C$6)*I1196/$D$2/60),0)</f>
        <v>1</v>
      </c>
      <c r="M1196">
        <f t="shared" si="166"/>
        <v>1</v>
      </c>
      <c r="N1196" s="2">
        <f t="shared" si="167"/>
        <v>3721.0526315789471</v>
      </c>
      <c r="O1196">
        <f t="shared" si="170"/>
        <v>977.02127659574455</v>
      </c>
      <c r="P1196">
        <f t="shared" si="168"/>
        <v>192000</v>
      </c>
      <c r="Q1196" s="2">
        <f t="shared" si="169"/>
        <v>196698.0739081747</v>
      </c>
      <c r="R1196">
        <f>Q1196/MainSheet!$C$8*(G1196-G1195)+R1195</f>
        <v>444.26733585025426</v>
      </c>
      <c r="S1196">
        <f t="shared" si="171"/>
        <v>7170.1891471056942</v>
      </c>
      <c r="T1196">
        <f t="shared" si="163"/>
        <v>11.93999999999979</v>
      </c>
      <c r="U1196" s="1">
        <f>Q1196/MainSheet!$C$22</f>
        <v>1</v>
      </c>
    </row>
    <row r="1197" spans="7:21">
      <c r="G1197">
        <f t="shared" si="164"/>
        <v>11.94999999999979</v>
      </c>
      <c r="H1197">
        <f t="shared" si="165"/>
        <v>198000</v>
      </c>
      <c r="I1197" s="2">
        <f>MIN(MainSheet!$C$10/MainSheet!$C$9,MainSheet!$K$9*60)</f>
        <v>660</v>
      </c>
      <c r="J1197" s="1">
        <f>IF(G1197&gt;MainSheet!$C$11,IF(J1196&gt;=0.999,1,(G1197-MainSheet!$C$11)*I1197/$B$2/60),0)</f>
        <v>1</v>
      </c>
      <c r="K1197" s="1">
        <f>IF(G1197&gt;MainSheet!$C$11+$B$6,IF(K1196&gt;=0.999,1,(G1197-MainSheet!$C$11-$B$6)*I1197/$C$2/60),0)</f>
        <v>1</v>
      </c>
      <c r="L1197" s="1">
        <f>IF(G1197&gt;MainSheet!$C$11+$B$6+$C$6,IF(L1196&gt;=0.999,1,(G1197-MainSheet!$C$11-$B$6-$C$6)*I1197/$D$2/60),0)</f>
        <v>1</v>
      </c>
      <c r="M1197">
        <f t="shared" si="166"/>
        <v>1</v>
      </c>
      <c r="N1197" s="2">
        <f t="shared" si="167"/>
        <v>3721.0526315789471</v>
      </c>
      <c r="O1197">
        <f t="shared" si="170"/>
        <v>977.02127659574455</v>
      </c>
      <c r="P1197">
        <f t="shared" si="168"/>
        <v>192000</v>
      </c>
      <c r="Q1197" s="2">
        <f t="shared" si="169"/>
        <v>196698.0739081747</v>
      </c>
      <c r="R1197">
        <f>Q1197/MainSheet!$C$8*(G1197-G1196)+R1196</f>
        <v>446.2985823410886</v>
      </c>
      <c r="S1197">
        <f t="shared" si="171"/>
        <v>7202.9721594237235</v>
      </c>
      <c r="T1197">
        <f t="shared" si="163"/>
        <v>11.94999999999979</v>
      </c>
      <c r="U1197" s="1">
        <f>Q1197/MainSheet!$C$22</f>
        <v>1</v>
      </c>
    </row>
    <row r="1198" spans="7:21">
      <c r="G1198">
        <f t="shared" si="164"/>
        <v>11.959999999999789</v>
      </c>
      <c r="H1198">
        <f t="shared" si="165"/>
        <v>198000</v>
      </c>
      <c r="I1198" s="2">
        <f>MIN(MainSheet!$C$10/MainSheet!$C$9,MainSheet!$K$9*60)</f>
        <v>660</v>
      </c>
      <c r="J1198" s="1">
        <f>IF(G1198&gt;MainSheet!$C$11,IF(J1197&gt;=0.999,1,(G1198-MainSheet!$C$11)*I1198/$B$2/60),0)</f>
        <v>1</v>
      </c>
      <c r="K1198" s="1">
        <f>IF(G1198&gt;MainSheet!$C$11+$B$6,IF(K1197&gt;=0.999,1,(G1198-MainSheet!$C$11-$B$6)*I1198/$C$2/60),0)</f>
        <v>1</v>
      </c>
      <c r="L1198" s="1">
        <f>IF(G1198&gt;MainSheet!$C$11+$B$6+$C$6,IF(L1197&gt;=0.999,1,(G1198-MainSheet!$C$11-$B$6-$C$6)*I1198/$D$2/60),0)</f>
        <v>1</v>
      </c>
      <c r="M1198">
        <f t="shared" si="166"/>
        <v>1</v>
      </c>
      <c r="N1198" s="2">
        <f t="shared" si="167"/>
        <v>3721.0526315789471</v>
      </c>
      <c r="O1198">
        <f t="shared" si="170"/>
        <v>977.02127659574455</v>
      </c>
      <c r="P1198">
        <f t="shared" si="168"/>
        <v>192000</v>
      </c>
      <c r="Q1198" s="2">
        <f t="shared" si="169"/>
        <v>196698.0739081747</v>
      </c>
      <c r="R1198">
        <f>Q1198/MainSheet!$C$8*(G1198-G1197)+R1197</f>
        <v>448.32982883192295</v>
      </c>
      <c r="S1198">
        <f t="shared" si="171"/>
        <v>7235.7551717417527</v>
      </c>
      <c r="T1198">
        <f t="shared" si="163"/>
        <v>11.959999999999789</v>
      </c>
      <c r="U1198" s="1">
        <f>Q1198/MainSheet!$C$22</f>
        <v>1</v>
      </c>
    </row>
    <row r="1199" spans="7:21">
      <c r="G1199">
        <f t="shared" si="164"/>
        <v>11.969999999999789</v>
      </c>
      <c r="H1199">
        <f t="shared" si="165"/>
        <v>198000</v>
      </c>
      <c r="I1199" s="2">
        <f>MIN(MainSheet!$C$10/MainSheet!$C$9,MainSheet!$K$9*60)</f>
        <v>660</v>
      </c>
      <c r="J1199" s="1">
        <f>IF(G1199&gt;MainSheet!$C$11,IF(J1198&gt;=0.999,1,(G1199-MainSheet!$C$11)*I1199/$B$2/60),0)</f>
        <v>1</v>
      </c>
      <c r="K1199" s="1">
        <f>IF(G1199&gt;MainSheet!$C$11+$B$6,IF(K1198&gt;=0.999,1,(G1199-MainSheet!$C$11-$B$6)*I1199/$C$2/60),0)</f>
        <v>1</v>
      </c>
      <c r="L1199" s="1">
        <f>IF(G1199&gt;MainSheet!$C$11+$B$6+$C$6,IF(L1198&gt;=0.999,1,(G1199-MainSheet!$C$11-$B$6-$C$6)*I1199/$D$2/60),0)</f>
        <v>1</v>
      </c>
      <c r="M1199">
        <f t="shared" si="166"/>
        <v>1</v>
      </c>
      <c r="N1199" s="2">
        <f t="shared" si="167"/>
        <v>3721.0526315789471</v>
      </c>
      <c r="O1199">
        <f t="shared" si="170"/>
        <v>977.02127659574455</v>
      </c>
      <c r="P1199">
        <f t="shared" si="168"/>
        <v>192000</v>
      </c>
      <c r="Q1199" s="2">
        <f t="shared" si="169"/>
        <v>196698.0739081747</v>
      </c>
      <c r="R1199">
        <f>Q1199/MainSheet!$C$8*(G1199-G1198)+R1198</f>
        <v>450.3610753227573</v>
      </c>
      <c r="S1199">
        <f t="shared" si="171"/>
        <v>7268.538184059782</v>
      </c>
      <c r="T1199">
        <f t="shared" si="163"/>
        <v>11.969999999999789</v>
      </c>
      <c r="U1199" s="1">
        <f>Q1199/MainSheet!$C$22</f>
        <v>1</v>
      </c>
    </row>
    <row r="1200" spans="7:21">
      <c r="G1200">
        <f t="shared" si="164"/>
        <v>11.979999999999789</v>
      </c>
      <c r="H1200">
        <f t="shared" si="165"/>
        <v>198000</v>
      </c>
      <c r="I1200" s="2">
        <f>MIN(MainSheet!$C$10/MainSheet!$C$9,MainSheet!$K$9*60)</f>
        <v>660</v>
      </c>
      <c r="J1200" s="1">
        <f>IF(G1200&gt;MainSheet!$C$11,IF(J1199&gt;=0.999,1,(G1200-MainSheet!$C$11)*I1200/$B$2/60),0)</f>
        <v>1</v>
      </c>
      <c r="K1200" s="1">
        <f>IF(G1200&gt;MainSheet!$C$11+$B$6,IF(K1199&gt;=0.999,1,(G1200-MainSheet!$C$11-$B$6)*I1200/$C$2/60),0)</f>
        <v>1</v>
      </c>
      <c r="L1200" s="1">
        <f>IF(G1200&gt;MainSheet!$C$11+$B$6+$C$6,IF(L1199&gt;=0.999,1,(G1200-MainSheet!$C$11-$B$6-$C$6)*I1200/$D$2/60),0)</f>
        <v>1</v>
      </c>
      <c r="M1200">
        <f t="shared" si="166"/>
        <v>1</v>
      </c>
      <c r="N1200" s="2">
        <f t="shared" si="167"/>
        <v>3721.0526315789471</v>
      </c>
      <c r="O1200">
        <f t="shared" si="170"/>
        <v>977.02127659574455</v>
      </c>
      <c r="P1200">
        <f t="shared" si="168"/>
        <v>192000</v>
      </c>
      <c r="Q1200" s="2">
        <f t="shared" si="169"/>
        <v>196698.0739081747</v>
      </c>
      <c r="R1200">
        <f>Q1200/MainSheet!$C$8*(G1200-G1199)+R1199</f>
        <v>452.39232181359165</v>
      </c>
      <c r="S1200">
        <f t="shared" si="171"/>
        <v>7301.3211963778112</v>
      </c>
      <c r="T1200">
        <f t="shared" si="163"/>
        <v>11.979999999999789</v>
      </c>
      <c r="U1200" s="1">
        <f>Q1200/MainSheet!$C$22</f>
        <v>1</v>
      </c>
    </row>
    <row r="1201" spans="7:21">
      <c r="G1201">
        <f t="shared" si="164"/>
        <v>11.989999999999789</v>
      </c>
      <c r="H1201">
        <f t="shared" si="165"/>
        <v>198000</v>
      </c>
      <c r="I1201" s="2">
        <f>MIN(MainSheet!$C$10/MainSheet!$C$9,MainSheet!$K$9*60)</f>
        <v>660</v>
      </c>
      <c r="J1201" s="1">
        <f>IF(G1201&gt;MainSheet!$C$11,IF(J1200&gt;=0.999,1,(G1201-MainSheet!$C$11)*I1201/$B$2/60),0)</f>
        <v>1</v>
      </c>
      <c r="K1201" s="1">
        <f>IF(G1201&gt;MainSheet!$C$11+$B$6,IF(K1200&gt;=0.999,1,(G1201-MainSheet!$C$11-$B$6)*I1201/$C$2/60),0)</f>
        <v>1</v>
      </c>
      <c r="L1201" s="1">
        <f>IF(G1201&gt;MainSheet!$C$11+$B$6+$C$6,IF(L1200&gt;=0.999,1,(G1201-MainSheet!$C$11-$B$6-$C$6)*I1201/$D$2/60),0)</f>
        <v>1</v>
      </c>
      <c r="M1201">
        <f t="shared" si="166"/>
        <v>1</v>
      </c>
      <c r="N1201" s="2">
        <f t="shared" si="167"/>
        <v>3721.0526315789471</v>
      </c>
      <c r="O1201">
        <f t="shared" si="170"/>
        <v>977.02127659574455</v>
      </c>
      <c r="P1201">
        <f t="shared" si="168"/>
        <v>192000</v>
      </c>
      <c r="Q1201" s="2">
        <f t="shared" si="169"/>
        <v>196698.0739081747</v>
      </c>
      <c r="R1201">
        <f>Q1201/MainSheet!$C$8*(G1201-G1200)+R1200</f>
        <v>454.423568304426</v>
      </c>
      <c r="S1201">
        <f t="shared" si="171"/>
        <v>7334.1042086958405</v>
      </c>
      <c r="T1201">
        <f t="shared" si="163"/>
        <v>11.989999999999789</v>
      </c>
      <c r="U1201" s="1">
        <f>Q1201/MainSheet!$C$22</f>
        <v>1</v>
      </c>
    </row>
    <row r="1202" spans="7:21">
      <c r="G1202">
        <f t="shared" si="164"/>
        <v>11.999999999999789</v>
      </c>
      <c r="H1202">
        <f t="shared" si="165"/>
        <v>198000</v>
      </c>
      <c r="I1202" s="2">
        <f>MIN(MainSheet!$C$10/MainSheet!$C$9,MainSheet!$K$9*60)</f>
        <v>660</v>
      </c>
      <c r="J1202" s="1">
        <f>IF(G1202&gt;MainSheet!$C$11,IF(J1201&gt;=0.999,1,(G1202-MainSheet!$C$11)*I1202/$B$2/60),0)</f>
        <v>1</v>
      </c>
      <c r="K1202" s="1">
        <f>IF(G1202&gt;MainSheet!$C$11+$B$6,IF(K1201&gt;=0.999,1,(G1202-MainSheet!$C$11-$B$6)*I1202/$C$2/60),0)</f>
        <v>1</v>
      </c>
      <c r="L1202" s="1">
        <f>IF(G1202&gt;MainSheet!$C$11+$B$6+$C$6,IF(L1201&gt;=0.999,1,(G1202-MainSheet!$C$11-$B$6-$C$6)*I1202/$D$2/60),0)</f>
        <v>1</v>
      </c>
      <c r="M1202">
        <f t="shared" si="166"/>
        <v>1</v>
      </c>
      <c r="N1202" s="2">
        <f t="shared" si="167"/>
        <v>3721.0526315789471</v>
      </c>
      <c r="O1202">
        <f t="shared" si="170"/>
        <v>977.02127659574455</v>
      </c>
      <c r="P1202">
        <f t="shared" si="168"/>
        <v>192000</v>
      </c>
      <c r="Q1202" s="2">
        <f t="shared" si="169"/>
        <v>196698.0739081747</v>
      </c>
      <c r="R1202">
        <f>Q1202/MainSheet!$C$8*(G1202-G1201)+R1201</f>
        <v>456.45481479526035</v>
      </c>
      <c r="S1202">
        <f t="shared" si="171"/>
        <v>7366.8872210138697</v>
      </c>
      <c r="T1202">
        <f t="shared" si="163"/>
        <v>11.999999999999789</v>
      </c>
      <c r="U1202" s="1">
        <f>Q1202/MainSheet!$C$22</f>
        <v>1</v>
      </c>
    </row>
    <row r="1203" spans="7:21">
      <c r="G1203">
        <f t="shared" si="164"/>
        <v>12.009999999999788</v>
      </c>
      <c r="H1203">
        <f t="shared" si="165"/>
        <v>198000</v>
      </c>
      <c r="I1203" s="2">
        <f>MIN(MainSheet!$C$10/MainSheet!$C$9,MainSheet!$K$9*60)</f>
        <v>660</v>
      </c>
      <c r="J1203" s="1">
        <f>IF(G1203&gt;MainSheet!$C$11,IF(J1202&gt;=0.999,1,(G1203-MainSheet!$C$11)*I1203/$B$2/60),0)</f>
        <v>1</v>
      </c>
      <c r="K1203" s="1">
        <f>IF(G1203&gt;MainSheet!$C$11+$B$6,IF(K1202&gt;=0.999,1,(G1203-MainSheet!$C$11-$B$6)*I1203/$C$2/60),0)</f>
        <v>1</v>
      </c>
      <c r="L1203" s="1">
        <f>IF(G1203&gt;MainSheet!$C$11+$B$6+$C$6,IF(L1202&gt;=0.999,1,(G1203-MainSheet!$C$11-$B$6-$C$6)*I1203/$D$2/60),0)</f>
        <v>1</v>
      </c>
      <c r="M1203">
        <f t="shared" si="166"/>
        <v>1</v>
      </c>
      <c r="N1203" s="2">
        <f t="shared" si="167"/>
        <v>3721.0526315789471</v>
      </c>
      <c r="O1203">
        <f t="shared" si="170"/>
        <v>977.02127659574455</v>
      </c>
      <c r="P1203">
        <f t="shared" si="168"/>
        <v>192000</v>
      </c>
      <c r="Q1203" s="2">
        <f t="shared" si="169"/>
        <v>196698.0739081747</v>
      </c>
      <c r="R1203">
        <f>Q1203/MainSheet!$C$8*(G1203-G1202)+R1202</f>
        <v>458.4860612860947</v>
      </c>
      <c r="S1203">
        <f t="shared" si="171"/>
        <v>7399.670233331899</v>
      </c>
      <c r="T1203">
        <f t="shared" si="163"/>
        <v>12.009999999999788</v>
      </c>
      <c r="U1203" s="1">
        <f>Q1203/MainSheet!$C$22</f>
        <v>1</v>
      </c>
    </row>
    <row r="1204" spans="7:21">
      <c r="G1204">
        <f t="shared" si="164"/>
        <v>12.019999999999788</v>
      </c>
      <c r="H1204">
        <f t="shared" si="165"/>
        <v>198000</v>
      </c>
      <c r="I1204" s="2">
        <f>MIN(MainSheet!$C$10/MainSheet!$C$9,MainSheet!$K$9*60)</f>
        <v>660</v>
      </c>
      <c r="J1204" s="1">
        <f>IF(G1204&gt;MainSheet!$C$11,IF(J1203&gt;=0.999,1,(G1204-MainSheet!$C$11)*I1204/$B$2/60),0)</f>
        <v>1</v>
      </c>
      <c r="K1204" s="1">
        <f>IF(G1204&gt;MainSheet!$C$11+$B$6,IF(K1203&gt;=0.999,1,(G1204-MainSheet!$C$11-$B$6)*I1204/$C$2/60),0)</f>
        <v>1</v>
      </c>
      <c r="L1204" s="1">
        <f>IF(G1204&gt;MainSheet!$C$11+$B$6+$C$6,IF(L1203&gt;=0.999,1,(G1204-MainSheet!$C$11-$B$6-$C$6)*I1204/$D$2/60),0)</f>
        <v>1</v>
      </c>
      <c r="M1204">
        <f t="shared" si="166"/>
        <v>1</v>
      </c>
      <c r="N1204" s="2">
        <f t="shared" si="167"/>
        <v>3721.0526315789471</v>
      </c>
      <c r="O1204">
        <f t="shared" si="170"/>
        <v>977.02127659574455</v>
      </c>
      <c r="P1204">
        <f t="shared" si="168"/>
        <v>192000</v>
      </c>
      <c r="Q1204" s="2">
        <f t="shared" si="169"/>
        <v>196698.0739081747</v>
      </c>
      <c r="R1204">
        <f>Q1204/MainSheet!$C$8*(G1204-G1203)+R1203</f>
        <v>460.51730777692904</v>
      </c>
      <c r="S1204">
        <f t="shared" si="171"/>
        <v>7432.4532456499282</v>
      </c>
      <c r="T1204">
        <f t="shared" si="163"/>
        <v>12.019999999999788</v>
      </c>
      <c r="U1204" s="1">
        <f>Q1204/MainSheet!$C$22</f>
        <v>1</v>
      </c>
    </row>
    <row r="1205" spans="7:21">
      <c r="G1205">
        <f t="shared" si="164"/>
        <v>12.029999999999788</v>
      </c>
      <c r="H1205">
        <f t="shared" si="165"/>
        <v>198000</v>
      </c>
      <c r="I1205" s="2">
        <f>MIN(MainSheet!$C$10/MainSheet!$C$9,MainSheet!$K$9*60)</f>
        <v>660</v>
      </c>
      <c r="J1205" s="1">
        <f>IF(G1205&gt;MainSheet!$C$11,IF(J1204&gt;=0.999,1,(G1205-MainSheet!$C$11)*I1205/$B$2/60),0)</f>
        <v>1</v>
      </c>
      <c r="K1205" s="1">
        <f>IF(G1205&gt;MainSheet!$C$11+$B$6,IF(K1204&gt;=0.999,1,(G1205-MainSheet!$C$11-$B$6)*I1205/$C$2/60),0)</f>
        <v>1</v>
      </c>
      <c r="L1205" s="1">
        <f>IF(G1205&gt;MainSheet!$C$11+$B$6+$C$6,IF(L1204&gt;=0.999,1,(G1205-MainSheet!$C$11-$B$6-$C$6)*I1205/$D$2/60),0)</f>
        <v>1</v>
      </c>
      <c r="M1205">
        <f t="shared" si="166"/>
        <v>1</v>
      </c>
      <c r="N1205" s="2">
        <f t="shared" si="167"/>
        <v>3721.0526315789471</v>
      </c>
      <c r="O1205">
        <f t="shared" si="170"/>
        <v>977.02127659574455</v>
      </c>
      <c r="P1205">
        <f t="shared" si="168"/>
        <v>192000</v>
      </c>
      <c r="Q1205" s="2">
        <f t="shared" si="169"/>
        <v>196698.0739081747</v>
      </c>
      <c r="R1205">
        <f>Q1205/MainSheet!$C$8*(G1205-G1204)+R1204</f>
        <v>462.54855426776339</v>
      </c>
      <c r="S1205">
        <f t="shared" si="171"/>
        <v>7465.2362579679575</v>
      </c>
      <c r="T1205">
        <f t="shared" si="163"/>
        <v>12.029999999999788</v>
      </c>
      <c r="U1205" s="1">
        <f>Q1205/MainSheet!$C$22</f>
        <v>1</v>
      </c>
    </row>
    <row r="1206" spans="7:21">
      <c r="G1206">
        <f t="shared" si="164"/>
        <v>12.039999999999788</v>
      </c>
      <c r="H1206">
        <f t="shared" si="165"/>
        <v>198000</v>
      </c>
      <c r="I1206" s="2">
        <f>MIN(MainSheet!$C$10/MainSheet!$C$9,MainSheet!$K$9*60)</f>
        <v>660</v>
      </c>
      <c r="J1206" s="1">
        <f>IF(G1206&gt;MainSheet!$C$11,IF(J1205&gt;=0.999,1,(G1206-MainSheet!$C$11)*I1206/$B$2/60),0)</f>
        <v>1</v>
      </c>
      <c r="K1206" s="1">
        <f>IF(G1206&gt;MainSheet!$C$11+$B$6,IF(K1205&gt;=0.999,1,(G1206-MainSheet!$C$11-$B$6)*I1206/$C$2/60),0)</f>
        <v>1</v>
      </c>
      <c r="L1206" s="1">
        <f>IF(G1206&gt;MainSheet!$C$11+$B$6+$C$6,IF(L1205&gt;=0.999,1,(G1206-MainSheet!$C$11-$B$6-$C$6)*I1206/$D$2/60),0)</f>
        <v>1</v>
      </c>
      <c r="M1206">
        <f t="shared" si="166"/>
        <v>1</v>
      </c>
      <c r="N1206" s="2">
        <f t="shared" si="167"/>
        <v>3721.0526315789471</v>
      </c>
      <c r="O1206">
        <f t="shared" si="170"/>
        <v>977.02127659574455</v>
      </c>
      <c r="P1206">
        <f t="shared" si="168"/>
        <v>192000</v>
      </c>
      <c r="Q1206" s="2">
        <f t="shared" si="169"/>
        <v>196698.0739081747</v>
      </c>
      <c r="R1206">
        <f>Q1206/MainSheet!$C$8*(G1206-G1205)+R1205</f>
        <v>464.57980075859774</v>
      </c>
      <c r="S1206">
        <f t="shared" si="171"/>
        <v>7498.0192702859867</v>
      </c>
      <c r="T1206">
        <f t="shared" si="163"/>
        <v>12.039999999999788</v>
      </c>
      <c r="U1206" s="1">
        <f>Q1206/MainSheet!$C$22</f>
        <v>1</v>
      </c>
    </row>
    <row r="1207" spans="7:21">
      <c r="G1207">
        <f t="shared" si="164"/>
        <v>12.049999999999788</v>
      </c>
      <c r="H1207">
        <f t="shared" si="165"/>
        <v>198000</v>
      </c>
      <c r="I1207" s="2">
        <f>MIN(MainSheet!$C$10/MainSheet!$C$9,MainSheet!$K$9*60)</f>
        <v>660</v>
      </c>
      <c r="J1207" s="1">
        <f>IF(G1207&gt;MainSheet!$C$11,IF(J1206&gt;=0.999,1,(G1207-MainSheet!$C$11)*I1207/$B$2/60),0)</f>
        <v>1</v>
      </c>
      <c r="K1207" s="1">
        <f>IF(G1207&gt;MainSheet!$C$11+$B$6,IF(K1206&gt;=0.999,1,(G1207-MainSheet!$C$11-$B$6)*I1207/$C$2/60),0)</f>
        <v>1</v>
      </c>
      <c r="L1207" s="1">
        <f>IF(G1207&gt;MainSheet!$C$11+$B$6+$C$6,IF(L1206&gt;=0.999,1,(G1207-MainSheet!$C$11-$B$6-$C$6)*I1207/$D$2/60),0)</f>
        <v>1</v>
      </c>
      <c r="M1207">
        <f t="shared" si="166"/>
        <v>1</v>
      </c>
      <c r="N1207" s="2">
        <f t="shared" si="167"/>
        <v>3721.0526315789471</v>
      </c>
      <c r="O1207">
        <f t="shared" si="170"/>
        <v>977.02127659574455</v>
      </c>
      <c r="P1207">
        <f t="shared" si="168"/>
        <v>192000</v>
      </c>
      <c r="Q1207" s="2">
        <f t="shared" si="169"/>
        <v>196698.0739081747</v>
      </c>
      <c r="R1207">
        <f>Q1207/MainSheet!$C$8*(G1207-G1206)+R1206</f>
        <v>466.61104724943209</v>
      </c>
      <c r="S1207">
        <f t="shared" si="171"/>
        <v>7530.802282604016</v>
      </c>
      <c r="T1207">
        <f t="shared" si="163"/>
        <v>12.049999999999788</v>
      </c>
      <c r="U1207" s="1">
        <f>Q1207/MainSheet!$C$22</f>
        <v>1</v>
      </c>
    </row>
    <row r="1208" spans="7:21">
      <c r="G1208">
        <f t="shared" si="164"/>
        <v>12.059999999999787</v>
      </c>
      <c r="H1208">
        <f t="shared" si="165"/>
        <v>198000</v>
      </c>
      <c r="I1208" s="2">
        <f>MIN(MainSheet!$C$10/MainSheet!$C$9,MainSheet!$K$9*60)</f>
        <v>660</v>
      </c>
      <c r="J1208" s="1">
        <f>IF(G1208&gt;MainSheet!$C$11,IF(J1207&gt;=0.999,1,(G1208-MainSheet!$C$11)*I1208/$B$2/60),0)</f>
        <v>1</v>
      </c>
      <c r="K1208" s="1">
        <f>IF(G1208&gt;MainSheet!$C$11+$B$6,IF(K1207&gt;=0.999,1,(G1208-MainSheet!$C$11-$B$6)*I1208/$C$2/60),0)</f>
        <v>1</v>
      </c>
      <c r="L1208" s="1">
        <f>IF(G1208&gt;MainSheet!$C$11+$B$6+$C$6,IF(L1207&gt;=0.999,1,(G1208-MainSheet!$C$11-$B$6-$C$6)*I1208/$D$2/60),0)</f>
        <v>1</v>
      </c>
      <c r="M1208">
        <f t="shared" si="166"/>
        <v>1</v>
      </c>
      <c r="N1208" s="2">
        <f t="shared" si="167"/>
        <v>3721.0526315789471</v>
      </c>
      <c r="O1208">
        <f t="shared" si="170"/>
        <v>977.02127659574455</v>
      </c>
      <c r="P1208">
        <f t="shared" si="168"/>
        <v>192000</v>
      </c>
      <c r="Q1208" s="2">
        <f t="shared" si="169"/>
        <v>196698.0739081747</v>
      </c>
      <c r="R1208">
        <f>Q1208/MainSheet!$C$8*(G1208-G1207)+R1207</f>
        <v>468.64229374026644</v>
      </c>
      <c r="S1208">
        <f t="shared" si="171"/>
        <v>7563.5852949220453</v>
      </c>
      <c r="T1208">
        <f t="shared" si="163"/>
        <v>12.059999999999787</v>
      </c>
      <c r="U1208" s="1">
        <f>Q1208/MainSheet!$C$22</f>
        <v>1</v>
      </c>
    </row>
    <row r="1209" spans="7:21">
      <c r="G1209">
        <f t="shared" si="164"/>
        <v>12.069999999999787</v>
      </c>
      <c r="H1209">
        <f t="shared" si="165"/>
        <v>198000</v>
      </c>
      <c r="I1209" s="2">
        <f>MIN(MainSheet!$C$10/MainSheet!$C$9,MainSheet!$K$9*60)</f>
        <v>660</v>
      </c>
      <c r="J1209" s="1">
        <f>IF(G1209&gt;MainSheet!$C$11,IF(J1208&gt;=0.999,1,(G1209-MainSheet!$C$11)*I1209/$B$2/60),0)</f>
        <v>1</v>
      </c>
      <c r="K1209" s="1">
        <f>IF(G1209&gt;MainSheet!$C$11+$B$6,IF(K1208&gt;=0.999,1,(G1209-MainSheet!$C$11-$B$6)*I1209/$C$2/60),0)</f>
        <v>1</v>
      </c>
      <c r="L1209" s="1">
        <f>IF(G1209&gt;MainSheet!$C$11+$B$6+$C$6,IF(L1208&gt;=0.999,1,(G1209-MainSheet!$C$11-$B$6-$C$6)*I1209/$D$2/60),0)</f>
        <v>1</v>
      </c>
      <c r="M1209">
        <f t="shared" si="166"/>
        <v>1</v>
      </c>
      <c r="N1209" s="2">
        <f t="shared" si="167"/>
        <v>3721.0526315789471</v>
      </c>
      <c r="O1209">
        <f t="shared" si="170"/>
        <v>977.02127659574455</v>
      </c>
      <c r="P1209">
        <f t="shared" si="168"/>
        <v>192000</v>
      </c>
      <c r="Q1209" s="2">
        <f t="shared" si="169"/>
        <v>196698.0739081747</v>
      </c>
      <c r="R1209">
        <f>Q1209/MainSheet!$C$8*(G1209-G1208)+R1208</f>
        <v>470.67354023110079</v>
      </c>
      <c r="S1209">
        <f t="shared" si="171"/>
        <v>7596.3683072400745</v>
      </c>
      <c r="T1209">
        <f t="shared" si="163"/>
        <v>12.069999999999787</v>
      </c>
      <c r="U1209" s="1">
        <f>Q1209/MainSheet!$C$22</f>
        <v>1</v>
      </c>
    </row>
    <row r="1210" spans="7:21">
      <c r="G1210">
        <f t="shared" si="164"/>
        <v>12.079999999999787</v>
      </c>
      <c r="H1210">
        <f t="shared" si="165"/>
        <v>198000</v>
      </c>
      <c r="I1210" s="2">
        <f>MIN(MainSheet!$C$10/MainSheet!$C$9,MainSheet!$K$9*60)</f>
        <v>660</v>
      </c>
      <c r="J1210" s="1">
        <f>IF(G1210&gt;MainSheet!$C$11,IF(J1209&gt;=0.999,1,(G1210-MainSheet!$C$11)*I1210/$B$2/60),0)</f>
        <v>1</v>
      </c>
      <c r="K1210" s="1">
        <f>IF(G1210&gt;MainSheet!$C$11+$B$6,IF(K1209&gt;=0.999,1,(G1210-MainSheet!$C$11-$B$6)*I1210/$C$2/60),0)</f>
        <v>1</v>
      </c>
      <c r="L1210" s="1">
        <f>IF(G1210&gt;MainSheet!$C$11+$B$6+$C$6,IF(L1209&gt;=0.999,1,(G1210-MainSheet!$C$11-$B$6-$C$6)*I1210/$D$2/60),0)</f>
        <v>1</v>
      </c>
      <c r="M1210">
        <f t="shared" si="166"/>
        <v>1</v>
      </c>
      <c r="N1210" s="2">
        <f t="shared" si="167"/>
        <v>3721.0526315789471</v>
      </c>
      <c r="O1210">
        <f t="shared" si="170"/>
        <v>977.02127659574455</v>
      </c>
      <c r="P1210">
        <f t="shared" si="168"/>
        <v>192000</v>
      </c>
      <c r="Q1210" s="2">
        <f t="shared" si="169"/>
        <v>196698.0739081747</v>
      </c>
      <c r="R1210">
        <f>Q1210/MainSheet!$C$8*(G1210-G1209)+R1209</f>
        <v>472.70478672193514</v>
      </c>
      <c r="S1210">
        <f t="shared" si="171"/>
        <v>7629.1513195581038</v>
      </c>
      <c r="T1210">
        <f t="shared" si="163"/>
        <v>12.079999999999787</v>
      </c>
      <c r="U1210" s="1">
        <f>Q1210/MainSheet!$C$22</f>
        <v>1</v>
      </c>
    </row>
    <row r="1211" spans="7:21">
      <c r="G1211">
        <f t="shared" si="164"/>
        <v>12.089999999999787</v>
      </c>
      <c r="H1211">
        <f t="shared" si="165"/>
        <v>198000</v>
      </c>
      <c r="I1211" s="2">
        <f>MIN(MainSheet!$C$10/MainSheet!$C$9,MainSheet!$K$9*60)</f>
        <v>660</v>
      </c>
      <c r="J1211" s="1">
        <f>IF(G1211&gt;MainSheet!$C$11,IF(J1210&gt;=0.999,1,(G1211-MainSheet!$C$11)*I1211/$B$2/60),0)</f>
        <v>1</v>
      </c>
      <c r="K1211" s="1">
        <f>IF(G1211&gt;MainSheet!$C$11+$B$6,IF(K1210&gt;=0.999,1,(G1211-MainSheet!$C$11-$B$6)*I1211/$C$2/60),0)</f>
        <v>1</v>
      </c>
      <c r="L1211" s="1">
        <f>IF(G1211&gt;MainSheet!$C$11+$B$6+$C$6,IF(L1210&gt;=0.999,1,(G1211-MainSheet!$C$11-$B$6-$C$6)*I1211/$D$2/60),0)</f>
        <v>1</v>
      </c>
      <c r="M1211">
        <f t="shared" si="166"/>
        <v>1</v>
      </c>
      <c r="N1211" s="2">
        <f t="shared" si="167"/>
        <v>3721.0526315789471</v>
      </c>
      <c r="O1211">
        <f t="shared" si="170"/>
        <v>977.02127659574455</v>
      </c>
      <c r="P1211">
        <f t="shared" si="168"/>
        <v>192000</v>
      </c>
      <c r="Q1211" s="2">
        <f t="shared" si="169"/>
        <v>196698.0739081747</v>
      </c>
      <c r="R1211">
        <f>Q1211/MainSheet!$C$8*(G1211-G1210)+R1210</f>
        <v>474.73603321276948</v>
      </c>
      <c r="S1211">
        <f t="shared" si="171"/>
        <v>7661.934331876133</v>
      </c>
      <c r="T1211">
        <f t="shared" si="163"/>
        <v>12.089999999999787</v>
      </c>
      <c r="U1211" s="1">
        <f>Q1211/MainSheet!$C$22</f>
        <v>1</v>
      </c>
    </row>
    <row r="1212" spans="7:21">
      <c r="G1212">
        <f t="shared" si="164"/>
        <v>12.099999999999786</v>
      </c>
      <c r="H1212">
        <f t="shared" si="165"/>
        <v>198000</v>
      </c>
      <c r="I1212" s="2">
        <f>MIN(MainSheet!$C$10/MainSheet!$C$9,MainSheet!$K$9*60)</f>
        <v>660</v>
      </c>
      <c r="J1212" s="1">
        <f>IF(G1212&gt;MainSheet!$C$11,IF(J1211&gt;=0.999,1,(G1212-MainSheet!$C$11)*I1212/$B$2/60),0)</f>
        <v>1</v>
      </c>
      <c r="K1212" s="1">
        <f>IF(G1212&gt;MainSheet!$C$11+$B$6,IF(K1211&gt;=0.999,1,(G1212-MainSheet!$C$11-$B$6)*I1212/$C$2/60),0)</f>
        <v>1</v>
      </c>
      <c r="L1212" s="1">
        <f>IF(G1212&gt;MainSheet!$C$11+$B$6+$C$6,IF(L1211&gt;=0.999,1,(G1212-MainSheet!$C$11-$B$6-$C$6)*I1212/$D$2/60),0)</f>
        <v>1</v>
      </c>
      <c r="M1212">
        <f t="shared" si="166"/>
        <v>1</v>
      </c>
      <c r="N1212" s="2">
        <f t="shared" si="167"/>
        <v>3721.0526315789471</v>
      </c>
      <c r="O1212">
        <f t="shared" si="170"/>
        <v>977.02127659574455</v>
      </c>
      <c r="P1212">
        <f t="shared" si="168"/>
        <v>192000</v>
      </c>
      <c r="Q1212" s="2">
        <f t="shared" si="169"/>
        <v>196698.0739081747</v>
      </c>
      <c r="R1212">
        <f>Q1212/MainSheet!$C$8*(G1212-G1211)+R1211</f>
        <v>476.76727970360383</v>
      </c>
      <c r="S1212">
        <f t="shared" si="171"/>
        <v>7694.7173441941623</v>
      </c>
      <c r="T1212">
        <f t="shared" si="163"/>
        <v>12.099999999999786</v>
      </c>
      <c r="U1212" s="1">
        <f>Q1212/MainSheet!$C$22</f>
        <v>1</v>
      </c>
    </row>
    <row r="1213" spans="7:21">
      <c r="G1213">
        <f t="shared" si="164"/>
        <v>12.109999999999786</v>
      </c>
      <c r="H1213">
        <f t="shared" si="165"/>
        <v>198000</v>
      </c>
      <c r="I1213" s="2">
        <f>MIN(MainSheet!$C$10/MainSheet!$C$9,MainSheet!$K$9*60)</f>
        <v>660</v>
      </c>
      <c r="J1213" s="1">
        <f>IF(G1213&gt;MainSheet!$C$11,IF(J1212&gt;=0.999,1,(G1213-MainSheet!$C$11)*I1213/$B$2/60),0)</f>
        <v>1</v>
      </c>
      <c r="K1213" s="1">
        <f>IF(G1213&gt;MainSheet!$C$11+$B$6,IF(K1212&gt;=0.999,1,(G1213-MainSheet!$C$11-$B$6)*I1213/$C$2/60),0)</f>
        <v>1</v>
      </c>
      <c r="L1213" s="1">
        <f>IF(G1213&gt;MainSheet!$C$11+$B$6+$C$6,IF(L1212&gt;=0.999,1,(G1213-MainSheet!$C$11-$B$6-$C$6)*I1213/$D$2/60),0)</f>
        <v>1</v>
      </c>
      <c r="M1213">
        <f t="shared" si="166"/>
        <v>1</v>
      </c>
      <c r="N1213" s="2">
        <f t="shared" si="167"/>
        <v>3721.0526315789471</v>
      </c>
      <c r="O1213">
        <f t="shared" si="170"/>
        <v>977.02127659574455</v>
      </c>
      <c r="P1213">
        <f t="shared" si="168"/>
        <v>192000</v>
      </c>
      <c r="Q1213" s="2">
        <f t="shared" si="169"/>
        <v>196698.0739081747</v>
      </c>
      <c r="R1213">
        <f>Q1213/MainSheet!$C$8*(G1213-G1212)+R1212</f>
        <v>478.79852619443818</v>
      </c>
      <c r="S1213">
        <f t="shared" si="171"/>
        <v>7727.5003565121915</v>
      </c>
      <c r="T1213">
        <f t="shared" si="163"/>
        <v>12.109999999999786</v>
      </c>
      <c r="U1213" s="1">
        <f>Q1213/MainSheet!$C$22</f>
        <v>1</v>
      </c>
    </row>
    <row r="1214" spans="7:21">
      <c r="G1214">
        <f t="shared" si="164"/>
        <v>12.119999999999786</v>
      </c>
      <c r="H1214">
        <f t="shared" si="165"/>
        <v>198000</v>
      </c>
      <c r="I1214" s="2">
        <f>MIN(MainSheet!$C$10/MainSheet!$C$9,MainSheet!$K$9*60)</f>
        <v>660</v>
      </c>
      <c r="J1214" s="1">
        <f>IF(G1214&gt;MainSheet!$C$11,IF(J1213&gt;=0.999,1,(G1214-MainSheet!$C$11)*I1214/$B$2/60),0)</f>
        <v>1</v>
      </c>
      <c r="K1214" s="1">
        <f>IF(G1214&gt;MainSheet!$C$11+$B$6,IF(K1213&gt;=0.999,1,(G1214-MainSheet!$C$11-$B$6)*I1214/$C$2/60),0)</f>
        <v>1</v>
      </c>
      <c r="L1214" s="1">
        <f>IF(G1214&gt;MainSheet!$C$11+$B$6+$C$6,IF(L1213&gt;=0.999,1,(G1214-MainSheet!$C$11-$B$6-$C$6)*I1214/$D$2/60),0)</f>
        <v>1</v>
      </c>
      <c r="M1214">
        <f t="shared" si="166"/>
        <v>1</v>
      </c>
      <c r="N1214" s="2">
        <f t="shared" si="167"/>
        <v>3721.0526315789471</v>
      </c>
      <c r="O1214">
        <f t="shared" si="170"/>
        <v>977.02127659574455</v>
      </c>
      <c r="P1214">
        <f t="shared" si="168"/>
        <v>192000</v>
      </c>
      <c r="Q1214" s="2">
        <f t="shared" si="169"/>
        <v>196698.0739081747</v>
      </c>
      <c r="R1214">
        <f>Q1214/MainSheet!$C$8*(G1214-G1213)+R1213</f>
        <v>480.82977268527253</v>
      </c>
      <c r="S1214">
        <f t="shared" si="171"/>
        <v>7760.2833688302208</v>
      </c>
      <c r="T1214">
        <f t="shared" si="163"/>
        <v>12.119999999999786</v>
      </c>
      <c r="U1214" s="1">
        <f>Q1214/MainSheet!$C$22</f>
        <v>1</v>
      </c>
    </row>
    <row r="1215" spans="7:21">
      <c r="G1215">
        <f t="shared" si="164"/>
        <v>12.129999999999786</v>
      </c>
      <c r="H1215">
        <f t="shared" si="165"/>
        <v>198000</v>
      </c>
      <c r="I1215" s="2">
        <f>MIN(MainSheet!$C$10/MainSheet!$C$9,MainSheet!$K$9*60)</f>
        <v>660</v>
      </c>
      <c r="J1215" s="1">
        <f>IF(G1215&gt;MainSheet!$C$11,IF(J1214&gt;=0.999,1,(G1215-MainSheet!$C$11)*I1215/$B$2/60),0)</f>
        <v>1</v>
      </c>
      <c r="K1215" s="1">
        <f>IF(G1215&gt;MainSheet!$C$11+$B$6,IF(K1214&gt;=0.999,1,(G1215-MainSheet!$C$11-$B$6)*I1215/$C$2/60),0)</f>
        <v>1</v>
      </c>
      <c r="L1215" s="1">
        <f>IF(G1215&gt;MainSheet!$C$11+$B$6+$C$6,IF(L1214&gt;=0.999,1,(G1215-MainSheet!$C$11-$B$6-$C$6)*I1215/$D$2/60),0)</f>
        <v>1</v>
      </c>
      <c r="M1215">
        <f t="shared" si="166"/>
        <v>1</v>
      </c>
      <c r="N1215" s="2">
        <f t="shared" si="167"/>
        <v>3721.0526315789471</v>
      </c>
      <c r="O1215">
        <f t="shared" si="170"/>
        <v>977.02127659574455</v>
      </c>
      <c r="P1215">
        <f t="shared" si="168"/>
        <v>192000</v>
      </c>
      <c r="Q1215" s="2">
        <f t="shared" si="169"/>
        <v>196698.0739081747</v>
      </c>
      <c r="R1215">
        <f>Q1215/MainSheet!$C$8*(G1215-G1214)+R1214</f>
        <v>482.86101917610688</v>
      </c>
      <c r="S1215">
        <f t="shared" si="171"/>
        <v>7793.06638114825</v>
      </c>
      <c r="T1215">
        <f t="shared" si="163"/>
        <v>12.129999999999786</v>
      </c>
      <c r="U1215" s="1">
        <f>Q1215/MainSheet!$C$22</f>
        <v>1</v>
      </c>
    </row>
    <row r="1216" spans="7:21">
      <c r="G1216">
        <f t="shared" si="164"/>
        <v>12.139999999999786</v>
      </c>
      <c r="H1216">
        <f t="shared" si="165"/>
        <v>198000</v>
      </c>
      <c r="I1216" s="2">
        <f>MIN(MainSheet!$C$10/MainSheet!$C$9,MainSheet!$K$9*60)</f>
        <v>660</v>
      </c>
      <c r="J1216" s="1">
        <f>IF(G1216&gt;MainSheet!$C$11,IF(J1215&gt;=0.999,1,(G1216-MainSheet!$C$11)*I1216/$B$2/60),0)</f>
        <v>1</v>
      </c>
      <c r="K1216" s="1">
        <f>IF(G1216&gt;MainSheet!$C$11+$B$6,IF(K1215&gt;=0.999,1,(G1216-MainSheet!$C$11-$B$6)*I1216/$C$2/60),0)</f>
        <v>1</v>
      </c>
      <c r="L1216" s="1">
        <f>IF(G1216&gt;MainSheet!$C$11+$B$6+$C$6,IF(L1215&gt;=0.999,1,(G1216-MainSheet!$C$11-$B$6-$C$6)*I1216/$D$2/60),0)</f>
        <v>1</v>
      </c>
      <c r="M1216">
        <f t="shared" si="166"/>
        <v>1</v>
      </c>
      <c r="N1216" s="2">
        <f t="shared" si="167"/>
        <v>3721.0526315789471</v>
      </c>
      <c r="O1216">
        <f t="shared" si="170"/>
        <v>977.02127659574455</v>
      </c>
      <c r="P1216">
        <f t="shared" si="168"/>
        <v>192000</v>
      </c>
      <c r="Q1216" s="2">
        <f t="shared" si="169"/>
        <v>196698.0739081747</v>
      </c>
      <c r="R1216">
        <f>Q1216/MainSheet!$C$8*(G1216-G1215)+R1215</f>
        <v>484.89226566694123</v>
      </c>
      <c r="S1216">
        <f t="shared" si="171"/>
        <v>7825.8493934662793</v>
      </c>
      <c r="T1216">
        <f t="shared" si="163"/>
        <v>12.139999999999786</v>
      </c>
      <c r="U1216" s="1">
        <f>Q1216/MainSheet!$C$22</f>
        <v>1</v>
      </c>
    </row>
    <row r="1217" spans="7:21">
      <c r="G1217">
        <f t="shared" si="164"/>
        <v>12.149999999999785</v>
      </c>
      <c r="H1217">
        <f t="shared" si="165"/>
        <v>198000</v>
      </c>
      <c r="I1217" s="2">
        <f>MIN(MainSheet!$C$10/MainSheet!$C$9,MainSheet!$K$9*60)</f>
        <v>660</v>
      </c>
      <c r="J1217" s="1">
        <f>IF(G1217&gt;MainSheet!$C$11,IF(J1216&gt;=0.999,1,(G1217-MainSheet!$C$11)*I1217/$B$2/60),0)</f>
        <v>1</v>
      </c>
      <c r="K1217" s="1">
        <f>IF(G1217&gt;MainSheet!$C$11+$B$6,IF(K1216&gt;=0.999,1,(G1217-MainSheet!$C$11-$B$6)*I1217/$C$2/60),0)</f>
        <v>1</v>
      </c>
      <c r="L1217" s="1">
        <f>IF(G1217&gt;MainSheet!$C$11+$B$6+$C$6,IF(L1216&gt;=0.999,1,(G1217-MainSheet!$C$11-$B$6-$C$6)*I1217/$D$2/60),0)</f>
        <v>1</v>
      </c>
      <c r="M1217">
        <f t="shared" si="166"/>
        <v>1</v>
      </c>
      <c r="N1217" s="2">
        <f t="shared" si="167"/>
        <v>3721.0526315789471</v>
      </c>
      <c r="O1217">
        <f t="shared" si="170"/>
        <v>977.02127659574455</v>
      </c>
      <c r="P1217">
        <f t="shared" si="168"/>
        <v>192000</v>
      </c>
      <c r="Q1217" s="2">
        <f t="shared" si="169"/>
        <v>196698.0739081747</v>
      </c>
      <c r="R1217">
        <f>Q1217/MainSheet!$C$8*(G1217-G1216)+R1216</f>
        <v>486.92351215777558</v>
      </c>
      <c r="S1217">
        <f t="shared" si="171"/>
        <v>7858.6324057843085</v>
      </c>
      <c r="T1217">
        <f t="shared" si="163"/>
        <v>12.149999999999785</v>
      </c>
      <c r="U1217" s="1">
        <f>Q1217/MainSheet!$C$22</f>
        <v>1</v>
      </c>
    </row>
    <row r="1218" spans="7:21">
      <c r="G1218">
        <f t="shared" si="164"/>
        <v>12.159999999999785</v>
      </c>
      <c r="H1218">
        <f t="shared" si="165"/>
        <v>198000</v>
      </c>
      <c r="I1218" s="2">
        <f>MIN(MainSheet!$C$10/MainSheet!$C$9,MainSheet!$K$9*60)</f>
        <v>660</v>
      </c>
      <c r="J1218" s="1">
        <f>IF(G1218&gt;MainSheet!$C$11,IF(J1217&gt;=0.999,1,(G1218-MainSheet!$C$11)*I1218/$B$2/60),0)</f>
        <v>1</v>
      </c>
      <c r="K1218" s="1">
        <f>IF(G1218&gt;MainSheet!$C$11+$B$6,IF(K1217&gt;=0.999,1,(G1218-MainSheet!$C$11-$B$6)*I1218/$C$2/60),0)</f>
        <v>1</v>
      </c>
      <c r="L1218" s="1">
        <f>IF(G1218&gt;MainSheet!$C$11+$B$6+$C$6,IF(L1217&gt;=0.999,1,(G1218-MainSheet!$C$11-$B$6-$C$6)*I1218/$D$2/60),0)</f>
        <v>1</v>
      </c>
      <c r="M1218">
        <f t="shared" si="166"/>
        <v>1</v>
      </c>
      <c r="N1218" s="2">
        <f t="shared" si="167"/>
        <v>3721.0526315789471</v>
      </c>
      <c r="O1218">
        <f t="shared" si="170"/>
        <v>977.02127659574455</v>
      </c>
      <c r="P1218">
        <f t="shared" si="168"/>
        <v>192000</v>
      </c>
      <c r="Q1218" s="2">
        <f t="shared" si="169"/>
        <v>196698.0739081747</v>
      </c>
      <c r="R1218">
        <f>Q1218/MainSheet!$C$8*(G1218-G1217)+R1217</f>
        <v>488.95475864860992</v>
      </c>
      <c r="S1218">
        <f t="shared" si="171"/>
        <v>7891.4154181023378</v>
      </c>
      <c r="T1218">
        <f t="shared" si="163"/>
        <v>12.159999999999785</v>
      </c>
      <c r="U1218" s="1">
        <f>Q1218/MainSheet!$C$22</f>
        <v>1</v>
      </c>
    </row>
    <row r="1219" spans="7:21">
      <c r="G1219">
        <f t="shared" si="164"/>
        <v>12.169999999999785</v>
      </c>
      <c r="H1219">
        <f t="shared" si="165"/>
        <v>198000</v>
      </c>
      <c r="I1219" s="2">
        <f>MIN(MainSheet!$C$10/MainSheet!$C$9,MainSheet!$K$9*60)</f>
        <v>660</v>
      </c>
      <c r="J1219" s="1">
        <f>IF(G1219&gt;MainSheet!$C$11,IF(J1218&gt;=0.999,1,(G1219-MainSheet!$C$11)*I1219/$B$2/60),0)</f>
        <v>1</v>
      </c>
      <c r="K1219" s="1">
        <f>IF(G1219&gt;MainSheet!$C$11+$B$6,IF(K1218&gt;=0.999,1,(G1219-MainSheet!$C$11-$B$6)*I1219/$C$2/60),0)</f>
        <v>1</v>
      </c>
      <c r="L1219" s="1">
        <f>IF(G1219&gt;MainSheet!$C$11+$B$6+$C$6,IF(L1218&gt;=0.999,1,(G1219-MainSheet!$C$11-$B$6-$C$6)*I1219/$D$2/60),0)</f>
        <v>1</v>
      </c>
      <c r="M1219">
        <f t="shared" si="166"/>
        <v>1</v>
      </c>
      <c r="N1219" s="2">
        <f t="shared" si="167"/>
        <v>3721.0526315789471</v>
      </c>
      <c r="O1219">
        <f t="shared" si="170"/>
        <v>977.02127659574455</v>
      </c>
      <c r="P1219">
        <f t="shared" si="168"/>
        <v>192000</v>
      </c>
      <c r="Q1219" s="2">
        <f t="shared" si="169"/>
        <v>196698.0739081747</v>
      </c>
      <c r="R1219">
        <f>Q1219/MainSheet!$C$8*(G1219-G1218)+R1218</f>
        <v>490.98600513944427</v>
      </c>
      <c r="S1219">
        <f t="shared" si="171"/>
        <v>7924.198430420367</v>
      </c>
      <c r="T1219">
        <f t="shared" ref="T1219:T1282" si="172">G1219</f>
        <v>12.169999999999785</v>
      </c>
      <c r="U1219" s="1">
        <f>Q1219/MainSheet!$C$22</f>
        <v>1</v>
      </c>
    </row>
    <row r="1220" spans="7:21">
      <c r="G1220">
        <f t="shared" ref="G1220:G1283" si="173">G1219+$F$2</f>
        <v>12.179999999999785</v>
      </c>
      <c r="H1220">
        <f t="shared" ref="H1220:H1283" si="174">H1219</f>
        <v>198000</v>
      </c>
      <c r="I1220" s="2">
        <f>MIN(MainSheet!$C$10/MainSheet!$C$9,MainSheet!$K$9*60)</f>
        <v>660</v>
      </c>
      <c r="J1220" s="1">
        <f>IF(G1220&gt;MainSheet!$C$11,IF(J1219&gt;=0.999,1,(G1220-MainSheet!$C$11)*I1220/$B$2/60),0)</f>
        <v>1</v>
      </c>
      <c r="K1220" s="1">
        <f>IF(G1220&gt;MainSheet!$C$11+$B$6,IF(K1219&gt;=0.999,1,(G1220-MainSheet!$C$11-$B$6)*I1220/$C$2/60),0)</f>
        <v>1</v>
      </c>
      <c r="L1220" s="1">
        <f>IF(G1220&gt;MainSheet!$C$11+$B$6+$C$6,IF(L1219&gt;=0.999,1,(G1220-MainSheet!$C$11-$B$6-$C$6)*I1220/$D$2/60),0)</f>
        <v>1</v>
      </c>
      <c r="M1220">
        <f t="shared" ref="M1220:M1283" si="175">(J1220*$B$2+K1220*$C$2+L1220*$D$2)/SUM($B$2:$D$2)</f>
        <v>1</v>
      </c>
      <c r="N1220" s="2">
        <f t="shared" ref="N1220:N1283" si="176">IF(J1220&gt;=0.01,((1-J1220)*B$3+B$4*(J1220)),0)</f>
        <v>3721.0526315789471</v>
      </c>
      <c r="O1220">
        <f t="shared" si="170"/>
        <v>977.02127659574455</v>
      </c>
      <c r="P1220">
        <f t="shared" ref="P1220:P1283" si="177">IF(IF(N1220+O1220&gt;H1220,H1220-O1220-N1220,IF(L1220&gt;0,((1-L1220)*D$3+D$4*(L1220)),0))+O1220+N1220&gt;H1220,H1220-N1220-O1220,IF(N1220+O1220&gt;H1220,H1220-O1220-N1220,IF(L1220&gt;0,((1-L1220)*D$3+D$4*(L1220)),0)))</f>
        <v>192000</v>
      </c>
      <c r="Q1220" s="2">
        <f t="shared" ref="Q1220:Q1283" si="178">SUM(N1220:P1220)</f>
        <v>196698.0739081747</v>
      </c>
      <c r="R1220">
        <f>Q1220/MainSheet!$C$8*(G1220-G1219)+R1219</f>
        <v>493.01725163027862</v>
      </c>
      <c r="S1220">
        <f t="shared" si="171"/>
        <v>7956.9814427383963</v>
      </c>
      <c r="T1220">
        <f t="shared" si="172"/>
        <v>12.179999999999785</v>
      </c>
      <c r="U1220" s="1">
        <f>Q1220/MainSheet!$C$22</f>
        <v>1</v>
      </c>
    </row>
    <row r="1221" spans="7:21">
      <c r="G1221">
        <f t="shared" si="173"/>
        <v>12.189999999999785</v>
      </c>
      <c r="H1221">
        <f t="shared" si="174"/>
        <v>198000</v>
      </c>
      <c r="I1221" s="2">
        <f>MIN(MainSheet!$C$10/MainSheet!$C$9,MainSheet!$K$9*60)</f>
        <v>660</v>
      </c>
      <c r="J1221" s="1">
        <f>IF(G1221&gt;MainSheet!$C$11,IF(J1220&gt;=0.999,1,(G1221-MainSheet!$C$11)*I1221/$B$2/60),0)</f>
        <v>1</v>
      </c>
      <c r="K1221" s="1">
        <f>IF(G1221&gt;MainSheet!$C$11+$B$6,IF(K1220&gt;=0.999,1,(G1221-MainSheet!$C$11-$B$6)*I1221/$C$2/60),0)</f>
        <v>1</v>
      </c>
      <c r="L1221" s="1">
        <f>IF(G1221&gt;MainSheet!$C$11+$B$6+$C$6,IF(L1220&gt;=0.999,1,(G1221-MainSheet!$C$11-$B$6-$C$6)*I1221/$D$2/60),0)</f>
        <v>1</v>
      </c>
      <c r="M1221">
        <f t="shared" si="175"/>
        <v>1</v>
      </c>
      <c r="N1221" s="2">
        <f t="shared" si="176"/>
        <v>3721.0526315789471</v>
      </c>
      <c r="O1221">
        <f t="shared" ref="O1221:O1284" si="179">IF(K1221&gt;=0.01,((1-K1221)*C$3+C$4*(K1221)),0)</f>
        <v>977.02127659574455</v>
      </c>
      <c r="P1221">
        <f t="shared" si="177"/>
        <v>192000</v>
      </c>
      <c r="Q1221" s="2">
        <f t="shared" si="178"/>
        <v>196698.0739081747</v>
      </c>
      <c r="R1221">
        <f>Q1221/MainSheet!$C$8*(G1221-G1220)+R1220</f>
        <v>495.04849812111297</v>
      </c>
      <c r="S1221">
        <f t="shared" ref="S1221:S1284" si="180">Q1221*$F$2/60+S1220</f>
        <v>7989.7644550564255</v>
      </c>
      <c r="T1221">
        <f t="shared" si="172"/>
        <v>12.189999999999785</v>
      </c>
      <c r="U1221" s="1">
        <f>Q1221/MainSheet!$C$22</f>
        <v>1</v>
      </c>
    </row>
    <row r="1222" spans="7:21">
      <c r="G1222">
        <f t="shared" si="173"/>
        <v>12.199999999999784</v>
      </c>
      <c r="H1222">
        <f t="shared" si="174"/>
        <v>198000</v>
      </c>
      <c r="I1222" s="2">
        <f>MIN(MainSheet!$C$10/MainSheet!$C$9,MainSheet!$K$9*60)</f>
        <v>660</v>
      </c>
      <c r="J1222" s="1">
        <f>IF(G1222&gt;MainSheet!$C$11,IF(J1221&gt;=0.999,1,(G1222-MainSheet!$C$11)*I1222/$B$2/60),0)</f>
        <v>1</v>
      </c>
      <c r="K1222" s="1">
        <f>IF(G1222&gt;MainSheet!$C$11+$B$6,IF(K1221&gt;=0.999,1,(G1222-MainSheet!$C$11-$B$6)*I1222/$C$2/60),0)</f>
        <v>1</v>
      </c>
      <c r="L1222" s="1">
        <f>IF(G1222&gt;MainSheet!$C$11+$B$6+$C$6,IF(L1221&gt;=0.999,1,(G1222-MainSheet!$C$11-$B$6-$C$6)*I1222/$D$2/60),0)</f>
        <v>1</v>
      </c>
      <c r="M1222">
        <f t="shared" si="175"/>
        <v>1</v>
      </c>
      <c r="N1222" s="2">
        <f t="shared" si="176"/>
        <v>3721.0526315789471</v>
      </c>
      <c r="O1222">
        <f t="shared" si="179"/>
        <v>977.02127659574455</v>
      </c>
      <c r="P1222">
        <f t="shared" si="177"/>
        <v>192000</v>
      </c>
      <c r="Q1222" s="2">
        <f t="shared" si="178"/>
        <v>196698.0739081747</v>
      </c>
      <c r="R1222">
        <f>Q1222/MainSheet!$C$8*(G1222-G1221)+R1221</f>
        <v>497.07974461194732</v>
      </c>
      <c r="S1222">
        <f t="shared" si="180"/>
        <v>8022.5474673744548</v>
      </c>
      <c r="T1222">
        <f t="shared" si="172"/>
        <v>12.199999999999784</v>
      </c>
      <c r="U1222" s="1">
        <f>Q1222/MainSheet!$C$22</f>
        <v>1</v>
      </c>
    </row>
    <row r="1223" spans="7:21">
      <c r="G1223">
        <f t="shared" si="173"/>
        <v>12.209999999999784</v>
      </c>
      <c r="H1223">
        <f t="shared" si="174"/>
        <v>198000</v>
      </c>
      <c r="I1223" s="2">
        <f>MIN(MainSheet!$C$10/MainSheet!$C$9,MainSheet!$K$9*60)</f>
        <v>660</v>
      </c>
      <c r="J1223" s="1">
        <f>IF(G1223&gt;MainSheet!$C$11,IF(J1222&gt;=0.999,1,(G1223-MainSheet!$C$11)*I1223/$B$2/60),0)</f>
        <v>1</v>
      </c>
      <c r="K1223" s="1">
        <f>IF(G1223&gt;MainSheet!$C$11+$B$6,IF(K1222&gt;=0.999,1,(G1223-MainSheet!$C$11-$B$6)*I1223/$C$2/60),0)</f>
        <v>1</v>
      </c>
      <c r="L1223" s="1">
        <f>IF(G1223&gt;MainSheet!$C$11+$B$6+$C$6,IF(L1222&gt;=0.999,1,(G1223-MainSheet!$C$11-$B$6-$C$6)*I1223/$D$2/60),0)</f>
        <v>1</v>
      </c>
      <c r="M1223">
        <f t="shared" si="175"/>
        <v>1</v>
      </c>
      <c r="N1223" s="2">
        <f t="shared" si="176"/>
        <v>3721.0526315789471</v>
      </c>
      <c r="O1223">
        <f t="shared" si="179"/>
        <v>977.02127659574455</v>
      </c>
      <c r="P1223">
        <f t="shared" si="177"/>
        <v>192000</v>
      </c>
      <c r="Q1223" s="2">
        <f t="shared" si="178"/>
        <v>196698.0739081747</v>
      </c>
      <c r="R1223">
        <f>Q1223/MainSheet!$C$8*(G1223-G1222)+R1222</f>
        <v>499.11099110278167</v>
      </c>
      <c r="S1223">
        <f t="shared" si="180"/>
        <v>8055.330479692484</v>
      </c>
      <c r="T1223">
        <f t="shared" si="172"/>
        <v>12.209999999999784</v>
      </c>
      <c r="U1223" s="1">
        <f>Q1223/MainSheet!$C$22</f>
        <v>1</v>
      </c>
    </row>
    <row r="1224" spans="7:21">
      <c r="G1224">
        <f t="shared" si="173"/>
        <v>12.219999999999784</v>
      </c>
      <c r="H1224">
        <f t="shared" si="174"/>
        <v>198000</v>
      </c>
      <c r="I1224" s="2">
        <f>MIN(MainSheet!$C$10/MainSheet!$C$9,MainSheet!$K$9*60)</f>
        <v>660</v>
      </c>
      <c r="J1224" s="1">
        <f>IF(G1224&gt;MainSheet!$C$11,IF(J1223&gt;=0.999,1,(G1224-MainSheet!$C$11)*I1224/$B$2/60),0)</f>
        <v>1</v>
      </c>
      <c r="K1224" s="1">
        <f>IF(G1224&gt;MainSheet!$C$11+$B$6,IF(K1223&gt;=0.999,1,(G1224-MainSheet!$C$11-$B$6)*I1224/$C$2/60),0)</f>
        <v>1</v>
      </c>
      <c r="L1224" s="1">
        <f>IF(G1224&gt;MainSheet!$C$11+$B$6+$C$6,IF(L1223&gt;=0.999,1,(G1224-MainSheet!$C$11-$B$6-$C$6)*I1224/$D$2/60),0)</f>
        <v>1</v>
      </c>
      <c r="M1224">
        <f t="shared" si="175"/>
        <v>1</v>
      </c>
      <c r="N1224" s="2">
        <f t="shared" si="176"/>
        <v>3721.0526315789471</v>
      </c>
      <c r="O1224">
        <f t="shared" si="179"/>
        <v>977.02127659574455</v>
      </c>
      <c r="P1224">
        <f t="shared" si="177"/>
        <v>192000</v>
      </c>
      <c r="Q1224" s="2">
        <f t="shared" si="178"/>
        <v>196698.0739081747</v>
      </c>
      <c r="R1224">
        <f>Q1224/MainSheet!$C$8*(G1224-G1223)+R1223</f>
        <v>501.14223759361602</v>
      </c>
      <c r="S1224">
        <f t="shared" si="180"/>
        <v>8088.1134920105133</v>
      </c>
      <c r="T1224">
        <f t="shared" si="172"/>
        <v>12.219999999999784</v>
      </c>
      <c r="U1224" s="1">
        <f>Q1224/MainSheet!$C$22</f>
        <v>1</v>
      </c>
    </row>
    <row r="1225" spans="7:21">
      <c r="G1225">
        <f t="shared" si="173"/>
        <v>12.229999999999784</v>
      </c>
      <c r="H1225">
        <f t="shared" si="174"/>
        <v>198000</v>
      </c>
      <c r="I1225" s="2">
        <f>MIN(MainSheet!$C$10/MainSheet!$C$9,MainSheet!$K$9*60)</f>
        <v>660</v>
      </c>
      <c r="J1225" s="1">
        <f>IF(G1225&gt;MainSheet!$C$11,IF(J1224&gt;=0.999,1,(G1225-MainSheet!$C$11)*I1225/$B$2/60),0)</f>
        <v>1</v>
      </c>
      <c r="K1225" s="1">
        <f>IF(G1225&gt;MainSheet!$C$11+$B$6,IF(K1224&gt;=0.999,1,(G1225-MainSheet!$C$11-$B$6)*I1225/$C$2/60),0)</f>
        <v>1</v>
      </c>
      <c r="L1225" s="1">
        <f>IF(G1225&gt;MainSheet!$C$11+$B$6+$C$6,IF(L1224&gt;=0.999,1,(G1225-MainSheet!$C$11-$B$6-$C$6)*I1225/$D$2/60),0)</f>
        <v>1</v>
      </c>
      <c r="M1225">
        <f t="shared" si="175"/>
        <v>1</v>
      </c>
      <c r="N1225" s="2">
        <f t="shared" si="176"/>
        <v>3721.0526315789471</v>
      </c>
      <c r="O1225">
        <f t="shared" si="179"/>
        <v>977.02127659574455</v>
      </c>
      <c r="P1225">
        <f t="shared" si="177"/>
        <v>192000</v>
      </c>
      <c r="Q1225" s="2">
        <f t="shared" si="178"/>
        <v>196698.0739081747</v>
      </c>
      <c r="R1225">
        <f>Q1225/MainSheet!$C$8*(G1225-G1224)+R1224</f>
        <v>503.17348408445037</v>
      </c>
      <c r="S1225">
        <f t="shared" si="180"/>
        <v>8120.8965043285425</v>
      </c>
      <c r="T1225">
        <f t="shared" si="172"/>
        <v>12.229999999999784</v>
      </c>
      <c r="U1225" s="1">
        <f>Q1225/MainSheet!$C$22</f>
        <v>1</v>
      </c>
    </row>
    <row r="1226" spans="7:21">
      <c r="G1226">
        <f t="shared" si="173"/>
        <v>12.239999999999783</v>
      </c>
      <c r="H1226">
        <f t="shared" si="174"/>
        <v>198000</v>
      </c>
      <c r="I1226" s="2">
        <f>MIN(MainSheet!$C$10/MainSheet!$C$9,MainSheet!$K$9*60)</f>
        <v>660</v>
      </c>
      <c r="J1226" s="1">
        <f>IF(G1226&gt;MainSheet!$C$11,IF(J1225&gt;=0.999,1,(G1226-MainSheet!$C$11)*I1226/$B$2/60),0)</f>
        <v>1</v>
      </c>
      <c r="K1226" s="1">
        <f>IF(G1226&gt;MainSheet!$C$11+$B$6,IF(K1225&gt;=0.999,1,(G1226-MainSheet!$C$11-$B$6)*I1226/$C$2/60),0)</f>
        <v>1</v>
      </c>
      <c r="L1226" s="1">
        <f>IF(G1226&gt;MainSheet!$C$11+$B$6+$C$6,IF(L1225&gt;=0.999,1,(G1226-MainSheet!$C$11-$B$6-$C$6)*I1226/$D$2/60),0)</f>
        <v>1</v>
      </c>
      <c r="M1226">
        <f t="shared" si="175"/>
        <v>1</v>
      </c>
      <c r="N1226" s="2">
        <f t="shared" si="176"/>
        <v>3721.0526315789471</v>
      </c>
      <c r="O1226">
        <f t="shared" si="179"/>
        <v>977.02127659574455</v>
      </c>
      <c r="P1226">
        <f t="shared" si="177"/>
        <v>192000</v>
      </c>
      <c r="Q1226" s="2">
        <f t="shared" si="178"/>
        <v>196698.0739081747</v>
      </c>
      <c r="R1226">
        <f>Q1226/MainSheet!$C$8*(G1226-G1225)+R1225</f>
        <v>505.20473057528471</v>
      </c>
      <c r="S1226">
        <f t="shared" si="180"/>
        <v>8153.6795166465718</v>
      </c>
      <c r="T1226">
        <f t="shared" si="172"/>
        <v>12.239999999999783</v>
      </c>
      <c r="U1226" s="1">
        <f>Q1226/MainSheet!$C$22</f>
        <v>1</v>
      </c>
    </row>
    <row r="1227" spans="7:21">
      <c r="G1227">
        <f t="shared" si="173"/>
        <v>12.249999999999783</v>
      </c>
      <c r="H1227">
        <f t="shared" si="174"/>
        <v>198000</v>
      </c>
      <c r="I1227" s="2">
        <f>MIN(MainSheet!$C$10/MainSheet!$C$9,MainSheet!$K$9*60)</f>
        <v>660</v>
      </c>
      <c r="J1227" s="1">
        <f>IF(G1227&gt;MainSheet!$C$11,IF(J1226&gt;=0.999,1,(G1227-MainSheet!$C$11)*I1227/$B$2/60),0)</f>
        <v>1</v>
      </c>
      <c r="K1227" s="1">
        <f>IF(G1227&gt;MainSheet!$C$11+$B$6,IF(K1226&gt;=0.999,1,(G1227-MainSheet!$C$11-$B$6)*I1227/$C$2/60),0)</f>
        <v>1</v>
      </c>
      <c r="L1227" s="1">
        <f>IF(G1227&gt;MainSheet!$C$11+$B$6+$C$6,IF(L1226&gt;=0.999,1,(G1227-MainSheet!$C$11-$B$6-$C$6)*I1227/$D$2/60),0)</f>
        <v>1</v>
      </c>
      <c r="M1227">
        <f t="shared" si="175"/>
        <v>1</v>
      </c>
      <c r="N1227" s="2">
        <f t="shared" si="176"/>
        <v>3721.0526315789471</v>
      </c>
      <c r="O1227">
        <f t="shared" si="179"/>
        <v>977.02127659574455</v>
      </c>
      <c r="P1227">
        <f t="shared" si="177"/>
        <v>192000</v>
      </c>
      <c r="Q1227" s="2">
        <f t="shared" si="178"/>
        <v>196698.0739081747</v>
      </c>
      <c r="R1227">
        <f>Q1227/MainSheet!$C$8*(G1227-G1226)+R1226</f>
        <v>507.23597706611906</v>
      </c>
      <c r="S1227">
        <f t="shared" si="180"/>
        <v>8186.462528964601</v>
      </c>
      <c r="T1227">
        <f t="shared" si="172"/>
        <v>12.249999999999783</v>
      </c>
      <c r="U1227" s="1">
        <f>Q1227/MainSheet!$C$22</f>
        <v>1</v>
      </c>
    </row>
    <row r="1228" spans="7:21">
      <c r="G1228">
        <f t="shared" si="173"/>
        <v>12.259999999999783</v>
      </c>
      <c r="H1228">
        <f t="shared" si="174"/>
        <v>198000</v>
      </c>
      <c r="I1228" s="2">
        <f>MIN(MainSheet!$C$10/MainSheet!$C$9,MainSheet!$K$9*60)</f>
        <v>660</v>
      </c>
      <c r="J1228" s="1">
        <f>IF(G1228&gt;MainSheet!$C$11,IF(J1227&gt;=0.999,1,(G1228-MainSheet!$C$11)*I1228/$B$2/60),0)</f>
        <v>1</v>
      </c>
      <c r="K1228" s="1">
        <f>IF(G1228&gt;MainSheet!$C$11+$B$6,IF(K1227&gt;=0.999,1,(G1228-MainSheet!$C$11-$B$6)*I1228/$C$2/60),0)</f>
        <v>1</v>
      </c>
      <c r="L1228" s="1">
        <f>IF(G1228&gt;MainSheet!$C$11+$B$6+$C$6,IF(L1227&gt;=0.999,1,(G1228-MainSheet!$C$11-$B$6-$C$6)*I1228/$D$2/60),0)</f>
        <v>1</v>
      </c>
      <c r="M1228">
        <f t="shared" si="175"/>
        <v>1</v>
      </c>
      <c r="N1228" s="2">
        <f t="shared" si="176"/>
        <v>3721.0526315789471</v>
      </c>
      <c r="O1228">
        <f t="shared" si="179"/>
        <v>977.02127659574455</v>
      </c>
      <c r="P1228">
        <f t="shared" si="177"/>
        <v>192000</v>
      </c>
      <c r="Q1228" s="2">
        <f t="shared" si="178"/>
        <v>196698.0739081747</v>
      </c>
      <c r="R1228">
        <f>Q1228/MainSheet!$C$8*(G1228-G1227)+R1227</f>
        <v>509.26722355695341</v>
      </c>
      <c r="S1228">
        <f t="shared" si="180"/>
        <v>8219.2455412826293</v>
      </c>
      <c r="T1228">
        <f t="shared" si="172"/>
        <v>12.259999999999783</v>
      </c>
      <c r="U1228" s="1">
        <f>Q1228/MainSheet!$C$22</f>
        <v>1</v>
      </c>
    </row>
    <row r="1229" spans="7:21">
      <c r="G1229">
        <f t="shared" si="173"/>
        <v>12.269999999999783</v>
      </c>
      <c r="H1229">
        <f t="shared" si="174"/>
        <v>198000</v>
      </c>
      <c r="I1229" s="2">
        <f>MIN(MainSheet!$C$10/MainSheet!$C$9,MainSheet!$K$9*60)</f>
        <v>660</v>
      </c>
      <c r="J1229" s="1">
        <f>IF(G1229&gt;MainSheet!$C$11,IF(J1228&gt;=0.999,1,(G1229-MainSheet!$C$11)*I1229/$B$2/60),0)</f>
        <v>1</v>
      </c>
      <c r="K1229" s="1">
        <f>IF(G1229&gt;MainSheet!$C$11+$B$6,IF(K1228&gt;=0.999,1,(G1229-MainSheet!$C$11-$B$6)*I1229/$C$2/60),0)</f>
        <v>1</v>
      </c>
      <c r="L1229" s="1">
        <f>IF(G1229&gt;MainSheet!$C$11+$B$6+$C$6,IF(L1228&gt;=0.999,1,(G1229-MainSheet!$C$11-$B$6-$C$6)*I1229/$D$2/60),0)</f>
        <v>1</v>
      </c>
      <c r="M1229">
        <f t="shared" si="175"/>
        <v>1</v>
      </c>
      <c r="N1229" s="2">
        <f t="shared" si="176"/>
        <v>3721.0526315789471</v>
      </c>
      <c r="O1229">
        <f t="shared" si="179"/>
        <v>977.02127659574455</v>
      </c>
      <c r="P1229">
        <f t="shared" si="177"/>
        <v>192000</v>
      </c>
      <c r="Q1229" s="2">
        <f t="shared" si="178"/>
        <v>196698.0739081747</v>
      </c>
      <c r="R1229">
        <f>Q1229/MainSheet!$C$8*(G1229-G1228)+R1228</f>
        <v>511.29847004778776</v>
      </c>
      <c r="S1229">
        <f t="shared" si="180"/>
        <v>8252.0285536006577</v>
      </c>
      <c r="T1229">
        <f t="shared" si="172"/>
        <v>12.269999999999783</v>
      </c>
      <c r="U1229" s="1">
        <f>Q1229/MainSheet!$C$22</f>
        <v>1</v>
      </c>
    </row>
    <row r="1230" spans="7:21">
      <c r="G1230">
        <f t="shared" si="173"/>
        <v>12.279999999999783</v>
      </c>
      <c r="H1230">
        <f t="shared" si="174"/>
        <v>198000</v>
      </c>
      <c r="I1230" s="2">
        <f>MIN(MainSheet!$C$10/MainSheet!$C$9,MainSheet!$K$9*60)</f>
        <v>660</v>
      </c>
      <c r="J1230" s="1">
        <f>IF(G1230&gt;MainSheet!$C$11,IF(J1229&gt;=0.999,1,(G1230-MainSheet!$C$11)*I1230/$B$2/60),0)</f>
        <v>1</v>
      </c>
      <c r="K1230" s="1">
        <f>IF(G1230&gt;MainSheet!$C$11+$B$6,IF(K1229&gt;=0.999,1,(G1230-MainSheet!$C$11-$B$6)*I1230/$C$2/60),0)</f>
        <v>1</v>
      </c>
      <c r="L1230" s="1">
        <f>IF(G1230&gt;MainSheet!$C$11+$B$6+$C$6,IF(L1229&gt;=0.999,1,(G1230-MainSheet!$C$11-$B$6-$C$6)*I1230/$D$2/60),0)</f>
        <v>1</v>
      </c>
      <c r="M1230">
        <f t="shared" si="175"/>
        <v>1</v>
      </c>
      <c r="N1230" s="2">
        <f t="shared" si="176"/>
        <v>3721.0526315789471</v>
      </c>
      <c r="O1230">
        <f t="shared" si="179"/>
        <v>977.02127659574455</v>
      </c>
      <c r="P1230">
        <f t="shared" si="177"/>
        <v>192000</v>
      </c>
      <c r="Q1230" s="2">
        <f t="shared" si="178"/>
        <v>196698.0739081747</v>
      </c>
      <c r="R1230">
        <f>Q1230/MainSheet!$C$8*(G1230-G1229)+R1229</f>
        <v>513.32971653862205</v>
      </c>
      <c r="S1230">
        <f t="shared" si="180"/>
        <v>8284.811565918686</v>
      </c>
      <c r="T1230">
        <f t="shared" si="172"/>
        <v>12.279999999999783</v>
      </c>
      <c r="U1230" s="1">
        <f>Q1230/MainSheet!$C$22</f>
        <v>1</v>
      </c>
    </row>
    <row r="1231" spans="7:21">
      <c r="G1231">
        <f t="shared" si="173"/>
        <v>12.289999999999782</v>
      </c>
      <c r="H1231">
        <f t="shared" si="174"/>
        <v>198000</v>
      </c>
      <c r="I1231" s="2">
        <f>MIN(MainSheet!$C$10/MainSheet!$C$9,MainSheet!$K$9*60)</f>
        <v>660</v>
      </c>
      <c r="J1231" s="1">
        <f>IF(G1231&gt;MainSheet!$C$11,IF(J1230&gt;=0.999,1,(G1231-MainSheet!$C$11)*I1231/$B$2/60),0)</f>
        <v>1</v>
      </c>
      <c r="K1231" s="1">
        <f>IF(G1231&gt;MainSheet!$C$11+$B$6,IF(K1230&gt;=0.999,1,(G1231-MainSheet!$C$11-$B$6)*I1231/$C$2/60),0)</f>
        <v>1</v>
      </c>
      <c r="L1231" s="1">
        <f>IF(G1231&gt;MainSheet!$C$11+$B$6+$C$6,IF(L1230&gt;=0.999,1,(G1231-MainSheet!$C$11-$B$6-$C$6)*I1231/$D$2/60),0)</f>
        <v>1</v>
      </c>
      <c r="M1231">
        <f t="shared" si="175"/>
        <v>1</v>
      </c>
      <c r="N1231" s="2">
        <f t="shared" si="176"/>
        <v>3721.0526315789471</v>
      </c>
      <c r="O1231">
        <f t="shared" si="179"/>
        <v>977.02127659574455</v>
      </c>
      <c r="P1231">
        <f t="shared" si="177"/>
        <v>192000</v>
      </c>
      <c r="Q1231" s="2">
        <f t="shared" si="178"/>
        <v>196698.0739081747</v>
      </c>
      <c r="R1231">
        <f>Q1231/MainSheet!$C$8*(G1231-G1230)+R1230</f>
        <v>515.36096302945634</v>
      </c>
      <c r="S1231">
        <f t="shared" si="180"/>
        <v>8317.5945782367144</v>
      </c>
      <c r="T1231">
        <f t="shared" si="172"/>
        <v>12.289999999999782</v>
      </c>
      <c r="U1231" s="1">
        <f>Q1231/MainSheet!$C$22</f>
        <v>1</v>
      </c>
    </row>
    <row r="1232" spans="7:21">
      <c r="G1232">
        <f t="shared" si="173"/>
        <v>12.299999999999782</v>
      </c>
      <c r="H1232">
        <f t="shared" si="174"/>
        <v>198000</v>
      </c>
      <c r="I1232" s="2">
        <f>MIN(MainSheet!$C$10/MainSheet!$C$9,MainSheet!$K$9*60)</f>
        <v>660</v>
      </c>
      <c r="J1232" s="1">
        <f>IF(G1232&gt;MainSheet!$C$11,IF(J1231&gt;=0.999,1,(G1232-MainSheet!$C$11)*I1232/$B$2/60),0)</f>
        <v>1</v>
      </c>
      <c r="K1232" s="1">
        <f>IF(G1232&gt;MainSheet!$C$11+$B$6,IF(K1231&gt;=0.999,1,(G1232-MainSheet!$C$11-$B$6)*I1232/$C$2/60),0)</f>
        <v>1</v>
      </c>
      <c r="L1232" s="1">
        <f>IF(G1232&gt;MainSheet!$C$11+$B$6+$C$6,IF(L1231&gt;=0.999,1,(G1232-MainSheet!$C$11-$B$6-$C$6)*I1232/$D$2/60),0)</f>
        <v>1</v>
      </c>
      <c r="M1232">
        <f t="shared" si="175"/>
        <v>1</v>
      </c>
      <c r="N1232" s="2">
        <f t="shared" si="176"/>
        <v>3721.0526315789471</v>
      </c>
      <c r="O1232">
        <f t="shared" si="179"/>
        <v>977.02127659574455</v>
      </c>
      <c r="P1232">
        <f t="shared" si="177"/>
        <v>192000</v>
      </c>
      <c r="Q1232" s="2">
        <f t="shared" si="178"/>
        <v>196698.0739081747</v>
      </c>
      <c r="R1232">
        <f>Q1232/MainSheet!$C$8*(G1232-G1231)+R1231</f>
        <v>517.39220952029063</v>
      </c>
      <c r="S1232">
        <f t="shared" si="180"/>
        <v>8350.3775905547427</v>
      </c>
      <c r="T1232">
        <f t="shared" si="172"/>
        <v>12.299999999999782</v>
      </c>
      <c r="U1232" s="1">
        <f>Q1232/MainSheet!$C$22</f>
        <v>1</v>
      </c>
    </row>
    <row r="1233" spans="7:21">
      <c r="G1233">
        <f t="shared" si="173"/>
        <v>12.309999999999782</v>
      </c>
      <c r="H1233">
        <f t="shared" si="174"/>
        <v>198000</v>
      </c>
      <c r="I1233" s="2">
        <f>MIN(MainSheet!$C$10/MainSheet!$C$9,MainSheet!$K$9*60)</f>
        <v>660</v>
      </c>
      <c r="J1233" s="1">
        <f>IF(G1233&gt;MainSheet!$C$11,IF(J1232&gt;=0.999,1,(G1233-MainSheet!$C$11)*I1233/$B$2/60),0)</f>
        <v>1</v>
      </c>
      <c r="K1233" s="1">
        <f>IF(G1233&gt;MainSheet!$C$11+$B$6,IF(K1232&gt;=0.999,1,(G1233-MainSheet!$C$11-$B$6)*I1233/$C$2/60),0)</f>
        <v>1</v>
      </c>
      <c r="L1233" s="1">
        <f>IF(G1233&gt;MainSheet!$C$11+$B$6+$C$6,IF(L1232&gt;=0.999,1,(G1233-MainSheet!$C$11-$B$6-$C$6)*I1233/$D$2/60),0)</f>
        <v>1</v>
      </c>
      <c r="M1233">
        <f t="shared" si="175"/>
        <v>1</v>
      </c>
      <c r="N1233" s="2">
        <f t="shared" si="176"/>
        <v>3721.0526315789471</v>
      </c>
      <c r="O1233">
        <f t="shared" si="179"/>
        <v>977.02127659574455</v>
      </c>
      <c r="P1233">
        <f t="shared" si="177"/>
        <v>192000</v>
      </c>
      <c r="Q1233" s="2">
        <f t="shared" si="178"/>
        <v>196698.0739081747</v>
      </c>
      <c r="R1233">
        <f>Q1233/MainSheet!$C$8*(G1233-G1232)+R1232</f>
        <v>519.42345601112493</v>
      </c>
      <c r="S1233">
        <f t="shared" si="180"/>
        <v>8383.1606028727711</v>
      </c>
      <c r="T1233">
        <f t="shared" si="172"/>
        <v>12.309999999999782</v>
      </c>
      <c r="U1233" s="1">
        <f>Q1233/MainSheet!$C$22</f>
        <v>1</v>
      </c>
    </row>
    <row r="1234" spans="7:21">
      <c r="G1234">
        <f t="shared" si="173"/>
        <v>12.319999999999782</v>
      </c>
      <c r="H1234">
        <f t="shared" si="174"/>
        <v>198000</v>
      </c>
      <c r="I1234" s="2">
        <f>MIN(MainSheet!$C$10/MainSheet!$C$9,MainSheet!$K$9*60)</f>
        <v>660</v>
      </c>
      <c r="J1234" s="1">
        <f>IF(G1234&gt;MainSheet!$C$11,IF(J1233&gt;=0.999,1,(G1234-MainSheet!$C$11)*I1234/$B$2/60),0)</f>
        <v>1</v>
      </c>
      <c r="K1234" s="1">
        <f>IF(G1234&gt;MainSheet!$C$11+$B$6,IF(K1233&gt;=0.999,1,(G1234-MainSheet!$C$11-$B$6)*I1234/$C$2/60),0)</f>
        <v>1</v>
      </c>
      <c r="L1234" s="1">
        <f>IF(G1234&gt;MainSheet!$C$11+$B$6+$C$6,IF(L1233&gt;=0.999,1,(G1234-MainSheet!$C$11-$B$6-$C$6)*I1234/$D$2/60),0)</f>
        <v>1</v>
      </c>
      <c r="M1234">
        <f t="shared" si="175"/>
        <v>1</v>
      </c>
      <c r="N1234" s="2">
        <f t="shared" si="176"/>
        <v>3721.0526315789471</v>
      </c>
      <c r="O1234">
        <f t="shared" si="179"/>
        <v>977.02127659574455</v>
      </c>
      <c r="P1234">
        <f t="shared" si="177"/>
        <v>192000</v>
      </c>
      <c r="Q1234" s="2">
        <f t="shared" si="178"/>
        <v>196698.0739081747</v>
      </c>
      <c r="R1234">
        <f>Q1234/MainSheet!$C$8*(G1234-G1233)+R1233</f>
        <v>521.45470250195922</v>
      </c>
      <c r="S1234">
        <f t="shared" si="180"/>
        <v>8415.9436151907994</v>
      </c>
      <c r="T1234">
        <f t="shared" si="172"/>
        <v>12.319999999999782</v>
      </c>
      <c r="U1234" s="1">
        <f>Q1234/MainSheet!$C$22</f>
        <v>1</v>
      </c>
    </row>
    <row r="1235" spans="7:21">
      <c r="G1235">
        <f t="shared" si="173"/>
        <v>12.329999999999782</v>
      </c>
      <c r="H1235">
        <f t="shared" si="174"/>
        <v>198000</v>
      </c>
      <c r="I1235" s="2">
        <f>MIN(MainSheet!$C$10/MainSheet!$C$9,MainSheet!$K$9*60)</f>
        <v>660</v>
      </c>
      <c r="J1235" s="1">
        <f>IF(G1235&gt;MainSheet!$C$11,IF(J1234&gt;=0.999,1,(G1235-MainSheet!$C$11)*I1235/$B$2/60),0)</f>
        <v>1</v>
      </c>
      <c r="K1235" s="1">
        <f>IF(G1235&gt;MainSheet!$C$11+$B$6,IF(K1234&gt;=0.999,1,(G1235-MainSheet!$C$11-$B$6)*I1235/$C$2/60),0)</f>
        <v>1</v>
      </c>
      <c r="L1235" s="1">
        <f>IF(G1235&gt;MainSheet!$C$11+$B$6+$C$6,IF(L1234&gt;=0.999,1,(G1235-MainSheet!$C$11-$B$6-$C$6)*I1235/$D$2/60),0)</f>
        <v>1</v>
      </c>
      <c r="M1235">
        <f t="shared" si="175"/>
        <v>1</v>
      </c>
      <c r="N1235" s="2">
        <f t="shared" si="176"/>
        <v>3721.0526315789471</v>
      </c>
      <c r="O1235">
        <f t="shared" si="179"/>
        <v>977.02127659574455</v>
      </c>
      <c r="P1235">
        <f t="shared" si="177"/>
        <v>192000</v>
      </c>
      <c r="Q1235" s="2">
        <f t="shared" si="178"/>
        <v>196698.0739081747</v>
      </c>
      <c r="R1235">
        <f>Q1235/MainSheet!$C$8*(G1235-G1234)+R1234</f>
        <v>523.48594899279351</v>
      </c>
      <c r="S1235">
        <f t="shared" si="180"/>
        <v>8448.7266275088277</v>
      </c>
      <c r="T1235">
        <f t="shared" si="172"/>
        <v>12.329999999999782</v>
      </c>
      <c r="U1235" s="1">
        <f>Q1235/MainSheet!$C$22</f>
        <v>1</v>
      </c>
    </row>
    <row r="1236" spans="7:21">
      <c r="G1236">
        <f t="shared" si="173"/>
        <v>12.339999999999781</v>
      </c>
      <c r="H1236">
        <f t="shared" si="174"/>
        <v>198000</v>
      </c>
      <c r="I1236" s="2">
        <f>MIN(MainSheet!$C$10/MainSheet!$C$9,MainSheet!$K$9*60)</f>
        <v>660</v>
      </c>
      <c r="J1236" s="1">
        <f>IF(G1236&gt;MainSheet!$C$11,IF(J1235&gt;=0.999,1,(G1236-MainSheet!$C$11)*I1236/$B$2/60),0)</f>
        <v>1</v>
      </c>
      <c r="K1236" s="1">
        <f>IF(G1236&gt;MainSheet!$C$11+$B$6,IF(K1235&gt;=0.999,1,(G1236-MainSheet!$C$11-$B$6)*I1236/$C$2/60),0)</f>
        <v>1</v>
      </c>
      <c r="L1236" s="1">
        <f>IF(G1236&gt;MainSheet!$C$11+$B$6+$C$6,IF(L1235&gt;=0.999,1,(G1236-MainSheet!$C$11-$B$6-$C$6)*I1236/$D$2/60),0)</f>
        <v>1</v>
      </c>
      <c r="M1236">
        <f t="shared" si="175"/>
        <v>1</v>
      </c>
      <c r="N1236" s="2">
        <f t="shared" si="176"/>
        <v>3721.0526315789471</v>
      </c>
      <c r="O1236">
        <f t="shared" si="179"/>
        <v>977.02127659574455</v>
      </c>
      <c r="P1236">
        <f t="shared" si="177"/>
        <v>192000</v>
      </c>
      <c r="Q1236" s="2">
        <f t="shared" si="178"/>
        <v>196698.0739081747</v>
      </c>
      <c r="R1236">
        <f>Q1236/MainSheet!$C$8*(G1236-G1235)+R1235</f>
        <v>525.5171954836278</v>
      </c>
      <c r="S1236">
        <f t="shared" si="180"/>
        <v>8481.5096398268561</v>
      </c>
      <c r="T1236">
        <f t="shared" si="172"/>
        <v>12.339999999999781</v>
      </c>
      <c r="U1236" s="1">
        <f>Q1236/MainSheet!$C$22</f>
        <v>1</v>
      </c>
    </row>
    <row r="1237" spans="7:21">
      <c r="G1237">
        <f t="shared" si="173"/>
        <v>12.349999999999781</v>
      </c>
      <c r="H1237">
        <f t="shared" si="174"/>
        <v>198000</v>
      </c>
      <c r="I1237" s="2">
        <f>MIN(MainSheet!$C$10/MainSheet!$C$9,MainSheet!$K$9*60)</f>
        <v>660</v>
      </c>
      <c r="J1237" s="1">
        <f>IF(G1237&gt;MainSheet!$C$11,IF(J1236&gt;=0.999,1,(G1237-MainSheet!$C$11)*I1237/$B$2/60),0)</f>
        <v>1</v>
      </c>
      <c r="K1237" s="1">
        <f>IF(G1237&gt;MainSheet!$C$11+$B$6,IF(K1236&gt;=0.999,1,(G1237-MainSheet!$C$11-$B$6)*I1237/$C$2/60),0)</f>
        <v>1</v>
      </c>
      <c r="L1237" s="1">
        <f>IF(G1237&gt;MainSheet!$C$11+$B$6+$C$6,IF(L1236&gt;=0.999,1,(G1237-MainSheet!$C$11-$B$6-$C$6)*I1237/$D$2/60),0)</f>
        <v>1</v>
      </c>
      <c r="M1237">
        <f t="shared" si="175"/>
        <v>1</v>
      </c>
      <c r="N1237" s="2">
        <f t="shared" si="176"/>
        <v>3721.0526315789471</v>
      </c>
      <c r="O1237">
        <f t="shared" si="179"/>
        <v>977.02127659574455</v>
      </c>
      <c r="P1237">
        <f t="shared" si="177"/>
        <v>192000</v>
      </c>
      <c r="Q1237" s="2">
        <f t="shared" si="178"/>
        <v>196698.0739081747</v>
      </c>
      <c r="R1237">
        <f>Q1237/MainSheet!$C$8*(G1237-G1236)+R1236</f>
        <v>527.54844197446209</v>
      </c>
      <c r="S1237">
        <f t="shared" si="180"/>
        <v>8514.2926521448844</v>
      </c>
      <c r="T1237">
        <f t="shared" si="172"/>
        <v>12.349999999999781</v>
      </c>
      <c r="U1237" s="1">
        <f>Q1237/MainSheet!$C$22</f>
        <v>1</v>
      </c>
    </row>
    <row r="1238" spans="7:21">
      <c r="G1238">
        <f t="shared" si="173"/>
        <v>12.359999999999781</v>
      </c>
      <c r="H1238">
        <f t="shared" si="174"/>
        <v>198000</v>
      </c>
      <c r="I1238" s="2">
        <f>MIN(MainSheet!$C$10/MainSheet!$C$9,MainSheet!$K$9*60)</f>
        <v>660</v>
      </c>
      <c r="J1238" s="1">
        <f>IF(G1238&gt;MainSheet!$C$11,IF(J1237&gt;=0.999,1,(G1238-MainSheet!$C$11)*I1238/$B$2/60),0)</f>
        <v>1</v>
      </c>
      <c r="K1238" s="1">
        <f>IF(G1238&gt;MainSheet!$C$11+$B$6,IF(K1237&gt;=0.999,1,(G1238-MainSheet!$C$11-$B$6)*I1238/$C$2/60),0)</f>
        <v>1</v>
      </c>
      <c r="L1238" s="1">
        <f>IF(G1238&gt;MainSheet!$C$11+$B$6+$C$6,IF(L1237&gt;=0.999,1,(G1238-MainSheet!$C$11-$B$6-$C$6)*I1238/$D$2/60),0)</f>
        <v>1</v>
      </c>
      <c r="M1238">
        <f t="shared" si="175"/>
        <v>1</v>
      </c>
      <c r="N1238" s="2">
        <f t="shared" si="176"/>
        <v>3721.0526315789471</v>
      </c>
      <c r="O1238">
        <f t="shared" si="179"/>
        <v>977.02127659574455</v>
      </c>
      <c r="P1238">
        <f t="shared" si="177"/>
        <v>192000</v>
      </c>
      <c r="Q1238" s="2">
        <f t="shared" si="178"/>
        <v>196698.0739081747</v>
      </c>
      <c r="R1238">
        <f>Q1238/MainSheet!$C$8*(G1238-G1237)+R1237</f>
        <v>529.57968846529639</v>
      </c>
      <c r="S1238">
        <f t="shared" si="180"/>
        <v>8547.0756644629128</v>
      </c>
      <c r="T1238">
        <f t="shared" si="172"/>
        <v>12.359999999999781</v>
      </c>
      <c r="U1238" s="1">
        <f>Q1238/MainSheet!$C$22</f>
        <v>1</v>
      </c>
    </row>
    <row r="1239" spans="7:21">
      <c r="G1239">
        <f t="shared" si="173"/>
        <v>12.369999999999781</v>
      </c>
      <c r="H1239">
        <f t="shared" si="174"/>
        <v>198000</v>
      </c>
      <c r="I1239" s="2">
        <f>MIN(MainSheet!$C$10/MainSheet!$C$9,MainSheet!$K$9*60)</f>
        <v>660</v>
      </c>
      <c r="J1239" s="1">
        <f>IF(G1239&gt;MainSheet!$C$11,IF(J1238&gt;=0.999,1,(G1239-MainSheet!$C$11)*I1239/$B$2/60),0)</f>
        <v>1</v>
      </c>
      <c r="K1239" s="1">
        <f>IF(G1239&gt;MainSheet!$C$11+$B$6,IF(K1238&gt;=0.999,1,(G1239-MainSheet!$C$11-$B$6)*I1239/$C$2/60),0)</f>
        <v>1</v>
      </c>
      <c r="L1239" s="1">
        <f>IF(G1239&gt;MainSheet!$C$11+$B$6+$C$6,IF(L1238&gt;=0.999,1,(G1239-MainSheet!$C$11-$B$6-$C$6)*I1239/$D$2/60),0)</f>
        <v>1</v>
      </c>
      <c r="M1239">
        <f t="shared" si="175"/>
        <v>1</v>
      </c>
      <c r="N1239" s="2">
        <f t="shared" si="176"/>
        <v>3721.0526315789471</v>
      </c>
      <c r="O1239">
        <f t="shared" si="179"/>
        <v>977.02127659574455</v>
      </c>
      <c r="P1239">
        <f t="shared" si="177"/>
        <v>192000</v>
      </c>
      <c r="Q1239" s="2">
        <f t="shared" si="178"/>
        <v>196698.0739081747</v>
      </c>
      <c r="R1239">
        <f>Q1239/MainSheet!$C$8*(G1239-G1238)+R1238</f>
        <v>531.61093495613068</v>
      </c>
      <c r="S1239">
        <f t="shared" si="180"/>
        <v>8579.8586767809411</v>
      </c>
      <c r="T1239">
        <f t="shared" si="172"/>
        <v>12.369999999999781</v>
      </c>
      <c r="U1239" s="1">
        <f>Q1239/MainSheet!$C$22</f>
        <v>1</v>
      </c>
    </row>
    <row r="1240" spans="7:21">
      <c r="G1240">
        <f t="shared" si="173"/>
        <v>12.379999999999781</v>
      </c>
      <c r="H1240">
        <f t="shared" si="174"/>
        <v>198000</v>
      </c>
      <c r="I1240" s="2">
        <f>MIN(MainSheet!$C$10/MainSheet!$C$9,MainSheet!$K$9*60)</f>
        <v>660</v>
      </c>
      <c r="J1240" s="1">
        <f>IF(G1240&gt;MainSheet!$C$11,IF(J1239&gt;=0.999,1,(G1240-MainSheet!$C$11)*I1240/$B$2/60),0)</f>
        <v>1</v>
      </c>
      <c r="K1240" s="1">
        <f>IF(G1240&gt;MainSheet!$C$11+$B$6,IF(K1239&gt;=0.999,1,(G1240-MainSheet!$C$11-$B$6)*I1240/$C$2/60),0)</f>
        <v>1</v>
      </c>
      <c r="L1240" s="1">
        <f>IF(G1240&gt;MainSheet!$C$11+$B$6+$C$6,IF(L1239&gt;=0.999,1,(G1240-MainSheet!$C$11-$B$6-$C$6)*I1240/$D$2/60),0)</f>
        <v>1</v>
      </c>
      <c r="M1240">
        <f t="shared" si="175"/>
        <v>1</v>
      </c>
      <c r="N1240" s="2">
        <f t="shared" si="176"/>
        <v>3721.0526315789471</v>
      </c>
      <c r="O1240">
        <f t="shared" si="179"/>
        <v>977.02127659574455</v>
      </c>
      <c r="P1240">
        <f t="shared" si="177"/>
        <v>192000</v>
      </c>
      <c r="Q1240" s="2">
        <f t="shared" si="178"/>
        <v>196698.0739081747</v>
      </c>
      <c r="R1240">
        <f>Q1240/MainSheet!$C$8*(G1240-G1239)+R1239</f>
        <v>533.64218144696497</v>
      </c>
      <c r="S1240">
        <f t="shared" si="180"/>
        <v>8612.6416890989694</v>
      </c>
      <c r="T1240">
        <f t="shared" si="172"/>
        <v>12.379999999999781</v>
      </c>
      <c r="U1240" s="1">
        <f>Q1240/MainSheet!$C$22</f>
        <v>1</v>
      </c>
    </row>
    <row r="1241" spans="7:21">
      <c r="G1241">
        <f t="shared" si="173"/>
        <v>12.38999999999978</v>
      </c>
      <c r="H1241">
        <f t="shared" si="174"/>
        <v>198000</v>
      </c>
      <c r="I1241" s="2">
        <f>MIN(MainSheet!$C$10/MainSheet!$C$9,MainSheet!$K$9*60)</f>
        <v>660</v>
      </c>
      <c r="J1241" s="1">
        <f>IF(G1241&gt;MainSheet!$C$11,IF(J1240&gt;=0.999,1,(G1241-MainSheet!$C$11)*I1241/$B$2/60),0)</f>
        <v>1</v>
      </c>
      <c r="K1241" s="1">
        <f>IF(G1241&gt;MainSheet!$C$11+$B$6,IF(K1240&gt;=0.999,1,(G1241-MainSheet!$C$11-$B$6)*I1241/$C$2/60),0)</f>
        <v>1</v>
      </c>
      <c r="L1241" s="1">
        <f>IF(G1241&gt;MainSheet!$C$11+$B$6+$C$6,IF(L1240&gt;=0.999,1,(G1241-MainSheet!$C$11-$B$6-$C$6)*I1241/$D$2/60),0)</f>
        <v>1</v>
      </c>
      <c r="M1241">
        <f t="shared" si="175"/>
        <v>1</v>
      </c>
      <c r="N1241" s="2">
        <f t="shared" si="176"/>
        <v>3721.0526315789471</v>
      </c>
      <c r="O1241">
        <f t="shared" si="179"/>
        <v>977.02127659574455</v>
      </c>
      <c r="P1241">
        <f t="shared" si="177"/>
        <v>192000</v>
      </c>
      <c r="Q1241" s="2">
        <f t="shared" si="178"/>
        <v>196698.0739081747</v>
      </c>
      <c r="R1241">
        <f>Q1241/MainSheet!$C$8*(G1241-G1240)+R1240</f>
        <v>535.67342793779926</v>
      </c>
      <c r="S1241">
        <f t="shared" si="180"/>
        <v>8645.4247014169978</v>
      </c>
      <c r="T1241">
        <f t="shared" si="172"/>
        <v>12.38999999999978</v>
      </c>
      <c r="U1241" s="1">
        <f>Q1241/MainSheet!$C$22</f>
        <v>1</v>
      </c>
    </row>
    <row r="1242" spans="7:21">
      <c r="G1242">
        <f t="shared" si="173"/>
        <v>12.39999999999978</v>
      </c>
      <c r="H1242">
        <f t="shared" si="174"/>
        <v>198000</v>
      </c>
      <c r="I1242" s="2">
        <f>MIN(MainSheet!$C$10/MainSheet!$C$9,MainSheet!$K$9*60)</f>
        <v>660</v>
      </c>
      <c r="J1242" s="1">
        <f>IF(G1242&gt;MainSheet!$C$11,IF(J1241&gt;=0.999,1,(G1242-MainSheet!$C$11)*I1242/$B$2/60),0)</f>
        <v>1</v>
      </c>
      <c r="K1242" s="1">
        <f>IF(G1242&gt;MainSheet!$C$11+$B$6,IF(K1241&gt;=0.999,1,(G1242-MainSheet!$C$11-$B$6)*I1242/$C$2/60),0)</f>
        <v>1</v>
      </c>
      <c r="L1242" s="1">
        <f>IF(G1242&gt;MainSheet!$C$11+$B$6+$C$6,IF(L1241&gt;=0.999,1,(G1242-MainSheet!$C$11-$B$6-$C$6)*I1242/$D$2/60),0)</f>
        <v>1</v>
      </c>
      <c r="M1242">
        <f t="shared" si="175"/>
        <v>1</v>
      </c>
      <c r="N1242" s="2">
        <f t="shared" si="176"/>
        <v>3721.0526315789471</v>
      </c>
      <c r="O1242">
        <f t="shared" si="179"/>
        <v>977.02127659574455</v>
      </c>
      <c r="P1242">
        <f t="shared" si="177"/>
        <v>192000</v>
      </c>
      <c r="Q1242" s="2">
        <f t="shared" si="178"/>
        <v>196698.0739081747</v>
      </c>
      <c r="R1242">
        <f>Q1242/MainSheet!$C$8*(G1242-G1241)+R1241</f>
        <v>537.70467442863355</v>
      </c>
      <c r="S1242">
        <f t="shared" si="180"/>
        <v>8678.2077137350261</v>
      </c>
      <c r="T1242">
        <f t="shared" si="172"/>
        <v>12.39999999999978</v>
      </c>
      <c r="U1242" s="1">
        <f>Q1242/MainSheet!$C$22</f>
        <v>1</v>
      </c>
    </row>
    <row r="1243" spans="7:21">
      <c r="G1243">
        <f t="shared" si="173"/>
        <v>12.40999999999978</v>
      </c>
      <c r="H1243">
        <f t="shared" si="174"/>
        <v>198000</v>
      </c>
      <c r="I1243" s="2">
        <f>MIN(MainSheet!$C$10/MainSheet!$C$9,MainSheet!$K$9*60)</f>
        <v>660</v>
      </c>
      <c r="J1243" s="1">
        <f>IF(G1243&gt;MainSheet!$C$11,IF(J1242&gt;=0.999,1,(G1243-MainSheet!$C$11)*I1243/$B$2/60),0)</f>
        <v>1</v>
      </c>
      <c r="K1243" s="1">
        <f>IF(G1243&gt;MainSheet!$C$11+$B$6,IF(K1242&gt;=0.999,1,(G1243-MainSheet!$C$11-$B$6)*I1243/$C$2/60),0)</f>
        <v>1</v>
      </c>
      <c r="L1243" s="1">
        <f>IF(G1243&gt;MainSheet!$C$11+$B$6+$C$6,IF(L1242&gt;=0.999,1,(G1243-MainSheet!$C$11-$B$6-$C$6)*I1243/$D$2/60),0)</f>
        <v>1</v>
      </c>
      <c r="M1243">
        <f t="shared" si="175"/>
        <v>1</v>
      </c>
      <c r="N1243" s="2">
        <f t="shared" si="176"/>
        <v>3721.0526315789471</v>
      </c>
      <c r="O1243">
        <f t="shared" si="179"/>
        <v>977.02127659574455</v>
      </c>
      <c r="P1243">
        <f t="shared" si="177"/>
        <v>192000</v>
      </c>
      <c r="Q1243" s="2">
        <f t="shared" si="178"/>
        <v>196698.0739081747</v>
      </c>
      <c r="R1243">
        <f>Q1243/MainSheet!$C$8*(G1243-G1242)+R1242</f>
        <v>539.73592091946784</v>
      </c>
      <c r="S1243">
        <f t="shared" si="180"/>
        <v>8710.9907260530545</v>
      </c>
      <c r="T1243">
        <f t="shared" si="172"/>
        <v>12.40999999999978</v>
      </c>
      <c r="U1243" s="1">
        <f>Q1243/MainSheet!$C$22</f>
        <v>1</v>
      </c>
    </row>
    <row r="1244" spans="7:21">
      <c r="G1244">
        <f t="shared" si="173"/>
        <v>12.41999999999978</v>
      </c>
      <c r="H1244">
        <f t="shared" si="174"/>
        <v>198000</v>
      </c>
      <c r="I1244" s="2">
        <f>MIN(MainSheet!$C$10/MainSheet!$C$9,MainSheet!$K$9*60)</f>
        <v>660</v>
      </c>
      <c r="J1244" s="1">
        <f>IF(G1244&gt;MainSheet!$C$11,IF(J1243&gt;=0.999,1,(G1244-MainSheet!$C$11)*I1244/$B$2/60),0)</f>
        <v>1</v>
      </c>
      <c r="K1244" s="1">
        <f>IF(G1244&gt;MainSheet!$C$11+$B$6,IF(K1243&gt;=0.999,1,(G1244-MainSheet!$C$11-$B$6)*I1244/$C$2/60),0)</f>
        <v>1</v>
      </c>
      <c r="L1244" s="1">
        <f>IF(G1244&gt;MainSheet!$C$11+$B$6+$C$6,IF(L1243&gt;=0.999,1,(G1244-MainSheet!$C$11-$B$6-$C$6)*I1244/$D$2/60),0)</f>
        <v>1</v>
      </c>
      <c r="M1244">
        <f t="shared" si="175"/>
        <v>1</v>
      </c>
      <c r="N1244" s="2">
        <f t="shared" si="176"/>
        <v>3721.0526315789471</v>
      </c>
      <c r="O1244">
        <f t="shared" si="179"/>
        <v>977.02127659574455</v>
      </c>
      <c r="P1244">
        <f t="shared" si="177"/>
        <v>192000</v>
      </c>
      <c r="Q1244" s="2">
        <f t="shared" si="178"/>
        <v>196698.0739081747</v>
      </c>
      <c r="R1244">
        <f>Q1244/MainSheet!$C$8*(G1244-G1243)+R1243</f>
        <v>541.76716741030214</v>
      </c>
      <c r="S1244">
        <f t="shared" si="180"/>
        <v>8743.7737383710828</v>
      </c>
      <c r="T1244">
        <f t="shared" si="172"/>
        <v>12.41999999999978</v>
      </c>
      <c r="U1244" s="1">
        <f>Q1244/MainSheet!$C$22</f>
        <v>1</v>
      </c>
    </row>
    <row r="1245" spans="7:21">
      <c r="G1245">
        <f t="shared" si="173"/>
        <v>12.429999999999779</v>
      </c>
      <c r="H1245">
        <f t="shared" si="174"/>
        <v>198000</v>
      </c>
      <c r="I1245" s="2">
        <f>MIN(MainSheet!$C$10/MainSheet!$C$9,MainSheet!$K$9*60)</f>
        <v>660</v>
      </c>
      <c r="J1245" s="1">
        <f>IF(G1245&gt;MainSheet!$C$11,IF(J1244&gt;=0.999,1,(G1245-MainSheet!$C$11)*I1245/$B$2/60),0)</f>
        <v>1</v>
      </c>
      <c r="K1245" s="1">
        <f>IF(G1245&gt;MainSheet!$C$11+$B$6,IF(K1244&gt;=0.999,1,(G1245-MainSheet!$C$11-$B$6)*I1245/$C$2/60),0)</f>
        <v>1</v>
      </c>
      <c r="L1245" s="1">
        <f>IF(G1245&gt;MainSheet!$C$11+$B$6+$C$6,IF(L1244&gt;=0.999,1,(G1245-MainSheet!$C$11-$B$6-$C$6)*I1245/$D$2/60),0)</f>
        <v>1</v>
      </c>
      <c r="M1245">
        <f t="shared" si="175"/>
        <v>1</v>
      </c>
      <c r="N1245" s="2">
        <f t="shared" si="176"/>
        <v>3721.0526315789471</v>
      </c>
      <c r="O1245">
        <f t="shared" si="179"/>
        <v>977.02127659574455</v>
      </c>
      <c r="P1245">
        <f t="shared" si="177"/>
        <v>192000</v>
      </c>
      <c r="Q1245" s="2">
        <f t="shared" si="178"/>
        <v>196698.0739081747</v>
      </c>
      <c r="R1245">
        <f>Q1245/MainSheet!$C$8*(G1245-G1244)+R1244</f>
        <v>543.79841390113643</v>
      </c>
      <c r="S1245">
        <f t="shared" si="180"/>
        <v>8776.5567506891111</v>
      </c>
      <c r="T1245">
        <f t="shared" si="172"/>
        <v>12.429999999999779</v>
      </c>
      <c r="U1245" s="1">
        <f>Q1245/MainSheet!$C$22</f>
        <v>1</v>
      </c>
    </row>
    <row r="1246" spans="7:21">
      <c r="G1246">
        <f t="shared" si="173"/>
        <v>12.439999999999779</v>
      </c>
      <c r="H1246">
        <f t="shared" si="174"/>
        <v>198000</v>
      </c>
      <c r="I1246" s="2">
        <f>MIN(MainSheet!$C$10/MainSheet!$C$9,MainSheet!$K$9*60)</f>
        <v>660</v>
      </c>
      <c r="J1246" s="1">
        <f>IF(G1246&gt;MainSheet!$C$11,IF(J1245&gt;=0.999,1,(G1246-MainSheet!$C$11)*I1246/$B$2/60),0)</f>
        <v>1</v>
      </c>
      <c r="K1246" s="1">
        <f>IF(G1246&gt;MainSheet!$C$11+$B$6,IF(K1245&gt;=0.999,1,(G1246-MainSheet!$C$11-$B$6)*I1246/$C$2/60),0)</f>
        <v>1</v>
      </c>
      <c r="L1246" s="1">
        <f>IF(G1246&gt;MainSheet!$C$11+$B$6+$C$6,IF(L1245&gt;=0.999,1,(G1246-MainSheet!$C$11-$B$6-$C$6)*I1246/$D$2/60),0)</f>
        <v>1</v>
      </c>
      <c r="M1246">
        <f t="shared" si="175"/>
        <v>1</v>
      </c>
      <c r="N1246" s="2">
        <f t="shared" si="176"/>
        <v>3721.0526315789471</v>
      </c>
      <c r="O1246">
        <f t="shared" si="179"/>
        <v>977.02127659574455</v>
      </c>
      <c r="P1246">
        <f t="shared" si="177"/>
        <v>192000</v>
      </c>
      <c r="Q1246" s="2">
        <f t="shared" si="178"/>
        <v>196698.0739081747</v>
      </c>
      <c r="R1246">
        <f>Q1246/MainSheet!$C$8*(G1246-G1245)+R1245</f>
        <v>545.82966039197072</v>
      </c>
      <c r="S1246">
        <f t="shared" si="180"/>
        <v>8809.3397630071395</v>
      </c>
      <c r="T1246">
        <f t="shared" si="172"/>
        <v>12.439999999999779</v>
      </c>
      <c r="U1246" s="1">
        <f>Q1246/MainSheet!$C$22</f>
        <v>1</v>
      </c>
    </row>
    <row r="1247" spans="7:21">
      <c r="G1247">
        <f t="shared" si="173"/>
        <v>12.449999999999779</v>
      </c>
      <c r="H1247">
        <f t="shared" si="174"/>
        <v>198000</v>
      </c>
      <c r="I1247" s="2">
        <f>MIN(MainSheet!$C$10/MainSheet!$C$9,MainSheet!$K$9*60)</f>
        <v>660</v>
      </c>
      <c r="J1247" s="1">
        <f>IF(G1247&gt;MainSheet!$C$11,IF(J1246&gt;=0.999,1,(G1247-MainSheet!$C$11)*I1247/$B$2/60),0)</f>
        <v>1</v>
      </c>
      <c r="K1247" s="1">
        <f>IF(G1247&gt;MainSheet!$C$11+$B$6,IF(K1246&gt;=0.999,1,(G1247-MainSheet!$C$11-$B$6)*I1247/$C$2/60),0)</f>
        <v>1</v>
      </c>
      <c r="L1247" s="1">
        <f>IF(G1247&gt;MainSheet!$C$11+$B$6+$C$6,IF(L1246&gt;=0.999,1,(G1247-MainSheet!$C$11-$B$6-$C$6)*I1247/$D$2/60),0)</f>
        <v>1</v>
      </c>
      <c r="M1247">
        <f t="shared" si="175"/>
        <v>1</v>
      </c>
      <c r="N1247" s="2">
        <f t="shared" si="176"/>
        <v>3721.0526315789471</v>
      </c>
      <c r="O1247">
        <f t="shared" si="179"/>
        <v>977.02127659574455</v>
      </c>
      <c r="P1247">
        <f t="shared" si="177"/>
        <v>192000</v>
      </c>
      <c r="Q1247" s="2">
        <f t="shared" si="178"/>
        <v>196698.0739081747</v>
      </c>
      <c r="R1247">
        <f>Q1247/MainSheet!$C$8*(G1247-G1246)+R1246</f>
        <v>547.86090688280501</v>
      </c>
      <c r="S1247">
        <f t="shared" si="180"/>
        <v>8842.1227753251678</v>
      </c>
      <c r="T1247">
        <f t="shared" si="172"/>
        <v>12.449999999999779</v>
      </c>
      <c r="U1247" s="1">
        <f>Q1247/MainSheet!$C$22</f>
        <v>1</v>
      </c>
    </row>
    <row r="1248" spans="7:21">
      <c r="G1248">
        <f t="shared" si="173"/>
        <v>12.459999999999779</v>
      </c>
      <c r="H1248">
        <f t="shared" si="174"/>
        <v>198000</v>
      </c>
      <c r="I1248" s="2">
        <f>MIN(MainSheet!$C$10/MainSheet!$C$9,MainSheet!$K$9*60)</f>
        <v>660</v>
      </c>
      <c r="J1248" s="1">
        <f>IF(G1248&gt;MainSheet!$C$11,IF(J1247&gt;=0.999,1,(G1248-MainSheet!$C$11)*I1248/$B$2/60),0)</f>
        <v>1</v>
      </c>
      <c r="K1248" s="1">
        <f>IF(G1248&gt;MainSheet!$C$11+$B$6,IF(K1247&gt;=0.999,1,(G1248-MainSheet!$C$11-$B$6)*I1248/$C$2/60),0)</f>
        <v>1</v>
      </c>
      <c r="L1248" s="1">
        <f>IF(G1248&gt;MainSheet!$C$11+$B$6+$C$6,IF(L1247&gt;=0.999,1,(G1248-MainSheet!$C$11-$B$6-$C$6)*I1248/$D$2/60),0)</f>
        <v>1</v>
      </c>
      <c r="M1248">
        <f t="shared" si="175"/>
        <v>1</v>
      </c>
      <c r="N1248" s="2">
        <f t="shared" si="176"/>
        <v>3721.0526315789471</v>
      </c>
      <c r="O1248">
        <f t="shared" si="179"/>
        <v>977.02127659574455</v>
      </c>
      <c r="P1248">
        <f t="shared" si="177"/>
        <v>192000</v>
      </c>
      <c r="Q1248" s="2">
        <f t="shared" si="178"/>
        <v>196698.0739081747</v>
      </c>
      <c r="R1248">
        <f>Q1248/MainSheet!$C$8*(G1248-G1247)+R1247</f>
        <v>549.8921533736393</v>
      </c>
      <c r="S1248">
        <f t="shared" si="180"/>
        <v>8874.9057876431962</v>
      </c>
      <c r="T1248">
        <f t="shared" si="172"/>
        <v>12.459999999999779</v>
      </c>
      <c r="U1248" s="1">
        <f>Q1248/MainSheet!$C$22</f>
        <v>1</v>
      </c>
    </row>
    <row r="1249" spans="7:21">
      <c r="G1249">
        <f t="shared" si="173"/>
        <v>12.469999999999779</v>
      </c>
      <c r="H1249">
        <f t="shared" si="174"/>
        <v>198000</v>
      </c>
      <c r="I1249" s="2">
        <f>MIN(MainSheet!$C$10/MainSheet!$C$9,MainSheet!$K$9*60)</f>
        <v>660</v>
      </c>
      <c r="J1249" s="1">
        <f>IF(G1249&gt;MainSheet!$C$11,IF(J1248&gt;=0.999,1,(G1249-MainSheet!$C$11)*I1249/$B$2/60),0)</f>
        <v>1</v>
      </c>
      <c r="K1249" s="1">
        <f>IF(G1249&gt;MainSheet!$C$11+$B$6,IF(K1248&gt;=0.999,1,(G1249-MainSheet!$C$11-$B$6)*I1249/$C$2/60),0)</f>
        <v>1</v>
      </c>
      <c r="L1249" s="1">
        <f>IF(G1249&gt;MainSheet!$C$11+$B$6+$C$6,IF(L1248&gt;=0.999,1,(G1249-MainSheet!$C$11-$B$6-$C$6)*I1249/$D$2/60),0)</f>
        <v>1</v>
      </c>
      <c r="M1249">
        <f t="shared" si="175"/>
        <v>1</v>
      </c>
      <c r="N1249" s="2">
        <f t="shared" si="176"/>
        <v>3721.0526315789471</v>
      </c>
      <c r="O1249">
        <f t="shared" si="179"/>
        <v>977.02127659574455</v>
      </c>
      <c r="P1249">
        <f t="shared" si="177"/>
        <v>192000</v>
      </c>
      <c r="Q1249" s="2">
        <f t="shared" si="178"/>
        <v>196698.0739081747</v>
      </c>
      <c r="R1249">
        <f>Q1249/MainSheet!$C$8*(G1249-G1248)+R1248</f>
        <v>551.92339986447359</v>
      </c>
      <c r="S1249">
        <f t="shared" si="180"/>
        <v>8907.6887999612245</v>
      </c>
      <c r="T1249">
        <f t="shared" si="172"/>
        <v>12.469999999999779</v>
      </c>
      <c r="U1249" s="1">
        <f>Q1249/MainSheet!$C$22</f>
        <v>1</v>
      </c>
    </row>
    <row r="1250" spans="7:21">
      <c r="G1250">
        <f t="shared" si="173"/>
        <v>12.479999999999778</v>
      </c>
      <c r="H1250">
        <f t="shared" si="174"/>
        <v>198000</v>
      </c>
      <c r="I1250" s="2">
        <f>MIN(MainSheet!$C$10/MainSheet!$C$9,MainSheet!$K$9*60)</f>
        <v>660</v>
      </c>
      <c r="J1250" s="1">
        <f>IF(G1250&gt;MainSheet!$C$11,IF(J1249&gt;=0.999,1,(G1250-MainSheet!$C$11)*I1250/$B$2/60),0)</f>
        <v>1</v>
      </c>
      <c r="K1250" s="1">
        <f>IF(G1250&gt;MainSheet!$C$11+$B$6,IF(K1249&gt;=0.999,1,(G1250-MainSheet!$C$11-$B$6)*I1250/$C$2/60),0)</f>
        <v>1</v>
      </c>
      <c r="L1250" s="1">
        <f>IF(G1250&gt;MainSheet!$C$11+$B$6+$C$6,IF(L1249&gt;=0.999,1,(G1250-MainSheet!$C$11-$B$6-$C$6)*I1250/$D$2/60),0)</f>
        <v>1</v>
      </c>
      <c r="M1250">
        <f t="shared" si="175"/>
        <v>1</v>
      </c>
      <c r="N1250" s="2">
        <f t="shared" si="176"/>
        <v>3721.0526315789471</v>
      </c>
      <c r="O1250">
        <f t="shared" si="179"/>
        <v>977.02127659574455</v>
      </c>
      <c r="P1250">
        <f t="shared" si="177"/>
        <v>192000</v>
      </c>
      <c r="Q1250" s="2">
        <f t="shared" si="178"/>
        <v>196698.0739081747</v>
      </c>
      <c r="R1250">
        <f>Q1250/MainSheet!$C$8*(G1250-G1249)+R1249</f>
        <v>553.95464635530789</v>
      </c>
      <c r="S1250">
        <f t="shared" si="180"/>
        <v>8940.4718122792528</v>
      </c>
      <c r="T1250">
        <f t="shared" si="172"/>
        <v>12.479999999999778</v>
      </c>
      <c r="U1250" s="1">
        <f>Q1250/MainSheet!$C$22</f>
        <v>1</v>
      </c>
    </row>
    <row r="1251" spans="7:21">
      <c r="G1251">
        <f t="shared" si="173"/>
        <v>12.489999999999778</v>
      </c>
      <c r="H1251">
        <f t="shared" si="174"/>
        <v>198000</v>
      </c>
      <c r="I1251" s="2">
        <f>MIN(MainSheet!$C$10/MainSheet!$C$9,MainSheet!$K$9*60)</f>
        <v>660</v>
      </c>
      <c r="J1251" s="1">
        <f>IF(G1251&gt;MainSheet!$C$11,IF(J1250&gt;=0.999,1,(G1251-MainSheet!$C$11)*I1251/$B$2/60),0)</f>
        <v>1</v>
      </c>
      <c r="K1251" s="1">
        <f>IF(G1251&gt;MainSheet!$C$11+$B$6,IF(K1250&gt;=0.999,1,(G1251-MainSheet!$C$11-$B$6)*I1251/$C$2/60),0)</f>
        <v>1</v>
      </c>
      <c r="L1251" s="1">
        <f>IF(G1251&gt;MainSheet!$C$11+$B$6+$C$6,IF(L1250&gt;=0.999,1,(G1251-MainSheet!$C$11-$B$6-$C$6)*I1251/$D$2/60),0)</f>
        <v>1</v>
      </c>
      <c r="M1251">
        <f t="shared" si="175"/>
        <v>1</v>
      </c>
      <c r="N1251" s="2">
        <f t="shared" si="176"/>
        <v>3721.0526315789471</v>
      </c>
      <c r="O1251">
        <f t="shared" si="179"/>
        <v>977.02127659574455</v>
      </c>
      <c r="P1251">
        <f t="shared" si="177"/>
        <v>192000</v>
      </c>
      <c r="Q1251" s="2">
        <f t="shared" si="178"/>
        <v>196698.0739081747</v>
      </c>
      <c r="R1251">
        <f>Q1251/MainSheet!$C$8*(G1251-G1250)+R1250</f>
        <v>555.98589284614218</v>
      </c>
      <c r="S1251">
        <f t="shared" si="180"/>
        <v>8973.2548245972812</v>
      </c>
      <c r="T1251">
        <f t="shared" si="172"/>
        <v>12.489999999999778</v>
      </c>
      <c r="U1251" s="1">
        <f>Q1251/MainSheet!$C$22</f>
        <v>1</v>
      </c>
    </row>
    <row r="1252" spans="7:21">
      <c r="G1252">
        <f t="shared" si="173"/>
        <v>12.499999999999778</v>
      </c>
      <c r="H1252">
        <f t="shared" si="174"/>
        <v>198000</v>
      </c>
      <c r="I1252" s="2">
        <f>MIN(MainSheet!$C$10/MainSheet!$C$9,MainSheet!$K$9*60)</f>
        <v>660</v>
      </c>
      <c r="J1252" s="1">
        <f>IF(G1252&gt;MainSheet!$C$11,IF(J1251&gt;=0.999,1,(G1252-MainSheet!$C$11)*I1252/$B$2/60),0)</f>
        <v>1</v>
      </c>
      <c r="K1252" s="1">
        <f>IF(G1252&gt;MainSheet!$C$11+$B$6,IF(K1251&gt;=0.999,1,(G1252-MainSheet!$C$11-$B$6)*I1252/$C$2/60),0)</f>
        <v>1</v>
      </c>
      <c r="L1252" s="1">
        <f>IF(G1252&gt;MainSheet!$C$11+$B$6+$C$6,IF(L1251&gt;=0.999,1,(G1252-MainSheet!$C$11-$B$6-$C$6)*I1252/$D$2/60),0)</f>
        <v>1</v>
      </c>
      <c r="M1252">
        <f t="shared" si="175"/>
        <v>1</v>
      </c>
      <c r="N1252" s="2">
        <f t="shared" si="176"/>
        <v>3721.0526315789471</v>
      </c>
      <c r="O1252">
        <f t="shared" si="179"/>
        <v>977.02127659574455</v>
      </c>
      <c r="P1252">
        <f t="shared" si="177"/>
        <v>192000</v>
      </c>
      <c r="Q1252" s="2">
        <f t="shared" si="178"/>
        <v>196698.0739081747</v>
      </c>
      <c r="R1252">
        <f>Q1252/MainSheet!$C$8*(G1252-G1251)+R1251</f>
        <v>558.01713933697647</v>
      </c>
      <c r="S1252">
        <f t="shared" si="180"/>
        <v>9006.0378369153095</v>
      </c>
      <c r="T1252">
        <f t="shared" si="172"/>
        <v>12.499999999999778</v>
      </c>
      <c r="U1252" s="1">
        <f>Q1252/MainSheet!$C$22</f>
        <v>1</v>
      </c>
    </row>
    <row r="1253" spans="7:21">
      <c r="G1253">
        <f t="shared" si="173"/>
        <v>12.509999999999778</v>
      </c>
      <c r="H1253">
        <f t="shared" si="174"/>
        <v>198000</v>
      </c>
      <c r="I1253" s="2">
        <f>MIN(MainSheet!$C$10/MainSheet!$C$9,MainSheet!$K$9*60)</f>
        <v>660</v>
      </c>
      <c r="J1253" s="1">
        <f>IF(G1253&gt;MainSheet!$C$11,IF(J1252&gt;=0.999,1,(G1253-MainSheet!$C$11)*I1253/$B$2/60),0)</f>
        <v>1</v>
      </c>
      <c r="K1253" s="1">
        <f>IF(G1253&gt;MainSheet!$C$11+$B$6,IF(K1252&gt;=0.999,1,(G1253-MainSheet!$C$11-$B$6)*I1253/$C$2/60),0)</f>
        <v>1</v>
      </c>
      <c r="L1253" s="1">
        <f>IF(G1253&gt;MainSheet!$C$11+$B$6+$C$6,IF(L1252&gt;=0.999,1,(G1253-MainSheet!$C$11-$B$6-$C$6)*I1253/$D$2/60),0)</f>
        <v>1</v>
      </c>
      <c r="M1253">
        <f t="shared" si="175"/>
        <v>1</v>
      </c>
      <c r="N1253" s="2">
        <f t="shared" si="176"/>
        <v>3721.0526315789471</v>
      </c>
      <c r="O1253">
        <f t="shared" si="179"/>
        <v>977.02127659574455</v>
      </c>
      <c r="P1253">
        <f t="shared" si="177"/>
        <v>192000</v>
      </c>
      <c r="Q1253" s="2">
        <f t="shared" si="178"/>
        <v>196698.0739081747</v>
      </c>
      <c r="R1253">
        <f>Q1253/MainSheet!$C$8*(G1253-G1252)+R1252</f>
        <v>560.04838582781076</v>
      </c>
      <c r="S1253">
        <f t="shared" si="180"/>
        <v>9038.8208492333379</v>
      </c>
      <c r="T1253">
        <f t="shared" si="172"/>
        <v>12.509999999999778</v>
      </c>
      <c r="U1253" s="1">
        <f>Q1253/MainSheet!$C$22</f>
        <v>1</v>
      </c>
    </row>
    <row r="1254" spans="7:21">
      <c r="G1254">
        <f t="shared" si="173"/>
        <v>12.519999999999778</v>
      </c>
      <c r="H1254">
        <f t="shared" si="174"/>
        <v>198000</v>
      </c>
      <c r="I1254" s="2">
        <f>MIN(MainSheet!$C$10/MainSheet!$C$9,MainSheet!$K$9*60)</f>
        <v>660</v>
      </c>
      <c r="J1254" s="1">
        <f>IF(G1254&gt;MainSheet!$C$11,IF(J1253&gt;=0.999,1,(G1254-MainSheet!$C$11)*I1254/$B$2/60),0)</f>
        <v>1</v>
      </c>
      <c r="K1254" s="1">
        <f>IF(G1254&gt;MainSheet!$C$11+$B$6,IF(K1253&gt;=0.999,1,(G1254-MainSheet!$C$11-$B$6)*I1254/$C$2/60),0)</f>
        <v>1</v>
      </c>
      <c r="L1254" s="1">
        <f>IF(G1254&gt;MainSheet!$C$11+$B$6+$C$6,IF(L1253&gt;=0.999,1,(G1254-MainSheet!$C$11-$B$6-$C$6)*I1254/$D$2/60),0)</f>
        <v>1</v>
      </c>
      <c r="M1254">
        <f t="shared" si="175"/>
        <v>1</v>
      </c>
      <c r="N1254" s="2">
        <f t="shared" si="176"/>
        <v>3721.0526315789471</v>
      </c>
      <c r="O1254">
        <f t="shared" si="179"/>
        <v>977.02127659574455</v>
      </c>
      <c r="P1254">
        <f t="shared" si="177"/>
        <v>192000</v>
      </c>
      <c r="Q1254" s="2">
        <f t="shared" si="178"/>
        <v>196698.0739081747</v>
      </c>
      <c r="R1254">
        <f>Q1254/MainSheet!$C$8*(G1254-G1253)+R1253</f>
        <v>562.07963231864505</v>
      </c>
      <c r="S1254">
        <f t="shared" si="180"/>
        <v>9071.6038615513662</v>
      </c>
      <c r="T1254">
        <f t="shared" si="172"/>
        <v>12.519999999999778</v>
      </c>
      <c r="U1254" s="1">
        <f>Q1254/MainSheet!$C$22</f>
        <v>1</v>
      </c>
    </row>
    <row r="1255" spans="7:21">
      <c r="G1255">
        <f t="shared" si="173"/>
        <v>12.529999999999777</v>
      </c>
      <c r="H1255">
        <f t="shared" si="174"/>
        <v>198000</v>
      </c>
      <c r="I1255" s="2">
        <f>MIN(MainSheet!$C$10/MainSheet!$C$9,MainSheet!$K$9*60)</f>
        <v>660</v>
      </c>
      <c r="J1255" s="1">
        <f>IF(G1255&gt;MainSheet!$C$11,IF(J1254&gt;=0.999,1,(G1255-MainSheet!$C$11)*I1255/$B$2/60),0)</f>
        <v>1</v>
      </c>
      <c r="K1255" s="1">
        <f>IF(G1255&gt;MainSheet!$C$11+$B$6,IF(K1254&gt;=0.999,1,(G1255-MainSheet!$C$11-$B$6)*I1255/$C$2/60),0)</f>
        <v>1</v>
      </c>
      <c r="L1255" s="1">
        <f>IF(G1255&gt;MainSheet!$C$11+$B$6+$C$6,IF(L1254&gt;=0.999,1,(G1255-MainSheet!$C$11-$B$6-$C$6)*I1255/$D$2/60),0)</f>
        <v>1</v>
      </c>
      <c r="M1255">
        <f t="shared" si="175"/>
        <v>1</v>
      </c>
      <c r="N1255" s="2">
        <f t="shared" si="176"/>
        <v>3721.0526315789471</v>
      </c>
      <c r="O1255">
        <f t="shared" si="179"/>
        <v>977.02127659574455</v>
      </c>
      <c r="P1255">
        <f t="shared" si="177"/>
        <v>192000</v>
      </c>
      <c r="Q1255" s="2">
        <f t="shared" si="178"/>
        <v>196698.0739081747</v>
      </c>
      <c r="R1255">
        <f>Q1255/MainSheet!$C$8*(G1255-G1254)+R1254</f>
        <v>564.11087880947935</v>
      </c>
      <c r="S1255">
        <f t="shared" si="180"/>
        <v>9104.3868738693945</v>
      </c>
      <c r="T1255">
        <f t="shared" si="172"/>
        <v>12.529999999999777</v>
      </c>
      <c r="U1255" s="1">
        <f>Q1255/MainSheet!$C$22</f>
        <v>1</v>
      </c>
    </row>
    <row r="1256" spans="7:21">
      <c r="G1256">
        <f t="shared" si="173"/>
        <v>12.539999999999777</v>
      </c>
      <c r="H1256">
        <f t="shared" si="174"/>
        <v>198000</v>
      </c>
      <c r="I1256" s="2">
        <f>MIN(MainSheet!$C$10/MainSheet!$C$9,MainSheet!$K$9*60)</f>
        <v>660</v>
      </c>
      <c r="J1256" s="1">
        <f>IF(G1256&gt;MainSheet!$C$11,IF(J1255&gt;=0.999,1,(G1256-MainSheet!$C$11)*I1256/$B$2/60),0)</f>
        <v>1</v>
      </c>
      <c r="K1256" s="1">
        <f>IF(G1256&gt;MainSheet!$C$11+$B$6,IF(K1255&gt;=0.999,1,(G1256-MainSheet!$C$11-$B$6)*I1256/$C$2/60),0)</f>
        <v>1</v>
      </c>
      <c r="L1256" s="1">
        <f>IF(G1256&gt;MainSheet!$C$11+$B$6+$C$6,IF(L1255&gt;=0.999,1,(G1256-MainSheet!$C$11-$B$6-$C$6)*I1256/$D$2/60),0)</f>
        <v>1</v>
      </c>
      <c r="M1256">
        <f t="shared" si="175"/>
        <v>1</v>
      </c>
      <c r="N1256" s="2">
        <f t="shared" si="176"/>
        <v>3721.0526315789471</v>
      </c>
      <c r="O1256">
        <f t="shared" si="179"/>
        <v>977.02127659574455</v>
      </c>
      <c r="P1256">
        <f t="shared" si="177"/>
        <v>192000</v>
      </c>
      <c r="Q1256" s="2">
        <f t="shared" si="178"/>
        <v>196698.0739081747</v>
      </c>
      <c r="R1256">
        <f>Q1256/MainSheet!$C$8*(G1256-G1255)+R1255</f>
        <v>566.14212530031364</v>
      </c>
      <c r="S1256">
        <f t="shared" si="180"/>
        <v>9137.1698861874229</v>
      </c>
      <c r="T1256">
        <f t="shared" si="172"/>
        <v>12.539999999999777</v>
      </c>
      <c r="U1256" s="1">
        <f>Q1256/MainSheet!$C$22</f>
        <v>1</v>
      </c>
    </row>
    <row r="1257" spans="7:21">
      <c r="G1257">
        <f t="shared" si="173"/>
        <v>12.549999999999777</v>
      </c>
      <c r="H1257">
        <f t="shared" si="174"/>
        <v>198000</v>
      </c>
      <c r="I1257" s="2">
        <f>MIN(MainSheet!$C$10/MainSheet!$C$9,MainSheet!$K$9*60)</f>
        <v>660</v>
      </c>
      <c r="J1257" s="1">
        <f>IF(G1257&gt;MainSheet!$C$11,IF(J1256&gt;=0.999,1,(G1257-MainSheet!$C$11)*I1257/$B$2/60),0)</f>
        <v>1</v>
      </c>
      <c r="K1257" s="1">
        <f>IF(G1257&gt;MainSheet!$C$11+$B$6,IF(K1256&gt;=0.999,1,(G1257-MainSheet!$C$11-$B$6)*I1257/$C$2/60),0)</f>
        <v>1</v>
      </c>
      <c r="L1257" s="1">
        <f>IF(G1257&gt;MainSheet!$C$11+$B$6+$C$6,IF(L1256&gt;=0.999,1,(G1257-MainSheet!$C$11-$B$6-$C$6)*I1257/$D$2/60),0)</f>
        <v>1</v>
      </c>
      <c r="M1257">
        <f t="shared" si="175"/>
        <v>1</v>
      </c>
      <c r="N1257" s="2">
        <f t="shared" si="176"/>
        <v>3721.0526315789471</v>
      </c>
      <c r="O1257">
        <f t="shared" si="179"/>
        <v>977.02127659574455</v>
      </c>
      <c r="P1257">
        <f t="shared" si="177"/>
        <v>192000</v>
      </c>
      <c r="Q1257" s="2">
        <f t="shared" si="178"/>
        <v>196698.0739081747</v>
      </c>
      <c r="R1257">
        <f>Q1257/MainSheet!$C$8*(G1257-G1256)+R1256</f>
        <v>568.17337179114793</v>
      </c>
      <c r="S1257">
        <f t="shared" si="180"/>
        <v>9169.9528985054512</v>
      </c>
      <c r="T1257">
        <f t="shared" si="172"/>
        <v>12.549999999999777</v>
      </c>
      <c r="U1257" s="1">
        <f>Q1257/MainSheet!$C$22</f>
        <v>1</v>
      </c>
    </row>
    <row r="1258" spans="7:21">
      <c r="G1258">
        <f t="shared" si="173"/>
        <v>12.559999999999777</v>
      </c>
      <c r="H1258">
        <f t="shared" si="174"/>
        <v>198000</v>
      </c>
      <c r="I1258" s="2">
        <f>MIN(MainSheet!$C$10/MainSheet!$C$9,MainSheet!$K$9*60)</f>
        <v>660</v>
      </c>
      <c r="J1258" s="1">
        <f>IF(G1258&gt;MainSheet!$C$11,IF(J1257&gt;=0.999,1,(G1258-MainSheet!$C$11)*I1258/$B$2/60),0)</f>
        <v>1</v>
      </c>
      <c r="K1258" s="1">
        <f>IF(G1258&gt;MainSheet!$C$11+$B$6,IF(K1257&gt;=0.999,1,(G1258-MainSheet!$C$11-$B$6)*I1258/$C$2/60),0)</f>
        <v>1</v>
      </c>
      <c r="L1258" s="1">
        <f>IF(G1258&gt;MainSheet!$C$11+$B$6+$C$6,IF(L1257&gt;=0.999,1,(G1258-MainSheet!$C$11-$B$6-$C$6)*I1258/$D$2/60),0)</f>
        <v>1</v>
      </c>
      <c r="M1258">
        <f t="shared" si="175"/>
        <v>1</v>
      </c>
      <c r="N1258" s="2">
        <f t="shared" si="176"/>
        <v>3721.0526315789471</v>
      </c>
      <c r="O1258">
        <f t="shared" si="179"/>
        <v>977.02127659574455</v>
      </c>
      <c r="P1258">
        <f t="shared" si="177"/>
        <v>192000</v>
      </c>
      <c r="Q1258" s="2">
        <f t="shared" si="178"/>
        <v>196698.0739081747</v>
      </c>
      <c r="R1258">
        <f>Q1258/MainSheet!$C$8*(G1258-G1257)+R1257</f>
        <v>570.20461828198222</v>
      </c>
      <c r="S1258">
        <f t="shared" si="180"/>
        <v>9202.7359108234796</v>
      </c>
      <c r="T1258">
        <f t="shared" si="172"/>
        <v>12.559999999999777</v>
      </c>
      <c r="U1258" s="1">
        <f>Q1258/MainSheet!$C$22</f>
        <v>1</v>
      </c>
    </row>
    <row r="1259" spans="7:21">
      <c r="G1259">
        <f t="shared" si="173"/>
        <v>12.569999999999776</v>
      </c>
      <c r="H1259">
        <f t="shared" si="174"/>
        <v>198000</v>
      </c>
      <c r="I1259" s="2">
        <f>MIN(MainSheet!$C$10/MainSheet!$C$9,MainSheet!$K$9*60)</f>
        <v>660</v>
      </c>
      <c r="J1259" s="1">
        <f>IF(G1259&gt;MainSheet!$C$11,IF(J1258&gt;=0.999,1,(G1259-MainSheet!$C$11)*I1259/$B$2/60),0)</f>
        <v>1</v>
      </c>
      <c r="K1259" s="1">
        <f>IF(G1259&gt;MainSheet!$C$11+$B$6,IF(K1258&gt;=0.999,1,(G1259-MainSheet!$C$11-$B$6)*I1259/$C$2/60),0)</f>
        <v>1</v>
      </c>
      <c r="L1259" s="1">
        <f>IF(G1259&gt;MainSheet!$C$11+$B$6+$C$6,IF(L1258&gt;=0.999,1,(G1259-MainSheet!$C$11-$B$6-$C$6)*I1259/$D$2/60),0)</f>
        <v>1</v>
      </c>
      <c r="M1259">
        <f t="shared" si="175"/>
        <v>1</v>
      </c>
      <c r="N1259" s="2">
        <f t="shared" si="176"/>
        <v>3721.0526315789471</v>
      </c>
      <c r="O1259">
        <f t="shared" si="179"/>
        <v>977.02127659574455</v>
      </c>
      <c r="P1259">
        <f t="shared" si="177"/>
        <v>192000</v>
      </c>
      <c r="Q1259" s="2">
        <f t="shared" si="178"/>
        <v>196698.0739081747</v>
      </c>
      <c r="R1259">
        <f>Q1259/MainSheet!$C$8*(G1259-G1258)+R1258</f>
        <v>572.23586477281651</v>
      </c>
      <c r="S1259">
        <f t="shared" si="180"/>
        <v>9235.5189231415079</v>
      </c>
      <c r="T1259">
        <f t="shared" si="172"/>
        <v>12.569999999999776</v>
      </c>
      <c r="U1259" s="1">
        <f>Q1259/MainSheet!$C$22</f>
        <v>1</v>
      </c>
    </row>
    <row r="1260" spans="7:21">
      <c r="G1260">
        <f t="shared" si="173"/>
        <v>12.579999999999776</v>
      </c>
      <c r="H1260">
        <f t="shared" si="174"/>
        <v>198000</v>
      </c>
      <c r="I1260" s="2">
        <f>MIN(MainSheet!$C$10/MainSheet!$C$9,MainSheet!$K$9*60)</f>
        <v>660</v>
      </c>
      <c r="J1260" s="1">
        <f>IF(G1260&gt;MainSheet!$C$11,IF(J1259&gt;=0.999,1,(G1260-MainSheet!$C$11)*I1260/$B$2/60),0)</f>
        <v>1</v>
      </c>
      <c r="K1260" s="1">
        <f>IF(G1260&gt;MainSheet!$C$11+$B$6,IF(K1259&gt;=0.999,1,(G1260-MainSheet!$C$11-$B$6)*I1260/$C$2/60),0)</f>
        <v>1</v>
      </c>
      <c r="L1260" s="1">
        <f>IF(G1260&gt;MainSheet!$C$11+$B$6+$C$6,IF(L1259&gt;=0.999,1,(G1260-MainSheet!$C$11-$B$6-$C$6)*I1260/$D$2/60),0)</f>
        <v>1</v>
      </c>
      <c r="M1260">
        <f t="shared" si="175"/>
        <v>1</v>
      </c>
      <c r="N1260" s="2">
        <f t="shared" si="176"/>
        <v>3721.0526315789471</v>
      </c>
      <c r="O1260">
        <f t="shared" si="179"/>
        <v>977.02127659574455</v>
      </c>
      <c r="P1260">
        <f t="shared" si="177"/>
        <v>192000</v>
      </c>
      <c r="Q1260" s="2">
        <f t="shared" si="178"/>
        <v>196698.0739081747</v>
      </c>
      <c r="R1260">
        <f>Q1260/MainSheet!$C$8*(G1260-G1259)+R1259</f>
        <v>574.2671112636508</v>
      </c>
      <c r="S1260">
        <f t="shared" si="180"/>
        <v>9268.3019354595363</v>
      </c>
      <c r="T1260">
        <f t="shared" si="172"/>
        <v>12.579999999999776</v>
      </c>
      <c r="U1260" s="1">
        <f>Q1260/MainSheet!$C$22</f>
        <v>1</v>
      </c>
    </row>
    <row r="1261" spans="7:21">
      <c r="G1261">
        <f t="shared" si="173"/>
        <v>12.589999999999776</v>
      </c>
      <c r="H1261">
        <f t="shared" si="174"/>
        <v>198000</v>
      </c>
      <c r="I1261" s="2">
        <f>MIN(MainSheet!$C$10/MainSheet!$C$9,MainSheet!$K$9*60)</f>
        <v>660</v>
      </c>
      <c r="J1261" s="1">
        <f>IF(G1261&gt;MainSheet!$C$11,IF(J1260&gt;=0.999,1,(G1261-MainSheet!$C$11)*I1261/$B$2/60),0)</f>
        <v>1</v>
      </c>
      <c r="K1261" s="1">
        <f>IF(G1261&gt;MainSheet!$C$11+$B$6,IF(K1260&gt;=0.999,1,(G1261-MainSheet!$C$11-$B$6)*I1261/$C$2/60),0)</f>
        <v>1</v>
      </c>
      <c r="L1261" s="1">
        <f>IF(G1261&gt;MainSheet!$C$11+$B$6+$C$6,IF(L1260&gt;=0.999,1,(G1261-MainSheet!$C$11-$B$6-$C$6)*I1261/$D$2/60),0)</f>
        <v>1</v>
      </c>
      <c r="M1261">
        <f t="shared" si="175"/>
        <v>1</v>
      </c>
      <c r="N1261" s="2">
        <f t="shared" si="176"/>
        <v>3721.0526315789471</v>
      </c>
      <c r="O1261">
        <f t="shared" si="179"/>
        <v>977.02127659574455</v>
      </c>
      <c r="P1261">
        <f t="shared" si="177"/>
        <v>192000</v>
      </c>
      <c r="Q1261" s="2">
        <f t="shared" si="178"/>
        <v>196698.0739081747</v>
      </c>
      <c r="R1261">
        <f>Q1261/MainSheet!$C$8*(G1261-G1260)+R1260</f>
        <v>576.2983577544851</v>
      </c>
      <c r="S1261">
        <f t="shared" si="180"/>
        <v>9301.0849477775646</v>
      </c>
      <c r="T1261">
        <f t="shared" si="172"/>
        <v>12.589999999999776</v>
      </c>
      <c r="U1261" s="1">
        <f>Q1261/MainSheet!$C$22</f>
        <v>1</v>
      </c>
    </row>
    <row r="1262" spans="7:21">
      <c r="G1262">
        <f t="shared" si="173"/>
        <v>12.599999999999776</v>
      </c>
      <c r="H1262">
        <f t="shared" si="174"/>
        <v>198000</v>
      </c>
      <c r="I1262" s="2">
        <f>MIN(MainSheet!$C$10/MainSheet!$C$9,MainSheet!$K$9*60)</f>
        <v>660</v>
      </c>
      <c r="J1262" s="1">
        <f>IF(G1262&gt;MainSheet!$C$11,IF(J1261&gt;=0.999,1,(G1262-MainSheet!$C$11)*I1262/$B$2/60),0)</f>
        <v>1</v>
      </c>
      <c r="K1262" s="1">
        <f>IF(G1262&gt;MainSheet!$C$11+$B$6,IF(K1261&gt;=0.999,1,(G1262-MainSheet!$C$11-$B$6)*I1262/$C$2/60),0)</f>
        <v>1</v>
      </c>
      <c r="L1262" s="1">
        <f>IF(G1262&gt;MainSheet!$C$11+$B$6+$C$6,IF(L1261&gt;=0.999,1,(G1262-MainSheet!$C$11-$B$6-$C$6)*I1262/$D$2/60),0)</f>
        <v>1</v>
      </c>
      <c r="M1262">
        <f t="shared" si="175"/>
        <v>1</v>
      </c>
      <c r="N1262" s="2">
        <f t="shared" si="176"/>
        <v>3721.0526315789471</v>
      </c>
      <c r="O1262">
        <f t="shared" si="179"/>
        <v>977.02127659574455</v>
      </c>
      <c r="P1262">
        <f t="shared" si="177"/>
        <v>192000</v>
      </c>
      <c r="Q1262" s="2">
        <f t="shared" si="178"/>
        <v>196698.0739081747</v>
      </c>
      <c r="R1262">
        <f>Q1262/MainSheet!$C$8*(G1262-G1261)+R1261</f>
        <v>578.32960424531939</v>
      </c>
      <c r="S1262">
        <f t="shared" si="180"/>
        <v>9333.8679600955929</v>
      </c>
      <c r="T1262">
        <f t="shared" si="172"/>
        <v>12.599999999999776</v>
      </c>
      <c r="U1262" s="1">
        <f>Q1262/MainSheet!$C$22</f>
        <v>1</v>
      </c>
    </row>
    <row r="1263" spans="7:21">
      <c r="G1263">
        <f t="shared" si="173"/>
        <v>12.609999999999776</v>
      </c>
      <c r="H1263">
        <f t="shared" si="174"/>
        <v>198000</v>
      </c>
      <c r="I1263" s="2">
        <f>MIN(MainSheet!$C$10/MainSheet!$C$9,MainSheet!$K$9*60)</f>
        <v>660</v>
      </c>
      <c r="J1263" s="1">
        <f>IF(G1263&gt;MainSheet!$C$11,IF(J1262&gt;=0.999,1,(G1263-MainSheet!$C$11)*I1263/$B$2/60),0)</f>
        <v>1</v>
      </c>
      <c r="K1263" s="1">
        <f>IF(G1263&gt;MainSheet!$C$11+$B$6,IF(K1262&gt;=0.999,1,(G1263-MainSheet!$C$11-$B$6)*I1263/$C$2/60),0)</f>
        <v>1</v>
      </c>
      <c r="L1263" s="1">
        <f>IF(G1263&gt;MainSheet!$C$11+$B$6+$C$6,IF(L1262&gt;=0.999,1,(G1263-MainSheet!$C$11-$B$6-$C$6)*I1263/$D$2/60),0)</f>
        <v>1</v>
      </c>
      <c r="M1263">
        <f t="shared" si="175"/>
        <v>1</v>
      </c>
      <c r="N1263" s="2">
        <f t="shared" si="176"/>
        <v>3721.0526315789471</v>
      </c>
      <c r="O1263">
        <f t="shared" si="179"/>
        <v>977.02127659574455</v>
      </c>
      <c r="P1263">
        <f t="shared" si="177"/>
        <v>192000</v>
      </c>
      <c r="Q1263" s="2">
        <f t="shared" si="178"/>
        <v>196698.0739081747</v>
      </c>
      <c r="R1263">
        <f>Q1263/MainSheet!$C$8*(G1263-G1262)+R1262</f>
        <v>580.36085073615368</v>
      </c>
      <c r="S1263">
        <f t="shared" si="180"/>
        <v>9366.6509724136213</v>
      </c>
      <c r="T1263">
        <f t="shared" si="172"/>
        <v>12.609999999999776</v>
      </c>
      <c r="U1263" s="1">
        <f>Q1263/MainSheet!$C$22</f>
        <v>1</v>
      </c>
    </row>
    <row r="1264" spans="7:21">
      <c r="G1264">
        <f t="shared" si="173"/>
        <v>12.619999999999775</v>
      </c>
      <c r="H1264">
        <f t="shared" si="174"/>
        <v>198000</v>
      </c>
      <c r="I1264" s="2">
        <f>MIN(MainSheet!$C$10/MainSheet!$C$9,MainSheet!$K$9*60)</f>
        <v>660</v>
      </c>
      <c r="J1264" s="1">
        <f>IF(G1264&gt;MainSheet!$C$11,IF(J1263&gt;=0.999,1,(G1264-MainSheet!$C$11)*I1264/$B$2/60),0)</f>
        <v>1</v>
      </c>
      <c r="K1264" s="1">
        <f>IF(G1264&gt;MainSheet!$C$11+$B$6,IF(K1263&gt;=0.999,1,(G1264-MainSheet!$C$11-$B$6)*I1264/$C$2/60),0)</f>
        <v>1</v>
      </c>
      <c r="L1264" s="1">
        <f>IF(G1264&gt;MainSheet!$C$11+$B$6+$C$6,IF(L1263&gt;=0.999,1,(G1264-MainSheet!$C$11-$B$6-$C$6)*I1264/$D$2/60),0)</f>
        <v>1</v>
      </c>
      <c r="M1264">
        <f t="shared" si="175"/>
        <v>1</v>
      </c>
      <c r="N1264" s="2">
        <f t="shared" si="176"/>
        <v>3721.0526315789471</v>
      </c>
      <c r="O1264">
        <f t="shared" si="179"/>
        <v>977.02127659574455</v>
      </c>
      <c r="P1264">
        <f t="shared" si="177"/>
        <v>192000</v>
      </c>
      <c r="Q1264" s="2">
        <f t="shared" si="178"/>
        <v>196698.0739081747</v>
      </c>
      <c r="R1264">
        <f>Q1264/MainSheet!$C$8*(G1264-G1263)+R1263</f>
        <v>582.39209722698797</v>
      </c>
      <c r="S1264">
        <f t="shared" si="180"/>
        <v>9399.4339847316496</v>
      </c>
      <c r="T1264">
        <f t="shared" si="172"/>
        <v>12.619999999999775</v>
      </c>
      <c r="U1264" s="1">
        <f>Q1264/MainSheet!$C$22</f>
        <v>1</v>
      </c>
    </row>
    <row r="1265" spans="7:21">
      <c r="G1265">
        <f t="shared" si="173"/>
        <v>12.629999999999775</v>
      </c>
      <c r="H1265">
        <f t="shared" si="174"/>
        <v>198000</v>
      </c>
      <c r="I1265" s="2">
        <f>MIN(MainSheet!$C$10/MainSheet!$C$9,MainSheet!$K$9*60)</f>
        <v>660</v>
      </c>
      <c r="J1265" s="1">
        <f>IF(G1265&gt;MainSheet!$C$11,IF(J1264&gt;=0.999,1,(G1265-MainSheet!$C$11)*I1265/$B$2/60),0)</f>
        <v>1</v>
      </c>
      <c r="K1265" s="1">
        <f>IF(G1265&gt;MainSheet!$C$11+$B$6,IF(K1264&gt;=0.999,1,(G1265-MainSheet!$C$11-$B$6)*I1265/$C$2/60),0)</f>
        <v>1</v>
      </c>
      <c r="L1265" s="1">
        <f>IF(G1265&gt;MainSheet!$C$11+$B$6+$C$6,IF(L1264&gt;=0.999,1,(G1265-MainSheet!$C$11-$B$6-$C$6)*I1265/$D$2/60),0)</f>
        <v>1</v>
      </c>
      <c r="M1265">
        <f t="shared" si="175"/>
        <v>1</v>
      </c>
      <c r="N1265" s="2">
        <f t="shared" si="176"/>
        <v>3721.0526315789471</v>
      </c>
      <c r="O1265">
        <f t="shared" si="179"/>
        <v>977.02127659574455</v>
      </c>
      <c r="P1265">
        <f t="shared" si="177"/>
        <v>192000</v>
      </c>
      <c r="Q1265" s="2">
        <f t="shared" si="178"/>
        <v>196698.0739081747</v>
      </c>
      <c r="R1265">
        <f>Q1265/MainSheet!$C$8*(G1265-G1264)+R1264</f>
        <v>584.42334371782226</v>
      </c>
      <c r="S1265">
        <f t="shared" si="180"/>
        <v>9432.216997049678</v>
      </c>
      <c r="T1265">
        <f t="shared" si="172"/>
        <v>12.629999999999775</v>
      </c>
      <c r="U1265" s="1">
        <f>Q1265/MainSheet!$C$22</f>
        <v>1</v>
      </c>
    </row>
    <row r="1266" spans="7:21">
      <c r="G1266">
        <f t="shared" si="173"/>
        <v>12.639999999999775</v>
      </c>
      <c r="H1266">
        <f t="shared" si="174"/>
        <v>198000</v>
      </c>
      <c r="I1266" s="2">
        <f>MIN(MainSheet!$C$10/MainSheet!$C$9,MainSheet!$K$9*60)</f>
        <v>660</v>
      </c>
      <c r="J1266" s="1">
        <f>IF(G1266&gt;MainSheet!$C$11,IF(J1265&gt;=0.999,1,(G1266-MainSheet!$C$11)*I1266/$B$2/60),0)</f>
        <v>1</v>
      </c>
      <c r="K1266" s="1">
        <f>IF(G1266&gt;MainSheet!$C$11+$B$6,IF(K1265&gt;=0.999,1,(G1266-MainSheet!$C$11-$B$6)*I1266/$C$2/60),0)</f>
        <v>1</v>
      </c>
      <c r="L1266" s="1">
        <f>IF(G1266&gt;MainSheet!$C$11+$B$6+$C$6,IF(L1265&gt;=0.999,1,(G1266-MainSheet!$C$11-$B$6-$C$6)*I1266/$D$2/60),0)</f>
        <v>1</v>
      </c>
      <c r="M1266">
        <f t="shared" si="175"/>
        <v>1</v>
      </c>
      <c r="N1266" s="2">
        <f t="shared" si="176"/>
        <v>3721.0526315789471</v>
      </c>
      <c r="O1266">
        <f t="shared" si="179"/>
        <v>977.02127659574455</v>
      </c>
      <c r="P1266">
        <f t="shared" si="177"/>
        <v>192000</v>
      </c>
      <c r="Q1266" s="2">
        <f t="shared" si="178"/>
        <v>196698.0739081747</v>
      </c>
      <c r="R1266">
        <f>Q1266/MainSheet!$C$8*(G1266-G1265)+R1265</f>
        <v>586.45459020865655</v>
      </c>
      <c r="S1266">
        <f t="shared" si="180"/>
        <v>9465.0000093677063</v>
      </c>
      <c r="T1266">
        <f t="shared" si="172"/>
        <v>12.639999999999775</v>
      </c>
      <c r="U1266" s="1">
        <f>Q1266/MainSheet!$C$22</f>
        <v>1</v>
      </c>
    </row>
    <row r="1267" spans="7:21">
      <c r="G1267">
        <f t="shared" si="173"/>
        <v>12.649999999999775</v>
      </c>
      <c r="H1267">
        <f t="shared" si="174"/>
        <v>198000</v>
      </c>
      <c r="I1267" s="2">
        <f>MIN(MainSheet!$C$10/MainSheet!$C$9,MainSheet!$K$9*60)</f>
        <v>660</v>
      </c>
      <c r="J1267" s="1">
        <f>IF(G1267&gt;MainSheet!$C$11,IF(J1266&gt;=0.999,1,(G1267-MainSheet!$C$11)*I1267/$B$2/60),0)</f>
        <v>1</v>
      </c>
      <c r="K1267" s="1">
        <f>IF(G1267&gt;MainSheet!$C$11+$B$6,IF(K1266&gt;=0.999,1,(G1267-MainSheet!$C$11-$B$6)*I1267/$C$2/60),0)</f>
        <v>1</v>
      </c>
      <c r="L1267" s="1">
        <f>IF(G1267&gt;MainSheet!$C$11+$B$6+$C$6,IF(L1266&gt;=0.999,1,(G1267-MainSheet!$C$11-$B$6-$C$6)*I1267/$D$2/60),0)</f>
        <v>1</v>
      </c>
      <c r="M1267">
        <f t="shared" si="175"/>
        <v>1</v>
      </c>
      <c r="N1267" s="2">
        <f t="shared" si="176"/>
        <v>3721.0526315789471</v>
      </c>
      <c r="O1267">
        <f t="shared" si="179"/>
        <v>977.02127659574455</v>
      </c>
      <c r="P1267">
        <f t="shared" si="177"/>
        <v>192000</v>
      </c>
      <c r="Q1267" s="2">
        <f t="shared" si="178"/>
        <v>196698.0739081747</v>
      </c>
      <c r="R1267">
        <f>Q1267/MainSheet!$C$8*(G1267-G1266)+R1266</f>
        <v>588.48583669949085</v>
      </c>
      <c r="S1267">
        <f t="shared" si="180"/>
        <v>9497.7830216857346</v>
      </c>
      <c r="T1267">
        <f t="shared" si="172"/>
        <v>12.649999999999775</v>
      </c>
      <c r="U1267" s="1">
        <f>Q1267/MainSheet!$C$22</f>
        <v>1</v>
      </c>
    </row>
    <row r="1268" spans="7:21">
      <c r="G1268">
        <f t="shared" si="173"/>
        <v>12.659999999999775</v>
      </c>
      <c r="H1268">
        <f t="shared" si="174"/>
        <v>198000</v>
      </c>
      <c r="I1268" s="2">
        <f>MIN(MainSheet!$C$10/MainSheet!$C$9,MainSheet!$K$9*60)</f>
        <v>660</v>
      </c>
      <c r="J1268" s="1">
        <f>IF(G1268&gt;MainSheet!$C$11,IF(J1267&gt;=0.999,1,(G1268-MainSheet!$C$11)*I1268/$B$2/60),0)</f>
        <v>1</v>
      </c>
      <c r="K1268" s="1">
        <f>IF(G1268&gt;MainSheet!$C$11+$B$6,IF(K1267&gt;=0.999,1,(G1268-MainSheet!$C$11-$B$6)*I1268/$C$2/60),0)</f>
        <v>1</v>
      </c>
      <c r="L1268" s="1">
        <f>IF(G1268&gt;MainSheet!$C$11+$B$6+$C$6,IF(L1267&gt;=0.999,1,(G1268-MainSheet!$C$11-$B$6-$C$6)*I1268/$D$2/60),0)</f>
        <v>1</v>
      </c>
      <c r="M1268">
        <f t="shared" si="175"/>
        <v>1</v>
      </c>
      <c r="N1268" s="2">
        <f t="shared" si="176"/>
        <v>3721.0526315789471</v>
      </c>
      <c r="O1268">
        <f t="shared" si="179"/>
        <v>977.02127659574455</v>
      </c>
      <c r="P1268">
        <f t="shared" si="177"/>
        <v>192000</v>
      </c>
      <c r="Q1268" s="2">
        <f t="shared" si="178"/>
        <v>196698.0739081747</v>
      </c>
      <c r="R1268">
        <f>Q1268/MainSheet!$C$8*(G1268-G1267)+R1267</f>
        <v>590.51708319032514</v>
      </c>
      <c r="S1268">
        <f t="shared" si="180"/>
        <v>9530.566034003763</v>
      </c>
      <c r="T1268">
        <f t="shared" si="172"/>
        <v>12.659999999999775</v>
      </c>
      <c r="U1268" s="1">
        <f>Q1268/MainSheet!$C$22</f>
        <v>1</v>
      </c>
    </row>
    <row r="1269" spans="7:21">
      <c r="G1269">
        <f t="shared" si="173"/>
        <v>12.669999999999774</v>
      </c>
      <c r="H1269">
        <f t="shared" si="174"/>
        <v>198000</v>
      </c>
      <c r="I1269" s="2">
        <f>MIN(MainSheet!$C$10/MainSheet!$C$9,MainSheet!$K$9*60)</f>
        <v>660</v>
      </c>
      <c r="J1269" s="1">
        <f>IF(G1269&gt;MainSheet!$C$11,IF(J1268&gt;=0.999,1,(G1269-MainSheet!$C$11)*I1269/$B$2/60),0)</f>
        <v>1</v>
      </c>
      <c r="K1269" s="1">
        <f>IF(G1269&gt;MainSheet!$C$11+$B$6,IF(K1268&gt;=0.999,1,(G1269-MainSheet!$C$11-$B$6)*I1269/$C$2/60),0)</f>
        <v>1</v>
      </c>
      <c r="L1269" s="1">
        <f>IF(G1269&gt;MainSheet!$C$11+$B$6+$C$6,IF(L1268&gt;=0.999,1,(G1269-MainSheet!$C$11-$B$6-$C$6)*I1269/$D$2/60),0)</f>
        <v>1</v>
      </c>
      <c r="M1269">
        <f t="shared" si="175"/>
        <v>1</v>
      </c>
      <c r="N1269" s="2">
        <f t="shared" si="176"/>
        <v>3721.0526315789471</v>
      </c>
      <c r="O1269">
        <f t="shared" si="179"/>
        <v>977.02127659574455</v>
      </c>
      <c r="P1269">
        <f t="shared" si="177"/>
        <v>192000</v>
      </c>
      <c r="Q1269" s="2">
        <f t="shared" si="178"/>
        <v>196698.0739081747</v>
      </c>
      <c r="R1269">
        <f>Q1269/MainSheet!$C$8*(G1269-G1268)+R1268</f>
        <v>592.54832968115943</v>
      </c>
      <c r="S1269">
        <f t="shared" si="180"/>
        <v>9563.3490463217913</v>
      </c>
      <c r="T1269">
        <f t="shared" si="172"/>
        <v>12.669999999999774</v>
      </c>
      <c r="U1269" s="1">
        <f>Q1269/MainSheet!$C$22</f>
        <v>1</v>
      </c>
    </row>
    <row r="1270" spans="7:21">
      <c r="G1270">
        <f t="shared" si="173"/>
        <v>12.679999999999774</v>
      </c>
      <c r="H1270">
        <f t="shared" si="174"/>
        <v>198000</v>
      </c>
      <c r="I1270" s="2">
        <f>MIN(MainSheet!$C$10/MainSheet!$C$9,MainSheet!$K$9*60)</f>
        <v>660</v>
      </c>
      <c r="J1270" s="1">
        <f>IF(G1270&gt;MainSheet!$C$11,IF(J1269&gt;=0.999,1,(G1270-MainSheet!$C$11)*I1270/$B$2/60),0)</f>
        <v>1</v>
      </c>
      <c r="K1270" s="1">
        <f>IF(G1270&gt;MainSheet!$C$11+$B$6,IF(K1269&gt;=0.999,1,(G1270-MainSheet!$C$11-$B$6)*I1270/$C$2/60),0)</f>
        <v>1</v>
      </c>
      <c r="L1270" s="1">
        <f>IF(G1270&gt;MainSheet!$C$11+$B$6+$C$6,IF(L1269&gt;=0.999,1,(G1270-MainSheet!$C$11-$B$6-$C$6)*I1270/$D$2/60),0)</f>
        <v>1</v>
      </c>
      <c r="M1270">
        <f t="shared" si="175"/>
        <v>1</v>
      </c>
      <c r="N1270" s="2">
        <f t="shared" si="176"/>
        <v>3721.0526315789471</v>
      </c>
      <c r="O1270">
        <f t="shared" si="179"/>
        <v>977.02127659574455</v>
      </c>
      <c r="P1270">
        <f t="shared" si="177"/>
        <v>192000</v>
      </c>
      <c r="Q1270" s="2">
        <f t="shared" si="178"/>
        <v>196698.0739081747</v>
      </c>
      <c r="R1270">
        <f>Q1270/MainSheet!$C$8*(G1270-G1269)+R1269</f>
        <v>594.57957617199372</v>
      </c>
      <c r="S1270">
        <f t="shared" si="180"/>
        <v>9596.1320586398197</v>
      </c>
      <c r="T1270">
        <f t="shared" si="172"/>
        <v>12.679999999999774</v>
      </c>
      <c r="U1270" s="1">
        <f>Q1270/MainSheet!$C$22</f>
        <v>1</v>
      </c>
    </row>
    <row r="1271" spans="7:21">
      <c r="G1271">
        <f t="shared" si="173"/>
        <v>12.689999999999774</v>
      </c>
      <c r="H1271">
        <f t="shared" si="174"/>
        <v>198000</v>
      </c>
      <c r="I1271" s="2">
        <f>MIN(MainSheet!$C$10/MainSheet!$C$9,MainSheet!$K$9*60)</f>
        <v>660</v>
      </c>
      <c r="J1271" s="1">
        <f>IF(G1271&gt;MainSheet!$C$11,IF(J1270&gt;=0.999,1,(G1271-MainSheet!$C$11)*I1271/$B$2/60),0)</f>
        <v>1</v>
      </c>
      <c r="K1271" s="1">
        <f>IF(G1271&gt;MainSheet!$C$11+$B$6,IF(K1270&gt;=0.999,1,(G1271-MainSheet!$C$11-$B$6)*I1271/$C$2/60),0)</f>
        <v>1</v>
      </c>
      <c r="L1271" s="1">
        <f>IF(G1271&gt;MainSheet!$C$11+$B$6+$C$6,IF(L1270&gt;=0.999,1,(G1271-MainSheet!$C$11-$B$6-$C$6)*I1271/$D$2/60),0)</f>
        <v>1</v>
      </c>
      <c r="M1271">
        <f t="shared" si="175"/>
        <v>1</v>
      </c>
      <c r="N1271" s="2">
        <f t="shared" si="176"/>
        <v>3721.0526315789471</v>
      </c>
      <c r="O1271">
        <f t="shared" si="179"/>
        <v>977.02127659574455</v>
      </c>
      <c r="P1271">
        <f t="shared" si="177"/>
        <v>192000</v>
      </c>
      <c r="Q1271" s="2">
        <f t="shared" si="178"/>
        <v>196698.0739081747</v>
      </c>
      <c r="R1271">
        <f>Q1271/MainSheet!$C$8*(G1271-G1270)+R1270</f>
        <v>596.61082266282801</v>
      </c>
      <c r="S1271">
        <f t="shared" si="180"/>
        <v>9628.915070957848</v>
      </c>
      <c r="T1271">
        <f t="shared" si="172"/>
        <v>12.689999999999774</v>
      </c>
      <c r="U1271" s="1">
        <f>Q1271/MainSheet!$C$22</f>
        <v>1</v>
      </c>
    </row>
    <row r="1272" spans="7:21">
      <c r="G1272">
        <f t="shared" si="173"/>
        <v>12.699999999999774</v>
      </c>
      <c r="H1272">
        <f t="shared" si="174"/>
        <v>198000</v>
      </c>
      <c r="I1272" s="2">
        <f>MIN(MainSheet!$C$10/MainSheet!$C$9,MainSheet!$K$9*60)</f>
        <v>660</v>
      </c>
      <c r="J1272" s="1">
        <f>IF(G1272&gt;MainSheet!$C$11,IF(J1271&gt;=0.999,1,(G1272-MainSheet!$C$11)*I1272/$B$2/60),0)</f>
        <v>1</v>
      </c>
      <c r="K1272" s="1">
        <f>IF(G1272&gt;MainSheet!$C$11+$B$6,IF(K1271&gt;=0.999,1,(G1272-MainSheet!$C$11-$B$6)*I1272/$C$2/60),0)</f>
        <v>1</v>
      </c>
      <c r="L1272" s="1">
        <f>IF(G1272&gt;MainSheet!$C$11+$B$6+$C$6,IF(L1271&gt;=0.999,1,(G1272-MainSheet!$C$11-$B$6-$C$6)*I1272/$D$2/60),0)</f>
        <v>1</v>
      </c>
      <c r="M1272">
        <f t="shared" si="175"/>
        <v>1</v>
      </c>
      <c r="N1272" s="2">
        <f t="shared" si="176"/>
        <v>3721.0526315789471</v>
      </c>
      <c r="O1272">
        <f t="shared" si="179"/>
        <v>977.02127659574455</v>
      </c>
      <c r="P1272">
        <f t="shared" si="177"/>
        <v>192000</v>
      </c>
      <c r="Q1272" s="2">
        <f t="shared" si="178"/>
        <v>196698.0739081747</v>
      </c>
      <c r="R1272">
        <f>Q1272/MainSheet!$C$8*(G1272-G1271)+R1271</f>
        <v>598.64206915366231</v>
      </c>
      <c r="S1272">
        <f t="shared" si="180"/>
        <v>9661.6980832758763</v>
      </c>
      <c r="T1272">
        <f t="shared" si="172"/>
        <v>12.699999999999774</v>
      </c>
      <c r="U1272" s="1">
        <f>Q1272/MainSheet!$C$22</f>
        <v>1</v>
      </c>
    </row>
    <row r="1273" spans="7:21">
      <c r="G1273">
        <f t="shared" si="173"/>
        <v>12.709999999999773</v>
      </c>
      <c r="H1273">
        <f t="shared" si="174"/>
        <v>198000</v>
      </c>
      <c r="I1273" s="2">
        <f>MIN(MainSheet!$C$10/MainSheet!$C$9,MainSheet!$K$9*60)</f>
        <v>660</v>
      </c>
      <c r="J1273" s="1">
        <f>IF(G1273&gt;MainSheet!$C$11,IF(J1272&gt;=0.999,1,(G1273-MainSheet!$C$11)*I1273/$B$2/60),0)</f>
        <v>1</v>
      </c>
      <c r="K1273" s="1">
        <f>IF(G1273&gt;MainSheet!$C$11+$B$6,IF(K1272&gt;=0.999,1,(G1273-MainSheet!$C$11-$B$6)*I1273/$C$2/60),0)</f>
        <v>1</v>
      </c>
      <c r="L1273" s="1">
        <f>IF(G1273&gt;MainSheet!$C$11+$B$6+$C$6,IF(L1272&gt;=0.999,1,(G1273-MainSheet!$C$11-$B$6-$C$6)*I1273/$D$2/60),0)</f>
        <v>1</v>
      </c>
      <c r="M1273">
        <f t="shared" si="175"/>
        <v>1</v>
      </c>
      <c r="N1273" s="2">
        <f t="shared" si="176"/>
        <v>3721.0526315789471</v>
      </c>
      <c r="O1273">
        <f t="shared" si="179"/>
        <v>977.02127659574455</v>
      </c>
      <c r="P1273">
        <f t="shared" si="177"/>
        <v>192000</v>
      </c>
      <c r="Q1273" s="2">
        <f t="shared" si="178"/>
        <v>196698.0739081747</v>
      </c>
      <c r="R1273">
        <f>Q1273/MainSheet!$C$8*(G1273-G1272)+R1272</f>
        <v>600.6733156444966</v>
      </c>
      <c r="S1273">
        <f t="shared" si="180"/>
        <v>9694.4810955939047</v>
      </c>
      <c r="T1273">
        <f t="shared" si="172"/>
        <v>12.709999999999773</v>
      </c>
      <c r="U1273" s="1">
        <f>Q1273/MainSheet!$C$22</f>
        <v>1</v>
      </c>
    </row>
    <row r="1274" spans="7:21">
      <c r="G1274">
        <f t="shared" si="173"/>
        <v>12.719999999999773</v>
      </c>
      <c r="H1274">
        <f t="shared" si="174"/>
        <v>198000</v>
      </c>
      <c r="I1274" s="2">
        <f>MIN(MainSheet!$C$10/MainSheet!$C$9,MainSheet!$K$9*60)</f>
        <v>660</v>
      </c>
      <c r="J1274" s="1">
        <f>IF(G1274&gt;MainSheet!$C$11,IF(J1273&gt;=0.999,1,(G1274-MainSheet!$C$11)*I1274/$B$2/60),0)</f>
        <v>1</v>
      </c>
      <c r="K1274" s="1">
        <f>IF(G1274&gt;MainSheet!$C$11+$B$6,IF(K1273&gt;=0.999,1,(G1274-MainSheet!$C$11-$B$6)*I1274/$C$2/60),0)</f>
        <v>1</v>
      </c>
      <c r="L1274" s="1">
        <f>IF(G1274&gt;MainSheet!$C$11+$B$6+$C$6,IF(L1273&gt;=0.999,1,(G1274-MainSheet!$C$11-$B$6-$C$6)*I1274/$D$2/60),0)</f>
        <v>1</v>
      </c>
      <c r="M1274">
        <f t="shared" si="175"/>
        <v>1</v>
      </c>
      <c r="N1274" s="2">
        <f t="shared" si="176"/>
        <v>3721.0526315789471</v>
      </c>
      <c r="O1274">
        <f t="shared" si="179"/>
        <v>977.02127659574455</v>
      </c>
      <c r="P1274">
        <f t="shared" si="177"/>
        <v>192000</v>
      </c>
      <c r="Q1274" s="2">
        <f t="shared" si="178"/>
        <v>196698.0739081747</v>
      </c>
      <c r="R1274">
        <f>Q1274/MainSheet!$C$8*(G1274-G1273)+R1273</f>
        <v>602.70456213533089</v>
      </c>
      <c r="S1274">
        <f t="shared" si="180"/>
        <v>9727.264107911933</v>
      </c>
      <c r="T1274">
        <f t="shared" si="172"/>
        <v>12.719999999999773</v>
      </c>
      <c r="U1274" s="1">
        <f>Q1274/MainSheet!$C$22</f>
        <v>1</v>
      </c>
    </row>
    <row r="1275" spans="7:21">
      <c r="G1275">
        <f t="shared" si="173"/>
        <v>12.729999999999773</v>
      </c>
      <c r="H1275">
        <f t="shared" si="174"/>
        <v>198000</v>
      </c>
      <c r="I1275" s="2">
        <f>MIN(MainSheet!$C$10/MainSheet!$C$9,MainSheet!$K$9*60)</f>
        <v>660</v>
      </c>
      <c r="J1275" s="1">
        <f>IF(G1275&gt;MainSheet!$C$11,IF(J1274&gt;=0.999,1,(G1275-MainSheet!$C$11)*I1275/$B$2/60),0)</f>
        <v>1</v>
      </c>
      <c r="K1275" s="1">
        <f>IF(G1275&gt;MainSheet!$C$11+$B$6,IF(K1274&gt;=0.999,1,(G1275-MainSheet!$C$11-$B$6)*I1275/$C$2/60),0)</f>
        <v>1</v>
      </c>
      <c r="L1275" s="1">
        <f>IF(G1275&gt;MainSheet!$C$11+$B$6+$C$6,IF(L1274&gt;=0.999,1,(G1275-MainSheet!$C$11-$B$6-$C$6)*I1275/$D$2/60),0)</f>
        <v>1</v>
      </c>
      <c r="M1275">
        <f t="shared" si="175"/>
        <v>1</v>
      </c>
      <c r="N1275" s="2">
        <f t="shared" si="176"/>
        <v>3721.0526315789471</v>
      </c>
      <c r="O1275">
        <f t="shared" si="179"/>
        <v>977.02127659574455</v>
      </c>
      <c r="P1275">
        <f t="shared" si="177"/>
        <v>192000</v>
      </c>
      <c r="Q1275" s="2">
        <f t="shared" si="178"/>
        <v>196698.0739081747</v>
      </c>
      <c r="R1275">
        <f>Q1275/MainSheet!$C$8*(G1275-G1274)+R1274</f>
        <v>604.73580862616518</v>
      </c>
      <c r="S1275">
        <f t="shared" si="180"/>
        <v>9760.0471202299614</v>
      </c>
      <c r="T1275">
        <f t="shared" si="172"/>
        <v>12.729999999999773</v>
      </c>
      <c r="U1275" s="1">
        <f>Q1275/MainSheet!$C$22</f>
        <v>1</v>
      </c>
    </row>
    <row r="1276" spans="7:21">
      <c r="G1276">
        <f t="shared" si="173"/>
        <v>12.739999999999773</v>
      </c>
      <c r="H1276">
        <f t="shared" si="174"/>
        <v>198000</v>
      </c>
      <c r="I1276" s="2">
        <f>MIN(MainSheet!$C$10/MainSheet!$C$9,MainSheet!$K$9*60)</f>
        <v>660</v>
      </c>
      <c r="J1276" s="1">
        <f>IF(G1276&gt;MainSheet!$C$11,IF(J1275&gt;=0.999,1,(G1276-MainSheet!$C$11)*I1276/$B$2/60),0)</f>
        <v>1</v>
      </c>
      <c r="K1276" s="1">
        <f>IF(G1276&gt;MainSheet!$C$11+$B$6,IF(K1275&gt;=0.999,1,(G1276-MainSheet!$C$11-$B$6)*I1276/$C$2/60),0)</f>
        <v>1</v>
      </c>
      <c r="L1276" s="1">
        <f>IF(G1276&gt;MainSheet!$C$11+$B$6+$C$6,IF(L1275&gt;=0.999,1,(G1276-MainSheet!$C$11-$B$6-$C$6)*I1276/$D$2/60),0)</f>
        <v>1</v>
      </c>
      <c r="M1276">
        <f t="shared" si="175"/>
        <v>1</v>
      </c>
      <c r="N1276" s="2">
        <f t="shared" si="176"/>
        <v>3721.0526315789471</v>
      </c>
      <c r="O1276">
        <f t="shared" si="179"/>
        <v>977.02127659574455</v>
      </c>
      <c r="P1276">
        <f t="shared" si="177"/>
        <v>192000</v>
      </c>
      <c r="Q1276" s="2">
        <f t="shared" si="178"/>
        <v>196698.0739081747</v>
      </c>
      <c r="R1276">
        <f>Q1276/MainSheet!$C$8*(G1276-G1275)+R1275</f>
        <v>606.76705511699947</v>
      </c>
      <c r="S1276">
        <f t="shared" si="180"/>
        <v>9792.8301325479897</v>
      </c>
      <c r="T1276">
        <f t="shared" si="172"/>
        <v>12.739999999999773</v>
      </c>
      <c r="U1276" s="1">
        <f>Q1276/MainSheet!$C$22</f>
        <v>1</v>
      </c>
    </row>
    <row r="1277" spans="7:21">
      <c r="G1277">
        <f t="shared" si="173"/>
        <v>12.749999999999773</v>
      </c>
      <c r="H1277">
        <f t="shared" si="174"/>
        <v>198000</v>
      </c>
      <c r="I1277" s="2">
        <f>MIN(MainSheet!$C$10/MainSheet!$C$9,MainSheet!$K$9*60)</f>
        <v>660</v>
      </c>
      <c r="J1277" s="1">
        <f>IF(G1277&gt;MainSheet!$C$11,IF(J1276&gt;=0.999,1,(G1277-MainSheet!$C$11)*I1277/$B$2/60),0)</f>
        <v>1</v>
      </c>
      <c r="K1277" s="1">
        <f>IF(G1277&gt;MainSheet!$C$11+$B$6,IF(K1276&gt;=0.999,1,(G1277-MainSheet!$C$11-$B$6)*I1277/$C$2/60),0)</f>
        <v>1</v>
      </c>
      <c r="L1277" s="1">
        <f>IF(G1277&gt;MainSheet!$C$11+$B$6+$C$6,IF(L1276&gt;=0.999,1,(G1277-MainSheet!$C$11-$B$6-$C$6)*I1277/$D$2/60),0)</f>
        <v>1</v>
      </c>
      <c r="M1277">
        <f t="shared" si="175"/>
        <v>1</v>
      </c>
      <c r="N1277" s="2">
        <f t="shared" si="176"/>
        <v>3721.0526315789471</v>
      </c>
      <c r="O1277">
        <f t="shared" si="179"/>
        <v>977.02127659574455</v>
      </c>
      <c r="P1277">
        <f t="shared" si="177"/>
        <v>192000</v>
      </c>
      <c r="Q1277" s="2">
        <f t="shared" si="178"/>
        <v>196698.0739081747</v>
      </c>
      <c r="R1277">
        <f>Q1277/MainSheet!$C$8*(G1277-G1276)+R1276</f>
        <v>608.79830160783376</v>
      </c>
      <c r="S1277">
        <f t="shared" si="180"/>
        <v>9825.613144866018</v>
      </c>
      <c r="T1277">
        <f t="shared" si="172"/>
        <v>12.749999999999773</v>
      </c>
      <c r="U1277" s="1">
        <f>Q1277/MainSheet!$C$22</f>
        <v>1</v>
      </c>
    </row>
    <row r="1278" spans="7:21">
      <c r="G1278">
        <f t="shared" si="173"/>
        <v>12.759999999999772</v>
      </c>
      <c r="H1278">
        <f t="shared" si="174"/>
        <v>198000</v>
      </c>
      <c r="I1278" s="2">
        <f>MIN(MainSheet!$C$10/MainSheet!$C$9,MainSheet!$K$9*60)</f>
        <v>660</v>
      </c>
      <c r="J1278" s="1">
        <f>IF(G1278&gt;MainSheet!$C$11,IF(J1277&gt;=0.999,1,(G1278-MainSheet!$C$11)*I1278/$B$2/60),0)</f>
        <v>1</v>
      </c>
      <c r="K1278" s="1">
        <f>IF(G1278&gt;MainSheet!$C$11+$B$6,IF(K1277&gt;=0.999,1,(G1278-MainSheet!$C$11-$B$6)*I1278/$C$2/60),0)</f>
        <v>1</v>
      </c>
      <c r="L1278" s="1">
        <f>IF(G1278&gt;MainSheet!$C$11+$B$6+$C$6,IF(L1277&gt;=0.999,1,(G1278-MainSheet!$C$11-$B$6-$C$6)*I1278/$D$2/60),0)</f>
        <v>1</v>
      </c>
      <c r="M1278">
        <f t="shared" si="175"/>
        <v>1</v>
      </c>
      <c r="N1278" s="2">
        <f t="shared" si="176"/>
        <v>3721.0526315789471</v>
      </c>
      <c r="O1278">
        <f t="shared" si="179"/>
        <v>977.02127659574455</v>
      </c>
      <c r="P1278">
        <f t="shared" si="177"/>
        <v>192000</v>
      </c>
      <c r="Q1278" s="2">
        <f t="shared" si="178"/>
        <v>196698.0739081747</v>
      </c>
      <c r="R1278">
        <f>Q1278/MainSheet!$C$8*(G1278-G1277)+R1277</f>
        <v>610.82954809866806</v>
      </c>
      <c r="S1278">
        <f t="shared" si="180"/>
        <v>9858.3961571840464</v>
      </c>
      <c r="T1278">
        <f t="shared" si="172"/>
        <v>12.759999999999772</v>
      </c>
      <c r="U1278" s="1">
        <f>Q1278/MainSheet!$C$22</f>
        <v>1</v>
      </c>
    </row>
    <row r="1279" spans="7:21">
      <c r="G1279">
        <f t="shared" si="173"/>
        <v>12.769999999999772</v>
      </c>
      <c r="H1279">
        <f t="shared" si="174"/>
        <v>198000</v>
      </c>
      <c r="I1279" s="2">
        <f>MIN(MainSheet!$C$10/MainSheet!$C$9,MainSheet!$K$9*60)</f>
        <v>660</v>
      </c>
      <c r="J1279" s="1">
        <f>IF(G1279&gt;MainSheet!$C$11,IF(J1278&gt;=0.999,1,(G1279-MainSheet!$C$11)*I1279/$B$2/60),0)</f>
        <v>1</v>
      </c>
      <c r="K1279" s="1">
        <f>IF(G1279&gt;MainSheet!$C$11+$B$6,IF(K1278&gt;=0.999,1,(G1279-MainSheet!$C$11-$B$6)*I1279/$C$2/60),0)</f>
        <v>1</v>
      </c>
      <c r="L1279" s="1">
        <f>IF(G1279&gt;MainSheet!$C$11+$B$6+$C$6,IF(L1278&gt;=0.999,1,(G1279-MainSheet!$C$11-$B$6-$C$6)*I1279/$D$2/60),0)</f>
        <v>1</v>
      </c>
      <c r="M1279">
        <f t="shared" si="175"/>
        <v>1</v>
      </c>
      <c r="N1279" s="2">
        <f t="shared" si="176"/>
        <v>3721.0526315789471</v>
      </c>
      <c r="O1279">
        <f t="shared" si="179"/>
        <v>977.02127659574455</v>
      </c>
      <c r="P1279">
        <f t="shared" si="177"/>
        <v>192000</v>
      </c>
      <c r="Q1279" s="2">
        <f t="shared" si="178"/>
        <v>196698.0739081747</v>
      </c>
      <c r="R1279">
        <f>Q1279/MainSheet!$C$8*(G1279-G1278)+R1278</f>
        <v>612.86079458950235</v>
      </c>
      <c r="S1279">
        <f t="shared" si="180"/>
        <v>9891.1791695020747</v>
      </c>
      <c r="T1279">
        <f t="shared" si="172"/>
        <v>12.769999999999772</v>
      </c>
      <c r="U1279" s="1">
        <f>Q1279/MainSheet!$C$22</f>
        <v>1</v>
      </c>
    </row>
    <row r="1280" spans="7:21">
      <c r="G1280">
        <f t="shared" si="173"/>
        <v>12.779999999999772</v>
      </c>
      <c r="H1280">
        <f t="shared" si="174"/>
        <v>198000</v>
      </c>
      <c r="I1280" s="2">
        <f>MIN(MainSheet!$C$10/MainSheet!$C$9,MainSheet!$K$9*60)</f>
        <v>660</v>
      </c>
      <c r="J1280" s="1">
        <f>IF(G1280&gt;MainSheet!$C$11,IF(J1279&gt;=0.999,1,(G1280-MainSheet!$C$11)*I1280/$B$2/60),0)</f>
        <v>1</v>
      </c>
      <c r="K1280" s="1">
        <f>IF(G1280&gt;MainSheet!$C$11+$B$6,IF(K1279&gt;=0.999,1,(G1280-MainSheet!$C$11-$B$6)*I1280/$C$2/60),0)</f>
        <v>1</v>
      </c>
      <c r="L1280" s="1">
        <f>IF(G1280&gt;MainSheet!$C$11+$B$6+$C$6,IF(L1279&gt;=0.999,1,(G1280-MainSheet!$C$11-$B$6-$C$6)*I1280/$D$2/60),0)</f>
        <v>1</v>
      </c>
      <c r="M1280">
        <f t="shared" si="175"/>
        <v>1</v>
      </c>
      <c r="N1280" s="2">
        <f t="shared" si="176"/>
        <v>3721.0526315789471</v>
      </c>
      <c r="O1280">
        <f t="shared" si="179"/>
        <v>977.02127659574455</v>
      </c>
      <c r="P1280">
        <f t="shared" si="177"/>
        <v>192000</v>
      </c>
      <c r="Q1280" s="2">
        <f t="shared" si="178"/>
        <v>196698.0739081747</v>
      </c>
      <c r="R1280">
        <f>Q1280/MainSheet!$C$8*(G1280-G1279)+R1279</f>
        <v>614.89204108033664</v>
      </c>
      <c r="S1280">
        <f t="shared" si="180"/>
        <v>9923.9621818201031</v>
      </c>
      <c r="T1280">
        <f t="shared" si="172"/>
        <v>12.779999999999772</v>
      </c>
      <c r="U1280" s="1">
        <f>Q1280/MainSheet!$C$22</f>
        <v>1</v>
      </c>
    </row>
    <row r="1281" spans="7:21">
      <c r="G1281">
        <f t="shared" si="173"/>
        <v>12.789999999999772</v>
      </c>
      <c r="H1281">
        <f t="shared" si="174"/>
        <v>198000</v>
      </c>
      <c r="I1281" s="2">
        <f>MIN(MainSheet!$C$10/MainSheet!$C$9,MainSheet!$K$9*60)</f>
        <v>660</v>
      </c>
      <c r="J1281" s="1">
        <f>IF(G1281&gt;MainSheet!$C$11,IF(J1280&gt;=0.999,1,(G1281-MainSheet!$C$11)*I1281/$B$2/60),0)</f>
        <v>1</v>
      </c>
      <c r="K1281" s="1">
        <f>IF(G1281&gt;MainSheet!$C$11+$B$6,IF(K1280&gt;=0.999,1,(G1281-MainSheet!$C$11-$B$6)*I1281/$C$2/60),0)</f>
        <v>1</v>
      </c>
      <c r="L1281" s="1">
        <f>IF(G1281&gt;MainSheet!$C$11+$B$6+$C$6,IF(L1280&gt;=0.999,1,(G1281-MainSheet!$C$11-$B$6-$C$6)*I1281/$D$2/60),0)</f>
        <v>1</v>
      </c>
      <c r="M1281">
        <f t="shared" si="175"/>
        <v>1</v>
      </c>
      <c r="N1281" s="2">
        <f t="shared" si="176"/>
        <v>3721.0526315789471</v>
      </c>
      <c r="O1281">
        <f t="shared" si="179"/>
        <v>977.02127659574455</v>
      </c>
      <c r="P1281">
        <f t="shared" si="177"/>
        <v>192000</v>
      </c>
      <c r="Q1281" s="2">
        <f t="shared" si="178"/>
        <v>196698.0739081747</v>
      </c>
      <c r="R1281">
        <f>Q1281/MainSheet!$C$8*(G1281-G1280)+R1280</f>
        <v>616.92328757117093</v>
      </c>
      <c r="S1281">
        <f t="shared" si="180"/>
        <v>9956.7451941381314</v>
      </c>
      <c r="T1281">
        <f t="shared" si="172"/>
        <v>12.789999999999772</v>
      </c>
      <c r="U1281" s="1">
        <f>Q1281/MainSheet!$C$22</f>
        <v>1</v>
      </c>
    </row>
    <row r="1282" spans="7:21">
      <c r="G1282">
        <f t="shared" si="173"/>
        <v>12.799999999999772</v>
      </c>
      <c r="H1282">
        <f t="shared" si="174"/>
        <v>198000</v>
      </c>
      <c r="I1282" s="2">
        <f>MIN(MainSheet!$C$10/MainSheet!$C$9,MainSheet!$K$9*60)</f>
        <v>660</v>
      </c>
      <c r="J1282" s="1">
        <f>IF(G1282&gt;MainSheet!$C$11,IF(J1281&gt;=0.999,1,(G1282-MainSheet!$C$11)*I1282/$B$2/60),0)</f>
        <v>1</v>
      </c>
      <c r="K1282" s="1">
        <f>IF(G1282&gt;MainSheet!$C$11+$B$6,IF(K1281&gt;=0.999,1,(G1282-MainSheet!$C$11-$B$6)*I1282/$C$2/60),0)</f>
        <v>1</v>
      </c>
      <c r="L1282" s="1">
        <f>IF(G1282&gt;MainSheet!$C$11+$B$6+$C$6,IF(L1281&gt;=0.999,1,(G1282-MainSheet!$C$11-$B$6-$C$6)*I1282/$D$2/60),0)</f>
        <v>1</v>
      </c>
      <c r="M1282">
        <f t="shared" si="175"/>
        <v>1</v>
      </c>
      <c r="N1282" s="2">
        <f t="shared" si="176"/>
        <v>3721.0526315789471</v>
      </c>
      <c r="O1282">
        <f t="shared" si="179"/>
        <v>977.02127659574455</v>
      </c>
      <c r="P1282">
        <f t="shared" si="177"/>
        <v>192000</v>
      </c>
      <c r="Q1282" s="2">
        <f t="shared" si="178"/>
        <v>196698.0739081747</v>
      </c>
      <c r="R1282">
        <f>Q1282/MainSheet!$C$8*(G1282-G1281)+R1281</f>
        <v>618.95453406200522</v>
      </c>
      <c r="S1282">
        <f t="shared" si="180"/>
        <v>9989.5282064561598</v>
      </c>
      <c r="T1282">
        <f t="shared" si="172"/>
        <v>12.799999999999772</v>
      </c>
      <c r="U1282" s="1">
        <f>Q1282/MainSheet!$C$22</f>
        <v>1</v>
      </c>
    </row>
    <row r="1283" spans="7:21">
      <c r="G1283">
        <f t="shared" si="173"/>
        <v>12.809999999999771</v>
      </c>
      <c r="H1283">
        <f t="shared" si="174"/>
        <v>198000</v>
      </c>
      <c r="I1283" s="2">
        <f>MIN(MainSheet!$C$10/MainSheet!$C$9,MainSheet!$K$9*60)</f>
        <v>660</v>
      </c>
      <c r="J1283" s="1">
        <f>IF(G1283&gt;MainSheet!$C$11,IF(J1282&gt;=0.999,1,(G1283-MainSheet!$C$11)*I1283/$B$2/60),0)</f>
        <v>1</v>
      </c>
      <c r="K1283" s="1">
        <f>IF(G1283&gt;MainSheet!$C$11+$B$6,IF(K1282&gt;=0.999,1,(G1283-MainSheet!$C$11-$B$6)*I1283/$C$2/60),0)</f>
        <v>1</v>
      </c>
      <c r="L1283" s="1">
        <f>IF(G1283&gt;MainSheet!$C$11+$B$6+$C$6,IF(L1282&gt;=0.999,1,(G1283-MainSheet!$C$11-$B$6-$C$6)*I1283/$D$2/60),0)</f>
        <v>1</v>
      </c>
      <c r="M1283">
        <f t="shared" si="175"/>
        <v>1</v>
      </c>
      <c r="N1283" s="2">
        <f t="shared" si="176"/>
        <v>3721.0526315789471</v>
      </c>
      <c r="O1283">
        <f t="shared" si="179"/>
        <v>977.02127659574455</v>
      </c>
      <c r="P1283">
        <f t="shared" si="177"/>
        <v>192000</v>
      </c>
      <c r="Q1283" s="2">
        <f t="shared" si="178"/>
        <v>196698.0739081747</v>
      </c>
      <c r="R1283">
        <f>Q1283/MainSheet!$C$8*(G1283-G1282)+R1282</f>
        <v>620.98578055283951</v>
      </c>
      <c r="S1283">
        <f t="shared" si="180"/>
        <v>10022.311218774188</v>
      </c>
      <c r="T1283">
        <f t="shared" ref="T1283:T1346" si="181">G1283</f>
        <v>12.809999999999771</v>
      </c>
      <c r="U1283" s="1">
        <f>Q1283/MainSheet!$C$22</f>
        <v>1</v>
      </c>
    </row>
    <row r="1284" spans="7:21">
      <c r="G1284">
        <f t="shared" ref="G1284:G1347" si="182">G1283+$F$2</f>
        <v>12.819999999999771</v>
      </c>
      <c r="H1284">
        <f t="shared" ref="H1284:H1347" si="183">H1283</f>
        <v>198000</v>
      </c>
      <c r="I1284" s="2">
        <f>MIN(MainSheet!$C$10/MainSheet!$C$9,MainSheet!$K$9*60)</f>
        <v>660</v>
      </c>
      <c r="J1284" s="1">
        <f>IF(G1284&gt;MainSheet!$C$11,IF(J1283&gt;=0.999,1,(G1284-MainSheet!$C$11)*I1284/$B$2/60),0)</f>
        <v>1</v>
      </c>
      <c r="K1284" s="1">
        <f>IF(G1284&gt;MainSheet!$C$11+$B$6,IF(K1283&gt;=0.999,1,(G1284-MainSheet!$C$11-$B$6)*I1284/$C$2/60),0)</f>
        <v>1</v>
      </c>
      <c r="L1284" s="1">
        <f>IF(G1284&gt;MainSheet!$C$11+$B$6+$C$6,IF(L1283&gt;=0.999,1,(G1284-MainSheet!$C$11-$B$6-$C$6)*I1284/$D$2/60),0)</f>
        <v>1</v>
      </c>
      <c r="M1284">
        <f t="shared" ref="M1284:M1347" si="184">(J1284*$B$2+K1284*$C$2+L1284*$D$2)/SUM($B$2:$D$2)</f>
        <v>1</v>
      </c>
      <c r="N1284" s="2">
        <f t="shared" ref="N1284:N1347" si="185">IF(J1284&gt;=0.01,((1-J1284)*B$3+B$4*(J1284)),0)</f>
        <v>3721.0526315789471</v>
      </c>
      <c r="O1284">
        <f t="shared" si="179"/>
        <v>977.02127659574455</v>
      </c>
      <c r="P1284">
        <f t="shared" ref="P1284:P1347" si="186">IF(IF(N1284+O1284&gt;H1284,H1284-O1284-N1284,IF(L1284&gt;0,((1-L1284)*D$3+D$4*(L1284)),0))+O1284+N1284&gt;H1284,H1284-N1284-O1284,IF(N1284+O1284&gt;H1284,H1284-O1284-N1284,IF(L1284&gt;0,((1-L1284)*D$3+D$4*(L1284)),0)))</f>
        <v>192000</v>
      </c>
      <c r="Q1284" s="2">
        <f t="shared" ref="Q1284:Q1347" si="187">SUM(N1284:P1284)</f>
        <v>196698.0739081747</v>
      </c>
      <c r="R1284">
        <f>Q1284/MainSheet!$C$8*(G1284-G1283)+R1283</f>
        <v>623.01702704367381</v>
      </c>
      <c r="S1284">
        <f t="shared" si="180"/>
        <v>10055.094231092216</v>
      </c>
      <c r="T1284">
        <f t="shared" si="181"/>
        <v>12.819999999999771</v>
      </c>
      <c r="U1284" s="1">
        <f>Q1284/MainSheet!$C$22</f>
        <v>1</v>
      </c>
    </row>
    <row r="1285" spans="7:21">
      <c r="G1285">
        <f t="shared" si="182"/>
        <v>12.829999999999771</v>
      </c>
      <c r="H1285">
        <f t="shared" si="183"/>
        <v>198000</v>
      </c>
      <c r="I1285" s="2">
        <f>MIN(MainSheet!$C$10/MainSheet!$C$9,MainSheet!$K$9*60)</f>
        <v>660</v>
      </c>
      <c r="J1285" s="1">
        <f>IF(G1285&gt;MainSheet!$C$11,IF(J1284&gt;=0.999,1,(G1285-MainSheet!$C$11)*I1285/$B$2/60),0)</f>
        <v>1</v>
      </c>
      <c r="K1285" s="1">
        <f>IF(G1285&gt;MainSheet!$C$11+$B$6,IF(K1284&gt;=0.999,1,(G1285-MainSheet!$C$11-$B$6)*I1285/$C$2/60),0)</f>
        <v>1</v>
      </c>
      <c r="L1285" s="1">
        <f>IF(G1285&gt;MainSheet!$C$11+$B$6+$C$6,IF(L1284&gt;=0.999,1,(G1285-MainSheet!$C$11-$B$6-$C$6)*I1285/$D$2/60),0)</f>
        <v>1</v>
      </c>
      <c r="M1285">
        <f t="shared" si="184"/>
        <v>1</v>
      </c>
      <c r="N1285" s="2">
        <f t="shared" si="185"/>
        <v>3721.0526315789471</v>
      </c>
      <c r="O1285">
        <f t="shared" ref="O1285:O1348" si="188">IF(K1285&gt;=0.01,((1-K1285)*C$3+C$4*(K1285)),0)</f>
        <v>977.02127659574455</v>
      </c>
      <c r="P1285">
        <f t="shared" si="186"/>
        <v>192000</v>
      </c>
      <c r="Q1285" s="2">
        <f t="shared" si="187"/>
        <v>196698.0739081747</v>
      </c>
      <c r="R1285">
        <f>Q1285/MainSheet!$C$8*(G1285-G1284)+R1284</f>
        <v>625.0482735345081</v>
      </c>
      <c r="S1285">
        <f t="shared" ref="S1285:S1348" si="189">Q1285*$F$2/60+S1284</f>
        <v>10087.877243410245</v>
      </c>
      <c r="T1285">
        <f t="shared" si="181"/>
        <v>12.829999999999771</v>
      </c>
      <c r="U1285" s="1">
        <f>Q1285/MainSheet!$C$22</f>
        <v>1</v>
      </c>
    </row>
    <row r="1286" spans="7:21">
      <c r="G1286">
        <f t="shared" si="182"/>
        <v>12.839999999999771</v>
      </c>
      <c r="H1286">
        <f t="shared" si="183"/>
        <v>198000</v>
      </c>
      <c r="I1286" s="2">
        <f>MIN(MainSheet!$C$10/MainSheet!$C$9,MainSheet!$K$9*60)</f>
        <v>660</v>
      </c>
      <c r="J1286" s="1">
        <f>IF(G1286&gt;MainSheet!$C$11,IF(J1285&gt;=0.999,1,(G1286-MainSheet!$C$11)*I1286/$B$2/60),0)</f>
        <v>1</v>
      </c>
      <c r="K1286" s="1">
        <f>IF(G1286&gt;MainSheet!$C$11+$B$6,IF(K1285&gt;=0.999,1,(G1286-MainSheet!$C$11-$B$6)*I1286/$C$2/60),0)</f>
        <v>1</v>
      </c>
      <c r="L1286" s="1">
        <f>IF(G1286&gt;MainSheet!$C$11+$B$6+$C$6,IF(L1285&gt;=0.999,1,(G1286-MainSheet!$C$11-$B$6-$C$6)*I1286/$D$2/60),0)</f>
        <v>1</v>
      </c>
      <c r="M1286">
        <f t="shared" si="184"/>
        <v>1</v>
      </c>
      <c r="N1286" s="2">
        <f t="shared" si="185"/>
        <v>3721.0526315789471</v>
      </c>
      <c r="O1286">
        <f t="shared" si="188"/>
        <v>977.02127659574455</v>
      </c>
      <c r="P1286">
        <f t="shared" si="186"/>
        <v>192000</v>
      </c>
      <c r="Q1286" s="2">
        <f t="shared" si="187"/>
        <v>196698.0739081747</v>
      </c>
      <c r="R1286">
        <f>Q1286/MainSheet!$C$8*(G1286-G1285)+R1285</f>
        <v>627.07952002534239</v>
      </c>
      <c r="S1286">
        <f t="shared" si="189"/>
        <v>10120.660255728273</v>
      </c>
      <c r="T1286">
        <f t="shared" si="181"/>
        <v>12.839999999999771</v>
      </c>
      <c r="U1286" s="1">
        <f>Q1286/MainSheet!$C$22</f>
        <v>1</v>
      </c>
    </row>
    <row r="1287" spans="7:21">
      <c r="G1287">
        <f t="shared" si="182"/>
        <v>12.84999999999977</v>
      </c>
      <c r="H1287">
        <f t="shared" si="183"/>
        <v>198000</v>
      </c>
      <c r="I1287" s="2">
        <f>MIN(MainSheet!$C$10/MainSheet!$C$9,MainSheet!$K$9*60)</f>
        <v>660</v>
      </c>
      <c r="J1287" s="1">
        <f>IF(G1287&gt;MainSheet!$C$11,IF(J1286&gt;=0.999,1,(G1287-MainSheet!$C$11)*I1287/$B$2/60),0)</f>
        <v>1</v>
      </c>
      <c r="K1287" s="1">
        <f>IF(G1287&gt;MainSheet!$C$11+$B$6,IF(K1286&gt;=0.999,1,(G1287-MainSheet!$C$11-$B$6)*I1287/$C$2/60),0)</f>
        <v>1</v>
      </c>
      <c r="L1287" s="1">
        <f>IF(G1287&gt;MainSheet!$C$11+$B$6+$C$6,IF(L1286&gt;=0.999,1,(G1287-MainSheet!$C$11-$B$6-$C$6)*I1287/$D$2/60),0)</f>
        <v>1</v>
      </c>
      <c r="M1287">
        <f t="shared" si="184"/>
        <v>1</v>
      </c>
      <c r="N1287" s="2">
        <f t="shared" si="185"/>
        <v>3721.0526315789471</v>
      </c>
      <c r="O1287">
        <f t="shared" si="188"/>
        <v>977.02127659574455</v>
      </c>
      <c r="P1287">
        <f t="shared" si="186"/>
        <v>192000</v>
      </c>
      <c r="Q1287" s="2">
        <f t="shared" si="187"/>
        <v>196698.0739081747</v>
      </c>
      <c r="R1287">
        <f>Q1287/MainSheet!$C$8*(G1287-G1286)+R1286</f>
        <v>629.11076651617668</v>
      </c>
      <c r="S1287">
        <f t="shared" si="189"/>
        <v>10153.443268046301</v>
      </c>
      <c r="T1287">
        <f t="shared" si="181"/>
        <v>12.84999999999977</v>
      </c>
      <c r="U1287" s="1">
        <f>Q1287/MainSheet!$C$22</f>
        <v>1</v>
      </c>
    </row>
    <row r="1288" spans="7:21">
      <c r="G1288">
        <f t="shared" si="182"/>
        <v>12.85999999999977</v>
      </c>
      <c r="H1288">
        <f t="shared" si="183"/>
        <v>198000</v>
      </c>
      <c r="I1288" s="2">
        <f>MIN(MainSheet!$C$10/MainSheet!$C$9,MainSheet!$K$9*60)</f>
        <v>660</v>
      </c>
      <c r="J1288" s="1">
        <f>IF(G1288&gt;MainSheet!$C$11,IF(J1287&gt;=0.999,1,(G1288-MainSheet!$C$11)*I1288/$B$2/60),0)</f>
        <v>1</v>
      </c>
      <c r="K1288" s="1">
        <f>IF(G1288&gt;MainSheet!$C$11+$B$6,IF(K1287&gt;=0.999,1,(G1288-MainSheet!$C$11-$B$6)*I1288/$C$2/60),0)</f>
        <v>1</v>
      </c>
      <c r="L1288" s="1">
        <f>IF(G1288&gt;MainSheet!$C$11+$B$6+$C$6,IF(L1287&gt;=0.999,1,(G1288-MainSheet!$C$11-$B$6-$C$6)*I1288/$D$2/60),0)</f>
        <v>1</v>
      </c>
      <c r="M1288">
        <f t="shared" si="184"/>
        <v>1</v>
      </c>
      <c r="N1288" s="2">
        <f t="shared" si="185"/>
        <v>3721.0526315789471</v>
      </c>
      <c r="O1288">
        <f t="shared" si="188"/>
        <v>977.02127659574455</v>
      </c>
      <c r="P1288">
        <f t="shared" si="186"/>
        <v>192000</v>
      </c>
      <c r="Q1288" s="2">
        <f t="shared" si="187"/>
        <v>196698.0739081747</v>
      </c>
      <c r="R1288">
        <f>Q1288/MainSheet!$C$8*(G1288-G1287)+R1287</f>
        <v>631.14201300701097</v>
      </c>
      <c r="S1288">
        <f t="shared" si="189"/>
        <v>10186.22628036433</v>
      </c>
      <c r="T1288">
        <f t="shared" si="181"/>
        <v>12.85999999999977</v>
      </c>
      <c r="U1288" s="1">
        <f>Q1288/MainSheet!$C$22</f>
        <v>1</v>
      </c>
    </row>
    <row r="1289" spans="7:21">
      <c r="G1289">
        <f t="shared" si="182"/>
        <v>12.86999999999977</v>
      </c>
      <c r="H1289">
        <f t="shared" si="183"/>
        <v>198000</v>
      </c>
      <c r="I1289" s="2">
        <f>MIN(MainSheet!$C$10/MainSheet!$C$9,MainSheet!$K$9*60)</f>
        <v>660</v>
      </c>
      <c r="J1289" s="1">
        <f>IF(G1289&gt;MainSheet!$C$11,IF(J1288&gt;=0.999,1,(G1289-MainSheet!$C$11)*I1289/$B$2/60),0)</f>
        <v>1</v>
      </c>
      <c r="K1289" s="1">
        <f>IF(G1289&gt;MainSheet!$C$11+$B$6,IF(K1288&gt;=0.999,1,(G1289-MainSheet!$C$11-$B$6)*I1289/$C$2/60),0)</f>
        <v>1</v>
      </c>
      <c r="L1289" s="1">
        <f>IF(G1289&gt;MainSheet!$C$11+$B$6+$C$6,IF(L1288&gt;=0.999,1,(G1289-MainSheet!$C$11-$B$6-$C$6)*I1289/$D$2/60),0)</f>
        <v>1</v>
      </c>
      <c r="M1289">
        <f t="shared" si="184"/>
        <v>1</v>
      </c>
      <c r="N1289" s="2">
        <f t="shared" si="185"/>
        <v>3721.0526315789471</v>
      </c>
      <c r="O1289">
        <f t="shared" si="188"/>
        <v>977.02127659574455</v>
      </c>
      <c r="P1289">
        <f t="shared" si="186"/>
        <v>192000</v>
      </c>
      <c r="Q1289" s="2">
        <f t="shared" si="187"/>
        <v>196698.0739081747</v>
      </c>
      <c r="R1289">
        <f>Q1289/MainSheet!$C$8*(G1289-G1288)+R1288</f>
        <v>633.17325949784527</v>
      </c>
      <c r="S1289">
        <f t="shared" si="189"/>
        <v>10219.009292682358</v>
      </c>
      <c r="T1289">
        <f t="shared" si="181"/>
        <v>12.86999999999977</v>
      </c>
      <c r="U1289" s="1">
        <f>Q1289/MainSheet!$C$22</f>
        <v>1</v>
      </c>
    </row>
    <row r="1290" spans="7:21">
      <c r="G1290">
        <f t="shared" si="182"/>
        <v>12.87999999999977</v>
      </c>
      <c r="H1290">
        <f t="shared" si="183"/>
        <v>198000</v>
      </c>
      <c r="I1290" s="2">
        <f>MIN(MainSheet!$C$10/MainSheet!$C$9,MainSheet!$K$9*60)</f>
        <v>660</v>
      </c>
      <c r="J1290" s="1">
        <f>IF(G1290&gt;MainSheet!$C$11,IF(J1289&gt;=0.999,1,(G1290-MainSheet!$C$11)*I1290/$B$2/60),0)</f>
        <v>1</v>
      </c>
      <c r="K1290" s="1">
        <f>IF(G1290&gt;MainSheet!$C$11+$B$6,IF(K1289&gt;=0.999,1,(G1290-MainSheet!$C$11-$B$6)*I1290/$C$2/60),0)</f>
        <v>1</v>
      </c>
      <c r="L1290" s="1">
        <f>IF(G1290&gt;MainSheet!$C$11+$B$6+$C$6,IF(L1289&gt;=0.999,1,(G1290-MainSheet!$C$11-$B$6-$C$6)*I1290/$D$2/60),0)</f>
        <v>1</v>
      </c>
      <c r="M1290">
        <f t="shared" si="184"/>
        <v>1</v>
      </c>
      <c r="N1290" s="2">
        <f t="shared" si="185"/>
        <v>3721.0526315789471</v>
      </c>
      <c r="O1290">
        <f t="shared" si="188"/>
        <v>977.02127659574455</v>
      </c>
      <c r="P1290">
        <f t="shared" si="186"/>
        <v>192000</v>
      </c>
      <c r="Q1290" s="2">
        <f t="shared" si="187"/>
        <v>196698.0739081747</v>
      </c>
      <c r="R1290">
        <f>Q1290/MainSheet!$C$8*(G1290-G1289)+R1289</f>
        <v>635.20450598867956</v>
      </c>
      <c r="S1290">
        <f t="shared" si="189"/>
        <v>10251.792305000386</v>
      </c>
      <c r="T1290">
        <f t="shared" si="181"/>
        <v>12.87999999999977</v>
      </c>
      <c r="U1290" s="1">
        <f>Q1290/MainSheet!$C$22</f>
        <v>1</v>
      </c>
    </row>
    <row r="1291" spans="7:21">
      <c r="G1291">
        <f t="shared" si="182"/>
        <v>12.88999999999977</v>
      </c>
      <c r="H1291">
        <f t="shared" si="183"/>
        <v>198000</v>
      </c>
      <c r="I1291" s="2">
        <f>MIN(MainSheet!$C$10/MainSheet!$C$9,MainSheet!$K$9*60)</f>
        <v>660</v>
      </c>
      <c r="J1291" s="1">
        <f>IF(G1291&gt;MainSheet!$C$11,IF(J1290&gt;=0.999,1,(G1291-MainSheet!$C$11)*I1291/$B$2/60),0)</f>
        <v>1</v>
      </c>
      <c r="K1291" s="1">
        <f>IF(G1291&gt;MainSheet!$C$11+$B$6,IF(K1290&gt;=0.999,1,(G1291-MainSheet!$C$11-$B$6)*I1291/$C$2/60),0)</f>
        <v>1</v>
      </c>
      <c r="L1291" s="1">
        <f>IF(G1291&gt;MainSheet!$C$11+$B$6+$C$6,IF(L1290&gt;=0.999,1,(G1291-MainSheet!$C$11-$B$6-$C$6)*I1291/$D$2/60),0)</f>
        <v>1</v>
      </c>
      <c r="M1291">
        <f t="shared" si="184"/>
        <v>1</v>
      </c>
      <c r="N1291" s="2">
        <f t="shared" si="185"/>
        <v>3721.0526315789471</v>
      </c>
      <c r="O1291">
        <f t="shared" si="188"/>
        <v>977.02127659574455</v>
      </c>
      <c r="P1291">
        <f t="shared" si="186"/>
        <v>192000</v>
      </c>
      <c r="Q1291" s="2">
        <f t="shared" si="187"/>
        <v>196698.0739081747</v>
      </c>
      <c r="R1291">
        <f>Q1291/MainSheet!$C$8*(G1291-G1290)+R1290</f>
        <v>637.23575247951385</v>
      </c>
      <c r="S1291">
        <f t="shared" si="189"/>
        <v>10284.575317318415</v>
      </c>
      <c r="T1291">
        <f t="shared" si="181"/>
        <v>12.88999999999977</v>
      </c>
      <c r="U1291" s="1">
        <f>Q1291/MainSheet!$C$22</f>
        <v>1</v>
      </c>
    </row>
    <row r="1292" spans="7:21">
      <c r="G1292">
        <f t="shared" si="182"/>
        <v>12.899999999999769</v>
      </c>
      <c r="H1292">
        <f t="shared" si="183"/>
        <v>198000</v>
      </c>
      <c r="I1292" s="2">
        <f>MIN(MainSheet!$C$10/MainSheet!$C$9,MainSheet!$K$9*60)</f>
        <v>660</v>
      </c>
      <c r="J1292" s="1">
        <f>IF(G1292&gt;MainSheet!$C$11,IF(J1291&gt;=0.999,1,(G1292-MainSheet!$C$11)*I1292/$B$2/60),0)</f>
        <v>1</v>
      </c>
      <c r="K1292" s="1">
        <f>IF(G1292&gt;MainSheet!$C$11+$B$6,IF(K1291&gt;=0.999,1,(G1292-MainSheet!$C$11-$B$6)*I1292/$C$2/60),0)</f>
        <v>1</v>
      </c>
      <c r="L1292" s="1">
        <f>IF(G1292&gt;MainSheet!$C$11+$B$6+$C$6,IF(L1291&gt;=0.999,1,(G1292-MainSheet!$C$11-$B$6-$C$6)*I1292/$D$2/60),0)</f>
        <v>1</v>
      </c>
      <c r="M1292">
        <f t="shared" si="184"/>
        <v>1</v>
      </c>
      <c r="N1292" s="2">
        <f t="shared" si="185"/>
        <v>3721.0526315789471</v>
      </c>
      <c r="O1292">
        <f t="shared" si="188"/>
        <v>977.02127659574455</v>
      </c>
      <c r="P1292">
        <f t="shared" si="186"/>
        <v>192000</v>
      </c>
      <c r="Q1292" s="2">
        <f t="shared" si="187"/>
        <v>196698.0739081747</v>
      </c>
      <c r="R1292">
        <f>Q1292/MainSheet!$C$8*(G1292-G1291)+R1291</f>
        <v>639.26699897034814</v>
      </c>
      <c r="S1292">
        <f t="shared" si="189"/>
        <v>10317.358329636443</v>
      </c>
      <c r="T1292">
        <f t="shared" si="181"/>
        <v>12.899999999999769</v>
      </c>
      <c r="U1292" s="1">
        <f>Q1292/MainSheet!$C$22</f>
        <v>1</v>
      </c>
    </row>
    <row r="1293" spans="7:21">
      <c r="G1293">
        <f t="shared" si="182"/>
        <v>12.909999999999769</v>
      </c>
      <c r="H1293">
        <f t="shared" si="183"/>
        <v>198000</v>
      </c>
      <c r="I1293" s="2">
        <f>MIN(MainSheet!$C$10/MainSheet!$C$9,MainSheet!$K$9*60)</f>
        <v>660</v>
      </c>
      <c r="J1293" s="1">
        <f>IF(G1293&gt;MainSheet!$C$11,IF(J1292&gt;=0.999,1,(G1293-MainSheet!$C$11)*I1293/$B$2/60),0)</f>
        <v>1</v>
      </c>
      <c r="K1293" s="1">
        <f>IF(G1293&gt;MainSheet!$C$11+$B$6,IF(K1292&gt;=0.999,1,(G1293-MainSheet!$C$11-$B$6)*I1293/$C$2/60),0)</f>
        <v>1</v>
      </c>
      <c r="L1293" s="1">
        <f>IF(G1293&gt;MainSheet!$C$11+$B$6+$C$6,IF(L1292&gt;=0.999,1,(G1293-MainSheet!$C$11-$B$6-$C$6)*I1293/$D$2/60),0)</f>
        <v>1</v>
      </c>
      <c r="M1293">
        <f t="shared" si="184"/>
        <v>1</v>
      </c>
      <c r="N1293" s="2">
        <f t="shared" si="185"/>
        <v>3721.0526315789471</v>
      </c>
      <c r="O1293">
        <f t="shared" si="188"/>
        <v>977.02127659574455</v>
      </c>
      <c r="P1293">
        <f t="shared" si="186"/>
        <v>192000</v>
      </c>
      <c r="Q1293" s="2">
        <f t="shared" si="187"/>
        <v>196698.0739081747</v>
      </c>
      <c r="R1293">
        <f>Q1293/MainSheet!$C$8*(G1293-G1292)+R1292</f>
        <v>641.29824546118243</v>
      </c>
      <c r="S1293">
        <f t="shared" si="189"/>
        <v>10350.141341954471</v>
      </c>
      <c r="T1293">
        <f t="shared" si="181"/>
        <v>12.909999999999769</v>
      </c>
      <c r="U1293" s="1">
        <f>Q1293/MainSheet!$C$22</f>
        <v>1</v>
      </c>
    </row>
    <row r="1294" spans="7:21">
      <c r="G1294">
        <f t="shared" si="182"/>
        <v>12.919999999999769</v>
      </c>
      <c r="H1294">
        <f t="shared" si="183"/>
        <v>198000</v>
      </c>
      <c r="I1294" s="2">
        <f>MIN(MainSheet!$C$10/MainSheet!$C$9,MainSheet!$K$9*60)</f>
        <v>660</v>
      </c>
      <c r="J1294" s="1">
        <f>IF(G1294&gt;MainSheet!$C$11,IF(J1293&gt;=0.999,1,(G1294-MainSheet!$C$11)*I1294/$B$2/60),0)</f>
        <v>1</v>
      </c>
      <c r="K1294" s="1">
        <f>IF(G1294&gt;MainSheet!$C$11+$B$6,IF(K1293&gt;=0.999,1,(G1294-MainSheet!$C$11-$B$6)*I1294/$C$2/60),0)</f>
        <v>1</v>
      </c>
      <c r="L1294" s="1">
        <f>IF(G1294&gt;MainSheet!$C$11+$B$6+$C$6,IF(L1293&gt;=0.999,1,(G1294-MainSheet!$C$11-$B$6-$C$6)*I1294/$D$2/60),0)</f>
        <v>1</v>
      </c>
      <c r="M1294">
        <f t="shared" si="184"/>
        <v>1</v>
      </c>
      <c r="N1294" s="2">
        <f t="shared" si="185"/>
        <v>3721.0526315789471</v>
      </c>
      <c r="O1294">
        <f t="shared" si="188"/>
        <v>977.02127659574455</v>
      </c>
      <c r="P1294">
        <f t="shared" si="186"/>
        <v>192000</v>
      </c>
      <c r="Q1294" s="2">
        <f t="shared" si="187"/>
        <v>196698.0739081747</v>
      </c>
      <c r="R1294">
        <f>Q1294/MainSheet!$C$8*(G1294-G1293)+R1293</f>
        <v>643.32949195201672</v>
      </c>
      <c r="S1294">
        <f t="shared" si="189"/>
        <v>10382.9243542725</v>
      </c>
      <c r="T1294">
        <f t="shared" si="181"/>
        <v>12.919999999999769</v>
      </c>
      <c r="U1294" s="1">
        <f>Q1294/MainSheet!$C$22</f>
        <v>1</v>
      </c>
    </row>
    <row r="1295" spans="7:21">
      <c r="G1295">
        <f t="shared" si="182"/>
        <v>12.929999999999769</v>
      </c>
      <c r="H1295">
        <f t="shared" si="183"/>
        <v>198000</v>
      </c>
      <c r="I1295" s="2">
        <f>MIN(MainSheet!$C$10/MainSheet!$C$9,MainSheet!$K$9*60)</f>
        <v>660</v>
      </c>
      <c r="J1295" s="1">
        <f>IF(G1295&gt;MainSheet!$C$11,IF(J1294&gt;=0.999,1,(G1295-MainSheet!$C$11)*I1295/$B$2/60),0)</f>
        <v>1</v>
      </c>
      <c r="K1295" s="1">
        <f>IF(G1295&gt;MainSheet!$C$11+$B$6,IF(K1294&gt;=0.999,1,(G1295-MainSheet!$C$11-$B$6)*I1295/$C$2/60),0)</f>
        <v>1</v>
      </c>
      <c r="L1295" s="1">
        <f>IF(G1295&gt;MainSheet!$C$11+$B$6+$C$6,IF(L1294&gt;=0.999,1,(G1295-MainSheet!$C$11-$B$6-$C$6)*I1295/$D$2/60),0)</f>
        <v>1</v>
      </c>
      <c r="M1295">
        <f t="shared" si="184"/>
        <v>1</v>
      </c>
      <c r="N1295" s="2">
        <f t="shared" si="185"/>
        <v>3721.0526315789471</v>
      </c>
      <c r="O1295">
        <f t="shared" si="188"/>
        <v>977.02127659574455</v>
      </c>
      <c r="P1295">
        <f t="shared" si="186"/>
        <v>192000</v>
      </c>
      <c r="Q1295" s="2">
        <f t="shared" si="187"/>
        <v>196698.0739081747</v>
      </c>
      <c r="R1295">
        <f>Q1295/MainSheet!$C$8*(G1295-G1294)+R1294</f>
        <v>645.36073844285102</v>
      </c>
      <c r="S1295">
        <f t="shared" si="189"/>
        <v>10415.707366590528</v>
      </c>
      <c r="T1295">
        <f t="shared" si="181"/>
        <v>12.929999999999769</v>
      </c>
      <c r="U1295" s="1">
        <f>Q1295/MainSheet!$C$22</f>
        <v>1</v>
      </c>
    </row>
    <row r="1296" spans="7:21">
      <c r="G1296">
        <f t="shared" si="182"/>
        <v>12.939999999999769</v>
      </c>
      <c r="H1296">
        <f t="shared" si="183"/>
        <v>198000</v>
      </c>
      <c r="I1296" s="2">
        <f>MIN(MainSheet!$C$10/MainSheet!$C$9,MainSheet!$K$9*60)</f>
        <v>660</v>
      </c>
      <c r="J1296" s="1">
        <f>IF(G1296&gt;MainSheet!$C$11,IF(J1295&gt;=0.999,1,(G1296-MainSheet!$C$11)*I1296/$B$2/60),0)</f>
        <v>1</v>
      </c>
      <c r="K1296" s="1">
        <f>IF(G1296&gt;MainSheet!$C$11+$B$6,IF(K1295&gt;=0.999,1,(G1296-MainSheet!$C$11-$B$6)*I1296/$C$2/60),0)</f>
        <v>1</v>
      </c>
      <c r="L1296" s="1">
        <f>IF(G1296&gt;MainSheet!$C$11+$B$6+$C$6,IF(L1295&gt;=0.999,1,(G1296-MainSheet!$C$11-$B$6-$C$6)*I1296/$D$2/60),0)</f>
        <v>1</v>
      </c>
      <c r="M1296">
        <f t="shared" si="184"/>
        <v>1</v>
      </c>
      <c r="N1296" s="2">
        <f t="shared" si="185"/>
        <v>3721.0526315789471</v>
      </c>
      <c r="O1296">
        <f t="shared" si="188"/>
        <v>977.02127659574455</v>
      </c>
      <c r="P1296">
        <f t="shared" si="186"/>
        <v>192000</v>
      </c>
      <c r="Q1296" s="2">
        <f t="shared" si="187"/>
        <v>196698.0739081747</v>
      </c>
      <c r="R1296">
        <f>Q1296/MainSheet!$C$8*(G1296-G1295)+R1295</f>
        <v>647.39198493368531</v>
      </c>
      <c r="S1296">
        <f t="shared" si="189"/>
        <v>10448.490378908557</v>
      </c>
      <c r="T1296">
        <f t="shared" si="181"/>
        <v>12.939999999999769</v>
      </c>
      <c r="U1296" s="1">
        <f>Q1296/MainSheet!$C$22</f>
        <v>1</v>
      </c>
    </row>
    <row r="1297" spans="7:21">
      <c r="G1297">
        <f t="shared" si="182"/>
        <v>12.949999999999768</v>
      </c>
      <c r="H1297">
        <f t="shared" si="183"/>
        <v>198000</v>
      </c>
      <c r="I1297" s="2">
        <f>MIN(MainSheet!$C$10/MainSheet!$C$9,MainSheet!$K$9*60)</f>
        <v>660</v>
      </c>
      <c r="J1297" s="1">
        <f>IF(G1297&gt;MainSheet!$C$11,IF(J1296&gt;=0.999,1,(G1297-MainSheet!$C$11)*I1297/$B$2/60),0)</f>
        <v>1</v>
      </c>
      <c r="K1297" s="1">
        <f>IF(G1297&gt;MainSheet!$C$11+$B$6,IF(K1296&gt;=0.999,1,(G1297-MainSheet!$C$11-$B$6)*I1297/$C$2/60),0)</f>
        <v>1</v>
      </c>
      <c r="L1297" s="1">
        <f>IF(G1297&gt;MainSheet!$C$11+$B$6+$C$6,IF(L1296&gt;=0.999,1,(G1297-MainSheet!$C$11-$B$6-$C$6)*I1297/$D$2/60),0)</f>
        <v>1</v>
      </c>
      <c r="M1297">
        <f t="shared" si="184"/>
        <v>1</v>
      </c>
      <c r="N1297" s="2">
        <f t="shared" si="185"/>
        <v>3721.0526315789471</v>
      </c>
      <c r="O1297">
        <f t="shared" si="188"/>
        <v>977.02127659574455</v>
      </c>
      <c r="P1297">
        <f t="shared" si="186"/>
        <v>192000</v>
      </c>
      <c r="Q1297" s="2">
        <f t="shared" si="187"/>
        <v>196698.0739081747</v>
      </c>
      <c r="R1297">
        <f>Q1297/MainSheet!$C$8*(G1297-G1296)+R1296</f>
        <v>649.4232314245196</v>
      </c>
      <c r="S1297">
        <f t="shared" si="189"/>
        <v>10481.273391226585</v>
      </c>
      <c r="T1297">
        <f t="shared" si="181"/>
        <v>12.949999999999768</v>
      </c>
      <c r="U1297" s="1">
        <f>Q1297/MainSheet!$C$22</f>
        <v>1</v>
      </c>
    </row>
    <row r="1298" spans="7:21">
      <c r="G1298">
        <f t="shared" si="182"/>
        <v>12.959999999999768</v>
      </c>
      <c r="H1298">
        <f t="shared" si="183"/>
        <v>198000</v>
      </c>
      <c r="I1298" s="2">
        <f>MIN(MainSheet!$C$10/MainSheet!$C$9,MainSheet!$K$9*60)</f>
        <v>660</v>
      </c>
      <c r="J1298" s="1">
        <f>IF(G1298&gt;MainSheet!$C$11,IF(J1297&gt;=0.999,1,(G1298-MainSheet!$C$11)*I1298/$B$2/60),0)</f>
        <v>1</v>
      </c>
      <c r="K1298" s="1">
        <f>IF(G1298&gt;MainSheet!$C$11+$B$6,IF(K1297&gt;=0.999,1,(G1298-MainSheet!$C$11-$B$6)*I1298/$C$2/60),0)</f>
        <v>1</v>
      </c>
      <c r="L1298" s="1">
        <f>IF(G1298&gt;MainSheet!$C$11+$B$6+$C$6,IF(L1297&gt;=0.999,1,(G1298-MainSheet!$C$11-$B$6-$C$6)*I1298/$D$2/60),0)</f>
        <v>1</v>
      </c>
      <c r="M1298">
        <f t="shared" si="184"/>
        <v>1</v>
      </c>
      <c r="N1298" s="2">
        <f t="shared" si="185"/>
        <v>3721.0526315789471</v>
      </c>
      <c r="O1298">
        <f t="shared" si="188"/>
        <v>977.02127659574455</v>
      </c>
      <c r="P1298">
        <f t="shared" si="186"/>
        <v>192000</v>
      </c>
      <c r="Q1298" s="2">
        <f t="shared" si="187"/>
        <v>196698.0739081747</v>
      </c>
      <c r="R1298">
        <f>Q1298/MainSheet!$C$8*(G1298-G1297)+R1297</f>
        <v>651.45447791535389</v>
      </c>
      <c r="S1298">
        <f t="shared" si="189"/>
        <v>10514.056403544613</v>
      </c>
      <c r="T1298">
        <f t="shared" si="181"/>
        <v>12.959999999999768</v>
      </c>
      <c r="U1298" s="1">
        <f>Q1298/MainSheet!$C$22</f>
        <v>1</v>
      </c>
    </row>
    <row r="1299" spans="7:21">
      <c r="G1299">
        <f t="shared" si="182"/>
        <v>12.969999999999768</v>
      </c>
      <c r="H1299">
        <f t="shared" si="183"/>
        <v>198000</v>
      </c>
      <c r="I1299" s="2">
        <f>MIN(MainSheet!$C$10/MainSheet!$C$9,MainSheet!$K$9*60)</f>
        <v>660</v>
      </c>
      <c r="J1299" s="1">
        <f>IF(G1299&gt;MainSheet!$C$11,IF(J1298&gt;=0.999,1,(G1299-MainSheet!$C$11)*I1299/$B$2/60),0)</f>
        <v>1</v>
      </c>
      <c r="K1299" s="1">
        <f>IF(G1299&gt;MainSheet!$C$11+$B$6,IF(K1298&gt;=0.999,1,(G1299-MainSheet!$C$11-$B$6)*I1299/$C$2/60),0)</f>
        <v>1</v>
      </c>
      <c r="L1299" s="1">
        <f>IF(G1299&gt;MainSheet!$C$11+$B$6+$C$6,IF(L1298&gt;=0.999,1,(G1299-MainSheet!$C$11-$B$6-$C$6)*I1299/$D$2/60),0)</f>
        <v>1</v>
      </c>
      <c r="M1299">
        <f t="shared" si="184"/>
        <v>1</v>
      </c>
      <c r="N1299" s="2">
        <f t="shared" si="185"/>
        <v>3721.0526315789471</v>
      </c>
      <c r="O1299">
        <f t="shared" si="188"/>
        <v>977.02127659574455</v>
      </c>
      <c r="P1299">
        <f t="shared" si="186"/>
        <v>192000</v>
      </c>
      <c r="Q1299" s="2">
        <f t="shared" si="187"/>
        <v>196698.0739081747</v>
      </c>
      <c r="R1299">
        <f>Q1299/MainSheet!$C$8*(G1299-G1298)+R1298</f>
        <v>653.48572440618818</v>
      </c>
      <c r="S1299">
        <f t="shared" si="189"/>
        <v>10546.839415862642</v>
      </c>
      <c r="T1299">
        <f t="shared" si="181"/>
        <v>12.969999999999768</v>
      </c>
      <c r="U1299" s="1">
        <f>Q1299/MainSheet!$C$22</f>
        <v>1</v>
      </c>
    </row>
    <row r="1300" spans="7:21">
      <c r="G1300">
        <f t="shared" si="182"/>
        <v>12.979999999999768</v>
      </c>
      <c r="H1300">
        <f t="shared" si="183"/>
        <v>198000</v>
      </c>
      <c r="I1300" s="2">
        <f>MIN(MainSheet!$C$10/MainSheet!$C$9,MainSheet!$K$9*60)</f>
        <v>660</v>
      </c>
      <c r="J1300" s="1">
        <f>IF(G1300&gt;MainSheet!$C$11,IF(J1299&gt;=0.999,1,(G1300-MainSheet!$C$11)*I1300/$B$2/60),0)</f>
        <v>1</v>
      </c>
      <c r="K1300" s="1">
        <f>IF(G1300&gt;MainSheet!$C$11+$B$6,IF(K1299&gt;=0.999,1,(G1300-MainSheet!$C$11-$B$6)*I1300/$C$2/60),0)</f>
        <v>1</v>
      </c>
      <c r="L1300" s="1">
        <f>IF(G1300&gt;MainSheet!$C$11+$B$6+$C$6,IF(L1299&gt;=0.999,1,(G1300-MainSheet!$C$11-$B$6-$C$6)*I1300/$D$2/60),0)</f>
        <v>1</v>
      </c>
      <c r="M1300">
        <f t="shared" si="184"/>
        <v>1</v>
      </c>
      <c r="N1300" s="2">
        <f t="shared" si="185"/>
        <v>3721.0526315789471</v>
      </c>
      <c r="O1300">
        <f t="shared" si="188"/>
        <v>977.02127659574455</v>
      </c>
      <c r="P1300">
        <f t="shared" si="186"/>
        <v>192000</v>
      </c>
      <c r="Q1300" s="2">
        <f t="shared" si="187"/>
        <v>196698.0739081747</v>
      </c>
      <c r="R1300">
        <f>Q1300/MainSheet!$C$8*(G1300-G1299)+R1299</f>
        <v>655.51697089702247</v>
      </c>
      <c r="S1300">
        <f t="shared" si="189"/>
        <v>10579.62242818067</v>
      </c>
      <c r="T1300">
        <f t="shared" si="181"/>
        <v>12.979999999999768</v>
      </c>
      <c r="U1300" s="1">
        <f>Q1300/MainSheet!$C$22</f>
        <v>1</v>
      </c>
    </row>
    <row r="1301" spans="7:21">
      <c r="G1301">
        <f t="shared" si="182"/>
        <v>12.989999999999768</v>
      </c>
      <c r="H1301">
        <f t="shared" si="183"/>
        <v>198000</v>
      </c>
      <c r="I1301" s="2">
        <f>MIN(MainSheet!$C$10/MainSheet!$C$9,MainSheet!$K$9*60)</f>
        <v>660</v>
      </c>
      <c r="J1301" s="1">
        <f>IF(G1301&gt;MainSheet!$C$11,IF(J1300&gt;=0.999,1,(G1301-MainSheet!$C$11)*I1301/$B$2/60),0)</f>
        <v>1</v>
      </c>
      <c r="K1301" s="1">
        <f>IF(G1301&gt;MainSheet!$C$11+$B$6,IF(K1300&gt;=0.999,1,(G1301-MainSheet!$C$11-$B$6)*I1301/$C$2/60),0)</f>
        <v>1</v>
      </c>
      <c r="L1301" s="1">
        <f>IF(G1301&gt;MainSheet!$C$11+$B$6+$C$6,IF(L1300&gt;=0.999,1,(G1301-MainSheet!$C$11-$B$6-$C$6)*I1301/$D$2/60),0)</f>
        <v>1</v>
      </c>
      <c r="M1301">
        <f t="shared" si="184"/>
        <v>1</v>
      </c>
      <c r="N1301" s="2">
        <f t="shared" si="185"/>
        <v>3721.0526315789471</v>
      </c>
      <c r="O1301">
        <f t="shared" si="188"/>
        <v>977.02127659574455</v>
      </c>
      <c r="P1301">
        <f t="shared" si="186"/>
        <v>192000</v>
      </c>
      <c r="Q1301" s="2">
        <f t="shared" si="187"/>
        <v>196698.0739081747</v>
      </c>
      <c r="R1301">
        <f>Q1301/MainSheet!$C$8*(G1301-G1300)+R1300</f>
        <v>657.54821738785677</v>
      </c>
      <c r="S1301">
        <f t="shared" si="189"/>
        <v>10612.405440498698</v>
      </c>
      <c r="T1301">
        <f t="shared" si="181"/>
        <v>12.989999999999768</v>
      </c>
      <c r="U1301" s="1">
        <f>Q1301/MainSheet!$C$22</f>
        <v>1</v>
      </c>
    </row>
    <row r="1302" spans="7:21">
      <c r="G1302">
        <f t="shared" si="182"/>
        <v>12.999999999999767</v>
      </c>
      <c r="H1302">
        <f t="shared" si="183"/>
        <v>198000</v>
      </c>
      <c r="I1302" s="2">
        <f>MIN(MainSheet!$C$10/MainSheet!$C$9,MainSheet!$K$9*60)</f>
        <v>660</v>
      </c>
      <c r="J1302" s="1">
        <f>IF(G1302&gt;MainSheet!$C$11,IF(J1301&gt;=0.999,1,(G1302-MainSheet!$C$11)*I1302/$B$2/60),0)</f>
        <v>1</v>
      </c>
      <c r="K1302" s="1">
        <f>IF(G1302&gt;MainSheet!$C$11+$B$6,IF(K1301&gt;=0.999,1,(G1302-MainSheet!$C$11-$B$6)*I1302/$C$2/60),0)</f>
        <v>1</v>
      </c>
      <c r="L1302" s="1">
        <f>IF(G1302&gt;MainSheet!$C$11+$B$6+$C$6,IF(L1301&gt;=0.999,1,(G1302-MainSheet!$C$11-$B$6-$C$6)*I1302/$D$2/60),0)</f>
        <v>1</v>
      </c>
      <c r="M1302">
        <f t="shared" si="184"/>
        <v>1</v>
      </c>
      <c r="N1302" s="2">
        <f t="shared" si="185"/>
        <v>3721.0526315789471</v>
      </c>
      <c r="O1302">
        <f t="shared" si="188"/>
        <v>977.02127659574455</v>
      </c>
      <c r="P1302">
        <f t="shared" si="186"/>
        <v>192000</v>
      </c>
      <c r="Q1302" s="2">
        <f t="shared" si="187"/>
        <v>196698.0739081747</v>
      </c>
      <c r="R1302">
        <f>Q1302/MainSheet!$C$8*(G1302-G1301)+R1301</f>
        <v>659.57946387869106</v>
      </c>
      <c r="S1302">
        <f t="shared" si="189"/>
        <v>10645.188452816727</v>
      </c>
      <c r="T1302">
        <f t="shared" si="181"/>
        <v>12.999999999999767</v>
      </c>
      <c r="U1302" s="1">
        <f>Q1302/MainSheet!$C$22</f>
        <v>1</v>
      </c>
    </row>
    <row r="1303" spans="7:21">
      <c r="G1303">
        <f t="shared" si="182"/>
        <v>13.009999999999767</v>
      </c>
      <c r="H1303">
        <f t="shared" si="183"/>
        <v>198000</v>
      </c>
      <c r="I1303" s="2">
        <f>MIN(MainSheet!$C$10/MainSheet!$C$9,MainSheet!$K$9*60)</f>
        <v>660</v>
      </c>
      <c r="J1303" s="1">
        <f>IF(G1303&gt;MainSheet!$C$11,IF(J1302&gt;=0.999,1,(G1303-MainSheet!$C$11)*I1303/$B$2/60),0)</f>
        <v>1</v>
      </c>
      <c r="K1303" s="1">
        <f>IF(G1303&gt;MainSheet!$C$11+$B$6,IF(K1302&gt;=0.999,1,(G1303-MainSheet!$C$11-$B$6)*I1303/$C$2/60),0)</f>
        <v>1</v>
      </c>
      <c r="L1303" s="1">
        <f>IF(G1303&gt;MainSheet!$C$11+$B$6+$C$6,IF(L1302&gt;=0.999,1,(G1303-MainSheet!$C$11-$B$6-$C$6)*I1303/$D$2/60),0)</f>
        <v>1</v>
      </c>
      <c r="M1303">
        <f t="shared" si="184"/>
        <v>1</v>
      </c>
      <c r="N1303" s="2">
        <f t="shared" si="185"/>
        <v>3721.0526315789471</v>
      </c>
      <c r="O1303">
        <f t="shared" si="188"/>
        <v>977.02127659574455</v>
      </c>
      <c r="P1303">
        <f t="shared" si="186"/>
        <v>192000</v>
      </c>
      <c r="Q1303" s="2">
        <f t="shared" si="187"/>
        <v>196698.0739081747</v>
      </c>
      <c r="R1303">
        <f>Q1303/MainSheet!$C$8*(G1303-G1302)+R1302</f>
        <v>661.61071036952535</v>
      </c>
      <c r="S1303">
        <f t="shared" si="189"/>
        <v>10677.971465134755</v>
      </c>
      <c r="T1303">
        <f t="shared" si="181"/>
        <v>13.009999999999767</v>
      </c>
      <c r="U1303" s="1">
        <f>Q1303/MainSheet!$C$22</f>
        <v>1</v>
      </c>
    </row>
    <row r="1304" spans="7:21">
      <c r="G1304">
        <f t="shared" si="182"/>
        <v>13.019999999999767</v>
      </c>
      <c r="H1304">
        <f t="shared" si="183"/>
        <v>198000</v>
      </c>
      <c r="I1304" s="2">
        <f>MIN(MainSheet!$C$10/MainSheet!$C$9,MainSheet!$K$9*60)</f>
        <v>660</v>
      </c>
      <c r="J1304" s="1">
        <f>IF(G1304&gt;MainSheet!$C$11,IF(J1303&gt;=0.999,1,(G1304-MainSheet!$C$11)*I1304/$B$2/60),0)</f>
        <v>1</v>
      </c>
      <c r="K1304" s="1">
        <f>IF(G1304&gt;MainSheet!$C$11+$B$6,IF(K1303&gt;=0.999,1,(G1304-MainSheet!$C$11-$B$6)*I1304/$C$2/60),0)</f>
        <v>1</v>
      </c>
      <c r="L1304" s="1">
        <f>IF(G1304&gt;MainSheet!$C$11+$B$6+$C$6,IF(L1303&gt;=0.999,1,(G1304-MainSheet!$C$11-$B$6-$C$6)*I1304/$D$2/60),0)</f>
        <v>1</v>
      </c>
      <c r="M1304">
        <f t="shared" si="184"/>
        <v>1</v>
      </c>
      <c r="N1304" s="2">
        <f t="shared" si="185"/>
        <v>3721.0526315789471</v>
      </c>
      <c r="O1304">
        <f t="shared" si="188"/>
        <v>977.02127659574455</v>
      </c>
      <c r="P1304">
        <f t="shared" si="186"/>
        <v>192000</v>
      </c>
      <c r="Q1304" s="2">
        <f t="shared" si="187"/>
        <v>196698.0739081747</v>
      </c>
      <c r="R1304">
        <f>Q1304/MainSheet!$C$8*(G1304-G1303)+R1303</f>
        <v>663.64195686035964</v>
      </c>
      <c r="S1304">
        <f t="shared" si="189"/>
        <v>10710.754477452783</v>
      </c>
      <c r="T1304">
        <f t="shared" si="181"/>
        <v>13.019999999999767</v>
      </c>
      <c r="U1304" s="1">
        <f>Q1304/MainSheet!$C$22</f>
        <v>1</v>
      </c>
    </row>
    <row r="1305" spans="7:21">
      <c r="G1305">
        <f t="shared" si="182"/>
        <v>13.029999999999767</v>
      </c>
      <c r="H1305">
        <f t="shared" si="183"/>
        <v>198000</v>
      </c>
      <c r="I1305" s="2">
        <f>MIN(MainSheet!$C$10/MainSheet!$C$9,MainSheet!$K$9*60)</f>
        <v>660</v>
      </c>
      <c r="J1305" s="1">
        <f>IF(G1305&gt;MainSheet!$C$11,IF(J1304&gt;=0.999,1,(G1305-MainSheet!$C$11)*I1305/$B$2/60),0)</f>
        <v>1</v>
      </c>
      <c r="K1305" s="1">
        <f>IF(G1305&gt;MainSheet!$C$11+$B$6,IF(K1304&gt;=0.999,1,(G1305-MainSheet!$C$11-$B$6)*I1305/$C$2/60),0)</f>
        <v>1</v>
      </c>
      <c r="L1305" s="1">
        <f>IF(G1305&gt;MainSheet!$C$11+$B$6+$C$6,IF(L1304&gt;=0.999,1,(G1305-MainSheet!$C$11-$B$6-$C$6)*I1305/$D$2/60),0)</f>
        <v>1</v>
      </c>
      <c r="M1305">
        <f t="shared" si="184"/>
        <v>1</v>
      </c>
      <c r="N1305" s="2">
        <f t="shared" si="185"/>
        <v>3721.0526315789471</v>
      </c>
      <c r="O1305">
        <f t="shared" si="188"/>
        <v>977.02127659574455</v>
      </c>
      <c r="P1305">
        <f t="shared" si="186"/>
        <v>192000</v>
      </c>
      <c r="Q1305" s="2">
        <f t="shared" si="187"/>
        <v>196698.0739081747</v>
      </c>
      <c r="R1305">
        <f>Q1305/MainSheet!$C$8*(G1305-G1304)+R1304</f>
        <v>665.67320335119393</v>
      </c>
      <c r="S1305">
        <f t="shared" si="189"/>
        <v>10743.537489770812</v>
      </c>
      <c r="T1305">
        <f t="shared" si="181"/>
        <v>13.029999999999767</v>
      </c>
      <c r="U1305" s="1">
        <f>Q1305/MainSheet!$C$22</f>
        <v>1</v>
      </c>
    </row>
    <row r="1306" spans="7:21">
      <c r="G1306">
        <f t="shared" si="182"/>
        <v>13.039999999999766</v>
      </c>
      <c r="H1306">
        <f t="shared" si="183"/>
        <v>198000</v>
      </c>
      <c r="I1306" s="2">
        <f>MIN(MainSheet!$C$10/MainSheet!$C$9,MainSheet!$K$9*60)</f>
        <v>660</v>
      </c>
      <c r="J1306" s="1">
        <f>IF(G1306&gt;MainSheet!$C$11,IF(J1305&gt;=0.999,1,(G1306-MainSheet!$C$11)*I1306/$B$2/60),0)</f>
        <v>1</v>
      </c>
      <c r="K1306" s="1">
        <f>IF(G1306&gt;MainSheet!$C$11+$B$6,IF(K1305&gt;=0.999,1,(G1306-MainSheet!$C$11-$B$6)*I1306/$C$2/60),0)</f>
        <v>1</v>
      </c>
      <c r="L1306" s="1">
        <f>IF(G1306&gt;MainSheet!$C$11+$B$6+$C$6,IF(L1305&gt;=0.999,1,(G1306-MainSheet!$C$11-$B$6-$C$6)*I1306/$D$2/60),0)</f>
        <v>1</v>
      </c>
      <c r="M1306">
        <f t="shared" si="184"/>
        <v>1</v>
      </c>
      <c r="N1306" s="2">
        <f t="shared" si="185"/>
        <v>3721.0526315789471</v>
      </c>
      <c r="O1306">
        <f t="shared" si="188"/>
        <v>977.02127659574455</v>
      </c>
      <c r="P1306">
        <f t="shared" si="186"/>
        <v>192000</v>
      </c>
      <c r="Q1306" s="2">
        <f t="shared" si="187"/>
        <v>196698.0739081747</v>
      </c>
      <c r="R1306">
        <f>Q1306/MainSheet!$C$8*(G1306-G1305)+R1305</f>
        <v>667.70444984202823</v>
      </c>
      <c r="S1306">
        <f t="shared" si="189"/>
        <v>10776.32050208884</v>
      </c>
      <c r="T1306">
        <f t="shared" si="181"/>
        <v>13.039999999999766</v>
      </c>
      <c r="U1306" s="1">
        <f>Q1306/MainSheet!$C$22</f>
        <v>1</v>
      </c>
    </row>
    <row r="1307" spans="7:21">
      <c r="G1307">
        <f t="shared" si="182"/>
        <v>13.049999999999766</v>
      </c>
      <c r="H1307">
        <f t="shared" si="183"/>
        <v>198000</v>
      </c>
      <c r="I1307" s="2">
        <f>MIN(MainSheet!$C$10/MainSheet!$C$9,MainSheet!$K$9*60)</f>
        <v>660</v>
      </c>
      <c r="J1307" s="1">
        <f>IF(G1307&gt;MainSheet!$C$11,IF(J1306&gt;=0.999,1,(G1307-MainSheet!$C$11)*I1307/$B$2/60),0)</f>
        <v>1</v>
      </c>
      <c r="K1307" s="1">
        <f>IF(G1307&gt;MainSheet!$C$11+$B$6,IF(K1306&gt;=0.999,1,(G1307-MainSheet!$C$11-$B$6)*I1307/$C$2/60),0)</f>
        <v>1</v>
      </c>
      <c r="L1307" s="1">
        <f>IF(G1307&gt;MainSheet!$C$11+$B$6+$C$6,IF(L1306&gt;=0.999,1,(G1307-MainSheet!$C$11-$B$6-$C$6)*I1307/$D$2/60),0)</f>
        <v>1</v>
      </c>
      <c r="M1307">
        <f t="shared" si="184"/>
        <v>1</v>
      </c>
      <c r="N1307" s="2">
        <f t="shared" si="185"/>
        <v>3721.0526315789471</v>
      </c>
      <c r="O1307">
        <f t="shared" si="188"/>
        <v>977.02127659574455</v>
      </c>
      <c r="P1307">
        <f t="shared" si="186"/>
        <v>192000</v>
      </c>
      <c r="Q1307" s="2">
        <f t="shared" si="187"/>
        <v>196698.0739081747</v>
      </c>
      <c r="R1307">
        <f>Q1307/MainSheet!$C$8*(G1307-G1306)+R1306</f>
        <v>669.73569633286252</v>
      </c>
      <c r="S1307">
        <f t="shared" si="189"/>
        <v>10809.103514406868</v>
      </c>
      <c r="T1307">
        <f t="shared" si="181"/>
        <v>13.049999999999766</v>
      </c>
      <c r="U1307" s="1">
        <f>Q1307/MainSheet!$C$22</f>
        <v>1</v>
      </c>
    </row>
    <row r="1308" spans="7:21">
      <c r="G1308">
        <f t="shared" si="182"/>
        <v>13.059999999999766</v>
      </c>
      <c r="H1308">
        <f t="shared" si="183"/>
        <v>198000</v>
      </c>
      <c r="I1308" s="2">
        <f>MIN(MainSheet!$C$10/MainSheet!$C$9,MainSheet!$K$9*60)</f>
        <v>660</v>
      </c>
      <c r="J1308" s="1">
        <f>IF(G1308&gt;MainSheet!$C$11,IF(J1307&gt;=0.999,1,(G1308-MainSheet!$C$11)*I1308/$B$2/60),0)</f>
        <v>1</v>
      </c>
      <c r="K1308" s="1">
        <f>IF(G1308&gt;MainSheet!$C$11+$B$6,IF(K1307&gt;=0.999,1,(G1308-MainSheet!$C$11-$B$6)*I1308/$C$2/60),0)</f>
        <v>1</v>
      </c>
      <c r="L1308" s="1">
        <f>IF(G1308&gt;MainSheet!$C$11+$B$6+$C$6,IF(L1307&gt;=0.999,1,(G1308-MainSheet!$C$11-$B$6-$C$6)*I1308/$D$2/60),0)</f>
        <v>1</v>
      </c>
      <c r="M1308">
        <f t="shared" si="184"/>
        <v>1</v>
      </c>
      <c r="N1308" s="2">
        <f t="shared" si="185"/>
        <v>3721.0526315789471</v>
      </c>
      <c r="O1308">
        <f t="shared" si="188"/>
        <v>977.02127659574455</v>
      </c>
      <c r="P1308">
        <f t="shared" si="186"/>
        <v>192000</v>
      </c>
      <c r="Q1308" s="2">
        <f t="shared" si="187"/>
        <v>196698.0739081747</v>
      </c>
      <c r="R1308">
        <f>Q1308/MainSheet!$C$8*(G1308-G1307)+R1307</f>
        <v>671.76694282369681</v>
      </c>
      <c r="S1308">
        <f t="shared" si="189"/>
        <v>10841.886526724897</v>
      </c>
      <c r="T1308">
        <f t="shared" si="181"/>
        <v>13.059999999999766</v>
      </c>
      <c r="U1308" s="1">
        <f>Q1308/MainSheet!$C$22</f>
        <v>1</v>
      </c>
    </row>
    <row r="1309" spans="7:21">
      <c r="G1309">
        <f t="shared" si="182"/>
        <v>13.069999999999766</v>
      </c>
      <c r="H1309">
        <f t="shared" si="183"/>
        <v>198000</v>
      </c>
      <c r="I1309" s="2">
        <f>MIN(MainSheet!$C$10/MainSheet!$C$9,MainSheet!$K$9*60)</f>
        <v>660</v>
      </c>
      <c r="J1309" s="1">
        <f>IF(G1309&gt;MainSheet!$C$11,IF(J1308&gt;=0.999,1,(G1309-MainSheet!$C$11)*I1309/$B$2/60),0)</f>
        <v>1</v>
      </c>
      <c r="K1309" s="1">
        <f>IF(G1309&gt;MainSheet!$C$11+$B$6,IF(K1308&gt;=0.999,1,(G1309-MainSheet!$C$11-$B$6)*I1309/$C$2/60),0)</f>
        <v>1</v>
      </c>
      <c r="L1309" s="1">
        <f>IF(G1309&gt;MainSheet!$C$11+$B$6+$C$6,IF(L1308&gt;=0.999,1,(G1309-MainSheet!$C$11-$B$6-$C$6)*I1309/$D$2/60),0)</f>
        <v>1</v>
      </c>
      <c r="M1309">
        <f t="shared" si="184"/>
        <v>1</v>
      </c>
      <c r="N1309" s="2">
        <f t="shared" si="185"/>
        <v>3721.0526315789471</v>
      </c>
      <c r="O1309">
        <f t="shared" si="188"/>
        <v>977.02127659574455</v>
      </c>
      <c r="P1309">
        <f t="shared" si="186"/>
        <v>192000</v>
      </c>
      <c r="Q1309" s="2">
        <f t="shared" si="187"/>
        <v>196698.0739081747</v>
      </c>
      <c r="R1309">
        <f>Q1309/MainSheet!$C$8*(G1309-G1308)+R1308</f>
        <v>673.7981893145311</v>
      </c>
      <c r="S1309">
        <f t="shared" si="189"/>
        <v>10874.669539042925</v>
      </c>
      <c r="T1309">
        <f t="shared" si="181"/>
        <v>13.069999999999766</v>
      </c>
      <c r="U1309" s="1">
        <f>Q1309/MainSheet!$C$22</f>
        <v>1</v>
      </c>
    </row>
    <row r="1310" spans="7:21">
      <c r="G1310">
        <f t="shared" si="182"/>
        <v>13.079999999999766</v>
      </c>
      <c r="H1310">
        <f t="shared" si="183"/>
        <v>198000</v>
      </c>
      <c r="I1310" s="2">
        <f>MIN(MainSheet!$C$10/MainSheet!$C$9,MainSheet!$K$9*60)</f>
        <v>660</v>
      </c>
      <c r="J1310" s="1">
        <f>IF(G1310&gt;MainSheet!$C$11,IF(J1309&gt;=0.999,1,(G1310-MainSheet!$C$11)*I1310/$B$2/60),0)</f>
        <v>1</v>
      </c>
      <c r="K1310" s="1">
        <f>IF(G1310&gt;MainSheet!$C$11+$B$6,IF(K1309&gt;=0.999,1,(G1310-MainSheet!$C$11-$B$6)*I1310/$C$2/60),0)</f>
        <v>1</v>
      </c>
      <c r="L1310" s="1">
        <f>IF(G1310&gt;MainSheet!$C$11+$B$6+$C$6,IF(L1309&gt;=0.999,1,(G1310-MainSheet!$C$11-$B$6-$C$6)*I1310/$D$2/60),0)</f>
        <v>1</v>
      </c>
      <c r="M1310">
        <f t="shared" si="184"/>
        <v>1</v>
      </c>
      <c r="N1310" s="2">
        <f t="shared" si="185"/>
        <v>3721.0526315789471</v>
      </c>
      <c r="O1310">
        <f t="shared" si="188"/>
        <v>977.02127659574455</v>
      </c>
      <c r="P1310">
        <f t="shared" si="186"/>
        <v>192000</v>
      </c>
      <c r="Q1310" s="2">
        <f t="shared" si="187"/>
        <v>196698.0739081747</v>
      </c>
      <c r="R1310">
        <f>Q1310/MainSheet!$C$8*(G1310-G1309)+R1309</f>
        <v>675.82943580536539</v>
      </c>
      <c r="S1310">
        <f t="shared" si="189"/>
        <v>10907.452551360953</v>
      </c>
      <c r="T1310">
        <f t="shared" si="181"/>
        <v>13.079999999999766</v>
      </c>
      <c r="U1310" s="1">
        <f>Q1310/MainSheet!$C$22</f>
        <v>1</v>
      </c>
    </row>
    <row r="1311" spans="7:21">
      <c r="G1311">
        <f t="shared" si="182"/>
        <v>13.089999999999765</v>
      </c>
      <c r="H1311">
        <f t="shared" si="183"/>
        <v>198000</v>
      </c>
      <c r="I1311" s="2">
        <f>MIN(MainSheet!$C$10/MainSheet!$C$9,MainSheet!$K$9*60)</f>
        <v>660</v>
      </c>
      <c r="J1311" s="1">
        <f>IF(G1311&gt;MainSheet!$C$11,IF(J1310&gt;=0.999,1,(G1311-MainSheet!$C$11)*I1311/$B$2/60),0)</f>
        <v>1</v>
      </c>
      <c r="K1311" s="1">
        <f>IF(G1311&gt;MainSheet!$C$11+$B$6,IF(K1310&gt;=0.999,1,(G1311-MainSheet!$C$11-$B$6)*I1311/$C$2/60),0)</f>
        <v>1</v>
      </c>
      <c r="L1311" s="1">
        <f>IF(G1311&gt;MainSheet!$C$11+$B$6+$C$6,IF(L1310&gt;=0.999,1,(G1311-MainSheet!$C$11-$B$6-$C$6)*I1311/$D$2/60),0)</f>
        <v>1</v>
      </c>
      <c r="M1311">
        <f t="shared" si="184"/>
        <v>1</v>
      </c>
      <c r="N1311" s="2">
        <f t="shared" si="185"/>
        <v>3721.0526315789471</v>
      </c>
      <c r="O1311">
        <f t="shared" si="188"/>
        <v>977.02127659574455</v>
      </c>
      <c r="P1311">
        <f t="shared" si="186"/>
        <v>192000</v>
      </c>
      <c r="Q1311" s="2">
        <f t="shared" si="187"/>
        <v>196698.0739081747</v>
      </c>
      <c r="R1311">
        <f>Q1311/MainSheet!$C$8*(G1311-G1310)+R1310</f>
        <v>677.86068229619968</v>
      </c>
      <c r="S1311">
        <f t="shared" si="189"/>
        <v>10940.235563678982</v>
      </c>
      <c r="T1311">
        <f t="shared" si="181"/>
        <v>13.089999999999765</v>
      </c>
      <c r="U1311" s="1">
        <f>Q1311/MainSheet!$C$22</f>
        <v>1</v>
      </c>
    </row>
    <row r="1312" spans="7:21">
      <c r="G1312">
        <f t="shared" si="182"/>
        <v>13.099999999999765</v>
      </c>
      <c r="H1312">
        <f t="shared" si="183"/>
        <v>198000</v>
      </c>
      <c r="I1312" s="2">
        <f>MIN(MainSheet!$C$10/MainSheet!$C$9,MainSheet!$K$9*60)</f>
        <v>660</v>
      </c>
      <c r="J1312" s="1">
        <f>IF(G1312&gt;MainSheet!$C$11,IF(J1311&gt;=0.999,1,(G1312-MainSheet!$C$11)*I1312/$B$2/60),0)</f>
        <v>1</v>
      </c>
      <c r="K1312" s="1">
        <f>IF(G1312&gt;MainSheet!$C$11+$B$6,IF(K1311&gt;=0.999,1,(G1312-MainSheet!$C$11-$B$6)*I1312/$C$2/60),0)</f>
        <v>1</v>
      </c>
      <c r="L1312" s="1">
        <f>IF(G1312&gt;MainSheet!$C$11+$B$6+$C$6,IF(L1311&gt;=0.999,1,(G1312-MainSheet!$C$11-$B$6-$C$6)*I1312/$D$2/60),0)</f>
        <v>1</v>
      </c>
      <c r="M1312">
        <f t="shared" si="184"/>
        <v>1</v>
      </c>
      <c r="N1312" s="2">
        <f t="shared" si="185"/>
        <v>3721.0526315789471</v>
      </c>
      <c r="O1312">
        <f t="shared" si="188"/>
        <v>977.02127659574455</v>
      </c>
      <c r="P1312">
        <f t="shared" si="186"/>
        <v>192000</v>
      </c>
      <c r="Q1312" s="2">
        <f t="shared" si="187"/>
        <v>196698.0739081747</v>
      </c>
      <c r="R1312">
        <f>Q1312/MainSheet!$C$8*(G1312-G1311)+R1311</f>
        <v>679.89192878703398</v>
      </c>
      <c r="S1312">
        <f t="shared" si="189"/>
        <v>10973.01857599701</v>
      </c>
      <c r="T1312">
        <f t="shared" si="181"/>
        <v>13.099999999999765</v>
      </c>
      <c r="U1312" s="1">
        <f>Q1312/MainSheet!$C$22</f>
        <v>1</v>
      </c>
    </row>
    <row r="1313" spans="7:21">
      <c r="G1313">
        <f t="shared" si="182"/>
        <v>13.109999999999765</v>
      </c>
      <c r="H1313">
        <f t="shared" si="183"/>
        <v>198000</v>
      </c>
      <c r="I1313" s="2">
        <f>MIN(MainSheet!$C$10/MainSheet!$C$9,MainSheet!$K$9*60)</f>
        <v>660</v>
      </c>
      <c r="J1313" s="1">
        <f>IF(G1313&gt;MainSheet!$C$11,IF(J1312&gt;=0.999,1,(G1313-MainSheet!$C$11)*I1313/$B$2/60),0)</f>
        <v>1</v>
      </c>
      <c r="K1313" s="1">
        <f>IF(G1313&gt;MainSheet!$C$11+$B$6,IF(K1312&gt;=0.999,1,(G1313-MainSheet!$C$11-$B$6)*I1313/$C$2/60),0)</f>
        <v>1</v>
      </c>
      <c r="L1313" s="1">
        <f>IF(G1313&gt;MainSheet!$C$11+$B$6+$C$6,IF(L1312&gt;=0.999,1,(G1313-MainSheet!$C$11-$B$6-$C$6)*I1313/$D$2/60),0)</f>
        <v>1</v>
      </c>
      <c r="M1313">
        <f t="shared" si="184"/>
        <v>1</v>
      </c>
      <c r="N1313" s="2">
        <f t="shared" si="185"/>
        <v>3721.0526315789471</v>
      </c>
      <c r="O1313">
        <f t="shared" si="188"/>
        <v>977.02127659574455</v>
      </c>
      <c r="P1313">
        <f t="shared" si="186"/>
        <v>192000</v>
      </c>
      <c r="Q1313" s="2">
        <f t="shared" si="187"/>
        <v>196698.0739081747</v>
      </c>
      <c r="R1313">
        <f>Q1313/MainSheet!$C$8*(G1313-G1312)+R1312</f>
        <v>681.92317527786827</v>
      </c>
      <c r="S1313">
        <f t="shared" si="189"/>
        <v>11005.801588315038</v>
      </c>
      <c r="T1313">
        <f t="shared" si="181"/>
        <v>13.109999999999765</v>
      </c>
      <c r="U1313" s="1">
        <f>Q1313/MainSheet!$C$22</f>
        <v>1</v>
      </c>
    </row>
    <row r="1314" spans="7:21">
      <c r="G1314">
        <f t="shared" si="182"/>
        <v>13.119999999999765</v>
      </c>
      <c r="H1314">
        <f t="shared" si="183"/>
        <v>198000</v>
      </c>
      <c r="I1314" s="2">
        <f>MIN(MainSheet!$C$10/MainSheet!$C$9,MainSheet!$K$9*60)</f>
        <v>660</v>
      </c>
      <c r="J1314" s="1">
        <f>IF(G1314&gt;MainSheet!$C$11,IF(J1313&gt;=0.999,1,(G1314-MainSheet!$C$11)*I1314/$B$2/60),0)</f>
        <v>1</v>
      </c>
      <c r="K1314" s="1">
        <f>IF(G1314&gt;MainSheet!$C$11+$B$6,IF(K1313&gt;=0.999,1,(G1314-MainSheet!$C$11-$B$6)*I1314/$C$2/60),0)</f>
        <v>1</v>
      </c>
      <c r="L1314" s="1">
        <f>IF(G1314&gt;MainSheet!$C$11+$B$6+$C$6,IF(L1313&gt;=0.999,1,(G1314-MainSheet!$C$11-$B$6-$C$6)*I1314/$D$2/60),0)</f>
        <v>1</v>
      </c>
      <c r="M1314">
        <f t="shared" si="184"/>
        <v>1</v>
      </c>
      <c r="N1314" s="2">
        <f t="shared" si="185"/>
        <v>3721.0526315789471</v>
      </c>
      <c r="O1314">
        <f t="shared" si="188"/>
        <v>977.02127659574455</v>
      </c>
      <c r="P1314">
        <f t="shared" si="186"/>
        <v>192000</v>
      </c>
      <c r="Q1314" s="2">
        <f t="shared" si="187"/>
        <v>196698.0739081747</v>
      </c>
      <c r="R1314">
        <f>Q1314/MainSheet!$C$8*(G1314-G1313)+R1313</f>
        <v>683.95442176870256</v>
      </c>
      <c r="S1314">
        <f t="shared" si="189"/>
        <v>11038.584600633067</v>
      </c>
      <c r="T1314">
        <f t="shared" si="181"/>
        <v>13.119999999999765</v>
      </c>
      <c r="U1314" s="1">
        <f>Q1314/MainSheet!$C$22</f>
        <v>1</v>
      </c>
    </row>
    <row r="1315" spans="7:21">
      <c r="G1315">
        <f t="shared" si="182"/>
        <v>13.129999999999765</v>
      </c>
      <c r="H1315">
        <f t="shared" si="183"/>
        <v>198000</v>
      </c>
      <c r="I1315" s="2">
        <f>MIN(MainSheet!$C$10/MainSheet!$C$9,MainSheet!$K$9*60)</f>
        <v>660</v>
      </c>
      <c r="J1315" s="1">
        <f>IF(G1315&gt;MainSheet!$C$11,IF(J1314&gt;=0.999,1,(G1315-MainSheet!$C$11)*I1315/$B$2/60),0)</f>
        <v>1</v>
      </c>
      <c r="K1315" s="1">
        <f>IF(G1315&gt;MainSheet!$C$11+$B$6,IF(K1314&gt;=0.999,1,(G1315-MainSheet!$C$11-$B$6)*I1315/$C$2/60),0)</f>
        <v>1</v>
      </c>
      <c r="L1315" s="1">
        <f>IF(G1315&gt;MainSheet!$C$11+$B$6+$C$6,IF(L1314&gt;=0.999,1,(G1315-MainSheet!$C$11-$B$6-$C$6)*I1315/$D$2/60),0)</f>
        <v>1</v>
      </c>
      <c r="M1315">
        <f t="shared" si="184"/>
        <v>1</v>
      </c>
      <c r="N1315" s="2">
        <f t="shared" si="185"/>
        <v>3721.0526315789471</v>
      </c>
      <c r="O1315">
        <f t="shared" si="188"/>
        <v>977.02127659574455</v>
      </c>
      <c r="P1315">
        <f t="shared" si="186"/>
        <v>192000</v>
      </c>
      <c r="Q1315" s="2">
        <f t="shared" si="187"/>
        <v>196698.0739081747</v>
      </c>
      <c r="R1315">
        <f>Q1315/MainSheet!$C$8*(G1315-G1314)+R1314</f>
        <v>685.98566825953685</v>
      </c>
      <c r="S1315">
        <f t="shared" si="189"/>
        <v>11071.367612951095</v>
      </c>
      <c r="T1315">
        <f t="shared" si="181"/>
        <v>13.129999999999765</v>
      </c>
      <c r="U1315" s="1">
        <f>Q1315/MainSheet!$C$22</f>
        <v>1</v>
      </c>
    </row>
    <row r="1316" spans="7:21">
      <c r="G1316">
        <f t="shared" si="182"/>
        <v>13.139999999999764</v>
      </c>
      <c r="H1316">
        <f t="shared" si="183"/>
        <v>198000</v>
      </c>
      <c r="I1316" s="2">
        <f>MIN(MainSheet!$C$10/MainSheet!$C$9,MainSheet!$K$9*60)</f>
        <v>660</v>
      </c>
      <c r="J1316" s="1">
        <f>IF(G1316&gt;MainSheet!$C$11,IF(J1315&gt;=0.999,1,(G1316-MainSheet!$C$11)*I1316/$B$2/60),0)</f>
        <v>1</v>
      </c>
      <c r="K1316" s="1">
        <f>IF(G1316&gt;MainSheet!$C$11+$B$6,IF(K1315&gt;=0.999,1,(G1316-MainSheet!$C$11-$B$6)*I1316/$C$2/60),0)</f>
        <v>1</v>
      </c>
      <c r="L1316" s="1">
        <f>IF(G1316&gt;MainSheet!$C$11+$B$6+$C$6,IF(L1315&gt;=0.999,1,(G1316-MainSheet!$C$11-$B$6-$C$6)*I1316/$D$2/60),0)</f>
        <v>1</v>
      </c>
      <c r="M1316">
        <f t="shared" si="184"/>
        <v>1</v>
      </c>
      <c r="N1316" s="2">
        <f t="shared" si="185"/>
        <v>3721.0526315789471</v>
      </c>
      <c r="O1316">
        <f t="shared" si="188"/>
        <v>977.02127659574455</v>
      </c>
      <c r="P1316">
        <f t="shared" si="186"/>
        <v>192000</v>
      </c>
      <c r="Q1316" s="2">
        <f t="shared" si="187"/>
        <v>196698.0739081747</v>
      </c>
      <c r="R1316">
        <f>Q1316/MainSheet!$C$8*(G1316-G1315)+R1315</f>
        <v>688.01691475037114</v>
      </c>
      <c r="S1316">
        <f t="shared" si="189"/>
        <v>11104.150625269123</v>
      </c>
      <c r="T1316">
        <f t="shared" si="181"/>
        <v>13.139999999999764</v>
      </c>
      <c r="U1316" s="1">
        <f>Q1316/MainSheet!$C$22</f>
        <v>1</v>
      </c>
    </row>
    <row r="1317" spans="7:21">
      <c r="G1317">
        <f t="shared" si="182"/>
        <v>13.149999999999764</v>
      </c>
      <c r="H1317">
        <f t="shared" si="183"/>
        <v>198000</v>
      </c>
      <c r="I1317" s="2">
        <f>MIN(MainSheet!$C$10/MainSheet!$C$9,MainSheet!$K$9*60)</f>
        <v>660</v>
      </c>
      <c r="J1317" s="1">
        <f>IF(G1317&gt;MainSheet!$C$11,IF(J1316&gt;=0.999,1,(G1317-MainSheet!$C$11)*I1317/$B$2/60),0)</f>
        <v>1</v>
      </c>
      <c r="K1317" s="1">
        <f>IF(G1317&gt;MainSheet!$C$11+$B$6,IF(K1316&gt;=0.999,1,(G1317-MainSheet!$C$11-$B$6)*I1317/$C$2/60),0)</f>
        <v>1</v>
      </c>
      <c r="L1317" s="1">
        <f>IF(G1317&gt;MainSheet!$C$11+$B$6+$C$6,IF(L1316&gt;=0.999,1,(G1317-MainSheet!$C$11-$B$6-$C$6)*I1317/$D$2/60),0)</f>
        <v>1</v>
      </c>
      <c r="M1317">
        <f t="shared" si="184"/>
        <v>1</v>
      </c>
      <c r="N1317" s="2">
        <f t="shared" si="185"/>
        <v>3721.0526315789471</v>
      </c>
      <c r="O1317">
        <f t="shared" si="188"/>
        <v>977.02127659574455</v>
      </c>
      <c r="P1317">
        <f t="shared" si="186"/>
        <v>192000</v>
      </c>
      <c r="Q1317" s="2">
        <f t="shared" si="187"/>
        <v>196698.0739081747</v>
      </c>
      <c r="R1317">
        <f>Q1317/MainSheet!$C$8*(G1317-G1316)+R1316</f>
        <v>690.04816124120543</v>
      </c>
      <c r="S1317">
        <f t="shared" si="189"/>
        <v>11136.933637587152</v>
      </c>
      <c r="T1317">
        <f t="shared" si="181"/>
        <v>13.149999999999764</v>
      </c>
      <c r="U1317" s="1">
        <f>Q1317/MainSheet!$C$22</f>
        <v>1</v>
      </c>
    </row>
    <row r="1318" spans="7:21">
      <c r="G1318">
        <f t="shared" si="182"/>
        <v>13.159999999999764</v>
      </c>
      <c r="H1318">
        <f t="shared" si="183"/>
        <v>198000</v>
      </c>
      <c r="I1318" s="2">
        <f>MIN(MainSheet!$C$10/MainSheet!$C$9,MainSheet!$K$9*60)</f>
        <v>660</v>
      </c>
      <c r="J1318" s="1">
        <f>IF(G1318&gt;MainSheet!$C$11,IF(J1317&gt;=0.999,1,(G1318-MainSheet!$C$11)*I1318/$B$2/60),0)</f>
        <v>1</v>
      </c>
      <c r="K1318" s="1">
        <f>IF(G1318&gt;MainSheet!$C$11+$B$6,IF(K1317&gt;=0.999,1,(G1318-MainSheet!$C$11-$B$6)*I1318/$C$2/60),0)</f>
        <v>1</v>
      </c>
      <c r="L1318" s="1">
        <f>IF(G1318&gt;MainSheet!$C$11+$B$6+$C$6,IF(L1317&gt;=0.999,1,(G1318-MainSheet!$C$11-$B$6-$C$6)*I1318/$D$2/60),0)</f>
        <v>1</v>
      </c>
      <c r="M1318">
        <f t="shared" si="184"/>
        <v>1</v>
      </c>
      <c r="N1318" s="2">
        <f t="shared" si="185"/>
        <v>3721.0526315789471</v>
      </c>
      <c r="O1318">
        <f t="shared" si="188"/>
        <v>977.02127659574455</v>
      </c>
      <c r="P1318">
        <f t="shared" si="186"/>
        <v>192000</v>
      </c>
      <c r="Q1318" s="2">
        <f t="shared" si="187"/>
        <v>196698.0739081747</v>
      </c>
      <c r="R1318">
        <f>Q1318/MainSheet!$C$8*(G1318-G1317)+R1317</f>
        <v>692.07940773203973</v>
      </c>
      <c r="S1318">
        <f t="shared" si="189"/>
        <v>11169.71664990518</v>
      </c>
      <c r="T1318">
        <f t="shared" si="181"/>
        <v>13.159999999999764</v>
      </c>
      <c r="U1318" s="1">
        <f>Q1318/MainSheet!$C$22</f>
        <v>1</v>
      </c>
    </row>
    <row r="1319" spans="7:21">
      <c r="G1319">
        <f t="shared" si="182"/>
        <v>13.169999999999764</v>
      </c>
      <c r="H1319">
        <f t="shared" si="183"/>
        <v>198000</v>
      </c>
      <c r="I1319" s="2">
        <f>MIN(MainSheet!$C$10/MainSheet!$C$9,MainSheet!$K$9*60)</f>
        <v>660</v>
      </c>
      <c r="J1319" s="1">
        <f>IF(G1319&gt;MainSheet!$C$11,IF(J1318&gt;=0.999,1,(G1319-MainSheet!$C$11)*I1319/$B$2/60),0)</f>
        <v>1</v>
      </c>
      <c r="K1319" s="1">
        <f>IF(G1319&gt;MainSheet!$C$11+$B$6,IF(K1318&gt;=0.999,1,(G1319-MainSheet!$C$11-$B$6)*I1319/$C$2/60),0)</f>
        <v>1</v>
      </c>
      <c r="L1319" s="1">
        <f>IF(G1319&gt;MainSheet!$C$11+$B$6+$C$6,IF(L1318&gt;=0.999,1,(G1319-MainSheet!$C$11-$B$6-$C$6)*I1319/$D$2/60),0)</f>
        <v>1</v>
      </c>
      <c r="M1319">
        <f t="shared" si="184"/>
        <v>1</v>
      </c>
      <c r="N1319" s="2">
        <f t="shared" si="185"/>
        <v>3721.0526315789471</v>
      </c>
      <c r="O1319">
        <f t="shared" si="188"/>
        <v>977.02127659574455</v>
      </c>
      <c r="P1319">
        <f t="shared" si="186"/>
        <v>192000</v>
      </c>
      <c r="Q1319" s="2">
        <f t="shared" si="187"/>
        <v>196698.0739081747</v>
      </c>
      <c r="R1319">
        <f>Q1319/MainSheet!$C$8*(G1319-G1318)+R1318</f>
        <v>694.11065422287402</v>
      </c>
      <c r="S1319">
        <f t="shared" si="189"/>
        <v>11202.499662223208</v>
      </c>
      <c r="T1319">
        <f t="shared" si="181"/>
        <v>13.169999999999764</v>
      </c>
      <c r="U1319" s="1">
        <f>Q1319/MainSheet!$C$22</f>
        <v>1</v>
      </c>
    </row>
    <row r="1320" spans="7:21">
      <c r="G1320">
        <f t="shared" si="182"/>
        <v>13.179999999999763</v>
      </c>
      <c r="H1320">
        <f t="shared" si="183"/>
        <v>198000</v>
      </c>
      <c r="I1320" s="2">
        <f>MIN(MainSheet!$C$10/MainSheet!$C$9,MainSheet!$K$9*60)</f>
        <v>660</v>
      </c>
      <c r="J1320" s="1">
        <f>IF(G1320&gt;MainSheet!$C$11,IF(J1319&gt;=0.999,1,(G1320-MainSheet!$C$11)*I1320/$B$2/60),0)</f>
        <v>1</v>
      </c>
      <c r="K1320" s="1">
        <f>IF(G1320&gt;MainSheet!$C$11+$B$6,IF(K1319&gt;=0.999,1,(G1320-MainSheet!$C$11-$B$6)*I1320/$C$2/60),0)</f>
        <v>1</v>
      </c>
      <c r="L1320" s="1">
        <f>IF(G1320&gt;MainSheet!$C$11+$B$6+$C$6,IF(L1319&gt;=0.999,1,(G1320-MainSheet!$C$11-$B$6-$C$6)*I1320/$D$2/60),0)</f>
        <v>1</v>
      </c>
      <c r="M1320">
        <f t="shared" si="184"/>
        <v>1</v>
      </c>
      <c r="N1320" s="2">
        <f t="shared" si="185"/>
        <v>3721.0526315789471</v>
      </c>
      <c r="O1320">
        <f t="shared" si="188"/>
        <v>977.02127659574455</v>
      </c>
      <c r="P1320">
        <f t="shared" si="186"/>
        <v>192000</v>
      </c>
      <c r="Q1320" s="2">
        <f t="shared" si="187"/>
        <v>196698.0739081747</v>
      </c>
      <c r="R1320">
        <f>Q1320/MainSheet!$C$8*(G1320-G1319)+R1319</f>
        <v>696.14190071370831</v>
      </c>
      <c r="S1320">
        <f t="shared" si="189"/>
        <v>11235.282674541237</v>
      </c>
      <c r="T1320">
        <f t="shared" si="181"/>
        <v>13.179999999999763</v>
      </c>
      <c r="U1320" s="1">
        <f>Q1320/MainSheet!$C$22</f>
        <v>1</v>
      </c>
    </row>
    <row r="1321" spans="7:21">
      <c r="G1321">
        <f t="shared" si="182"/>
        <v>13.189999999999763</v>
      </c>
      <c r="H1321">
        <f t="shared" si="183"/>
        <v>198000</v>
      </c>
      <c r="I1321" s="2">
        <f>MIN(MainSheet!$C$10/MainSheet!$C$9,MainSheet!$K$9*60)</f>
        <v>660</v>
      </c>
      <c r="J1321" s="1">
        <f>IF(G1321&gt;MainSheet!$C$11,IF(J1320&gt;=0.999,1,(G1321-MainSheet!$C$11)*I1321/$B$2/60),0)</f>
        <v>1</v>
      </c>
      <c r="K1321" s="1">
        <f>IF(G1321&gt;MainSheet!$C$11+$B$6,IF(K1320&gt;=0.999,1,(G1321-MainSheet!$C$11-$B$6)*I1321/$C$2/60),0)</f>
        <v>1</v>
      </c>
      <c r="L1321" s="1">
        <f>IF(G1321&gt;MainSheet!$C$11+$B$6+$C$6,IF(L1320&gt;=0.999,1,(G1321-MainSheet!$C$11-$B$6-$C$6)*I1321/$D$2/60),0)</f>
        <v>1</v>
      </c>
      <c r="M1321">
        <f t="shared" si="184"/>
        <v>1</v>
      </c>
      <c r="N1321" s="2">
        <f t="shared" si="185"/>
        <v>3721.0526315789471</v>
      </c>
      <c r="O1321">
        <f t="shared" si="188"/>
        <v>977.02127659574455</v>
      </c>
      <c r="P1321">
        <f t="shared" si="186"/>
        <v>192000</v>
      </c>
      <c r="Q1321" s="2">
        <f t="shared" si="187"/>
        <v>196698.0739081747</v>
      </c>
      <c r="R1321">
        <f>Q1321/MainSheet!$C$8*(G1321-G1320)+R1320</f>
        <v>698.1731472045426</v>
      </c>
      <c r="S1321">
        <f t="shared" si="189"/>
        <v>11268.065686859265</v>
      </c>
      <c r="T1321">
        <f t="shared" si="181"/>
        <v>13.189999999999763</v>
      </c>
      <c r="U1321" s="1">
        <f>Q1321/MainSheet!$C$22</f>
        <v>1</v>
      </c>
    </row>
    <row r="1322" spans="7:21">
      <c r="G1322">
        <f t="shared" si="182"/>
        <v>13.199999999999763</v>
      </c>
      <c r="H1322">
        <f t="shared" si="183"/>
        <v>198000</v>
      </c>
      <c r="I1322" s="2">
        <f>MIN(MainSheet!$C$10/MainSheet!$C$9,MainSheet!$K$9*60)</f>
        <v>660</v>
      </c>
      <c r="J1322" s="1">
        <f>IF(G1322&gt;MainSheet!$C$11,IF(J1321&gt;=0.999,1,(G1322-MainSheet!$C$11)*I1322/$B$2/60),0)</f>
        <v>1</v>
      </c>
      <c r="K1322" s="1">
        <f>IF(G1322&gt;MainSheet!$C$11+$B$6,IF(K1321&gt;=0.999,1,(G1322-MainSheet!$C$11-$B$6)*I1322/$C$2/60),0)</f>
        <v>1</v>
      </c>
      <c r="L1322" s="1">
        <f>IF(G1322&gt;MainSheet!$C$11+$B$6+$C$6,IF(L1321&gt;=0.999,1,(G1322-MainSheet!$C$11-$B$6-$C$6)*I1322/$D$2/60),0)</f>
        <v>1</v>
      </c>
      <c r="M1322">
        <f t="shared" si="184"/>
        <v>1</v>
      </c>
      <c r="N1322" s="2">
        <f t="shared" si="185"/>
        <v>3721.0526315789471</v>
      </c>
      <c r="O1322">
        <f t="shared" si="188"/>
        <v>977.02127659574455</v>
      </c>
      <c r="P1322">
        <f t="shared" si="186"/>
        <v>192000</v>
      </c>
      <c r="Q1322" s="2">
        <f t="shared" si="187"/>
        <v>196698.0739081747</v>
      </c>
      <c r="R1322">
        <f>Q1322/MainSheet!$C$8*(G1322-G1321)+R1321</f>
        <v>700.20439369537689</v>
      </c>
      <c r="S1322">
        <f t="shared" si="189"/>
        <v>11300.848699177293</v>
      </c>
      <c r="T1322">
        <f t="shared" si="181"/>
        <v>13.199999999999763</v>
      </c>
      <c r="U1322" s="1">
        <f>Q1322/MainSheet!$C$22</f>
        <v>1</v>
      </c>
    </row>
    <row r="1323" spans="7:21">
      <c r="G1323">
        <f t="shared" si="182"/>
        <v>13.209999999999763</v>
      </c>
      <c r="H1323">
        <f t="shared" si="183"/>
        <v>198000</v>
      </c>
      <c r="I1323" s="2">
        <f>MIN(MainSheet!$C$10/MainSheet!$C$9,MainSheet!$K$9*60)</f>
        <v>660</v>
      </c>
      <c r="J1323" s="1">
        <f>IF(G1323&gt;MainSheet!$C$11,IF(J1322&gt;=0.999,1,(G1323-MainSheet!$C$11)*I1323/$B$2/60),0)</f>
        <v>1</v>
      </c>
      <c r="K1323" s="1">
        <f>IF(G1323&gt;MainSheet!$C$11+$B$6,IF(K1322&gt;=0.999,1,(G1323-MainSheet!$C$11-$B$6)*I1323/$C$2/60),0)</f>
        <v>1</v>
      </c>
      <c r="L1323" s="1">
        <f>IF(G1323&gt;MainSheet!$C$11+$B$6+$C$6,IF(L1322&gt;=0.999,1,(G1323-MainSheet!$C$11-$B$6-$C$6)*I1323/$D$2/60),0)</f>
        <v>1</v>
      </c>
      <c r="M1323">
        <f t="shared" si="184"/>
        <v>1</v>
      </c>
      <c r="N1323" s="2">
        <f t="shared" si="185"/>
        <v>3721.0526315789471</v>
      </c>
      <c r="O1323">
        <f t="shared" si="188"/>
        <v>977.02127659574455</v>
      </c>
      <c r="P1323">
        <f t="shared" si="186"/>
        <v>192000</v>
      </c>
      <c r="Q1323" s="2">
        <f t="shared" si="187"/>
        <v>196698.0739081747</v>
      </c>
      <c r="R1323">
        <f>Q1323/MainSheet!$C$8*(G1323-G1322)+R1322</f>
        <v>702.23564018621119</v>
      </c>
      <c r="S1323">
        <f t="shared" si="189"/>
        <v>11333.631711495322</v>
      </c>
      <c r="T1323">
        <f t="shared" si="181"/>
        <v>13.209999999999763</v>
      </c>
      <c r="U1323" s="1">
        <f>Q1323/MainSheet!$C$22</f>
        <v>1</v>
      </c>
    </row>
    <row r="1324" spans="7:21">
      <c r="G1324">
        <f t="shared" si="182"/>
        <v>13.219999999999763</v>
      </c>
      <c r="H1324">
        <f t="shared" si="183"/>
        <v>198000</v>
      </c>
      <c r="I1324" s="2">
        <f>MIN(MainSheet!$C$10/MainSheet!$C$9,MainSheet!$K$9*60)</f>
        <v>660</v>
      </c>
      <c r="J1324" s="1">
        <f>IF(G1324&gt;MainSheet!$C$11,IF(J1323&gt;=0.999,1,(G1324-MainSheet!$C$11)*I1324/$B$2/60),0)</f>
        <v>1</v>
      </c>
      <c r="K1324" s="1">
        <f>IF(G1324&gt;MainSheet!$C$11+$B$6,IF(K1323&gt;=0.999,1,(G1324-MainSheet!$C$11-$B$6)*I1324/$C$2/60),0)</f>
        <v>1</v>
      </c>
      <c r="L1324" s="1">
        <f>IF(G1324&gt;MainSheet!$C$11+$B$6+$C$6,IF(L1323&gt;=0.999,1,(G1324-MainSheet!$C$11-$B$6-$C$6)*I1324/$D$2/60),0)</f>
        <v>1</v>
      </c>
      <c r="M1324">
        <f t="shared" si="184"/>
        <v>1</v>
      </c>
      <c r="N1324" s="2">
        <f t="shared" si="185"/>
        <v>3721.0526315789471</v>
      </c>
      <c r="O1324">
        <f t="shared" si="188"/>
        <v>977.02127659574455</v>
      </c>
      <c r="P1324">
        <f t="shared" si="186"/>
        <v>192000</v>
      </c>
      <c r="Q1324" s="2">
        <f t="shared" si="187"/>
        <v>196698.0739081747</v>
      </c>
      <c r="R1324">
        <f>Q1324/MainSheet!$C$8*(G1324-G1323)+R1323</f>
        <v>704.26688667704548</v>
      </c>
      <c r="S1324">
        <f t="shared" si="189"/>
        <v>11366.41472381335</v>
      </c>
      <c r="T1324">
        <f t="shared" si="181"/>
        <v>13.219999999999763</v>
      </c>
      <c r="U1324" s="1">
        <f>Q1324/MainSheet!$C$22</f>
        <v>1</v>
      </c>
    </row>
    <row r="1325" spans="7:21">
      <c r="G1325">
        <f t="shared" si="182"/>
        <v>13.229999999999762</v>
      </c>
      <c r="H1325">
        <f t="shared" si="183"/>
        <v>198000</v>
      </c>
      <c r="I1325" s="2">
        <f>MIN(MainSheet!$C$10/MainSheet!$C$9,MainSheet!$K$9*60)</f>
        <v>660</v>
      </c>
      <c r="J1325" s="1">
        <f>IF(G1325&gt;MainSheet!$C$11,IF(J1324&gt;=0.999,1,(G1325-MainSheet!$C$11)*I1325/$B$2/60),0)</f>
        <v>1</v>
      </c>
      <c r="K1325" s="1">
        <f>IF(G1325&gt;MainSheet!$C$11+$B$6,IF(K1324&gt;=0.999,1,(G1325-MainSheet!$C$11-$B$6)*I1325/$C$2/60),0)</f>
        <v>1</v>
      </c>
      <c r="L1325" s="1">
        <f>IF(G1325&gt;MainSheet!$C$11+$B$6+$C$6,IF(L1324&gt;=0.999,1,(G1325-MainSheet!$C$11-$B$6-$C$6)*I1325/$D$2/60),0)</f>
        <v>1</v>
      </c>
      <c r="M1325">
        <f t="shared" si="184"/>
        <v>1</v>
      </c>
      <c r="N1325" s="2">
        <f t="shared" si="185"/>
        <v>3721.0526315789471</v>
      </c>
      <c r="O1325">
        <f t="shared" si="188"/>
        <v>977.02127659574455</v>
      </c>
      <c r="P1325">
        <f t="shared" si="186"/>
        <v>192000</v>
      </c>
      <c r="Q1325" s="2">
        <f t="shared" si="187"/>
        <v>196698.0739081747</v>
      </c>
      <c r="R1325">
        <f>Q1325/MainSheet!$C$8*(G1325-G1324)+R1324</f>
        <v>706.29813316787977</v>
      </c>
      <c r="S1325">
        <f t="shared" si="189"/>
        <v>11399.197736131378</v>
      </c>
      <c r="T1325">
        <f t="shared" si="181"/>
        <v>13.229999999999762</v>
      </c>
      <c r="U1325" s="1">
        <f>Q1325/MainSheet!$C$22</f>
        <v>1</v>
      </c>
    </row>
    <row r="1326" spans="7:21">
      <c r="G1326">
        <f t="shared" si="182"/>
        <v>13.239999999999762</v>
      </c>
      <c r="H1326">
        <f t="shared" si="183"/>
        <v>198000</v>
      </c>
      <c r="I1326" s="2">
        <f>MIN(MainSheet!$C$10/MainSheet!$C$9,MainSheet!$K$9*60)</f>
        <v>660</v>
      </c>
      <c r="J1326" s="1">
        <f>IF(G1326&gt;MainSheet!$C$11,IF(J1325&gt;=0.999,1,(G1326-MainSheet!$C$11)*I1326/$B$2/60),0)</f>
        <v>1</v>
      </c>
      <c r="K1326" s="1">
        <f>IF(G1326&gt;MainSheet!$C$11+$B$6,IF(K1325&gt;=0.999,1,(G1326-MainSheet!$C$11-$B$6)*I1326/$C$2/60),0)</f>
        <v>1</v>
      </c>
      <c r="L1326" s="1">
        <f>IF(G1326&gt;MainSheet!$C$11+$B$6+$C$6,IF(L1325&gt;=0.999,1,(G1326-MainSheet!$C$11-$B$6-$C$6)*I1326/$D$2/60),0)</f>
        <v>1</v>
      </c>
      <c r="M1326">
        <f t="shared" si="184"/>
        <v>1</v>
      </c>
      <c r="N1326" s="2">
        <f t="shared" si="185"/>
        <v>3721.0526315789471</v>
      </c>
      <c r="O1326">
        <f t="shared" si="188"/>
        <v>977.02127659574455</v>
      </c>
      <c r="P1326">
        <f t="shared" si="186"/>
        <v>192000</v>
      </c>
      <c r="Q1326" s="2">
        <f t="shared" si="187"/>
        <v>196698.0739081747</v>
      </c>
      <c r="R1326">
        <f>Q1326/MainSheet!$C$8*(G1326-G1325)+R1325</f>
        <v>708.32937965871406</v>
      </c>
      <c r="S1326">
        <f t="shared" si="189"/>
        <v>11431.980748449407</v>
      </c>
      <c r="T1326">
        <f t="shared" si="181"/>
        <v>13.239999999999762</v>
      </c>
      <c r="U1326" s="1">
        <f>Q1326/MainSheet!$C$22</f>
        <v>1</v>
      </c>
    </row>
    <row r="1327" spans="7:21">
      <c r="G1327">
        <f t="shared" si="182"/>
        <v>13.249999999999762</v>
      </c>
      <c r="H1327">
        <f t="shared" si="183"/>
        <v>198000</v>
      </c>
      <c r="I1327" s="2">
        <f>MIN(MainSheet!$C$10/MainSheet!$C$9,MainSheet!$K$9*60)</f>
        <v>660</v>
      </c>
      <c r="J1327" s="1">
        <f>IF(G1327&gt;MainSheet!$C$11,IF(J1326&gt;=0.999,1,(G1327-MainSheet!$C$11)*I1327/$B$2/60),0)</f>
        <v>1</v>
      </c>
      <c r="K1327" s="1">
        <f>IF(G1327&gt;MainSheet!$C$11+$B$6,IF(K1326&gt;=0.999,1,(G1327-MainSheet!$C$11-$B$6)*I1327/$C$2/60),0)</f>
        <v>1</v>
      </c>
      <c r="L1327" s="1">
        <f>IF(G1327&gt;MainSheet!$C$11+$B$6+$C$6,IF(L1326&gt;=0.999,1,(G1327-MainSheet!$C$11-$B$6-$C$6)*I1327/$D$2/60),0)</f>
        <v>1</v>
      </c>
      <c r="M1327">
        <f t="shared" si="184"/>
        <v>1</v>
      </c>
      <c r="N1327" s="2">
        <f t="shared" si="185"/>
        <v>3721.0526315789471</v>
      </c>
      <c r="O1327">
        <f t="shared" si="188"/>
        <v>977.02127659574455</v>
      </c>
      <c r="P1327">
        <f t="shared" si="186"/>
        <v>192000</v>
      </c>
      <c r="Q1327" s="2">
        <f t="shared" si="187"/>
        <v>196698.0739081747</v>
      </c>
      <c r="R1327">
        <f>Q1327/MainSheet!$C$8*(G1327-G1326)+R1326</f>
        <v>710.36062614954835</v>
      </c>
      <c r="S1327">
        <f t="shared" si="189"/>
        <v>11464.763760767435</v>
      </c>
      <c r="T1327">
        <f t="shared" si="181"/>
        <v>13.249999999999762</v>
      </c>
      <c r="U1327" s="1">
        <f>Q1327/MainSheet!$C$22</f>
        <v>1</v>
      </c>
    </row>
    <row r="1328" spans="7:21">
      <c r="G1328">
        <f t="shared" si="182"/>
        <v>13.259999999999762</v>
      </c>
      <c r="H1328">
        <f t="shared" si="183"/>
        <v>198000</v>
      </c>
      <c r="I1328" s="2">
        <f>MIN(MainSheet!$C$10/MainSheet!$C$9,MainSheet!$K$9*60)</f>
        <v>660</v>
      </c>
      <c r="J1328" s="1">
        <f>IF(G1328&gt;MainSheet!$C$11,IF(J1327&gt;=0.999,1,(G1328-MainSheet!$C$11)*I1328/$B$2/60),0)</f>
        <v>1</v>
      </c>
      <c r="K1328" s="1">
        <f>IF(G1328&gt;MainSheet!$C$11+$B$6,IF(K1327&gt;=0.999,1,(G1328-MainSheet!$C$11-$B$6)*I1328/$C$2/60),0)</f>
        <v>1</v>
      </c>
      <c r="L1328" s="1">
        <f>IF(G1328&gt;MainSheet!$C$11+$B$6+$C$6,IF(L1327&gt;=0.999,1,(G1328-MainSheet!$C$11-$B$6-$C$6)*I1328/$D$2/60),0)</f>
        <v>1</v>
      </c>
      <c r="M1328">
        <f t="shared" si="184"/>
        <v>1</v>
      </c>
      <c r="N1328" s="2">
        <f t="shared" si="185"/>
        <v>3721.0526315789471</v>
      </c>
      <c r="O1328">
        <f t="shared" si="188"/>
        <v>977.02127659574455</v>
      </c>
      <c r="P1328">
        <f t="shared" si="186"/>
        <v>192000</v>
      </c>
      <c r="Q1328" s="2">
        <f t="shared" si="187"/>
        <v>196698.0739081747</v>
      </c>
      <c r="R1328">
        <f>Q1328/MainSheet!$C$8*(G1328-G1327)+R1327</f>
        <v>712.39187264038264</v>
      </c>
      <c r="S1328">
        <f t="shared" si="189"/>
        <v>11497.546773085463</v>
      </c>
      <c r="T1328">
        <f t="shared" si="181"/>
        <v>13.259999999999762</v>
      </c>
      <c r="U1328" s="1">
        <f>Q1328/MainSheet!$C$22</f>
        <v>1</v>
      </c>
    </row>
    <row r="1329" spans="7:21">
      <c r="G1329">
        <f t="shared" si="182"/>
        <v>13.269999999999762</v>
      </c>
      <c r="H1329">
        <f t="shared" si="183"/>
        <v>198000</v>
      </c>
      <c r="I1329" s="2">
        <f>MIN(MainSheet!$C$10/MainSheet!$C$9,MainSheet!$K$9*60)</f>
        <v>660</v>
      </c>
      <c r="J1329" s="1">
        <f>IF(G1329&gt;MainSheet!$C$11,IF(J1328&gt;=0.999,1,(G1329-MainSheet!$C$11)*I1329/$B$2/60),0)</f>
        <v>1</v>
      </c>
      <c r="K1329" s="1">
        <f>IF(G1329&gt;MainSheet!$C$11+$B$6,IF(K1328&gt;=0.999,1,(G1329-MainSheet!$C$11-$B$6)*I1329/$C$2/60),0)</f>
        <v>1</v>
      </c>
      <c r="L1329" s="1">
        <f>IF(G1329&gt;MainSheet!$C$11+$B$6+$C$6,IF(L1328&gt;=0.999,1,(G1329-MainSheet!$C$11-$B$6-$C$6)*I1329/$D$2/60),0)</f>
        <v>1</v>
      </c>
      <c r="M1329">
        <f t="shared" si="184"/>
        <v>1</v>
      </c>
      <c r="N1329" s="2">
        <f t="shared" si="185"/>
        <v>3721.0526315789471</v>
      </c>
      <c r="O1329">
        <f t="shared" si="188"/>
        <v>977.02127659574455</v>
      </c>
      <c r="P1329">
        <f t="shared" si="186"/>
        <v>192000</v>
      </c>
      <c r="Q1329" s="2">
        <f t="shared" si="187"/>
        <v>196698.0739081747</v>
      </c>
      <c r="R1329">
        <f>Q1329/MainSheet!$C$8*(G1329-G1328)+R1328</f>
        <v>714.42311913121694</v>
      </c>
      <c r="S1329">
        <f t="shared" si="189"/>
        <v>11530.329785403492</v>
      </c>
      <c r="T1329">
        <f t="shared" si="181"/>
        <v>13.269999999999762</v>
      </c>
      <c r="U1329" s="1">
        <f>Q1329/MainSheet!$C$22</f>
        <v>1</v>
      </c>
    </row>
    <row r="1330" spans="7:21">
      <c r="G1330">
        <f t="shared" si="182"/>
        <v>13.279999999999761</v>
      </c>
      <c r="H1330">
        <f t="shared" si="183"/>
        <v>198000</v>
      </c>
      <c r="I1330" s="2">
        <f>MIN(MainSheet!$C$10/MainSheet!$C$9,MainSheet!$K$9*60)</f>
        <v>660</v>
      </c>
      <c r="J1330" s="1">
        <f>IF(G1330&gt;MainSheet!$C$11,IF(J1329&gt;=0.999,1,(G1330-MainSheet!$C$11)*I1330/$B$2/60),0)</f>
        <v>1</v>
      </c>
      <c r="K1330" s="1">
        <f>IF(G1330&gt;MainSheet!$C$11+$B$6,IF(K1329&gt;=0.999,1,(G1330-MainSheet!$C$11-$B$6)*I1330/$C$2/60),0)</f>
        <v>1</v>
      </c>
      <c r="L1330" s="1">
        <f>IF(G1330&gt;MainSheet!$C$11+$B$6+$C$6,IF(L1329&gt;=0.999,1,(G1330-MainSheet!$C$11-$B$6-$C$6)*I1330/$D$2/60),0)</f>
        <v>1</v>
      </c>
      <c r="M1330">
        <f t="shared" si="184"/>
        <v>1</v>
      </c>
      <c r="N1330" s="2">
        <f t="shared" si="185"/>
        <v>3721.0526315789471</v>
      </c>
      <c r="O1330">
        <f t="shared" si="188"/>
        <v>977.02127659574455</v>
      </c>
      <c r="P1330">
        <f t="shared" si="186"/>
        <v>192000</v>
      </c>
      <c r="Q1330" s="2">
        <f t="shared" si="187"/>
        <v>196698.0739081747</v>
      </c>
      <c r="R1330">
        <f>Q1330/MainSheet!$C$8*(G1330-G1329)+R1329</f>
        <v>716.45436562205123</v>
      </c>
      <c r="S1330">
        <f t="shared" si="189"/>
        <v>11563.11279772152</v>
      </c>
      <c r="T1330">
        <f t="shared" si="181"/>
        <v>13.279999999999761</v>
      </c>
      <c r="U1330" s="1">
        <f>Q1330/MainSheet!$C$22</f>
        <v>1</v>
      </c>
    </row>
    <row r="1331" spans="7:21">
      <c r="G1331">
        <f t="shared" si="182"/>
        <v>13.289999999999761</v>
      </c>
      <c r="H1331">
        <f t="shared" si="183"/>
        <v>198000</v>
      </c>
      <c r="I1331" s="2">
        <f>MIN(MainSheet!$C$10/MainSheet!$C$9,MainSheet!$K$9*60)</f>
        <v>660</v>
      </c>
      <c r="J1331" s="1">
        <f>IF(G1331&gt;MainSheet!$C$11,IF(J1330&gt;=0.999,1,(G1331-MainSheet!$C$11)*I1331/$B$2/60),0)</f>
        <v>1</v>
      </c>
      <c r="K1331" s="1">
        <f>IF(G1331&gt;MainSheet!$C$11+$B$6,IF(K1330&gt;=0.999,1,(G1331-MainSheet!$C$11-$B$6)*I1331/$C$2/60),0)</f>
        <v>1</v>
      </c>
      <c r="L1331" s="1">
        <f>IF(G1331&gt;MainSheet!$C$11+$B$6+$C$6,IF(L1330&gt;=0.999,1,(G1331-MainSheet!$C$11-$B$6-$C$6)*I1331/$D$2/60),0)</f>
        <v>1</v>
      </c>
      <c r="M1331">
        <f t="shared" si="184"/>
        <v>1</v>
      </c>
      <c r="N1331" s="2">
        <f t="shared" si="185"/>
        <v>3721.0526315789471</v>
      </c>
      <c r="O1331">
        <f t="shared" si="188"/>
        <v>977.02127659574455</v>
      </c>
      <c r="P1331">
        <f t="shared" si="186"/>
        <v>192000</v>
      </c>
      <c r="Q1331" s="2">
        <f t="shared" si="187"/>
        <v>196698.0739081747</v>
      </c>
      <c r="R1331">
        <f>Q1331/MainSheet!$C$8*(G1331-G1330)+R1330</f>
        <v>718.48561211288552</v>
      </c>
      <c r="S1331">
        <f t="shared" si="189"/>
        <v>11595.895810039548</v>
      </c>
      <c r="T1331">
        <f t="shared" si="181"/>
        <v>13.289999999999761</v>
      </c>
      <c r="U1331" s="1">
        <f>Q1331/MainSheet!$C$22</f>
        <v>1</v>
      </c>
    </row>
    <row r="1332" spans="7:21">
      <c r="G1332">
        <f t="shared" si="182"/>
        <v>13.299999999999761</v>
      </c>
      <c r="H1332">
        <f t="shared" si="183"/>
        <v>198000</v>
      </c>
      <c r="I1332" s="2">
        <f>MIN(MainSheet!$C$10/MainSheet!$C$9,MainSheet!$K$9*60)</f>
        <v>660</v>
      </c>
      <c r="J1332" s="1">
        <f>IF(G1332&gt;MainSheet!$C$11,IF(J1331&gt;=0.999,1,(G1332-MainSheet!$C$11)*I1332/$B$2/60),0)</f>
        <v>1</v>
      </c>
      <c r="K1332" s="1">
        <f>IF(G1332&gt;MainSheet!$C$11+$B$6,IF(K1331&gt;=0.999,1,(G1332-MainSheet!$C$11-$B$6)*I1332/$C$2/60),0)</f>
        <v>1</v>
      </c>
      <c r="L1332" s="1">
        <f>IF(G1332&gt;MainSheet!$C$11+$B$6+$C$6,IF(L1331&gt;=0.999,1,(G1332-MainSheet!$C$11-$B$6-$C$6)*I1332/$D$2/60),0)</f>
        <v>1</v>
      </c>
      <c r="M1332">
        <f t="shared" si="184"/>
        <v>1</v>
      </c>
      <c r="N1332" s="2">
        <f t="shared" si="185"/>
        <v>3721.0526315789471</v>
      </c>
      <c r="O1332">
        <f t="shared" si="188"/>
        <v>977.02127659574455</v>
      </c>
      <c r="P1332">
        <f t="shared" si="186"/>
        <v>192000</v>
      </c>
      <c r="Q1332" s="2">
        <f t="shared" si="187"/>
        <v>196698.0739081747</v>
      </c>
      <c r="R1332">
        <f>Q1332/MainSheet!$C$8*(G1332-G1331)+R1331</f>
        <v>720.51685860371981</v>
      </c>
      <c r="S1332">
        <f t="shared" si="189"/>
        <v>11628.678822357577</v>
      </c>
      <c r="T1332">
        <f t="shared" si="181"/>
        <v>13.299999999999761</v>
      </c>
      <c r="U1332" s="1">
        <f>Q1332/MainSheet!$C$22</f>
        <v>1</v>
      </c>
    </row>
    <row r="1333" spans="7:21">
      <c r="G1333">
        <f t="shared" si="182"/>
        <v>13.309999999999761</v>
      </c>
      <c r="H1333">
        <f t="shared" si="183"/>
        <v>198000</v>
      </c>
      <c r="I1333" s="2">
        <f>MIN(MainSheet!$C$10/MainSheet!$C$9,MainSheet!$K$9*60)</f>
        <v>660</v>
      </c>
      <c r="J1333" s="1">
        <f>IF(G1333&gt;MainSheet!$C$11,IF(J1332&gt;=0.999,1,(G1333-MainSheet!$C$11)*I1333/$B$2/60),0)</f>
        <v>1</v>
      </c>
      <c r="K1333" s="1">
        <f>IF(G1333&gt;MainSheet!$C$11+$B$6,IF(K1332&gt;=0.999,1,(G1333-MainSheet!$C$11-$B$6)*I1333/$C$2/60),0)</f>
        <v>1</v>
      </c>
      <c r="L1333" s="1">
        <f>IF(G1333&gt;MainSheet!$C$11+$B$6+$C$6,IF(L1332&gt;=0.999,1,(G1333-MainSheet!$C$11-$B$6-$C$6)*I1333/$D$2/60),0)</f>
        <v>1</v>
      </c>
      <c r="M1333">
        <f t="shared" si="184"/>
        <v>1</v>
      </c>
      <c r="N1333" s="2">
        <f t="shared" si="185"/>
        <v>3721.0526315789471</v>
      </c>
      <c r="O1333">
        <f t="shared" si="188"/>
        <v>977.02127659574455</v>
      </c>
      <c r="P1333">
        <f t="shared" si="186"/>
        <v>192000</v>
      </c>
      <c r="Q1333" s="2">
        <f t="shared" si="187"/>
        <v>196698.0739081747</v>
      </c>
      <c r="R1333">
        <f>Q1333/MainSheet!$C$8*(G1333-G1332)+R1332</f>
        <v>722.5481050945541</v>
      </c>
      <c r="S1333">
        <f t="shared" si="189"/>
        <v>11661.461834675605</v>
      </c>
      <c r="T1333">
        <f t="shared" si="181"/>
        <v>13.309999999999761</v>
      </c>
      <c r="U1333" s="1">
        <f>Q1333/MainSheet!$C$22</f>
        <v>1</v>
      </c>
    </row>
    <row r="1334" spans="7:21">
      <c r="G1334">
        <f t="shared" si="182"/>
        <v>13.31999999999976</v>
      </c>
      <c r="H1334">
        <f t="shared" si="183"/>
        <v>198000</v>
      </c>
      <c r="I1334" s="2">
        <f>MIN(MainSheet!$C$10/MainSheet!$C$9,MainSheet!$K$9*60)</f>
        <v>660</v>
      </c>
      <c r="J1334" s="1">
        <f>IF(G1334&gt;MainSheet!$C$11,IF(J1333&gt;=0.999,1,(G1334-MainSheet!$C$11)*I1334/$B$2/60),0)</f>
        <v>1</v>
      </c>
      <c r="K1334" s="1">
        <f>IF(G1334&gt;MainSheet!$C$11+$B$6,IF(K1333&gt;=0.999,1,(G1334-MainSheet!$C$11-$B$6)*I1334/$C$2/60),0)</f>
        <v>1</v>
      </c>
      <c r="L1334" s="1">
        <f>IF(G1334&gt;MainSheet!$C$11+$B$6+$C$6,IF(L1333&gt;=0.999,1,(G1334-MainSheet!$C$11-$B$6-$C$6)*I1334/$D$2/60),0)</f>
        <v>1</v>
      </c>
      <c r="M1334">
        <f t="shared" si="184"/>
        <v>1</v>
      </c>
      <c r="N1334" s="2">
        <f t="shared" si="185"/>
        <v>3721.0526315789471</v>
      </c>
      <c r="O1334">
        <f t="shared" si="188"/>
        <v>977.02127659574455</v>
      </c>
      <c r="P1334">
        <f t="shared" si="186"/>
        <v>192000</v>
      </c>
      <c r="Q1334" s="2">
        <f t="shared" si="187"/>
        <v>196698.0739081747</v>
      </c>
      <c r="R1334">
        <f>Q1334/MainSheet!$C$8*(G1334-G1333)+R1333</f>
        <v>724.57935158538839</v>
      </c>
      <c r="S1334">
        <f t="shared" si="189"/>
        <v>11694.244846993633</v>
      </c>
      <c r="T1334">
        <f t="shared" si="181"/>
        <v>13.31999999999976</v>
      </c>
      <c r="U1334" s="1">
        <f>Q1334/MainSheet!$C$22</f>
        <v>1</v>
      </c>
    </row>
    <row r="1335" spans="7:21">
      <c r="G1335">
        <f t="shared" si="182"/>
        <v>13.32999999999976</v>
      </c>
      <c r="H1335">
        <f t="shared" si="183"/>
        <v>198000</v>
      </c>
      <c r="I1335" s="2">
        <f>MIN(MainSheet!$C$10/MainSheet!$C$9,MainSheet!$K$9*60)</f>
        <v>660</v>
      </c>
      <c r="J1335" s="1">
        <f>IF(G1335&gt;MainSheet!$C$11,IF(J1334&gt;=0.999,1,(G1335-MainSheet!$C$11)*I1335/$B$2/60),0)</f>
        <v>1</v>
      </c>
      <c r="K1335" s="1">
        <f>IF(G1335&gt;MainSheet!$C$11+$B$6,IF(K1334&gt;=0.999,1,(G1335-MainSheet!$C$11-$B$6)*I1335/$C$2/60),0)</f>
        <v>1</v>
      </c>
      <c r="L1335" s="1">
        <f>IF(G1335&gt;MainSheet!$C$11+$B$6+$C$6,IF(L1334&gt;=0.999,1,(G1335-MainSheet!$C$11-$B$6-$C$6)*I1335/$D$2/60),0)</f>
        <v>1</v>
      </c>
      <c r="M1335">
        <f t="shared" si="184"/>
        <v>1</v>
      </c>
      <c r="N1335" s="2">
        <f t="shared" si="185"/>
        <v>3721.0526315789471</v>
      </c>
      <c r="O1335">
        <f t="shared" si="188"/>
        <v>977.02127659574455</v>
      </c>
      <c r="P1335">
        <f t="shared" si="186"/>
        <v>192000</v>
      </c>
      <c r="Q1335" s="2">
        <f t="shared" si="187"/>
        <v>196698.0739081747</v>
      </c>
      <c r="R1335">
        <f>Q1335/MainSheet!$C$8*(G1335-G1334)+R1334</f>
        <v>726.61059807622269</v>
      </c>
      <c r="S1335">
        <f t="shared" si="189"/>
        <v>11727.027859311662</v>
      </c>
      <c r="T1335">
        <f t="shared" si="181"/>
        <v>13.32999999999976</v>
      </c>
      <c r="U1335" s="1">
        <f>Q1335/MainSheet!$C$22</f>
        <v>1</v>
      </c>
    </row>
    <row r="1336" spans="7:21">
      <c r="G1336">
        <f t="shared" si="182"/>
        <v>13.33999999999976</v>
      </c>
      <c r="H1336">
        <f t="shared" si="183"/>
        <v>198000</v>
      </c>
      <c r="I1336" s="2">
        <f>MIN(MainSheet!$C$10/MainSheet!$C$9,MainSheet!$K$9*60)</f>
        <v>660</v>
      </c>
      <c r="J1336" s="1">
        <f>IF(G1336&gt;MainSheet!$C$11,IF(J1335&gt;=0.999,1,(G1336-MainSheet!$C$11)*I1336/$B$2/60),0)</f>
        <v>1</v>
      </c>
      <c r="K1336" s="1">
        <f>IF(G1336&gt;MainSheet!$C$11+$B$6,IF(K1335&gt;=0.999,1,(G1336-MainSheet!$C$11-$B$6)*I1336/$C$2/60),0)</f>
        <v>1</v>
      </c>
      <c r="L1336" s="1">
        <f>IF(G1336&gt;MainSheet!$C$11+$B$6+$C$6,IF(L1335&gt;=0.999,1,(G1336-MainSheet!$C$11-$B$6-$C$6)*I1336/$D$2/60),0)</f>
        <v>1</v>
      </c>
      <c r="M1336">
        <f t="shared" si="184"/>
        <v>1</v>
      </c>
      <c r="N1336" s="2">
        <f t="shared" si="185"/>
        <v>3721.0526315789471</v>
      </c>
      <c r="O1336">
        <f t="shared" si="188"/>
        <v>977.02127659574455</v>
      </c>
      <c r="P1336">
        <f t="shared" si="186"/>
        <v>192000</v>
      </c>
      <c r="Q1336" s="2">
        <f t="shared" si="187"/>
        <v>196698.0739081747</v>
      </c>
      <c r="R1336">
        <f>Q1336/MainSheet!$C$8*(G1336-G1335)+R1335</f>
        <v>728.64184456705698</v>
      </c>
      <c r="S1336">
        <f t="shared" si="189"/>
        <v>11759.81087162969</v>
      </c>
      <c r="T1336">
        <f t="shared" si="181"/>
        <v>13.33999999999976</v>
      </c>
      <c r="U1336" s="1">
        <f>Q1336/MainSheet!$C$22</f>
        <v>1</v>
      </c>
    </row>
    <row r="1337" spans="7:21">
      <c r="G1337">
        <f t="shared" si="182"/>
        <v>13.34999999999976</v>
      </c>
      <c r="H1337">
        <f t="shared" si="183"/>
        <v>198000</v>
      </c>
      <c r="I1337" s="2">
        <f>MIN(MainSheet!$C$10/MainSheet!$C$9,MainSheet!$K$9*60)</f>
        <v>660</v>
      </c>
      <c r="J1337" s="1">
        <f>IF(G1337&gt;MainSheet!$C$11,IF(J1336&gt;=0.999,1,(G1337-MainSheet!$C$11)*I1337/$B$2/60),0)</f>
        <v>1</v>
      </c>
      <c r="K1337" s="1">
        <f>IF(G1337&gt;MainSheet!$C$11+$B$6,IF(K1336&gt;=0.999,1,(G1337-MainSheet!$C$11-$B$6)*I1337/$C$2/60),0)</f>
        <v>1</v>
      </c>
      <c r="L1337" s="1">
        <f>IF(G1337&gt;MainSheet!$C$11+$B$6+$C$6,IF(L1336&gt;=0.999,1,(G1337-MainSheet!$C$11-$B$6-$C$6)*I1337/$D$2/60),0)</f>
        <v>1</v>
      </c>
      <c r="M1337">
        <f t="shared" si="184"/>
        <v>1</v>
      </c>
      <c r="N1337" s="2">
        <f t="shared" si="185"/>
        <v>3721.0526315789471</v>
      </c>
      <c r="O1337">
        <f t="shared" si="188"/>
        <v>977.02127659574455</v>
      </c>
      <c r="P1337">
        <f t="shared" si="186"/>
        <v>192000</v>
      </c>
      <c r="Q1337" s="2">
        <f t="shared" si="187"/>
        <v>196698.0739081747</v>
      </c>
      <c r="R1337">
        <f>Q1337/MainSheet!$C$8*(G1337-G1336)+R1336</f>
        <v>730.67309105789127</v>
      </c>
      <c r="S1337">
        <f t="shared" si="189"/>
        <v>11792.593883947718</v>
      </c>
      <c r="T1337">
        <f t="shared" si="181"/>
        <v>13.34999999999976</v>
      </c>
      <c r="U1337" s="1">
        <f>Q1337/MainSheet!$C$22</f>
        <v>1</v>
      </c>
    </row>
    <row r="1338" spans="7:21">
      <c r="G1338">
        <f t="shared" si="182"/>
        <v>13.35999999999976</v>
      </c>
      <c r="H1338">
        <f t="shared" si="183"/>
        <v>198000</v>
      </c>
      <c r="I1338" s="2">
        <f>MIN(MainSheet!$C$10/MainSheet!$C$9,MainSheet!$K$9*60)</f>
        <v>660</v>
      </c>
      <c r="J1338" s="1">
        <f>IF(G1338&gt;MainSheet!$C$11,IF(J1337&gt;=0.999,1,(G1338-MainSheet!$C$11)*I1338/$B$2/60),0)</f>
        <v>1</v>
      </c>
      <c r="K1338" s="1">
        <f>IF(G1338&gt;MainSheet!$C$11+$B$6,IF(K1337&gt;=0.999,1,(G1338-MainSheet!$C$11-$B$6)*I1338/$C$2/60),0)</f>
        <v>1</v>
      </c>
      <c r="L1338" s="1">
        <f>IF(G1338&gt;MainSheet!$C$11+$B$6+$C$6,IF(L1337&gt;=0.999,1,(G1338-MainSheet!$C$11-$B$6-$C$6)*I1338/$D$2/60),0)</f>
        <v>1</v>
      </c>
      <c r="M1338">
        <f t="shared" si="184"/>
        <v>1</v>
      </c>
      <c r="N1338" s="2">
        <f t="shared" si="185"/>
        <v>3721.0526315789471</v>
      </c>
      <c r="O1338">
        <f t="shared" si="188"/>
        <v>977.02127659574455</v>
      </c>
      <c r="P1338">
        <f t="shared" si="186"/>
        <v>192000</v>
      </c>
      <c r="Q1338" s="2">
        <f t="shared" si="187"/>
        <v>196698.0739081747</v>
      </c>
      <c r="R1338">
        <f>Q1338/MainSheet!$C$8*(G1338-G1337)+R1337</f>
        <v>732.70433754872556</v>
      </c>
      <c r="S1338">
        <f t="shared" si="189"/>
        <v>11825.376896265747</v>
      </c>
      <c r="T1338">
        <f t="shared" si="181"/>
        <v>13.35999999999976</v>
      </c>
      <c r="U1338" s="1">
        <f>Q1338/MainSheet!$C$22</f>
        <v>1</v>
      </c>
    </row>
    <row r="1339" spans="7:21">
      <c r="G1339">
        <f t="shared" si="182"/>
        <v>13.369999999999759</v>
      </c>
      <c r="H1339">
        <f t="shared" si="183"/>
        <v>198000</v>
      </c>
      <c r="I1339" s="2">
        <f>MIN(MainSheet!$C$10/MainSheet!$C$9,MainSheet!$K$9*60)</f>
        <v>660</v>
      </c>
      <c r="J1339" s="1">
        <f>IF(G1339&gt;MainSheet!$C$11,IF(J1338&gt;=0.999,1,(G1339-MainSheet!$C$11)*I1339/$B$2/60),0)</f>
        <v>1</v>
      </c>
      <c r="K1339" s="1">
        <f>IF(G1339&gt;MainSheet!$C$11+$B$6,IF(K1338&gt;=0.999,1,(G1339-MainSheet!$C$11-$B$6)*I1339/$C$2/60),0)</f>
        <v>1</v>
      </c>
      <c r="L1339" s="1">
        <f>IF(G1339&gt;MainSheet!$C$11+$B$6+$C$6,IF(L1338&gt;=0.999,1,(G1339-MainSheet!$C$11-$B$6-$C$6)*I1339/$D$2/60),0)</f>
        <v>1</v>
      </c>
      <c r="M1339">
        <f t="shared" si="184"/>
        <v>1</v>
      </c>
      <c r="N1339" s="2">
        <f t="shared" si="185"/>
        <v>3721.0526315789471</v>
      </c>
      <c r="O1339">
        <f t="shared" si="188"/>
        <v>977.02127659574455</v>
      </c>
      <c r="P1339">
        <f t="shared" si="186"/>
        <v>192000</v>
      </c>
      <c r="Q1339" s="2">
        <f t="shared" si="187"/>
        <v>196698.0739081747</v>
      </c>
      <c r="R1339">
        <f>Q1339/MainSheet!$C$8*(G1339-G1338)+R1338</f>
        <v>734.73558403955985</v>
      </c>
      <c r="S1339">
        <f t="shared" si="189"/>
        <v>11858.159908583775</v>
      </c>
      <c r="T1339">
        <f t="shared" si="181"/>
        <v>13.369999999999759</v>
      </c>
      <c r="U1339" s="1">
        <f>Q1339/MainSheet!$C$22</f>
        <v>1</v>
      </c>
    </row>
    <row r="1340" spans="7:21">
      <c r="G1340">
        <f t="shared" si="182"/>
        <v>13.379999999999759</v>
      </c>
      <c r="H1340">
        <f t="shared" si="183"/>
        <v>198000</v>
      </c>
      <c r="I1340" s="2">
        <f>MIN(MainSheet!$C$10/MainSheet!$C$9,MainSheet!$K$9*60)</f>
        <v>660</v>
      </c>
      <c r="J1340" s="1">
        <f>IF(G1340&gt;MainSheet!$C$11,IF(J1339&gt;=0.999,1,(G1340-MainSheet!$C$11)*I1340/$B$2/60),0)</f>
        <v>1</v>
      </c>
      <c r="K1340" s="1">
        <f>IF(G1340&gt;MainSheet!$C$11+$B$6,IF(K1339&gt;=0.999,1,(G1340-MainSheet!$C$11-$B$6)*I1340/$C$2/60),0)</f>
        <v>1</v>
      </c>
      <c r="L1340" s="1">
        <f>IF(G1340&gt;MainSheet!$C$11+$B$6+$C$6,IF(L1339&gt;=0.999,1,(G1340-MainSheet!$C$11-$B$6-$C$6)*I1340/$D$2/60),0)</f>
        <v>1</v>
      </c>
      <c r="M1340">
        <f t="shared" si="184"/>
        <v>1</v>
      </c>
      <c r="N1340" s="2">
        <f t="shared" si="185"/>
        <v>3721.0526315789471</v>
      </c>
      <c r="O1340">
        <f t="shared" si="188"/>
        <v>977.02127659574455</v>
      </c>
      <c r="P1340">
        <f t="shared" si="186"/>
        <v>192000</v>
      </c>
      <c r="Q1340" s="2">
        <f t="shared" si="187"/>
        <v>196698.0739081747</v>
      </c>
      <c r="R1340">
        <f>Q1340/MainSheet!$C$8*(G1340-G1339)+R1339</f>
        <v>736.76683053039415</v>
      </c>
      <c r="S1340">
        <f t="shared" si="189"/>
        <v>11890.942920901804</v>
      </c>
      <c r="T1340">
        <f t="shared" si="181"/>
        <v>13.379999999999759</v>
      </c>
      <c r="U1340" s="1">
        <f>Q1340/MainSheet!$C$22</f>
        <v>1</v>
      </c>
    </row>
    <row r="1341" spans="7:21">
      <c r="G1341">
        <f t="shared" si="182"/>
        <v>13.389999999999759</v>
      </c>
      <c r="H1341">
        <f t="shared" si="183"/>
        <v>198000</v>
      </c>
      <c r="I1341" s="2">
        <f>MIN(MainSheet!$C$10/MainSheet!$C$9,MainSheet!$K$9*60)</f>
        <v>660</v>
      </c>
      <c r="J1341" s="1">
        <f>IF(G1341&gt;MainSheet!$C$11,IF(J1340&gt;=0.999,1,(G1341-MainSheet!$C$11)*I1341/$B$2/60),0)</f>
        <v>1</v>
      </c>
      <c r="K1341" s="1">
        <f>IF(G1341&gt;MainSheet!$C$11+$B$6,IF(K1340&gt;=0.999,1,(G1341-MainSheet!$C$11-$B$6)*I1341/$C$2/60),0)</f>
        <v>1</v>
      </c>
      <c r="L1341" s="1">
        <f>IF(G1341&gt;MainSheet!$C$11+$B$6+$C$6,IF(L1340&gt;=0.999,1,(G1341-MainSheet!$C$11-$B$6-$C$6)*I1341/$D$2/60),0)</f>
        <v>1</v>
      </c>
      <c r="M1341">
        <f t="shared" si="184"/>
        <v>1</v>
      </c>
      <c r="N1341" s="2">
        <f t="shared" si="185"/>
        <v>3721.0526315789471</v>
      </c>
      <c r="O1341">
        <f t="shared" si="188"/>
        <v>977.02127659574455</v>
      </c>
      <c r="P1341">
        <f t="shared" si="186"/>
        <v>192000</v>
      </c>
      <c r="Q1341" s="2">
        <f t="shared" si="187"/>
        <v>196698.0739081747</v>
      </c>
      <c r="R1341">
        <f>Q1341/MainSheet!$C$8*(G1341-G1340)+R1340</f>
        <v>738.79807702122844</v>
      </c>
      <c r="S1341">
        <f t="shared" si="189"/>
        <v>11923.725933219832</v>
      </c>
      <c r="T1341">
        <f t="shared" si="181"/>
        <v>13.389999999999759</v>
      </c>
      <c r="U1341" s="1">
        <f>Q1341/MainSheet!$C$22</f>
        <v>1</v>
      </c>
    </row>
    <row r="1342" spans="7:21">
      <c r="G1342">
        <f t="shared" si="182"/>
        <v>13.399999999999759</v>
      </c>
      <c r="H1342">
        <f t="shared" si="183"/>
        <v>198000</v>
      </c>
      <c r="I1342" s="2">
        <f>MIN(MainSheet!$C$10/MainSheet!$C$9,MainSheet!$K$9*60)</f>
        <v>660</v>
      </c>
      <c r="J1342" s="1">
        <f>IF(G1342&gt;MainSheet!$C$11,IF(J1341&gt;=0.999,1,(G1342-MainSheet!$C$11)*I1342/$B$2/60),0)</f>
        <v>1</v>
      </c>
      <c r="K1342" s="1">
        <f>IF(G1342&gt;MainSheet!$C$11+$B$6,IF(K1341&gt;=0.999,1,(G1342-MainSheet!$C$11-$B$6)*I1342/$C$2/60),0)</f>
        <v>1</v>
      </c>
      <c r="L1342" s="1">
        <f>IF(G1342&gt;MainSheet!$C$11+$B$6+$C$6,IF(L1341&gt;=0.999,1,(G1342-MainSheet!$C$11-$B$6-$C$6)*I1342/$D$2/60),0)</f>
        <v>1</v>
      </c>
      <c r="M1342">
        <f t="shared" si="184"/>
        <v>1</v>
      </c>
      <c r="N1342" s="2">
        <f t="shared" si="185"/>
        <v>3721.0526315789471</v>
      </c>
      <c r="O1342">
        <f t="shared" si="188"/>
        <v>977.02127659574455</v>
      </c>
      <c r="P1342">
        <f t="shared" si="186"/>
        <v>192000</v>
      </c>
      <c r="Q1342" s="2">
        <f t="shared" si="187"/>
        <v>196698.0739081747</v>
      </c>
      <c r="R1342">
        <f>Q1342/MainSheet!$C$8*(G1342-G1341)+R1341</f>
        <v>740.82932351206273</v>
      </c>
      <c r="S1342">
        <f t="shared" si="189"/>
        <v>11956.50894553786</v>
      </c>
      <c r="T1342">
        <f t="shared" si="181"/>
        <v>13.399999999999759</v>
      </c>
      <c r="U1342" s="1">
        <f>Q1342/MainSheet!$C$22</f>
        <v>1</v>
      </c>
    </row>
    <row r="1343" spans="7:21">
      <c r="G1343">
        <f t="shared" si="182"/>
        <v>13.409999999999759</v>
      </c>
      <c r="H1343">
        <f t="shared" si="183"/>
        <v>198000</v>
      </c>
      <c r="I1343" s="2">
        <f>MIN(MainSheet!$C$10/MainSheet!$C$9,MainSheet!$K$9*60)</f>
        <v>660</v>
      </c>
      <c r="J1343" s="1">
        <f>IF(G1343&gt;MainSheet!$C$11,IF(J1342&gt;=0.999,1,(G1343-MainSheet!$C$11)*I1343/$B$2/60),0)</f>
        <v>1</v>
      </c>
      <c r="K1343" s="1">
        <f>IF(G1343&gt;MainSheet!$C$11+$B$6,IF(K1342&gt;=0.999,1,(G1343-MainSheet!$C$11-$B$6)*I1343/$C$2/60),0)</f>
        <v>1</v>
      </c>
      <c r="L1343" s="1">
        <f>IF(G1343&gt;MainSheet!$C$11+$B$6+$C$6,IF(L1342&gt;=0.999,1,(G1343-MainSheet!$C$11-$B$6-$C$6)*I1343/$D$2/60),0)</f>
        <v>1</v>
      </c>
      <c r="M1343">
        <f t="shared" si="184"/>
        <v>1</v>
      </c>
      <c r="N1343" s="2">
        <f t="shared" si="185"/>
        <v>3721.0526315789471</v>
      </c>
      <c r="O1343">
        <f t="shared" si="188"/>
        <v>977.02127659574455</v>
      </c>
      <c r="P1343">
        <f t="shared" si="186"/>
        <v>192000</v>
      </c>
      <c r="Q1343" s="2">
        <f t="shared" si="187"/>
        <v>196698.0739081747</v>
      </c>
      <c r="R1343">
        <f>Q1343/MainSheet!$C$8*(G1343-G1342)+R1342</f>
        <v>742.86057000289702</v>
      </c>
      <c r="S1343">
        <f t="shared" si="189"/>
        <v>11989.291957855889</v>
      </c>
      <c r="T1343">
        <f t="shared" si="181"/>
        <v>13.409999999999759</v>
      </c>
      <c r="U1343" s="1">
        <f>Q1343/MainSheet!$C$22</f>
        <v>1</v>
      </c>
    </row>
    <row r="1344" spans="7:21">
      <c r="G1344">
        <f t="shared" si="182"/>
        <v>13.419999999999758</v>
      </c>
      <c r="H1344">
        <f t="shared" si="183"/>
        <v>198000</v>
      </c>
      <c r="I1344" s="2">
        <f>MIN(MainSheet!$C$10/MainSheet!$C$9,MainSheet!$K$9*60)</f>
        <v>660</v>
      </c>
      <c r="J1344" s="1">
        <f>IF(G1344&gt;MainSheet!$C$11,IF(J1343&gt;=0.999,1,(G1344-MainSheet!$C$11)*I1344/$B$2/60),0)</f>
        <v>1</v>
      </c>
      <c r="K1344" s="1">
        <f>IF(G1344&gt;MainSheet!$C$11+$B$6,IF(K1343&gt;=0.999,1,(G1344-MainSheet!$C$11-$B$6)*I1344/$C$2/60),0)</f>
        <v>1</v>
      </c>
      <c r="L1344" s="1">
        <f>IF(G1344&gt;MainSheet!$C$11+$B$6+$C$6,IF(L1343&gt;=0.999,1,(G1344-MainSheet!$C$11-$B$6-$C$6)*I1344/$D$2/60),0)</f>
        <v>1</v>
      </c>
      <c r="M1344">
        <f t="shared" si="184"/>
        <v>1</v>
      </c>
      <c r="N1344" s="2">
        <f t="shared" si="185"/>
        <v>3721.0526315789471</v>
      </c>
      <c r="O1344">
        <f t="shared" si="188"/>
        <v>977.02127659574455</v>
      </c>
      <c r="P1344">
        <f t="shared" si="186"/>
        <v>192000</v>
      </c>
      <c r="Q1344" s="2">
        <f t="shared" si="187"/>
        <v>196698.0739081747</v>
      </c>
      <c r="R1344">
        <f>Q1344/MainSheet!$C$8*(G1344-G1343)+R1343</f>
        <v>744.89181649373131</v>
      </c>
      <c r="S1344">
        <f t="shared" si="189"/>
        <v>12022.074970173917</v>
      </c>
      <c r="T1344">
        <f t="shared" si="181"/>
        <v>13.419999999999758</v>
      </c>
      <c r="U1344" s="1">
        <f>Q1344/MainSheet!$C$22</f>
        <v>1</v>
      </c>
    </row>
    <row r="1345" spans="7:21">
      <c r="G1345">
        <f t="shared" si="182"/>
        <v>13.429999999999758</v>
      </c>
      <c r="H1345">
        <f t="shared" si="183"/>
        <v>198000</v>
      </c>
      <c r="I1345" s="2">
        <f>MIN(MainSheet!$C$10/MainSheet!$C$9,MainSheet!$K$9*60)</f>
        <v>660</v>
      </c>
      <c r="J1345" s="1">
        <f>IF(G1345&gt;MainSheet!$C$11,IF(J1344&gt;=0.999,1,(G1345-MainSheet!$C$11)*I1345/$B$2/60),0)</f>
        <v>1</v>
      </c>
      <c r="K1345" s="1">
        <f>IF(G1345&gt;MainSheet!$C$11+$B$6,IF(K1344&gt;=0.999,1,(G1345-MainSheet!$C$11-$B$6)*I1345/$C$2/60),0)</f>
        <v>1</v>
      </c>
      <c r="L1345" s="1">
        <f>IF(G1345&gt;MainSheet!$C$11+$B$6+$C$6,IF(L1344&gt;=0.999,1,(G1345-MainSheet!$C$11-$B$6-$C$6)*I1345/$D$2/60),0)</f>
        <v>1</v>
      </c>
      <c r="M1345">
        <f t="shared" si="184"/>
        <v>1</v>
      </c>
      <c r="N1345" s="2">
        <f t="shared" si="185"/>
        <v>3721.0526315789471</v>
      </c>
      <c r="O1345">
        <f t="shared" si="188"/>
        <v>977.02127659574455</v>
      </c>
      <c r="P1345">
        <f t="shared" si="186"/>
        <v>192000</v>
      </c>
      <c r="Q1345" s="2">
        <f t="shared" si="187"/>
        <v>196698.0739081747</v>
      </c>
      <c r="R1345">
        <f>Q1345/MainSheet!$C$8*(G1345-G1344)+R1344</f>
        <v>746.9230629845656</v>
      </c>
      <c r="S1345">
        <f t="shared" si="189"/>
        <v>12054.857982491945</v>
      </c>
      <c r="T1345">
        <f t="shared" si="181"/>
        <v>13.429999999999758</v>
      </c>
      <c r="U1345" s="1">
        <f>Q1345/MainSheet!$C$22</f>
        <v>1</v>
      </c>
    </row>
    <row r="1346" spans="7:21">
      <c r="G1346">
        <f t="shared" si="182"/>
        <v>13.439999999999758</v>
      </c>
      <c r="H1346">
        <f t="shared" si="183"/>
        <v>198000</v>
      </c>
      <c r="I1346" s="2">
        <f>MIN(MainSheet!$C$10/MainSheet!$C$9,MainSheet!$K$9*60)</f>
        <v>660</v>
      </c>
      <c r="J1346" s="1">
        <f>IF(G1346&gt;MainSheet!$C$11,IF(J1345&gt;=0.999,1,(G1346-MainSheet!$C$11)*I1346/$B$2/60),0)</f>
        <v>1</v>
      </c>
      <c r="K1346" s="1">
        <f>IF(G1346&gt;MainSheet!$C$11+$B$6,IF(K1345&gt;=0.999,1,(G1346-MainSheet!$C$11-$B$6)*I1346/$C$2/60),0)</f>
        <v>1</v>
      </c>
      <c r="L1346" s="1">
        <f>IF(G1346&gt;MainSheet!$C$11+$B$6+$C$6,IF(L1345&gt;=0.999,1,(G1346-MainSheet!$C$11-$B$6-$C$6)*I1346/$D$2/60),0)</f>
        <v>1</v>
      </c>
      <c r="M1346">
        <f t="shared" si="184"/>
        <v>1</v>
      </c>
      <c r="N1346" s="2">
        <f t="shared" si="185"/>
        <v>3721.0526315789471</v>
      </c>
      <c r="O1346">
        <f t="shared" si="188"/>
        <v>977.02127659574455</v>
      </c>
      <c r="P1346">
        <f t="shared" si="186"/>
        <v>192000</v>
      </c>
      <c r="Q1346" s="2">
        <f t="shared" si="187"/>
        <v>196698.0739081747</v>
      </c>
      <c r="R1346">
        <f>Q1346/MainSheet!$C$8*(G1346-G1345)+R1345</f>
        <v>748.9543094753999</v>
      </c>
      <c r="S1346">
        <f t="shared" si="189"/>
        <v>12087.640994809974</v>
      </c>
      <c r="T1346">
        <f t="shared" si="181"/>
        <v>13.439999999999758</v>
      </c>
      <c r="U1346" s="1">
        <f>Q1346/MainSheet!$C$22</f>
        <v>1</v>
      </c>
    </row>
    <row r="1347" spans="7:21">
      <c r="G1347">
        <f t="shared" si="182"/>
        <v>13.449999999999758</v>
      </c>
      <c r="H1347">
        <f t="shared" si="183"/>
        <v>198000</v>
      </c>
      <c r="I1347" s="2">
        <f>MIN(MainSheet!$C$10/MainSheet!$C$9,MainSheet!$K$9*60)</f>
        <v>660</v>
      </c>
      <c r="J1347" s="1">
        <f>IF(G1347&gt;MainSheet!$C$11,IF(J1346&gt;=0.999,1,(G1347-MainSheet!$C$11)*I1347/$B$2/60),0)</f>
        <v>1</v>
      </c>
      <c r="K1347" s="1">
        <f>IF(G1347&gt;MainSheet!$C$11+$B$6,IF(K1346&gt;=0.999,1,(G1347-MainSheet!$C$11-$B$6)*I1347/$C$2/60),0)</f>
        <v>1</v>
      </c>
      <c r="L1347" s="1">
        <f>IF(G1347&gt;MainSheet!$C$11+$B$6+$C$6,IF(L1346&gt;=0.999,1,(G1347-MainSheet!$C$11-$B$6-$C$6)*I1347/$D$2/60),0)</f>
        <v>1</v>
      </c>
      <c r="M1347">
        <f t="shared" si="184"/>
        <v>1</v>
      </c>
      <c r="N1347" s="2">
        <f t="shared" si="185"/>
        <v>3721.0526315789471</v>
      </c>
      <c r="O1347">
        <f t="shared" si="188"/>
        <v>977.02127659574455</v>
      </c>
      <c r="P1347">
        <f t="shared" si="186"/>
        <v>192000</v>
      </c>
      <c r="Q1347" s="2">
        <f t="shared" si="187"/>
        <v>196698.0739081747</v>
      </c>
      <c r="R1347">
        <f>Q1347/MainSheet!$C$8*(G1347-G1346)+R1346</f>
        <v>750.98555596623419</v>
      </c>
      <c r="S1347">
        <f t="shared" si="189"/>
        <v>12120.424007128002</v>
      </c>
      <c r="T1347">
        <f t="shared" ref="T1347:T1410" si="190">G1347</f>
        <v>13.449999999999758</v>
      </c>
      <c r="U1347" s="1">
        <f>Q1347/MainSheet!$C$22</f>
        <v>1</v>
      </c>
    </row>
    <row r="1348" spans="7:21">
      <c r="G1348">
        <f t="shared" ref="G1348:G1411" si="191">G1347+$F$2</f>
        <v>13.459999999999757</v>
      </c>
      <c r="H1348">
        <f t="shared" ref="H1348:H1411" si="192">H1347</f>
        <v>198000</v>
      </c>
      <c r="I1348" s="2">
        <f>MIN(MainSheet!$C$10/MainSheet!$C$9,MainSheet!$K$9*60)</f>
        <v>660</v>
      </c>
      <c r="J1348" s="1">
        <f>IF(G1348&gt;MainSheet!$C$11,IF(J1347&gt;=0.999,1,(G1348-MainSheet!$C$11)*I1348/$B$2/60),0)</f>
        <v>1</v>
      </c>
      <c r="K1348" s="1">
        <f>IF(G1348&gt;MainSheet!$C$11+$B$6,IF(K1347&gt;=0.999,1,(G1348-MainSheet!$C$11-$B$6)*I1348/$C$2/60),0)</f>
        <v>1</v>
      </c>
      <c r="L1348" s="1">
        <f>IF(G1348&gt;MainSheet!$C$11+$B$6+$C$6,IF(L1347&gt;=0.999,1,(G1348-MainSheet!$C$11-$B$6-$C$6)*I1348/$D$2/60),0)</f>
        <v>1</v>
      </c>
      <c r="M1348">
        <f t="shared" ref="M1348:M1411" si="193">(J1348*$B$2+K1348*$C$2+L1348*$D$2)/SUM($B$2:$D$2)</f>
        <v>1</v>
      </c>
      <c r="N1348" s="2">
        <f t="shared" ref="N1348:N1411" si="194">IF(J1348&gt;=0.01,((1-J1348)*B$3+B$4*(J1348)),0)</f>
        <v>3721.0526315789471</v>
      </c>
      <c r="O1348">
        <f t="shared" si="188"/>
        <v>977.02127659574455</v>
      </c>
      <c r="P1348">
        <f t="shared" ref="P1348:P1411" si="195">IF(IF(N1348+O1348&gt;H1348,H1348-O1348-N1348,IF(L1348&gt;0,((1-L1348)*D$3+D$4*(L1348)),0))+O1348+N1348&gt;H1348,H1348-N1348-O1348,IF(N1348+O1348&gt;H1348,H1348-O1348-N1348,IF(L1348&gt;0,((1-L1348)*D$3+D$4*(L1348)),0)))</f>
        <v>192000</v>
      </c>
      <c r="Q1348" s="2">
        <f t="shared" ref="Q1348:Q1411" si="196">SUM(N1348:P1348)</f>
        <v>196698.0739081747</v>
      </c>
      <c r="R1348">
        <f>Q1348/MainSheet!$C$8*(G1348-G1347)+R1347</f>
        <v>753.01680245706848</v>
      </c>
      <c r="S1348">
        <f t="shared" si="189"/>
        <v>12153.20701944603</v>
      </c>
      <c r="T1348">
        <f t="shared" si="190"/>
        <v>13.459999999999757</v>
      </c>
      <c r="U1348" s="1">
        <f>Q1348/MainSheet!$C$22</f>
        <v>1</v>
      </c>
    </row>
    <row r="1349" spans="7:21">
      <c r="G1349">
        <f t="shared" si="191"/>
        <v>13.469999999999757</v>
      </c>
      <c r="H1349">
        <f t="shared" si="192"/>
        <v>198000</v>
      </c>
      <c r="I1349" s="2">
        <f>MIN(MainSheet!$C$10/MainSheet!$C$9,MainSheet!$K$9*60)</f>
        <v>660</v>
      </c>
      <c r="J1349" s="1">
        <f>IF(G1349&gt;MainSheet!$C$11,IF(J1348&gt;=0.999,1,(G1349-MainSheet!$C$11)*I1349/$B$2/60),0)</f>
        <v>1</v>
      </c>
      <c r="K1349" s="1">
        <f>IF(G1349&gt;MainSheet!$C$11+$B$6,IF(K1348&gt;=0.999,1,(G1349-MainSheet!$C$11-$B$6)*I1349/$C$2/60),0)</f>
        <v>1</v>
      </c>
      <c r="L1349" s="1">
        <f>IF(G1349&gt;MainSheet!$C$11+$B$6+$C$6,IF(L1348&gt;=0.999,1,(G1349-MainSheet!$C$11-$B$6-$C$6)*I1349/$D$2/60),0)</f>
        <v>1</v>
      </c>
      <c r="M1349">
        <f t="shared" si="193"/>
        <v>1</v>
      </c>
      <c r="N1349" s="2">
        <f t="shared" si="194"/>
        <v>3721.0526315789471</v>
      </c>
      <c r="O1349">
        <f t="shared" ref="O1349:O1412" si="197">IF(K1349&gt;=0.01,((1-K1349)*C$3+C$4*(K1349)),0)</f>
        <v>977.02127659574455</v>
      </c>
      <c r="P1349">
        <f t="shared" si="195"/>
        <v>192000</v>
      </c>
      <c r="Q1349" s="2">
        <f t="shared" si="196"/>
        <v>196698.0739081747</v>
      </c>
      <c r="R1349">
        <f>Q1349/MainSheet!$C$8*(G1349-G1348)+R1348</f>
        <v>755.04804894790277</v>
      </c>
      <c r="S1349">
        <f t="shared" ref="S1349:S1412" si="198">Q1349*$F$2/60+S1348</f>
        <v>12185.990031764059</v>
      </c>
      <c r="T1349">
        <f t="shared" si="190"/>
        <v>13.469999999999757</v>
      </c>
      <c r="U1349" s="1">
        <f>Q1349/MainSheet!$C$22</f>
        <v>1</v>
      </c>
    </row>
    <row r="1350" spans="7:21">
      <c r="G1350">
        <f t="shared" si="191"/>
        <v>13.479999999999757</v>
      </c>
      <c r="H1350">
        <f t="shared" si="192"/>
        <v>198000</v>
      </c>
      <c r="I1350" s="2">
        <f>MIN(MainSheet!$C$10/MainSheet!$C$9,MainSheet!$K$9*60)</f>
        <v>660</v>
      </c>
      <c r="J1350" s="1">
        <f>IF(G1350&gt;MainSheet!$C$11,IF(J1349&gt;=0.999,1,(G1350-MainSheet!$C$11)*I1350/$B$2/60),0)</f>
        <v>1</v>
      </c>
      <c r="K1350" s="1">
        <f>IF(G1350&gt;MainSheet!$C$11+$B$6,IF(K1349&gt;=0.999,1,(G1350-MainSheet!$C$11-$B$6)*I1350/$C$2/60),0)</f>
        <v>1</v>
      </c>
      <c r="L1350" s="1">
        <f>IF(G1350&gt;MainSheet!$C$11+$B$6+$C$6,IF(L1349&gt;=0.999,1,(G1350-MainSheet!$C$11-$B$6-$C$6)*I1350/$D$2/60),0)</f>
        <v>1</v>
      </c>
      <c r="M1350">
        <f t="shared" si="193"/>
        <v>1</v>
      </c>
      <c r="N1350" s="2">
        <f t="shared" si="194"/>
        <v>3721.0526315789471</v>
      </c>
      <c r="O1350">
        <f t="shared" si="197"/>
        <v>977.02127659574455</v>
      </c>
      <c r="P1350">
        <f t="shared" si="195"/>
        <v>192000</v>
      </c>
      <c r="Q1350" s="2">
        <f t="shared" si="196"/>
        <v>196698.0739081747</v>
      </c>
      <c r="R1350">
        <f>Q1350/MainSheet!$C$8*(G1350-G1349)+R1349</f>
        <v>757.07929543873706</v>
      </c>
      <c r="S1350">
        <f t="shared" si="198"/>
        <v>12218.773044082087</v>
      </c>
      <c r="T1350">
        <f t="shared" si="190"/>
        <v>13.479999999999757</v>
      </c>
      <c r="U1350" s="1">
        <f>Q1350/MainSheet!$C$22</f>
        <v>1</v>
      </c>
    </row>
    <row r="1351" spans="7:21">
      <c r="G1351">
        <f t="shared" si="191"/>
        <v>13.489999999999757</v>
      </c>
      <c r="H1351">
        <f t="shared" si="192"/>
        <v>198000</v>
      </c>
      <c r="I1351" s="2">
        <f>MIN(MainSheet!$C$10/MainSheet!$C$9,MainSheet!$K$9*60)</f>
        <v>660</v>
      </c>
      <c r="J1351" s="1">
        <f>IF(G1351&gt;MainSheet!$C$11,IF(J1350&gt;=0.999,1,(G1351-MainSheet!$C$11)*I1351/$B$2/60),0)</f>
        <v>1</v>
      </c>
      <c r="K1351" s="1">
        <f>IF(G1351&gt;MainSheet!$C$11+$B$6,IF(K1350&gt;=0.999,1,(G1351-MainSheet!$C$11-$B$6)*I1351/$C$2/60),0)</f>
        <v>1</v>
      </c>
      <c r="L1351" s="1">
        <f>IF(G1351&gt;MainSheet!$C$11+$B$6+$C$6,IF(L1350&gt;=0.999,1,(G1351-MainSheet!$C$11-$B$6-$C$6)*I1351/$D$2/60),0)</f>
        <v>1</v>
      </c>
      <c r="M1351">
        <f t="shared" si="193"/>
        <v>1</v>
      </c>
      <c r="N1351" s="2">
        <f t="shared" si="194"/>
        <v>3721.0526315789471</v>
      </c>
      <c r="O1351">
        <f t="shared" si="197"/>
        <v>977.02127659574455</v>
      </c>
      <c r="P1351">
        <f t="shared" si="195"/>
        <v>192000</v>
      </c>
      <c r="Q1351" s="2">
        <f t="shared" si="196"/>
        <v>196698.0739081747</v>
      </c>
      <c r="R1351">
        <f>Q1351/MainSheet!$C$8*(G1351-G1350)+R1350</f>
        <v>759.11054192957135</v>
      </c>
      <c r="S1351">
        <f t="shared" si="198"/>
        <v>12251.556056400115</v>
      </c>
      <c r="T1351">
        <f t="shared" si="190"/>
        <v>13.489999999999757</v>
      </c>
      <c r="U1351" s="1">
        <f>Q1351/MainSheet!$C$22</f>
        <v>1</v>
      </c>
    </row>
    <row r="1352" spans="7:21">
      <c r="G1352">
        <f t="shared" si="191"/>
        <v>13.499999999999757</v>
      </c>
      <c r="H1352">
        <f t="shared" si="192"/>
        <v>198000</v>
      </c>
      <c r="I1352" s="2">
        <f>MIN(MainSheet!$C$10/MainSheet!$C$9,MainSheet!$K$9*60)</f>
        <v>660</v>
      </c>
      <c r="J1352" s="1">
        <f>IF(G1352&gt;MainSheet!$C$11,IF(J1351&gt;=0.999,1,(G1352-MainSheet!$C$11)*I1352/$B$2/60),0)</f>
        <v>1</v>
      </c>
      <c r="K1352" s="1">
        <f>IF(G1352&gt;MainSheet!$C$11+$B$6,IF(K1351&gt;=0.999,1,(G1352-MainSheet!$C$11-$B$6)*I1352/$C$2/60),0)</f>
        <v>1</v>
      </c>
      <c r="L1352" s="1">
        <f>IF(G1352&gt;MainSheet!$C$11+$B$6+$C$6,IF(L1351&gt;=0.999,1,(G1352-MainSheet!$C$11-$B$6-$C$6)*I1352/$D$2/60),0)</f>
        <v>1</v>
      </c>
      <c r="M1352">
        <f t="shared" si="193"/>
        <v>1</v>
      </c>
      <c r="N1352" s="2">
        <f t="shared" si="194"/>
        <v>3721.0526315789471</v>
      </c>
      <c r="O1352">
        <f t="shared" si="197"/>
        <v>977.02127659574455</v>
      </c>
      <c r="P1352">
        <f t="shared" si="195"/>
        <v>192000</v>
      </c>
      <c r="Q1352" s="2">
        <f t="shared" si="196"/>
        <v>196698.0739081747</v>
      </c>
      <c r="R1352">
        <f>Q1352/MainSheet!$C$8*(G1352-G1351)+R1351</f>
        <v>761.14178842040565</v>
      </c>
      <c r="S1352">
        <f t="shared" si="198"/>
        <v>12284.339068718144</v>
      </c>
      <c r="T1352">
        <f t="shared" si="190"/>
        <v>13.499999999999757</v>
      </c>
      <c r="U1352" s="1">
        <f>Q1352/MainSheet!$C$22</f>
        <v>1</v>
      </c>
    </row>
    <row r="1353" spans="7:21">
      <c r="G1353">
        <f t="shared" si="191"/>
        <v>13.509999999999756</v>
      </c>
      <c r="H1353">
        <f t="shared" si="192"/>
        <v>198000</v>
      </c>
      <c r="I1353" s="2">
        <f>MIN(MainSheet!$C$10/MainSheet!$C$9,MainSheet!$K$9*60)</f>
        <v>660</v>
      </c>
      <c r="J1353" s="1">
        <f>IF(G1353&gt;MainSheet!$C$11,IF(J1352&gt;=0.999,1,(G1353-MainSheet!$C$11)*I1353/$B$2/60),0)</f>
        <v>1</v>
      </c>
      <c r="K1353" s="1">
        <f>IF(G1353&gt;MainSheet!$C$11+$B$6,IF(K1352&gt;=0.999,1,(G1353-MainSheet!$C$11-$B$6)*I1353/$C$2/60),0)</f>
        <v>1</v>
      </c>
      <c r="L1353" s="1">
        <f>IF(G1353&gt;MainSheet!$C$11+$B$6+$C$6,IF(L1352&gt;=0.999,1,(G1353-MainSheet!$C$11-$B$6-$C$6)*I1353/$D$2/60),0)</f>
        <v>1</v>
      </c>
      <c r="M1353">
        <f t="shared" si="193"/>
        <v>1</v>
      </c>
      <c r="N1353" s="2">
        <f t="shared" si="194"/>
        <v>3721.0526315789471</v>
      </c>
      <c r="O1353">
        <f t="shared" si="197"/>
        <v>977.02127659574455</v>
      </c>
      <c r="P1353">
        <f t="shared" si="195"/>
        <v>192000</v>
      </c>
      <c r="Q1353" s="2">
        <f t="shared" si="196"/>
        <v>196698.0739081747</v>
      </c>
      <c r="R1353">
        <f>Q1353/MainSheet!$C$8*(G1353-G1352)+R1352</f>
        <v>763.17303491123994</v>
      </c>
      <c r="S1353">
        <f t="shared" si="198"/>
        <v>12317.122081036172</v>
      </c>
      <c r="T1353">
        <f t="shared" si="190"/>
        <v>13.509999999999756</v>
      </c>
      <c r="U1353" s="1">
        <f>Q1353/MainSheet!$C$22</f>
        <v>1</v>
      </c>
    </row>
    <row r="1354" spans="7:21">
      <c r="G1354">
        <f t="shared" si="191"/>
        <v>13.519999999999756</v>
      </c>
      <c r="H1354">
        <f t="shared" si="192"/>
        <v>198000</v>
      </c>
      <c r="I1354" s="2">
        <f>MIN(MainSheet!$C$10/MainSheet!$C$9,MainSheet!$K$9*60)</f>
        <v>660</v>
      </c>
      <c r="J1354" s="1">
        <f>IF(G1354&gt;MainSheet!$C$11,IF(J1353&gt;=0.999,1,(G1354-MainSheet!$C$11)*I1354/$B$2/60),0)</f>
        <v>1</v>
      </c>
      <c r="K1354" s="1">
        <f>IF(G1354&gt;MainSheet!$C$11+$B$6,IF(K1353&gt;=0.999,1,(G1354-MainSheet!$C$11-$B$6)*I1354/$C$2/60),0)</f>
        <v>1</v>
      </c>
      <c r="L1354" s="1">
        <f>IF(G1354&gt;MainSheet!$C$11+$B$6+$C$6,IF(L1353&gt;=0.999,1,(G1354-MainSheet!$C$11-$B$6-$C$6)*I1354/$D$2/60),0)</f>
        <v>1</v>
      </c>
      <c r="M1354">
        <f t="shared" si="193"/>
        <v>1</v>
      </c>
      <c r="N1354" s="2">
        <f t="shared" si="194"/>
        <v>3721.0526315789471</v>
      </c>
      <c r="O1354">
        <f t="shared" si="197"/>
        <v>977.02127659574455</v>
      </c>
      <c r="P1354">
        <f t="shared" si="195"/>
        <v>192000</v>
      </c>
      <c r="Q1354" s="2">
        <f t="shared" si="196"/>
        <v>196698.0739081747</v>
      </c>
      <c r="R1354">
        <f>Q1354/MainSheet!$C$8*(G1354-G1353)+R1353</f>
        <v>765.20428140207423</v>
      </c>
      <c r="S1354">
        <f t="shared" si="198"/>
        <v>12349.9050933542</v>
      </c>
      <c r="T1354">
        <f t="shared" si="190"/>
        <v>13.519999999999756</v>
      </c>
      <c r="U1354" s="1">
        <f>Q1354/MainSheet!$C$22</f>
        <v>1</v>
      </c>
    </row>
    <row r="1355" spans="7:21">
      <c r="G1355">
        <f t="shared" si="191"/>
        <v>13.529999999999756</v>
      </c>
      <c r="H1355">
        <f t="shared" si="192"/>
        <v>198000</v>
      </c>
      <c r="I1355" s="2">
        <f>MIN(MainSheet!$C$10/MainSheet!$C$9,MainSheet!$K$9*60)</f>
        <v>660</v>
      </c>
      <c r="J1355" s="1">
        <f>IF(G1355&gt;MainSheet!$C$11,IF(J1354&gt;=0.999,1,(G1355-MainSheet!$C$11)*I1355/$B$2/60),0)</f>
        <v>1</v>
      </c>
      <c r="K1355" s="1">
        <f>IF(G1355&gt;MainSheet!$C$11+$B$6,IF(K1354&gt;=0.999,1,(G1355-MainSheet!$C$11-$B$6)*I1355/$C$2/60),0)</f>
        <v>1</v>
      </c>
      <c r="L1355" s="1">
        <f>IF(G1355&gt;MainSheet!$C$11+$B$6+$C$6,IF(L1354&gt;=0.999,1,(G1355-MainSheet!$C$11-$B$6-$C$6)*I1355/$D$2/60),0)</f>
        <v>1</v>
      </c>
      <c r="M1355">
        <f t="shared" si="193"/>
        <v>1</v>
      </c>
      <c r="N1355" s="2">
        <f t="shared" si="194"/>
        <v>3721.0526315789471</v>
      </c>
      <c r="O1355">
        <f t="shared" si="197"/>
        <v>977.02127659574455</v>
      </c>
      <c r="P1355">
        <f t="shared" si="195"/>
        <v>192000</v>
      </c>
      <c r="Q1355" s="2">
        <f t="shared" si="196"/>
        <v>196698.0739081747</v>
      </c>
      <c r="R1355">
        <f>Q1355/MainSheet!$C$8*(G1355-G1354)+R1354</f>
        <v>767.23552789290852</v>
      </c>
      <c r="S1355">
        <f t="shared" si="198"/>
        <v>12382.688105672229</v>
      </c>
      <c r="T1355">
        <f t="shared" si="190"/>
        <v>13.529999999999756</v>
      </c>
      <c r="U1355" s="1">
        <f>Q1355/MainSheet!$C$22</f>
        <v>1</v>
      </c>
    </row>
    <row r="1356" spans="7:21">
      <c r="G1356">
        <f t="shared" si="191"/>
        <v>13.539999999999756</v>
      </c>
      <c r="H1356">
        <f t="shared" si="192"/>
        <v>198000</v>
      </c>
      <c r="I1356" s="2">
        <f>MIN(MainSheet!$C$10/MainSheet!$C$9,MainSheet!$K$9*60)</f>
        <v>660</v>
      </c>
      <c r="J1356" s="1">
        <f>IF(G1356&gt;MainSheet!$C$11,IF(J1355&gt;=0.999,1,(G1356-MainSheet!$C$11)*I1356/$B$2/60),0)</f>
        <v>1</v>
      </c>
      <c r="K1356" s="1">
        <f>IF(G1356&gt;MainSheet!$C$11+$B$6,IF(K1355&gt;=0.999,1,(G1356-MainSheet!$C$11-$B$6)*I1356/$C$2/60),0)</f>
        <v>1</v>
      </c>
      <c r="L1356" s="1">
        <f>IF(G1356&gt;MainSheet!$C$11+$B$6+$C$6,IF(L1355&gt;=0.999,1,(G1356-MainSheet!$C$11-$B$6-$C$6)*I1356/$D$2/60),0)</f>
        <v>1</v>
      </c>
      <c r="M1356">
        <f t="shared" si="193"/>
        <v>1</v>
      </c>
      <c r="N1356" s="2">
        <f t="shared" si="194"/>
        <v>3721.0526315789471</v>
      </c>
      <c r="O1356">
        <f t="shared" si="197"/>
        <v>977.02127659574455</v>
      </c>
      <c r="P1356">
        <f t="shared" si="195"/>
        <v>192000</v>
      </c>
      <c r="Q1356" s="2">
        <f t="shared" si="196"/>
        <v>196698.0739081747</v>
      </c>
      <c r="R1356">
        <f>Q1356/MainSheet!$C$8*(G1356-G1355)+R1355</f>
        <v>769.26677438374281</v>
      </c>
      <c r="S1356">
        <f t="shared" si="198"/>
        <v>12415.471117990257</v>
      </c>
      <c r="T1356">
        <f t="shared" si="190"/>
        <v>13.539999999999756</v>
      </c>
      <c r="U1356" s="1">
        <f>Q1356/MainSheet!$C$22</f>
        <v>1</v>
      </c>
    </row>
    <row r="1357" spans="7:21">
      <c r="G1357">
        <f t="shared" si="191"/>
        <v>13.549999999999756</v>
      </c>
      <c r="H1357">
        <f t="shared" si="192"/>
        <v>198000</v>
      </c>
      <c r="I1357" s="2">
        <f>MIN(MainSheet!$C$10/MainSheet!$C$9,MainSheet!$K$9*60)</f>
        <v>660</v>
      </c>
      <c r="J1357" s="1">
        <f>IF(G1357&gt;MainSheet!$C$11,IF(J1356&gt;=0.999,1,(G1357-MainSheet!$C$11)*I1357/$B$2/60),0)</f>
        <v>1</v>
      </c>
      <c r="K1357" s="1">
        <f>IF(G1357&gt;MainSheet!$C$11+$B$6,IF(K1356&gt;=0.999,1,(G1357-MainSheet!$C$11-$B$6)*I1357/$C$2/60),0)</f>
        <v>1</v>
      </c>
      <c r="L1357" s="1">
        <f>IF(G1357&gt;MainSheet!$C$11+$B$6+$C$6,IF(L1356&gt;=0.999,1,(G1357-MainSheet!$C$11-$B$6-$C$6)*I1357/$D$2/60),0)</f>
        <v>1</v>
      </c>
      <c r="M1357">
        <f t="shared" si="193"/>
        <v>1</v>
      </c>
      <c r="N1357" s="2">
        <f t="shared" si="194"/>
        <v>3721.0526315789471</v>
      </c>
      <c r="O1357">
        <f t="shared" si="197"/>
        <v>977.02127659574455</v>
      </c>
      <c r="P1357">
        <f t="shared" si="195"/>
        <v>192000</v>
      </c>
      <c r="Q1357" s="2">
        <f t="shared" si="196"/>
        <v>196698.0739081747</v>
      </c>
      <c r="R1357">
        <f>Q1357/MainSheet!$C$8*(G1357-G1356)+R1356</f>
        <v>771.29802087457711</v>
      </c>
      <c r="S1357">
        <f t="shared" si="198"/>
        <v>12448.254130308285</v>
      </c>
      <c r="T1357">
        <f t="shared" si="190"/>
        <v>13.549999999999756</v>
      </c>
      <c r="U1357" s="1">
        <f>Q1357/MainSheet!$C$22</f>
        <v>1</v>
      </c>
    </row>
    <row r="1358" spans="7:21">
      <c r="G1358">
        <f t="shared" si="191"/>
        <v>13.559999999999755</v>
      </c>
      <c r="H1358">
        <f t="shared" si="192"/>
        <v>198000</v>
      </c>
      <c r="I1358" s="2">
        <f>MIN(MainSheet!$C$10/MainSheet!$C$9,MainSheet!$K$9*60)</f>
        <v>660</v>
      </c>
      <c r="J1358" s="1">
        <f>IF(G1358&gt;MainSheet!$C$11,IF(J1357&gt;=0.999,1,(G1358-MainSheet!$C$11)*I1358/$B$2/60),0)</f>
        <v>1</v>
      </c>
      <c r="K1358" s="1">
        <f>IF(G1358&gt;MainSheet!$C$11+$B$6,IF(K1357&gt;=0.999,1,(G1358-MainSheet!$C$11-$B$6)*I1358/$C$2/60),0)</f>
        <v>1</v>
      </c>
      <c r="L1358" s="1">
        <f>IF(G1358&gt;MainSheet!$C$11+$B$6+$C$6,IF(L1357&gt;=0.999,1,(G1358-MainSheet!$C$11-$B$6-$C$6)*I1358/$D$2/60),0)</f>
        <v>1</v>
      </c>
      <c r="M1358">
        <f t="shared" si="193"/>
        <v>1</v>
      </c>
      <c r="N1358" s="2">
        <f t="shared" si="194"/>
        <v>3721.0526315789471</v>
      </c>
      <c r="O1358">
        <f t="shared" si="197"/>
        <v>977.02127659574455</v>
      </c>
      <c r="P1358">
        <f t="shared" si="195"/>
        <v>192000</v>
      </c>
      <c r="Q1358" s="2">
        <f t="shared" si="196"/>
        <v>196698.0739081747</v>
      </c>
      <c r="R1358">
        <f>Q1358/MainSheet!$C$8*(G1358-G1357)+R1357</f>
        <v>773.3292673654114</v>
      </c>
      <c r="S1358">
        <f t="shared" si="198"/>
        <v>12481.037142626314</v>
      </c>
      <c r="T1358">
        <f t="shared" si="190"/>
        <v>13.559999999999755</v>
      </c>
      <c r="U1358" s="1">
        <f>Q1358/MainSheet!$C$22</f>
        <v>1</v>
      </c>
    </row>
    <row r="1359" spans="7:21">
      <c r="G1359">
        <f t="shared" si="191"/>
        <v>13.569999999999755</v>
      </c>
      <c r="H1359">
        <f t="shared" si="192"/>
        <v>198000</v>
      </c>
      <c r="I1359" s="2">
        <f>MIN(MainSheet!$C$10/MainSheet!$C$9,MainSheet!$K$9*60)</f>
        <v>660</v>
      </c>
      <c r="J1359" s="1">
        <f>IF(G1359&gt;MainSheet!$C$11,IF(J1358&gt;=0.999,1,(G1359-MainSheet!$C$11)*I1359/$B$2/60),0)</f>
        <v>1</v>
      </c>
      <c r="K1359" s="1">
        <f>IF(G1359&gt;MainSheet!$C$11+$B$6,IF(K1358&gt;=0.999,1,(G1359-MainSheet!$C$11-$B$6)*I1359/$C$2/60),0)</f>
        <v>1</v>
      </c>
      <c r="L1359" s="1">
        <f>IF(G1359&gt;MainSheet!$C$11+$B$6+$C$6,IF(L1358&gt;=0.999,1,(G1359-MainSheet!$C$11-$B$6-$C$6)*I1359/$D$2/60),0)</f>
        <v>1</v>
      </c>
      <c r="M1359">
        <f t="shared" si="193"/>
        <v>1</v>
      </c>
      <c r="N1359" s="2">
        <f t="shared" si="194"/>
        <v>3721.0526315789471</v>
      </c>
      <c r="O1359">
        <f t="shared" si="197"/>
        <v>977.02127659574455</v>
      </c>
      <c r="P1359">
        <f t="shared" si="195"/>
        <v>192000</v>
      </c>
      <c r="Q1359" s="2">
        <f t="shared" si="196"/>
        <v>196698.0739081747</v>
      </c>
      <c r="R1359">
        <f>Q1359/MainSheet!$C$8*(G1359-G1358)+R1358</f>
        <v>775.36051385624569</v>
      </c>
      <c r="S1359">
        <f t="shared" si="198"/>
        <v>12513.820154944342</v>
      </c>
      <c r="T1359">
        <f t="shared" si="190"/>
        <v>13.569999999999755</v>
      </c>
      <c r="U1359" s="1">
        <f>Q1359/MainSheet!$C$22</f>
        <v>1</v>
      </c>
    </row>
    <row r="1360" spans="7:21">
      <c r="G1360">
        <f t="shared" si="191"/>
        <v>13.579999999999755</v>
      </c>
      <c r="H1360">
        <f t="shared" si="192"/>
        <v>198000</v>
      </c>
      <c r="I1360" s="2">
        <f>MIN(MainSheet!$C$10/MainSheet!$C$9,MainSheet!$K$9*60)</f>
        <v>660</v>
      </c>
      <c r="J1360" s="1">
        <f>IF(G1360&gt;MainSheet!$C$11,IF(J1359&gt;=0.999,1,(G1360-MainSheet!$C$11)*I1360/$B$2/60),0)</f>
        <v>1</v>
      </c>
      <c r="K1360" s="1">
        <f>IF(G1360&gt;MainSheet!$C$11+$B$6,IF(K1359&gt;=0.999,1,(G1360-MainSheet!$C$11-$B$6)*I1360/$C$2/60),0)</f>
        <v>1</v>
      </c>
      <c r="L1360" s="1">
        <f>IF(G1360&gt;MainSheet!$C$11+$B$6+$C$6,IF(L1359&gt;=0.999,1,(G1360-MainSheet!$C$11-$B$6-$C$6)*I1360/$D$2/60),0)</f>
        <v>1</v>
      </c>
      <c r="M1360">
        <f t="shared" si="193"/>
        <v>1</v>
      </c>
      <c r="N1360" s="2">
        <f t="shared" si="194"/>
        <v>3721.0526315789471</v>
      </c>
      <c r="O1360">
        <f t="shared" si="197"/>
        <v>977.02127659574455</v>
      </c>
      <c r="P1360">
        <f t="shared" si="195"/>
        <v>192000</v>
      </c>
      <c r="Q1360" s="2">
        <f t="shared" si="196"/>
        <v>196698.0739081747</v>
      </c>
      <c r="R1360">
        <f>Q1360/MainSheet!$C$8*(G1360-G1359)+R1359</f>
        <v>777.39176034707998</v>
      </c>
      <c r="S1360">
        <f t="shared" si="198"/>
        <v>12546.60316726237</v>
      </c>
      <c r="T1360">
        <f t="shared" si="190"/>
        <v>13.579999999999755</v>
      </c>
      <c r="U1360" s="1">
        <f>Q1360/MainSheet!$C$22</f>
        <v>1</v>
      </c>
    </row>
    <row r="1361" spans="7:21">
      <c r="G1361">
        <f t="shared" si="191"/>
        <v>13.589999999999755</v>
      </c>
      <c r="H1361">
        <f t="shared" si="192"/>
        <v>198000</v>
      </c>
      <c r="I1361" s="2">
        <f>MIN(MainSheet!$C$10/MainSheet!$C$9,MainSheet!$K$9*60)</f>
        <v>660</v>
      </c>
      <c r="J1361" s="1">
        <f>IF(G1361&gt;MainSheet!$C$11,IF(J1360&gt;=0.999,1,(G1361-MainSheet!$C$11)*I1361/$B$2/60),0)</f>
        <v>1</v>
      </c>
      <c r="K1361" s="1">
        <f>IF(G1361&gt;MainSheet!$C$11+$B$6,IF(K1360&gt;=0.999,1,(G1361-MainSheet!$C$11-$B$6)*I1361/$C$2/60),0)</f>
        <v>1</v>
      </c>
      <c r="L1361" s="1">
        <f>IF(G1361&gt;MainSheet!$C$11+$B$6+$C$6,IF(L1360&gt;=0.999,1,(G1361-MainSheet!$C$11-$B$6-$C$6)*I1361/$D$2/60),0)</f>
        <v>1</v>
      </c>
      <c r="M1361">
        <f t="shared" si="193"/>
        <v>1</v>
      </c>
      <c r="N1361" s="2">
        <f t="shared" si="194"/>
        <v>3721.0526315789471</v>
      </c>
      <c r="O1361">
        <f t="shared" si="197"/>
        <v>977.02127659574455</v>
      </c>
      <c r="P1361">
        <f t="shared" si="195"/>
        <v>192000</v>
      </c>
      <c r="Q1361" s="2">
        <f t="shared" si="196"/>
        <v>196698.0739081747</v>
      </c>
      <c r="R1361">
        <f>Q1361/MainSheet!$C$8*(G1361-G1360)+R1360</f>
        <v>779.42300683791427</v>
      </c>
      <c r="S1361">
        <f t="shared" si="198"/>
        <v>12579.386179580399</v>
      </c>
      <c r="T1361">
        <f t="shared" si="190"/>
        <v>13.589999999999755</v>
      </c>
      <c r="U1361" s="1">
        <f>Q1361/MainSheet!$C$22</f>
        <v>1</v>
      </c>
    </row>
    <row r="1362" spans="7:21">
      <c r="G1362">
        <f t="shared" si="191"/>
        <v>13.599999999999755</v>
      </c>
      <c r="H1362">
        <f t="shared" si="192"/>
        <v>198000</v>
      </c>
      <c r="I1362" s="2">
        <f>MIN(MainSheet!$C$10/MainSheet!$C$9,MainSheet!$K$9*60)</f>
        <v>660</v>
      </c>
      <c r="J1362" s="1">
        <f>IF(G1362&gt;MainSheet!$C$11,IF(J1361&gt;=0.999,1,(G1362-MainSheet!$C$11)*I1362/$B$2/60),0)</f>
        <v>1</v>
      </c>
      <c r="K1362" s="1">
        <f>IF(G1362&gt;MainSheet!$C$11+$B$6,IF(K1361&gt;=0.999,1,(G1362-MainSheet!$C$11-$B$6)*I1362/$C$2/60),0)</f>
        <v>1</v>
      </c>
      <c r="L1362" s="1">
        <f>IF(G1362&gt;MainSheet!$C$11+$B$6+$C$6,IF(L1361&gt;=0.999,1,(G1362-MainSheet!$C$11-$B$6-$C$6)*I1362/$D$2/60),0)</f>
        <v>1</v>
      </c>
      <c r="M1362">
        <f t="shared" si="193"/>
        <v>1</v>
      </c>
      <c r="N1362" s="2">
        <f t="shared" si="194"/>
        <v>3721.0526315789471</v>
      </c>
      <c r="O1362">
        <f t="shared" si="197"/>
        <v>977.02127659574455</v>
      </c>
      <c r="P1362">
        <f t="shared" si="195"/>
        <v>192000</v>
      </c>
      <c r="Q1362" s="2">
        <f t="shared" si="196"/>
        <v>196698.0739081747</v>
      </c>
      <c r="R1362">
        <f>Q1362/MainSheet!$C$8*(G1362-G1361)+R1361</f>
        <v>781.45425332874856</v>
      </c>
      <c r="S1362">
        <f t="shared" si="198"/>
        <v>12612.169191898427</v>
      </c>
      <c r="T1362">
        <f t="shared" si="190"/>
        <v>13.599999999999755</v>
      </c>
      <c r="U1362" s="1">
        <f>Q1362/MainSheet!$C$22</f>
        <v>1</v>
      </c>
    </row>
    <row r="1363" spans="7:21">
      <c r="G1363">
        <f t="shared" si="191"/>
        <v>13.609999999999754</v>
      </c>
      <c r="H1363">
        <f t="shared" si="192"/>
        <v>198000</v>
      </c>
      <c r="I1363" s="2">
        <f>MIN(MainSheet!$C$10/MainSheet!$C$9,MainSheet!$K$9*60)</f>
        <v>660</v>
      </c>
      <c r="J1363" s="1">
        <f>IF(G1363&gt;MainSheet!$C$11,IF(J1362&gt;=0.999,1,(G1363-MainSheet!$C$11)*I1363/$B$2/60),0)</f>
        <v>1</v>
      </c>
      <c r="K1363" s="1">
        <f>IF(G1363&gt;MainSheet!$C$11+$B$6,IF(K1362&gt;=0.999,1,(G1363-MainSheet!$C$11-$B$6)*I1363/$C$2/60),0)</f>
        <v>1</v>
      </c>
      <c r="L1363" s="1">
        <f>IF(G1363&gt;MainSheet!$C$11+$B$6+$C$6,IF(L1362&gt;=0.999,1,(G1363-MainSheet!$C$11-$B$6-$C$6)*I1363/$D$2/60),0)</f>
        <v>1</v>
      </c>
      <c r="M1363">
        <f t="shared" si="193"/>
        <v>1</v>
      </c>
      <c r="N1363" s="2">
        <f t="shared" si="194"/>
        <v>3721.0526315789471</v>
      </c>
      <c r="O1363">
        <f t="shared" si="197"/>
        <v>977.02127659574455</v>
      </c>
      <c r="P1363">
        <f t="shared" si="195"/>
        <v>192000</v>
      </c>
      <c r="Q1363" s="2">
        <f t="shared" si="196"/>
        <v>196698.0739081747</v>
      </c>
      <c r="R1363">
        <f>Q1363/MainSheet!$C$8*(G1363-G1362)+R1362</f>
        <v>783.48549981958286</v>
      </c>
      <c r="S1363">
        <f t="shared" si="198"/>
        <v>12644.952204216455</v>
      </c>
      <c r="T1363">
        <f t="shared" si="190"/>
        <v>13.609999999999754</v>
      </c>
      <c r="U1363" s="1">
        <f>Q1363/MainSheet!$C$22</f>
        <v>1</v>
      </c>
    </row>
    <row r="1364" spans="7:21">
      <c r="G1364">
        <f t="shared" si="191"/>
        <v>13.619999999999754</v>
      </c>
      <c r="H1364">
        <f t="shared" si="192"/>
        <v>198000</v>
      </c>
      <c r="I1364" s="2">
        <f>MIN(MainSheet!$C$10/MainSheet!$C$9,MainSheet!$K$9*60)</f>
        <v>660</v>
      </c>
      <c r="J1364" s="1">
        <f>IF(G1364&gt;MainSheet!$C$11,IF(J1363&gt;=0.999,1,(G1364-MainSheet!$C$11)*I1364/$B$2/60),0)</f>
        <v>1</v>
      </c>
      <c r="K1364" s="1">
        <f>IF(G1364&gt;MainSheet!$C$11+$B$6,IF(K1363&gt;=0.999,1,(G1364-MainSheet!$C$11-$B$6)*I1364/$C$2/60),0)</f>
        <v>1</v>
      </c>
      <c r="L1364" s="1">
        <f>IF(G1364&gt;MainSheet!$C$11+$B$6+$C$6,IF(L1363&gt;=0.999,1,(G1364-MainSheet!$C$11-$B$6-$C$6)*I1364/$D$2/60),0)</f>
        <v>1</v>
      </c>
      <c r="M1364">
        <f t="shared" si="193"/>
        <v>1</v>
      </c>
      <c r="N1364" s="2">
        <f t="shared" si="194"/>
        <v>3721.0526315789471</v>
      </c>
      <c r="O1364">
        <f t="shared" si="197"/>
        <v>977.02127659574455</v>
      </c>
      <c r="P1364">
        <f t="shared" si="195"/>
        <v>192000</v>
      </c>
      <c r="Q1364" s="2">
        <f t="shared" si="196"/>
        <v>196698.0739081747</v>
      </c>
      <c r="R1364">
        <f>Q1364/MainSheet!$C$8*(G1364-G1363)+R1363</f>
        <v>785.51674631041715</v>
      </c>
      <c r="S1364">
        <f t="shared" si="198"/>
        <v>12677.735216534484</v>
      </c>
      <c r="T1364">
        <f t="shared" si="190"/>
        <v>13.619999999999754</v>
      </c>
      <c r="U1364" s="1">
        <f>Q1364/MainSheet!$C$22</f>
        <v>1</v>
      </c>
    </row>
    <row r="1365" spans="7:21">
      <c r="G1365">
        <f t="shared" si="191"/>
        <v>13.629999999999754</v>
      </c>
      <c r="H1365">
        <f t="shared" si="192"/>
        <v>198000</v>
      </c>
      <c r="I1365" s="2">
        <f>MIN(MainSheet!$C$10/MainSheet!$C$9,MainSheet!$K$9*60)</f>
        <v>660</v>
      </c>
      <c r="J1365" s="1">
        <f>IF(G1365&gt;MainSheet!$C$11,IF(J1364&gt;=0.999,1,(G1365-MainSheet!$C$11)*I1365/$B$2/60),0)</f>
        <v>1</v>
      </c>
      <c r="K1365" s="1">
        <f>IF(G1365&gt;MainSheet!$C$11+$B$6,IF(K1364&gt;=0.999,1,(G1365-MainSheet!$C$11-$B$6)*I1365/$C$2/60),0)</f>
        <v>1</v>
      </c>
      <c r="L1365" s="1">
        <f>IF(G1365&gt;MainSheet!$C$11+$B$6+$C$6,IF(L1364&gt;=0.999,1,(G1365-MainSheet!$C$11-$B$6-$C$6)*I1365/$D$2/60),0)</f>
        <v>1</v>
      </c>
      <c r="M1365">
        <f t="shared" si="193"/>
        <v>1</v>
      </c>
      <c r="N1365" s="2">
        <f t="shared" si="194"/>
        <v>3721.0526315789471</v>
      </c>
      <c r="O1365">
        <f t="shared" si="197"/>
        <v>977.02127659574455</v>
      </c>
      <c r="P1365">
        <f t="shared" si="195"/>
        <v>192000</v>
      </c>
      <c r="Q1365" s="2">
        <f t="shared" si="196"/>
        <v>196698.0739081747</v>
      </c>
      <c r="R1365">
        <f>Q1365/MainSheet!$C$8*(G1365-G1364)+R1364</f>
        <v>787.54799280125144</v>
      </c>
      <c r="S1365">
        <f t="shared" si="198"/>
        <v>12710.518228852512</v>
      </c>
      <c r="T1365">
        <f t="shared" si="190"/>
        <v>13.629999999999754</v>
      </c>
      <c r="U1365" s="1">
        <f>Q1365/MainSheet!$C$22</f>
        <v>1</v>
      </c>
    </row>
    <row r="1366" spans="7:21">
      <c r="G1366">
        <f t="shared" si="191"/>
        <v>13.639999999999754</v>
      </c>
      <c r="H1366">
        <f t="shared" si="192"/>
        <v>198000</v>
      </c>
      <c r="I1366" s="2">
        <f>MIN(MainSheet!$C$10/MainSheet!$C$9,MainSheet!$K$9*60)</f>
        <v>660</v>
      </c>
      <c r="J1366" s="1">
        <f>IF(G1366&gt;MainSheet!$C$11,IF(J1365&gt;=0.999,1,(G1366-MainSheet!$C$11)*I1366/$B$2/60),0)</f>
        <v>1</v>
      </c>
      <c r="K1366" s="1">
        <f>IF(G1366&gt;MainSheet!$C$11+$B$6,IF(K1365&gt;=0.999,1,(G1366-MainSheet!$C$11-$B$6)*I1366/$C$2/60),0)</f>
        <v>1</v>
      </c>
      <c r="L1366" s="1">
        <f>IF(G1366&gt;MainSheet!$C$11+$B$6+$C$6,IF(L1365&gt;=0.999,1,(G1366-MainSheet!$C$11-$B$6-$C$6)*I1366/$D$2/60),0)</f>
        <v>1</v>
      </c>
      <c r="M1366">
        <f t="shared" si="193"/>
        <v>1</v>
      </c>
      <c r="N1366" s="2">
        <f t="shared" si="194"/>
        <v>3721.0526315789471</v>
      </c>
      <c r="O1366">
        <f t="shared" si="197"/>
        <v>977.02127659574455</v>
      </c>
      <c r="P1366">
        <f t="shared" si="195"/>
        <v>192000</v>
      </c>
      <c r="Q1366" s="2">
        <f t="shared" si="196"/>
        <v>196698.0739081747</v>
      </c>
      <c r="R1366">
        <f>Q1366/MainSheet!$C$8*(G1366-G1365)+R1365</f>
        <v>789.57923929208573</v>
      </c>
      <c r="S1366">
        <f t="shared" si="198"/>
        <v>12743.30124117054</v>
      </c>
      <c r="T1366">
        <f t="shared" si="190"/>
        <v>13.639999999999754</v>
      </c>
      <c r="U1366" s="1">
        <f>Q1366/MainSheet!$C$22</f>
        <v>1</v>
      </c>
    </row>
    <row r="1367" spans="7:21">
      <c r="G1367">
        <f t="shared" si="191"/>
        <v>13.649999999999753</v>
      </c>
      <c r="H1367">
        <f t="shared" si="192"/>
        <v>198000</v>
      </c>
      <c r="I1367" s="2">
        <f>MIN(MainSheet!$C$10/MainSheet!$C$9,MainSheet!$K$9*60)</f>
        <v>660</v>
      </c>
      <c r="J1367" s="1">
        <f>IF(G1367&gt;MainSheet!$C$11,IF(J1366&gt;=0.999,1,(G1367-MainSheet!$C$11)*I1367/$B$2/60),0)</f>
        <v>1</v>
      </c>
      <c r="K1367" s="1">
        <f>IF(G1367&gt;MainSheet!$C$11+$B$6,IF(K1366&gt;=0.999,1,(G1367-MainSheet!$C$11-$B$6)*I1367/$C$2/60),0)</f>
        <v>1</v>
      </c>
      <c r="L1367" s="1">
        <f>IF(G1367&gt;MainSheet!$C$11+$B$6+$C$6,IF(L1366&gt;=0.999,1,(G1367-MainSheet!$C$11-$B$6-$C$6)*I1367/$D$2/60),0)</f>
        <v>1</v>
      </c>
      <c r="M1367">
        <f t="shared" si="193"/>
        <v>1</v>
      </c>
      <c r="N1367" s="2">
        <f t="shared" si="194"/>
        <v>3721.0526315789471</v>
      </c>
      <c r="O1367">
        <f t="shared" si="197"/>
        <v>977.02127659574455</v>
      </c>
      <c r="P1367">
        <f t="shared" si="195"/>
        <v>192000</v>
      </c>
      <c r="Q1367" s="2">
        <f t="shared" si="196"/>
        <v>196698.0739081747</v>
      </c>
      <c r="R1367">
        <f>Q1367/MainSheet!$C$8*(G1367-G1366)+R1366</f>
        <v>791.61048578292002</v>
      </c>
      <c r="S1367">
        <f t="shared" si="198"/>
        <v>12776.084253488569</v>
      </c>
      <c r="T1367">
        <f t="shared" si="190"/>
        <v>13.649999999999753</v>
      </c>
      <c r="U1367" s="1">
        <f>Q1367/MainSheet!$C$22</f>
        <v>1</v>
      </c>
    </row>
    <row r="1368" spans="7:21">
      <c r="G1368">
        <f t="shared" si="191"/>
        <v>13.659999999999753</v>
      </c>
      <c r="H1368">
        <f t="shared" si="192"/>
        <v>198000</v>
      </c>
      <c r="I1368" s="2">
        <f>MIN(MainSheet!$C$10/MainSheet!$C$9,MainSheet!$K$9*60)</f>
        <v>660</v>
      </c>
      <c r="J1368" s="1">
        <f>IF(G1368&gt;MainSheet!$C$11,IF(J1367&gt;=0.999,1,(G1368-MainSheet!$C$11)*I1368/$B$2/60),0)</f>
        <v>1</v>
      </c>
      <c r="K1368" s="1">
        <f>IF(G1368&gt;MainSheet!$C$11+$B$6,IF(K1367&gt;=0.999,1,(G1368-MainSheet!$C$11-$B$6)*I1368/$C$2/60),0)</f>
        <v>1</v>
      </c>
      <c r="L1368" s="1">
        <f>IF(G1368&gt;MainSheet!$C$11+$B$6+$C$6,IF(L1367&gt;=0.999,1,(G1368-MainSheet!$C$11-$B$6-$C$6)*I1368/$D$2/60),0)</f>
        <v>1</v>
      </c>
      <c r="M1368">
        <f t="shared" si="193"/>
        <v>1</v>
      </c>
      <c r="N1368" s="2">
        <f t="shared" si="194"/>
        <v>3721.0526315789471</v>
      </c>
      <c r="O1368">
        <f t="shared" si="197"/>
        <v>977.02127659574455</v>
      </c>
      <c r="P1368">
        <f t="shared" si="195"/>
        <v>192000</v>
      </c>
      <c r="Q1368" s="2">
        <f t="shared" si="196"/>
        <v>196698.0739081747</v>
      </c>
      <c r="R1368">
        <f>Q1368/MainSheet!$C$8*(G1368-G1367)+R1367</f>
        <v>793.64173227375431</v>
      </c>
      <c r="S1368">
        <f t="shared" si="198"/>
        <v>12808.867265806597</v>
      </c>
      <c r="T1368">
        <f t="shared" si="190"/>
        <v>13.659999999999753</v>
      </c>
      <c r="U1368" s="1">
        <f>Q1368/MainSheet!$C$22</f>
        <v>1</v>
      </c>
    </row>
    <row r="1369" spans="7:21">
      <c r="G1369">
        <f t="shared" si="191"/>
        <v>13.669999999999753</v>
      </c>
      <c r="H1369">
        <f t="shared" si="192"/>
        <v>198000</v>
      </c>
      <c r="I1369" s="2">
        <f>MIN(MainSheet!$C$10/MainSheet!$C$9,MainSheet!$K$9*60)</f>
        <v>660</v>
      </c>
      <c r="J1369" s="1">
        <f>IF(G1369&gt;MainSheet!$C$11,IF(J1368&gt;=0.999,1,(G1369-MainSheet!$C$11)*I1369/$B$2/60),0)</f>
        <v>1</v>
      </c>
      <c r="K1369" s="1">
        <f>IF(G1369&gt;MainSheet!$C$11+$B$6,IF(K1368&gt;=0.999,1,(G1369-MainSheet!$C$11-$B$6)*I1369/$C$2/60),0)</f>
        <v>1</v>
      </c>
      <c r="L1369" s="1">
        <f>IF(G1369&gt;MainSheet!$C$11+$B$6+$C$6,IF(L1368&gt;=0.999,1,(G1369-MainSheet!$C$11-$B$6-$C$6)*I1369/$D$2/60),0)</f>
        <v>1</v>
      </c>
      <c r="M1369">
        <f t="shared" si="193"/>
        <v>1</v>
      </c>
      <c r="N1369" s="2">
        <f t="shared" si="194"/>
        <v>3721.0526315789471</v>
      </c>
      <c r="O1369">
        <f t="shared" si="197"/>
        <v>977.02127659574455</v>
      </c>
      <c r="P1369">
        <f t="shared" si="195"/>
        <v>192000</v>
      </c>
      <c r="Q1369" s="2">
        <f t="shared" si="196"/>
        <v>196698.0739081747</v>
      </c>
      <c r="R1369">
        <f>Q1369/MainSheet!$C$8*(G1369-G1368)+R1368</f>
        <v>795.67297876458861</v>
      </c>
      <c r="S1369">
        <f t="shared" si="198"/>
        <v>12841.650278124625</v>
      </c>
      <c r="T1369">
        <f t="shared" si="190"/>
        <v>13.669999999999753</v>
      </c>
      <c r="U1369" s="1">
        <f>Q1369/MainSheet!$C$22</f>
        <v>1</v>
      </c>
    </row>
    <row r="1370" spans="7:21">
      <c r="G1370">
        <f t="shared" si="191"/>
        <v>13.679999999999753</v>
      </c>
      <c r="H1370">
        <f t="shared" si="192"/>
        <v>198000</v>
      </c>
      <c r="I1370" s="2">
        <f>MIN(MainSheet!$C$10/MainSheet!$C$9,MainSheet!$K$9*60)</f>
        <v>660</v>
      </c>
      <c r="J1370" s="1">
        <f>IF(G1370&gt;MainSheet!$C$11,IF(J1369&gt;=0.999,1,(G1370-MainSheet!$C$11)*I1370/$B$2/60),0)</f>
        <v>1</v>
      </c>
      <c r="K1370" s="1">
        <f>IF(G1370&gt;MainSheet!$C$11+$B$6,IF(K1369&gt;=0.999,1,(G1370-MainSheet!$C$11-$B$6)*I1370/$C$2/60),0)</f>
        <v>1</v>
      </c>
      <c r="L1370" s="1">
        <f>IF(G1370&gt;MainSheet!$C$11+$B$6+$C$6,IF(L1369&gt;=0.999,1,(G1370-MainSheet!$C$11-$B$6-$C$6)*I1370/$D$2/60),0)</f>
        <v>1</v>
      </c>
      <c r="M1370">
        <f t="shared" si="193"/>
        <v>1</v>
      </c>
      <c r="N1370" s="2">
        <f t="shared" si="194"/>
        <v>3721.0526315789471</v>
      </c>
      <c r="O1370">
        <f t="shared" si="197"/>
        <v>977.02127659574455</v>
      </c>
      <c r="P1370">
        <f t="shared" si="195"/>
        <v>192000</v>
      </c>
      <c r="Q1370" s="2">
        <f t="shared" si="196"/>
        <v>196698.0739081747</v>
      </c>
      <c r="R1370">
        <f>Q1370/MainSheet!$C$8*(G1370-G1369)+R1369</f>
        <v>797.7042252554229</v>
      </c>
      <c r="S1370">
        <f t="shared" si="198"/>
        <v>12874.433290442654</v>
      </c>
      <c r="T1370">
        <f t="shared" si="190"/>
        <v>13.679999999999753</v>
      </c>
      <c r="U1370" s="1">
        <f>Q1370/MainSheet!$C$22</f>
        <v>1</v>
      </c>
    </row>
    <row r="1371" spans="7:21">
      <c r="G1371">
        <f t="shared" si="191"/>
        <v>13.689999999999753</v>
      </c>
      <c r="H1371">
        <f t="shared" si="192"/>
        <v>198000</v>
      </c>
      <c r="I1371" s="2">
        <f>MIN(MainSheet!$C$10/MainSheet!$C$9,MainSheet!$K$9*60)</f>
        <v>660</v>
      </c>
      <c r="J1371" s="1">
        <f>IF(G1371&gt;MainSheet!$C$11,IF(J1370&gt;=0.999,1,(G1371-MainSheet!$C$11)*I1371/$B$2/60),0)</f>
        <v>1</v>
      </c>
      <c r="K1371" s="1">
        <f>IF(G1371&gt;MainSheet!$C$11+$B$6,IF(K1370&gt;=0.999,1,(G1371-MainSheet!$C$11-$B$6)*I1371/$C$2/60),0)</f>
        <v>1</v>
      </c>
      <c r="L1371" s="1">
        <f>IF(G1371&gt;MainSheet!$C$11+$B$6+$C$6,IF(L1370&gt;=0.999,1,(G1371-MainSheet!$C$11-$B$6-$C$6)*I1371/$D$2/60),0)</f>
        <v>1</v>
      </c>
      <c r="M1371">
        <f t="shared" si="193"/>
        <v>1</v>
      </c>
      <c r="N1371" s="2">
        <f t="shared" si="194"/>
        <v>3721.0526315789471</v>
      </c>
      <c r="O1371">
        <f t="shared" si="197"/>
        <v>977.02127659574455</v>
      </c>
      <c r="P1371">
        <f t="shared" si="195"/>
        <v>192000</v>
      </c>
      <c r="Q1371" s="2">
        <f t="shared" si="196"/>
        <v>196698.0739081747</v>
      </c>
      <c r="R1371">
        <f>Q1371/MainSheet!$C$8*(G1371-G1370)+R1370</f>
        <v>799.73547174625719</v>
      </c>
      <c r="S1371">
        <f t="shared" si="198"/>
        <v>12907.216302760682</v>
      </c>
      <c r="T1371">
        <f t="shared" si="190"/>
        <v>13.689999999999753</v>
      </c>
      <c r="U1371" s="1">
        <f>Q1371/MainSheet!$C$22</f>
        <v>1</v>
      </c>
    </row>
    <row r="1372" spans="7:21">
      <c r="G1372">
        <f t="shared" si="191"/>
        <v>13.699999999999752</v>
      </c>
      <c r="H1372">
        <f t="shared" si="192"/>
        <v>198000</v>
      </c>
      <c r="I1372" s="2">
        <f>MIN(MainSheet!$C$10/MainSheet!$C$9,MainSheet!$K$9*60)</f>
        <v>660</v>
      </c>
      <c r="J1372" s="1">
        <f>IF(G1372&gt;MainSheet!$C$11,IF(J1371&gt;=0.999,1,(G1372-MainSheet!$C$11)*I1372/$B$2/60),0)</f>
        <v>1</v>
      </c>
      <c r="K1372" s="1">
        <f>IF(G1372&gt;MainSheet!$C$11+$B$6,IF(K1371&gt;=0.999,1,(G1372-MainSheet!$C$11-$B$6)*I1372/$C$2/60),0)</f>
        <v>1</v>
      </c>
      <c r="L1372" s="1">
        <f>IF(G1372&gt;MainSheet!$C$11+$B$6+$C$6,IF(L1371&gt;=0.999,1,(G1372-MainSheet!$C$11-$B$6-$C$6)*I1372/$D$2/60),0)</f>
        <v>1</v>
      </c>
      <c r="M1372">
        <f t="shared" si="193"/>
        <v>1</v>
      </c>
      <c r="N1372" s="2">
        <f t="shared" si="194"/>
        <v>3721.0526315789471</v>
      </c>
      <c r="O1372">
        <f t="shared" si="197"/>
        <v>977.02127659574455</v>
      </c>
      <c r="P1372">
        <f t="shared" si="195"/>
        <v>192000</v>
      </c>
      <c r="Q1372" s="2">
        <f t="shared" si="196"/>
        <v>196698.0739081747</v>
      </c>
      <c r="R1372">
        <f>Q1372/MainSheet!$C$8*(G1372-G1371)+R1371</f>
        <v>801.76671823709148</v>
      </c>
      <c r="S1372">
        <f t="shared" si="198"/>
        <v>12939.99931507871</v>
      </c>
      <c r="T1372">
        <f t="shared" si="190"/>
        <v>13.699999999999752</v>
      </c>
      <c r="U1372" s="1">
        <f>Q1372/MainSheet!$C$22</f>
        <v>1</v>
      </c>
    </row>
    <row r="1373" spans="7:21">
      <c r="G1373">
        <f t="shared" si="191"/>
        <v>13.709999999999752</v>
      </c>
      <c r="H1373">
        <f t="shared" si="192"/>
        <v>198000</v>
      </c>
      <c r="I1373" s="2">
        <f>MIN(MainSheet!$C$10/MainSheet!$C$9,MainSheet!$K$9*60)</f>
        <v>660</v>
      </c>
      <c r="J1373" s="1">
        <f>IF(G1373&gt;MainSheet!$C$11,IF(J1372&gt;=0.999,1,(G1373-MainSheet!$C$11)*I1373/$B$2/60),0)</f>
        <v>1</v>
      </c>
      <c r="K1373" s="1">
        <f>IF(G1373&gt;MainSheet!$C$11+$B$6,IF(K1372&gt;=0.999,1,(G1373-MainSheet!$C$11-$B$6)*I1373/$C$2/60),0)</f>
        <v>1</v>
      </c>
      <c r="L1373" s="1">
        <f>IF(G1373&gt;MainSheet!$C$11+$B$6+$C$6,IF(L1372&gt;=0.999,1,(G1373-MainSheet!$C$11-$B$6-$C$6)*I1373/$D$2/60),0)</f>
        <v>1</v>
      </c>
      <c r="M1373">
        <f t="shared" si="193"/>
        <v>1</v>
      </c>
      <c r="N1373" s="2">
        <f t="shared" si="194"/>
        <v>3721.0526315789471</v>
      </c>
      <c r="O1373">
        <f t="shared" si="197"/>
        <v>977.02127659574455</v>
      </c>
      <c r="P1373">
        <f t="shared" si="195"/>
        <v>192000</v>
      </c>
      <c r="Q1373" s="2">
        <f t="shared" si="196"/>
        <v>196698.0739081747</v>
      </c>
      <c r="R1373">
        <f>Q1373/MainSheet!$C$8*(G1373-G1372)+R1372</f>
        <v>803.79796472792577</v>
      </c>
      <c r="S1373">
        <f t="shared" si="198"/>
        <v>12972.782327396739</v>
      </c>
      <c r="T1373">
        <f t="shared" si="190"/>
        <v>13.709999999999752</v>
      </c>
      <c r="U1373" s="1">
        <f>Q1373/MainSheet!$C$22</f>
        <v>1</v>
      </c>
    </row>
    <row r="1374" spans="7:21">
      <c r="G1374">
        <f t="shared" si="191"/>
        <v>13.719999999999752</v>
      </c>
      <c r="H1374">
        <f t="shared" si="192"/>
        <v>198000</v>
      </c>
      <c r="I1374" s="2">
        <f>MIN(MainSheet!$C$10/MainSheet!$C$9,MainSheet!$K$9*60)</f>
        <v>660</v>
      </c>
      <c r="J1374" s="1">
        <f>IF(G1374&gt;MainSheet!$C$11,IF(J1373&gt;=0.999,1,(G1374-MainSheet!$C$11)*I1374/$B$2/60),0)</f>
        <v>1</v>
      </c>
      <c r="K1374" s="1">
        <f>IF(G1374&gt;MainSheet!$C$11+$B$6,IF(K1373&gt;=0.999,1,(G1374-MainSheet!$C$11-$B$6)*I1374/$C$2/60),0)</f>
        <v>1</v>
      </c>
      <c r="L1374" s="1">
        <f>IF(G1374&gt;MainSheet!$C$11+$B$6+$C$6,IF(L1373&gt;=0.999,1,(G1374-MainSheet!$C$11-$B$6-$C$6)*I1374/$D$2/60),0)</f>
        <v>1</v>
      </c>
      <c r="M1374">
        <f t="shared" si="193"/>
        <v>1</v>
      </c>
      <c r="N1374" s="2">
        <f t="shared" si="194"/>
        <v>3721.0526315789471</v>
      </c>
      <c r="O1374">
        <f t="shared" si="197"/>
        <v>977.02127659574455</v>
      </c>
      <c r="P1374">
        <f t="shared" si="195"/>
        <v>192000</v>
      </c>
      <c r="Q1374" s="2">
        <f t="shared" si="196"/>
        <v>196698.0739081747</v>
      </c>
      <c r="R1374">
        <f>Q1374/MainSheet!$C$8*(G1374-G1373)+R1373</f>
        <v>805.82921121876007</v>
      </c>
      <c r="S1374">
        <f t="shared" si="198"/>
        <v>13005.565339714767</v>
      </c>
      <c r="T1374">
        <f t="shared" si="190"/>
        <v>13.719999999999752</v>
      </c>
      <c r="U1374" s="1">
        <f>Q1374/MainSheet!$C$22</f>
        <v>1</v>
      </c>
    </row>
    <row r="1375" spans="7:21">
      <c r="G1375">
        <f t="shared" si="191"/>
        <v>13.729999999999752</v>
      </c>
      <c r="H1375">
        <f t="shared" si="192"/>
        <v>198000</v>
      </c>
      <c r="I1375" s="2">
        <f>MIN(MainSheet!$C$10/MainSheet!$C$9,MainSheet!$K$9*60)</f>
        <v>660</v>
      </c>
      <c r="J1375" s="1">
        <f>IF(G1375&gt;MainSheet!$C$11,IF(J1374&gt;=0.999,1,(G1375-MainSheet!$C$11)*I1375/$B$2/60),0)</f>
        <v>1</v>
      </c>
      <c r="K1375" s="1">
        <f>IF(G1375&gt;MainSheet!$C$11+$B$6,IF(K1374&gt;=0.999,1,(G1375-MainSheet!$C$11-$B$6)*I1375/$C$2/60),0)</f>
        <v>1</v>
      </c>
      <c r="L1375" s="1">
        <f>IF(G1375&gt;MainSheet!$C$11+$B$6+$C$6,IF(L1374&gt;=0.999,1,(G1375-MainSheet!$C$11-$B$6-$C$6)*I1375/$D$2/60),0)</f>
        <v>1</v>
      </c>
      <c r="M1375">
        <f t="shared" si="193"/>
        <v>1</v>
      </c>
      <c r="N1375" s="2">
        <f t="shared" si="194"/>
        <v>3721.0526315789471</v>
      </c>
      <c r="O1375">
        <f t="shared" si="197"/>
        <v>977.02127659574455</v>
      </c>
      <c r="P1375">
        <f t="shared" si="195"/>
        <v>192000</v>
      </c>
      <c r="Q1375" s="2">
        <f t="shared" si="196"/>
        <v>196698.0739081747</v>
      </c>
      <c r="R1375">
        <f>Q1375/MainSheet!$C$8*(G1375-G1374)+R1374</f>
        <v>807.86045770959436</v>
      </c>
      <c r="S1375">
        <f t="shared" si="198"/>
        <v>13038.348352032795</v>
      </c>
      <c r="T1375">
        <f t="shared" si="190"/>
        <v>13.729999999999752</v>
      </c>
      <c r="U1375" s="1">
        <f>Q1375/MainSheet!$C$22</f>
        <v>1</v>
      </c>
    </row>
    <row r="1376" spans="7:21">
      <c r="G1376">
        <f t="shared" si="191"/>
        <v>13.739999999999752</v>
      </c>
      <c r="H1376">
        <f t="shared" si="192"/>
        <v>198000</v>
      </c>
      <c r="I1376" s="2">
        <f>MIN(MainSheet!$C$10/MainSheet!$C$9,MainSheet!$K$9*60)</f>
        <v>660</v>
      </c>
      <c r="J1376" s="1">
        <f>IF(G1376&gt;MainSheet!$C$11,IF(J1375&gt;=0.999,1,(G1376-MainSheet!$C$11)*I1376/$B$2/60),0)</f>
        <v>1</v>
      </c>
      <c r="K1376" s="1">
        <f>IF(G1376&gt;MainSheet!$C$11+$B$6,IF(K1375&gt;=0.999,1,(G1376-MainSheet!$C$11-$B$6)*I1376/$C$2/60),0)</f>
        <v>1</v>
      </c>
      <c r="L1376" s="1">
        <f>IF(G1376&gt;MainSheet!$C$11+$B$6+$C$6,IF(L1375&gt;=0.999,1,(G1376-MainSheet!$C$11-$B$6-$C$6)*I1376/$D$2/60),0)</f>
        <v>1</v>
      </c>
      <c r="M1376">
        <f t="shared" si="193"/>
        <v>1</v>
      </c>
      <c r="N1376" s="2">
        <f t="shared" si="194"/>
        <v>3721.0526315789471</v>
      </c>
      <c r="O1376">
        <f t="shared" si="197"/>
        <v>977.02127659574455</v>
      </c>
      <c r="P1376">
        <f t="shared" si="195"/>
        <v>192000</v>
      </c>
      <c r="Q1376" s="2">
        <f t="shared" si="196"/>
        <v>196698.0739081747</v>
      </c>
      <c r="R1376">
        <f>Q1376/MainSheet!$C$8*(G1376-G1375)+R1375</f>
        <v>809.89170420042865</v>
      </c>
      <c r="S1376">
        <f t="shared" si="198"/>
        <v>13071.131364350824</v>
      </c>
      <c r="T1376">
        <f t="shared" si="190"/>
        <v>13.739999999999752</v>
      </c>
      <c r="U1376" s="1">
        <f>Q1376/MainSheet!$C$22</f>
        <v>1</v>
      </c>
    </row>
    <row r="1377" spans="7:21">
      <c r="G1377">
        <f t="shared" si="191"/>
        <v>13.749999999999751</v>
      </c>
      <c r="H1377">
        <f t="shared" si="192"/>
        <v>198000</v>
      </c>
      <c r="I1377" s="2">
        <f>MIN(MainSheet!$C$10/MainSheet!$C$9,MainSheet!$K$9*60)</f>
        <v>660</v>
      </c>
      <c r="J1377" s="1">
        <f>IF(G1377&gt;MainSheet!$C$11,IF(J1376&gt;=0.999,1,(G1377-MainSheet!$C$11)*I1377/$B$2/60),0)</f>
        <v>1</v>
      </c>
      <c r="K1377" s="1">
        <f>IF(G1377&gt;MainSheet!$C$11+$B$6,IF(K1376&gt;=0.999,1,(G1377-MainSheet!$C$11-$B$6)*I1377/$C$2/60),0)</f>
        <v>1</v>
      </c>
      <c r="L1377" s="1">
        <f>IF(G1377&gt;MainSheet!$C$11+$B$6+$C$6,IF(L1376&gt;=0.999,1,(G1377-MainSheet!$C$11-$B$6-$C$6)*I1377/$D$2/60),0)</f>
        <v>1</v>
      </c>
      <c r="M1377">
        <f t="shared" si="193"/>
        <v>1</v>
      </c>
      <c r="N1377" s="2">
        <f t="shared" si="194"/>
        <v>3721.0526315789471</v>
      </c>
      <c r="O1377">
        <f t="shared" si="197"/>
        <v>977.02127659574455</v>
      </c>
      <c r="P1377">
        <f t="shared" si="195"/>
        <v>192000</v>
      </c>
      <c r="Q1377" s="2">
        <f t="shared" si="196"/>
        <v>196698.0739081747</v>
      </c>
      <c r="R1377">
        <f>Q1377/MainSheet!$C$8*(G1377-G1376)+R1376</f>
        <v>811.92295069126294</v>
      </c>
      <c r="S1377">
        <f t="shared" si="198"/>
        <v>13103.914376668852</v>
      </c>
      <c r="T1377">
        <f t="shared" si="190"/>
        <v>13.749999999999751</v>
      </c>
      <c r="U1377" s="1">
        <f>Q1377/MainSheet!$C$22</f>
        <v>1</v>
      </c>
    </row>
    <row r="1378" spans="7:21">
      <c r="G1378">
        <f t="shared" si="191"/>
        <v>13.759999999999751</v>
      </c>
      <c r="H1378">
        <f t="shared" si="192"/>
        <v>198000</v>
      </c>
      <c r="I1378" s="2">
        <f>MIN(MainSheet!$C$10/MainSheet!$C$9,MainSheet!$K$9*60)</f>
        <v>660</v>
      </c>
      <c r="J1378" s="1">
        <f>IF(G1378&gt;MainSheet!$C$11,IF(J1377&gt;=0.999,1,(G1378-MainSheet!$C$11)*I1378/$B$2/60),0)</f>
        <v>1</v>
      </c>
      <c r="K1378" s="1">
        <f>IF(G1378&gt;MainSheet!$C$11+$B$6,IF(K1377&gt;=0.999,1,(G1378-MainSheet!$C$11-$B$6)*I1378/$C$2/60),0)</f>
        <v>1</v>
      </c>
      <c r="L1378" s="1">
        <f>IF(G1378&gt;MainSheet!$C$11+$B$6+$C$6,IF(L1377&gt;=0.999,1,(G1378-MainSheet!$C$11-$B$6-$C$6)*I1378/$D$2/60),0)</f>
        <v>1</v>
      </c>
      <c r="M1378">
        <f t="shared" si="193"/>
        <v>1</v>
      </c>
      <c r="N1378" s="2">
        <f t="shared" si="194"/>
        <v>3721.0526315789471</v>
      </c>
      <c r="O1378">
        <f t="shared" si="197"/>
        <v>977.02127659574455</v>
      </c>
      <c r="P1378">
        <f t="shared" si="195"/>
        <v>192000</v>
      </c>
      <c r="Q1378" s="2">
        <f t="shared" si="196"/>
        <v>196698.0739081747</v>
      </c>
      <c r="R1378">
        <f>Q1378/MainSheet!$C$8*(G1378-G1377)+R1377</f>
        <v>813.95419718209723</v>
      </c>
      <c r="S1378">
        <f t="shared" si="198"/>
        <v>13136.69738898688</v>
      </c>
      <c r="T1378">
        <f t="shared" si="190"/>
        <v>13.759999999999751</v>
      </c>
      <c r="U1378" s="1">
        <f>Q1378/MainSheet!$C$22</f>
        <v>1</v>
      </c>
    </row>
    <row r="1379" spans="7:21">
      <c r="G1379">
        <f t="shared" si="191"/>
        <v>13.769999999999751</v>
      </c>
      <c r="H1379">
        <f t="shared" si="192"/>
        <v>198000</v>
      </c>
      <c r="I1379" s="2">
        <f>MIN(MainSheet!$C$10/MainSheet!$C$9,MainSheet!$K$9*60)</f>
        <v>660</v>
      </c>
      <c r="J1379" s="1">
        <f>IF(G1379&gt;MainSheet!$C$11,IF(J1378&gt;=0.999,1,(G1379-MainSheet!$C$11)*I1379/$B$2/60),0)</f>
        <v>1</v>
      </c>
      <c r="K1379" s="1">
        <f>IF(G1379&gt;MainSheet!$C$11+$B$6,IF(K1378&gt;=0.999,1,(G1379-MainSheet!$C$11-$B$6)*I1379/$C$2/60),0)</f>
        <v>1</v>
      </c>
      <c r="L1379" s="1">
        <f>IF(G1379&gt;MainSheet!$C$11+$B$6+$C$6,IF(L1378&gt;=0.999,1,(G1379-MainSheet!$C$11-$B$6-$C$6)*I1379/$D$2/60),0)</f>
        <v>1</v>
      </c>
      <c r="M1379">
        <f t="shared" si="193"/>
        <v>1</v>
      </c>
      <c r="N1379" s="2">
        <f t="shared" si="194"/>
        <v>3721.0526315789471</v>
      </c>
      <c r="O1379">
        <f t="shared" si="197"/>
        <v>977.02127659574455</v>
      </c>
      <c r="P1379">
        <f t="shared" si="195"/>
        <v>192000</v>
      </c>
      <c r="Q1379" s="2">
        <f t="shared" si="196"/>
        <v>196698.0739081747</v>
      </c>
      <c r="R1379">
        <f>Q1379/MainSheet!$C$8*(G1379-G1378)+R1378</f>
        <v>815.98544367293152</v>
      </c>
      <c r="S1379">
        <f t="shared" si="198"/>
        <v>13169.480401304909</v>
      </c>
      <c r="T1379">
        <f t="shared" si="190"/>
        <v>13.769999999999751</v>
      </c>
      <c r="U1379" s="1">
        <f>Q1379/MainSheet!$C$22</f>
        <v>1</v>
      </c>
    </row>
    <row r="1380" spans="7:21">
      <c r="G1380">
        <f t="shared" si="191"/>
        <v>13.779999999999751</v>
      </c>
      <c r="H1380">
        <f t="shared" si="192"/>
        <v>198000</v>
      </c>
      <c r="I1380" s="2">
        <f>MIN(MainSheet!$C$10/MainSheet!$C$9,MainSheet!$K$9*60)</f>
        <v>660</v>
      </c>
      <c r="J1380" s="1">
        <f>IF(G1380&gt;MainSheet!$C$11,IF(J1379&gt;=0.999,1,(G1380-MainSheet!$C$11)*I1380/$B$2/60),0)</f>
        <v>1</v>
      </c>
      <c r="K1380" s="1">
        <f>IF(G1380&gt;MainSheet!$C$11+$B$6,IF(K1379&gt;=0.999,1,(G1380-MainSheet!$C$11-$B$6)*I1380/$C$2/60),0)</f>
        <v>1</v>
      </c>
      <c r="L1380" s="1">
        <f>IF(G1380&gt;MainSheet!$C$11+$B$6+$C$6,IF(L1379&gt;=0.999,1,(G1380-MainSheet!$C$11-$B$6-$C$6)*I1380/$D$2/60),0)</f>
        <v>1</v>
      </c>
      <c r="M1380">
        <f t="shared" si="193"/>
        <v>1</v>
      </c>
      <c r="N1380" s="2">
        <f t="shared" si="194"/>
        <v>3721.0526315789471</v>
      </c>
      <c r="O1380">
        <f t="shared" si="197"/>
        <v>977.02127659574455</v>
      </c>
      <c r="P1380">
        <f t="shared" si="195"/>
        <v>192000</v>
      </c>
      <c r="Q1380" s="2">
        <f t="shared" si="196"/>
        <v>196698.0739081747</v>
      </c>
      <c r="R1380">
        <f>Q1380/MainSheet!$C$8*(G1380-G1379)+R1379</f>
        <v>818.01669016376582</v>
      </c>
      <c r="S1380">
        <f t="shared" si="198"/>
        <v>13202.263413622937</v>
      </c>
      <c r="T1380">
        <f t="shared" si="190"/>
        <v>13.779999999999751</v>
      </c>
      <c r="U1380" s="1">
        <f>Q1380/MainSheet!$C$22</f>
        <v>1</v>
      </c>
    </row>
    <row r="1381" spans="7:21">
      <c r="G1381">
        <f t="shared" si="191"/>
        <v>13.78999999999975</v>
      </c>
      <c r="H1381">
        <f t="shared" si="192"/>
        <v>198000</v>
      </c>
      <c r="I1381" s="2">
        <f>MIN(MainSheet!$C$10/MainSheet!$C$9,MainSheet!$K$9*60)</f>
        <v>660</v>
      </c>
      <c r="J1381" s="1">
        <f>IF(G1381&gt;MainSheet!$C$11,IF(J1380&gt;=0.999,1,(G1381-MainSheet!$C$11)*I1381/$B$2/60),0)</f>
        <v>1</v>
      </c>
      <c r="K1381" s="1">
        <f>IF(G1381&gt;MainSheet!$C$11+$B$6,IF(K1380&gt;=0.999,1,(G1381-MainSheet!$C$11-$B$6)*I1381/$C$2/60),0)</f>
        <v>1</v>
      </c>
      <c r="L1381" s="1">
        <f>IF(G1381&gt;MainSheet!$C$11+$B$6+$C$6,IF(L1380&gt;=0.999,1,(G1381-MainSheet!$C$11-$B$6-$C$6)*I1381/$D$2/60),0)</f>
        <v>1</v>
      </c>
      <c r="M1381">
        <f t="shared" si="193"/>
        <v>1</v>
      </c>
      <c r="N1381" s="2">
        <f t="shared" si="194"/>
        <v>3721.0526315789471</v>
      </c>
      <c r="O1381">
        <f t="shared" si="197"/>
        <v>977.02127659574455</v>
      </c>
      <c r="P1381">
        <f t="shared" si="195"/>
        <v>192000</v>
      </c>
      <c r="Q1381" s="2">
        <f t="shared" si="196"/>
        <v>196698.0739081747</v>
      </c>
      <c r="R1381">
        <f>Q1381/MainSheet!$C$8*(G1381-G1380)+R1380</f>
        <v>820.04793665460011</v>
      </c>
      <c r="S1381">
        <f t="shared" si="198"/>
        <v>13235.046425940965</v>
      </c>
      <c r="T1381">
        <f t="shared" si="190"/>
        <v>13.78999999999975</v>
      </c>
      <c r="U1381" s="1">
        <f>Q1381/MainSheet!$C$22</f>
        <v>1</v>
      </c>
    </row>
    <row r="1382" spans="7:21">
      <c r="G1382">
        <f t="shared" si="191"/>
        <v>13.79999999999975</v>
      </c>
      <c r="H1382">
        <f t="shared" si="192"/>
        <v>198000</v>
      </c>
      <c r="I1382" s="2">
        <f>MIN(MainSheet!$C$10/MainSheet!$C$9,MainSheet!$K$9*60)</f>
        <v>660</v>
      </c>
      <c r="J1382" s="1">
        <f>IF(G1382&gt;MainSheet!$C$11,IF(J1381&gt;=0.999,1,(G1382-MainSheet!$C$11)*I1382/$B$2/60),0)</f>
        <v>1</v>
      </c>
      <c r="K1382" s="1">
        <f>IF(G1382&gt;MainSheet!$C$11+$B$6,IF(K1381&gt;=0.999,1,(G1382-MainSheet!$C$11-$B$6)*I1382/$C$2/60),0)</f>
        <v>1</v>
      </c>
      <c r="L1382" s="1">
        <f>IF(G1382&gt;MainSheet!$C$11+$B$6+$C$6,IF(L1381&gt;=0.999,1,(G1382-MainSheet!$C$11-$B$6-$C$6)*I1382/$D$2/60),0)</f>
        <v>1</v>
      </c>
      <c r="M1382">
        <f t="shared" si="193"/>
        <v>1</v>
      </c>
      <c r="N1382" s="2">
        <f t="shared" si="194"/>
        <v>3721.0526315789471</v>
      </c>
      <c r="O1382">
        <f t="shared" si="197"/>
        <v>977.02127659574455</v>
      </c>
      <c r="P1382">
        <f t="shared" si="195"/>
        <v>192000</v>
      </c>
      <c r="Q1382" s="2">
        <f t="shared" si="196"/>
        <v>196698.0739081747</v>
      </c>
      <c r="R1382">
        <f>Q1382/MainSheet!$C$8*(G1382-G1381)+R1381</f>
        <v>822.0791831454344</v>
      </c>
      <c r="S1382">
        <f t="shared" si="198"/>
        <v>13267.829438258994</v>
      </c>
      <c r="T1382">
        <f t="shared" si="190"/>
        <v>13.79999999999975</v>
      </c>
      <c r="U1382" s="1">
        <f>Q1382/MainSheet!$C$22</f>
        <v>1</v>
      </c>
    </row>
    <row r="1383" spans="7:21">
      <c r="G1383">
        <f t="shared" si="191"/>
        <v>13.80999999999975</v>
      </c>
      <c r="H1383">
        <f t="shared" si="192"/>
        <v>198000</v>
      </c>
      <c r="I1383" s="2">
        <f>MIN(MainSheet!$C$10/MainSheet!$C$9,MainSheet!$K$9*60)</f>
        <v>660</v>
      </c>
      <c r="J1383" s="1">
        <f>IF(G1383&gt;MainSheet!$C$11,IF(J1382&gt;=0.999,1,(G1383-MainSheet!$C$11)*I1383/$B$2/60),0)</f>
        <v>1</v>
      </c>
      <c r="K1383" s="1">
        <f>IF(G1383&gt;MainSheet!$C$11+$B$6,IF(K1382&gt;=0.999,1,(G1383-MainSheet!$C$11-$B$6)*I1383/$C$2/60),0)</f>
        <v>1</v>
      </c>
      <c r="L1383" s="1">
        <f>IF(G1383&gt;MainSheet!$C$11+$B$6+$C$6,IF(L1382&gt;=0.999,1,(G1383-MainSheet!$C$11-$B$6-$C$6)*I1383/$D$2/60),0)</f>
        <v>1</v>
      </c>
      <c r="M1383">
        <f t="shared" si="193"/>
        <v>1</v>
      </c>
      <c r="N1383" s="2">
        <f t="shared" si="194"/>
        <v>3721.0526315789471</v>
      </c>
      <c r="O1383">
        <f t="shared" si="197"/>
        <v>977.02127659574455</v>
      </c>
      <c r="P1383">
        <f t="shared" si="195"/>
        <v>192000</v>
      </c>
      <c r="Q1383" s="2">
        <f t="shared" si="196"/>
        <v>196698.0739081747</v>
      </c>
      <c r="R1383">
        <f>Q1383/MainSheet!$C$8*(G1383-G1382)+R1382</f>
        <v>824.11042963626869</v>
      </c>
      <c r="S1383">
        <f t="shared" si="198"/>
        <v>13300.612450577022</v>
      </c>
      <c r="T1383">
        <f t="shared" si="190"/>
        <v>13.80999999999975</v>
      </c>
      <c r="U1383" s="1">
        <f>Q1383/MainSheet!$C$22</f>
        <v>1</v>
      </c>
    </row>
    <row r="1384" spans="7:21">
      <c r="G1384">
        <f t="shared" si="191"/>
        <v>13.81999999999975</v>
      </c>
      <c r="H1384">
        <f t="shared" si="192"/>
        <v>198000</v>
      </c>
      <c r="I1384" s="2">
        <f>MIN(MainSheet!$C$10/MainSheet!$C$9,MainSheet!$K$9*60)</f>
        <v>660</v>
      </c>
      <c r="J1384" s="1">
        <f>IF(G1384&gt;MainSheet!$C$11,IF(J1383&gt;=0.999,1,(G1384-MainSheet!$C$11)*I1384/$B$2/60),0)</f>
        <v>1</v>
      </c>
      <c r="K1384" s="1">
        <f>IF(G1384&gt;MainSheet!$C$11+$B$6,IF(K1383&gt;=0.999,1,(G1384-MainSheet!$C$11-$B$6)*I1384/$C$2/60),0)</f>
        <v>1</v>
      </c>
      <c r="L1384" s="1">
        <f>IF(G1384&gt;MainSheet!$C$11+$B$6+$C$6,IF(L1383&gt;=0.999,1,(G1384-MainSheet!$C$11-$B$6-$C$6)*I1384/$D$2/60),0)</f>
        <v>1</v>
      </c>
      <c r="M1384">
        <f t="shared" si="193"/>
        <v>1</v>
      </c>
      <c r="N1384" s="2">
        <f t="shared" si="194"/>
        <v>3721.0526315789471</v>
      </c>
      <c r="O1384">
        <f t="shared" si="197"/>
        <v>977.02127659574455</v>
      </c>
      <c r="P1384">
        <f t="shared" si="195"/>
        <v>192000</v>
      </c>
      <c r="Q1384" s="2">
        <f t="shared" si="196"/>
        <v>196698.0739081747</v>
      </c>
      <c r="R1384">
        <f>Q1384/MainSheet!$C$8*(G1384-G1383)+R1383</f>
        <v>826.14167612710298</v>
      </c>
      <c r="S1384">
        <f t="shared" si="198"/>
        <v>13333.395462895051</v>
      </c>
      <c r="T1384">
        <f t="shared" si="190"/>
        <v>13.81999999999975</v>
      </c>
      <c r="U1384" s="1">
        <f>Q1384/MainSheet!$C$22</f>
        <v>1</v>
      </c>
    </row>
    <row r="1385" spans="7:21">
      <c r="G1385">
        <f t="shared" si="191"/>
        <v>13.82999999999975</v>
      </c>
      <c r="H1385">
        <f t="shared" si="192"/>
        <v>198000</v>
      </c>
      <c r="I1385" s="2">
        <f>MIN(MainSheet!$C$10/MainSheet!$C$9,MainSheet!$K$9*60)</f>
        <v>660</v>
      </c>
      <c r="J1385" s="1">
        <f>IF(G1385&gt;MainSheet!$C$11,IF(J1384&gt;=0.999,1,(G1385-MainSheet!$C$11)*I1385/$B$2/60),0)</f>
        <v>1</v>
      </c>
      <c r="K1385" s="1">
        <f>IF(G1385&gt;MainSheet!$C$11+$B$6,IF(K1384&gt;=0.999,1,(G1385-MainSheet!$C$11-$B$6)*I1385/$C$2/60),0)</f>
        <v>1</v>
      </c>
      <c r="L1385" s="1">
        <f>IF(G1385&gt;MainSheet!$C$11+$B$6+$C$6,IF(L1384&gt;=0.999,1,(G1385-MainSheet!$C$11-$B$6-$C$6)*I1385/$D$2/60),0)</f>
        <v>1</v>
      </c>
      <c r="M1385">
        <f t="shared" si="193"/>
        <v>1</v>
      </c>
      <c r="N1385" s="2">
        <f t="shared" si="194"/>
        <v>3721.0526315789471</v>
      </c>
      <c r="O1385">
        <f t="shared" si="197"/>
        <v>977.02127659574455</v>
      </c>
      <c r="P1385">
        <f t="shared" si="195"/>
        <v>192000</v>
      </c>
      <c r="Q1385" s="2">
        <f t="shared" si="196"/>
        <v>196698.0739081747</v>
      </c>
      <c r="R1385">
        <f>Q1385/MainSheet!$C$8*(G1385-G1384)+R1384</f>
        <v>828.17292261793727</v>
      </c>
      <c r="S1385">
        <f t="shared" si="198"/>
        <v>13366.178475213079</v>
      </c>
      <c r="T1385">
        <f t="shared" si="190"/>
        <v>13.82999999999975</v>
      </c>
      <c r="U1385" s="1">
        <f>Q1385/MainSheet!$C$22</f>
        <v>1</v>
      </c>
    </row>
    <row r="1386" spans="7:21">
      <c r="G1386">
        <f t="shared" si="191"/>
        <v>13.839999999999749</v>
      </c>
      <c r="H1386">
        <f t="shared" si="192"/>
        <v>198000</v>
      </c>
      <c r="I1386" s="2">
        <f>MIN(MainSheet!$C$10/MainSheet!$C$9,MainSheet!$K$9*60)</f>
        <v>660</v>
      </c>
      <c r="J1386" s="1">
        <f>IF(G1386&gt;MainSheet!$C$11,IF(J1385&gt;=0.999,1,(G1386-MainSheet!$C$11)*I1386/$B$2/60),0)</f>
        <v>1</v>
      </c>
      <c r="K1386" s="1">
        <f>IF(G1386&gt;MainSheet!$C$11+$B$6,IF(K1385&gt;=0.999,1,(G1386-MainSheet!$C$11-$B$6)*I1386/$C$2/60),0)</f>
        <v>1</v>
      </c>
      <c r="L1386" s="1">
        <f>IF(G1386&gt;MainSheet!$C$11+$B$6+$C$6,IF(L1385&gt;=0.999,1,(G1386-MainSheet!$C$11-$B$6-$C$6)*I1386/$D$2/60),0)</f>
        <v>1</v>
      </c>
      <c r="M1386">
        <f t="shared" si="193"/>
        <v>1</v>
      </c>
      <c r="N1386" s="2">
        <f t="shared" si="194"/>
        <v>3721.0526315789471</v>
      </c>
      <c r="O1386">
        <f t="shared" si="197"/>
        <v>977.02127659574455</v>
      </c>
      <c r="P1386">
        <f t="shared" si="195"/>
        <v>192000</v>
      </c>
      <c r="Q1386" s="2">
        <f t="shared" si="196"/>
        <v>196698.0739081747</v>
      </c>
      <c r="R1386">
        <f>Q1386/MainSheet!$C$8*(G1386-G1385)+R1385</f>
        <v>830.20416910877157</v>
      </c>
      <c r="S1386">
        <f t="shared" si="198"/>
        <v>13398.961487531107</v>
      </c>
      <c r="T1386">
        <f t="shared" si="190"/>
        <v>13.839999999999749</v>
      </c>
      <c r="U1386" s="1">
        <f>Q1386/MainSheet!$C$22</f>
        <v>1</v>
      </c>
    </row>
    <row r="1387" spans="7:21">
      <c r="G1387">
        <f t="shared" si="191"/>
        <v>13.849999999999749</v>
      </c>
      <c r="H1387">
        <f t="shared" si="192"/>
        <v>198000</v>
      </c>
      <c r="I1387" s="2">
        <f>MIN(MainSheet!$C$10/MainSheet!$C$9,MainSheet!$K$9*60)</f>
        <v>660</v>
      </c>
      <c r="J1387" s="1">
        <f>IF(G1387&gt;MainSheet!$C$11,IF(J1386&gt;=0.999,1,(G1387-MainSheet!$C$11)*I1387/$B$2/60),0)</f>
        <v>1</v>
      </c>
      <c r="K1387" s="1">
        <f>IF(G1387&gt;MainSheet!$C$11+$B$6,IF(K1386&gt;=0.999,1,(G1387-MainSheet!$C$11-$B$6)*I1387/$C$2/60),0)</f>
        <v>1</v>
      </c>
      <c r="L1387" s="1">
        <f>IF(G1387&gt;MainSheet!$C$11+$B$6+$C$6,IF(L1386&gt;=0.999,1,(G1387-MainSheet!$C$11-$B$6-$C$6)*I1387/$D$2/60),0)</f>
        <v>1</v>
      </c>
      <c r="M1387">
        <f t="shared" si="193"/>
        <v>1</v>
      </c>
      <c r="N1387" s="2">
        <f t="shared" si="194"/>
        <v>3721.0526315789471</v>
      </c>
      <c r="O1387">
        <f t="shared" si="197"/>
        <v>977.02127659574455</v>
      </c>
      <c r="P1387">
        <f t="shared" si="195"/>
        <v>192000</v>
      </c>
      <c r="Q1387" s="2">
        <f t="shared" si="196"/>
        <v>196698.0739081747</v>
      </c>
      <c r="R1387">
        <f>Q1387/MainSheet!$C$8*(G1387-G1386)+R1386</f>
        <v>832.23541559960586</v>
      </c>
      <c r="S1387">
        <f t="shared" si="198"/>
        <v>13431.744499849136</v>
      </c>
      <c r="T1387">
        <f t="shared" si="190"/>
        <v>13.849999999999749</v>
      </c>
      <c r="U1387" s="1">
        <f>Q1387/MainSheet!$C$22</f>
        <v>1</v>
      </c>
    </row>
    <row r="1388" spans="7:21">
      <c r="G1388">
        <f t="shared" si="191"/>
        <v>13.859999999999749</v>
      </c>
      <c r="H1388">
        <f t="shared" si="192"/>
        <v>198000</v>
      </c>
      <c r="I1388" s="2">
        <f>MIN(MainSheet!$C$10/MainSheet!$C$9,MainSheet!$K$9*60)</f>
        <v>660</v>
      </c>
      <c r="J1388" s="1">
        <f>IF(G1388&gt;MainSheet!$C$11,IF(J1387&gt;=0.999,1,(G1388-MainSheet!$C$11)*I1388/$B$2/60),0)</f>
        <v>1</v>
      </c>
      <c r="K1388" s="1">
        <f>IF(G1388&gt;MainSheet!$C$11+$B$6,IF(K1387&gt;=0.999,1,(G1388-MainSheet!$C$11-$B$6)*I1388/$C$2/60),0)</f>
        <v>1</v>
      </c>
      <c r="L1388" s="1">
        <f>IF(G1388&gt;MainSheet!$C$11+$B$6+$C$6,IF(L1387&gt;=0.999,1,(G1388-MainSheet!$C$11-$B$6-$C$6)*I1388/$D$2/60),0)</f>
        <v>1</v>
      </c>
      <c r="M1388">
        <f t="shared" si="193"/>
        <v>1</v>
      </c>
      <c r="N1388" s="2">
        <f t="shared" si="194"/>
        <v>3721.0526315789471</v>
      </c>
      <c r="O1388">
        <f t="shared" si="197"/>
        <v>977.02127659574455</v>
      </c>
      <c r="P1388">
        <f t="shared" si="195"/>
        <v>192000</v>
      </c>
      <c r="Q1388" s="2">
        <f t="shared" si="196"/>
        <v>196698.0739081747</v>
      </c>
      <c r="R1388">
        <f>Q1388/MainSheet!$C$8*(G1388-G1387)+R1387</f>
        <v>834.26666209044015</v>
      </c>
      <c r="S1388">
        <f t="shared" si="198"/>
        <v>13464.527512167164</v>
      </c>
      <c r="T1388">
        <f t="shared" si="190"/>
        <v>13.859999999999749</v>
      </c>
      <c r="U1388" s="1">
        <f>Q1388/MainSheet!$C$22</f>
        <v>1</v>
      </c>
    </row>
    <row r="1389" spans="7:21">
      <c r="G1389">
        <f t="shared" si="191"/>
        <v>13.869999999999749</v>
      </c>
      <c r="H1389">
        <f t="shared" si="192"/>
        <v>198000</v>
      </c>
      <c r="I1389" s="2">
        <f>MIN(MainSheet!$C$10/MainSheet!$C$9,MainSheet!$K$9*60)</f>
        <v>660</v>
      </c>
      <c r="J1389" s="1">
        <f>IF(G1389&gt;MainSheet!$C$11,IF(J1388&gt;=0.999,1,(G1389-MainSheet!$C$11)*I1389/$B$2/60),0)</f>
        <v>1</v>
      </c>
      <c r="K1389" s="1">
        <f>IF(G1389&gt;MainSheet!$C$11+$B$6,IF(K1388&gt;=0.999,1,(G1389-MainSheet!$C$11-$B$6)*I1389/$C$2/60),0)</f>
        <v>1</v>
      </c>
      <c r="L1389" s="1">
        <f>IF(G1389&gt;MainSheet!$C$11+$B$6+$C$6,IF(L1388&gt;=0.999,1,(G1389-MainSheet!$C$11-$B$6-$C$6)*I1389/$D$2/60),0)</f>
        <v>1</v>
      </c>
      <c r="M1389">
        <f t="shared" si="193"/>
        <v>1</v>
      </c>
      <c r="N1389" s="2">
        <f t="shared" si="194"/>
        <v>3721.0526315789471</v>
      </c>
      <c r="O1389">
        <f t="shared" si="197"/>
        <v>977.02127659574455</v>
      </c>
      <c r="P1389">
        <f t="shared" si="195"/>
        <v>192000</v>
      </c>
      <c r="Q1389" s="2">
        <f t="shared" si="196"/>
        <v>196698.0739081747</v>
      </c>
      <c r="R1389">
        <f>Q1389/MainSheet!$C$8*(G1389-G1388)+R1388</f>
        <v>836.29790858127444</v>
      </c>
      <c r="S1389">
        <f t="shared" si="198"/>
        <v>13497.310524485192</v>
      </c>
      <c r="T1389">
        <f t="shared" si="190"/>
        <v>13.869999999999749</v>
      </c>
      <c r="U1389" s="1">
        <f>Q1389/MainSheet!$C$22</f>
        <v>1</v>
      </c>
    </row>
    <row r="1390" spans="7:21">
      <c r="G1390">
        <f t="shared" si="191"/>
        <v>13.879999999999749</v>
      </c>
      <c r="H1390">
        <f t="shared" si="192"/>
        <v>198000</v>
      </c>
      <c r="I1390" s="2">
        <f>MIN(MainSheet!$C$10/MainSheet!$C$9,MainSheet!$K$9*60)</f>
        <v>660</v>
      </c>
      <c r="J1390" s="1">
        <f>IF(G1390&gt;MainSheet!$C$11,IF(J1389&gt;=0.999,1,(G1390-MainSheet!$C$11)*I1390/$B$2/60),0)</f>
        <v>1</v>
      </c>
      <c r="K1390" s="1">
        <f>IF(G1390&gt;MainSheet!$C$11+$B$6,IF(K1389&gt;=0.999,1,(G1390-MainSheet!$C$11-$B$6)*I1390/$C$2/60),0)</f>
        <v>1</v>
      </c>
      <c r="L1390" s="1">
        <f>IF(G1390&gt;MainSheet!$C$11+$B$6+$C$6,IF(L1389&gt;=0.999,1,(G1390-MainSheet!$C$11-$B$6-$C$6)*I1390/$D$2/60),0)</f>
        <v>1</v>
      </c>
      <c r="M1390">
        <f t="shared" si="193"/>
        <v>1</v>
      </c>
      <c r="N1390" s="2">
        <f t="shared" si="194"/>
        <v>3721.0526315789471</v>
      </c>
      <c r="O1390">
        <f t="shared" si="197"/>
        <v>977.02127659574455</v>
      </c>
      <c r="P1390">
        <f t="shared" si="195"/>
        <v>192000</v>
      </c>
      <c r="Q1390" s="2">
        <f t="shared" si="196"/>
        <v>196698.0739081747</v>
      </c>
      <c r="R1390">
        <f>Q1390/MainSheet!$C$8*(G1390-G1389)+R1389</f>
        <v>838.32915507210873</v>
      </c>
      <c r="S1390">
        <f t="shared" si="198"/>
        <v>13530.093536803221</v>
      </c>
      <c r="T1390">
        <f t="shared" si="190"/>
        <v>13.879999999999749</v>
      </c>
      <c r="U1390" s="1">
        <f>Q1390/MainSheet!$C$22</f>
        <v>1</v>
      </c>
    </row>
    <row r="1391" spans="7:21">
      <c r="G1391">
        <f t="shared" si="191"/>
        <v>13.889999999999748</v>
      </c>
      <c r="H1391">
        <f t="shared" si="192"/>
        <v>198000</v>
      </c>
      <c r="I1391" s="2">
        <f>MIN(MainSheet!$C$10/MainSheet!$C$9,MainSheet!$K$9*60)</f>
        <v>660</v>
      </c>
      <c r="J1391" s="1">
        <f>IF(G1391&gt;MainSheet!$C$11,IF(J1390&gt;=0.999,1,(G1391-MainSheet!$C$11)*I1391/$B$2/60),0)</f>
        <v>1</v>
      </c>
      <c r="K1391" s="1">
        <f>IF(G1391&gt;MainSheet!$C$11+$B$6,IF(K1390&gt;=0.999,1,(G1391-MainSheet!$C$11-$B$6)*I1391/$C$2/60),0)</f>
        <v>1</v>
      </c>
      <c r="L1391" s="1">
        <f>IF(G1391&gt;MainSheet!$C$11+$B$6+$C$6,IF(L1390&gt;=0.999,1,(G1391-MainSheet!$C$11-$B$6-$C$6)*I1391/$D$2/60),0)</f>
        <v>1</v>
      </c>
      <c r="M1391">
        <f t="shared" si="193"/>
        <v>1</v>
      </c>
      <c r="N1391" s="2">
        <f t="shared" si="194"/>
        <v>3721.0526315789471</v>
      </c>
      <c r="O1391">
        <f t="shared" si="197"/>
        <v>977.02127659574455</v>
      </c>
      <c r="P1391">
        <f t="shared" si="195"/>
        <v>192000</v>
      </c>
      <c r="Q1391" s="2">
        <f t="shared" si="196"/>
        <v>196698.0739081747</v>
      </c>
      <c r="R1391">
        <f>Q1391/MainSheet!$C$8*(G1391-G1390)+R1390</f>
        <v>840.36040156294303</v>
      </c>
      <c r="S1391">
        <f t="shared" si="198"/>
        <v>13562.876549121249</v>
      </c>
      <c r="T1391">
        <f t="shared" si="190"/>
        <v>13.889999999999748</v>
      </c>
      <c r="U1391" s="1">
        <f>Q1391/MainSheet!$C$22</f>
        <v>1</v>
      </c>
    </row>
    <row r="1392" spans="7:21">
      <c r="G1392">
        <f t="shared" si="191"/>
        <v>13.899999999999748</v>
      </c>
      <c r="H1392">
        <f t="shared" si="192"/>
        <v>198000</v>
      </c>
      <c r="I1392" s="2">
        <f>MIN(MainSheet!$C$10/MainSheet!$C$9,MainSheet!$K$9*60)</f>
        <v>660</v>
      </c>
      <c r="J1392" s="1">
        <f>IF(G1392&gt;MainSheet!$C$11,IF(J1391&gt;=0.999,1,(G1392-MainSheet!$C$11)*I1392/$B$2/60),0)</f>
        <v>1</v>
      </c>
      <c r="K1392" s="1">
        <f>IF(G1392&gt;MainSheet!$C$11+$B$6,IF(K1391&gt;=0.999,1,(G1392-MainSheet!$C$11-$B$6)*I1392/$C$2/60),0)</f>
        <v>1</v>
      </c>
      <c r="L1392" s="1">
        <f>IF(G1392&gt;MainSheet!$C$11+$B$6+$C$6,IF(L1391&gt;=0.999,1,(G1392-MainSheet!$C$11-$B$6-$C$6)*I1392/$D$2/60),0)</f>
        <v>1</v>
      </c>
      <c r="M1392">
        <f t="shared" si="193"/>
        <v>1</v>
      </c>
      <c r="N1392" s="2">
        <f t="shared" si="194"/>
        <v>3721.0526315789471</v>
      </c>
      <c r="O1392">
        <f t="shared" si="197"/>
        <v>977.02127659574455</v>
      </c>
      <c r="P1392">
        <f t="shared" si="195"/>
        <v>192000</v>
      </c>
      <c r="Q1392" s="2">
        <f t="shared" si="196"/>
        <v>196698.0739081747</v>
      </c>
      <c r="R1392">
        <f>Q1392/MainSheet!$C$8*(G1392-G1391)+R1391</f>
        <v>842.39164805377732</v>
      </c>
      <c r="S1392">
        <f t="shared" si="198"/>
        <v>13595.659561439277</v>
      </c>
      <c r="T1392">
        <f t="shared" si="190"/>
        <v>13.899999999999748</v>
      </c>
      <c r="U1392" s="1">
        <f>Q1392/MainSheet!$C$22</f>
        <v>1</v>
      </c>
    </row>
    <row r="1393" spans="7:21">
      <c r="G1393">
        <f t="shared" si="191"/>
        <v>13.909999999999748</v>
      </c>
      <c r="H1393">
        <f t="shared" si="192"/>
        <v>198000</v>
      </c>
      <c r="I1393" s="2">
        <f>MIN(MainSheet!$C$10/MainSheet!$C$9,MainSheet!$K$9*60)</f>
        <v>660</v>
      </c>
      <c r="J1393" s="1">
        <f>IF(G1393&gt;MainSheet!$C$11,IF(J1392&gt;=0.999,1,(G1393-MainSheet!$C$11)*I1393/$B$2/60),0)</f>
        <v>1</v>
      </c>
      <c r="K1393" s="1">
        <f>IF(G1393&gt;MainSheet!$C$11+$B$6,IF(K1392&gt;=0.999,1,(G1393-MainSheet!$C$11-$B$6)*I1393/$C$2/60),0)</f>
        <v>1</v>
      </c>
      <c r="L1393" s="1">
        <f>IF(G1393&gt;MainSheet!$C$11+$B$6+$C$6,IF(L1392&gt;=0.999,1,(G1393-MainSheet!$C$11-$B$6-$C$6)*I1393/$D$2/60),0)</f>
        <v>1</v>
      </c>
      <c r="M1393">
        <f t="shared" si="193"/>
        <v>1</v>
      </c>
      <c r="N1393" s="2">
        <f t="shared" si="194"/>
        <v>3721.0526315789471</v>
      </c>
      <c r="O1393">
        <f t="shared" si="197"/>
        <v>977.02127659574455</v>
      </c>
      <c r="P1393">
        <f t="shared" si="195"/>
        <v>192000</v>
      </c>
      <c r="Q1393" s="2">
        <f t="shared" si="196"/>
        <v>196698.0739081747</v>
      </c>
      <c r="R1393">
        <f>Q1393/MainSheet!$C$8*(G1393-G1392)+R1392</f>
        <v>844.42289454461161</v>
      </c>
      <c r="S1393">
        <f t="shared" si="198"/>
        <v>13628.442573757306</v>
      </c>
      <c r="T1393">
        <f t="shared" si="190"/>
        <v>13.909999999999748</v>
      </c>
      <c r="U1393" s="1">
        <f>Q1393/MainSheet!$C$22</f>
        <v>1</v>
      </c>
    </row>
    <row r="1394" spans="7:21">
      <c r="G1394">
        <f t="shared" si="191"/>
        <v>13.919999999999748</v>
      </c>
      <c r="H1394">
        <f t="shared" si="192"/>
        <v>198000</v>
      </c>
      <c r="I1394" s="2">
        <f>MIN(MainSheet!$C$10/MainSheet!$C$9,MainSheet!$K$9*60)</f>
        <v>660</v>
      </c>
      <c r="J1394" s="1">
        <f>IF(G1394&gt;MainSheet!$C$11,IF(J1393&gt;=0.999,1,(G1394-MainSheet!$C$11)*I1394/$B$2/60),0)</f>
        <v>1</v>
      </c>
      <c r="K1394" s="1">
        <f>IF(G1394&gt;MainSheet!$C$11+$B$6,IF(K1393&gt;=0.999,1,(G1394-MainSheet!$C$11-$B$6)*I1394/$C$2/60),0)</f>
        <v>1</v>
      </c>
      <c r="L1394" s="1">
        <f>IF(G1394&gt;MainSheet!$C$11+$B$6+$C$6,IF(L1393&gt;=0.999,1,(G1394-MainSheet!$C$11-$B$6-$C$6)*I1394/$D$2/60),0)</f>
        <v>1</v>
      </c>
      <c r="M1394">
        <f t="shared" si="193"/>
        <v>1</v>
      </c>
      <c r="N1394" s="2">
        <f t="shared" si="194"/>
        <v>3721.0526315789471</v>
      </c>
      <c r="O1394">
        <f t="shared" si="197"/>
        <v>977.02127659574455</v>
      </c>
      <c r="P1394">
        <f t="shared" si="195"/>
        <v>192000</v>
      </c>
      <c r="Q1394" s="2">
        <f t="shared" si="196"/>
        <v>196698.0739081747</v>
      </c>
      <c r="R1394">
        <f>Q1394/MainSheet!$C$8*(G1394-G1393)+R1393</f>
        <v>846.4541410354459</v>
      </c>
      <c r="S1394">
        <f t="shared" si="198"/>
        <v>13661.225586075334</v>
      </c>
      <c r="T1394">
        <f t="shared" si="190"/>
        <v>13.919999999999748</v>
      </c>
      <c r="U1394" s="1">
        <f>Q1394/MainSheet!$C$22</f>
        <v>1</v>
      </c>
    </row>
    <row r="1395" spans="7:21">
      <c r="G1395">
        <f t="shared" si="191"/>
        <v>13.929999999999747</v>
      </c>
      <c r="H1395">
        <f t="shared" si="192"/>
        <v>198000</v>
      </c>
      <c r="I1395" s="2">
        <f>MIN(MainSheet!$C$10/MainSheet!$C$9,MainSheet!$K$9*60)</f>
        <v>660</v>
      </c>
      <c r="J1395" s="1">
        <f>IF(G1395&gt;MainSheet!$C$11,IF(J1394&gt;=0.999,1,(G1395-MainSheet!$C$11)*I1395/$B$2/60),0)</f>
        <v>1</v>
      </c>
      <c r="K1395" s="1">
        <f>IF(G1395&gt;MainSheet!$C$11+$B$6,IF(K1394&gt;=0.999,1,(G1395-MainSheet!$C$11-$B$6)*I1395/$C$2/60),0)</f>
        <v>1</v>
      </c>
      <c r="L1395" s="1">
        <f>IF(G1395&gt;MainSheet!$C$11+$B$6+$C$6,IF(L1394&gt;=0.999,1,(G1395-MainSheet!$C$11-$B$6-$C$6)*I1395/$D$2/60),0)</f>
        <v>1</v>
      </c>
      <c r="M1395">
        <f t="shared" si="193"/>
        <v>1</v>
      </c>
      <c r="N1395" s="2">
        <f t="shared" si="194"/>
        <v>3721.0526315789471</v>
      </c>
      <c r="O1395">
        <f t="shared" si="197"/>
        <v>977.02127659574455</v>
      </c>
      <c r="P1395">
        <f t="shared" si="195"/>
        <v>192000</v>
      </c>
      <c r="Q1395" s="2">
        <f t="shared" si="196"/>
        <v>196698.0739081747</v>
      </c>
      <c r="R1395">
        <f>Q1395/MainSheet!$C$8*(G1395-G1394)+R1394</f>
        <v>848.48538752628019</v>
      </c>
      <c r="S1395">
        <f t="shared" si="198"/>
        <v>13694.008598393362</v>
      </c>
      <c r="T1395">
        <f t="shared" si="190"/>
        <v>13.929999999999747</v>
      </c>
      <c r="U1395" s="1">
        <f>Q1395/MainSheet!$C$22</f>
        <v>1</v>
      </c>
    </row>
    <row r="1396" spans="7:21">
      <c r="G1396">
        <f t="shared" si="191"/>
        <v>13.939999999999747</v>
      </c>
      <c r="H1396">
        <f t="shared" si="192"/>
        <v>198000</v>
      </c>
      <c r="I1396" s="2">
        <f>MIN(MainSheet!$C$10/MainSheet!$C$9,MainSheet!$K$9*60)</f>
        <v>660</v>
      </c>
      <c r="J1396" s="1">
        <f>IF(G1396&gt;MainSheet!$C$11,IF(J1395&gt;=0.999,1,(G1396-MainSheet!$C$11)*I1396/$B$2/60),0)</f>
        <v>1</v>
      </c>
      <c r="K1396" s="1">
        <f>IF(G1396&gt;MainSheet!$C$11+$B$6,IF(K1395&gt;=0.999,1,(G1396-MainSheet!$C$11-$B$6)*I1396/$C$2/60),0)</f>
        <v>1</v>
      </c>
      <c r="L1396" s="1">
        <f>IF(G1396&gt;MainSheet!$C$11+$B$6+$C$6,IF(L1395&gt;=0.999,1,(G1396-MainSheet!$C$11-$B$6-$C$6)*I1396/$D$2/60),0)</f>
        <v>1</v>
      </c>
      <c r="M1396">
        <f t="shared" si="193"/>
        <v>1</v>
      </c>
      <c r="N1396" s="2">
        <f t="shared" si="194"/>
        <v>3721.0526315789471</v>
      </c>
      <c r="O1396">
        <f t="shared" si="197"/>
        <v>977.02127659574455</v>
      </c>
      <c r="P1396">
        <f t="shared" si="195"/>
        <v>192000</v>
      </c>
      <c r="Q1396" s="2">
        <f t="shared" si="196"/>
        <v>196698.0739081747</v>
      </c>
      <c r="R1396">
        <f>Q1396/MainSheet!$C$8*(G1396-G1395)+R1395</f>
        <v>850.51663401711448</v>
      </c>
      <c r="S1396">
        <f t="shared" si="198"/>
        <v>13726.791610711391</v>
      </c>
      <c r="T1396">
        <f t="shared" si="190"/>
        <v>13.939999999999747</v>
      </c>
      <c r="U1396" s="1">
        <f>Q1396/MainSheet!$C$22</f>
        <v>1</v>
      </c>
    </row>
    <row r="1397" spans="7:21">
      <c r="G1397">
        <f t="shared" si="191"/>
        <v>13.949999999999747</v>
      </c>
      <c r="H1397">
        <f t="shared" si="192"/>
        <v>198000</v>
      </c>
      <c r="I1397" s="2">
        <f>MIN(MainSheet!$C$10/MainSheet!$C$9,MainSheet!$K$9*60)</f>
        <v>660</v>
      </c>
      <c r="J1397" s="1">
        <f>IF(G1397&gt;MainSheet!$C$11,IF(J1396&gt;=0.999,1,(G1397-MainSheet!$C$11)*I1397/$B$2/60),0)</f>
        <v>1</v>
      </c>
      <c r="K1397" s="1">
        <f>IF(G1397&gt;MainSheet!$C$11+$B$6,IF(K1396&gt;=0.999,1,(G1397-MainSheet!$C$11-$B$6)*I1397/$C$2/60),0)</f>
        <v>1</v>
      </c>
      <c r="L1397" s="1">
        <f>IF(G1397&gt;MainSheet!$C$11+$B$6+$C$6,IF(L1396&gt;=0.999,1,(G1397-MainSheet!$C$11-$B$6-$C$6)*I1397/$D$2/60),0)</f>
        <v>1</v>
      </c>
      <c r="M1397">
        <f t="shared" si="193"/>
        <v>1</v>
      </c>
      <c r="N1397" s="2">
        <f t="shared" si="194"/>
        <v>3721.0526315789471</v>
      </c>
      <c r="O1397">
        <f t="shared" si="197"/>
        <v>977.02127659574455</v>
      </c>
      <c r="P1397">
        <f t="shared" si="195"/>
        <v>192000</v>
      </c>
      <c r="Q1397" s="2">
        <f t="shared" si="196"/>
        <v>196698.0739081747</v>
      </c>
      <c r="R1397">
        <f>Q1397/MainSheet!$C$8*(G1397-G1396)+R1396</f>
        <v>852.54788050794878</v>
      </c>
      <c r="S1397">
        <f t="shared" si="198"/>
        <v>13759.574623029419</v>
      </c>
      <c r="T1397">
        <f t="shared" si="190"/>
        <v>13.949999999999747</v>
      </c>
      <c r="U1397" s="1">
        <f>Q1397/MainSheet!$C$22</f>
        <v>1</v>
      </c>
    </row>
    <row r="1398" spans="7:21">
      <c r="G1398">
        <f t="shared" si="191"/>
        <v>13.959999999999747</v>
      </c>
      <c r="H1398">
        <f t="shared" si="192"/>
        <v>198000</v>
      </c>
      <c r="I1398" s="2">
        <f>MIN(MainSheet!$C$10/MainSheet!$C$9,MainSheet!$K$9*60)</f>
        <v>660</v>
      </c>
      <c r="J1398" s="1">
        <f>IF(G1398&gt;MainSheet!$C$11,IF(J1397&gt;=0.999,1,(G1398-MainSheet!$C$11)*I1398/$B$2/60),0)</f>
        <v>1</v>
      </c>
      <c r="K1398" s="1">
        <f>IF(G1398&gt;MainSheet!$C$11+$B$6,IF(K1397&gt;=0.999,1,(G1398-MainSheet!$C$11-$B$6)*I1398/$C$2/60),0)</f>
        <v>1</v>
      </c>
      <c r="L1398" s="1">
        <f>IF(G1398&gt;MainSheet!$C$11+$B$6+$C$6,IF(L1397&gt;=0.999,1,(G1398-MainSheet!$C$11-$B$6-$C$6)*I1398/$D$2/60),0)</f>
        <v>1</v>
      </c>
      <c r="M1398">
        <f t="shared" si="193"/>
        <v>1</v>
      </c>
      <c r="N1398" s="2">
        <f t="shared" si="194"/>
        <v>3721.0526315789471</v>
      </c>
      <c r="O1398">
        <f t="shared" si="197"/>
        <v>977.02127659574455</v>
      </c>
      <c r="P1398">
        <f t="shared" si="195"/>
        <v>192000</v>
      </c>
      <c r="Q1398" s="2">
        <f t="shared" si="196"/>
        <v>196698.0739081747</v>
      </c>
      <c r="R1398">
        <f>Q1398/MainSheet!$C$8*(G1398-G1397)+R1397</f>
        <v>854.57912699878307</v>
      </c>
      <c r="S1398">
        <f t="shared" si="198"/>
        <v>13792.357635347447</v>
      </c>
      <c r="T1398">
        <f t="shared" si="190"/>
        <v>13.959999999999747</v>
      </c>
      <c r="U1398" s="1">
        <f>Q1398/MainSheet!$C$22</f>
        <v>1</v>
      </c>
    </row>
    <row r="1399" spans="7:21">
      <c r="G1399">
        <f t="shared" si="191"/>
        <v>13.969999999999747</v>
      </c>
      <c r="H1399">
        <f t="shared" si="192"/>
        <v>198000</v>
      </c>
      <c r="I1399" s="2">
        <f>MIN(MainSheet!$C$10/MainSheet!$C$9,MainSheet!$K$9*60)</f>
        <v>660</v>
      </c>
      <c r="J1399" s="1">
        <f>IF(G1399&gt;MainSheet!$C$11,IF(J1398&gt;=0.999,1,(G1399-MainSheet!$C$11)*I1399/$B$2/60),0)</f>
        <v>1</v>
      </c>
      <c r="K1399" s="1">
        <f>IF(G1399&gt;MainSheet!$C$11+$B$6,IF(K1398&gt;=0.999,1,(G1399-MainSheet!$C$11-$B$6)*I1399/$C$2/60),0)</f>
        <v>1</v>
      </c>
      <c r="L1399" s="1">
        <f>IF(G1399&gt;MainSheet!$C$11+$B$6+$C$6,IF(L1398&gt;=0.999,1,(G1399-MainSheet!$C$11-$B$6-$C$6)*I1399/$D$2/60),0)</f>
        <v>1</v>
      </c>
      <c r="M1399">
        <f t="shared" si="193"/>
        <v>1</v>
      </c>
      <c r="N1399" s="2">
        <f t="shared" si="194"/>
        <v>3721.0526315789471</v>
      </c>
      <c r="O1399">
        <f t="shared" si="197"/>
        <v>977.02127659574455</v>
      </c>
      <c r="P1399">
        <f t="shared" si="195"/>
        <v>192000</v>
      </c>
      <c r="Q1399" s="2">
        <f t="shared" si="196"/>
        <v>196698.0739081747</v>
      </c>
      <c r="R1399">
        <f>Q1399/MainSheet!$C$8*(G1399-G1398)+R1398</f>
        <v>856.61037348961736</v>
      </c>
      <c r="S1399">
        <f t="shared" si="198"/>
        <v>13825.140647665476</v>
      </c>
      <c r="T1399">
        <f t="shared" si="190"/>
        <v>13.969999999999747</v>
      </c>
      <c r="U1399" s="1">
        <f>Q1399/MainSheet!$C$22</f>
        <v>1</v>
      </c>
    </row>
    <row r="1400" spans="7:21">
      <c r="G1400">
        <f t="shared" si="191"/>
        <v>13.979999999999746</v>
      </c>
      <c r="H1400">
        <f t="shared" si="192"/>
        <v>198000</v>
      </c>
      <c r="I1400" s="2">
        <f>MIN(MainSheet!$C$10/MainSheet!$C$9,MainSheet!$K$9*60)</f>
        <v>660</v>
      </c>
      <c r="J1400" s="1">
        <f>IF(G1400&gt;MainSheet!$C$11,IF(J1399&gt;=0.999,1,(G1400-MainSheet!$C$11)*I1400/$B$2/60),0)</f>
        <v>1</v>
      </c>
      <c r="K1400" s="1">
        <f>IF(G1400&gt;MainSheet!$C$11+$B$6,IF(K1399&gt;=0.999,1,(G1400-MainSheet!$C$11-$B$6)*I1400/$C$2/60),0)</f>
        <v>1</v>
      </c>
      <c r="L1400" s="1">
        <f>IF(G1400&gt;MainSheet!$C$11+$B$6+$C$6,IF(L1399&gt;=0.999,1,(G1400-MainSheet!$C$11-$B$6-$C$6)*I1400/$D$2/60),0)</f>
        <v>1</v>
      </c>
      <c r="M1400">
        <f t="shared" si="193"/>
        <v>1</v>
      </c>
      <c r="N1400" s="2">
        <f t="shared" si="194"/>
        <v>3721.0526315789471</v>
      </c>
      <c r="O1400">
        <f t="shared" si="197"/>
        <v>977.02127659574455</v>
      </c>
      <c r="P1400">
        <f t="shared" si="195"/>
        <v>192000</v>
      </c>
      <c r="Q1400" s="2">
        <f t="shared" si="196"/>
        <v>196698.0739081747</v>
      </c>
      <c r="R1400">
        <f>Q1400/MainSheet!$C$8*(G1400-G1399)+R1399</f>
        <v>858.64161998045165</v>
      </c>
      <c r="S1400">
        <f t="shared" si="198"/>
        <v>13857.923659983504</v>
      </c>
      <c r="T1400">
        <f t="shared" si="190"/>
        <v>13.979999999999746</v>
      </c>
      <c r="U1400" s="1">
        <f>Q1400/MainSheet!$C$22</f>
        <v>1</v>
      </c>
    </row>
    <row r="1401" spans="7:21">
      <c r="G1401">
        <f t="shared" si="191"/>
        <v>13.989999999999746</v>
      </c>
      <c r="H1401">
        <f t="shared" si="192"/>
        <v>198000</v>
      </c>
      <c r="I1401" s="2">
        <f>MIN(MainSheet!$C$10/MainSheet!$C$9,MainSheet!$K$9*60)</f>
        <v>660</v>
      </c>
      <c r="J1401" s="1">
        <f>IF(G1401&gt;MainSheet!$C$11,IF(J1400&gt;=0.999,1,(G1401-MainSheet!$C$11)*I1401/$B$2/60),0)</f>
        <v>1</v>
      </c>
      <c r="K1401" s="1">
        <f>IF(G1401&gt;MainSheet!$C$11+$B$6,IF(K1400&gt;=0.999,1,(G1401-MainSheet!$C$11-$B$6)*I1401/$C$2/60),0)</f>
        <v>1</v>
      </c>
      <c r="L1401" s="1">
        <f>IF(G1401&gt;MainSheet!$C$11+$B$6+$C$6,IF(L1400&gt;=0.999,1,(G1401-MainSheet!$C$11-$B$6-$C$6)*I1401/$D$2/60),0)</f>
        <v>1</v>
      </c>
      <c r="M1401">
        <f t="shared" si="193"/>
        <v>1</v>
      </c>
      <c r="N1401" s="2">
        <f t="shared" si="194"/>
        <v>3721.0526315789471</v>
      </c>
      <c r="O1401">
        <f t="shared" si="197"/>
        <v>977.02127659574455</v>
      </c>
      <c r="P1401">
        <f t="shared" si="195"/>
        <v>192000</v>
      </c>
      <c r="Q1401" s="2">
        <f t="shared" si="196"/>
        <v>196698.0739081747</v>
      </c>
      <c r="R1401">
        <f>Q1401/MainSheet!$C$8*(G1401-G1400)+R1400</f>
        <v>860.67286647128594</v>
      </c>
      <c r="S1401">
        <f t="shared" si="198"/>
        <v>13890.706672301532</v>
      </c>
      <c r="T1401">
        <f t="shared" si="190"/>
        <v>13.989999999999746</v>
      </c>
      <c r="U1401" s="1">
        <f>Q1401/MainSheet!$C$22</f>
        <v>1</v>
      </c>
    </row>
    <row r="1402" spans="7:21">
      <c r="G1402">
        <f t="shared" si="191"/>
        <v>13.999999999999746</v>
      </c>
      <c r="H1402">
        <f t="shared" si="192"/>
        <v>198000</v>
      </c>
      <c r="I1402" s="2">
        <f>MIN(MainSheet!$C$10/MainSheet!$C$9,MainSheet!$K$9*60)</f>
        <v>660</v>
      </c>
      <c r="J1402" s="1">
        <f>IF(G1402&gt;MainSheet!$C$11,IF(J1401&gt;=0.999,1,(G1402-MainSheet!$C$11)*I1402/$B$2/60),0)</f>
        <v>1</v>
      </c>
      <c r="K1402" s="1">
        <f>IF(G1402&gt;MainSheet!$C$11+$B$6,IF(K1401&gt;=0.999,1,(G1402-MainSheet!$C$11-$B$6)*I1402/$C$2/60),0)</f>
        <v>1</v>
      </c>
      <c r="L1402" s="1">
        <f>IF(G1402&gt;MainSheet!$C$11+$B$6+$C$6,IF(L1401&gt;=0.999,1,(G1402-MainSheet!$C$11-$B$6-$C$6)*I1402/$D$2/60),0)</f>
        <v>1</v>
      </c>
      <c r="M1402">
        <f t="shared" si="193"/>
        <v>1</v>
      </c>
      <c r="N1402" s="2">
        <f t="shared" si="194"/>
        <v>3721.0526315789471</v>
      </c>
      <c r="O1402">
        <f t="shared" si="197"/>
        <v>977.02127659574455</v>
      </c>
      <c r="P1402">
        <f t="shared" si="195"/>
        <v>192000</v>
      </c>
      <c r="Q1402" s="2">
        <f t="shared" si="196"/>
        <v>196698.0739081747</v>
      </c>
      <c r="R1402">
        <f>Q1402/MainSheet!$C$8*(G1402-G1401)+R1401</f>
        <v>862.70411296212023</v>
      </c>
      <c r="S1402">
        <f t="shared" si="198"/>
        <v>13923.489684619561</v>
      </c>
      <c r="T1402">
        <f t="shared" si="190"/>
        <v>13.999999999999746</v>
      </c>
      <c r="U1402" s="1">
        <f>Q1402/MainSheet!$C$22</f>
        <v>1</v>
      </c>
    </row>
    <row r="1403" spans="7:21">
      <c r="G1403">
        <f t="shared" si="191"/>
        <v>14.009999999999746</v>
      </c>
      <c r="H1403">
        <f t="shared" si="192"/>
        <v>198000</v>
      </c>
      <c r="I1403" s="2">
        <f>MIN(MainSheet!$C$10/MainSheet!$C$9,MainSheet!$K$9*60)</f>
        <v>660</v>
      </c>
      <c r="J1403" s="1">
        <f>IF(G1403&gt;MainSheet!$C$11,IF(J1402&gt;=0.999,1,(G1403-MainSheet!$C$11)*I1403/$B$2/60),0)</f>
        <v>1</v>
      </c>
      <c r="K1403" s="1">
        <f>IF(G1403&gt;MainSheet!$C$11+$B$6,IF(K1402&gt;=0.999,1,(G1403-MainSheet!$C$11-$B$6)*I1403/$C$2/60),0)</f>
        <v>1</v>
      </c>
      <c r="L1403" s="1">
        <f>IF(G1403&gt;MainSheet!$C$11+$B$6+$C$6,IF(L1402&gt;=0.999,1,(G1403-MainSheet!$C$11-$B$6-$C$6)*I1403/$D$2/60),0)</f>
        <v>1</v>
      </c>
      <c r="M1403">
        <f t="shared" si="193"/>
        <v>1</v>
      </c>
      <c r="N1403" s="2">
        <f t="shared" si="194"/>
        <v>3721.0526315789471</v>
      </c>
      <c r="O1403">
        <f t="shared" si="197"/>
        <v>977.02127659574455</v>
      </c>
      <c r="P1403">
        <f t="shared" si="195"/>
        <v>192000</v>
      </c>
      <c r="Q1403" s="2">
        <f t="shared" si="196"/>
        <v>196698.0739081747</v>
      </c>
      <c r="R1403">
        <f>Q1403/MainSheet!$C$8*(G1403-G1402)+R1402</f>
        <v>864.73535945295453</v>
      </c>
      <c r="S1403">
        <f t="shared" si="198"/>
        <v>13956.272696937589</v>
      </c>
      <c r="T1403">
        <f t="shared" si="190"/>
        <v>14.009999999999746</v>
      </c>
      <c r="U1403" s="1">
        <f>Q1403/MainSheet!$C$22</f>
        <v>1</v>
      </c>
    </row>
    <row r="1404" spans="7:21">
      <c r="G1404">
        <f t="shared" si="191"/>
        <v>14.019999999999746</v>
      </c>
      <c r="H1404">
        <f t="shared" si="192"/>
        <v>198000</v>
      </c>
      <c r="I1404" s="2">
        <f>MIN(MainSheet!$C$10/MainSheet!$C$9,MainSheet!$K$9*60)</f>
        <v>660</v>
      </c>
      <c r="J1404" s="1">
        <f>IF(G1404&gt;MainSheet!$C$11,IF(J1403&gt;=0.999,1,(G1404-MainSheet!$C$11)*I1404/$B$2/60),0)</f>
        <v>1</v>
      </c>
      <c r="K1404" s="1">
        <f>IF(G1404&gt;MainSheet!$C$11+$B$6,IF(K1403&gt;=0.999,1,(G1404-MainSheet!$C$11-$B$6)*I1404/$C$2/60),0)</f>
        <v>1</v>
      </c>
      <c r="L1404" s="1">
        <f>IF(G1404&gt;MainSheet!$C$11+$B$6+$C$6,IF(L1403&gt;=0.999,1,(G1404-MainSheet!$C$11-$B$6-$C$6)*I1404/$D$2/60),0)</f>
        <v>1</v>
      </c>
      <c r="M1404">
        <f t="shared" si="193"/>
        <v>1</v>
      </c>
      <c r="N1404" s="2">
        <f t="shared" si="194"/>
        <v>3721.0526315789471</v>
      </c>
      <c r="O1404">
        <f t="shared" si="197"/>
        <v>977.02127659574455</v>
      </c>
      <c r="P1404">
        <f t="shared" si="195"/>
        <v>192000</v>
      </c>
      <c r="Q1404" s="2">
        <f t="shared" si="196"/>
        <v>196698.0739081747</v>
      </c>
      <c r="R1404">
        <f>Q1404/MainSheet!$C$8*(G1404-G1403)+R1403</f>
        <v>866.76660594378882</v>
      </c>
      <c r="S1404">
        <f t="shared" si="198"/>
        <v>13989.055709255617</v>
      </c>
      <c r="T1404">
        <f t="shared" si="190"/>
        <v>14.019999999999746</v>
      </c>
      <c r="U1404" s="1">
        <f>Q1404/MainSheet!$C$22</f>
        <v>1</v>
      </c>
    </row>
    <row r="1405" spans="7:21">
      <c r="G1405">
        <f t="shared" si="191"/>
        <v>14.029999999999745</v>
      </c>
      <c r="H1405">
        <f t="shared" si="192"/>
        <v>198000</v>
      </c>
      <c r="I1405" s="2">
        <f>MIN(MainSheet!$C$10/MainSheet!$C$9,MainSheet!$K$9*60)</f>
        <v>660</v>
      </c>
      <c r="J1405" s="1">
        <f>IF(G1405&gt;MainSheet!$C$11,IF(J1404&gt;=0.999,1,(G1405-MainSheet!$C$11)*I1405/$B$2/60),0)</f>
        <v>1</v>
      </c>
      <c r="K1405" s="1">
        <f>IF(G1405&gt;MainSheet!$C$11+$B$6,IF(K1404&gt;=0.999,1,(G1405-MainSheet!$C$11-$B$6)*I1405/$C$2/60),0)</f>
        <v>1</v>
      </c>
      <c r="L1405" s="1">
        <f>IF(G1405&gt;MainSheet!$C$11+$B$6+$C$6,IF(L1404&gt;=0.999,1,(G1405-MainSheet!$C$11-$B$6-$C$6)*I1405/$D$2/60),0)</f>
        <v>1</v>
      </c>
      <c r="M1405">
        <f t="shared" si="193"/>
        <v>1</v>
      </c>
      <c r="N1405" s="2">
        <f t="shared" si="194"/>
        <v>3721.0526315789471</v>
      </c>
      <c r="O1405">
        <f t="shared" si="197"/>
        <v>977.02127659574455</v>
      </c>
      <c r="P1405">
        <f t="shared" si="195"/>
        <v>192000</v>
      </c>
      <c r="Q1405" s="2">
        <f t="shared" si="196"/>
        <v>196698.0739081747</v>
      </c>
      <c r="R1405">
        <f>Q1405/MainSheet!$C$8*(G1405-G1404)+R1404</f>
        <v>868.79785243462311</v>
      </c>
      <c r="S1405">
        <f t="shared" si="198"/>
        <v>14021.838721573646</v>
      </c>
      <c r="T1405">
        <f t="shared" si="190"/>
        <v>14.029999999999745</v>
      </c>
      <c r="U1405" s="1">
        <f>Q1405/MainSheet!$C$22</f>
        <v>1</v>
      </c>
    </row>
    <row r="1406" spans="7:21">
      <c r="G1406">
        <f t="shared" si="191"/>
        <v>14.039999999999745</v>
      </c>
      <c r="H1406">
        <f t="shared" si="192"/>
        <v>198000</v>
      </c>
      <c r="I1406" s="2">
        <f>MIN(MainSheet!$C$10/MainSheet!$C$9,MainSheet!$K$9*60)</f>
        <v>660</v>
      </c>
      <c r="J1406" s="1">
        <f>IF(G1406&gt;MainSheet!$C$11,IF(J1405&gt;=0.999,1,(G1406-MainSheet!$C$11)*I1406/$B$2/60),0)</f>
        <v>1</v>
      </c>
      <c r="K1406" s="1">
        <f>IF(G1406&gt;MainSheet!$C$11+$B$6,IF(K1405&gt;=0.999,1,(G1406-MainSheet!$C$11-$B$6)*I1406/$C$2/60),0)</f>
        <v>1</v>
      </c>
      <c r="L1406" s="1">
        <f>IF(G1406&gt;MainSheet!$C$11+$B$6+$C$6,IF(L1405&gt;=0.999,1,(G1406-MainSheet!$C$11-$B$6-$C$6)*I1406/$D$2/60),0)</f>
        <v>1</v>
      </c>
      <c r="M1406">
        <f t="shared" si="193"/>
        <v>1</v>
      </c>
      <c r="N1406" s="2">
        <f t="shared" si="194"/>
        <v>3721.0526315789471</v>
      </c>
      <c r="O1406">
        <f t="shared" si="197"/>
        <v>977.02127659574455</v>
      </c>
      <c r="P1406">
        <f t="shared" si="195"/>
        <v>192000</v>
      </c>
      <c r="Q1406" s="2">
        <f t="shared" si="196"/>
        <v>196698.0739081747</v>
      </c>
      <c r="R1406">
        <f>Q1406/MainSheet!$C$8*(G1406-G1405)+R1405</f>
        <v>870.8290989254574</v>
      </c>
      <c r="S1406">
        <f t="shared" si="198"/>
        <v>14054.621733891674</v>
      </c>
      <c r="T1406">
        <f t="shared" si="190"/>
        <v>14.039999999999745</v>
      </c>
      <c r="U1406" s="1">
        <f>Q1406/MainSheet!$C$22</f>
        <v>1</v>
      </c>
    </row>
    <row r="1407" spans="7:21">
      <c r="G1407">
        <f t="shared" si="191"/>
        <v>14.049999999999745</v>
      </c>
      <c r="H1407">
        <f t="shared" si="192"/>
        <v>198000</v>
      </c>
      <c r="I1407" s="2">
        <f>MIN(MainSheet!$C$10/MainSheet!$C$9,MainSheet!$K$9*60)</f>
        <v>660</v>
      </c>
      <c r="J1407" s="1">
        <f>IF(G1407&gt;MainSheet!$C$11,IF(J1406&gt;=0.999,1,(G1407-MainSheet!$C$11)*I1407/$B$2/60),0)</f>
        <v>1</v>
      </c>
      <c r="K1407" s="1">
        <f>IF(G1407&gt;MainSheet!$C$11+$B$6,IF(K1406&gt;=0.999,1,(G1407-MainSheet!$C$11-$B$6)*I1407/$C$2/60),0)</f>
        <v>1</v>
      </c>
      <c r="L1407" s="1">
        <f>IF(G1407&gt;MainSheet!$C$11+$B$6+$C$6,IF(L1406&gt;=0.999,1,(G1407-MainSheet!$C$11-$B$6-$C$6)*I1407/$D$2/60),0)</f>
        <v>1</v>
      </c>
      <c r="M1407">
        <f t="shared" si="193"/>
        <v>1</v>
      </c>
      <c r="N1407" s="2">
        <f t="shared" si="194"/>
        <v>3721.0526315789471</v>
      </c>
      <c r="O1407">
        <f t="shared" si="197"/>
        <v>977.02127659574455</v>
      </c>
      <c r="P1407">
        <f t="shared" si="195"/>
        <v>192000</v>
      </c>
      <c r="Q1407" s="2">
        <f t="shared" si="196"/>
        <v>196698.0739081747</v>
      </c>
      <c r="R1407">
        <f>Q1407/MainSheet!$C$8*(G1407-G1406)+R1406</f>
        <v>872.86034541629169</v>
      </c>
      <c r="S1407">
        <f t="shared" si="198"/>
        <v>14087.404746209702</v>
      </c>
      <c r="T1407">
        <f t="shared" si="190"/>
        <v>14.049999999999745</v>
      </c>
      <c r="U1407" s="1">
        <f>Q1407/MainSheet!$C$22</f>
        <v>1</v>
      </c>
    </row>
    <row r="1408" spans="7:21">
      <c r="G1408">
        <f t="shared" si="191"/>
        <v>14.059999999999745</v>
      </c>
      <c r="H1408">
        <f t="shared" si="192"/>
        <v>198000</v>
      </c>
      <c r="I1408" s="2">
        <f>MIN(MainSheet!$C$10/MainSheet!$C$9,MainSheet!$K$9*60)</f>
        <v>660</v>
      </c>
      <c r="J1408" s="1">
        <f>IF(G1408&gt;MainSheet!$C$11,IF(J1407&gt;=0.999,1,(G1408-MainSheet!$C$11)*I1408/$B$2/60),0)</f>
        <v>1</v>
      </c>
      <c r="K1408" s="1">
        <f>IF(G1408&gt;MainSheet!$C$11+$B$6,IF(K1407&gt;=0.999,1,(G1408-MainSheet!$C$11-$B$6)*I1408/$C$2/60),0)</f>
        <v>1</v>
      </c>
      <c r="L1408" s="1">
        <f>IF(G1408&gt;MainSheet!$C$11+$B$6+$C$6,IF(L1407&gt;=0.999,1,(G1408-MainSheet!$C$11-$B$6-$C$6)*I1408/$D$2/60),0)</f>
        <v>1</v>
      </c>
      <c r="M1408">
        <f t="shared" si="193"/>
        <v>1</v>
      </c>
      <c r="N1408" s="2">
        <f t="shared" si="194"/>
        <v>3721.0526315789471</v>
      </c>
      <c r="O1408">
        <f t="shared" si="197"/>
        <v>977.02127659574455</v>
      </c>
      <c r="P1408">
        <f t="shared" si="195"/>
        <v>192000</v>
      </c>
      <c r="Q1408" s="2">
        <f t="shared" si="196"/>
        <v>196698.0739081747</v>
      </c>
      <c r="R1408">
        <f>Q1408/MainSheet!$C$8*(G1408-G1407)+R1407</f>
        <v>874.89159190712599</v>
      </c>
      <c r="S1408">
        <f t="shared" si="198"/>
        <v>14120.187758527731</v>
      </c>
      <c r="T1408">
        <f t="shared" si="190"/>
        <v>14.059999999999745</v>
      </c>
      <c r="U1408" s="1">
        <f>Q1408/MainSheet!$C$22</f>
        <v>1</v>
      </c>
    </row>
    <row r="1409" spans="7:21">
      <c r="G1409">
        <f t="shared" si="191"/>
        <v>14.069999999999744</v>
      </c>
      <c r="H1409">
        <f t="shared" si="192"/>
        <v>198000</v>
      </c>
      <c r="I1409" s="2">
        <f>MIN(MainSheet!$C$10/MainSheet!$C$9,MainSheet!$K$9*60)</f>
        <v>660</v>
      </c>
      <c r="J1409" s="1">
        <f>IF(G1409&gt;MainSheet!$C$11,IF(J1408&gt;=0.999,1,(G1409-MainSheet!$C$11)*I1409/$B$2/60),0)</f>
        <v>1</v>
      </c>
      <c r="K1409" s="1">
        <f>IF(G1409&gt;MainSheet!$C$11+$B$6,IF(K1408&gt;=0.999,1,(G1409-MainSheet!$C$11-$B$6)*I1409/$C$2/60),0)</f>
        <v>1</v>
      </c>
      <c r="L1409" s="1">
        <f>IF(G1409&gt;MainSheet!$C$11+$B$6+$C$6,IF(L1408&gt;=0.999,1,(G1409-MainSheet!$C$11-$B$6-$C$6)*I1409/$D$2/60),0)</f>
        <v>1</v>
      </c>
      <c r="M1409">
        <f t="shared" si="193"/>
        <v>1</v>
      </c>
      <c r="N1409" s="2">
        <f t="shared" si="194"/>
        <v>3721.0526315789471</v>
      </c>
      <c r="O1409">
        <f t="shared" si="197"/>
        <v>977.02127659574455</v>
      </c>
      <c r="P1409">
        <f t="shared" si="195"/>
        <v>192000</v>
      </c>
      <c r="Q1409" s="2">
        <f t="shared" si="196"/>
        <v>196698.0739081747</v>
      </c>
      <c r="R1409">
        <f>Q1409/MainSheet!$C$8*(G1409-G1408)+R1408</f>
        <v>876.92283839796028</v>
      </c>
      <c r="S1409">
        <f t="shared" si="198"/>
        <v>14152.970770845759</v>
      </c>
      <c r="T1409">
        <f t="shared" si="190"/>
        <v>14.069999999999744</v>
      </c>
      <c r="U1409" s="1">
        <f>Q1409/MainSheet!$C$22</f>
        <v>1</v>
      </c>
    </row>
    <row r="1410" spans="7:21">
      <c r="G1410">
        <f t="shared" si="191"/>
        <v>14.079999999999744</v>
      </c>
      <c r="H1410">
        <f t="shared" si="192"/>
        <v>198000</v>
      </c>
      <c r="I1410" s="2">
        <f>MIN(MainSheet!$C$10/MainSheet!$C$9,MainSheet!$K$9*60)</f>
        <v>660</v>
      </c>
      <c r="J1410" s="1">
        <f>IF(G1410&gt;MainSheet!$C$11,IF(J1409&gt;=0.999,1,(G1410-MainSheet!$C$11)*I1410/$B$2/60),0)</f>
        <v>1</v>
      </c>
      <c r="K1410" s="1">
        <f>IF(G1410&gt;MainSheet!$C$11+$B$6,IF(K1409&gt;=0.999,1,(G1410-MainSheet!$C$11-$B$6)*I1410/$C$2/60),0)</f>
        <v>1</v>
      </c>
      <c r="L1410" s="1">
        <f>IF(G1410&gt;MainSheet!$C$11+$B$6+$C$6,IF(L1409&gt;=0.999,1,(G1410-MainSheet!$C$11-$B$6-$C$6)*I1410/$D$2/60),0)</f>
        <v>1</v>
      </c>
      <c r="M1410">
        <f t="shared" si="193"/>
        <v>1</v>
      </c>
      <c r="N1410" s="2">
        <f t="shared" si="194"/>
        <v>3721.0526315789471</v>
      </c>
      <c r="O1410">
        <f t="shared" si="197"/>
        <v>977.02127659574455</v>
      </c>
      <c r="P1410">
        <f t="shared" si="195"/>
        <v>192000</v>
      </c>
      <c r="Q1410" s="2">
        <f t="shared" si="196"/>
        <v>196698.0739081747</v>
      </c>
      <c r="R1410">
        <f>Q1410/MainSheet!$C$8*(G1410-G1409)+R1409</f>
        <v>878.95408488879457</v>
      </c>
      <c r="S1410">
        <f t="shared" si="198"/>
        <v>14185.753783163787</v>
      </c>
      <c r="T1410">
        <f t="shared" si="190"/>
        <v>14.079999999999744</v>
      </c>
      <c r="U1410" s="1">
        <f>Q1410/MainSheet!$C$22</f>
        <v>1</v>
      </c>
    </row>
    <row r="1411" spans="7:21">
      <c r="G1411">
        <f t="shared" si="191"/>
        <v>14.089999999999744</v>
      </c>
      <c r="H1411">
        <f t="shared" si="192"/>
        <v>198000</v>
      </c>
      <c r="I1411" s="2">
        <f>MIN(MainSheet!$C$10/MainSheet!$C$9,MainSheet!$K$9*60)</f>
        <v>660</v>
      </c>
      <c r="J1411" s="1">
        <f>IF(G1411&gt;MainSheet!$C$11,IF(J1410&gt;=0.999,1,(G1411-MainSheet!$C$11)*I1411/$B$2/60),0)</f>
        <v>1</v>
      </c>
      <c r="K1411" s="1">
        <f>IF(G1411&gt;MainSheet!$C$11+$B$6,IF(K1410&gt;=0.999,1,(G1411-MainSheet!$C$11-$B$6)*I1411/$C$2/60),0)</f>
        <v>1</v>
      </c>
      <c r="L1411" s="1">
        <f>IF(G1411&gt;MainSheet!$C$11+$B$6+$C$6,IF(L1410&gt;=0.999,1,(G1411-MainSheet!$C$11-$B$6-$C$6)*I1411/$D$2/60),0)</f>
        <v>1</v>
      </c>
      <c r="M1411">
        <f t="shared" si="193"/>
        <v>1</v>
      </c>
      <c r="N1411" s="2">
        <f t="shared" si="194"/>
        <v>3721.0526315789471</v>
      </c>
      <c r="O1411">
        <f t="shared" si="197"/>
        <v>977.02127659574455</v>
      </c>
      <c r="P1411">
        <f t="shared" si="195"/>
        <v>192000</v>
      </c>
      <c r="Q1411" s="2">
        <f t="shared" si="196"/>
        <v>196698.0739081747</v>
      </c>
      <c r="R1411">
        <f>Q1411/MainSheet!$C$8*(G1411-G1410)+R1410</f>
        <v>880.98533137962886</v>
      </c>
      <c r="S1411">
        <f t="shared" si="198"/>
        <v>14218.536795481816</v>
      </c>
      <c r="T1411">
        <f t="shared" ref="T1411:T1474" si="199">G1411</f>
        <v>14.089999999999744</v>
      </c>
      <c r="U1411" s="1">
        <f>Q1411/MainSheet!$C$22</f>
        <v>1</v>
      </c>
    </row>
    <row r="1412" spans="7:21">
      <c r="G1412">
        <f t="shared" ref="G1412:G1475" si="200">G1411+$F$2</f>
        <v>14.099999999999744</v>
      </c>
      <c r="H1412">
        <f t="shared" ref="H1412:H1475" si="201">H1411</f>
        <v>198000</v>
      </c>
      <c r="I1412" s="2">
        <f>MIN(MainSheet!$C$10/MainSheet!$C$9,MainSheet!$K$9*60)</f>
        <v>660</v>
      </c>
      <c r="J1412" s="1">
        <f>IF(G1412&gt;MainSheet!$C$11,IF(J1411&gt;=0.999,1,(G1412-MainSheet!$C$11)*I1412/$B$2/60),0)</f>
        <v>1</v>
      </c>
      <c r="K1412" s="1">
        <f>IF(G1412&gt;MainSheet!$C$11+$B$6,IF(K1411&gt;=0.999,1,(G1412-MainSheet!$C$11-$B$6)*I1412/$C$2/60),0)</f>
        <v>1</v>
      </c>
      <c r="L1412" s="1">
        <f>IF(G1412&gt;MainSheet!$C$11+$B$6+$C$6,IF(L1411&gt;=0.999,1,(G1412-MainSheet!$C$11-$B$6-$C$6)*I1412/$D$2/60),0)</f>
        <v>1</v>
      </c>
      <c r="M1412">
        <f t="shared" ref="M1412:M1475" si="202">(J1412*$B$2+K1412*$C$2+L1412*$D$2)/SUM($B$2:$D$2)</f>
        <v>1</v>
      </c>
      <c r="N1412" s="2">
        <f t="shared" ref="N1412:N1475" si="203">IF(J1412&gt;=0.01,((1-J1412)*B$3+B$4*(J1412)),0)</f>
        <v>3721.0526315789471</v>
      </c>
      <c r="O1412">
        <f t="shared" si="197"/>
        <v>977.02127659574455</v>
      </c>
      <c r="P1412">
        <f t="shared" ref="P1412:P1475" si="204">IF(IF(N1412+O1412&gt;H1412,H1412-O1412-N1412,IF(L1412&gt;0,((1-L1412)*D$3+D$4*(L1412)),0))+O1412+N1412&gt;H1412,H1412-N1412-O1412,IF(N1412+O1412&gt;H1412,H1412-O1412-N1412,IF(L1412&gt;0,((1-L1412)*D$3+D$4*(L1412)),0)))</f>
        <v>192000</v>
      </c>
      <c r="Q1412" s="2">
        <f t="shared" ref="Q1412:Q1475" si="205">SUM(N1412:P1412)</f>
        <v>196698.0739081747</v>
      </c>
      <c r="R1412">
        <f>Q1412/MainSheet!$C$8*(G1412-G1411)+R1411</f>
        <v>883.01657787046315</v>
      </c>
      <c r="S1412">
        <f t="shared" si="198"/>
        <v>14251.319807799844</v>
      </c>
      <c r="T1412">
        <f t="shared" si="199"/>
        <v>14.099999999999744</v>
      </c>
      <c r="U1412" s="1">
        <f>Q1412/MainSheet!$C$22</f>
        <v>1</v>
      </c>
    </row>
    <row r="1413" spans="7:21">
      <c r="G1413">
        <f t="shared" si="200"/>
        <v>14.109999999999744</v>
      </c>
      <c r="H1413">
        <f t="shared" si="201"/>
        <v>198000</v>
      </c>
      <c r="I1413" s="2">
        <f>MIN(MainSheet!$C$10/MainSheet!$C$9,MainSheet!$K$9*60)</f>
        <v>660</v>
      </c>
      <c r="J1413" s="1">
        <f>IF(G1413&gt;MainSheet!$C$11,IF(J1412&gt;=0.999,1,(G1413-MainSheet!$C$11)*I1413/$B$2/60),0)</f>
        <v>1</v>
      </c>
      <c r="K1413" s="1">
        <f>IF(G1413&gt;MainSheet!$C$11+$B$6,IF(K1412&gt;=0.999,1,(G1413-MainSheet!$C$11-$B$6)*I1413/$C$2/60),0)</f>
        <v>1</v>
      </c>
      <c r="L1413" s="1">
        <f>IF(G1413&gt;MainSheet!$C$11+$B$6+$C$6,IF(L1412&gt;=0.999,1,(G1413-MainSheet!$C$11-$B$6-$C$6)*I1413/$D$2/60),0)</f>
        <v>1</v>
      </c>
      <c r="M1413">
        <f t="shared" si="202"/>
        <v>1</v>
      </c>
      <c r="N1413" s="2">
        <f t="shared" si="203"/>
        <v>3721.0526315789471</v>
      </c>
      <c r="O1413">
        <f t="shared" ref="O1413:O1476" si="206">IF(K1413&gt;=0.01,((1-K1413)*C$3+C$4*(K1413)),0)</f>
        <v>977.02127659574455</v>
      </c>
      <c r="P1413">
        <f t="shared" si="204"/>
        <v>192000</v>
      </c>
      <c r="Q1413" s="2">
        <f t="shared" si="205"/>
        <v>196698.0739081747</v>
      </c>
      <c r="R1413">
        <f>Q1413/MainSheet!$C$8*(G1413-G1412)+R1412</f>
        <v>885.04782436129744</v>
      </c>
      <c r="S1413">
        <f t="shared" ref="S1413:S1476" si="207">Q1413*$F$2/60+S1412</f>
        <v>14284.102820117872</v>
      </c>
      <c r="T1413">
        <f t="shared" si="199"/>
        <v>14.109999999999744</v>
      </c>
      <c r="U1413" s="1">
        <f>Q1413/MainSheet!$C$22</f>
        <v>1</v>
      </c>
    </row>
    <row r="1414" spans="7:21">
      <c r="G1414">
        <f t="shared" si="200"/>
        <v>14.119999999999743</v>
      </c>
      <c r="H1414">
        <f t="shared" si="201"/>
        <v>198000</v>
      </c>
      <c r="I1414" s="2">
        <f>MIN(MainSheet!$C$10/MainSheet!$C$9,MainSheet!$K$9*60)</f>
        <v>660</v>
      </c>
      <c r="J1414" s="1">
        <f>IF(G1414&gt;MainSheet!$C$11,IF(J1413&gt;=0.999,1,(G1414-MainSheet!$C$11)*I1414/$B$2/60),0)</f>
        <v>1</v>
      </c>
      <c r="K1414" s="1">
        <f>IF(G1414&gt;MainSheet!$C$11+$B$6,IF(K1413&gt;=0.999,1,(G1414-MainSheet!$C$11-$B$6)*I1414/$C$2/60),0)</f>
        <v>1</v>
      </c>
      <c r="L1414" s="1">
        <f>IF(G1414&gt;MainSheet!$C$11+$B$6+$C$6,IF(L1413&gt;=0.999,1,(G1414-MainSheet!$C$11-$B$6-$C$6)*I1414/$D$2/60),0)</f>
        <v>1</v>
      </c>
      <c r="M1414">
        <f t="shared" si="202"/>
        <v>1</v>
      </c>
      <c r="N1414" s="2">
        <f t="shared" si="203"/>
        <v>3721.0526315789471</v>
      </c>
      <c r="O1414">
        <f t="shared" si="206"/>
        <v>977.02127659574455</v>
      </c>
      <c r="P1414">
        <f t="shared" si="204"/>
        <v>192000</v>
      </c>
      <c r="Q1414" s="2">
        <f t="shared" si="205"/>
        <v>196698.0739081747</v>
      </c>
      <c r="R1414">
        <f>Q1414/MainSheet!$C$8*(G1414-G1413)+R1413</f>
        <v>887.07907085213174</v>
      </c>
      <c r="S1414">
        <f t="shared" si="207"/>
        <v>14316.885832435901</v>
      </c>
      <c r="T1414">
        <f t="shared" si="199"/>
        <v>14.119999999999743</v>
      </c>
      <c r="U1414" s="1">
        <f>Q1414/MainSheet!$C$22</f>
        <v>1</v>
      </c>
    </row>
    <row r="1415" spans="7:21">
      <c r="G1415">
        <f t="shared" si="200"/>
        <v>14.129999999999743</v>
      </c>
      <c r="H1415">
        <f t="shared" si="201"/>
        <v>198000</v>
      </c>
      <c r="I1415" s="2">
        <f>MIN(MainSheet!$C$10/MainSheet!$C$9,MainSheet!$K$9*60)</f>
        <v>660</v>
      </c>
      <c r="J1415" s="1">
        <f>IF(G1415&gt;MainSheet!$C$11,IF(J1414&gt;=0.999,1,(G1415-MainSheet!$C$11)*I1415/$B$2/60),0)</f>
        <v>1</v>
      </c>
      <c r="K1415" s="1">
        <f>IF(G1415&gt;MainSheet!$C$11+$B$6,IF(K1414&gt;=0.999,1,(G1415-MainSheet!$C$11-$B$6)*I1415/$C$2/60),0)</f>
        <v>1</v>
      </c>
      <c r="L1415" s="1">
        <f>IF(G1415&gt;MainSheet!$C$11+$B$6+$C$6,IF(L1414&gt;=0.999,1,(G1415-MainSheet!$C$11-$B$6-$C$6)*I1415/$D$2/60),0)</f>
        <v>1</v>
      </c>
      <c r="M1415">
        <f t="shared" si="202"/>
        <v>1</v>
      </c>
      <c r="N1415" s="2">
        <f t="shared" si="203"/>
        <v>3721.0526315789471</v>
      </c>
      <c r="O1415">
        <f t="shared" si="206"/>
        <v>977.02127659574455</v>
      </c>
      <c r="P1415">
        <f t="shared" si="204"/>
        <v>192000</v>
      </c>
      <c r="Q1415" s="2">
        <f t="shared" si="205"/>
        <v>196698.0739081747</v>
      </c>
      <c r="R1415">
        <f>Q1415/MainSheet!$C$8*(G1415-G1414)+R1414</f>
        <v>889.11031734296603</v>
      </c>
      <c r="S1415">
        <f t="shared" si="207"/>
        <v>14349.668844753929</v>
      </c>
      <c r="T1415">
        <f t="shared" si="199"/>
        <v>14.129999999999743</v>
      </c>
      <c r="U1415" s="1">
        <f>Q1415/MainSheet!$C$22</f>
        <v>1</v>
      </c>
    </row>
    <row r="1416" spans="7:21">
      <c r="G1416">
        <f t="shared" si="200"/>
        <v>14.139999999999743</v>
      </c>
      <c r="H1416">
        <f t="shared" si="201"/>
        <v>198000</v>
      </c>
      <c r="I1416" s="2">
        <f>MIN(MainSheet!$C$10/MainSheet!$C$9,MainSheet!$K$9*60)</f>
        <v>660</v>
      </c>
      <c r="J1416" s="1">
        <f>IF(G1416&gt;MainSheet!$C$11,IF(J1415&gt;=0.999,1,(G1416-MainSheet!$C$11)*I1416/$B$2/60),0)</f>
        <v>1</v>
      </c>
      <c r="K1416" s="1">
        <f>IF(G1416&gt;MainSheet!$C$11+$B$6,IF(K1415&gt;=0.999,1,(G1416-MainSheet!$C$11-$B$6)*I1416/$C$2/60),0)</f>
        <v>1</v>
      </c>
      <c r="L1416" s="1">
        <f>IF(G1416&gt;MainSheet!$C$11+$B$6+$C$6,IF(L1415&gt;=0.999,1,(G1416-MainSheet!$C$11-$B$6-$C$6)*I1416/$D$2/60),0)</f>
        <v>1</v>
      </c>
      <c r="M1416">
        <f t="shared" si="202"/>
        <v>1</v>
      </c>
      <c r="N1416" s="2">
        <f t="shared" si="203"/>
        <v>3721.0526315789471</v>
      </c>
      <c r="O1416">
        <f t="shared" si="206"/>
        <v>977.02127659574455</v>
      </c>
      <c r="P1416">
        <f t="shared" si="204"/>
        <v>192000</v>
      </c>
      <c r="Q1416" s="2">
        <f t="shared" si="205"/>
        <v>196698.0739081747</v>
      </c>
      <c r="R1416">
        <f>Q1416/MainSheet!$C$8*(G1416-G1415)+R1415</f>
        <v>891.14156383380032</v>
      </c>
      <c r="S1416">
        <f t="shared" si="207"/>
        <v>14382.451857071957</v>
      </c>
      <c r="T1416">
        <f t="shared" si="199"/>
        <v>14.139999999999743</v>
      </c>
      <c r="U1416" s="1">
        <f>Q1416/MainSheet!$C$22</f>
        <v>1</v>
      </c>
    </row>
    <row r="1417" spans="7:21">
      <c r="G1417">
        <f t="shared" si="200"/>
        <v>14.149999999999743</v>
      </c>
      <c r="H1417">
        <f t="shared" si="201"/>
        <v>198000</v>
      </c>
      <c r="I1417" s="2">
        <f>MIN(MainSheet!$C$10/MainSheet!$C$9,MainSheet!$K$9*60)</f>
        <v>660</v>
      </c>
      <c r="J1417" s="1">
        <f>IF(G1417&gt;MainSheet!$C$11,IF(J1416&gt;=0.999,1,(G1417-MainSheet!$C$11)*I1417/$B$2/60),0)</f>
        <v>1</v>
      </c>
      <c r="K1417" s="1">
        <f>IF(G1417&gt;MainSheet!$C$11+$B$6,IF(K1416&gt;=0.999,1,(G1417-MainSheet!$C$11-$B$6)*I1417/$C$2/60),0)</f>
        <v>1</v>
      </c>
      <c r="L1417" s="1">
        <f>IF(G1417&gt;MainSheet!$C$11+$B$6+$C$6,IF(L1416&gt;=0.999,1,(G1417-MainSheet!$C$11-$B$6-$C$6)*I1417/$D$2/60),0)</f>
        <v>1</v>
      </c>
      <c r="M1417">
        <f t="shared" si="202"/>
        <v>1</v>
      </c>
      <c r="N1417" s="2">
        <f t="shared" si="203"/>
        <v>3721.0526315789471</v>
      </c>
      <c r="O1417">
        <f t="shared" si="206"/>
        <v>977.02127659574455</v>
      </c>
      <c r="P1417">
        <f t="shared" si="204"/>
        <v>192000</v>
      </c>
      <c r="Q1417" s="2">
        <f t="shared" si="205"/>
        <v>196698.0739081747</v>
      </c>
      <c r="R1417">
        <f>Q1417/MainSheet!$C$8*(G1417-G1416)+R1416</f>
        <v>893.17281032463461</v>
      </c>
      <c r="S1417">
        <f t="shared" si="207"/>
        <v>14415.234869389986</v>
      </c>
      <c r="T1417">
        <f t="shared" si="199"/>
        <v>14.149999999999743</v>
      </c>
      <c r="U1417" s="1">
        <f>Q1417/MainSheet!$C$22</f>
        <v>1</v>
      </c>
    </row>
    <row r="1418" spans="7:21">
      <c r="G1418">
        <f t="shared" si="200"/>
        <v>14.159999999999743</v>
      </c>
      <c r="H1418">
        <f t="shared" si="201"/>
        <v>198000</v>
      </c>
      <c r="I1418" s="2">
        <f>MIN(MainSheet!$C$10/MainSheet!$C$9,MainSheet!$K$9*60)</f>
        <v>660</v>
      </c>
      <c r="J1418" s="1">
        <f>IF(G1418&gt;MainSheet!$C$11,IF(J1417&gt;=0.999,1,(G1418-MainSheet!$C$11)*I1418/$B$2/60),0)</f>
        <v>1</v>
      </c>
      <c r="K1418" s="1">
        <f>IF(G1418&gt;MainSheet!$C$11+$B$6,IF(K1417&gt;=0.999,1,(G1418-MainSheet!$C$11-$B$6)*I1418/$C$2/60),0)</f>
        <v>1</v>
      </c>
      <c r="L1418" s="1">
        <f>IF(G1418&gt;MainSheet!$C$11+$B$6+$C$6,IF(L1417&gt;=0.999,1,(G1418-MainSheet!$C$11-$B$6-$C$6)*I1418/$D$2/60),0)</f>
        <v>1</v>
      </c>
      <c r="M1418">
        <f t="shared" si="202"/>
        <v>1</v>
      </c>
      <c r="N1418" s="2">
        <f t="shared" si="203"/>
        <v>3721.0526315789471</v>
      </c>
      <c r="O1418">
        <f t="shared" si="206"/>
        <v>977.02127659574455</v>
      </c>
      <c r="P1418">
        <f t="shared" si="204"/>
        <v>192000</v>
      </c>
      <c r="Q1418" s="2">
        <f t="shared" si="205"/>
        <v>196698.0739081747</v>
      </c>
      <c r="R1418">
        <f>Q1418/MainSheet!$C$8*(G1418-G1417)+R1417</f>
        <v>895.2040568154689</v>
      </c>
      <c r="S1418">
        <f t="shared" si="207"/>
        <v>14448.017881708014</v>
      </c>
      <c r="T1418">
        <f t="shared" si="199"/>
        <v>14.159999999999743</v>
      </c>
      <c r="U1418" s="1">
        <f>Q1418/MainSheet!$C$22</f>
        <v>1</v>
      </c>
    </row>
    <row r="1419" spans="7:21">
      <c r="G1419">
        <f t="shared" si="200"/>
        <v>14.169999999999742</v>
      </c>
      <c r="H1419">
        <f t="shared" si="201"/>
        <v>198000</v>
      </c>
      <c r="I1419" s="2">
        <f>MIN(MainSheet!$C$10/MainSheet!$C$9,MainSheet!$K$9*60)</f>
        <v>660</v>
      </c>
      <c r="J1419" s="1">
        <f>IF(G1419&gt;MainSheet!$C$11,IF(J1418&gt;=0.999,1,(G1419-MainSheet!$C$11)*I1419/$B$2/60),0)</f>
        <v>1</v>
      </c>
      <c r="K1419" s="1">
        <f>IF(G1419&gt;MainSheet!$C$11+$B$6,IF(K1418&gt;=0.999,1,(G1419-MainSheet!$C$11-$B$6)*I1419/$C$2/60),0)</f>
        <v>1</v>
      </c>
      <c r="L1419" s="1">
        <f>IF(G1419&gt;MainSheet!$C$11+$B$6+$C$6,IF(L1418&gt;=0.999,1,(G1419-MainSheet!$C$11-$B$6-$C$6)*I1419/$D$2/60),0)</f>
        <v>1</v>
      </c>
      <c r="M1419">
        <f t="shared" si="202"/>
        <v>1</v>
      </c>
      <c r="N1419" s="2">
        <f t="shared" si="203"/>
        <v>3721.0526315789471</v>
      </c>
      <c r="O1419">
        <f t="shared" si="206"/>
        <v>977.02127659574455</v>
      </c>
      <c r="P1419">
        <f t="shared" si="204"/>
        <v>192000</v>
      </c>
      <c r="Q1419" s="2">
        <f t="shared" si="205"/>
        <v>196698.0739081747</v>
      </c>
      <c r="R1419">
        <f>Q1419/MainSheet!$C$8*(G1419-G1418)+R1418</f>
        <v>897.23530330630319</v>
      </c>
      <c r="S1419">
        <f t="shared" si="207"/>
        <v>14480.800894026042</v>
      </c>
      <c r="T1419">
        <f t="shared" si="199"/>
        <v>14.169999999999742</v>
      </c>
      <c r="U1419" s="1">
        <f>Q1419/MainSheet!$C$22</f>
        <v>1</v>
      </c>
    </row>
    <row r="1420" spans="7:21">
      <c r="G1420">
        <f t="shared" si="200"/>
        <v>14.179999999999742</v>
      </c>
      <c r="H1420">
        <f t="shared" si="201"/>
        <v>198000</v>
      </c>
      <c r="I1420" s="2">
        <f>MIN(MainSheet!$C$10/MainSheet!$C$9,MainSheet!$K$9*60)</f>
        <v>660</v>
      </c>
      <c r="J1420" s="1">
        <f>IF(G1420&gt;MainSheet!$C$11,IF(J1419&gt;=0.999,1,(G1420-MainSheet!$C$11)*I1420/$B$2/60),0)</f>
        <v>1</v>
      </c>
      <c r="K1420" s="1">
        <f>IF(G1420&gt;MainSheet!$C$11+$B$6,IF(K1419&gt;=0.999,1,(G1420-MainSheet!$C$11-$B$6)*I1420/$C$2/60),0)</f>
        <v>1</v>
      </c>
      <c r="L1420" s="1">
        <f>IF(G1420&gt;MainSheet!$C$11+$B$6+$C$6,IF(L1419&gt;=0.999,1,(G1420-MainSheet!$C$11-$B$6-$C$6)*I1420/$D$2/60),0)</f>
        <v>1</v>
      </c>
      <c r="M1420">
        <f t="shared" si="202"/>
        <v>1</v>
      </c>
      <c r="N1420" s="2">
        <f t="shared" si="203"/>
        <v>3721.0526315789471</v>
      </c>
      <c r="O1420">
        <f t="shared" si="206"/>
        <v>977.02127659574455</v>
      </c>
      <c r="P1420">
        <f t="shared" si="204"/>
        <v>192000</v>
      </c>
      <c r="Q1420" s="2">
        <f t="shared" si="205"/>
        <v>196698.0739081747</v>
      </c>
      <c r="R1420">
        <f>Q1420/MainSheet!$C$8*(G1420-G1419)+R1419</f>
        <v>899.26654979713749</v>
      </c>
      <c r="S1420">
        <f t="shared" si="207"/>
        <v>14513.583906344071</v>
      </c>
      <c r="T1420">
        <f t="shared" si="199"/>
        <v>14.179999999999742</v>
      </c>
      <c r="U1420" s="1">
        <f>Q1420/MainSheet!$C$22</f>
        <v>1</v>
      </c>
    </row>
    <row r="1421" spans="7:21">
      <c r="G1421">
        <f t="shared" si="200"/>
        <v>14.189999999999742</v>
      </c>
      <c r="H1421">
        <f t="shared" si="201"/>
        <v>198000</v>
      </c>
      <c r="I1421" s="2">
        <f>MIN(MainSheet!$C$10/MainSheet!$C$9,MainSheet!$K$9*60)</f>
        <v>660</v>
      </c>
      <c r="J1421" s="1">
        <f>IF(G1421&gt;MainSheet!$C$11,IF(J1420&gt;=0.999,1,(G1421-MainSheet!$C$11)*I1421/$B$2/60),0)</f>
        <v>1</v>
      </c>
      <c r="K1421" s="1">
        <f>IF(G1421&gt;MainSheet!$C$11+$B$6,IF(K1420&gt;=0.999,1,(G1421-MainSheet!$C$11-$B$6)*I1421/$C$2/60),0)</f>
        <v>1</v>
      </c>
      <c r="L1421" s="1">
        <f>IF(G1421&gt;MainSheet!$C$11+$B$6+$C$6,IF(L1420&gt;=0.999,1,(G1421-MainSheet!$C$11-$B$6-$C$6)*I1421/$D$2/60),0)</f>
        <v>1</v>
      </c>
      <c r="M1421">
        <f t="shared" si="202"/>
        <v>1</v>
      </c>
      <c r="N1421" s="2">
        <f t="shared" si="203"/>
        <v>3721.0526315789471</v>
      </c>
      <c r="O1421">
        <f t="shared" si="206"/>
        <v>977.02127659574455</v>
      </c>
      <c r="P1421">
        <f t="shared" si="204"/>
        <v>192000</v>
      </c>
      <c r="Q1421" s="2">
        <f t="shared" si="205"/>
        <v>196698.0739081747</v>
      </c>
      <c r="R1421">
        <f>Q1421/MainSheet!$C$8*(G1421-G1420)+R1420</f>
        <v>901.29779628797178</v>
      </c>
      <c r="S1421">
        <f t="shared" si="207"/>
        <v>14546.366918662099</v>
      </c>
      <c r="T1421">
        <f t="shared" si="199"/>
        <v>14.189999999999742</v>
      </c>
      <c r="U1421" s="1">
        <f>Q1421/MainSheet!$C$22</f>
        <v>1</v>
      </c>
    </row>
    <row r="1422" spans="7:21">
      <c r="G1422">
        <f t="shared" si="200"/>
        <v>14.199999999999742</v>
      </c>
      <c r="H1422">
        <f t="shared" si="201"/>
        <v>198000</v>
      </c>
      <c r="I1422" s="2">
        <f>MIN(MainSheet!$C$10/MainSheet!$C$9,MainSheet!$K$9*60)</f>
        <v>660</v>
      </c>
      <c r="J1422" s="1">
        <f>IF(G1422&gt;MainSheet!$C$11,IF(J1421&gt;=0.999,1,(G1422-MainSheet!$C$11)*I1422/$B$2/60),0)</f>
        <v>1</v>
      </c>
      <c r="K1422" s="1">
        <f>IF(G1422&gt;MainSheet!$C$11+$B$6,IF(K1421&gt;=0.999,1,(G1422-MainSheet!$C$11-$B$6)*I1422/$C$2/60),0)</f>
        <v>1</v>
      </c>
      <c r="L1422" s="1">
        <f>IF(G1422&gt;MainSheet!$C$11+$B$6+$C$6,IF(L1421&gt;=0.999,1,(G1422-MainSheet!$C$11-$B$6-$C$6)*I1422/$D$2/60),0)</f>
        <v>1</v>
      </c>
      <c r="M1422">
        <f t="shared" si="202"/>
        <v>1</v>
      </c>
      <c r="N1422" s="2">
        <f t="shared" si="203"/>
        <v>3721.0526315789471</v>
      </c>
      <c r="O1422">
        <f t="shared" si="206"/>
        <v>977.02127659574455</v>
      </c>
      <c r="P1422">
        <f t="shared" si="204"/>
        <v>192000</v>
      </c>
      <c r="Q1422" s="2">
        <f t="shared" si="205"/>
        <v>196698.0739081747</v>
      </c>
      <c r="R1422">
        <f>Q1422/MainSheet!$C$8*(G1422-G1421)+R1421</f>
        <v>903.32904277880607</v>
      </c>
      <c r="S1422">
        <f t="shared" si="207"/>
        <v>14579.149930980127</v>
      </c>
      <c r="T1422">
        <f t="shared" si="199"/>
        <v>14.199999999999742</v>
      </c>
      <c r="U1422" s="1">
        <f>Q1422/MainSheet!$C$22</f>
        <v>1</v>
      </c>
    </row>
    <row r="1423" spans="7:21">
      <c r="G1423">
        <f t="shared" si="200"/>
        <v>14.209999999999742</v>
      </c>
      <c r="H1423">
        <f t="shared" si="201"/>
        <v>198000</v>
      </c>
      <c r="I1423" s="2">
        <f>MIN(MainSheet!$C$10/MainSheet!$C$9,MainSheet!$K$9*60)</f>
        <v>660</v>
      </c>
      <c r="J1423" s="1">
        <f>IF(G1423&gt;MainSheet!$C$11,IF(J1422&gt;=0.999,1,(G1423-MainSheet!$C$11)*I1423/$B$2/60),0)</f>
        <v>1</v>
      </c>
      <c r="K1423" s="1">
        <f>IF(G1423&gt;MainSheet!$C$11+$B$6,IF(K1422&gt;=0.999,1,(G1423-MainSheet!$C$11-$B$6)*I1423/$C$2/60),0)</f>
        <v>1</v>
      </c>
      <c r="L1423" s="1">
        <f>IF(G1423&gt;MainSheet!$C$11+$B$6+$C$6,IF(L1422&gt;=0.999,1,(G1423-MainSheet!$C$11-$B$6-$C$6)*I1423/$D$2/60),0)</f>
        <v>1</v>
      </c>
      <c r="M1423">
        <f t="shared" si="202"/>
        <v>1</v>
      </c>
      <c r="N1423" s="2">
        <f t="shared" si="203"/>
        <v>3721.0526315789471</v>
      </c>
      <c r="O1423">
        <f t="shared" si="206"/>
        <v>977.02127659574455</v>
      </c>
      <c r="P1423">
        <f t="shared" si="204"/>
        <v>192000</v>
      </c>
      <c r="Q1423" s="2">
        <f t="shared" si="205"/>
        <v>196698.0739081747</v>
      </c>
      <c r="R1423">
        <f>Q1423/MainSheet!$C$8*(G1423-G1422)+R1422</f>
        <v>905.36028926964036</v>
      </c>
      <c r="S1423">
        <f t="shared" si="207"/>
        <v>14611.932943298156</v>
      </c>
      <c r="T1423">
        <f t="shared" si="199"/>
        <v>14.209999999999742</v>
      </c>
      <c r="U1423" s="1">
        <f>Q1423/MainSheet!$C$22</f>
        <v>1</v>
      </c>
    </row>
    <row r="1424" spans="7:21">
      <c r="G1424">
        <f t="shared" si="200"/>
        <v>14.219999999999741</v>
      </c>
      <c r="H1424">
        <f t="shared" si="201"/>
        <v>198000</v>
      </c>
      <c r="I1424" s="2">
        <f>MIN(MainSheet!$C$10/MainSheet!$C$9,MainSheet!$K$9*60)</f>
        <v>660</v>
      </c>
      <c r="J1424" s="1">
        <f>IF(G1424&gt;MainSheet!$C$11,IF(J1423&gt;=0.999,1,(G1424-MainSheet!$C$11)*I1424/$B$2/60),0)</f>
        <v>1</v>
      </c>
      <c r="K1424" s="1">
        <f>IF(G1424&gt;MainSheet!$C$11+$B$6,IF(K1423&gt;=0.999,1,(G1424-MainSheet!$C$11-$B$6)*I1424/$C$2/60),0)</f>
        <v>1</v>
      </c>
      <c r="L1424" s="1">
        <f>IF(G1424&gt;MainSheet!$C$11+$B$6+$C$6,IF(L1423&gt;=0.999,1,(G1424-MainSheet!$C$11-$B$6-$C$6)*I1424/$D$2/60),0)</f>
        <v>1</v>
      </c>
      <c r="M1424">
        <f t="shared" si="202"/>
        <v>1</v>
      </c>
      <c r="N1424" s="2">
        <f t="shared" si="203"/>
        <v>3721.0526315789471</v>
      </c>
      <c r="O1424">
        <f t="shared" si="206"/>
        <v>977.02127659574455</v>
      </c>
      <c r="P1424">
        <f t="shared" si="204"/>
        <v>192000</v>
      </c>
      <c r="Q1424" s="2">
        <f t="shared" si="205"/>
        <v>196698.0739081747</v>
      </c>
      <c r="R1424">
        <f>Q1424/MainSheet!$C$8*(G1424-G1423)+R1423</f>
        <v>907.39153576047465</v>
      </c>
      <c r="S1424">
        <f t="shared" si="207"/>
        <v>14644.715955616184</v>
      </c>
      <c r="T1424">
        <f t="shared" si="199"/>
        <v>14.219999999999741</v>
      </c>
      <c r="U1424" s="1">
        <f>Q1424/MainSheet!$C$22</f>
        <v>1</v>
      </c>
    </row>
    <row r="1425" spans="7:21">
      <c r="G1425">
        <f t="shared" si="200"/>
        <v>14.229999999999741</v>
      </c>
      <c r="H1425">
        <f t="shared" si="201"/>
        <v>198000</v>
      </c>
      <c r="I1425" s="2">
        <f>MIN(MainSheet!$C$10/MainSheet!$C$9,MainSheet!$K$9*60)</f>
        <v>660</v>
      </c>
      <c r="J1425" s="1">
        <f>IF(G1425&gt;MainSheet!$C$11,IF(J1424&gt;=0.999,1,(G1425-MainSheet!$C$11)*I1425/$B$2/60),0)</f>
        <v>1</v>
      </c>
      <c r="K1425" s="1">
        <f>IF(G1425&gt;MainSheet!$C$11+$B$6,IF(K1424&gt;=0.999,1,(G1425-MainSheet!$C$11-$B$6)*I1425/$C$2/60),0)</f>
        <v>1</v>
      </c>
      <c r="L1425" s="1">
        <f>IF(G1425&gt;MainSheet!$C$11+$B$6+$C$6,IF(L1424&gt;=0.999,1,(G1425-MainSheet!$C$11-$B$6-$C$6)*I1425/$D$2/60),0)</f>
        <v>1</v>
      </c>
      <c r="M1425">
        <f t="shared" si="202"/>
        <v>1</v>
      </c>
      <c r="N1425" s="2">
        <f t="shared" si="203"/>
        <v>3721.0526315789471</v>
      </c>
      <c r="O1425">
        <f t="shared" si="206"/>
        <v>977.02127659574455</v>
      </c>
      <c r="P1425">
        <f t="shared" si="204"/>
        <v>192000</v>
      </c>
      <c r="Q1425" s="2">
        <f t="shared" si="205"/>
        <v>196698.0739081747</v>
      </c>
      <c r="R1425">
        <f>Q1425/MainSheet!$C$8*(G1425-G1424)+R1424</f>
        <v>909.42278225130894</v>
      </c>
      <c r="S1425">
        <f t="shared" si="207"/>
        <v>14677.498967934212</v>
      </c>
      <c r="T1425">
        <f t="shared" si="199"/>
        <v>14.229999999999741</v>
      </c>
      <c r="U1425" s="1">
        <f>Q1425/MainSheet!$C$22</f>
        <v>1</v>
      </c>
    </row>
    <row r="1426" spans="7:21">
      <c r="G1426">
        <f t="shared" si="200"/>
        <v>14.239999999999741</v>
      </c>
      <c r="H1426">
        <f t="shared" si="201"/>
        <v>198000</v>
      </c>
      <c r="I1426" s="2">
        <f>MIN(MainSheet!$C$10/MainSheet!$C$9,MainSheet!$K$9*60)</f>
        <v>660</v>
      </c>
      <c r="J1426" s="1">
        <f>IF(G1426&gt;MainSheet!$C$11,IF(J1425&gt;=0.999,1,(G1426-MainSheet!$C$11)*I1426/$B$2/60),0)</f>
        <v>1</v>
      </c>
      <c r="K1426" s="1">
        <f>IF(G1426&gt;MainSheet!$C$11+$B$6,IF(K1425&gt;=0.999,1,(G1426-MainSheet!$C$11-$B$6)*I1426/$C$2/60),0)</f>
        <v>1</v>
      </c>
      <c r="L1426" s="1">
        <f>IF(G1426&gt;MainSheet!$C$11+$B$6+$C$6,IF(L1425&gt;=0.999,1,(G1426-MainSheet!$C$11-$B$6-$C$6)*I1426/$D$2/60),0)</f>
        <v>1</v>
      </c>
      <c r="M1426">
        <f t="shared" si="202"/>
        <v>1</v>
      </c>
      <c r="N1426" s="2">
        <f t="shared" si="203"/>
        <v>3721.0526315789471</v>
      </c>
      <c r="O1426">
        <f t="shared" si="206"/>
        <v>977.02127659574455</v>
      </c>
      <c r="P1426">
        <f t="shared" si="204"/>
        <v>192000</v>
      </c>
      <c r="Q1426" s="2">
        <f t="shared" si="205"/>
        <v>196698.0739081747</v>
      </c>
      <c r="R1426">
        <f>Q1426/MainSheet!$C$8*(G1426-G1425)+R1425</f>
        <v>911.45402874214324</v>
      </c>
      <c r="S1426">
        <f t="shared" si="207"/>
        <v>14710.281980252241</v>
      </c>
      <c r="T1426">
        <f t="shared" si="199"/>
        <v>14.239999999999741</v>
      </c>
      <c r="U1426" s="1">
        <f>Q1426/MainSheet!$C$22</f>
        <v>1</v>
      </c>
    </row>
    <row r="1427" spans="7:21">
      <c r="G1427">
        <f t="shared" si="200"/>
        <v>14.249999999999741</v>
      </c>
      <c r="H1427">
        <f t="shared" si="201"/>
        <v>198000</v>
      </c>
      <c r="I1427" s="2">
        <f>MIN(MainSheet!$C$10/MainSheet!$C$9,MainSheet!$K$9*60)</f>
        <v>660</v>
      </c>
      <c r="J1427" s="1">
        <f>IF(G1427&gt;MainSheet!$C$11,IF(J1426&gt;=0.999,1,(G1427-MainSheet!$C$11)*I1427/$B$2/60),0)</f>
        <v>1</v>
      </c>
      <c r="K1427" s="1">
        <f>IF(G1427&gt;MainSheet!$C$11+$B$6,IF(K1426&gt;=0.999,1,(G1427-MainSheet!$C$11-$B$6)*I1427/$C$2/60),0)</f>
        <v>1</v>
      </c>
      <c r="L1427" s="1">
        <f>IF(G1427&gt;MainSheet!$C$11+$B$6+$C$6,IF(L1426&gt;=0.999,1,(G1427-MainSheet!$C$11-$B$6-$C$6)*I1427/$D$2/60),0)</f>
        <v>1</v>
      </c>
      <c r="M1427">
        <f t="shared" si="202"/>
        <v>1</v>
      </c>
      <c r="N1427" s="2">
        <f t="shared" si="203"/>
        <v>3721.0526315789471</v>
      </c>
      <c r="O1427">
        <f t="shared" si="206"/>
        <v>977.02127659574455</v>
      </c>
      <c r="P1427">
        <f t="shared" si="204"/>
        <v>192000</v>
      </c>
      <c r="Q1427" s="2">
        <f t="shared" si="205"/>
        <v>196698.0739081747</v>
      </c>
      <c r="R1427">
        <f>Q1427/MainSheet!$C$8*(G1427-G1426)+R1426</f>
        <v>913.48527523297753</v>
      </c>
      <c r="S1427">
        <f t="shared" si="207"/>
        <v>14743.064992570269</v>
      </c>
      <c r="T1427">
        <f t="shared" si="199"/>
        <v>14.249999999999741</v>
      </c>
      <c r="U1427" s="1">
        <f>Q1427/MainSheet!$C$22</f>
        <v>1</v>
      </c>
    </row>
    <row r="1428" spans="7:21">
      <c r="G1428">
        <f t="shared" si="200"/>
        <v>14.25999999999974</v>
      </c>
      <c r="H1428">
        <f t="shared" si="201"/>
        <v>198000</v>
      </c>
      <c r="I1428" s="2">
        <f>MIN(MainSheet!$C$10/MainSheet!$C$9,MainSheet!$K$9*60)</f>
        <v>660</v>
      </c>
      <c r="J1428" s="1">
        <f>IF(G1428&gt;MainSheet!$C$11,IF(J1427&gt;=0.999,1,(G1428-MainSheet!$C$11)*I1428/$B$2/60),0)</f>
        <v>1</v>
      </c>
      <c r="K1428" s="1">
        <f>IF(G1428&gt;MainSheet!$C$11+$B$6,IF(K1427&gt;=0.999,1,(G1428-MainSheet!$C$11-$B$6)*I1428/$C$2/60),0)</f>
        <v>1</v>
      </c>
      <c r="L1428" s="1">
        <f>IF(G1428&gt;MainSheet!$C$11+$B$6+$C$6,IF(L1427&gt;=0.999,1,(G1428-MainSheet!$C$11-$B$6-$C$6)*I1428/$D$2/60),0)</f>
        <v>1</v>
      </c>
      <c r="M1428">
        <f t="shared" si="202"/>
        <v>1</v>
      </c>
      <c r="N1428" s="2">
        <f t="shared" si="203"/>
        <v>3721.0526315789471</v>
      </c>
      <c r="O1428">
        <f t="shared" si="206"/>
        <v>977.02127659574455</v>
      </c>
      <c r="P1428">
        <f t="shared" si="204"/>
        <v>192000</v>
      </c>
      <c r="Q1428" s="2">
        <f t="shared" si="205"/>
        <v>196698.0739081747</v>
      </c>
      <c r="R1428">
        <f>Q1428/MainSheet!$C$8*(G1428-G1427)+R1427</f>
        <v>915.51652172381182</v>
      </c>
      <c r="S1428">
        <f t="shared" si="207"/>
        <v>14775.848004888298</v>
      </c>
      <c r="T1428">
        <f t="shared" si="199"/>
        <v>14.25999999999974</v>
      </c>
      <c r="U1428" s="1">
        <f>Q1428/MainSheet!$C$22</f>
        <v>1</v>
      </c>
    </row>
    <row r="1429" spans="7:21">
      <c r="G1429">
        <f t="shared" si="200"/>
        <v>14.26999999999974</v>
      </c>
      <c r="H1429">
        <f t="shared" si="201"/>
        <v>198000</v>
      </c>
      <c r="I1429" s="2">
        <f>MIN(MainSheet!$C$10/MainSheet!$C$9,MainSheet!$K$9*60)</f>
        <v>660</v>
      </c>
      <c r="J1429" s="1">
        <f>IF(G1429&gt;MainSheet!$C$11,IF(J1428&gt;=0.999,1,(G1429-MainSheet!$C$11)*I1429/$B$2/60),0)</f>
        <v>1</v>
      </c>
      <c r="K1429" s="1">
        <f>IF(G1429&gt;MainSheet!$C$11+$B$6,IF(K1428&gt;=0.999,1,(G1429-MainSheet!$C$11-$B$6)*I1429/$C$2/60),0)</f>
        <v>1</v>
      </c>
      <c r="L1429" s="1">
        <f>IF(G1429&gt;MainSheet!$C$11+$B$6+$C$6,IF(L1428&gt;=0.999,1,(G1429-MainSheet!$C$11-$B$6-$C$6)*I1429/$D$2/60),0)</f>
        <v>1</v>
      </c>
      <c r="M1429">
        <f t="shared" si="202"/>
        <v>1</v>
      </c>
      <c r="N1429" s="2">
        <f t="shared" si="203"/>
        <v>3721.0526315789471</v>
      </c>
      <c r="O1429">
        <f t="shared" si="206"/>
        <v>977.02127659574455</v>
      </c>
      <c r="P1429">
        <f t="shared" si="204"/>
        <v>192000</v>
      </c>
      <c r="Q1429" s="2">
        <f t="shared" si="205"/>
        <v>196698.0739081747</v>
      </c>
      <c r="R1429">
        <f>Q1429/MainSheet!$C$8*(G1429-G1428)+R1428</f>
        <v>917.54776821464611</v>
      </c>
      <c r="S1429">
        <f t="shared" si="207"/>
        <v>14808.631017206326</v>
      </c>
      <c r="T1429">
        <f t="shared" si="199"/>
        <v>14.26999999999974</v>
      </c>
      <c r="U1429" s="1">
        <f>Q1429/MainSheet!$C$22</f>
        <v>1</v>
      </c>
    </row>
    <row r="1430" spans="7:21">
      <c r="G1430">
        <f t="shared" si="200"/>
        <v>14.27999999999974</v>
      </c>
      <c r="H1430">
        <f t="shared" si="201"/>
        <v>198000</v>
      </c>
      <c r="I1430" s="2">
        <f>MIN(MainSheet!$C$10/MainSheet!$C$9,MainSheet!$K$9*60)</f>
        <v>660</v>
      </c>
      <c r="J1430" s="1">
        <f>IF(G1430&gt;MainSheet!$C$11,IF(J1429&gt;=0.999,1,(G1430-MainSheet!$C$11)*I1430/$B$2/60),0)</f>
        <v>1</v>
      </c>
      <c r="K1430" s="1">
        <f>IF(G1430&gt;MainSheet!$C$11+$B$6,IF(K1429&gt;=0.999,1,(G1430-MainSheet!$C$11-$B$6)*I1430/$C$2/60),0)</f>
        <v>1</v>
      </c>
      <c r="L1430" s="1">
        <f>IF(G1430&gt;MainSheet!$C$11+$B$6+$C$6,IF(L1429&gt;=0.999,1,(G1430-MainSheet!$C$11-$B$6-$C$6)*I1430/$D$2/60),0)</f>
        <v>1</v>
      </c>
      <c r="M1430">
        <f t="shared" si="202"/>
        <v>1</v>
      </c>
      <c r="N1430" s="2">
        <f t="shared" si="203"/>
        <v>3721.0526315789471</v>
      </c>
      <c r="O1430">
        <f t="shared" si="206"/>
        <v>977.02127659574455</v>
      </c>
      <c r="P1430">
        <f t="shared" si="204"/>
        <v>192000</v>
      </c>
      <c r="Q1430" s="2">
        <f t="shared" si="205"/>
        <v>196698.0739081747</v>
      </c>
      <c r="R1430">
        <f>Q1430/MainSheet!$C$8*(G1430-G1429)+R1429</f>
        <v>919.5790147054804</v>
      </c>
      <c r="S1430">
        <f t="shared" si="207"/>
        <v>14841.414029524354</v>
      </c>
      <c r="T1430">
        <f t="shared" si="199"/>
        <v>14.27999999999974</v>
      </c>
      <c r="U1430" s="1">
        <f>Q1430/MainSheet!$C$22</f>
        <v>1</v>
      </c>
    </row>
    <row r="1431" spans="7:21">
      <c r="G1431">
        <f t="shared" si="200"/>
        <v>14.28999999999974</v>
      </c>
      <c r="H1431">
        <f t="shared" si="201"/>
        <v>198000</v>
      </c>
      <c r="I1431" s="2">
        <f>MIN(MainSheet!$C$10/MainSheet!$C$9,MainSheet!$K$9*60)</f>
        <v>660</v>
      </c>
      <c r="J1431" s="1">
        <f>IF(G1431&gt;MainSheet!$C$11,IF(J1430&gt;=0.999,1,(G1431-MainSheet!$C$11)*I1431/$B$2/60),0)</f>
        <v>1</v>
      </c>
      <c r="K1431" s="1">
        <f>IF(G1431&gt;MainSheet!$C$11+$B$6,IF(K1430&gt;=0.999,1,(G1431-MainSheet!$C$11-$B$6)*I1431/$C$2/60),0)</f>
        <v>1</v>
      </c>
      <c r="L1431" s="1">
        <f>IF(G1431&gt;MainSheet!$C$11+$B$6+$C$6,IF(L1430&gt;=0.999,1,(G1431-MainSheet!$C$11-$B$6-$C$6)*I1431/$D$2/60),0)</f>
        <v>1</v>
      </c>
      <c r="M1431">
        <f t="shared" si="202"/>
        <v>1</v>
      </c>
      <c r="N1431" s="2">
        <f t="shared" si="203"/>
        <v>3721.0526315789471</v>
      </c>
      <c r="O1431">
        <f t="shared" si="206"/>
        <v>977.02127659574455</v>
      </c>
      <c r="P1431">
        <f t="shared" si="204"/>
        <v>192000</v>
      </c>
      <c r="Q1431" s="2">
        <f t="shared" si="205"/>
        <v>196698.0739081747</v>
      </c>
      <c r="R1431">
        <f>Q1431/MainSheet!$C$8*(G1431-G1430)+R1430</f>
        <v>921.6102611963147</v>
      </c>
      <c r="S1431">
        <f t="shared" si="207"/>
        <v>14874.197041842383</v>
      </c>
      <c r="T1431">
        <f t="shared" si="199"/>
        <v>14.28999999999974</v>
      </c>
      <c r="U1431" s="1">
        <f>Q1431/MainSheet!$C$22</f>
        <v>1</v>
      </c>
    </row>
    <row r="1432" spans="7:21">
      <c r="G1432">
        <f t="shared" si="200"/>
        <v>14.29999999999974</v>
      </c>
      <c r="H1432">
        <f t="shared" si="201"/>
        <v>198000</v>
      </c>
      <c r="I1432" s="2">
        <f>MIN(MainSheet!$C$10/MainSheet!$C$9,MainSheet!$K$9*60)</f>
        <v>660</v>
      </c>
      <c r="J1432" s="1">
        <f>IF(G1432&gt;MainSheet!$C$11,IF(J1431&gt;=0.999,1,(G1432-MainSheet!$C$11)*I1432/$B$2/60),0)</f>
        <v>1</v>
      </c>
      <c r="K1432" s="1">
        <f>IF(G1432&gt;MainSheet!$C$11+$B$6,IF(K1431&gt;=0.999,1,(G1432-MainSheet!$C$11-$B$6)*I1432/$C$2/60),0)</f>
        <v>1</v>
      </c>
      <c r="L1432" s="1">
        <f>IF(G1432&gt;MainSheet!$C$11+$B$6+$C$6,IF(L1431&gt;=0.999,1,(G1432-MainSheet!$C$11-$B$6-$C$6)*I1432/$D$2/60),0)</f>
        <v>1</v>
      </c>
      <c r="M1432">
        <f t="shared" si="202"/>
        <v>1</v>
      </c>
      <c r="N1432" s="2">
        <f t="shared" si="203"/>
        <v>3721.0526315789471</v>
      </c>
      <c r="O1432">
        <f t="shared" si="206"/>
        <v>977.02127659574455</v>
      </c>
      <c r="P1432">
        <f t="shared" si="204"/>
        <v>192000</v>
      </c>
      <c r="Q1432" s="2">
        <f t="shared" si="205"/>
        <v>196698.0739081747</v>
      </c>
      <c r="R1432">
        <f>Q1432/MainSheet!$C$8*(G1432-G1431)+R1431</f>
        <v>923.64150768714899</v>
      </c>
      <c r="S1432">
        <f t="shared" si="207"/>
        <v>14906.980054160411</v>
      </c>
      <c r="T1432">
        <f t="shared" si="199"/>
        <v>14.29999999999974</v>
      </c>
      <c r="U1432" s="1">
        <f>Q1432/MainSheet!$C$22</f>
        <v>1</v>
      </c>
    </row>
    <row r="1433" spans="7:21">
      <c r="G1433">
        <f t="shared" si="200"/>
        <v>14.309999999999739</v>
      </c>
      <c r="H1433">
        <f t="shared" si="201"/>
        <v>198000</v>
      </c>
      <c r="I1433" s="2">
        <f>MIN(MainSheet!$C$10/MainSheet!$C$9,MainSheet!$K$9*60)</f>
        <v>660</v>
      </c>
      <c r="J1433" s="1">
        <f>IF(G1433&gt;MainSheet!$C$11,IF(J1432&gt;=0.999,1,(G1433-MainSheet!$C$11)*I1433/$B$2/60),0)</f>
        <v>1</v>
      </c>
      <c r="K1433" s="1">
        <f>IF(G1433&gt;MainSheet!$C$11+$B$6,IF(K1432&gt;=0.999,1,(G1433-MainSheet!$C$11-$B$6)*I1433/$C$2/60),0)</f>
        <v>1</v>
      </c>
      <c r="L1433" s="1">
        <f>IF(G1433&gt;MainSheet!$C$11+$B$6+$C$6,IF(L1432&gt;=0.999,1,(G1433-MainSheet!$C$11-$B$6-$C$6)*I1433/$D$2/60),0)</f>
        <v>1</v>
      </c>
      <c r="M1433">
        <f t="shared" si="202"/>
        <v>1</v>
      </c>
      <c r="N1433" s="2">
        <f t="shared" si="203"/>
        <v>3721.0526315789471</v>
      </c>
      <c r="O1433">
        <f t="shared" si="206"/>
        <v>977.02127659574455</v>
      </c>
      <c r="P1433">
        <f t="shared" si="204"/>
        <v>192000</v>
      </c>
      <c r="Q1433" s="2">
        <f t="shared" si="205"/>
        <v>196698.0739081747</v>
      </c>
      <c r="R1433">
        <f>Q1433/MainSheet!$C$8*(G1433-G1432)+R1432</f>
        <v>925.67275417798328</v>
      </c>
      <c r="S1433">
        <f t="shared" si="207"/>
        <v>14939.763066478439</v>
      </c>
      <c r="T1433">
        <f t="shared" si="199"/>
        <v>14.309999999999739</v>
      </c>
      <c r="U1433" s="1">
        <f>Q1433/MainSheet!$C$22</f>
        <v>1</v>
      </c>
    </row>
    <row r="1434" spans="7:21">
      <c r="G1434">
        <f t="shared" si="200"/>
        <v>14.319999999999739</v>
      </c>
      <c r="H1434">
        <f t="shared" si="201"/>
        <v>198000</v>
      </c>
      <c r="I1434" s="2">
        <f>MIN(MainSheet!$C$10/MainSheet!$C$9,MainSheet!$K$9*60)</f>
        <v>660</v>
      </c>
      <c r="J1434" s="1">
        <f>IF(G1434&gt;MainSheet!$C$11,IF(J1433&gt;=0.999,1,(G1434-MainSheet!$C$11)*I1434/$B$2/60),0)</f>
        <v>1</v>
      </c>
      <c r="K1434" s="1">
        <f>IF(G1434&gt;MainSheet!$C$11+$B$6,IF(K1433&gt;=0.999,1,(G1434-MainSheet!$C$11-$B$6)*I1434/$C$2/60),0)</f>
        <v>1</v>
      </c>
      <c r="L1434" s="1">
        <f>IF(G1434&gt;MainSheet!$C$11+$B$6+$C$6,IF(L1433&gt;=0.999,1,(G1434-MainSheet!$C$11-$B$6-$C$6)*I1434/$D$2/60),0)</f>
        <v>1</v>
      </c>
      <c r="M1434">
        <f t="shared" si="202"/>
        <v>1</v>
      </c>
      <c r="N1434" s="2">
        <f t="shared" si="203"/>
        <v>3721.0526315789471</v>
      </c>
      <c r="O1434">
        <f t="shared" si="206"/>
        <v>977.02127659574455</v>
      </c>
      <c r="P1434">
        <f t="shared" si="204"/>
        <v>192000</v>
      </c>
      <c r="Q1434" s="2">
        <f t="shared" si="205"/>
        <v>196698.0739081747</v>
      </c>
      <c r="R1434">
        <f>Q1434/MainSheet!$C$8*(G1434-G1433)+R1433</f>
        <v>927.70400066881757</v>
      </c>
      <c r="S1434">
        <f t="shared" si="207"/>
        <v>14972.546078796468</v>
      </c>
      <c r="T1434">
        <f t="shared" si="199"/>
        <v>14.319999999999739</v>
      </c>
      <c r="U1434" s="1">
        <f>Q1434/MainSheet!$C$22</f>
        <v>1</v>
      </c>
    </row>
    <row r="1435" spans="7:21">
      <c r="G1435">
        <f t="shared" si="200"/>
        <v>14.329999999999739</v>
      </c>
      <c r="H1435">
        <f t="shared" si="201"/>
        <v>198000</v>
      </c>
      <c r="I1435" s="2">
        <f>MIN(MainSheet!$C$10/MainSheet!$C$9,MainSheet!$K$9*60)</f>
        <v>660</v>
      </c>
      <c r="J1435" s="1">
        <f>IF(G1435&gt;MainSheet!$C$11,IF(J1434&gt;=0.999,1,(G1435-MainSheet!$C$11)*I1435/$B$2/60),0)</f>
        <v>1</v>
      </c>
      <c r="K1435" s="1">
        <f>IF(G1435&gt;MainSheet!$C$11+$B$6,IF(K1434&gt;=0.999,1,(G1435-MainSheet!$C$11-$B$6)*I1435/$C$2/60),0)</f>
        <v>1</v>
      </c>
      <c r="L1435" s="1">
        <f>IF(G1435&gt;MainSheet!$C$11+$B$6+$C$6,IF(L1434&gt;=0.999,1,(G1435-MainSheet!$C$11-$B$6-$C$6)*I1435/$D$2/60),0)</f>
        <v>1</v>
      </c>
      <c r="M1435">
        <f t="shared" si="202"/>
        <v>1</v>
      </c>
      <c r="N1435" s="2">
        <f t="shared" si="203"/>
        <v>3721.0526315789471</v>
      </c>
      <c r="O1435">
        <f t="shared" si="206"/>
        <v>977.02127659574455</v>
      </c>
      <c r="P1435">
        <f t="shared" si="204"/>
        <v>192000</v>
      </c>
      <c r="Q1435" s="2">
        <f t="shared" si="205"/>
        <v>196698.0739081747</v>
      </c>
      <c r="R1435">
        <f>Q1435/MainSheet!$C$8*(G1435-G1434)+R1434</f>
        <v>929.73524715965186</v>
      </c>
      <c r="S1435">
        <f t="shared" si="207"/>
        <v>15005.329091114496</v>
      </c>
      <c r="T1435">
        <f t="shared" si="199"/>
        <v>14.329999999999739</v>
      </c>
      <c r="U1435" s="1">
        <f>Q1435/MainSheet!$C$22</f>
        <v>1</v>
      </c>
    </row>
    <row r="1436" spans="7:21">
      <c r="G1436">
        <f t="shared" si="200"/>
        <v>14.339999999999739</v>
      </c>
      <c r="H1436">
        <f t="shared" si="201"/>
        <v>198000</v>
      </c>
      <c r="I1436" s="2">
        <f>MIN(MainSheet!$C$10/MainSheet!$C$9,MainSheet!$K$9*60)</f>
        <v>660</v>
      </c>
      <c r="J1436" s="1">
        <f>IF(G1436&gt;MainSheet!$C$11,IF(J1435&gt;=0.999,1,(G1436-MainSheet!$C$11)*I1436/$B$2/60),0)</f>
        <v>1</v>
      </c>
      <c r="K1436" s="1">
        <f>IF(G1436&gt;MainSheet!$C$11+$B$6,IF(K1435&gt;=0.999,1,(G1436-MainSheet!$C$11-$B$6)*I1436/$C$2/60),0)</f>
        <v>1</v>
      </c>
      <c r="L1436" s="1">
        <f>IF(G1436&gt;MainSheet!$C$11+$B$6+$C$6,IF(L1435&gt;=0.999,1,(G1436-MainSheet!$C$11-$B$6-$C$6)*I1436/$D$2/60),0)</f>
        <v>1</v>
      </c>
      <c r="M1436">
        <f t="shared" si="202"/>
        <v>1</v>
      </c>
      <c r="N1436" s="2">
        <f t="shared" si="203"/>
        <v>3721.0526315789471</v>
      </c>
      <c r="O1436">
        <f t="shared" si="206"/>
        <v>977.02127659574455</v>
      </c>
      <c r="P1436">
        <f t="shared" si="204"/>
        <v>192000</v>
      </c>
      <c r="Q1436" s="2">
        <f t="shared" si="205"/>
        <v>196698.0739081747</v>
      </c>
      <c r="R1436">
        <f>Q1436/MainSheet!$C$8*(G1436-G1435)+R1435</f>
        <v>931.76649365048615</v>
      </c>
      <c r="S1436">
        <f t="shared" si="207"/>
        <v>15038.112103432524</v>
      </c>
      <c r="T1436">
        <f t="shared" si="199"/>
        <v>14.339999999999739</v>
      </c>
      <c r="U1436" s="1">
        <f>Q1436/MainSheet!$C$22</f>
        <v>1</v>
      </c>
    </row>
    <row r="1437" spans="7:21">
      <c r="G1437">
        <f t="shared" si="200"/>
        <v>14.349999999999739</v>
      </c>
      <c r="H1437">
        <f t="shared" si="201"/>
        <v>198000</v>
      </c>
      <c r="I1437" s="2">
        <f>MIN(MainSheet!$C$10/MainSheet!$C$9,MainSheet!$K$9*60)</f>
        <v>660</v>
      </c>
      <c r="J1437" s="1">
        <f>IF(G1437&gt;MainSheet!$C$11,IF(J1436&gt;=0.999,1,(G1437-MainSheet!$C$11)*I1437/$B$2/60),0)</f>
        <v>1</v>
      </c>
      <c r="K1437" s="1">
        <f>IF(G1437&gt;MainSheet!$C$11+$B$6,IF(K1436&gt;=0.999,1,(G1437-MainSheet!$C$11-$B$6)*I1437/$C$2/60),0)</f>
        <v>1</v>
      </c>
      <c r="L1437" s="1">
        <f>IF(G1437&gt;MainSheet!$C$11+$B$6+$C$6,IF(L1436&gt;=0.999,1,(G1437-MainSheet!$C$11-$B$6-$C$6)*I1437/$D$2/60),0)</f>
        <v>1</v>
      </c>
      <c r="M1437">
        <f t="shared" si="202"/>
        <v>1</v>
      </c>
      <c r="N1437" s="2">
        <f t="shared" si="203"/>
        <v>3721.0526315789471</v>
      </c>
      <c r="O1437">
        <f t="shared" si="206"/>
        <v>977.02127659574455</v>
      </c>
      <c r="P1437">
        <f t="shared" si="204"/>
        <v>192000</v>
      </c>
      <c r="Q1437" s="2">
        <f t="shared" si="205"/>
        <v>196698.0739081747</v>
      </c>
      <c r="R1437">
        <f>Q1437/MainSheet!$C$8*(G1437-G1436)+R1436</f>
        <v>933.79774014132045</v>
      </c>
      <c r="S1437">
        <f t="shared" si="207"/>
        <v>15070.895115750553</v>
      </c>
      <c r="T1437">
        <f t="shared" si="199"/>
        <v>14.349999999999739</v>
      </c>
      <c r="U1437" s="1">
        <f>Q1437/MainSheet!$C$22</f>
        <v>1</v>
      </c>
    </row>
    <row r="1438" spans="7:21">
      <c r="G1438">
        <f t="shared" si="200"/>
        <v>14.359999999999738</v>
      </c>
      <c r="H1438">
        <f t="shared" si="201"/>
        <v>198000</v>
      </c>
      <c r="I1438" s="2">
        <f>MIN(MainSheet!$C$10/MainSheet!$C$9,MainSheet!$K$9*60)</f>
        <v>660</v>
      </c>
      <c r="J1438" s="1">
        <f>IF(G1438&gt;MainSheet!$C$11,IF(J1437&gt;=0.999,1,(G1438-MainSheet!$C$11)*I1438/$B$2/60),0)</f>
        <v>1</v>
      </c>
      <c r="K1438" s="1">
        <f>IF(G1438&gt;MainSheet!$C$11+$B$6,IF(K1437&gt;=0.999,1,(G1438-MainSheet!$C$11-$B$6)*I1438/$C$2/60),0)</f>
        <v>1</v>
      </c>
      <c r="L1438" s="1">
        <f>IF(G1438&gt;MainSheet!$C$11+$B$6+$C$6,IF(L1437&gt;=0.999,1,(G1438-MainSheet!$C$11-$B$6-$C$6)*I1438/$D$2/60),0)</f>
        <v>1</v>
      </c>
      <c r="M1438">
        <f t="shared" si="202"/>
        <v>1</v>
      </c>
      <c r="N1438" s="2">
        <f t="shared" si="203"/>
        <v>3721.0526315789471</v>
      </c>
      <c r="O1438">
        <f t="shared" si="206"/>
        <v>977.02127659574455</v>
      </c>
      <c r="P1438">
        <f t="shared" si="204"/>
        <v>192000</v>
      </c>
      <c r="Q1438" s="2">
        <f t="shared" si="205"/>
        <v>196698.0739081747</v>
      </c>
      <c r="R1438">
        <f>Q1438/MainSheet!$C$8*(G1438-G1437)+R1437</f>
        <v>935.82898663215474</v>
      </c>
      <c r="S1438">
        <f t="shared" si="207"/>
        <v>15103.678128068581</v>
      </c>
      <c r="T1438">
        <f t="shared" si="199"/>
        <v>14.359999999999738</v>
      </c>
      <c r="U1438" s="1">
        <f>Q1438/MainSheet!$C$22</f>
        <v>1</v>
      </c>
    </row>
    <row r="1439" spans="7:21">
      <c r="G1439">
        <f t="shared" si="200"/>
        <v>14.369999999999738</v>
      </c>
      <c r="H1439">
        <f t="shared" si="201"/>
        <v>198000</v>
      </c>
      <c r="I1439" s="2">
        <f>MIN(MainSheet!$C$10/MainSheet!$C$9,MainSheet!$K$9*60)</f>
        <v>660</v>
      </c>
      <c r="J1439" s="1">
        <f>IF(G1439&gt;MainSheet!$C$11,IF(J1438&gt;=0.999,1,(G1439-MainSheet!$C$11)*I1439/$B$2/60),0)</f>
        <v>1</v>
      </c>
      <c r="K1439" s="1">
        <f>IF(G1439&gt;MainSheet!$C$11+$B$6,IF(K1438&gt;=0.999,1,(G1439-MainSheet!$C$11-$B$6)*I1439/$C$2/60),0)</f>
        <v>1</v>
      </c>
      <c r="L1439" s="1">
        <f>IF(G1439&gt;MainSheet!$C$11+$B$6+$C$6,IF(L1438&gt;=0.999,1,(G1439-MainSheet!$C$11-$B$6-$C$6)*I1439/$D$2/60),0)</f>
        <v>1</v>
      </c>
      <c r="M1439">
        <f t="shared" si="202"/>
        <v>1</v>
      </c>
      <c r="N1439" s="2">
        <f t="shared" si="203"/>
        <v>3721.0526315789471</v>
      </c>
      <c r="O1439">
        <f t="shared" si="206"/>
        <v>977.02127659574455</v>
      </c>
      <c r="P1439">
        <f t="shared" si="204"/>
        <v>192000</v>
      </c>
      <c r="Q1439" s="2">
        <f t="shared" si="205"/>
        <v>196698.0739081747</v>
      </c>
      <c r="R1439">
        <f>Q1439/MainSheet!$C$8*(G1439-G1438)+R1438</f>
        <v>937.86023312298903</v>
      </c>
      <c r="S1439">
        <f t="shared" si="207"/>
        <v>15136.461140386609</v>
      </c>
      <c r="T1439">
        <f t="shared" si="199"/>
        <v>14.369999999999738</v>
      </c>
      <c r="U1439" s="1">
        <f>Q1439/MainSheet!$C$22</f>
        <v>1</v>
      </c>
    </row>
    <row r="1440" spans="7:21">
      <c r="G1440">
        <f t="shared" si="200"/>
        <v>14.379999999999738</v>
      </c>
      <c r="H1440">
        <f t="shared" si="201"/>
        <v>198000</v>
      </c>
      <c r="I1440" s="2">
        <f>MIN(MainSheet!$C$10/MainSheet!$C$9,MainSheet!$K$9*60)</f>
        <v>660</v>
      </c>
      <c r="J1440" s="1">
        <f>IF(G1440&gt;MainSheet!$C$11,IF(J1439&gt;=0.999,1,(G1440-MainSheet!$C$11)*I1440/$B$2/60),0)</f>
        <v>1</v>
      </c>
      <c r="K1440" s="1">
        <f>IF(G1440&gt;MainSheet!$C$11+$B$6,IF(K1439&gt;=0.999,1,(G1440-MainSheet!$C$11-$B$6)*I1440/$C$2/60),0)</f>
        <v>1</v>
      </c>
      <c r="L1440" s="1">
        <f>IF(G1440&gt;MainSheet!$C$11+$B$6+$C$6,IF(L1439&gt;=0.999,1,(G1440-MainSheet!$C$11-$B$6-$C$6)*I1440/$D$2/60),0)</f>
        <v>1</v>
      </c>
      <c r="M1440">
        <f t="shared" si="202"/>
        <v>1</v>
      </c>
      <c r="N1440" s="2">
        <f t="shared" si="203"/>
        <v>3721.0526315789471</v>
      </c>
      <c r="O1440">
        <f t="shared" si="206"/>
        <v>977.02127659574455</v>
      </c>
      <c r="P1440">
        <f t="shared" si="204"/>
        <v>192000</v>
      </c>
      <c r="Q1440" s="2">
        <f t="shared" si="205"/>
        <v>196698.0739081747</v>
      </c>
      <c r="R1440">
        <f>Q1440/MainSheet!$C$8*(G1440-G1439)+R1439</f>
        <v>939.89147961382332</v>
      </c>
      <c r="S1440">
        <f t="shared" si="207"/>
        <v>15169.244152704638</v>
      </c>
      <c r="T1440">
        <f t="shared" si="199"/>
        <v>14.379999999999738</v>
      </c>
      <c r="U1440" s="1">
        <f>Q1440/MainSheet!$C$22</f>
        <v>1</v>
      </c>
    </row>
    <row r="1441" spans="7:21">
      <c r="G1441">
        <f t="shared" si="200"/>
        <v>14.389999999999738</v>
      </c>
      <c r="H1441">
        <f t="shared" si="201"/>
        <v>198000</v>
      </c>
      <c r="I1441" s="2">
        <f>MIN(MainSheet!$C$10/MainSheet!$C$9,MainSheet!$K$9*60)</f>
        <v>660</v>
      </c>
      <c r="J1441" s="1">
        <f>IF(G1441&gt;MainSheet!$C$11,IF(J1440&gt;=0.999,1,(G1441-MainSheet!$C$11)*I1441/$B$2/60),0)</f>
        <v>1</v>
      </c>
      <c r="K1441" s="1">
        <f>IF(G1441&gt;MainSheet!$C$11+$B$6,IF(K1440&gt;=0.999,1,(G1441-MainSheet!$C$11-$B$6)*I1441/$C$2/60),0)</f>
        <v>1</v>
      </c>
      <c r="L1441" s="1">
        <f>IF(G1441&gt;MainSheet!$C$11+$B$6+$C$6,IF(L1440&gt;=0.999,1,(G1441-MainSheet!$C$11-$B$6-$C$6)*I1441/$D$2/60),0)</f>
        <v>1</v>
      </c>
      <c r="M1441">
        <f t="shared" si="202"/>
        <v>1</v>
      </c>
      <c r="N1441" s="2">
        <f t="shared" si="203"/>
        <v>3721.0526315789471</v>
      </c>
      <c r="O1441">
        <f t="shared" si="206"/>
        <v>977.02127659574455</v>
      </c>
      <c r="P1441">
        <f t="shared" si="204"/>
        <v>192000</v>
      </c>
      <c r="Q1441" s="2">
        <f t="shared" si="205"/>
        <v>196698.0739081747</v>
      </c>
      <c r="R1441">
        <f>Q1441/MainSheet!$C$8*(G1441-G1440)+R1440</f>
        <v>941.92272610465761</v>
      </c>
      <c r="S1441">
        <f t="shared" si="207"/>
        <v>15202.027165022666</v>
      </c>
      <c r="T1441">
        <f t="shared" si="199"/>
        <v>14.389999999999738</v>
      </c>
      <c r="U1441" s="1">
        <f>Q1441/MainSheet!$C$22</f>
        <v>1</v>
      </c>
    </row>
    <row r="1442" spans="7:21">
      <c r="G1442">
        <f t="shared" si="200"/>
        <v>14.399999999999737</v>
      </c>
      <c r="H1442">
        <f t="shared" si="201"/>
        <v>198000</v>
      </c>
      <c r="I1442" s="2">
        <f>MIN(MainSheet!$C$10/MainSheet!$C$9,MainSheet!$K$9*60)</f>
        <v>660</v>
      </c>
      <c r="J1442" s="1">
        <f>IF(G1442&gt;MainSheet!$C$11,IF(J1441&gt;=0.999,1,(G1442-MainSheet!$C$11)*I1442/$B$2/60),0)</f>
        <v>1</v>
      </c>
      <c r="K1442" s="1">
        <f>IF(G1442&gt;MainSheet!$C$11+$B$6,IF(K1441&gt;=0.999,1,(G1442-MainSheet!$C$11-$B$6)*I1442/$C$2/60),0)</f>
        <v>1</v>
      </c>
      <c r="L1442" s="1">
        <f>IF(G1442&gt;MainSheet!$C$11+$B$6+$C$6,IF(L1441&gt;=0.999,1,(G1442-MainSheet!$C$11-$B$6-$C$6)*I1442/$D$2/60),0)</f>
        <v>1</v>
      </c>
      <c r="M1442">
        <f t="shared" si="202"/>
        <v>1</v>
      </c>
      <c r="N1442" s="2">
        <f t="shared" si="203"/>
        <v>3721.0526315789471</v>
      </c>
      <c r="O1442">
        <f t="shared" si="206"/>
        <v>977.02127659574455</v>
      </c>
      <c r="P1442">
        <f t="shared" si="204"/>
        <v>192000</v>
      </c>
      <c r="Q1442" s="2">
        <f t="shared" si="205"/>
        <v>196698.0739081747</v>
      </c>
      <c r="R1442">
        <f>Q1442/MainSheet!$C$8*(G1442-G1441)+R1441</f>
        <v>943.9539725954919</v>
      </c>
      <c r="S1442">
        <f t="shared" si="207"/>
        <v>15234.810177340694</v>
      </c>
      <c r="T1442">
        <f t="shared" si="199"/>
        <v>14.399999999999737</v>
      </c>
      <c r="U1442" s="1">
        <f>Q1442/MainSheet!$C$22</f>
        <v>1</v>
      </c>
    </row>
    <row r="1443" spans="7:21">
      <c r="G1443">
        <f t="shared" si="200"/>
        <v>14.409999999999737</v>
      </c>
      <c r="H1443">
        <f t="shared" si="201"/>
        <v>198000</v>
      </c>
      <c r="I1443" s="2">
        <f>MIN(MainSheet!$C$10/MainSheet!$C$9,MainSheet!$K$9*60)</f>
        <v>660</v>
      </c>
      <c r="J1443" s="1">
        <f>IF(G1443&gt;MainSheet!$C$11,IF(J1442&gt;=0.999,1,(G1443-MainSheet!$C$11)*I1443/$B$2/60),0)</f>
        <v>1</v>
      </c>
      <c r="K1443" s="1">
        <f>IF(G1443&gt;MainSheet!$C$11+$B$6,IF(K1442&gt;=0.999,1,(G1443-MainSheet!$C$11-$B$6)*I1443/$C$2/60),0)</f>
        <v>1</v>
      </c>
      <c r="L1443" s="1">
        <f>IF(G1443&gt;MainSheet!$C$11+$B$6+$C$6,IF(L1442&gt;=0.999,1,(G1443-MainSheet!$C$11-$B$6-$C$6)*I1443/$D$2/60),0)</f>
        <v>1</v>
      </c>
      <c r="M1443">
        <f t="shared" si="202"/>
        <v>1</v>
      </c>
      <c r="N1443" s="2">
        <f t="shared" si="203"/>
        <v>3721.0526315789471</v>
      </c>
      <c r="O1443">
        <f t="shared" si="206"/>
        <v>977.02127659574455</v>
      </c>
      <c r="P1443">
        <f t="shared" si="204"/>
        <v>192000</v>
      </c>
      <c r="Q1443" s="2">
        <f t="shared" si="205"/>
        <v>196698.0739081747</v>
      </c>
      <c r="R1443">
        <f>Q1443/MainSheet!$C$8*(G1443-G1442)+R1442</f>
        <v>945.9852190863262</v>
      </c>
      <c r="S1443">
        <f t="shared" si="207"/>
        <v>15267.593189658723</v>
      </c>
      <c r="T1443">
        <f t="shared" si="199"/>
        <v>14.409999999999737</v>
      </c>
      <c r="U1443" s="1">
        <f>Q1443/MainSheet!$C$22</f>
        <v>1</v>
      </c>
    </row>
    <row r="1444" spans="7:21">
      <c r="G1444">
        <f t="shared" si="200"/>
        <v>14.419999999999737</v>
      </c>
      <c r="H1444">
        <f t="shared" si="201"/>
        <v>198000</v>
      </c>
      <c r="I1444" s="2">
        <f>MIN(MainSheet!$C$10/MainSheet!$C$9,MainSheet!$K$9*60)</f>
        <v>660</v>
      </c>
      <c r="J1444" s="1">
        <f>IF(G1444&gt;MainSheet!$C$11,IF(J1443&gt;=0.999,1,(G1444-MainSheet!$C$11)*I1444/$B$2/60),0)</f>
        <v>1</v>
      </c>
      <c r="K1444" s="1">
        <f>IF(G1444&gt;MainSheet!$C$11+$B$6,IF(K1443&gt;=0.999,1,(G1444-MainSheet!$C$11-$B$6)*I1444/$C$2/60),0)</f>
        <v>1</v>
      </c>
      <c r="L1444" s="1">
        <f>IF(G1444&gt;MainSheet!$C$11+$B$6+$C$6,IF(L1443&gt;=0.999,1,(G1444-MainSheet!$C$11-$B$6-$C$6)*I1444/$D$2/60),0)</f>
        <v>1</v>
      </c>
      <c r="M1444">
        <f t="shared" si="202"/>
        <v>1</v>
      </c>
      <c r="N1444" s="2">
        <f t="shared" si="203"/>
        <v>3721.0526315789471</v>
      </c>
      <c r="O1444">
        <f t="shared" si="206"/>
        <v>977.02127659574455</v>
      </c>
      <c r="P1444">
        <f t="shared" si="204"/>
        <v>192000</v>
      </c>
      <c r="Q1444" s="2">
        <f t="shared" si="205"/>
        <v>196698.0739081747</v>
      </c>
      <c r="R1444">
        <f>Q1444/MainSheet!$C$8*(G1444-G1443)+R1443</f>
        <v>948.01646557716049</v>
      </c>
      <c r="S1444">
        <f t="shared" si="207"/>
        <v>15300.376201976751</v>
      </c>
      <c r="T1444">
        <f t="shared" si="199"/>
        <v>14.419999999999737</v>
      </c>
      <c r="U1444" s="1">
        <f>Q1444/MainSheet!$C$22</f>
        <v>1</v>
      </c>
    </row>
    <row r="1445" spans="7:21">
      <c r="G1445">
        <f t="shared" si="200"/>
        <v>14.429999999999737</v>
      </c>
      <c r="H1445">
        <f t="shared" si="201"/>
        <v>198000</v>
      </c>
      <c r="I1445" s="2">
        <f>MIN(MainSheet!$C$10/MainSheet!$C$9,MainSheet!$K$9*60)</f>
        <v>660</v>
      </c>
      <c r="J1445" s="1">
        <f>IF(G1445&gt;MainSheet!$C$11,IF(J1444&gt;=0.999,1,(G1445-MainSheet!$C$11)*I1445/$B$2/60),0)</f>
        <v>1</v>
      </c>
      <c r="K1445" s="1">
        <f>IF(G1445&gt;MainSheet!$C$11+$B$6,IF(K1444&gt;=0.999,1,(G1445-MainSheet!$C$11-$B$6)*I1445/$C$2/60),0)</f>
        <v>1</v>
      </c>
      <c r="L1445" s="1">
        <f>IF(G1445&gt;MainSheet!$C$11+$B$6+$C$6,IF(L1444&gt;=0.999,1,(G1445-MainSheet!$C$11-$B$6-$C$6)*I1445/$D$2/60),0)</f>
        <v>1</v>
      </c>
      <c r="M1445">
        <f t="shared" si="202"/>
        <v>1</v>
      </c>
      <c r="N1445" s="2">
        <f t="shared" si="203"/>
        <v>3721.0526315789471</v>
      </c>
      <c r="O1445">
        <f t="shared" si="206"/>
        <v>977.02127659574455</v>
      </c>
      <c r="P1445">
        <f t="shared" si="204"/>
        <v>192000</v>
      </c>
      <c r="Q1445" s="2">
        <f t="shared" si="205"/>
        <v>196698.0739081747</v>
      </c>
      <c r="R1445">
        <f>Q1445/MainSheet!$C$8*(G1445-G1444)+R1444</f>
        <v>950.04771206799478</v>
      </c>
      <c r="S1445">
        <f t="shared" si="207"/>
        <v>15333.159214294779</v>
      </c>
      <c r="T1445">
        <f t="shared" si="199"/>
        <v>14.429999999999737</v>
      </c>
      <c r="U1445" s="1">
        <f>Q1445/MainSheet!$C$22</f>
        <v>1</v>
      </c>
    </row>
    <row r="1446" spans="7:21">
      <c r="G1446">
        <f t="shared" si="200"/>
        <v>14.439999999999737</v>
      </c>
      <c r="H1446">
        <f t="shared" si="201"/>
        <v>198000</v>
      </c>
      <c r="I1446" s="2">
        <f>MIN(MainSheet!$C$10/MainSheet!$C$9,MainSheet!$K$9*60)</f>
        <v>660</v>
      </c>
      <c r="J1446" s="1">
        <f>IF(G1446&gt;MainSheet!$C$11,IF(J1445&gt;=0.999,1,(G1446-MainSheet!$C$11)*I1446/$B$2/60),0)</f>
        <v>1</v>
      </c>
      <c r="K1446" s="1">
        <f>IF(G1446&gt;MainSheet!$C$11+$B$6,IF(K1445&gt;=0.999,1,(G1446-MainSheet!$C$11-$B$6)*I1446/$C$2/60),0)</f>
        <v>1</v>
      </c>
      <c r="L1446" s="1">
        <f>IF(G1446&gt;MainSheet!$C$11+$B$6+$C$6,IF(L1445&gt;=0.999,1,(G1446-MainSheet!$C$11-$B$6-$C$6)*I1446/$D$2/60),0)</f>
        <v>1</v>
      </c>
      <c r="M1446">
        <f t="shared" si="202"/>
        <v>1</v>
      </c>
      <c r="N1446" s="2">
        <f t="shared" si="203"/>
        <v>3721.0526315789471</v>
      </c>
      <c r="O1446">
        <f t="shared" si="206"/>
        <v>977.02127659574455</v>
      </c>
      <c r="P1446">
        <f t="shared" si="204"/>
        <v>192000</v>
      </c>
      <c r="Q1446" s="2">
        <f t="shared" si="205"/>
        <v>196698.0739081747</v>
      </c>
      <c r="R1446">
        <f>Q1446/MainSheet!$C$8*(G1446-G1445)+R1445</f>
        <v>952.07895855882907</v>
      </c>
      <c r="S1446">
        <f t="shared" si="207"/>
        <v>15365.942226612808</v>
      </c>
      <c r="T1446">
        <f t="shared" si="199"/>
        <v>14.439999999999737</v>
      </c>
      <c r="U1446" s="1">
        <f>Q1446/MainSheet!$C$22</f>
        <v>1</v>
      </c>
    </row>
    <row r="1447" spans="7:21">
      <c r="G1447">
        <f t="shared" si="200"/>
        <v>14.449999999999736</v>
      </c>
      <c r="H1447">
        <f t="shared" si="201"/>
        <v>198000</v>
      </c>
      <c r="I1447" s="2">
        <f>MIN(MainSheet!$C$10/MainSheet!$C$9,MainSheet!$K$9*60)</f>
        <v>660</v>
      </c>
      <c r="J1447" s="1">
        <f>IF(G1447&gt;MainSheet!$C$11,IF(J1446&gt;=0.999,1,(G1447-MainSheet!$C$11)*I1447/$B$2/60),0)</f>
        <v>1</v>
      </c>
      <c r="K1447" s="1">
        <f>IF(G1447&gt;MainSheet!$C$11+$B$6,IF(K1446&gt;=0.999,1,(G1447-MainSheet!$C$11-$B$6)*I1447/$C$2/60),0)</f>
        <v>1</v>
      </c>
      <c r="L1447" s="1">
        <f>IF(G1447&gt;MainSheet!$C$11+$B$6+$C$6,IF(L1446&gt;=0.999,1,(G1447-MainSheet!$C$11-$B$6-$C$6)*I1447/$D$2/60),0)</f>
        <v>1</v>
      </c>
      <c r="M1447">
        <f t="shared" si="202"/>
        <v>1</v>
      </c>
      <c r="N1447" s="2">
        <f t="shared" si="203"/>
        <v>3721.0526315789471</v>
      </c>
      <c r="O1447">
        <f t="shared" si="206"/>
        <v>977.02127659574455</v>
      </c>
      <c r="P1447">
        <f t="shared" si="204"/>
        <v>192000</v>
      </c>
      <c r="Q1447" s="2">
        <f t="shared" si="205"/>
        <v>196698.0739081747</v>
      </c>
      <c r="R1447">
        <f>Q1447/MainSheet!$C$8*(G1447-G1446)+R1446</f>
        <v>954.11020504966336</v>
      </c>
      <c r="S1447">
        <f t="shared" si="207"/>
        <v>15398.725238930836</v>
      </c>
      <c r="T1447">
        <f t="shared" si="199"/>
        <v>14.449999999999736</v>
      </c>
      <c r="U1447" s="1">
        <f>Q1447/MainSheet!$C$22</f>
        <v>1</v>
      </c>
    </row>
    <row r="1448" spans="7:21">
      <c r="G1448">
        <f t="shared" si="200"/>
        <v>14.459999999999736</v>
      </c>
      <c r="H1448">
        <f t="shared" si="201"/>
        <v>198000</v>
      </c>
      <c r="I1448" s="2">
        <f>MIN(MainSheet!$C$10/MainSheet!$C$9,MainSheet!$K$9*60)</f>
        <v>660</v>
      </c>
      <c r="J1448" s="1">
        <f>IF(G1448&gt;MainSheet!$C$11,IF(J1447&gt;=0.999,1,(G1448-MainSheet!$C$11)*I1448/$B$2/60),0)</f>
        <v>1</v>
      </c>
      <c r="K1448" s="1">
        <f>IF(G1448&gt;MainSheet!$C$11+$B$6,IF(K1447&gt;=0.999,1,(G1448-MainSheet!$C$11-$B$6)*I1448/$C$2/60),0)</f>
        <v>1</v>
      </c>
      <c r="L1448" s="1">
        <f>IF(G1448&gt;MainSheet!$C$11+$B$6+$C$6,IF(L1447&gt;=0.999,1,(G1448-MainSheet!$C$11-$B$6-$C$6)*I1448/$D$2/60),0)</f>
        <v>1</v>
      </c>
      <c r="M1448">
        <f t="shared" si="202"/>
        <v>1</v>
      </c>
      <c r="N1448" s="2">
        <f t="shared" si="203"/>
        <v>3721.0526315789471</v>
      </c>
      <c r="O1448">
        <f t="shared" si="206"/>
        <v>977.02127659574455</v>
      </c>
      <c r="P1448">
        <f t="shared" si="204"/>
        <v>192000</v>
      </c>
      <c r="Q1448" s="2">
        <f t="shared" si="205"/>
        <v>196698.0739081747</v>
      </c>
      <c r="R1448">
        <f>Q1448/MainSheet!$C$8*(G1448-G1447)+R1447</f>
        <v>956.14145154049766</v>
      </c>
      <c r="S1448">
        <f t="shared" si="207"/>
        <v>15431.508251248864</v>
      </c>
      <c r="T1448">
        <f t="shared" si="199"/>
        <v>14.459999999999736</v>
      </c>
      <c r="U1448" s="1">
        <f>Q1448/MainSheet!$C$22</f>
        <v>1</v>
      </c>
    </row>
    <row r="1449" spans="7:21">
      <c r="G1449">
        <f t="shared" si="200"/>
        <v>14.469999999999736</v>
      </c>
      <c r="H1449">
        <f t="shared" si="201"/>
        <v>198000</v>
      </c>
      <c r="I1449" s="2">
        <f>MIN(MainSheet!$C$10/MainSheet!$C$9,MainSheet!$K$9*60)</f>
        <v>660</v>
      </c>
      <c r="J1449" s="1">
        <f>IF(G1449&gt;MainSheet!$C$11,IF(J1448&gt;=0.999,1,(G1449-MainSheet!$C$11)*I1449/$B$2/60),0)</f>
        <v>1</v>
      </c>
      <c r="K1449" s="1">
        <f>IF(G1449&gt;MainSheet!$C$11+$B$6,IF(K1448&gt;=0.999,1,(G1449-MainSheet!$C$11-$B$6)*I1449/$C$2/60),0)</f>
        <v>1</v>
      </c>
      <c r="L1449" s="1">
        <f>IF(G1449&gt;MainSheet!$C$11+$B$6+$C$6,IF(L1448&gt;=0.999,1,(G1449-MainSheet!$C$11-$B$6-$C$6)*I1449/$D$2/60),0)</f>
        <v>1</v>
      </c>
      <c r="M1449">
        <f t="shared" si="202"/>
        <v>1</v>
      </c>
      <c r="N1449" s="2">
        <f t="shared" si="203"/>
        <v>3721.0526315789471</v>
      </c>
      <c r="O1449">
        <f t="shared" si="206"/>
        <v>977.02127659574455</v>
      </c>
      <c r="P1449">
        <f t="shared" si="204"/>
        <v>192000</v>
      </c>
      <c r="Q1449" s="2">
        <f t="shared" si="205"/>
        <v>196698.0739081747</v>
      </c>
      <c r="R1449">
        <f>Q1449/MainSheet!$C$8*(G1449-G1448)+R1448</f>
        <v>958.17269803133195</v>
      </c>
      <c r="S1449">
        <f t="shared" si="207"/>
        <v>15464.291263566893</v>
      </c>
      <c r="T1449">
        <f t="shared" si="199"/>
        <v>14.469999999999736</v>
      </c>
      <c r="U1449" s="1">
        <f>Q1449/MainSheet!$C$22</f>
        <v>1</v>
      </c>
    </row>
    <row r="1450" spans="7:21">
      <c r="G1450">
        <f t="shared" si="200"/>
        <v>14.479999999999736</v>
      </c>
      <c r="H1450">
        <f t="shared" si="201"/>
        <v>198000</v>
      </c>
      <c r="I1450" s="2">
        <f>MIN(MainSheet!$C$10/MainSheet!$C$9,MainSheet!$K$9*60)</f>
        <v>660</v>
      </c>
      <c r="J1450" s="1">
        <f>IF(G1450&gt;MainSheet!$C$11,IF(J1449&gt;=0.999,1,(G1450-MainSheet!$C$11)*I1450/$B$2/60),0)</f>
        <v>1</v>
      </c>
      <c r="K1450" s="1">
        <f>IF(G1450&gt;MainSheet!$C$11+$B$6,IF(K1449&gt;=0.999,1,(G1450-MainSheet!$C$11-$B$6)*I1450/$C$2/60),0)</f>
        <v>1</v>
      </c>
      <c r="L1450" s="1">
        <f>IF(G1450&gt;MainSheet!$C$11+$B$6+$C$6,IF(L1449&gt;=0.999,1,(G1450-MainSheet!$C$11-$B$6-$C$6)*I1450/$D$2/60),0)</f>
        <v>1</v>
      </c>
      <c r="M1450">
        <f t="shared" si="202"/>
        <v>1</v>
      </c>
      <c r="N1450" s="2">
        <f t="shared" si="203"/>
        <v>3721.0526315789471</v>
      </c>
      <c r="O1450">
        <f t="shared" si="206"/>
        <v>977.02127659574455</v>
      </c>
      <c r="P1450">
        <f t="shared" si="204"/>
        <v>192000</v>
      </c>
      <c r="Q1450" s="2">
        <f t="shared" si="205"/>
        <v>196698.0739081747</v>
      </c>
      <c r="R1450">
        <f>Q1450/MainSheet!$C$8*(G1450-G1449)+R1449</f>
        <v>960.20394452216624</v>
      </c>
      <c r="S1450">
        <f t="shared" si="207"/>
        <v>15497.074275884921</v>
      </c>
      <c r="T1450">
        <f t="shared" si="199"/>
        <v>14.479999999999736</v>
      </c>
      <c r="U1450" s="1">
        <f>Q1450/MainSheet!$C$22</f>
        <v>1</v>
      </c>
    </row>
    <row r="1451" spans="7:21">
      <c r="G1451">
        <f t="shared" si="200"/>
        <v>14.489999999999736</v>
      </c>
      <c r="H1451">
        <f t="shared" si="201"/>
        <v>198000</v>
      </c>
      <c r="I1451" s="2">
        <f>MIN(MainSheet!$C$10/MainSheet!$C$9,MainSheet!$K$9*60)</f>
        <v>660</v>
      </c>
      <c r="J1451" s="1">
        <f>IF(G1451&gt;MainSheet!$C$11,IF(J1450&gt;=0.999,1,(G1451-MainSheet!$C$11)*I1451/$B$2/60),0)</f>
        <v>1</v>
      </c>
      <c r="K1451" s="1">
        <f>IF(G1451&gt;MainSheet!$C$11+$B$6,IF(K1450&gt;=0.999,1,(G1451-MainSheet!$C$11-$B$6)*I1451/$C$2/60),0)</f>
        <v>1</v>
      </c>
      <c r="L1451" s="1">
        <f>IF(G1451&gt;MainSheet!$C$11+$B$6+$C$6,IF(L1450&gt;=0.999,1,(G1451-MainSheet!$C$11-$B$6-$C$6)*I1451/$D$2/60),0)</f>
        <v>1</v>
      </c>
      <c r="M1451">
        <f t="shared" si="202"/>
        <v>1</v>
      </c>
      <c r="N1451" s="2">
        <f t="shared" si="203"/>
        <v>3721.0526315789471</v>
      </c>
      <c r="O1451">
        <f t="shared" si="206"/>
        <v>977.02127659574455</v>
      </c>
      <c r="P1451">
        <f t="shared" si="204"/>
        <v>192000</v>
      </c>
      <c r="Q1451" s="2">
        <f t="shared" si="205"/>
        <v>196698.0739081747</v>
      </c>
      <c r="R1451">
        <f>Q1451/MainSheet!$C$8*(G1451-G1450)+R1450</f>
        <v>962.23519101300053</v>
      </c>
      <c r="S1451">
        <f t="shared" si="207"/>
        <v>15529.857288202949</v>
      </c>
      <c r="T1451">
        <f t="shared" si="199"/>
        <v>14.489999999999736</v>
      </c>
      <c r="U1451" s="1">
        <f>Q1451/MainSheet!$C$22</f>
        <v>1</v>
      </c>
    </row>
    <row r="1452" spans="7:21">
      <c r="G1452">
        <f t="shared" si="200"/>
        <v>14.499999999999735</v>
      </c>
      <c r="H1452">
        <f t="shared" si="201"/>
        <v>198000</v>
      </c>
      <c r="I1452" s="2">
        <f>MIN(MainSheet!$C$10/MainSheet!$C$9,MainSheet!$K$9*60)</f>
        <v>660</v>
      </c>
      <c r="J1452" s="1">
        <f>IF(G1452&gt;MainSheet!$C$11,IF(J1451&gt;=0.999,1,(G1452-MainSheet!$C$11)*I1452/$B$2/60),0)</f>
        <v>1</v>
      </c>
      <c r="K1452" s="1">
        <f>IF(G1452&gt;MainSheet!$C$11+$B$6,IF(K1451&gt;=0.999,1,(G1452-MainSheet!$C$11-$B$6)*I1452/$C$2/60),0)</f>
        <v>1</v>
      </c>
      <c r="L1452" s="1">
        <f>IF(G1452&gt;MainSheet!$C$11+$B$6+$C$6,IF(L1451&gt;=0.999,1,(G1452-MainSheet!$C$11-$B$6-$C$6)*I1452/$D$2/60),0)</f>
        <v>1</v>
      </c>
      <c r="M1452">
        <f t="shared" si="202"/>
        <v>1</v>
      </c>
      <c r="N1452" s="2">
        <f t="shared" si="203"/>
        <v>3721.0526315789471</v>
      </c>
      <c r="O1452">
        <f t="shared" si="206"/>
        <v>977.02127659574455</v>
      </c>
      <c r="P1452">
        <f t="shared" si="204"/>
        <v>192000</v>
      </c>
      <c r="Q1452" s="2">
        <f t="shared" si="205"/>
        <v>196698.0739081747</v>
      </c>
      <c r="R1452">
        <f>Q1452/MainSheet!$C$8*(G1452-G1451)+R1451</f>
        <v>964.26643750383482</v>
      </c>
      <c r="S1452">
        <f t="shared" si="207"/>
        <v>15562.640300520978</v>
      </c>
      <c r="T1452">
        <f t="shared" si="199"/>
        <v>14.499999999999735</v>
      </c>
      <c r="U1452" s="1">
        <f>Q1452/MainSheet!$C$22</f>
        <v>1</v>
      </c>
    </row>
    <row r="1453" spans="7:21">
      <c r="G1453">
        <f t="shared" si="200"/>
        <v>14.509999999999735</v>
      </c>
      <c r="H1453">
        <f t="shared" si="201"/>
        <v>198000</v>
      </c>
      <c r="I1453" s="2">
        <f>MIN(MainSheet!$C$10/MainSheet!$C$9,MainSheet!$K$9*60)</f>
        <v>660</v>
      </c>
      <c r="J1453" s="1">
        <f>IF(G1453&gt;MainSheet!$C$11,IF(J1452&gt;=0.999,1,(G1453-MainSheet!$C$11)*I1453/$B$2/60),0)</f>
        <v>1</v>
      </c>
      <c r="K1453" s="1">
        <f>IF(G1453&gt;MainSheet!$C$11+$B$6,IF(K1452&gt;=0.999,1,(G1453-MainSheet!$C$11-$B$6)*I1453/$C$2/60),0)</f>
        <v>1</v>
      </c>
      <c r="L1453" s="1">
        <f>IF(G1453&gt;MainSheet!$C$11+$B$6+$C$6,IF(L1452&gt;=0.999,1,(G1453-MainSheet!$C$11-$B$6-$C$6)*I1453/$D$2/60),0)</f>
        <v>1</v>
      </c>
      <c r="M1453">
        <f t="shared" si="202"/>
        <v>1</v>
      </c>
      <c r="N1453" s="2">
        <f t="shared" si="203"/>
        <v>3721.0526315789471</v>
      </c>
      <c r="O1453">
        <f t="shared" si="206"/>
        <v>977.02127659574455</v>
      </c>
      <c r="P1453">
        <f t="shared" si="204"/>
        <v>192000</v>
      </c>
      <c r="Q1453" s="2">
        <f t="shared" si="205"/>
        <v>196698.0739081747</v>
      </c>
      <c r="R1453">
        <f>Q1453/MainSheet!$C$8*(G1453-G1452)+R1452</f>
        <v>966.29768399466911</v>
      </c>
      <c r="S1453">
        <f t="shared" si="207"/>
        <v>15595.423312839006</v>
      </c>
      <c r="T1453">
        <f t="shared" si="199"/>
        <v>14.509999999999735</v>
      </c>
      <c r="U1453" s="1">
        <f>Q1453/MainSheet!$C$22</f>
        <v>1</v>
      </c>
    </row>
    <row r="1454" spans="7:21">
      <c r="G1454">
        <f t="shared" si="200"/>
        <v>14.519999999999735</v>
      </c>
      <c r="H1454">
        <f t="shared" si="201"/>
        <v>198000</v>
      </c>
      <c r="I1454" s="2">
        <f>MIN(MainSheet!$C$10/MainSheet!$C$9,MainSheet!$K$9*60)</f>
        <v>660</v>
      </c>
      <c r="J1454" s="1">
        <f>IF(G1454&gt;MainSheet!$C$11,IF(J1453&gt;=0.999,1,(G1454-MainSheet!$C$11)*I1454/$B$2/60),0)</f>
        <v>1</v>
      </c>
      <c r="K1454" s="1">
        <f>IF(G1454&gt;MainSheet!$C$11+$B$6,IF(K1453&gt;=0.999,1,(G1454-MainSheet!$C$11-$B$6)*I1454/$C$2/60),0)</f>
        <v>1</v>
      </c>
      <c r="L1454" s="1">
        <f>IF(G1454&gt;MainSheet!$C$11+$B$6+$C$6,IF(L1453&gt;=0.999,1,(G1454-MainSheet!$C$11-$B$6-$C$6)*I1454/$D$2/60),0)</f>
        <v>1</v>
      </c>
      <c r="M1454">
        <f t="shared" si="202"/>
        <v>1</v>
      </c>
      <c r="N1454" s="2">
        <f t="shared" si="203"/>
        <v>3721.0526315789471</v>
      </c>
      <c r="O1454">
        <f t="shared" si="206"/>
        <v>977.02127659574455</v>
      </c>
      <c r="P1454">
        <f t="shared" si="204"/>
        <v>192000</v>
      </c>
      <c r="Q1454" s="2">
        <f t="shared" si="205"/>
        <v>196698.0739081747</v>
      </c>
      <c r="R1454">
        <f>Q1454/MainSheet!$C$8*(G1454-G1453)+R1453</f>
        <v>968.32893048550341</v>
      </c>
      <c r="S1454">
        <f t="shared" si="207"/>
        <v>15628.206325157034</v>
      </c>
      <c r="T1454">
        <f t="shared" si="199"/>
        <v>14.519999999999735</v>
      </c>
      <c r="U1454" s="1">
        <f>Q1454/MainSheet!$C$22</f>
        <v>1</v>
      </c>
    </row>
    <row r="1455" spans="7:21">
      <c r="G1455">
        <f t="shared" si="200"/>
        <v>14.529999999999735</v>
      </c>
      <c r="H1455">
        <f t="shared" si="201"/>
        <v>198000</v>
      </c>
      <c r="I1455" s="2">
        <f>MIN(MainSheet!$C$10/MainSheet!$C$9,MainSheet!$K$9*60)</f>
        <v>660</v>
      </c>
      <c r="J1455" s="1">
        <f>IF(G1455&gt;MainSheet!$C$11,IF(J1454&gt;=0.999,1,(G1455-MainSheet!$C$11)*I1455/$B$2/60),0)</f>
        <v>1</v>
      </c>
      <c r="K1455" s="1">
        <f>IF(G1455&gt;MainSheet!$C$11+$B$6,IF(K1454&gt;=0.999,1,(G1455-MainSheet!$C$11-$B$6)*I1455/$C$2/60),0)</f>
        <v>1</v>
      </c>
      <c r="L1455" s="1">
        <f>IF(G1455&gt;MainSheet!$C$11+$B$6+$C$6,IF(L1454&gt;=0.999,1,(G1455-MainSheet!$C$11-$B$6-$C$6)*I1455/$D$2/60),0)</f>
        <v>1</v>
      </c>
      <c r="M1455">
        <f t="shared" si="202"/>
        <v>1</v>
      </c>
      <c r="N1455" s="2">
        <f t="shared" si="203"/>
        <v>3721.0526315789471</v>
      </c>
      <c r="O1455">
        <f t="shared" si="206"/>
        <v>977.02127659574455</v>
      </c>
      <c r="P1455">
        <f t="shared" si="204"/>
        <v>192000</v>
      </c>
      <c r="Q1455" s="2">
        <f t="shared" si="205"/>
        <v>196698.0739081747</v>
      </c>
      <c r="R1455">
        <f>Q1455/MainSheet!$C$8*(G1455-G1454)+R1454</f>
        <v>970.3601769763377</v>
      </c>
      <c r="S1455">
        <f t="shared" si="207"/>
        <v>15660.989337475063</v>
      </c>
      <c r="T1455">
        <f t="shared" si="199"/>
        <v>14.529999999999735</v>
      </c>
      <c r="U1455" s="1">
        <f>Q1455/MainSheet!$C$22</f>
        <v>1</v>
      </c>
    </row>
    <row r="1456" spans="7:21">
      <c r="G1456">
        <f t="shared" si="200"/>
        <v>14.539999999999734</v>
      </c>
      <c r="H1456">
        <f t="shared" si="201"/>
        <v>198000</v>
      </c>
      <c r="I1456" s="2">
        <f>MIN(MainSheet!$C$10/MainSheet!$C$9,MainSheet!$K$9*60)</f>
        <v>660</v>
      </c>
      <c r="J1456" s="1">
        <f>IF(G1456&gt;MainSheet!$C$11,IF(J1455&gt;=0.999,1,(G1456-MainSheet!$C$11)*I1456/$B$2/60),0)</f>
        <v>1</v>
      </c>
      <c r="K1456" s="1">
        <f>IF(G1456&gt;MainSheet!$C$11+$B$6,IF(K1455&gt;=0.999,1,(G1456-MainSheet!$C$11-$B$6)*I1456/$C$2/60),0)</f>
        <v>1</v>
      </c>
      <c r="L1456" s="1">
        <f>IF(G1456&gt;MainSheet!$C$11+$B$6+$C$6,IF(L1455&gt;=0.999,1,(G1456-MainSheet!$C$11-$B$6-$C$6)*I1456/$D$2/60),0)</f>
        <v>1</v>
      </c>
      <c r="M1456">
        <f t="shared" si="202"/>
        <v>1</v>
      </c>
      <c r="N1456" s="2">
        <f t="shared" si="203"/>
        <v>3721.0526315789471</v>
      </c>
      <c r="O1456">
        <f t="shared" si="206"/>
        <v>977.02127659574455</v>
      </c>
      <c r="P1456">
        <f t="shared" si="204"/>
        <v>192000</v>
      </c>
      <c r="Q1456" s="2">
        <f t="shared" si="205"/>
        <v>196698.0739081747</v>
      </c>
      <c r="R1456">
        <f>Q1456/MainSheet!$C$8*(G1456-G1455)+R1455</f>
        <v>972.39142346717199</v>
      </c>
      <c r="S1456">
        <f t="shared" si="207"/>
        <v>15693.772349793091</v>
      </c>
      <c r="T1456">
        <f t="shared" si="199"/>
        <v>14.539999999999734</v>
      </c>
      <c r="U1456" s="1">
        <f>Q1456/MainSheet!$C$22</f>
        <v>1</v>
      </c>
    </row>
    <row r="1457" spans="7:21">
      <c r="G1457">
        <f t="shared" si="200"/>
        <v>14.549999999999734</v>
      </c>
      <c r="H1457">
        <f t="shared" si="201"/>
        <v>198000</v>
      </c>
      <c r="I1457" s="2">
        <f>MIN(MainSheet!$C$10/MainSheet!$C$9,MainSheet!$K$9*60)</f>
        <v>660</v>
      </c>
      <c r="J1457" s="1">
        <f>IF(G1457&gt;MainSheet!$C$11,IF(J1456&gt;=0.999,1,(G1457-MainSheet!$C$11)*I1457/$B$2/60),0)</f>
        <v>1</v>
      </c>
      <c r="K1457" s="1">
        <f>IF(G1457&gt;MainSheet!$C$11+$B$6,IF(K1456&gt;=0.999,1,(G1457-MainSheet!$C$11-$B$6)*I1457/$C$2/60),0)</f>
        <v>1</v>
      </c>
      <c r="L1457" s="1">
        <f>IF(G1457&gt;MainSheet!$C$11+$B$6+$C$6,IF(L1456&gt;=0.999,1,(G1457-MainSheet!$C$11-$B$6-$C$6)*I1457/$D$2/60),0)</f>
        <v>1</v>
      </c>
      <c r="M1457">
        <f t="shared" si="202"/>
        <v>1</v>
      </c>
      <c r="N1457" s="2">
        <f t="shared" si="203"/>
        <v>3721.0526315789471</v>
      </c>
      <c r="O1457">
        <f t="shared" si="206"/>
        <v>977.02127659574455</v>
      </c>
      <c r="P1457">
        <f t="shared" si="204"/>
        <v>192000</v>
      </c>
      <c r="Q1457" s="2">
        <f t="shared" si="205"/>
        <v>196698.0739081747</v>
      </c>
      <c r="R1457">
        <f>Q1457/MainSheet!$C$8*(G1457-G1456)+R1456</f>
        <v>974.42266995800628</v>
      </c>
      <c r="S1457">
        <f t="shared" si="207"/>
        <v>15726.555362111119</v>
      </c>
      <c r="T1457">
        <f t="shared" si="199"/>
        <v>14.549999999999734</v>
      </c>
      <c r="U1457" s="1">
        <f>Q1457/MainSheet!$C$22</f>
        <v>1</v>
      </c>
    </row>
    <row r="1458" spans="7:21">
      <c r="G1458">
        <f t="shared" si="200"/>
        <v>14.559999999999734</v>
      </c>
      <c r="H1458">
        <f t="shared" si="201"/>
        <v>198000</v>
      </c>
      <c r="I1458" s="2">
        <f>MIN(MainSheet!$C$10/MainSheet!$C$9,MainSheet!$K$9*60)</f>
        <v>660</v>
      </c>
      <c r="J1458" s="1">
        <f>IF(G1458&gt;MainSheet!$C$11,IF(J1457&gt;=0.999,1,(G1458-MainSheet!$C$11)*I1458/$B$2/60),0)</f>
        <v>1</v>
      </c>
      <c r="K1458" s="1">
        <f>IF(G1458&gt;MainSheet!$C$11+$B$6,IF(K1457&gt;=0.999,1,(G1458-MainSheet!$C$11-$B$6)*I1458/$C$2/60),0)</f>
        <v>1</v>
      </c>
      <c r="L1458" s="1">
        <f>IF(G1458&gt;MainSheet!$C$11+$B$6+$C$6,IF(L1457&gt;=0.999,1,(G1458-MainSheet!$C$11-$B$6-$C$6)*I1458/$D$2/60),0)</f>
        <v>1</v>
      </c>
      <c r="M1458">
        <f t="shared" si="202"/>
        <v>1</v>
      </c>
      <c r="N1458" s="2">
        <f t="shared" si="203"/>
        <v>3721.0526315789471</v>
      </c>
      <c r="O1458">
        <f t="shared" si="206"/>
        <v>977.02127659574455</v>
      </c>
      <c r="P1458">
        <f t="shared" si="204"/>
        <v>192000</v>
      </c>
      <c r="Q1458" s="2">
        <f t="shared" si="205"/>
        <v>196698.0739081747</v>
      </c>
      <c r="R1458">
        <f>Q1458/MainSheet!$C$8*(G1458-G1457)+R1457</f>
        <v>976.45391644884057</v>
      </c>
      <c r="S1458">
        <f t="shared" si="207"/>
        <v>15759.338374429148</v>
      </c>
      <c r="T1458">
        <f t="shared" si="199"/>
        <v>14.559999999999734</v>
      </c>
      <c r="U1458" s="1">
        <f>Q1458/MainSheet!$C$22</f>
        <v>1</v>
      </c>
    </row>
    <row r="1459" spans="7:21">
      <c r="G1459">
        <f t="shared" si="200"/>
        <v>14.569999999999734</v>
      </c>
      <c r="H1459">
        <f t="shared" si="201"/>
        <v>198000</v>
      </c>
      <c r="I1459" s="2">
        <f>MIN(MainSheet!$C$10/MainSheet!$C$9,MainSheet!$K$9*60)</f>
        <v>660</v>
      </c>
      <c r="J1459" s="1">
        <f>IF(G1459&gt;MainSheet!$C$11,IF(J1458&gt;=0.999,1,(G1459-MainSheet!$C$11)*I1459/$B$2/60),0)</f>
        <v>1</v>
      </c>
      <c r="K1459" s="1">
        <f>IF(G1459&gt;MainSheet!$C$11+$B$6,IF(K1458&gt;=0.999,1,(G1459-MainSheet!$C$11-$B$6)*I1459/$C$2/60),0)</f>
        <v>1</v>
      </c>
      <c r="L1459" s="1">
        <f>IF(G1459&gt;MainSheet!$C$11+$B$6+$C$6,IF(L1458&gt;=0.999,1,(G1459-MainSheet!$C$11-$B$6-$C$6)*I1459/$D$2/60),0)</f>
        <v>1</v>
      </c>
      <c r="M1459">
        <f t="shared" si="202"/>
        <v>1</v>
      </c>
      <c r="N1459" s="2">
        <f t="shared" si="203"/>
        <v>3721.0526315789471</v>
      </c>
      <c r="O1459">
        <f t="shared" si="206"/>
        <v>977.02127659574455</v>
      </c>
      <c r="P1459">
        <f t="shared" si="204"/>
        <v>192000</v>
      </c>
      <c r="Q1459" s="2">
        <f t="shared" si="205"/>
        <v>196698.0739081747</v>
      </c>
      <c r="R1459">
        <f>Q1459/MainSheet!$C$8*(G1459-G1458)+R1458</f>
        <v>978.48516293967486</v>
      </c>
      <c r="S1459">
        <f t="shared" si="207"/>
        <v>15792.121386747176</v>
      </c>
      <c r="T1459">
        <f t="shared" si="199"/>
        <v>14.569999999999734</v>
      </c>
      <c r="U1459" s="1">
        <f>Q1459/MainSheet!$C$22</f>
        <v>1</v>
      </c>
    </row>
    <row r="1460" spans="7:21">
      <c r="G1460">
        <f t="shared" si="200"/>
        <v>14.579999999999734</v>
      </c>
      <c r="H1460">
        <f t="shared" si="201"/>
        <v>198000</v>
      </c>
      <c r="I1460" s="2">
        <f>MIN(MainSheet!$C$10/MainSheet!$C$9,MainSheet!$K$9*60)</f>
        <v>660</v>
      </c>
      <c r="J1460" s="1">
        <f>IF(G1460&gt;MainSheet!$C$11,IF(J1459&gt;=0.999,1,(G1460-MainSheet!$C$11)*I1460/$B$2/60),0)</f>
        <v>1</v>
      </c>
      <c r="K1460" s="1">
        <f>IF(G1460&gt;MainSheet!$C$11+$B$6,IF(K1459&gt;=0.999,1,(G1460-MainSheet!$C$11-$B$6)*I1460/$C$2/60),0)</f>
        <v>1</v>
      </c>
      <c r="L1460" s="1">
        <f>IF(G1460&gt;MainSheet!$C$11+$B$6+$C$6,IF(L1459&gt;=0.999,1,(G1460-MainSheet!$C$11-$B$6-$C$6)*I1460/$D$2/60),0)</f>
        <v>1</v>
      </c>
      <c r="M1460">
        <f t="shared" si="202"/>
        <v>1</v>
      </c>
      <c r="N1460" s="2">
        <f t="shared" si="203"/>
        <v>3721.0526315789471</v>
      </c>
      <c r="O1460">
        <f t="shared" si="206"/>
        <v>977.02127659574455</v>
      </c>
      <c r="P1460">
        <f t="shared" si="204"/>
        <v>192000</v>
      </c>
      <c r="Q1460" s="2">
        <f t="shared" si="205"/>
        <v>196698.0739081747</v>
      </c>
      <c r="R1460">
        <f>Q1460/MainSheet!$C$8*(G1460-G1459)+R1459</f>
        <v>980.51640943050916</v>
      </c>
      <c r="S1460">
        <f t="shared" si="207"/>
        <v>15824.904399065204</v>
      </c>
      <c r="T1460">
        <f t="shared" si="199"/>
        <v>14.579999999999734</v>
      </c>
      <c r="U1460" s="1">
        <f>Q1460/MainSheet!$C$22</f>
        <v>1</v>
      </c>
    </row>
    <row r="1461" spans="7:21">
      <c r="G1461">
        <f t="shared" si="200"/>
        <v>14.589999999999733</v>
      </c>
      <c r="H1461">
        <f t="shared" si="201"/>
        <v>198000</v>
      </c>
      <c r="I1461" s="2">
        <f>MIN(MainSheet!$C$10/MainSheet!$C$9,MainSheet!$K$9*60)</f>
        <v>660</v>
      </c>
      <c r="J1461" s="1">
        <f>IF(G1461&gt;MainSheet!$C$11,IF(J1460&gt;=0.999,1,(G1461-MainSheet!$C$11)*I1461/$B$2/60),0)</f>
        <v>1</v>
      </c>
      <c r="K1461" s="1">
        <f>IF(G1461&gt;MainSheet!$C$11+$B$6,IF(K1460&gt;=0.999,1,(G1461-MainSheet!$C$11-$B$6)*I1461/$C$2/60),0)</f>
        <v>1</v>
      </c>
      <c r="L1461" s="1">
        <f>IF(G1461&gt;MainSheet!$C$11+$B$6+$C$6,IF(L1460&gt;=0.999,1,(G1461-MainSheet!$C$11-$B$6-$C$6)*I1461/$D$2/60),0)</f>
        <v>1</v>
      </c>
      <c r="M1461">
        <f t="shared" si="202"/>
        <v>1</v>
      </c>
      <c r="N1461" s="2">
        <f t="shared" si="203"/>
        <v>3721.0526315789471</v>
      </c>
      <c r="O1461">
        <f t="shared" si="206"/>
        <v>977.02127659574455</v>
      </c>
      <c r="P1461">
        <f t="shared" si="204"/>
        <v>192000</v>
      </c>
      <c r="Q1461" s="2">
        <f t="shared" si="205"/>
        <v>196698.0739081747</v>
      </c>
      <c r="R1461">
        <f>Q1461/MainSheet!$C$8*(G1461-G1460)+R1460</f>
        <v>982.54765592134345</v>
      </c>
      <c r="S1461">
        <f t="shared" si="207"/>
        <v>15857.687411383233</v>
      </c>
      <c r="T1461">
        <f t="shared" si="199"/>
        <v>14.589999999999733</v>
      </c>
      <c r="U1461" s="1">
        <f>Q1461/MainSheet!$C$22</f>
        <v>1</v>
      </c>
    </row>
    <row r="1462" spans="7:21">
      <c r="G1462">
        <f t="shared" si="200"/>
        <v>14.599999999999733</v>
      </c>
      <c r="H1462">
        <f t="shared" si="201"/>
        <v>198000</v>
      </c>
      <c r="I1462" s="2">
        <f>MIN(MainSheet!$C$10/MainSheet!$C$9,MainSheet!$K$9*60)</f>
        <v>660</v>
      </c>
      <c r="J1462" s="1">
        <f>IF(G1462&gt;MainSheet!$C$11,IF(J1461&gt;=0.999,1,(G1462-MainSheet!$C$11)*I1462/$B$2/60),0)</f>
        <v>1</v>
      </c>
      <c r="K1462" s="1">
        <f>IF(G1462&gt;MainSheet!$C$11+$B$6,IF(K1461&gt;=0.999,1,(G1462-MainSheet!$C$11-$B$6)*I1462/$C$2/60),0)</f>
        <v>1</v>
      </c>
      <c r="L1462" s="1">
        <f>IF(G1462&gt;MainSheet!$C$11+$B$6+$C$6,IF(L1461&gt;=0.999,1,(G1462-MainSheet!$C$11-$B$6-$C$6)*I1462/$D$2/60),0)</f>
        <v>1</v>
      </c>
      <c r="M1462">
        <f t="shared" si="202"/>
        <v>1</v>
      </c>
      <c r="N1462" s="2">
        <f t="shared" si="203"/>
        <v>3721.0526315789471</v>
      </c>
      <c r="O1462">
        <f t="shared" si="206"/>
        <v>977.02127659574455</v>
      </c>
      <c r="P1462">
        <f t="shared" si="204"/>
        <v>192000</v>
      </c>
      <c r="Q1462" s="2">
        <f t="shared" si="205"/>
        <v>196698.0739081747</v>
      </c>
      <c r="R1462">
        <f>Q1462/MainSheet!$C$8*(G1462-G1461)+R1461</f>
        <v>984.57890241217774</v>
      </c>
      <c r="S1462">
        <f t="shared" si="207"/>
        <v>15890.470423701261</v>
      </c>
      <c r="T1462">
        <f t="shared" si="199"/>
        <v>14.599999999999733</v>
      </c>
      <c r="U1462" s="1">
        <f>Q1462/MainSheet!$C$22</f>
        <v>1</v>
      </c>
    </row>
    <row r="1463" spans="7:21">
      <c r="G1463">
        <f t="shared" si="200"/>
        <v>14.609999999999733</v>
      </c>
      <c r="H1463">
        <f t="shared" si="201"/>
        <v>198000</v>
      </c>
      <c r="I1463" s="2">
        <f>MIN(MainSheet!$C$10/MainSheet!$C$9,MainSheet!$K$9*60)</f>
        <v>660</v>
      </c>
      <c r="J1463" s="1">
        <f>IF(G1463&gt;MainSheet!$C$11,IF(J1462&gt;=0.999,1,(G1463-MainSheet!$C$11)*I1463/$B$2/60),0)</f>
        <v>1</v>
      </c>
      <c r="K1463" s="1">
        <f>IF(G1463&gt;MainSheet!$C$11+$B$6,IF(K1462&gt;=0.999,1,(G1463-MainSheet!$C$11-$B$6)*I1463/$C$2/60),0)</f>
        <v>1</v>
      </c>
      <c r="L1463" s="1">
        <f>IF(G1463&gt;MainSheet!$C$11+$B$6+$C$6,IF(L1462&gt;=0.999,1,(G1463-MainSheet!$C$11-$B$6-$C$6)*I1463/$D$2/60),0)</f>
        <v>1</v>
      </c>
      <c r="M1463">
        <f t="shared" si="202"/>
        <v>1</v>
      </c>
      <c r="N1463" s="2">
        <f t="shared" si="203"/>
        <v>3721.0526315789471</v>
      </c>
      <c r="O1463">
        <f t="shared" si="206"/>
        <v>977.02127659574455</v>
      </c>
      <c r="P1463">
        <f t="shared" si="204"/>
        <v>192000</v>
      </c>
      <c r="Q1463" s="2">
        <f t="shared" si="205"/>
        <v>196698.0739081747</v>
      </c>
      <c r="R1463">
        <f>Q1463/MainSheet!$C$8*(G1463-G1462)+R1462</f>
        <v>986.61014890301203</v>
      </c>
      <c r="S1463">
        <f t="shared" si="207"/>
        <v>15923.253436019289</v>
      </c>
      <c r="T1463">
        <f t="shared" si="199"/>
        <v>14.609999999999733</v>
      </c>
      <c r="U1463" s="1">
        <f>Q1463/MainSheet!$C$22</f>
        <v>1</v>
      </c>
    </row>
    <row r="1464" spans="7:21">
      <c r="G1464">
        <f t="shared" si="200"/>
        <v>14.619999999999733</v>
      </c>
      <c r="H1464">
        <f t="shared" si="201"/>
        <v>198000</v>
      </c>
      <c r="I1464" s="2">
        <f>MIN(MainSheet!$C$10/MainSheet!$C$9,MainSheet!$K$9*60)</f>
        <v>660</v>
      </c>
      <c r="J1464" s="1">
        <f>IF(G1464&gt;MainSheet!$C$11,IF(J1463&gt;=0.999,1,(G1464-MainSheet!$C$11)*I1464/$B$2/60),0)</f>
        <v>1</v>
      </c>
      <c r="K1464" s="1">
        <f>IF(G1464&gt;MainSheet!$C$11+$B$6,IF(K1463&gt;=0.999,1,(G1464-MainSheet!$C$11-$B$6)*I1464/$C$2/60),0)</f>
        <v>1</v>
      </c>
      <c r="L1464" s="1">
        <f>IF(G1464&gt;MainSheet!$C$11+$B$6+$C$6,IF(L1463&gt;=0.999,1,(G1464-MainSheet!$C$11-$B$6-$C$6)*I1464/$D$2/60),0)</f>
        <v>1</v>
      </c>
      <c r="M1464">
        <f t="shared" si="202"/>
        <v>1</v>
      </c>
      <c r="N1464" s="2">
        <f t="shared" si="203"/>
        <v>3721.0526315789471</v>
      </c>
      <c r="O1464">
        <f t="shared" si="206"/>
        <v>977.02127659574455</v>
      </c>
      <c r="P1464">
        <f t="shared" si="204"/>
        <v>192000</v>
      </c>
      <c r="Q1464" s="2">
        <f t="shared" si="205"/>
        <v>196698.0739081747</v>
      </c>
      <c r="R1464">
        <f>Q1464/MainSheet!$C$8*(G1464-G1463)+R1463</f>
        <v>988.64139539384632</v>
      </c>
      <c r="S1464">
        <f t="shared" si="207"/>
        <v>15956.036448337318</v>
      </c>
      <c r="T1464">
        <f t="shared" si="199"/>
        <v>14.619999999999733</v>
      </c>
      <c r="U1464" s="1">
        <f>Q1464/MainSheet!$C$22</f>
        <v>1</v>
      </c>
    </row>
    <row r="1465" spans="7:21">
      <c r="G1465">
        <f t="shared" si="200"/>
        <v>14.629999999999733</v>
      </c>
      <c r="H1465">
        <f t="shared" si="201"/>
        <v>198000</v>
      </c>
      <c r="I1465" s="2">
        <f>MIN(MainSheet!$C$10/MainSheet!$C$9,MainSheet!$K$9*60)</f>
        <v>660</v>
      </c>
      <c r="J1465" s="1">
        <f>IF(G1465&gt;MainSheet!$C$11,IF(J1464&gt;=0.999,1,(G1465-MainSheet!$C$11)*I1465/$B$2/60),0)</f>
        <v>1</v>
      </c>
      <c r="K1465" s="1">
        <f>IF(G1465&gt;MainSheet!$C$11+$B$6,IF(K1464&gt;=0.999,1,(G1465-MainSheet!$C$11-$B$6)*I1465/$C$2/60),0)</f>
        <v>1</v>
      </c>
      <c r="L1465" s="1">
        <f>IF(G1465&gt;MainSheet!$C$11+$B$6+$C$6,IF(L1464&gt;=0.999,1,(G1465-MainSheet!$C$11-$B$6-$C$6)*I1465/$D$2/60),0)</f>
        <v>1</v>
      </c>
      <c r="M1465">
        <f t="shared" si="202"/>
        <v>1</v>
      </c>
      <c r="N1465" s="2">
        <f t="shared" si="203"/>
        <v>3721.0526315789471</v>
      </c>
      <c r="O1465">
        <f t="shared" si="206"/>
        <v>977.02127659574455</v>
      </c>
      <c r="P1465">
        <f t="shared" si="204"/>
        <v>192000</v>
      </c>
      <c r="Q1465" s="2">
        <f t="shared" si="205"/>
        <v>196698.0739081747</v>
      </c>
      <c r="R1465">
        <f>Q1465/MainSheet!$C$8*(G1465-G1464)+R1464</f>
        <v>990.67264188468062</v>
      </c>
      <c r="S1465">
        <f t="shared" si="207"/>
        <v>15988.819460655346</v>
      </c>
      <c r="T1465">
        <f t="shared" si="199"/>
        <v>14.629999999999733</v>
      </c>
      <c r="U1465" s="1">
        <f>Q1465/MainSheet!$C$22</f>
        <v>1</v>
      </c>
    </row>
    <row r="1466" spans="7:21">
      <c r="G1466">
        <f t="shared" si="200"/>
        <v>14.639999999999732</v>
      </c>
      <c r="H1466">
        <f t="shared" si="201"/>
        <v>198000</v>
      </c>
      <c r="I1466" s="2">
        <f>MIN(MainSheet!$C$10/MainSheet!$C$9,MainSheet!$K$9*60)</f>
        <v>660</v>
      </c>
      <c r="J1466" s="1">
        <f>IF(G1466&gt;MainSheet!$C$11,IF(J1465&gt;=0.999,1,(G1466-MainSheet!$C$11)*I1466/$B$2/60),0)</f>
        <v>1</v>
      </c>
      <c r="K1466" s="1">
        <f>IF(G1466&gt;MainSheet!$C$11+$B$6,IF(K1465&gt;=0.999,1,(G1466-MainSheet!$C$11-$B$6)*I1466/$C$2/60),0)</f>
        <v>1</v>
      </c>
      <c r="L1466" s="1">
        <f>IF(G1466&gt;MainSheet!$C$11+$B$6+$C$6,IF(L1465&gt;=0.999,1,(G1466-MainSheet!$C$11-$B$6-$C$6)*I1466/$D$2/60),0)</f>
        <v>1</v>
      </c>
      <c r="M1466">
        <f t="shared" si="202"/>
        <v>1</v>
      </c>
      <c r="N1466" s="2">
        <f t="shared" si="203"/>
        <v>3721.0526315789471</v>
      </c>
      <c r="O1466">
        <f t="shared" si="206"/>
        <v>977.02127659574455</v>
      </c>
      <c r="P1466">
        <f t="shared" si="204"/>
        <v>192000</v>
      </c>
      <c r="Q1466" s="2">
        <f t="shared" si="205"/>
        <v>196698.0739081747</v>
      </c>
      <c r="R1466">
        <f>Q1466/MainSheet!$C$8*(G1466-G1465)+R1465</f>
        <v>992.70388837551491</v>
      </c>
      <c r="S1466">
        <f t="shared" si="207"/>
        <v>16021.602472973374</v>
      </c>
      <c r="T1466">
        <f t="shared" si="199"/>
        <v>14.639999999999732</v>
      </c>
      <c r="U1466" s="1">
        <f>Q1466/MainSheet!$C$22</f>
        <v>1</v>
      </c>
    </row>
    <row r="1467" spans="7:21">
      <c r="G1467">
        <f t="shared" si="200"/>
        <v>14.649999999999732</v>
      </c>
      <c r="H1467">
        <f t="shared" si="201"/>
        <v>198000</v>
      </c>
      <c r="I1467" s="2">
        <f>MIN(MainSheet!$C$10/MainSheet!$C$9,MainSheet!$K$9*60)</f>
        <v>660</v>
      </c>
      <c r="J1467" s="1">
        <f>IF(G1467&gt;MainSheet!$C$11,IF(J1466&gt;=0.999,1,(G1467-MainSheet!$C$11)*I1467/$B$2/60),0)</f>
        <v>1</v>
      </c>
      <c r="K1467" s="1">
        <f>IF(G1467&gt;MainSheet!$C$11+$B$6,IF(K1466&gt;=0.999,1,(G1467-MainSheet!$C$11-$B$6)*I1467/$C$2/60),0)</f>
        <v>1</v>
      </c>
      <c r="L1467" s="1">
        <f>IF(G1467&gt;MainSheet!$C$11+$B$6+$C$6,IF(L1466&gt;=0.999,1,(G1467-MainSheet!$C$11-$B$6-$C$6)*I1467/$D$2/60),0)</f>
        <v>1</v>
      </c>
      <c r="M1467">
        <f t="shared" si="202"/>
        <v>1</v>
      </c>
      <c r="N1467" s="2">
        <f t="shared" si="203"/>
        <v>3721.0526315789471</v>
      </c>
      <c r="O1467">
        <f t="shared" si="206"/>
        <v>977.02127659574455</v>
      </c>
      <c r="P1467">
        <f t="shared" si="204"/>
        <v>192000</v>
      </c>
      <c r="Q1467" s="2">
        <f t="shared" si="205"/>
        <v>196698.0739081747</v>
      </c>
      <c r="R1467">
        <f>Q1467/MainSheet!$C$8*(G1467-G1466)+R1466</f>
        <v>994.7351348663492</v>
      </c>
      <c r="S1467">
        <f t="shared" si="207"/>
        <v>16054.385485291403</v>
      </c>
      <c r="T1467">
        <f t="shared" si="199"/>
        <v>14.649999999999732</v>
      </c>
      <c r="U1467" s="1">
        <f>Q1467/MainSheet!$C$22</f>
        <v>1</v>
      </c>
    </row>
    <row r="1468" spans="7:21">
      <c r="G1468">
        <f t="shared" si="200"/>
        <v>14.659999999999732</v>
      </c>
      <c r="H1468">
        <f t="shared" si="201"/>
        <v>198000</v>
      </c>
      <c r="I1468" s="2">
        <f>MIN(MainSheet!$C$10/MainSheet!$C$9,MainSheet!$K$9*60)</f>
        <v>660</v>
      </c>
      <c r="J1468" s="1">
        <f>IF(G1468&gt;MainSheet!$C$11,IF(J1467&gt;=0.999,1,(G1468-MainSheet!$C$11)*I1468/$B$2/60),0)</f>
        <v>1</v>
      </c>
      <c r="K1468" s="1">
        <f>IF(G1468&gt;MainSheet!$C$11+$B$6,IF(K1467&gt;=0.999,1,(G1468-MainSheet!$C$11-$B$6)*I1468/$C$2/60),0)</f>
        <v>1</v>
      </c>
      <c r="L1468" s="1">
        <f>IF(G1468&gt;MainSheet!$C$11+$B$6+$C$6,IF(L1467&gt;=0.999,1,(G1468-MainSheet!$C$11-$B$6-$C$6)*I1468/$D$2/60),0)</f>
        <v>1</v>
      </c>
      <c r="M1468">
        <f t="shared" si="202"/>
        <v>1</v>
      </c>
      <c r="N1468" s="2">
        <f t="shared" si="203"/>
        <v>3721.0526315789471</v>
      </c>
      <c r="O1468">
        <f t="shared" si="206"/>
        <v>977.02127659574455</v>
      </c>
      <c r="P1468">
        <f t="shared" si="204"/>
        <v>192000</v>
      </c>
      <c r="Q1468" s="2">
        <f t="shared" si="205"/>
        <v>196698.0739081747</v>
      </c>
      <c r="R1468">
        <f>Q1468/MainSheet!$C$8*(G1468-G1467)+R1467</f>
        <v>996.76638135718349</v>
      </c>
      <c r="S1468">
        <f t="shared" si="207"/>
        <v>16087.168497609431</v>
      </c>
      <c r="T1468">
        <f t="shared" si="199"/>
        <v>14.659999999999732</v>
      </c>
      <c r="U1468" s="1">
        <f>Q1468/MainSheet!$C$22</f>
        <v>1</v>
      </c>
    </row>
    <row r="1469" spans="7:21">
      <c r="G1469">
        <f t="shared" si="200"/>
        <v>14.669999999999732</v>
      </c>
      <c r="H1469">
        <f t="shared" si="201"/>
        <v>198000</v>
      </c>
      <c r="I1469" s="2">
        <f>MIN(MainSheet!$C$10/MainSheet!$C$9,MainSheet!$K$9*60)</f>
        <v>660</v>
      </c>
      <c r="J1469" s="1">
        <f>IF(G1469&gt;MainSheet!$C$11,IF(J1468&gt;=0.999,1,(G1469-MainSheet!$C$11)*I1469/$B$2/60),0)</f>
        <v>1</v>
      </c>
      <c r="K1469" s="1">
        <f>IF(G1469&gt;MainSheet!$C$11+$B$6,IF(K1468&gt;=0.999,1,(G1469-MainSheet!$C$11-$B$6)*I1469/$C$2/60),0)</f>
        <v>1</v>
      </c>
      <c r="L1469" s="1">
        <f>IF(G1469&gt;MainSheet!$C$11+$B$6+$C$6,IF(L1468&gt;=0.999,1,(G1469-MainSheet!$C$11-$B$6-$C$6)*I1469/$D$2/60),0)</f>
        <v>1</v>
      </c>
      <c r="M1469">
        <f t="shared" si="202"/>
        <v>1</v>
      </c>
      <c r="N1469" s="2">
        <f t="shared" si="203"/>
        <v>3721.0526315789471</v>
      </c>
      <c r="O1469">
        <f t="shared" si="206"/>
        <v>977.02127659574455</v>
      </c>
      <c r="P1469">
        <f t="shared" si="204"/>
        <v>192000</v>
      </c>
      <c r="Q1469" s="2">
        <f t="shared" si="205"/>
        <v>196698.0739081747</v>
      </c>
      <c r="R1469">
        <f>Q1469/MainSheet!$C$8*(G1469-G1468)+R1468</f>
        <v>998.79762784801778</v>
      </c>
      <c r="S1469">
        <f t="shared" si="207"/>
        <v>16119.951509927459</v>
      </c>
      <c r="T1469">
        <f t="shared" si="199"/>
        <v>14.669999999999732</v>
      </c>
      <c r="U1469" s="1">
        <f>Q1469/MainSheet!$C$22</f>
        <v>1</v>
      </c>
    </row>
    <row r="1470" spans="7:21">
      <c r="G1470">
        <f t="shared" si="200"/>
        <v>14.679999999999731</v>
      </c>
      <c r="H1470">
        <f t="shared" si="201"/>
        <v>198000</v>
      </c>
      <c r="I1470" s="2">
        <f>MIN(MainSheet!$C$10/MainSheet!$C$9,MainSheet!$K$9*60)</f>
        <v>660</v>
      </c>
      <c r="J1470" s="1">
        <f>IF(G1470&gt;MainSheet!$C$11,IF(J1469&gt;=0.999,1,(G1470-MainSheet!$C$11)*I1470/$B$2/60),0)</f>
        <v>1</v>
      </c>
      <c r="K1470" s="1">
        <f>IF(G1470&gt;MainSheet!$C$11+$B$6,IF(K1469&gt;=0.999,1,(G1470-MainSheet!$C$11-$B$6)*I1470/$C$2/60),0)</f>
        <v>1</v>
      </c>
      <c r="L1470" s="1">
        <f>IF(G1470&gt;MainSheet!$C$11+$B$6+$C$6,IF(L1469&gt;=0.999,1,(G1470-MainSheet!$C$11-$B$6-$C$6)*I1470/$D$2/60),0)</f>
        <v>1</v>
      </c>
      <c r="M1470">
        <f t="shared" si="202"/>
        <v>1</v>
      </c>
      <c r="N1470" s="2">
        <f t="shared" si="203"/>
        <v>3721.0526315789471</v>
      </c>
      <c r="O1470">
        <f t="shared" si="206"/>
        <v>977.02127659574455</v>
      </c>
      <c r="P1470">
        <f t="shared" si="204"/>
        <v>192000</v>
      </c>
      <c r="Q1470" s="2">
        <f t="shared" si="205"/>
        <v>196698.0739081747</v>
      </c>
      <c r="R1470">
        <f>Q1470/MainSheet!$C$8*(G1470-G1469)+R1469</f>
        <v>1000.8288743388521</v>
      </c>
      <c r="S1470">
        <f t="shared" si="207"/>
        <v>16152.734522245488</v>
      </c>
      <c r="T1470">
        <f t="shared" si="199"/>
        <v>14.679999999999731</v>
      </c>
      <c r="U1470" s="1">
        <f>Q1470/MainSheet!$C$22</f>
        <v>1</v>
      </c>
    </row>
    <row r="1471" spans="7:21">
      <c r="G1471">
        <f t="shared" si="200"/>
        <v>14.689999999999731</v>
      </c>
      <c r="H1471">
        <f t="shared" si="201"/>
        <v>198000</v>
      </c>
      <c r="I1471" s="2">
        <f>MIN(MainSheet!$C$10/MainSheet!$C$9,MainSheet!$K$9*60)</f>
        <v>660</v>
      </c>
      <c r="J1471" s="1">
        <f>IF(G1471&gt;MainSheet!$C$11,IF(J1470&gt;=0.999,1,(G1471-MainSheet!$C$11)*I1471/$B$2/60),0)</f>
        <v>1</v>
      </c>
      <c r="K1471" s="1">
        <f>IF(G1471&gt;MainSheet!$C$11+$B$6,IF(K1470&gt;=0.999,1,(G1471-MainSheet!$C$11-$B$6)*I1471/$C$2/60),0)</f>
        <v>1</v>
      </c>
      <c r="L1471" s="1">
        <f>IF(G1471&gt;MainSheet!$C$11+$B$6+$C$6,IF(L1470&gt;=0.999,1,(G1471-MainSheet!$C$11-$B$6-$C$6)*I1471/$D$2/60),0)</f>
        <v>1</v>
      </c>
      <c r="M1471">
        <f t="shared" si="202"/>
        <v>1</v>
      </c>
      <c r="N1471" s="2">
        <f t="shared" si="203"/>
        <v>3721.0526315789471</v>
      </c>
      <c r="O1471">
        <f t="shared" si="206"/>
        <v>977.02127659574455</v>
      </c>
      <c r="P1471">
        <f t="shared" si="204"/>
        <v>192000</v>
      </c>
      <c r="Q1471" s="2">
        <f t="shared" si="205"/>
        <v>196698.0739081747</v>
      </c>
      <c r="R1471">
        <f>Q1471/MainSheet!$C$8*(G1471-G1470)+R1470</f>
        <v>1002.8601208296864</v>
      </c>
      <c r="S1471">
        <f t="shared" si="207"/>
        <v>16185.517534563516</v>
      </c>
      <c r="T1471">
        <f t="shared" si="199"/>
        <v>14.689999999999731</v>
      </c>
      <c r="U1471" s="1">
        <f>Q1471/MainSheet!$C$22</f>
        <v>1</v>
      </c>
    </row>
    <row r="1472" spans="7:21">
      <c r="G1472">
        <f t="shared" si="200"/>
        <v>14.699999999999731</v>
      </c>
      <c r="H1472">
        <f t="shared" si="201"/>
        <v>198000</v>
      </c>
      <c r="I1472" s="2">
        <f>MIN(MainSheet!$C$10/MainSheet!$C$9,MainSheet!$K$9*60)</f>
        <v>660</v>
      </c>
      <c r="J1472" s="1">
        <f>IF(G1472&gt;MainSheet!$C$11,IF(J1471&gt;=0.999,1,(G1472-MainSheet!$C$11)*I1472/$B$2/60),0)</f>
        <v>1</v>
      </c>
      <c r="K1472" s="1">
        <f>IF(G1472&gt;MainSheet!$C$11+$B$6,IF(K1471&gt;=0.999,1,(G1472-MainSheet!$C$11-$B$6)*I1472/$C$2/60),0)</f>
        <v>1</v>
      </c>
      <c r="L1472" s="1">
        <f>IF(G1472&gt;MainSheet!$C$11+$B$6+$C$6,IF(L1471&gt;=0.999,1,(G1472-MainSheet!$C$11-$B$6-$C$6)*I1472/$D$2/60),0)</f>
        <v>1</v>
      </c>
      <c r="M1472">
        <f t="shared" si="202"/>
        <v>1</v>
      </c>
      <c r="N1472" s="2">
        <f t="shared" si="203"/>
        <v>3721.0526315789471</v>
      </c>
      <c r="O1472">
        <f t="shared" si="206"/>
        <v>977.02127659574455</v>
      </c>
      <c r="P1472">
        <f t="shared" si="204"/>
        <v>192000</v>
      </c>
      <c r="Q1472" s="2">
        <f t="shared" si="205"/>
        <v>196698.0739081747</v>
      </c>
      <c r="R1472">
        <f>Q1472/MainSheet!$C$8*(G1472-G1471)+R1471</f>
        <v>1004.8913673205207</v>
      </c>
      <c r="S1472">
        <f t="shared" si="207"/>
        <v>16218.300546881545</v>
      </c>
      <c r="T1472">
        <f t="shared" si="199"/>
        <v>14.699999999999731</v>
      </c>
      <c r="U1472" s="1">
        <f>Q1472/MainSheet!$C$22</f>
        <v>1</v>
      </c>
    </row>
    <row r="1473" spans="7:21">
      <c r="G1473">
        <f t="shared" si="200"/>
        <v>14.709999999999731</v>
      </c>
      <c r="H1473">
        <f t="shared" si="201"/>
        <v>198000</v>
      </c>
      <c r="I1473" s="2">
        <f>MIN(MainSheet!$C$10/MainSheet!$C$9,MainSheet!$K$9*60)</f>
        <v>660</v>
      </c>
      <c r="J1473" s="1">
        <f>IF(G1473&gt;MainSheet!$C$11,IF(J1472&gt;=0.999,1,(G1473-MainSheet!$C$11)*I1473/$B$2/60),0)</f>
        <v>1</v>
      </c>
      <c r="K1473" s="1">
        <f>IF(G1473&gt;MainSheet!$C$11+$B$6,IF(K1472&gt;=0.999,1,(G1473-MainSheet!$C$11-$B$6)*I1473/$C$2/60),0)</f>
        <v>1</v>
      </c>
      <c r="L1473" s="1">
        <f>IF(G1473&gt;MainSheet!$C$11+$B$6+$C$6,IF(L1472&gt;=0.999,1,(G1473-MainSheet!$C$11-$B$6-$C$6)*I1473/$D$2/60),0)</f>
        <v>1</v>
      </c>
      <c r="M1473">
        <f t="shared" si="202"/>
        <v>1</v>
      </c>
      <c r="N1473" s="2">
        <f t="shared" si="203"/>
        <v>3721.0526315789471</v>
      </c>
      <c r="O1473">
        <f t="shared" si="206"/>
        <v>977.02127659574455</v>
      </c>
      <c r="P1473">
        <f t="shared" si="204"/>
        <v>192000</v>
      </c>
      <c r="Q1473" s="2">
        <f t="shared" si="205"/>
        <v>196698.0739081747</v>
      </c>
      <c r="R1473">
        <f>Q1473/MainSheet!$C$8*(G1473-G1472)+R1472</f>
        <v>1006.9226138113549</v>
      </c>
      <c r="S1473">
        <f t="shared" si="207"/>
        <v>16251.083559199573</v>
      </c>
      <c r="T1473">
        <f t="shared" si="199"/>
        <v>14.709999999999731</v>
      </c>
      <c r="U1473" s="1">
        <f>Q1473/MainSheet!$C$22</f>
        <v>1</v>
      </c>
    </row>
    <row r="1474" spans="7:21">
      <c r="G1474">
        <f t="shared" si="200"/>
        <v>14.719999999999731</v>
      </c>
      <c r="H1474">
        <f t="shared" si="201"/>
        <v>198000</v>
      </c>
      <c r="I1474" s="2">
        <f>MIN(MainSheet!$C$10/MainSheet!$C$9,MainSheet!$K$9*60)</f>
        <v>660</v>
      </c>
      <c r="J1474" s="1">
        <f>IF(G1474&gt;MainSheet!$C$11,IF(J1473&gt;=0.999,1,(G1474-MainSheet!$C$11)*I1474/$B$2/60),0)</f>
        <v>1</v>
      </c>
      <c r="K1474" s="1">
        <f>IF(G1474&gt;MainSheet!$C$11+$B$6,IF(K1473&gt;=0.999,1,(G1474-MainSheet!$C$11-$B$6)*I1474/$C$2/60),0)</f>
        <v>1</v>
      </c>
      <c r="L1474" s="1">
        <f>IF(G1474&gt;MainSheet!$C$11+$B$6+$C$6,IF(L1473&gt;=0.999,1,(G1474-MainSheet!$C$11-$B$6-$C$6)*I1474/$D$2/60),0)</f>
        <v>1</v>
      </c>
      <c r="M1474">
        <f t="shared" si="202"/>
        <v>1</v>
      </c>
      <c r="N1474" s="2">
        <f t="shared" si="203"/>
        <v>3721.0526315789471</v>
      </c>
      <c r="O1474">
        <f t="shared" si="206"/>
        <v>977.02127659574455</v>
      </c>
      <c r="P1474">
        <f t="shared" si="204"/>
        <v>192000</v>
      </c>
      <c r="Q1474" s="2">
        <f t="shared" si="205"/>
        <v>196698.0739081747</v>
      </c>
      <c r="R1474">
        <f>Q1474/MainSheet!$C$8*(G1474-G1473)+R1473</f>
        <v>1008.9538603021892</v>
      </c>
      <c r="S1474">
        <f t="shared" si="207"/>
        <v>16283.866571517601</v>
      </c>
      <c r="T1474">
        <f t="shared" si="199"/>
        <v>14.719999999999731</v>
      </c>
      <c r="U1474" s="1">
        <f>Q1474/MainSheet!$C$22</f>
        <v>1</v>
      </c>
    </row>
    <row r="1475" spans="7:21">
      <c r="G1475">
        <f t="shared" si="200"/>
        <v>14.72999999999973</v>
      </c>
      <c r="H1475">
        <f t="shared" si="201"/>
        <v>198000</v>
      </c>
      <c r="I1475" s="2">
        <f>MIN(MainSheet!$C$10/MainSheet!$C$9,MainSheet!$K$9*60)</f>
        <v>660</v>
      </c>
      <c r="J1475" s="1">
        <f>IF(G1475&gt;MainSheet!$C$11,IF(J1474&gt;=0.999,1,(G1475-MainSheet!$C$11)*I1475/$B$2/60),0)</f>
        <v>1</v>
      </c>
      <c r="K1475" s="1">
        <f>IF(G1475&gt;MainSheet!$C$11+$B$6,IF(K1474&gt;=0.999,1,(G1475-MainSheet!$C$11-$B$6)*I1475/$C$2/60),0)</f>
        <v>1</v>
      </c>
      <c r="L1475" s="1">
        <f>IF(G1475&gt;MainSheet!$C$11+$B$6+$C$6,IF(L1474&gt;=0.999,1,(G1475-MainSheet!$C$11-$B$6-$C$6)*I1475/$D$2/60),0)</f>
        <v>1</v>
      </c>
      <c r="M1475">
        <f t="shared" si="202"/>
        <v>1</v>
      </c>
      <c r="N1475" s="2">
        <f t="shared" si="203"/>
        <v>3721.0526315789471</v>
      </c>
      <c r="O1475">
        <f t="shared" si="206"/>
        <v>977.02127659574455</v>
      </c>
      <c r="P1475">
        <f t="shared" si="204"/>
        <v>192000</v>
      </c>
      <c r="Q1475" s="2">
        <f t="shared" si="205"/>
        <v>196698.0739081747</v>
      </c>
      <c r="R1475">
        <f>Q1475/MainSheet!$C$8*(G1475-G1474)+R1474</f>
        <v>1010.9851067930235</v>
      </c>
      <c r="S1475">
        <f t="shared" si="207"/>
        <v>16316.64958383563</v>
      </c>
      <c r="T1475">
        <f t="shared" ref="T1475:T1538" si="208">G1475</f>
        <v>14.72999999999973</v>
      </c>
      <c r="U1475" s="1">
        <f>Q1475/MainSheet!$C$22</f>
        <v>1</v>
      </c>
    </row>
    <row r="1476" spans="7:21">
      <c r="G1476">
        <f t="shared" ref="G1476:G1539" si="209">G1475+$F$2</f>
        <v>14.73999999999973</v>
      </c>
      <c r="H1476">
        <f t="shared" ref="H1476:H1539" si="210">H1475</f>
        <v>198000</v>
      </c>
      <c r="I1476" s="2">
        <f>MIN(MainSheet!$C$10/MainSheet!$C$9,MainSheet!$K$9*60)</f>
        <v>660</v>
      </c>
      <c r="J1476" s="1">
        <f>IF(G1476&gt;MainSheet!$C$11,IF(J1475&gt;=0.999,1,(G1476-MainSheet!$C$11)*I1476/$B$2/60),0)</f>
        <v>1</v>
      </c>
      <c r="K1476" s="1">
        <f>IF(G1476&gt;MainSheet!$C$11+$B$6,IF(K1475&gt;=0.999,1,(G1476-MainSheet!$C$11-$B$6)*I1476/$C$2/60),0)</f>
        <v>1</v>
      </c>
      <c r="L1476" s="1">
        <f>IF(G1476&gt;MainSheet!$C$11+$B$6+$C$6,IF(L1475&gt;=0.999,1,(G1476-MainSheet!$C$11-$B$6-$C$6)*I1476/$D$2/60),0)</f>
        <v>1</v>
      </c>
      <c r="M1476">
        <f t="shared" ref="M1476:M1539" si="211">(J1476*$B$2+K1476*$C$2+L1476*$D$2)/SUM($B$2:$D$2)</f>
        <v>1</v>
      </c>
      <c r="N1476" s="2">
        <f t="shared" ref="N1476:N1539" si="212">IF(J1476&gt;=0.01,((1-J1476)*B$3+B$4*(J1476)),0)</f>
        <v>3721.0526315789471</v>
      </c>
      <c r="O1476">
        <f t="shared" si="206"/>
        <v>977.02127659574455</v>
      </c>
      <c r="P1476">
        <f t="shared" ref="P1476:P1539" si="213">IF(IF(N1476+O1476&gt;H1476,H1476-O1476-N1476,IF(L1476&gt;0,((1-L1476)*D$3+D$4*(L1476)),0))+O1476+N1476&gt;H1476,H1476-N1476-O1476,IF(N1476+O1476&gt;H1476,H1476-O1476-N1476,IF(L1476&gt;0,((1-L1476)*D$3+D$4*(L1476)),0)))</f>
        <v>192000</v>
      </c>
      <c r="Q1476" s="2">
        <f t="shared" ref="Q1476:Q1539" si="214">SUM(N1476:P1476)</f>
        <v>196698.0739081747</v>
      </c>
      <c r="R1476">
        <f>Q1476/MainSheet!$C$8*(G1476-G1475)+R1475</f>
        <v>1013.0163532838578</v>
      </c>
      <c r="S1476">
        <f t="shared" si="207"/>
        <v>16349.432596153658</v>
      </c>
      <c r="T1476">
        <f t="shared" si="208"/>
        <v>14.73999999999973</v>
      </c>
      <c r="U1476" s="1">
        <f>Q1476/MainSheet!$C$22</f>
        <v>1</v>
      </c>
    </row>
    <row r="1477" spans="7:21">
      <c r="G1477">
        <f t="shared" si="209"/>
        <v>14.74999999999973</v>
      </c>
      <c r="H1477">
        <f t="shared" si="210"/>
        <v>198000</v>
      </c>
      <c r="I1477" s="2">
        <f>MIN(MainSheet!$C$10/MainSheet!$C$9,MainSheet!$K$9*60)</f>
        <v>660</v>
      </c>
      <c r="J1477" s="1">
        <f>IF(G1477&gt;MainSheet!$C$11,IF(J1476&gt;=0.999,1,(G1477-MainSheet!$C$11)*I1477/$B$2/60),0)</f>
        <v>1</v>
      </c>
      <c r="K1477" s="1">
        <f>IF(G1477&gt;MainSheet!$C$11+$B$6,IF(K1476&gt;=0.999,1,(G1477-MainSheet!$C$11-$B$6)*I1477/$C$2/60),0)</f>
        <v>1</v>
      </c>
      <c r="L1477" s="1">
        <f>IF(G1477&gt;MainSheet!$C$11+$B$6+$C$6,IF(L1476&gt;=0.999,1,(G1477-MainSheet!$C$11-$B$6-$C$6)*I1477/$D$2/60),0)</f>
        <v>1</v>
      </c>
      <c r="M1477">
        <f t="shared" si="211"/>
        <v>1</v>
      </c>
      <c r="N1477" s="2">
        <f t="shared" si="212"/>
        <v>3721.0526315789471</v>
      </c>
      <c r="O1477">
        <f t="shared" ref="O1477:O1540" si="215">IF(K1477&gt;=0.01,((1-K1477)*C$3+C$4*(K1477)),0)</f>
        <v>977.02127659574455</v>
      </c>
      <c r="P1477">
        <f t="shared" si="213"/>
        <v>192000</v>
      </c>
      <c r="Q1477" s="2">
        <f t="shared" si="214"/>
        <v>196698.0739081747</v>
      </c>
      <c r="R1477">
        <f>Q1477/MainSheet!$C$8*(G1477-G1476)+R1476</f>
        <v>1015.0475997746921</v>
      </c>
      <c r="S1477">
        <f t="shared" ref="S1477:S1540" si="216">Q1477*$F$2/60+S1476</f>
        <v>16382.215608471686</v>
      </c>
      <c r="T1477">
        <f t="shared" si="208"/>
        <v>14.74999999999973</v>
      </c>
      <c r="U1477" s="1">
        <f>Q1477/MainSheet!$C$22</f>
        <v>1</v>
      </c>
    </row>
    <row r="1478" spans="7:21">
      <c r="G1478">
        <f t="shared" si="209"/>
        <v>14.75999999999973</v>
      </c>
      <c r="H1478">
        <f t="shared" si="210"/>
        <v>198000</v>
      </c>
      <c r="I1478" s="2">
        <f>MIN(MainSheet!$C$10/MainSheet!$C$9,MainSheet!$K$9*60)</f>
        <v>660</v>
      </c>
      <c r="J1478" s="1">
        <f>IF(G1478&gt;MainSheet!$C$11,IF(J1477&gt;=0.999,1,(G1478-MainSheet!$C$11)*I1478/$B$2/60),0)</f>
        <v>1</v>
      </c>
      <c r="K1478" s="1">
        <f>IF(G1478&gt;MainSheet!$C$11+$B$6,IF(K1477&gt;=0.999,1,(G1478-MainSheet!$C$11-$B$6)*I1478/$C$2/60),0)</f>
        <v>1</v>
      </c>
      <c r="L1478" s="1">
        <f>IF(G1478&gt;MainSheet!$C$11+$B$6+$C$6,IF(L1477&gt;=0.999,1,(G1478-MainSheet!$C$11-$B$6-$C$6)*I1478/$D$2/60),0)</f>
        <v>1</v>
      </c>
      <c r="M1478">
        <f t="shared" si="211"/>
        <v>1</v>
      </c>
      <c r="N1478" s="2">
        <f t="shared" si="212"/>
        <v>3721.0526315789471</v>
      </c>
      <c r="O1478">
        <f t="shared" si="215"/>
        <v>977.02127659574455</v>
      </c>
      <c r="P1478">
        <f t="shared" si="213"/>
        <v>192000</v>
      </c>
      <c r="Q1478" s="2">
        <f t="shared" si="214"/>
        <v>196698.0739081747</v>
      </c>
      <c r="R1478">
        <f>Q1478/MainSheet!$C$8*(G1478-G1477)+R1477</f>
        <v>1017.0788462655264</v>
      </c>
      <c r="S1478">
        <f t="shared" si="216"/>
        <v>16414.998620789716</v>
      </c>
      <c r="T1478">
        <f t="shared" si="208"/>
        <v>14.75999999999973</v>
      </c>
      <c r="U1478" s="1">
        <f>Q1478/MainSheet!$C$22</f>
        <v>1</v>
      </c>
    </row>
    <row r="1479" spans="7:21">
      <c r="G1479">
        <f t="shared" si="209"/>
        <v>14.76999999999973</v>
      </c>
      <c r="H1479">
        <f t="shared" si="210"/>
        <v>198000</v>
      </c>
      <c r="I1479" s="2">
        <f>MIN(MainSheet!$C$10/MainSheet!$C$9,MainSheet!$K$9*60)</f>
        <v>660</v>
      </c>
      <c r="J1479" s="1">
        <f>IF(G1479&gt;MainSheet!$C$11,IF(J1478&gt;=0.999,1,(G1479-MainSheet!$C$11)*I1479/$B$2/60),0)</f>
        <v>1</v>
      </c>
      <c r="K1479" s="1">
        <f>IF(G1479&gt;MainSheet!$C$11+$B$6,IF(K1478&gt;=0.999,1,(G1479-MainSheet!$C$11-$B$6)*I1479/$C$2/60),0)</f>
        <v>1</v>
      </c>
      <c r="L1479" s="1">
        <f>IF(G1479&gt;MainSheet!$C$11+$B$6+$C$6,IF(L1478&gt;=0.999,1,(G1479-MainSheet!$C$11-$B$6-$C$6)*I1479/$D$2/60),0)</f>
        <v>1</v>
      </c>
      <c r="M1479">
        <f t="shared" si="211"/>
        <v>1</v>
      </c>
      <c r="N1479" s="2">
        <f t="shared" si="212"/>
        <v>3721.0526315789471</v>
      </c>
      <c r="O1479">
        <f t="shared" si="215"/>
        <v>977.02127659574455</v>
      </c>
      <c r="P1479">
        <f t="shared" si="213"/>
        <v>192000</v>
      </c>
      <c r="Q1479" s="2">
        <f t="shared" si="214"/>
        <v>196698.0739081747</v>
      </c>
      <c r="R1479">
        <f>Q1479/MainSheet!$C$8*(G1479-G1478)+R1478</f>
        <v>1019.1100927563607</v>
      </c>
      <c r="S1479">
        <f t="shared" si="216"/>
        <v>16447.781633107745</v>
      </c>
      <c r="T1479">
        <f t="shared" si="208"/>
        <v>14.76999999999973</v>
      </c>
      <c r="U1479" s="1">
        <f>Q1479/MainSheet!$C$22</f>
        <v>1</v>
      </c>
    </row>
    <row r="1480" spans="7:21">
      <c r="G1480">
        <f t="shared" si="209"/>
        <v>14.779999999999729</v>
      </c>
      <c r="H1480">
        <f t="shared" si="210"/>
        <v>198000</v>
      </c>
      <c r="I1480" s="2">
        <f>MIN(MainSheet!$C$10/MainSheet!$C$9,MainSheet!$K$9*60)</f>
        <v>660</v>
      </c>
      <c r="J1480" s="1">
        <f>IF(G1480&gt;MainSheet!$C$11,IF(J1479&gt;=0.999,1,(G1480-MainSheet!$C$11)*I1480/$B$2/60),0)</f>
        <v>1</v>
      </c>
      <c r="K1480" s="1">
        <f>IF(G1480&gt;MainSheet!$C$11+$B$6,IF(K1479&gt;=0.999,1,(G1480-MainSheet!$C$11-$B$6)*I1480/$C$2/60),0)</f>
        <v>1</v>
      </c>
      <c r="L1480" s="1">
        <f>IF(G1480&gt;MainSheet!$C$11+$B$6+$C$6,IF(L1479&gt;=0.999,1,(G1480-MainSheet!$C$11-$B$6-$C$6)*I1480/$D$2/60),0)</f>
        <v>1</v>
      </c>
      <c r="M1480">
        <f t="shared" si="211"/>
        <v>1</v>
      </c>
      <c r="N1480" s="2">
        <f t="shared" si="212"/>
        <v>3721.0526315789471</v>
      </c>
      <c r="O1480">
        <f t="shared" si="215"/>
        <v>977.02127659574455</v>
      </c>
      <c r="P1480">
        <f t="shared" si="213"/>
        <v>192000</v>
      </c>
      <c r="Q1480" s="2">
        <f t="shared" si="214"/>
        <v>196698.0739081747</v>
      </c>
      <c r="R1480">
        <f>Q1480/MainSheet!$C$8*(G1480-G1479)+R1479</f>
        <v>1021.141339247195</v>
      </c>
      <c r="S1480">
        <f t="shared" si="216"/>
        <v>16480.564645425773</v>
      </c>
      <c r="T1480">
        <f t="shared" si="208"/>
        <v>14.779999999999729</v>
      </c>
      <c r="U1480" s="1">
        <f>Q1480/MainSheet!$C$22</f>
        <v>1</v>
      </c>
    </row>
    <row r="1481" spans="7:21">
      <c r="G1481">
        <f t="shared" si="209"/>
        <v>14.789999999999729</v>
      </c>
      <c r="H1481">
        <f t="shared" si="210"/>
        <v>198000</v>
      </c>
      <c r="I1481" s="2">
        <f>MIN(MainSheet!$C$10/MainSheet!$C$9,MainSheet!$K$9*60)</f>
        <v>660</v>
      </c>
      <c r="J1481" s="1">
        <f>IF(G1481&gt;MainSheet!$C$11,IF(J1480&gt;=0.999,1,(G1481-MainSheet!$C$11)*I1481/$B$2/60),0)</f>
        <v>1</v>
      </c>
      <c r="K1481" s="1">
        <f>IF(G1481&gt;MainSheet!$C$11+$B$6,IF(K1480&gt;=0.999,1,(G1481-MainSheet!$C$11-$B$6)*I1481/$C$2/60),0)</f>
        <v>1</v>
      </c>
      <c r="L1481" s="1">
        <f>IF(G1481&gt;MainSheet!$C$11+$B$6+$C$6,IF(L1480&gt;=0.999,1,(G1481-MainSheet!$C$11-$B$6-$C$6)*I1481/$D$2/60),0)</f>
        <v>1</v>
      </c>
      <c r="M1481">
        <f t="shared" si="211"/>
        <v>1</v>
      </c>
      <c r="N1481" s="2">
        <f t="shared" si="212"/>
        <v>3721.0526315789471</v>
      </c>
      <c r="O1481">
        <f t="shared" si="215"/>
        <v>977.02127659574455</v>
      </c>
      <c r="P1481">
        <f t="shared" si="213"/>
        <v>192000</v>
      </c>
      <c r="Q1481" s="2">
        <f t="shared" si="214"/>
        <v>196698.0739081747</v>
      </c>
      <c r="R1481">
        <f>Q1481/MainSheet!$C$8*(G1481-G1480)+R1480</f>
        <v>1023.1725857380293</v>
      </c>
      <c r="S1481">
        <f t="shared" si="216"/>
        <v>16513.347657743801</v>
      </c>
      <c r="T1481">
        <f t="shared" si="208"/>
        <v>14.789999999999729</v>
      </c>
      <c r="U1481" s="1">
        <f>Q1481/MainSheet!$C$22</f>
        <v>1</v>
      </c>
    </row>
    <row r="1482" spans="7:21">
      <c r="G1482">
        <f t="shared" si="209"/>
        <v>14.799999999999729</v>
      </c>
      <c r="H1482">
        <f t="shared" si="210"/>
        <v>198000</v>
      </c>
      <c r="I1482" s="2">
        <f>MIN(MainSheet!$C$10/MainSheet!$C$9,MainSheet!$K$9*60)</f>
        <v>660</v>
      </c>
      <c r="J1482" s="1">
        <f>IF(G1482&gt;MainSheet!$C$11,IF(J1481&gt;=0.999,1,(G1482-MainSheet!$C$11)*I1482/$B$2/60),0)</f>
        <v>1</v>
      </c>
      <c r="K1482" s="1">
        <f>IF(G1482&gt;MainSheet!$C$11+$B$6,IF(K1481&gt;=0.999,1,(G1482-MainSheet!$C$11-$B$6)*I1482/$C$2/60),0)</f>
        <v>1</v>
      </c>
      <c r="L1482" s="1">
        <f>IF(G1482&gt;MainSheet!$C$11+$B$6+$C$6,IF(L1481&gt;=0.999,1,(G1482-MainSheet!$C$11-$B$6-$C$6)*I1482/$D$2/60),0)</f>
        <v>1</v>
      </c>
      <c r="M1482">
        <f t="shared" si="211"/>
        <v>1</v>
      </c>
      <c r="N1482" s="2">
        <f t="shared" si="212"/>
        <v>3721.0526315789471</v>
      </c>
      <c r="O1482">
        <f t="shared" si="215"/>
        <v>977.02127659574455</v>
      </c>
      <c r="P1482">
        <f t="shared" si="213"/>
        <v>192000</v>
      </c>
      <c r="Q1482" s="2">
        <f t="shared" si="214"/>
        <v>196698.0739081747</v>
      </c>
      <c r="R1482">
        <f>Q1482/MainSheet!$C$8*(G1482-G1481)+R1481</f>
        <v>1025.2038322288636</v>
      </c>
      <c r="S1482">
        <f t="shared" si="216"/>
        <v>16546.13067006183</v>
      </c>
      <c r="T1482">
        <f t="shared" si="208"/>
        <v>14.799999999999729</v>
      </c>
      <c r="U1482" s="1">
        <f>Q1482/MainSheet!$C$22</f>
        <v>1</v>
      </c>
    </row>
    <row r="1483" spans="7:21">
      <c r="G1483">
        <f t="shared" si="209"/>
        <v>14.809999999999729</v>
      </c>
      <c r="H1483">
        <f t="shared" si="210"/>
        <v>198000</v>
      </c>
      <c r="I1483" s="2">
        <f>MIN(MainSheet!$C$10/MainSheet!$C$9,MainSheet!$K$9*60)</f>
        <v>660</v>
      </c>
      <c r="J1483" s="1">
        <f>IF(G1483&gt;MainSheet!$C$11,IF(J1482&gt;=0.999,1,(G1483-MainSheet!$C$11)*I1483/$B$2/60),0)</f>
        <v>1</v>
      </c>
      <c r="K1483" s="1">
        <f>IF(G1483&gt;MainSheet!$C$11+$B$6,IF(K1482&gt;=0.999,1,(G1483-MainSheet!$C$11-$B$6)*I1483/$C$2/60),0)</f>
        <v>1</v>
      </c>
      <c r="L1483" s="1">
        <f>IF(G1483&gt;MainSheet!$C$11+$B$6+$C$6,IF(L1482&gt;=0.999,1,(G1483-MainSheet!$C$11-$B$6-$C$6)*I1483/$D$2/60),0)</f>
        <v>1</v>
      </c>
      <c r="M1483">
        <f t="shared" si="211"/>
        <v>1</v>
      </c>
      <c r="N1483" s="2">
        <f t="shared" si="212"/>
        <v>3721.0526315789471</v>
      </c>
      <c r="O1483">
        <f t="shared" si="215"/>
        <v>977.02127659574455</v>
      </c>
      <c r="P1483">
        <f t="shared" si="213"/>
        <v>192000</v>
      </c>
      <c r="Q1483" s="2">
        <f t="shared" si="214"/>
        <v>196698.0739081747</v>
      </c>
      <c r="R1483">
        <f>Q1483/MainSheet!$C$8*(G1483-G1482)+R1482</f>
        <v>1027.2350787196979</v>
      </c>
      <c r="S1483">
        <f t="shared" si="216"/>
        <v>16578.913682379858</v>
      </c>
      <c r="T1483">
        <f t="shared" si="208"/>
        <v>14.809999999999729</v>
      </c>
      <c r="U1483" s="1">
        <f>Q1483/MainSheet!$C$22</f>
        <v>1</v>
      </c>
    </row>
    <row r="1484" spans="7:21">
      <c r="G1484">
        <f t="shared" si="209"/>
        <v>14.819999999999729</v>
      </c>
      <c r="H1484">
        <f t="shared" si="210"/>
        <v>198000</v>
      </c>
      <c r="I1484" s="2">
        <f>MIN(MainSheet!$C$10/MainSheet!$C$9,MainSheet!$K$9*60)</f>
        <v>660</v>
      </c>
      <c r="J1484" s="1">
        <f>IF(G1484&gt;MainSheet!$C$11,IF(J1483&gt;=0.999,1,(G1484-MainSheet!$C$11)*I1484/$B$2/60),0)</f>
        <v>1</v>
      </c>
      <c r="K1484" s="1">
        <f>IF(G1484&gt;MainSheet!$C$11+$B$6,IF(K1483&gt;=0.999,1,(G1484-MainSheet!$C$11-$B$6)*I1484/$C$2/60),0)</f>
        <v>1</v>
      </c>
      <c r="L1484" s="1">
        <f>IF(G1484&gt;MainSheet!$C$11+$B$6+$C$6,IF(L1483&gt;=0.999,1,(G1484-MainSheet!$C$11-$B$6-$C$6)*I1484/$D$2/60),0)</f>
        <v>1</v>
      </c>
      <c r="M1484">
        <f t="shared" si="211"/>
        <v>1</v>
      </c>
      <c r="N1484" s="2">
        <f t="shared" si="212"/>
        <v>3721.0526315789471</v>
      </c>
      <c r="O1484">
        <f t="shared" si="215"/>
        <v>977.02127659574455</v>
      </c>
      <c r="P1484">
        <f t="shared" si="213"/>
        <v>192000</v>
      </c>
      <c r="Q1484" s="2">
        <f t="shared" si="214"/>
        <v>196698.0739081747</v>
      </c>
      <c r="R1484">
        <f>Q1484/MainSheet!$C$8*(G1484-G1483)+R1483</f>
        <v>1029.2663252105322</v>
      </c>
      <c r="S1484">
        <f t="shared" si="216"/>
        <v>16611.696694697886</v>
      </c>
      <c r="T1484">
        <f t="shared" si="208"/>
        <v>14.819999999999729</v>
      </c>
      <c r="U1484" s="1">
        <f>Q1484/MainSheet!$C$22</f>
        <v>1</v>
      </c>
    </row>
    <row r="1485" spans="7:21">
      <c r="G1485">
        <f t="shared" si="209"/>
        <v>14.829999999999728</v>
      </c>
      <c r="H1485">
        <f t="shared" si="210"/>
        <v>198000</v>
      </c>
      <c r="I1485" s="2">
        <f>MIN(MainSheet!$C$10/MainSheet!$C$9,MainSheet!$K$9*60)</f>
        <v>660</v>
      </c>
      <c r="J1485" s="1">
        <f>IF(G1485&gt;MainSheet!$C$11,IF(J1484&gt;=0.999,1,(G1485-MainSheet!$C$11)*I1485/$B$2/60),0)</f>
        <v>1</v>
      </c>
      <c r="K1485" s="1">
        <f>IF(G1485&gt;MainSheet!$C$11+$B$6,IF(K1484&gt;=0.999,1,(G1485-MainSheet!$C$11-$B$6)*I1485/$C$2/60),0)</f>
        <v>1</v>
      </c>
      <c r="L1485" s="1">
        <f>IF(G1485&gt;MainSheet!$C$11+$B$6+$C$6,IF(L1484&gt;=0.999,1,(G1485-MainSheet!$C$11-$B$6-$C$6)*I1485/$D$2/60),0)</f>
        <v>1</v>
      </c>
      <c r="M1485">
        <f t="shared" si="211"/>
        <v>1</v>
      </c>
      <c r="N1485" s="2">
        <f t="shared" si="212"/>
        <v>3721.0526315789471</v>
      </c>
      <c r="O1485">
        <f t="shared" si="215"/>
        <v>977.02127659574455</v>
      </c>
      <c r="P1485">
        <f t="shared" si="213"/>
        <v>192000</v>
      </c>
      <c r="Q1485" s="2">
        <f t="shared" si="214"/>
        <v>196698.0739081747</v>
      </c>
      <c r="R1485">
        <f>Q1485/MainSheet!$C$8*(G1485-G1484)+R1484</f>
        <v>1031.2975717013665</v>
      </c>
      <c r="S1485">
        <f t="shared" si="216"/>
        <v>16644.479707015915</v>
      </c>
      <c r="T1485">
        <f t="shared" si="208"/>
        <v>14.829999999999728</v>
      </c>
      <c r="U1485" s="1">
        <f>Q1485/MainSheet!$C$22</f>
        <v>1</v>
      </c>
    </row>
    <row r="1486" spans="7:21">
      <c r="G1486">
        <f t="shared" si="209"/>
        <v>14.839999999999728</v>
      </c>
      <c r="H1486">
        <f t="shared" si="210"/>
        <v>198000</v>
      </c>
      <c r="I1486" s="2">
        <f>MIN(MainSheet!$C$10/MainSheet!$C$9,MainSheet!$K$9*60)</f>
        <v>660</v>
      </c>
      <c r="J1486" s="1">
        <f>IF(G1486&gt;MainSheet!$C$11,IF(J1485&gt;=0.999,1,(G1486-MainSheet!$C$11)*I1486/$B$2/60),0)</f>
        <v>1</v>
      </c>
      <c r="K1486" s="1">
        <f>IF(G1486&gt;MainSheet!$C$11+$B$6,IF(K1485&gt;=0.999,1,(G1486-MainSheet!$C$11-$B$6)*I1486/$C$2/60),0)</f>
        <v>1</v>
      </c>
      <c r="L1486" s="1">
        <f>IF(G1486&gt;MainSheet!$C$11+$B$6+$C$6,IF(L1485&gt;=0.999,1,(G1486-MainSheet!$C$11-$B$6-$C$6)*I1486/$D$2/60),0)</f>
        <v>1</v>
      </c>
      <c r="M1486">
        <f t="shared" si="211"/>
        <v>1</v>
      </c>
      <c r="N1486" s="2">
        <f t="shared" si="212"/>
        <v>3721.0526315789471</v>
      </c>
      <c r="O1486">
        <f t="shared" si="215"/>
        <v>977.02127659574455</v>
      </c>
      <c r="P1486">
        <f t="shared" si="213"/>
        <v>192000</v>
      </c>
      <c r="Q1486" s="2">
        <f t="shared" si="214"/>
        <v>196698.0739081747</v>
      </c>
      <c r="R1486">
        <f>Q1486/MainSheet!$C$8*(G1486-G1485)+R1485</f>
        <v>1033.3288181922007</v>
      </c>
      <c r="S1486">
        <f t="shared" si="216"/>
        <v>16677.262719333943</v>
      </c>
      <c r="T1486">
        <f t="shared" si="208"/>
        <v>14.839999999999728</v>
      </c>
      <c r="U1486" s="1">
        <f>Q1486/MainSheet!$C$22</f>
        <v>1</v>
      </c>
    </row>
    <row r="1487" spans="7:21">
      <c r="G1487">
        <f t="shared" si="209"/>
        <v>14.849999999999728</v>
      </c>
      <c r="H1487">
        <f t="shared" si="210"/>
        <v>198000</v>
      </c>
      <c r="I1487" s="2">
        <f>MIN(MainSheet!$C$10/MainSheet!$C$9,MainSheet!$K$9*60)</f>
        <v>660</v>
      </c>
      <c r="J1487" s="1">
        <f>IF(G1487&gt;MainSheet!$C$11,IF(J1486&gt;=0.999,1,(G1487-MainSheet!$C$11)*I1487/$B$2/60),0)</f>
        <v>1</v>
      </c>
      <c r="K1487" s="1">
        <f>IF(G1487&gt;MainSheet!$C$11+$B$6,IF(K1486&gt;=0.999,1,(G1487-MainSheet!$C$11-$B$6)*I1487/$C$2/60),0)</f>
        <v>1</v>
      </c>
      <c r="L1487" s="1">
        <f>IF(G1487&gt;MainSheet!$C$11+$B$6+$C$6,IF(L1486&gt;=0.999,1,(G1487-MainSheet!$C$11-$B$6-$C$6)*I1487/$D$2/60),0)</f>
        <v>1</v>
      </c>
      <c r="M1487">
        <f t="shared" si="211"/>
        <v>1</v>
      </c>
      <c r="N1487" s="2">
        <f t="shared" si="212"/>
        <v>3721.0526315789471</v>
      </c>
      <c r="O1487">
        <f t="shared" si="215"/>
        <v>977.02127659574455</v>
      </c>
      <c r="P1487">
        <f t="shared" si="213"/>
        <v>192000</v>
      </c>
      <c r="Q1487" s="2">
        <f t="shared" si="214"/>
        <v>196698.0739081747</v>
      </c>
      <c r="R1487">
        <f>Q1487/MainSheet!$C$8*(G1487-G1486)+R1486</f>
        <v>1035.360064683035</v>
      </c>
      <c r="S1487">
        <f t="shared" si="216"/>
        <v>16710.045731651971</v>
      </c>
      <c r="T1487">
        <f t="shared" si="208"/>
        <v>14.849999999999728</v>
      </c>
      <c r="U1487" s="1">
        <f>Q1487/MainSheet!$C$22</f>
        <v>1</v>
      </c>
    </row>
    <row r="1488" spans="7:21">
      <c r="G1488">
        <f t="shared" si="209"/>
        <v>14.859999999999728</v>
      </c>
      <c r="H1488">
        <f t="shared" si="210"/>
        <v>198000</v>
      </c>
      <c r="I1488" s="2">
        <f>MIN(MainSheet!$C$10/MainSheet!$C$9,MainSheet!$K$9*60)</f>
        <v>660</v>
      </c>
      <c r="J1488" s="1">
        <f>IF(G1488&gt;MainSheet!$C$11,IF(J1487&gt;=0.999,1,(G1488-MainSheet!$C$11)*I1488/$B$2/60),0)</f>
        <v>1</v>
      </c>
      <c r="K1488" s="1">
        <f>IF(G1488&gt;MainSheet!$C$11+$B$6,IF(K1487&gt;=0.999,1,(G1488-MainSheet!$C$11-$B$6)*I1488/$C$2/60),0)</f>
        <v>1</v>
      </c>
      <c r="L1488" s="1">
        <f>IF(G1488&gt;MainSheet!$C$11+$B$6+$C$6,IF(L1487&gt;=0.999,1,(G1488-MainSheet!$C$11-$B$6-$C$6)*I1488/$D$2/60),0)</f>
        <v>1</v>
      </c>
      <c r="M1488">
        <f t="shared" si="211"/>
        <v>1</v>
      </c>
      <c r="N1488" s="2">
        <f t="shared" si="212"/>
        <v>3721.0526315789471</v>
      </c>
      <c r="O1488">
        <f t="shared" si="215"/>
        <v>977.02127659574455</v>
      </c>
      <c r="P1488">
        <f t="shared" si="213"/>
        <v>192000</v>
      </c>
      <c r="Q1488" s="2">
        <f t="shared" si="214"/>
        <v>196698.0739081747</v>
      </c>
      <c r="R1488">
        <f>Q1488/MainSheet!$C$8*(G1488-G1487)+R1487</f>
        <v>1037.3913111738693</v>
      </c>
      <c r="S1488">
        <f t="shared" si="216"/>
        <v>16742.82874397</v>
      </c>
      <c r="T1488">
        <f t="shared" si="208"/>
        <v>14.859999999999728</v>
      </c>
      <c r="U1488" s="1">
        <f>Q1488/MainSheet!$C$22</f>
        <v>1</v>
      </c>
    </row>
    <row r="1489" spans="7:21">
      <c r="G1489">
        <f t="shared" si="209"/>
        <v>14.869999999999727</v>
      </c>
      <c r="H1489">
        <f t="shared" si="210"/>
        <v>198000</v>
      </c>
      <c r="I1489" s="2">
        <f>MIN(MainSheet!$C$10/MainSheet!$C$9,MainSheet!$K$9*60)</f>
        <v>660</v>
      </c>
      <c r="J1489" s="1">
        <f>IF(G1489&gt;MainSheet!$C$11,IF(J1488&gt;=0.999,1,(G1489-MainSheet!$C$11)*I1489/$B$2/60),0)</f>
        <v>1</v>
      </c>
      <c r="K1489" s="1">
        <f>IF(G1489&gt;MainSheet!$C$11+$B$6,IF(K1488&gt;=0.999,1,(G1489-MainSheet!$C$11-$B$6)*I1489/$C$2/60),0)</f>
        <v>1</v>
      </c>
      <c r="L1489" s="1">
        <f>IF(G1489&gt;MainSheet!$C$11+$B$6+$C$6,IF(L1488&gt;=0.999,1,(G1489-MainSheet!$C$11-$B$6-$C$6)*I1489/$D$2/60),0)</f>
        <v>1</v>
      </c>
      <c r="M1489">
        <f t="shared" si="211"/>
        <v>1</v>
      </c>
      <c r="N1489" s="2">
        <f t="shared" si="212"/>
        <v>3721.0526315789471</v>
      </c>
      <c r="O1489">
        <f t="shared" si="215"/>
        <v>977.02127659574455</v>
      </c>
      <c r="P1489">
        <f t="shared" si="213"/>
        <v>192000</v>
      </c>
      <c r="Q1489" s="2">
        <f t="shared" si="214"/>
        <v>196698.0739081747</v>
      </c>
      <c r="R1489">
        <f>Q1489/MainSheet!$C$8*(G1489-G1488)+R1488</f>
        <v>1039.4225576647036</v>
      </c>
      <c r="S1489">
        <f t="shared" si="216"/>
        <v>16775.611756288028</v>
      </c>
      <c r="T1489">
        <f t="shared" si="208"/>
        <v>14.869999999999727</v>
      </c>
      <c r="U1489" s="1">
        <f>Q1489/MainSheet!$C$22</f>
        <v>1</v>
      </c>
    </row>
    <row r="1490" spans="7:21">
      <c r="G1490">
        <f t="shared" si="209"/>
        <v>14.879999999999727</v>
      </c>
      <c r="H1490">
        <f t="shared" si="210"/>
        <v>198000</v>
      </c>
      <c r="I1490" s="2">
        <f>MIN(MainSheet!$C$10/MainSheet!$C$9,MainSheet!$K$9*60)</f>
        <v>660</v>
      </c>
      <c r="J1490" s="1">
        <f>IF(G1490&gt;MainSheet!$C$11,IF(J1489&gt;=0.999,1,(G1490-MainSheet!$C$11)*I1490/$B$2/60),0)</f>
        <v>1</v>
      </c>
      <c r="K1490" s="1">
        <f>IF(G1490&gt;MainSheet!$C$11+$B$6,IF(K1489&gt;=0.999,1,(G1490-MainSheet!$C$11-$B$6)*I1490/$C$2/60),0)</f>
        <v>1</v>
      </c>
      <c r="L1490" s="1">
        <f>IF(G1490&gt;MainSheet!$C$11+$B$6+$C$6,IF(L1489&gt;=0.999,1,(G1490-MainSheet!$C$11-$B$6-$C$6)*I1490/$D$2/60),0)</f>
        <v>1</v>
      </c>
      <c r="M1490">
        <f t="shared" si="211"/>
        <v>1</v>
      </c>
      <c r="N1490" s="2">
        <f t="shared" si="212"/>
        <v>3721.0526315789471</v>
      </c>
      <c r="O1490">
        <f t="shared" si="215"/>
        <v>977.02127659574455</v>
      </c>
      <c r="P1490">
        <f t="shared" si="213"/>
        <v>192000</v>
      </c>
      <c r="Q1490" s="2">
        <f t="shared" si="214"/>
        <v>196698.0739081747</v>
      </c>
      <c r="R1490">
        <f>Q1490/MainSheet!$C$8*(G1490-G1489)+R1489</f>
        <v>1041.4538041555379</v>
      </c>
      <c r="S1490">
        <f t="shared" si="216"/>
        <v>16808.394768606056</v>
      </c>
      <c r="T1490">
        <f t="shared" si="208"/>
        <v>14.879999999999727</v>
      </c>
      <c r="U1490" s="1">
        <f>Q1490/MainSheet!$C$22</f>
        <v>1</v>
      </c>
    </row>
    <row r="1491" spans="7:21">
      <c r="G1491">
        <f t="shared" si="209"/>
        <v>14.889999999999727</v>
      </c>
      <c r="H1491">
        <f t="shared" si="210"/>
        <v>198000</v>
      </c>
      <c r="I1491" s="2">
        <f>MIN(MainSheet!$C$10/MainSheet!$C$9,MainSheet!$K$9*60)</f>
        <v>660</v>
      </c>
      <c r="J1491" s="1">
        <f>IF(G1491&gt;MainSheet!$C$11,IF(J1490&gt;=0.999,1,(G1491-MainSheet!$C$11)*I1491/$B$2/60),0)</f>
        <v>1</v>
      </c>
      <c r="K1491" s="1">
        <f>IF(G1491&gt;MainSheet!$C$11+$B$6,IF(K1490&gt;=0.999,1,(G1491-MainSheet!$C$11-$B$6)*I1491/$C$2/60),0)</f>
        <v>1</v>
      </c>
      <c r="L1491" s="1">
        <f>IF(G1491&gt;MainSheet!$C$11+$B$6+$C$6,IF(L1490&gt;=0.999,1,(G1491-MainSheet!$C$11-$B$6-$C$6)*I1491/$D$2/60),0)</f>
        <v>1</v>
      </c>
      <c r="M1491">
        <f t="shared" si="211"/>
        <v>1</v>
      </c>
      <c r="N1491" s="2">
        <f t="shared" si="212"/>
        <v>3721.0526315789471</v>
      </c>
      <c r="O1491">
        <f t="shared" si="215"/>
        <v>977.02127659574455</v>
      </c>
      <c r="P1491">
        <f t="shared" si="213"/>
        <v>192000</v>
      </c>
      <c r="Q1491" s="2">
        <f t="shared" si="214"/>
        <v>196698.0739081747</v>
      </c>
      <c r="R1491">
        <f>Q1491/MainSheet!$C$8*(G1491-G1490)+R1490</f>
        <v>1043.4850506463722</v>
      </c>
      <c r="S1491">
        <f t="shared" si="216"/>
        <v>16841.177780924085</v>
      </c>
      <c r="T1491">
        <f t="shared" si="208"/>
        <v>14.889999999999727</v>
      </c>
      <c r="U1491" s="1">
        <f>Q1491/MainSheet!$C$22</f>
        <v>1</v>
      </c>
    </row>
    <row r="1492" spans="7:21">
      <c r="G1492">
        <f t="shared" si="209"/>
        <v>14.899999999999727</v>
      </c>
      <c r="H1492">
        <f t="shared" si="210"/>
        <v>198000</v>
      </c>
      <c r="I1492" s="2">
        <f>MIN(MainSheet!$C$10/MainSheet!$C$9,MainSheet!$K$9*60)</f>
        <v>660</v>
      </c>
      <c r="J1492" s="1">
        <f>IF(G1492&gt;MainSheet!$C$11,IF(J1491&gt;=0.999,1,(G1492-MainSheet!$C$11)*I1492/$B$2/60),0)</f>
        <v>1</v>
      </c>
      <c r="K1492" s="1">
        <f>IF(G1492&gt;MainSheet!$C$11+$B$6,IF(K1491&gt;=0.999,1,(G1492-MainSheet!$C$11-$B$6)*I1492/$C$2/60),0)</f>
        <v>1</v>
      </c>
      <c r="L1492" s="1">
        <f>IF(G1492&gt;MainSheet!$C$11+$B$6+$C$6,IF(L1491&gt;=0.999,1,(G1492-MainSheet!$C$11-$B$6-$C$6)*I1492/$D$2/60),0)</f>
        <v>1</v>
      </c>
      <c r="M1492">
        <f t="shared" si="211"/>
        <v>1</v>
      </c>
      <c r="N1492" s="2">
        <f t="shared" si="212"/>
        <v>3721.0526315789471</v>
      </c>
      <c r="O1492">
        <f t="shared" si="215"/>
        <v>977.02127659574455</v>
      </c>
      <c r="P1492">
        <f t="shared" si="213"/>
        <v>192000</v>
      </c>
      <c r="Q1492" s="2">
        <f t="shared" si="214"/>
        <v>196698.0739081747</v>
      </c>
      <c r="R1492">
        <f>Q1492/MainSheet!$C$8*(G1492-G1491)+R1491</f>
        <v>1045.5162971372065</v>
      </c>
      <c r="S1492">
        <f t="shared" si="216"/>
        <v>16873.960793242113</v>
      </c>
      <c r="T1492">
        <f t="shared" si="208"/>
        <v>14.899999999999727</v>
      </c>
      <c r="U1492" s="1">
        <f>Q1492/MainSheet!$C$22</f>
        <v>1</v>
      </c>
    </row>
    <row r="1493" spans="7:21">
      <c r="G1493">
        <f t="shared" si="209"/>
        <v>14.909999999999727</v>
      </c>
      <c r="H1493">
        <f t="shared" si="210"/>
        <v>198000</v>
      </c>
      <c r="I1493" s="2">
        <f>MIN(MainSheet!$C$10/MainSheet!$C$9,MainSheet!$K$9*60)</f>
        <v>660</v>
      </c>
      <c r="J1493" s="1">
        <f>IF(G1493&gt;MainSheet!$C$11,IF(J1492&gt;=0.999,1,(G1493-MainSheet!$C$11)*I1493/$B$2/60),0)</f>
        <v>1</v>
      </c>
      <c r="K1493" s="1">
        <f>IF(G1493&gt;MainSheet!$C$11+$B$6,IF(K1492&gt;=0.999,1,(G1493-MainSheet!$C$11-$B$6)*I1493/$C$2/60),0)</f>
        <v>1</v>
      </c>
      <c r="L1493" s="1">
        <f>IF(G1493&gt;MainSheet!$C$11+$B$6+$C$6,IF(L1492&gt;=0.999,1,(G1493-MainSheet!$C$11-$B$6-$C$6)*I1493/$D$2/60),0)</f>
        <v>1</v>
      </c>
      <c r="M1493">
        <f t="shared" si="211"/>
        <v>1</v>
      </c>
      <c r="N1493" s="2">
        <f t="shared" si="212"/>
        <v>3721.0526315789471</v>
      </c>
      <c r="O1493">
        <f t="shared" si="215"/>
        <v>977.02127659574455</v>
      </c>
      <c r="P1493">
        <f t="shared" si="213"/>
        <v>192000</v>
      </c>
      <c r="Q1493" s="2">
        <f t="shared" si="214"/>
        <v>196698.0739081747</v>
      </c>
      <c r="R1493">
        <f>Q1493/MainSheet!$C$8*(G1493-G1492)+R1492</f>
        <v>1047.5475436280408</v>
      </c>
      <c r="S1493">
        <f t="shared" si="216"/>
        <v>16906.743805560141</v>
      </c>
      <c r="T1493">
        <f t="shared" si="208"/>
        <v>14.909999999999727</v>
      </c>
      <c r="U1493" s="1">
        <f>Q1493/MainSheet!$C$22</f>
        <v>1</v>
      </c>
    </row>
    <row r="1494" spans="7:21">
      <c r="G1494">
        <f t="shared" si="209"/>
        <v>14.919999999999726</v>
      </c>
      <c r="H1494">
        <f t="shared" si="210"/>
        <v>198000</v>
      </c>
      <c r="I1494" s="2">
        <f>MIN(MainSheet!$C$10/MainSheet!$C$9,MainSheet!$K$9*60)</f>
        <v>660</v>
      </c>
      <c r="J1494" s="1">
        <f>IF(G1494&gt;MainSheet!$C$11,IF(J1493&gt;=0.999,1,(G1494-MainSheet!$C$11)*I1494/$B$2/60),0)</f>
        <v>1</v>
      </c>
      <c r="K1494" s="1">
        <f>IF(G1494&gt;MainSheet!$C$11+$B$6,IF(K1493&gt;=0.999,1,(G1494-MainSheet!$C$11-$B$6)*I1494/$C$2/60),0)</f>
        <v>1</v>
      </c>
      <c r="L1494" s="1">
        <f>IF(G1494&gt;MainSheet!$C$11+$B$6+$C$6,IF(L1493&gt;=0.999,1,(G1494-MainSheet!$C$11-$B$6-$C$6)*I1494/$D$2/60),0)</f>
        <v>1</v>
      </c>
      <c r="M1494">
        <f t="shared" si="211"/>
        <v>1</v>
      </c>
      <c r="N1494" s="2">
        <f t="shared" si="212"/>
        <v>3721.0526315789471</v>
      </c>
      <c r="O1494">
        <f t="shared" si="215"/>
        <v>977.02127659574455</v>
      </c>
      <c r="P1494">
        <f t="shared" si="213"/>
        <v>192000</v>
      </c>
      <c r="Q1494" s="2">
        <f t="shared" si="214"/>
        <v>196698.0739081747</v>
      </c>
      <c r="R1494">
        <f>Q1494/MainSheet!$C$8*(G1494-G1493)+R1493</f>
        <v>1049.5787901188751</v>
      </c>
      <c r="S1494">
        <f t="shared" si="216"/>
        <v>16939.52681787817</v>
      </c>
      <c r="T1494">
        <f t="shared" si="208"/>
        <v>14.919999999999726</v>
      </c>
      <c r="U1494" s="1">
        <f>Q1494/MainSheet!$C$22</f>
        <v>1</v>
      </c>
    </row>
    <row r="1495" spans="7:21">
      <c r="G1495">
        <f t="shared" si="209"/>
        <v>14.929999999999726</v>
      </c>
      <c r="H1495">
        <f t="shared" si="210"/>
        <v>198000</v>
      </c>
      <c r="I1495" s="2">
        <f>MIN(MainSheet!$C$10/MainSheet!$C$9,MainSheet!$K$9*60)</f>
        <v>660</v>
      </c>
      <c r="J1495" s="1">
        <f>IF(G1495&gt;MainSheet!$C$11,IF(J1494&gt;=0.999,1,(G1495-MainSheet!$C$11)*I1495/$B$2/60),0)</f>
        <v>1</v>
      </c>
      <c r="K1495" s="1">
        <f>IF(G1495&gt;MainSheet!$C$11+$B$6,IF(K1494&gt;=0.999,1,(G1495-MainSheet!$C$11-$B$6)*I1495/$C$2/60),0)</f>
        <v>1</v>
      </c>
      <c r="L1495" s="1">
        <f>IF(G1495&gt;MainSheet!$C$11+$B$6+$C$6,IF(L1494&gt;=0.999,1,(G1495-MainSheet!$C$11-$B$6-$C$6)*I1495/$D$2/60),0)</f>
        <v>1</v>
      </c>
      <c r="M1495">
        <f t="shared" si="211"/>
        <v>1</v>
      </c>
      <c r="N1495" s="2">
        <f t="shared" si="212"/>
        <v>3721.0526315789471</v>
      </c>
      <c r="O1495">
        <f t="shared" si="215"/>
        <v>977.02127659574455</v>
      </c>
      <c r="P1495">
        <f t="shared" si="213"/>
        <v>192000</v>
      </c>
      <c r="Q1495" s="2">
        <f t="shared" si="214"/>
        <v>196698.0739081747</v>
      </c>
      <c r="R1495">
        <f>Q1495/MainSheet!$C$8*(G1495-G1494)+R1494</f>
        <v>1051.6100366097094</v>
      </c>
      <c r="S1495">
        <f t="shared" si="216"/>
        <v>16972.309830196198</v>
      </c>
      <c r="T1495">
        <f t="shared" si="208"/>
        <v>14.929999999999726</v>
      </c>
      <c r="U1495" s="1">
        <f>Q1495/MainSheet!$C$22</f>
        <v>1</v>
      </c>
    </row>
    <row r="1496" spans="7:21">
      <c r="G1496">
        <f t="shared" si="209"/>
        <v>14.939999999999726</v>
      </c>
      <c r="H1496">
        <f t="shared" si="210"/>
        <v>198000</v>
      </c>
      <c r="I1496" s="2">
        <f>MIN(MainSheet!$C$10/MainSheet!$C$9,MainSheet!$K$9*60)</f>
        <v>660</v>
      </c>
      <c r="J1496" s="1">
        <f>IF(G1496&gt;MainSheet!$C$11,IF(J1495&gt;=0.999,1,(G1496-MainSheet!$C$11)*I1496/$B$2/60),0)</f>
        <v>1</v>
      </c>
      <c r="K1496" s="1">
        <f>IF(G1496&gt;MainSheet!$C$11+$B$6,IF(K1495&gt;=0.999,1,(G1496-MainSheet!$C$11-$B$6)*I1496/$C$2/60),0)</f>
        <v>1</v>
      </c>
      <c r="L1496" s="1">
        <f>IF(G1496&gt;MainSheet!$C$11+$B$6+$C$6,IF(L1495&gt;=0.999,1,(G1496-MainSheet!$C$11-$B$6-$C$6)*I1496/$D$2/60),0)</f>
        <v>1</v>
      </c>
      <c r="M1496">
        <f t="shared" si="211"/>
        <v>1</v>
      </c>
      <c r="N1496" s="2">
        <f t="shared" si="212"/>
        <v>3721.0526315789471</v>
      </c>
      <c r="O1496">
        <f t="shared" si="215"/>
        <v>977.02127659574455</v>
      </c>
      <c r="P1496">
        <f t="shared" si="213"/>
        <v>192000</v>
      </c>
      <c r="Q1496" s="2">
        <f t="shared" si="214"/>
        <v>196698.0739081747</v>
      </c>
      <c r="R1496">
        <f>Q1496/MainSheet!$C$8*(G1496-G1495)+R1495</f>
        <v>1053.6412831005437</v>
      </c>
      <c r="S1496">
        <f t="shared" si="216"/>
        <v>17005.092842514227</v>
      </c>
      <c r="T1496">
        <f t="shared" si="208"/>
        <v>14.939999999999726</v>
      </c>
      <c r="U1496" s="1">
        <f>Q1496/MainSheet!$C$22</f>
        <v>1</v>
      </c>
    </row>
    <row r="1497" spans="7:21">
      <c r="G1497">
        <f t="shared" si="209"/>
        <v>14.949999999999726</v>
      </c>
      <c r="H1497">
        <f t="shared" si="210"/>
        <v>198000</v>
      </c>
      <c r="I1497" s="2">
        <f>MIN(MainSheet!$C$10/MainSheet!$C$9,MainSheet!$K$9*60)</f>
        <v>660</v>
      </c>
      <c r="J1497" s="1">
        <f>IF(G1497&gt;MainSheet!$C$11,IF(J1496&gt;=0.999,1,(G1497-MainSheet!$C$11)*I1497/$B$2/60),0)</f>
        <v>1</v>
      </c>
      <c r="K1497" s="1">
        <f>IF(G1497&gt;MainSheet!$C$11+$B$6,IF(K1496&gt;=0.999,1,(G1497-MainSheet!$C$11-$B$6)*I1497/$C$2/60),0)</f>
        <v>1</v>
      </c>
      <c r="L1497" s="1">
        <f>IF(G1497&gt;MainSheet!$C$11+$B$6+$C$6,IF(L1496&gt;=0.999,1,(G1497-MainSheet!$C$11-$B$6-$C$6)*I1497/$D$2/60),0)</f>
        <v>1</v>
      </c>
      <c r="M1497">
        <f t="shared" si="211"/>
        <v>1</v>
      </c>
      <c r="N1497" s="2">
        <f t="shared" si="212"/>
        <v>3721.0526315789471</v>
      </c>
      <c r="O1497">
        <f t="shared" si="215"/>
        <v>977.02127659574455</v>
      </c>
      <c r="P1497">
        <f t="shared" si="213"/>
        <v>192000</v>
      </c>
      <c r="Q1497" s="2">
        <f t="shared" si="214"/>
        <v>196698.0739081747</v>
      </c>
      <c r="R1497">
        <f>Q1497/MainSheet!$C$8*(G1497-G1496)+R1496</f>
        <v>1055.672529591378</v>
      </c>
      <c r="S1497">
        <f t="shared" si="216"/>
        <v>17037.875854832255</v>
      </c>
      <c r="T1497">
        <f t="shared" si="208"/>
        <v>14.949999999999726</v>
      </c>
      <c r="U1497" s="1">
        <f>Q1497/MainSheet!$C$22</f>
        <v>1</v>
      </c>
    </row>
    <row r="1498" spans="7:21">
      <c r="G1498">
        <f t="shared" si="209"/>
        <v>14.959999999999726</v>
      </c>
      <c r="H1498">
        <f t="shared" si="210"/>
        <v>198000</v>
      </c>
      <c r="I1498" s="2">
        <f>MIN(MainSheet!$C$10/MainSheet!$C$9,MainSheet!$K$9*60)</f>
        <v>660</v>
      </c>
      <c r="J1498" s="1">
        <f>IF(G1498&gt;MainSheet!$C$11,IF(J1497&gt;=0.999,1,(G1498-MainSheet!$C$11)*I1498/$B$2/60),0)</f>
        <v>1</v>
      </c>
      <c r="K1498" s="1">
        <f>IF(G1498&gt;MainSheet!$C$11+$B$6,IF(K1497&gt;=0.999,1,(G1498-MainSheet!$C$11-$B$6)*I1498/$C$2/60),0)</f>
        <v>1</v>
      </c>
      <c r="L1498" s="1">
        <f>IF(G1498&gt;MainSheet!$C$11+$B$6+$C$6,IF(L1497&gt;=0.999,1,(G1498-MainSheet!$C$11-$B$6-$C$6)*I1498/$D$2/60),0)</f>
        <v>1</v>
      </c>
      <c r="M1498">
        <f t="shared" si="211"/>
        <v>1</v>
      </c>
      <c r="N1498" s="2">
        <f t="shared" si="212"/>
        <v>3721.0526315789471</v>
      </c>
      <c r="O1498">
        <f t="shared" si="215"/>
        <v>977.02127659574455</v>
      </c>
      <c r="P1498">
        <f t="shared" si="213"/>
        <v>192000</v>
      </c>
      <c r="Q1498" s="2">
        <f t="shared" si="214"/>
        <v>196698.0739081747</v>
      </c>
      <c r="R1498">
        <f>Q1498/MainSheet!$C$8*(G1498-G1497)+R1497</f>
        <v>1057.7037760822122</v>
      </c>
      <c r="S1498">
        <f t="shared" si="216"/>
        <v>17070.658867150283</v>
      </c>
      <c r="T1498">
        <f t="shared" si="208"/>
        <v>14.959999999999726</v>
      </c>
      <c r="U1498" s="1">
        <f>Q1498/MainSheet!$C$22</f>
        <v>1</v>
      </c>
    </row>
    <row r="1499" spans="7:21">
      <c r="G1499">
        <f t="shared" si="209"/>
        <v>14.969999999999725</v>
      </c>
      <c r="H1499">
        <f t="shared" si="210"/>
        <v>198000</v>
      </c>
      <c r="I1499" s="2">
        <f>MIN(MainSheet!$C$10/MainSheet!$C$9,MainSheet!$K$9*60)</f>
        <v>660</v>
      </c>
      <c r="J1499" s="1">
        <f>IF(G1499&gt;MainSheet!$C$11,IF(J1498&gt;=0.999,1,(G1499-MainSheet!$C$11)*I1499/$B$2/60),0)</f>
        <v>1</v>
      </c>
      <c r="K1499" s="1">
        <f>IF(G1499&gt;MainSheet!$C$11+$B$6,IF(K1498&gt;=0.999,1,(G1499-MainSheet!$C$11-$B$6)*I1499/$C$2/60),0)</f>
        <v>1</v>
      </c>
      <c r="L1499" s="1">
        <f>IF(G1499&gt;MainSheet!$C$11+$B$6+$C$6,IF(L1498&gt;=0.999,1,(G1499-MainSheet!$C$11-$B$6-$C$6)*I1499/$D$2/60),0)</f>
        <v>1</v>
      </c>
      <c r="M1499">
        <f t="shared" si="211"/>
        <v>1</v>
      </c>
      <c r="N1499" s="2">
        <f t="shared" si="212"/>
        <v>3721.0526315789471</v>
      </c>
      <c r="O1499">
        <f t="shared" si="215"/>
        <v>977.02127659574455</v>
      </c>
      <c r="P1499">
        <f t="shared" si="213"/>
        <v>192000</v>
      </c>
      <c r="Q1499" s="2">
        <f t="shared" si="214"/>
        <v>196698.0739081747</v>
      </c>
      <c r="R1499">
        <f>Q1499/MainSheet!$C$8*(G1499-G1498)+R1498</f>
        <v>1059.7350225730465</v>
      </c>
      <c r="S1499">
        <f t="shared" si="216"/>
        <v>17103.441879468312</v>
      </c>
      <c r="T1499">
        <f t="shared" si="208"/>
        <v>14.969999999999725</v>
      </c>
      <c r="U1499" s="1">
        <f>Q1499/MainSheet!$C$22</f>
        <v>1</v>
      </c>
    </row>
    <row r="1500" spans="7:21">
      <c r="G1500">
        <f t="shared" si="209"/>
        <v>14.979999999999725</v>
      </c>
      <c r="H1500">
        <f t="shared" si="210"/>
        <v>198000</v>
      </c>
      <c r="I1500" s="2">
        <f>MIN(MainSheet!$C$10/MainSheet!$C$9,MainSheet!$K$9*60)</f>
        <v>660</v>
      </c>
      <c r="J1500" s="1">
        <f>IF(G1500&gt;MainSheet!$C$11,IF(J1499&gt;=0.999,1,(G1500-MainSheet!$C$11)*I1500/$B$2/60),0)</f>
        <v>1</v>
      </c>
      <c r="K1500" s="1">
        <f>IF(G1500&gt;MainSheet!$C$11+$B$6,IF(K1499&gt;=0.999,1,(G1500-MainSheet!$C$11-$B$6)*I1500/$C$2/60),0)</f>
        <v>1</v>
      </c>
      <c r="L1500" s="1">
        <f>IF(G1500&gt;MainSheet!$C$11+$B$6+$C$6,IF(L1499&gt;=0.999,1,(G1500-MainSheet!$C$11-$B$6-$C$6)*I1500/$D$2/60),0)</f>
        <v>1</v>
      </c>
      <c r="M1500">
        <f t="shared" si="211"/>
        <v>1</v>
      </c>
      <c r="N1500" s="2">
        <f t="shared" si="212"/>
        <v>3721.0526315789471</v>
      </c>
      <c r="O1500">
        <f t="shared" si="215"/>
        <v>977.02127659574455</v>
      </c>
      <c r="P1500">
        <f t="shared" si="213"/>
        <v>192000</v>
      </c>
      <c r="Q1500" s="2">
        <f t="shared" si="214"/>
        <v>196698.0739081747</v>
      </c>
      <c r="R1500">
        <f>Q1500/MainSheet!$C$8*(G1500-G1499)+R1499</f>
        <v>1061.7662690638808</v>
      </c>
      <c r="S1500">
        <f t="shared" si="216"/>
        <v>17136.22489178634</v>
      </c>
      <c r="T1500">
        <f t="shared" si="208"/>
        <v>14.979999999999725</v>
      </c>
      <c r="U1500" s="1">
        <f>Q1500/MainSheet!$C$22</f>
        <v>1</v>
      </c>
    </row>
    <row r="1501" spans="7:21">
      <c r="G1501">
        <f t="shared" si="209"/>
        <v>14.989999999999725</v>
      </c>
      <c r="H1501">
        <f t="shared" si="210"/>
        <v>198000</v>
      </c>
      <c r="I1501" s="2">
        <f>MIN(MainSheet!$C$10/MainSheet!$C$9,MainSheet!$K$9*60)</f>
        <v>660</v>
      </c>
      <c r="J1501" s="1">
        <f>IF(G1501&gt;MainSheet!$C$11,IF(J1500&gt;=0.999,1,(G1501-MainSheet!$C$11)*I1501/$B$2/60),0)</f>
        <v>1</v>
      </c>
      <c r="K1501" s="1">
        <f>IF(G1501&gt;MainSheet!$C$11+$B$6,IF(K1500&gt;=0.999,1,(G1501-MainSheet!$C$11-$B$6)*I1501/$C$2/60),0)</f>
        <v>1</v>
      </c>
      <c r="L1501" s="1">
        <f>IF(G1501&gt;MainSheet!$C$11+$B$6+$C$6,IF(L1500&gt;=0.999,1,(G1501-MainSheet!$C$11-$B$6-$C$6)*I1501/$D$2/60),0)</f>
        <v>1</v>
      </c>
      <c r="M1501">
        <f t="shared" si="211"/>
        <v>1</v>
      </c>
      <c r="N1501" s="2">
        <f t="shared" si="212"/>
        <v>3721.0526315789471</v>
      </c>
      <c r="O1501">
        <f t="shared" si="215"/>
        <v>977.02127659574455</v>
      </c>
      <c r="P1501">
        <f t="shared" si="213"/>
        <v>192000</v>
      </c>
      <c r="Q1501" s="2">
        <f t="shared" si="214"/>
        <v>196698.0739081747</v>
      </c>
      <c r="R1501">
        <f>Q1501/MainSheet!$C$8*(G1501-G1500)+R1500</f>
        <v>1063.7975155547151</v>
      </c>
      <c r="S1501">
        <f t="shared" si="216"/>
        <v>17169.007904104368</v>
      </c>
      <c r="T1501">
        <f t="shared" si="208"/>
        <v>14.989999999999725</v>
      </c>
      <c r="U1501" s="1">
        <f>Q1501/MainSheet!$C$22</f>
        <v>1</v>
      </c>
    </row>
    <row r="1502" spans="7:21">
      <c r="G1502">
        <f t="shared" si="209"/>
        <v>14.999999999999725</v>
      </c>
      <c r="H1502">
        <f t="shared" si="210"/>
        <v>198000</v>
      </c>
      <c r="I1502" s="2">
        <f>MIN(MainSheet!$C$10/MainSheet!$C$9,MainSheet!$K$9*60)</f>
        <v>660</v>
      </c>
      <c r="J1502" s="1">
        <f>IF(G1502&gt;MainSheet!$C$11,IF(J1501&gt;=0.999,1,(G1502-MainSheet!$C$11)*I1502/$B$2/60),0)</f>
        <v>1</v>
      </c>
      <c r="K1502" s="1">
        <f>IF(G1502&gt;MainSheet!$C$11+$B$6,IF(K1501&gt;=0.999,1,(G1502-MainSheet!$C$11-$B$6)*I1502/$C$2/60),0)</f>
        <v>1</v>
      </c>
      <c r="L1502" s="1">
        <f>IF(G1502&gt;MainSheet!$C$11+$B$6+$C$6,IF(L1501&gt;=0.999,1,(G1502-MainSheet!$C$11-$B$6-$C$6)*I1502/$D$2/60),0)</f>
        <v>1</v>
      </c>
      <c r="M1502">
        <f t="shared" si="211"/>
        <v>1</v>
      </c>
      <c r="N1502" s="2">
        <f t="shared" si="212"/>
        <v>3721.0526315789471</v>
      </c>
      <c r="O1502">
        <f t="shared" si="215"/>
        <v>977.02127659574455</v>
      </c>
      <c r="P1502">
        <f t="shared" si="213"/>
        <v>192000</v>
      </c>
      <c r="Q1502" s="2">
        <f t="shared" si="214"/>
        <v>196698.0739081747</v>
      </c>
      <c r="R1502">
        <f>Q1502/MainSheet!$C$8*(G1502-G1501)+R1501</f>
        <v>1065.8287620455494</v>
      </c>
      <c r="S1502">
        <f t="shared" si="216"/>
        <v>17201.790916422397</v>
      </c>
      <c r="T1502">
        <f t="shared" si="208"/>
        <v>14.999999999999725</v>
      </c>
      <c r="U1502" s="1">
        <f>Q1502/MainSheet!$C$22</f>
        <v>1</v>
      </c>
    </row>
    <row r="1503" spans="7:21">
      <c r="G1503">
        <f t="shared" si="209"/>
        <v>15.009999999999724</v>
      </c>
      <c r="H1503">
        <f t="shared" si="210"/>
        <v>198000</v>
      </c>
      <c r="I1503" s="2">
        <f>MIN(MainSheet!$C$10/MainSheet!$C$9,MainSheet!$K$9*60)</f>
        <v>660</v>
      </c>
      <c r="J1503" s="1">
        <f>IF(G1503&gt;MainSheet!$C$11,IF(J1502&gt;=0.999,1,(G1503-MainSheet!$C$11)*I1503/$B$2/60),0)</f>
        <v>1</v>
      </c>
      <c r="K1503" s="1">
        <f>IF(G1503&gt;MainSheet!$C$11+$B$6,IF(K1502&gt;=0.999,1,(G1503-MainSheet!$C$11-$B$6)*I1503/$C$2/60),0)</f>
        <v>1</v>
      </c>
      <c r="L1503" s="1">
        <f>IF(G1503&gt;MainSheet!$C$11+$B$6+$C$6,IF(L1502&gt;=0.999,1,(G1503-MainSheet!$C$11-$B$6-$C$6)*I1503/$D$2/60),0)</f>
        <v>1</v>
      </c>
      <c r="M1503">
        <f t="shared" si="211"/>
        <v>1</v>
      </c>
      <c r="N1503" s="2">
        <f t="shared" si="212"/>
        <v>3721.0526315789471</v>
      </c>
      <c r="O1503">
        <f t="shared" si="215"/>
        <v>977.02127659574455</v>
      </c>
      <c r="P1503">
        <f t="shared" si="213"/>
        <v>192000</v>
      </c>
      <c r="Q1503" s="2">
        <f t="shared" si="214"/>
        <v>196698.0739081747</v>
      </c>
      <c r="R1503">
        <f>Q1503/MainSheet!$C$8*(G1503-G1502)+R1502</f>
        <v>1067.8600085363837</v>
      </c>
      <c r="S1503">
        <f t="shared" si="216"/>
        <v>17234.573928740425</v>
      </c>
      <c r="T1503">
        <f t="shared" si="208"/>
        <v>15.009999999999724</v>
      </c>
      <c r="U1503" s="1">
        <f>Q1503/MainSheet!$C$22</f>
        <v>1</v>
      </c>
    </row>
    <row r="1504" spans="7:21">
      <c r="G1504">
        <f t="shared" si="209"/>
        <v>15.019999999999724</v>
      </c>
      <c r="H1504">
        <f t="shared" si="210"/>
        <v>198000</v>
      </c>
      <c r="I1504" s="2">
        <f>MIN(MainSheet!$C$10/MainSheet!$C$9,MainSheet!$K$9*60)</f>
        <v>660</v>
      </c>
      <c r="J1504" s="1">
        <f>IF(G1504&gt;MainSheet!$C$11,IF(J1503&gt;=0.999,1,(G1504-MainSheet!$C$11)*I1504/$B$2/60),0)</f>
        <v>1</v>
      </c>
      <c r="K1504" s="1">
        <f>IF(G1504&gt;MainSheet!$C$11+$B$6,IF(K1503&gt;=0.999,1,(G1504-MainSheet!$C$11-$B$6)*I1504/$C$2/60),0)</f>
        <v>1</v>
      </c>
      <c r="L1504" s="1">
        <f>IF(G1504&gt;MainSheet!$C$11+$B$6+$C$6,IF(L1503&gt;=0.999,1,(G1504-MainSheet!$C$11-$B$6-$C$6)*I1504/$D$2/60),0)</f>
        <v>1</v>
      </c>
      <c r="M1504">
        <f t="shared" si="211"/>
        <v>1</v>
      </c>
      <c r="N1504" s="2">
        <f t="shared" si="212"/>
        <v>3721.0526315789471</v>
      </c>
      <c r="O1504">
        <f t="shared" si="215"/>
        <v>977.02127659574455</v>
      </c>
      <c r="P1504">
        <f t="shared" si="213"/>
        <v>192000</v>
      </c>
      <c r="Q1504" s="2">
        <f t="shared" si="214"/>
        <v>196698.0739081747</v>
      </c>
      <c r="R1504">
        <f>Q1504/MainSheet!$C$8*(G1504-G1503)+R1503</f>
        <v>1069.891255027218</v>
      </c>
      <c r="S1504">
        <f t="shared" si="216"/>
        <v>17267.356941058453</v>
      </c>
      <c r="T1504">
        <f t="shared" si="208"/>
        <v>15.019999999999724</v>
      </c>
      <c r="U1504" s="1">
        <f>Q1504/MainSheet!$C$22</f>
        <v>1</v>
      </c>
    </row>
    <row r="1505" spans="7:21">
      <c r="G1505">
        <f t="shared" si="209"/>
        <v>15.029999999999724</v>
      </c>
      <c r="H1505">
        <f t="shared" si="210"/>
        <v>198000</v>
      </c>
      <c r="I1505" s="2">
        <f>MIN(MainSheet!$C$10/MainSheet!$C$9,MainSheet!$K$9*60)</f>
        <v>660</v>
      </c>
      <c r="J1505" s="1">
        <f>IF(G1505&gt;MainSheet!$C$11,IF(J1504&gt;=0.999,1,(G1505-MainSheet!$C$11)*I1505/$B$2/60),0)</f>
        <v>1</v>
      </c>
      <c r="K1505" s="1">
        <f>IF(G1505&gt;MainSheet!$C$11+$B$6,IF(K1504&gt;=0.999,1,(G1505-MainSheet!$C$11-$B$6)*I1505/$C$2/60),0)</f>
        <v>1</v>
      </c>
      <c r="L1505" s="1">
        <f>IF(G1505&gt;MainSheet!$C$11+$B$6+$C$6,IF(L1504&gt;=0.999,1,(G1505-MainSheet!$C$11-$B$6-$C$6)*I1505/$D$2/60),0)</f>
        <v>1</v>
      </c>
      <c r="M1505">
        <f t="shared" si="211"/>
        <v>1</v>
      </c>
      <c r="N1505" s="2">
        <f t="shared" si="212"/>
        <v>3721.0526315789471</v>
      </c>
      <c r="O1505">
        <f t="shared" si="215"/>
        <v>977.02127659574455</v>
      </c>
      <c r="P1505">
        <f t="shared" si="213"/>
        <v>192000</v>
      </c>
      <c r="Q1505" s="2">
        <f t="shared" si="214"/>
        <v>196698.0739081747</v>
      </c>
      <c r="R1505">
        <f>Q1505/MainSheet!$C$8*(G1505-G1504)+R1504</f>
        <v>1071.9225015180523</v>
      </c>
      <c r="S1505">
        <f t="shared" si="216"/>
        <v>17300.139953376482</v>
      </c>
      <c r="T1505">
        <f t="shared" si="208"/>
        <v>15.029999999999724</v>
      </c>
      <c r="U1505" s="1">
        <f>Q1505/MainSheet!$C$22</f>
        <v>1</v>
      </c>
    </row>
    <row r="1506" spans="7:21">
      <c r="G1506">
        <f t="shared" si="209"/>
        <v>15.039999999999724</v>
      </c>
      <c r="H1506">
        <f t="shared" si="210"/>
        <v>198000</v>
      </c>
      <c r="I1506" s="2">
        <f>MIN(MainSheet!$C$10/MainSheet!$C$9,MainSheet!$K$9*60)</f>
        <v>660</v>
      </c>
      <c r="J1506" s="1">
        <f>IF(G1506&gt;MainSheet!$C$11,IF(J1505&gt;=0.999,1,(G1506-MainSheet!$C$11)*I1506/$B$2/60),0)</f>
        <v>1</v>
      </c>
      <c r="K1506" s="1">
        <f>IF(G1506&gt;MainSheet!$C$11+$B$6,IF(K1505&gt;=0.999,1,(G1506-MainSheet!$C$11-$B$6)*I1506/$C$2/60),0)</f>
        <v>1</v>
      </c>
      <c r="L1506" s="1">
        <f>IF(G1506&gt;MainSheet!$C$11+$B$6+$C$6,IF(L1505&gt;=0.999,1,(G1506-MainSheet!$C$11-$B$6-$C$6)*I1506/$D$2/60),0)</f>
        <v>1</v>
      </c>
      <c r="M1506">
        <f t="shared" si="211"/>
        <v>1</v>
      </c>
      <c r="N1506" s="2">
        <f t="shared" si="212"/>
        <v>3721.0526315789471</v>
      </c>
      <c r="O1506">
        <f t="shared" si="215"/>
        <v>977.02127659574455</v>
      </c>
      <c r="P1506">
        <f t="shared" si="213"/>
        <v>192000</v>
      </c>
      <c r="Q1506" s="2">
        <f t="shared" si="214"/>
        <v>196698.0739081747</v>
      </c>
      <c r="R1506">
        <f>Q1506/MainSheet!$C$8*(G1506-G1505)+R1505</f>
        <v>1073.9537480088866</v>
      </c>
      <c r="S1506">
        <f t="shared" si="216"/>
        <v>17332.92296569451</v>
      </c>
      <c r="T1506">
        <f t="shared" si="208"/>
        <v>15.039999999999724</v>
      </c>
      <c r="U1506" s="1">
        <f>Q1506/MainSheet!$C$22</f>
        <v>1</v>
      </c>
    </row>
    <row r="1507" spans="7:21">
      <c r="G1507">
        <f t="shared" si="209"/>
        <v>15.049999999999724</v>
      </c>
      <c r="H1507">
        <f t="shared" si="210"/>
        <v>198000</v>
      </c>
      <c r="I1507" s="2">
        <f>MIN(MainSheet!$C$10/MainSheet!$C$9,MainSheet!$K$9*60)</f>
        <v>660</v>
      </c>
      <c r="J1507" s="1">
        <f>IF(G1507&gt;MainSheet!$C$11,IF(J1506&gt;=0.999,1,(G1507-MainSheet!$C$11)*I1507/$B$2/60),0)</f>
        <v>1</v>
      </c>
      <c r="K1507" s="1">
        <f>IF(G1507&gt;MainSheet!$C$11+$B$6,IF(K1506&gt;=0.999,1,(G1507-MainSheet!$C$11-$B$6)*I1507/$C$2/60),0)</f>
        <v>1</v>
      </c>
      <c r="L1507" s="1">
        <f>IF(G1507&gt;MainSheet!$C$11+$B$6+$C$6,IF(L1506&gt;=0.999,1,(G1507-MainSheet!$C$11-$B$6-$C$6)*I1507/$D$2/60),0)</f>
        <v>1</v>
      </c>
      <c r="M1507">
        <f t="shared" si="211"/>
        <v>1</v>
      </c>
      <c r="N1507" s="2">
        <f t="shared" si="212"/>
        <v>3721.0526315789471</v>
      </c>
      <c r="O1507">
        <f t="shared" si="215"/>
        <v>977.02127659574455</v>
      </c>
      <c r="P1507">
        <f t="shared" si="213"/>
        <v>192000</v>
      </c>
      <c r="Q1507" s="2">
        <f t="shared" si="214"/>
        <v>196698.0739081747</v>
      </c>
      <c r="R1507">
        <f>Q1507/MainSheet!$C$8*(G1507-G1506)+R1506</f>
        <v>1075.9849944997209</v>
      </c>
      <c r="S1507">
        <f t="shared" si="216"/>
        <v>17365.705978012538</v>
      </c>
      <c r="T1507">
        <f t="shared" si="208"/>
        <v>15.049999999999724</v>
      </c>
      <c r="U1507" s="1">
        <f>Q1507/MainSheet!$C$22</f>
        <v>1</v>
      </c>
    </row>
    <row r="1508" spans="7:21">
      <c r="G1508">
        <f t="shared" si="209"/>
        <v>15.059999999999723</v>
      </c>
      <c r="H1508">
        <f t="shared" si="210"/>
        <v>198000</v>
      </c>
      <c r="I1508" s="2">
        <f>MIN(MainSheet!$C$10/MainSheet!$C$9,MainSheet!$K$9*60)</f>
        <v>660</v>
      </c>
      <c r="J1508" s="1">
        <f>IF(G1508&gt;MainSheet!$C$11,IF(J1507&gt;=0.999,1,(G1508-MainSheet!$C$11)*I1508/$B$2/60),0)</f>
        <v>1</v>
      </c>
      <c r="K1508" s="1">
        <f>IF(G1508&gt;MainSheet!$C$11+$B$6,IF(K1507&gt;=0.999,1,(G1508-MainSheet!$C$11-$B$6)*I1508/$C$2/60),0)</f>
        <v>1</v>
      </c>
      <c r="L1508" s="1">
        <f>IF(G1508&gt;MainSheet!$C$11+$B$6+$C$6,IF(L1507&gt;=0.999,1,(G1508-MainSheet!$C$11-$B$6-$C$6)*I1508/$D$2/60),0)</f>
        <v>1</v>
      </c>
      <c r="M1508">
        <f t="shared" si="211"/>
        <v>1</v>
      </c>
      <c r="N1508" s="2">
        <f t="shared" si="212"/>
        <v>3721.0526315789471</v>
      </c>
      <c r="O1508">
        <f t="shared" si="215"/>
        <v>977.02127659574455</v>
      </c>
      <c r="P1508">
        <f t="shared" si="213"/>
        <v>192000</v>
      </c>
      <c r="Q1508" s="2">
        <f t="shared" si="214"/>
        <v>196698.0739081747</v>
      </c>
      <c r="R1508">
        <f>Q1508/MainSheet!$C$8*(G1508-G1507)+R1507</f>
        <v>1078.0162409905552</v>
      </c>
      <c r="S1508">
        <f t="shared" si="216"/>
        <v>17398.488990330567</v>
      </c>
      <c r="T1508">
        <f t="shared" si="208"/>
        <v>15.059999999999723</v>
      </c>
      <c r="U1508" s="1">
        <f>Q1508/MainSheet!$C$22</f>
        <v>1</v>
      </c>
    </row>
    <row r="1509" spans="7:21">
      <c r="G1509">
        <f t="shared" si="209"/>
        <v>15.069999999999723</v>
      </c>
      <c r="H1509">
        <f t="shared" si="210"/>
        <v>198000</v>
      </c>
      <c r="I1509" s="2">
        <f>MIN(MainSheet!$C$10/MainSheet!$C$9,MainSheet!$K$9*60)</f>
        <v>660</v>
      </c>
      <c r="J1509" s="1">
        <f>IF(G1509&gt;MainSheet!$C$11,IF(J1508&gt;=0.999,1,(G1509-MainSheet!$C$11)*I1509/$B$2/60),0)</f>
        <v>1</v>
      </c>
      <c r="K1509" s="1">
        <f>IF(G1509&gt;MainSheet!$C$11+$B$6,IF(K1508&gt;=0.999,1,(G1509-MainSheet!$C$11-$B$6)*I1509/$C$2/60),0)</f>
        <v>1</v>
      </c>
      <c r="L1509" s="1">
        <f>IF(G1509&gt;MainSheet!$C$11+$B$6+$C$6,IF(L1508&gt;=0.999,1,(G1509-MainSheet!$C$11-$B$6-$C$6)*I1509/$D$2/60),0)</f>
        <v>1</v>
      </c>
      <c r="M1509">
        <f t="shared" si="211"/>
        <v>1</v>
      </c>
      <c r="N1509" s="2">
        <f t="shared" si="212"/>
        <v>3721.0526315789471</v>
      </c>
      <c r="O1509">
        <f t="shared" si="215"/>
        <v>977.02127659574455</v>
      </c>
      <c r="P1509">
        <f t="shared" si="213"/>
        <v>192000</v>
      </c>
      <c r="Q1509" s="2">
        <f t="shared" si="214"/>
        <v>196698.0739081747</v>
      </c>
      <c r="R1509">
        <f>Q1509/MainSheet!$C$8*(G1509-G1508)+R1508</f>
        <v>1080.0474874813895</v>
      </c>
      <c r="S1509">
        <f t="shared" si="216"/>
        <v>17431.272002648595</v>
      </c>
      <c r="T1509">
        <f t="shared" si="208"/>
        <v>15.069999999999723</v>
      </c>
      <c r="U1509" s="1">
        <f>Q1509/MainSheet!$C$22</f>
        <v>1</v>
      </c>
    </row>
    <row r="1510" spans="7:21">
      <c r="G1510">
        <f t="shared" si="209"/>
        <v>15.079999999999723</v>
      </c>
      <c r="H1510">
        <f t="shared" si="210"/>
        <v>198000</v>
      </c>
      <c r="I1510" s="2">
        <f>MIN(MainSheet!$C$10/MainSheet!$C$9,MainSheet!$K$9*60)</f>
        <v>660</v>
      </c>
      <c r="J1510" s="1">
        <f>IF(G1510&gt;MainSheet!$C$11,IF(J1509&gt;=0.999,1,(G1510-MainSheet!$C$11)*I1510/$B$2/60),0)</f>
        <v>1</v>
      </c>
      <c r="K1510" s="1">
        <f>IF(G1510&gt;MainSheet!$C$11+$B$6,IF(K1509&gt;=0.999,1,(G1510-MainSheet!$C$11-$B$6)*I1510/$C$2/60),0)</f>
        <v>1</v>
      </c>
      <c r="L1510" s="1">
        <f>IF(G1510&gt;MainSheet!$C$11+$B$6+$C$6,IF(L1509&gt;=0.999,1,(G1510-MainSheet!$C$11-$B$6-$C$6)*I1510/$D$2/60),0)</f>
        <v>1</v>
      </c>
      <c r="M1510">
        <f t="shared" si="211"/>
        <v>1</v>
      </c>
      <c r="N1510" s="2">
        <f t="shared" si="212"/>
        <v>3721.0526315789471</v>
      </c>
      <c r="O1510">
        <f t="shared" si="215"/>
        <v>977.02127659574455</v>
      </c>
      <c r="P1510">
        <f t="shared" si="213"/>
        <v>192000</v>
      </c>
      <c r="Q1510" s="2">
        <f t="shared" si="214"/>
        <v>196698.0739081747</v>
      </c>
      <c r="R1510">
        <f>Q1510/MainSheet!$C$8*(G1510-G1509)+R1509</f>
        <v>1082.0787339722237</v>
      </c>
      <c r="S1510">
        <f t="shared" si="216"/>
        <v>17464.055014966623</v>
      </c>
      <c r="T1510">
        <f t="shared" si="208"/>
        <v>15.079999999999723</v>
      </c>
      <c r="U1510" s="1">
        <f>Q1510/MainSheet!$C$22</f>
        <v>1</v>
      </c>
    </row>
    <row r="1511" spans="7:21">
      <c r="G1511">
        <f t="shared" si="209"/>
        <v>15.089999999999723</v>
      </c>
      <c r="H1511">
        <f t="shared" si="210"/>
        <v>198000</v>
      </c>
      <c r="I1511" s="2">
        <f>MIN(MainSheet!$C$10/MainSheet!$C$9,MainSheet!$K$9*60)</f>
        <v>660</v>
      </c>
      <c r="J1511" s="1">
        <f>IF(G1511&gt;MainSheet!$C$11,IF(J1510&gt;=0.999,1,(G1511-MainSheet!$C$11)*I1511/$B$2/60),0)</f>
        <v>1</v>
      </c>
      <c r="K1511" s="1">
        <f>IF(G1511&gt;MainSheet!$C$11+$B$6,IF(K1510&gt;=0.999,1,(G1511-MainSheet!$C$11-$B$6)*I1511/$C$2/60),0)</f>
        <v>1</v>
      </c>
      <c r="L1511" s="1">
        <f>IF(G1511&gt;MainSheet!$C$11+$B$6+$C$6,IF(L1510&gt;=0.999,1,(G1511-MainSheet!$C$11-$B$6-$C$6)*I1511/$D$2/60),0)</f>
        <v>1</v>
      </c>
      <c r="M1511">
        <f t="shared" si="211"/>
        <v>1</v>
      </c>
      <c r="N1511" s="2">
        <f t="shared" si="212"/>
        <v>3721.0526315789471</v>
      </c>
      <c r="O1511">
        <f t="shared" si="215"/>
        <v>977.02127659574455</v>
      </c>
      <c r="P1511">
        <f t="shared" si="213"/>
        <v>192000</v>
      </c>
      <c r="Q1511" s="2">
        <f t="shared" si="214"/>
        <v>196698.0739081747</v>
      </c>
      <c r="R1511">
        <f>Q1511/MainSheet!$C$8*(G1511-G1510)+R1510</f>
        <v>1084.109980463058</v>
      </c>
      <c r="S1511">
        <f t="shared" si="216"/>
        <v>17496.838027284652</v>
      </c>
      <c r="T1511">
        <f t="shared" si="208"/>
        <v>15.089999999999723</v>
      </c>
      <c r="U1511" s="1">
        <f>Q1511/MainSheet!$C$22</f>
        <v>1</v>
      </c>
    </row>
    <row r="1512" spans="7:21">
      <c r="G1512">
        <f t="shared" si="209"/>
        <v>15.099999999999723</v>
      </c>
      <c r="H1512">
        <f t="shared" si="210"/>
        <v>198000</v>
      </c>
      <c r="I1512" s="2">
        <f>MIN(MainSheet!$C$10/MainSheet!$C$9,MainSheet!$K$9*60)</f>
        <v>660</v>
      </c>
      <c r="J1512" s="1">
        <f>IF(G1512&gt;MainSheet!$C$11,IF(J1511&gt;=0.999,1,(G1512-MainSheet!$C$11)*I1512/$B$2/60),0)</f>
        <v>1</v>
      </c>
      <c r="K1512" s="1">
        <f>IF(G1512&gt;MainSheet!$C$11+$B$6,IF(K1511&gt;=0.999,1,(G1512-MainSheet!$C$11-$B$6)*I1512/$C$2/60),0)</f>
        <v>1</v>
      </c>
      <c r="L1512" s="1">
        <f>IF(G1512&gt;MainSheet!$C$11+$B$6+$C$6,IF(L1511&gt;=0.999,1,(G1512-MainSheet!$C$11-$B$6-$C$6)*I1512/$D$2/60),0)</f>
        <v>1</v>
      </c>
      <c r="M1512">
        <f t="shared" si="211"/>
        <v>1</v>
      </c>
      <c r="N1512" s="2">
        <f t="shared" si="212"/>
        <v>3721.0526315789471</v>
      </c>
      <c r="O1512">
        <f t="shared" si="215"/>
        <v>977.02127659574455</v>
      </c>
      <c r="P1512">
        <f t="shared" si="213"/>
        <v>192000</v>
      </c>
      <c r="Q1512" s="2">
        <f t="shared" si="214"/>
        <v>196698.0739081747</v>
      </c>
      <c r="R1512">
        <f>Q1512/MainSheet!$C$8*(G1512-G1511)+R1511</f>
        <v>1086.1412269538923</v>
      </c>
      <c r="S1512">
        <f t="shared" si="216"/>
        <v>17529.62103960268</v>
      </c>
      <c r="T1512">
        <f t="shared" si="208"/>
        <v>15.099999999999723</v>
      </c>
      <c r="U1512" s="1">
        <f>Q1512/MainSheet!$C$22</f>
        <v>1</v>
      </c>
    </row>
    <row r="1513" spans="7:21">
      <c r="G1513">
        <f t="shared" si="209"/>
        <v>15.109999999999722</v>
      </c>
      <c r="H1513">
        <f t="shared" si="210"/>
        <v>198000</v>
      </c>
      <c r="I1513" s="2">
        <f>MIN(MainSheet!$C$10/MainSheet!$C$9,MainSheet!$K$9*60)</f>
        <v>660</v>
      </c>
      <c r="J1513" s="1">
        <f>IF(G1513&gt;MainSheet!$C$11,IF(J1512&gt;=0.999,1,(G1513-MainSheet!$C$11)*I1513/$B$2/60),0)</f>
        <v>1</v>
      </c>
      <c r="K1513" s="1">
        <f>IF(G1513&gt;MainSheet!$C$11+$B$6,IF(K1512&gt;=0.999,1,(G1513-MainSheet!$C$11-$B$6)*I1513/$C$2/60),0)</f>
        <v>1</v>
      </c>
      <c r="L1513" s="1">
        <f>IF(G1513&gt;MainSheet!$C$11+$B$6+$C$6,IF(L1512&gt;=0.999,1,(G1513-MainSheet!$C$11-$B$6-$C$6)*I1513/$D$2/60),0)</f>
        <v>1</v>
      </c>
      <c r="M1513">
        <f t="shared" si="211"/>
        <v>1</v>
      </c>
      <c r="N1513" s="2">
        <f t="shared" si="212"/>
        <v>3721.0526315789471</v>
      </c>
      <c r="O1513">
        <f t="shared" si="215"/>
        <v>977.02127659574455</v>
      </c>
      <c r="P1513">
        <f t="shared" si="213"/>
        <v>192000</v>
      </c>
      <c r="Q1513" s="2">
        <f t="shared" si="214"/>
        <v>196698.0739081747</v>
      </c>
      <c r="R1513">
        <f>Q1513/MainSheet!$C$8*(G1513-G1512)+R1512</f>
        <v>1088.1724734447266</v>
      </c>
      <c r="S1513">
        <f t="shared" si="216"/>
        <v>17562.404051920708</v>
      </c>
      <c r="T1513">
        <f t="shared" si="208"/>
        <v>15.109999999999722</v>
      </c>
      <c r="U1513" s="1">
        <f>Q1513/MainSheet!$C$22</f>
        <v>1</v>
      </c>
    </row>
    <row r="1514" spans="7:21">
      <c r="G1514">
        <f t="shared" si="209"/>
        <v>15.119999999999722</v>
      </c>
      <c r="H1514">
        <f t="shared" si="210"/>
        <v>198000</v>
      </c>
      <c r="I1514" s="2">
        <f>MIN(MainSheet!$C$10/MainSheet!$C$9,MainSheet!$K$9*60)</f>
        <v>660</v>
      </c>
      <c r="J1514" s="1">
        <f>IF(G1514&gt;MainSheet!$C$11,IF(J1513&gt;=0.999,1,(G1514-MainSheet!$C$11)*I1514/$B$2/60),0)</f>
        <v>1</v>
      </c>
      <c r="K1514" s="1">
        <f>IF(G1514&gt;MainSheet!$C$11+$B$6,IF(K1513&gt;=0.999,1,(G1514-MainSheet!$C$11-$B$6)*I1514/$C$2/60),0)</f>
        <v>1</v>
      </c>
      <c r="L1514" s="1">
        <f>IF(G1514&gt;MainSheet!$C$11+$B$6+$C$6,IF(L1513&gt;=0.999,1,(G1514-MainSheet!$C$11-$B$6-$C$6)*I1514/$D$2/60),0)</f>
        <v>1</v>
      </c>
      <c r="M1514">
        <f t="shared" si="211"/>
        <v>1</v>
      </c>
      <c r="N1514" s="2">
        <f t="shared" si="212"/>
        <v>3721.0526315789471</v>
      </c>
      <c r="O1514">
        <f t="shared" si="215"/>
        <v>977.02127659574455</v>
      </c>
      <c r="P1514">
        <f t="shared" si="213"/>
        <v>192000</v>
      </c>
      <c r="Q1514" s="2">
        <f t="shared" si="214"/>
        <v>196698.0739081747</v>
      </c>
      <c r="R1514">
        <f>Q1514/MainSheet!$C$8*(G1514-G1513)+R1513</f>
        <v>1090.2037199355609</v>
      </c>
      <c r="S1514">
        <f t="shared" si="216"/>
        <v>17595.187064238737</v>
      </c>
      <c r="T1514">
        <f t="shared" si="208"/>
        <v>15.119999999999722</v>
      </c>
      <c r="U1514" s="1">
        <f>Q1514/MainSheet!$C$22</f>
        <v>1</v>
      </c>
    </row>
    <row r="1515" spans="7:21">
      <c r="G1515">
        <f t="shared" si="209"/>
        <v>15.129999999999722</v>
      </c>
      <c r="H1515">
        <f t="shared" si="210"/>
        <v>198000</v>
      </c>
      <c r="I1515" s="2">
        <f>MIN(MainSheet!$C$10/MainSheet!$C$9,MainSheet!$K$9*60)</f>
        <v>660</v>
      </c>
      <c r="J1515" s="1">
        <f>IF(G1515&gt;MainSheet!$C$11,IF(J1514&gt;=0.999,1,(G1515-MainSheet!$C$11)*I1515/$B$2/60),0)</f>
        <v>1</v>
      </c>
      <c r="K1515" s="1">
        <f>IF(G1515&gt;MainSheet!$C$11+$B$6,IF(K1514&gt;=0.999,1,(G1515-MainSheet!$C$11-$B$6)*I1515/$C$2/60),0)</f>
        <v>1</v>
      </c>
      <c r="L1515" s="1">
        <f>IF(G1515&gt;MainSheet!$C$11+$B$6+$C$6,IF(L1514&gt;=0.999,1,(G1515-MainSheet!$C$11-$B$6-$C$6)*I1515/$D$2/60),0)</f>
        <v>1</v>
      </c>
      <c r="M1515">
        <f t="shared" si="211"/>
        <v>1</v>
      </c>
      <c r="N1515" s="2">
        <f t="shared" si="212"/>
        <v>3721.0526315789471</v>
      </c>
      <c r="O1515">
        <f t="shared" si="215"/>
        <v>977.02127659574455</v>
      </c>
      <c r="P1515">
        <f t="shared" si="213"/>
        <v>192000</v>
      </c>
      <c r="Q1515" s="2">
        <f t="shared" si="214"/>
        <v>196698.0739081747</v>
      </c>
      <c r="R1515">
        <f>Q1515/MainSheet!$C$8*(G1515-G1514)+R1514</f>
        <v>1092.2349664263952</v>
      </c>
      <c r="S1515">
        <f t="shared" si="216"/>
        <v>17627.970076556765</v>
      </c>
      <c r="T1515">
        <f t="shared" si="208"/>
        <v>15.129999999999722</v>
      </c>
      <c r="U1515" s="1">
        <f>Q1515/MainSheet!$C$22</f>
        <v>1</v>
      </c>
    </row>
    <row r="1516" spans="7:21">
      <c r="G1516">
        <f t="shared" si="209"/>
        <v>15.139999999999722</v>
      </c>
      <c r="H1516">
        <f t="shared" si="210"/>
        <v>198000</v>
      </c>
      <c r="I1516" s="2">
        <f>MIN(MainSheet!$C$10/MainSheet!$C$9,MainSheet!$K$9*60)</f>
        <v>660</v>
      </c>
      <c r="J1516" s="1">
        <f>IF(G1516&gt;MainSheet!$C$11,IF(J1515&gt;=0.999,1,(G1516-MainSheet!$C$11)*I1516/$B$2/60),0)</f>
        <v>1</v>
      </c>
      <c r="K1516" s="1">
        <f>IF(G1516&gt;MainSheet!$C$11+$B$6,IF(K1515&gt;=0.999,1,(G1516-MainSheet!$C$11-$B$6)*I1516/$C$2/60),0)</f>
        <v>1</v>
      </c>
      <c r="L1516" s="1">
        <f>IF(G1516&gt;MainSheet!$C$11+$B$6+$C$6,IF(L1515&gt;=0.999,1,(G1516-MainSheet!$C$11-$B$6-$C$6)*I1516/$D$2/60),0)</f>
        <v>1</v>
      </c>
      <c r="M1516">
        <f t="shared" si="211"/>
        <v>1</v>
      </c>
      <c r="N1516" s="2">
        <f t="shared" si="212"/>
        <v>3721.0526315789471</v>
      </c>
      <c r="O1516">
        <f t="shared" si="215"/>
        <v>977.02127659574455</v>
      </c>
      <c r="P1516">
        <f t="shared" si="213"/>
        <v>192000</v>
      </c>
      <c r="Q1516" s="2">
        <f t="shared" si="214"/>
        <v>196698.0739081747</v>
      </c>
      <c r="R1516">
        <f>Q1516/MainSheet!$C$8*(G1516-G1515)+R1515</f>
        <v>1094.2662129172295</v>
      </c>
      <c r="S1516">
        <f t="shared" si="216"/>
        <v>17660.753088874793</v>
      </c>
      <c r="T1516">
        <f t="shared" si="208"/>
        <v>15.139999999999722</v>
      </c>
      <c r="U1516" s="1">
        <f>Q1516/MainSheet!$C$22</f>
        <v>1</v>
      </c>
    </row>
    <row r="1517" spans="7:21">
      <c r="G1517">
        <f t="shared" si="209"/>
        <v>15.149999999999721</v>
      </c>
      <c r="H1517">
        <f t="shared" si="210"/>
        <v>198000</v>
      </c>
      <c r="I1517" s="2">
        <f>MIN(MainSheet!$C$10/MainSheet!$C$9,MainSheet!$K$9*60)</f>
        <v>660</v>
      </c>
      <c r="J1517" s="1">
        <f>IF(G1517&gt;MainSheet!$C$11,IF(J1516&gt;=0.999,1,(G1517-MainSheet!$C$11)*I1517/$B$2/60),0)</f>
        <v>1</v>
      </c>
      <c r="K1517" s="1">
        <f>IF(G1517&gt;MainSheet!$C$11+$B$6,IF(K1516&gt;=0.999,1,(G1517-MainSheet!$C$11-$B$6)*I1517/$C$2/60),0)</f>
        <v>1</v>
      </c>
      <c r="L1517" s="1">
        <f>IF(G1517&gt;MainSheet!$C$11+$B$6+$C$6,IF(L1516&gt;=0.999,1,(G1517-MainSheet!$C$11-$B$6-$C$6)*I1517/$D$2/60),0)</f>
        <v>1</v>
      </c>
      <c r="M1517">
        <f t="shared" si="211"/>
        <v>1</v>
      </c>
      <c r="N1517" s="2">
        <f t="shared" si="212"/>
        <v>3721.0526315789471</v>
      </c>
      <c r="O1517">
        <f t="shared" si="215"/>
        <v>977.02127659574455</v>
      </c>
      <c r="P1517">
        <f t="shared" si="213"/>
        <v>192000</v>
      </c>
      <c r="Q1517" s="2">
        <f t="shared" si="214"/>
        <v>196698.0739081747</v>
      </c>
      <c r="R1517">
        <f>Q1517/MainSheet!$C$8*(G1517-G1516)+R1516</f>
        <v>1096.2974594080638</v>
      </c>
      <c r="S1517">
        <f t="shared" si="216"/>
        <v>17693.536101192822</v>
      </c>
      <c r="T1517">
        <f t="shared" si="208"/>
        <v>15.149999999999721</v>
      </c>
      <c r="U1517" s="1">
        <f>Q1517/MainSheet!$C$22</f>
        <v>1</v>
      </c>
    </row>
    <row r="1518" spans="7:21">
      <c r="G1518">
        <f t="shared" si="209"/>
        <v>15.159999999999721</v>
      </c>
      <c r="H1518">
        <f t="shared" si="210"/>
        <v>198000</v>
      </c>
      <c r="I1518" s="2">
        <f>MIN(MainSheet!$C$10/MainSheet!$C$9,MainSheet!$K$9*60)</f>
        <v>660</v>
      </c>
      <c r="J1518" s="1">
        <f>IF(G1518&gt;MainSheet!$C$11,IF(J1517&gt;=0.999,1,(G1518-MainSheet!$C$11)*I1518/$B$2/60),0)</f>
        <v>1</v>
      </c>
      <c r="K1518" s="1">
        <f>IF(G1518&gt;MainSheet!$C$11+$B$6,IF(K1517&gt;=0.999,1,(G1518-MainSheet!$C$11-$B$6)*I1518/$C$2/60),0)</f>
        <v>1</v>
      </c>
      <c r="L1518" s="1">
        <f>IF(G1518&gt;MainSheet!$C$11+$B$6+$C$6,IF(L1517&gt;=0.999,1,(G1518-MainSheet!$C$11-$B$6-$C$6)*I1518/$D$2/60),0)</f>
        <v>1</v>
      </c>
      <c r="M1518">
        <f t="shared" si="211"/>
        <v>1</v>
      </c>
      <c r="N1518" s="2">
        <f t="shared" si="212"/>
        <v>3721.0526315789471</v>
      </c>
      <c r="O1518">
        <f t="shared" si="215"/>
        <v>977.02127659574455</v>
      </c>
      <c r="P1518">
        <f t="shared" si="213"/>
        <v>192000</v>
      </c>
      <c r="Q1518" s="2">
        <f t="shared" si="214"/>
        <v>196698.0739081747</v>
      </c>
      <c r="R1518">
        <f>Q1518/MainSheet!$C$8*(G1518-G1517)+R1517</f>
        <v>1098.3287058988981</v>
      </c>
      <c r="S1518">
        <f t="shared" si="216"/>
        <v>17726.31911351085</v>
      </c>
      <c r="T1518">
        <f t="shared" si="208"/>
        <v>15.159999999999721</v>
      </c>
      <c r="U1518" s="1">
        <f>Q1518/MainSheet!$C$22</f>
        <v>1</v>
      </c>
    </row>
    <row r="1519" spans="7:21">
      <c r="G1519">
        <f t="shared" si="209"/>
        <v>15.169999999999721</v>
      </c>
      <c r="H1519">
        <f t="shared" si="210"/>
        <v>198000</v>
      </c>
      <c r="I1519" s="2">
        <f>MIN(MainSheet!$C$10/MainSheet!$C$9,MainSheet!$K$9*60)</f>
        <v>660</v>
      </c>
      <c r="J1519" s="1">
        <f>IF(G1519&gt;MainSheet!$C$11,IF(J1518&gt;=0.999,1,(G1519-MainSheet!$C$11)*I1519/$B$2/60),0)</f>
        <v>1</v>
      </c>
      <c r="K1519" s="1">
        <f>IF(G1519&gt;MainSheet!$C$11+$B$6,IF(K1518&gt;=0.999,1,(G1519-MainSheet!$C$11-$B$6)*I1519/$C$2/60),0)</f>
        <v>1</v>
      </c>
      <c r="L1519" s="1">
        <f>IF(G1519&gt;MainSheet!$C$11+$B$6+$C$6,IF(L1518&gt;=0.999,1,(G1519-MainSheet!$C$11-$B$6-$C$6)*I1519/$D$2/60),0)</f>
        <v>1</v>
      </c>
      <c r="M1519">
        <f t="shared" si="211"/>
        <v>1</v>
      </c>
      <c r="N1519" s="2">
        <f t="shared" si="212"/>
        <v>3721.0526315789471</v>
      </c>
      <c r="O1519">
        <f t="shared" si="215"/>
        <v>977.02127659574455</v>
      </c>
      <c r="P1519">
        <f t="shared" si="213"/>
        <v>192000</v>
      </c>
      <c r="Q1519" s="2">
        <f t="shared" si="214"/>
        <v>196698.0739081747</v>
      </c>
      <c r="R1519">
        <f>Q1519/MainSheet!$C$8*(G1519-G1518)+R1518</f>
        <v>1100.3599523897324</v>
      </c>
      <c r="S1519">
        <f t="shared" si="216"/>
        <v>17759.102125828878</v>
      </c>
      <c r="T1519">
        <f t="shared" si="208"/>
        <v>15.169999999999721</v>
      </c>
      <c r="U1519" s="1">
        <f>Q1519/MainSheet!$C$22</f>
        <v>1</v>
      </c>
    </row>
    <row r="1520" spans="7:21">
      <c r="G1520">
        <f t="shared" si="209"/>
        <v>15.179999999999721</v>
      </c>
      <c r="H1520">
        <f t="shared" si="210"/>
        <v>198000</v>
      </c>
      <c r="I1520" s="2">
        <f>MIN(MainSheet!$C$10/MainSheet!$C$9,MainSheet!$K$9*60)</f>
        <v>660</v>
      </c>
      <c r="J1520" s="1">
        <f>IF(G1520&gt;MainSheet!$C$11,IF(J1519&gt;=0.999,1,(G1520-MainSheet!$C$11)*I1520/$B$2/60),0)</f>
        <v>1</v>
      </c>
      <c r="K1520" s="1">
        <f>IF(G1520&gt;MainSheet!$C$11+$B$6,IF(K1519&gt;=0.999,1,(G1520-MainSheet!$C$11-$B$6)*I1520/$C$2/60),0)</f>
        <v>1</v>
      </c>
      <c r="L1520" s="1">
        <f>IF(G1520&gt;MainSheet!$C$11+$B$6+$C$6,IF(L1519&gt;=0.999,1,(G1520-MainSheet!$C$11-$B$6-$C$6)*I1520/$D$2/60),0)</f>
        <v>1</v>
      </c>
      <c r="M1520">
        <f t="shared" si="211"/>
        <v>1</v>
      </c>
      <c r="N1520" s="2">
        <f t="shared" si="212"/>
        <v>3721.0526315789471</v>
      </c>
      <c r="O1520">
        <f t="shared" si="215"/>
        <v>977.02127659574455</v>
      </c>
      <c r="P1520">
        <f t="shared" si="213"/>
        <v>192000</v>
      </c>
      <c r="Q1520" s="2">
        <f t="shared" si="214"/>
        <v>196698.0739081747</v>
      </c>
      <c r="R1520">
        <f>Q1520/MainSheet!$C$8*(G1520-G1519)+R1519</f>
        <v>1102.3911988805667</v>
      </c>
      <c r="S1520">
        <f t="shared" si="216"/>
        <v>17791.885138146907</v>
      </c>
      <c r="T1520">
        <f t="shared" si="208"/>
        <v>15.179999999999721</v>
      </c>
      <c r="U1520" s="1">
        <f>Q1520/MainSheet!$C$22</f>
        <v>1</v>
      </c>
    </row>
    <row r="1521" spans="7:21">
      <c r="G1521">
        <f t="shared" si="209"/>
        <v>15.189999999999721</v>
      </c>
      <c r="H1521">
        <f t="shared" si="210"/>
        <v>198000</v>
      </c>
      <c r="I1521" s="2">
        <f>MIN(MainSheet!$C$10/MainSheet!$C$9,MainSheet!$K$9*60)</f>
        <v>660</v>
      </c>
      <c r="J1521" s="1">
        <f>IF(G1521&gt;MainSheet!$C$11,IF(J1520&gt;=0.999,1,(G1521-MainSheet!$C$11)*I1521/$B$2/60),0)</f>
        <v>1</v>
      </c>
      <c r="K1521" s="1">
        <f>IF(G1521&gt;MainSheet!$C$11+$B$6,IF(K1520&gt;=0.999,1,(G1521-MainSheet!$C$11-$B$6)*I1521/$C$2/60),0)</f>
        <v>1</v>
      </c>
      <c r="L1521" s="1">
        <f>IF(G1521&gt;MainSheet!$C$11+$B$6+$C$6,IF(L1520&gt;=0.999,1,(G1521-MainSheet!$C$11-$B$6-$C$6)*I1521/$D$2/60),0)</f>
        <v>1</v>
      </c>
      <c r="M1521">
        <f t="shared" si="211"/>
        <v>1</v>
      </c>
      <c r="N1521" s="2">
        <f t="shared" si="212"/>
        <v>3721.0526315789471</v>
      </c>
      <c r="O1521">
        <f t="shared" si="215"/>
        <v>977.02127659574455</v>
      </c>
      <c r="P1521">
        <f t="shared" si="213"/>
        <v>192000</v>
      </c>
      <c r="Q1521" s="2">
        <f t="shared" si="214"/>
        <v>196698.0739081747</v>
      </c>
      <c r="R1521">
        <f>Q1521/MainSheet!$C$8*(G1521-G1520)+R1520</f>
        <v>1104.422445371401</v>
      </c>
      <c r="S1521">
        <f t="shared" si="216"/>
        <v>17824.668150464935</v>
      </c>
      <c r="T1521">
        <f t="shared" si="208"/>
        <v>15.189999999999721</v>
      </c>
      <c r="U1521" s="1">
        <f>Q1521/MainSheet!$C$22</f>
        <v>1</v>
      </c>
    </row>
    <row r="1522" spans="7:21">
      <c r="G1522">
        <f t="shared" si="209"/>
        <v>15.19999999999972</v>
      </c>
      <c r="H1522">
        <f t="shared" si="210"/>
        <v>198000</v>
      </c>
      <c r="I1522" s="2">
        <f>MIN(MainSheet!$C$10/MainSheet!$C$9,MainSheet!$K$9*60)</f>
        <v>660</v>
      </c>
      <c r="J1522" s="1">
        <f>IF(G1522&gt;MainSheet!$C$11,IF(J1521&gt;=0.999,1,(G1522-MainSheet!$C$11)*I1522/$B$2/60),0)</f>
        <v>1</v>
      </c>
      <c r="K1522" s="1">
        <f>IF(G1522&gt;MainSheet!$C$11+$B$6,IF(K1521&gt;=0.999,1,(G1522-MainSheet!$C$11-$B$6)*I1522/$C$2/60),0)</f>
        <v>1</v>
      </c>
      <c r="L1522" s="1">
        <f>IF(G1522&gt;MainSheet!$C$11+$B$6+$C$6,IF(L1521&gt;=0.999,1,(G1522-MainSheet!$C$11-$B$6-$C$6)*I1522/$D$2/60),0)</f>
        <v>1</v>
      </c>
      <c r="M1522">
        <f t="shared" si="211"/>
        <v>1</v>
      </c>
      <c r="N1522" s="2">
        <f t="shared" si="212"/>
        <v>3721.0526315789471</v>
      </c>
      <c r="O1522">
        <f t="shared" si="215"/>
        <v>977.02127659574455</v>
      </c>
      <c r="P1522">
        <f t="shared" si="213"/>
        <v>192000</v>
      </c>
      <c r="Q1522" s="2">
        <f t="shared" si="214"/>
        <v>196698.0739081747</v>
      </c>
      <c r="R1522">
        <f>Q1522/MainSheet!$C$8*(G1522-G1521)+R1521</f>
        <v>1106.4536918622352</v>
      </c>
      <c r="S1522">
        <f t="shared" si="216"/>
        <v>17857.451162782963</v>
      </c>
      <c r="T1522">
        <f t="shared" si="208"/>
        <v>15.19999999999972</v>
      </c>
      <c r="U1522" s="1">
        <f>Q1522/MainSheet!$C$22</f>
        <v>1</v>
      </c>
    </row>
    <row r="1523" spans="7:21">
      <c r="G1523">
        <f t="shared" si="209"/>
        <v>15.20999999999972</v>
      </c>
      <c r="H1523">
        <f t="shared" si="210"/>
        <v>198000</v>
      </c>
      <c r="I1523" s="2">
        <f>MIN(MainSheet!$C$10/MainSheet!$C$9,MainSheet!$K$9*60)</f>
        <v>660</v>
      </c>
      <c r="J1523" s="1">
        <f>IF(G1523&gt;MainSheet!$C$11,IF(J1522&gt;=0.999,1,(G1523-MainSheet!$C$11)*I1523/$B$2/60),0)</f>
        <v>1</v>
      </c>
      <c r="K1523" s="1">
        <f>IF(G1523&gt;MainSheet!$C$11+$B$6,IF(K1522&gt;=0.999,1,(G1523-MainSheet!$C$11-$B$6)*I1523/$C$2/60),0)</f>
        <v>1</v>
      </c>
      <c r="L1523" s="1">
        <f>IF(G1523&gt;MainSheet!$C$11+$B$6+$C$6,IF(L1522&gt;=0.999,1,(G1523-MainSheet!$C$11-$B$6-$C$6)*I1523/$D$2/60),0)</f>
        <v>1</v>
      </c>
      <c r="M1523">
        <f t="shared" si="211"/>
        <v>1</v>
      </c>
      <c r="N1523" s="2">
        <f t="shared" si="212"/>
        <v>3721.0526315789471</v>
      </c>
      <c r="O1523">
        <f t="shared" si="215"/>
        <v>977.02127659574455</v>
      </c>
      <c r="P1523">
        <f t="shared" si="213"/>
        <v>192000</v>
      </c>
      <c r="Q1523" s="2">
        <f t="shared" si="214"/>
        <v>196698.0739081747</v>
      </c>
      <c r="R1523">
        <f>Q1523/MainSheet!$C$8*(G1523-G1522)+R1522</f>
        <v>1108.4849383530695</v>
      </c>
      <c r="S1523">
        <f t="shared" si="216"/>
        <v>17890.234175100992</v>
      </c>
      <c r="T1523">
        <f t="shared" si="208"/>
        <v>15.20999999999972</v>
      </c>
      <c r="U1523" s="1">
        <f>Q1523/MainSheet!$C$22</f>
        <v>1</v>
      </c>
    </row>
    <row r="1524" spans="7:21">
      <c r="G1524">
        <f t="shared" si="209"/>
        <v>15.21999999999972</v>
      </c>
      <c r="H1524">
        <f t="shared" si="210"/>
        <v>198000</v>
      </c>
      <c r="I1524" s="2">
        <f>MIN(MainSheet!$C$10/MainSheet!$C$9,MainSheet!$K$9*60)</f>
        <v>660</v>
      </c>
      <c r="J1524" s="1">
        <f>IF(G1524&gt;MainSheet!$C$11,IF(J1523&gt;=0.999,1,(G1524-MainSheet!$C$11)*I1524/$B$2/60),0)</f>
        <v>1</v>
      </c>
      <c r="K1524" s="1">
        <f>IF(G1524&gt;MainSheet!$C$11+$B$6,IF(K1523&gt;=0.999,1,(G1524-MainSheet!$C$11-$B$6)*I1524/$C$2/60),0)</f>
        <v>1</v>
      </c>
      <c r="L1524" s="1">
        <f>IF(G1524&gt;MainSheet!$C$11+$B$6+$C$6,IF(L1523&gt;=0.999,1,(G1524-MainSheet!$C$11-$B$6-$C$6)*I1524/$D$2/60),0)</f>
        <v>1</v>
      </c>
      <c r="M1524">
        <f t="shared" si="211"/>
        <v>1</v>
      </c>
      <c r="N1524" s="2">
        <f t="shared" si="212"/>
        <v>3721.0526315789471</v>
      </c>
      <c r="O1524">
        <f t="shared" si="215"/>
        <v>977.02127659574455</v>
      </c>
      <c r="P1524">
        <f t="shared" si="213"/>
        <v>192000</v>
      </c>
      <c r="Q1524" s="2">
        <f t="shared" si="214"/>
        <v>196698.0739081747</v>
      </c>
      <c r="R1524">
        <f>Q1524/MainSheet!$C$8*(G1524-G1523)+R1523</f>
        <v>1110.5161848439038</v>
      </c>
      <c r="S1524">
        <f t="shared" si="216"/>
        <v>17923.01718741902</v>
      </c>
      <c r="T1524">
        <f t="shared" si="208"/>
        <v>15.21999999999972</v>
      </c>
      <c r="U1524" s="1">
        <f>Q1524/MainSheet!$C$22</f>
        <v>1</v>
      </c>
    </row>
    <row r="1525" spans="7:21">
      <c r="G1525">
        <f t="shared" si="209"/>
        <v>15.22999999999972</v>
      </c>
      <c r="H1525">
        <f t="shared" si="210"/>
        <v>198000</v>
      </c>
      <c r="I1525" s="2">
        <f>MIN(MainSheet!$C$10/MainSheet!$C$9,MainSheet!$K$9*60)</f>
        <v>660</v>
      </c>
      <c r="J1525" s="1">
        <f>IF(G1525&gt;MainSheet!$C$11,IF(J1524&gt;=0.999,1,(G1525-MainSheet!$C$11)*I1525/$B$2/60),0)</f>
        <v>1</v>
      </c>
      <c r="K1525" s="1">
        <f>IF(G1525&gt;MainSheet!$C$11+$B$6,IF(K1524&gt;=0.999,1,(G1525-MainSheet!$C$11-$B$6)*I1525/$C$2/60),0)</f>
        <v>1</v>
      </c>
      <c r="L1525" s="1">
        <f>IF(G1525&gt;MainSheet!$C$11+$B$6+$C$6,IF(L1524&gt;=0.999,1,(G1525-MainSheet!$C$11-$B$6-$C$6)*I1525/$D$2/60),0)</f>
        <v>1</v>
      </c>
      <c r="M1525">
        <f t="shared" si="211"/>
        <v>1</v>
      </c>
      <c r="N1525" s="2">
        <f t="shared" si="212"/>
        <v>3721.0526315789471</v>
      </c>
      <c r="O1525">
        <f t="shared" si="215"/>
        <v>977.02127659574455</v>
      </c>
      <c r="P1525">
        <f t="shared" si="213"/>
        <v>192000</v>
      </c>
      <c r="Q1525" s="2">
        <f t="shared" si="214"/>
        <v>196698.0739081747</v>
      </c>
      <c r="R1525">
        <f>Q1525/MainSheet!$C$8*(G1525-G1524)+R1524</f>
        <v>1112.5474313347381</v>
      </c>
      <c r="S1525">
        <f t="shared" si="216"/>
        <v>17955.800199737048</v>
      </c>
      <c r="T1525">
        <f t="shared" si="208"/>
        <v>15.22999999999972</v>
      </c>
      <c r="U1525" s="1">
        <f>Q1525/MainSheet!$C$22</f>
        <v>1</v>
      </c>
    </row>
    <row r="1526" spans="7:21">
      <c r="G1526">
        <f t="shared" si="209"/>
        <v>15.23999999999972</v>
      </c>
      <c r="H1526">
        <f t="shared" si="210"/>
        <v>198000</v>
      </c>
      <c r="I1526" s="2">
        <f>MIN(MainSheet!$C$10/MainSheet!$C$9,MainSheet!$K$9*60)</f>
        <v>660</v>
      </c>
      <c r="J1526" s="1">
        <f>IF(G1526&gt;MainSheet!$C$11,IF(J1525&gt;=0.999,1,(G1526-MainSheet!$C$11)*I1526/$B$2/60),0)</f>
        <v>1</v>
      </c>
      <c r="K1526" s="1">
        <f>IF(G1526&gt;MainSheet!$C$11+$B$6,IF(K1525&gt;=0.999,1,(G1526-MainSheet!$C$11-$B$6)*I1526/$C$2/60),0)</f>
        <v>1</v>
      </c>
      <c r="L1526" s="1">
        <f>IF(G1526&gt;MainSheet!$C$11+$B$6+$C$6,IF(L1525&gt;=0.999,1,(G1526-MainSheet!$C$11-$B$6-$C$6)*I1526/$D$2/60),0)</f>
        <v>1</v>
      </c>
      <c r="M1526">
        <f t="shared" si="211"/>
        <v>1</v>
      </c>
      <c r="N1526" s="2">
        <f t="shared" si="212"/>
        <v>3721.0526315789471</v>
      </c>
      <c r="O1526">
        <f t="shared" si="215"/>
        <v>977.02127659574455</v>
      </c>
      <c r="P1526">
        <f t="shared" si="213"/>
        <v>192000</v>
      </c>
      <c r="Q1526" s="2">
        <f t="shared" si="214"/>
        <v>196698.0739081747</v>
      </c>
      <c r="R1526">
        <f>Q1526/MainSheet!$C$8*(G1526-G1525)+R1525</f>
        <v>1114.5786778255724</v>
      </c>
      <c r="S1526">
        <f t="shared" si="216"/>
        <v>17988.583212055077</v>
      </c>
      <c r="T1526">
        <f t="shared" si="208"/>
        <v>15.23999999999972</v>
      </c>
      <c r="U1526" s="1">
        <f>Q1526/MainSheet!$C$22</f>
        <v>1</v>
      </c>
    </row>
    <row r="1527" spans="7:21">
      <c r="G1527">
        <f t="shared" si="209"/>
        <v>15.249999999999719</v>
      </c>
      <c r="H1527">
        <f t="shared" si="210"/>
        <v>198000</v>
      </c>
      <c r="I1527" s="2">
        <f>MIN(MainSheet!$C$10/MainSheet!$C$9,MainSheet!$K$9*60)</f>
        <v>660</v>
      </c>
      <c r="J1527" s="1">
        <f>IF(G1527&gt;MainSheet!$C$11,IF(J1526&gt;=0.999,1,(G1527-MainSheet!$C$11)*I1527/$B$2/60),0)</f>
        <v>1</v>
      </c>
      <c r="K1527" s="1">
        <f>IF(G1527&gt;MainSheet!$C$11+$B$6,IF(K1526&gt;=0.999,1,(G1527-MainSheet!$C$11-$B$6)*I1527/$C$2/60),0)</f>
        <v>1</v>
      </c>
      <c r="L1527" s="1">
        <f>IF(G1527&gt;MainSheet!$C$11+$B$6+$C$6,IF(L1526&gt;=0.999,1,(G1527-MainSheet!$C$11-$B$6-$C$6)*I1527/$D$2/60),0)</f>
        <v>1</v>
      </c>
      <c r="M1527">
        <f t="shared" si="211"/>
        <v>1</v>
      </c>
      <c r="N1527" s="2">
        <f t="shared" si="212"/>
        <v>3721.0526315789471</v>
      </c>
      <c r="O1527">
        <f t="shared" si="215"/>
        <v>977.02127659574455</v>
      </c>
      <c r="P1527">
        <f t="shared" si="213"/>
        <v>192000</v>
      </c>
      <c r="Q1527" s="2">
        <f t="shared" si="214"/>
        <v>196698.0739081747</v>
      </c>
      <c r="R1527">
        <f>Q1527/MainSheet!$C$8*(G1527-G1526)+R1526</f>
        <v>1116.6099243164067</v>
      </c>
      <c r="S1527">
        <f t="shared" si="216"/>
        <v>18021.366224373105</v>
      </c>
      <c r="T1527">
        <f t="shared" si="208"/>
        <v>15.249999999999719</v>
      </c>
      <c r="U1527" s="1">
        <f>Q1527/MainSheet!$C$22</f>
        <v>1</v>
      </c>
    </row>
    <row r="1528" spans="7:21">
      <c r="G1528">
        <f t="shared" si="209"/>
        <v>15.259999999999719</v>
      </c>
      <c r="H1528">
        <f t="shared" si="210"/>
        <v>198000</v>
      </c>
      <c r="I1528" s="2">
        <f>MIN(MainSheet!$C$10/MainSheet!$C$9,MainSheet!$K$9*60)</f>
        <v>660</v>
      </c>
      <c r="J1528" s="1">
        <f>IF(G1528&gt;MainSheet!$C$11,IF(J1527&gt;=0.999,1,(G1528-MainSheet!$C$11)*I1528/$B$2/60),0)</f>
        <v>1</v>
      </c>
      <c r="K1528" s="1">
        <f>IF(G1528&gt;MainSheet!$C$11+$B$6,IF(K1527&gt;=0.999,1,(G1528-MainSheet!$C$11-$B$6)*I1528/$C$2/60),0)</f>
        <v>1</v>
      </c>
      <c r="L1528" s="1">
        <f>IF(G1528&gt;MainSheet!$C$11+$B$6+$C$6,IF(L1527&gt;=0.999,1,(G1528-MainSheet!$C$11-$B$6-$C$6)*I1528/$D$2/60),0)</f>
        <v>1</v>
      </c>
      <c r="M1528">
        <f t="shared" si="211"/>
        <v>1</v>
      </c>
      <c r="N1528" s="2">
        <f t="shared" si="212"/>
        <v>3721.0526315789471</v>
      </c>
      <c r="O1528">
        <f t="shared" si="215"/>
        <v>977.02127659574455</v>
      </c>
      <c r="P1528">
        <f t="shared" si="213"/>
        <v>192000</v>
      </c>
      <c r="Q1528" s="2">
        <f t="shared" si="214"/>
        <v>196698.0739081747</v>
      </c>
      <c r="R1528">
        <f>Q1528/MainSheet!$C$8*(G1528-G1527)+R1527</f>
        <v>1118.641170807241</v>
      </c>
      <c r="S1528">
        <f t="shared" si="216"/>
        <v>18054.149236691133</v>
      </c>
      <c r="T1528">
        <f t="shared" si="208"/>
        <v>15.259999999999719</v>
      </c>
      <c r="U1528" s="1">
        <f>Q1528/MainSheet!$C$22</f>
        <v>1</v>
      </c>
    </row>
    <row r="1529" spans="7:21">
      <c r="G1529">
        <f t="shared" si="209"/>
        <v>15.269999999999719</v>
      </c>
      <c r="H1529">
        <f t="shared" si="210"/>
        <v>198000</v>
      </c>
      <c r="I1529" s="2">
        <f>MIN(MainSheet!$C$10/MainSheet!$C$9,MainSheet!$K$9*60)</f>
        <v>660</v>
      </c>
      <c r="J1529" s="1">
        <f>IF(G1529&gt;MainSheet!$C$11,IF(J1528&gt;=0.999,1,(G1529-MainSheet!$C$11)*I1529/$B$2/60),0)</f>
        <v>1</v>
      </c>
      <c r="K1529" s="1">
        <f>IF(G1529&gt;MainSheet!$C$11+$B$6,IF(K1528&gt;=0.999,1,(G1529-MainSheet!$C$11-$B$6)*I1529/$C$2/60),0)</f>
        <v>1</v>
      </c>
      <c r="L1529" s="1">
        <f>IF(G1529&gt;MainSheet!$C$11+$B$6+$C$6,IF(L1528&gt;=0.999,1,(G1529-MainSheet!$C$11-$B$6-$C$6)*I1529/$D$2/60),0)</f>
        <v>1</v>
      </c>
      <c r="M1529">
        <f t="shared" si="211"/>
        <v>1</v>
      </c>
      <c r="N1529" s="2">
        <f t="shared" si="212"/>
        <v>3721.0526315789471</v>
      </c>
      <c r="O1529">
        <f t="shared" si="215"/>
        <v>977.02127659574455</v>
      </c>
      <c r="P1529">
        <f t="shared" si="213"/>
        <v>192000</v>
      </c>
      <c r="Q1529" s="2">
        <f t="shared" si="214"/>
        <v>196698.0739081747</v>
      </c>
      <c r="R1529">
        <f>Q1529/MainSheet!$C$8*(G1529-G1528)+R1528</f>
        <v>1120.6724172980753</v>
      </c>
      <c r="S1529">
        <f t="shared" si="216"/>
        <v>18086.932249009162</v>
      </c>
      <c r="T1529">
        <f t="shared" si="208"/>
        <v>15.269999999999719</v>
      </c>
      <c r="U1529" s="1">
        <f>Q1529/MainSheet!$C$22</f>
        <v>1</v>
      </c>
    </row>
    <row r="1530" spans="7:21">
      <c r="G1530">
        <f t="shared" si="209"/>
        <v>15.279999999999719</v>
      </c>
      <c r="H1530">
        <f t="shared" si="210"/>
        <v>198000</v>
      </c>
      <c r="I1530" s="2">
        <f>MIN(MainSheet!$C$10/MainSheet!$C$9,MainSheet!$K$9*60)</f>
        <v>660</v>
      </c>
      <c r="J1530" s="1">
        <f>IF(G1530&gt;MainSheet!$C$11,IF(J1529&gt;=0.999,1,(G1530-MainSheet!$C$11)*I1530/$B$2/60),0)</f>
        <v>1</v>
      </c>
      <c r="K1530" s="1">
        <f>IF(G1530&gt;MainSheet!$C$11+$B$6,IF(K1529&gt;=0.999,1,(G1530-MainSheet!$C$11-$B$6)*I1530/$C$2/60),0)</f>
        <v>1</v>
      </c>
      <c r="L1530" s="1">
        <f>IF(G1530&gt;MainSheet!$C$11+$B$6+$C$6,IF(L1529&gt;=0.999,1,(G1530-MainSheet!$C$11-$B$6-$C$6)*I1530/$D$2/60),0)</f>
        <v>1</v>
      </c>
      <c r="M1530">
        <f t="shared" si="211"/>
        <v>1</v>
      </c>
      <c r="N1530" s="2">
        <f t="shared" si="212"/>
        <v>3721.0526315789471</v>
      </c>
      <c r="O1530">
        <f t="shared" si="215"/>
        <v>977.02127659574455</v>
      </c>
      <c r="P1530">
        <f t="shared" si="213"/>
        <v>192000</v>
      </c>
      <c r="Q1530" s="2">
        <f t="shared" si="214"/>
        <v>196698.0739081747</v>
      </c>
      <c r="R1530">
        <f>Q1530/MainSheet!$C$8*(G1530-G1529)+R1529</f>
        <v>1122.7036637889096</v>
      </c>
      <c r="S1530">
        <f t="shared" si="216"/>
        <v>18119.71526132719</v>
      </c>
      <c r="T1530">
        <f t="shared" si="208"/>
        <v>15.279999999999719</v>
      </c>
      <c r="U1530" s="1">
        <f>Q1530/MainSheet!$C$22</f>
        <v>1</v>
      </c>
    </row>
    <row r="1531" spans="7:21">
      <c r="G1531">
        <f t="shared" si="209"/>
        <v>15.289999999999718</v>
      </c>
      <c r="H1531">
        <f t="shared" si="210"/>
        <v>198000</v>
      </c>
      <c r="I1531" s="2">
        <f>MIN(MainSheet!$C$10/MainSheet!$C$9,MainSheet!$K$9*60)</f>
        <v>660</v>
      </c>
      <c r="J1531" s="1">
        <f>IF(G1531&gt;MainSheet!$C$11,IF(J1530&gt;=0.999,1,(G1531-MainSheet!$C$11)*I1531/$B$2/60),0)</f>
        <v>1</v>
      </c>
      <c r="K1531" s="1">
        <f>IF(G1531&gt;MainSheet!$C$11+$B$6,IF(K1530&gt;=0.999,1,(G1531-MainSheet!$C$11-$B$6)*I1531/$C$2/60),0)</f>
        <v>1</v>
      </c>
      <c r="L1531" s="1">
        <f>IF(G1531&gt;MainSheet!$C$11+$B$6+$C$6,IF(L1530&gt;=0.999,1,(G1531-MainSheet!$C$11-$B$6-$C$6)*I1531/$D$2/60),0)</f>
        <v>1</v>
      </c>
      <c r="M1531">
        <f t="shared" si="211"/>
        <v>1</v>
      </c>
      <c r="N1531" s="2">
        <f t="shared" si="212"/>
        <v>3721.0526315789471</v>
      </c>
      <c r="O1531">
        <f t="shared" si="215"/>
        <v>977.02127659574455</v>
      </c>
      <c r="P1531">
        <f t="shared" si="213"/>
        <v>192000</v>
      </c>
      <c r="Q1531" s="2">
        <f t="shared" si="214"/>
        <v>196698.0739081747</v>
      </c>
      <c r="R1531">
        <f>Q1531/MainSheet!$C$8*(G1531-G1530)+R1530</f>
        <v>1124.7349102797439</v>
      </c>
      <c r="S1531">
        <f t="shared" si="216"/>
        <v>18152.498273645218</v>
      </c>
      <c r="T1531">
        <f t="shared" si="208"/>
        <v>15.289999999999718</v>
      </c>
      <c r="U1531" s="1">
        <f>Q1531/MainSheet!$C$22</f>
        <v>1</v>
      </c>
    </row>
    <row r="1532" spans="7:21">
      <c r="G1532">
        <f t="shared" si="209"/>
        <v>15.299999999999718</v>
      </c>
      <c r="H1532">
        <f t="shared" si="210"/>
        <v>198000</v>
      </c>
      <c r="I1532" s="2">
        <f>MIN(MainSheet!$C$10/MainSheet!$C$9,MainSheet!$K$9*60)</f>
        <v>660</v>
      </c>
      <c r="J1532" s="1">
        <f>IF(G1532&gt;MainSheet!$C$11,IF(J1531&gt;=0.999,1,(G1532-MainSheet!$C$11)*I1532/$B$2/60),0)</f>
        <v>1</v>
      </c>
      <c r="K1532" s="1">
        <f>IF(G1532&gt;MainSheet!$C$11+$B$6,IF(K1531&gt;=0.999,1,(G1532-MainSheet!$C$11-$B$6)*I1532/$C$2/60),0)</f>
        <v>1</v>
      </c>
      <c r="L1532" s="1">
        <f>IF(G1532&gt;MainSheet!$C$11+$B$6+$C$6,IF(L1531&gt;=0.999,1,(G1532-MainSheet!$C$11-$B$6-$C$6)*I1532/$D$2/60),0)</f>
        <v>1</v>
      </c>
      <c r="M1532">
        <f t="shared" si="211"/>
        <v>1</v>
      </c>
      <c r="N1532" s="2">
        <f t="shared" si="212"/>
        <v>3721.0526315789471</v>
      </c>
      <c r="O1532">
        <f t="shared" si="215"/>
        <v>977.02127659574455</v>
      </c>
      <c r="P1532">
        <f t="shared" si="213"/>
        <v>192000</v>
      </c>
      <c r="Q1532" s="2">
        <f t="shared" si="214"/>
        <v>196698.0739081747</v>
      </c>
      <c r="R1532">
        <f>Q1532/MainSheet!$C$8*(G1532-G1531)+R1531</f>
        <v>1126.7661567705782</v>
      </c>
      <c r="S1532">
        <f t="shared" si="216"/>
        <v>18185.281285963247</v>
      </c>
      <c r="T1532">
        <f t="shared" si="208"/>
        <v>15.299999999999718</v>
      </c>
      <c r="U1532" s="1">
        <f>Q1532/MainSheet!$C$22</f>
        <v>1</v>
      </c>
    </row>
    <row r="1533" spans="7:21">
      <c r="G1533">
        <f t="shared" si="209"/>
        <v>15.309999999999718</v>
      </c>
      <c r="H1533">
        <f t="shared" si="210"/>
        <v>198000</v>
      </c>
      <c r="I1533" s="2">
        <f>MIN(MainSheet!$C$10/MainSheet!$C$9,MainSheet!$K$9*60)</f>
        <v>660</v>
      </c>
      <c r="J1533" s="1">
        <f>IF(G1533&gt;MainSheet!$C$11,IF(J1532&gt;=0.999,1,(G1533-MainSheet!$C$11)*I1533/$B$2/60),0)</f>
        <v>1</v>
      </c>
      <c r="K1533" s="1">
        <f>IF(G1533&gt;MainSheet!$C$11+$B$6,IF(K1532&gt;=0.999,1,(G1533-MainSheet!$C$11-$B$6)*I1533/$C$2/60),0)</f>
        <v>1</v>
      </c>
      <c r="L1533" s="1">
        <f>IF(G1533&gt;MainSheet!$C$11+$B$6+$C$6,IF(L1532&gt;=0.999,1,(G1533-MainSheet!$C$11-$B$6-$C$6)*I1533/$D$2/60),0)</f>
        <v>1</v>
      </c>
      <c r="M1533">
        <f t="shared" si="211"/>
        <v>1</v>
      </c>
      <c r="N1533" s="2">
        <f t="shared" si="212"/>
        <v>3721.0526315789471</v>
      </c>
      <c r="O1533">
        <f t="shared" si="215"/>
        <v>977.02127659574455</v>
      </c>
      <c r="P1533">
        <f t="shared" si="213"/>
        <v>192000</v>
      </c>
      <c r="Q1533" s="2">
        <f t="shared" si="214"/>
        <v>196698.0739081747</v>
      </c>
      <c r="R1533">
        <f>Q1533/MainSheet!$C$8*(G1533-G1532)+R1532</f>
        <v>1128.7974032614125</v>
      </c>
      <c r="S1533">
        <f t="shared" si="216"/>
        <v>18218.064298281275</v>
      </c>
      <c r="T1533">
        <f t="shared" si="208"/>
        <v>15.309999999999718</v>
      </c>
      <c r="U1533" s="1">
        <f>Q1533/MainSheet!$C$22</f>
        <v>1</v>
      </c>
    </row>
    <row r="1534" spans="7:21">
      <c r="G1534">
        <f t="shared" si="209"/>
        <v>15.319999999999718</v>
      </c>
      <c r="H1534">
        <f t="shared" si="210"/>
        <v>198000</v>
      </c>
      <c r="I1534" s="2">
        <f>MIN(MainSheet!$C$10/MainSheet!$C$9,MainSheet!$K$9*60)</f>
        <v>660</v>
      </c>
      <c r="J1534" s="1">
        <f>IF(G1534&gt;MainSheet!$C$11,IF(J1533&gt;=0.999,1,(G1534-MainSheet!$C$11)*I1534/$B$2/60),0)</f>
        <v>1</v>
      </c>
      <c r="K1534" s="1">
        <f>IF(G1534&gt;MainSheet!$C$11+$B$6,IF(K1533&gt;=0.999,1,(G1534-MainSheet!$C$11-$B$6)*I1534/$C$2/60),0)</f>
        <v>1</v>
      </c>
      <c r="L1534" s="1">
        <f>IF(G1534&gt;MainSheet!$C$11+$B$6+$C$6,IF(L1533&gt;=0.999,1,(G1534-MainSheet!$C$11-$B$6-$C$6)*I1534/$D$2/60),0)</f>
        <v>1</v>
      </c>
      <c r="M1534">
        <f t="shared" si="211"/>
        <v>1</v>
      </c>
      <c r="N1534" s="2">
        <f t="shared" si="212"/>
        <v>3721.0526315789471</v>
      </c>
      <c r="O1534">
        <f t="shared" si="215"/>
        <v>977.02127659574455</v>
      </c>
      <c r="P1534">
        <f t="shared" si="213"/>
        <v>192000</v>
      </c>
      <c r="Q1534" s="2">
        <f t="shared" si="214"/>
        <v>196698.0739081747</v>
      </c>
      <c r="R1534">
        <f>Q1534/MainSheet!$C$8*(G1534-G1533)+R1533</f>
        <v>1130.8286497522467</v>
      </c>
      <c r="S1534">
        <f t="shared" si="216"/>
        <v>18250.847310599303</v>
      </c>
      <c r="T1534">
        <f t="shared" si="208"/>
        <v>15.319999999999718</v>
      </c>
      <c r="U1534" s="1">
        <f>Q1534/MainSheet!$C$22</f>
        <v>1</v>
      </c>
    </row>
    <row r="1535" spans="7:21">
      <c r="G1535">
        <f t="shared" si="209"/>
        <v>15.329999999999718</v>
      </c>
      <c r="H1535">
        <f t="shared" si="210"/>
        <v>198000</v>
      </c>
      <c r="I1535" s="2">
        <f>MIN(MainSheet!$C$10/MainSheet!$C$9,MainSheet!$K$9*60)</f>
        <v>660</v>
      </c>
      <c r="J1535" s="1">
        <f>IF(G1535&gt;MainSheet!$C$11,IF(J1534&gt;=0.999,1,(G1535-MainSheet!$C$11)*I1535/$B$2/60),0)</f>
        <v>1</v>
      </c>
      <c r="K1535" s="1">
        <f>IF(G1535&gt;MainSheet!$C$11+$B$6,IF(K1534&gt;=0.999,1,(G1535-MainSheet!$C$11-$B$6)*I1535/$C$2/60),0)</f>
        <v>1</v>
      </c>
      <c r="L1535" s="1">
        <f>IF(G1535&gt;MainSheet!$C$11+$B$6+$C$6,IF(L1534&gt;=0.999,1,(G1535-MainSheet!$C$11-$B$6-$C$6)*I1535/$D$2/60),0)</f>
        <v>1</v>
      </c>
      <c r="M1535">
        <f t="shared" si="211"/>
        <v>1</v>
      </c>
      <c r="N1535" s="2">
        <f t="shared" si="212"/>
        <v>3721.0526315789471</v>
      </c>
      <c r="O1535">
        <f t="shared" si="215"/>
        <v>977.02127659574455</v>
      </c>
      <c r="P1535">
        <f t="shared" si="213"/>
        <v>192000</v>
      </c>
      <c r="Q1535" s="2">
        <f t="shared" si="214"/>
        <v>196698.0739081747</v>
      </c>
      <c r="R1535">
        <f>Q1535/MainSheet!$C$8*(G1535-G1534)+R1534</f>
        <v>1132.859896243081</v>
      </c>
      <c r="S1535">
        <f t="shared" si="216"/>
        <v>18283.630322917332</v>
      </c>
      <c r="T1535">
        <f t="shared" si="208"/>
        <v>15.329999999999718</v>
      </c>
      <c r="U1535" s="1">
        <f>Q1535/MainSheet!$C$22</f>
        <v>1</v>
      </c>
    </row>
    <row r="1536" spans="7:21">
      <c r="G1536">
        <f t="shared" si="209"/>
        <v>15.339999999999717</v>
      </c>
      <c r="H1536">
        <f t="shared" si="210"/>
        <v>198000</v>
      </c>
      <c r="I1536" s="2">
        <f>MIN(MainSheet!$C$10/MainSheet!$C$9,MainSheet!$K$9*60)</f>
        <v>660</v>
      </c>
      <c r="J1536" s="1">
        <f>IF(G1536&gt;MainSheet!$C$11,IF(J1535&gt;=0.999,1,(G1536-MainSheet!$C$11)*I1536/$B$2/60),0)</f>
        <v>1</v>
      </c>
      <c r="K1536" s="1">
        <f>IF(G1536&gt;MainSheet!$C$11+$B$6,IF(K1535&gt;=0.999,1,(G1536-MainSheet!$C$11-$B$6)*I1536/$C$2/60),0)</f>
        <v>1</v>
      </c>
      <c r="L1536" s="1">
        <f>IF(G1536&gt;MainSheet!$C$11+$B$6+$C$6,IF(L1535&gt;=0.999,1,(G1536-MainSheet!$C$11-$B$6-$C$6)*I1536/$D$2/60),0)</f>
        <v>1</v>
      </c>
      <c r="M1536">
        <f t="shared" si="211"/>
        <v>1</v>
      </c>
      <c r="N1536" s="2">
        <f t="shared" si="212"/>
        <v>3721.0526315789471</v>
      </c>
      <c r="O1536">
        <f t="shared" si="215"/>
        <v>977.02127659574455</v>
      </c>
      <c r="P1536">
        <f t="shared" si="213"/>
        <v>192000</v>
      </c>
      <c r="Q1536" s="2">
        <f t="shared" si="214"/>
        <v>196698.0739081747</v>
      </c>
      <c r="R1536">
        <f>Q1536/MainSheet!$C$8*(G1536-G1535)+R1535</f>
        <v>1134.8911427339153</v>
      </c>
      <c r="S1536">
        <f t="shared" si="216"/>
        <v>18316.41333523536</v>
      </c>
      <c r="T1536">
        <f t="shared" si="208"/>
        <v>15.339999999999717</v>
      </c>
      <c r="U1536" s="1">
        <f>Q1536/MainSheet!$C$22</f>
        <v>1</v>
      </c>
    </row>
    <row r="1537" spans="7:21">
      <c r="G1537">
        <f t="shared" si="209"/>
        <v>15.349999999999717</v>
      </c>
      <c r="H1537">
        <f t="shared" si="210"/>
        <v>198000</v>
      </c>
      <c r="I1537" s="2">
        <f>MIN(MainSheet!$C$10/MainSheet!$C$9,MainSheet!$K$9*60)</f>
        <v>660</v>
      </c>
      <c r="J1537" s="1">
        <f>IF(G1537&gt;MainSheet!$C$11,IF(J1536&gt;=0.999,1,(G1537-MainSheet!$C$11)*I1537/$B$2/60),0)</f>
        <v>1</v>
      </c>
      <c r="K1537" s="1">
        <f>IF(G1537&gt;MainSheet!$C$11+$B$6,IF(K1536&gt;=0.999,1,(G1537-MainSheet!$C$11-$B$6)*I1537/$C$2/60),0)</f>
        <v>1</v>
      </c>
      <c r="L1537" s="1">
        <f>IF(G1537&gt;MainSheet!$C$11+$B$6+$C$6,IF(L1536&gt;=0.999,1,(G1537-MainSheet!$C$11-$B$6-$C$6)*I1537/$D$2/60),0)</f>
        <v>1</v>
      </c>
      <c r="M1537">
        <f t="shared" si="211"/>
        <v>1</v>
      </c>
      <c r="N1537" s="2">
        <f t="shared" si="212"/>
        <v>3721.0526315789471</v>
      </c>
      <c r="O1537">
        <f t="shared" si="215"/>
        <v>977.02127659574455</v>
      </c>
      <c r="P1537">
        <f t="shared" si="213"/>
        <v>192000</v>
      </c>
      <c r="Q1537" s="2">
        <f t="shared" si="214"/>
        <v>196698.0739081747</v>
      </c>
      <c r="R1537">
        <f>Q1537/MainSheet!$C$8*(G1537-G1536)+R1536</f>
        <v>1136.9223892247496</v>
      </c>
      <c r="S1537">
        <f t="shared" si="216"/>
        <v>18349.196347553388</v>
      </c>
      <c r="T1537">
        <f t="shared" si="208"/>
        <v>15.349999999999717</v>
      </c>
      <c r="U1537" s="1">
        <f>Q1537/MainSheet!$C$22</f>
        <v>1</v>
      </c>
    </row>
    <row r="1538" spans="7:21">
      <c r="G1538">
        <f t="shared" si="209"/>
        <v>15.359999999999717</v>
      </c>
      <c r="H1538">
        <f t="shared" si="210"/>
        <v>198000</v>
      </c>
      <c r="I1538" s="2">
        <f>MIN(MainSheet!$C$10/MainSheet!$C$9,MainSheet!$K$9*60)</f>
        <v>660</v>
      </c>
      <c r="J1538" s="1">
        <f>IF(G1538&gt;MainSheet!$C$11,IF(J1537&gt;=0.999,1,(G1538-MainSheet!$C$11)*I1538/$B$2/60),0)</f>
        <v>1</v>
      </c>
      <c r="K1538" s="1">
        <f>IF(G1538&gt;MainSheet!$C$11+$B$6,IF(K1537&gt;=0.999,1,(G1538-MainSheet!$C$11-$B$6)*I1538/$C$2/60),0)</f>
        <v>1</v>
      </c>
      <c r="L1538" s="1">
        <f>IF(G1538&gt;MainSheet!$C$11+$B$6+$C$6,IF(L1537&gt;=0.999,1,(G1538-MainSheet!$C$11-$B$6-$C$6)*I1538/$D$2/60),0)</f>
        <v>1</v>
      </c>
      <c r="M1538">
        <f t="shared" si="211"/>
        <v>1</v>
      </c>
      <c r="N1538" s="2">
        <f t="shared" si="212"/>
        <v>3721.0526315789471</v>
      </c>
      <c r="O1538">
        <f t="shared" si="215"/>
        <v>977.02127659574455</v>
      </c>
      <c r="P1538">
        <f t="shared" si="213"/>
        <v>192000</v>
      </c>
      <c r="Q1538" s="2">
        <f t="shared" si="214"/>
        <v>196698.0739081747</v>
      </c>
      <c r="R1538">
        <f>Q1538/MainSheet!$C$8*(G1538-G1537)+R1537</f>
        <v>1138.9536357155839</v>
      </c>
      <c r="S1538">
        <f t="shared" si="216"/>
        <v>18381.979359871417</v>
      </c>
      <c r="T1538">
        <f t="shared" si="208"/>
        <v>15.359999999999717</v>
      </c>
      <c r="U1538" s="1">
        <f>Q1538/MainSheet!$C$22</f>
        <v>1</v>
      </c>
    </row>
    <row r="1539" spans="7:21">
      <c r="G1539">
        <f t="shared" si="209"/>
        <v>15.369999999999717</v>
      </c>
      <c r="H1539">
        <f t="shared" si="210"/>
        <v>198000</v>
      </c>
      <c r="I1539" s="2">
        <f>MIN(MainSheet!$C$10/MainSheet!$C$9,MainSheet!$K$9*60)</f>
        <v>660</v>
      </c>
      <c r="J1539" s="1">
        <f>IF(G1539&gt;MainSheet!$C$11,IF(J1538&gt;=0.999,1,(G1539-MainSheet!$C$11)*I1539/$B$2/60),0)</f>
        <v>1</v>
      </c>
      <c r="K1539" s="1">
        <f>IF(G1539&gt;MainSheet!$C$11+$B$6,IF(K1538&gt;=0.999,1,(G1539-MainSheet!$C$11-$B$6)*I1539/$C$2/60),0)</f>
        <v>1</v>
      </c>
      <c r="L1539" s="1">
        <f>IF(G1539&gt;MainSheet!$C$11+$B$6+$C$6,IF(L1538&gt;=0.999,1,(G1539-MainSheet!$C$11-$B$6-$C$6)*I1539/$D$2/60),0)</f>
        <v>1</v>
      </c>
      <c r="M1539">
        <f t="shared" si="211"/>
        <v>1</v>
      </c>
      <c r="N1539" s="2">
        <f t="shared" si="212"/>
        <v>3721.0526315789471</v>
      </c>
      <c r="O1539">
        <f t="shared" si="215"/>
        <v>977.02127659574455</v>
      </c>
      <c r="P1539">
        <f t="shared" si="213"/>
        <v>192000</v>
      </c>
      <c r="Q1539" s="2">
        <f t="shared" si="214"/>
        <v>196698.0739081747</v>
      </c>
      <c r="R1539">
        <f>Q1539/MainSheet!$C$8*(G1539-G1538)+R1538</f>
        <v>1140.9848822064182</v>
      </c>
      <c r="S1539">
        <f t="shared" si="216"/>
        <v>18414.762372189445</v>
      </c>
      <c r="T1539">
        <f t="shared" ref="T1539:T1602" si="217">G1539</f>
        <v>15.369999999999717</v>
      </c>
      <c r="U1539" s="1">
        <f>Q1539/MainSheet!$C$22</f>
        <v>1</v>
      </c>
    </row>
    <row r="1540" spans="7:21">
      <c r="G1540">
        <f t="shared" ref="G1540:G1603" si="218">G1539+$F$2</f>
        <v>15.379999999999717</v>
      </c>
      <c r="H1540">
        <f t="shared" ref="H1540:H1603" si="219">H1539</f>
        <v>198000</v>
      </c>
      <c r="I1540" s="2">
        <f>MIN(MainSheet!$C$10/MainSheet!$C$9,MainSheet!$K$9*60)</f>
        <v>660</v>
      </c>
      <c r="J1540" s="1">
        <f>IF(G1540&gt;MainSheet!$C$11,IF(J1539&gt;=0.999,1,(G1540-MainSheet!$C$11)*I1540/$B$2/60),0)</f>
        <v>1</v>
      </c>
      <c r="K1540" s="1">
        <f>IF(G1540&gt;MainSheet!$C$11+$B$6,IF(K1539&gt;=0.999,1,(G1540-MainSheet!$C$11-$B$6)*I1540/$C$2/60),0)</f>
        <v>1</v>
      </c>
      <c r="L1540" s="1">
        <f>IF(G1540&gt;MainSheet!$C$11+$B$6+$C$6,IF(L1539&gt;=0.999,1,(G1540-MainSheet!$C$11-$B$6-$C$6)*I1540/$D$2/60),0)</f>
        <v>1</v>
      </c>
      <c r="M1540">
        <f t="shared" ref="M1540:M1603" si="220">(J1540*$B$2+K1540*$C$2+L1540*$D$2)/SUM($B$2:$D$2)</f>
        <v>1</v>
      </c>
      <c r="N1540" s="2">
        <f t="shared" ref="N1540:N1603" si="221">IF(J1540&gt;=0.01,((1-J1540)*B$3+B$4*(J1540)),0)</f>
        <v>3721.0526315789471</v>
      </c>
      <c r="O1540">
        <f t="shared" si="215"/>
        <v>977.02127659574455</v>
      </c>
      <c r="P1540">
        <f t="shared" ref="P1540:P1603" si="222">IF(IF(N1540+O1540&gt;H1540,H1540-O1540-N1540,IF(L1540&gt;0,((1-L1540)*D$3+D$4*(L1540)),0))+O1540+N1540&gt;H1540,H1540-N1540-O1540,IF(N1540+O1540&gt;H1540,H1540-O1540-N1540,IF(L1540&gt;0,((1-L1540)*D$3+D$4*(L1540)),0)))</f>
        <v>192000</v>
      </c>
      <c r="Q1540" s="2">
        <f t="shared" ref="Q1540:Q1603" si="223">SUM(N1540:P1540)</f>
        <v>196698.0739081747</v>
      </c>
      <c r="R1540">
        <f>Q1540/MainSheet!$C$8*(G1540-G1539)+R1539</f>
        <v>1143.0161286972525</v>
      </c>
      <c r="S1540">
        <f t="shared" si="216"/>
        <v>18447.545384507473</v>
      </c>
      <c r="T1540">
        <f t="shared" si="217"/>
        <v>15.379999999999717</v>
      </c>
      <c r="U1540" s="1">
        <f>Q1540/MainSheet!$C$22</f>
        <v>1</v>
      </c>
    </row>
    <row r="1541" spans="7:21">
      <c r="G1541">
        <f t="shared" si="218"/>
        <v>15.389999999999716</v>
      </c>
      <c r="H1541">
        <f t="shared" si="219"/>
        <v>198000</v>
      </c>
      <c r="I1541" s="2">
        <f>MIN(MainSheet!$C$10/MainSheet!$C$9,MainSheet!$K$9*60)</f>
        <v>660</v>
      </c>
      <c r="J1541" s="1">
        <f>IF(G1541&gt;MainSheet!$C$11,IF(J1540&gt;=0.999,1,(G1541-MainSheet!$C$11)*I1541/$B$2/60),0)</f>
        <v>1</v>
      </c>
      <c r="K1541" s="1">
        <f>IF(G1541&gt;MainSheet!$C$11+$B$6,IF(K1540&gt;=0.999,1,(G1541-MainSheet!$C$11-$B$6)*I1541/$C$2/60),0)</f>
        <v>1</v>
      </c>
      <c r="L1541" s="1">
        <f>IF(G1541&gt;MainSheet!$C$11+$B$6+$C$6,IF(L1540&gt;=0.999,1,(G1541-MainSheet!$C$11-$B$6-$C$6)*I1541/$D$2/60),0)</f>
        <v>1</v>
      </c>
      <c r="M1541">
        <f t="shared" si="220"/>
        <v>1</v>
      </c>
      <c r="N1541" s="2">
        <f t="shared" si="221"/>
        <v>3721.0526315789471</v>
      </c>
      <c r="O1541">
        <f t="shared" ref="O1541:O1604" si="224">IF(K1541&gt;=0.01,((1-K1541)*C$3+C$4*(K1541)),0)</f>
        <v>977.02127659574455</v>
      </c>
      <c r="P1541">
        <f t="shared" si="222"/>
        <v>192000</v>
      </c>
      <c r="Q1541" s="2">
        <f t="shared" si="223"/>
        <v>196698.0739081747</v>
      </c>
      <c r="R1541">
        <f>Q1541/MainSheet!$C$8*(G1541-G1540)+R1540</f>
        <v>1145.0473751880868</v>
      </c>
      <c r="S1541">
        <f t="shared" ref="S1541:S1604" si="225">Q1541*$F$2/60+S1540</f>
        <v>18480.328396825502</v>
      </c>
      <c r="T1541">
        <f t="shared" si="217"/>
        <v>15.389999999999716</v>
      </c>
      <c r="U1541" s="1">
        <f>Q1541/MainSheet!$C$22</f>
        <v>1</v>
      </c>
    </row>
    <row r="1542" spans="7:21">
      <c r="G1542">
        <f t="shared" si="218"/>
        <v>15.399999999999716</v>
      </c>
      <c r="H1542">
        <f t="shared" si="219"/>
        <v>198000</v>
      </c>
      <c r="I1542" s="2">
        <f>MIN(MainSheet!$C$10/MainSheet!$C$9,MainSheet!$K$9*60)</f>
        <v>660</v>
      </c>
      <c r="J1542" s="1">
        <f>IF(G1542&gt;MainSheet!$C$11,IF(J1541&gt;=0.999,1,(G1542-MainSheet!$C$11)*I1542/$B$2/60),0)</f>
        <v>1</v>
      </c>
      <c r="K1542" s="1">
        <f>IF(G1542&gt;MainSheet!$C$11+$B$6,IF(K1541&gt;=0.999,1,(G1542-MainSheet!$C$11-$B$6)*I1542/$C$2/60),0)</f>
        <v>1</v>
      </c>
      <c r="L1542" s="1">
        <f>IF(G1542&gt;MainSheet!$C$11+$B$6+$C$6,IF(L1541&gt;=0.999,1,(G1542-MainSheet!$C$11-$B$6-$C$6)*I1542/$D$2/60),0)</f>
        <v>1</v>
      </c>
      <c r="M1542">
        <f t="shared" si="220"/>
        <v>1</v>
      </c>
      <c r="N1542" s="2">
        <f t="shared" si="221"/>
        <v>3721.0526315789471</v>
      </c>
      <c r="O1542">
        <f t="shared" si="224"/>
        <v>977.02127659574455</v>
      </c>
      <c r="P1542">
        <f t="shared" si="222"/>
        <v>192000</v>
      </c>
      <c r="Q1542" s="2">
        <f t="shared" si="223"/>
        <v>196698.0739081747</v>
      </c>
      <c r="R1542">
        <f>Q1542/MainSheet!$C$8*(G1542-G1541)+R1541</f>
        <v>1147.0786216789211</v>
      </c>
      <c r="S1542">
        <f t="shared" si="225"/>
        <v>18513.11140914353</v>
      </c>
      <c r="T1542">
        <f t="shared" si="217"/>
        <v>15.399999999999716</v>
      </c>
      <c r="U1542" s="1">
        <f>Q1542/MainSheet!$C$22</f>
        <v>1</v>
      </c>
    </row>
    <row r="1543" spans="7:21">
      <c r="G1543">
        <f t="shared" si="218"/>
        <v>15.409999999999716</v>
      </c>
      <c r="H1543">
        <f t="shared" si="219"/>
        <v>198000</v>
      </c>
      <c r="I1543" s="2">
        <f>MIN(MainSheet!$C$10/MainSheet!$C$9,MainSheet!$K$9*60)</f>
        <v>660</v>
      </c>
      <c r="J1543" s="1">
        <f>IF(G1543&gt;MainSheet!$C$11,IF(J1542&gt;=0.999,1,(G1543-MainSheet!$C$11)*I1543/$B$2/60),0)</f>
        <v>1</v>
      </c>
      <c r="K1543" s="1">
        <f>IF(G1543&gt;MainSheet!$C$11+$B$6,IF(K1542&gt;=0.999,1,(G1543-MainSheet!$C$11-$B$6)*I1543/$C$2/60),0)</f>
        <v>1</v>
      </c>
      <c r="L1543" s="1">
        <f>IF(G1543&gt;MainSheet!$C$11+$B$6+$C$6,IF(L1542&gt;=0.999,1,(G1543-MainSheet!$C$11-$B$6-$C$6)*I1543/$D$2/60),0)</f>
        <v>1</v>
      </c>
      <c r="M1543">
        <f t="shared" si="220"/>
        <v>1</v>
      </c>
      <c r="N1543" s="2">
        <f t="shared" si="221"/>
        <v>3721.0526315789471</v>
      </c>
      <c r="O1543">
        <f t="shared" si="224"/>
        <v>977.02127659574455</v>
      </c>
      <c r="P1543">
        <f t="shared" si="222"/>
        <v>192000</v>
      </c>
      <c r="Q1543" s="2">
        <f t="shared" si="223"/>
        <v>196698.0739081747</v>
      </c>
      <c r="R1543">
        <f>Q1543/MainSheet!$C$8*(G1543-G1542)+R1542</f>
        <v>1149.1098681697554</v>
      </c>
      <c r="S1543">
        <f t="shared" si="225"/>
        <v>18545.894421461559</v>
      </c>
      <c r="T1543">
        <f t="shared" si="217"/>
        <v>15.409999999999716</v>
      </c>
      <c r="U1543" s="1">
        <f>Q1543/MainSheet!$C$22</f>
        <v>1</v>
      </c>
    </row>
    <row r="1544" spans="7:21">
      <c r="G1544">
        <f t="shared" si="218"/>
        <v>15.419999999999716</v>
      </c>
      <c r="H1544">
        <f t="shared" si="219"/>
        <v>198000</v>
      </c>
      <c r="I1544" s="2">
        <f>MIN(MainSheet!$C$10/MainSheet!$C$9,MainSheet!$K$9*60)</f>
        <v>660</v>
      </c>
      <c r="J1544" s="1">
        <f>IF(G1544&gt;MainSheet!$C$11,IF(J1543&gt;=0.999,1,(G1544-MainSheet!$C$11)*I1544/$B$2/60),0)</f>
        <v>1</v>
      </c>
      <c r="K1544" s="1">
        <f>IF(G1544&gt;MainSheet!$C$11+$B$6,IF(K1543&gt;=0.999,1,(G1544-MainSheet!$C$11-$B$6)*I1544/$C$2/60),0)</f>
        <v>1</v>
      </c>
      <c r="L1544" s="1">
        <f>IF(G1544&gt;MainSheet!$C$11+$B$6+$C$6,IF(L1543&gt;=0.999,1,(G1544-MainSheet!$C$11-$B$6-$C$6)*I1544/$D$2/60),0)</f>
        <v>1</v>
      </c>
      <c r="M1544">
        <f t="shared" si="220"/>
        <v>1</v>
      </c>
      <c r="N1544" s="2">
        <f t="shared" si="221"/>
        <v>3721.0526315789471</v>
      </c>
      <c r="O1544">
        <f t="shared" si="224"/>
        <v>977.02127659574455</v>
      </c>
      <c r="P1544">
        <f t="shared" si="222"/>
        <v>192000</v>
      </c>
      <c r="Q1544" s="2">
        <f t="shared" si="223"/>
        <v>196698.0739081747</v>
      </c>
      <c r="R1544">
        <f>Q1544/MainSheet!$C$8*(G1544-G1543)+R1543</f>
        <v>1151.1411146605897</v>
      </c>
      <c r="S1544">
        <f t="shared" si="225"/>
        <v>18578.677433779587</v>
      </c>
      <c r="T1544">
        <f t="shared" si="217"/>
        <v>15.419999999999716</v>
      </c>
      <c r="U1544" s="1">
        <f>Q1544/MainSheet!$C$22</f>
        <v>1</v>
      </c>
    </row>
    <row r="1545" spans="7:21">
      <c r="G1545">
        <f t="shared" si="218"/>
        <v>15.429999999999715</v>
      </c>
      <c r="H1545">
        <f t="shared" si="219"/>
        <v>198000</v>
      </c>
      <c r="I1545" s="2">
        <f>MIN(MainSheet!$C$10/MainSheet!$C$9,MainSheet!$K$9*60)</f>
        <v>660</v>
      </c>
      <c r="J1545" s="1">
        <f>IF(G1545&gt;MainSheet!$C$11,IF(J1544&gt;=0.999,1,(G1545-MainSheet!$C$11)*I1545/$B$2/60),0)</f>
        <v>1</v>
      </c>
      <c r="K1545" s="1">
        <f>IF(G1545&gt;MainSheet!$C$11+$B$6,IF(K1544&gt;=0.999,1,(G1545-MainSheet!$C$11-$B$6)*I1545/$C$2/60),0)</f>
        <v>1</v>
      </c>
      <c r="L1545" s="1">
        <f>IF(G1545&gt;MainSheet!$C$11+$B$6+$C$6,IF(L1544&gt;=0.999,1,(G1545-MainSheet!$C$11-$B$6-$C$6)*I1545/$D$2/60),0)</f>
        <v>1</v>
      </c>
      <c r="M1545">
        <f t="shared" si="220"/>
        <v>1</v>
      </c>
      <c r="N1545" s="2">
        <f t="shared" si="221"/>
        <v>3721.0526315789471</v>
      </c>
      <c r="O1545">
        <f t="shared" si="224"/>
        <v>977.02127659574455</v>
      </c>
      <c r="P1545">
        <f t="shared" si="222"/>
        <v>192000</v>
      </c>
      <c r="Q1545" s="2">
        <f t="shared" si="223"/>
        <v>196698.0739081747</v>
      </c>
      <c r="R1545">
        <f>Q1545/MainSheet!$C$8*(G1545-G1544)+R1544</f>
        <v>1153.172361151424</v>
      </c>
      <c r="S1545">
        <f t="shared" si="225"/>
        <v>18611.460446097615</v>
      </c>
      <c r="T1545">
        <f t="shared" si="217"/>
        <v>15.429999999999715</v>
      </c>
      <c r="U1545" s="1">
        <f>Q1545/MainSheet!$C$22</f>
        <v>1</v>
      </c>
    </row>
    <row r="1546" spans="7:21">
      <c r="G1546">
        <f t="shared" si="218"/>
        <v>15.439999999999715</v>
      </c>
      <c r="H1546">
        <f t="shared" si="219"/>
        <v>198000</v>
      </c>
      <c r="I1546" s="2">
        <f>MIN(MainSheet!$C$10/MainSheet!$C$9,MainSheet!$K$9*60)</f>
        <v>660</v>
      </c>
      <c r="J1546" s="1">
        <f>IF(G1546&gt;MainSheet!$C$11,IF(J1545&gt;=0.999,1,(G1546-MainSheet!$C$11)*I1546/$B$2/60),0)</f>
        <v>1</v>
      </c>
      <c r="K1546" s="1">
        <f>IF(G1546&gt;MainSheet!$C$11+$B$6,IF(K1545&gt;=0.999,1,(G1546-MainSheet!$C$11-$B$6)*I1546/$C$2/60),0)</f>
        <v>1</v>
      </c>
      <c r="L1546" s="1">
        <f>IF(G1546&gt;MainSheet!$C$11+$B$6+$C$6,IF(L1545&gt;=0.999,1,(G1546-MainSheet!$C$11-$B$6-$C$6)*I1546/$D$2/60),0)</f>
        <v>1</v>
      </c>
      <c r="M1546">
        <f t="shared" si="220"/>
        <v>1</v>
      </c>
      <c r="N1546" s="2">
        <f t="shared" si="221"/>
        <v>3721.0526315789471</v>
      </c>
      <c r="O1546">
        <f t="shared" si="224"/>
        <v>977.02127659574455</v>
      </c>
      <c r="P1546">
        <f t="shared" si="222"/>
        <v>192000</v>
      </c>
      <c r="Q1546" s="2">
        <f t="shared" si="223"/>
        <v>196698.0739081747</v>
      </c>
      <c r="R1546">
        <f>Q1546/MainSheet!$C$8*(G1546-G1545)+R1545</f>
        <v>1155.2036076422582</v>
      </c>
      <c r="S1546">
        <f t="shared" si="225"/>
        <v>18644.243458415644</v>
      </c>
      <c r="T1546">
        <f t="shared" si="217"/>
        <v>15.439999999999715</v>
      </c>
      <c r="U1546" s="1">
        <f>Q1546/MainSheet!$C$22</f>
        <v>1</v>
      </c>
    </row>
    <row r="1547" spans="7:21">
      <c r="G1547">
        <f t="shared" si="218"/>
        <v>15.449999999999715</v>
      </c>
      <c r="H1547">
        <f t="shared" si="219"/>
        <v>198000</v>
      </c>
      <c r="I1547" s="2">
        <f>MIN(MainSheet!$C$10/MainSheet!$C$9,MainSheet!$K$9*60)</f>
        <v>660</v>
      </c>
      <c r="J1547" s="1">
        <f>IF(G1547&gt;MainSheet!$C$11,IF(J1546&gt;=0.999,1,(G1547-MainSheet!$C$11)*I1547/$B$2/60),0)</f>
        <v>1</v>
      </c>
      <c r="K1547" s="1">
        <f>IF(G1547&gt;MainSheet!$C$11+$B$6,IF(K1546&gt;=0.999,1,(G1547-MainSheet!$C$11-$B$6)*I1547/$C$2/60),0)</f>
        <v>1</v>
      </c>
      <c r="L1547" s="1">
        <f>IF(G1547&gt;MainSheet!$C$11+$B$6+$C$6,IF(L1546&gt;=0.999,1,(G1547-MainSheet!$C$11-$B$6-$C$6)*I1547/$D$2/60),0)</f>
        <v>1</v>
      </c>
      <c r="M1547">
        <f t="shared" si="220"/>
        <v>1</v>
      </c>
      <c r="N1547" s="2">
        <f t="shared" si="221"/>
        <v>3721.0526315789471</v>
      </c>
      <c r="O1547">
        <f t="shared" si="224"/>
        <v>977.02127659574455</v>
      </c>
      <c r="P1547">
        <f t="shared" si="222"/>
        <v>192000</v>
      </c>
      <c r="Q1547" s="2">
        <f t="shared" si="223"/>
        <v>196698.0739081747</v>
      </c>
      <c r="R1547">
        <f>Q1547/MainSheet!$C$8*(G1547-G1546)+R1546</f>
        <v>1157.2348541330925</v>
      </c>
      <c r="S1547">
        <f t="shared" si="225"/>
        <v>18677.026470733672</v>
      </c>
      <c r="T1547">
        <f t="shared" si="217"/>
        <v>15.449999999999715</v>
      </c>
      <c r="U1547" s="1">
        <f>Q1547/MainSheet!$C$22</f>
        <v>1</v>
      </c>
    </row>
    <row r="1548" spans="7:21">
      <c r="G1548">
        <f t="shared" si="218"/>
        <v>15.459999999999715</v>
      </c>
      <c r="H1548">
        <f t="shared" si="219"/>
        <v>198000</v>
      </c>
      <c r="I1548" s="2">
        <f>MIN(MainSheet!$C$10/MainSheet!$C$9,MainSheet!$K$9*60)</f>
        <v>660</v>
      </c>
      <c r="J1548" s="1">
        <f>IF(G1548&gt;MainSheet!$C$11,IF(J1547&gt;=0.999,1,(G1548-MainSheet!$C$11)*I1548/$B$2/60),0)</f>
        <v>1</v>
      </c>
      <c r="K1548" s="1">
        <f>IF(G1548&gt;MainSheet!$C$11+$B$6,IF(K1547&gt;=0.999,1,(G1548-MainSheet!$C$11-$B$6)*I1548/$C$2/60),0)</f>
        <v>1</v>
      </c>
      <c r="L1548" s="1">
        <f>IF(G1548&gt;MainSheet!$C$11+$B$6+$C$6,IF(L1547&gt;=0.999,1,(G1548-MainSheet!$C$11-$B$6-$C$6)*I1548/$D$2/60),0)</f>
        <v>1</v>
      </c>
      <c r="M1548">
        <f t="shared" si="220"/>
        <v>1</v>
      </c>
      <c r="N1548" s="2">
        <f t="shared" si="221"/>
        <v>3721.0526315789471</v>
      </c>
      <c r="O1548">
        <f t="shared" si="224"/>
        <v>977.02127659574455</v>
      </c>
      <c r="P1548">
        <f t="shared" si="222"/>
        <v>192000</v>
      </c>
      <c r="Q1548" s="2">
        <f t="shared" si="223"/>
        <v>196698.0739081747</v>
      </c>
      <c r="R1548">
        <f>Q1548/MainSheet!$C$8*(G1548-G1547)+R1547</f>
        <v>1159.2661006239268</v>
      </c>
      <c r="S1548">
        <f t="shared" si="225"/>
        <v>18709.8094830517</v>
      </c>
      <c r="T1548">
        <f t="shared" si="217"/>
        <v>15.459999999999715</v>
      </c>
      <c r="U1548" s="1">
        <f>Q1548/MainSheet!$C$22</f>
        <v>1</v>
      </c>
    </row>
    <row r="1549" spans="7:21">
      <c r="G1549">
        <f t="shared" si="218"/>
        <v>15.469999999999715</v>
      </c>
      <c r="H1549">
        <f t="shared" si="219"/>
        <v>198000</v>
      </c>
      <c r="I1549" s="2">
        <f>MIN(MainSheet!$C$10/MainSheet!$C$9,MainSheet!$K$9*60)</f>
        <v>660</v>
      </c>
      <c r="J1549" s="1">
        <f>IF(G1549&gt;MainSheet!$C$11,IF(J1548&gt;=0.999,1,(G1549-MainSheet!$C$11)*I1549/$B$2/60),0)</f>
        <v>1</v>
      </c>
      <c r="K1549" s="1">
        <f>IF(G1549&gt;MainSheet!$C$11+$B$6,IF(K1548&gt;=0.999,1,(G1549-MainSheet!$C$11-$B$6)*I1549/$C$2/60),0)</f>
        <v>1</v>
      </c>
      <c r="L1549" s="1">
        <f>IF(G1549&gt;MainSheet!$C$11+$B$6+$C$6,IF(L1548&gt;=0.999,1,(G1549-MainSheet!$C$11-$B$6-$C$6)*I1549/$D$2/60),0)</f>
        <v>1</v>
      </c>
      <c r="M1549">
        <f t="shared" si="220"/>
        <v>1</v>
      </c>
      <c r="N1549" s="2">
        <f t="shared" si="221"/>
        <v>3721.0526315789471</v>
      </c>
      <c r="O1549">
        <f t="shared" si="224"/>
        <v>977.02127659574455</v>
      </c>
      <c r="P1549">
        <f t="shared" si="222"/>
        <v>192000</v>
      </c>
      <c r="Q1549" s="2">
        <f t="shared" si="223"/>
        <v>196698.0739081747</v>
      </c>
      <c r="R1549">
        <f>Q1549/MainSheet!$C$8*(G1549-G1548)+R1548</f>
        <v>1161.2973471147611</v>
      </c>
      <c r="S1549">
        <f t="shared" si="225"/>
        <v>18742.592495369729</v>
      </c>
      <c r="T1549">
        <f t="shared" si="217"/>
        <v>15.469999999999715</v>
      </c>
      <c r="U1549" s="1">
        <f>Q1549/MainSheet!$C$22</f>
        <v>1</v>
      </c>
    </row>
    <row r="1550" spans="7:21">
      <c r="G1550">
        <f t="shared" si="218"/>
        <v>15.479999999999714</v>
      </c>
      <c r="H1550">
        <f t="shared" si="219"/>
        <v>198000</v>
      </c>
      <c r="I1550" s="2">
        <f>MIN(MainSheet!$C$10/MainSheet!$C$9,MainSheet!$K$9*60)</f>
        <v>660</v>
      </c>
      <c r="J1550" s="1">
        <f>IF(G1550&gt;MainSheet!$C$11,IF(J1549&gt;=0.999,1,(G1550-MainSheet!$C$11)*I1550/$B$2/60),0)</f>
        <v>1</v>
      </c>
      <c r="K1550" s="1">
        <f>IF(G1550&gt;MainSheet!$C$11+$B$6,IF(K1549&gt;=0.999,1,(G1550-MainSheet!$C$11-$B$6)*I1550/$C$2/60),0)</f>
        <v>1</v>
      </c>
      <c r="L1550" s="1">
        <f>IF(G1550&gt;MainSheet!$C$11+$B$6+$C$6,IF(L1549&gt;=0.999,1,(G1550-MainSheet!$C$11-$B$6-$C$6)*I1550/$D$2/60),0)</f>
        <v>1</v>
      </c>
      <c r="M1550">
        <f t="shared" si="220"/>
        <v>1</v>
      </c>
      <c r="N1550" s="2">
        <f t="shared" si="221"/>
        <v>3721.0526315789471</v>
      </c>
      <c r="O1550">
        <f t="shared" si="224"/>
        <v>977.02127659574455</v>
      </c>
      <c r="P1550">
        <f t="shared" si="222"/>
        <v>192000</v>
      </c>
      <c r="Q1550" s="2">
        <f t="shared" si="223"/>
        <v>196698.0739081747</v>
      </c>
      <c r="R1550">
        <f>Q1550/MainSheet!$C$8*(G1550-G1549)+R1549</f>
        <v>1163.3285936055954</v>
      </c>
      <c r="S1550">
        <f t="shared" si="225"/>
        <v>18775.375507687757</v>
      </c>
      <c r="T1550">
        <f t="shared" si="217"/>
        <v>15.479999999999714</v>
      </c>
      <c r="U1550" s="1">
        <f>Q1550/MainSheet!$C$22</f>
        <v>1</v>
      </c>
    </row>
    <row r="1551" spans="7:21">
      <c r="G1551">
        <f t="shared" si="218"/>
        <v>15.489999999999714</v>
      </c>
      <c r="H1551">
        <f t="shared" si="219"/>
        <v>198000</v>
      </c>
      <c r="I1551" s="2">
        <f>MIN(MainSheet!$C$10/MainSheet!$C$9,MainSheet!$K$9*60)</f>
        <v>660</v>
      </c>
      <c r="J1551" s="1">
        <f>IF(G1551&gt;MainSheet!$C$11,IF(J1550&gt;=0.999,1,(G1551-MainSheet!$C$11)*I1551/$B$2/60),0)</f>
        <v>1</v>
      </c>
      <c r="K1551" s="1">
        <f>IF(G1551&gt;MainSheet!$C$11+$B$6,IF(K1550&gt;=0.999,1,(G1551-MainSheet!$C$11-$B$6)*I1551/$C$2/60),0)</f>
        <v>1</v>
      </c>
      <c r="L1551" s="1">
        <f>IF(G1551&gt;MainSheet!$C$11+$B$6+$C$6,IF(L1550&gt;=0.999,1,(G1551-MainSheet!$C$11-$B$6-$C$6)*I1551/$D$2/60),0)</f>
        <v>1</v>
      </c>
      <c r="M1551">
        <f t="shared" si="220"/>
        <v>1</v>
      </c>
      <c r="N1551" s="2">
        <f t="shared" si="221"/>
        <v>3721.0526315789471</v>
      </c>
      <c r="O1551">
        <f t="shared" si="224"/>
        <v>977.02127659574455</v>
      </c>
      <c r="P1551">
        <f t="shared" si="222"/>
        <v>192000</v>
      </c>
      <c r="Q1551" s="2">
        <f t="shared" si="223"/>
        <v>196698.0739081747</v>
      </c>
      <c r="R1551">
        <f>Q1551/MainSheet!$C$8*(G1551-G1550)+R1550</f>
        <v>1165.3598400964297</v>
      </c>
      <c r="S1551">
        <f t="shared" si="225"/>
        <v>18808.158520005785</v>
      </c>
      <c r="T1551">
        <f t="shared" si="217"/>
        <v>15.489999999999714</v>
      </c>
      <c r="U1551" s="1">
        <f>Q1551/MainSheet!$C$22</f>
        <v>1</v>
      </c>
    </row>
    <row r="1552" spans="7:21">
      <c r="G1552">
        <f t="shared" si="218"/>
        <v>15.499999999999714</v>
      </c>
      <c r="H1552">
        <f t="shared" si="219"/>
        <v>198000</v>
      </c>
      <c r="I1552" s="2">
        <f>MIN(MainSheet!$C$10/MainSheet!$C$9,MainSheet!$K$9*60)</f>
        <v>660</v>
      </c>
      <c r="J1552" s="1">
        <f>IF(G1552&gt;MainSheet!$C$11,IF(J1551&gt;=0.999,1,(G1552-MainSheet!$C$11)*I1552/$B$2/60),0)</f>
        <v>1</v>
      </c>
      <c r="K1552" s="1">
        <f>IF(G1552&gt;MainSheet!$C$11+$B$6,IF(K1551&gt;=0.999,1,(G1552-MainSheet!$C$11-$B$6)*I1552/$C$2/60),0)</f>
        <v>1</v>
      </c>
      <c r="L1552" s="1">
        <f>IF(G1552&gt;MainSheet!$C$11+$B$6+$C$6,IF(L1551&gt;=0.999,1,(G1552-MainSheet!$C$11-$B$6-$C$6)*I1552/$D$2/60),0)</f>
        <v>1</v>
      </c>
      <c r="M1552">
        <f t="shared" si="220"/>
        <v>1</v>
      </c>
      <c r="N1552" s="2">
        <f t="shared" si="221"/>
        <v>3721.0526315789471</v>
      </c>
      <c r="O1552">
        <f t="shared" si="224"/>
        <v>977.02127659574455</v>
      </c>
      <c r="P1552">
        <f t="shared" si="222"/>
        <v>192000</v>
      </c>
      <c r="Q1552" s="2">
        <f t="shared" si="223"/>
        <v>196698.0739081747</v>
      </c>
      <c r="R1552">
        <f>Q1552/MainSheet!$C$8*(G1552-G1551)+R1551</f>
        <v>1167.391086587264</v>
      </c>
      <c r="S1552">
        <f t="shared" si="225"/>
        <v>18840.941532323814</v>
      </c>
      <c r="T1552">
        <f t="shared" si="217"/>
        <v>15.499999999999714</v>
      </c>
      <c r="U1552" s="1">
        <f>Q1552/MainSheet!$C$22</f>
        <v>1</v>
      </c>
    </row>
    <row r="1553" spans="7:21">
      <c r="G1553">
        <f t="shared" si="218"/>
        <v>15.509999999999714</v>
      </c>
      <c r="H1553">
        <f t="shared" si="219"/>
        <v>198000</v>
      </c>
      <c r="I1553" s="2">
        <f>MIN(MainSheet!$C$10/MainSheet!$C$9,MainSheet!$K$9*60)</f>
        <v>660</v>
      </c>
      <c r="J1553" s="1">
        <f>IF(G1553&gt;MainSheet!$C$11,IF(J1552&gt;=0.999,1,(G1553-MainSheet!$C$11)*I1553/$B$2/60),0)</f>
        <v>1</v>
      </c>
      <c r="K1553" s="1">
        <f>IF(G1553&gt;MainSheet!$C$11+$B$6,IF(K1552&gt;=0.999,1,(G1553-MainSheet!$C$11-$B$6)*I1553/$C$2/60),0)</f>
        <v>1</v>
      </c>
      <c r="L1553" s="1">
        <f>IF(G1553&gt;MainSheet!$C$11+$B$6+$C$6,IF(L1552&gt;=0.999,1,(G1553-MainSheet!$C$11-$B$6-$C$6)*I1553/$D$2/60),0)</f>
        <v>1</v>
      </c>
      <c r="M1553">
        <f t="shared" si="220"/>
        <v>1</v>
      </c>
      <c r="N1553" s="2">
        <f t="shared" si="221"/>
        <v>3721.0526315789471</v>
      </c>
      <c r="O1553">
        <f t="shared" si="224"/>
        <v>977.02127659574455</v>
      </c>
      <c r="P1553">
        <f t="shared" si="222"/>
        <v>192000</v>
      </c>
      <c r="Q1553" s="2">
        <f t="shared" si="223"/>
        <v>196698.0739081747</v>
      </c>
      <c r="R1553">
        <f>Q1553/MainSheet!$C$8*(G1553-G1552)+R1552</f>
        <v>1169.4223330780983</v>
      </c>
      <c r="S1553">
        <f t="shared" si="225"/>
        <v>18873.724544641842</v>
      </c>
      <c r="T1553">
        <f t="shared" si="217"/>
        <v>15.509999999999714</v>
      </c>
      <c r="U1553" s="1">
        <f>Q1553/MainSheet!$C$22</f>
        <v>1</v>
      </c>
    </row>
    <row r="1554" spans="7:21">
      <c r="G1554">
        <f t="shared" si="218"/>
        <v>15.519999999999714</v>
      </c>
      <c r="H1554">
        <f t="shared" si="219"/>
        <v>198000</v>
      </c>
      <c r="I1554" s="2">
        <f>MIN(MainSheet!$C$10/MainSheet!$C$9,MainSheet!$K$9*60)</f>
        <v>660</v>
      </c>
      <c r="J1554" s="1">
        <f>IF(G1554&gt;MainSheet!$C$11,IF(J1553&gt;=0.999,1,(G1554-MainSheet!$C$11)*I1554/$B$2/60),0)</f>
        <v>1</v>
      </c>
      <c r="K1554" s="1">
        <f>IF(G1554&gt;MainSheet!$C$11+$B$6,IF(K1553&gt;=0.999,1,(G1554-MainSheet!$C$11-$B$6)*I1554/$C$2/60),0)</f>
        <v>1</v>
      </c>
      <c r="L1554" s="1">
        <f>IF(G1554&gt;MainSheet!$C$11+$B$6+$C$6,IF(L1553&gt;=0.999,1,(G1554-MainSheet!$C$11-$B$6-$C$6)*I1554/$D$2/60),0)</f>
        <v>1</v>
      </c>
      <c r="M1554">
        <f t="shared" si="220"/>
        <v>1</v>
      </c>
      <c r="N1554" s="2">
        <f t="shared" si="221"/>
        <v>3721.0526315789471</v>
      </c>
      <c r="O1554">
        <f t="shared" si="224"/>
        <v>977.02127659574455</v>
      </c>
      <c r="P1554">
        <f t="shared" si="222"/>
        <v>192000</v>
      </c>
      <c r="Q1554" s="2">
        <f t="shared" si="223"/>
        <v>196698.0739081747</v>
      </c>
      <c r="R1554">
        <f>Q1554/MainSheet!$C$8*(G1554-G1553)+R1553</f>
        <v>1171.4535795689326</v>
      </c>
      <c r="S1554">
        <f t="shared" si="225"/>
        <v>18906.50755695987</v>
      </c>
      <c r="T1554">
        <f t="shared" si="217"/>
        <v>15.519999999999714</v>
      </c>
      <c r="U1554" s="1">
        <f>Q1554/MainSheet!$C$22</f>
        <v>1</v>
      </c>
    </row>
    <row r="1555" spans="7:21">
      <c r="G1555">
        <f t="shared" si="218"/>
        <v>15.529999999999713</v>
      </c>
      <c r="H1555">
        <f t="shared" si="219"/>
        <v>198000</v>
      </c>
      <c r="I1555" s="2">
        <f>MIN(MainSheet!$C$10/MainSheet!$C$9,MainSheet!$K$9*60)</f>
        <v>660</v>
      </c>
      <c r="J1555" s="1">
        <f>IF(G1555&gt;MainSheet!$C$11,IF(J1554&gt;=0.999,1,(G1555-MainSheet!$C$11)*I1555/$B$2/60),0)</f>
        <v>1</v>
      </c>
      <c r="K1555" s="1">
        <f>IF(G1555&gt;MainSheet!$C$11+$B$6,IF(K1554&gt;=0.999,1,(G1555-MainSheet!$C$11-$B$6)*I1555/$C$2/60),0)</f>
        <v>1</v>
      </c>
      <c r="L1555" s="1">
        <f>IF(G1555&gt;MainSheet!$C$11+$B$6+$C$6,IF(L1554&gt;=0.999,1,(G1555-MainSheet!$C$11-$B$6-$C$6)*I1555/$D$2/60),0)</f>
        <v>1</v>
      </c>
      <c r="M1555">
        <f t="shared" si="220"/>
        <v>1</v>
      </c>
      <c r="N1555" s="2">
        <f t="shared" si="221"/>
        <v>3721.0526315789471</v>
      </c>
      <c r="O1555">
        <f t="shared" si="224"/>
        <v>977.02127659574455</v>
      </c>
      <c r="P1555">
        <f t="shared" si="222"/>
        <v>192000</v>
      </c>
      <c r="Q1555" s="2">
        <f t="shared" si="223"/>
        <v>196698.0739081747</v>
      </c>
      <c r="R1555">
        <f>Q1555/MainSheet!$C$8*(G1555-G1554)+R1554</f>
        <v>1173.4848260597669</v>
      </c>
      <c r="S1555">
        <f t="shared" si="225"/>
        <v>18939.290569277899</v>
      </c>
      <c r="T1555">
        <f t="shared" si="217"/>
        <v>15.529999999999713</v>
      </c>
      <c r="U1555" s="1">
        <f>Q1555/MainSheet!$C$22</f>
        <v>1</v>
      </c>
    </row>
    <row r="1556" spans="7:21">
      <c r="G1556">
        <f t="shared" si="218"/>
        <v>15.539999999999713</v>
      </c>
      <c r="H1556">
        <f t="shared" si="219"/>
        <v>198000</v>
      </c>
      <c r="I1556" s="2">
        <f>MIN(MainSheet!$C$10/MainSheet!$C$9,MainSheet!$K$9*60)</f>
        <v>660</v>
      </c>
      <c r="J1556" s="1">
        <f>IF(G1556&gt;MainSheet!$C$11,IF(J1555&gt;=0.999,1,(G1556-MainSheet!$C$11)*I1556/$B$2/60),0)</f>
        <v>1</v>
      </c>
      <c r="K1556" s="1">
        <f>IF(G1556&gt;MainSheet!$C$11+$B$6,IF(K1555&gt;=0.999,1,(G1556-MainSheet!$C$11-$B$6)*I1556/$C$2/60),0)</f>
        <v>1</v>
      </c>
      <c r="L1556" s="1">
        <f>IF(G1556&gt;MainSheet!$C$11+$B$6+$C$6,IF(L1555&gt;=0.999,1,(G1556-MainSheet!$C$11-$B$6-$C$6)*I1556/$D$2/60),0)</f>
        <v>1</v>
      </c>
      <c r="M1556">
        <f t="shared" si="220"/>
        <v>1</v>
      </c>
      <c r="N1556" s="2">
        <f t="shared" si="221"/>
        <v>3721.0526315789471</v>
      </c>
      <c r="O1556">
        <f t="shared" si="224"/>
        <v>977.02127659574455</v>
      </c>
      <c r="P1556">
        <f t="shared" si="222"/>
        <v>192000</v>
      </c>
      <c r="Q1556" s="2">
        <f t="shared" si="223"/>
        <v>196698.0739081747</v>
      </c>
      <c r="R1556">
        <f>Q1556/MainSheet!$C$8*(G1556-G1555)+R1555</f>
        <v>1175.5160725506012</v>
      </c>
      <c r="S1556">
        <f t="shared" si="225"/>
        <v>18972.073581595927</v>
      </c>
      <c r="T1556">
        <f t="shared" si="217"/>
        <v>15.539999999999713</v>
      </c>
      <c r="U1556" s="1">
        <f>Q1556/MainSheet!$C$22</f>
        <v>1</v>
      </c>
    </row>
    <row r="1557" spans="7:21">
      <c r="G1557">
        <f t="shared" si="218"/>
        <v>15.549999999999713</v>
      </c>
      <c r="H1557">
        <f t="shared" si="219"/>
        <v>198000</v>
      </c>
      <c r="I1557" s="2">
        <f>MIN(MainSheet!$C$10/MainSheet!$C$9,MainSheet!$K$9*60)</f>
        <v>660</v>
      </c>
      <c r="J1557" s="1">
        <f>IF(G1557&gt;MainSheet!$C$11,IF(J1556&gt;=0.999,1,(G1557-MainSheet!$C$11)*I1557/$B$2/60),0)</f>
        <v>1</v>
      </c>
      <c r="K1557" s="1">
        <f>IF(G1557&gt;MainSheet!$C$11+$B$6,IF(K1556&gt;=0.999,1,(G1557-MainSheet!$C$11-$B$6)*I1557/$C$2/60),0)</f>
        <v>1</v>
      </c>
      <c r="L1557" s="1">
        <f>IF(G1557&gt;MainSheet!$C$11+$B$6+$C$6,IF(L1556&gt;=0.999,1,(G1557-MainSheet!$C$11-$B$6-$C$6)*I1557/$D$2/60),0)</f>
        <v>1</v>
      </c>
      <c r="M1557">
        <f t="shared" si="220"/>
        <v>1</v>
      </c>
      <c r="N1557" s="2">
        <f t="shared" si="221"/>
        <v>3721.0526315789471</v>
      </c>
      <c r="O1557">
        <f t="shared" si="224"/>
        <v>977.02127659574455</v>
      </c>
      <c r="P1557">
        <f t="shared" si="222"/>
        <v>192000</v>
      </c>
      <c r="Q1557" s="2">
        <f t="shared" si="223"/>
        <v>196698.0739081747</v>
      </c>
      <c r="R1557">
        <f>Q1557/MainSheet!$C$8*(G1557-G1556)+R1556</f>
        <v>1177.5473190414355</v>
      </c>
      <c r="S1557">
        <f t="shared" si="225"/>
        <v>19004.856593913955</v>
      </c>
      <c r="T1557">
        <f t="shared" si="217"/>
        <v>15.549999999999713</v>
      </c>
      <c r="U1557" s="1">
        <f>Q1557/MainSheet!$C$22</f>
        <v>1</v>
      </c>
    </row>
    <row r="1558" spans="7:21">
      <c r="G1558">
        <f t="shared" si="218"/>
        <v>15.559999999999713</v>
      </c>
      <c r="H1558">
        <f t="shared" si="219"/>
        <v>198000</v>
      </c>
      <c r="I1558" s="2">
        <f>MIN(MainSheet!$C$10/MainSheet!$C$9,MainSheet!$K$9*60)</f>
        <v>660</v>
      </c>
      <c r="J1558" s="1">
        <f>IF(G1558&gt;MainSheet!$C$11,IF(J1557&gt;=0.999,1,(G1558-MainSheet!$C$11)*I1558/$B$2/60),0)</f>
        <v>1</v>
      </c>
      <c r="K1558" s="1">
        <f>IF(G1558&gt;MainSheet!$C$11+$B$6,IF(K1557&gt;=0.999,1,(G1558-MainSheet!$C$11-$B$6)*I1558/$C$2/60),0)</f>
        <v>1</v>
      </c>
      <c r="L1558" s="1">
        <f>IF(G1558&gt;MainSheet!$C$11+$B$6+$C$6,IF(L1557&gt;=0.999,1,(G1558-MainSheet!$C$11-$B$6-$C$6)*I1558/$D$2/60),0)</f>
        <v>1</v>
      </c>
      <c r="M1558">
        <f t="shared" si="220"/>
        <v>1</v>
      </c>
      <c r="N1558" s="2">
        <f t="shared" si="221"/>
        <v>3721.0526315789471</v>
      </c>
      <c r="O1558">
        <f t="shared" si="224"/>
        <v>977.02127659574455</v>
      </c>
      <c r="P1558">
        <f t="shared" si="222"/>
        <v>192000</v>
      </c>
      <c r="Q1558" s="2">
        <f t="shared" si="223"/>
        <v>196698.0739081747</v>
      </c>
      <c r="R1558">
        <f>Q1558/MainSheet!$C$8*(G1558-G1557)+R1557</f>
        <v>1179.5785655322697</v>
      </c>
      <c r="S1558">
        <f t="shared" si="225"/>
        <v>19037.639606231984</v>
      </c>
      <c r="T1558">
        <f t="shared" si="217"/>
        <v>15.559999999999713</v>
      </c>
      <c r="U1558" s="1">
        <f>Q1558/MainSheet!$C$22</f>
        <v>1</v>
      </c>
    </row>
    <row r="1559" spans="7:21">
      <c r="G1559">
        <f t="shared" si="218"/>
        <v>15.569999999999713</v>
      </c>
      <c r="H1559">
        <f t="shared" si="219"/>
        <v>198000</v>
      </c>
      <c r="I1559" s="2">
        <f>MIN(MainSheet!$C$10/MainSheet!$C$9,MainSheet!$K$9*60)</f>
        <v>660</v>
      </c>
      <c r="J1559" s="1">
        <f>IF(G1559&gt;MainSheet!$C$11,IF(J1558&gt;=0.999,1,(G1559-MainSheet!$C$11)*I1559/$B$2/60),0)</f>
        <v>1</v>
      </c>
      <c r="K1559" s="1">
        <f>IF(G1559&gt;MainSheet!$C$11+$B$6,IF(K1558&gt;=0.999,1,(G1559-MainSheet!$C$11-$B$6)*I1559/$C$2/60),0)</f>
        <v>1</v>
      </c>
      <c r="L1559" s="1">
        <f>IF(G1559&gt;MainSheet!$C$11+$B$6+$C$6,IF(L1558&gt;=0.999,1,(G1559-MainSheet!$C$11-$B$6-$C$6)*I1559/$D$2/60),0)</f>
        <v>1</v>
      </c>
      <c r="M1559">
        <f t="shared" si="220"/>
        <v>1</v>
      </c>
      <c r="N1559" s="2">
        <f t="shared" si="221"/>
        <v>3721.0526315789471</v>
      </c>
      <c r="O1559">
        <f t="shared" si="224"/>
        <v>977.02127659574455</v>
      </c>
      <c r="P1559">
        <f t="shared" si="222"/>
        <v>192000</v>
      </c>
      <c r="Q1559" s="2">
        <f t="shared" si="223"/>
        <v>196698.0739081747</v>
      </c>
      <c r="R1559">
        <f>Q1559/MainSheet!$C$8*(G1559-G1558)+R1558</f>
        <v>1181.609812023104</v>
      </c>
      <c r="S1559">
        <f t="shared" si="225"/>
        <v>19070.422618550012</v>
      </c>
      <c r="T1559">
        <f t="shared" si="217"/>
        <v>15.569999999999713</v>
      </c>
      <c r="U1559" s="1">
        <f>Q1559/MainSheet!$C$22</f>
        <v>1</v>
      </c>
    </row>
    <row r="1560" spans="7:21">
      <c r="G1560">
        <f t="shared" si="218"/>
        <v>15.579999999999712</v>
      </c>
      <c r="H1560">
        <f t="shared" si="219"/>
        <v>198000</v>
      </c>
      <c r="I1560" s="2">
        <f>MIN(MainSheet!$C$10/MainSheet!$C$9,MainSheet!$K$9*60)</f>
        <v>660</v>
      </c>
      <c r="J1560" s="1">
        <f>IF(G1560&gt;MainSheet!$C$11,IF(J1559&gt;=0.999,1,(G1560-MainSheet!$C$11)*I1560/$B$2/60),0)</f>
        <v>1</v>
      </c>
      <c r="K1560" s="1">
        <f>IF(G1560&gt;MainSheet!$C$11+$B$6,IF(K1559&gt;=0.999,1,(G1560-MainSheet!$C$11-$B$6)*I1560/$C$2/60),0)</f>
        <v>1</v>
      </c>
      <c r="L1560" s="1">
        <f>IF(G1560&gt;MainSheet!$C$11+$B$6+$C$6,IF(L1559&gt;=0.999,1,(G1560-MainSheet!$C$11-$B$6-$C$6)*I1560/$D$2/60),0)</f>
        <v>1</v>
      </c>
      <c r="M1560">
        <f t="shared" si="220"/>
        <v>1</v>
      </c>
      <c r="N1560" s="2">
        <f t="shared" si="221"/>
        <v>3721.0526315789471</v>
      </c>
      <c r="O1560">
        <f t="shared" si="224"/>
        <v>977.02127659574455</v>
      </c>
      <c r="P1560">
        <f t="shared" si="222"/>
        <v>192000</v>
      </c>
      <c r="Q1560" s="2">
        <f t="shared" si="223"/>
        <v>196698.0739081747</v>
      </c>
      <c r="R1560">
        <f>Q1560/MainSheet!$C$8*(G1560-G1559)+R1559</f>
        <v>1183.6410585139383</v>
      </c>
      <c r="S1560">
        <f t="shared" si="225"/>
        <v>19103.20563086804</v>
      </c>
      <c r="T1560">
        <f t="shared" si="217"/>
        <v>15.579999999999712</v>
      </c>
      <c r="U1560" s="1">
        <f>Q1560/MainSheet!$C$22</f>
        <v>1</v>
      </c>
    </row>
    <row r="1561" spans="7:21">
      <c r="G1561">
        <f t="shared" si="218"/>
        <v>15.589999999999712</v>
      </c>
      <c r="H1561">
        <f t="shared" si="219"/>
        <v>198000</v>
      </c>
      <c r="I1561" s="2">
        <f>MIN(MainSheet!$C$10/MainSheet!$C$9,MainSheet!$K$9*60)</f>
        <v>660</v>
      </c>
      <c r="J1561" s="1">
        <f>IF(G1561&gt;MainSheet!$C$11,IF(J1560&gt;=0.999,1,(G1561-MainSheet!$C$11)*I1561/$B$2/60),0)</f>
        <v>1</v>
      </c>
      <c r="K1561" s="1">
        <f>IF(G1561&gt;MainSheet!$C$11+$B$6,IF(K1560&gt;=0.999,1,(G1561-MainSheet!$C$11-$B$6)*I1561/$C$2/60),0)</f>
        <v>1</v>
      </c>
      <c r="L1561" s="1">
        <f>IF(G1561&gt;MainSheet!$C$11+$B$6+$C$6,IF(L1560&gt;=0.999,1,(G1561-MainSheet!$C$11-$B$6-$C$6)*I1561/$D$2/60),0)</f>
        <v>1</v>
      </c>
      <c r="M1561">
        <f t="shared" si="220"/>
        <v>1</v>
      </c>
      <c r="N1561" s="2">
        <f t="shared" si="221"/>
        <v>3721.0526315789471</v>
      </c>
      <c r="O1561">
        <f t="shared" si="224"/>
        <v>977.02127659574455</v>
      </c>
      <c r="P1561">
        <f t="shared" si="222"/>
        <v>192000</v>
      </c>
      <c r="Q1561" s="2">
        <f t="shared" si="223"/>
        <v>196698.0739081747</v>
      </c>
      <c r="R1561">
        <f>Q1561/MainSheet!$C$8*(G1561-G1560)+R1560</f>
        <v>1185.6723050047726</v>
      </c>
      <c r="S1561">
        <f t="shared" si="225"/>
        <v>19135.988643186069</v>
      </c>
      <c r="T1561">
        <f t="shared" si="217"/>
        <v>15.589999999999712</v>
      </c>
      <c r="U1561" s="1">
        <f>Q1561/MainSheet!$C$22</f>
        <v>1</v>
      </c>
    </row>
    <row r="1562" spans="7:21">
      <c r="G1562">
        <f t="shared" si="218"/>
        <v>15.599999999999712</v>
      </c>
      <c r="H1562">
        <f t="shared" si="219"/>
        <v>198000</v>
      </c>
      <c r="I1562" s="2">
        <f>MIN(MainSheet!$C$10/MainSheet!$C$9,MainSheet!$K$9*60)</f>
        <v>660</v>
      </c>
      <c r="J1562" s="1">
        <f>IF(G1562&gt;MainSheet!$C$11,IF(J1561&gt;=0.999,1,(G1562-MainSheet!$C$11)*I1562/$B$2/60),0)</f>
        <v>1</v>
      </c>
      <c r="K1562" s="1">
        <f>IF(G1562&gt;MainSheet!$C$11+$B$6,IF(K1561&gt;=0.999,1,(G1562-MainSheet!$C$11-$B$6)*I1562/$C$2/60),0)</f>
        <v>1</v>
      </c>
      <c r="L1562" s="1">
        <f>IF(G1562&gt;MainSheet!$C$11+$B$6+$C$6,IF(L1561&gt;=0.999,1,(G1562-MainSheet!$C$11-$B$6-$C$6)*I1562/$D$2/60),0)</f>
        <v>1</v>
      </c>
      <c r="M1562">
        <f t="shared" si="220"/>
        <v>1</v>
      </c>
      <c r="N1562" s="2">
        <f t="shared" si="221"/>
        <v>3721.0526315789471</v>
      </c>
      <c r="O1562">
        <f t="shared" si="224"/>
        <v>977.02127659574455</v>
      </c>
      <c r="P1562">
        <f t="shared" si="222"/>
        <v>192000</v>
      </c>
      <c r="Q1562" s="2">
        <f t="shared" si="223"/>
        <v>196698.0739081747</v>
      </c>
      <c r="R1562">
        <f>Q1562/MainSheet!$C$8*(G1562-G1561)+R1561</f>
        <v>1187.7035514956069</v>
      </c>
      <c r="S1562">
        <f t="shared" si="225"/>
        <v>19168.771655504097</v>
      </c>
      <c r="T1562">
        <f t="shared" si="217"/>
        <v>15.599999999999712</v>
      </c>
      <c r="U1562" s="1">
        <f>Q1562/MainSheet!$C$22</f>
        <v>1</v>
      </c>
    </row>
    <row r="1563" spans="7:21">
      <c r="G1563">
        <f t="shared" si="218"/>
        <v>15.609999999999712</v>
      </c>
      <c r="H1563">
        <f t="shared" si="219"/>
        <v>198000</v>
      </c>
      <c r="I1563" s="2">
        <f>MIN(MainSheet!$C$10/MainSheet!$C$9,MainSheet!$K$9*60)</f>
        <v>660</v>
      </c>
      <c r="J1563" s="1">
        <f>IF(G1563&gt;MainSheet!$C$11,IF(J1562&gt;=0.999,1,(G1563-MainSheet!$C$11)*I1563/$B$2/60),0)</f>
        <v>1</v>
      </c>
      <c r="K1563" s="1">
        <f>IF(G1563&gt;MainSheet!$C$11+$B$6,IF(K1562&gt;=0.999,1,(G1563-MainSheet!$C$11-$B$6)*I1563/$C$2/60),0)</f>
        <v>1</v>
      </c>
      <c r="L1563" s="1">
        <f>IF(G1563&gt;MainSheet!$C$11+$B$6+$C$6,IF(L1562&gt;=0.999,1,(G1563-MainSheet!$C$11-$B$6-$C$6)*I1563/$D$2/60),0)</f>
        <v>1</v>
      </c>
      <c r="M1563">
        <f t="shared" si="220"/>
        <v>1</v>
      </c>
      <c r="N1563" s="2">
        <f t="shared" si="221"/>
        <v>3721.0526315789471</v>
      </c>
      <c r="O1563">
        <f t="shared" si="224"/>
        <v>977.02127659574455</v>
      </c>
      <c r="P1563">
        <f t="shared" si="222"/>
        <v>192000</v>
      </c>
      <c r="Q1563" s="2">
        <f t="shared" si="223"/>
        <v>196698.0739081747</v>
      </c>
      <c r="R1563">
        <f>Q1563/MainSheet!$C$8*(G1563-G1562)+R1562</f>
        <v>1189.7347979864412</v>
      </c>
      <c r="S1563">
        <f t="shared" si="225"/>
        <v>19201.554667822125</v>
      </c>
      <c r="T1563">
        <f t="shared" si="217"/>
        <v>15.609999999999712</v>
      </c>
      <c r="U1563" s="1">
        <f>Q1563/MainSheet!$C$22</f>
        <v>1</v>
      </c>
    </row>
    <row r="1564" spans="7:21">
      <c r="G1564">
        <f t="shared" si="218"/>
        <v>15.619999999999711</v>
      </c>
      <c r="H1564">
        <f t="shared" si="219"/>
        <v>198000</v>
      </c>
      <c r="I1564" s="2">
        <f>MIN(MainSheet!$C$10/MainSheet!$C$9,MainSheet!$K$9*60)</f>
        <v>660</v>
      </c>
      <c r="J1564" s="1">
        <f>IF(G1564&gt;MainSheet!$C$11,IF(J1563&gt;=0.999,1,(G1564-MainSheet!$C$11)*I1564/$B$2/60),0)</f>
        <v>1</v>
      </c>
      <c r="K1564" s="1">
        <f>IF(G1564&gt;MainSheet!$C$11+$B$6,IF(K1563&gt;=0.999,1,(G1564-MainSheet!$C$11-$B$6)*I1564/$C$2/60),0)</f>
        <v>1</v>
      </c>
      <c r="L1564" s="1">
        <f>IF(G1564&gt;MainSheet!$C$11+$B$6+$C$6,IF(L1563&gt;=0.999,1,(G1564-MainSheet!$C$11-$B$6-$C$6)*I1564/$D$2/60),0)</f>
        <v>1</v>
      </c>
      <c r="M1564">
        <f t="shared" si="220"/>
        <v>1</v>
      </c>
      <c r="N1564" s="2">
        <f t="shared" si="221"/>
        <v>3721.0526315789471</v>
      </c>
      <c r="O1564">
        <f t="shared" si="224"/>
        <v>977.02127659574455</v>
      </c>
      <c r="P1564">
        <f t="shared" si="222"/>
        <v>192000</v>
      </c>
      <c r="Q1564" s="2">
        <f t="shared" si="223"/>
        <v>196698.0739081747</v>
      </c>
      <c r="R1564">
        <f>Q1564/MainSheet!$C$8*(G1564-G1563)+R1563</f>
        <v>1191.7660444772755</v>
      </c>
      <c r="S1564">
        <f t="shared" si="225"/>
        <v>19234.337680140154</v>
      </c>
      <c r="T1564">
        <f t="shared" si="217"/>
        <v>15.619999999999711</v>
      </c>
      <c r="U1564" s="1">
        <f>Q1564/MainSheet!$C$22</f>
        <v>1</v>
      </c>
    </row>
    <row r="1565" spans="7:21">
      <c r="G1565">
        <f t="shared" si="218"/>
        <v>15.629999999999711</v>
      </c>
      <c r="H1565">
        <f t="shared" si="219"/>
        <v>198000</v>
      </c>
      <c r="I1565" s="2">
        <f>MIN(MainSheet!$C$10/MainSheet!$C$9,MainSheet!$K$9*60)</f>
        <v>660</v>
      </c>
      <c r="J1565" s="1">
        <f>IF(G1565&gt;MainSheet!$C$11,IF(J1564&gt;=0.999,1,(G1565-MainSheet!$C$11)*I1565/$B$2/60),0)</f>
        <v>1</v>
      </c>
      <c r="K1565" s="1">
        <f>IF(G1565&gt;MainSheet!$C$11+$B$6,IF(K1564&gt;=0.999,1,(G1565-MainSheet!$C$11-$B$6)*I1565/$C$2/60),0)</f>
        <v>1</v>
      </c>
      <c r="L1565" s="1">
        <f>IF(G1565&gt;MainSheet!$C$11+$B$6+$C$6,IF(L1564&gt;=0.999,1,(G1565-MainSheet!$C$11-$B$6-$C$6)*I1565/$D$2/60),0)</f>
        <v>1</v>
      </c>
      <c r="M1565">
        <f t="shared" si="220"/>
        <v>1</v>
      </c>
      <c r="N1565" s="2">
        <f t="shared" si="221"/>
        <v>3721.0526315789471</v>
      </c>
      <c r="O1565">
        <f t="shared" si="224"/>
        <v>977.02127659574455</v>
      </c>
      <c r="P1565">
        <f t="shared" si="222"/>
        <v>192000</v>
      </c>
      <c r="Q1565" s="2">
        <f t="shared" si="223"/>
        <v>196698.0739081747</v>
      </c>
      <c r="R1565">
        <f>Q1565/MainSheet!$C$8*(G1565-G1564)+R1564</f>
        <v>1193.7972909681098</v>
      </c>
      <c r="S1565">
        <f t="shared" si="225"/>
        <v>19267.120692458182</v>
      </c>
      <c r="T1565">
        <f t="shared" si="217"/>
        <v>15.629999999999711</v>
      </c>
      <c r="U1565" s="1">
        <f>Q1565/MainSheet!$C$22</f>
        <v>1</v>
      </c>
    </row>
    <row r="1566" spans="7:21">
      <c r="G1566">
        <f t="shared" si="218"/>
        <v>15.639999999999711</v>
      </c>
      <c r="H1566">
        <f t="shared" si="219"/>
        <v>198000</v>
      </c>
      <c r="I1566" s="2">
        <f>MIN(MainSheet!$C$10/MainSheet!$C$9,MainSheet!$K$9*60)</f>
        <v>660</v>
      </c>
      <c r="J1566" s="1">
        <f>IF(G1566&gt;MainSheet!$C$11,IF(J1565&gt;=0.999,1,(G1566-MainSheet!$C$11)*I1566/$B$2/60),0)</f>
        <v>1</v>
      </c>
      <c r="K1566" s="1">
        <f>IF(G1566&gt;MainSheet!$C$11+$B$6,IF(K1565&gt;=0.999,1,(G1566-MainSheet!$C$11-$B$6)*I1566/$C$2/60),0)</f>
        <v>1</v>
      </c>
      <c r="L1566" s="1">
        <f>IF(G1566&gt;MainSheet!$C$11+$B$6+$C$6,IF(L1565&gt;=0.999,1,(G1566-MainSheet!$C$11-$B$6-$C$6)*I1566/$D$2/60),0)</f>
        <v>1</v>
      </c>
      <c r="M1566">
        <f t="shared" si="220"/>
        <v>1</v>
      </c>
      <c r="N1566" s="2">
        <f t="shared" si="221"/>
        <v>3721.0526315789471</v>
      </c>
      <c r="O1566">
        <f t="shared" si="224"/>
        <v>977.02127659574455</v>
      </c>
      <c r="P1566">
        <f t="shared" si="222"/>
        <v>192000</v>
      </c>
      <c r="Q1566" s="2">
        <f t="shared" si="223"/>
        <v>196698.0739081747</v>
      </c>
      <c r="R1566">
        <f>Q1566/MainSheet!$C$8*(G1566-G1565)+R1565</f>
        <v>1195.8285374589441</v>
      </c>
      <c r="S1566">
        <f t="shared" si="225"/>
        <v>19299.90370477621</v>
      </c>
      <c r="T1566">
        <f t="shared" si="217"/>
        <v>15.639999999999711</v>
      </c>
      <c r="U1566" s="1">
        <f>Q1566/MainSheet!$C$22</f>
        <v>1</v>
      </c>
    </row>
    <row r="1567" spans="7:21">
      <c r="G1567">
        <f t="shared" si="218"/>
        <v>15.649999999999711</v>
      </c>
      <c r="H1567">
        <f t="shared" si="219"/>
        <v>198000</v>
      </c>
      <c r="I1567" s="2">
        <f>MIN(MainSheet!$C$10/MainSheet!$C$9,MainSheet!$K$9*60)</f>
        <v>660</v>
      </c>
      <c r="J1567" s="1">
        <f>IF(G1567&gt;MainSheet!$C$11,IF(J1566&gt;=0.999,1,(G1567-MainSheet!$C$11)*I1567/$B$2/60),0)</f>
        <v>1</v>
      </c>
      <c r="K1567" s="1">
        <f>IF(G1567&gt;MainSheet!$C$11+$B$6,IF(K1566&gt;=0.999,1,(G1567-MainSheet!$C$11-$B$6)*I1567/$C$2/60),0)</f>
        <v>1</v>
      </c>
      <c r="L1567" s="1">
        <f>IF(G1567&gt;MainSheet!$C$11+$B$6+$C$6,IF(L1566&gt;=0.999,1,(G1567-MainSheet!$C$11-$B$6-$C$6)*I1567/$D$2/60),0)</f>
        <v>1</v>
      </c>
      <c r="M1567">
        <f t="shared" si="220"/>
        <v>1</v>
      </c>
      <c r="N1567" s="2">
        <f t="shared" si="221"/>
        <v>3721.0526315789471</v>
      </c>
      <c r="O1567">
        <f t="shared" si="224"/>
        <v>977.02127659574455</v>
      </c>
      <c r="P1567">
        <f t="shared" si="222"/>
        <v>192000</v>
      </c>
      <c r="Q1567" s="2">
        <f t="shared" si="223"/>
        <v>196698.0739081747</v>
      </c>
      <c r="R1567">
        <f>Q1567/MainSheet!$C$8*(G1567-G1566)+R1566</f>
        <v>1197.8597839497784</v>
      </c>
      <c r="S1567">
        <f t="shared" si="225"/>
        <v>19332.686717094239</v>
      </c>
      <c r="T1567">
        <f t="shared" si="217"/>
        <v>15.649999999999711</v>
      </c>
      <c r="U1567" s="1">
        <f>Q1567/MainSheet!$C$22</f>
        <v>1</v>
      </c>
    </row>
    <row r="1568" spans="7:21">
      <c r="G1568">
        <f t="shared" si="218"/>
        <v>15.659999999999711</v>
      </c>
      <c r="H1568">
        <f t="shared" si="219"/>
        <v>198000</v>
      </c>
      <c r="I1568" s="2">
        <f>MIN(MainSheet!$C$10/MainSheet!$C$9,MainSheet!$K$9*60)</f>
        <v>660</v>
      </c>
      <c r="J1568" s="1">
        <f>IF(G1568&gt;MainSheet!$C$11,IF(J1567&gt;=0.999,1,(G1568-MainSheet!$C$11)*I1568/$B$2/60),0)</f>
        <v>1</v>
      </c>
      <c r="K1568" s="1">
        <f>IF(G1568&gt;MainSheet!$C$11+$B$6,IF(K1567&gt;=0.999,1,(G1568-MainSheet!$C$11-$B$6)*I1568/$C$2/60),0)</f>
        <v>1</v>
      </c>
      <c r="L1568" s="1">
        <f>IF(G1568&gt;MainSheet!$C$11+$B$6+$C$6,IF(L1567&gt;=0.999,1,(G1568-MainSheet!$C$11-$B$6-$C$6)*I1568/$D$2/60),0)</f>
        <v>1</v>
      </c>
      <c r="M1568">
        <f t="shared" si="220"/>
        <v>1</v>
      </c>
      <c r="N1568" s="2">
        <f t="shared" si="221"/>
        <v>3721.0526315789471</v>
      </c>
      <c r="O1568">
        <f t="shared" si="224"/>
        <v>977.02127659574455</v>
      </c>
      <c r="P1568">
        <f t="shared" si="222"/>
        <v>192000</v>
      </c>
      <c r="Q1568" s="2">
        <f t="shared" si="223"/>
        <v>196698.0739081747</v>
      </c>
      <c r="R1568">
        <f>Q1568/MainSheet!$C$8*(G1568-G1567)+R1567</f>
        <v>1199.8910304406127</v>
      </c>
      <c r="S1568">
        <f t="shared" si="225"/>
        <v>19365.469729412267</v>
      </c>
      <c r="T1568">
        <f t="shared" si="217"/>
        <v>15.659999999999711</v>
      </c>
      <c r="U1568" s="1">
        <f>Q1568/MainSheet!$C$22</f>
        <v>1</v>
      </c>
    </row>
    <row r="1569" spans="7:21">
      <c r="G1569">
        <f t="shared" si="218"/>
        <v>15.66999999999971</v>
      </c>
      <c r="H1569">
        <f t="shared" si="219"/>
        <v>198000</v>
      </c>
      <c r="I1569" s="2">
        <f>MIN(MainSheet!$C$10/MainSheet!$C$9,MainSheet!$K$9*60)</f>
        <v>660</v>
      </c>
      <c r="J1569" s="1">
        <f>IF(G1569&gt;MainSheet!$C$11,IF(J1568&gt;=0.999,1,(G1569-MainSheet!$C$11)*I1569/$B$2/60),0)</f>
        <v>1</v>
      </c>
      <c r="K1569" s="1">
        <f>IF(G1569&gt;MainSheet!$C$11+$B$6,IF(K1568&gt;=0.999,1,(G1569-MainSheet!$C$11-$B$6)*I1569/$C$2/60),0)</f>
        <v>1</v>
      </c>
      <c r="L1569" s="1">
        <f>IF(G1569&gt;MainSheet!$C$11+$B$6+$C$6,IF(L1568&gt;=0.999,1,(G1569-MainSheet!$C$11-$B$6-$C$6)*I1569/$D$2/60),0)</f>
        <v>1</v>
      </c>
      <c r="M1569">
        <f t="shared" si="220"/>
        <v>1</v>
      </c>
      <c r="N1569" s="2">
        <f t="shared" si="221"/>
        <v>3721.0526315789471</v>
      </c>
      <c r="O1569">
        <f t="shared" si="224"/>
        <v>977.02127659574455</v>
      </c>
      <c r="P1569">
        <f t="shared" si="222"/>
        <v>192000</v>
      </c>
      <c r="Q1569" s="2">
        <f t="shared" si="223"/>
        <v>196698.0739081747</v>
      </c>
      <c r="R1569">
        <f>Q1569/MainSheet!$C$8*(G1569-G1568)+R1568</f>
        <v>1201.922276931447</v>
      </c>
      <c r="S1569">
        <f t="shared" si="225"/>
        <v>19398.252741730295</v>
      </c>
      <c r="T1569">
        <f t="shared" si="217"/>
        <v>15.66999999999971</v>
      </c>
      <c r="U1569" s="1">
        <f>Q1569/MainSheet!$C$22</f>
        <v>1</v>
      </c>
    </row>
    <row r="1570" spans="7:21">
      <c r="G1570">
        <f t="shared" si="218"/>
        <v>15.67999999999971</v>
      </c>
      <c r="H1570">
        <f t="shared" si="219"/>
        <v>198000</v>
      </c>
      <c r="I1570" s="2">
        <f>MIN(MainSheet!$C$10/MainSheet!$C$9,MainSheet!$K$9*60)</f>
        <v>660</v>
      </c>
      <c r="J1570" s="1">
        <f>IF(G1570&gt;MainSheet!$C$11,IF(J1569&gt;=0.999,1,(G1570-MainSheet!$C$11)*I1570/$B$2/60),0)</f>
        <v>1</v>
      </c>
      <c r="K1570" s="1">
        <f>IF(G1570&gt;MainSheet!$C$11+$B$6,IF(K1569&gt;=0.999,1,(G1570-MainSheet!$C$11-$B$6)*I1570/$C$2/60),0)</f>
        <v>1</v>
      </c>
      <c r="L1570" s="1">
        <f>IF(G1570&gt;MainSheet!$C$11+$B$6+$C$6,IF(L1569&gt;=0.999,1,(G1570-MainSheet!$C$11-$B$6-$C$6)*I1570/$D$2/60),0)</f>
        <v>1</v>
      </c>
      <c r="M1570">
        <f t="shared" si="220"/>
        <v>1</v>
      </c>
      <c r="N1570" s="2">
        <f t="shared" si="221"/>
        <v>3721.0526315789471</v>
      </c>
      <c r="O1570">
        <f t="shared" si="224"/>
        <v>977.02127659574455</v>
      </c>
      <c r="P1570">
        <f t="shared" si="222"/>
        <v>192000</v>
      </c>
      <c r="Q1570" s="2">
        <f t="shared" si="223"/>
        <v>196698.0739081747</v>
      </c>
      <c r="R1570">
        <f>Q1570/MainSheet!$C$8*(G1570-G1569)+R1569</f>
        <v>1203.9535234222813</v>
      </c>
      <c r="S1570">
        <f t="shared" si="225"/>
        <v>19431.035754048324</v>
      </c>
      <c r="T1570">
        <f t="shared" si="217"/>
        <v>15.67999999999971</v>
      </c>
      <c r="U1570" s="1">
        <f>Q1570/MainSheet!$C$22</f>
        <v>1</v>
      </c>
    </row>
    <row r="1571" spans="7:21">
      <c r="G1571">
        <f t="shared" si="218"/>
        <v>15.68999999999971</v>
      </c>
      <c r="H1571">
        <f t="shared" si="219"/>
        <v>198000</v>
      </c>
      <c r="I1571" s="2">
        <f>MIN(MainSheet!$C$10/MainSheet!$C$9,MainSheet!$K$9*60)</f>
        <v>660</v>
      </c>
      <c r="J1571" s="1">
        <f>IF(G1571&gt;MainSheet!$C$11,IF(J1570&gt;=0.999,1,(G1571-MainSheet!$C$11)*I1571/$B$2/60),0)</f>
        <v>1</v>
      </c>
      <c r="K1571" s="1">
        <f>IF(G1571&gt;MainSheet!$C$11+$B$6,IF(K1570&gt;=0.999,1,(G1571-MainSheet!$C$11-$B$6)*I1571/$C$2/60),0)</f>
        <v>1</v>
      </c>
      <c r="L1571" s="1">
        <f>IF(G1571&gt;MainSheet!$C$11+$B$6+$C$6,IF(L1570&gt;=0.999,1,(G1571-MainSheet!$C$11-$B$6-$C$6)*I1571/$D$2/60),0)</f>
        <v>1</v>
      </c>
      <c r="M1571">
        <f t="shared" si="220"/>
        <v>1</v>
      </c>
      <c r="N1571" s="2">
        <f t="shared" si="221"/>
        <v>3721.0526315789471</v>
      </c>
      <c r="O1571">
        <f t="shared" si="224"/>
        <v>977.02127659574455</v>
      </c>
      <c r="P1571">
        <f t="shared" si="222"/>
        <v>192000</v>
      </c>
      <c r="Q1571" s="2">
        <f t="shared" si="223"/>
        <v>196698.0739081747</v>
      </c>
      <c r="R1571">
        <f>Q1571/MainSheet!$C$8*(G1571-G1570)+R1570</f>
        <v>1205.9847699131155</v>
      </c>
      <c r="S1571">
        <f t="shared" si="225"/>
        <v>19463.818766366352</v>
      </c>
      <c r="T1571">
        <f t="shared" si="217"/>
        <v>15.68999999999971</v>
      </c>
      <c r="U1571" s="1">
        <f>Q1571/MainSheet!$C$22</f>
        <v>1</v>
      </c>
    </row>
    <row r="1572" spans="7:21">
      <c r="G1572">
        <f t="shared" si="218"/>
        <v>15.69999999999971</v>
      </c>
      <c r="H1572">
        <f t="shared" si="219"/>
        <v>198000</v>
      </c>
      <c r="I1572" s="2">
        <f>MIN(MainSheet!$C$10/MainSheet!$C$9,MainSheet!$K$9*60)</f>
        <v>660</v>
      </c>
      <c r="J1572" s="1">
        <f>IF(G1572&gt;MainSheet!$C$11,IF(J1571&gt;=0.999,1,(G1572-MainSheet!$C$11)*I1572/$B$2/60),0)</f>
        <v>1</v>
      </c>
      <c r="K1572" s="1">
        <f>IF(G1572&gt;MainSheet!$C$11+$B$6,IF(K1571&gt;=0.999,1,(G1572-MainSheet!$C$11-$B$6)*I1572/$C$2/60),0)</f>
        <v>1</v>
      </c>
      <c r="L1572" s="1">
        <f>IF(G1572&gt;MainSheet!$C$11+$B$6+$C$6,IF(L1571&gt;=0.999,1,(G1572-MainSheet!$C$11-$B$6-$C$6)*I1572/$D$2/60),0)</f>
        <v>1</v>
      </c>
      <c r="M1572">
        <f t="shared" si="220"/>
        <v>1</v>
      </c>
      <c r="N1572" s="2">
        <f t="shared" si="221"/>
        <v>3721.0526315789471</v>
      </c>
      <c r="O1572">
        <f t="shared" si="224"/>
        <v>977.02127659574455</v>
      </c>
      <c r="P1572">
        <f t="shared" si="222"/>
        <v>192000</v>
      </c>
      <c r="Q1572" s="2">
        <f t="shared" si="223"/>
        <v>196698.0739081747</v>
      </c>
      <c r="R1572">
        <f>Q1572/MainSheet!$C$8*(G1572-G1571)+R1571</f>
        <v>1208.0160164039498</v>
      </c>
      <c r="S1572">
        <f t="shared" si="225"/>
        <v>19496.60177868438</v>
      </c>
      <c r="T1572">
        <f t="shared" si="217"/>
        <v>15.69999999999971</v>
      </c>
      <c r="U1572" s="1">
        <f>Q1572/MainSheet!$C$22</f>
        <v>1</v>
      </c>
    </row>
    <row r="1573" spans="7:21">
      <c r="G1573">
        <f t="shared" si="218"/>
        <v>15.70999999999971</v>
      </c>
      <c r="H1573">
        <f t="shared" si="219"/>
        <v>198000</v>
      </c>
      <c r="I1573" s="2">
        <f>MIN(MainSheet!$C$10/MainSheet!$C$9,MainSheet!$K$9*60)</f>
        <v>660</v>
      </c>
      <c r="J1573" s="1">
        <f>IF(G1573&gt;MainSheet!$C$11,IF(J1572&gt;=0.999,1,(G1573-MainSheet!$C$11)*I1573/$B$2/60),0)</f>
        <v>1</v>
      </c>
      <c r="K1573" s="1">
        <f>IF(G1573&gt;MainSheet!$C$11+$B$6,IF(K1572&gt;=0.999,1,(G1573-MainSheet!$C$11-$B$6)*I1573/$C$2/60),0)</f>
        <v>1</v>
      </c>
      <c r="L1573" s="1">
        <f>IF(G1573&gt;MainSheet!$C$11+$B$6+$C$6,IF(L1572&gt;=0.999,1,(G1573-MainSheet!$C$11-$B$6-$C$6)*I1573/$D$2/60),0)</f>
        <v>1</v>
      </c>
      <c r="M1573">
        <f t="shared" si="220"/>
        <v>1</v>
      </c>
      <c r="N1573" s="2">
        <f t="shared" si="221"/>
        <v>3721.0526315789471</v>
      </c>
      <c r="O1573">
        <f t="shared" si="224"/>
        <v>977.02127659574455</v>
      </c>
      <c r="P1573">
        <f t="shared" si="222"/>
        <v>192000</v>
      </c>
      <c r="Q1573" s="2">
        <f t="shared" si="223"/>
        <v>196698.0739081747</v>
      </c>
      <c r="R1573">
        <f>Q1573/MainSheet!$C$8*(G1573-G1572)+R1572</f>
        <v>1210.0472628947841</v>
      </c>
      <c r="S1573">
        <f t="shared" si="225"/>
        <v>19529.384791002409</v>
      </c>
      <c r="T1573">
        <f t="shared" si="217"/>
        <v>15.70999999999971</v>
      </c>
      <c r="U1573" s="1">
        <f>Q1573/MainSheet!$C$22</f>
        <v>1</v>
      </c>
    </row>
    <row r="1574" spans="7:21">
      <c r="G1574">
        <f t="shared" si="218"/>
        <v>15.719999999999709</v>
      </c>
      <c r="H1574">
        <f t="shared" si="219"/>
        <v>198000</v>
      </c>
      <c r="I1574" s="2">
        <f>MIN(MainSheet!$C$10/MainSheet!$C$9,MainSheet!$K$9*60)</f>
        <v>660</v>
      </c>
      <c r="J1574" s="1">
        <f>IF(G1574&gt;MainSheet!$C$11,IF(J1573&gt;=0.999,1,(G1574-MainSheet!$C$11)*I1574/$B$2/60),0)</f>
        <v>1</v>
      </c>
      <c r="K1574" s="1">
        <f>IF(G1574&gt;MainSheet!$C$11+$B$6,IF(K1573&gt;=0.999,1,(G1574-MainSheet!$C$11-$B$6)*I1574/$C$2/60),0)</f>
        <v>1</v>
      </c>
      <c r="L1574" s="1">
        <f>IF(G1574&gt;MainSheet!$C$11+$B$6+$C$6,IF(L1573&gt;=0.999,1,(G1574-MainSheet!$C$11-$B$6-$C$6)*I1574/$D$2/60),0)</f>
        <v>1</v>
      </c>
      <c r="M1574">
        <f t="shared" si="220"/>
        <v>1</v>
      </c>
      <c r="N1574" s="2">
        <f t="shared" si="221"/>
        <v>3721.0526315789471</v>
      </c>
      <c r="O1574">
        <f t="shared" si="224"/>
        <v>977.02127659574455</v>
      </c>
      <c r="P1574">
        <f t="shared" si="222"/>
        <v>192000</v>
      </c>
      <c r="Q1574" s="2">
        <f t="shared" si="223"/>
        <v>196698.0739081747</v>
      </c>
      <c r="R1574">
        <f>Q1574/MainSheet!$C$8*(G1574-G1573)+R1573</f>
        <v>1212.0785093856184</v>
      </c>
      <c r="S1574">
        <f t="shared" si="225"/>
        <v>19562.167803320437</v>
      </c>
      <c r="T1574">
        <f t="shared" si="217"/>
        <v>15.719999999999709</v>
      </c>
      <c r="U1574" s="1">
        <f>Q1574/MainSheet!$C$22</f>
        <v>1</v>
      </c>
    </row>
    <row r="1575" spans="7:21">
      <c r="G1575">
        <f t="shared" si="218"/>
        <v>15.729999999999709</v>
      </c>
      <c r="H1575">
        <f t="shared" si="219"/>
        <v>198000</v>
      </c>
      <c r="I1575" s="2">
        <f>MIN(MainSheet!$C$10/MainSheet!$C$9,MainSheet!$K$9*60)</f>
        <v>660</v>
      </c>
      <c r="J1575" s="1">
        <f>IF(G1575&gt;MainSheet!$C$11,IF(J1574&gt;=0.999,1,(G1575-MainSheet!$C$11)*I1575/$B$2/60),0)</f>
        <v>1</v>
      </c>
      <c r="K1575" s="1">
        <f>IF(G1575&gt;MainSheet!$C$11+$B$6,IF(K1574&gt;=0.999,1,(G1575-MainSheet!$C$11-$B$6)*I1575/$C$2/60),0)</f>
        <v>1</v>
      </c>
      <c r="L1575" s="1">
        <f>IF(G1575&gt;MainSheet!$C$11+$B$6+$C$6,IF(L1574&gt;=0.999,1,(G1575-MainSheet!$C$11-$B$6-$C$6)*I1575/$D$2/60),0)</f>
        <v>1</v>
      </c>
      <c r="M1575">
        <f t="shared" si="220"/>
        <v>1</v>
      </c>
      <c r="N1575" s="2">
        <f t="shared" si="221"/>
        <v>3721.0526315789471</v>
      </c>
      <c r="O1575">
        <f t="shared" si="224"/>
        <v>977.02127659574455</v>
      </c>
      <c r="P1575">
        <f t="shared" si="222"/>
        <v>192000</v>
      </c>
      <c r="Q1575" s="2">
        <f t="shared" si="223"/>
        <v>196698.0739081747</v>
      </c>
      <c r="R1575">
        <f>Q1575/MainSheet!$C$8*(G1575-G1574)+R1574</f>
        <v>1214.1097558764527</v>
      </c>
      <c r="S1575">
        <f t="shared" si="225"/>
        <v>19594.950815638465</v>
      </c>
      <c r="T1575">
        <f t="shared" si="217"/>
        <v>15.729999999999709</v>
      </c>
      <c r="U1575" s="1">
        <f>Q1575/MainSheet!$C$22</f>
        <v>1</v>
      </c>
    </row>
    <row r="1576" spans="7:21">
      <c r="G1576">
        <f t="shared" si="218"/>
        <v>15.739999999999709</v>
      </c>
      <c r="H1576">
        <f t="shared" si="219"/>
        <v>198000</v>
      </c>
      <c r="I1576" s="2">
        <f>MIN(MainSheet!$C$10/MainSheet!$C$9,MainSheet!$K$9*60)</f>
        <v>660</v>
      </c>
      <c r="J1576" s="1">
        <f>IF(G1576&gt;MainSheet!$C$11,IF(J1575&gt;=0.999,1,(G1576-MainSheet!$C$11)*I1576/$B$2/60),0)</f>
        <v>1</v>
      </c>
      <c r="K1576" s="1">
        <f>IF(G1576&gt;MainSheet!$C$11+$B$6,IF(K1575&gt;=0.999,1,(G1576-MainSheet!$C$11-$B$6)*I1576/$C$2/60),0)</f>
        <v>1</v>
      </c>
      <c r="L1576" s="1">
        <f>IF(G1576&gt;MainSheet!$C$11+$B$6+$C$6,IF(L1575&gt;=0.999,1,(G1576-MainSheet!$C$11-$B$6-$C$6)*I1576/$D$2/60),0)</f>
        <v>1</v>
      </c>
      <c r="M1576">
        <f t="shared" si="220"/>
        <v>1</v>
      </c>
      <c r="N1576" s="2">
        <f t="shared" si="221"/>
        <v>3721.0526315789471</v>
      </c>
      <c r="O1576">
        <f t="shared" si="224"/>
        <v>977.02127659574455</v>
      </c>
      <c r="P1576">
        <f t="shared" si="222"/>
        <v>192000</v>
      </c>
      <c r="Q1576" s="2">
        <f t="shared" si="223"/>
        <v>196698.0739081747</v>
      </c>
      <c r="R1576">
        <f>Q1576/MainSheet!$C$8*(G1576-G1575)+R1575</f>
        <v>1216.141002367287</v>
      </c>
      <c r="S1576">
        <f t="shared" si="225"/>
        <v>19627.733827956494</v>
      </c>
      <c r="T1576">
        <f t="shared" si="217"/>
        <v>15.739999999999709</v>
      </c>
      <c r="U1576" s="1">
        <f>Q1576/MainSheet!$C$22</f>
        <v>1</v>
      </c>
    </row>
    <row r="1577" spans="7:21">
      <c r="G1577">
        <f t="shared" si="218"/>
        <v>15.749999999999709</v>
      </c>
      <c r="H1577">
        <f t="shared" si="219"/>
        <v>198000</v>
      </c>
      <c r="I1577" s="2">
        <f>MIN(MainSheet!$C$10/MainSheet!$C$9,MainSheet!$K$9*60)</f>
        <v>660</v>
      </c>
      <c r="J1577" s="1">
        <f>IF(G1577&gt;MainSheet!$C$11,IF(J1576&gt;=0.999,1,(G1577-MainSheet!$C$11)*I1577/$B$2/60),0)</f>
        <v>1</v>
      </c>
      <c r="K1577" s="1">
        <f>IF(G1577&gt;MainSheet!$C$11+$B$6,IF(K1576&gt;=0.999,1,(G1577-MainSheet!$C$11-$B$6)*I1577/$C$2/60),0)</f>
        <v>1</v>
      </c>
      <c r="L1577" s="1">
        <f>IF(G1577&gt;MainSheet!$C$11+$B$6+$C$6,IF(L1576&gt;=0.999,1,(G1577-MainSheet!$C$11-$B$6-$C$6)*I1577/$D$2/60),0)</f>
        <v>1</v>
      </c>
      <c r="M1577">
        <f t="shared" si="220"/>
        <v>1</v>
      </c>
      <c r="N1577" s="2">
        <f t="shared" si="221"/>
        <v>3721.0526315789471</v>
      </c>
      <c r="O1577">
        <f t="shared" si="224"/>
        <v>977.02127659574455</v>
      </c>
      <c r="P1577">
        <f t="shared" si="222"/>
        <v>192000</v>
      </c>
      <c r="Q1577" s="2">
        <f t="shared" si="223"/>
        <v>196698.0739081747</v>
      </c>
      <c r="R1577">
        <f>Q1577/MainSheet!$C$8*(G1577-G1576)+R1576</f>
        <v>1218.1722488581213</v>
      </c>
      <c r="S1577">
        <f t="shared" si="225"/>
        <v>19660.516840274522</v>
      </c>
      <c r="T1577">
        <f t="shared" si="217"/>
        <v>15.749999999999709</v>
      </c>
      <c r="U1577" s="1">
        <f>Q1577/MainSheet!$C$22</f>
        <v>1</v>
      </c>
    </row>
    <row r="1578" spans="7:21">
      <c r="G1578">
        <f t="shared" si="218"/>
        <v>15.759999999999708</v>
      </c>
      <c r="H1578">
        <f t="shared" si="219"/>
        <v>198000</v>
      </c>
      <c r="I1578" s="2">
        <f>MIN(MainSheet!$C$10/MainSheet!$C$9,MainSheet!$K$9*60)</f>
        <v>660</v>
      </c>
      <c r="J1578" s="1">
        <f>IF(G1578&gt;MainSheet!$C$11,IF(J1577&gt;=0.999,1,(G1578-MainSheet!$C$11)*I1578/$B$2/60),0)</f>
        <v>1</v>
      </c>
      <c r="K1578" s="1">
        <f>IF(G1578&gt;MainSheet!$C$11+$B$6,IF(K1577&gt;=0.999,1,(G1578-MainSheet!$C$11-$B$6)*I1578/$C$2/60),0)</f>
        <v>1</v>
      </c>
      <c r="L1578" s="1">
        <f>IF(G1578&gt;MainSheet!$C$11+$B$6+$C$6,IF(L1577&gt;=0.999,1,(G1578-MainSheet!$C$11-$B$6-$C$6)*I1578/$D$2/60),0)</f>
        <v>1</v>
      </c>
      <c r="M1578">
        <f t="shared" si="220"/>
        <v>1</v>
      </c>
      <c r="N1578" s="2">
        <f t="shared" si="221"/>
        <v>3721.0526315789471</v>
      </c>
      <c r="O1578">
        <f t="shared" si="224"/>
        <v>977.02127659574455</v>
      </c>
      <c r="P1578">
        <f t="shared" si="222"/>
        <v>192000</v>
      </c>
      <c r="Q1578" s="2">
        <f t="shared" si="223"/>
        <v>196698.0739081747</v>
      </c>
      <c r="R1578">
        <f>Q1578/MainSheet!$C$8*(G1578-G1577)+R1577</f>
        <v>1220.2034953489556</v>
      </c>
      <c r="S1578">
        <f t="shared" si="225"/>
        <v>19693.29985259255</v>
      </c>
      <c r="T1578">
        <f t="shared" si="217"/>
        <v>15.759999999999708</v>
      </c>
      <c r="U1578" s="1">
        <f>Q1578/MainSheet!$C$22</f>
        <v>1</v>
      </c>
    </row>
    <row r="1579" spans="7:21">
      <c r="G1579">
        <f t="shared" si="218"/>
        <v>15.769999999999708</v>
      </c>
      <c r="H1579">
        <f t="shared" si="219"/>
        <v>198000</v>
      </c>
      <c r="I1579" s="2">
        <f>MIN(MainSheet!$C$10/MainSheet!$C$9,MainSheet!$K$9*60)</f>
        <v>660</v>
      </c>
      <c r="J1579" s="1">
        <f>IF(G1579&gt;MainSheet!$C$11,IF(J1578&gt;=0.999,1,(G1579-MainSheet!$C$11)*I1579/$B$2/60),0)</f>
        <v>1</v>
      </c>
      <c r="K1579" s="1">
        <f>IF(G1579&gt;MainSheet!$C$11+$B$6,IF(K1578&gt;=0.999,1,(G1579-MainSheet!$C$11-$B$6)*I1579/$C$2/60),0)</f>
        <v>1</v>
      </c>
      <c r="L1579" s="1">
        <f>IF(G1579&gt;MainSheet!$C$11+$B$6+$C$6,IF(L1578&gt;=0.999,1,(G1579-MainSheet!$C$11-$B$6-$C$6)*I1579/$D$2/60),0)</f>
        <v>1</v>
      </c>
      <c r="M1579">
        <f t="shared" si="220"/>
        <v>1</v>
      </c>
      <c r="N1579" s="2">
        <f t="shared" si="221"/>
        <v>3721.0526315789471</v>
      </c>
      <c r="O1579">
        <f t="shared" si="224"/>
        <v>977.02127659574455</v>
      </c>
      <c r="P1579">
        <f t="shared" si="222"/>
        <v>192000</v>
      </c>
      <c r="Q1579" s="2">
        <f t="shared" si="223"/>
        <v>196698.0739081747</v>
      </c>
      <c r="R1579">
        <f>Q1579/MainSheet!$C$8*(G1579-G1578)+R1578</f>
        <v>1222.2347418397899</v>
      </c>
      <c r="S1579">
        <f t="shared" si="225"/>
        <v>19726.082864910579</v>
      </c>
      <c r="T1579">
        <f t="shared" si="217"/>
        <v>15.769999999999708</v>
      </c>
      <c r="U1579" s="1">
        <f>Q1579/MainSheet!$C$22</f>
        <v>1</v>
      </c>
    </row>
    <row r="1580" spans="7:21">
      <c r="G1580">
        <f t="shared" si="218"/>
        <v>15.779999999999708</v>
      </c>
      <c r="H1580">
        <f t="shared" si="219"/>
        <v>198000</v>
      </c>
      <c r="I1580" s="2">
        <f>MIN(MainSheet!$C$10/MainSheet!$C$9,MainSheet!$K$9*60)</f>
        <v>660</v>
      </c>
      <c r="J1580" s="1">
        <f>IF(G1580&gt;MainSheet!$C$11,IF(J1579&gt;=0.999,1,(G1580-MainSheet!$C$11)*I1580/$B$2/60),0)</f>
        <v>1</v>
      </c>
      <c r="K1580" s="1">
        <f>IF(G1580&gt;MainSheet!$C$11+$B$6,IF(K1579&gt;=0.999,1,(G1580-MainSheet!$C$11-$B$6)*I1580/$C$2/60),0)</f>
        <v>1</v>
      </c>
      <c r="L1580" s="1">
        <f>IF(G1580&gt;MainSheet!$C$11+$B$6+$C$6,IF(L1579&gt;=0.999,1,(G1580-MainSheet!$C$11-$B$6-$C$6)*I1580/$D$2/60),0)</f>
        <v>1</v>
      </c>
      <c r="M1580">
        <f t="shared" si="220"/>
        <v>1</v>
      </c>
      <c r="N1580" s="2">
        <f t="shared" si="221"/>
        <v>3721.0526315789471</v>
      </c>
      <c r="O1580">
        <f t="shared" si="224"/>
        <v>977.02127659574455</v>
      </c>
      <c r="P1580">
        <f t="shared" si="222"/>
        <v>192000</v>
      </c>
      <c r="Q1580" s="2">
        <f t="shared" si="223"/>
        <v>196698.0739081747</v>
      </c>
      <c r="R1580">
        <f>Q1580/MainSheet!$C$8*(G1580-G1579)+R1579</f>
        <v>1224.2659883306242</v>
      </c>
      <c r="S1580">
        <f t="shared" si="225"/>
        <v>19758.865877228607</v>
      </c>
      <c r="T1580">
        <f t="shared" si="217"/>
        <v>15.779999999999708</v>
      </c>
      <c r="U1580" s="1">
        <f>Q1580/MainSheet!$C$22</f>
        <v>1</v>
      </c>
    </row>
    <row r="1581" spans="7:21">
      <c r="G1581">
        <f t="shared" si="218"/>
        <v>15.789999999999708</v>
      </c>
      <c r="H1581">
        <f t="shared" si="219"/>
        <v>198000</v>
      </c>
      <c r="I1581" s="2">
        <f>MIN(MainSheet!$C$10/MainSheet!$C$9,MainSheet!$K$9*60)</f>
        <v>660</v>
      </c>
      <c r="J1581" s="1">
        <f>IF(G1581&gt;MainSheet!$C$11,IF(J1580&gt;=0.999,1,(G1581-MainSheet!$C$11)*I1581/$B$2/60),0)</f>
        <v>1</v>
      </c>
      <c r="K1581" s="1">
        <f>IF(G1581&gt;MainSheet!$C$11+$B$6,IF(K1580&gt;=0.999,1,(G1581-MainSheet!$C$11-$B$6)*I1581/$C$2/60),0)</f>
        <v>1</v>
      </c>
      <c r="L1581" s="1">
        <f>IF(G1581&gt;MainSheet!$C$11+$B$6+$C$6,IF(L1580&gt;=0.999,1,(G1581-MainSheet!$C$11-$B$6-$C$6)*I1581/$D$2/60),0)</f>
        <v>1</v>
      </c>
      <c r="M1581">
        <f t="shared" si="220"/>
        <v>1</v>
      </c>
      <c r="N1581" s="2">
        <f t="shared" si="221"/>
        <v>3721.0526315789471</v>
      </c>
      <c r="O1581">
        <f t="shared" si="224"/>
        <v>977.02127659574455</v>
      </c>
      <c r="P1581">
        <f t="shared" si="222"/>
        <v>192000</v>
      </c>
      <c r="Q1581" s="2">
        <f t="shared" si="223"/>
        <v>196698.0739081747</v>
      </c>
      <c r="R1581">
        <f>Q1581/MainSheet!$C$8*(G1581-G1580)+R1580</f>
        <v>1226.2972348214585</v>
      </c>
      <c r="S1581">
        <f t="shared" si="225"/>
        <v>19791.648889546635</v>
      </c>
      <c r="T1581">
        <f t="shared" si="217"/>
        <v>15.789999999999708</v>
      </c>
      <c r="U1581" s="1">
        <f>Q1581/MainSheet!$C$22</f>
        <v>1</v>
      </c>
    </row>
    <row r="1582" spans="7:21">
      <c r="G1582">
        <f t="shared" si="218"/>
        <v>15.799999999999708</v>
      </c>
      <c r="H1582">
        <f t="shared" si="219"/>
        <v>198000</v>
      </c>
      <c r="I1582" s="2">
        <f>MIN(MainSheet!$C$10/MainSheet!$C$9,MainSheet!$K$9*60)</f>
        <v>660</v>
      </c>
      <c r="J1582" s="1">
        <f>IF(G1582&gt;MainSheet!$C$11,IF(J1581&gt;=0.999,1,(G1582-MainSheet!$C$11)*I1582/$B$2/60),0)</f>
        <v>1</v>
      </c>
      <c r="K1582" s="1">
        <f>IF(G1582&gt;MainSheet!$C$11+$B$6,IF(K1581&gt;=0.999,1,(G1582-MainSheet!$C$11-$B$6)*I1582/$C$2/60),0)</f>
        <v>1</v>
      </c>
      <c r="L1582" s="1">
        <f>IF(G1582&gt;MainSheet!$C$11+$B$6+$C$6,IF(L1581&gt;=0.999,1,(G1582-MainSheet!$C$11-$B$6-$C$6)*I1582/$D$2/60),0)</f>
        <v>1</v>
      </c>
      <c r="M1582">
        <f t="shared" si="220"/>
        <v>1</v>
      </c>
      <c r="N1582" s="2">
        <f t="shared" si="221"/>
        <v>3721.0526315789471</v>
      </c>
      <c r="O1582">
        <f t="shared" si="224"/>
        <v>977.02127659574455</v>
      </c>
      <c r="P1582">
        <f t="shared" si="222"/>
        <v>192000</v>
      </c>
      <c r="Q1582" s="2">
        <f t="shared" si="223"/>
        <v>196698.0739081747</v>
      </c>
      <c r="R1582">
        <f>Q1582/MainSheet!$C$8*(G1582-G1581)+R1581</f>
        <v>1228.3284813122928</v>
      </c>
      <c r="S1582">
        <f t="shared" si="225"/>
        <v>19824.431901864664</v>
      </c>
      <c r="T1582">
        <f t="shared" si="217"/>
        <v>15.799999999999708</v>
      </c>
      <c r="U1582" s="1">
        <f>Q1582/MainSheet!$C$22</f>
        <v>1</v>
      </c>
    </row>
    <row r="1583" spans="7:21">
      <c r="G1583">
        <f t="shared" si="218"/>
        <v>15.809999999999707</v>
      </c>
      <c r="H1583">
        <f t="shared" si="219"/>
        <v>198000</v>
      </c>
      <c r="I1583" s="2">
        <f>MIN(MainSheet!$C$10/MainSheet!$C$9,MainSheet!$K$9*60)</f>
        <v>660</v>
      </c>
      <c r="J1583" s="1">
        <f>IF(G1583&gt;MainSheet!$C$11,IF(J1582&gt;=0.999,1,(G1583-MainSheet!$C$11)*I1583/$B$2/60),0)</f>
        <v>1</v>
      </c>
      <c r="K1583" s="1">
        <f>IF(G1583&gt;MainSheet!$C$11+$B$6,IF(K1582&gt;=0.999,1,(G1583-MainSheet!$C$11-$B$6)*I1583/$C$2/60),0)</f>
        <v>1</v>
      </c>
      <c r="L1583" s="1">
        <f>IF(G1583&gt;MainSheet!$C$11+$B$6+$C$6,IF(L1582&gt;=0.999,1,(G1583-MainSheet!$C$11-$B$6-$C$6)*I1583/$D$2/60),0)</f>
        <v>1</v>
      </c>
      <c r="M1583">
        <f t="shared" si="220"/>
        <v>1</v>
      </c>
      <c r="N1583" s="2">
        <f t="shared" si="221"/>
        <v>3721.0526315789471</v>
      </c>
      <c r="O1583">
        <f t="shared" si="224"/>
        <v>977.02127659574455</v>
      </c>
      <c r="P1583">
        <f t="shared" si="222"/>
        <v>192000</v>
      </c>
      <c r="Q1583" s="2">
        <f t="shared" si="223"/>
        <v>196698.0739081747</v>
      </c>
      <c r="R1583">
        <f>Q1583/MainSheet!$C$8*(G1583-G1582)+R1582</f>
        <v>1230.359727803127</v>
      </c>
      <c r="S1583">
        <f t="shared" si="225"/>
        <v>19857.214914182692</v>
      </c>
      <c r="T1583">
        <f t="shared" si="217"/>
        <v>15.809999999999707</v>
      </c>
      <c r="U1583" s="1">
        <f>Q1583/MainSheet!$C$22</f>
        <v>1</v>
      </c>
    </row>
    <row r="1584" spans="7:21">
      <c r="G1584">
        <f t="shared" si="218"/>
        <v>15.819999999999707</v>
      </c>
      <c r="H1584">
        <f t="shared" si="219"/>
        <v>198000</v>
      </c>
      <c r="I1584" s="2">
        <f>MIN(MainSheet!$C$10/MainSheet!$C$9,MainSheet!$K$9*60)</f>
        <v>660</v>
      </c>
      <c r="J1584" s="1">
        <f>IF(G1584&gt;MainSheet!$C$11,IF(J1583&gt;=0.999,1,(G1584-MainSheet!$C$11)*I1584/$B$2/60),0)</f>
        <v>1</v>
      </c>
      <c r="K1584" s="1">
        <f>IF(G1584&gt;MainSheet!$C$11+$B$6,IF(K1583&gt;=0.999,1,(G1584-MainSheet!$C$11-$B$6)*I1584/$C$2/60),0)</f>
        <v>1</v>
      </c>
      <c r="L1584" s="1">
        <f>IF(G1584&gt;MainSheet!$C$11+$B$6+$C$6,IF(L1583&gt;=0.999,1,(G1584-MainSheet!$C$11-$B$6-$C$6)*I1584/$D$2/60),0)</f>
        <v>1</v>
      </c>
      <c r="M1584">
        <f t="shared" si="220"/>
        <v>1</v>
      </c>
      <c r="N1584" s="2">
        <f t="shared" si="221"/>
        <v>3721.0526315789471</v>
      </c>
      <c r="O1584">
        <f t="shared" si="224"/>
        <v>977.02127659574455</v>
      </c>
      <c r="P1584">
        <f t="shared" si="222"/>
        <v>192000</v>
      </c>
      <c r="Q1584" s="2">
        <f t="shared" si="223"/>
        <v>196698.0739081747</v>
      </c>
      <c r="R1584">
        <f>Q1584/MainSheet!$C$8*(G1584-G1583)+R1583</f>
        <v>1232.3909742939613</v>
      </c>
      <c r="S1584">
        <f t="shared" si="225"/>
        <v>19889.99792650072</v>
      </c>
      <c r="T1584">
        <f t="shared" si="217"/>
        <v>15.819999999999707</v>
      </c>
      <c r="U1584" s="1">
        <f>Q1584/MainSheet!$C$22</f>
        <v>1</v>
      </c>
    </row>
    <row r="1585" spans="7:21">
      <c r="G1585">
        <f t="shared" si="218"/>
        <v>15.829999999999707</v>
      </c>
      <c r="H1585">
        <f t="shared" si="219"/>
        <v>198000</v>
      </c>
      <c r="I1585" s="2">
        <f>MIN(MainSheet!$C$10/MainSheet!$C$9,MainSheet!$K$9*60)</f>
        <v>660</v>
      </c>
      <c r="J1585" s="1">
        <f>IF(G1585&gt;MainSheet!$C$11,IF(J1584&gt;=0.999,1,(G1585-MainSheet!$C$11)*I1585/$B$2/60),0)</f>
        <v>1</v>
      </c>
      <c r="K1585" s="1">
        <f>IF(G1585&gt;MainSheet!$C$11+$B$6,IF(K1584&gt;=0.999,1,(G1585-MainSheet!$C$11-$B$6)*I1585/$C$2/60),0)</f>
        <v>1</v>
      </c>
      <c r="L1585" s="1">
        <f>IF(G1585&gt;MainSheet!$C$11+$B$6+$C$6,IF(L1584&gt;=0.999,1,(G1585-MainSheet!$C$11-$B$6-$C$6)*I1585/$D$2/60),0)</f>
        <v>1</v>
      </c>
      <c r="M1585">
        <f t="shared" si="220"/>
        <v>1</v>
      </c>
      <c r="N1585" s="2">
        <f t="shared" si="221"/>
        <v>3721.0526315789471</v>
      </c>
      <c r="O1585">
        <f t="shared" si="224"/>
        <v>977.02127659574455</v>
      </c>
      <c r="P1585">
        <f t="shared" si="222"/>
        <v>192000</v>
      </c>
      <c r="Q1585" s="2">
        <f t="shared" si="223"/>
        <v>196698.0739081747</v>
      </c>
      <c r="R1585">
        <f>Q1585/MainSheet!$C$8*(G1585-G1584)+R1584</f>
        <v>1234.4222207847956</v>
      </c>
      <c r="S1585">
        <f t="shared" si="225"/>
        <v>19922.780938818749</v>
      </c>
      <c r="T1585">
        <f t="shared" si="217"/>
        <v>15.829999999999707</v>
      </c>
      <c r="U1585" s="1">
        <f>Q1585/MainSheet!$C$22</f>
        <v>1</v>
      </c>
    </row>
    <row r="1586" spans="7:21">
      <c r="G1586">
        <f t="shared" si="218"/>
        <v>15.839999999999707</v>
      </c>
      <c r="H1586">
        <f t="shared" si="219"/>
        <v>198000</v>
      </c>
      <c r="I1586" s="2">
        <f>MIN(MainSheet!$C$10/MainSheet!$C$9,MainSheet!$K$9*60)</f>
        <v>660</v>
      </c>
      <c r="J1586" s="1">
        <f>IF(G1586&gt;MainSheet!$C$11,IF(J1585&gt;=0.999,1,(G1586-MainSheet!$C$11)*I1586/$B$2/60),0)</f>
        <v>1</v>
      </c>
      <c r="K1586" s="1">
        <f>IF(G1586&gt;MainSheet!$C$11+$B$6,IF(K1585&gt;=0.999,1,(G1586-MainSheet!$C$11-$B$6)*I1586/$C$2/60),0)</f>
        <v>1</v>
      </c>
      <c r="L1586" s="1">
        <f>IF(G1586&gt;MainSheet!$C$11+$B$6+$C$6,IF(L1585&gt;=0.999,1,(G1586-MainSheet!$C$11-$B$6-$C$6)*I1586/$D$2/60),0)</f>
        <v>1</v>
      </c>
      <c r="M1586">
        <f t="shared" si="220"/>
        <v>1</v>
      </c>
      <c r="N1586" s="2">
        <f t="shared" si="221"/>
        <v>3721.0526315789471</v>
      </c>
      <c r="O1586">
        <f t="shared" si="224"/>
        <v>977.02127659574455</v>
      </c>
      <c r="P1586">
        <f t="shared" si="222"/>
        <v>192000</v>
      </c>
      <c r="Q1586" s="2">
        <f t="shared" si="223"/>
        <v>196698.0739081747</v>
      </c>
      <c r="R1586">
        <f>Q1586/MainSheet!$C$8*(G1586-G1585)+R1585</f>
        <v>1236.4534672756299</v>
      </c>
      <c r="S1586">
        <f t="shared" si="225"/>
        <v>19955.563951136777</v>
      </c>
      <c r="T1586">
        <f t="shared" si="217"/>
        <v>15.839999999999707</v>
      </c>
      <c r="U1586" s="1">
        <f>Q1586/MainSheet!$C$22</f>
        <v>1</v>
      </c>
    </row>
    <row r="1587" spans="7:21">
      <c r="G1587">
        <f t="shared" si="218"/>
        <v>15.849999999999707</v>
      </c>
      <c r="H1587">
        <f t="shared" si="219"/>
        <v>198000</v>
      </c>
      <c r="I1587" s="2">
        <f>MIN(MainSheet!$C$10/MainSheet!$C$9,MainSheet!$K$9*60)</f>
        <v>660</v>
      </c>
      <c r="J1587" s="1">
        <f>IF(G1587&gt;MainSheet!$C$11,IF(J1586&gt;=0.999,1,(G1587-MainSheet!$C$11)*I1587/$B$2/60),0)</f>
        <v>1</v>
      </c>
      <c r="K1587" s="1">
        <f>IF(G1587&gt;MainSheet!$C$11+$B$6,IF(K1586&gt;=0.999,1,(G1587-MainSheet!$C$11-$B$6)*I1587/$C$2/60),0)</f>
        <v>1</v>
      </c>
      <c r="L1587" s="1">
        <f>IF(G1587&gt;MainSheet!$C$11+$B$6+$C$6,IF(L1586&gt;=0.999,1,(G1587-MainSheet!$C$11-$B$6-$C$6)*I1587/$D$2/60),0)</f>
        <v>1</v>
      </c>
      <c r="M1587">
        <f t="shared" si="220"/>
        <v>1</v>
      </c>
      <c r="N1587" s="2">
        <f t="shared" si="221"/>
        <v>3721.0526315789471</v>
      </c>
      <c r="O1587">
        <f t="shared" si="224"/>
        <v>977.02127659574455</v>
      </c>
      <c r="P1587">
        <f t="shared" si="222"/>
        <v>192000</v>
      </c>
      <c r="Q1587" s="2">
        <f t="shared" si="223"/>
        <v>196698.0739081747</v>
      </c>
      <c r="R1587">
        <f>Q1587/MainSheet!$C$8*(G1587-G1586)+R1586</f>
        <v>1238.4847137664642</v>
      </c>
      <c r="S1587">
        <f t="shared" si="225"/>
        <v>19988.346963454806</v>
      </c>
      <c r="T1587">
        <f t="shared" si="217"/>
        <v>15.849999999999707</v>
      </c>
      <c r="U1587" s="1">
        <f>Q1587/MainSheet!$C$22</f>
        <v>1</v>
      </c>
    </row>
    <row r="1588" spans="7:21">
      <c r="G1588">
        <f t="shared" si="218"/>
        <v>15.859999999999706</v>
      </c>
      <c r="H1588">
        <f t="shared" si="219"/>
        <v>198000</v>
      </c>
      <c r="I1588" s="2">
        <f>MIN(MainSheet!$C$10/MainSheet!$C$9,MainSheet!$K$9*60)</f>
        <v>660</v>
      </c>
      <c r="J1588" s="1">
        <f>IF(G1588&gt;MainSheet!$C$11,IF(J1587&gt;=0.999,1,(G1588-MainSheet!$C$11)*I1588/$B$2/60),0)</f>
        <v>1</v>
      </c>
      <c r="K1588" s="1">
        <f>IF(G1588&gt;MainSheet!$C$11+$B$6,IF(K1587&gt;=0.999,1,(G1588-MainSheet!$C$11-$B$6)*I1588/$C$2/60),0)</f>
        <v>1</v>
      </c>
      <c r="L1588" s="1">
        <f>IF(G1588&gt;MainSheet!$C$11+$B$6+$C$6,IF(L1587&gt;=0.999,1,(G1588-MainSheet!$C$11-$B$6-$C$6)*I1588/$D$2/60),0)</f>
        <v>1</v>
      </c>
      <c r="M1588">
        <f t="shared" si="220"/>
        <v>1</v>
      </c>
      <c r="N1588" s="2">
        <f t="shared" si="221"/>
        <v>3721.0526315789471</v>
      </c>
      <c r="O1588">
        <f t="shared" si="224"/>
        <v>977.02127659574455</v>
      </c>
      <c r="P1588">
        <f t="shared" si="222"/>
        <v>192000</v>
      </c>
      <c r="Q1588" s="2">
        <f t="shared" si="223"/>
        <v>196698.0739081747</v>
      </c>
      <c r="R1588">
        <f>Q1588/MainSheet!$C$8*(G1588-G1587)+R1587</f>
        <v>1240.5159602572985</v>
      </c>
      <c r="S1588">
        <f t="shared" si="225"/>
        <v>20021.129975772834</v>
      </c>
      <c r="T1588">
        <f t="shared" si="217"/>
        <v>15.859999999999706</v>
      </c>
      <c r="U1588" s="1">
        <f>Q1588/MainSheet!$C$22</f>
        <v>1</v>
      </c>
    </row>
    <row r="1589" spans="7:21">
      <c r="G1589">
        <f t="shared" si="218"/>
        <v>15.869999999999706</v>
      </c>
      <c r="H1589">
        <f t="shared" si="219"/>
        <v>198000</v>
      </c>
      <c r="I1589" s="2">
        <f>MIN(MainSheet!$C$10/MainSheet!$C$9,MainSheet!$K$9*60)</f>
        <v>660</v>
      </c>
      <c r="J1589" s="1">
        <f>IF(G1589&gt;MainSheet!$C$11,IF(J1588&gt;=0.999,1,(G1589-MainSheet!$C$11)*I1589/$B$2/60),0)</f>
        <v>1</v>
      </c>
      <c r="K1589" s="1">
        <f>IF(G1589&gt;MainSheet!$C$11+$B$6,IF(K1588&gt;=0.999,1,(G1589-MainSheet!$C$11-$B$6)*I1589/$C$2/60),0)</f>
        <v>1</v>
      </c>
      <c r="L1589" s="1">
        <f>IF(G1589&gt;MainSheet!$C$11+$B$6+$C$6,IF(L1588&gt;=0.999,1,(G1589-MainSheet!$C$11-$B$6-$C$6)*I1589/$D$2/60),0)</f>
        <v>1</v>
      </c>
      <c r="M1589">
        <f t="shared" si="220"/>
        <v>1</v>
      </c>
      <c r="N1589" s="2">
        <f t="shared" si="221"/>
        <v>3721.0526315789471</v>
      </c>
      <c r="O1589">
        <f t="shared" si="224"/>
        <v>977.02127659574455</v>
      </c>
      <c r="P1589">
        <f t="shared" si="222"/>
        <v>192000</v>
      </c>
      <c r="Q1589" s="2">
        <f t="shared" si="223"/>
        <v>196698.0739081747</v>
      </c>
      <c r="R1589">
        <f>Q1589/MainSheet!$C$8*(G1589-G1588)+R1588</f>
        <v>1242.5472067481328</v>
      </c>
      <c r="S1589">
        <f t="shared" si="225"/>
        <v>20053.912988090862</v>
      </c>
      <c r="T1589">
        <f t="shared" si="217"/>
        <v>15.869999999999706</v>
      </c>
      <c r="U1589" s="1">
        <f>Q1589/MainSheet!$C$22</f>
        <v>1</v>
      </c>
    </row>
    <row r="1590" spans="7:21">
      <c r="G1590">
        <f t="shared" si="218"/>
        <v>15.879999999999706</v>
      </c>
      <c r="H1590">
        <f t="shared" si="219"/>
        <v>198000</v>
      </c>
      <c r="I1590" s="2">
        <f>MIN(MainSheet!$C$10/MainSheet!$C$9,MainSheet!$K$9*60)</f>
        <v>660</v>
      </c>
      <c r="J1590" s="1">
        <f>IF(G1590&gt;MainSheet!$C$11,IF(J1589&gt;=0.999,1,(G1590-MainSheet!$C$11)*I1590/$B$2/60),0)</f>
        <v>1</v>
      </c>
      <c r="K1590" s="1">
        <f>IF(G1590&gt;MainSheet!$C$11+$B$6,IF(K1589&gt;=0.999,1,(G1590-MainSheet!$C$11-$B$6)*I1590/$C$2/60),0)</f>
        <v>1</v>
      </c>
      <c r="L1590" s="1">
        <f>IF(G1590&gt;MainSheet!$C$11+$B$6+$C$6,IF(L1589&gt;=0.999,1,(G1590-MainSheet!$C$11-$B$6-$C$6)*I1590/$D$2/60),0)</f>
        <v>1</v>
      </c>
      <c r="M1590">
        <f t="shared" si="220"/>
        <v>1</v>
      </c>
      <c r="N1590" s="2">
        <f t="shared" si="221"/>
        <v>3721.0526315789471</v>
      </c>
      <c r="O1590">
        <f t="shared" si="224"/>
        <v>977.02127659574455</v>
      </c>
      <c r="P1590">
        <f t="shared" si="222"/>
        <v>192000</v>
      </c>
      <c r="Q1590" s="2">
        <f t="shared" si="223"/>
        <v>196698.0739081747</v>
      </c>
      <c r="R1590">
        <f>Q1590/MainSheet!$C$8*(G1590-G1589)+R1589</f>
        <v>1244.5784532389671</v>
      </c>
      <c r="S1590">
        <f t="shared" si="225"/>
        <v>20086.696000408891</v>
      </c>
      <c r="T1590">
        <f t="shared" si="217"/>
        <v>15.879999999999706</v>
      </c>
      <c r="U1590" s="1">
        <f>Q1590/MainSheet!$C$22</f>
        <v>1</v>
      </c>
    </row>
    <row r="1591" spans="7:21">
      <c r="G1591">
        <f t="shared" si="218"/>
        <v>15.889999999999706</v>
      </c>
      <c r="H1591">
        <f t="shared" si="219"/>
        <v>198000</v>
      </c>
      <c r="I1591" s="2">
        <f>MIN(MainSheet!$C$10/MainSheet!$C$9,MainSheet!$K$9*60)</f>
        <v>660</v>
      </c>
      <c r="J1591" s="1">
        <f>IF(G1591&gt;MainSheet!$C$11,IF(J1590&gt;=0.999,1,(G1591-MainSheet!$C$11)*I1591/$B$2/60),0)</f>
        <v>1</v>
      </c>
      <c r="K1591" s="1">
        <f>IF(G1591&gt;MainSheet!$C$11+$B$6,IF(K1590&gt;=0.999,1,(G1591-MainSheet!$C$11-$B$6)*I1591/$C$2/60),0)</f>
        <v>1</v>
      </c>
      <c r="L1591" s="1">
        <f>IF(G1591&gt;MainSheet!$C$11+$B$6+$C$6,IF(L1590&gt;=0.999,1,(G1591-MainSheet!$C$11-$B$6-$C$6)*I1591/$D$2/60),0)</f>
        <v>1</v>
      </c>
      <c r="M1591">
        <f t="shared" si="220"/>
        <v>1</v>
      </c>
      <c r="N1591" s="2">
        <f t="shared" si="221"/>
        <v>3721.0526315789471</v>
      </c>
      <c r="O1591">
        <f t="shared" si="224"/>
        <v>977.02127659574455</v>
      </c>
      <c r="P1591">
        <f t="shared" si="222"/>
        <v>192000</v>
      </c>
      <c r="Q1591" s="2">
        <f t="shared" si="223"/>
        <v>196698.0739081747</v>
      </c>
      <c r="R1591">
        <f>Q1591/MainSheet!$C$8*(G1591-G1590)+R1590</f>
        <v>1246.6096997298014</v>
      </c>
      <c r="S1591">
        <f t="shared" si="225"/>
        <v>20119.479012726919</v>
      </c>
      <c r="T1591">
        <f t="shared" si="217"/>
        <v>15.889999999999706</v>
      </c>
      <c r="U1591" s="1">
        <f>Q1591/MainSheet!$C$22</f>
        <v>1</v>
      </c>
    </row>
    <row r="1592" spans="7:21">
      <c r="G1592">
        <f t="shared" si="218"/>
        <v>15.899999999999705</v>
      </c>
      <c r="H1592">
        <f t="shared" si="219"/>
        <v>198000</v>
      </c>
      <c r="I1592" s="2">
        <f>MIN(MainSheet!$C$10/MainSheet!$C$9,MainSheet!$K$9*60)</f>
        <v>660</v>
      </c>
      <c r="J1592" s="1">
        <f>IF(G1592&gt;MainSheet!$C$11,IF(J1591&gt;=0.999,1,(G1592-MainSheet!$C$11)*I1592/$B$2/60),0)</f>
        <v>1</v>
      </c>
      <c r="K1592" s="1">
        <f>IF(G1592&gt;MainSheet!$C$11+$B$6,IF(K1591&gt;=0.999,1,(G1592-MainSheet!$C$11-$B$6)*I1592/$C$2/60),0)</f>
        <v>1</v>
      </c>
      <c r="L1592" s="1">
        <f>IF(G1592&gt;MainSheet!$C$11+$B$6+$C$6,IF(L1591&gt;=0.999,1,(G1592-MainSheet!$C$11-$B$6-$C$6)*I1592/$D$2/60),0)</f>
        <v>1</v>
      </c>
      <c r="M1592">
        <f t="shared" si="220"/>
        <v>1</v>
      </c>
      <c r="N1592" s="2">
        <f t="shared" si="221"/>
        <v>3721.0526315789471</v>
      </c>
      <c r="O1592">
        <f t="shared" si="224"/>
        <v>977.02127659574455</v>
      </c>
      <c r="P1592">
        <f t="shared" si="222"/>
        <v>192000</v>
      </c>
      <c r="Q1592" s="2">
        <f t="shared" si="223"/>
        <v>196698.0739081747</v>
      </c>
      <c r="R1592">
        <f>Q1592/MainSheet!$C$8*(G1592-G1591)+R1591</f>
        <v>1248.6409462206357</v>
      </c>
      <c r="S1592">
        <f t="shared" si="225"/>
        <v>20152.262025044947</v>
      </c>
      <c r="T1592">
        <f t="shared" si="217"/>
        <v>15.899999999999705</v>
      </c>
      <c r="U1592" s="1">
        <f>Q1592/MainSheet!$C$22</f>
        <v>1</v>
      </c>
    </row>
    <row r="1593" spans="7:21">
      <c r="G1593">
        <f t="shared" si="218"/>
        <v>15.909999999999705</v>
      </c>
      <c r="H1593">
        <f t="shared" si="219"/>
        <v>198000</v>
      </c>
      <c r="I1593" s="2">
        <f>MIN(MainSheet!$C$10/MainSheet!$C$9,MainSheet!$K$9*60)</f>
        <v>660</v>
      </c>
      <c r="J1593" s="1">
        <f>IF(G1593&gt;MainSheet!$C$11,IF(J1592&gt;=0.999,1,(G1593-MainSheet!$C$11)*I1593/$B$2/60),0)</f>
        <v>1</v>
      </c>
      <c r="K1593" s="1">
        <f>IF(G1593&gt;MainSheet!$C$11+$B$6,IF(K1592&gt;=0.999,1,(G1593-MainSheet!$C$11-$B$6)*I1593/$C$2/60),0)</f>
        <v>1</v>
      </c>
      <c r="L1593" s="1">
        <f>IF(G1593&gt;MainSheet!$C$11+$B$6+$C$6,IF(L1592&gt;=0.999,1,(G1593-MainSheet!$C$11-$B$6-$C$6)*I1593/$D$2/60),0)</f>
        <v>1</v>
      </c>
      <c r="M1593">
        <f t="shared" si="220"/>
        <v>1</v>
      </c>
      <c r="N1593" s="2">
        <f t="shared" si="221"/>
        <v>3721.0526315789471</v>
      </c>
      <c r="O1593">
        <f t="shared" si="224"/>
        <v>977.02127659574455</v>
      </c>
      <c r="P1593">
        <f t="shared" si="222"/>
        <v>192000</v>
      </c>
      <c r="Q1593" s="2">
        <f t="shared" si="223"/>
        <v>196698.0739081747</v>
      </c>
      <c r="R1593">
        <f>Q1593/MainSheet!$C$8*(G1593-G1592)+R1592</f>
        <v>1250.67219271147</v>
      </c>
      <c r="S1593">
        <f t="shared" si="225"/>
        <v>20185.045037362976</v>
      </c>
      <c r="T1593">
        <f t="shared" si="217"/>
        <v>15.909999999999705</v>
      </c>
      <c r="U1593" s="1">
        <f>Q1593/MainSheet!$C$22</f>
        <v>1</v>
      </c>
    </row>
    <row r="1594" spans="7:21">
      <c r="G1594">
        <f t="shared" si="218"/>
        <v>15.919999999999705</v>
      </c>
      <c r="H1594">
        <f t="shared" si="219"/>
        <v>198000</v>
      </c>
      <c r="I1594" s="2">
        <f>MIN(MainSheet!$C$10/MainSheet!$C$9,MainSheet!$K$9*60)</f>
        <v>660</v>
      </c>
      <c r="J1594" s="1">
        <f>IF(G1594&gt;MainSheet!$C$11,IF(J1593&gt;=0.999,1,(G1594-MainSheet!$C$11)*I1594/$B$2/60),0)</f>
        <v>1</v>
      </c>
      <c r="K1594" s="1">
        <f>IF(G1594&gt;MainSheet!$C$11+$B$6,IF(K1593&gt;=0.999,1,(G1594-MainSheet!$C$11-$B$6)*I1594/$C$2/60),0)</f>
        <v>1</v>
      </c>
      <c r="L1594" s="1">
        <f>IF(G1594&gt;MainSheet!$C$11+$B$6+$C$6,IF(L1593&gt;=0.999,1,(G1594-MainSheet!$C$11-$B$6-$C$6)*I1594/$D$2/60),0)</f>
        <v>1</v>
      </c>
      <c r="M1594">
        <f t="shared" si="220"/>
        <v>1</v>
      </c>
      <c r="N1594" s="2">
        <f t="shared" si="221"/>
        <v>3721.0526315789471</v>
      </c>
      <c r="O1594">
        <f t="shared" si="224"/>
        <v>977.02127659574455</v>
      </c>
      <c r="P1594">
        <f t="shared" si="222"/>
        <v>192000</v>
      </c>
      <c r="Q1594" s="2">
        <f t="shared" si="223"/>
        <v>196698.0739081747</v>
      </c>
      <c r="R1594">
        <f>Q1594/MainSheet!$C$8*(G1594-G1593)+R1593</f>
        <v>1252.7034392023043</v>
      </c>
      <c r="S1594">
        <f t="shared" si="225"/>
        <v>20217.828049681004</v>
      </c>
      <c r="T1594">
        <f t="shared" si="217"/>
        <v>15.919999999999705</v>
      </c>
      <c r="U1594" s="1">
        <f>Q1594/MainSheet!$C$22</f>
        <v>1</v>
      </c>
    </row>
    <row r="1595" spans="7:21">
      <c r="G1595">
        <f t="shared" si="218"/>
        <v>15.929999999999705</v>
      </c>
      <c r="H1595">
        <f t="shared" si="219"/>
        <v>198000</v>
      </c>
      <c r="I1595" s="2">
        <f>MIN(MainSheet!$C$10/MainSheet!$C$9,MainSheet!$K$9*60)</f>
        <v>660</v>
      </c>
      <c r="J1595" s="1">
        <f>IF(G1595&gt;MainSheet!$C$11,IF(J1594&gt;=0.999,1,(G1595-MainSheet!$C$11)*I1595/$B$2/60),0)</f>
        <v>1</v>
      </c>
      <c r="K1595" s="1">
        <f>IF(G1595&gt;MainSheet!$C$11+$B$6,IF(K1594&gt;=0.999,1,(G1595-MainSheet!$C$11-$B$6)*I1595/$C$2/60),0)</f>
        <v>1</v>
      </c>
      <c r="L1595" s="1">
        <f>IF(G1595&gt;MainSheet!$C$11+$B$6+$C$6,IF(L1594&gt;=0.999,1,(G1595-MainSheet!$C$11-$B$6-$C$6)*I1595/$D$2/60),0)</f>
        <v>1</v>
      </c>
      <c r="M1595">
        <f t="shared" si="220"/>
        <v>1</v>
      </c>
      <c r="N1595" s="2">
        <f t="shared" si="221"/>
        <v>3721.0526315789471</v>
      </c>
      <c r="O1595">
        <f t="shared" si="224"/>
        <v>977.02127659574455</v>
      </c>
      <c r="P1595">
        <f t="shared" si="222"/>
        <v>192000</v>
      </c>
      <c r="Q1595" s="2">
        <f t="shared" si="223"/>
        <v>196698.0739081747</v>
      </c>
      <c r="R1595">
        <f>Q1595/MainSheet!$C$8*(G1595-G1594)+R1594</f>
        <v>1254.7346856931385</v>
      </c>
      <c r="S1595">
        <f t="shared" si="225"/>
        <v>20250.611061999032</v>
      </c>
      <c r="T1595">
        <f t="shared" si="217"/>
        <v>15.929999999999705</v>
      </c>
      <c r="U1595" s="1">
        <f>Q1595/MainSheet!$C$22</f>
        <v>1</v>
      </c>
    </row>
    <row r="1596" spans="7:21">
      <c r="G1596">
        <f t="shared" si="218"/>
        <v>15.939999999999705</v>
      </c>
      <c r="H1596">
        <f t="shared" si="219"/>
        <v>198000</v>
      </c>
      <c r="I1596" s="2">
        <f>MIN(MainSheet!$C$10/MainSheet!$C$9,MainSheet!$K$9*60)</f>
        <v>660</v>
      </c>
      <c r="J1596" s="1">
        <f>IF(G1596&gt;MainSheet!$C$11,IF(J1595&gt;=0.999,1,(G1596-MainSheet!$C$11)*I1596/$B$2/60),0)</f>
        <v>1</v>
      </c>
      <c r="K1596" s="1">
        <f>IF(G1596&gt;MainSheet!$C$11+$B$6,IF(K1595&gt;=0.999,1,(G1596-MainSheet!$C$11-$B$6)*I1596/$C$2/60),0)</f>
        <v>1</v>
      </c>
      <c r="L1596" s="1">
        <f>IF(G1596&gt;MainSheet!$C$11+$B$6+$C$6,IF(L1595&gt;=0.999,1,(G1596-MainSheet!$C$11-$B$6-$C$6)*I1596/$D$2/60),0)</f>
        <v>1</v>
      </c>
      <c r="M1596">
        <f t="shared" si="220"/>
        <v>1</v>
      </c>
      <c r="N1596" s="2">
        <f t="shared" si="221"/>
        <v>3721.0526315789471</v>
      </c>
      <c r="O1596">
        <f t="shared" si="224"/>
        <v>977.02127659574455</v>
      </c>
      <c r="P1596">
        <f t="shared" si="222"/>
        <v>192000</v>
      </c>
      <c r="Q1596" s="2">
        <f t="shared" si="223"/>
        <v>196698.0739081747</v>
      </c>
      <c r="R1596">
        <f>Q1596/MainSheet!$C$8*(G1596-G1595)+R1595</f>
        <v>1256.7659321839728</v>
      </c>
      <c r="S1596">
        <f t="shared" si="225"/>
        <v>20283.394074317061</v>
      </c>
      <c r="T1596">
        <f t="shared" si="217"/>
        <v>15.939999999999705</v>
      </c>
      <c r="U1596" s="1">
        <f>Q1596/MainSheet!$C$22</f>
        <v>1</v>
      </c>
    </row>
    <row r="1597" spans="7:21">
      <c r="G1597">
        <f t="shared" si="218"/>
        <v>15.949999999999704</v>
      </c>
      <c r="H1597">
        <f t="shared" si="219"/>
        <v>198000</v>
      </c>
      <c r="I1597" s="2">
        <f>MIN(MainSheet!$C$10/MainSheet!$C$9,MainSheet!$K$9*60)</f>
        <v>660</v>
      </c>
      <c r="J1597" s="1">
        <f>IF(G1597&gt;MainSheet!$C$11,IF(J1596&gt;=0.999,1,(G1597-MainSheet!$C$11)*I1597/$B$2/60),0)</f>
        <v>1</v>
      </c>
      <c r="K1597" s="1">
        <f>IF(G1597&gt;MainSheet!$C$11+$B$6,IF(K1596&gt;=0.999,1,(G1597-MainSheet!$C$11-$B$6)*I1597/$C$2/60),0)</f>
        <v>1</v>
      </c>
      <c r="L1597" s="1">
        <f>IF(G1597&gt;MainSheet!$C$11+$B$6+$C$6,IF(L1596&gt;=0.999,1,(G1597-MainSheet!$C$11-$B$6-$C$6)*I1597/$D$2/60),0)</f>
        <v>1</v>
      </c>
      <c r="M1597">
        <f t="shared" si="220"/>
        <v>1</v>
      </c>
      <c r="N1597" s="2">
        <f t="shared" si="221"/>
        <v>3721.0526315789471</v>
      </c>
      <c r="O1597">
        <f t="shared" si="224"/>
        <v>977.02127659574455</v>
      </c>
      <c r="P1597">
        <f t="shared" si="222"/>
        <v>192000</v>
      </c>
      <c r="Q1597" s="2">
        <f t="shared" si="223"/>
        <v>196698.0739081747</v>
      </c>
      <c r="R1597">
        <f>Q1597/MainSheet!$C$8*(G1597-G1596)+R1596</f>
        <v>1258.7971786748071</v>
      </c>
      <c r="S1597">
        <f t="shared" si="225"/>
        <v>20316.177086635089</v>
      </c>
      <c r="T1597">
        <f t="shared" si="217"/>
        <v>15.949999999999704</v>
      </c>
      <c r="U1597" s="1">
        <f>Q1597/MainSheet!$C$22</f>
        <v>1</v>
      </c>
    </row>
    <row r="1598" spans="7:21">
      <c r="G1598">
        <f t="shared" si="218"/>
        <v>15.959999999999704</v>
      </c>
      <c r="H1598">
        <f t="shared" si="219"/>
        <v>198000</v>
      </c>
      <c r="I1598" s="2">
        <f>MIN(MainSheet!$C$10/MainSheet!$C$9,MainSheet!$K$9*60)</f>
        <v>660</v>
      </c>
      <c r="J1598" s="1">
        <f>IF(G1598&gt;MainSheet!$C$11,IF(J1597&gt;=0.999,1,(G1598-MainSheet!$C$11)*I1598/$B$2/60),0)</f>
        <v>1</v>
      </c>
      <c r="K1598" s="1">
        <f>IF(G1598&gt;MainSheet!$C$11+$B$6,IF(K1597&gt;=0.999,1,(G1598-MainSheet!$C$11-$B$6)*I1598/$C$2/60),0)</f>
        <v>1</v>
      </c>
      <c r="L1598" s="1">
        <f>IF(G1598&gt;MainSheet!$C$11+$B$6+$C$6,IF(L1597&gt;=0.999,1,(G1598-MainSheet!$C$11-$B$6-$C$6)*I1598/$D$2/60),0)</f>
        <v>1</v>
      </c>
      <c r="M1598">
        <f t="shared" si="220"/>
        <v>1</v>
      </c>
      <c r="N1598" s="2">
        <f t="shared" si="221"/>
        <v>3721.0526315789471</v>
      </c>
      <c r="O1598">
        <f t="shared" si="224"/>
        <v>977.02127659574455</v>
      </c>
      <c r="P1598">
        <f t="shared" si="222"/>
        <v>192000</v>
      </c>
      <c r="Q1598" s="2">
        <f t="shared" si="223"/>
        <v>196698.0739081747</v>
      </c>
      <c r="R1598">
        <f>Q1598/MainSheet!$C$8*(G1598-G1597)+R1597</f>
        <v>1260.8284251656414</v>
      </c>
      <c r="S1598">
        <f t="shared" si="225"/>
        <v>20348.960098953117</v>
      </c>
      <c r="T1598">
        <f t="shared" si="217"/>
        <v>15.959999999999704</v>
      </c>
      <c r="U1598" s="1">
        <f>Q1598/MainSheet!$C$22</f>
        <v>1</v>
      </c>
    </row>
    <row r="1599" spans="7:21">
      <c r="G1599">
        <f t="shared" si="218"/>
        <v>15.969999999999704</v>
      </c>
      <c r="H1599">
        <f t="shared" si="219"/>
        <v>198000</v>
      </c>
      <c r="I1599" s="2">
        <f>MIN(MainSheet!$C$10/MainSheet!$C$9,MainSheet!$K$9*60)</f>
        <v>660</v>
      </c>
      <c r="J1599" s="1">
        <f>IF(G1599&gt;MainSheet!$C$11,IF(J1598&gt;=0.999,1,(G1599-MainSheet!$C$11)*I1599/$B$2/60),0)</f>
        <v>1</v>
      </c>
      <c r="K1599" s="1">
        <f>IF(G1599&gt;MainSheet!$C$11+$B$6,IF(K1598&gt;=0.999,1,(G1599-MainSheet!$C$11-$B$6)*I1599/$C$2/60),0)</f>
        <v>1</v>
      </c>
      <c r="L1599" s="1">
        <f>IF(G1599&gt;MainSheet!$C$11+$B$6+$C$6,IF(L1598&gt;=0.999,1,(G1599-MainSheet!$C$11-$B$6-$C$6)*I1599/$D$2/60),0)</f>
        <v>1</v>
      </c>
      <c r="M1599">
        <f t="shared" si="220"/>
        <v>1</v>
      </c>
      <c r="N1599" s="2">
        <f t="shared" si="221"/>
        <v>3721.0526315789471</v>
      </c>
      <c r="O1599">
        <f t="shared" si="224"/>
        <v>977.02127659574455</v>
      </c>
      <c r="P1599">
        <f t="shared" si="222"/>
        <v>192000</v>
      </c>
      <c r="Q1599" s="2">
        <f t="shared" si="223"/>
        <v>196698.0739081747</v>
      </c>
      <c r="R1599">
        <f>Q1599/MainSheet!$C$8*(G1599-G1598)+R1598</f>
        <v>1262.8596716564757</v>
      </c>
      <c r="S1599">
        <f t="shared" si="225"/>
        <v>20381.743111271146</v>
      </c>
      <c r="T1599">
        <f t="shared" si="217"/>
        <v>15.969999999999704</v>
      </c>
      <c r="U1599" s="1">
        <f>Q1599/MainSheet!$C$22</f>
        <v>1</v>
      </c>
    </row>
    <row r="1600" spans="7:21">
      <c r="G1600">
        <f t="shared" si="218"/>
        <v>15.979999999999704</v>
      </c>
      <c r="H1600">
        <f t="shared" si="219"/>
        <v>198000</v>
      </c>
      <c r="I1600" s="2">
        <f>MIN(MainSheet!$C$10/MainSheet!$C$9,MainSheet!$K$9*60)</f>
        <v>660</v>
      </c>
      <c r="J1600" s="1">
        <f>IF(G1600&gt;MainSheet!$C$11,IF(J1599&gt;=0.999,1,(G1600-MainSheet!$C$11)*I1600/$B$2/60),0)</f>
        <v>1</v>
      </c>
      <c r="K1600" s="1">
        <f>IF(G1600&gt;MainSheet!$C$11+$B$6,IF(K1599&gt;=0.999,1,(G1600-MainSheet!$C$11-$B$6)*I1600/$C$2/60),0)</f>
        <v>1</v>
      </c>
      <c r="L1600" s="1">
        <f>IF(G1600&gt;MainSheet!$C$11+$B$6+$C$6,IF(L1599&gt;=0.999,1,(G1600-MainSheet!$C$11-$B$6-$C$6)*I1600/$D$2/60),0)</f>
        <v>1</v>
      </c>
      <c r="M1600">
        <f t="shared" si="220"/>
        <v>1</v>
      </c>
      <c r="N1600" s="2">
        <f t="shared" si="221"/>
        <v>3721.0526315789471</v>
      </c>
      <c r="O1600">
        <f t="shared" si="224"/>
        <v>977.02127659574455</v>
      </c>
      <c r="P1600">
        <f t="shared" si="222"/>
        <v>192000</v>
      </c>
      <c r="Q1600" s="2">
        <f t="shared" si="223"/>
        <v>196698.0739081747</v>
      </c>
      <c r="R1600">
        <f>Q1600/MainSheet!$C$8*(G1600-G1599)+R1599</f>
        <v>1264.89091814731</v>
      </c>
      <c r="S1600">
        <f t="shared" si="225"/>
        <v>20414.526123589174</v>
      </c>
      <c r="T1600">
        <f t="shared" si="217"/>
        <v>15.979999999999704</v>
      </c>
      <c r="U1600" s="1">
        <f>Q1600/MainSheet!$C$22</f>
        <v>1</v>
      </c>
    </row>
    <row r="1601" spans="7:21">
      <c r="G1601">
        <f t="shared" si="218"/>
        <v>15.989999999999704</v>
      </c>
      <c r="H1601">
        <f t="shared" si="219"/>
        <v>198000</v>
      </c>
      <c r="I1601" s="2">
        <f>MIN(MainSheet!$C$10/MainSheet!$C$9,MainSheet!$K$9*60)</f>
        <v>660</v>
      </c>
      <c r="J1601" s="1">
        <f>IF(G1601&gt;MainSheet!$C$11,IF(J1600&gt;=0.999,1,(G1601-MainSheet!$C$11)*I1601/$B$2/60),0)</f>
        <v>1</v>
      </c>
      <c r="K1601" s="1">
        <f>IF(G1601&gt;MainSheet!$C$11+$B$6,IF(K1600&gt;=0.999,1,(G1601-MainSheet!$C$11-$B$6)*I1601/$C$2/60),0)</f>
        <v>1</v>
      </c>
      <c r="L1601" s="1">
        <f>IF(G1601&gt;MainSheet!$C$11+$B$6+$C$6,IF(L1600&gt;=0.999,1,(G1601-MainSheet!$C$11-$B$6-$C$6)*I1601/$D$2/60),0)</f>
        <v>1</v>
      </c>
      <c r="M1601">
        <f t="shared" si="220"/>
        <v>1</v>
      </c>
      <c r="N1601" s="2">
        <f t="shared" si="221"/>
        <v>3721.0526315789471</v>
      </c>
      <c r="O1601">
        <f t="shared" si="224"/>
        <v>977.02127659574455</v>
      </c>
      <c r="P1601">
        <f t="shared" si="222"/>
        <v>192000</v>
      </c>
      <c r="Q1601" s="2">
        <f t="shared" si="223"/>
        <v>196698.0739081747</v>
      </c>
      <c r="R1601">
        <f>Q1601/MainSheet!$C$8*(G1601-G1600)+R1600</f>
        <v>1266.9221646381443</v>
      </c>
      <c r="S1601">
        <f t="shared" si="225"/>
        <v>20447.309135907202</v>
      </c>
      <c r="T1601">
        <f t="shared" si="217"/>
        <v>15.989999999999704</v>
      </c>
      <c r="U1601" s="1">
        <f>Q1601/MainSheet!$C$22</f>
        <v>1</v>
      </c>
    </row>
    <row r="1602" spans="7:21">
      <c r="G1602">
        <f t="shared" si="218"/>
        <v>15.999999999999703</v>
      </c>
      <c r="H1602">
        <f t="shared" si="219"/>
        <v>198000</v>
      </c>
      <c r="I1602" s="2">
        <f>MIN(MainSheet!$C$10/MainSheet!$C$9,MainSheet!$K$9*60)</f>
        <v>660</v>
      </c>
      <c r="J1602" s="1">
        <f>IF(G1602&gt;MainSheet!$C$11,IF(J1601&gt;=0.999,1,(G1602-MainSheet!$C$11)*I1602/$B$2/60),0)</f>
        <v>1</v>
      </c>
      <c r="K1602" s="1">
        <f>IF(G1602&gt;MainSheet!$C$11+$B$6,IF(K1601&gt;=0.999,1,(G1602-MainSheet!$C$11-$B$6)*I1602/$C$2/60),0)</f>
        <v>1</v>
      </c>
      <c r="L1602" s="1">
        <f>IF(G1602&gt;MainSheet!$C$11+$B$6+$C$6,IF(L1601&gt;=0.999,1,(G1602-MainSheet!$C$11-$B$6-$C$6)*I1602/$D$2/60),0)</f>
        <v>1</v>
      </c>
      <c r="M1602">
        <f t="shared" si="220"/>
        <v>1</v>
      </c>
      <c r="N1602" s="2">
        <f t="shared" si="221"/>
        <v>3721.0526315789471</v>
      </c>
      <c r="O1602">
        <f t="shared" si="224"/>
        <v>977.02127659574455</v>
      </c>
      <c r="P1602">
        <f t="shared" si="222"/>
        <v>192000</v>
      </c>
      <c r="Q1602" s="2">
        <f t="shared" si="223"/>
        <v>196698.0739081747</v>
      </c>
      <c r="R1602">
        <f>Q1602/MainSheet!$C$8*(G1602-G1601)+R1601</f>
        <v>1268.9534111289786</v>
      </c>
      <c r="S1602">
        <f t="shared" si="225"/>
        <v>20480.092148225231</v>
      </c>
      <c r="T1602">
        <f t="shared" si="217"/>
        <v>15.999999999999703</v>
      </c>
      <c r="U1602" s="1">
        <f>Q1602/MainSheet!$C$22</f>
        <v>1</v>
      </c>
    </row>
    <row r="1603" spans="7:21">
      <c r="G1603">
        <f t="shared" si="218"/>
        <v>16.009999999999703</v>
      </c>
      <c r="H1603">
        <f t="shared" si="219"/>
        <v>198000</v>
      </c>
      <c r="I1603" s="2">
        <f>MIN(MainSheet!$C$10/MainSheet!$C$9,MainSheet!$K$9*60)</f>
        <v>660</v>
      </c>
      <c r="J1603" s="1">
        <f>IF(G1603&gt;MainSheet!$C$11,IF(J1602&gt;=0.999,1,(G1603-MainSheet!$C$11)*I1603/$B$2/60),0)</f>
        <v>1</v>
      </c>
      <c r="K1603" s="1">
        <f>IF(G1603&gt;MainSheet!$C$11+$B$6,IF(K1602&gt;=0.999,1,(G1603-MainSheet!$C$11-$B$6)*I1603/$C$2/60),0)</f>
        <v>1</v>
      </c>
      <c r="L1603" s="1">
        <f>IF(G1603&gt;MainSheet!$C$11+$B$6+$C$6,IF(L1602&gt;=0.999,1,(G1603-MainSheet!$C$11-$B$6-$C$6)*I1603/$D$2/60),0)</f>
        <v>1</v>
      </c>
      <c r="M1603">
        <f t="shared" si="220"/>
        <v>1</v>
      </c>
      <c r="N1603" s="2">
        <f t="shared" si="221"/>
        <v>3721.0526315789471</v>
      </c>
      <c r="O1603">
        <f t="shared" si="224"/>
        <v>977.02127659574455</v>
      </c>
      <c r="P1603">
        <f t="shared" si="222"/>
        <v>192000</v>
      </c>
      <c r="Q1603" s="2">
        <f t="shared" si="223"/>
        <v>196698.0739081747</v>
      </c>
      <c r="R1603">
        <f>Q1603/MainSheet!$C$8*(G1603-G1602)+R1602</f>
        <v>1270.9846576198129</v>
      </c>
      <c r="S1603">
        <f t="shared" si="225"/>
        <v>20512.875160543259</v>
      </c>
      <c r="T1603">
        <f t="shared" ref="T1603:T1666" si="226">G1603</f>
        <v>16.009999999999703</v>
      </c>
      <c r="U1603" s="1">
        <f>Q1603/MainSheet!$C$22</f>
        <v>1</v>
      </c>
    </row>
    <row r="1604" spans="7:21">
      <c r="G1604">
        <f t="shared" ref="G1604:G1667" si="227">G1603+$F$2</f>
        <v>16.019999999999705</v>
      </c>
      <c r="H1604">
        <f t="shared" ref="H1604:H1667" si="228">H1603</f>
        <v>198000</v>
      </c>
      <c r="I1604" s="2">
        <f>MIN(MainSheet!$C$10/MainSheet!$C$9,MainSheet!$K$9*60)</f>
        <v>660</v>
      </c>
      <c r="J1604" s="1">
        <f>IF(G1604&gt;MainSheet!$C$11,IF(J1603&gt;=0.999,1,(G1604-MainSheet!$C$11)*I1604/$B$2/60),0)</f>
        <v>1</v>
      </c>
      <c r="K1604" s="1">
        <f>IF(G1604&gt;MainSheet!$C$11+$B$6,IF(K1603&gt;=0.999,1,(G1604-MainSheet!$C$11-$B$6)*I1604/$C$2/60),0)</f>
        <v>1</v>
      </c>
      <c r="L1604" s="1">
        <f>IF(G1604&gt;MainSheet!$C$11+$B$6+$C$6,IF(L1603&gt;=0.999,1,(G1604-MainSheet!$C$11-$B$6-$C$6)*I1604/$D$2/60),0)</f>
        <v>1</v>
      </c>
      <c r="M1604">
        <f t="shared" ref="M1604:M1667" si="229">(J1604*$B$2+K1604*$C$2+L1604*$D$2)/SUM($B$2:$D$2)</f>
        <v>1</v>
      </c>
      <c r="N1604" s="2">
        <f t="shared" ref="N1604:N1667" si="230">IF(J1604&gt;=0.01,((1-J1604)*B$3+B$4*(J1604)),0)</f>
        <v>3721.0526315789471</v>
      </c>
      <c r="O1604">
        <f t="shared" si="224"/>
        <v>977.02127659574455</v>
      </c>
      <c r="P1604">
        <f t="shared" ref="P1604:P1667" si="231">IF(IF(N1604+O1604&gt;H1604,H1604-O1604-N1604,IF(L1604&gt;0,((1-L1604)*D$3+D$4*(L1604)),0))+O1604+N1604&gt;H1604,H1604-N1604-O1604,IF(N1604+O1604&gt;H1604,H1604-O1604-N1604,IF(L1604&gt;0,((1-L1604)*D$3+D$4*(L1604)),0)))</f>
        <v>192000</v>
      </c>
      <c r="Q1604" s="2">
        <f t="shared" ref="Q1604:Q1667" si="232">SUM(N1604:P1604)</f>
        <v>196698.0739081747</v>
      </c>
      <c r="R1604">
        <f>Q1604/MainSheet!$C$8*(G1604-G1603)+R1603</f>
        <v>1273.0159041106476</v>
      </c>
      <c r="S1604">
        <f t="shared" si="225"/>
        <v>20545.658172861287</v>
      </c>
      <c r="T1604">
        <f t="shared" si="226"/>
        <v>16.019999999999705</v>
      </c>
      <c r="U1604" s="1">
        <f>Q1604/MainSheet!$C$22</f>
        <v>1</v>
      </c>
    </row>
    <row r="1605" spans="7:21">
      <c r="G1605">
        <f t="shared" si="227"/>
        <v>16.029999999999706</v>
      </c>
      <c r="H1605">
        <f t="shared" si="228"/>
        <v>198000</v>
      </c>
      <c r="I1605" s="2">
        <f>MIN(MainSheet!$C$10/MainSheet!$C$9,MainSheet!$K$9*60)</f>
        <v>660</v>
      </c>
      <c r="J1605" s="1">
        <f>IF(G1605&gt;MainSheet!$C$11,IF(J1604&gt;=0.999,1,(G1605-MainSheet!$C$11)*I1605/$B$2/60),0)</f>
        <v>1</v>
      </c>
      <c r="K1605" s="1">
        <f>IF(G1605&gt;MainSheet!$C$11+$B$6,IF(K1604&gt;=0.999,1,(G1605-MainSheet!$C$11-$B$6)*I1605/$C$2/60),0)</f>
        <v>1</v>
      </c>
      <c r="L1605" s="1">
        <f>IF(G1605&gt;MainSheet!$C$11+$B$6+$C$6,IF(L1604&gt;=0.999,1,(G1605-MainSheet!$C$11-$B$6-$C$6)*I1605/$D$2/60),0)</f>
        <v>1</v>
      </c>
      <c r="M1605">
        <f t="shared" si="229"/>
        <v>1</v>
      </c>
      <c r="N1605" s="2">
        <f t="shared" si="230"/>
        <v>3721.0526315789471</v>
      </c>
      <c r="O1605">
        <f t="shared" ref="O1605:O1668" si="233">IF(K1605&gt;=0.01,((1-K1605)*C$3+C$4*(K1605)),0)</f>
        <v>977.02127659574455</v>
      </c>
      <c r="P1605">
        <f t="shared" si="231"/>
        <v>192000</v>
      </c>
      <c r="Q1605" s="2">
        <f t="shared" si="232"/>
        <v>196698.0739081747</v>
      </c>
      <c r="R1605">
        <f>Q1605/MainSheet!$C$8*(G1605-G1604)+R1604</f>
        <v>1275.0471506014824</v>
      </c>
      <c r="S1605">
        <f t="shared" ref="S1605:S1668" si="234">Q1605*$F$2/60+S1604</f>
        <v>20578.441185179316</v>
      </c>
      <c r="T1605">
        <f t="shared" si="226"/>
        <v>16.029999999999706</v>
      </c>
      <c r="U1605" s="1">
        <f>Q1605/MainSheet!$C$22</f>
        <v>1</v>
      </c>
    </row>
    <row r="1606" spans="7:21">
      <c r="G1606">
        <f t="shared" si="227"/>
        <v>16.039999999999708</v>
      </c>
      <c r="H1606">
        <f t="shared" si="228"/>
        <v>198000</v>
      </c>
      <c r="I1606" s="2">
        <f>MIN(MainSheet!$C$10/MainSheet!$C$9,MainSheet!$K$9*60)</f>
        <v>660</v>
      </c>
      <c r="J1606" s="1">
        <f>IF(G1606&gt;MainSheet!$C$11,IF(J1605&gt;=0.999,1,(G1606-MainSheet!$C$11)*I1606/$B$2/60),0)</f>
        <v>1</v>
      </c>
      <c r="K1606" s="1">
        <f>IF(G1606&gt;MainSheet!$C$11+$B$6,IF(K1605&gt;=0.999,1,(G1606-MainSheet!$C$11-$B$6)*I1606/$C$2/60),0)</f>
        <v>1</v>
      </c>
      <c r="L1606" s="1">
        <f>IF(G1606&gt;MainSheet!$C$11+$B$6+$C$6,IF(L1605&gt;=0.999,1,(G1606-MainSheet!$C$11-$B$6-$C$6)*I1606/$D$2/60),0)</f>
        <v>1</v>
      </c>
      <c r="M1606">
        <f t="shared" si="229"/>
        <v>1</v>
      </c>
      <c r="N1606" s="2">
        <f t="shared" si="230"/>
        <v>3721.0526315789471</v>
      </c>
      <c r="O1606">
        <f t="shared" si="233"/>
        <v>977.02127659574455</v>
      </c>
      <c r="P1606">
        <f t="shared" si="231"/>
        <v>192000</v>
      </c>
      <c r="Q1606" s="2">
        <f t="shared" si="232"/>
        <v>196698.0739081747</v>
      </c>
      <c r="R1606">
        <f>Q1606/MainSheet!$C$8*(G1606-G1605)+R1605</f>
        <v>1277.0783970923171</v>
      </c>
      <c r="S1606">
        <f t="shared" si="234"/>
        <v>20611.224197497344</v>
      </c>
      <c r="T1606">
        <f t="shared" si="226"/>
        <v>16.039999999999708</v>
      </c>
      <c r="U1606" s="1">
        <f>Q1606/MainSheet!$C$22</f>
        <v>1</v>
      </c>
    </row>
    <row r="1607" spans="7:21">
      <c r="G1607">
        <f t="shared" si="227"/>
        <v>16.049999999999709</v>
      </c>
      <c r="H1607">
        <f t="shared" si="228"/>
        <v>198000</v>
      </c>
      <c r="I1607" s="2">
        <f>MIN(MainSheet!$C$10/MainSheet!$C$9,MainSheet!$K$9*60)</f>
        <v>660</v>
      </c>
      <c r="J1607" s="1">
        <f>IF(G1607&gt;MainSheet!$C$11,IF(J1606&gt;=0.999,1,(G1607-MainSheet!$C$11)*I1607/$B$2/60),0)</f>
        <v>1</v>
      </c>
      <c r="K1607" s="1">
        <f>IF(G1607&gt;MainSheet!$C$11+$B$6,IF(K1606&gt;=0.999,1,(G1607-MainSheet!$C$11-$B$6)*I1607/$C$2/60),0)</f>
        <v>1</v>
      </c>
      <c r="L1607" s="1">
        <f>IF(G1607&gt;MainSheet!$C$11+$B$6+$C$6,IF(L1606&gt;=0.999,1,(G1607-MainSheet!$C$11-$B$6-$C$6)*I1607/$D$2/60),0)</f>
        <v>1</v>
      </c>
      <c r="M1607">
        <f t="shared" si="229"/>
        <v>1</v>
      </c>
      <c r="N1607" s="2">
        <f t="shared" si="230"/>
        <v>3721.0526315789471</v>
      </c>
      <c r="O1607">
        <f t="shared" si="233"/>
        <v>977.02127659574455</v>
      </c>
      <c r="P1607">
        <f t="shared" si="231"/>
        <v>192000</v>
      </c>
      <c r="Q1607" s="2">
        <f t="shared" si="232"/>
        <v>196698.0739081747</v>
      </c>
      <c r="R1607">
        <f>Q1607/MainSheet!$C$8*(G1607-G1606)+R1606</f>
        <v>1279.1096435831519</v>
      </c>
      <c r="S1607">
        <f t="shared" si="234"/>
        <v>20644.007209815372</v>
      </c>
      <c r="T1607">
        <f t="shared" si="226"/>
        <v>16.049999999999709</v>
      </c>
      <c r="U1607" s="1">
        <f>Q1607/MainSheet!$C$22</f>
        <v>1</v>
      </c>
    </row>
    <row r="1608" spans="7:21">
      <c r="G1608">
        <f t="shared" si="227"/>
        <v>16.059999999999711</v>
      </c>
      <c r="H1608">
        <f t="shared" si="228"/>
        <v>198000</v>
      </c>
      <c r="I1608" s="2">
        <f>MIN(MainSheet!$C$10/MainSheet!$C$9,MainSheet!$K$9*60)</f>
        <v>660</v>
      </c>
      <c r="J1608" s="1">
        <f>IF(G1608&gt;MainSheet!$C$11,IF(J1607&gt;=0.999,1,(G1608-MainSheet!$C$11)*I1608/$B$2/60),0)</f>
        <v>1</v>
      </c>
      <c r="K1608" s="1">
        <f>IF(G1608&gt;MainSheet!$C$11+$B$6,IF(K1607&gt;=0.999,1,(G1608-MainSheet!$C$11-$B$6)*I1608/$C$2/60),0)</f>
        <v>1</v>
      </c>
      <c r="L1608" s="1">
        <f>IF(G1608&gt;MainSheet!$C$11+$B$6+$C$6,IF(L1607&gt;=0.999,1,(G1608-MainSheet!$C$11-$B$6-$C$6)*I1608/$D$2/60),0)</f>
        <v>1</v>
      </c>
      <c r="M1608">
        <f t="shared" si="229"/>
        <v>1</v>
      </c>
      <c r="N1608" s="2">
        <f t="shared" si="230"/>
        <v>3721.0526315789471</v>
      </c>
      <c r="O1608">
        <f t="shared" si="233"/>
        <v>977.02127659574455</v>
      </c>
      <c r="P1608">
        <f t="shared" si="231"/>
        <v>192000</v>
      </c>
      <c r="Q1608" s="2">
        <f t="shared" si="232"/>
        <v>196698.0739081747</v>
      </c>
      <c r="R1608">
        <f>Q1608/MainSheet!$C$8*(G1608-G1607)+R1607</f>
        <v>1281.1408900739866</v>
      </c>
      <c r="S1608">
        <f t="shared" si="234"/>
        <v>20676.790222133401</v>
      </c>
      <c r="T1608">
        <f t="shared" si="226"/>
        <v>16.059999999999711</v>
      </c>
      <c r="U1608" s="1">
        <f>Q1608/MainSheet!$C$22</f>
        <v>1</v>
      </c>
    </row>
    <row r="1609" spans="7:21">
      <c r="G1609">
        <f t="shared" si="227"/>
        <v>16.069999999999713</v>
      </c>
      <c r="H1609">
        <f t="shared" si="228"/>
        <v>198000</v>
      </c>
      <c r="I1609" s="2">
        <f>MIN(MainSheet!$C$10/MainSheet!$C$9,MainSheet!$K$9*60)</f>
        <v>660</v>
      </c>
      <c r="J1609" s="1">
        <f>IF(G1609&gt;MainSheet!$C$11,IF(J1608&gt;=0.999,1,(G1609-MainSheet!$C$11)*I1609/$B$2/60),0)</f>
        <v>1</v>
      </c>
      <c r="K1609" s="1">
        <f>IF(G1609&gt;MainSheet!$C$11+$B$6,IF(K1608&gt;=0.999,1,(G1609-MainSheet!$C$11-$B$6)*I1609/$C$2/60),0)</f>
        <v>1</v>
      </c>
      <c r="L1609" s="1">
        <f>IF(G1609&gt;MainSheet!$C$11+$B$6+$C$6,IF(L1608&gt;=0.999,1,(G1609-MainSheet!$C$11-$B$6-$C$6)*I1609/$D$2/60),0)</f>
        <v>1</v>
      </c>
      <c r="M1609">
        <f t="shared" si="229"/>
        <v>1</v>
      </c>
      <c r="N1609" s="2">
        <f t="shared" si="230"/>
        <v>3721.0526315789471</v>
      </c>
      <c r="O1609">
        <f t="shared" si="233"/>
        <v>977.02127659574455</v>
      </c>
      <c r="P1609">
        <f t="shared" si="231"/>
        <v>192000</v>
      </c>
      <c r="Q1609" s="2">
        <f t="shared" si="232"/>
        <v>196698.0739081747</v>
      </c>
      <c r="R1609">
        <f>Q1609/MainSheet!$C$8*(G1609-G1608)+R1608</f>
        <v>1283.1721365648214</v>
      </c>
      <c r="S1609">
        <f t="shared" si="234"/>
        <v>20709.573234451429</v>
      </c>
      <c r="T1609">
        <f t="shared" si="226"/>
        <v>16.069999999999713</v>
      </c>
      <c r="U1609" s="1">
        <f>Q1609/MainSheet!$C$22</f>
        <v>1</v>
      </c>
    </row>
    <row r="1610" spans="7:21">
      <c r="G1610">
        <f t="shared" si="227"/>
        <v>16.079999999999714</v>
      </c>
      <c r="H1610">
        <f t="shared" si="228"/>
        <v>198000</v>
      </c>
      <c r="I1610" s="2">
        <f>MIN(MainSheet!$C$10/MainSheet!$C$9,MainSheet!$K$9*60)</f>
        <v>660</v>
      </c>
      <c r="J1610" s="1">
        <f>IF(G1610&gt;MainSheet!$C$11,IF(J1609&gt;=0.999,1,(G1610-MainSheet!$C$11)*I1610/$B$2/60),0)</f>
        <v>1</v>
      </c>
      <c r="K1610" s="1">
        <f>IF(G1610&gt;MainSheet!$C$11+$B$6,IF(K1609&gt;=0.999,1,(G1610-MainSheet!$C$11-$B$6)*I1610/$C$2/60),0)</f>
        <v>1</v>
      </c>
      <c r="L1610" s="1">
        <f>IF(G1610&gt;MainSheet!$C$11+$B$6+$C$6,IF(L1609&gt;=0.999,1,(G1610-MainSheet!$C$11-$B$6-$C$6)*I1610/$D$2/60),0)</f>
        <v>1</v>
      </c>
      <c r="M1610">
        <f t="shared" si="229"/>
        <v>1</v>
      </c>
      <c r="N1610" s="2">
        <f t="shared" si="230"/>
        <v>3721.0526315789471</v>
      </c>
      <c r="O1610">
        <f t="shared" si="233"/>
        <v>977.02127659574455</v>
      </c>
      <c r="P1610">
        <f t="shared" si="231"/>
        <v>192000</v>
      </c>
      <c r="Q1610" s="2">
        <f t="shared" si="232"/>
        <v>196698.0739081747</v>
      </c>
      <c r="R1610">
        <f>Q1610/MainSheet!$C$8*(G1610-G1609)+R1609</f>
        <v>1285.2033830556561</v>
      </c>
      <c r="S1610">
        <f t="shared" si="234"/>
        <v>20742.356246769457</v>
      </c>
      <c r="T1610">
        <f t="shared" si="226"/>
        <v>16.079999999999714</v>
      </c>
      <c r="U1610" s="1">
        <f>Q1610/MainSheet!$C$22</f>
        <v>1</v>
      </c>
    </row>
    <row r="1611" spans="7:21">
      <c r="G1611">
        <f t="shared" si="227"/>
        <v>16.089999999999716</v>
      </c>
      <c r="H1611">
        <f t="shared" si="228"/>
        <v>198000</v>
      </c>
      <c r="I1611" s="2">
        <f>MIN(MainSheet!$C$10/MainSheet!$C$9,MainSheet!$K$9*60)</f>
        <v>660</v>
      </c>
      <c r="J1611" s="1">
        <f>IF(G1611&gt;MainSheet!$C$11,IF(J1610&gt;=0.999,1,(G1611-MainSheet!$C$11)*I1611/$B$2/60),0)</f>
        <v>1</v>
      </c>
      <c r="K1611" s="1">
        <f>IF(G1611&gt;MainSheet!$C$11+$B$6,IF(K1610&gt;=0.999,1,(G1611-MainSheet!$C$11-$B$6)*I1611/$C$2/60),0)</f>
        <v>1</v>
      </c>
      <c r="L1611" s="1">
        <f>IF(G1611&gt;MainSheet!$C$11+$B$6+$C$6,IF(L1610&gt;=0.999,1,(G1611-MainSheet!$C$11-$B$6-$C$6)*I1611/$D$2/60),0)</f>
        <v>1</v>
      </c>
      <c r="M1611">
        <f t="shared" si="229"/>
        <v>1</v>
      </c>
      <c r="N1611" s="2">
        <f t="shared" si="230"/>
        <v>3721.0526315789471</v>
      </c>
      <c r="O1611">
        <f t="shared" si="233"/>
        <v>977.02127659574455</v>
      </c>
      <c r="P1611">
        <f t="shared" si="231"/>
        <v>192000</v>
      </c>
      <c r="Q1611" s="2">
        <f t="shared" si="232"/>
        <v>196698.0739081747</v>
      </c>
      <c r="R1611">
        <f>Q1611/MainSheet!$C$8*(G1611-G1610)+R1610</f>
        <v>1287.2346295464909</v>
      </c>
      <c r="S1611">
        <f t="shared" si="234"/>
        <v>20775.139259087486</v>
      </c>
      <c r="T1611">
        <f t="shared" si="226"/>
        <v>16.089999999999716</v>
      </c>
      <c r="U1611" s="1">
        <f>Q1611/MainSheet!$C$22</f>
        <v>1</v>
      </c>
    </row>
    <row r="1612" spans="7:21">
      <c r="G1612">
        <f t="shared" si="227"/>
        <v>16.099999999999717</v>
      </c>
      <c r="H1612">
        <f t="shared" si="228"/>
        <v>198000</v>
      </c>
      <c r="I1612" s="2">
        <f>MIN(MainSheet!$C$10/MainSheet!$C$9,MainSheet!$K$9*60)</f>
        <v>660</v>
      </c>
      <c r="J1612" s="1">
        <f>IF(G1612&gt;MainSheet!$C$11,IF(J1611&gt;=0.999,1,(G1612-MainSheet!$C$11)*I1612/$B$2/60),0)</f>
        <v>1</v>
      </c>
      <c r="K1612" s="1">
        <f>IF(G1612&gt;MainSheet!$C$11+$B$6,IF(K1611&gt;=0.999,1,(G1612-MainSheet!$C$11-$B$6)*I1612/$C$2/60),0)</f>
        <v>1</v>
      </c>
      <c r="L1612" s="1">
        <f>IF(G1612&gt;MainSheet!$C$11+$B$6+$C$6,IF(L1611&gt;=0.999,1,(G1612-MainSheet!$C$11-$B$6-$C$6)*I1612/$D$2/60),0)</f>
        <v>1</v>
      </c>
      <c r="M1612">
        <f t="shared" si="229"/>
        <v>1</v>
      </c>
      <c r="N1612" s="2">
        <f t="shared" si="230"/>
        <v>3721.0526315789471</v>
      </c>
      <c r="O1612">
        <f t="shared" si="233"/>
        <v>977.02127659574455</v>
      </c>
      <c r="P1612">
        <f t="shared" si="231"/>
        <v>192000</v>
      </c>
      <c r="Q1612" s="2">
        <f t="shared" si="232"/>
        <v>196698.0739081747</v>
      </c>
      <c r="R1612">
        <f>Q1612/MainSheet!$C$8*(G1612-G1611)+R1611</f>
        <v>1289.2658760373256</v>
      </c>
      <c r="S1612">
        <f t="shared" si="234"/>
        <v>20807.922271405514</v>
      </c>
      <c r="T1612">
        <f t="shared" si="226"/>
        <v>16.099999999999717</v>
      </c>
      <c r="U1612" s="1">
        <f>Q1612/MainSheet!$C$22</f>
        <v>1</v>
      </c>
    </row>
    <row r="1613" spans="7:21">
      <c r="G1613">
        <f t="shared" si="227"/>
        <v>16.109999999999719</v>
      </c>
      <c r="H1613">
        <f t="shared" si="228"/>
        <v>198000</v>
      </c>
      <c r="I1613" s="2">
        <f>MIN(MainSheet!$C$10/MainSheet!$C$9,MainSheet!$K$9*60)</f>
        <v>660</v>
      </c>
      <c r="J1613" s="1">
        <f>IF(G1613&gt;MainSheet!$C$11,IF(J1612&gt;=0.999,1,(G1613-MainSheet!$C$11)*I1613/$B$2/60),0)</f>
        <v>1</v>
      </c>
      <c r="K1613" s="1">
        <f>IF(G1613&gt;MainSheet!$C$11+$B$6,IF(K1612&gt;=0.999,1,(G1613-MainSheet!$C$11-$B$6)*I1613/$C$2/60),0)</f>
        <v>1</v>
      </c>
      <c r="L1613" s="1">
        <f>IF(G1613&gt;MainSheet!$C$11+$B$6+$C$6,IF(L1612&gt;=0.999,1,(G1613-MainSheet!$C$11-$B$6-$C$6)*I1613/$D$2/60),0)</f>
        <v>1</v>
      </c>
      <c r="M1613">
        <f t="shared" si="229"/>
        <v>1</v>
      </c>
      <c r="N1613" s="2">
        <f t="shared" si="230"/>
        <v>3721.0526315789471</v>
      </c>
      <c r="O1613">
        <f t="shared" si="233"/>
        <v>977.02127659574455</v>
      </c>
      <c r="P1613">
        <f t="shared" si="231"/>
        <v>192000</v>
      </c>
      <c r="Q1613" s="2">
        <f t="shared" si="232"/>
        <v>196698.0739081747</v>
      </c>
      <c r="R1613">
        <f>Q1613/MainSheet!$C$8*(G1613-G1612)+R1612</f>
        <v>1291.2971225281603</v>
      </c>
      <c r="S1613">
        <f t="shared" si="234"/>
        <v>20840.705283723542</v>
      </c>
      <c r="T1613">
        <f t="shared" si="226"/>
        <v>16.109999999999719</v>
      </c>
      <c r="U1613" s="1">
        <f>Q1613/MainSheet!$C$22</f>
        <v>1</v>
      </c>
    </row>
    <row r="1614" spans="7:21">
      <c r="G1614">
        <f t="shared" si="227"/>
        <v>16.11999999999972</v>
      </c>
      <c r="H1614">
        <f t="shared" si="228"/>
        <v>198000</v>
      </c>
      <c r="I1614" s="2">
        <f>MIN(MainSheet!$C$10/MainSheet!$C$9,MainSheet!$K$9*60)</f>
        <v>660</v>
      </c>
      <c r="J1614" s="1">
        <f>IF(G1614&gt;MainSheet!$C$11,IF(J1613&gt;=0.999,1,(G1614-MainSheet!$C$11)*I1614/$B$2/60),0)</f>
        <v>1</v>
      </c>
      <c r="K1614" s="1">
        <f>IF(G1614&gt;MainSheet!$C$11+$B$6,IF(K1613&gt;=0.999,1,(G1614-MainSheet!$C$11-$B$6)*I1614/$C$2/60),0)</f>
        <v>1</v>
      </c>
      <c r="L1614" s="1">
        <f>IF(G1614&gt;MainSheet!$C$11+$B$6+$C$6,IF(L1613&gt;=0.999,1,(G1614-MainSheet!$C$11-$B$6-$C$6)*I1614/$D$2/60),0)</f>
        <v>1</v>
      </c>
      <c r="M1614">
        <f t="shared" si="229"/>
        <v>1</v>
      </c>
      <c r="N1614" s="2">
        <f t="shared" si="230"/>
        <v>3721.0526315789471</v>
      </c>
      <c r="O1614">
        <f t="shared" si="233"/>
        <v>977.02127659574455</v>
      </c>
      <c r="P1614">
        <f t="shared" si="231"/>
        <v>192000</v>
      </c>
      <c r="Q1614" s="2">
        <f t="shared" si="232"/>
        <v>196698.0739081747</v>
      </c>
      <c r="R1614">
        <f>Q1614/MainSheet!$C$8*(G1614-G1613)+R1613</f>
        <v>1293.3283690189951</v>
      </c>
      <c r="S1614">
        <f t="shared" si="234"/>
        <v>20873.488296041571</v>
      </c>
      <c r="T1614">
        <f t="shared" si="226"/>
        <v>16.11999999999972</v>
      </c>
      <c r="U1614" s="1">
        <f>Q1614/MainSheet!$C$22</f>
        <v>1</v>
      </c>
    </row>
    <row r="1615" spans="7:21">
      <c r="G1615">
        <f t="shared" si="227"/>
        <v>16.129999999999722</v>
      </c>
      <c r="H1615">
        <f t="shared" si="228"/>
        <v>198000</v>
      </c>
      <c r="I1615" s="2">
        <f>MIN(MainSheet!$C$10/MainSheet!$C$9,MainSheet!$K$9*60)</f>
        <v>660</v>
      </c>
      <c r="J1615" s="1">
        <f>IF(G1615&gt;MainSheet!$C$11,IF(J1614&gt;=0.999,1,(G1615-MainSheet!$C$11)*I1615/$B$2/60),0)</f>
        <v>1</v>
      </c>
      <c r="K1615" s="1">
        <f>IF(G1615&gt;MainSheet!$C$11+$B$6,IF(K1614&gt;=0.999,1,(G1615-MainSheet!$C$11-$B$6)*I1615/$C$2/60),0)</f>
        <v>1</v>
      </c>
      <c r="L1615" s="1">
        <f>IF(G1615&gt;MainSheet!$C$11+$B$6+$C$6,IF(L1614&gt;=0.999,1,(G1615-MainSheet!$C$11-$B$6-$C$6)*I1615/$D$2/60),0)</f>
        <v>1</v>
      </c>
      <c r="M1615">
        <f t="shared" si="229"/>
        <v>1</v>
      </c>
      <c r="N1615" s="2">
        <f t="shared" si="230"/>
        <v>3721.0526315789471</v>
      </c>
      <c r="O1615">
        <f t="shared" si="233"/>
        <v>977.02127659574455</v>
      </c>
      <c r="P1615">
        <f t="shared" si="231"/>
        <v>192000</v>
      </c>
      <c r="Q1615" s="2">
        <f t="shared" si="232"/>
        <v>196698.0739081747</v>
      </c>
      <c r="R1615">
        <f>Q1615/MainSheet!$C$8*(G1615-G1614)+R1614</f>
        <v>1295.3596155098298</v>
      </c>
      <c r="S1615">
        <f t="shared" si="234"/>
        <v>20906.271308359599</v>
      </c>
      <c r="T1615">
        <f t="shared" si="226"/>
        <v>16.129999999999722</v>
      </c>
      <c r="U1615" s="1">
        <f>Q1615/MainSheet!$C$22</f>
        <v>1</v>
      </c>
    </row>
    <row r="1616" spans="7:21">
      <c r="G1616">
        <f t="shared" si="227"/>
        <v>16.139999999999723</v>
      </c>
      <c r="H1616">
        <f t="shared" si="228"/>
        <v>198000</v>
      </c>
      <c r="I1616" s="2">
        <f>MIN(MainSheet!$C$10/MainSheet!$C$9,MainSheet!$K$9*60)</f>
        <v>660</v>
      </c>
      <c r="J1616" s="1">
        <f>IF(G1616&gt;MainSheet!$C$11,IF(J1615&gt;=0.999,1,(G1616-MainSheet!$C$11)*I1616/$B$2/60),0)</f>
        <v>1</v>
      </c>
      <c r="K1616" s="1">
        <f>IF(G1616&gt;MainSheet!$C$11+$B$6,IF(K1615&gt;=0.999,1,(G1616-MainSheet!$C$11-$B$6)*I1616/$C$2/60),0)</f>
        <v>1</v>
      </c>
      <c r="L1616" s="1">
        <f>IF(G1616&gt;MainSheet!$C$11+$B$6+$C$6,IF(L1615&gt;=0.999,1,(G1616-MainSheet!$C$11-$B$6-$C$6)*I1616/$D$2/60),0)</f>
        <v>1</v>
      </c>
      <c r="M1616">
        <f t="shared" si="229"/>
        <v>1</v>
      </c>
      <c r="N1616" s="2">
        <f t="shared" si="230"/>
        <v>3721.0526315789471</v>
      </c>
      <c r="O1616">
        <f t="shared" si="233"/>
        <v>977.02127659574455</v>
      </c>
      <c r="P1616">
        <f t="shared" si="231"/>
        <v>192000</v>
      </c>
      <c r="Q1616" s="2">
        <f t="shared" si="232"/>
        <v>196698.0739081747</v>
      </c>
      <c r="R1616">
        <f>Q1616/MainSheet!$C$8*(G1616-G1615)+R1615</f>
        <v>1297.3908620006646</v>
      </c>
      <c r="S1616">
        <f t="shared" si="234"/>
        <v>20939.054320677627</v>
      </c>
      <c r="T1616">
        <f t="shared" si="226"/>
        <v>16.139999999999723</v>
      </c>
      <c r="U1616" s="1">
        <f>Q1616/MainSheet!$C$22</f>
        <v>1</v>
      </c>
    </row>
    <row r="1617" spans="7:21">
      <c r="G1617">
        <f t="shared" si="227"/>
        <v>16.149999999999725</v>
      </c>
      <c r="H1617">
        <f t="shared" si="228"/>
        <v>198000</v>
      </c>
      <c r="I1617" s="2">
        <f>MIN(MainSheet!$C$10/MainSheet!$C$9,MainSheet!$K$9*60)</f>
        <v>660</v>
      </c>
      <c r="J1617" s="1">
        <f>IF(G1617&gt;MainSheet!$C$11,IF(J1616&gt;=0.999,1,(G1617-MainSheet!$C$11)*I1617/$B$2/60),0)</f>
        <v>1</v>
      </c>
      <c r="K1617" s="1">
        <f>IF(G1617&gt;MainSheet!$C$11+$B$6,IF(K1616&gt;=0.999,1,(G1617-MainSheet!$C$11-$B$6)*I1617/$C$2/60),0)</f>
        <v>1</v>
      </c>
      <c r="L1617" s="1">
        <f>IF(G1617&gt;MainSheet!$C$11+$B$6+$C$6,IF(L1616&gt;=0.999,1,(G1617-MainSheet!$C$11-$B$6-$C$6)*I1617/$D$2/60),0)</f>
        <v>1</v>
      </c>
      <c r="M1617">
        <f t="shared" si="229"/>
        <v>1</v>
      </c>
      <c r="N1617" s="2">
        <f t="shared" si="230"/>
        <v>3721.0526315789471</v>
      </c>
      <c r="O1617">
        <f t="shared" si="233"/>
        <v>977.02127659574455</v>
      </c>
      <c r="P1617">
        <f t="shared" si="231"/>
        <v>192000</v>
      </c>
      <c r="Q1617" s="2">
        <f t="shared" si="232"/>
        <v>196698.0739081747</v>
      </c>
      <c r="R1617">
        <f>Q1617/MainSheet!$C$8*(G1617-G1616)+R1616</f>
        <v>1299.4221084914993</v>
      </c>
      <c r="S1617">
        <f t="shared" si="234"/>
        <v>20971.837332995656</v>
      </c>
      <c r="T1617">
        <f t="shared" si="226"/>
        <v>16.149999999999725</v>
      </c>
      <c r="U1617" s="1">
        <f>Q1617/MainSheet!$C$22</f>
        <v>1</v>
      </c>
    </row>
    <row r="1618" spans="7:21">
      <c r="G1618">
        <f t="shared" si="227"/>
        <v>16.159999999999727</v>
      </c>
      <c r="H1618">
        <f t="shared" si="228"/>
        <v>198000</v>
      </c>
      <c r="I1618" s="2">
        <f>MIN(MainSheet!$C$10/MainSheet!$C$9,MainSheet!$K$9*60)</f>
        <v>660</v>
      </c>
      <c r="J1618" s="1">
        <f>IF(G1618&gt;MainSheet!$C$11,IF(J1617&gt;=0.999,1,(G1618-MainSheet!$C$11)*I1618/$B$2/60),0)</f>
        <v>1</v>
      </c>
      <c r="K1618" s="1">
        <f>IF(G1618&gt;MainSheet!$C$11+$B$6,IF(K1617&gt;=0.999,1,(G1618-MainSheet!$C$11-$B$6)*I1618/$C$2/60),0)</f>
        <v>1</v>
      </c>
      <c r="L1618" s="1">
        <f>IF(G1618&gt;MainSheet!$C$11+$B$6+$C$6,IF(L1617&gt;=0.999,1,(G1618-MainSheet!$C$11-$B$6-$C$6)*I1618/$D$2/60),0)</f>
        <v>1</v>
      </c>
      <c r="M1618">
        <f t="shared" si="229"/>
        <v>1</v>
      </c>
      <c r="N1618" s="2">
        <f t="shared" si="230"/>
        <v>3721.0526315789471</v>
      </c>
      <c r="O1618">
        <f t="shared" si="233"/>
        <v>977.02127659574455</v>
      </c>
      <c r="P1618">
        <f t="shared" si="231"/>
        <v>192000</v>
      </c>
      <c r="Q1618" s="2">
        <f t="shared" si="232"/>
        <v>196698.0739081747</v>
      </c>
      <c r="R1618">
        <f>Q1618/MainSheet!$C$8*(G1618-G1617)+R1617</f>
        <v>1301.4533549823341</v>
      </c>
      <c r="S1618">
        <f t="shared" si="234"/>
        <v>21004.620345313684</v>
      </c>
      <c r="T1618">
        <f t="shared" si="226"/>
        <v>16.159999999999727</v>
      </c>
      <c r="U1618" s="1">
        <f>Q1618/MainSheet!$C$22</f>
        <v>1</v>
      </c>
    </row>
    <row r="1619" spans="7:21">
      <c r="G1619">
        <f t="shared" si="227"/>
        <v>16.169999999999728</v>
      </c>
      <c r="H1619">
        <f t="shared" si="228"/>
        <v>198000</v>
      </c>
      <c r="I1619" s="2">
        <f>MIN(MainSheet!$C$10/MainSheet!$C$9,MainSheet!$K$9*60)</f>
        <v>660</v>
      </c>
      <c r="J1619" s="1">
        <f>IF(G1619&gt;MainSheet!$C$11,IF(J1618&gt;=0.999,1,(G1619-MainSheet!$C$11)*I1619/$B$2/60),0)</f>
        <v>1</v>
      </c>
      <c r="K1619" s="1">
        <f>IF(G1619&gt;MainSheet!$C$11+$B$6,IF(K1618&gt;=0.999,1,(G1619-MainSheet!$C$11-$B$6)*I1619/$C$2/60),0)</f>
        <v>1</v>
      </c>
      <c r="L1619" s="1">
        <f>IF(G1619&gt;MainSheet!$C$11+$B$6+$C$6,IF(L1618&gt;=0.999,1,(G1619-MainSheet!$C$11-$B$6-$C$6)*I1619/$D$2/60),0)</f>
        <v>1</v>
      </c>
      <c r="M1619">
        <f t="shared" si="229"/>
        <v>1</v>
      </c>
      <c r="N1619" s="2">
        <f t="shared" si="230"/>
        <v>3721.0526315789471</v>
      </c>
      <c r="O1619">
        <f t="shared" si="233"/>
        <v>977.02127659574455</v>
      </c>
      <c r="P1619">
        <f t="shared" si="231"/>
        <v>192000</v>
      </c>
      <c r="Q1619" s="2">
        <f t="shared" si="232"/>
        <v>196698.0739081747</v>
      </c>
      <c r="R1619">
        <f>Q1619/MainSheet!$C$8*(G1619-G1618)+R1618</f>
        <v>1303.4846014731688</v>
      </c>
      <c r="S1619">
        <f t="shared" si="234"/>
        <v>21037.403357631712</v>
      </c>
      <c r="T1619">
        <f t="shared" si="226"/>
        <v>16.169999999999728</v>
      </c>
      <c r="U1619" s="1">
        <f>Q1619/MainSheet!$C$22</f>
        <v>1</v>
      </c>
    </row>
    <row r="1620" spans="7:21">
      <c r="G1620">
        <f t="shared" si="227"/>
        <v>16.17999999999973</v>
      </c>
      <c r="H1620">
        <f t="shared" si="228"/>
        <v>198000</v>
      </c>
      <c r="I1620" s="2">
        <f>MIN(MainSheet!$C$10/MainSheet!$C$9,MainSheet!$K$9*60)</f>
        <v>660</v>
      </c>
      <c r="J1620" s="1">
        <f>IF(G1620&gt;MainSheet!$C$11,IF(J1619&gt;=0.999,1,(G1620-MainSheet!$C$11)*I1620/$B$2/60),0)</f>
        <v>1</v>
      </c>
      <c r="K1620" s="1">
        <f>IF(G1620&gt;MainSheet!$C$11+$B$6,IF(K1619&gt;=0.999,1,(G1620-MainSheet!$C$11-$B$6)*I1620/$C$2/60),0)</f>
        <v>1</v>
      </c>
      <c r="L1620" s="1">
        <f>IF(G1620&gt;MainSheet!$C$11+$B$6+$C$6,IF(L1619&gt;=0.999,1,(G1620-MainSheet!$C$11-$B$6-$C$6)*I1620/$D$2/60),0)</f>
        <v>1</v>
      </c>
      <c r="M1620">
        <f t="shared" si="229"/>
        <v>1</v>
      </c>
      <c r="N1620" s="2">
        <f t="shared" si="230"/>
        <v>3721.0526315789471</v>
      </c>
      <c r="O1620">
        <f t="shared" si="233"/>
        <v>977.02127659574455</v>
      </c>
      <c r="P1620">
        <f t="shared" si="231"/>
        <v>192000</v>
      </c>
      <c r="Q1620" s="2">
        <f t="shared" si="232"/>
        <v>196698.0739081747</v>
      </c>
      <c r="R1620">
        <f>Q1620/MainSheet!$C$8*(G1620-G1619)+R1619</f>
        <v>1305.5158479640036</v>
      </c>
      <c r="S1620">
        <f t="shared" si="234"/>
        <v>21070.186369949741</v>
      </c>
      <c r="T1620">
        <f t="shared" si="226"/>
        <v>16.17999999999973</v>
      </c>
      <c r="U1620" s="1">
        <f>Q1620/MainSheet!$C$22</f>
        <v>1</v>
      </c>
    </row>
    <row r="1621" spans="7:21">
      <c r="G1621">
        <f t="shared" si="227"/>
        <v>16.189999999999731</v>
      </c>
      <c r="H1621">
        <f t="shared" si="228"/>
        <v>198000</v>
      </c>
      <c r="I1621" s="2">
        <f>MIN(MainSheet!$C$10/MainSheet!$C$9,MainSheet!$K$9*60)</f>
        <v>660</v>
      </c>
      <c r="J1621" s="1">
        <f>IF(G1621&gt;MainSheet!$C$11,IF(J1620&gt;=0.999,1,(G1621-MainSheet!$C$11)*I1621/$B$2/60),0)</f>
        <v>1</v>
      </c>
      <c r="K1621" s="1">
        <f>IF(G1621&gt;MainSheet!$C$11+$B$6,IF(K1620&gt;=0.999,1,(G1621-MainSheet!$C$11-$B$6)*I1621/$C$2/60),0)</f>
        <v>1</v>
      </c>
      <c r="L1621" s="1">
        <f>IF(G1621&gt;MainSheet!$C$11+$B$6+$C$6,IF(L1620&gt;=0.999,1,(G1621-MainSheet!$C$11-$B$6-$C$6)*I1621/$D$2/60),0)</f>
        <v>1</v>
      </c>
      <c r="M1621">
        <f t="shared" si="229"/>
        <v>1</v>
      </c>
      <c r="N1621" s="2">
        <f t="shared" si="230"/>
        <v>3721.0526315789471</v>
      </c>
      <c r="O1621">
        <f t="shared" si="233"/>
        <v>977.02127659574455</v>
      </c>
      <c r="P1621">
        <f t="shared" si="231"/>
        <v>192000</v>
      </c>
      <c r="Q1621" s="2">
        <f t="shared" si="232"/>
        <v>196698.0739081747</v>
      </c>
      <c r="R1621">
        <f>Q1621/MainSheet!$C$8*(G1621-G1620)+R1620</f>
        <v>1307.5470944548383</v>
      </c>
      <c r="S1621">
        <f t="shared" si="234"/>
        <v>21102.969382267769</v>
      </c>
      <c r="T1621">
        <f t="shared" si="226"/>
        <v>16.189999999999731</v>
      </c>
      <c r="U1621" s="1">
        <f>Q1621/MainSheet!$C$22</f>
        <v>1</v>
      </c>
    </row>
    <row r="1622" spans="7:21">
      <c r="G1622">
        <f t="shared" si="227"/>
        <v>16.199999999999733</v>
      </c>
      <c r="H1622">
        <f t="shared" si="228"/>
        <v>198000</v>
      </c>
      <c r="I1622" s="2">
        <f>MIN(MainSheet!$C$10/MainSheet!$C$9,MainSheet!$K$9*60)</f>
        <v>660</v>
      </c>
      <c r="J1622" s="1">
        <f>IF(G1622&gt;MainSheet!$C$11,IF(J1621&gt;=0.999,1,(G1622-MainSheet!$C$11)*I1622/$B$2/60),0)</f>
        <v>1</v>
      </c>
      <c r="K1622" s="1">
        <f>IF(G1622&gt;MainSheet!$C$11+$B$6,IF(K1621&gt;=0.999,1,(G1622-MainSheet!$C$11-$B$6)*I1622/$C$2/60),0)</f>
        <v>1</v>
      </c>
      <c r="L1622" s="1">
        <f>IF(G1622&gt;MainSheet!$C$11+$B$6+$C$6,IF(L1621&gt;=0.999,1,(G1622-MainSheet!$C$11-$B$6-$C$6)*I1622/$D$2/60),0)</f>
        <v>1</v>
      </c>
      <c r="M1622">
        <f t="shared" si="229"/>
        <v>1</v>
      </c>
      <c r="N1622" s="2">
        <f t="shared" si="230"/>
        <v>3721.0526315789471</v>
      </c>
      <c r="O1622">
        <f t="shared" si="233"/>
        <v>977.02127659574455</v>
      </c>
      <c r="P1622">
        <f t="shared" si="231"/>
        <v>192000</v>
      </c>
      <c r="Q1622" s="2">
        <f t="shared" si="232"/>
        <v>196698.0739081747</v>
      </c>
      <c r="R1622">
        <f>Q1622/MainSheet!$C$8*(G1622-G1621)+R1621</f>
        <v>1309.5783409456731</v>
      </c>
      <c r="S1622">
        <f t="shared" si="234"/>
        <v>21135.752394585797</v>
      </c>
      <c r="T1622">
        <f t="shared" si="226"/>
        <v>16.199999999999733</v>
      </c>
      <c r="U1622" s="1">
        <f>Q1622/MainSheet!$C$22</f>
        <v>1</v>
      </c>
    </row>
    <row r="1623" spans="7:21">
      <c r="G1623">
        <f t="shared" si="227"/>
        <v>16.209999999999734</v>
      </c>
      <c r="H1623">
        <f t="shared" si="228"/>
        <v>198000</v>
      </c>
      <c r="I1623" s="2">
        <f>MIN(MainSheet!$C$10/MainSheet!$C$9,MainSheet!$K$9*60)</f>
        <v>660</v>
      </c>
      <c r="J1623" s="1">
        <f>IF(G1623&gt;MainSheet!$C$11,IF(J1622&gt;=0.999,1,(G1623-MainSheet!$C$11)*I1623/$B$2/60),0)</f>
        <v>1</v>
      </c>
      <c r="K1623" s="1">
        <f>IF(G1623&gt;MainSheet!$C$11+$B$6,IF(K1622&gt;=0.999,1,(G1623-MainSheet!$C$11-$B$6)*I1623/$C$2/60),0)</f>
        <v>1</v>
      </c>
      <c r="L1623" s="1">
        <f>IF(G1623&gt;MainSheet!$C$11+$B$6+$C$6,IF(L1622&gt;=0.999,1,(G1623-MainSheet!$C$11-$B$6-$C$6)*I1623/$D$2/60),0)</f>
        <v>1</v>
      </c>
      <c r="M1623">
        <f t="shared" si="229"/>
        <v>1</v>
      </c>
      <c r="N1623" s="2">
        <f t="shared" si="230"/>
        <v>3721.0526315789471</v>
      </c>
      <c r="O1623">
        <f t="shared" si="233"/>
        <v>977.02127659574455</v>
      </c>
      <c r="P1623">
        <f t="shared" si="231"/>
        <v>192000</v>
      </c>
      <c r="Q1623" s="2">
        <f t="shared" si="232"/>
        <v>196698.0739081747</v>
      </c>
      <c r="R1623">
        <f>Q1623/MainSheet!$C$8*(G1623-G1622)+R1622</f>
        <v>1311.6095874365078</v>
      </c>
      <c r="S1623">
        <f t="shared" si="234"/>
        <v>21168.535406903826</v>
      </c>
      <c r="T1623">
        <f t="shared" si="226"/>
        <v>16.209999999999734</v>
      </c>
      <c r="U1623" s="1">
        <f>Q1623/MainSheet!$C$22</f>
        <v>1</v>
      </c>
    </row>
    <row r="1624" spans="7:21">
      <c r="G1624">
        <f t="shared" si="227"/>
        <v>16.219999999999736</v>
      </c>
      <c r="H1624">
        <f t="shared" si="228"/>
        <v>198000</v>
      </c>
      <c r="I1624" s="2">
        <f>MIN(MainSheet!$C$10/MainSheet!$C$9,MainSheet!$K$9*60)</f>
        <v>660</v>
      </c>
      <c r="J1624" s="1">
        <f>IF(G1624&gt;MainSheet!$C$11,IF(J1623&gt;=0.999,1,(G1624-MainSheet!$C$11)*I1624/$B$2/60),0)</f>
        <v>1</v>
      </c>
      <c r="K1624" s="1">
        <f>IF(G1624&gt;MainSheet!$C$11+$B$6,IF(K1623&gt;=0.999,1,(G1624-MainSheet!$C$11-$B$6)*I1624/$C$2/60),0)</f>
        <v>1</v>
      </c>
      <c r="L1624" s="1">
        <f>IF(G1624&gt;MainSheet!$C$11+$B$6+$C$6,IF(L1623&gt;=0.999,1,(G1624-MainSheet!$C$11-$B$6-$C$6)*I1624/$D$2/60),0)</f>
        <v>1</v>
      </c>
      <c r="M1624">
        <f t="shared" si="229"/>
        <v>1</v>
      </c>
      <c r="N1624" s="2">
        <f t="shared" si="230"/>
        <v>3721.0526315789471</v>
      </c>
      <c r="O1624">
        <f t="shared" si="233"/>
        <v>977.02127659574455</v>
      </c>
      <c r="P1624">
        <f t="shared" si="231"/>
        <v>192000</v>
      </c>
      <c r="Q1624" s="2">
        <f t="shared" si="232"/>
        <v>196698.0739081747</v>
      </c>
      <c r="R1624">
        <f>Q1624/MainSheet!$C$8*(G1624-G1623)+R1623</f>
        <v>1313.6408339273426</v>
      </c>
      <c r="S1624">
        <f t="shared" si="234"/>
        <v>21201.318419221854</v>
      </c>
      <c r="T1624">
        <f t="shared" si="226"/>
        <v>16.219999999999736</v>
      </c>
      <c r="U1624" s="1">
        <f>Q1624/MainSheet!$C$22</f>
        <v>1</v>
      </c>
    </row>
    <row r="1625" spans="7:21">
      <c r="G1625">
        <f t="shared" si="227"/>
        <v>16.229999999999738</v>
      </c>
      <c r="H1625">
        <f t="shared" si="228"/>
        <v>198000</v>
      </c>
      <c r="I1625" s="2">
        <f>MIN(MainSheet!$C$10/MainSheet!$C$9,MainSheet!$K$9*60)</f>
        <v>660</v>
      </c>
      <c r="J1625" s="1">
        <f>IF(G1625&gt;MainSheet!$C$11,IF(J1624&gt;=0.999,1,(G1625-MainSheet!$C$11)*I1625/$B$2/60),0)</f>
        <v>1</v>
      </c>
      <c r="K1625" s="1">
        <f>IF(G1625&gt;MainSheet!$C$11+$B$6,IF(K1624&gt;=0.999,1,(G1625-MainSheet!$C$11-$B$6)*I1625/$C$2/60),0)</f>
        <v>1</v>
      </c>
      <c r="L1625" s="1">
        <f>IF(G1625&gt;MainSheet!$C$11+$B$6+$C$6,IF(L1624&gt;=0.999,1,(G1625-MainSheet!$C$11-$B$6-$C$6)*I1625/$D$2/60),0)</f>
        <v>1</v>
      </c>
      <c r="M1625">
        <f t="shared" si="229"/>
        <v>1</v>
      </c>
      <c r="N1625" s="2">
        <f t="shared" si="230"/>
        <v>3721.0526315789471</v>
      </c>
      <c r="O1625">
        <f t="shared" si="233"/>
        <v>977.02127659574455</v>
      </c>
      <c r="P1625">
        <f t="shared" si="231"/>
        <v>192000</v>
      </c>
      <c r="Q1625" s="2">
        <f t="shared" si="232"/>
        <v>196698.0739081747</v>
      </c>
      <c r="R1625">
        <f>Q1625/MainSheet!$C$8*(G1625-G1624)+R1624</f>
        <v>1315.6720804181773</v>
      </c>
      <c r="S1625">
        <f t="shared" si="234"/>
        <v>21234.101431539882</v>
      </c>
      <c r="T1625">
        <f t="shared" si="226"/>
        <v>16.229999999999738</v>
      </c>
      <c r="U1625" s="1">
        <f>Q1625/MainSheet!$C$22</f>
        <v>1</v>
      </c>
    </row>
    <row r="1626" spans="7:21">
      <c r="G1626">
        <f t="shared" si="227"/>
        <v>16.239999999999739</v>
      </c>
      <c r="H1626">
        <f t="shared" si="228"/>
        <v>198000</v>
      </c>
      <c r="I1626" s="2">
        <f>MIN(MainSheet!$C$10/MainSheet!$C$9,MainSheet!$K$9*60)</f>
        <v>660</v>
      </c>
      <c r="J1626" s="1">
        <f>IF(G1626&gt;MainSheet!$C$11,IF(J1625&gt;=0.999,1,(G1626-MainSheet!$C$11)*I1626/$B$2/60),0)</f>
        <v>1</v>
      </c>
      <c r="K1626" s="1">
        <f>IF(G1626&gt;MainSheet!$C$11+$B$6,IF(K1625&gt;=0.999,1,(G1626-MainSheet!$C$11-$B$6)*I1626/$C$2/60),0)</f>
        <v>1</v>
      </c>
      <c r="L1626" s="1">
        <f>IF(G1626&gt;MainSheet!$C$11+$B$6+$C$6,IF(L1625&gt;=0.999,1,(G1626-MainSheet!$C$11-$B$6-$C$6)*I1626/$D$2/60),0)</f>
        <v>1</v>
      </c>
      <c r="M1626">
        <f t="shared" si="229"/>
        <v>1</v>
      </c>
      <c r="N1626" s="2">
        <f t="shared" si="230"/>
        <v>3721.0526315789471</v>
      </c>
      <c r="O1626">
        <f t="shared" si="233"/>
        <v>977.02127659574455</v>
      </c>
      <c r="P1626">
        <f t="shared" si="231"/>
        <v>192000</v>
      </c>
      <c r="Q1626" s="2">
        <f t="shared" si="232"/>
        <v>196698.0739081747</v>
      </c>
      <c r="R1626">
        <f>Q1626/MainSheet!$C$8*(G1626-G1625)+R1625</f>
        <v>1317.703326909012</v>
      </c>
      <c r="S1626">
        <f t="shared" si="234"/>
        <v>21266.884443857911</v>
      </c>
      <c r="T1626">
        <f t="shared" si="226"/>
        <v>16.239999999999739</v>
      </c>
      <c r="U1626" s="1">
        <f>Q1626/MainSheet!$C$22</f>
        <v>1</v>
      </c>
    </row>
    <row r="1627" spans="7:21">
      <c r="G1627">
        <f t="shared" si="227"/>
        <v>16.249999999999741</v>
      </c>
      <c r="H1627">
        <f t="shared" si="228"/>
        <v>198000</v>
      </c>
      <c r="I1627" s="2">
        <f>MIN(MainSheet!$C$10/MainSheet!$C$9,MainSheet!$K$9*60)</f>
        <v>660</v>
      </c>
      <c r="J1627" s="1">
        <f>IF(G1627&gt;MainSheet!$C$11,IF(J1626&gt;=0.999,1,(G1627-MainSheet!$C$11)*I1627/$B$2/60),0)</f>
        <v>1</v>
      </c>
      <c r="K1627" s="1">
        <f>IF(G1627&gt;MainSheet!$C$11+$B$6,IF(K1626&gt;=0.999,1,(G1627-MainSheet!$C$11-$B$6)*I1627/$C$2/60),0)</f>
        <v>1</v>
      </c>
      <c r="L1627" s="1">
        <f>IF(G1627&gt;MainSheet!$C$11+$B$6+$C$6,IF(L1626&gt;=0.999,1,(G1627-MainSheet!$C$11-$B$6-$C$6)*I1627/$D$2/60),0)</f>
        <v>1</v>
      </c>
      <c r="M1627">
        <f t="shared" si="229"/>
        <v>1</v>
      </c>
      <c r="N1627" s="2">
        <f t="shared" si="230"/>
        <v>3721.0526315789471</v>
      </c>
      <c r="O1627">
        <f t="shared" si="233"/>
        <v>977.02127659574455</v>
      </c>
      <c r="P1627">
        <f t="shared" si="231"/>
        <v>192000</v>
      </c>
      <c r="Q1627" s="2">
        <f t="shared" si="232"/>
        <v>196698.0739081747</v>
      </c>
      <c r="R1627">
        <f>Q1627/MainSheet!$C$8*(G1627-G1626)+R1626</f>
        <v>1319.7345733998468</v>
      </c>
      <c r="S1627">
        <f t="shared" si="234"/>
        <v>21299.667456175939</v>
      </c>
      <c r="T1627">
        <f t="shared" si="226"/>
        <v>16.249999999999741</v>
      </c>
      <c r="U1627" s="1">
        <f>Q1627/MainSheet!$C$22</f>
        <v>1</v>
      </c>
    </row>
    <row r="1628" spans="7:21">
      <c r="G1628">
        <f t="shared" si="227"/>
        <v>16.259999999999742</v>
      </c>
      <c r="H1628">
        <f t="shared" si="228"/>
        <v>198000</v>
      </c>
      <c r="I1628" s="2">
        <f>MIN(MainSheet!$C$10/MainSheet!$C$9,MainSheet!$K$9*60)</f>
        <v>660</v>
      </c>
      <c r="J1628" s="1">
        <f>IF(G1628&gt;MainSheet!$C$11,IF(J1627&gt;=0.999,1,(G1628-MainSheet!$C$11)*I1628/$B$2/60),0)</f>
        <v>1</v>
      </c>
      <c r="K1628" s="1">
        <f>IF(G1628&gt;MainSheet!$C$11+$B$6,IF(K1627&gt;=0.999,1,(G1628-MainSheet!$C$11-$B$6)*I1628/$C$2/60),0)</f>
        <v>1</v>
      </c>
      <c r="L1628" s="1">
        <f>IF(G1628&gt;MainSheet!$C$11+$B$6+$C$6,IF(L1627&gt;=0.999,1,(G1628-MainSheet!$C$11-$B$6-$C$6)*I1628/$D$2/60),0)</f>
        <v>1</v>
      </c>
      <c r="M1628">
        <f t="shared" si="229"/>
        <v>1</v>
      </c>
      <c r="N1628" s="2">
        <f t="shared" si="230"/>
        <v>3721.0526315789471</v>
      </c>
      <c r="O1628">
        <f t="shared" si="233"/>
        <v>977.02127659574455</v>
      </c>
      <c r="P1628">
        <f t="shared" si="231"/>
        <v>192000</v>
      </c>
      <c r="Q1628" s="2">
        <f t="shared" si="232"/>
        <v>196698.0739081747</v>
      </c>
      <c r="R1628">
        <f>Q1628/MainSheet!$C$8*(G1628-G1627)+R1627</f>
        <v>1321.7658198906815</v>
      </c>
      <c r="S1628">
        <f t="shared" si="234"/>
        <v>21332.450468493967</v>
      </c>
      <c r="T1628">
        <f t="shared" si="226"/>
        <v>16.259999999999742</v>
      </c>
      <c r="U1628" s="1">
        <f>Q1628/MainSheet!$C$22</f>
        <v>1</v>
      </c>
    </row>
    <row r="1629" spans="7:21">
      <c r="G1629">
        <f t="shared" si="227"/>
        <v>16.269999999999744</v>
      </c>
      <c r="H1629">
        <f t="shared" si="228"/>
        <v>198000</v>
      </c>
      <c r="I1629" s="2">
        <f>MIN(MainSheet!$C$10/MainSheet!$C$9,MainSheet!$K$9*60)</f>
        <v>660</v>
      </c>
      <c r="J1629" s="1">
        <f>IF(G1629&gt;MainSheet!$C$11,IF(J1628&gt;=0.999,1,(G1629-MainSheet!$C$11)*I1629/$B$2/60),0)</f>
        <v>1</v>
      </c>
      <c r="K1629" s="1">
        <f>IF(G1629&gt;MainSheet!$C$11+$B$6,IF(K1628&gt;=0.999,1,(G1629-MainSheet!$C$11-$B$6)*I1629/$C$2/60),0)</f>
        <v>1</v>
      </c>
      <c r="L1629" s="1">
        <f>IF(G1629&gt;MainSheet!$C$11+$B$6+$C$6,IF(L1628&gt;=0.999,1,(G1629-MainSheet!$C$11-$B$6-$C$6)*I1629/$D$2/60),0)</f>
        <v>1</v>
      </c>
      <c r="M1629">
        <f t="shared" si="229"/>
        <v>1</v>
      </c>
      <c r="N1629" s="2">
        <f t="shared" si="230"/>
        <v>3721.0526315789471</v>
      </c>
      <c r="O1629">
        <f t="shared" si="233"/>
        <v>977.02127659574455</v>
      </c>
      <c r="P1629">
        <f t="shared" si="231"/>
        <v>192000</v>
      </c>
      <c r="Q1629" s="2">
        <f t="shared" si="232"/>
        <v>196698.0739081747</v>
      </c>
      <c r="R1629">
        <f>Q1629/MainSheet!$C$8*(G1629-G1628)+R1628</f>
        <v>1323.7970663815163</v>
      </c>
      <c r="S1629">
        <f t="shared" si="234"/>
        <v>21365.233480811996</v>
      </c>
      <c r="T1629">
        <f t="shared" si="226"/>
        <v>16.269999999999744</v>
      </c>
      <c r="U1629" s="1">
        <f>Q1629/MainSheet!$C$22</f>
        <v>1</v>
      </c>
    </row>
    <row r="1630" spans="7:21">
      <c r="G1630">
        <f t="shared" si="227"/>
        <v>16.279999999999745</v>
      </c>
      <c r="H1630">
        <f t="shared" si="228"/>
        <v>198000</v>
      </c>
      <c r="I1630" s="2">
        <f>MIN(MainSheet!$C$10/MainSheet!$C$9,MainSheet!$K$9*60)</f>
        <v>660</v>
      </c>
      <c r="J1630" s="1">
        <f>IF(G1630&gt;MainSheet!$C$11,IF(J1629&gt;=0.999,1,(G1630-MainSheet!$C$11)*I1630/$B$2/60),0)</f>
        <v>1</v>
      </c>
      <c r="K1630" s="1">
        <f>IF(G1630&gt;MainSheet!$C$11+$B$6,IF(K1629&gt;=0.999,1,(G1630-MainSheet!$C$11-$B$6)*I1630/$C$2/60),0)</f>
        <v>1</v>
      </c>
      <c r="L1630" s="1">
        <f>IF(G1630&gt;MainSheet!$C$11+$B$6+$C$6,IF(L1629&gt;=0.999,1,(G1630-MainSheet!$C$11-$B$6-$C$6)*I1630/$D$2/60),0)</f>
        <v>1</v>
      </c>
      <c r="M1630">
        <f t="shared" si="229"/>
        <v>1</v>
      </c>
      <c r="N1630" s="2">
        <f t="shared" si="230"/>
        <v>3721.0526315789471</v>
      </c>
      <c r="O1630">
        <f t="shared" si="233"/>
        <v>977.02127659574455</v>
      </c>
      <c r="P1630">
        <f t="shared" si="231"/>
        <v>192000</v>
      </c>
      <c r="Q1630" s="2">
        <f t="shared" si="232"/>
        <v>196698.0739081747</v>
      </c>
      <c r="R1630">
        <f>Q1630/MainSheet!$C$8*(G1630-G1629)+R1629</f>
        <v>1325.828312872351</v>
      </c>
      <c r="S1630">
        <f t="shared" si="234"/>
        <v>21398.016493130024</v>
      </c>
      <c r="T1630">
        <f t="shared" si="226"/>
        <v>16.279999999999745</v>
      </c>
      <c r="U1630" s="1">
        <f>Q1630/MainSheet!$C$22</f>
        <v>1</v>
      </c>
    </row>
    <row r="1631" spans="7:21">
      <c r="G1631">
        <f t="shared" si="227"/>
        <v>16.289999999999747</v>
      </c>
      <c r="H1631">
        <f t="shared" si="228"/>
        <v>198000</v>
      </c>
      <c r="I1631" s="2">
        <f>MIN(MainSheet!$C$10/MainSheet!$C$9,MainSheet!$K$9*60)</f>
        <v>660</v>
      </c>
      <c r="J1631" s="1">
        <f>IF(G1631&gt;MainSheet!$C$11,IF(J1630&gt;=0.999,1,(G1631-MainSheet!$C$11)*I1631/$B$2/60),0)</f>
        <v>1</v>
      </c>
      <c r="K1631" s="1">
        <f>IF(G1631&gt;MainSheet!$C$11+$B$6,IF(K1630&gt;=0.999,1,(G1631-MainSheet!$C$11-$B$6)*I1631/$C$2/60),0)</f>
        <v>1</v>
      </c>
      <c r="L1631" s="1">
        <f>IF(G1631&gt;MainSheet!$C$11+$B$6+$C$6,IF(L1630&gt;=0.999,1,(G1631-MainSheet!$C$11-$B$6-$C$6)*I1631/$D$2/60),0)</f>
        <v>1</v>
      </c>
      <c r="M1631">
        <f t="shared" si="229"/>
        <v>1</v>
      </c>
      <c r="N1631" s="2">
        <f t="shared" si="230"/>
        <v>3721.0526315789471</v>
      </c>
      <c r="O1631">
        <f t="shared" si="233"/>
        <v>977.02127659574455</v>
      </c>
      <c r="P1631">
        <f t="shared" si="231"/>
        <v>192000</v>
      </c>
      <c r="Q1631" s="2">
        <f t="shared" si="232"/>
        <v>196698.0739081747</v>
      </c>
      <c r="R1631">
        <f>Q1631/MainSheet!$C$8*(G1631-G1630)+R1630</f>
        <v>1327.8595593631858</v>
      </c>
      <c r="S1631">
        <f t="shared" si="234"/>
        <v>21430.799505448053</v>
      </c>
      <c r="T1631">
        <f t="shared" si="226"/>
        <v>16.289999999999747</v>
      </c>
      <c r="U1631" s="1">
        <f>Q1631/MainSheet!$C$22</f>
        <v>1</v>
      </c>
    </row>
    <row r="1632" spans="7:21">
      <c r="G1632">
        <f t="shared" si="227"/>
        <v>16.299999999999748</v>
      </c>
      <c r="H1632">
        <f t="shared" si="228"/>
        <v>198000</v>
      </c>
      <c r="I1632" s="2">
        <f>MIN(MainSheet!$C$10/MainSheet!$C$9,MainSheet!$K$9*60)</f>
        <v>660</v>
      </c>
      <c r="J1632" s="1">
        <f>IF(G1632&gt;MainSheet!$C$11,IF(J1631&gt;=0.999,1,(G1632-MainSheet!$C$11)*I1632/$B$2/60),0)</f>
        <v>1</v>
      </c>
      <c r="K1632" s="1">
        <f>IF(G1632&gt;MainSheet!$C$11+$B$6,IF(K1631&gt;=0.999,1,(G1632-MainSheet!$C$11-$B$6)*I1632/$C$2/60),0)</f>
        <v>1</v>
      </c>
      <c r="L1632" s="1">
        <f>IF(G1632&gt;MainSheet!$C$11+$B$6+$C$6,IF(L1631&gt;=0.999,1,(G1632-MainSheet!$C$11-$B$6-$C$6)*I1632/$D$2/60),0)</f>
        <v>1</v>
      </c>
      <c r="M1632">
        <f t="shared" si="229"/>
        <v>1</v>
      </c>
      <c r="N1632" s="2">
        <f t="shared" si="230"/>
        <v>3721.0526315789471</v>
      </c>
      <c r="O1632">
        <f t="shared" si="233"/>
        <v>977.02127659574455</v>
      </c>
      <c r="P1632">
        <f t="shared" si="231"/>
        <v>192000</v>
      </c>
      <c r="Q1632" s="2">
        <f t="shared" si="232"/>
        <v>196698.0739081747</v>
      </c>
      <c r="R1632">
        <f>Q1632/MainSheet!$C$8*(G1632-G1631)+R1631</f>
        <v>1329.8908058540205</v>
      </c>
      <c r="S1632">
        <f t="shared" si="234"/>
        <v>21463.582517766081</v>
      </c>
      <c r="T1632">
        <f t="shared" si="226"/>
        <v>16.299999999999748</v>
      </c>
      <c r="U1632" s="1">
        <f>Q1632/MainSheet!$C$22</f>
        <v>1</v>
      </c>
    </row>
    <row r="1633" spans="7:21">
      <c r="G1633">
        <f t="shared" si="227"/>
        <v>16.30999999999975</v>
      </c>
      <c r="H1633">
        <f t="shared" si="228"/>
        <v>198000</v>
      </c>
      <c r="I1633" s="2">
        <f>MIN(MainSheet!$C$10/MainSheet!$C$9,MainSheet!$K$9*60)</f>
        <v>660</v>
      </c>
      <c r="J1633" s="1">
        <f>IF(G1633&gt;MainSheet!$C$11,IF(J1632&gt;=0.999,1,(G1633-MainSheet!$C$11)*I1633/$B$2/60),0)</f>
        <v>1</v>
      </c>
      <c r="K1633" s="1">
        <f>IF(G1633&gt;MainSheet!$C$11+$B$6,IF(K1632&gt;=0.999,1,(G1633-MainSheet!$C$11-$B$6)*I1633/$C$2/60),0)</f>
        <v>1</v>
      </c>
      <c r="L1633" s="1">
        <f>IF(G1633&gt;MainSheet!$C$11+$B$6+$C$6,IF(L1632&gt;=0.999,1,(G1633-MainSheet!$C$11-$B$6-$C$6)*I1633/$D$2/60),0)</f>
        <v>1</v>
      </c>
      <c r="M1633">
        <f t="shared" si="229"/>
        <v>1</v>
      </c>
      <c r="N1633" s="2">
        <f t="shared" si="230"/>
        <v>3721.0526315789471</v>
      </c>
      <c r="O1633">
        <f t="shared" si="233"/>
        <v>977.02127659574455</v>
      </c>
      <c r="P1633">
        <f t="shared" si="231"/>
        <v>192000</v>
      </c>
      <c r="Q1633" s="2">
        <f t="shared" si="232"/>
        <v>196698.0739081747</v>
      </c>
      <c r="R1633">
        <f>Q1633/MainSheet!$C$8*(G1633-G1632)+R1632</f>
        <v>1331.9220523448553</v>
      </c>
      <c r="S1633">
        <f t="shared" si="234"/>
        <v>21496.365530084109</v>
      </c>
      <c r="T1633">
        <f t="shared" si="226"/>
        <v>16.30999999999975</v>
      </c>
      <c r="U1633" s="1">
        <f>Q1633/MainSheet!$C$22</f>
        <v>1</v>
      </c>
    </row>
    <row r="1634" spans="7:21">
      <c r="G1634">
        <f t="shared" si="227"/>
        <v>16.319999999999752</v>
      </c>
      <c r="H1634">
        <f t="shared" si="228"/>
        <v>198000</v>
      </c>
      <c r="I1634" s="2">
        <f>MIN(MainSheet!$C$10/MainSheet!$C$9,MainSheet!$K$9*60)</f>
        <v>660</v>
      </c>
      <c r="J1634" s="1">
        <f>IF(G1634&gt;MainSheet!$C$11,IF(J1633&gt;=0.999,1,(G1634-MainSheet!$C$11)*I1634/$B$2/60),0)</f>
        <v>1</v>
      </c>
      <c r="K1634" s="1">
        <f>IF(G1634&gt;MainSheet!$C$11+$B$6,IF(K1633&gt;=0.999,1,(G1634-MainSheet!$C$11-$B$6)*I1634/$C$2/60),0)</f>
        <v>1</v>
      </c>
      <c r="L1634" s="1">
        <f>IF(G1634&gt;MainSheet!$C$11+$B$6+$C$6,IF(L1633&gt;=0.999,1,(G1634-MainSheet!$C$11-$B$6-$C$6)*I1634/$D$2/60),0)</f>
        <v>1</v>
      </c>
      <c r="M1634">
        <f t="shared" si="229"/>
        <v>1</v>
      </c>
      <c r="N1634" s="2">
        <f t="shared" si="230"/>
        <v>3721.0526315789471</v>
      </c>
      <c r="O1634">
        <f t="shared" si="233"/>
        <v>977.02127659574455</v>
      </c>
      <c r="P1634">
        <f t="shared" si="231"/>
        <v>192000</v>
      </c>
      <c r="Q1634" s="2">
        <f t="shared" si="232"/>
        <v>196698.0739081747</v>
      </c>
      <c r="R1634">
        <f>Q1634/MainSheet!$C$8*(G1634-G1633)+R1633</f>
        <v>1333.95329883569</v>
      </c>
      <c r="S1634">
        <f t="shared" si="234"/>
        <v>21529.148542402138</v>
      </c>
      <c r="T1634">
        <f t="shared" si="226"/>
        <v>16.319999999999752</v>
      </c>
      <c r="U1634" s="1">
        <f>Q1634/MainSheet!$C$22</f>
        <v>1</v>
      </c>
    </row>
    <row r="1635" spans="7:21">
      <c r="G1635">
        <f t="shared" si="227"/>
        <v>16.329999999999753</v>
      </c>
      <c r="H1635">
        <f t="shared" si="228"/>
        <v>198000</v>
      </c>
      <c r="I1635" s="2">
        <f>MIN(MainSheet!$C$10/MainSheet!$C$9,MainSheet!$K$9*60)</f>
        <v>660</v>
      </c>
      <c r="J1635" s="1">
        <f>IF(G1635&gt;MainSheet!$C$11,IF(J1634&gt;=0.999,1,(G1635-MainSheet!$C$11)*I1635/$B$2/60),0)</f>
        <v>1</v>
      </c>
      <c r="K1635" s="1">
        <f>IF(G1635&gt;MainSheet!$C$11+$B$6,IF(K1634&gt;=0.999,1,(G1635-MainSheet!$C$11-$B$6)*I1635/$C$2/60),0)</f>
        <v>1</v>
      </c>
      <c r="L1635" s="1">
        <f>IF(G1635&gt;MainSheet!$C$11+$B$6+$C$6,IF(L1634&gt;=0.999,1,(G1635-MainSheet!$C$11-$B$6-$C$6)*I1635/$D$2/60),0)</f>
        <v>1</v>
      </c>
      <c r="M1635">
        <f t="shared" si="229"/>
        <v>1</v>
      </c>
      <c r="N1635" s="2">
        <f t="shared" si="230"/>
        <v>3721.0526315789471</v>
      </c>
      <c r="O1635">
        <f t="shared" si="233"/>
        <v>977.02127659574455</v>
      </c>
      <c r="P1635">
        <f t="shared" si="231"/>
        <v>192000</v>
      </c>
      <c r="Q1635" s="2">
        <f t="shared" si="232"/>
        <v>196698.0739081747</v>
      </c>
      <c r="R1635">
        <f>Q1635/MainSheet!$C$8*(G1635-G1634)+R1634</f>
        <v>1335.9845453265248</v>
      </c>
      <c r="S1635">
        <f t="shared" si="234"/>
        <v>21561.931554720166</v>
      </c>
      <c r="T1635">
        <f t="shared" si="226"/>
        <v>16.329999999999753</v>
      </c>
      <c r="U1635" s="1">
        <f>Q1635/MainSheet!$C$22</f>
        <v>1</v>
      </c>
    </row>
    <row r="1636" spans="7:21">
      <c r="G1636">
        <f t="shared" si="227"/>
        <v>16.339999999999755</v>
      </c>
      <c r="H1636">
        <f t="shared" si="228"/>
        <v>198000</v>
      </c>
      <c r="I1636" s="2">
        <f>MIN(MainSheet!$C$10/MainSheet!$C$9,MainSheet!$K$9*60)</f>
        <v>660</v>
      </c>
      <c r="J1636" s="1">
        <f>IF(G1636&gt;MainSheet!$C$11,IF(J1635&gt;=0.999,1,(G1636-MainSheet!$C$11)*I1636/$B$2/60),0)</f>
        <v>1</v>
      </c>
      <c r="K1636" s="1">
        <f>IF(G1636&gt;MainSheet!$C$11+$B$6,IF(K1635&gt;=0.999,1,(G1636-MainSheet!$C$11-$B$6)*I1636/$C$2/60),0)</f>
        <v>1</v>
      </c>
      <c r="L1636" s="1">
        <f>IF(G1636&gt;MainSheet!$C$11+$B$6+$C$6,IF(L1635&gt;=0.999,1,(G1636-MainSheet!$C$11-$B$6-$C$6)*I1636/$D$2/60),0)</f>
        <v>1</v>
      </c>
      <c r="M1636">
        <f t="shared" si="229"/>
        <v>1</v>
      </c>
      <c r="N1636" s="2">
        <f t="shared" si="230"/>
        <v>3721.0526315789471</v>
      </c>
      <c r="O1636">
        <f t="shared" si="233"/>
        <v>977.02127659574455</v>
      </c>
      <c r="P1636">
        <f t="shared" si="231"/>
        <v>192000</v>
      </c>
      <c r="Q1636" s="2">
        <f t="shared" si="232"/>
        <v>196698.0739081747</v>
      </c>
      <c r="R1636">
        <f>Q1636/MainSheet!$C$8*(G1636-G1635)+R1635</f>
        <v>1338.0157918173595</v>
      </c>
      <c r="S1636">
        <f t="shared" si="234"/>
        <v>21594.714567038194</v>
      </c>
      <c r="T1636">
        <f t="shared" si="226"/>
        <v>16.339999999999755</v>
      </c>
      <c r="U1636" s="1">
        <f>Q1636/MainSheet!$C$22</f>
        <v>1</v>
      </c>
    </row>
    <row r="1637" spans="7:21">
      <c r="G1637">
        <f t="shared" si="227"/>
        <v>16.349999999999756</v>
      </c>
      <c r="H1637">
        <f t="shared" si="228"/>
        <v>198000</v>
      </c>
      <c r="I1637" s="2">
        <f>MIN(MainSheet!$C$10/MainSheet!$C$9,MainSheet!$K$9*60)</f>
        <v>660</v>
      </c>
      <c r="J1637" s="1">
        <f>IF(G1637&gt;MainSheet!$C$11,IF(J1636&gt;=0.999,1,(G1637-MainSheet!$C$11)*I1637/$B$2/60),0)</f>
        <v>1</v>
      </c>
      <c r="K1637" s="1">
        <f>IF(G1637&gt;MainSheet!$C$11+$B$6,IF(K1636&gt;=0.999,1,(G1637-MainSheet!$C$11-$B$6)*I1637/$C$2/60),0)</f>
        <v>1</v>
      </c>
      <c r="L1637" s="1">
        <f>IF(G1637&gt;MainSheet!$C$11+$B$6+$C$6,IF(L1636&gt;=0.999,1,(G1637-MainSheet!$C$11-$B$6-$C$6)*I1637/$D$2/60),0)</f>
        <v>1</v>
      </c>
      <c r="M1637">
        <f t="shared" si="229"/>
        <v>1</v>
      </c>
      <c r="N1637" s="2">
        <f t="shared" si="230"/>
        <v>3721.0526315789471</v>
      </c>
      <c r="O1637">
        <f t="shared" si="233"/>
        <v>977.02127659574455</v>
      </c>
      <c r="P1637">
        <f t="shared" si="231"/>
        <v>192000</v>
      </c>
      <c r="Q1637" s="2">
        <f t="shared" si="232"/>
        <v>196698.0739081747</v>
      </c>
      <c r="R1637">
        <f>Q1637/MainSheet!$C$8*(G1637-G1636)+R1636</f>
        <v>1340.0470383081943</v>
      </c>
      <c r="S1637">
        <f t="shared" si="234"/>
        <v>21627.497579356223</v>
      </c>
      <c r="T1637">
        <f t="shared" si="226"/>
        <v>16.349999999999756</v>
      </c>
      <c r="U1637" s="1">
        <f>Q1637/MainSheet!$C$22</f>
        <v>1</v>
      </c>
    </row>
    <row r="1638" spans="7:21">
      <c r="G1638">
        <f t="shared" si="227"/>
        <v>16.359999999999758</v>
      </c>
      <c r="H1638">
        <f t="shared" si="228"/>
        <v>198000</v>
      </c>
      <c r="I1638" s="2">
        <f>MIN(MainSheet!$C$10/MainSheet!$C$9,MainSheet!$K$9*60)</f>
        <v>660</v>
      </c>
      <c r="J1638" s="1">
        <f>IF(G1638&gt;MainSheet!$C$11,IF(J1637&gt;=0.999,1,(G1638-MainSheet!$C$11)*I1638/$B$2/60),0)</f>
        <v>1</v>
      </c>
      <c r="K1638" s="1">
        <f>IF(G1638&gt;MainSheet!$C$11+$B$6,IF(K1637&gt;=0.999,1,(G1638-MainSheet!$C$11-$B$6)*I1638/$C$2/60),0)</f>
        <v>1</v>
      </c>
      <c r="L1638" s="1">
        <f>IF(G1638&gt;MainSheet!$C$11+$B$6+$C$6,IF(L1637&gt;=0.999,1,(G1638-MainSheet!$C$11-$B$6-$C$6)*I1638/$D$2/60),0)</f>
        <v>1</v>
      </c>
      <c r="M1638">
        <f t="shared" si="229"/>
        <v>1</v>
      </c>
      <c r="N1638" s="2">
        <f t="shared" si="230"/>
        <v>3721.0526315789471</v>
      </c>
      <c r="O1638">
        <f t="shared" si="233"/>
        <v>977.02127659574455</v>
      </c>
      <c r="P1638">
        <f t="shared" si="231"/>
        <v>192000</v>
      </c>
      <c r="Q1638" s="2">
        <f t="shared" si="232"/>
        <v>196698.0739081747</v>
      </c>
      <c r="R1638">
        <f>Q1638/MainSheet!$C$8*(G1638-G1637)+R1637</f>
        <v>1342.078284799029</v>
      </c>
      <c r="S1638">
        <f t="shared" si="234"/>
        <v>21660.280591674251</v>
      </c>
      <c r="T1638">
        <f t="shared" si="226"/>
        <v>16.359999999999758</v>
      </c>
      <c r="U1638" s="1">
        <f>Q1638/MainSheet!$C$22</f>
        <v>1</v>
      </c>
    </row>
    <row r="1639" spans="7:21">
      <c r="G1639">
        <f t="shared" si="227"/>
        <v>16.369999999999759</v>
      </c>
      <c r="H1639">
        <f t="shared" si="228"/>
        <v>198000</v>
      </c>
      <c r="I1639" s="2">
        <f>MIN(MainSheet!$C$10/MainSheet!$C$9,MainSheet!$K$9*60)</f>
        <v>660</v>
      </c>
      <c r="J1639" s="1">
        <f>IF(G1639&gt;MainSheet!$C$11,IF(J1638&gt;=0.999,1,(G1639-MainSheet!$C$11)*I1639/$B$2/60),0)</f>
        <v>1</v>
      </c>
      <c r="K1639" s="1">
        <f>IF(G1639&gt;MainSheet!$C$11+$B$6,IF(K1638&gt;=0.999,1,(G1639-MainSheet!$C$11-$B$6)*I1639/$C$2/60),0)</f>
        <v>1</v>
      </c>
      <c r="L1639" s="1">
        <f>IF(G1639&gt;MainSheet!$C$11+$B$6+$C$6,IF(L1638&gt;=0.999,1,(G1639-MainSheet!$C$11-$B$6-$C$6)*I1639/$D$2/60),0)</f>
        <v>1</v>
      </c>
      <c r="M1639">
        <f t="shared" si="229"/>
        <v>1</v>
      </c>
      <c r="N1639" s="2">
        <f t="shared" si="230"/>
        <v>3721.0526315789471</v>
      </c>
      <c r="O1639">
        <f t="shared" si="233"/>
        <v>977.02127659574455</v>
      </c>
      <c r="P1639">
        <f t="shared" si="231"/>
        <v>192000</v>
      </c>
      <c r="Q1639" s="2">
        <f t="shared" si="232"/>
        <v>196698.0739081747</v>
      </c>
      <c r="R1639">
        <f>Q1639/MainSheet!$C$8*(G1639-G1638)+R1638</f>
        <v>1344.1095312898638</v>
      </c>
      <c r="S1639">
        <f t="shared" si="234"/>
        <v>21693.063603992279</v>
      </c>
      <c r="T1639">
        <f t="shared" si="226"/>
        <v>16.369999999999759</v>
      </c>
      <c r="U1639" s="1">
        <f>Q1639/MainSheet!$C$22</f>
        <v>1</v>
      </c>
    </row>
    <row r="1640" spans="7:21">
      <c r="G1640">
        <f t="shared" si="227"/>
        <v>16.379999999999761</v>
      </c>
      <c r="H1640">
        <f t="shared" si="228"/>
        <v>198000</v>
      </c>
      <c r="I1640" s="2">
        <f>MIN(MainSheet!$C$10/MainSheet!$C$9,MainSheet!$K$9*60)</f>
        <v>660</v>
      </c>
      <c r="J1640" s="1">
        <f>IF(G1640&gt;MainSheet!$C$11,IF(J1639&gt;=0.999,1,(G1640-MainSheet!$C$11)*I1640/$B$2/60),0)</f>
        <v>1</v>
      </c>
      <c r="K1640" s="1">
        <f>IF(G1640&gt;MainSheet!$C$11+$B$6,IF(K1639&gt;=0.999,1,(G1640-MainSheet!$C$11-$B$6)*I1640/$C$2/60),0)</f>
        <v>1</v>
      </c>
      <c r="L1640" s="1">
        <f>IF(G1640&gt;MainSheet!$C$11+$B$6+$C$6,IF(L1639&gt;=0.999,1,(G1640-MainSheet!$C$11-$B$6-$C$6)*I1640/$D$2/60),0)</f>
        <v>1</v>
      </c>
      <c r="M1640">
        <f t="shared" si="229"/>
        <v>1</v>
      </c>
      <c r="N1640" s="2">
        <f t="shared" si="230"/>
        <v>3721.0526315789471</v>
      </c>
      <c r="O1640">
        <f t="shared" si="233"/>
        <v>977.02127659574455</v>
      </c>
      <c r="P1640">
        <f t="shared" si="231"/>
        <v>192000</v>
      </c>
      <c r="Q1640" s="2">
        <f t="shared" si="232"/>
        <v>196698.0739081747</v>
      </c>
      <c r="R1640">
        <f>Q1640/MainSheet!$C$8*(G1640-G1639)+R1639</f>
        <v>1346.1407777806985</v>
      </c>
      <c r="S1640">
        <f t="shared" si="234"/>
        <v>21725.846616310308</v>
      </c>
      <c r="T1640">
        <f t="shared" si="226"/>
        <v>16.379999999999761</v>
      </c>
      <c r="U1640" s="1">
        <f>Q1640/MainSheet!$C$22</f>
        <v>1</v>
      </c>
    </row>
    <row r="1641" spans="7:21">
      <c r="G1641">
        <f t="shared" si="227"/>
        <v>16.389999999999763</v>
      </c>
      <c r="H1641">
        <f t="shared" si="228"/>
        <v>198000</v>
      </c>
      <c r="I1641" s="2">
        <f>MIN(MainSheet!$C$10/MainSheet!$C$9,MainSheet!$K$9*60)</f>
        <v>660</v>
      </c>
      <c r="J1641" s="1">
        <f>IF(G1641&gt;MainSheet!$C$11,IF(J1640&gt;=0.999,1,(G1641-MainSheet!$C$11)*I1641/$B$2/60),0)</f>
        <v>1</v>
      </c>
      <c r="K1641" s="1">
        <f>IF(G1641&gt;MainSheet!$C$11+$B$6,IF(K1640&gt;=0.999,1,(G1641-MainSheet!$C$11-$B$6)*I1641/$C$2/60),0)</f>
        <v>1</v>
      </c>
      <c r="L1641" s="1">
        <f>IF(G1641&gt;MainSheet!$C$11+$B$6+$C$6,IF(L1640&gt;=0.999,1,(G1641-MainSheet!$C$11-$B$6-$C$6)*I1641/$D$2/60),0)</f>
        <v>1</v>
      </c>
      <c r="M1641">
        <f t="shared" si="229"/>
        <v>1</v>
      </c>
      <c r="N1641" s="2">
        <f t="shared" si="230"/>
        <v>3721.0526315789471</v>
      </c>
      <c r="O1641">
        <f t="shared" si="233"/>
        <v>977.02127659574455</v>
      </c>
      <c r="P1641">
        <f t="shared" si="231"/>
        <v>192000</v>
      </c>
      <c r="Q1641" s="2">
        <f t="shared" si="232"/>
        <v>196698.0739081747</v>
      </c>
      <c r="R1641">
        <f>Q1641/MainSheet!$C$8*(G1641-G1640)+R1640</f>
        <v>1348.1720242715332</v>
      </c>
      <c r="S1641">
        <f t="shared" si="234"/>
        <v>21758.629628628336</v>
      </c>
      <c r="T1641">
        <f t="shared" si="226"/>
        <v>16.389999999999763</v>
      </c>
      <c r="U1641" s="1">
        <f>Q1641/MainSheet!$C$22</f>
        <v>1</v>
      </c>
    </row>
    <row r="1642" spans="7:21">
      <c r="G1642">
        <f t="shared" si="227"/>
        <v>16.399999999999764</v>
      </c>
      <c r="H1642">
        <f t="shared" si="228"/>
        <v>198000</v>
      </c>
      <c r="I1642" s="2">
        <f>MIN(MainSheet!$C$10/MainSheet!$C$9,MainSheet!$K$9*60)</f>
        <v>660</v>
      </c>
      <c r="J1642" s="1">
        <f>IF(G1642&gt;MainSheet!$C$11,IF(J1641&gt;=0.999,1,(G1642-MainSheet!$C$11)*I1642/$B$2/60),0)</f>
        <v>1</v>
      </c>
      <c r="K1642" s="1">
        <f>IF(G1642&gt;MainSheet!$C$11+$B$6,IF(K1641&gt;=0.999,1,(G1642-MainSheet!$C$11-$B$6)*I1642/$C$2/60),0)</f>
        <v>1</v>
      </c>
      <c r="L1642" s="1">
        <f>IF(G1642&gt;MainSheet!$C$11+$B$6+$C$6,IF(L1641&gt;=0.999,1,(G1642-MainSheet!$C$11-$B$6-$C$6)*I1642/$D$2/60),0)</f>
        <v>1</v>
      </c>
      <c r="M1642">
        <f t="shared" si="229"/>
        <v>1</v>
      </c>
      <c r="N1642" s="2">
        <f t="shared" si="230"/>
        <v>3721.0526315789471</v>
      </c>
      <c r="O1642">
        <f t="shared" si="233"/>
        <v>977.02127659574455</v>
      </c>
      <c r="P1642">
        <f t="shared" si="231"/>
        <v>192000</v>
      </c>
      <c r="Q1642" s="2">
        <f t="shared" si="232"/>
        <v>196698.0739081747</v>
      </c>
      <c r="R1642">
        <f>Q1642/MainSheet!$C$8*(G1642-G1641)+R1641</f>
        <v>1350.203270762368</v>
      </c>
      <c r="S1642">
        <f t="shared" si="234"/>
        <v>21791.412640946364</v>
      </c>
      <c r="T1642">
        <f t="shared" si="226"/>
        <v>16.399999999999764</v>
      </c>
      <c r="U1642" s="1">
        <f>Q1642/MainSheet!$C$22</f>
        <v>1</v>
      </c>
    </row>
    <row r="1643" spans="7:21">
      <c r="G1643">
        <f t="shared" si="227"/>
        <v>16.409999999999766</v>
      </c>
      <c r="H1643">
        <f t="shared" si="228"/>
        <v>198000</v>
      </c>
      <c r="I1643" s="2">
        <f>MIN(MainSheet!$C$10/MainSheet!$C$9,MainSheet!$K$9*60)</f>
        <v>660</v>
      </c>
      <c r="J1643" s="1">
        <f>IF(G1643&gt;MainSheet!$C$11,IF(J1642&gt;=0.999,1,(G1643-MainSheet!$C$11)*I1643/$B$2/60),0)</f>
        <v>1</v>
      </c>
      <c r="K1643" s="1">
        <f>IF(G1643&gt;MainSheet!$C$11+$B$6,IF(K1642&gt;=0.999,1,(G1643-MainSheet!$C$11-$B$6)*I1643/$C$2/60),0)</f>
        <v>1</v>
      </c>
      <c r="L1643" s="1">
        <f>IF(G1643&gt;MainSheet!$C$11+$B$6+$C$6,IF(L1642&gt;=0.999,1,(G1643-MainSheet!$C$11-$B$6-$C$6)*I1643/$D$2/60),0)</f>
        <v>1</v>
      </c>
      <c r="M1643">
        <f t="shared" si="229"/>
        <v>1</v>
      </c>
      <c r="N1643" s="2">
        <f t="shared" si="230"/>
        <v>3721.0526315789471</v>
      </c>
      <c r="O1643">
        <f t="shared" si="233"/>
        <v>977.02127659574455</v>
      </c>
      <c r="P1643">
        <f t="shared" si="231"/>
        <v>192000</v>
      </c>
      <c r="Q1643" s="2">
        <f t="shared" si="232"/>
        <v>196698.0739081747</v>
      </c>
      <c r="R1643">
        <f>Q1643/MainSheet!$C$8*(G1643-G1642)+R1642</f>
        <v>1352.2345172532027</v>
      </c>
      <c r="S1643">
        <f t="shared" si="234"/>
        <v>21824.195653264393</v>
      </c>
      <c r="T1643">
        <f t="shared" si="226"/>
        <v>16.409999999999766</v>
      </c>
      <c r="U1643" s="1">
        <f>Q1643/MainSheet!$C$22</f>
        <v>1</v>
      </c>
    </row>
    <row r="1644" spans="7:21">
      <c r="G1644">
        <f t="shared" si="227"/>
        <v>16.419999999999767</v>
      </c>
      <c r="H1644">
        <f t="shared" si="228"/>
        <v>198000</v>
      </c>
      <c r="I1644" s="2">
        <f>MIN(MainSheet!$C$10/MainSheet!$C$9,MainSheet!$K$9*60)</f>
        <v>660</v>
      </c>
      <c r="J1644" s="1">
        <f>IF(G1644&gt;MainSheet!$C$11,IF(J1643&gt;=0.999,1,(G1644-MainSheet!$C$11)*I1644/$B$2/60),0)</f>
        <v>1</v>
      </c>
      <c r="K1644" s="1">
        <f>IF(G1644&gt;MainSheet!$C$11+$B$6,IF(K1643&gt;=0.999,1,(G1644-MainSheet!$C$11-$B$6)*I1644/$C$2/60),0)</f>
        <v>1</v>
      </c>
      <c r="L1644" s="1">
        <f>IF(G1644&gt;MainSheet!$C$11+$B$6+$C$6,IF(L1643&gt;=0.999,1,(G1644-MainSheet!$C$11-$B$6-$C$6)*I1644/$D$2/60),0)</f>
        <v>1</v>
      </c>
      <c r="M1644">
        <f t="shared" si="229"/>
        <v>1</v>
      </c>
      <c r="N1644" s="2">
        <f t="shared" si="230"/>
        <v>3721.0526315789471</v>
      </c>
      <c r="O1644">
        <f t="shared" si="233"/>
        <v>977.02127659574455</v>
      </c>
      <c r="P1644">
        <f t="shared" si="231"/>
        <v>192000</v>
      </c>
      <c r="Q1644" s="2">
        <f t="shared" si="232"/>
        <v>196698.0739081747</v>
      </c>
      <c r="R1644">
        <f>Q1644/MainSheet!$C$8*(G1644-G1643)+R1643</f>
        <v>1354.2657637440375</v>
      </c>
      <c r="S1644">
        <f t="shared" si="234"/>
        <v>21856.978665582421</v>
      </c>
      <c r="T1644">
        <f t="shared" si="226"/>
        <v>16.419999999999767</v>
      </c>
      <c r="U1644" s="1">
        <f>Q1644/MainSheet!$C$22</f>
        <v>1</v>
      </c>
    </row>
    <row r="1645" spans="7:21">
      <c r="G1645">
        <f t="shared" si="227"/>
        <v>16.429999999999769</v>
      </c>
      <c r="H1645">
        <f t="shared" si="228"/>
        <v>198000</v>
      </c>
      <c r="I1645" s="2">
        <f>MIN(MainSheet!$C$10/MainSheet!$C$9,MainSheet!$K$9*60)</f>
        <v>660</v>
      </c>
      <c r="J1645" s="1">
        <f>IF(G1645&gt;MainSheet!$C$11,IF(J1644&gt;=0.999,1,(G1645-MainSheet!$C$11)*I1645/$B$2/60),0)</f>
        <v>1</v>
      </c>
      <c r="K1645" s="1">
        <f>IF(G1645&gt;MainSheet!$C$11+$B$6,IF(K1644&gt;=0.999,1,(G1645-MainSheet!$C$11-$B$6)*I1645/$C$2/60),0)</f>
        <v>1</v>
      </c>
      <c r="L1645" s="1">
        <f>IF(G1645&gt;MainSheet!$C$11+$B$6+$C$6,IF(L1644&gt;=0.999,1,(G1645-MainSheet!$C$11-$B$6-$C$6)*I1645/$D$2/60),0)</f>
        <v>1</v>
      </c>
      <c r="M1645">
        <f t="shared" si="229"/>
        <v>1</v>
      </c>
      <c r="N1645" s="2">
        <f t="shared" si="230"/>
        <v>3721.0526315789471</v>
      </c>
      <c r="O1645">
        <f t="shared" si="233"/>
        <v>977.02127659574455</v>
      </c>
      <c r="P1645">
        <f t="shared" si="231"/>
        <v>192000</v>
      </c>
      <c r="Q1645" s="2">
        <f t="shared" si="232"/>
        <v>196698.0739081747</v>
      </c>
      <c r="R1645">
        <f>Q1645/MainSheet!$C$8*(G1645-G1644)+R1644</f>
        <v>1356.2970102348722</v>
      </c>
      <c r="S1645">
        <f t="shared" si="234"/>
        <v>21889.761677900449</v>
      </c>
      <c r="T1645">
        <f t="shared" si="226"/>
        <v>16.429999999999769</v>
      </c>
      <c r="U1645" s="1">
        <f>Q1645/MainSheet!$C$22</f>
        <v>1</v>
      </c>
    </row>
    <row r="1646" spans="7:21">
      <c r="G1646">
        <f t="shared" si="227"/>
        <v>16.43999999999977</v>
      </c>
      <c r="H1646">
        <f t="shared" si="228"/>
        <v>198000</v>
      </c>
      <c r="I1646" s="2">
        <f>MIN(MainSheet!$C$10/MainSheet!$C$9,MainSheet!$K$9*60)</f>
        <v>660</v>
      </c>
      <c r="J1646" s="1">
        <f>IF(G1646&gt;MainSheet!$C$11,IF(J1645&gt;=0.999,1,(G1646-MainSheet!$C$11)*I1646/$B$2/60),0)</f>
        <v>1</v>
      </c>
      <c r="K1646" s="1">
        <f>IF(G1646&gt;MainSheet!$C$11+$B$6,IF(K1645&gt;=0.999,1,(G1646-MainSheet!$C$11-$B$6)*I1646/$C$2/60),0)</f>
        <v>1</v>
      </c>
      <c r="L1646" s="1">
        <f>IF(G1646&gt;MainSheet!$C$11+$B$6+$C$6,IF(L1645&gt;=0.999,1,(G1646-MainSheet!$C$11-$B$6-$C$6)*I1646/$D$2/60),0)</f>
        <v>1</v>
      </c>
      <c r="M1646">
        <f t="shared" si="229"/>
        <v>1</v>
      </c>
      <c r="N1646" s="2">
        <f t="shared" si="230"/>
        <v>3721.0526315789471</v>
      </c>
      <c r="O1646">
        <f t="shared" si="233"/>
        <v>977.02127659574455</v>
      </c>
      <c r="P1646">
        <f t="shared" si="231"/>
        <v>192000</v>
      </c>
      <c r="Q1646" s="2">
        <f t="shared" si="232"/>
        <v>196698.0739081747</v>
      </c>
      <c r="R1646">
        <f>Q1646/MainSheet!$C$8*(G1646-G1645)+R1645</f>
        <v>1358.328256725707</v>
      </c>
      <c r="S1646">
        <f t="shared" si="234"/>
        <v>21922.544690218478</v>
      </c>
      <c r="T1646">
        <f t="shared" si="226"/>
        <v>16.43999999999977</v>
      </c>
      <c r="U1646" s="1">
        <f>Q1646/MainSheet!$C$22</f>
        <v>1</v>
      </c>
    </row>
    <row r="1647" spans="7:21">
      <c r="G1647">
        <f t="shared" si="227"/>
        <v>16.449999999999772</v>
      </c>
      <c r="H1647">
        <f t="shared" si="228"/>
        <v>198000</v>
      </c>
      <c r="I1647" s="2">
        <f>MIN(MainSheet!$C$10/MainSheet!$C$9,MainSheet!$K$9*60)</f>
        <v>660</v>
      </c>
      <c r="J1647" s="1">
        <f>IF(G1647&gt;MainSheet!$C$11,IF(J1646&gt;=0.999,1,(G1647-MainSheet!$C$11)*I1647/$B$2/60),0)</f>
        <v>1</v>
      </c>
      <c r="K1647" s="1">
        <f>IF(G1647&gt;MainSheet!$C$11+$B$6,IF(K1646&gt;=0.999,1,(G1647-MainSheet!$C$11-$B$6)*I1647/$C$2/60),0)</f>
        <v>1</v>
      </c>
      <c r="L1647" s="1">
        <f>IF(G1647&gt;MainSheet!$C$11+$B$6+$C$6,IF(L1646&gt;=0.999,1,(G1647-MainSheet!$C$11-$B$6-$C$6)*I1647/$D$2/60),0)</f>
        <v>1</v>
      </c>
      <c r="M1647">
        <f t="shared" si="229"/>
        <v>1</v>
      </c>
      <c r="N1647" s="2">
        <f t="shared" si="230"/>
        <v>3721.0526315789471</v>
      </c>
      <c r="O1647">
        <f t="shared" si="233"/>
        <v>977.02127659574455</v>
      </c>
      <c r="P1647">
        <f t="shared" si="231"/>
        <v>192000</v>
      </c>
      <c r="Q1647" s="2">
        <f t="shared" si="232"/>
        <v>196698.0739081747</v>
      </c>
      <c r="R1647">
        <f>Q1647/MainSheet!$C$8*(G1647-G1646)+R1646</f>
        <v>1360.3595032165417</v>
      </c>
      <c r="S1647">
        <f t="shared" si="234"/>
        <v>21955.327702536506</v>
      </c>
      <c r="T1647">
        <f t="shared" si="226"/>
        <v>16.449999999999772</v>
      </c>
      <c r="U1647" s="1">
        <f>Q1647/MainSheet!$C$22</f>
        <v>1</v>
      </c>
    </row>
    <row r="1648" spans="7:21">
      <c r="G1648">
        <f t="shared" si="227"/>
        <v>16.459999999999773</v>
      </c>
      <c r="H1648">
        <f t="shared" si="228"/>
        <v>198000</v>
      </c>
      <c r="I1648" s="2">
        <f>MIN(MainSheet!$C$10/MainSheet!$C$9,MainSheet!$K$9*60)</f>
        <v>660</v>
      </c>
      <c r="J1648" s="1">
        <f>IF(G1648&gt;MainSheet!$C$11,IF(J1647&gt;=0.999,1,(G1648-MainSheet!$C$11)*I1648/$B$2/60),0)</f>
        <v>1</v>
      </c>
      <c r="K1648" s="1">
        <f>IF(G1648&gt;MainSheet!$C$11+$B$6,IF(K1647&gt;=0.999,1,(G1648-MainSheet!$C$11-$B$6)*I1648/$C$2/60),0)</f>
        <v>1</v>
      </c>
      <c r="L1648" s="1">
        <f>IF(G1648&gt;MainSheet!$C$11+$B$6+$C$6,IF(L1647&gt;=0.999,1,(G1648-MainSheet!$C$11-$B$6-$C$6)*I1648/$D$2/60),0)</f>
        <v>1</v>
      </c>
      <c r="M1648">
        <f t="shared" si="229"/>
        <v>1</v>
      </c>
      <c r="N1648" s="2">
        <f t="shared" si="230"/>
        <v>3721.0526315789471</v>
      </c>
      <c r="O1648">
        <f t="shared" si="233"/>
        <v>977.02127659574455</v>
      </c>
      <c r="P1648">
        <f t="shared" si="231"/>
        <v>192000</v>
      </c>
      <c r="Q1648" s="2">
        <f t="shared" si="232"/>
        <v>196698.0739081747</v>
      </c>
      <c r="R1648">
        <f>Q1648/MainSheet!$C$8*(G1648-G1647)+R1647</f>
        <v>1362.3907497073765</v>
      </c>
      <c r="S1648">
        <f t="shared" si="234"/>
        <v>21988.110714854534</v>
      </c>
      <c r="T1648">
        <f t="shared" si="226"/>
        <v>16.459999999999773</v>
      </c>
      <c r="U1648" s="1">
        <f>Q1648/MainSheet!$C$22</f>
        <v>1</v>
      </c>
    </row>
    <row r="1649" spans="7:21">
      <c r="G1649">
        <f t="shared" si="227"/>
        <v>16.469999999999775</v>
      </c>
      <c r="H1649">
        <f t="shared" si="228"/>
        <v>198000</v>
      </c>
      <c r="I1649" s="2">
        <f>MIN(MainSheet!$C$10/MainSheet!$C$9,MainSheet!$K$9*60)</f>
        <v>660</v>
      </c>
      <c r="J1649" s="1">
        <f>IF(G1649&gt;MainSheet!$C$11,IF(J1648&gt;=0.999,1,(G1649-MainSheet!$C$11)*I1649/$B$2/60),0)</f>
        <v>1</v>
      </c>
      <c r="K1649" s="1">
        <f>IF(G1649&gt;MainSheet!$C$11+$B$6,IF(K1648&gt;=0.999,1,(G1649-MainSheet!$C$11-$B$6)*I1649/$C$2/60),0)</f>
        <v>1</v>
      </c>
      <c r="L1649" s="1">
        <f>IF(G1649&gt;MainSheet!$C$11+$B$6+$C$6,IF(L1648&gt;=0.999,1,(G1649-MainSheet!$C$11-$B$6-$C$6)*I1649/$D$2/60),0)</f>
        <v>1</v>
      </c>
      <c r="M1649">
        <f t="shared" si="229"/>
        <v>1</v>
      </c>
      <c r="N1649" s="2">
        <f t="shared" si="230"/>
        <v>3721.0526315789471</v>
      </c>
      <c r="O1649">
        <f t="shared" si="233"/>
        <v>977.02127659574455</v>
      </c>
      <c r="P1649">
        <f t="shared" si="231"/>
        <v>192000</v>
      </c>
      <c r="Q1649" s="2">
        <f t="shared" si="232"/>
        <v>196698.0739081747</v>
      </c>
      <c r="R1649">
        <f>Q1649/MainSheet!$C$8*(G1649-G1648)+R1648</f>
        <v>1364.4219961982112</v>
      </c>
      <c r="S1649">
        <f t="shared" si="234"/>
        <v>22020.893727172563</v>
      </c>
      <c r="T1649">
        <f t="shared" si="226"/>
        <v>16.469999999999775</v>
      </c>
      <c r="U1649" s="1">
        <f>Q1649/MainSheet!$C$22</f>
        <v>1</v>
      </c>
    </row>
    <row r="1650" spans="7:21">
      <c r="G1650">
        <f t="shared" si="227"/>
        <v>16.479999999999777</v>
      </c>
      <c r="H1650">
        <f t="shared" si="228"/>
        <v>198000</v>
      </c>
      <c r="I1650" s="2">
        <f>MIN(MainSheet!$C$10/MainSheet!$C$9,MainSheet!$K$9*60)</f>
        <v>660</v>
      </c>
      <c r="J1650" s="1">
        <f>IF(G1650&gt;MainSheet!$C$11,IF(J1649&gt;=0.999,1,(G1650-MainSheet!$C$11)*I1650/$B$2/60),0)</f>
        <v>1</v>
      </c>
      <c r="K1650" s="1">
        <f>IF(G1650&gt;MainSheet!$C$11+$B$6,IF(K1649&gt;=0.999,1,(G1650-MainSheet!$C$11-$B$6)*I1650/$C$2/60),0)</f>
        <v>1</v>
      </c>
      <c r="L1650" s="1">
        <f>IF(G1650&gt;MainSheet!$C$11+$B$6+$C$6,IF(L1649&gt;=0.999,1,(G1650-MainSheet!$C$11-$B$6-$C$6)*I1650/$D$2/60),0)</f>
        <v>1</v>
      </c>
      <c r="M1650">
        <f t="shared" si="229"/>
        <v>1</v>
      </c>
      <c r="N1650" s="2">
        <f t="shared" si="230"/>
        <v>3721.0526315789471</v>
      </c>
      <c r="O1650">
        <f t="shared" si="233"/>
        <v>977.02127659574455</v>
      </c>
      <c r="P1650">
        <f t="shared" si="231"/>
        <v>192000</v>
      </c>
      <c r="Q1650" s="2">
        <f t="shared" si="232"/>
        <v>196698.0739081747</v>
      </c>
      <c r="R1650">
        <f>Q1650/MainSheet!$C$8*(G1650-G1649)+R1649</f>
        <v>1366.453242689046</v>
      </c>
      <c r="S1650">
        <f t="shared" si="234"/>
        <v>22053.676739490591</v>
      </c>
      <c r="T1650">
        <f t="shared" si="226"/>
        <v>16.479999999999777</v>
      </c>
      <c r="U1650" s="1">
        <f>Q1650/MainSheet!$C$22</f>
        <v>1</v>
      </c>
    </row>
    <row r="1651" spans="7:21">
      <c r="G1651">
        <f t="shared" si="227"/>
        <v>16.489999999999778</v>
      </c>
      <c r="H1651">
        <f t="shared" si="228"/>
        <v>198000</v>
      </c>
      <c r="I1651" s="2">
        <f>MIN(MainSheet!$C$10/MainSheet!$C$9,MainSheet!$K$9*60)</f>
        <v>660</v>
      </c>
      <c r="J1651" s="1">
        <f>IF(G1651&gt;MainSheet!$C$11,IF(J1650&gt;=0.999,1,(G1651-MainSheet!$C$11)*I1651/$B$2/60),0)</f>
        <v>1</v>
      </c>
      <c r="K1651" s="1">
        <f>IF(G1651&gt;MainSheet!$C$11+$B$6,IF(K1650&gt;=0.999,1,(G1651-MainSheet!$C$11-$B$6)*I1651/$C$2/60),0)</f>
        <v>1</v>
      </c>
      <c r="L1651" s="1">
        <f>IF(G1651&gt;MainSheet!$C$11+$B$6+$C$6,IF(L1650&gt;=0.999,1,(G1651-MainSheet!$C$11-$B$6-$C$6)*I1651/$D$2/60),0)</f>
        <v>1</v>
      </c>
      <c r="M1651">
        <f t="shared" si="229"/>
        <v>1</v>
      </c>
      <c r="N1651" s="2">
        <f t="shared" si="230"/>
        <v>3721.0526315789471</v>
      </c>
      <c r="O1651">
        <f t="shared" si="233"/>
        <v>977.02127659574455</v>
      </c>
      <c r="P1651">
        <f t="shared" si="231"/>
        <v>192000</v>
      </c>
      <c r="Q1651" s="2">
        <f t="shared" si="232"/>
        <v>196698.0739081747</v>
      </c>
      <c r="R1651">
        <f>Q1651/MainSheet!$C$8*(G1651-G1650)+R1650</f>
        <v>1368.4844891798807</v>
      </c>
      <c r="S1651">
        <f t="shared" si="234"/>
        <v>22086.459751808619</v>
      </c>
      <c r="T1651">
        <f t="shared" si="226"/>
        <v>16.489999999999778</v>
      </c>
      <c r="U1651" s="1">
        <f>Q1651/MainSheet!$C$22</f>
        <v>1</v>
      </c>
    </row>
    <row r="1652" spans="7:21">
      <c r="G1652">
        <f t="shared" si="227"/>
        <v>16.49999999999978</v>
      </c>
      <c r="H1652">
        <f t="shared" si="228"/>
        <v>198000</v>
      </c>
      <c r="I1652" s="2">
        <f>MIN(MainSheet!$C$10/MainSheet!$C$9,MainSheet!$K$9*60)</f>
        <v>660</v>
      </c>
      <c r="J1652" s="1">
        <f>IF(G1652&gt;MainSheet!$C$11,IF(J1651&gt;=0.999,1,(G1652-MainSheet!$C$11)*I1652/$B$2/60),0)</f>
        <v>1</v>
      </c>
      <c r="K1652" s="1">
        <f>IF(G1652&gt;MainSheet!$C$11+$B$6,IF(K1651&gt;=0.999,1,(G1652-MainSheet!$C$11-$B$6)*I1652/$C$2/60),0)</f>
        <v>1</v>
      </c>
      <c r="L1652" s="1">
        <f>IF(G1652&gt;MainSheet!$C$11+$B$6+$C$6,IF(L1651&gt;=0.999,1,(G1652-MainSheet!$C$11-$B$6-$C$6)*I1652/$D$2/60),0)</f>
        <v>1</v>
      </c>
      <c r="M1652">
        <f t="shared" si="229"/>
        <v>1</v>
      </c>
      <c r="N1652" s="2">
        <f t="shared" si="230"/>
        <v>3721.0526315789471</v>
      </c>
      <c r="O1652">
        <f t="shared" si="233"/>
        <v>977.02127659574455</v>
      </c>
      <c r="P1652">
        <f t="shared" si="231"/>
        <v>192000</v>
      </c>
      <c r="Q1652" s="2">
        <f t="shared" si="232"/>
        <v>196698.0739081747</v>
      </c>
      <c r="R1652">
        <f>Q1652/MainSheet!$C$8*(G1652-G1651)+R1651</f>
        <v>1370.5157356707155</v>
      </c>
      <c r="S1652">
        <f t="shared" si="234"/>
        <v>22119.242764126648</v>
      </c>
      <c r="T1652">
        <f t="shared" si="226"/>
        <v>16.49999999999978</v>
      </c>
      <c r="U1652" s="1">
        <f>Q1652/MainSheet!$C$22</f>
        <v>1</v>
      </c>
    </row>
    <row r="1653" spans="7:21">
      <c r="G1653">
        <f t="shared" si="227"/>
        <v>16.509999999999781</v>
      </c>
      <c r="H1653">
        <f t="shared" si="228"/>
        <v>198000</v>
      </c>
      <c r="I1653" s="2">
        <f>MIN(MainSheet!$C$10/MainSheet!$C$9,MainSheet!$K$9*60)</f>
        <v>660</v>
      </c>
      <c r="J1653" s="1">
        <f>IF(G1653&gt;MainSheet!$C$11,IF(J1652&gt;=0.999,1,(G1653-MainSheet!$C$11)*I1653/$B$2/60),0)</f>
        <v>1</v>
      </c>
      <c r="K1653" s="1">
        <f>IF(G1653&gt;MainSheet!$C$11+$B$6,IF(K1652&gt;=0.999,1,(G1653-MainSheet!$C$11-$B$6)*I1653/$C$2/60),0)</f>
        <v>1</v>
      </c>
      <c r="L1653" s="1">
        <f>IF(G1653&gt;MainSheet!$C$11+$B$6+$C$6,IF(L1652&gt;=0.999,1,(G1653-MainSheet!$C$11-$B$6-$C$6)*I1653/$D$2/60),0)</f>
        <v>1</v>
      </c>
      <c r="M1653">
        <f t="shared" si="229"/>
        <v>1</v>
      </c>
      <c r="N1653" s="2">
        <f t="shared" si="230"/>
        <v>3721.0526315789471</v>
      </c>
      <c r="O1653">
        <f t="shared" si="233"/>
        <v>977.02127659574455</v>
      </c>
      <c r="P1653">
        <f t="shared" si="231"/>
        <v>192000</v>
      </c>
      <c r="Q1653" s="2">
        <f t="shared" si="232"/>
        <v>196698.0739081747</v>
      </c>
      <c r="R1653">
        <f>Q1653/MainSheet!$C$8*(G1653-G1652)+R1652</f>
        <v>1372.5469821615502</v>
      </c>
      <c r="S1653">
        <f t="shared" si="234"/>
        <v>22152.025776444676</v>
      </c>
      <c r="T1653">
        <f t="shared" si="226"/>
        <v>16.509999999999781</v>
      </c>
      <c r="U1653" s="1">
        <f>Q1653/MainSheet!$C$22</f>
        <v>1</v>
      </c>
    </row>
    <row r="1654" spans="7:21">
      <c r="G1654">
        <f t="shared" si="227"/>
        <v>16.519999999999783</v>
      </c>
      <c r="H1654">
        <f t="shared" si="228"/>
        <v>198000</v>
      </c>
      <c r="I1654" s="2">
        <f>MIN(MainSheet!$C$10/MainSheet!$C$9,MainSheet!$K$9*60)</f>
        <v>660</v>
      </c>
      <c r="J1654" s="1">
        <f>IF(G1654&gt;MainSheet!$C$11,IF(J1653&gt;=0.999,1,(G1654-MainSheet!$C$11)*I1654/$B$2/60),0)</f>
        <v>1</v>
      </c>
      <c r="K1654" s="1">
        <f>IF(G1654&gt;MainSheet!$C$11+$B$6,IF(K1653&gt;=0.999,1,(G1654-MainSheet!$C$11-$B$6)*I1654/$C$2/60),0)</f>
        <v>1</v>
      </c>
      <c r="L1654" s="1">
        <f>IF(G1654&gt;MainSheet!$C$11+$B$6+$C$6,IF(L1653&gt;=0.999,1,(G1654-MainSheet!$C$11-$B$6-$C$6)*I1654/$D$2/60),0)</f>
        <v>1</v>
      </c>
      <c r="M1654">
        <f t="shared" si="229"/>
        <v>1</v>
      </c>
      <c r="N1654" s="2">
        <f t="shared" si="230"/>
        <v>3721.0526315789471</v>
      </c>
      <c r="O1654">
        <f t="shared" si="233"/>
        <v>977.02127659574455</v>
      </c>
      <c r="P1654">
        <f t="shared" si="231"/>
        <v>192000</v>
      </c>
      <c r="Q1654" s="2">
        <f t="shared" si="232"/>
        <v>196698.0739081747</v>
      </c>
      <c r="R1654">
        <f>Q1654/MainSheet!$C$8*(G1654-G1653)+R1653</f>
        <v>1374.578228652385</v>
      </c>
      <c r="S1654">
        <f t="shared" si="234"/>
        <v>22184.808788762704</v>
      </c>
      <c r="T1654">
        <f t="shared" si="226"/>
        <v>16.519999999999783</v>
      </c>
      <c r="U1654" s="1">
        <f>Q1654/MainSheet!$C$22</f>
        <v>1</v>
      </c>
    </row>
    <row r="1655" spans="7:21">
      <c r="G1655">
        <f t="shared" si="227"/>
        <v>16.529999999999784</v>
      </c>
      <c r="H1655">
        <f t="shared" si="228"/>
        <v>198000</v>
      </c>
      <c r="I1655" s="2">
        <f>MIN(MainSheet!$C$10/MainSheet!$C$9,MainSheet!$K$9*60)</f>
        <v>660</v>
      </c>
      <c r="J1655" s="1">
        <f>IF(G1655&gt;MainSheet!$C$11,IF(J1654&gt;=0.999,1,(G1655-MainSheet!$C$11)*I1655/$B$2/60),0)</f>
        <v>1</v>
      </c>
      <c r="K1655" s="1">
        <f>IF(G1655&gt;MainSheet!$C$11+$B$6,IF(K1654&gt;=0.999,1,(G1655-MainSheet!$C$11-$B$6)*I1655/$C$2/60),0)</f>
        <v>1</v>
      </c>
      <c r="L1655" s="1">
        <f>IF(G1655&gt;MainSheet!$C$11+$B$6+$C$6,IF(L1654&gt;=0.999,1,(G1655-MainSheet!$C$11-$B$6-$C$6)*I1655/$D$2/60),0)</f>
        <v>1</v>
      </c>
      <c r="M1655">
        <f t="shared" si="229"/>
        <v>1</v>
      </c>
      <c r="N1655" s="2">
        <f t="shared" si="230"/>
        <v>3721.0526315789471</v>
      </c>
      <c r="O1655">
        <f t="shared" si="233"/>
        <v>977.02127659574455</v>
      </c>
      <c r="P1655">
        <f t="shared" si="231"/>
        <v>192000</v>
      </c>
      <c r="Q1655" s="2">
        <f t="shared" si="232"/>
        <v>196698.0739081747</v>
      </c>
      <c r="R1655">
        <f>Q1655/MainSheet!$C$8*(G1655-G1654)+R1654</f>
        <v>1376.6094751432197</v>
      </c>
      <c r="S1655">
        <f t="shared" si="234"/>
        <v>22217.591801080733</v>
      </c>
      <c r="T1655">
        <f t="shared" si="226"/>
        <v>16.529999999999784</v>
      </c>
      <c r="U1655" s="1">
        <f>Q1655/MainSheet!$C$22</f>
        <v>1</v>
      </c>
    </row>
    <row r="1656" spans="7:21">
      <c r="G1656">
        <f t="shared" si="227"/>
        <v>16.539999999999786</v>
      </c>
      <c r="H1656">
        <f t="shared" si="228"/>
        <v>198000</v>
      </c>
      <c r="I1656" s="2">
        <f>MIN(MainSheet!$C$10/MainSheet!$C$9,MainSheet!$K$9*60)</f>
        <v>660</v>
      </c>
      <c r="J1656" s="1">
        <f>IF(G1656&gt;MainSheet!$C$11,IF(J1655&gt;=0.999,1,(G1656-MainSheet!$C$11)*I1656/$B$2/60),0)</f>
        <v>1</v>
      </c>
      <c r="K1656" s="1">
        <f>IF(G1656&gt;MainSheet!$C$11+$B$6,IF(K1655&gt;=0.999,1,(G1656-MainSheet!$C$11-$B$6)*I1656/$C$2/60),0)</f>
        <v>1</v>
      </c>
      <c r="L1656" s="1">
        <f>IF(G1656&gt;MainSheet!$C$11+$B$6+$C$6,IF(L1655&gt;=0.999,1,(G1656-MainSheet!$C$11-$B$6-$C$6)*I1656/$D$2/60),0)</f>
        <v>1</v>
      </c>
      <c r="M1656">
        <f t="shared" si="229"/>
        <v>1</v>
      </c>
      <c r="N1656" s="2">
        <f t="shared" si="230"/>
        <v>3721.0526315789471</v>
      </c>
      <c r="O1656">
        <f t="shared" si="233"/>
        <v>977.02127659574455</v>
      </c>
      <c r="P1656">
        <f t="shared" si="231"/>
        <v>192000</v>
      </c>
      <c r="Q1656" s="2">
        <f t="shared" si="232"/>
        <v>196698.0739081747</v>
      </c>
      <c r="R1656">
        <f>Q1656/MainSheet!$C$8*(G1656-G1655)+R1655</f>
        <v>1378.6407216340544</v>
      </c>
      <c r="S1656">
        <f t="shared" si="234"/>
        <v>22250.374813398761</v>
      </c>
      <c r="T1656">
        <f t="shared" si="226"/>
        <v>16.539999999999786</v>
      </c>
      <c r="U1656" s="1">
        <f>Q1656/MainSheet!$C$22</f>
        <v>1</v>
      </c>
    </row>
    <row r="1657" spans="7:21">
      <c r="G1657">
        <f t="shared" si="227"/>
        <v>16.549999999999788</v>
      </c>
      <c r="H1657">
        <f t="shared" si="228"/>
        <v>198000</v>
      </c>
      <c r="I1657" s="2">
        <f>MIN(MainSheet!$C$10/MainSheet!$C$9,MainSheet!$K$9*60)</f>
        <v>660</v>
      </c>
      <c r="J1657" s="1">
        <f>IF(G1657&gt;MainSheet!$C$11,IF(J1656&gt;=0.999,1,(G1657-MainSheet!$C$11)*I1657/$B$2/60),0)</f>
        <v>1</v>
      </c>
      <c r="K1657" s="1">
        <f>IF(G1657&gt;MainSheet!$C$11+$B$6,IF(K1656&gt;=0.999,1,(G1657-MainSheet!$C$11-$B$6)*I1657/$C$2/60),0)</f>
        <v>1</v>
      </c>
      <c r="L1657" s="1">
        <f>IF(G1657&gt;MainSheet!$C$11+$B$6+$C$6,IF(L1656&gt;=0.999,1,(G1657-MainSheet!$C$11-$B$6-$C$6)*I1657/$D$2/60),0)</f>
        <v>1</v>
      </c>
      <c r="M1657">
        <f t="shared" si="229"/>
        <v>1</v>
      </c>
      <c r="N1657" s="2">
        <f t="shared" si="230"/>
        <v>3721.0526315789471</v>
      </c>
      <c r="O1657">
        <f t="shared" si="233"/>
        <v>977.02127659574455</v>
      </c>
      <c r="P1657">
        <f t="shared" si="231"/>
        <v>192000</v>
      </c>
      <c r="Q1657" s="2">
        <f t="shared" si="232"/>
        <v>196698.0739081747</v>
      </c>
      <c r="R1657">
        <f>Q1657/MainSheet!$C$8*(G1657-G1656)+R1656</f>
        <v>1380.6719681248892</v>
      </c>
      <c r="S1657">
        <f t="shared" si="234"/>
        <v>22283.157825716789</v>
      </c>
      <c r="T1657">
        <f t="shared" si="226"/>
        <v>16.549999999999788</v>
      </c>
      <c r="U1657" s="1">
        <f>Q1657/MainSheet!$C$22</f>
        <v>1</v>
      </c>
    </row>
    <row r="1658" spans="7:21">
      <c r="G1658">
        <f t="shared" si="227"/>
        <v>16.559999999999789</v>
      </c>
      <c r="H1658">
        <f t="shared" si="228"/>
        <v>198000</v>
      </c>
      <c r="I1658" s="2">
        <f>MIN(MainSheet!$C$10/MainSheet!$C$9,MainSheet!$K$9*60)</f>
        <v>660</v>
      </c>
      <c r="J1658" s="1">
        <f>IF(G1658&gt;MainSheet!$C$11,IF(J1657&gt;=0.999,1,(G1658-MainSheet!$C$11)*I1658/$B$2/60),0)</f>
        <v>1</v>
      </c>
      <c r="K1658" s="1">
        <f>IF(G1658&gt;MainSheet!$C$11+$B$6,IF(K1657&gt;=0.999,1,(G1658-MainSheet!$C$11-$B$6)*I1658/$C$2/60),0)</f>
        <v>1</v>
      </c>
      <c r="L1658" s="1">
        <f>IF(G1658&gt;MainSheet!$C$11+$B$6+$C$6,IF(L1657&gt;=0.999,1,(G1658-MainSheet!$C$11-$B$6-$C$6)*I1658/$D$2/60),0)</f>
        <v>1</v>
      </c>
      <c r="M1658">
        <f t="shared" si="229"/>
        <v>1</v>
      </c>
      <c r="N1658" s="2">
        <f t="shared" si="230"/>
        <v>3721.0526315789471</v>
      </c>
      <c r="O1658">
        <f t="shared" si="233"/>
        <v>977.02127659574455</v>
      </c>
      <c r="P1658">
        <f t="shared" si="231"/>
        <v>192000</v>
      </c>
      <c r="Q1658" s="2">
        <f t="shared" si="232"/>
        <v>196698.0739081747</v>
      </c>
      <c r="R1658">
        <f>Q1658/MainSheet!$C$8*(G1658-G1657)+R1657</f>
        <v>1382.7032146157239</v>
      </c>
      <c r="S1658">
        <f t="shared" si="234"/>
        <v>22315.940838034818</v>
      </c>
      <c r="T1658">
        <f t="shared" si="226"/>
        <v>16.559999999999789</v>
      </c>
      <c r="U1658" s="1">
        <f>Q1658/MainSheet!$C$22</f>
        <v>1</v>
      </c>
    </row>
    <row r="1659" spans="7:21">
      <c r="G1659">
        <f t="shared" si="227"/>
        <v>16.569999999999791</v>
      </c>
      <c r="H1659">
        <f t="shared" si="228"/>
        <v>198000</v>
      </c>
      <c r="I1659" s="2">
        <f>MIN(MainSheet!$C$10/MainSheet!$C$9,MainSheet!$K$9*60)</f>
        <v>660</v>
      </c>
      <c r="J1659" s="1">
        <f>IF(G1659&gt;MainSheet!$C$11,IF(J1658&gt;=0.999,1,(G1659-MainSheet!$C$11)*I1659/$B$2/60),0)</f>
        <v>1</v>
      </c>
      <c r="K1659" s="1">
        <f>IF(G1659&gt;MainSheet!$C$11+$B$6,IF(K1658&gt;=0.999,1,(G1659-MainSheet!$C$11-$B$6)*I1659/$C$2/60),0)</f>
        <v>1</v>
      </c>
      <c r="L1659" s="1">
        <f>IF(G1659&gt;MainSheet!$C$11+$B$6+$C$6,IF(L1658&gt;=0.999,1,(G1659-MainSheet!$C$11-$B$6-$C$6)*I1659/$D$2/60),0)</f>
        <v>1</v>
      </c>
      <c r="M1659">
        <f t="shared" si="229"/>
        <v>1</v>
      </c>
      <c r="N1659" s="2">
        <f t="shared" si="230"/>
        <v>3721.0526315789471</v>
      </c>
      <c r="O1659">
        <f t="shared" si="233"/>
        <v>977.02127659574455</v>
      </c>
      <c r="P1659">
        <f t="shared" si="231"/>
        <v>192000</v>
      </c>
      <c r="Q1659" s="2">
        <f t="shared" si="232"/>
        <v>196698.0739081747</v>
      </c>
      <c r="R1659">
        <f>Q1659/MainSheet!$C$8*(G1659-G1658)+R1658</f>
        <v>1384.7344611065587</v>
      </c>
      <c r="S1659">
        <f t="shared" si="234"/>
        <v>22348.723850352846</v>
      </c>
      <c r="T1659">
        <f t="shared" si="226"/>
        <v>16.569999999999791</v>
      </c>
      <c r="U1659" s="1">
        <f>Q1659/MainSheet!$C$22</f>
        <v>1</v>
      </c>
    </row>
    <row r="1660" spans="7:21">
      <c r="G1660">
        <f t="shared" si="227"/>
        <v>16.579999999999792</v>
      </c>
      <c r="H1660">
        <f t="shared" si="228"/>
        <v>198000</v>
      </c>
      <c r="I1660" s="2">
        <f>MIN(MainSheet!$C$10/MainSheet!$C$9,MainSheet!$K$9*60)</f>
        <v>660</v>
      </c>
      <c r="J1660" s="1">
        <f>IF(G1660&gt;MainSheet!$C$11,IF(J1659&gt;=0.999,1,(G1660-MainSheet!$C$11)*I1660/$B$2/60),0)</f>
        <v>1</v>
      </c>
      <c r="K1660" s="1">
        <f>IF(G1660&gt;MainSheet!$C$11+$B$6,IF(K1659&gt;=0.999,1,(G1660-MainSheet!$C$11-$B$6)*I1660/$C$2/60),0)</f>
        <v>1</v>
      </c>
      <c r="L1660" s="1">
        <f>IF(G1660&gt;MainSheet!$C$11+$B$6+$C$6,IF(L1659&gt;=0.999,1,(G1660-MainSheet!$C$11-$B$6-$C$6)*I1660/$D$2/60),0)</f>
        <v>1</v>
      </c>
      <c r="M1660">
        <f t="shared" si="229"/>
        <v>1</v>
      </c>
      <c r="N1660" s="2">
        <f t="shared" si="230"/>
        <v>3721.0526315789471</v>
      </c>
      <c r="O1660">
        <f t="shared" si="233"/>
        <v>977.02127659574455</v>
      </c>
      <c r="P1660">
        <f t="shared" si="231"/>
        <v>192000</v>
      </c>
      <c r="Q1660" s="2">
        <f t="shared" si="232"/>
        <v>196698.0739081747</v>
      </c>
      <c r="R1660">
        <f>Q1660/MainSheet!$C$8*(G1660-G1659)+R1659</f>
        <v>1386.7657075973934</v>
      </c>
      <c r="S1660">
        <f t="shared" si="234"/>
        <v>22381.506862670874</v>
      </c>
      <c r="T1660">
        <f t="shared" si="226"/>
        <v>16.579999999999792</v>
      </c>
      <c r="U1660" s="1">
        <f>Q1660/MainSheet!$C$22</f>
        <v>1</v>
      </c>
    </row>
    <row r="1661" spans="7:21">
      <c r="G1661">
        <f t="shared" si="227"/>
        <v>16.589999999999794</v>
      </c>
      <c r="H1661">
        <f t="shared" si="228"/>
        <v>198000</v>
      </c>
      <c r="I1661" s="2">
        <f>MIN(MainSheet!$C$10/MainSheet!$C$9,MainSheet!$K$9*60)</f>
        <v>660</v>
      </c>
      <c r="J1661" s="1">
        <f>IF(G1661&gt;MainSheet!$C$11,IF(J1660&gt;=0.999,1,(G1661-MainSheet!$C$11)*I1661/$B$2/60),0)</f>
        <v>1</v>
      </c>
      <c r="K1661" s="1">
        <f>IF(G1661&gt;MainSheet!$C$11+$B$6,IF(K1660&gt;=0.999,1,(G1661-MainSheet!$C$11-$B$6)*I1661/$C$2/60),0)</f>
        <v>1</v>
      </c>
      <c r="L1661" s="1">
        <f>IF(G1661&gt;MainSheet!$C$11+$B$6+$C$6,IF(L1660&gt;=0.999,1,(G1661-MainSheet!$C$11-$B$6-$C$6)*I1661/$D$2/60),0)</f>
        <v>1</v>
      </c>
      <c r="M1661">
        <f t="shared" si="229"/>
        <v>1</v>
      </c>
      <c r="N1661" s="2">
        <f t="shared" si="230"/>
        <v>3721.0526315789471</v>
      </c>
      <c r="O1661">
        <f t="shared" si="233"/>
        <v>977.02127659574455</v>
      </c>
      <c r="P1661">
        <f t="shared" si="231"/>
        <v>192000</v>
      </c>
      <c r="Q1661" s="2">
        <f t="shared" si="232"/>
        <v>196698.0739081747</v>
      </c>
      <c r="R1661">
        <f>Q1661/MainSheet!$C$8*(G1661-G1660)+R1660</f>
        <v>1388.7969540882282</v>
      </c>
      <c r="S1661">
        <f t="shared" si="234"/>
        <v>22414.289874988903</v>
      </c>
      <c r="T1661">
        <f t="shared" si="226"/>
        <v>16.589999999999794</v>
      </c>
      <c r="U1661" s="1">
        <f>Q1661/MainSheet!$C$22</f>
        <v>1</v>
      </c>
    </row>
    <row r="1662" spans="7:21">
      <c r="G1662">
        <f t="shared" si="227"/>
        <v>16.599999999999795</v>
      </c>
      <c r="H1662">
        <f t="shared" si="228"/>
        <v>198000</v>
      </c>
      <c r="I1662" s="2">
        <f>MIN(MainSheet!$C$10/MainSheet!$C$9,MainSheet!$K$9*60)</f>
        <v>660</v>
      </c>
      <c r="J1662" s="1">
        <f>IF(G1662&gt;MainSheet!$C$11,IF(J1661&gt;=0.999,1,(G1662-MainSheet!$C$11)*I1662/$B$2/60),0)</f>
        <v>1</v>
      </c>
      <c r="K1662" s="1">
        <f>IF(G1662&gt;MainSheet!$C$11+$B$6,IF(K1661&gt;=0.999,1,(G1662-MainSheet!$C$11-$B$6)*I1662/$C$2/60),0)</f>
        <v>1</v>
      </c>
      <c r="L1662" s="1">
        <f>IF(G1662&gt;MainSheet!$C$11+$B$6+$C$6,IF(L1661&gt;=0.999,1,(G1662-MainSheet!$C$11-$B$6-$C$6)*I1662/$D$2/60),0)</f>
        <v>1</v>
      </c>
      <c r="M1662">
        <f t="shared" si="229"/>
        <v>1</v>
      </c>
      <c r="N1662" s="2">
        <f t="shared" si="230"/>
        <v>3721.0526315789471</v>
      </c>
      <c r="O1662">
        <f t="shared" si="233"/>
        <v>977.02127659574455</v>
      </c>
      <c r="P1662">
        <f t="shared" si="231"/>
        <v>192000</v>
      </c>
      <c r="Q1662" s="2">
        <f t="shared" si="232"/>
        <v>196698.0739081747</v>
      </c>
      <c r="R1662">
        <f>Q1662/MainSheet!$C$8*(G1662-G1661)+R1661</f>
        <v>1390.8282005790629</v>
      </c>
      <c r="S1662">
        <f t="shared" si="234"/>
        <v>22447.072887306931</v>
      </c>
      <c r="T1662">
        <f t="shared" si="226"/>
        <v>16.599999999999795</v>
      </c>
      <c r="U1662" s="1">
        <f>Q1662/MainSheet!$C$22</f>
        <v>1</v>
      </c>
    </row>
    <row r="1663" spans="7:21">
      <c r="G1663">
        <f t="shared" si="227"/>
        <v>16.609999999999797</v>
      </c>
      <c r="H1663">
        <f t="shared" si="228"/>
        <v>198000</v>
      </c>
      <c r="I1663" s="2">
        <f>MIN(MainSheet!$C$10/MainSheet!$C$9,MainSheet!$K$9*60)</f>
        <v>660</v>
      </c>
      <c r="J1663" s="1">
        <f>IF(G1663&gt;MainSheet!$C$11,IF(J1662&gt;=0.999,1,(G1663-MainSheet!$C$11)*I1663/$B$2/60),0)</f>
        <v>1</v>
      </c>
      <c r="K1663" s="1">
        <f>IF(G1663&gt;MainSheet!$C$11+$B$6,IF(K1662&gt;=0.999,1,(G1663-MainSheet!$C$11-$B$6)*I1663/$C$2/60),0)</f>
        <v>1</v>
      </c>
      <c r="L1663" s="1">
        <f>IF(G1663&gt;MainSheet!$C$11+$B$6+$C$6,IF(L1662&gt;=0.999,1,(G1663-MainSheet!$C$11-$B$6-$C$6)*I1663/$D$2/60),0)</f>
        <v>1</v>
      </c>
      <c r="M1663">
        <f t="shared" si="229"/>
        <v>1</v>
      </c>
      <c r="N1663" s="2">
        <f t="shared" si="230"/>
        <v>3721.0526315789471</v>
      </c>
      <c r="O1663">
        <f t="shared" si="233"/>
        <v>977.02127659574455</v>
      </c>
      <c r="P1663">
        <f t="shared" si="231"/>
        <v>192000</v>
      </c>
      <c r="Q1663" s="2">
        <f t="shared" si="232"/>
        <v>196698.0739081747</v>
      </c>
      <c r="R1663">
        <f>Q1663/MainSheet!$C$8*(G1663-G1662)+R1662</f>
        <v>1392.8594470698977</v>
      </c>
      <c r="S1663">
        <f t="shared" si="234"/>
        <v>22479.855899624959</v>
      </c>
      <c r="T1663">
        <f t="shared" si="226"/>
        <v>16.609999999999797</v>
      </c>
      <c r="U1663" s="1">
        <f>Q1663/MainSheet!$C$22</f>
        <v>1</v>
      </c>
    </row>
    <row r="1664" spans="7:21">
      <c r="G1664">
        <f t="shared" si="227"/>
        <v>16.619999999999798</v>
      </c>
      <c r="H1664">
        <f t="shared" si="228"/>
        <v>198000</v>
      </c>
      <c r="I1664" s="2">
        <f>MIN(MainSheet!$C$10/MainSheet!$C$9,MainSheet!$K$9*60)</f>
        <v>660</v>
      </c>
      <c r="J1664" s="1">
        <f>IF(G1664&gt;MainSheet!$C$11,IF(J1663&gt;=0.999,1,(G1664-MainSheet!$C$11)*I1664/$B$2/60),0)</f>
        <v>1</v>
      </c>
      <c r="K1664" s="1">
        <f>IF(G1664&gt;MainSheet!$C$11+$B$6,IF(K1663&gt;=0.999,1,(G1664-MainSheet!$C$11-$B$6)*I1664/$C$2/60),0)</f>
        <v>1</v>
      </c>
      <c r="L1664" s="1">
        <f>IF(G1664&gt;MainSheet!$C$11+$B$6+$C$6,IF(L1663&gt;=0.999,1,(G1664-MainSheet!$C$11-$B$6-$C$6)*I1664/$D$2/60),0)</f>
        <v>1</v>
      </c>
      <c r="M1664">
        <f t="shared" si="229"/>
        <v>1</v>
      </c>
      <c r="N1664" s="2">
        <f t="shared" si="230"/>
        <v>3721.0526315789471</v>
      </c>
      <c r="O1664">
        <f t="shared" si="233"/>
        <v>977.02127659574455</v>
      </c>
      <c r="P1664">
        <f t="shared" si="231"/>
        <v>192000</v>
      </c>
      <c r="Q1664" s="2">
        <f t="shared" si="232"/>
        <v>196698.0739081747</v>
      </c>
      <c r="R1664">
        <f>Q1664/MainSheet!$C$8*(G1664-G1663)+R1663</f>
        <v>1394.8906935607324</v>
      </c>
      <c r="S1664">
        <f t="shared" si="234"/>
        <v>22512.638911942988</v>
      </c>
      <c r="T1664">
        <f t="shared" si="226"/>
        <v>16.619999999999798</v>
      </c>
      <c r="U1664" s="1">
        <f>Q1664/MainSheet!$C$22</f>
        <v>1</v>
      </c>
    </row>
    <row r="1665" spans="7:21">
      <c r="G1665">
        <f t="shared" si="227"/>
        <v>16.6299999999998</v>
      </c>
      <c r="H1665">
        <f t="shared" si="228"/>
        <v>198000</v>
      </c>
      <c r="I1665" s="2">
        <f>MIN(MainSheet!$C$10/MainSheet!$C$9,MainSheet!$K$9*60)</f>
        <v>660</v>
      </c>
      <c r="J1665" s="1">
        <f>IF(G1665&gt;MainSheet!$C$11,IF(J1664&gt;=0.999,1,(G1665-MainSheet!$C$11)*I1665/$B$2/60),0)</f>
        <v>1</v>
      </c>
      <c r="K1665" s="1">
        <f>IF(G1665&gt;MainSheet!$C$11+$B$6,IF(K1664&gt;=0.999,1,(G1665-MainSheet!$C$11-$B$6)*I1665/$C$2/60),0)</f>
        <v>1</v>
      </c>
      <c r="L1665" s="1">
        <f>IF(G1665&gt;MainSheet!$C$11+$B$6+$C$6,IF(L1664&gt;=0.999,1,(G1665-MainSheet!$C$11-$B$6-$C$6)*I1665/$D$2/60),0)</f>
        <v>1</v>
      </c>
      <c r="M1665">
        <f t="shared" si="229"/>
        <v>1</v>
      </c>
      <c r="N1665" s="2">
        <f t="shared" si="230"/>
        <v>3721.0526315789471</v>
      </c>
      <c r="O1665">
        <f t="shared" si="233"/>
        <v>977.02127659574455</v>
      </c>
      <c r="P1665">
        <f t="shared" si="231"/>
        <v>192000</v>
      </c>
      <c r="Q1665" s="2">
        <f t="shared" si="232"/>
        <v>196698.0739081747</v>
      </c>
      <c r="R1665">
        <f>Q1665/MainSheet!$C$8*(G1665-G1664)+R1664</f>
        <v>1396.9219400515672</v>
      </c>
      <c r="S1665">
        <f t="shared" si="234"/>
        <v>22545.421924261016</v>
      </c>
      <c r="T1665">
        <f t="shared" si="226"/>
        <v>16.6299999999998</v>
      </c>
      <c r="U1665" s="1">
        <f>Q1665/MainSheet!$C$22</f>
        <v>1</v>
      </c>
    </row>
    <row r="1666" spans="7:21">
      <c r="G1666">
        <f t="shared" si="227"/>
        <v>16.639999999999802</v>
      </c>
      <c r="H1666">
        <f t="shared" si="228"/>
        <v>198000</v>
      </c>
      <c r="I1666" s="2">
        <f>MIN(MainSheet!$C$10/MainSheet!$C$9,MainSheet!$K$9*60)</f>
        <v>660</v>
      </c>
      <c r="J1666" s="1">
        <f>IF(G1666&gt;MainSheet!$C$11,IF(J1665&gt;=0.999,1,(G1666-MainSheet!$C$11)*I1666/$B$2/60),0)</f>
        <v>1</v>
      </c>
      <c r="K1666" s="1">
        <f>IF(G1666&gt;MainSheet!$C$11+$B$6,IF(K1665&gt;=0.999,1,(G1666-MainSheet!$C$11-$B$6)*I1666/$C$2/60),0)</f>
        <v>1</v>
      </c>
      <c r="L1666" s="1">
        <f>IF(G1666&gt;MainSheet!$C$11+$B$6+$C$6,IF(L1665&gt;=0.999,1,(G1666-MainSheet!$C$11-$B$6-$C$6)*I1666/$D$2/60),0)</f>
        <v>1</v>
      </c>
      <c r="M1666">
        <f t="shared" si="229"/>
        <v>1</v>
      </c>
      <c r="N1666" s="2">
        <f t="shared" si="230"/>
        <v>3721.0526315789471</v>
      </c>
      <c r="O1666">
        <f t="shared" si="233"/>
        <v>977.02127659574455</v>
      </c>
      <c r="P1666">
        <f t="shared" si="231"/>
        <v>192000</v>
      </c>
      <c r="Q1666" s="2">
        <f t="shared" si="232"/>
        <v>196698.0739081747</v>
      </c>
      <c r="R1666">
        <f>Q1666/MainSheet!$C$8*(G1666-G1665)+R1665</f>
        <v>1398.9531865424019</v>
      </c>
      <c r="S1666">
        <f t="shared" si="234"/>
        <v>22578.204936579044</v>
      </c>
      <c r="T1666">
        <f t="shared" si="226"/>
        <v>16.639999999999802</v>
      </c>
      <c r="U1666" s="1">
        <f>Q1666/MainSheet!$C$22</f>
        <v>1</v>
      </c>
    </row>
    <row r="1667" spans="7:21">
      <c r="G1667">
        <f t="shared" si="227"/>
        <v>16.649999999999803</v>
      </c>
      <c r="H1667">
        <f t="shared" si="228"/>
        <v>198000</v>
      </c>
      <c r="I1667" s="2">
        <f>MIN(MainSheet!$C$10/MainSheet!$C$9,MainSheet!$K$9*60)</f>
        <v>660</v>
      </c>
      <c r="J1667" s="1">
        <f>IF(G1667&gt;MainSheet!$C$11,IF(J1666&gt;=0.999,1,(G1667-MainSheet!$C$11)*I1667/$B$2/60),0)</f>
        <v>1</v>
      </c>
      <c r="K1667" s="1">
        <f>IF(G1667&gt;MainSheet!$C$11+$B$6,IF(K1666&gt;=0.999,1,(G1667-MainSheet!$C$11-$B$6)*I1667/$C$2/60),0)</f>
        <v>1</v>
      </c>
      <c r="L1667" s="1">
        <f>IF(G1667&gt;MainSheet!$C$11+$B$6+$C$6,IF(L1666&gt;=0.999,1,(G1667-MainSheet!$C$11-$B$6-$C$6)*I1667/$D$2/60),0)</f>
        <v>1</v>
      </c>
      <c r="M1667">
        <f t="shared" si="229"/>
        <v>1</v>
      </c>
      <c r="N1667" s="2">
        <f t="shared" si="230"/>
        <v>3721.0526315789471</v>
      </c>
      <c r="O1667">
        <f t="shared" si="233"/>
        <v>977.02127659574455</v>
      </c>
      <c r="P1667">
        <f t="shared" si="231"/>
        <v>192000</v>
      </c>
      <c r="Q1667" s="2">
        <f t="shared" si="232"/>
        <v>196698.0739081747</v>
      </c>
      <c r="R1667">
        <f>Q1667/MainSheet!$C$8*(G1667-G1666)+R1666</f>
        <v>1400.9844330332367</v>
      </c>
      <c r="S1667">
        <f t="shared" si="234"/>
        <v>22610.987948897073</v>
      </c>
      <c r="T1667">
        <f t="shared" ref="T1667:T1730" si="235">G1667</f>
        <v>16.649999999999803</v>
      </c>
      <c r="U1667" s="1">
        <f>Q1667/MainSheet!$C$22</f>
        <v>1</v>
      </c>
    </row>
    <row r="1668" spans="7:21">
      <c r="G1668">
        <f t="shared" ref="G1668:G1731" si="236">G1667+$F$2</f>
        <v>16.659999999999805</v>
      </c>
      <c r="H1668">
        <f t="shared" ref="H1668:H1731" si="237">H1667</f>
        <v>198000</v>
      </c>
      <c r="I1668" s="2">
        <f>MIN(MainSheet!$C$10/MainSheet!$C$9,MainSheet!$K$9*60)</f>
        <v>660</v>
      </c>
      <c r="J1668" s="1">
        <f>IF(G1668&gt;MainSheet!$C$11,IF(J1667&gt;=0.999,1,(G1668-MainSheet!$C$11)*I1668/$B$2/60),0)</f>
        <v>1</v>
      </c>
      <c r="K1668" s="1">
        <f>IF(G1668&gt;MainSheet!$C$11+$B$6,IF(K1667&gt;=0.999,1,(G1668-MainSheet!$C$11-$B$6)*I1668/$C$2/60),0)</f>
        <v>1</v>
      </c>
      <c r="L1668" s="1">
        <f>IF(G1668&gt;MainSheet!$C$11+$B$6+$C$6,IF(L1667&gt;=0.999,1,(G1668-MainSheet!$C$11-$B$6-$C$6)*I1668/$D$2/60),0)</f>
        <v>1</v>
      </c>
      <c r="M1668">
        <f t="shared" ref="M1668:M1731" si="238">(J1668*$B$2+K1668*$C$2+L1668*$D$2)/SUM($B$2:$D$2)</f>
        <v>1</v>
      </c>
      <c r="N1668" s="2">
        <f t="shared" ref="N1668:N1731" si="239">IF(J1668&gt;=0.01,((1-J1668)*B$3+B$4*(J1668)),0)</f>
        <v>3721.0526315789471</v>
      </c>
      <c r="O1668">
        <f t="shared" si="233"/>
        <v>977.02127659574455</v>
      </c>
      <c r="P1668">
        <f t="shared" ref="P1668:P1731" si="240">IF(IF(N1668+O1668&gt;H1668,H1668-O1668-N1668,IF(L1668&gt;0,((1-L1668)*D$3+D$4*(L1668)),0))+O1668+N1668&gt;H1668,H1668-N1668-O1668,IF(N1668+O1668&gt;H1668,H1668-O1668-N1668,IF(L1668&gt;0,((1-L1668)*D$3+D$4*(L1668)),0)))</f>
        <v>192000</v>
      </c>
      <c r="Q1668" s="2">
        <f t="shared" ref="Q1668:Q1731" si="241">SUM(N1668:P1668)</f>
        <v>196698.0739081747</v>
      </c>
      <c r="R1668">
        <f>Q1668/MainSheet!$C$8*(G1668-G1667)+R1667</f>
        <v>1403.0156795240714</v>
      </c>
      <c r="S1668">
        <f t="shared" si="234"/>
        <v>22643.770961215101</v>
      </c>
      <c r="T1668">
        <f t="shared" si="235"/>
        <v>16.659999999999805</v>
      </c>
      <c r="U1668" s="1">
        <f>Q1668/MainSheet!$C$22</f>
        <v>1</v>
      </c>
    </row>
    <row r="1669" spans="7:21">
      <c r="G1669">
        <f t="shared" si="236"/>
        <v>16.669999999999806</v>
      </c>
      <c r="H1669">
        <f t="shared" si="237"/>
        <v>198000</v>
      </c>
      <c r="I1669" s="2">
        <f>MIN(MainSheet!$C$10/MainSheet!$C$9,MainSheet!$K$9*60)</f>
        <v>660</v>
      </c>
      <c r="J1669" s="1">
        <f>IF(G1669&gt;MainSheet!$C$11,IF(J1668&gt;=0.999,1,(G1669-MainSheet!$C$11)*I1669/$B$2/60),0)</f>
        <v>1</v>
      </c>
      <c r="K1669" s="1">
        <f>IF(G1669&gt;MainSheet!$C$11+$B$6,IF(K1668&gt;=0.999,1,(G1669-MainSheet!$C$11-$B$6)*I1669/$C$2/60),0)</f>
        <v>1</v>
      </c>
      <c r="L1669" s="1">
        <f>IF(G1669&gt;MainSheet!$C$11+$B$6+$C$6,IF(L1668&gt;=0.999,1,(G1669-MainSheet!$C$11-$B$6-$C$6)*I1669/$D$2/60),0)</f>
        <v>1</v>
      </c>
      <c r="M1669">
        <f t="shared" si="238"/>
        <v>1</v>
      </c>
      <c r="N1669" s="2">
        <f t="shared" si="239"/>
        <v>3721.0526315789471</v>
      </c>
      <c r="O1669">
        <f t="shared" ref="O1669:O1732" si="242">IF(K1669&gt;=0.01,((1-K1669)*C$3+C$4*(K1669)),0)</f>
        <v>977.02127659574455</v>
      </c>
      <c r="P1669">
        <f t="shared" si="240"/>
        <v>192000</v>
      </c>
      <c r="Q1669" s="2">
        <f t="shared" si="241"/>
        <v>196698.0739081747</v>
      </c>
      <c r="R1669">
        <f>Q1669/MainSheet!$C$8*(G1669-G1668)+R1668</f>
        <v>1405.0469260149061</v>
      </c>
      <c r="S1669">
        <f t="shared" ref="S1669:S1732" si="243">Q1669*$F$2/60+S1668</f>
        <v>22676.553973533129</v>
      </c>
      <c r="T1669">
        <f t="shared" si="235"/>
        <v>16.669999999999806</v>
      </c>
      <c r="U1669" s="1">
        <f>Q1669/MainSheet!$C$22</f>
        <v>1</v>
      </c>
    </row>
    <row r="1670" spans="7:21">
      <c r="G1670">
        <f t="shared" si="236"/>
        <v>16.679999999999808</v>
      </c>
      <c r="H1670">
        <f t="shared" si="237"/>
        <v>198000</v>
      </c>
      <c r="I1670" s="2">
        <f>MIN(MainSheet!$C$10/MainSheet!$C$9,MainSheet!$K$9*60)</f>
        <v>660</v>
      </c>
      <c r="J1670" s="1">
        <f>IF(G1670&gt;MainSheet!$C$11,IF(J1669&gt;=0.999,1,(G1670-MainSheet!$C$11)*I1670/$B$2/60),0)</f>
        <v>1</v>
      </c>
      <c r="K1670" s="1">
        <f>IF(G1670&gt;MainSheet!$C$11+$B$6,IF(K1669&gt;=0.999,1,(G1670-MainSheet!$C$11-$B$6)*I1670/$C$2/60),0)</f>
        <v>1</v>
      </c>
      <c r="L1670" s="1">
        <f>IF(G1670&gt;MainSheet!$C$11+$B$6+$C$6,IF(L1669&gt;=0.999,1,(G1670-MainSheet!$C$11-$B$6-$C$6)*I1670/$D$2/60),0)</f>
        <v>1</v>
      </c>
      <c r="M1670">
        <f t="shared" si="238"/>
        <v>1</v>
      </c>
      <c r="N1670" s="2">
        <f t="shared" si="239"/>
        <v>3721.0526315789471</v>
      </c>
      <c r="O1670">
        <f t="shared" si="242"/>
        <v>977.02127659574455</v>
      </c>
      <c r="P1670">
        <f t="shared" si="240"/>
        <v>192000</v>
      </c>
      <c r="Q1670" s="2">
        <f t="shared" si="241"/>
        <v>196698.0739081747</v>
      </c>
      <c r="R1670">
        <f>Q1670/MainSheet!$C$8*(G1670-G1669)+R1669</f>
        <v>1407.0781725057409</v>
      </c>
      <c r="S1670">
        <f t="shared" si="243"/>
        <v>22709.336985851158</v>
      </c>
      <c r="T1670">
        <f t="shared" si="235"/>
        <v>16.679999999999808</v>
      </c>
      <c r="U1670" s="1">
        <f>Q1670/MainSheet!$C$22</f>
        <v>1</v>
      </c>
    </row>
    <row r="1671" spans="7:21">
      <c r="G1671">
        <f t="shared" si="236"/>
        <v>16.689999999999809</v>
      </c>
      <c r="H1671">
        <f t="shared" si="237"/>
        <v>198000</v>
      </c>
      <c r="I1671" s="2">
        <f>MIN(MainSheet!$C$10/MainSheet!$C$9,MainSheet!$K$9*60)</f>
        <v>660</v>
      </c>
      <c r="J1671" s="1">
        <f>IF(G1671&gt;MainSheet!$C$11,IF(J1670&gt;=0.999,1,(G1671-MainSheet!$C$11)*I1671/$B$2/60),0)</f>
        <v>1</v>
      </c>
      <c r="K1671" s="1">
        <f>IF(G1671&gt;MainSheet!$C$11+$B$6,IF(K1670&gt;=0.999,1,(G1671-MainSheet!$C$11-$B$6)*I1671/$C$2/60),0)</f>
        <v>1</v>
      </c>
      <c r="L1671" s="1">
        <f>IF(G1671&gt;MainSheet!$C$11+$B$6+$C$6,IF(L1670&gt;=0.999,1,(G1671-MainSheet!$C$11-$B$6-$C$6)*I1671/$D$2/60),0)</f>
        <v>1</v>
      </c>
      <c r="M1671">
        <f t="shared" si="238"/>
        <v>1</v>
      </c>
      <c r="N1671" s="2">
        <f t="shared" si="239"/>
        <v>3721.0526315789471</v>
      </c>
      <c r="O1671">
        <f t="shared" si="242"/>
        <v>977.02127659574455</v>
      </c>
      <c r="P1671">
        <f t="shared" si="240"/>
        <v>192000</v>
      </c>
      <c r="Q1671" s="2">
        <f t="shared" si="241"/>
        <v>196698.0739081747</v>
      </c>
      <c r="R1671">
        <f>Q1671/MainSheet!$C$8*(G1671-G1670)+R1670</f>
        <v>1409.1094189965756</v>
      </c>
      <c r="S1671">
        <f t="shared" si="243"/>
        <v>22742.119998169186</v>
      </c>
      <c r="T1671">
        <f t="shared" si="235"/>
        <v>16.689999999999809</v>
      </c>
      <c r="U1671" s="1">
        <f>Q1671/MainSheet!$C$22</f>
        <v>1</v>
      </c>
    </row>
    <row r="1672" spans="7:21">
      <c r="G1672">
        <f t="shared" si="236"/>
        <v>16.699999999999811</v>
      </c>
      <c r="H1672">
        <f t="shared" si="237"/>
        <v>198000</v>
      </c>
      <c r="I1672" s="2">
        <f>MIN(MainSheet!$C$10/MainSheet!$C$9,MainSheet!$K$9*60)</f>
        <v>660</v>
      </c>
      <c r="J1672" s="1">
        <f>IF(G1672&gt;MainSheet!$C$11,IF(J1671&gt;=0.999,1,(G1672-MainSheet!$C$11)*I1672/$B$2/60),0)</f>
        <v>1</v>
      </c>
      <c r="K1672" s="1">
        <f>IF(G1672&gt;MainSheet!$C$11+$B$6,IF(K1671&gt;=0.999,1,(G1672-MainSheet!$C$11-$B$6)*I1672/$C$2/60),0)</f>
        <v>1</v>
      </c>
      <c r="L1672" s="1">
        <f>IF(G1672&gt;MainSheet!$C$11+$B$6+$C$6,IF(L1671&gt;=0.999,1,(G1672-MainSheet!$C$11-$B$6-$C$6)*I1672/$D$2/60),0)</f>
        <v>1</v>
      </c>
      <c r="M1672">
        <f t="shared" si="238"/>
        <v>1</v>
      </c>
      <c r="N1672" s="2">
        <f t="shared" si="239"/>
        <v>3721.0526315789471</v>
      </c>
      <c r="O1672">
        <f t="shared" si="242"/>
        <v>977.02127659574455</v>
      </c>
      <c r="P1672">
        <f t="shared" si="240"/>
        <v>192000</v>
      </c>
      <c r="Q1672" s="2">
        <f t="shared" si="241"/>
        <v>196698.0739081747</v>
      </c>
      <c r="R1672">
        <f>Q1672/MainSheet!$C$8*(G1672-G1671)+R1671</f>
        <v>1411.1406654874104</v>
      </c>
      <c r="S1672">
        <f t="shared" si="243"/>
        <v>22774.903010487214</v>
      </c>
      <c r="T1672">
        <f t="shared" si="235"/>
        <v>16.699999999999811</v>
      </c>
      <c r="U1672" s="1">
        <f>Q1672/MainSheet!$C$22</f>
        <v>1</v>
      </c>
    </row>
    <row r="1673" spans="7:21">
      <c r="G1673">
        <f t="shared" si="236"/>
        <v>16.709999999999813</v>
      </c>
      <c r="H1673">
        <f t="shared" si="237"/>
        <v>198000</v>
      </c>
      <c r="I1673" s="2">
        <f>MIN(MainSheet!$C$10/MainSheet!$C$9,MainSheet!$K$9*60)</f>
        <v>660</v>
      </c>
      <c r="J1673" s="1">
        <f>IF(G1673&gt;MainSheet!$C$11,IF(J1672&gt;=0.999,1,(G1673-MainSheet!$C$11)*I1673/$B$2/60),0)</f>
        <v>1</v>
      </c>
      <c r="K1673" s="1">
        <f>IF(G1673&gt;MainSheet!$C$11+$B$6,IF(K1672&gt;=0.999,1,(G1673-MainSheet!$C$11-$B$6)*I1673/$C$2/60),0)</f>
        <v>1</v>
      </c>
      <c r="L1673" s="1">
        <f>IF(G1673&gt;MainSheet!$C$11+$B$6+$C$6,IF(L1672&gt;=0.999,1,(G1673-MainSheet!$C$11-$B$6-$C$6)*I1673/$D$2/60),0)</f>
        <v>1</v>
      </c>
      <c r="M1673">
        <f t="shared" si="238"/>
        <v>1</v>
      </c>
      <c r="N1673" s="2">
        <f t="shared" si="239"/>
        <v>3721.0526315789471</v>
      </c>
      <c r="O1673">
        <f t="shared" si="242"/>
        <v>977.02127659574455</v>
      </c>
      <c r="P1673">
        <f t="shared" si="240"/>
        <v>192000</v>
      </c>
      <c r="Q1673" s="2">
        <f t="shared" si="241"/>
        <v>196698.0739081747</v>
      </c>
      <c r="R1673">
        <f>Q1673/MainSheet!$C$8*(G1673-G1672)+R1672</f>
        <v>1413.1719119782451</v>
      </c>
      <c r="S1673">
        <f t="shared" si="243"/>
        <v>22807.686022805243</v>
      </c>
      <c r="T1673">
        <f t="shared" si="235"/>
        <v>16.709999999999813</v>
      </c>
      <c r="U1673" s="1">
        <f>Q1673/MainSheet!$C$22</f>
        <v>1</v>
      </c>
    </row>
    <row r="1674" spans="7:21">
      <c r="G1674">
        <f t="shared" si="236"/>
        <v>16.719999999999814</v>
      </c>
      <c r="H1674">
        <f t="shared" si="237"/>
        <v>198000</v>
      </c>
      <c r="I1674" s="2">
        <f>MIN(MainSheet!$C$10/MainSheet!$C$9,MainSheet!$K$9*60)</f>
        <v>660</v>
      </c>
      <c r="J1674" s="1">
        <f>IF(G1674&gt;MainSheet!$C$11,IF(J1673&gt;=0.999,1,(G1674-MainSheet!$C$11)*I1674/$B$2/60),0)</f>
        <v>1</v>
      </c>
      <c r="K1674" s="1">
        <f>IF(G1674&gt;MainSheet!$C$11+$B$6,IF(K1673&gt;=0.999,1,(G1674-MainSheet!$C$11-$B$6)*I1674/$C$2/60),0)</f>
        <v>1</v>
      </c>
      <c r="L1674" s="1">
        <f>IF(G1674&gt;MainSheet!$C$11+$B$6+$C$6,IF(L1673&gt;=0.999,1,(G1674-MainSheet!$C$11-$B$6-$C$6)*I1674/$D$2/60),0)</f>
        <v>1</v>
      </c>
      <c r="M1674">
        <f t="shared" si="238"/>
        <v>1</v>
      </c>
      <c r="N1674" s="2">
        <f t="shared" si="239"/>
        <v>3721.0526315789471</v>
      </c>
      <c r="O1674">
        <f t="shared" si="242"/>
        <v>977.02127659574455</v>
      </c>
      <c r="P1674">
        <f t="shared" si="240"/>
        <v>192000</v>
      </c>
      <c r="Q1674" s="2">
        <f t="shared" si="241"/>
        <v>196698.0739081747</v>
      </c>
      <c r="R1674">
        <f>Q1674/MainSheet!$C$8*(G1674-G1673)+R1673</f>
        <v>1415.2031584690799</v>
      </c>
      <c r="S1674">
        <f t="shared" si="243"/>
        <v>22840.469035123271</v>
      </c>
      <c r="T1674">
        <f t="shared" si="235"/>
        <v>16.719999999999814</v>
      </c>
      <c r="U1674" s="1">
        <f>Q1674/MainSheet!$C$22</f>
        <v>1</v>
      </c>
    </row>
    <row r="1675" spans="7:21">
      <c r="G1675">
        <f t="shared" si="236"/>
        <v>16.729999999999816</v>
      </c>
      <c r="H1675">
        <f t="shared" si="237"/>
        <v>198000</v>
      </c>
      <c r="I1675" s="2">
        <f>MIN(MainSheet!$C$10/MainSheet!$C$9,MainSheet!$K$9*60)</f>
        <v>660</v>
      </c>
      <c r="J1675" s="1">
        <f>IF(G1675&gt;MainSheet!$C$11,IF(J1674&gt;=0.999,1,(G1675-MainSheet!$C$11)*I1675/$B$2/60),0)</f>
        <v>1</v>
      </c>
      <c r="K1675" s="1">
        <f>IF(G1675&gt;MainSheet!$C$11+$B$6,IF(K1674&gt;=0.999,1,(G1675-MainSheet!$C$11-$B$6)*I1675/$C$2/60),0)</f>
        <v>1</v>
      </c>
      <c r="L1675" s="1">
        <f>IF(G1675&gt;MainSheet!$C$11+$B$6+$C$6,IF(L1674&gt;=0.999,1,(G1675-MainSheet!$C$11-$B$6-$C$6)*I1675/$D$2/60),0)</f>
        <v>1</v>
      </c>
      <c r="M1675">
        <f t="shared" si="238"/>
        <v>1</v>
      </c>
      <c r="N1675" s="2">
        <f t="shared" si="239"/>
        <v>3721.0526315789471</v>
      </c>
      <c r="O1675">
        <f t="shared" si="242"/>
        <v>977.02127659574455</v>
      </c>
      <c r="P1675">
        <f t="shared" si="240"/>
        <v>192000</v>
      </c>
      <c r="Q1675" s="2">
        <f t="shared" si="241"/>
        <v>196698.0739081747</v>
      </c>
      <c r="R1675">
        <f>Q1675/MainSheet!$C$8*(G1675-G1674)+R1674</f>
        <v>1417.2344049599146</v>
      </c>
      <c r="S1675">
        <f t="shared" si="243"/>
        <v>22873.2520474413</v>
      </c>
      <c r="T1675">
        <f t="shared" si="235"/>
        <v>16.729999999999816</v>
      </c>
      <c r="U1675" s="1">
        <f>Q1675/MainSheet!$C$22</f>
        <v>1</v>
      </c>
    </row>
    <row r="1676" spans="7:21">
      <c r="G1676">
        <f t="shared" si="236"/>
        <v>16.739999999999817</v>
      </c>
      <c r="H1676">
        <f t="shared" si="237"/>
        <v>198000</v>
      </c>
      <c r="I1676" s="2">
        <f>MIN(MainSheet!$C$10/MainSheet!$C$9,MainSheet!$K$9*60)</f>
        <v>660</v>
      </c>
      <c r="J1676" s="1">
        <f>IF(G1676&gt;MainSheet!$C$11,IF(J1675&gt;=0.999,1,(G1676-MainSheet!$C$11)*I1676/$B$2/60),0)</f>
        <v>1</v>
      </c>
      <c r="K1676" s="1">
        <f>IF(G1676&gt;MainSheet!$C$11+$B$6,IF(K1675&gt;=0.999,1,(G1676-MainSheet!$C$11-$B$6)*I1676/$C$2/60),0)</f>
        <v>1</v>
      </c>
      <c r="L1676" s="1">
        <f>IF(G1676&gt;MainSheet!$C$11+$B$6+$C$6,IF(L1675&gt;=0.999,1,(G1676-MainSheet!$C$11-$B$6-$C$6)*I1676/$D$2/60),0)</f>
        <v>1</v>
      </c>
      <c r="M1676">
        <f t="shared" si="238"/>
        <v>1</v>
      </c>
      <c r="N1676" s="2">
        <f t="shared" si="239"/>
        <v>3721.0526315789471</v>
      </c>
      <c r="O1676">
        <f t="shared" si="242"/>
        <v>977.02127659574455</v>
      </c>
      <c r="P1676">
        <f t="shared" si="240"/>
        <v>192000</v>
      </c>
      <c r="Q1676" s="2">
        <f t="shared" si="241"/>
        <v>196698.0739081747</v>
      </c>
      <c r="R1676">
        <f>Q1676/MainSheet!$C$8*(G1676-G1675)+R1675</f>
        <v>1419.2656514507494</v>
      </c>
      <c r="S1676">
        <f t="shared" si="243"/>
        <v>22906.035059759328</v>
      </c>
      <c r="T1676">
        <f t="shared" si="235"/>
        <v>16.739999999999817</v>
      </c>
      <c r="U1676" s="1">
        <f>Q1676/MainSheet!$C$22</f>
        <v>1</v>
      </c>
    </row>
    <row r="1677" spans="7:21">
      <c r="G1677">
        <f t="shared" si="236"/>
        <v>16.749999999999819</v>
      </c>
      <c r="H1677">
        <f t="shared" si="237"/>
        <v>198000</v>
      </c>
      <c r="I1677" s="2">
        <f>MIN(MainSheet!$C$10/MainSheet!$C$9,MainSheet!$K$9*60)</f>
        <v>660</v>
      </c>
      <c r="J1677" s="1">
        <f>IF(G1677&gt;MainSheet!$C$11,IF(J1676&gt;=0.999,1,(G1677-MainSheet!$C$11)*I1677/$B$2/60),0)</f>
        <v>1</v>
      </c>
      <c r="K1677" s="1">
        <f>IF(G1677&gt;MainSheet!$C$11+$B$6,IF(K1676&gt;=0.999,1,(G1677-MainSheet!$C$11-$B$6)*I1677/$C$2/60),0)</f>
        <v>1</v>
      </c>
      <c r="L1677" s="1">
        <f>IF(G1677&gt;MainSheet!$C$11+$B$6+$C$6,IF(L1676&gt;=0.999,1,(G1677-MainSheet!$C$11-$B$6-$C$6)*I1677/$D$2/60),0)</f>
        <v>1</v>
      </c>
      <c r="M1677">
        <f t="shared" si="238"/>
        <v>1</v>
      </c>
      <c r="N1677" s="2">
        <f t="shared" si="239"/>
        <v>3721.0526315789471</v>
      </c>
      <c r="O1677">
        <f t="shared" si="242"/>
        <v>977.02127659574455</v>
      </c>
      <c r="P1677">
        <f t="shared" si="240"/>
        <v>192000</v>
      </c>
      <c r="Q1677" s="2">
        <f t="shared" si="241"/>
        <v>196698.0739081747</v>
      </c>
      <c r="R1677">
        <f>Q1677/MainSheet!$C$8*(G1677-G1676)+R1676</f>
        <v>1421.2968979415841</v>
      </c>
      <c r="S1677">
        <f t="shared" si="243"/>
        <v>22938.818072077356</v>
      </c>
      <c r="T1677">
        <f t="shared" si="235"/>
        <v>16.749999999999819</v>
      </c>
      <c r="U1677" s="1">
        <f>Q1677/MainSheet!$C$22</f>
        <v>1</v>
      </c>
    </row>
    <row r="1678" spans="7:21">
      <c r="G1678">
        <f t="shared" si="236"/>
        <v>16.75999999999982</v>
      </c>
      <c r="H1678">
        <f t="shared" si="237"/>
        <v>198000</v>
      </c>
      <c r="I1678" s="2">
        <f>MIN(MainSheet!$C$10/MainSheet!$C$9,MainSheet!$K$9*60)</f>
        <v>660</v>
      </c>
      <c r="J1678" s="1">
        <f>IF(G1678&gt;MainSheet!$C$11,IF(J1677&gt;=0.999,1,(G1678-MainSheet!$C$11)*I1678/$B$2/60),0)</f>
        <v>1</v>
      </c>
      <c r="K1678" s="1">
        <f>IF(G1678&gt;MainSheet!$C$11+$B$6,IF(K1677&gt;=0.999,1,(G1678-MainSheet!$C$11-$B$6)*I1678/$C$2/60),0)</f>
        <v>1</v>
      </c>
      <c r="L1678" s="1">
        <f>IF(G1678&gt;MainSheet!$C$11+$B$6+$C$6,IF(L1677&gt;=0.999,1,(G1678-MainSheet!$C$11-$B$6-$C$6)*I1678/$D$2/60),0)</f>
        <v>1</v>
      </c>
      <c r="M1678">
        <f t="shared" si="238"/>
        <v>1</v>
      </c>
      <c r="N1678" s="2">
        <f t="shared" si="239"/>
        <v>3721.0526315789471</v>
      </c>
      <c r="O1678">
        <f t="shared" si="242"/>
        <v>977.02127659574455</v>
      </c>
      <c r="P1678">
        <f t="shared" si="240"/>
        <v>192000</v>
      </c>
      <c r="Q1678" s="2">
        <f t="shared" si="241"/>
        <v>196698.0739081747</v>
      </c>
      <c r="R1678">
        <f>Q1678/MainSheet!$C$8*(G1678-G1677)+R1677</f>
        <v>1423.3281444324189</v>
      </c>
      <c r="S1678">
        <f t="shared" si="243"/>
        <v>22971.601084395385</v>
      </c>
      <c r="T1678">
        <f t="shared" si="235"/>
        <v>16.75999999999982</v>
      </c>
      <c r="U1678" s="1">
        <f>Q1678/MainSheet!$C$22</f>
        <v>1</v>
      </c>
    </row>
    <row r="1679" spans="7:21">
      <c r="G1679">
        <f t="shared" si="236"/>
        <v>16.769999999999822</v>
      </c>
      <c r="H1679">
        <f t="shared" si="237"/>
        <v>198000</v>
      </c>
      <c r="I1679" s="2">
        <f>MIN(MainSheet!$C$10/MainSheet!$C$9,MainSheet!$K$9*60)</f>
        <v>660</v>
      </c>
      <c r="J1679" s="1">
        <f>IF(G1679&gt;MainSheet!$C$11,IF(J1678&gt;=0.999,1,(G1679-MainSheet!$C$11)*I1679/$B$2/60),0)</f>
        <v>1</v>
      </c>
      <c r="K1679" s="1">
        <f>IF(G1679&gt;MainSheet!$C$11+$B$6,IF(K1678&gt;=0.999,1,(G1679-MainSheet!$C$11-$B$6)*I1679/$C$2/60),0)</f>
        <v>1</v>
      </c>
      <c r="L1679" s="1">
        <f>IF(G1679&gt;MainSheet!$C$11+$B$6+$C$6,IF(L1678&gt;=0.999,1,(G1679-MainSheet!$C$11-$B$6-$C$6)*I1679/$D$2/60),0)</f>
        <v>1</v>
      </c>
      <c r="M1679">
        <f t="shared" si="238"/>
        <v>1</v>
      </c>
      <c r="N1679" s="2">
        <f t="shared" si="239"/>
        <v>3721.0526315789471</v>
      </c>
      <c r="O1679">
        <f t="shared" si="242"/>
        <v>977.02127659574455</v>
      </c>
      <c r="P1679">
        <f t="shared" si="240"/>
        <v>192000</v>
      </c>
      <c r="Q1679" s="2">
        <f t="shared" si="241"/>
        <v>196698.0739081747</v>
      </c>
      <c r="R1679">
        <f>Q1679/MainSheet!$C$8*(G1679-G1678)+R1678</f>
        <v>1425.3593909232536</v>
      </c>
      <c r="S1679">
        <f t="shared" si="243"/>
        <v>23004.384096713413</v>
      </c>
      <c r="T1679">
        <f t="shared" si="235"/>
        <v>16.769999999999822</v>
      </c>
      <c r="U1679" s="1">
        <f>Q1679/MainSheet!$C$22</f>
        <v>1</v>
      </c>
    </row>
    <row r="1680" spans="7:21">
      <c r="G1680">
        <f t="shared" si="236"/>
        <v>16.779999999999824</v>
      </c>
      <c r="H1680">
        <f t="shared" si="237"/>
        <v>198000</v>
      </c>
      <c r="I1680" s="2">
        <f>MIN(MainSheet!$C$10/MainSheet!$C$9,MainSheet!$K$9*60)</f>
        <v>660</v>
      </c>
      <c r="J1680" s="1">
        <f>IF(G1680&gt;MainSheet!$C$11,IF(J1679&gt;=0.999,1,(G1680-MainSheet!$C$11)*I1680/$B$2/60),0)</f>
        <v>1</v>
      </c>
      <c r="K1680" s="1">
        <f>IF(G1680&gt;MainSheet!$C$11+$B$6,IF(K1679&gt;=0.999,1,(G1680-MainSheet!$C$11-$B$6)*I1680/$C$2/60),0)</f>
        <v>1</v>
      </c>
      <c r="L1680" s="1">
        <f>IF(G1680&gt;MainSheet!$C$11+$B$6+$C$6,IF(L1679&gt;=0.999,1,(G1680-MainSheet!$C$11-$B$6-$C$6)*I1680/$D$2/60),0)</f>
        <v>1</v>
      </c>
      <c r="M1680">
        <f t="shared" si="238"/>
        <v>1</v>
      </c>
      <c r="N1680" s="2">
        <f t="shared" si="239"/>
        <v>3721.0526315789471</v>
      </c>
      <c r="O1680">
        <f t="shared" si="242"/>
        <v>977.02127659574455</v>
      </c>
      <c r="P1680">
        <f t="shared" si="240"/>
        <v>192000</v>
      </c>
      <c r="Q1680" s="2">
        <f t="shared" si="241"/>
        <v>196698.0739081747</v>
      </c>
      <c r="R1680">
        <f>Q1680/MainSheet!$C$8*(G1680-G1679)+R1679</f>
        <v>1427.3906374140884</v>
      </c>
      <c r="S1680">
        <f t="shared" si="243"/>
        <v>23037.167109031441</v>
      </c>
      <c r="T1680">
        <f t="shared" si="235"/>
        <v>16.779999999999824</v>
      </c>
      <c r="U1680" s="1">
        <f>Q1680/MainSheet!$C$22</f>
        <v>1</v>
      </c>
    </row>
    <row r="1681" spans="7:21">
      <c r="G1681">
        <f t="shared" si="236"/>
        <v>16.789999999999825</v>
      </c>
      <c r="H1681">
        <f t="shared" si="237"/>
        <v>198000</v>
      </c>
      <c r="I1681" s="2">
        <f>MIN(MainSheet!$C$10/MainSheet!$C$9,MainSheet!$K$9*60)</f>
        <v>660</v>
      </c>
      <c r="J1681" s="1">
        <f>IF(G1681&gt;MainSheet!$C$11,IF(J1680&gt;=0.999,1,(G1681-MainSheet!$C$11)*I1681/$B$2/60),0)</f>
        <v>1</v>
      </c>
      <c r="K1681" s="1">
        <f>IF(G1681&gt;MainSheet!$C$11+$B$6,IF(K1680&gt;=0.999,1,(G1681-MainSheet!$C$11-$B$6)*I1681/$C$2/60),0)</f>
        <v>1</v>
      </c>
      <c r="L1681" s="1">
        <f>IF(G1681&gt;MainSheet!$C$11+$B$6+$C$6,IF(L1680&gt;=0.999,1,(G1681-MainSheet!$C$11-$B$6-$C$6)*I1681/$D$2/60),0)</f>
        <v>1</v>
      </c>
      <c r="M1681">
        <f t="shared" si="238"/>
        <v>1</v>
      </c>
      <c r="N1681" s="2">
        <f t="shared" si="239"/>
        <v>3721.0526315789471</v>
      </c>
      <c r="O1681">
        <f t="shared" si="242"/>
        <v>977.02127659574455</v>
      </c>
      <c r="P1681">
        <f t="shared" si="240"/>
        <v>192000</v>
      </c>
      <c r="Q1681" s="2">
        <f t="shared" si="241"/>
        <v>196698.0739081747</v>
      </c>
      <c r="R1681">
        <f>Q1681/MainSheet!$C$8*(G1681-G1680)+R1680</f>
        <v>1429.4218839049231</v>
      </c>
      <c r="S1681">
        <f t="shared" si="243"/>
        <v>23069.95012134947</v>
      </c>
      <c r="T1681">
        <f t="shared" si="235"/>
        <v>16.789999999999825</v>
      </c>
      <c r="U1681" s="1">
        <f>Q1681/MainSheet!$C$22</f>
        <v>1</v>
      </c>
    </row>
    <row r="1682" spans="7:21">
      <c r="G1682">
        <f t="shared" si="236"/>
        <v>16.799999999999827</v>
      </c>
      <c r="H1682">
        <f t="shared" si="237"/>
        <v>198000</v>
      </c>
      <c r="I1682" s="2">
        <f>MIN(MainSheet!$C$10/MainSheet!$C$9,MainSheet!$K$9*60)</f>
        <v>660</v>
      </c>
      <c r="J1682" s="1">
        <f>IF(G1682&gt;MainSheet!$C$11,IF(J1681&gt;=0.999,1,(G1682-MainSheet!$C$11)*I1682/$B$2/60),0)</f>
        <v>1</v>
      </c>
      <c r="K1682" s="1">
        <f>IF(G1682&gt;MainSheet!$C$11+$B$6,IF(K1681&gt;=0.999,1,(G1682-MainSheet!$C$11-$B$6)*I1682/$C$2/60),0)</f>
        <v>1</v>
      </c>
      <c r="L1682" s="1">
        <f>IF(G1682&gt;MainSheet!$C$11+$B$6+$C$6,IF(L1681&gt;=0.999,1,(G1682-MainSheet!$C$11-$B$6-$C$6)*I1682/$D$2/60),0)</f>
        <v>1</v>
      </c>
      <c r="M1682">
        <f t="shared" si="238"/>
        <v>1</v>
      </c>
      <c r="N1682" s="2">
        <f t="shared" si="239"/>
        <v>3721.0526315789471</v>
      </c>
      <c r="O1682">
        <f t="shared" si="242"/>
        <v>977.02127659574455</v>
      </c>
      <c r="P1682">
        <f t="shared" si="240"/>
        <v>192000</v>
      </c>
      <c r="Q1682" s="2">
        <f t="shared" si="241"/>
        <v>196698.0739081747</v>
      </c>
      <c r="R1682">
        <f>Q1682/MainSheet!$C$8*(G1682-G1681)+R1681</f>
        <v>1431.4531303957579</v>
      </c>
      <c r="S1682">
        <f t="shared" si="243"/>
        <v>23102.733133667498</v>
      </c>
      <c r="T1682">
        <f t="shared" si="235"/>
        <v>16.799999999999827</v>
      </c>
      <c r="U1682" s="1">
        <f>Q1682/MainSheet!$C$22</f>
        <v>1</v>
      </c>
    </row>
    <row r="1683" spans="7:21">
      <c r="G1683">
        <f t="shared" si="236"/>
        <v>16.809999999999828</v>
      </c>
      <c r="H1683">
        <f t="shared" si="237"/>
        <v>198000</v>
      </c>
      <c r="I1683" s="2">
        <f>MIN(MainSheet!$C$10/MainSheet!$C$9,MainSheet!$K$9*60)</f>
        <v>660</v>
      </c>
      <c r="J1683" s="1">
        <f>IF(G1683&gt;MainSheet!$C$11,IF(J1682&gt;=0.999,1,(G1683-MainSheet!$C$11)*I1683/$B$2/60),0)</f>
        <v>1</v>
      </c>
      <c r="K1683" s="1">
        <f>IF(G1683&gt;MainSheet!$C$11+$B$6,IF(K1682&gt;=0.999,1,(G1683-MainSheet!$C$11-$B$6)*I1683/$C$2/60),0)</f>
        <v>1</v>
      </c>
      <c r="L1683" s="1">
        <f>IF(G1683&gt;MainSheet!$C$11+$B$6+$C$6,IF(L1682&gt;=0.999,1,(G1683-MainSheet!$C$11-$B$6-$C$6)*I1683/$D$2/60),0)</f>
        <v>1</v>
      </c>
      <c r="M1683">
        <f t="shared" si="238"/>
        <v>1</v>
      </c>
      <c r="N1683" s="2">
        <f t="shared" si="239"/>
        <v>3721.0526315789471</v>
      </c>
      <c r="O1683">
        <f t="shared" si="242"/>
        <v>977.02127659574455</v>
      </c>
      <c r="P1683">
        <f t="shared" si="240"/>
        <v>192000</v>
      </c>
      <c r="Q1683" s="2">
        <f t="shared" si="241"/>
        <v>196698.0739081747</v>
      </c>
      <c r="R1683">
        <f>Q1683/MainSheet!$C$8*(G1683-G1682)+R1682</f>
        <v>1433.4843768865926</v>
      </c>
      <c r="S1683">
        <f t="shared" si="243"/>
        <v>23135.516145985526</v>
      </c>
      <c r="T1683">
        <f t="shared" si="235"/>
        <v>16.809999999999828</v>
      </c>
      <c r="U1683" s="1">
        <f>Q1683/MainSheet!$C$22</f>
        <v>1</v>
      </c>
    </row>
    <row r="1684" spans="7:21">
      <c r="G1684">
        <f t="shared" si="236"/>
        <v>16.81999999999983</v>
      </c>
      <c r="H1684">
        <f t="shared" si="237"/>
        <v>198000</v>
      </c>
      <c r="I1684" s="2">
        <f>MIN(MainSheet!$C$10/MainSheet!$C$9,MainSheet!$K$9*60)</f>
        <v>660</v>
      </c>
      <c r="J1684" s="1">
        <f>IF(G1684&gt;MainSheet!$C$11,IF(J1683&gt;=0.999,1,(G1684-MainSheet!$C$11)*I1684/$B$2/60),0)</f>
        <v>1</v>
      </c>
      <c r="K1684" s="1">
        <f>IF(G1684&gt;MainSheet!$C$11+$B$6,IF(K1683&gt;=0.999,1,(G1684-MainSheet!$C$11-$B$6)*I1684/$C$2/60),0)</f>
        <v>1</v>
      </c>
      <c r="L1684" s="1">
        <f>IF(G1684&gt;MainSheet!$C$11+$B$6+$C$6,IF(L1683&gt;=0.999,1,(G1684-MainSheet!$C$11-$B$6-$C$6)*I1684/$D$2/60),0)</f>
        <v>1</v>
      </c>
      <c r="M1684">
        <f t="shared" si="238"/>
        <v>1</v>
      </c>
      <c r="N1684" s="2">
        <f t="shared" si="239"/>
        <v>3721.0526315789471</v>
      </c>
      <c r="O1684">
        <f t="shared" si="242"/>
        <v>977.02127659574455</v>
      </c>
      <c r="P1684">
        <f t="shared" si="240"/>
        <v>192000</v>
      </c>
      <c r="Q1684" s="2">
        <f t="shared" si="241"/>
        <v>196698.0739081747</v>
      </c>
      <c r="R1684">
        <f>Q1684/MainSheet!$C$8*(G1684-G1683)+R1683</f>
        <v>1435.5156233774273</v>
      </c>
      <c r="S1684">
        <f t="shared" si="243"/>
        <v>23168.299158303555</v>
      </c>
      <c r="T1684">
        <f t="shared" si="235"/>
        <v>16.81999999999983</v>
      </c>
      <c r="U1684" s="1">
        <f>Q1684/MainSheet!$C$22</f>
        <v>1</v>
      </c>
    </row>
    <row r="1685" spans="7:21">
      <c r="G1685">
        <f t="shared" si="236"/>
        <v>16.829999999999831</v>
      </c>
      <c r="H1685">
        <f t="shared" si="237"/>
        <v>198000</v>
      </c>
      <c r="I1685" s="2">
        <f>MIN(MainSheet!$C$10/MainSheet!$C$9,MainSheet!$K$9*60)</f>
        <v>660</v>
      </c>
      <c r="J1685" s="1">
        <f>IF(G1685&gt;MainSheet!$C$11,IF(J1684&gt;=0.999,1,(G1685-MainSheet!$C$11)*I1685/$B$2/60),0)</f>
        <v>1</v>
      </c>
      <c r="K1685" s="1">
        <f>IF(G1685&gt;MainSheet!$C$11+$B$6,IF(K1684&gt;=0.999,1,(G1685-MainSheet!$C$11-$B$6)*I1685/$C$2/60),0)</f>
        <v>1</v>
      </c>
      <c r="L1685" s="1">
        <f>IF(G1685&gt;MainSheet!$C$11+$B$6+$C$6,IF(L1684&gt;=0.999,1,(G1685-MainSheet!$C$11-$B$6-$C$6)*I1685/$D$2/60),0)</f>
        <v>1</v>
      </c>
      <c r="M1685">
        <f t="shared" si="238"/>
        <v>1</v>
      </c>
      <c r="N1685" s="2">
        <f t="shared" si="239"/>
        <v>3721.0526315789471</v>
      </c>
      <c r="O1685">
        <f t="shared" si="242"/>
        <v>977.02127659574455</v>
      </c>
      <c r="P1685">
        <f t="shared" si="240"/>
        <v>192000</v>
      </c>
      <c r="Q1685" s="2">
        <f t="shared" si="241"/>
        <v>196698.0739081747</v>
      </c>
      <c r="R1685">
        <f>Q1685/MainSheet!$C$8*(G1685-G1684)+R1684</f>
        <v>1437.5468698682621</v>
      </c>
      <c r="S1685">
        <f t="shared" si="243"/>
        <v>23201.082170621583</v>
      </c>
      <c r="T1685">
        <f t="shared" si="235"/>
        <v>16.829999999999831</v>
      </c>
      <c r="U1685" s="1">
        <f>Q1685/MainSheet!$C$22</f>
        <v>1</v>
      </c>
    </row>
    <row r="1686" spans="7:21">
      <c r="G1686">
        <f t="shared" si="236"/>
        <v>16.839999999999833</v>
      </c>
      <c r="H1686">
        <f t="shared" si="237"/>
        <v>198000</v>
      </c>
      <c r="I1686" s="2">
        <f>MIN(MainSheet!$C$10/MainSheet!$C$9,MainSheet!$K$9*60)</f>
        <v>660</v>
      </c>
      <c r="J1686" s="1">
        <f>IF(G1686&gt;MainSheet!$C$11,IF(J1685&gt;=0.999,1,(G1686-MainSheet!$C$11)*I1686/$B$2/60),0)</f>
        <v>1</v>
      </c>
      <c r="K1686" s="1">
        <f>IF(G1686&gt;MainSheet!$C$11+$B$6,IF(K1685&gt;=0.999,1,(G1686-MainSheet!$C$11-$B$6)*I1686/$C$2/60),0)</f>
        <v>1</v>
      </c>
      <c r="L1686" s="1">
        <f>IF(G1686&gt;MainSheet!$C$11+$B$6+$C$6,IF(L1685&gt;=0.999,1,(G1686-MainSheet!$C$11-$B$6-$C$6)*I1686/$D$2/60),0)</f>
        <v>1</v>
      </c>
      <c r="M1686">
        <f t="shared" si="238"/>
        <v>1</v>
      </c>
      <c r="N1686" s="2">
        <f t="shared" si="239"/>
        <v>3721.0526315789471</v>
      </c>
      <c r="O1686">
        <f t="shared" si="242"/>
        <v>977.02127659574455</v>
      </c>
      <c r="P1686">
        <f t="shared" si="240"/>
        <v>192000</v>
      </c>
      <c r="Q1686" s="2">
        <f t="shared" si="241"/>
        <v>196698.0739081747</v>
      </c>
      <c r="R1686">
        <f>Q1686/MainSheet!$C$8*(G1686-G1685)+R1685</f>
        <v>1439.5781163590968</v>
      </c>
      <c r="S1686">
        <f t="shared" si="243"/>
        <v>23233.865182939611</v>
      </c>
      <c r="T1686">
        <f t="shared" si="235"/>
        <v>16.839999999999833</v>
      </c>
      <c r="U1686" s="1">
        <f>Q1686/MainSheet!$C$22</f>
        <v>1</v>
      </c>
    </row>
    <row r="1687" spans="7:21">
      <c r="G1687">
        <f t="shared" si="236"/>
        <v>16.849999999999834</v>
      </c>
      <c r="H1687">
        <f t="shared" si="237"/>
        <v>198000</v>
      </c>
      <c r="I1687" s="2">
        <f>MIN(MainSheet!$C$10/MainSheet!$C$9,MainSheet!$K$9*60)</f>
        <v>660</v>
      </c>
      <c r="J1687" s="1">
        <f>IF(G1687&gt;MainSheet!$C$11,IF(J1686&gt;=0.999,1,(G1687-MainSheet!$C$11)*I1687/$B$2/60),0)</f>
        <v>1</v>
      </c>
      <c r="K1687" s="1">
        <f>IF(G1687&gt;MainSheet!$C$11+$B$6,IF(K1686&gt;=0.999,1,(G1687-MainSheet!$C$11-$B$6)*I1687/$C$2/60),0)</f>
        <v>1</v>
      </c>
      <c r="L1687" s="1">
        <f>IF(G1687&gt;MainSheet!$C$11+$B$6+$C$6,IF(L1686&gt;=0.999,1,(G1687-MainSheet!$C$11-$B$6-$C$6)*I1687/$D$2/60),0)</f>
        <v>1</v>
      </c>
      <c r="M1687">
        <f t="shared" si="238"/>
        <v>1</v>
      </c>
      <c r="N1687" s="2">
        <f t="shared" si="239"/>
        <v>3721.0526315789471</v>
      </c>
      <c r="O1687">
        <f t="shared" si="242"/>
        <v>977.02127659574455</v>
      </c>
      <c r="P1687">
        <f t="shared" si="240"/>
        <v>192000</v>
      </c>
      <c r="Q1687" s="2">
        <f t="shared" si="241"/>
        <v>196698.0739081747</v>
      </c>
      <c r="R1687">
        <f>Q1687/MainSheet!$C$8*(G1687-G1686)+R1686</f>
        <v>1441.6093628499316</v>
      </c>
      <c r="S1687">
        <f t="shared" si="243"/>
        <v>23266.64819525764</v>
      </c>
      <c r="T1687">
        <f t="shared" si="235"/>
        <v>16.849999999999834</v>
      </c>
      <c r="U1687" s="1">
        <f>Q1687/MainSheet!$C$22</f>
        <v>1</v>
      </c>
    </row>
    <row r="1688" spans="7:21">
      <c r="G1688">
        <f t="shared" si="236"/>
        <v>16.859999999999836</v>
      </c>
      <c r="H1688">
        <f t="shared" si="237"/>
        <v>198000</v>
      </c>
      <c r="I1688" s="2">
        <f>MIN(MainSheet!$C$10/MainSheet!$C$9,MainSheet!$K$9*60)</f>
        <v>660</v>
      </c>
      <c r="J1688" s="1">
        <f>IF(G1688&gt;MainSheet!$C$11,IF(J1687&gt;=0.999,1,(G1688-MainSheet!$C$11)*I1688/$B$2/60),0)</f>
        <v>1</v>
      </c>
      <c r="K1688" s="1">
        <f>IF(G1688&gt;MainSheet!$C$11+$B$6,IF(K1687&gt;=0.999,1,(G1688-MainSheet!$C$11-$B$6)*I1688/$C$2/60),0)</f>
        <v>1</v>
      </c>
      <c r="L1688" s="1">
        <f>IF(G1688&gt;MainSheet!$C$11+$B$6+$C$6,IF(L1687&gt;=0.999,1,(G1688-MainSheet!$C$11-$B$6-$C$6)*I1688/$D$2/60),0)</f>
        <v>1</v>
      </c>
      <c r="M1688">
        <f t="shared" si="238"/>
        <v>1</v>
      </c>
      <c r="N1688" s="2">
        <f t="shared" si="239"/>
        <v>3721.0526315789471</v>
      </c>
      <c r="O1688">
        <f t="shared" si="242"/>
        <v>977.02127659574455</v>
      </c>
      <c r="P1688">
        <f t="shared" si="240"/>
        <v>192000</v>
      </c>
      <c r="Q1688" s="2">
        <f t="shared" si="241"/>
        <v>196698.0739081747</v>
      </c>
      <c r="R1688">
        <f>Q1688/MainSheet!$C$8*(G1688-G1687)+R1687</f>
        <v>1443.6406093407663</v>
      </c>
      <c r="S1688">
        <f t="shared" si="243"/>
        <v>23299.431207575668</v>
      </c>
      <c r="T1688">
        <f t="shared" si="235"/>
        <v>16.859999999999836</v>
      </c>
      <c r="U1688" s="1">
        <f>Q1688/MainSheet!$C$22</f>
        <v>1</v>
      </c>
    </row>
    <row r="1689" spans="7:21">
      <c r="G1689">
        <f t="shared" si="236"/>
        <v>16.869999999999838</v>
      </c>
      <c r="H1689">
        <f t="shared" si="237"/>
        <v>198000</v>
      </c>
      <c r="I1689" s="2">
        <f>MIN(MainSheet!$C$10/MainSheet!$C$9,MainSheet!$K$9*60)</f>
        <v>660</v>
      </c>
      <c r="J1689" s="1">
        <f>IF(G1689&gt;MainSheet!$C$11,IF(J1688&gt;=0.999,1,(G1689-MainSheet!$C$11)*I1689/$B$2/60),0)</f>
        <v>1</v>
      </c>
      <c r="K1689" s="1">
        <f>IF(G1689&gt;MainSheet!$C$11+$B$6,IF(K1688&gt;=0.999,1,(G1689-MainSheet!$C$11-$B$6)*I1689/$C$2/60),0)</f>
        <v>1</v>
      </c>
      <c r="L1689" s="1">
        <f>IF(G1689&gt;MainSheet!$C$11+$B$6+$C$6,IF(L1688&gt;=0.999,1,(G1689-MainSheet!$C$11-$B$6-$C$6)*I1689/$D$2/60),0)</f>
        <v>1</v>
      </c>
      <c r="M1689">
        <f t="shared" si="238"/>
        <v>1</v>
      </c>
      <c r="N1689" s="2">
        <f t="shared" si="239"/>
        <v>3721.0526315789471</v>
      </c>
      <c r="O1689">
        <f t="shared" si="242"/>
        <v>977.02127659574455</v>
      </c>
      <c r="P1689">
        <f t="shared" si="240"/>
        <v>192000</v>
      </c>
      <c r="Q1689" s="2">
        <f t="shared" si="241"/>
        <v>196698.0739081747</v>
      </c>
      <c r="R1689">
        <f>Q1689/MainSheet!$C$8*(G1689-G1688)+R1688</f>
        <v>1445.6718558316011</v>
      </c>
      <c r="S1689">
        <f t="shared" si="243"/>
        <v>23332.214219893696</v>
      </c>
      <c r="T1689">
        <f t="shared" si="235"/>
        <v>16.869999999999838</v>
      </c>
      <c r="U1689" s="1">
        <f>Q1689/MainSheet!$C$22</f>
        <v>1</v>
      </c>
    </row>
    <row r="1690" spans="7:21">
      <c r="G1690">
        <f t="shared" si="236"/>
        <v>16.879999999999839</v>
      </c>
      <c r="H1690">
        <f t="shared" si="237"/>
        <v>198000</v>
      </c>
      <c r="I1690" s="2">
        <f>MIN(MainSheet!$C$10/MainSheet!$C$9,MainSheet!$K$9*60)</f>
        <v>660</v>
      </c>
      <c r="J1690" s="1">
        <f>IF(G1690&gt;MainSheet!$C$11,IF(J1689&gt;=0.999,1,(G1690-MainSheet!$C$11)*I1690/$B$2/60),0)</f>
        <v>1</v>
      </c>
      <c r="K1690" s="1">
        <f>IF(G1690&gt;MainSheet!$C$11+$B$6,IF(K1689&gt;=0.999,1,(G1690-MainSheet!$C$11-$B$6)*I1690/$C$2/60),0)</f>
        <v>1</v>
      </c>
      <c r="L1690" s="1">
        <f>IF(G1690&gt;MainSheet!$C$11+$B$6+$C$6,IF(L1689&gt;=0.999,1,(G1690-MainSheet!$C$11-$B$6-$C$6)*I1690/$D$2/60),0)</f>
        <v>1</v>
      </c>
      <c r="M1690">
        <f t="shared" si="238"/>
        <v>1</v>
      </c>
      <c r="N1690" s="2">
        <f t="shared" si="239"/>
        <v>3721.0526315789471</v>
      </c>
      <c r="O1690">
        <f t="shared" si="242"/>
        <v>977.02127659574455</v>
      </c>
      <c r="P1690">
        <f t="shared" si="240"/>
        <v>192000</v>
      </c>
      <c r="Q1690" s="2">
        <f t="shared" si="241"/>
        <v>196698.0739081747</v>
      </c>
      <c r="R1690">
        <f>Q1690/MainSheet!$C$8*(G1690-G1689)+R1689</f>
        <v>1447.7031023224358</v>
      </c>
      <c r="S1690">
        <f t="shared" si="243"/>
        <v>23364.997232211725</v>
      </c>
      <c r="T1690">
        <f t="shared" si="235"/>
        <v>16.879999999999839</v>
      </c>
      <c r="U1690" s="1">
        <f>Q1690/MainSheet!$C$22</f>
        <v>1</v>
      </c>
    </row>
    <row r="1691" spans="7:21">
      <c r="G1691">
        <f t="shared" si="236"/>
        <v>16.889999999999841</v>
      </c>
      <c r="H1691">
        <f t="shared" si="237"/>
        <v>198000</v>
      </c>
      <c r="I1691" s="2">
        <f>MIN(MainSheet!$C$10/MainSheet!$C$9,MainSheet!$K$9*60)</f>
        <v>660</v>
      </c>
      <c r="J1691" s="1">
        <f>IF(G1691&gt;MainSheet!$C$11,IF(J1690&gt;=0.999,1,(G1691-MainSheet!$C$11)*I1691/$B$2/60),0)</f>
        <v>1</v>
      </c>
      <c r="K1691" s="1">
        <f>IF(G1691&gt;MainSheet!$C$11+$B$6,IF(K1690&gt;=0.999,1,(G1691-MainSheet!$C$11-$B$6)*I1691/$C$2/60),0)</f>
        <v>1</v>
      </c>
      <c r="L1691" s="1">
        <f>IF(G1691&gt;MainSheet!$C$11+$B$6+$C$6,IF(L1690&gt;=0.999,1,(G1691-MainSheet!$C$11-$B$6-$C$6)*I1691/$D$2/60),0)</f>
        <v>1</v>
      </c>
      <c r="M1691">
        <f t="shared" si="238"/>
        <v>1</v>
      </c>
      <c r="N1691" s="2">
        <f t="shared" si="239"/>
        <v>3721.0526315789471</v>
      </c>
      <c r="O1691">
        <f t="shared" si="242"/>
        <v>977.02127659574455</v>
      </c>
      <c r="P1691">
        <f t="shared" si="240"/>
        <v>192000</v>
      </c>
      <c r="Q1691" s="2">
        <f t="shared" si="241"/>
        <v>196698.0739081747</v>
      </c>
      <c r="R1691">
        <f>Q1691/MainSheet!$C$8*(G1691-G1690)+R1690</f>
        <v>1449.7343488132706</v>
      </c>
      <c r="S1691">
        <f t="shared" si="243"/>
        <v>23397.780244529753</v>
      </c>
      <c r="T1691">
        <f t="shared" si="235"/>
        <v>16.889999999999841</v>
      </c>
      <c r="U1691" s="1">
        <f>Q1691/MainSheet!$C$22</f>
        <v>1</v>
      </c>
    </row>
    <row r="1692" spans="7:21">
      <c r="G1692">
        <f t="shared" si="236"/>
        <v>16.899999999999842</v>
      </c>
      <c r="H1692">
        <f t="shared" si="237"/>
        <v>198000</v>
      </c>
      <c r="I1692" s="2">
        <f>MIN(MainSheet!$C$10/MainSheet!$C$9,MainSheet!$K$9*60)</f>
        <v>660</v>
      </c>
      <c r="J1692" s="1">
        <f>IF(G1692&gt;MainSheet!$C$11,IF(J1691&gt;=0.999,1,(G1692-MainSheet!$C$11)*I1692/$B$2/60),0)</f>
        <v>1</v>
      </c>
      <c r="K1692" s="1">
        <f>IF(G1692&gt;MainSheet!$C$11+$B$6,IF(K1691&gt;=0.999,1,(G1692-MainSheet!$C$11-$B$6)*I1692/$C$2/60),0)</f>
        <v>1</v>
      </c>
      <c r="L1692" s="1">
        <f>IF(G1692&gt;MainSheet!$C$11+$B$6+$C$6,IF(L1691&gt;=0.999,1,(G1692-MainSheet!$C$11-$B$6-$C$6)*I1692/$D$2/60),0)</f>
        <v>1</v>
      </c>
      <c r="M1692">
        <f t="shared" si="238"/>
        <v>1</v>
      </c>
      <c r="N1692" s="2">
        <f t="shared" si="239"/>
        <v>3721.0526315789471</v>
      </c>
      <c r="O1692">
        <f t="shared" si="242"/>
        <v>977.02127659574455</v>
      </c>
      <c r="P1692">
        <f t="shared" si="240"/>
        <v>192000</v>
      </c>
      <c r="Q1692" s="2">
        <f t="shared" si="241"/>
        <v>196698.0739081747</v>
      </c>
      <c r="R1692">
        <f>Q1692/MainSheet!$C$8*(G1692-G1691)+R1691</f>
        <v>1451.7655953041053</v>
      </c>
      <c r="S1692">
        <f t="shared" si="243"/>
        <v>23430.563256847781</v>
      </c>
      <c r="T1692">
        <f t="shared" si="235"/>
        <v>16.899999999999842</v>
      </c>
      <c r="U1692" s="1">
        <f>Q1692/MainSheet!$C$22</f>
        <v>1</v>
      </c>
    </row>
    <row r="1693" spans="7:21">
      <c r="G1693">
        <f t="shared" si="236"/>
        <v>16.909999999999844</v>
      </c>
      <c r="H1693">
        <f t="shared" si="237"/>
        <v>198000</v>
      </c>
      <c r="I1693" s="2">
        <f>MIN(MainSheet!$C$10/MainSheet!$C$9,MainSheet!$K$9*60)</f>
        <v>660</v>
      </c>
      <c r="J1693" s="1">
        <f>IF(G1693&gt;MainSheet!$C$11,IF(J1692&gt;=0.999,1,(G1693-MainSheet!$C$11)*I1693/$B$2/60),0)</f>
        <v>1</v>
      </c>
      <c r="K1693" s="1">
        <f>IF(G1693&gt;MainSheet!$C$11+$B$6,IF(K1692&gt;=0.999,1,(G1693-MainSheet!$C$11-$B$6)*I1693/$C$2/60),0)</f>
        <v>1</v>
      </c>
      <c r="L1693" s="1">
        <f>IF(G1693&gt;MainSheet!$C$11+$B$6+$C$6,IF(L1692&gt;=0.999,1,(G1693-MainSheet!$C$11-$B$6-$C$6)*I1693/$D$2/60),0)</f>
        <v>1</v>
      </c>
      <c r="M1693">
        <f t="shared" si="238"/>
        <v>1</v>
      </c>
      <c r="N1693" s="2">
        <f t="shared" si="239"/>
        <v>3721.0526315789471</v>
      </c>
      <c r="O1693">
        <f t="shared" si="242"/>
        <v>977.02127659574455</v>
      </c>
      <c r="P1693">
        <f t="shared" si="240"/>
        <v>192000</v>
      </c>
      <c r="Q1693" s="2">
        <f t="shared" si="241"/>
        <v>196698.0739081747</v>
      </c>
      <c r="R1693">
        <f>Q1693/MainSheet!$C$8*(G1693-G1692)+R1692</f>
        <v>1453.7968417949401</v>
      </c>
      <c r="S1693">
        <f t="shared" si="243"/>
        <v>23463.34626916581</v>
      </c>
      <c r="T1693">
        <f t="shared" si="235"/>
        <v>16.909999999999844</v>
      </c>
      <c r="U1693" s="1">
        <f>Q1693/MainSheet!$C$22</f>
        <v>1</v>
      </c>
    </row>
    <row r="1694" spans="7:21">
      <c r="G1694">
        <f t="shared" si="236"/>
        <v>16.919999999999845</v>
      </c>
      <c r="H1694">
        <f t="shared" si="237"/>
        <v>198000</v>
      </c>
      <c r="I1694" s="2">
        <f>MIN(MainSheet!$C$10/MainSheet!$C$9,MainSheet!$K$9*60)</f>
        <v>660</v>
      </c>
      <c r="J1694" s="1">
        <f>IF(G1694&gt;MainSheet!$C$11,IF(J1693&gt;=0.999,1,(G1694-MainSheet!$C$11)*I1694/$B$2/60),0)</f>
        <v>1</v>
      </c>
      <c r="K1694" s="1">
        <f>IF(G1694&gt;MainSheet!$C$11+$B$6,IF(K1693&gt;=0.999,1,(G1694-MainSheet!$C$11-$B$6)*I1694/$C$2/60),0)</f>
        <v>1</v>
      </c>
      <c r="L1694" s="1">
        <f>IF(G1694&gt;MainSheet!$C$11+$B$6+$C$6,IF(L1693&gt;=0.999,1,(G1694-MainSheet!$C$11-$B$6-$C$6)*I1694/$D$2/60),0)</f>
        <v>1</v>
      </c>
      <c r="M1694">
        <f t="shared" si="238"/>
        <v>1</v>
      </c>
      <c r="N1694" s="2">
        <f t="shared" si="239"/>
        <v>3721.0526315789471</v>
      </c>
      <c r="O1694">
        <f t="shared" si="242"/>
        <v>977.02127659574455</v>
      </c>
      <c r="P1694">
        <f t="shared" si="240"/>
        <v>192000</v>
      </c>
      <c r="Q1694" s="2">
        <f t="shared" si="241"/>
        <v>196698.0739081747</v>
      </c>
      <c r="R1694">
        <f>Q1694/MainSheet!$C$8*(G1694-G1693)+R1693</f>
        <v>1455.8280882857748</v>
      </c>
      <c r="S1694">
        <f t="shared" si="243"/>
        <v>23496.129281483838</v>
      </c>
      <c r="T1694">
        <f t="shared" si="235"/>
        <v>16.919999999999845</v>
      </c>
      <c r="U1694" s="1">
        <f>Q1694/MainSheet!$C$22</f>
        <v>1</v>
      </c>
    </row>
    <row r="1695" spans="7:21">
      <c r="G1695">
        <f t="shared" si="236"/>
        <v>16.929999999999847</v>
      </c>
      <c r="H1695">
        <f t="shared" si="237"/>
        <v>198000</v>
      </c>
      <c r="I1695" s="2">
        <f>MIN(MainSheet!$C$10/MainSheet!$C$9,MainSheet!$K$9*60)</f>
        <v>660</v>
      </c>
      <c r="J1695" s="1">
        <f>IF(G1695&gt;MainSheet!$C$11,IF(J1694&gt;=0.999,1,(G1695-MainSheet!$C$11)*I1695/$B$2/60),0)</f>
        <v>1</v>
      </c>
      <c r="K1695" s="1">
        <f>IF(G1695&gt;MainSheet!$C$11+$B$6,IF(K1694&gt;=0.999,1,(G1695-MainSheet!$C$11-$B$6)*I1695/$C$2/60),0)</f>
        <v>1</v>
      </c>
      <c r="L1695" s="1">
        <f>IF(G1695&gt;MainSheet!$C$11+$B$6+$C$6,IF(L1694&gt;=0.999,1,(G1695-MainSheet!$C$11-$B$6-$C$6)*I1695/$D$2/60),0)</f>
        <v>1</v>
      </c>
      <c r="M1695">
        <f t="shared" si="238"/>
        <v>1</v>
      </c>
      <c r="N1695" s="2">
        <f t="shared" si="239"/>
        <v>3721.0526315789471</v>
      </c>
      <c r="O1695">
        <f t="shared" si="242"/>
        <v>977.02127659574455</v>
      </c>
      <c r="P1695">
        <f t="shared" si="240"/>
        <v>192000</v>
      </c>
      <c r="Q1695" s="2">
        <f t="shared" si="241"/>
        <v>196698.0739081747</v>
      </c>
      <c r="R1695">
        <f>Q1695/MainSheet!$C$8*(G1695-G1694)+R1694</f>
        <v>1457.8593347766096</v>
      </c>
      <c r="S1695">
        <f t="shared" si="243"/>
        <v>23528.912293801866</v>
      </c>
      <c r="T1695">
        <f t="shared" si="235"/>
        <v>16.929999999999847</v>
      </c>
      <c r="U1695" s="1">
        <f>Q1695/MainSheet!$C$22</f>
        <v>1</v>
      </c>
    </row>
    <row r="1696" spans="7:21">
      <c r="G1696">
        <f t="shared" si="236"/>
        <v>16.939999999999849</v>
      </c>
      <c r="H1696">
        <f t="shared" si="237"/>
        <v>198000</v>
      </c>
      <c r="I1696" s="2">
        <f>MIN(MainSheet!$C$10/MainSheet!$C$9,MainSheet!$K$9*60)</f>
        <v>660</v>
      </c>
      <c r="J1696" s="1">
        <f>IF(G1696&gt;MainSheet!$C$11,IF(J1695&gt;=0.999,1,(G1696-MainSheet!$C$11)*I1696/$B$2/60),0)</f>
        <v>1</v>
      </c>
      <c r="K1696" s="1">
        <f>IF(G1696&gt;MainSheet!$C$11+$B$6,IF(K1695&gt;=0.999,1,(G1696-MainSheet!$C$11-$B$6)*I1696/$C$2/60),0)</f>
        <v>1</v>
      </c>
      <c r="L1696" s="1">
        <f>IF(G1696&gt;MainSheet!$C$11+$B$6+$C$6,IF(L1695&gt;=0.999,1,(G1696-MainSheet!$C$11-$B$6-$C$6)*I1696/$D$2/60),0)</f>
        <v>1</v>
      </c>
      <c r="M1696">
        <f t="shared" si="238"/>
        <v>1</v>
      </c>
      <c r="N1696" s="2">
        <f t="shared" si="239"/>
        <v>3721.0526315789471</v>
      </c>
      <c r="O1696">
        <f t="shared" si="242"/>
        <v>977.02127659574455</v>
      </c>
      <c r="P1696">
        <f t="shared" si="240"/>
        <v>192000</v>
      </c>
      <c r="Q1696" s="2">
        <f t="shared" si="241"/>
        <v>196698.0739081747</v>
      </c>
      <c r="R1696">
        <f>Q1696/MainSheet!$C$8*(G1696-G1695)+R1695</f>
        <v>1459.8905812674443</v>
      </c>
      <c r="S1696">
        <f t="shared" si="243"/>
        <v>23561.695306119895</v>
      </c>
      <c r="T1696">
        <f t="shared" si="235"/>
        <v>16.939999999999849</v>
      </c>
      <c r="U1696" s="1">
        <f>Q1696/MainSheet!$C$22</f>
        <v>1</v>
      </c>
    </row>
    <row r="1697" spans="7:21">
      <c r="G1697">
        <f t="shared" si="236"/>
        <v>16.94999999999985</v>
      </c>
      <c r="H1697">
        <f t="shared" si="237"/>
        <v>198000</v>
      </c>
      <c r="I1697" s="2">
        <f>MIN(MainSheet!$C$10/MainSheet!$C$9,MainSheet!$K$9*60)</f>
        <v>660</v>
      </c>
      <c r="J1697" s="1">
        <f>IF(G1697&gt;MainSheet!$C$11,IF(J1696&gt;=0.999,1,(G1697-MainSheet!$C$11)*I1697/$B$2/60),0)</f>
        <v>1</v>
      </c>
      <c r="K1697" s="1">
        <f>IF(G1697&gt;MainSheet!$C$11+$B$6,IF(K1696&gt;=0.999,1,(G1697-MainSheet!$C$11-$B$6)*I1697/$C$2/60),0)</f>
        <v>1</v>
      </c>
      <c r="L1697" s="1">
        <f>IF(G1697&gt;MainSheet!$C$11+$B$6+$C$6,IF(L1696&gt;=0.999,1,(G1697-MainSheet!$C$11-$B$6-$C$6)*I1697/$D$2/60),0)</f>
        <v>1</v>
      </c>
      <c r="M1697">
        <f t="shared" si="238"/>
        <v>1</v>
      </c>
      <c r="N1697" s="2">
        <f t="shared" si="239"/>
        <v>3721.0526315789471</v>
      </c>
      <c r="O1697">
        <f t="shared" si="242"/>
        <v>977.02127659574455</v>
      </c>
      <c r="P1697">
        <f t="shared" si="240"/>
        <v>192000</v>
      </c>
      <c r="Q1697" s="2">
        <f t="shared" si="241"/>
        <v>196698.0739081747</v>
      </c>
      <c r="R1697">
        <f>Q1697/MainSheet!$C$8*(G1697-G1696)+R1696</f>
        <v>1461.9218277582791</v>
      </c>
      <c r="S1697">
        <f t="shared" si="243"/>
        <v>23594.478318437923</v>
      </c>
      <c r="T1697">
        <f t="shared" si="235"/>
        <v>16.94999999999985</v>
      </c>
      <c r="U1697" s="1">
        <f>Q1697/MainSheet!$C$22</f>
        <v>1</v>
      </c>
    </row>
    <row r="1698" spans="7:21">
      <c r="G1698">
        <f t="shared" si="236"/>
        <v>16.959999999999852</v>
      </c>
      <c r="H1698">
        <f t="shared" si="237"/>
        <v>198000</v>
      </c>
      <c r="I1698" s="2">
        <f>MIN(MainSheet!$C$10/MainSheet!$C$9,MainSheet!$K$9*60)</f>
        <v>660</v>
      </c>
      <c r="J1698" s="1">
        <f>IF(G1698&gt;MainSheet!$C$11,IF(J1697&gt;=0.999,1,(G1698-MainSheet!$C$11)*I1698/$B$2/60),0)</f>
        <v>1</v>
      </c>
      <c r="K1698" s="1">
        <f>IF(G1698&gt;MainSheet!$C$11+$B$6,IF(K1697&gt;=0.999,1,(G1698-MainSheet!$C$11-$B$6)*I1698/$C$2/60),0)</f>
        <v>1</v>
      </c>
      <c r="L1698" s="1">
        <f>IF(G1698&gt;MainSheet!$C$11+$B$6+$C$6,IF(L1697&gt;=0.999,1,(G1698-MainSheet!$C$11-$B$6-$C$6)*I1698/$D$2/60),0)</f>
        <v>1</v>
      </c>
      <c r="M1698">
        <f t="shared" si="238"/>
        <v>1</v>
      </c>
      <c r="N1698" s="2">
        <f t="shared" si="239"/>
        <v>3721.0526315789471</v>
      </c>
      <c r="O1698">
        <f t="shared" si="242"/>
        <v>977.02127659574455</v>
      </c>
      <c r="P1698">
        <f t="shared" si="240"/>
        <v>192000</v>
      </c>
      <c r="Q1698" s="2">
        <f t="shared" si="241"/>
        <v>196698.0739081747</v>
      </c>
      <c r="R1698">
        <f>Q1698/MainSheet!$C$8*(G1698-G1697)+R1697</f>
        <v>1463.9530742491138</v>
      </c>
      <c r="S1698">
        <f t="shared" si="243"/>
        <v>23627.261330755951</v>
      </c>
      <c r="T1698">
        <f t="shared" si="235"/>
        <v>16.959999999999852</v>
      </c>
      <c r="U1698" s="1">
        <f>Q1698/MainSheet!$C$22</f>
        <v>1</v>
      </c>
    </row>
    <row r="1699" spans="7:21">
      <c r="G1699">
        <f t="shared" si="236"/>
        <v>16.969999999999853</v>
      </c>
      <c r="H1699">
        <f t="shared" si="237"/>
        <v>198000</v>
      </c>
      <c r="I1699" s="2">
        <f>MIN(MainSheet!$C$10/MainSheet!$C$9,MainSheet!$K$9*60)</f>
        <v>660</v>
      </c>
      <c r="J1699" s="1">
        <f>IF(G1699&gt;MainSheet!$C$11,IF(J1698&gt;=0.999,1,(G1699-MainSheet!$C$11)*I1699/$B$2/60),0)</f>
        <v>1</v>
      </c>
      <c r="K1699" s="1">
        <f>IF(G1699&gt;MainSheet!$C$11+$B$6,IF(K1698&gt;=0.999,1,(G1699-MainSheet!$C$11-$B$6)*I1699/$C$2/60),0)</f>
        <v>1</v>
      </c>
      <c r="L1699" s="1">
        <f>IF(G1699&gt;MainSheet!$C$11+$B$6+$C$6,IF(L1698&gt;=0.999,1,(G1699-MainSheet!$C$11-$B$6-$C$6)*I1699/$D$2/60),0)</f>
        <v>1</v>
      </c>
      <c r="M1699">
        <f t="shared" si="238"/>
        <v>1</v>
      </c>
      <c r="N1699" s="2">
        <f t="shared" si="239"/>
        <v>3721.0526315789471</v>
      </c>
      <c r="O1699">
        <f t="shared" si="242"/>
        <v>977.02127659574455</v>
      </c>
      <c r="P1699">
        <f t="shared" si="240"/>
        <v>192000</v>
      </c>
      <c r="Q1699" s="2">
        <f t="shared" si="241"/>
        <v>196698.0739081747</v>
      </c>
      <c r="R1699">
        <f>Q1699/MainSheet!$C$8*(G1699-G1698)+R1698</f>
        <v>1465.9843207399485</v>
      </c>
      <c r="S1699">
        <f t="shared" si="243"/>
        <v>23660.04434307398</v>
      </c>
      <c r="T1699">
        <f t="shared" si="235"/>
        <v>16.969999999999853</v>
      </c>
      <c r="U1699" s="1">
        <f>Q1699/MainSheet!$C$22</f>
        <v>1</v>
      </c>
    </row>
    <row r="1700" spans="7:21">
      <c r="G1700">
        <f t="shared" si="236"/>
        <v>16.979999999999855</v>
      </c>
      <c r="H1700">
        <f t="shared" si="237"/>
        <v>198000</v>
      </c>
      <c r="I1700" s="2">
        <f>MIN(MainSheet!$C$10/MainSheet!$C$9,MainSheet!$K$9*60)</f>
        <v>660</v>
      </c>
      <c r="J1700" s="1">
        <f>IF(G1700&gt;MainSheet!$C$11,IF(J1699&gt;=0.999,1,(G1700-MainSheet!$C$11)*I1700/$B$2/60),0)</f>
        <v>1</v>
      </c>
      <c r="K1700" s="1">
        <f>IF(G1700&gt;MainSheet!$C$11+$B$6,IF(K1699&gt;=0.999,1,(G1700-MainSheet!$C$11-$B$6)*I1700/$C$2/60),0)</f>
        <v>1</v>
      </c>
      <c r="L1700" s="1">
        <f>IF(G1700&gt;MainSheet!$C$11+$B$6+$C$6,IF(L1699&gt;=0.999,1,(G1700-MainSheet!$C$11-$B$6-$C$6)*I1700/$D$2/60),0)</f>
        <v>1</v>
      </c>
      <c r="M1700">
        <f t="shared" si="238"/>
        <v>1</v>
      </c>
      <c r="N1700" s="2">
        <f t="shared" si="239"/>
        <v>3721.0526315789471</v>
      </c>
      <c r="O1700">
        <f t="shared" si="242"/>
        <v>977.02127659574455</v>
      </c>
      <c r="P1700">
        <f t="shared" si="240"/>
        <v>192000</v>
      </c>
      <c r="Q1700" s="2">
        <f t="shared" si="241"/>
        <v>196698.0739081747</v>
      </c>
      <c r="R1700">
        <f>Q1700/MainSheet!$C$8*(G1700-G1699)+R1699</f>
        <v>1468.0155672307833</v>
      </c>
      <c r="S1700">
        <f t="shared" si="243"/>
        <v>23692.827355392008</v>
      </c>
      <c r="T1700">
        <f t="shared" si="235"/>
        <v>16.979999999999855</v>
      </c>
      <c r="U1700" s="1">
        <f>Q1700/MainSheet!$C$22</f>
        <v>1</v>
      </c>
    </row>
    <row r="1701" spans="7:21">
      <c r="G1701">
        <f t="shared" si="236"/>
        <v>16.989999999999856</v>
      </c>
      <c r="H1701">
        <f t="shared" si="237"/>
        <v>198000</v>
      </c>
      <c r="I1701" s="2">
        <f>MIN(MainSheet!$C$10/MainSheet!$C$9,MainSheet!$K$9*60)</f>
        <v>660</v>
      </c>
      <c r="J1701" s="1">
        <f>IF(G1701&gt;MainSheet!$C$11,IF(J1700&gt;=0.999,1,(G1701-MainSheet!$C$11)*I1701/$B$2/60),0)</f>
        <v>1</v>
      </c>
      <c r="K1701" s="1">
        <f>IF(G1701&gt;MainSheet!$C$11+$B$6,IF(K1700&gt;=0.999,1,(G1701-MainSheet!$C$11-$B$6)*I1701/$C$2/60),0)</f>
        <v>1</v>
      </c>
      <c r="L1701" s="1">
        <f>IF(G1701&gt;MainSheet!$C$11+$B$6+$C$6,IF(L1700&gt;=0.999,1,(G1701-MainSheet!$C$11-$B$6-$C$6)*I1701/$D$2/60),0)</f>
        <v>1</v>
      </c>
      <c r="M1701">
        <f t="shared" si="238"/>
        <v>1</v>
      </c>
      <c r="N1701" s="2">
        <f t="shared" si="239"/>
        <v>3721.0526315789471</v>
      </c>
      <c r="O1701">
        <f t="shared" si="242"/>
        <v>977.02127659574455</v>
      </c>
      <c r="P1701">
        <f t="shared" si="240"/>
        <v>192000</v>
      </c>
      <c r="Q1701" s="2">
        <f t="shared" si="241"/>
        <v>196698.0739081747</v>
      </c>
      <c r="R1701">
        <f>Q1701/MainSheet!$C$8*(G1701-G1700)+R1700</f>
        <v>1470.046813721618</v>
      </c>
      <c r="S1701">
        <f t="shared" si="243"/>
        <v>23725.610367710036</v>
      </c>
      <c r="T1701">
        <f t="shared" si="235"/>
        <v>16.989999999999856</v>
      </c>
      <c r="U1701" s="1">
        <f>Q1701/MainSheet!$C$22</f>
        <v>1</v>
      </c>
    </row>
    <row r="1702" spans="7:21">
      <c r="G1702">
        <f t="shared" si="236"/>
        <v>16.999999999999858</v>
      </c>
      <c r="H1702">
        <f t="shared" si="237"/>
        <v>198000</v>
      </c>
      <c r="I1702" s="2">
        <f>MIN(MainSheet!$C$10/MainSheet!$C$9,MainSheet!$K$9*60)</f>
        <v>660</v>
      </c>
      <c r="J1702" s="1">
        <f>IF(G1702&gt;MainSheet!$C$11,IF(J1701&gt;=0.999,1,(G1702-MainSheet!$C$11)*I1702/$B$2/60),0)</f>
        <v>1</v>
      </c>
      <c r="K1702" s="1">
        <f>IF(G1702&gt;MainSheet!$C$11+$B$6,IF(K1701&gt;=0.999,1,(G1702-MainSheet!$C$11-$B$6)*I1702/$C$2/60),0)</f>
        <v>1</v>
      </c>
      <c r="L1702" s="1">
        <f>IF(G1702&gt;MainSheet!$C$11+$B$6+$C$6,IF(L1701&gt;=0.999,1,(G1702-MainSheet!$C$11-$B$6-$C$6)*I1702/$D$2/60),0)</f>
        <v>1</v>
      </c>
      <c r="M1702">
        <f t="shared" si="238"/>
        <v>1</v>
      </c>
      <c r="N1702" s="2">
        <f t="shared" si="239"/>
        <v>3721.0526315789471</v>
      </c>
      <c r="O1702">
        <f t="shared" si="242"/>
        <v>977.02127659574455</v>
      </c>
      <c r="P1702">
        <f t="shared" si="240"/>
        <v>192000</v>
      </c>
      <c r="Q1702" s="2">
        <f t="shared" si="241"/>
        <v>196698.0739081747</v>
      </c>
      <c r="R1702">
        <f>Q1702/MainSheet!$C$8*(G1702-G1701)+R1701</f>
        <v>1472.0780602124528</v>
      </c>
      <c r="S1702">
        <f t="shared" si="243"/>
        <v>23758.393380028065</v>
      </c>
      <c r="T1702">
        <f t="shared" si="235"/>
        <v>16.999999999999858</v>
      </c>
      <c r="U1702" s="1">
        <f>Q1702/MainSheet!$C$22</f>
        <v>1</v>
      </c>
    </row>
    <row r="1703" spans="7:21">
      <c r="G1703">
        <f t="shared" si="236"/>
        <v>17.009999999999859</v>
      </c>
      <c r="H1703">
        <f t="shared" si="237"/>
        <v>198000</v>
      </c>
      <c r="I1703" s="2">
        <f>MIN(MainSheet!$C$10/MainSheet!$C$9,MainSheet!$K$9*60)</f>
        <v>660</v>
      </c>
      <c r="J1703" s="1">
        <f>IF(G1703&gt;MainSheet!$C$11,IF(J1702&gt;=0.999,1,(G1703-MainSheet!$C$11)*I1703/$B$2/60),0)</f>
        <v>1</v>
      </c>
      <c r="K1703" s="1">
        <f>IF(G1703&gt;MainSheet!$C$11+$B$6,IF(K1702&gt;=0.999,1,(G1703-MainSheet!$C$11-$B$6)*I1703/$C$2/60),0)</f>
        <v>1</v>
      </c>
      <c r="L1703" s="1">
        <f>IF(G1703&gt;MainSheet!$C$11+$B$6+$C$6,IF(L1702&gt;=0.999,1,(G1703-MainSheet!$C$11-$B$6-$C$6)*I1703/$D$2/60),0)</f>
        <v>1</v>
      </c>
      <c r="M1703">
        <f t="shared" si="238"/>
        <v>1</v>
      </c>
      <c r="N1703" s="2">
        <f t="shared" si="239"/>
        <v>3721.0526315789471</v>
      </c>
      <c r="O1703">
        <f t="shared" si="242"/>
        <v>977.02127659574455</v>
      </c>
      <c r="P1703">
        <f t="shared" si="240"/>
        <v>192000</v>
      </c>
      <c r="Q1703" s="2">
        <f t="shared" si="241"/>
        <v>196698.0739081747</v>
      </c>
      <c r="R1703">
        <f>Q1703/MainSheet!$C$8*(G1703-G1702)+R1702</f>
        <v>1474.1093067032875</v>
      </c>
      <c r="S1703">
        <f t="shared" si="243"/>
        <v>23791.176392346093</v>
      </c>
      <c r="T1703">
        <f t="shared" si="235"/>
        <v>17.009999999999859</v>
      </c>
      <c r="U1703" s="1">
        <f>Q1703/MainSheet!$C$22</f>
        <v>1</v>
      </c>
    </row>
    <row r="1704" spans="7:21">
      <c r="G1704">
        <f t="shared" si="236"/>
        <v>17.019999999999861</v>
      </c>
      <c r="H1704">
        <f t="shared" si="237"/>
        <v>198000</v>
      </c>
      <c r="I1704" s="2">
        <f>MIN(MainSheet!$C$10/MainSheet!$C$9,MainSheet!$K$9*60)</f>
        <v>660</v>
      </c>
      <c r="J1704" s="1">
        <f>IF(G1704&gt;MainSheet!$C$11,IF(J1703&gt;=0.999,1,(G1704-MainSheet!$C$11)*I1704/$B$2/60),0)</f>
        <v>1</v>
      </c>
      <c r="K1704" s="1">
        <f>IF(G1704&gt;MainSheet!$C$11+$B$6,IF(K1703&gt;=0.999,1,(G1704-MainSheet!$C$11-$B$6)*I1704/$C$2/60),0)</f>
        <v>1</v>
      </c>
      <c r="L1704" s="1">
        <f>IF(G1704&gt;MainSheet!$C$11+$B$6+$C$6,IF(L1703&gt;=0.999,1,(G1704-MainSheet!$C$11-$B$6-$C$6)*I1704/$D$2/60),0)</f>
        <v>1</v>
      </c>
      <c r="M1704">
        <f t="shared" si="238"/>
        <v>1</v>
      </c>
      <c r="N1704" s="2">
        <f t="shared" si="239"/>
        <v>3721.0526315789471</v>
      </c>
      <c r="O1704">
        <f t="shared" si="242"/>
        <v>977.02127659574455</v>
      </c>
      <c r="P1704">
        <f t="shared" si="240"/>
        <v>192000</v>
      </c>
      <c r="Q1704" s="2">
        <f t="shared" si="241"/>
        <v>196698.0739081747</v>
      </c>
      <c r="R1704">
        <f>Q1704/MainSheet!$C$8*(G1704-G1703)+R1703</f>
        <v>1476.1405531941223</v>
      </c>
      <c r="S1704">
        <f t="shared" si="243"/>
        <v>23823.959404664121</v>
      </c>
      <c r="T1704">
        <f t="shared" si="235"/>
        <v>17.019999999999861</v>
      </c>
      <c r="U1704" s="1">
        <f>Q1704/MainSheet!$C$22</f>
        <v>1</v>
      </c>
    </row>
    <row r="1705" spans="7:21">
      <c r="G1705">
        <f t="shared" si="236"/>
        <v>17.029999999999863</v>
      </c>
      <c r="H1705">
        <f t="shared" si="237"/>
        <v>198000</v>
      </c>
      <c r="I1705" s="2">
        <f>MIN(MainSheet!$C$10/MainSheet!$C$9,MainSheet!$K$9*60)</f>
        <v>660</v>
      </c>
      <c r="J1705" s="1">
        <f>IF(G1705&gt;MainSheet!$C$11,IF(J1704&gt;=0.999,1,(G1705-MainSheet!$C$11)*I1705/$B$2/60),0)</f>
        <v>1</v>
      </c>
      <c r="K1705" s="1">
        <f>IF(G1705&gt;MainSheet!$C$11+$B$6,IF(K1704&gt;=0.999,1,(G1705-MainSheet!$C$11-$B$6)*I1705/$C$2/60),0)</f>
        <v>1</v>
      </c>
      <c r="L1705" s="1">
        <f>IF(G1705&gt;MainSheet!$C$11+$B$6+$C$6,IF(L1704&gt;=0.999,1,(G1705-MainSheet!$C$11-$B$6-$C$6)*I1705/$D$2/60),0)</f>
        <v>1</v>
      </c>
      <c r="M1705">
        <f t="shared" si="238"/>
        <v>1</v>
      </c>
      <c r="N1705" s="2">
        <f t="shared" si="239"/>
        <v>3721.0526315789471</v>
      </c>
      <c r="O1705">
        <f t="shared" si="242"/>
        <v>977.02127659574455</v>
      </c>
      <c r="P1705">
        <f t="shared" si="240"/>
        <v>192000</v>
      </c>
      <c r="Q1705" s="2">
        <f t="shared" si="241"/>
        <v>196698.0739081747</v>
      </c>
      <c r="R1705">
        <f>Q1705/MainSheet!$C$8*(G1705-G1704)+R1704</f>
        <v>1478.171799684957</v>
      </c>
      <c r="S1705">
        <f t="shared" si="243"/>
        <v>23856.74241698215</v>
      </c>
      <c r="T1705">
        <f t="shared" si="235"/>
        <v>17.029999999999863</v>
      </c>
      <c r="U1705" s="1">
        <f>Q1705/MainSheet!$C$22</f>
        <v>1</v>
      </c>
    </row>
    <row r="1706" spans="7:21">
      <c r="G1706">
        <f t="shared" si="236"/>
        <v>17.039999999999864</v>
      </c>
      <c r="H1706">
        <f t="shared" si="237"/>
        <v>198000</v>
      </c>
      <c r="I1706" s="2">
        <f>MIN(MainSheet!$C$10/MainSheet!$C$9,MainSheet!$K$9*60)</f>
        <v>660</v>
      </c>
      <c r="J1706" s="1">
        <f>IF(G1706&gt;MainSheet!$C$11,IF(J1705&gt;=0.999,1,(G1706-MainSheet!$C$11)*I1706/$B$2/60),0)</f>
        <v>1</v>
      </c>
      <c r="K1706" s="1">
        <f>IF(G1706&gt;MainSheet!$C$11+$B$6,IF(K1705&gt;=0.999,1,(G1706-MainSheet!$C$11-$B$6)*I1706/$C$2/60),0)</f>
        <v>1</v>
      </c>
      <c r="L1706" s="1">
        <f>IF(G1706&gt;MainSheet!$C$11+$B$6+$C$6,IF(L1705&gt;=0.999,1,(G1706-MainSheet!$C$11-$B$6-$C$6)*I1706/$D$2/60),0)</f>
        <v>1</v>
      </c>
      <c r="M1706">
        <f t="shared" si="238"/>
        <v>1</v>
      </c>
      <c r="N1706" s="2">
        <f t="shared" si="239"/>
        <v>3721.0526315789471</v>
      </c>
      <c r="O1706">
        <f t="shared" si="242"/>
        <v>977.02127659574455</v>
      </c>
      <c r="P1706">
        <f t="shared" si="240"/>
        <v>192000</v>
      </c>
      <c r="Q1706" s="2">
        <f t="shared" si="241"/>
        <v>196698.0739081747</v>
      </c>
      <c r="R1706">
        <f>Q1706/MainSheet!$C$8*(G1706-G1705)+R1705</f>
        <v>1480.2030461757918</v>
      </c>
      <c r="S1706">
        <f t="shared" si="243"/>
        <v>23889.525429300178</v>
      </c>
      <c r="T1706">
        <f t="shared" si="235"/>
        <v>17.039999999999864</v>
      </c>
      <c r="U1706" s="1">
        <f>Q1706/MainSheet!$C$22</f>
        <v>1</v>
      </c>
    </row>
    <row r="1707" spans="7:21">
      <c r="G1707">
        <f t="shared" si="236"/>
        <v>17.049999999999866</v>
      </c>
      <c r="H1707">
        <f t="shared" si="237"/>
        <v>198000</v>
      </c>
      <c r="I1707" s="2">
        <f>MIN(MainSheet!$C$10/MainSheet!$C$9,MainSheet!$K$9*60)</f>
        <v>660</v>
      </c>
      <c r="J1707" s="1">
        <f>IF(G1707&gt;MainSheet!$C$11,IF(J1706&gt;=0.999,1,(G1707-MainSheet!$C$11)*I1707/$B$2/60),0)</f>
        <v>1</v>
      </c>
      <c r="K1707" s="1">
        <f>IF(G1707&gt;MainSheet!$C$11+$B$6,IF(K1706&gt;=0.999,1,(G1707-MainSheet!$C$11-$B$6)*I1707/$C$2/60),0)</f>
        <v>1</v>
      </c>
      <c r="L1707" s="1">
        <f>IF(G1707&gt;MainSheet!$C$11+$B$6+$C$6,IF(L1706&gt;=0.999,1,(G1707-MainSheet!$C$11-$B$6-$C$6)*I1707/$D$2/60),0)</f>
        <v>1</v>
      </c>
      <c r="M1707">
        <f t="shared" si="238"/>
        <v>1</v>
      </c>
      <c r="N1707" s="2">
        <f t="shared" si="239"/>
        <v>3721.0526315789471</v>
      </c>
      <c r="O1707">
        <f t="shared" si="242"/>
        <v>977.02127659574455</v>
      </c>
      <c r="P1707">
        <f t="shared" si="240"/>
        <v>192000</v>
      </c>
      <c r="Q1707" s="2">
        <f t="shared" si="241"/>
        <v>196698.0739081747</v>
      </c>
      <c r="R1707">
        <f>Q1707/MainSheet!$C$8*(G1707-G1706)+R1706</f>
        <v>1482.2342926666265</v>
      </c>
      <c r="S1707">
        <f t="shared" si="243"/>
        <v>23922.308441618206</v>
      </c>
      <c r="T1707">
        <f t="shared" si="235"/>
        <v>17.049999999999866</v>
      </c>
      <c r="U1707" s="1">
        <f>Q1707/MainSheet!$C$22</f>
        <v>1</v>
      </c>
    </row>
    <row r="1708" spans="7:21">
      <c r="G1708">
        <f t="shared" si="236"/>
        <v>17.059999999999867</v>
      </c>
      <c r="H1708">
        <f t="shared" si="237"/>
        <v>198000</v>
      </c>
      <c r="I1708" s="2">
        <f>MIN(MainSheet!$C$10/MainSheet!$C$9,MainSheet!$K$9*60)</f>
        <v>660</v>
      </c>
      <c r="J1708" s="1">
        <f>IF(G1708&gt;MainSheet!$C$11,IF(J1707&gt;=0.999,1,(G1708-MainSheet!$C$11)*I1708/$B$2/60),0)</f>
        <v>1</v>
      </c>
      <c r="K1708" s="1">
        <f>IF(G1708&gt;MainSheet!$C$11+$B$6,IF(K1707&gt;=0.999,1,(G1708-MainSheet!$C$11-$B$6)*I1708/$C$2/60),0)</f>
        <v>1</v>
      </c>
      <c r="L1708" s="1">
        <f>IF(G1708&gt;MainSheet!$C$11+$B$6+$C$6,IF(L1707&gt;=0.999,1,(G1708-MainSheet!$C$11-$B$6-$C$6)*I1708/$D$2/60),0)</f>
        <v>1</v>
      </c>
      <c r="M1708">
        <f t="shared" si="238"/>
        <v>1</v>
      </c>
      <c r="N1708" s="2">
        <f t="shared" si="239"/>
        <v>3721.0526315789471</v>
      </c>
      <c r="O1708">
        <f t="shared" si="242"/>
        <v>977.02127659574455</v>
      </c>
      <c r="P1708">
        <f t="shared" si="240"/>
        <v>192000</v>
      </c>
      <c r="Q1708" s="2">
        <f t="shared" si="241"/>
        <v>196698.0739081747</v>
      </c>
      <c r="R1708">
        <f>Q1708/MainSheet!$C$8*(G1708-G1707)+R1707</f>
        <v>1484.2655391574613</v>
      </c>
      <c r="S1708">
        <f t="shared" si="243"/>
        <v>23955.091453936235</v>
      </c>
      <c r="T1708">
        <f t="shared" si="235"/>
        <v>17.059999999999867</v>
      </c>
      <c r="U1708" s="1">
        <f>Q1708/MainSheet!$C$22</f>
        <v>1</v>
      </c>
    </row>
    <row r="1709" spans="7:21">
      <c r="G1709">
        <f t="shared" si="236"/>
        <v>17.069999999999869</v>
      </c>
      <c r="H1709">
        <f t="shared" si="237"/>
        <v>198000</v>
      </c>
      <c r="I1709" s="2">
        <f>MIN(MainSheet!$C$10/MainSheet!$C$9,MainSheet!$K$9*60)</f>
        <v>660</v>
      </c>
      <c r="J1709" s="1">
        <f>IF(G1709&gt;MainSheet!$C$11,IF(J1708&gt;=0.999,1,(G1709-MainSheet!$C$11)*I1709/$B$2/60),0)</f>
        <v>1</v>
      </c>
      <c r="K1709" s="1">
        <f>IF(G1709&gt;MainSheet!$C$11+$B$6,IF(K1708&gt;=0.999,1,(G1709-MainSheet!$C$11-$B$6)*I1709/$C$2/60),0)</f>
        <v>1</v>
      </c>
      <c r="L1709" s="1">
        <f>IF(G1709&gt;MainSheet!$C$11+$B$6+$C$6,IF(L1708&gt;=0.999,1,(G1709-MainSheet!$C$11-$B$6-$C$6)*I1709/$D$2/60),0)</f>
        <v>1</v>
      </c>
      <c r="M1709">
        <f t="shared" si="238"/>
        <v>1</v>
      </c>
      <c r="N1709" s="2">
        <f t="shared" si="239"/>
        <v>3721.0526315789471</v>
      </c>
      <c r="O1709">
        <f t="shared" si="242"/>
        <v>977.02127659574455</v>
      </c>
      <c r="P1709">
        <f t="shared" si="240"/>
        <v>192000</v>
      </c>
      <c r="Q1709" s="2">
        <f t="shared" si="241"/>
        <v>196698.0739081747</v>
      </c>
      <c r="R1709">
        <f>Q1709/MainSheet!$C$8*(G1709-G1708)+R1708</f>
        <v>1486.296785648296</v>
      </c>
      <c r="S1709">
        <f t="shared" si="243"/>
        <v>23987.874466254263</v>
      </c>
      <c r="T1709">
        <f t="shared" si="235"/>
        <v>17.069999999999869</v>
      </c>
      <c r="U1709" s="1">
        <f>Q1709/MainSheet!$C$22</f>
        <v>1</v>
      </c>
    </row>
    <row r="1710" spans="7:21">
      <c r="G1710">
        <f t="shared" si="236"/>
        <v>17.07999999999987</v>
      </c>
      <c r="H1710">
        <f t="shared" si="237"/>
        <v>198000</v>
      </c>
      <c r="I1710" s="2">
        <f>MIN(MainSheet!$C$10/MainSheet!$C$9,MainSheet!$K$9*60)</f>
        <v>660</v>
      </c>
      <c r="J1710" s="1">
        <f>IF(G1710&gt;MainSheet!$C$11,IF(J1709&gt;=0.999,1,(G1710-MainSheet!$C$11)*I1710/$B$2/60),0)</f>
        <v>1</v>
      </c>
      <c r="K1710" s="1">
        <f>IF(G1710&gt;MainSheet!$C$11+$B$6,IF(K1709&gt;=0.999,1,(G1710-MainSheet!$C$11-$B$6)*I1710/$C$2/60),0)</f>
        <v>1</v>
      </c>
      <c r="L1710" s="1">
        <f>IF(G1710&gt;MainSheet!$C$11+$B$6+$C$6,IF(L1709&gt;=0.999,1,(G1710-MainSheet!$C$11-$B$6-$C$6)*I1710/$D$2/60),0)</f>
        <v>1</v>
      </c>
      <c r="M1710">
        <f t="shared" si="238"/>
        <v>1</v>
      </c>
      <c r="N1710" s="2">
        <f t="shared" si="239"/>
        <v>3721.0526315789471</v>
      </c>
      <c r="O1710">
        <f t="shared" si="242"/>
        <v>977.02127659574455</v>
      </c>
      <c r="P1710">
        <f t="shared" si="240"/>
        <v>192000</v>
      </c>
      <c r="Q1710" s="2">
        <f t="shared" si="241"/>
        <v>196698.0739081747</v>
      </c>
      <c r="R1710">
        <f>Q1710/MainSheet!$C$8*(G1710-G1709)+R1709</f>
        <v>1488.3280321391308</v>
      </c>
      <c r="S1710">
        <f t="shared" si="243"/>
        <v>24020.657478572291</v>
      </c>
      <c r="T1710">
        <f t="shared" si="235"/>
        <v>17.07999999999987</v>
      </c>
      <c r="U1710" s="1">
        <f>Q1710/MainSheet!$C$22</f>
        <v>1</v>
      </c>
    </row>
    <row r="1711" spans="7:21">
      <c r="G1711">
        <f t="shared" si="236"/>
        <v>17.089999999999872</v>
      </c>
      <c r="H1711">
        <f t="shared" si="237"/>
        <v>198000</v>
      </c>
      <c r="I1711" s="2">
        <f>MIN(MainSheet!$C$10/MainSheet!$C$9,MainSheet!$K$9*60)</f>
        <v>660</v>
      </c>
      <c r="J1711" s="1">
        <f>IF(G1711&gt;MainSheet!$C$11,IF(J1710&gt;=0.999,1,(G1711-MainSheet!$C$11)*I1711/$B$2/60),0)</f>
        <v>1</v>
      </c>
      <c r="K1711" s="1">
        <f>IF(G1711&gt;MainSheet!$C$11+$B$6,IF(K1710&gt;=0.999,1,(G1711-MainSheet!$C$11-$B$6)*I1711/$C$2/60),0)</f>
        <v>1</v>
      </c>
      <c r="L1711" s="1">
        <f>IF(G1711&gt;MainSheet!$C$11+$B$6+$C$6,IF(L1710&gt;=0.999,1,(G1711-MainSheet!$C$11-$B$6-$C$6)*I1711/$D$2/60),0)</f>
        <v>1</v>
      </c>
      <c r="M1711">
        <f t="shared" si="238"/>
        <v>1</v>
      </c>
      <c r="N1711" s="2">
        <f t="shared" si="239"/>
        <v>3721.0526315789471</v>
      </c>
      <c r="O1711">
        <f t="shared" si="242"/>
        <v>977.02127659574455</v>
      </c>
      <c r="P1711">
        <f t="shared" si="240"/>
        <v>192000</v>
      </c>
      <c r="Q1711" s="2">
        <f t="shared" si="241"/>
        <v>196698.0739081747</v>
      </c>
      <c r="R1711">
        <f>Q1711/MainSheet!$C$8*(G1711-G1710)+R1710</f>
        <v>1490.3592786299655</v>
      </c>
      <c r="S1711">
        <f t="shared" si="243"/>
        <v>24053.44049089032</v>
      </c>
      <c r="T1711">
        <f t="shared" si="235"/>
        <v>17.089999999999872</v>
      </c>
      <c r="U1711" s="1">
        <f>Q1711/MainSheet!$C$22</f>
        <v>1</v>
      </c>
    </row>
    <row r="1712" spans="7:21">
      <c r="G1712">
        <f t="shared" si="236"/>
        <v>17.099999999999874</v>
      </c>
      <c r="H1712">
        <f t="shared" si="237"/>
        <v>198000</v>
      </c>
      <c r="I1712" s="2">
        <f>MIN(MainSheet!$C$10/MainSheet!$C$9,MainSheet!$K$9*60)</f>
        <v>660</v>
      </c>
      <c r="J1712" s="1">
        <f>IF(G1712&gt;MainSheet!$C$11,IF(J1711&gt;=0.999,1,(G1712-MainSheet!$C$11)*I1712/$B$2/60),0)</f>
        <v>1</v>
      </c>
      <c r="K1712" s="1">
        <f>IF(G1712&gt;MainSheet!$C$11+$B$6,IF(K1711&gt;=0.999,1,(G1712-MainSheet!$C$11-$B$6)*I1712/$C$2/60),0)</f>
        <v>1</v>
      </c>
      <c r="L1712" s="1">
        <f>IF(G1712&gt;MainSheet!$C$11+$B$6+$C$6,IF(L1711&gt;=0.999,1,(G1712-MainSheet!$C$11-$B$6-$C$6)*I1712/$D$2/60),0)</f>
        <v>1</v>
      </c>
      <c r="M1712">
        <f t="shared" si="238"/>
        <v>1</v>
      </c>
      <c r="N1712" s="2">
        <f t="shared" si="239"/>
        <v>3721.0526315789471</v>
      </c>
      <c r="O1712">
        <f t="shared" si="242"/>
        <v>977.02127659574455</v>
      </c>
      <c r="P1712">
        <f t="shared" si="240"/>
        <v>192000</v>
      </c>
      <c r="Q1712" s="2">
        <f t="shared" si="241"/>
        <v>196698.0739081747</v>
      </c>
      <c r="R1712">
        <f>Q1712/MainSheet!$C$8*(G1712-G1711)+R1711</f>
        <v>1492.3905251208002</v>
      </c>
      <c r="S1712">
        <f t="shared" si="243"/>
        <v>24086.223503208348</v>
      </c>
      <c r="T1712">
        <f t="shared" si="235"/>
        <v>17.099999999999874</v>
      </c>
      <c r="U1712" s="1">
        <f>Q1712/MainSheet!$C$22</f>
        <v>1</v>
      </c>
    </row>
    <row r="1713" spans="7:21">
      <c r="G1713">
        <f t="shared" si="236"/>
        <v>17.109999999999875</v>
      </c>
      <c r="H1713">
        <f t="shared" si="237"/>
        <v>198000</v>
      </c>
      <c r="I1713" s="2">
        <f>MIN(MainSheet!$C$10/MainSheet!$C$9,MainSheet!$K$9*60)</f>
        <v>660</v>
      </c>
      <c r="J1713" s="1">
        <f>IF(G1713&gt;MainSheet!$C$11,IF(J1712&gt;=0.999,1,(G1713-MainSheet!$C$11)*I1713/$B$2/60),0)</f>
        <v>1</v>
      </c>
      <c r="K1713" s="1">
        <f>IF(G1713&gt;MainSheet!$C$11+$B$6,IF(K1712&gt;=0.999,1,(G1713-MainSheet!$C$11-$B$6)*I1713/$C$2/60),0)</f>
        <v>1</v>
      </c>
      <c r="L1713" s="1">
        <f>IF(G1713&gt;MainSheet!$C$11+$B$6+$C$6,IF(L1712&gt;=0.999,1,(G1713-MainSheet!$C$11-$B$6-$C$6)*I1713/$D$2/60),0)</f>
        <v>1</v>
      </c>
      <c r="M1713">
        <f t="shared" si="238"/>
        <v>1</v>
      </c>
      <c r="N1713" s="2">
        <f t="shared" si="239"/>
        <v>3721.0526315789471</v>
      </c>
      <c r="O1713">
        <f t="shared" si="242"/>
        <v>977.02127659574455</v>
      </c>
      <c r="P1713">
        <f t="shared" si="240"/>
        <v>192000</v>
      </c>
      <c r="Q1713" s="2">
        <f t="shared" si="241"/>
        <v>196698.0739081747</v>
      </c>
      <c r="R1713">
        <f>Q1713/MainSheet!$C$8*(G1713-G1712)+R1712</f>
        <v>1494.421771611635</v>
      </c>
      <c r="S1713">
        <f t="shared" si="243"/>
        <v>24119.006515526376</v>
      </c>
      <c r="T1713">
        <f t="shared" si="235"/>
        <v>17.109999999999875</v>
      </c>
      <c r="U1713" s="1">
        <f>Q1713/MainSheet!$C$22</f>
        <v>1</v>
      </c>
    </row>
    <row r="1714" spans="7:21">
      <c r="G1714">
        <f t="shared" si="236"/>
        <v>17.119999999999877</v>
      </c>
      <c r="H1714">
        <f t="shared" si="237"/>
        <v>198000</v>
      </c>
      <c r="I1714" s="2">
        <f>MIN(MainSheet!$C$10/MainSheet!$C$9,MainSheet!$K$9*60)</f>
        <v>660</v>
      </c>
      <c r="J1714" s="1">
        <f>IF(G1714&gt;MainSheet!$C$11,IF(J1713&gt;=0.999,1,(G1714-MainSheet!$C$11)*I1714/$B$2/60),0)</f>
        <v>1</v>
      </c>
      <c r="K1714" s="1">
        <f>IF(G1714&gt;MainSheet!$C$11+$B$6,IF(K1713&gt;=0.999,1,(G1714-MainSheet!$C$11-$B$6)*I1714/$C$2/60),0)</f>
        <v>1</v>
      </c>
      <c r="L1714" s="1">
        <f>IF(G1714&gt;MainSheet!$C$11+$B$6+$C$6,IF(L1713&gt;=0.999,1,(G1714-MainSheet!$C$11-$B$6-$C$6)*I1714/$D$2/60),0)</f>
        <v>1</v>
      </c>
      <c r="M1714">
        <f t="shared" si="238"/>
        <v>1</v>
      </c>
      <c r="N1714" s="2">
        <f t="shared" si="239"/>
        <v>3721.0526315789471</v>
      </c>
      <c r="O1714">
        <f t="shared" si="242"/>
        <v>977.02127659574455</v>
      </c>
      <c r="P1714">
        <f t="shared" si="240"/>
        <v>192000</v>
      </c>
      <c r="Q1714" s="2">
        <f t="shared" si="241"/>
        <v>196698.0739081747</v>
      </c>
      <c r="R1714">
        <f>Q1714/MainSheet!$C$8*(G1714-G1713)+R1713</f>
        <v>1496.4530181024697</v>
      </c>
      <c r="S1714">
        <f t="shared" si="243"/>
        <v>24151.789527844405</v>
      </c>
      <c r="T1714">
        <f t="shared" si="235"/>
        <v>17.119999999999877</v>
      </c>
      <c r="U1714" s="1">
        <f>Q1714/MainSheet!$C$22</f>
        <v>1</v>
      </c>
    </row>
    <row r="1715" spans="7:21">
      <c r="G1715">
        <f t="shared" si="236"/>
        <v>17.129999999999878</v>
      </c>
      <c r="H1715">
        <f t="shared" si="237"/>
        <v>198000</v>
      </c>
      <c r="I1715" s="2">
        <f>MIN(MainSheet!$C$10/MainSheet!$C$9,MainSheet!$K$9*60)</f>
        <v>660</v>
      </c>
      <c r="J1715" s="1">
        <f>IF(G1715&gt;MainSheet!$C$11,IF(J1714&gt;=0.999,1,(G1715-MainSheet!$C$11)*I1715/$B$2/60),0)</f>
        <v>1</v>
      </c>
      <c r="K1715" s="1">
        <f>IF(G1715&gt;MainSheet!$C$11+$B$6,IF(K1714&gt;=0.999,1,(G1715-MainSheet!$C$11-$B$6)*I1715/$C$2/60),0)</f>
        <v>1</v>
      </c>
      <c r="L1715" s="1">
        <f>IF(G1715&gt;MainSheet!$C$11+$B$6+$C$6,IF(L1714&gt;=0.999,1,(G1715-MainSheet!$C$11-$B$6-$C$6)*I1715/$D$2/60),0)</f>
        <v>1</v>
      </c>
      <c r="M1715">
        <f t="shared" si="238"/>
        <v>1</v>
      </c>
      <c r="N1715" s="2">
        <f t="shared" si="239"/>
        <v>3721.0526315789471</v>
      </c>
      <c r="O1715">
        <f t="shared" si="242"/>
        <v>977.02127659574455</v>
      </c>
      <c r="P1715">
        <f t="shared" si="240"/>
        <v>192000</v>
      </c>
      <c r="Q1715" s="2">
        <f t="shared" si="241"/>
        <v>196698.0739081747</v>
      </c>
      <c r="R1715">
        <f>Q1715/MainSheet!$C$8*(G1715-G1714)+R1714</f>
        <v>1498.4842645933045</v>
      </c>
      <c r="S1715">
        <f t="shared" si="243"/>
        <v>24184.572540162433</v>
      </c>
      <c r="T1715">
        <f t="shared" si="235"/>
        <v>17.129999999999878</v>
      </c>
      <c r="U1715" s="1">
        <f>Q1715/MainSheet!$C$22</f>
        <v>1</v>
      </c>
    </row>
    <row r="1716" spans="7:21">
      <c r="G1716">
        <f t="shared" si="236"/>
        <v>17.13999999999988</v>
      </c>
      <c r="H1716">
        <f t="shared" si="237"/>
        <v>198000</v>
      </c>
      <c r="I1716" s="2">
        <f>MIN(MainSheet!$C$10/MainSheet!$C$9,MainSheet!$K$9*60)</f>
        <v>660</v>
      </c>
      <c r="J1716" s="1">
        <f>IF(G1716&gt;MainSheet!$C$11,IF(J1715&gt;=0.999,1,(G1716-MainSheet!$C$11)*I1716/$B$2/60),0)</f>
        <v>1</v>
      </c>
      <c r="K1716" s="1">
        <f>IF(G1716&gt;MainSheet!$C$11+$B$6,IF(K1715&gt;=0.999,1,(G1716-MainSheet!$C$11-$B$6)*I1716/$C$2/60),0)</f>
        <v>1</v>
      </c>
      <c r="L1716" s="1">
        <f>IF(G1716&gt;MainSheet!$C$11+$B$6+$C$6,IF(L1715&gt;=0.999,1,(G1716-MainSheet!$C$11-$B$6-$C$6)*I1716/$D$2/60),0)</f>
        <v>1</v>
      </c>
      <c r="M1716">
        <f t="shared" si="238"/>
        <v>1</v>
      </c>
      <c r="N1716" s="2">
        <f t="shared" si="239"/>
        <v>3721.0526315789471</v>
      </c>
      <c r="O1716">
        <f t="shared" si="242"/>
        <v>977.02127659574455</v>
      </c>
      <c r="P1716">
        <f t="shared" si="240"/>
        <v>192000</v>
      </c>
      <c r="Q1716" s="2">
        <f t="shared" si="241"/>
        <v>196698.0739081747</v>
      </c>
      <c r="R1716">
        <f>Q1716/MainSheet!$C$8*(G1716-G1715)+R1715</f>
        <v>1500.5155110841392</v>
      </c>
      <c r="S1716">
        <f t="shared" si="243"/>
        <v>24217.355552480461</v>
      </c>
      <c r="T1716">
        <f t="shared" si="235"/>
        <v>17.13999999999988</v>
      </c>
      <c r="U1716" s="1">
        <f>Q1716/MainSheet!$C$22</f>
        <v>1</v>
      </c>
    </row>
    <row r="1717" spans="7:21">
      <c r="G1717">
        <f t="shared" si="236"/>
        <v>17.149999999999881</v>
      </c>
      <c r="H1717">
        <f t="shared" si="237"/>
        <v>198000</v>
      </c>
      <c r="I1717" s="2">
        <f>MIN(MainSheet!$C$10/MainSheet!$C$9,MainSheet!$K$9*60)</f>
        <v>660</v>
      </c>
      <c r="J1717" s="1">
        <f>IF(G1717&gt;MainSheet!$C$11,IF(J1716&gt;=0.999,1,(G1717-MainSheet!$C$11)*I1717/$B$2/60),0)</f>
        <v>1</v>
      </c>
      <c r="K1717" s="1">
        <f>IF(G1717&gt;MainSheet!$C$11+$B$6,IF(K1716&gt;=0.999,1,(G1717-MainSheet!$C$11-$B$6)*I1717/$C$2/60),0)</f>
        <v>1</v>
      </c>
      <c r="L1717" s="1">
        <f>IF(G1717&gt;MainSheet!$C$11+$B$6+$C$6,IF(L1716&gt;=0.999,1,(G1717-MainSheet!$C$11-$B$6-$C$6)*I1717/$D$2/60),0)</f>
        <v>1</v>
      </c>
      <c r="M1717">
        <f t="shared" si="238"/>
        <v>1</v>
      </c>
      <c r="N1717" s="2">
        <f t="shared" si="239"/>
        <v>3721.0526315789471</v>
      </c>
      <c r="O1717">
        <f t="shared" si="242"/>
        <v>977.02127659574455</v>
      </c>
      <c r="P1717">
        <f t="shared" si="240"/>
        <v>192000</v>
      </c>
      <c r="Q1717" s="2">
        <f t="shared" si="241"/>
        <v>196698.0739081747</v>
      </c>
      <c r="R1717">
        <f>Q1717/MainSheet!$C$8*(G1717-G1716)+R1716</f>
        <v>1502.546757574974</v>
      </c>
      <c r="S1717">
        <f t="shared" si="243"/>
        <v>24250.13856479849</v>
      </c>
      <c r="T1717">
        <f t="shared" si="235"/>
        <v>17.149999999999881</v>
      </c>
      <c r="U1717" s="1">
        <f>Q1717/MainSheet!$C$22</f>
        <v>1</v>
      </c>
    </row>
    <row r="1718" spans="7:21">
      <c r="G1718">
        <f t="shared" si="236"/>
        <v>17.159999999999883</v>
      </c>
      <c r="H1718">
        <f t="shared" si="237"/>
        <v>198000</v>
      </c>
      <c r="I1718" s="2">
        <f>MIN(MainSheet!$C$10/MainSheet!$C$9,MainSheet!$K$9*60)</f>
        <v>660</v>
      </c>
      <c r="J1718" s="1">
        <f>IF(G1718&gt;MainSheet!$C$11,IF(J1717&gt;=0.999,1,(G1718-MainSheet!$C$11)*I1718/$B$2/60),0)</f>
        <v>1</v>
      </c>
      <c r="K1718" s="1">
        <f>IF(G1718&gt;MainSheet!$C$11+$B$6,IF(K1717&gt;=0.999,1,(G1718-MainSheet!$C$11-$B$6)*I1718/$C$2/60),0)</f>
        <v>1</v>
      </c>
      <c r="L1718" s="1">
        <f>IF(G1718&gt;MainSheet!$C$11+$B$6+$C$6,IF(L1717&gt;=0.999,1,(G1718-MainSheet!$C$11-$B$6-$C$6)*I1718/$D$2/60),0)</f>
        <v>1</v>
      </c>
      <c r="M1718">
        <f t="shared" si="238"/>
        <v>1</v>
      </c>
      <c r="N1718" s="2">
        <f t="shared" si="239"/>
        <v>3721.0526315789471</v>
      </c>
      <c r="O1718">
        <f t="shared" si="242"/>
        <v>977.02127659574455</v>
      </c>
      <c r="P1718">
        <f t="shared" si="240"/>
        <v>192000</v>
      </c>
      <c r="Q1718" s="2">
        <f t="shared" si="241"/>
        <v>196698.0739081747</v>
      </c>
      <c r="R1718">
        <f>Q1718/MainSheet!$C$8*(G1718-G1717)+R1717</f>
        <v>1504.5780040658087</v>
      </c>
      <c r="S1718">
        <f t="shared" si="243"/>
        <v>24282.921577116518</v>
      </c>
      <c r="T1718">
        <f t="shared" si="235"/>
        <v>17.159999999999883</v>
      </c>
      <c r="U1718" s="1">
        <f>Q1718/MainSheet!$C$22</f>
        <v>1</v>
      </c>
    </row>
    <row r="1719" spans="7:21">
      <c r="G1719">
        <f t="shared" si="236"/>
        <v>17.169999999999884</v>
      </c>
      <c r="H1719">
        <f t="shared" si="237"/>
        <v>198000</v>
      </c>
      <c r="I1719" s="2">
        <f>MIN(MainSheet!$C$10/MainSheet!$C$9,MainSheet!$K$9*60)</f>
        <v>660</v>
      </c>
      <c r="J1719" s="1">
        <f>IF(G1719&gt;MainSheet!$C$11,IF(J1718&gt;=0.999,1,(G1719-MainSheet!$C$11)*I1719/$B$2/60),0)</f>
        <v>1</v>
      </c>
      <c r="K1719" s="1">
        <f>IF(G1719&gt;MainSheet!$C$11+$B$6,IF(K1718&gt;=0.999,1,(G1719-MainSheet!$C$11-$B$6)*I1719/$C$2/60),0)</f>
        <v>1</v>
      </c>
      <c r="L1719" s="1">
        <f>IF(G1719&gt;MainSheet!$C$11+$B$6+$C$6,IF(L1718&gt;=0.999,1,(G1719-MainSheet!$C$11-$B$6-$C$6)*I1719/$D$2/60),0)</f>
        <v>1</v>
      </c>
      <c r="M1719">
        <f t="shared" si="238"/>
        <v>1</v>
      </c>
      <c r="N1719" s="2">
        <f t="shared" si="239"/>
        <v>3721.0526315789471</v>
      </c>
      <c r="O1719">
        <f t="shared" si="242"/>
        <v>977.02127659574455</v>
      </c>
      <c r="P1719">
        <f t="shared" si="240"/>
        <v>192000</v>
      </c>
      <c r="Q1719" s="2">
        <f t="shared" si="241"/>
        <v>196698.0739081747</v>
      </c>
      <c r="R1719">
        <f>Q1719/MainSheet!$C$8*(G1719-G1718)+R1718</f>
        <v>1506.6092505566435</v>
      </c>
      <c r="S1719">
        <f t="shared" si="243"/>
        <v>24315.704589434547</v>
      </c>
      <c r="T1719">
        <f t="shared" si="235"/>
        <v>17.169999999999884</v>
      </c>
      <c r="U1719" s="1">
        <f>Q1719/MainSheet!$C$22</f>
        <v>1</v>
      </c>
    </row>
    <row r="1720" spans="7:21">
      <c r="G1720">
        <f t="shared" si="236"/>
        <v>17.179999999999886</v>
      </c>
      <c r="H1720">
        <f t="shared" si="237"/>
        <v>198000</v>
      </c>
      <c r="I1720" s="2">
        <f>MIN(MainSheet!$C$10/MainSheet!$C$9,MainSheet!$K$9*60)</f>
        <v>660</v>
      </c>
      <c r="J1720" s="1">
        <f>IF(G1720&gt;MainSheet!$C$11,IF(J1719&gt;=0.999,1,(G1720-MainSheet!$C$11)*I1720/$B$2/60),0)</f>
        <v>1</v>
      </c>
      <c r="K1720" s="1">
        <f>IF(G1720&gt;MainSheet!$C$11+$B$6,IF(K1719&gt;=0.999,1,(G1720-MainSheet!$C$11-$B$6)*I1720/$C$2/60),0)</f>
        <v>1</v>
      </c>
      <c r="L1720" s="1">
        <f>IF(G1720&gt;MainSheet!$C$11+$B$6+$C$6,IF(L1719&gt;=0.999,1,(G1720-MainSheet!$C$11-$B$6-$C$6)*I1720/$D$2/60),0)</f>
        <v>1</v>
      </c>
      <c r="M1720">
        <f t="shared" si="238"/>
        <v>1</v>
      </c>
      <c r="N1720" s="2">
        <f t="shared" si="239"/>
        <v>3721.0526315789471</v>
      </c>
      <c r="O1720">
        <f t="shared" si="242"/>
        <v>977.02127659574455</v>
      </c>
      <c r="P1720">
        <f t="shared" si="240"/>
        <v>192000</v>
      </c>
      <c r="Q1720" s="2">
        <f t="shared" si="241"/>
        <v>196698.0739081747</v>
      </c>
      <c r="R1720">
        <f>Q1720/MainSheet!$C$8*(G1720-G1719)+R1719</f>
        <v>1508.6404970474782</v>
      </c>
      <c r="S1720">
        <f t="shared" si="243"/>
        <v>24348.487601752575</v>
      </c>
      <c r="T1720">
        <f t="shared" si="235"/>
        <v>17.179999999999886</v>
      </c>
      <c r="U1720" s="1">
        <f>Q1720/MainSheet!$C$22</f>
        <v>1</v>
      </c>
    </row>
    <row r="1721" spans="7:21">
      <c r="G1721">
        <f t="shared" si="236"/>
        <v>17.189999999999888</v>
      </c>
      <c r="H1721">
        <f t="shared" si="237"/>
        <v>198000</v>
      </c>
      <c r="I1721" s="2">
        <f>MIN(MainSheet!$C$10/MainSheet!$C$9,MainSheet!$K$9*60)</f>
        <v>660</v>
      </c>
      <c r="J1721" s="1">
        <f>IF(G1721&gt;MainSheet!$C$11,IF(J1720&gt;=0.999,1,(G1721-MainSheet!$C$11)*I1721/$B$2/60),0)</f>
        <v>1</v>
      </c>
      <c r="K1721" s="1">
        <f>IF(G1721&gt;MainSheet!$C$11+$B$6,IF(K1720&gt;=0.999,1,(G1721-MainSheet!$C$11-$B$6)*I1721/$C$2/60),0)</f>
        <v>1</v>
      </c>
      <c r="L1721" s="1">
        <f>IF(G1721&gt;MainSheet!$C$11+$B$6+$C$6,IF(L1720&gt;=0.999,1,(G1721-MainSheet!$C$11-$B$6-$C$6)*I1721/$D$2/60),0)</f>
        <v>1</v>
      </c>
      <c r="M1721">
        <f t="shared" si="238"/>
        <v>1</v>
      </c>
      <c r="N1721" s="2">
        <f t="shared" si="239"/>
        <v>3721.0526315789471</v>
      </c>
      <c r="O1721">
        <f t="shared" si="242"/>
        <v>977.02127659574455</v>
      </c>
      <c r="P1721">
        <f t="shared" si="240"/>
        <v>192000</v>
      </c>
      <c r="Q1721" s="2">
        <f t="shared" si="241"/>
        <v>196698.0739081747</v>
      </c>
      <c r="R1721">
        <f>Q1721/MainSheet!$C$8*(G1721-G1720)+R1720</f>
        <v>1510.671743538313</v>
      </c>
      <c r="S1721">
        <f t="shared" si="243"/>
        <v>24381.270614070603</v>
      </c>
      <c r="T1721">
        <f t="shared" si="235"/>
        <v>17.189999999999888</v>
      </c>
      <c r="U1721" s="1">
        <f>Q1721/MainSheet!$C$22</f>
        <v>1</v>
      </c>
    </row>
    <row r="1722" spans="7:21">
      <c r="G1722">
        <f t="shared" si="236"/>
        <v>17.199999999999889</v>
      </c>
      <c r="H1722">
        <f t="shared" si="237"/>
        <v>198000</v>
      </c>
      <c r="I1722" s="2">
        <f>MIN(MainSheet!$C$10/MainSheet!$C$9,MainSheet!$K$9*60)</f>
        <v>660</v>
      </c>
      <c r="J1722" s="1">
        <f>IF(G1722&gt;MainSheet!$C$11,IF(J1721&gt;=0.999,1,(G1722-MainSheet!$C$11)*I1722/$B$2/60),0)</f>
        <v>1</v>
      </c>
      <c r="K1722" s="1">
        <f>IF(G1722&gt;MainSheet!$C$11+$B$6,IF(K1721&gt;=0.999,1,(G1722-MainSheet!$C$11-$B$6)*I1722/$C$2/60),0)</f>
        <v>1</v>
      </c>
      <c r="L1722" s="1">
        <f>IF(G1722&gt;MainSheet!$C$11+$B$6+$C$6,IF(L1721&gt;=0.999,1,(G1722-MainSheet!$C$11-$B$6-$C$6)*I1722/$D$2/60),0)</f>
        <v>1</v>
      </c>
      <c r="M1722">
        <f t="shared" si="238"/>
        <v>1</v>
      </c>
      <c r="N1722" s="2">
        <f t="shared" si="239"/>
        <v>3721.0526315789471</v>
      </c>
      <c r="O1722">
        <f t="shared" si="242"/>
        <v>977.02127659574455</v>
      </c>
      <c r="P1722">
        <f t="shared" si="240"/>
        <v>192000</v>
      </c>
      <c r="Q1722" s="2">
        <f t="shared" si="241"/>
        <v>196698.0739081747</v>
      </c>
      <c r="R1722">
        <f>Q1722/MainSheet!$C$8*(G1722-G1721)+R1721</f>
        <v>1512.7029900291477</v>
      </c>
      <c r="S1722">
        <f t="shared" si="243"/>
        <v>24414.053626388632</v>
      </c>
      <c r="T1722">
        <f t="shared" si="235"/>
        <v>17.199999999999889</v>
      </c>
      <c r="U1722" s="1">
        <f>Q1722/MainSheet!$C$22</f>
        <v>1</v>
      </c>
    </row>
    <row r="1723" spans="7:21">
      <c r="G1723">
        <f t="shared" si="236"/>
        <v>17.209999999999891</v>
      </c>
      <c r="H1723">
        <f t="shared" si="237"/>
        <v>198000</v>
      </c>
      <c r="I1723" s="2">
        <f>MIN(MainSheet!$C$10/MainSheet!$C$9,MainSheet!$K$9*60)</f>
        <v>660</v>
      </c>
      <c r="J1723" s="1">
        <f>IF(G1723&gt;MainSheet!$C$11,IF(J1722&gt;=0.999,1,(G1723-MainSheet!$C$11)*I1723/$B$2/60),0)</f>
        <v>1</v>
      </c>
      <c r="K1723" s="1">
        <f>IF(G1723&gt;MainSheet!$C$11+$B$6,IF(K1722&gt;=0.999,1,(G1723-MainSheet!$C$11-$B$6)*I1723/$C$2/60),0)</f>
        <v>1</v>
      </c>
      <c r="L1723" s="1">
        <f>IF(G1723&gt;MainSheet!$C$11+$B$6+$C$6,IF(L1722&gt;=0.999,1,(G1723-MainSheet!$C$11-$B$6-$C$6)*I1723/$D$2/60),0)</f>
        <v>1</v>
      </c>
      <c r="M1723">
        <f t="shared" si="238"/>
        <v>1</v>
      </c>
      <c r="N1723" s="2">
        <f t="shared" si="239"/>
        <v>3721.0526315789471</v>
      </c>
      <c r="O1723">
        <f t="shared" si="242"/>
        <v>977.02127659574455</v>
      </c>
      <c r="P1723">
        <f t="shared" si="240"/>
        <v>192000</v>
      </c>
      <c r="Q1723" s="2">
        <f t="shared" si="241"/>
        <v>196698.0739081747</v>
      </c>
      <c r="R1723">
        <f>Q1723/MainSheet!$C$8*(G1723-G1722)+R1722</f>
        <v>1514.7342365199825</v>
      </c>
      <c r="S1723">
        <f t="shared" si="243"/>
        <v>24446.83663870666</v>
      </c>
      <c r="T1723">
        <f t="shared" si="235"/>
        <v>17.209999999999891</v>
      </c>
      <c r="U1723" s="1">
        <f>Q1723/MainSheet!$C$22</f>
        <v>1</v>
      </c>
    </row>
    <row r="1724" spans="7:21">
      <c r="G1724">
        <f t="shared" si="236"/>
        <v>17.219999999999892</v>
      </c>
      <c r="H1724">
        <f t="shared" si="237"/>
        <v>198000</v>
      </c>
      <c r="I1724" s="2">
        <f>MIN(MainSheet!$C$10/MainSheet!$C$9,MainSheet!$K$9*60)</f>
        <v>660</v>
      </c>
      <c r="J1724" s="1">
        <f>IF(G1724&gt;MainSheet!$C$11,IF(J1723&gt;=0.999,1,(G1724-MainSheet!$C$11)*I1724/$B$2/60),0)</f>
        <v>1</v>
      </c>
      <c r="K1724" s="1">
        <f>IF(G1724&gt;MainSheet!$C$11+$B$6,IF(K1723&gt;=0.999,1,(G1724-MainSheet!$C$11-$B$6)*I1724/$C$2/60),0)</f>
        <v>1</v>
      </c>
      <c r="L1724" s="1">
        <f>IF(G1724&gt;MainSheet!$C$11+$B$6+$C$6,IF(L1723&gt;=0.999,1,(G1724-MainSheet!$C$11-$B$6-$C$6)*I1724/$D$2/60),0)</f>
        <v>1</v>
      </c>
      <c r="M1724">
        <f t="shared" si="238"/>
        <v>1</v>
      </c>
      <c r="N1724" s="2">
        <f t="shared" si="239"/>
        <v>3721.0526315789471</v>
      </c>
      <c r="O1724">
        <f t="shared" si="242"/>
        <v>977.02127659574455</v>
      </c>
      <c r="P1724">
        <f t="shared" si="240"/>
        <v>192000</v>
      </c>
      <c r="Q1724" s="2">
        <f t="shared" si="241"/>
        <v>196698.0739081747</v>
      </c>
      <c r="R1724">
        <f>Q1724/MainSheet!$C$8*(G1724-G1723)+R1723</f>
        <v>1516.7654830108172</v>
      </c>
      <c r="S1724">
        <f t="shared" si="243"/>
        <v>24479.619651024688</v>
      </c>
      <c r="T1724">
        <f t="shared" si="235"/>
        <v>17.219999999999892</v>
      </c>
      <c r="U1724" s="1">
        <f>Q1724/MainSheet!$C$22</f>
        <v>1</v>
      </c>
    </row>
    <row r="1725" spans="7:21">
      <c r="G1725">
        <f t="shared" si="236"/>
        <v>17.229999999999894</v>
      </c>
      <c r="H1725">
        <f t="shared" si="237"/>
        <v>198000</v>
      </c>
      <c r="I1725" s="2">
        <f>MIN(MainSheet!$C$10/MainSheet!$C$9,MainSheet!$K$9*60)</f>
        <v>660</v>
      </c>
      <c r="J1725" s="1">
        <f>IF(G1725&gt;MainSheet!$C$11,IF(J1724&gt;=0.999,1,(G1725-MainSheet!$C$11)*I1725/$B$2/60),0)</f>
        <v>1</v>
      </c>
      <c r="K1725" s="1">
        <f>IF(G1725&gt;MainSheet!$C$11+$B$6,IF(K1724&gt;=0.999,1,(G1725-MainSheet!$C$11-$B$6)*I1725/$C$2/60),0)</f>
        <v>1</v>
      </c>
      <c r="L1725" s="1">
        <f>IF(G1725&gt;MainSheet!$C$11+$B$6+$C$6,IF(L1724&gt;=0.999,1,(G1725-MainSheet!$C$11-$B$6-$C$6)*I1725/$D$2/60),0)</f>
        <v>1</v>
      </c>
      <c r="M1725">
        <f t="shared" si="238"/>
        <v>1</v>
      </c>
      <c r="N1725" s="2">
        <f t="shared" si="239"/>
        <v>3721.0526315789471</v>
      </c>
      <c r="O1725">
        <f t="shared" si="242"/>
        <v>977.02127659574455</v>
      </c>
      <c r="P1725">
        <f t="shared" si="240"/>
        <v>192000</v>
      </c>
      <c r="Q1725" s="2">
        <f t="shared" si="241"/>
        <v>196698.0739081747</v>
      </c>
      <c r="R1725">
        <f>Q1725/MainSheet!$C$8*(G1725-G1724)+R1724</f>
        <v>1518.796729501652</v>
      </c>
      <c r="S1725">
        <f t="shared" si="243"/>
        <v>24512.402663342717</v>
      </c>
      <c r="T1725">
        <f t="shared" si="235"/>
        <v>17.229999999999894</v>
      </c>
      <c r="U1725" s="1">
        <f>Q1725/MainSheet!$C$22</f>
        <v>1</v>
      </c>
    </row>
    <row r="1726" spans="7:21">
      <c r="G1726">
        <f t="shared" si="236"/>
        <v>17.239999999999895</v>
      </c>
      <c r="H1726">
        <f t="shared" si="237"/>
        <v>198000</v>
      </c>
      <c r="I1726" s="2">
        <f>MIN(MainSheet!$C$10/MainSheet!$C$9,MainSheet!$K$9*60)</f>
        <v>660</v>
      </c>
      <c r="J1726" s="1">
        <f>IF(G1726&gt;MainSheet!$C$11,IF(J1725&gt;=0.999,1,(G1726-MainSheet!$C$11)*I1726/$B$2/60),0)</f>
        <v>1</v>
      </c>
      <c r="K1726" s="1">
        <f>IF(G1726&gt;MainSheet!$C$11+$B$6,IF(K1725&gt;=0.999,1,(G1726-MainSheet!$C$11-$B$6)*I1726/$C$2/60),0)</f>
        <v>1</v>
      </c>
      <c r="L1726" s="1">
        <f>IF(G1726&gt;MainSheet!$C$11+$B$6+$C$6,IF(L1725&gt;=0.999,1,(G1726-MainSheet!$C$11-$B$6-$C$6)*I1726/$D$2/60),0)</f>
        <v>1</v>
      </c>
      <c r="M1726">
        <f t="shared" si="238"/>
        <v>1</v>
      </c>
      <c r="N1726" s="2">
        <f t="shared" si="239"/>
        <v>3721.0526315789471</v>
      </c>
      <c r="O1726">
        <f t="shared" si="242"/>
        <v>977.02127659574455</v>
      </c>
      <c r="P1726">
        <f t="shared" si="240"/>
        <v>192000</v>
      </c>
      <c r="Q1726" s="2">
        <f t="shared" si="241"/>
        <v>196698.0739081747</v>
      </c>
      <c r="R1726">
        <f>Q1726/MainSheet!$C$8*(G1726-G1725)+R1725</f>
        <v>1520.8279759924867</v>
      </c>
      <c r="S1726">
        <f t="shared" si="243"/>
        <v>24545.185675660745</v>
      </c>
      <c r="T1726">
        <f t="shared" si="235"/>
        <v>17.239999999999895</v>
      </c>
      <c r="U1726" s="1">
        <f>Q1726/MainSheet!$C$22</f>
        <v>1</v>
      </c>
    </row>
    <row r="1727" spans="7:21">
      <c r="G1727">
        <f t="shared" si="236"/>
        <v>17.249999999999897</v>
      </c>
      <c r="H1727">
        <f t="shared" si="237"/>
        <v>198000</v>
      </c>
      <c r="I1727" s="2">
        <f>MIN(MainSheet!$C$10/MainSheet!$C$9,MainSheet!$K$9*60)</f>
        <v>660</v>
      </c>
      <c r="J1727" s="1">
        <f>IF(G1727&gt;MainSheet!$C$11,IF(J1726&gt;=0.999,1,(G1727-MainSheet!$C$11)*I1727/$B$2/60),0)</f>
        <v>1</v>
      </c>
      <c r="K1727" s="1">
        <f>IF(G1727&gt;MainSheet!$C$11+$B$6,IF(K1726&gt;=0.999,1,(G1727-MainSheet!$C$11-$B$6)*I1727/$C$2/60),0)</f>
        <v>1</v>
      </c>
      <c r="L1727" s="1">
        <f>IF(G1727&gt;MainSheet!$C$11+$B$6+$C$6,IF(L1726&gt;=0.999,1,(G1727-MainSheet!$C$11-$B$6-$C$6)*I1727/$D$2/60),0)</f>
        <v>1</v>
      </c>
      <c r="M1727">
        <f t="shared" si="238"/>
        <v>1</v>
      </c>
      <c r="N1727" s="2">
        <f t="shared" si="239"/>
        <v>3721.0526315789471</v>
      </c>
      <c r="O1727">
        <f t="shared" si="242"/>
        <v>977.02127659574455</v>
      </c>
      <c r="P1727">
        <f t="shared" si="240"/>
        <v>192000</v>
      </c>
      <c r="Q1727" s="2">
        <f t="shared" si="241"/>
        <v>196698.0739081747</v>
      </c>
      <c r="R1727">
        <f>Q1727/MainSheet!$C$8*(G1727-G1726)+R1726</f>
        <v>1522.8592224833214</v>
      </c>
      <c r="S1727">
        <f t="shared" si="243"/>
        <v>24577.968687978773</v>
      </c>
      <c r="T1727">
        <f t="shared" si="235"/>
        <v>17.249999999999897</v>
      </c>
      <c r="U1727" s="1">
        <f>Q1727/MainSheet!$C$22</f>
        <v>1</v>
      </c>
    </row>
    <row r="1728" spans="7:21">
      <c r="G1728">
        <f t="shared" si="236"/>
        <v>17.259999999999899</v>
      </c>
      <c r="H1728">
        <f t="shared" si="237"/>
        <v>198000</v>
      </c>
      <c r="I1728" s="2">
        <f>MIN(MainSheet!$C$10/MainSheet!$C$9,MainSheet!$K$9*60)</f>
        <v>660</v>
      </c>
      <c r="J1728" s="1">
        <f>IF(G1728&gt;MainSheet!$C$11,IF(J1727&gt;=0.999,1,(G1728-MainSheet!$C$11)*I1728/$B$2/60),0)</f>
        <v>1</v>
      </c>
      <c r="K1728" s="1">
        <f>IF(G1728&gt;MainSheet!$C$11+$B$6,IF(K1727&gt;=0.999,1,(G1728-MainSheet!$C$11-$B$6)*I1728/$C$2/60),0)</f>
        <v>1</v>
      </c>
      <c r="L1728" s="1">
        <f>IF(G1728&gt;MainSheet!$C$11+$B$6+$C$6,IF(L1727&gt;=0.999,1,(G1728-MainSheet!$C$11-$B$6-$C$6)*I1728/$D$2/60),0)</f>
        <v>1</v>
      </c>
      <c r="M1728">
        <f t="shared" si="238"/>
        <v>1</v>
      </c>
      <c r="N1728" s="2">
        <f t="shared" si="239"/>
        <v>3721.0526315789471</v>
      </c>
      <c r="O1728">
        <f t="shared" si="242"/>
        <v>977.02127659574455</v>
      </c>
      <c r="P1728">
        <f t="shared" si="240"/>
        <v>192000</v>
      </c>
      <c r="Q1728" s="2">
        <f t="shared" si="241"/>
        <v>196698.0739081747</v>
      </c>
      <c r="R1728">
        <f>Q1728/MainSheet!$C$8*(G1728-G1727)+R1727</f>
        <v>1524.8904689741562</v>
      </c>
      <c r="S1728">
        <f t="shared" si="243"/>
        <v>24610.751700296802</v>
      </c>
      <c r="T1728">
        <f t="shared" si="235"/>
        <v>17.259999999999899</v>
      </c>
      <c r="U1728" s="1">
        <f>Q1728/MainSheet!$C$22</f>
        <v>1</v>
      </c>
    </row>
    <row r="1729" spans="7:21">
      <c r="G1729">
        <f t="shared" si="236"/>
        <v>17.2699999999999</v>
      </c>
      <c r="H1729">
        <f t="shared" si="237"/>
        <v>198000</v>
      </c>
      <c r="I1729" s="2">
        <f>MIN(MainSheet!$C$10/MainSheet!$C$9,MainSheet!$K$9*60)</f>
        <v>660</v>
      </c>
      <c r="J1729" s="1">
        <f>IF(G1729&gt;MainSheet!$C$11,IF(J1728&gt;=0.999,1,(G1729-MainSheet!$C$11)*I1729/$B$2/60),0)</f>
        <v>1</v>
      </c>
      <c r="K1729" s="1">
        <f>IF(G1729&gt;MainSheet!$C$11+$B$6,IF(K1728&gt;=0.999,1,(G1729-MainSheet!$C$11-$B$6)*I1729/$C$2/60),0)</f>
        <v>1</v>
      </c>
      <c r="L1729" s="1">
        <f>IF(G1729&gt;MainSheet!$C$11+$B$6+$C$6,IF(L1728&gt;=0.999,1,(G1729-MainSheet!$C$11-$B$6-$C$6)*I1729/$D$2/60),0)</f>
        <v>1</v>
      </c>
      <c r="M1729">
        <f t="shared" si="238"/>
        <v>1</v>
      </c>
      <c r="N1729" s="2">
        <f t="shared" si="239"/>
        <v>3721.0526315789471</v>
      </c>
      <c r="O1729">
        <f t="shared" si="242"/>
        <v>977.02127659574455</v>
      </c>
      <c r="P1729">
        <f t="shared" si="240"/>
        <v>192000</v>
      </c>
      <c r="Q1729" s="2">
        <f t="shared" si="241"/>
        <v>196698.0739081747</v>
      </c>
      <c r="R1729">
        <f>Q1729/MainSheet!$C$8*(G1729-G1728)+R1728</f>
        <v>1526.9217154649909</v>
      </c>
      <c r="S1729">
        <f t="shared" si="243"/>
        <v>24643.53471261483</v>
      </c>
      <c r="T1729">
        <f t="shared" si="235"/>
        <v>17.2699999999999</v>
      </c>
      <c r="U1729" s="1">
        <f>Q1729/MainSheet!$C$22</f>
        <v>1</v>
      </c>
    </row>
    <row r="1730" spans="7:21">
      <c r="G1730">
        <f t="shared" si="236"/>
        <v>17.279999999999902</v>
      </c>
      <c r="H1730">
        <f t="shared" si="237"/>
        <v>198000</v>
      </c>
      <c r="I1730" s="2">
        <f>MIN(MainSheet!$C$10/MainSheet!$C$9,MainSheet!$K$9*60)</f>
        <v>660</v>
      </c>
      <c r="J1730" s="1">
        <f>IF(G1730&gt;MainSheet!$C$11,IF(J1729&gt;=0.999,1,(G1730-MainSheet!$C$11)*I1730/$B$2/60),0)</f>
        <v>1</v>
      </c>
      <c r="K1730" s="1">
        <f>IF(G1730&gt;MainSheet!$C$11+$B$6,IF(K1729&gt;=0.999,1,(G1730-MainSheet!$C$11-$B$6)*I1730/$C$2/60),0)</f>
        <v>1</v>
      </c>
      <c r="L1730" s="1">
        <f>IF(G1730&gt;MainSheet!$C$11+$B$6+$C$6,IF(L1729&gt;=0.999,1,(G1730-MainSheet!$C$11-$B$6-$C$6)*I1730/$D$2/60),0)</f>
        <v>1</v>
      </c>
      <c r="M1730">
        <f t="shared" si="238"/>
        <v>1</v>
      </c>
      <c r="N1730" s="2">
        <f t="shared" si="239"/>
        <v>3721.0526315789471</v>
      </c>
      <c r="O1730">
        <f t="shared" si="242"/>
        <v>977.02127659574455</v>
      </c>
      <c r="P1730">
        <f t="shared" si="240"/>
        <v>192000</v>
      </c>
      <c r="Q1730" s="2">
        <f t="shared" si="241"/>
        <v>196698.0739081747</v>
      </c>
      <c r="R1730">
        <f>Q1730/MainSheet!$C$8*(G1730-G1729)+R1729</f>
        <v>1528.9529619558257</v>
      </c>
      <c r="S1730">
        <f t="shared" si="243"/>
        <v>24676.317724932858</v>
      </c>
      <c r="T1730">
        <f t="shared" si="235"/>
        <v>17.279999999999902</v>
      </c>
      <c r="U1730" s="1">
        <f>Q1730/MainSheet!$C$22</f>
        <v>1</v>
      </c>
    </row>
    <row r="1731" spans="7:21">
      <c r="G1731">
        <f t="shared" si="236"/>
        <v>17.289999999999903</v>
      </c>
      <c r="H1731">
        <f t="shared" si="237"/>
        <v>198000</v>
      </c>
      <c r="I1731" s="2">
        <f>MIN(MainSheet!$C$10/MainSheet!$C$9,MainSheet!$K$9*60)</f>
        <v>660</v>
      </c>
      <c r="J1731" s="1">
        <f>IF(G1731&gt;MainSheet!$C$11,IF(J1730&gt;=0.999,1,(G1731-MainSheet!$C$11)*I1731/$B$2/60),0)</f>
        <v>1</v>
      </c>
      <c r="K1731" s="1">
        <f>IF(G1731&gt;MainSheet!$C$11+$B$6,IF(K1730&gt;=0.999,1,(G1731-MainSheet!$C$11-$B$6)*I1731/$C$2/60),0)</f>
        <v>1</v>
      </c>
      <c r="L1731" s="1">
        <f>IF(G1731&gt;MainSheet!$C$11+$B$6+$C$6,IF(L1730&gt;=0.999,1,(G1731-MainSheet!$C$11-$B$6-$C$6)*I1731/$D$2/60),0)</f>
        <v>1</v>
      </c>
      <c r="M1731">
        <f t="shared" si="238"/>
        <v>1</v>
      </c>
      <c r="N1731" s="2">
        <f t="shared" si="239"/>
        <v>3721.0526315789471</v>
      </c>
      <c r="O1731">
        <f t="shared" si="242"/>
        <v>977.02127659574455</v>
      </c>
      <c r="P1731">
        <f t="shared" si="240"/>
        <v>192000</v>
      </c>
      <c r="Q1731" s="2">
        <f t="shared" si="241"/>
        <v>196698.0739081747</v>
      </c>
      <c r="R1731">
        <f>Q1731/MainSheet!$C$8*(G1731-G1730)+R1730</f>
        <v>1530.9842084466604</v>
      </c>
      <c r="S1731">
        <f t="shared" si="243"/>
        <v>24709.100737250887</v>
      </c>
      <c r="T1731">
        <f t="shared" ref="T1731:T1794" si="244">G1731</f>
        <v>17.289999999999903</v>
      </c>
      <c r="U1731" s="1">
        <f>Q1731/MainSheet!$C$22</f>
        <v>1</v>
      </c>
    </row>
    <row r="1732" spans="7:21">
      <c r="G1732">
        <f t="shared" ref="G1732:G1795" si="245">G1731+$F$2</f>
        <v>17.299999999999905</v>
      </c>
      <c r="H1732">
        <f t="shared" ref="H1732:H1795" si="246">H1731</f>
        <v>198000</v>
      </c>
      <c r="I1732" s="2">
        <f>MIN(MainSheet!$C$10/MainSheet!$C$9,MainSheet!$K$9*60)</f>
        <v>660</v>
      </c>
      <c r="J1732" s="1">
        <f>IF(G1732&gt;MainSheet!$C$11,IF(J1731&gt;=0.999,1,(G1732-MainSheet!$C$11)*I1732/$B$2/60),0)</f>
        <v>1</v>
      </c>
      <c r="K1732" s="1">
        <f>IF(G1732&gt;MainSheet!$C$11+$B$6,IF(K1731&gt;=0.999,1,(G1732-MainSheet!$C$11-$B$6)*I1732/$C$2/60),0)</f>
        <v>1</v>
      </c>
      <c r="L1732" s="1">
        <f>IF(G1732&gt;MainSheet!$C$11+$B$6+$C$6,IF(L1731&gt;=0.999,1,(G1732-MainSheet!$C$11-$B$6-$C$6)*I1732/$D$2/60),0)</f>
        <v>1</v>
      </c>
      <c r="M1732">
        <f t="shared" ref="M1732:M1795" si="247">(J1732*$B$2+K1732*$C$2+L1732*$D$2)/SUM($B$2:$D$2)</f>
        <v>1</v>
      </c>
      <c r="N1732" s="2">
        <f t="shared" ref="N1732:N1795" si="248">IF(J1732&gt;=0.01,((1-J1732)*B$3+B$4*(J1732)),0)</f>
        <v>3721.0526315789471</v>
      </c>
      <c r="O1732">
        <f t="shared" si="242"/>
        <v>977.02127659574455</v>
      </c>
      <c r="P1732">
        <f t="shared" ref="P1732:P1795" si="249">IF(IF(N1732+O1732&gt;H1732,H1732-O1732-N1732,IF(L1732&gt;0,((1-L1732)*D$3+D$4*(L1732)),0))+O1732+N1732&gt;H1732,H1732-N1732-O1732,IF(N1732+O1732&gt;H1732,H1732-O1732-N1732,IF(L1732&gt;0,((1-L1732)*D$3+D$4*(L1732)),0)))</f>
        <v>192000</v>
      </c>
      <c r="Q1732" s="2">
        <f t="shared" ref="Q1732:Q1795" si="250">SUM(N1732:P1732)</f>
        <v>196698.0739081747</v>
      </c>
      <c r="R1732">
        <f>Q1732/MainSheet!$C$8*(G1732-G1731)+R1731</f>
        <v>1533.0154549374952</v>
      </c>
      <c r="S1732">
        <f t="shared" si="243"/>
        <v>24741.883749568915</v>
      </c>
      <c r="T1732">
        <f t="shared" si="244"/>
        <v>17.299999999999905</v>
      </c>
      <c r="U1732" s="1">
        <f>Q1732/MainSheet!$C$22</f>
        <v>1</v>
      </c>
    </row>
    <row r="1733" spans="7:21">
      <c r="G1733">
        <f t="shared" si="245"/>
        <v>17.309999999999906</v>
      </c>
      <c r="H1733">
        <f t="shared" si="246"/>
        <v>198000</v>
      </c>
      <c r="I1733" s="2">
        <f>MIN(MainSheet!$C$10/MainSheet!$C$9,MainSheet!$K$9*60)</f>
        <v>660</v>
      </c>
      <c r="J1733" s="1">
        <f>IF(G1733&gt;MainSheet!$C$11,IF(J1732&gt;=0.999,1,(G1733-MainSheet!$C$11)*I1733/$B$2/60),0)</f>
        <v>1</v>
      </c>
      <c r="K1733" s="1">
        <f>IF(G1733&gt;MainSheet!$C$11+$B$6,IF(K1732&gt;=0.999,1,(G1733-MainSheet!$C$11-$B$6)*I1733/$C$2/60),0)</f>
        <v>1</v>
      </c>
      <c r="L1733" s="1">
        <f>IF(G1733&gt;MainSheet!$C$11+$B$6+$C$6,IF(L1732&gt;=0.999,1,(G1733-MainSheet!$C$11-$B$6-$C$6)*I1733/$D$2/60),0)</f>
        <v>1</v>
      </c>
      <c r="M1733">
        <f t="shared" si="247"/>
        <v>1</v>
      </c>
      <c r="N1733" s="2">
        <f t="shared" si="248"/>
        <v>3721.0526315789471</v>
      </c>
      <c r="O1733">
        <f t="shared" ref="O1733:O1796" si="251">IF(K1733&gt;=0.01,((1-K1733)*C$3+C$4*(K1733)),0)</f>
        <v>977.02127659574455</v>
      </c>
      <c r="P1733">
        <f t="shared" si="249"/>
        <v>192000</v>
      </c>
      <c r="Q1733" s="2">
        <f t="shared" si="250"/>
        <v>196698.0739081747</v>
      </c>
      <c r="R1733">
        <f>Q1733/MainSheet!$C$8*(G1733-G1732)+R1732</f>
        <v>1535.0467014283299</v>
      </c>
      <c r="S1733">
        <f t="shared" ref="S1733:S1796" si="252">Q1733*$F$2/60+S1732</f>
        <v>24774.666761886943</v>
      </c>
      <c r="T1733">
        <f t="shared" si="244"/>
        <v>17.309999999999906</v>
      </c>
      <c r="U1733" s="1">
        <f>Q1733/MainSheet!$C$22</f>
        <v>1</v>
      </c>
    </row>
    <row r="1734" spans="7:21">
      <c r="G1734">
        <f t="shared" si="245"/>
        <v>17.319999999999908</v>
      </c>
      <c r="H1734">
        <f t="shared" si="246"/>
        <v>198000</v>
      </c>
      <c r="I1734" s="2">
        <f>MIN(MainSheet!$C$10/MainSheet!$C$9,MainSheet!$K$9*60)</f>
        <v>660</v>
      </c>
      <c r="J1734" s="1">
        <f>IF(G1734&gt;MainSheet!$C$11,IF(J1733&gt;=0.999,1,(G1734-MainSheet!$C$11)*I1734/$B$2/60),0)</f>
        <v>1</v>
      </c>
      <c r="K1734" s="1">
        <f>IF(G1734&gt;MainSheet!$C$11+$B$6,IF(K1733&gt;=0.999,1,(G1734-MainSheet!$C$11-$B$6)*I1734/$C$2/60),0)</f>
        <v>1</v>
      </c>
      <c r="L1734" s="1">
        <f>IF(G1734&gt;MainSheet!$C$11+$B$6+$C$6,IF(L1733&gt;=0.999,1,(G1734-MainSheet!$C$11-$B$6-$C$6)*I1734/$D$2/60),0)</f>
        <v>1</v>
      </c>
      <c r="M1734">
        <f t="shared" si="247"/>
        <v>1</v>
      </c>
      <c r="N1734" s="2">
        <f t="shared" si="248"/>
        <v>3721.0526315789471</v>
      </c>
      <c r="O1734">
        <f t="shared" si="251"/>
        <v>977.02127659574455</v>
      </c>
      <c r="P1734">
        <f t="shared" si="249"/>
        <v>192000</v>
      </c>
      <c r="Q1734" s="2">
        <f t="shared" si="250"/>
        <v>196698.0739081747</v>
      </c>
      <c r="R1734">
        <f>Q1734/MainSheet!$C$8*(G1734-G1733)+R1733</f>
        <v>1537.0779479191647</v>
      </c>
      <c r="S1734">
        <f t="shared" si="252"/>
        <v>24807.449774204972</v>
      </c>
      <c r="T1734">
        <f t="shared" si="244"/>
        <v>17.319999999999908</v>
      </c>
      <c r="U1734" s="1">
        <f>Q1734/MainSheet!$C$22</f>
        <v>1</v>
      </c>
    </row>
    <row r="1735" spans="7:21">
      <c r="G1735">
        <f t="shared" si="245"/>
        <v>17.329999999999909</v>
      </c>
      <c r="H1735">
        <f t="shared" si="246"/>
        <v>198000</v>
      </c>
      <c r="I1735" s="2">
        <f>MIN(MainSheet!$C$10/MainSheet!$C$9,MainSheet!$K$9*60)</f>
        <v>660</v>
      </c>
      <c r="J1735" s="1">
        <f>IF(G1735&gt;MainSheet!$C$11,IF(J1734&gt;=0.999,1,(G1735-MainSheet!$C$11)*I1735/$B$2/60),0)</f>
        <v>1</v>
      </c>
      <c r="K1735" s="1">
        <f>IF(G1735&gt;MainSheet!$C$11+$B$6,IF(K1734&gt;=0.999,1,(G1735-MainSheet!$C$11-$B$6)*I1735/$C$2/60),0)</f>
        <v>1</v>
      </c>
      <c r="L1735" s="1">
        <f>IF(G1735&gt;MainSheet!$C$11+$B$6+$C$6,IF(L1734&gt;=0.999,1,(G1735-MainSheet!$C$11-$B$6-$C$6)*I1735/$D$2/60),0)</f>
        <v>1</v>
      </c>
      <c r="M1735">
        <f t="shared" si="247"/>
        <v>1</v>
      </c>
      <c r="N1735" s="2">
        <f t="shared" si="248"/>
        <v>3721.0526315789471</v>
      </c>
      <c r="O1735">
        <f t="shared" si="251"/>
        <v>977.02127659574455</v>
      </c>
      <c r="P1735">
        <f t="shared" si="249"/>
        <v>192000</v>
      </c>
      <c r="Q1735" s="2">
        <f t="shared" si="250"/>
        <v>196698.0739081747</v>
      </c>
      <c r="R1735">
        <f>Q1735/MainSheet!$C$8*(G1735-G1734)+R1734</f>
        <v>1539.1091944099994</v>
      </c>
      <c r="S1735">
        <f t="shared" si="252"/>
        <v>24840.232786523</v>
      </c>
      <c r="T1735">
        <f t="shared" si="244"/>
        <v>17.329999999999909</v>
      </c>
      <c r="U1735" s="1">
        <f>Q1735/MainSheet!$C$22</f>
        <v>1</v>
      </c>
    </row>
    <row r="1736" spans="7:21">
      <c r="G1736">
        <f t="shared" si="245"/>
        <v>17.339999999999911</v>
      </c>
      <c r="H1736">
        <f t="shared" si="246"/>
        <v>198000</v>
      </c>
      <c r="I1736" s="2">
        <f>MIN(MainSheet!$C$10/MainSheet!$C$9,MainSheet!$K$9*60)</f>
        <v>660</v>
      </c>
      <c r="J1736" s="1">
        <f>IF(G1736&gt;MainSheet!$C$11,IF(J1735&gt;=0.999,1,(G1736-MainSheet!$C$11)*I1736/$B$2/60),0)</f>
        <v>1</v>
      </c>
      <c r="K1736" s="1">
        <f>IF(G1736&gt;MainSheet!$C$11+$B$6,IF(K1735&gt;=0.999,1,(G1736-MainSheet!$C$11-$B$6)*I1736/$C$2/60),0)</f>
        <v>1</v>
      </c>
      <c r="L1736" s="1">
        <f>IF(G1736&gt;MainSheet!$C$11+$B$6+$C$6,IF(L1735&gt;=0.999,1,(G1736-MainSheet!$C$11-$B$6-$C$6)*I1736/$D$2/60),0)</f>
        <v>1</v>
      </c>
      <c r="M1736">
        <f t="shared" si="247"/>
        <v>1</v>
      </c>
      <c r="N1736" s="2">
        <f t="shared" si="248"/>
        <v>3721.0526315789471</v>
      </c>
      <c r="O1736">
        <f t="shared" si="251"/>
        <v>977.02127659574455</v>
      </c>
      <c r="P1736">
        <f t="shared" si="249"/>
        <v>192000</v>
      </c>
      <c r="Q1736" s="2">
        <f t="shared" si="250"/>
        <v>196698.0739081747</v>
      </c>
      <c r="R1736">
        <f>Q1736/MainSheet!$C$8*(G1736-G1735)+R1735</f>
        <v>1541.1404409008342</v>
      </c>
      <c r="S1736">
        <f t="shared" si="252"/>
        <v>24873.015798841028</v>
      </c>
      <c r="T1736">
        <f t="shared" si="244"/>
        <v>17.339999999999911</v>
      </c>
      <c r="U1736" s="1">
        <f>Q1736/MainSheet!$C$22</f>
        <v>1</v>
      </c>
    </row>
    <row r="1737" spans="7:21">
      <c r="G1737">
        <f t="shared" si="245"/>
        <v>17.349999999999913</v>
      </c>
      <c r="H1737">
        <f t="shared" si="246"/>
        <v>198000</v>
      </c>
      <c r="I1737" s="2">
        <f>MIN(MainSheet!$C$10/MainSheet!$C$9,MainSheet!$K$9*60)</f>
        <v>660</v>
      </c>
      <c r="J1737" s="1">
        <f>IF(G1737&gt;MainSheet!$C$11,IF(J1736&gt;=0.999,1,(G1737-MainSheet!$C$11)*I1737/$B$2/60),0)</f>
        <v>1</v>
      </c>
      <c r="K1737" s="1">
        <f>IF(G1737&gt;MainSheet!$C$11+$B$6,IF(K1736&gt;=0.999,1,(G1737-MainSheet!$C$11-$B$6)*I1737/$C$2/60),0)</f>
        <v>1</v>
      </c>
      <c r="L1737" s="1">
        <f>IF(G1737&gt;MainSheet!$C$11+$B$6+$C$6,IF(L1736&gt;=0.999,1,(G1737-MainSheet!$C$11-$B$6-$C$6)*I1737/$D$2/60),0)</f>
        <v>1</v>
      </c>
      <c r="M1737">
        <f t="shared" si="247"/>
        <v>1</v>
      </c>
      <c r="N1737" s="2">
        <f t="shared" si="248"/>
        <v>3721.0526315789471</v>
      </c>
      <c r="O1737">
        <f t="shared" si="251"/>
        <v>977.02127659574455</v>
      </c>
      <c r="P1737">
        <f t="shared" si="249"/>
        <v>192000</v>
      </c>
      <c r="Q1737" s="2">
        <f t="shared" si="250"/>
        <v>196698.0739081747</v>
      </c>
      <c r="R1737">
        <f>Q1737/MainSheet!$C$8*(G1737-G1736)+R1736</f>
        <v>1543.1716873916689</v>
      </c>
      <c r="S1737">
        <f t="shared" si="252"/>
        <v>24905.798811159057</v>
      </c>
      <c r="T1737">
        <f t="shared" si="244"/>
        <v>17.349999999999913</v>
      </c>
      <c r="U1737" s="1">
        <f>Q1737/MainSheet!$C$22</f>
        <v>1</v>
      </c>
    </row>
    <row r="1738" spans="7:21">
      <c r="G1738">
        <f t="shared" si="245"/>
        <v>17.359999999999914</v>
      </c>
      <c r="H1738">
        <f t="shared" si="246"/>
        <v>198000</v>
      </c>
      <c r="I1738" s="2">
        <f>MIN(MainSheet!$C$10/MainSheet!$C$9,MainSheet!$K$9*60)</f>
        <v>660</v>
      </c>
      <c r="J1738" s="1">
        <f>IF(G1738&gt;MainSheet!$C$11,IF(J1737&gt;=0.999,1,(G1738-MainSheet!$C$11)*I1738/$B$2/60),0)</f>
        <v>1</v>
      </c>
      <c r="K1738" s="1">
        <f>IF(G1738&gt;MainSheet!$C$11+$B$6,IF(K1737&gt;=0.999,1,(G1738-MainSheet!$C$11-$B$6)*I1738/$C$2/60),0)</f>
        <v>1</v>
      </c>
      <c r="L1738" s="1">
        <f>IF(G1738&gt;MainSheet!$C$11+$B$6+$C$6,IF(L1737&gt;=0.999,1,(G1738-MainSheet!$C$11-$B$6-$C$6)*I1738/$D$2/60),0)</f>
        <v>1</v>
      </c>
      <c r="M1738">
        <f t="shared" si="247"/>
        <v>1</v>
      </c>
      <c r="N1738" s="2">
        <f t="shared" si="248"/>
        <v>3721.0526315789471</v>
      </c>
      <c r="O1738">
        <f t="shared" si="251"/>
        <v>977.02127659574455</v>
      </c>
      <c r="P1738">
        <f t="shared" si="249"/>
        <v>192000</v>
      </c>
      <c r="Q1738" s="2">
        <f t="shared" si="250"/>
        <v>196698.0739081747</v>
      </c>
      <c r="R1738">
        <f>Q1738/MainSheet!$C$8*(G1738-G1737)+R1737</f>
        <v>1545.2029338825037</v>
      </c>
      <c r="S1738">
        <f t="shared" si="252"/>
        <v>24938.581823477085</v>
      </c>
      <c r="T1738">
        <f t="shared" si="244"/>
        <v>17.359999999999914</v>
      </c>
      <c r="U1738" s="1">
        <f>Q1738/MainSheet!$C$22</f>
        <v>1</v>
      </c>
    </row>
    <row r="1739" spans="7:21">
      <c r="G1739">
        <f t="shared" si="245"/>
        <v>17.369999999999916</v>
      </c>
      <c r="H1739">
        <f t="shared" si="246"/>
        <v>198000</v>
      </c>
      <c r="I1739" s="2">
        <f>MIN(MainSheet!$C$10/MainSheet!$C$9,MainSheet!$K$9*60)</f>
        <v>660</v>
      </c>
      <c r="J1739" s="1">
        <f>IF(G1739&gt;MainSheet!$C$11,IF(J1738&gt;=0.999,1,(G1739-MainSheet!$C$11)*I1739/$B$2/60),0)</f>
        <v>1</v>
      </c>
      <c r="K1739" s="1">
        <f>IF(G1739&gt;MainSheet!$C$11+$B$6,IF(K1738&gt;=0.999,1,(G1739-MainSheet!$C$11-$B$6)*I1739/$C$2/60),0)</f>
        <v>1</v>
      </c>
      <c r="L1739" s="1">
        <f>IF(G1739&gt;MainSheet!$C$11+$B$6+$C$6,IF(L1738&gt;=0.999,1,(G1739-MainSheet!$C$11-$B$6-$C$6)*I1739/$D$2/60),0)</f>
        <v>1</v>
      </c>
      <c r="M1739">
        <f t="shared" si="247"/>
        <v>1</v>
      </c>
      <c r="N1739" s="2">
        <f t="shared" si="248"/>
        <v>3721.0526315789471</v>
      </c>
      <c r="O1739">
        <f t="shared" si="251"/>
        <v>977.02127659574455</v>
      </c>
      <c r="P1739">
        <f t="shared" si="249"/>
        <v>192000</v>
      </c>
      <c r="Q1739" s="2">
        <f t="shared" si="250"/>
        <v>196698.0739081747</v>
      </c>
      <c r="R1739">
        <f>Q1739/MainSheet!$C$8*(G1739-G1738)+R1738</f>
        <v>1547.2341803733384</v>
      </c>
      <c r="S1739">
        <f t="shared" si="252"/>
        <v>24971.364835795113</v>
      </c>
      <c r="T1739">
        <f t="shared" si="244"/>
        <v>17.369999999999916</v>
      </c>
      <c r="U1739" s="1">
        <f>Q1739/MainSheet!$C$22</f>
        <v>1</v>
      </c>
    </row>
    <row r="1740" spans="7:21">
      <c r="G1740">
        <f t="shared" si="245"/>
        <v>17.379999999999917</v>
      </c>
      <c r="H1740">
        <f t="shared" si="246"/>
        <v>198000</v>
      </c>
      <c r="I1740" s="2">
        <f>MIN(MainSheet!$C$10/MainSheet!$C$9,MainSheet!$K$9*60)</f>
        <v>660</v>
      </c>
      <c r="J1740" s="1">
        <f>IF(G1740&gt;MainSheet!$C$11,IF(J1739&gt;=0.999,1,(G1740-MainSheet!$C$11)*I1740/$B$2/60),0)</f>
        <v>1</v>
      </c>
      <c r="K1740" s="1">
        <f>IF(G1740&gt;MainSheet!$C$11+$B$6,IF(K1739&gt;=0.999,1,(G1740-MainSheet!$C$11-$B$6)*I1740/$C$2/60),0)</f>
        <v>1</v>
      </c>
      <c r="L1740" s="1">
        <f>IF(G1740&gt;MainSheet!$C$11+$B$6+$C$6,IF(L1739&gt;=0.999,1,(G1740-MainSheet!$C$11-$B$6-$C$6)*I1740/$D$2/60),0)</f>
        <v>1</v>
      </c>
      <c r="M1740">
        <f t="shared" si="247"/>
        <v>1</v>
      </c>
      <c r="N1740" s="2">
        <f t="shared" si="248"/>
        <v>3721.0526315789471</v>
      </c>
      <c r="O1740">
        <f t="shared" si="251"/>
        <v>977.02127659574455</v>
      </c>
      <c r="P1740">
        <f t="shared" si="249"/>
        <v>192000</v>
      </c>
      <c r="Q1740" s="2">
        <f t="shared" si="250"/>
        <v>196698.0739081747</v>
      </c>
      <c r="R1740">
        <f>Q1740/MainSheet!$C$8*(G1740-G1739)+R1739</f>
        <v>1549.2654268641732</v>
      </c>
      <c r="S1740">
        <f t="shared" si="252"/>
        <v>25004.147848113142</v>
      </c>
      <c r="T1740">
        <f t="shared" si="244"/>
        <v>17.379999999999917</v>
      </c>
      <c r="U1740" s="1">
        <f>Q1740/MainSheet!$C$22</f>
        <v>1</v>
      </c>
    </row>
    <row r="1741" spans="7:21">
      <c r="G1741">
        <f t="shared" si="245"/>
        <v>17.389999999999919</v>
      </c>
      <c r="H1741">
        <f t="shared" si="246"/>
        <v>198000</v>
      </c>
      <c r="I1741" s="2">
        <f>MIN(MainSheet!$C$10/MainSheet!$C$9,MainSheet!$K$9*60)</f>
        <v>660</v>
      </c>
      <c r="J1741" s="1">
        <f>IF(G1741&gt;MainSheet!$C$11,IF(J1740&gt;=0.999,1,(G1741-MainSheet!$C$11)*I1741/$B$2/60),0)</f>
        <v>1</v>
      </c>
      <c r="K1741" s="1">
        <f>IF(G1741&gt;MainSheet!$C$11+$B$6,IF(K1740&gt;=0.999,1,(G1741-MainSheet!$C$11-$B$6)*I1741/$C$2/60),0)</f>
        <v>1</v>
      </c>
      <c r="L1741" s="1">
        <f>IF(G1741&gt;MainSheet!$C$11+$B$6+$C$6,IF(L1740&gt;=0.999,1,(G1741-MainSheet!$C$11-$B$6-$C$6)*I1741/$D$2/60),0)</f>
        <v>1</v>
      </c>
      <c r="M1741">
        <f t="shared" si="247"/>
        <v>1</v>
      </c>
      <c r="N1741" s="2">
        <f t="shared" si="248"/>
        <v>3721.0526315789471</v>
      </c>
      <c r="O1741">
        <f t="shared" si="251"/>
        <v>977.02127659574455</v>
      </c>
      <c r="P1741">
        <f t="shared" si="249"/>
        <v>192000</v>
      </c>
      <c r="Q1741" s="2">
        <f t="shared" si="250"/>
        <v>196698.0739081747</v>
      </c>
      <c r="R1741">
        <f>Q1741/MainSheet!$C$8*(G1741-G1740)+R1740</f>
        <v>1551.2966733550079</v>
      </c>
      <c r="S1741">
        <f t="shared" si="252"/>
        <v>25036.93086043117</v>
      </c>
      <c r="T1741">
        <f t="shared" si="244"/>
        <v>17.389999999999919</v>
      </c>
      <c r="U1741" s="1">
        <f>Q1741/MainSheet!$C$22</f>
        <v>1</v>
      </c>
    </row>
    <row r="1742" spans="7:21">
      <c r="G1742">
        <f t="shared" si="245"/>
        <v>17.39999999999992</v>
      </c>
      <c r="H1742">
        <f t="shared" si="246"/>
        <v>198000</v>
      </c>
      <c r="I1742" s="2">
        <f>MIN(MainSheet!$C$10/MainSheet!$C$9,MainSheet!$K$9*60)</f>
        <v>660</v>
      </c>
      <c r="J1742" s="1">
        <f>IF(G1742&gt;MainSheet!$C$11,IF(J1741&gt;=0.999,1,(G1742-MainSheet!$C$11)*I1742/$B$2/60),0)</f>
        <v>1</v>
      </c>
      <c r="K1742" s="1">
        <f>IF(G1742&gt;MainSheet!$C$11+$B$6,IF(K1741&gt;=0.999,1,(G1742-MainSheet!$C$11-$B$6)*I1742/$C$2/60),0)</f>
        <v>1</v>
      </c>
      <c r="L1742" s="1">
        <f>IF(G1742&gt;MainSheet!$C$11+$B$6+$C$6,IF(L1741&gt;=0.999,1,(G1742-MainSheet!$C$11-$B$6-$C$6)*I1742/$D$2/60),0)</f>
        <v>1</v>
      </c>
      <c r="M1742">
        <f t="shared" si="247"/>
        <v>1</v>
      </c>
      <c r="N1742" s="2">
        <f t="shared" si="248"/>
        <v>3721.0526315789471</v>
      </c>
      <c r="O1742">
        <f t="shared" si="251"/>
        <v>977.02127659574455</v>
      </c>
      <c r="P1742">
        <f t="shared" si="249"/>
        <v>192000</v>
      </c>
      <c r="Q1742" s="2">
        <f t="shared" si="250"/>
        <v>196698.0739081747</v>
      </c>
      <c r="R1742">
        <f>Q1742/MainSheet!$C$8*(G1742-G1741)+R1741</f>
        <v>1553.3279198458426</v>
      </c>
      <c r="S1742">
        <f t="shared" si="252"/>
        <v>25069.713872749198</v>
      </c>
      <c r="T1742">
        <f t="shared" si="244"/>
        <v>17.39999999999992</v>
      </c>
      <c r="U1742" s="1">
        <f>Q1742/MainSheet!$C$22</f>
        <v>1</v>
      </c>
    </row>
    <row r="1743" spans="7:21">
      <c r="G1743">
        <f t="shared" si="245"/>
        <v>17.409999999999922</v>
      </c>
      <c r="H1743">
        <f t="shared" si="246"/>
        <v>198000</v>
      </c>
      <c r="I1743" s="2">
        <f>MIN(MainSheet!$C$10/MainSheet!$C$9,MainSheet!$K$9*60)</f>
        <v>660</v>
      </c>
      <c r="J1743" s="1">
        <f>IF(G1743&gt;MainSheet!$C$11,IF(J1742&gt;=0.999,1,(G1743-MainSheet!$C$11)*I1743/$B$2/60),0)</f>
        <v>1</v>
      </c>
      <c r="K1743" s="1">
        <f>IF(G1743&gt;MainSheet!$C$11+$B$6,IF(K1742&gt;=0.999,1,(G1743-MainSheet!$C$11-$B$6)*I1743/$C$2/60),0)</f>
        <v>1</v>
      </c>
      <c r="L1743" s="1">
        <f>IF(G1743&gt;MainSheet!$C$11+$B$6+$C$6,IF(L1742&gt;=0.999,1,(G1743-MainSheet!$C$11-$B$6-$C$6)*I1743/$D$2/60),0)</f>
        <v>1</v>
      </c>
      <c r="M1743">
        <f t="shared" si="247"/>
        <v>1</v>
      </c>
      <c r="N1743" s="2">
        <f t="shared" si="248"/>
        <v>3721.0526315789471</v>
      </c>
      <c r="O1743">
        <f t="shared" si="251"/>
        <v>977.02127659574455</v>
      </c>
      <c r="P1743">
        <f t="shared" si="249"/>
        <v>192000</v>
      </c>
      <c r="Q1743" s="2">
        <f t="shared" si="250"/>
        <v>196698.0739081747</v>
      </c>
      <c r="R1743">
        <f>Q1743/MainSheet!$C$8*(G1743-G1742)+R1742</f>
        <v>1555.3591663366774</v>
      </c>
      <c r="S1743">
        <f t="shared" si="252"/>
        <v>25102.496885067227</v>
      </c>
      <c r="T1743">
        <f t="shared" si="244"/>
        <v>17.409999999999922</v>
      </c>
      <c r="U1743" s="1">
        <f>Q1743/MainSheet!$C$22</f>
        <v>1</v>
      </c>
    </row>
    <row r="1744" spans="7:21">
      <c r="G1744">
        <f t="shared" si="245"/>
        <v>17.419999999999924</v>
      </c>
      <c r="H1744">
        <f t="shared" si="246"/>
        <v>198000</v>
      </c>
      <c r="I1744" s="2">
        <f>MIN(MainSheet!$C$10/MainSheet!$C$9,MainSheet!$K$9*60)</f>
        <v>660</v>
      </c>
      <c r="J1744" s="1">
        <f>IF(G1744&gt;MainSheet!$C$11,IF(J1743&gt;=0.999,1,(G1744-MainSheet!$C$11)*I1744/$B$2/60),0)</f>
        <v>1</v>
      </c>
      <c r="K1744" s="1">
        <f>IF(G1744&gt;MainSheet!$C$11+$B$6,IF(K1743&gt;=0.999,1,(G1744-MainSheet!$C$11-$B$6)*I1744/$C$2/60),0)</f>
        <v>1</v>
      </c>
      <c r="L1744" s="1">
        <f>IF(G1744&gt;MainSheet!$C$11+$B$6+$C$6,IF(L1743&gt;=0.999,1,(G1744-MainSheet!$C$11-$B$6-$C$6)*I1744/$D$2/60),0)</f>
        <v>1</v>
      </c>
      <c r="M1744">
        <f t="shared" si="247"/>
        <v>1</v>
      </c>
      <c r="N1744" s="2">
        <f t="shared" si="248"/>
        <v>3721.0526315789471</v>
      </c>
      <c r="O1744">
        <f t="shared" si="251"/>
        <v>977.02127659574455</v>
      </c>
      <c r="P1744">
        <f t="shared" si="249"/>
        <v>192000</v>
      </c>
      <c r="Q1744" s="2">
        <f t="shared" si="250"/>
        <v>196698.0739081747</v>
      </c>
      <c r="R1744">
        <f>Q1744/MainSheet!$C$8*(G1744-G1743)+R1743</f>
        <v>1557.3904128275121</v>
      </c>
      <c r="S1744">
        <f t="shared" si="252"/>
        <v>25135.279897385255</v>
      </c>
      <c r="T1744">
        <f t="shared" si="244"/>
        <v>17.419999999999924</v>
      </c>
      <c r="U1744" s="1">
        <f>Q1744/MainSheet!$C$22</f>
        <v>1</v>
      </c>
    </row>
    <row r="1745" spans="7:21">
      <c r="G1745">
        <f t="shared" si="245"/>
        <v>17.429999999999925</v>
      </c>
      <c r="H1745">
        <f t="shared" si="246"/>
        <v>198000</v>
      </c>
      <c r="I1745" s="2">
        <f>MIN(MainSheet!$C$10/MainSheet!$C$9,MainSheet!$K$9*60)</f>
        <v>660</v>
      </c>
      <c r="J1745" s="1">
        <f>IF(G1745&gt;MainSheet!$C$11,IF(J1744&gt;=0.999,1,(G1745-MainSheet!$C$11)*I1745/$B$2/60),0)</f>
        <v>1</v>
      </c>
      <c r="K1745" s="1">
        <f>IF(G1745&gt;MainSheet!$C$11+$B$6,IF(K1744&gt;=0.999,1,(G1745-MainSheet!$C$11-$B$6)*I1745/$C$2/60),0)</f>
        <v>1</v>
      </c>
      <c r="L1745" s="1">
        <f>IF(G1745&gt;MainSheet!$C$11+$B$6+$C$6,IF(L1744&gt;=0.999,1,(G1745-MainSheet!$C$11-$B$6-$C$6)*I1745/$D$2/60),0)</f>
        <v>1</v>
      </c>
      <c r="M1745">
        <f t="shared" si="247"/>
        <v>1</v>
      </c>
      <c r="N1745" s="2">
        <f t="shared" si="248"/>
        <v>3721.0526315789471</v>
      </c>
      <c r="O1745">
        <f t="shared" si="251"/>
        <v>977.02127659574455</v>
      </c>
      <c r="P1745">
        <f t="shared" si="249"/>
        <v>192000</v>
      </c>
      <c r="Q1745" s="2">
        <f t="shared" si="250"/>
        <v>196698.0739081747</v>
      </c>
      <c r="R1745">
        <f>Q1745/MainSheet!$C$8*(G1745-G1744)+R1744</f>
        <v>1559.4216593183469</v>
      </c>
      <c r="S1745">
        <f t="shared" si="252"/>
        <v>25168.062909703283</v>
      </c>
      <c r="T1745">
        <f t="shared" si="244"/>
        <v>17.429999999999925</v>
      </c>
      <c r="U1745" s="1">
        <f>Q1745/MainSheet!$C$22</f>
        <v>1</v>
      </c>
    </row>
    <row r="1746" spans="7:21">
      <c r="G1746">
        <f t="shared" si="245"/>
        <v>17.439999999999927</v>
      </c>
      <c r="H1746">
        <f t="shared" si="246"/>
        <v>198000</v>
      </c>
      <c r="I1746" s="2">
        <f>MIN(MainSheet!$C$10/MainSheet!$C$9,MainSheet!$K$9*60)</f>
        <v>660</v>
      </c>
      <c r="J1746" s="1">
        <f>IF(G1746&gt;MainSheet!$C$11,IF(J1745&gt;=0.999,1,(G1746-MainSheet!$C$11)*I1746/$B$2/60),0)</f>
        <v>1</v>
      </c>
      <c r="K1746" s="1">
        <f>IF(G1746&gt;MainSheet!$C$11+$B$6,IF(K1745&gt;=0.999,1,(G1746-MainSheet!$C$11-$B$6)*I1746/$C$2/60),0)</f>
        <v>1</v>
      </c>
      <c r="L1746" s="1">
        <f>IF(G1746&gt;MainSheet!$C$11+$B$6+$C$6,IF(L1745&gt;=0.999,1,(G1746-MainSheet!$C$11-$B$6-$C$6)*I1746/$D$2/60),0)</f>
        <v>1</v>
      </c>
      <c r="M1746">
        <f t="shared" si="247"/>
        <v>1</v>
      </c>
      <c r="N1746" s="2">
        <f t="shared" si="248"/>
        <v>3721.0526315789471</v>
      </c>
      <c r="O1746">
        <f t="shared" si="251"/>
        <v>977.02127659574455</v>
      </c>
      <c r="P1746">
        <f t="shared" si="249"/>
        <v>192000</v>
      </c>
      <c r="Q1746" s="2">
        <f t="shared" si="250"/>
        <v>196698.0739081747</v>
      </c>
      <c r="R1746">
        <f>Q1746/MainSheet!$C$8*(G1746-G1745)+R1745</f>
        <v>1561.4529058091816</v>
      </c>
      <c r="S1746">
        <f t="shared" si="252"/>
        <v>25200.845922021312</v>
      </c>
      <c r="T1746">
        <f t="shared" si="244"/>
        <v>17.439999999999927</v>
      </c>
      <c r="U1746" s="1">
        <f>Q1746/MainSheet!$C$22</f>
        <v>1</v>
      </c>
    </row>
    <row r="1747" spans="7:21">
      <c r="G1747">
        <f t="shared" si="245"/>
        <v>17.449999999999928</v>
      </c>
      <c r="H1747">
        <f t="shared" si="246"/>
        <v>198000</v>
      </c>
      <c r="I1747" s="2">
        <f>MIN(MainSheet!$C$10/MainSheet!$C$9,MainSheet!$K$9*60)</f>
        <v>660</v>
      </c>
      <c r="J1747" s="1">
        <f>IF(G1747&gt;MainSheet!$C$11,IF(J1746&gt;=0.999,1,(G1747-MainSheet!$C$11)*I1747/$B$2/60),0)</f>
        <v>1</v>
      </c>
      <c r="K1747" s="1">
        <f>IF(G1747&gt;MainSheet!$C$11+$B$6,IF(K1746&gt;=0.999,1,(G1747-MainSheet!$C$11-$B$6)*I1747/$C$2/60),0)</f>
        <v>1</v>
      </c>
      <c r="L1747" s="1">
        <f>IF(G1747&gt;MainSheet!$C$11+$B$6+$C$6,IF(L1746&gt;=0.999,1,(G1747-MainSheet!$C$11-$B$6-$C$6)*I1747/$D$2/60),0)</f>
        <v>1</v>
      </c>
      <c r="M1747">
        <f t="shared" si="247"/>
        <v>1</v>
      </c>
      <c r="N1747" s="2">
        <f t="shared" si="248"/>
        <v>3721.0526315789471</v>
      </c>
      <c r="O1747">
        <f t="shared" si="251"/>
        <v>977.02127659574455</v>
      </c>
      <c r="P1747">
        <f t="shared" si="249"/>
        <v>192000</v>
      </c>
      <c r="Q1747" s="2">
        <f t="shared" si="250"/>
        <v>196698.0739081747</v>
      </c>
      <c r="R1747">
        <f>Q1747/MainSheet!$C$8*(G1747-G1746)+R1746</f>
        <v>1563.4841523000164</v>
      </c>
      <c r="S1747">
        <f t="shared" si="252"/>
        <v>25233.62893433934</v>
      </c>
      <c r="T1747">
        <f t="shared" si="244"/>
        <v>17.449999999999928</v>
      </c>
      <c r="U1747" s="1">
        <f>Q1747/MainSheet!$C$22</f>
        <v>1</v>
      </c>
    </row>
    <row r="1748" spans="7:21">
      <c r="G1748">
        <f t="shared" si="245"/>
        <v>17.45999999999993</v>
      </c>
      <c r="H1748">
        <f t="shared" si="246"/>
        <v>198000</v>
      </c>
      <c r="I1748" s="2">
        <f>MIN(MainSheet!$C$10/MainSheet!$C$9,MainSheet!$K$9*60)</f>
        <v>660</v>
      </c>
      <c r="J1748" s="1">
        <f>IF(G1748&gt;MainSheet!$C$11,IF(J1747&gt;=0.999,1,(G1748-MainSheet!$C$11)*I1748/$B$2/60),0)</f>
        <v>1</v>
      </c>
      <c r="K1748" s="1">
        <f>IF(G1748&gt;MainSheet!$C$11+$B$6,IF(K1747&gt;=0.999,1,(G1748-MainSheet!$C$11-$B$6)*I1748/$C$2/60),0)</f>
        <v>1</v>
      </c>
      <c r="L1748" s="1">
        <f>IF(G1748&gt;MainSheet!$C$11+$B$6+$C$6,IF(L1747&gt;=0.999,1,(G1748-MainSheet!$C$11-$B$6-$C$6)*I1748/$D$2/60),0)</f>
        <v>1</v>
      </c>
      <c r="M1748">
        <f t="shared" si="247"/>
        <v>1</v>
      </c>
      <c r="N1748" s="2">
        <f t="shared" si="248"/>
        <v>3721.0526315789471</v>
      </c>
      <c r="O1748">
        <f t="shared" si="251"/>
        <v>977.02127659574455</v>
      </c>
      <c r="P1748">
        <f t="shared" si="249"/>
        <v>192000</v>
      </c>
      <c r="Q1748" s="2">
        <f t="shared" si="250"/>
        <v>196698.0739081747</v>
      </c>
      <c r="R1748">
        <f>Q1748/MainSheet!$C$8*(G1748-G1747)+R1747</f>
        <v>1565.5153987908511</v>
      </c>
      <c r="S1748">
        <f t="shared" si="252"/>
        <v>25266.411946657368</v>
      </c>
      <c r="T1748">
        <f t="shared" si="244"/>
        <v>17.45999999999993</v>
      </c>
      <c r="U1748" s="1">
        <f>Q1748/MainSheet!$C$22</f>
        <v>1</v>
      </c>
    </row>
    <row r="1749" spans="7:21">
      <c r="G1749">
        <f t="shared" si="245"/>
        <v>17.469999999999931</v>
      </c>
      <c r="H1749">
        <f t="shared" si="246"/>
        <v>198000</v>
      </c>
      <c r="I1749" s="2">
        <f>MIN(MainSheet!$C$10/MainSheet!$C$9,MainSheet!$K$9*60)</f>
        <v>660</v>
      </c>
      <c r="J1749" s="1">
        <f>IF(G1749&gt;MainSheet!$C$11,IF(J1748&gt;=0.999,1,(G1749-MainSheet!$C$11)*I1749/$B$2/60),0)</f>
        <v>1</v>
      </c>
      <c r="K1749" s="1">
        <f>IF(G1749&gt;MainSheet!$C$11+$B$6,IF(K1748&gt;=0.999,1,(G1749-MainSheet!$C$11-$B$6)*I1749/$C$2/60),0)</f>
        <v>1</v>
      </c>
      <c r="L1749" s="1">
        <f>IF(G1749&gt;MainSheet!$C$11+$B$6+$C$6,IF(L1748&gt;=0.999,1,(G1749-MainSheet!$C$11-$B$6-$C$6)*I1749/$D$2/60),0)</f>
        <v>1</v>
      </c>
      <c r="M1749">
        <f t="shared" si="247"/>
        <v>1</v>
      </c>
      <c r="N1749" s="2">
        <f t="shared" si="248"/>
        <v>3721.0526315789471</v>
      </c>
      <c r="O1749">
        <f t="shared" si="251"/>
        <v>977.02127659574455</v>
      </c>
      <c r="P1749">
        <f t="shared" si="249"/>
        <v>192000</v>
      </c>
      <c r="Q1749" s="2">
        <f t="shared" si="250"/>
        <v>196698.0739081747</v>
      </c>
      <c r="R1749">
        <f>Q1749/MainSheet!$C$8*(G1749-G1748)+R1748</f>
        <v>1567.5466452816859</v>
      </c>
      <c r="S1749">
        <f t="shared" si="252"/>
        <v>25299.194958975397</v>
      </c>
      <c r="T1749">
        <f t="shared" si="244"/>
        <v>17.469999999999931</v>
      </c>
      <c r="U1749" s="1">
        <f>Q1749/MainSheet!$C$22</f>
        <v>1</v>
      </c>
    </row>
    <row r="1750" spans="7:21">
      <c r="G1750">
        <f t="shared" si="245"/>
        <v>17.479999999999933</v>
      </c>
      <c r="H1750">
        <f t="shared" si="246"/>
        <v>198000</v>
      </c>
      <c r="I1750" s="2">
        <f>MIN(MainSheet!$C$10/MainSheet!$C$9,MainSheet!$K$9*60)</f>
        <v>660</v>
      </c>
      <c r="J1750" s="1">
        <f>IF(G1750&gt;MainSheet!$C$11,IF(J1749&gt;=0.999,1,(G1750-MainSheet!$C$11)*I1750/$B$2/60),0)</f>
        <v>1</v>
      </c>
      <c r="K1750" s="1">
        <f>IF(G1750&gt;MainSheet!$C$11+$B$6,IF(K1749&gt;=0.999,1,(G1750-MainSheet!$C$11-$B$6)*I1750/$C$2/60),0)</f>
        <v>1</v>
      </c>
      <c r="L1750" s="1">
        <f>IF(G1750&gt;MainSheet!$C$11+$B$6+$C$6,IF(L1749&gt;=0.999,1,(G1750-MainSheet!$C$11-$B$6-$C$6)*I1750/$D$2/60),0)</f>
        <v>1</v>
      </c>
      <c r="M1750">
        <f t="shared" si="247"/>
        <v>1</v>
      </c>
      <c r="N1750" s="2">
        <f t="shared" si="248"/>
        <v>3721.0526315789471</v>
      </c>
      <c r="O1750">
        <f t="shared" si="251"/>
        <v>977.02127659574455</v>
      </c>
      <c r="P1750">
        <f t="shared" si="249"/>
        <v>192000</v>
      </c>
      <c r="Q1750" s="2">
        <f t="shared" si="250"/>
        <v>196698.0739081747</v>
      </c>
      <c r="R1750">
        <f>Q1750/MainSheet!$C$8*(G1750-G1749)+R1749</f>
        <v>1569.5778917725206</v>
      </c>
      <c r="S1750">
        <f t="shared" si="252"/>
        <v>25331.977971293425</v>
      </c>
      <c r="T1750">
        <f t="shared" si="244"/>
        <v>17.479999999999933</v>
      </c>
      <c r="U1750" s="1">
        <f>Q1750/MainSheet!$C$22</f>
        <v>1</v>
      </c>
    </row>
    <row r="1751" spans="7:21">
      <c r="G1751">
        <f t="shared" si="245"/>
        <v>17.489999999999934</v>
      </c>
      <c r="H1751">
        <f t="shared" si="246"/>
        <v>198000</v>
      </c>
      <c r="I1751" s="2">
        <f>MIN(MainSheet!$C$10/MainSheet!$C$9,MainSheet!$K$9*60)</f>
        <v>660</v>
      </c>
      <c r="J1751" s="1">
        <f>IF(G1751&gt;MainSheet!$C$11,IF(J1750&gt;=0.999,1,(G1751-MainSheet!$C$11)*I1751/$B$2/60),0)</f>
        <v>1</v>
      </c>
      <c r="K1751" s="1">
        <f>IF(G1751&gt;MainSheet!$C$11+$B$6,IF(K1750&gt;=0.999,1,(G1751-MainSheet!$C$11-$B$6)*I1751/$C$2/60),0)</f>
        <v>1</v>
      </c>
      <c r="L1751" s="1">
        <f>IF(G1751&gt;MainSheet!$C$11+$B$6+$C$6,IF(L1750&gt;=0.999,1,(G1751-MainSheet!$C$11-$B$6-$C$6)*I1751/$D$2/60),0)</f>
        <v>1</v>
      </c>
      <c r="M1751">
        <f t="shared" si="247"/>
        <v>1</v>
      </c>
      <c r="N1751" s="2">
        <f t="shared" si="248"/>
        <v>3721.0526315789471</v>
      </c>
      <c r="O1751">
        <f t="shared" si="251"/>
        <v>977.02127659574455</v>
      </c>
      <c r="P1751">
        <f t="shared" si="249"/>
        <v>192000</v>
      </c>
      <c r="Q1751" s="2">
        <f t="shared" si="250"/>
        <v>196698.0739081747</v>
      </c>
      <c r="R1751">
        <f>Q1751/MainSheet!$C$8*(G1751-G1750)+R1750</f>
        <v>1571.6091382633554</v>
      </c>
      <c r="S1751">
        <f t="shared" si="252"/>
        <v>25364.760983611453</v>
      </c>
      <c r="T1751">
        <f t="shared" si="244"/>
        <v>17.489999999999934</v>
      </c>
      <c r="U1751" s="1">
        <f>Q1751/MainSheet!$C$22</f>
        <v>1</v>
      </c>
    </row>
    <row r="1752" spans="7:21">
      <c r="G1752">
        <f t="shared" si="245"/>
        <v>17.499999999999936</v>
      </c>
      <c r="H1752">
        <f t="shared" si="246"/>
        <v>198000</v>
      </c>
      <c r="I1752" s="2">
        <f>MIN(MainSheet!$C$10/MainSheet!$C$9,MainSheet!$K$9*60)</f>
        <v>660</v>
      </c>
      <c r="J1752" s="1">
        <f>IF(G1752&gt;MainSheet!$C$11,IF(J1751&gt;=0.999,1,(G1752-MainSheet!$C$11)*I1752/$B$2/60),0)</f>
        <v>1</v>
      </c>
      <c r="K1752" s="1">
        <f>IF(G1752&gt;MainSheet!$C$11+$B$6,IF(K1751&gt;=0.999,1,(G1752-MainSheet!$C$11-$B$6)*I1752/$C$2/60),0)</f>
        <v>1</v>
      </c>
      <c r="L1752" s="1">
        <f>IF(G1752&gt;MainSheet!$C$11+$B$6+$C$6,IF(L1751&gt;=0.999,1,(G1752-MainSheet!$C$11-$B$6-$C$6)*I1752/$D$2/60),0)</f>
        <v>1</v>
      </c>
      <c r="M1752">
        <f t="shared" si="247"/>
        <v>1</v>
      </c>
      <c r="N1752" s="2">
        <f t="shared" si="248"/>
        <v>3721.0526315789471</v>
      </c>
      <c r="O1752">
        <f t="shared" si="251"/>
        <v>977.02127659574455</v>
      </c>
      <c r="P1752">
        <f t="shared" si="249"/>
        <v>192000</v>
      </c>
      <c r="Q1752" s="2">
        <f t="shared" si="250"/>
        <v>196698.0739081747</v>
      </c>
      <c r="R1752">
        <f>Q1752/MainSheet!$C$8*(G1752-G1751)+R1751</f>
        <v>1573.6403847541901</v>
      </c>
      <c r="S1752">
        <f t="shared" si="252"/>
        <v>25397.543995929482</v>
      </c>
      <c r="T1752">
        <f t="shared" si="244"/>
        <v>17.499999999999936</v>
      </c>
      <c r="U1752" s="1">
        <f>Q1752/MainSheet!$C$22</f>
        <v>1</v>
      </c>
    </row>
    <row r="1753" spans="7:21">
      <c r="G1753">
        <f t="shared" si="245"/>
        <v>17.509999999999938</v>
      </c>
      <c r="H1753">
        <f t="shared" si="246"/>
        <v>198000</v>
      </c>
      <c r="I1753" s="2">
        <f>MIN(MainSheet!$C$10/MainSheet!$C$9,MainSheet!$K$9*60)</f>
        <v>660</v>
      </c>
      <c r="J1753" s="1">
        <f>IF(G1753&gt;MainSheet!$C$11,IF(J1752&gt;=0.999,1,(G1753-MainSheet!$C$11)*I1753/$B$2/60),0)</f>
        <v>1</v>
      </c>
      <c r="K1753" s="1">
        <f>IF(G1753&gt;MainSheet!$C$11+$B$6,IF(K1752&gt;=0.999,1,(G1753-MainSheet!$C$11-$B$6)*I1753/$C$2/60),0)</f>
        <v>1</v>
      </c>
      <c r="L1753" s="1">
        <f>IF(G1753&gt;MainSheet!$C$11+$B$6+$C$6,IF(L1752&gt;=0.999,1,(G1753-MainSheet!$C$11-$B$6-$C$6)*I1753/$D$2/60),0)</f>
        <v>1</v>
      </c>
      <c r="M1753">
        <f t="shared" si="247"/>
        <v>1</v>
      </c>
      <c r="N1753" s="2">
        <f t="shared" si="248"/>
        <v>3721.0526315789471</v>
      </c>
      <c r="O1753">
        <f t="shared" si="251"/>
        <v>977.02127659574455</v>
      </c>
      <c r="P1753">
        <f t="shared" si="249"/>
        <v>192000</v>
      </c>
      <c r="Q1753" s="2">
        <f t="shared" si="250"/>
        <v>196698.0739081747</v>
      </c>
      <c r="R1753">
        <f>Q1753/MainSheet!$C$8*(G1753-G1752)+R1752</f>
        <v>1575.6716312450249</v>
      </c>
      <c r="S1753">
        <f t="shared" si="252"/>
        <v>25430.32700824751</v>
      </c>
      <c r="T1753">
        <f t="shared" si="244"/>
        <v>17.509999999999938</v>
      </c>
      <c r="U1753" s="1">
        <f>Q1753/MainSheet!$C$22</f>
        <v>1</v>
      </c>
    </row>
    <row r="1754" spans="7:21">
      <c r="G1754">
        <f t="shared" si="245"/>
        <v>17.519999999999939</v>
      </c>
      <c r="H1754">
        <f t="shared" si="246"/>
        <v>198000</v>
      </c>
      <c r="I1754" s="2">
        <f>MIN(MainSheet!$C$10/MainSheet!$C$9,MainSheet!$K$9*60)</f>
        <v>660</v>
      </c>
      <c r="J1754" s="1">
        <f>IF(G1754&gt;MainSheet!$C$11,IF(J1753&gt;=0.999,1,(G1754-MainSheet!$C$11)*I1754/$B$2/60),0)</f>
        <v>1</v>
      </c>
      <c r="K1754" s="1">
        <f>IF(G1754&gt;MainSheet!$C$11+$B$6,IF(K1753&gt;=0.999,1,(G1754-MainSheet!$C$11-$B$6)*I1754/$C$2/60),0)</f>
        <v>1</v>
      </c>
      <c r="L1754" s="1">
        <f>IF(G1754&gt;MainSheet!$C$11+$B$6+$C$6,IF(L1753&gt;=0.999,1,(G1754-MainSheet!$C$11-$B$6-$C$6)*I1754/$D$2/60),0)</f>
        <v>1</v>
      </c>
      <c r="M1754">
        <f t="shared" si="247"/>
        <v>1</v>
      </c>
      <c r="N1754" s="2">
        <f t="shared" si="248"/>
        <v>3721.0526315789471</v>
      </c>
      <c r="O1754">
        <f t="shared" si="251"/>
        <v>977.02127659574455</v>
      </c>
      <c r="P1754">
        <f t="shared" si="249"/>
        <v>192000</v>
      </c>
      <c r="Q1754" s="2">
        <f t="shared" si="250"/>
        <v>196698.0739081747</v>
      </c>
      <c r="R1754">
        <f>Q1754/MainSheet!$C$8*(G1754-G1753)+R1753</f>
        <v>1577.7028777358596</v>
      </c>
      <c r="S1754">
        <f t="shared" si="252"/>
        <v>25463.110020565538</v>
      </c>
      <c r="T1754">
        <f t="shared" si="244"/>
        <v>17.519999999999939</v>
      </c>
      <c r="U1754" s="1">
        <f>Q1754/MainSheet!$C$22</f>
        <v>1</v>
      </c>
    </row>
    <row r="1755" spans="7:21">
      <c r="G1755">
        <f t="shared" si="245"/>
        <v>17.529999999999941</v>
      </c>
      <c r="H1755">
        <f t="shared" si="246"/>
        <v>198000</v>
      </c>
      <c r="I1755" s="2">
        <f>MIN(MainSheet!$C$10/MainSheet!$C$9,MainSheet!$K$9*60)</f>
        <v>660</v>
      </c>
      <c r="J1755" s="1">
        <f>IF(G1755&gt;MainSheet!$C$11,IF(J1754&gt;=0.999,1,(G1755-MainSheet!$C$11)*I1755/$B$2/60),0)</f>
        <v>1</v>
      </c>
      <c r="K1755" s="1">
        <f>IF(G1755&gt;MainSheet!$C$11+$B$6,IF(K1754&gt;=0.999,1,(G1755-MainSheet!$C$11-$B$6)*I1755/$C$2/60),0)</f>
        <v>1</v>
      </c>
      <c r="L1755" s="1">
        <f>IF(G1755&gt;MainSheet!$C$11+$B$6+$C$6,IF(L1754&gt;=0.999,1,(G1755-MainSheet!$C$11-$B$6-$C$6)*I1755/$D$2/60),0)</f>
        <v>1</v>
      </c>
      <c r="M1755">
        <f t="shared" si="247"/>
        <v>1</v>
      </c>
      <c r="N1755" s="2">
        <f t="shared" si="248"/>
        <v>3721.0526315789471</v>
      </c>
      <c r="O1755">
        <f t="shared" si="251"/>
        <v>977.02127659574455</v>
      </c>
      <c r="P1755">
        <f t="shared" si="249"/>
        <v>192000</v>
      </c>
      <c r="Q1755" s="2">
        <f t="shared" si="250"/>
        <v>196698.0739081747</v>
      </c>
      <c r="R1755">
        <f>Q1755/MainSheet!$C$8*(G1755-G1754)+R1754</f>
        <v>1579.7341242266943</v>
      </c>
      <c r="S1755">
        <f t="shared" si="252"/>
        <v>25495.893032883567</v>
      </c>
      <c r="T1755">
        <f t="shared" si="244"/>
        <v>17.529999999999941</v>
      </c>
      <c r="U1755" s="1">
        <f>Q1755/MainSheet!$C$22</f>
        <v>1</v>
      </c>
    </row>
    <row r="1756" spans="7:21">
      <c r="G1756">
        <f t="shared" si="245"/>
        <v>17.539999999999942</v>
      </c>
      <c r="H1756">
        <f t="shared" si="246"/>
        <v>198000</v>
      </c>
      <c r="I1756" s="2">
        <f>MIN(MainSheet!$C$10/MainSheet!$C$9,MainSheet!$K$9*60)</f>
        <v>660</v>
      </c>
      <c r="J1756" s="1">
        <f>IF(G1756&gt;MainSheet!$C$11,IF(J1755&gt;=0.999,1,(G1756-MainSheet!$C$11)*I1756/$B$2/60),0)</f>
        <v>1</v>
      </c>
      <c r="K1756" s="1">
        <f>IF(G1756&gt;MainSheet!$C$11+$B$6,IF(K1755&gt;=0.999,1,(G1756-MainSheet!$C$11-$B$6)*I1756/$C$2/60),0)</f>
        <v>1</v>
      </c>
      <c r="L1756" s="1">
        <f>IF(G1756&gt;MainSheet!$C$11+$B$6+$C$6,IF(L1755&gt;=0.999,1,(G1756-MainSheet!$C$11-$B$6-$C$6)*I1756/$D$2/60),0)</f>
        <v>1</v>
      </c>
      <c r="M1756">
        <f t="shared" si="247"/>
        <v>1</v>
      </c>
      <c r="N1756" s="2">
        <f t="shared" si="248"/>
        <v>3721.0526315789471</v>
      </c>
      <c r="O1756">
        <f t="shared" si="251"/>
        <v>977.02127659574455</v>
      </c>
      <c r="P1756">
        <f t="shared" si="249"/>
        <v>192000</v>
      </c>
      <c r="Q1756" s="2">
        <f t="shared" si="250"/>
        <v>196698.0739081747</v>
      </c>
      <c r="R1756">
        <f>Q1756/MainSheet!$C$8*(G1756-G1755)+R1755</f>
        <v>1581.7653707175291</v>
      </c>
      <c r="S1756">
        <f t="shared" si="252"/>
        <v>25528.676045201595</v>
      </c>
      <c r="T1756">
        <f t="shared" si="244"/>
        <v>17.539999999999942</v>
      </c>
      <c r="U1756" s="1">
        <f>Q1756/MainSheet!$C$22</f>
        <v>1</v>
      </c>
    </row>
    <row r="1757" spans="7:21">
      <c r="G1757">
        <f t="shared" si="245"/>
        <v>17.549999999999944</v>
      </c>
      <c r="H1757">
        <f t="shared" si="246"/>
        <v>198000</v>
      </c>
      <c r="I1757" s="2">
        <f>MIN(MainSheet!$C$10/MainSheet!$C$9,MainSheet!$K$9*60)</f>
        <v>660</v>
      </c>
      <c r="J1757" s="1">
        <f>IF(G1757&gt;MainSheet!$C$11,IF(J1756&gt;=0.999,1,(G1757-MainSheet!$C$11)*I1757/$B$2/60),0)</f>
        <v>1</v>
      </c>
      <c r="K1757" s="1">
        <f>IF(G1757&gt;MainSheet!$C$11+$B$6,IF(K1756&gt;=0.999,1,(G1757-MainSheet!$C$11-$B$6)*I1757/$C$2/60),0)</f>
        <v>1</v>
      </c>
      <c r="L1757" s="1">
        <f>IF(G1757&gt;MainSheet!$C$11+$B$6+$C$6,IF(L1756&gt;=0.999,1,(G1757-MainSheet!$C$11-$B$6-$C$6)*I1757/$D$2/60),0)</f>
        <v>1</v>
      </c>
      <c r="M1757">
        <f t="shared" si="247"/>
        <v>1</v>
      </c>
      <c r="N1757" s="2">
        <f t="shared" si="248"/>
        <v>3721.0526315789471</v>
      </c>
      <c r="O1757">
        <f t="shared" si="251"/>
        <v>977.02127659574455</v>
      </c>
      <c r="P1757">
        <f t="shared" si="249"/>
        <v>192000</v>
      </c>
      <c r="Q1757" s="2">
        <f t="shared" si="250"/>
        <v>196698.0739081747</v>
      </c>
      <c r="R1757">
        <f>Q1757/MainSheet!$C$8*(G1757-G1756)+R1756</f>
        <v>1583.7966172083638</v>
      </c>
      <c r="S1757">
        <f t="shared" si="252"/>
        <v>25561.459057519623</v>
      </c>
      <c r="T1757">
        <f t="shared" si="244"/>
        <v>17.549999999999944</v>
      </c>
      <c r="U1757" s="1">
        <f>Q1757/MainSheet!$C$22</f>
        <v>1</v>
      </c>
    </row>
    <row r="1758" spans="7:21">
      <c r="G1758">
        <f t="shared" si="245"/>
        <v>17.559999999999945</v>
      </c>
      <c r="H1758">
        <f t="shared" si="246"/>
        <v>198000</v>
      </c>
      <c r="I1758" s="2">
        <f>MIN(MainSheet!$C$10/MainSheet!$C$9,MainSheet!$K$9*60)</f>
        <v>660</v>
      </c>
      <c r="J1758" s="1">
        <f>IF(G1758&gt;MainSheet!$C$11,IF(J1757&gt;=0.999,1,(G1758-MainSheet!$C$11)*I1758/$B$2/60),0)</f>
        <v>1</v>
      </c>
      <c r="K1758" s="1">
        <f>IF(G1758&gt;MainSheet!$C$11+$B$6,IF(K1757&gt;=0.999,1,(G1758-MainSheet!$C$11-$B$6)*I1758/$C$2/60),0)</f>
        <v>1</v>
      </c>
      <c r="L1758" s="1">
        <f>IF(G1758&gt;MainSheet!$C$11+$B$6+$C$6,IF(L1757&gt;=0.999,1,(G1758-MainSheet!$C$11-$B$6-$C$6)*I1758/$D$2/60),0)</f>
        <v>1</v>
      </c>
      <c r="M1758">
        <f t="shared" si="247"/>
        <v>1</v>
      </c>
      <c r="N1758" s="2">
        <f t="shared" si="248"/>
        <v>3721.0526315789471</v>
      </c>
      <c r="O1758">
        <f t="shared" si="251"/>
        <v>977.02127659574455</v>
      </c>
      <c r="P1758">
        <f t="shared" si="249"/>
        <v>192000</v>
      </c>
      <c r="Q1758" s="2">
        <f t="shared" si="250"/>
        <v>196698.0739081747</v>
      </c>
      <c r="R1758">
        <f>Q1758/MainSheet!$C$8*(G1758-G1757)+R1757</f>
        <v>1585.8278636991986</v>
      </c>
      <c r="S1758">
        <f t="shared" si="252"/>
        <v>25594.242069837652</v>
      </c>
      <c r="T1758">
        <f t="shared" si="244"/>
        <v>17.559999999999945</v>
      </c>
      <c r="U1758" s="1">
        <f>Q1758/MainSheet!$C$22</f>
        <v>1</v>
      </c>
    </row>
    <row r="1759" spans="7:21">
      <c r="G1759">
        <f t="shared" si="245"/>
        <v>17.569999999999947</v>
      </c>
      <c r="H1759">
        <f t="shared" si="246"/>
        <v>198000</v>
      </c>
      <c r="I1759" s="2">
        <f>MIN(MainSheet!$C$10/MainSheet!$C$9,MainSheet!$K$9*60)</f>
        <v>660</v>
      </c>
      <c r="J1759" s="1">
        <f>IF(G1759&gt;MainSheet!$C$11,IF(J1758&gt;=0.999,1,(G1759-MainSheet!$C$11)*I1759/$B$2/60),0)</f>
        <v>1</v>
      </c>
      <c r="K1759" s="1">
        <f>IF(G1759&gt;MainSheet!$C$11+$B$6,IF(K1758&gt;=0.999,1,(G1759-MainSheet!$C$11-$B$6)*I1759/$C$2/60),0)</f>
        <v>1</v>
      </c>
      <c r="L1759" s="1">
        <f>IF(G1759&gt;MainSheet!$C$11+$B$6+$C$6,IF(L1758&gt;=0.999,1,(G1759-MainSheet!$C$11-$B$6-$C$6)*I1759/$D$2/60),0)</f>
        <v>1</v>
      </c>
      <c r="M1759">
        <f t="shared" si="247"/>
        <v>1</v>
      </c>
      <c r="N1759" s="2">
        <f t="shared" si="248"/>
        <v>3721.0526315789471</v>
      </c>
      <c r="O1759">
        <f t="shared" si="251"/>
        <v>977.02127659574455</v>
      </c>
      <c r="P1759">
        <f t="shared" si="249"/>
        <v>192000</v>
      </c>
      <c r="Q1759" s="2">
        <f t="shared" si="250"/>
        <v>196698.0739081747</v>
      </c>
      <c r="R1759">
        <f>Q1759/MainSheet!$C$8*(G1759-G1758)+R1758</f>
        <v>1587.8591101900333</v>
      </c>
      <c r="S1759">
        <f t="shared" si="252"/>
        <v>25627.02508215568</v>
      </c>
      <c r="T1759">
        <f t="shared" si="244"/>
        <v>17.569999999999947</v>
      </c>
      <c r="U1759" s="1">
        <f>Q1759/MainSheet!$C$22</f>
        <v>1</v>
      </c>
    </row>
    <row r="1760" spans="7:21">
      <c r="G1760">
        <f t="shared" si="245"/>
        <v>17.579999999999949</v>
      </c>
      <c r="H1760">
        <f t="shared" si="246"/>
        <v>198000</v>
      </c>
      <c r="I1760" s="2">
        <f>MIN(MainSheet!$C$10/MainSheet!$C$9,MainSheet!$K$9*60)</f>
        <v>660</v>
      </c>
      <c r="J1760" s="1">
        <f>IF(G1760&gt;MainSheet!$C$11,IF(J1759&gt;=0.999,1,(G1760-MainSheet!$C$11)*I1760/$B$2/60),0)</f>
        <v>1</v>
      </c>
      <c r="K1760" s="1">
        <f>IF(G1760&gt;MainSheet!$C$11+$B$6,IF(K1759&gt;=0.999,1,(G1760-MainSheet!$C$11-$B$6)*I1760/$C$2/60),0)</f>
        <v>1</v>
      </c>
      <c r="L1760" s="1">
        <f>IF(G1760&gt;MainSheet!$C$11+$B$6+$C$6,IF(L1759&gt;=0.999,1,(G1760-MainSheet!$C$11-$B$6-$C$6)*I1760/$D$2/60),0)</f>
        <v>1</v>
      </c>
      <c r="M1760">
        <f t="shared" si="247"/>
        <v>1</v>
      </c>
      <c r="N1760" s="2">
        <f t="shared" si="248"/>
        <v>3721.0526315789471</v>
      </c>
      <c r="O1760">
        <f t="shared" si="251"/>
        <v>977.02127659574455</v>
      </c>
      <c r="P1760">
        <f t="shared" si="249"/>
        <v>192000</v>
      </c>
      <c r="Q1760" s="2">
        <f t="shared" si="250"/>
        <v>196698.0739081747</v>
      </c>
      <c r="R1760">
        <f>Q1760/MainSheet!$C$8*(G1760-G1759)+R1759</f>
        <v>1589.8903566808681</v>
      </c>
      <c r="S1760">
        <f t="shared" si="252"/>
        <v>25659.808094473708</v>
      </c>
      <c r="T1760">
        <f t="shared" si="244"/>
        <v>17.579999999999949</v>
      </c>
      <c r="U1760" s="1">
        <f>Q1760/MainSheet!$C$22</f>
        <v>1</v>
      </c>
    </row>
    <row r="1761" spans="7:21">
      <c r="G1761">
        <f t="shared" si="245"/>
        <v>17.58999999999995</v>
      </c>
      <c r="H1761">
        <f t="shared" si="246"/>
        <v>198000</v>
      </c>
      <c r="I1761" s="2">
        <f>MIN(MainSheet!$C$10/MainSheet!$C$9,MainSheet!$K$9*60)</f>
        <v>660</v>
      </c>
      <c r="J1761" s="1">
        <f>IF(G1761&gt;MainSheet!$C$11,IF(J1760&gt;=0.999,1,(G1761-MainSheet!$C$11)*I1761/$B$2/60),0)</f>
        <v>1</v>
      </c>
      <c r="K1761" s="1">
        <f>IF(G1761&gt;MainSheet!$C$11+$B$6,IF(K1760&gt;=0.999,1,(G1761-MainSheet!$C$11-$B$6)*I1761/$C$2/60),0)</f>
        <v>1</v>
      </c>
      <c r="L1761" s="1">
        <f>IF(G1761&gt;MainSheet!$C$11+$B$6+$C$6,IF(L1760&gt;=0.999,1,(G1761-MainSheet!$C$11-$B$6-$C$6)*I1761/$D$2/60),0)</f>
        <v>1</v>
      </c>
      <c r="M1761">
        <f t="shared" si="247"/>
        <v>1</v>
      </c>
      <c r="N1761" s="2">
        <f t="shared" si="248"/>
        <v>3721.0526315789471</v>
      </c>
      <c r="O1761">
        <f t="shared" si="251"/>
        <v>977.02127659574455</v>
      </c>
      <c r="P1761">
        <f t="shared" si="249"/>
        <v>192000</v>
      </c>
      <c r="Q1761" s="2">
        <f t="shared" si="250"/>
        <v>196698.0739081747</v>
      </c>
      <c r="R1761">
        <f>Q1761/MainSheet!$C$8*(G1761-G1760)+R1760</f>
        <v>1591.9216031717028</v>
      </c>
      <c r="S1761">
        <f t="shared" si="252"/>
        <v>25692.591106791737</v>
      </c>
      <c r="T1761">
        <f t="shared" si="244"/>
        <v>17.58999999999995</v>
      </c>
      <c r="U1761" s="1">
        <f>Q1761/MainSheet!$C$22</f>
        <v>1</v>
      </c>
    </row>
    <row r="1762" spans="7:21">
      <c r="G1762">
        <f t="shared" si="245"/>
        <v>17.599999999999952</v>
      </c>
      <c r="H1762">
        <f t="shared" si="246"/>
        <v>198000</v>
      </c>
      <c r="I1762" s="2">
        <f>MIN(MainSheet!$C$10/MainSheet!$C$9,MainSheet!$K$9*60)</f>
        <v>660</v>
      </c>
      <c r="J1762" s="1">
        <f>IF(G1762&gt;MainSheet!$C$11,IF(J1761&gt;=0.999,1,(G1762-MainSheet!$C$11)*I1762/$B$2/60),0)</f>
        <v>1</v>
      </c>
      <c r="K1762" s="1">
        <f>IF(G1762&gt;MainSheet!$C$11+$B$6,IF(K1761&gt;=0.999,1,(G1762-MainSheet!$C$11-$B$6)*I1762/$C$2/60),0)</f>
        <v>1</v>
      </c>
      <c r="L1762" s="1">
        <f>IF(G1762&gt;MainSheet!$C$11+$B$6+$C$6,IF(L1761&gt;=0.999,1,(G1762-MainSheet!$C$11-$B$6-$C$6)*I1762/$D$2/60),0)</f>
        <v>1</v>
      </c>
      <c r="M1762">
        <f t="shared" si="247"/>
        <v>1</v>
      </c>
      <c r="N1762" s="2">
        <f t="shared" si="248"/>
        <v>3721.0526315789471</v>
      </c>
      <c r="O1762">
        <f t="shared" si="251"/>
        <v>977.02127659574455</v>
      </c>
      <c r="P1762">
        <f t="shared" si="249"/>
        <v>192000</v>
      </c>
      <c r="Q1762" s="2">
        <f t="shared" si="250"/>
        <v>196698.0739081747</v>
      </c>
      <c r="R1762">
        <f>Q1762/MainSheet!$C$8*(G1762-G1761)+R1761</f>
        <v>1593.9528496625376</v>
      </c>
      <c r="S1762">
        <f t="shared" si="252"/>
        <v>25725.374119109765</v>
      </c>
      <c r="T1762">
        <f t="shared" si="244"/>
        <v>17.599999999999952</v>
      </c>
      <c r="U1762" s="1">
        <f>Q1762/MainSheet!$C$22</f>
        <v>1</v>
      </c>
    </row>
    <row r="1763" spans="7:21">
      <c r="G1763">
        <f t="shared" si="245"/>
        <v>17.609999999999953</v>
      </c>
      <c r="H1763">
        <f t="shared" si="246"/>
        <v>198000</v>
      </c>
      <c r="I1763" s="2">
        <f>MIN(MainSheet!$C$10/MainSheet!$C$9,MainSheet!$K$9*60)</f>
        <v>660</v>
      </c>
      <c r="J1763" s="1">
        <f>IF(G1763&gt;MainSheet!$C$11,IF(J1762&gt;=0.999,1,(G1763-MainSheet!$C$11)*I1763/$B$2/60),0)</f>
        <v>1</v>
      </c>
      <c r="K1763" s="1">
        <f>IF(G1763&gt;MainSheet!$C$11+$B$6,IF(K1762&gt;=0.999,1,(G1763-MainSheet!$C$11-$B$6)*I1763/$C$2/60),0)</f>
        <v>1</v>
      </c>
      <c r="L1763" s="1">
        <f>IF(G1763&gt;MainSheet!$C$11+$B$6+$C$6,IF(L1762&gt;=0.999,1,(G1763-MainSheet!$C$11-$B$6-$C$6)*I1763/$D$2/60),0)</f>
        <v>1</v>
      </c>
      <c r="M1763">
        <f t="shared" si="247"/>
        <v>1</v>
      </c>
      <c r="N1763" s="2">
        <f t="shared" si="248"/>
        <v>3721.0526315789471</v>
      </c>
      <c r="O1763">
        <f t="shared" si="251"/>
        <v>977.02127659574455</v>
      </c>
      <c r="P1763">
        <f t="shared" si="249"/>
        <v>192000</v>
      </c>
      <c r="Q1763" s="2">
        <f t="shared" si="250"/>
        <v>196698.0739081747</v>
      </c>
      <c r="R1763">
        <f>Q1763/MainSheet!$C$8*(G1763-G1762)+R1762</f>
        <v>1595.9840961533723</v>
      </c>
      <c r="S1763">
        <f t="shared" si="252"/>
        <v>25758.157131427794</v>
      </c>
      <c r="T1763">
        <f t="shared" si="244"/>
        <v>17.609999999999953</v>
      </c>
      <c r="U1763" s="1">
        <f>Q1763/MainSheet!$C$22</f>
        <v>1</v>
      </c>
    </row>
    <row r="1764" spans="7:21">
      <c r="G1764">
        <f t="shared" si="245"/>
        <v>17.619999999999955</v>
      </c>
      <c r="H1764">
        <f t="shared" si="246"/>
        <v>198000</v>
      </c>
      <c r="I1764" s="2">
        <f>MIN(MainSheet!$C$10/MainSheet!$C$9,MainSheet!$K$9*60)</f>
        <v>660</v>
      </c>
      <c r="J1764" s="1">
        <f>IF(G1764&gt;MainSheet!$C$11,IF(J1763&gt;=0.999,1,(G1764-MainSheet!$C$11)*I1764/$B$2/60),0)</f>
        <v>1</v>
      </c>
      <c r="K1764" s="1">
        <f>IF(G1764&gt;MainSheet!$C$11+$B$6,IF(K1763&gt;=0.999,1,(G1764-MainSheet!$C$11-$B$6)*I1764/$C$2/60),0)</f>
        <v>1</v>
      </c>
      <c r="L1764" s="1">
        <f>IF(G1764&gt;MainSheet!$C$11+$B$6+$C$6,IF(L1763&gt;=0.999,1,(G1764-MainSheet!$C$11-$B$6-$C$6)*I1764/$D$2/60),0)</f>
        <v>1</v>
      </c>
      <c r="M1764">
        <f t="shared" si="247"/>
        <v>1</v>
      </c>
      <c r="N1764" s="2">
        <f t="shared" si="248"/>
        <v>3721.0526315789471</v>
      </c>
      <c r="O1764">
        <f t="shared" si="251"/>
        <v>977.02127659574455</v>
      </c>
      <c r="P1764">
        <f t="shared" si="249"/>
        <v>192000</v>
      </c>
      <c r="Q1764" s="2">
        <f t="shared" si="250"/>
        <v>196698.0739081747</v>
      </c>
      <c r="R1764">
        <f>Q1764/MainSheet!$C$8*(G1764-G1763)+R1763</f>
        <v>1598.0153426442071</v>
      </c>
      <c r="S1764">
        <f t="shared" si="252"/>
        <v>25790.940143745822</v>
      </c>
      <c r="T1764">
        <f t="shared" si="244"/>
        <v>17.619999999999955</v>
      </c>
      <c r="U1764" s="1">
        <f>Q1764/MainSheet!$C$22</f>
        <v>1</v>
      </c>
    </row>
    <row r="1765" spans="7:21">
      <c r="G1765">
        <f t="shared" si="245"/>
        <v>17.629999999999956</v>
      </c>
      <c r="H1765">
        <f t="shared" si="246"/>
        <v>198000</v>
      </c>
      <c r="I1765" s="2">
        <f>MIN(MainSheet!$C$10/MainSheet!$C$9,MainSheet!$K$9*60)</f>
        <v>660</v>
      </c>
      <c r="J1765" s="1">
        <f>IF(G1765&gt;MainSheet!$C$11,IF(J1764&gt;=0.999,1,(G1765-MainSheet!$C$11)*I1765/$B$2/60),0)</f>
        <v>1</v>
      </c>
      <c r="K1765" s="1">
        <f>IF(G1765&gt;MainSheet!$C$11+$B$6,IF(K1764&gt;=0.999,1,(G1765-MainSheet!$C$11-$B$6)*I1765/$C$2/60),0)</f>
        <v>1</v>
      </c>
      <c r="L1765" s="1">
        <f>IF(G1765&gt;MainSheet!$C$11+$B$6+$C$6,IF(L1764&gt;=0.999,1,(G1765-MainSheet!$C$11-$B$6-$C$6)*I1765/$D$2/60),0)</f>
        <v>1</v>
      </c>
      <c r="M1765">
        <f t="shared" si="247"/>
        <v>1</v>
      </c>
      <c r="N1765" s="2">
        <f t="shared" si="248"/>
        <v>3721.0526315789471</v>
      </c>
      <c r="O1765">
        <f t="shared" si="251"/>
        <v>977.02127659574455</v>
      </c>
      <c r="P1765">
        <f t="shared" si="249"/>
        <v>192000</v>
      </c>
      <c r="Q1765" s="2">
        <f t="shared" si="250"/>
        <v>196698.0739081747</v>
      </c>
      <c r="R1765">
        <f>Q1765/MainSheet!$C$8*(G1765-G1764)+R1764</f>
        <v>1600.0465891350418</v>
      </c>
      <c r="S1765">
        <f t="shared" si="252"/>
        <v>25823.72315606385</v>
      </c>
      <c r="T1765">
        <f t="shared" si="244"/>
        <v>17.629999999999956</v>
      </c>
      <c r="U1765" s="1">
        <f>Q1765/MainSheet!$C$22</f>
        <v>1</v>
      </c>
    </row>
    <row r="1766" spans="7:21">
      <c r="G1766">
        <f t="shared" si="245"/>
        <v>17.639999999999958</v>
      </c>
      <c r="H1766">
        <f t="shared" si="246"/>
        <v>198000</v>
      </c>
      <c r="I1766" s="2">
        <f>MIN(MainSheet!$C$10/MainSheet!$C$9,MainSheet!$K$9*60)</f>
        <v>660</v>
      </c>
      <c r="J1766" s="1">
        <f>IF(G1766&gt;MainSheet!$C$11,IF(J1765&gt;=0.999,1,(G1766-MainSheet!$C$11)*I1766/$B$2/60),0)</f>
        <v>1</v>
      </c>
      <c r="K1766" s="1">
        <f>IF(G1766&gt;MainSheet!$C$11+$B$6,IF(K1765&gt;=0.999,1,(G1766-MainSheet!$C$11-$B$6)*I1766/$C$2/60),0)</f>
        <v>1</v>
      </c>
      <c r="L1766" s="1">
        <f>IF(G1766&gt;MainSheet!$C$11+$B$6+$C$6,IF(L1765&gt;=0.999,1,(G1766-MainSheet!$C$11-$B$6-$C$6)*I1766/$D$2/60),0)</f>
        <v>1</v>
      </c>
      <c r="M1766">
        <f t="shared" si="247"/>
        <v>1</v>
      </c>
      <c r="N1766" s="2">
        <f t="shared" si="248"/>
        <v>3721.0526315789471</v>
      </c>
      <c r="O1766">
        <f t="shared" si="251"/>
        <v>977.02127659574455</v>
      </c>
      <c r="P1766">
        <f t="shared" si="249"/>
        <v>192000</v>
      </c>
      <c r="Q1766" s="2">
        <f t="shared" si="250"/>
        <v>196698.0739081747</v>
      </c>
      <c r="R1766">
        <f>Q1766/MainSheet!$C$8*(G1766-G1765)+R1765</f>
        <v>1602.0778356258766</v>
      </c>
      <c r="S1766">
        <f t="shared" si="252"/>
        <v>25856.506168381879</v>
      </c>
      <c r="T1766">
        <f t="shared" si="244"/>
        <v>17.639999999999958</v>
      </c>
      <c r="U1766" s="1">
        <f>Q1766/MainSheet!$C$22</f>
        <v>1</v>
      </c>
    </row>
    <row r="1767" spans="7:21">
      <c r="G1767">
        <f t="shared" si="245"/>
        <v>17.649999999999959</v>
      </c>
      <c r="H1767">
        <f t="shared" si="246"/>
        <v>198000</v>
      </c>
      <c r="I1767" s="2">
        <f>MIN(MainSheet!$C$10/MainSheet!$C$9,MainSheet!$K$9*60)</f>
        <v>660</v>
      </c>
      <c r="J1767" s="1">
        <f>IF(G1767&gt;MainSheet!$C$11,IF(J1766&gt;=0.999,1,(G1767-MainSheet!$C$11)*I1767/$B$2/60),0)</f>
        <v>1</v>
      </c>
      <c r="K1767" s="1">
        <f>IF(G1767&gt;MainSheet!$C$11+$B$6,IF(K1766&gt;=0.999,1,(G1767-MainSheet!$C$11-$B$6)*I1767/$C$2/60),0)</f>
        <v>1</v>
      </c>
      <c r="L1767" s="1">
        <f>IF(G1767&gt;MainSheet!$C$11+$B$6+$C$6,IF(L1766&gt;=0.999,1,(G1767-MainSheet!$C$11-$B$6-$C$6)*I1767/$D$2/60),0)</f>
        <v>1</v>
      </c>
      <c r="M1767">
        <f t="shared" si="247"/>
        <v>1</v>
      </c>
      <c r="N1767" s="2">
        <f t="shared" si="248"/>
        <v>3721.0526315789471</v>
      </c>
      <c r="O1767">
        <f t="shared" si="251"/>
        <v>977.02127659574455</v>
      </c>
      <c r="P1767">
        <f t="shared" si="249"/>
        <v>192000</v>
      </c>
      <c r="Q1767" s="2">
        <f t="shared" si="250"/>
        <v>196698.0739081747</v>
      </c>
      <c r="R1767">
        <f>Q1767/MainSheet!$C$8*(G1767-G1766)+R1766</f>
        <v>1604.1090821167113</v>
      </c>
      <c r="S1767">
        <f t="shared" si="252"/>
        <v>25889.289180699907</v>
      </c>
      <c r="T1767">
        <f t="shared" si="244"/>
        <v>17.649999999999959</v>
      </c>
      <c r="U1767" s="1">
        <f>Q1767/MainSheet!$C$22</f>
        <v>1</v>
      </c>
    </row>
    <row r="1768" spans="7:21">
      <c r="G1768">
        <f t="shared" si="245"/>
        <v>17.659999999999961</v>
      </c>
      <c r="H1768">
        <f t="shared" si="246"/>
        <v>198000</v>
      </c>
      <c r="I1768" s="2">
        <f>MIN(MainSheet!$C$10/MainSheet!$C$9,MainSheet!$K$9*60)</f>
        <v>660</v>
      </c>
      <c r="J1768" s="1">
        <f>IF(G1768&gt;MainSheet!$C$11,IF(J1767&gt;=0.999,1,(G1768-MainSheet!$C$11)*I1768/$B$2/60),0)</f>
        <v>1</v>
      </c>
      <c r="K1768" s="1">
        <f>IF(G1768&gt;MainSheet!$C$11+$B$6,IF(K1767&gt;=0.999,1,(G1768-MainSheet!$C$11-$B$6)*I1768/$C$2/60),0)</f>
        <v>1</v>
      </c>
      <c r="L1768" s="1">
        <f>IF(G1768&gt;MainSheet!$C$11+$B$6+$C$6,IF(L1767&gt;=0.999,1,(G1768-MainSheet!$C$11-$B$6-$C$6)*I1768/$D$2/60),0)</f>
        <v>1</v>
      </c>
      <c r="M1768">
        <f t="shared" si="247"/>
        <v>1</v>
      </c>
      <c r="N1768" s="2">
        <f t="shared" si="248"/>
        <v>3721.0526315789471</v>
      </c>
      <c r="O1768">
        <f t="shared" si="251"/>
        <v>977.02127659574455</v>
      </c>
      <c r="P1768">
        <f t="shared" si="249"/>
        <v>192000</v>
      </c>
      <c r="Q1768" s="2">
        <f t="shared" si="250"/>
        <v>196698.0739081747</v>
      </c>
      <c r="R1768">
        <f>Q1768/MainSheet!$C$8*(G1768-G1767)+R1767</f>
        <v>1606.1403286075461</v>
      </c>
      <c r="S1768">
        <f t="shared" si="252"/>
        <v>25922.072193017935</v>
      </c>
      <c r="T1768">
        <f t="shared" si="244"/>
        <v>17.659999999999961</v>
      </c>
      <c r="U1768" s="1">
        <f>Q1768/MainSheet!$C$22</f>
        <v>1</v>
      </c>
    </row>
    <row r="1769" spans="7:21">
      <c r="G1769">
        <f t="shared" si="245"/>
        <v>17.669999999999963</v>
      </c>
      <c r="H1769">
        <f t="shared" si="246"/>
        <v>198000</v>
      </c>
      <c r="I1769" s="2">
        <f>MIN(MainSheet!$C$10/MainSheet!$C$9,MainSheet!$K$9*60)</f>
        <v>660</v>
      </c>
      <c r="J1769" s="1">
        <f>IF(G1769&gt;MainSheet!$C$11,IF(J1768&gt;=0.999,1,(G1769-MainSheet!$C$11)*I1769/$B$2/60),0)</f>
        <v>1</v>
      </c>
      <c r="K1769" s="1">
        <f>IF(G1769&gt;MainSheet!$C$11+$B$6,IF(K1768&gt;=0.999,1,(G1769-MainSheet!$C$11-$B$6)*I1769/$C$2/60),0)</f>
        <v>1</v>
      </c>
      <c r="L1769" s="1">
        <f>IF(G1769&gt;MainSheet!$C$11+$B$6+$C$6,IF(L1768&gt;=0.999,1,(G1769-MainSheet!$C$11-$B$6-$C$6)*I1769/$D$2/60),0)</f>
        <v>1</v>
      </c>
      <c r="M1769">
        <f t="shared" si="247"/>
        <v>1</v>
      </c>
      <c r="N1769" s="2">
        <f t="shared" si="248"/>
        <v>3721.0526315789471</v>
      </c>
      <c r="O1769">
        <f t="shared" si="251"/>
        <v>977.02127659574455</v>
      </c>
      <c r="P1769">
        <f t="shared" si="249"/>
        <v>192000</v>
      </c>
      <c r="Q1769" s="2">
        <f t="shared" si="250"/>
        <v>196698.0739081747</v>
      </c>
      <c r="R1769">
        <f>Q1769/MainSheet!$C$8*(G1769-G1768)+R1768</f>
        <v>1608.1715750983808</v>
      </c>
      <c r="S1769">
        <f t="shared" si="252"/>
        <v>25954.855205335964</v>
      </c>
      <c r="T1769">
        <f t="shared" si="244"/>
        <v>17.669999999999963</v>
      </c>
      <c r="U1769" s="1">
        <f>Q1769/MainSheet!$C$22</f>
        <v>1</v>
      </c>
    </row>
    <row r="1770" spans="7:21">
      <c r="G1770">
        <f t="shared" si="245"/>
        <v>17.679999999999964</v>
      </c>
      <c r="H1770">
        <f t="shared" si="246"/>
        <v>198000</v>
      </c>
      <c r="I1770" s="2">
        <f>MIN(MainSheet!$C$10/MainSheet!$C$9,MainSheet!$K$9*60)</f>
        <v>660</v>
      </c>
      <c r="J1770" s="1">
        <f>IF(G1770&gt;MainSheet!$C$11,IF(J1769&gt;=0.999,1,(G1770-MainSheet!$C$11)*I1770/$B$2/60),0)</f>
        <v>1</v>
      </c>
      <c r="K1770" s="1">
        <f>IF(G1770&gt;MainSheet!$C$11+$B$6,IF(K1769&gt;=0.999,1,(G1770-MainSheet!$C$11-$B$6)*I1770/$C$2/60),0)</f>
        <v>1</v>
      </c>
      <c r="L1770" s="1">
        <f>IF(G1770&gt;MainSheet!$C$11+$B$6+$C$6,IF(L1769&gt;=0.999,1,(G1770-MainSheet!$C$11-$B$6-$C$6)*I1770/$D$2/60),0)</f>
        <v>1</v>
      </c>
      <c r="M1770">
        <f t="shared" si="247"/>
        <v>1</v>
      </c>
      <c r="N1770" s="2">
        <f t="shared" si="248"/>
        <v>3721.0526315789471</v>
      </c>
      <c r="O1770">
        <f t="shared" si="251"/>
        <v>977.02127659574455</v>
      </c>
      <c r="P1770">
        <f t="shared" si="249"/>
        <v>192000</v>
      </c>
      <c r="Q1770" s="2">
        <f t="shared" si="250"/>
        <v>196698.0739081747</v>
      </c>
      <c r="R1770">
        <f>Q1770/MainSheet!$C$8*(G1770-G1769)+R1769</f>
        <v>1610.2028215892155</v>
      </c>
      <c r="S1770">
        <f t="shared" si="252"/>
        <v>25987.638217653992</v>
      </c>
      <c r="T1770">
        <f t="shared" si="244"/>
        <v>17.679999999999964</v>
      </c>
      <c r="U1770" s="1">
        <f>Q1770/MainSheet!$C$22</f>
        <v>1</v>
      </c>
    </row>
    <row r="1771" spans="7:21">
      <c r="G1771">
        <f t="shared" si="245"/>
        <v>17.689999999999966</v>
      </c>
      <c r="H1771">
        <f t="shared" si="246"/>
        <v>198000</v>
      </c>
      <c r="I1771" s="2">
        <f>MIN(MainSheet!$C$10/MainSheet!$C$9,MainSheet!$K$9*60)</f>
        <v>660</v>
      </c>
      <c r="J1771" s="1">
        <f>IF(G1771&gt;MainSheet!$C$11,IF(J1770&gt;=0.999,1,(G1771-MainSheet!$C$11)*I1771/$B$2/60),0)</f>
        <v>1</v>
      </c>
      <c r="K1771" s="1">
        <f>IF(G1771&gt;MainSheet!$C$11+$B$6,IF(K1770&gt;=0.999,1,(G1771-MainSheet!$C$11-$B$6)*I1771/$C$2/60),0)</f>
        <v>1</v>
      </c>
      <c r="L1771" s="1">
        <f>IF(G1771&gt;MainSheet!$C$11+$B$6+$C$6,IF(L1770&gt;=0.999,1,(G1771-MainSheet!$C$11-$B$6-$C$6)*I1771/$D$2/60),0)</f>
        <v>1</v>
      </c>
      <c r="M1771">
        <f t="shared" si="247"/>
        <v>1</v>
      </c>
      <c r="N1771" s="2">
        <f t="shared" si="248"/>
        <v>3721.0526315789471</v>
      </c>
      <c r="O1771">
        <f t="shared" si="251"/>
        <v>977.02127659574455</v>
      </c>
      <c r="P1771">
        <f t="shared" si="249"/>
        <v>192000</v>
      </c>
      <c r="Q1771" s="2">
        <f t="shared" si="250"/>
        <v>196698.0739081747</v>
      </c>
      <c r="R1771">
        <f>Q1771/MainSheet!$C$8*(G1771-G1770)+R1770</f>
        <v>1612.2340680800503</v>
      </c>
      <c r="S1771">
        <f t="shared" si="252"/>
        <v>26020.42122997202</v>
      </c>
      <c r="T1771">
        <f t="shared" si="244"/>
        <v>17.689999999999966</v>
      </c>
      <c r="U1771" s="1">
        <f>Q1771/MainSheet!$C$22</f>
        <v>1</v>
      </c>
    </row>
    <row r="1772" spans="7:21">
      <c r="G1772">
        <f t="shared" si="245"/>
        <v>17.699999999999967</v>
      </c>
      <c r="H1772">
        <f t="shared" si="246"/>
        <v>198000</v>
      </c>
      <c r="I1772" s="2">
        <f>MIN(MainSheet!$C$10/MainSheet!$C$9,MainSheet!$K$9*60)</f>
        <v>660</v>
      </c>
      <c r="J1772" s="1">
        <f>IF(G1772&gt;MainSheet!$C$11,IF(J1771&gt;=0.999,1,(G1772-MainSheet!$C$11)*I1772/$B$2/60),0)</f>
        <v>1</v>
      </c>
      <c r="K1772" s="1">
        <f>IF(G1772&gt;MainSheet!$C$11+$B$6,IF(K1771&gt;=0.999,1,(G1772-MainSheet!$C$11-$B$6)*I1772/$C$2/60),0)</f>
        <v>1</v>
      </c>
      <c r="L1772" s="1">
        <f>IF(G1772&gt;MainSheet!$C$11+$B$6+$C$6,IF(L1771&gt;=0.999,1,(G1772-MainSheet!$C$11-$B$6-$C$6)*I1772/$D$2/60),0)</f>
        <v>1</v>
      </c>
      <c r="M1772">
        <f t="shared" si="247"/>
        <v>1</v>
      </c>
      <c r="N1772" s="2">
        <f t="shared" si="248"/>
        <v>3721.0526315789471</v>
      </c>
      <c r="O1772">
        <f t="shared" si="251"/>
        <v>977.02127659574455</v>
      </c>
      <c r="P1772">
        <f t="shared" si="249"/>
        <v>192000</v>
      </c>
      <c r="Q1772" s="2">
        <f t="shared" si="250"/>
        <v>196698.0739081747</v>
      </c>
      <c r="R1772">
        <f>Q1772/MainSheet!$C$8*(G1772-G1771)+R1771</f>
        <v>1614.265314570885</v>
      </c>
      <c r="S1772">
        <f t="shared" si="252"/>
        <v>26053.204242290049</v>
      </c>
      <c r="T1772">
        <f t="shared" si="244"/>
        <v>17.699999999999967</v>
      </c>
      <c r="U1772" s="1">
        <f>Q1772/MainSheet!$C$22</f>
        <v>1</v>
      </c>
    </row>
    <row r="1773" spans="7:21">
      <c r="G1773">
        <f t="shared" si="245"/>
        <v>17.709999999999969</v>
      </c>
      <c r="H1773">
        <f t="shared" si="246"/>
        <v>198000</v>
      </c>
      <c r="I1773" s="2">
        <f>MIN(MainSheet!$C$10/MainSheet!$C$9,MainSheet!$K$9*60)</f>
        <v>660</v>
      </c>
      <c r="J1773" s="1">
        <f>IF(G1773&gt;MainSheet!$C$11,IF(J1772&gt;=0.999,1,(G1773-MainSheet!$C$11)*I1773/$B$2/60),0)</f>
        <v>1</v>
      </c>
      <c r="K1773" s="1">
        <f>IF(G1773&gt;MainSheet!$C$11+$B$6,IF(K1772&gt;=0.999,1,(G1773-MainSheet!$C$11-$B$6)*I1773/$C$2/60),0)</f>
        <v>1</v>
      </c>
      <c r="L1773" s="1">
        <f>IF(G1773&gt;MainSheet!$C$11+$B$6+$C$6,IF(L1772&gt;=0.999,1,(G1773-MainSheet!$C$11-$B$6-$C$6)*I1773/$D$2/60),0)</f>
        <v>1</v>
      </c>
      <c r="M1773">
        <f t="shared" si="247"/>
        <v>1</v>
      </c>
      <c r="N1773" s="2">
        <f t="shared" si="248"/>
        <v>3721.0526315789471</v>
      </c>
      <c r="O1773">
        <f t="shared" si="251"/>
        <v>977.02127659574455</v>
      </c>
      <c r="P1773">
        <f t="shared" si="249"/>
        <v>192000</v>
      </c>
      <c r="Q1773" s="2">
        <f t="shared" si="250"/>
        <v>196698.0739081747</v>
      </c>
      <c r="R1773">
        <f>Q1773/MainSheet!$C$8*(G1773-G1772)+R1772</f>
        <v>1616.2965610617198</v>
      </c>
      <c r="S1773">
        <f t="shared" si="252"/>
        <v>26085.987254608077</v>
      </c>
      <c r="T1773">
        <f t="shared" si="244"/>
        <v>17.709999999999969</v>
      </c>
      <c r="U1773" s="1">
        <f>Q1773/MainSheet!$C$22</f>
        <v>1</v>
      </c>
    </row>
    <row r="1774" spans="7:21">
      <c r="G1774">
        <f t="shared" si="245"/>
        <v>17.71999999999997</v>
      </c>
      <c r="H1774">
        <f t="shared" si="246"/>
        <v>198000</v>
      </c>
      <c r="I1774" s="2">
        <f>MIN(MainSheet!$C$10/MainSheet!$C$9,MainSheet!$K$9*60)</f>
        <v>660</v>
      </c>
      <c r="J1774" s="1">
        <f>IF(G1774&gt;MainSheet!$C$11,IF(J1773&gt;=0.999,1,(G1774-MainSheet!$C$11)*I1774/$B$2/60),0)</f>
        <v>1</v>
      </c>
      <c r="K1774" s="1">
        <f>IF(G1774&gt;MainSheet!$C$11+$B$6,IF(K1773&gt;=0.999,1,(G1774-MainSheet!$C$11-$B$6)*I1774/$C$2/60),0)</f>
        <v>1</v>
      </c>
      <c r="L1774" s="1">
        <f>IF(G1774&gt;MainSheet!$C$11+$B$6+$C$6,IF(L1773&gt;=0.999,1,(G1774-MainSheet!$C$11-$B$6-$C$6)*I1774/$D$2/60),0)</f>
        <v>1</v>
      </c>
      <c r="M1774">
        <f t="shared" si="247"/>
        <v>1</v>
      </c>
      <c r="N1774" s="2">
        <f t="shared" si="248"/>
        <v>3721.0526315789471</v>
      </c>
      <c r="O1774">
        <f t="shared" si="251"/>
        <v>977.02127659574455</v>
      </c>
      <c r="P1774">
        <f t="shared" si="249"/>
        <v>192000</v>
      </c>
      <c r="Q1774" s="2">
        <f t="shared" si="250"/>
        <v>196698.0739081747</v>
      </c>
      <c r="R1774">
        <f>Q1774/MainSheet!$C$8*(G1774-G1773)+R1773</f>
        <v>1618.3278075525545</v>
      </c>
      <c r="S1774">
        <f t="shared" si="252"/>
        <v>26118.770266926105</v>
      </c>
      <c r="T1774">
        <f t="shared" si="244"/>
        <v>17.71999999999997</v>
      </c>
      <c r="U1774" s="1">
        <f>Q1774/MainSheet!$C$22</f>
        <v>1</v>
      </c>
    </row>
    <row r="1775" spans="7:21">
      <c r="G1775">
        <f t="shared" si="245"/>
        <v>17.729999999999972</v>
      </c>
      <c r="H1775">
        <f t="shared" si="246"/>
        <v>198000</v>
      </c>
      <c r="I1775" s="2">
        <f>MIN(MainSheet!$C$10/MainSheet!$C$9,MainSheet!$K$9*60)</f>
        <v>660</v>
      </c>
      <c r="J1775" s="1">
        <f>IF(G1775&gt;MainSheet!$C$11,IF(J1774&gt;=0.999,1,(G1775-MainSheet!$C$11)*I1775/$B$2/60),0)</f>
        <v>1</v>
      </c>
      <c r="K1775" s="1">
        <f>IF(G1775&gt;MainSheet!$C$11+$B$6,IF(K1774&gt;=0.999,1,(G1775-MainSheet!$C$11-$B$6)*I1775/$C$2/60),0)</f>
        <v>1</v>
      </c>
      <c r="L1775" s="1">
        <f>IF(G1775&gt;MainSheet!$C$11+$B$6+$C$6,IF(L1774&gt;=0.999,1,(G1775-MainSheet!$C$11-$B$6-$C$6)*I1775/$D$2/60),0)</f>
        <v>1</v>
      </c>
      <c r="M1775">
        <f t="shared" si="247"/>
        <v>1</v>
      </c>
      <c r="N1775" s="2">
        <f t="shared" si="248"/>
        <v>3721.0526315789471</v>
      </c>
      <c r="O1775">
        <f t="shared" si="251"/>
        <v>977.02127659574455</v>
      </c>
      <c r="P1775">
        <f t="shared" si="249"/>
        <v>192000</v>
      </c>
      <c r="Q1775" s="2">
        <f t="shared" si="250"/>
        <v>196698.0739081747</v>
      </c>
      <c r="R1775">
        <f>Q1775/MainSheet!$C$8*(G1775-G1774)+R1774</f>
        <v>1620.3590540433893</v>
      </c>
      <c r="S1775">
        <f t="shared" si="252"/>
        <v>26151.553279244134</v>
      </c>
      <c r="T1775">
        <f t="shared" si="244"/>
        <v>17.729999999999972</v>
      </c>
      <c r="U1775" s="1">
        <f>Q1775/MainSheet!$C$22</f>
        <v>1</v>
      </c>
    </row>
    <row r="1776" spans="7:21">
      <c r="G1776">
        <f t="shared" si="245"/>
        <v>17.739999999999974</v>
      </c>
      <c r="H1776">
        <f t="shared" si="246"/>
        <v>198000</v>
      </c>
      <c r="I1776" s="2">
        <f>MIN(MainSheet!$C$10/MainSheet!$C$9,MainSheet!$K$9*60)</f>
        <v>660</v>
      </c>
      <c r="J1776" s="1">
        <f>IF(G1776&gt;MainSheet!$C$11,IF(J1775&gt;=0.999,1,(G1776-MainSheet!$C$11)*I1776/$B$2/60),0)</f>
        <v>1</v>
      </c>
      <c r="K1776" s="1">
        <f>IF(G1776&gt;MainSheet!$C$11+$B$6,IF(K1775&gt;=0.999,1,(G1776-MainSheet!$C$11-$B$6)*I1776/$C$2/60),0)</f>
        <v>1</v>
      </c>
      <c r="L1776" s="1">
        <f>IF(G1776&gt;MainSheet!$C$11+$B$6+$C$6,IF(L1775&gt;=0.999,1,(G1776-MainSheet!$C$11-$B$6-$C$6)*I1776/$D$2/60),0)</f>
        <v>1</v>
      </c>
      <c r="M1776">
        <f t="shared" si="247"/>
        <v>1</v>
      </c>
      <c r="N1776" s="2">
        <f t="shared" si="248"/>
        <v>3721.0526315789471</v>
      </c>
      <c r="O1776">
        <f t="shared" si="251"/>
        <v>977.02127659574455</v>
      </c>
      <c r="P1776">
        <f t="shared" si="249"/>
        <v>192000</v>
      </c>
      <c r="Q1776" s="2">
        <f t="shared" si="250"/>
        <v>196698.0739081747</v>
      </c>
      <c r="R1776">
        <f>Q1776/MainSheet!$C$8*(G1776-G1775)+R1775</f>
        <v>1622.390300534224</v>
      </c>
      <c r="S1776">
        <f t="shared" si="252"/>
        <v>26184.336291562162</v>
      </c>
      <c r="T1776">
        <f t="shared" si="244"/>
        <v>17.739999999999974</v>
      </c>
      <c r="U1776" s="1">
        <f>Q1776/MainSheet!$C$22</f>
        <v>1</v>
      </c>
    </row>
    <row r="1777" spans="7:21">
      <c r="G1777">
        <f t="shared" si="245"/>
        <v>17.749999999999975</v>
      </c>
      <c r="H1777">
        <f t="shared" si="246"/>
        <v>198000</v>
      </c>
      <c r="I1777" s="2">
        <f>MIN(MainSheet!$C$10/MainSheet!$C$9,MainSheet!$K$9*60)</f>
        <v>660</v>
      </c>
      <c r="J1777" s="1">
        <f>IF(G1777&gt;MainSheet!$C$11,IF(J1776&gt;=0.999,1,(G1777-MainSheet!$C$11)*I1777/$B$2/60),0)</f>
        <v>1</v>
      </c>
      <c r="K1777" s="1">
        <f>IF(G1777&gt;MainSheet!$C$11+$B$6,IF(K1776&gt;=0.999,1,(G1777-MainSheet!$C$11-$B$6)*I1777/$C$2/60),0)</f>
        <v>1</v>
      </c>
      <c r="L1777" s="1">
        <f>IF(G1777&gt;MainSheet!$C$11+$B$6+$C$6,IF(L1776&gt;=0.999,1,(G1777-MainSheet!$C$11-$B$6-$C$6)*I1777/$D$2/60),0)</f>
        <v>1</v>
      </c>
      <c r="M1777">
        <f t="shared" si="247"/>
        <v>1</v>
      </c>
      <c r="N1777" s="2">
        <f t="shared" si="248"/>
        <v>3721.0526315789471</v>
      </c>
      <c r="O1777">
        <f t="shared" si="251"/>
        <v>977.02127659574455</v>
      </c>
      <c r="P1777">
        <f t="shared" si="249"/>
        <v>192000</v>
      </c>
      <c r="Q1777" s="2">
        <f t="shared" si="250"/>
        <v>196698.0739081747</v>
      </c>
      <c r="R1777">
        <f>Q1777/MainSheet!$C$8*(G1777-G1776)+R1776</f>
        <v>1624.4215470250588</v>
      </c>
      <c r="S1777">
        <f t="shared" si="252"/>
        <v>26217.11930388019</v>
      </c>
      <c r="T1777">
        <f t="shared" si="244"/>
        <v>17.749999999999975</v>
      </c>
      <c r="U1777" s="1">
        <f>Q1777/MainSheet!$C$22</f>
        <v>1</v>
      </c>
    </row>
    <row r="1778" spans="7:21">
      <c r="G1778">
        <f t="shared" si="245"/>
        <v>17.759999999999977</v>
      </c>
      <c r="H1778">
        <f t="shared" si="246"/>
        <v>198000</v>
      </c>
      <c r="I1778" s="2">
        <f>MIN(MainSheet!$C$10/MainSheet!$C$9,MainSheet!$K$9*60)</f>
        <v>660</v>
      </c>
      <c r="J1778" s="1">
        <f>IF(G1778&gt;MainSheet!$C$11,IF(J1777&gt;=0.999,1,(G1778-MainSheet!$C$11)*I1778/$B$2/60),0)</f>
        <v>1</v>
      </c>
      <c r="K1778" s="1">
        <f>IF(G1778&gt;MainSheet!$C$11+$B$6,IF(K1777&gt;=0.999,1,(G1778-MainSheet!$C$11-$B$6)*I1778/$C$2/60),0)</f>
        <v>1</v>
      </c>
      <c r="L1778" s="1">
        <f>IF(G1778&gt;MainSheet!$C$11+$B$6+$C$6,IF(L1777&gt;=0.999,1,(G1778-MainSheet!$C$11-$B$6-$C$6)*I1778/$D$2/60),0)</f>
        <v>1</v>
      </c>
      <c r="M1778">
        <f t="shared" si="247"/>
        <v>1</v>
      </c>
      <c r="N1778" s="2">
        <f t="shared" si="248"/>
        <v>3721.0526315789471</v>
      </c>
      <c r="O1778">
        <f t="shared" si="251"/>
        <v>977.02127659574455</v>
      </c>
      <c r="P1778">
        <f t="shared" si="249"/>
        <v>192000</v>
      </c>
      <c r="Q1778" s="2">
        <f t="shared" si="250"/>
        <v>196698.0739081747</v>
      </c>
      <c r="R1778">
        <f>Q1778/MainSheet!$C$8*(G1778-G1777)+R1777</f>
        <v>1626.4527935158935</v>
      </c>
      <c r="S1778">
        <f t="shared" si="252"/>
        <v>26249.902316198219</v>
      </c>
      <c r="T1778">
        <f t="shared" si="244"/>
        <v>17.759999999999977</v>
      </c>
      <c r="U1778" s="1">
        <f>Q1778/MainSheet!$C$22</f>
        <v>1</v>
      </c>
    </row>
    <row r="1779" spans="7:21">
      <c r="G1779">
        <f t="shared" si="245"/>
        <v>17.769999999999978</v>
      </c>
      <c r="H1779">
        <f t="shared" si="246"/>
        <v>198000</v>
      </c>
      <c r="I1779" s="2">
        <f>MIN(MainSheet!$C$10/MainSheet!$C$9,MainSheet!$K$9*60)</f>
        <v>660</v>
      </c>
      <c r="J1779" s="1">
        <f>IF(G1779&gt;MainSheet!$C$11,IF(J1778&gt;=0.999,1,(G1779-MainSheet!$C$11)*I1779/$B$2/60),0)</f>
        <v>1</v>
      </c>
      <c r="K1779" s="1">
        <f>IF(G1779&gt;MainSheet!$C$11+$B$6,IF(K1778&gt;=0.999,1,(G1779-MainSheet!$C$11-$B$6)*I1779/$C$2/60),0)</f>
        <v>1</v>
      </c>
      <c r="L1779" s="1">
        <f>IF(G1779&gt;MainSheet!$C$11+$B$6+$C$6,IF(L1778&gt;=0.999,1,(G1779-MainSheet!$C$11-$B$6-$C$6)*I1779/$D$2/60),0)</f>
        <v>1</v>
      </c>
      <c r="M1779">
        <f t="shared" si="247"/>
        <v>1</v>
      </c>
      <c r="N1779" s="2">
        <f t="shared" si="248"/>
        <v>3721.0526315789471</v>
      </c>
      <c r="O1779">
        <f t="shared" si="251"/>
        <v>977.02127659574455</v>
      </c>
      <c r="P1779">
        <f t="shared" si="249"/>
        <v>192000</v>
      </c>
      <c r="Q1779" s="2">
        <f t="shared" si="250"/>
        <v>196698.0739081747</v>
      </c>
      <c r="R1779">
        <f>Q1779/MainSheet!$C$8*(G1779-G1778)+R1778</f>
        <v>1628.4840400067283</v>
      </c>
      <c r="S1779">
        <f t="shared" si="252"/>
        <v>26282.685328516247</v>
      </c>
      <c r="T1779">
        <f t="shared" si="244"/>
        <v>17.769999999999978</v>
      </c>
      <c r="U1779" s="1">
        <f>Q1779/MainSheet!$C$22</f>
        <v>1</v>
      </c>
    </row>
    <row r="1780" spans="7:21">
      <c r="G1780">
        <f t="shared" si="245"/>
        <v>17.77999999999998</v>
      </c>
      <c r="H1780">
        <f t="shared" si="246"/>
        <v>198000</v>
      </c>
      <c r="I1780" s="2">
        <f>MIN(MainSheet!$C$10/MainSheet!$C$9,MainSheet!$K$9*60)</f>
        <v>660</v>
      </c>
      <c r="J1780" s="1">
        <f>IF(G1780&gt;MainSheet!$C$11,IF(J1779&gt;=0.999,1,(G1780-MainSheet!$C$11)*I1780/$B$2/60),0)</f>
        <v>1</v>
      </c>
      <c r="K1780" s="1">
        <f>IF(G1780&gt;MainSheet!$C$11+$B$6,IF(K1779&gt;=0.999,1,(G1780-MainSheet!$C$11-$B$6)*I1780/$C$2/60),0)</f>
        <v>1</v>
      </c>
      <c r="L1780" s="1">
        <f>IF(G1780&gt;MainSheet!$C$11+$B$6+$C$6,IF(L1779&gt;=0.999,1,(G1780-MainSheet!$C$11-$B$6-$C$6)*I1780/$D$2/60),0)</f>
        <v>1</v>
      </c>
      <c r="M1780">
        <f t="shared" si="247"/>
        <v>1</v>
      </c>
      <c r="N1780" s="2">
        <f t="shared" si="248"/>
        <v>3721.0526315789471</v>
      </c>
      <c r="O1780">
        <f t="shared" si="251"/>
        <v>977.02127659574455</v>
      </c>
      <c r="P1780">
        <f t="shared" si="249"/>
        <v>192000</v>
      </c>
      <c r="Q1780" s="2">
        <f t="shared" si="250"/>
        <v>196698.0739081747</v>
      </c>
      <c r="R1780">
        <f>Q1780/MainSheet!$C$8*(G1780-G1779)+R1779</f>
        <v>1630.515286497563</v>
      </c>
      <c r="S1780">
        <f t="shared" si="252"/>
        <v>26315.468340834275</v>
      </c>
      <c r="T1780">
        <f t="shared" si="244"/>
        <v>17.77999999999998</v>
      </c>
      <c r="U1780" s="1">
        <f>Q1780/MainSheet!$C$22</f>
        <v>1</v>
      </c>
    </row>
    <row r="1781" spans="7:21">
      <c r="G1781">
        <f t="shared" si="245"/>
        <v>17.789999999999981</v>
      </c>
      <c r="H1781">
        <f t="shared" si="246"/>
        <v>198000</v>
      </c>
      <c r="I1781" s="2">
        <f>MIN(MainSheet!$C$10/MainSheet!$C$9,MainSheet!$K$9*60)</f>
        <v>660</v>
      </c>
      <c r="J1781" s="1">
        <f>IF(G1781&gt;MainSheet!$C$11,IF(J1780&gt;=0.999,1,(G1781-MainSheet!$C$11)*I1781/$B$2/60),0)</f>
        <v>1</v>
      </c>
      <c r="K1781" s="1">
        <f>IF(G1781&gt;MainSheet!$C$11+$B$6,IF(K1780&gt;=0.999,1,(G1781-MainSheet!$C$11-$B$6)*I1781/$C$2/60),0)</f>
        <v>1</v>
      </c>
      <c r="L1781" s="1">
        <f>IF(G1781&gt;MainSheet!$C$11+$B$6+$C$6,IF(L1780&gt;=0.999,1,(G1781-MainSheet!$C$11-$B$6-$C$6)*I1781/$D$2/60),0)</f>
        <v>1</v>
      </c>
      <c r="M1781">
        <f t="shared" si="247"/>
        <v>1</v>
      </c>
      <c r="N1781" s="2">
        <f t="shared" si="248"/>
        <v>3721.0526315789471</v>
      </c>
      <c r="O1781">
        <f t="shared" si="251"/>
        <v>977.02127659574455</v>
      </c>
      <c r="P1781">
        <f t="shared" si="249"/>
        <v>192000</v>
      </c>
      <c r="Q1781" s="2">
        <f t="shared" si="250"/>
        <v>196698.0739081747</v>
      </c>
      <c r="R1781">
        <f>Q1781/MainSheet!$C$8*(G1781-G1780)+R1780</f>
        <v>1632.5465329883978</v>
      </c>
      <c r="S1781">
        <f t="shared" si="252"/>
        <v>26348.251353152304</v>
      </c>
      <c r="T1781">
        <f t="shared" si="244"/>
        <v>17.789999999999981</v>
      </c>
      <c r="U1781" s="1">
        <f>Q1781/MainSheet!$C$22</f>
        <v>1</v>
      </c>
    </row>
    <row r="1782" spans="7:21">
      <c r="G1782">
        <f t="shared" si="245"/>
        <v>17.799999999999983</v>
      </c>
      <c r="H1782">
        <f t="shared" si="246"/>
        <v>198000</v>
      </c>
      <c r="I1782" s="2">
        <f>MIN(MainSheet!$C$10/MainSheet!$C$9,MainSheet!$K$9*60)</f>
        <v>660</v>
      </c>
      <c r="J1782" s="1">
        <f>IF(G1782&gt;MainSheet!$C$11,IF(J1781&gt;=0.999,1,(G1782-MainSheet!$C$11)*I1782/$B$2/60),0)</f>
        <v>1</v>
      </c>
      <c r="K1782" s="1">
        <f>IF(G1782&gt;MainSheet!$C$11+$B$6,IF(K1781&gt;=0.999,1,(G1782-MainSheet!$C$11-$B$6)*I1782/$C$2/60),0)</f>
        <v>1</v>
      </c>
      <c r="L1782" s="1">
        <f>IF(G1782&gt;MainSheet!$C$11+$B$6+$C$6,IF(L1781&gt;=0.999,1,(G1782-MainSheet!$C$11-$B$6-$C$6)*I1782/$D$2/60),0)</f>
        <v>1</v>
      </c>
      <c r="M1782">
        <f t="shared" si="247"/>
        <v>1</v>
      </c>
      <c r="N1782" s="2">
        <f t="shared" si="248"/>
        <v>3721.0526315789471</v>
      </c>
      <c r="O1782">
        <f t="shared" si="251"/>
        <v>977.02127659574455</v>
      </c>
      <c r="P1782">
        <f t="shared" si="249"/>
        <v>192000</v>
      </c>
      <c r="Q1782" s="2">
        <f t="shared" si="250"/>
        <v>196698.0739081747</v>
      </c>
      <c r="R1782">
        <f>Q1782/MainSheet!$C$8*(G1782-G1781)+R1781</f>
        <v>1634.5777794792325</v>
      </c>
      <c r="S1782">
        <f t="shared" si="252"/>
        <v>26381.034365470332</v>
      </c>
      <c r="T1782">
        <f t="shared" si="244"/>
        <v>17.799999999999983</v>
      </c>
      <c r="U1782" s="1">
        <f>Q1782/MainSheet!$C$22</f>
        <v>1</v>
      </c>
    </row>
    <row r="1783" spans="7:21">
      <c r="G1783">
        <f t="shared" si="245"/>
        <v>17.809999999999985</v>
      </c>
      <c r="H1783">
        <f t="shared" si="246"/>
        <v>198000</v>
      </c>
      <c r="I1783" s="2">
        <f>MIN(MainSheet!$C$10/MainSheet!$C$9,MainSheet!$K$9*60)</f>
        <v>660</v>
      </c>
      <c r="J1783" s="1">
        <f>IF(G1783&gt;MainSheet!$C$11,IF(J1782&gt;=0.999,1,(G1783-MainSheet!$C$11)*I1783/$B$2/60),0)</f>
        <v>1</v>
      </c>
      <c r="K1783" s="1">
        <f>IF(G1783&gt;MainSheet!$C$11+$B$6,IF(K1782&gt;=0.999,1,(G1783-MainSheet!$C$11-$B$6)*I1783/$C$2/60),0)</f>
        <v>1</v>
      </c>
      <c r="L1783" s="1">
        <f>IF(G1783&gt;MainSheet!$C$11+$B$6+$C$6,IF(L1782&gt;=0.999,1,(G1783-MainSheet!$C$11-$B$6-$C$6)*I1783/$D$2/60),0)</f>
        <v>1</v>
      </c>
      <c r="M1783">
        <f t="shared" si="247"/>
        <v>1</v>
      </c>
      <c r="N1783" s="2">
        <f t="shared" si="248"/>
        <v>3721.0526315789471</v>
      </c>
      <c r="O1783">
        <f t="shared" si="251"/>
        <v>977.02127659574455</v>
      </c>
      <c r="P1783">
        <f t="shared" si="249"/>
        <v>192000</v>
      </c>
      <c r="Q1783" s="2">
        <f t="shared" si="250"/>
        <v>196698.0739081747</v>
      </c>
      <c r="R1783">
        <f>Q1783/MainSheet!$C$8*(G1783-G1782)+R1782</f>
        <v>1636.6090259700673</v>
      </c>
      <c r="S1783">
        <f t="shared" si="252"/>
        <v>26413.81737778836</v>
      </c>
      <c r="T1783">
        <f t="shared" si="244"/>
        <v>17.809999999999985</v>
      </c>
      <c r="U1783" s="1">
        <f>Q1783/MainSheet!$C$22</f>
        <v>1</v>
      </c>
    </row>
    <row r="1784" spans="7:21">
      <c r="G1784">
        <f t="shared" si="245"/>
        <v>17.819999999999986</v>
      </c>
      <c r="H1784">
        <f t="shared" si="246"/>
        <v>198000</v>
      </c>
      <c r="I1784" s="2">
        <f>MIN(MainSheet!$C$10/MainSheet!$C$9,MainSheet!$K$9*60)</f>
        <v>660</v>
      </c>
      <c r="J1784" s="1">
        <f>IF(G1784&gt;MainSheet!$C$11,IF(J1783&gt;=0.999,1,(G1784-MainSheet!$C$11)*I1784/$B$2/60),0)</f>
        <v>1</v>
      </c>
      <c r="K1784" s="1">
        <f>IF(G1784&gt;MainSheet!$C$11+$B$6,IF(K1783&gt;=0.999,1,(G1784-MainSheet!$C$11-$B$6)*I1784/$C$2/60),0)</f>
        <v>1</v>
      </c>
      <c r="L1784" s="1">
        <f>IF(G1784&gt;MainSheet!$C$11+$B$6+$C$6,IF(L1783&gt;=0.999,1,(G1784-MainSheet!$C$11-$B$6-$C$6)*I1784/$D$2/60),0)</f>
        <v>1</v>
      </c>
      <c r="M1784">
        <f t="shared" si="247"/>
        <v>1</v>
      </c>
      <c r="N1784" s="2">
        <f t="shared" si="248"/>
        <v>3721.0526315789471</v>
      </c>
      <c r="O1784">
        <f t="shared" si="251"/>
        <v>977.02127659574455</v>
      </c>
      <c r="P1784">
        <f t="shared" si="249"/>
        <v>192000</v>
      </c>
      <c r="Q1784" s="2">
        <f t="shared" si="250"/>
        <v>196698.0739081747</v>
      </c>
      <c r="R1784">
        <f>Q1784/MainSheet!$C$8*(G1784-G1783)+R1783</f>
        <v>1638.640272460902</v>
      </c>
      <c r="S1784">
        <f t="shared" si="252"/>
        <v>26446.600390106389</v>
      </c>
      <c r="T1784">
        <f t="shared" si="244"/>
        <v>17.819999999999986</v>
      </c>
      <c r="U1784" s="1">
        <f>Q1784/MainSheet!$C$22</f>
        <v>1</v>
      </c>
    </row>
    <row r="1785" spans="7:21">
      <c r="G1785">
        <f t="shared" si="245"/>
        <v>17.829999999999988</v>
      </c>
      <c r="H1785">
        <f t="shared" si="246"/>
        <v>198000</v>
      </c>
      <c r="I1785" s="2">
        <f>MIN(MainSheet!$C$10/MainSheet!$C$9,MainSheet!$K$9*60)</f>
        <v>660</v>
      </c>
      <c r="J1785" s="1">
        <f>IF(G1785&gt;MainSheet!$C$11,IF(J1784&gt;=0.999,1,(G1785-MainSheet!$C$11)*I1785/$B$2/60),0)</f>
        <v>1</v>
      </c>
      <c r="K1785" s="1">
        <f>IF(G1785&gt;MainSheet!$C$11+$B$6,IF(K1784&gt;=0.999,1,(G1785-MainSheet!$C$11-$B$6)*I1785/$C$2/60),0)</f>
        <v>1</v>
      </c>
      <c r="L1785" s="1">
        <f>IF(G1785&gt;MainSheet!$C$11+$B$6+$C$6,IF(L1784&gt;=0.999,1,(G1785-MainSheet!$C$11-$B$6-$C$6)*I1785/$D$2/60),0)</f>
        <v>1</v>
      </c>
      <c r="M1785">
        <f t="shared" si="247"/>
        <v>1</v>
      </c>
      <c r="N1785" s="2">
        <f t="shared" si="248"/>
        <v>3721.0526315789471</v>
      </c>
      <c r="O1785">
        <f t="shared" si="251"/>
        <v>977.02127659574455</v>
      </c>
      <c r="P1785">
        <f t="shared" si="249"/>
        <v>192000</v>
      </c>
      <c r="Q1785" s="2">
        <f t="shared" si="250"/>
        <v>196698.0739081747</v>
      </c>
      <c r="R1785">
        <f>Q1785/MainSheet!$C$8*(G1785-G1784)+R1784</f>
        <v>1640.6715189517367</v>
      </c>
      <c r="S1785">
        <f t="shared" si="252"/>
        <v>26479.383402424417</v>
      </c>
      <c r="T1785">
        <f t="shared" si="244"/>
        <v>17.829999999999988</v>
      </c>
      <c r="U1785" s="1">
        <f>Q1785/MainSheet!$C$22</f>
        <v>1</v>
      </c>
    </row>
    <row r="1786" spans="7:21">
      <c r="G1786">
        <f t="shared" si="245"/>
        <v>17.839999999999989</v>
      </c>
      <c r="H1786">
        <f t="shared" si="246"/>
        <v>198000</v>
      </c>
      <c r="I1786" s="2">
        <f>MIN(MainSheet!$C$10/MainSheet!$C$9,MainSheet!$K$9*60)</f>
        <v>660</v>
      </c>
      <c r="J1786" s="1">
        <f>IF(G1786&gt;MainSheet!$C$11,IF(J1785&gt;=0.999,1,(G1786-MainSheet!$C$11)*I1786/$B$2/60),0)</f>
        <v>1</v>
      </c>
      <c r="K1786" s="1">
        <f>IF(G1786&gt;MainSheet!$C$11+$B$6,IF(K1785&gt;=0.999,1,(G1786-MainSheet!$C$11-$B$6)*I1786/$C$2/60),0)</f>
        <v>1</v>
      </c>
      <c r="L1786" s="1">
        <f>IF(G1786&gt;MainSheet!$C$11+$B$6+$C$6,IF(L1785&gt;=0.999,1,(G1786-MainSheet!$C$11-$B$6-$C$6)*I1786/$D$2/60),0)</f>
        <v>1</v>
      </c>
      <c r="M1786">
        <f t="shared" si="247"/>
        <v>1</v>
      </c>
      <c r="N1786" s="2">
        <f t="shared" si="248"/>
        <v>3721.0526315789471</v>
      </c>
      <c r="O1786">
        <f t="shared" si="251"/>
        <v>977.02127659574455</v>
      </c>
      <c r="P1786">
        <f t="shared" si="249"/>
        <v>192000</v>
      </c>
      <c r="Q1786" s="2">
        <f t="shared" si="250"/>
        <v>196698.0739081747</v>
      </c>
      <c r="R1786">
        <f>Q1786/MainSheet!$C$8*(G1786-G1785)+R1785</f>
        <v>1642.7027654425715</v>
      </c>
      <c r="S1786">
        <f t="shared" si="252"/>
        <v>26512.166414742445</v>
      </c>
      <c r="T1786">
        <f t="shared" si="244"/>
        <v>17.839999999999989</v>
      </c>
      <c r="U1786" s="1">
        <f>Q1786/MainSheet!$C$22</f>
        <v>1</v>
      </c>
    </row>
    <row r="1787" spans="7:21">
      <c r="G1787">
        <f t="shared" si="245"/>
        <v>17.849999999999991</v>
      </c>
      <c r="H1787">
        <f t="shared" si="246"/>
        <v>198000</v>
      </c>
      <c r="I1787" s="2">
        <f>MIN(MainSheet!$C$10/MainSheet!$C$9,MainSheet!$K$9*60)</f>
        <v>660</v>
      </c>
      <c r="J1787" s="1">
        <f>IF(G1787&gt;MainSheet!$C$11,IF(J1786&gt;=0.999,1,(G1787-MainSheet!$C$11)*I1787/$B$2/60),0)</f>
        <v>1</v>
      </c>
      <c r="K1787" s="1">
        <f>IF(G1787&gt;MainSheet!$C$11+$B$6,IF(K1786&gt;=0.999,1,(G1787-MainSheet!$C$11-$B$6)*I1787/$C$2/60),0)</f>
        <v>1</v>
      </c>
      <c r="L1787" s="1">
        <f>IF(G1787&gt;MainSheet!$C$11+$B$6+$C$6,IF(L1786&gt;=0.999,1,(G1787-MainSheet!$C$11-$B$6-$C$6)*I1787/$D$2/60),0)</f>
        <v>1</v>
      </c>
      <c r="M1787">
        <f t="shared" si="247"/>
        <v>1</v>
      </c>
      <c r="N1787" s="2">
        <f t="shared" si="248"/>
        <v>3721.0526315789471</v>
      </c>
      <c r="O1787">
        <f t="shared" si="251"/>
        <v>977.02127659574455</v>
      </c>
      <c r="P1787">
        <f t="shared" si="249"/>
        <v>192000</v>
      </c>
      <c r="Q1787" s="2">
        <f t="shared" si="250"/>
        <v>196698.0739081747</v>
      </c>
      <c r="R1787">
        <f>Q1787/MainSheet!$C$8*(G1787-G1786)+R1786</f>
        <v>1644.7340119334062</v>
      </c>
      <c r="S1787">
        <f t="shared" si="252"/>
        <v>26544.949427060474</v>
      </c>
      <c r="T1787">
        <f t="shared" si="244"/>
        <v>17.849999999999991</v>
      </c>
      <c r="U1787" s="1">
        <f>Q1787/MainSheet!$C$22</f>
        <v>1</v>
      </c>
    </row>
    <row r="1788" spans="7:21">
      <c r="G1788">
        <f t="shared" si="245"/>
        <v>17.859999999999992</v>
      </c>
      <c r="H1788">
        <f t="shared" si="246"/>
        <v>198000</v>
      </c>
      <c r="I1788" s="2">
        <f>MIN(MainSheet!$C$10/MainSheet!$C$9,MainSheet!$K$9*60)</f>
        <v>660</v>
      </c>
      <c r="J1788" s="1">
        <f>IF(G1788&gt;MainSheet!$C$11,IF(J1787&gt;=0.999,1,(G1788-MainSheet!$C$11)*I1788/$B$2/60),0)</f>
        <v>1</v>
      </c>
      <c r="K1788" s="1">
        <f>IF(G1788&gt;MainSheet!$C$11+$B$6,IF(K1787&gt;=0.999,1,(G1788-MainSheet!$C$11-$B$6)*I1788/$C$2/60),0)</f>
        <v>1</v>
      </c>
      <c r="L1788" s="1">
        <f>IF(G1788&gt;MainSheet!$C$11+$B$6+$C$6,IF(L1787&gt;=0.999,1,(G1788-MainSheet!$C$11-$B$6-$C$6)*I1788/$D$2/60),0)</f>
        <v>1</v>
      </c>
      <c r="M1788">
        <f t="shared" si="247"/>
        <v>1</v>
      </c>
      <c r="N1788" s="2">
        <f t="shared" si="248"/>
        <v>3721.0526315789471</v>
      </c>
      <c r="O1788">
        <f t="shared" si="251"/>
        <v>977.02127659574455</v>
      </c>
      <c r="P1788">
        <f t="shared" si="249"/>
        <v>192000</v>
      </c>
      <c r="Q1788" s="2">
        <f t="shared" si="250"/>
        <v>196698.0739081747</v>
      </c>
      <c r="R1788">
        <f>Q1788/MainSheet!$C$8*(G1788-G1787)+R1787</f>
        <v>1646.765258424241</v>
      </c>
      <c r="S1788">
        <f t="shared" si="252"/>
        <v>26577.732439378502</v>
      </c>
      <c r="T1788">
        <f t="shared" si="244"/>
        <v>17.859999999999992</v>
      </c>
      <c r="U1788" s="1">
        <f>Q1788/MainSheet!$C$22</f>
        <v>1</v>
      </c>
    </row>
    <row r="1789" spans="7:21">
      <c r="G1789">
        <f t="shared" si="245"/>
        <v>17.869999999999994</v>
      </c>
      <c r="H1789">
        <f t="shared" si="246"/>
        <v>198000</v>
      </c>
      <c r="I1789" s="2">
        <f>MIN(MainSheet!$C$10/MainSheet!$C$9,MainSheet!$K$9*60)</f>
        <v>660</v>
      </c>
      <c r="J1789" s="1">
        <f>IF(G1789&gt;MainSheet!$C$11,IF(J1788&gt;=0.999,1,(G1789-MainSheet!$C$11)*I1789/$B$2/60),0)</f>
        <v>1</v>
      </c>
      <c r="K1789" s="1">
        <f>IF(G1789&gt;MainSheet!$C$11+$B$6,IF(K1788&gt;=0.999,1,(G1789-MainSheet!$C$11-$B$6)*I1789/$C$2/60),0)</f>
        <v>1</v>
      </c>
      <c r="L1789" s="1">
        <f>IF(G1789&gt;MainSheet!$C$11+$B$6+$C$6,IF(L1788&gt;=0.999,1,(G1789-MainSheet!$C$11-$B$6-$C$6)*I1789/$D$2/60),0)</f>
        <v>1</v>
      </c>
      <c r="M1789">
        <f t="shared" si="247"/>
        <v>1</v>
      </c>
      <c r="N1789" s="2">
        <f t="shared" si="248"/>
        <v>3721.0526315789471</v>
      </c>
      <c r="O1789">
        <f t="shared" si="251"/>
        <v>977.02127659574455</v>
      </c>
      <c r="P1789">
        <f t="shared" si="249"/>
        <v>192000</v>
      </c>
      <c r="Q1789" s="2">
        <f t="shared" si="250"/>
        <v>196698.0739081747</v>
      </c>
      <c r="R1789">
        <f>Q1789/MainSheet!$C$8*(G1789-G1788)+R1788</f>
        <v>1648.7965049150757</v>
      </c>
      <c r="S1789">
        <f t="shared" si="252"/>
        <v>26610.51545169653</v>
      </c>
      <c r="T1789">
        <f t="shared" si="244"/>
        <v>17.869999999999994</v>
      </c>
      <c r="U1789" s="1">
        <f>Q1789/MainSheet!$C$22</f>
        <v>1</v>
      </c>
    </row>
    <row r="1790" spans="7:21">
      <c r="G1790">
        <f t="shared" si="245"/>
        <v>17.879999999999995</v>
      </c>
      <c r="H1790">
        <f t="shared" si="246"/>
        <v>198000</v>
      </c>
      <c r="I1790" s="2">
        <f>MIN(MainSheet!$C$10/MainSheet!$C$9,MainSheet!$K$9*60)</f>
        <v>660</v>
      </c>
      <c r="J1790" s="1">
        <f>IF(G1790&gt;MainSheet!$C$11,IF(J1789&gt;=0.999,1,(G1790-MainSheet!$C$11)*I1790/$B$2/60),0)</f>
        <v>1</v>
      </c>
      <c r="K1790" s="1">
        <f>IF(G1790&gt;MainSheet!$C$11+$B$6,IF(K1789&gt;=0.999,1,(G1790-MainSheet!$C$11-$B$6)*I1790/$C$2/60),0)</f>
        <v>1</v>
      </c>
      <c r="L1790" s="1">
        <f>IF(G1790&gt;MainSheet!$C$11+$B$6+$C$6,IF(L1789&gt;=0.999,1,(G1790-MainSheet!$C$11-$B$6-$C$6)*I1790/$D$2/60),0)</f>
        <v>1</v>
      </c>
      <c r="M1790">
        <f t="shared" si="247"/>
        <v>1</v>
      </c>
      <c r="N1790" s="2">
        <f t="shared" si="248"/>
        <v>3721.0526315789471</v>
      </c>
      <c r="O1790">
        <f t="shared" si="251"/>
        <v>977.02127659574455</v>
      </c>
      <c r="P1790">
        <f t="shared" si="249"/>
        <v>192000</v>
      </c>
      <c r="Q1790" s="2">
        <f t="shared" si="250"/>
        <v>196698.0739081747</v>
      </c>
      <c r="R1790">
        <f>Q1790/MainSheet!$C$8*(G1790-G1789)+R1789</f>
        <v>1650.8277514059105</v>
      </c>
      <c r="S1790">
        <f t="shared" si="252"/>
        <v>26643.298464014559</v>
      </c>
      <c r="T1790">
        <f t="shared" si="244"/>
        <v>17.879999999999995</v>
      </c>
      <c r="U1790" s="1">
        <f>Q1790/MainSheet!$C$22</f>
        <v>1</v>
      </c>
    </row>
    <row r="1791" spans="7:21">
      <c r="G1791">
        <f t="shared" si="245"/>
        <v>17.889999999999997</v>
      </c>
      <c r="H1791">
        <f t="shared" si="246"/>
        <v>198000</v>
      </c>
      <c r="I1791" s="2">
        <f>MIN(MainSheet!$C$10/MainSheet!$C$9,MainSheet!$K$9*60)</f>
        <v>660</v>
      </c>
      <c r="J1791" s="1">
        <f>IF(G1791&gt;MainSheet!$C$11,IF(J1790&gt;=0.999,1,(G1791-MainSheet!$C$11)*I1791/$B$2/60),0)</f>
        <v>1</v>
      </c>
      <c r="K1791" s="1">
        <f>IF(G1791&gt;MainSheet!$C$11+$B$6,IF(K1790&gt;=0.999,1,(G1791-MainSheet!$C$11-$B$6)*I1791/$C$2/60),0)</f>
        <v>1</v>
      </c>
      <c r="L1791" s="1">
        <f>IF(G1791&gt;MainSheet!$C$11+$B$6+$C$6,IF(L1790&gt;=0.999,1,(G1791-MainSheet!$C$11-$B$6-$C$6)*I1791/$D$2/60),0)</f>
        <v>1</v>
      </c>
      <c r="M1791">
        <f t="shared" si="247"/>
        <v>1</v>
      </c>
      <c r="N1791" s="2">
        <f t="shared" si="248"/>
        <v>3721.0526315789471</v>
      </c>
      <c r="O1791">
        <f t="shared" si="251"/>
        <v>977.02127659574455</v>
      </c>
      <c r="P1791">
        <f t="shared" si="249"/>
        <v>192000</v>
      </c>
      <c r="Q1791" s="2">
        <f t="shared" si="250"/>
        <v>196698.0739081747</v>
      </c>
      <c r="R1791">
        <f>Q1791/MainSheet!$C$8*(G1791-G1790)+R1790</f>
        <v>1652.8589978967452</v>
      </c>
      <c r="S1791">
        <f t="shared" si="252"/>
        <v>26676.081476332587</v>
      </c>
      <c r="T1791">
        <f t="shared" si="244"/>
        <v>17.889999999999997</v>
      </c>
      <c r="U1791" s="1">
        <f>Q1791/MainSheet!$C$22</f>
        <v>1</v>
      </c>
    </row>
    <row r="1792" spans="7:21">
      <c r="G1792">
        <f t="shared" si="245"/>
        <v>17.899999999999999</v>
      </c>
      <c r="H1792">
        <f t="shared" si="246"/>
        <v>198000</v>
      </c>
      <c r="I1792" s="2">
        <f>MIN(MainSheet!$C$10/MainSheet!$C$9,MainSheet!$K$9*60)</f>
        <v>660</v>
      </c>
      <c r="J1792" s="1">
        <f>IF(G1792&gt;MainSheet!$C$11,IF(J1791&gt;=0.999,1,(G1792-MainSheet!$C$11)*I1792/$B$2/60),0)</f>
        <v>1</v>
      </c>
      <c r="K1792" s="1">
        <f>IF(G1792&gt;MainSheet!$C$11+$B$6,IF(K1791&gt;=0.999,1,(G1792-MainSheet!$C$11-$B$6)*I1792/$C$2/60),0)</f>
        <v>1</v>
      </c>
      <c r="L1792" s="1">
        <f>IF(G1792&gt;MainSheet!$C$11+$B$6+$C$6,IF(L1791&gt;=0.999,1,(G1792-MainSheet!$C$11-$B$6-$C$6)*I1792/$D$2/60),0)</f>
        <v>1</v>
      </c>
      <c r="M1792">
        <f t="shared" si="247"/>
        <v>1</v>
      </c>
      <c r="N1792" s="2">
        <f t="shared" si="248"/>
        <v>3721.0526315789471</v>
      </c>
      <c r="O1792">
        <f t="shared" si="251"/>
        <v>977.02127659574455</v>
      </c>
      <c r="P1792">
        <f t="shared" si="249"/>
        <v>192000</v>
      </c>
      <c r="Q1792" s="2">
        <f t="shared" si="250"/>
        <v>196698.0739081747</v>
      </c>
      <c r="R1792">
        <f>Q1792/MainSheet!$C$8*(G1792-G1791)+R1791</f>
        <v>1654.89024438758</v>
      </c>
      <c r="S1792">
        <f t="shared" si="252"/>
        <v>26708.864488650615</v>
      </c>
      <c r="T1792">
        <f t="shared" si="244"/>
        <v>17.899999999999999</v>
      </c>
      <c r="U1792" s="1">
        <f>Q1792/MainSheet!$C$22</f>
        <v>1</v>
      </c>
    </row>
    <row r="1793" spans="7:21">
      <c r="G1793">
        <f t="shared" si="245"/>
        <v>17.91</v>
      </c>
      <c r="H1793">
        <f t="shared" si="246"/>
        <v>198000</v>
      </c>
      <c r="I1793" s="2">
        <f>MIN(MainSheet!$C$10/MainSheet!$C$9,MainSheet!$K$9*60)</f>
        <v>660</v>
      </c>
      <c r="J1793" s="1">
        <f>IF(G1793&gt;MainSheet!$C$11,IF(J1792&gt;=0.999,1,(G1793-MainSheet!$C$11)*I1793/$B$2/60),0)</f>
        <v>1</v>
      </c>
      <c r="K1793" s="1">
        <f>IF(G1793&gt;MainSheet!$C$11+$B$6,IF(K1792&gt;=0.999,1,(G1793-MainSheet!$C$11-$B$6)*I1793/$C$2/60),0)</f>
        <v>1</v>
      </c>
      <c r="L1793" s="1">
        <f>IF(G1793&gt;MainSheet!$C$11+$B$6+$C$6,IF(L1792&gt;=0.999,1,(G1793-MainSheet!$C$11-$B$6-$C$6)*I1793/$D$2/60),0)</f>
        <v>1</v>
      </c>
      <c r="M1793">
        <f t="shared" si="247"/>
        <v>1</v>
      </c>
      <c r="N1793" s="2">
        <f t="shared" si="248"/>
        <v>3721.0526315789471</v>
      </c>
      <c r="O1793">
        <f t="shared" si="251"/>
        <v>977.02127659574455</v>
      </c>
      <c r="P1793">
        <f t="shared" si="249"/>
        <v>192000</v>
      </c>
      <c r="Q1793" s="2">
        <f t="shared" si="250"/>
        <v>196698.0739081747</v>
      </c>
      <c r="R1793">
        <f>Q1793/MainSheet!$C$8*(G1793-G1792)+R1792</f>
        <v>1656.9214908784147</v>
      </c>
      <c r="S1793">
        <f t="shared" si="252"/>
        <v>26741.647500968644</v>
      </c>
      <c r="T1793">
        <f t="shared" si="244"/>
        <v>17.91</v>
      </c>
      <c r="U1793" s="1">
        <f>Q1793/MainSheet!$C$22</f>
        <v>1</v>
      </c>
    </row>
    <row r="1794" spans="7:21">
      <c r="G1794">
        <f t="shared" si="245"/>
        <v>17.920000000000002</v>
      </c>
      <c r="H1794">
        <f t="shared" si="246"/>
        <v>198000</v>
      </c>
      <c r="I1794" s="2">
        <f>MIN(MainSheet!$C$10/MainSheet!$C$9,MainSheet!$K$9*60)</f>
        <v>660</v>
      </c>
      <c r="J1794" s="1">
        <f>IF(G1794&gt;MainSheet!$C$11,IF(J1793&gt;=0.999,1,(G1794-MainSheet!$C$11)*I1794/$B$2/60),0)</f>
        <v>1</v>
      </c>
      <c r="K1794" s="1">
        <f>IF(G1794&gt;MainSheet!$C$11+$B$6,IF(K1793&gt;=0.999,1,(G1794-MainSheet!$C$11-$B$6)*I1794/$C$2/60),0)</f>
        <v>1</v>
      </c>
      <c r="L1794" s="1">
        <f>IF(G1794&gt;MainSheet!$C$11+$B$6+$C$6,IF(L1793&gt;=0.999,1,(G1794-MainSheet!$C$11-$B$6-$C$6)*I1794/$D$2/60),0)</f>
        <v>1</v>
      </c>
      <c r="M1794">
        <f t="shared" si="247"/>
        <v>1</v>
      </c>
      <c r="N1794" s="2">
        <f t="shared" si="248"/>
        <v>3721.0526315789471</v>
      </c>
      <c r="O1794">
        <f t="shared" si="251"/>
        <v>977.02127659574455</v>
      </c>
      <c r="P1794">
        <f t="shared" si="249"/>
        <v>192000</v>
      </c>
      <c r="Q1794" s="2">
        <f t="shared" si="250"/>
        <v>196698.0739081747</v>
      </c>
      <c r="R1794">
        <f>Q1794/MainSheet!$C$8*(G1794-G1793)+R1793</f>
        <v>1658.9527373692495</v>
      </c>
      <c r="S1794">
        <f t="shared" si="252"/>
        <v>26774.430513286672</v>
      </c>
      <c r="T1794">
        <f t="shared" si="244"/>
        <v>17.920000000000002</v>
      </c>
      <c r="U1794" s="1">
        <f>Q1794/MainSheet!$C$22</f>
        <v>1</v>
      </c>
    </row>
    <row r="1795" spans="7:21">
      <c r="G1795">
        <f t="shared" si="245"/>
        <v>17.930000000000003</v>
      </c>
      <c r="H1795">
        <f t="shared" si="246"/>
        <v>198000</v>
      </c>
      <c r="I1795" s="2">
        <f>MIN(MainSheet!$C$10/MainSheet!$C$9,MainSheet!$K$9*60)</f>
        <v>660</v>
      </c>
      <c r="J1795" s="1">
        <f>IF(G1795&gt;MainSheet!$C$11,IF(J1794&gt;=0.999,1,(G1795-MainSheet!$C$11)*I1795/$B$2/60),0)</f>
        <v>1</v>
      </c>
      <c r="K1795" s="1">
        <f>IF(G1795&gt;MainSheet!$C$11+$B$6,IF(K1794&gt;=0.999,1,(G1795-MainSheet!$C$11-$B$6)*I1795/$C$2/60),0)</f>
        <v>1</v>
      </c>
      <c r="L1795" s="1">
        <f>IF(G1795&gt;MainSheet!$C$11+$B$6+$C$6,IF(L1794&gt;=0.999,1,(G1795-MainSheet!$C$11-$B$6-$C$6)*I1795/$D$2/60),0)</f>
        <v>1</v>
      </c>
      <c r="M1795">
        <f t="shared" si="247"/>
        <v>1</v>
      </c>
      <c r="N1795" s="2">
        <f t="shared" si="248"/>
        <v>3721.0526315789471</v>
      </c>
      <c r="O1795">
        <f t="shared" si="251"/>
        <v>977.02127659574455</v>
      </c>
      <c r="P1795">
        <f t="shared" si="249"/>
        <v>192000</v>
      </c>
      <c r="Q1795" s="2">
        <f t="shared" si="250"/>
        <v>196698.0739081747</v>
      </c>
      <c r="R1795">
        <f>Q1795/MainSheet!$C$8*(G1795-G1794)+R1794</f>
        <v>1660.9839838600842</v>
      </c>
      <c r="S1795">
        <f t="shared" si="252"/>
        <v>26807.2135256047</v>
      </c>
      <c r="T1795">
        <f t="shared" ref="T1795:T1858" si="253">G1795</f>
        <v>17.930000000000003</v>
      </c>
      <c r="U1795" s="1">
        <f>Q1795/MainSheet!$C$22</f>
        <v>1</v>
      </c>
    </row>
    <row r="1796" spans="7:21">
      <c r="G1796">
        <f t="shared" ref="G1796:G1859" si="254">G1795+$F$2</f>
        <v>17.940000000000005</v>
      </c>
      <c r="H1796">
        <f t="shared" ref="H1796:H1859" si="255">H1795</f>
        <v>198000</v>
      </c>
      <c r="I1796" s="2">
        <f>MIN(MainSheet!$C$10/MainSheet!$C$9,MainSheet!$K$9*60)</f>
        <v>660</v>
      </c>
      <c r="J1796" s="1">
        <f>IF(G1796&gt;MainSheet!$C$11,IF(J1795&gt;=0.999,1,(G1796-MainSheet!$C$11)*I1796/$B$2/60),0)</f>
        <v>1</v>
      </c>
      <c r="K1796" s="1">
        <f>IF(G1796&gt;MainSheet!$C$11+$B$6,IF(K1795&gt;=0.999,1,(G1796-MainSheet!$C$11-$B$6)*I1796/$C$2/60),0)</f>
        <v>1</v>
      </c>
      <c r="L1796" s="1">
        <f>IF(G1796&gt;MainSheet!$C$11+$B$6+$C$6,IF(L1795&gt;=0.999,1,(G1796-MainSheet!$C$11-$B$6-$C$6)*I1796/$D$2/60),0)</f>
        <v>1</v>
      </c>
      <c r="M1796">
        <f t="shared" ref="M1796:M1859" si="256">(J1796*$B$2+K1796*$C$2+L1796*$D$2)/SUM($B$2:$D$2)</f>
        <v>1</v>
      </c>
      <c r="N1796" s="2">
        <f t="shared" ref="N1796:N1859" si="257">IF(J1796&gt;=0.01,((1-J1796)*B$3+B$4*(J1796)),0)</f>
        <v>3721.0526315789471</v>
      </c>
      <c r="O1796">
        <f t="shared" si="251"/>
        <v>977.02127659574455</v>
      </c>
      <c r="P1796">
        <f t="shared" ref="P1796:P1859" si="258">IF(IF(N1796+O1796&gt;H1796,H1796-O1796-N1796,IF(L1796&gt;0,((1-L1796)*D$3+D$4*(L1796)),0))+O1796+N1796&gt;H1796,H1796-N1796-O1796,IF(N1796+O1796&gt;H1796,H1796-O1796-N1796,IF(L1796&gt;0,((1-L1796)*D$3+D$4*(L1796)),0)))</f>
        <v>192000</v>
      </c>
      <c r="Q1796" s="2">
        <f t="shared" ref="Q1796:Q1859" si="259">SUM(N1796:P1796)</f>
        <v>196698.0739081747</v>
      </c>
      <c r="R1796">
        <f>Q1796/MainSheet!$C$8*(G1796-G1795)+R1795</f>
        <v>1663.015230350919</v>
      </c>
      <c r="S1796">
        <f t="shared" si="252"/>
        <v>26839.996537922729</v>
      </c>
      <c r="T1796">
        <f t="shared" si="253"/>
        <v>17.940000000000005</v>
      </c>
      <c r="U1796" s="1">
        <f>Q1796/MainSheet!$C$22</f>
        <v>1</v>
      </c>
    </row>
    <row r="1797" spans="7:21">
      <c r="G1797">
        <f t="shared" si="254"/>
        <v>17.950000000000006</v>
      </c>
      <c r="H1797">
        <f t="shared" si="255"/>
        <v>198000</v>
      </c>
      <c r="I1797" s="2">
        <f>MIN(MainSheet!$C$10/MainSheet!$C$9,MainSheet!$K$9*60)</f>
        <v>660</v>
      </c>
      <c r="J1797" s="1">
        <f>IF(G1797&gt;MainSheet!$C$11,IF(J1796&gt;=0.999,1,(G1797-MainSheet!$C$11)*I1797/$B$2/60),0)</f>
        <v>1</v>
      </c>
      <c r="K1797" s="1">
        <f>IF(G1797&gt;MainSheet!$C$11+$B$6,IF(K1796&gt;=0.999,1,(G1797-MainSheet!$C$11-$B$6)*I1797/$C$2/60),0)</f>
        <v>1</v>
      </c>
      <c r="L1797" s="1">
        <f>IF(G1797&gt;MainSheet!$C$11+$B$6+$C$6,IF(L1796&gt;=0.999,1,(G1797-MainSheet!$C$11-$B$6-$C$6)*I1797/$D$2/60),0)</f>
        <v>1</v>
      </c>
      <c r="M1797">
        <f t="shared" si="256"/>
        <v>1</v>
      </c>
      <c r="N1797" s="2">
        <f t="shared" si="257"/>
        <v>3721.0526315789471</v>
      </c>
      <c r="O1797">
        <f t="shared" ref="O1797:O1860" si="260">IF(K1797&gt;=0.01,((1-K1797)*C$3+C$4*(K1797)),0)</f>
        <v>977.02127659574455</v>
      </c>
      <c r="P1797">
        <f t="shared" si="258"/>
        <v>192000</v>
      </c>
      <c r="Q1797" s="2">
        <f t="shared" si="259"/>
        <v>196698.0739081747</v>
      </c>
      <c r="R1797">
        <f>Q1797/MainSheet!$C$8*(G1797-G1796)+R1796</f>
        <v>1665.0464768417537</v>
      </c>
      <c r="S1797">
        <f t="shared" ref="S1797:S1860" si="261">Q1797*$F$2/60+S1796</f>
        <v>26872.779550240757</v>
      </c>
      <c r="T1797">
        <f t="shared" si="253"/>
        <v>17.950000000000006</v>
      </c>
      <c r="U1797" s="1">
        <f>Q1797/MainSheet!$C$22</f>
        <v>1</v>
      </c>
    </row>
    <row r="1798" spans="7:21">
      <c r="G1798">
        <f t="shared" si="254"/>
        <v>17.960000000000008</v>
      </c>
      <c r="H1798">
        <f t="shared" si="255"/>
        <v>198000</v>
      </c>
      <c r="I1798" s="2">
        <f>MIN(MainSheet!$C$10/MainSheet!$C$9,MainSheet!$K$9*60)</f>
        <v>660</v>
      </c>
      <c r="J1798" s="1">
        <f>IF(G1798&gt;MainSheet!$C$11,IF(J1797&gt;=0.999,1,(G1798-MainSheet!$C$11)*I1798/$B$2/60),0)</f>
        <v>1</v>
      </c>
      <c r="K1798" s="1">
        <f>IF(G1798&gt;MainSheet!$C$11+$B$6,IF(K1797&gt;=0.999,1,(G1798-MainSheet!$C$11-$B$6)*I1798/$C$2/60),0)</f>
        <v>1</v>
      </c>
      <c r="L1798" s="1">
        <f>IF(G1798&gt;MainSheet!$C$11+$B$6+$C$6,IF(L1797&gt;=0.999,1,(G1798-MainSheet!$C$11-$B$6-$C$6)*I1798/$D$2/60),0)</f>
        <v>1</v>
      </c>
      <c r="M1798">
        <f t="shared" si="256"/>
        <v>1</v>
      </c>
      <c r="N1798" s="2">
        <f t="shared" si="257"/>
        <v>3721.0526315789471</v>
      </c>
      <c r="O1798">
        <f t="shared" si="260"/>
        <v>977.02127659574455</v>
      </c>
      <c r="P1798">
        <f t="shared" si="258"/>
        <v>192000</v>
      </c>
      <c r="Q1798" s="2">
        <f t="shared" si="259"/>
        <v>196698.0739081747</v>
      </c>
      <c r="R1798">
        <f>Q1798/MainSheet!$C$8*(G1798-G1797)+R1797</f>
        <v>1667.0777233325884</v>
      </c>
      <c r="S1798">
        <f t="shared" si="261"/>
        <v>26905.562562558785</v>
      </c>
      <c r="T1798">
        <f t="shared" si="253"/>
        <v>17.960000000000008</v>
      </c>
      <c r="U1798" s="1">
        <f>Q1798/MainSheet!$C$22</f>
        <v>1</v>
      </c>
    </row>
    <row r="1799" spans="7:21">
      <c r="G1799">
        <f t="shared" si="254"/>
        <v>17.97000000000001</v>
      </c>
      <c r="H1799">
        <f t="shared" si="255"/>
        <v>198000</v>
      </c>
      <c r="I1799" s="2">
        <f>MIN(MainSheet!$C$10/MainSheet!$C$9,MainSheet!$K$9*60)</f>
        <v>660</v>
      </c>
      <c r="J1799" s="1">
        <f>IF(G1799&gt;MainSheet!$C$11,IF(J1798&gt;=0.999,1,(G1799-MainSheet!$C$11)*I1799/$B$2/60),0)</f>
        <v>1</v>
      </c>
      <c r="K1799" s="1">
        <f>IF(G1799&gt;MainSheet!$C$11+$B$6,IF(K1798&gt;=0.999,1,(G1799-MainSheet!$C$11-$B$6)*I1799/$C$2/60),0)</f>
        <v>1</v>
      </c>
      <c r="L1799" s="1">
        <f>IF(G1799&gt;MainSheet!$C$11+$B$6+$C$6,IF(L1798&gt;=0.999,1,(G1799-MainSheet!$C$11-$B$6-$C$6)*I1799/$D$2/60),0)</f>
        <v>1</v>
      </c>
      <c r="M1799">
        <f t="shared" si="256"/>
        <v>1</v>
      </c>
      <c r="N1799" s="2">
        <f t="shared" si="257"/>
        <v>3721.0526315789471</v>
      </c>
      <c r="O1799">
        <f t="shared" si="260"/>
        <v>977.02127659574455</v>
      </c>
      <c r="P1799">
        <f t="shared" si="258"/>
        <v>192000</v>
      </c>
      <c r="Q1799" s="2">
        <f t="shared" si="259"/>
        <v>196698.0739081747</v>
      </c>
      <c r="R1799">
        <f>Q1799/MainSheet!$C$8*(G1799-G1798)+R1798</f>
        <v>1669.1089698234232</v>
      </c>
      <c r="S1799">
        <f t="shared" si="261"/>
        <v>26938.345574876814</v>
      </c>
      <c r="T1799">
        <f t="shared" si="253"/>
        <v>17.97000000000001</v>
      </c>
      <c r="U1799" s="1">
        <f>Q1799/MainSheet!$C$22</f>
        <v>1</v>
      </c>
    </row>
    <row r="1800" spans="7:21">
      <c r="G1800">
        <f t="shared" si="254"/>
        <v>17.980000000000011</v>
      </c>
      <c r="H1800">
        <f t="shared" si="255"/>
        <v>198000</v>
      </c>
      <c r="I1800" s="2">
        <f>MIN(MainSheet!$C$10/MainSheet!$C$9,MainSheet!$K$9*60)</f>
        <v>660</v>
      </c>
      <c r="J1800" s="1">
        <f>IF(G1800&gt;MainSheet!$C$11,IF(J1799&gt;=0.999,1,(G1800-MainSheet!$C$11)*I1800/$B$2/60),0)</f>
        <v>1</v>
      </c>
      <c r="K1800" s="1">
        <f>IF(G1800&gt;MainSheet!$C$11+$B$6,IF(K1799&gt;=0.999,1,(G1800-MainSheet!$C$11-$B$6)*I1800/$C$2/60),0)</f>
        <v>1</v>
      </c>
      <c r="L1800" s="1">
        <f>IF(G1800&gt;MainSheet!$C$11+$B$6+$C$6,IF(L1799&gt;=0.999,1,(G1800-MainSheet!$C$11-$B$6-$C$6)*I1800/$D$2/60),0)</f>
        <v>1</v>
      </c>
      <c r="M1800">
        <f t="shared" si="256"/>
        <v>1</v>
      </c>
      <c r="N1800" s="2">
        <f t="shared" si="257"/>
        <v>3721.0526315789471</v>
      </c>
      <c r="O1800">
        <f t="shared" si="260"/>
        <v>977.02127659574455</v>
      </c>
      <c r="P1800">
        <f t="shared" si="258"/>
        <v>192000</v>
      </c>
      <c r="Q1800" s="2">
        <f t="shared" si="259"/>
        <v>196698.0739081747</v>
      </c>
      <c r="R1800">
        <f>Q1800/MainSheet!$C$8*(G1800-G1799)+R1799</f>
        <v>1671.1402163142579</v>
      </c>
      <c r="S1800">
        <f t="shared" si="261"/>
        <v>26971.128587194842</v>
      </c>
      <c r="T1800">
        <f t="shared" si="253"/>
        <v>17.980000000000011</v>
      </c>
      <c r="U1800" s="1">
        <f>Q1800/MainSheet!$C$22</f>
        <v>1</v>
      </c>
    </row>
    <row r="1801" spans="7:21">
      <c r="G1801">
        <f t="shared" si="254"/>
        <v>17.990000000000013</v>
      </c>
      <c r="H1801">
        <f t="shared" si="255"/>
        <v>198000</v>
      </c>
      <c r="I1801" s="2">
        <f>MIN(MainSheet!$C$10/MainSheet!$C$9,MainSheet!$K$9*60)</f>
        <v>660</v>
      </c>
      <c r="J1801" s="1">
        <f>IF(G1801&gt;MainSheet!$C$11,IF(J1800&gt;=0.999,1,(G1801-MainSheet!$C$11)*I1801/$B$2/60),0)</f>
        <v>1</v>
      </c>
      <c r="K1801" s="1">
        <f>IF(G1801&gt;MainSheet!$C$11+$B$6,IF(K1800&gt;=0.999,1,(G1801-MainSheet!$C$11-$B$6)*I1801/$C$2/60),0)</f>
        <v>1</v>
      </c>
      <c r="L1801" s="1">
        <f>IF(G1801&gt;MainSheet!$C$11+$B$6+$C$6,IF(L1800&gt;=0.999,1,(G1801-MainSheet!$C$11-$B$6-$C$6)*I1801/$D$2/60),0)</f>
        <v>1</v>
      </c>
      <c r="M1801">
        <f t="shared" si="256"/>
        <v>1</v>
      </c>
      <c r="N1801" s="2">
        <f t="shared" si="257"/>
        <v>3721.0526315789471</v>
      </c>
      <c r="O1801">
        <f t="shared" si="260"/>
        <v>977.02127659574455</v>
      </c>
      <c r="P1801">
        <f t="shared" si="258"/>
        <v>192000</v>
      </c>
      <c r="Q1801" s="2">
        <f t="shared" si="259"/>
        <v>196698.0739081747</v>
      </c>
      <c r="R1801">
        <f>Q1801/MainSheet!$C$8*(G1801-G1800)+R1800</f>
        <v>1673.1714628050927</v>
      </c>
      <c r="S1801">
        <f t="shared" si="261"/>
        <v>27003.91159951287</v>
      </c>
      <c r="T1801">
        <f t="shared" si="253"/>
        <v>17.990000000000013</v>
      </c>
      <c r="U1801" s="1">
        <f>Q1801/MainSheet!$C$22</f>
        <v>1</v>
      </c>
    </row>
    <row r="1802" spans="7:21">
      <c r="G1802">
        <f t="shared" si="254"/>
        <v>18.000000000000014</v>
      </c>
      <c r="H1802">
        <f t="shared" si="255"/>
        <v>198000</v>
      </c>
      <c r="I1802" s="2">
        <f>MIN(MainSheet!$C$10/MainSheet!$C$9,MainSheet!$K$9*60)</f>
        <v>660</v>
      </c>
      <c r="J1802" s="1">
        <f>IF(G1802&gt;MainSheet!$C$11,IF(J1801&gt;=0.999,1,(G1802-MainSheet!$C$11)*I1802/$B$2/60),0)</f>
        <v>1</v>
      </c>
      <c r="K1802" s="1">
        <f>IF(G1802&gt;MainSheet!$C$11+$B$6,IF(K1801&gt;=0.999,1,(G1802-MainSheet!$C$11-$B$6)*I1802/$C$2/60),0)</f>
        <v>1</v>
      </c>
      <c r="L1802" s="1">
        <f>IF(G1802&gt;MainSheet!$C$11+$B$6+$C$6,IF(L1801&gt;=0.999,1,(G1802-MainSheet!$C$11-$B$6-$C$6)*I1802/$D$2/60),0)</f>
        <v>1</v>
      </c>
      <c r="M1802">
        <f t="shared" si="256"/>
        <v>1</v>
      </c>
      <c r="N1802" s="2">
        <f t="shared" si="257"/>
        <v>3721.0526315789471</v>
      </c>
      <c r="O1802">
        <f t="shared" si="260"/>
        <v>977.02127659574455</v>
      </c>
      <c r="P1802">
        <f t="shared" si="258"/>
        <v>192000</v>
      </c>
      <c r="Q1802" s="2">
        <f t="shared" si="259"/>
        <v>196698.0739081747</v>
      </c>
      <c r="R1802">
        <f>Q1802/MainSheet!$C$8*(G1802-G1801)+R1801</f>
        <v>1675.2027092959274</v>
      </c>
      <c r="S1802">
        <f t="shared" si="261"/>
        <v>27036.694611830899</v>
      </c>
      <c r="T1802">
        <f t="shared" si="253"/>
        <v>18.000000000000014</v>
      </c>
      <c r="U1802" s="1">
        <f>Q1802/MainSheet!$C$22</f>
        <v>1</v>
      </c>
    </row>
    <row r="1803" spans="7:21">
      <c r="G1803">
        <f t="shared" si="254"/>
        <v>18.010000000000016</v>
      </c>
      <c r="H1803">
        <f t="shared" si="255"/>
        <v>198000</v>
      </c>
      <c r="I1803" s="2">
        <f>MIN(MainSheet!$C$10/MainSheet!$C$9,MainSheet!$K$9*60)</f>
        <v>660</v>
      </c>
      <c r="J1803" s="1">
        <f>IF(G1803&gt;MainSheet!$C$11,IF(J1802&gt;=0.999,1,(G1803-MainSheet!$C$11)*I1803/$B$2/60),0)</f>
        <v>1</v>
      </c>
      <c r="K1803" s="1">
        <f>IF(G1803&gt;MainSheet!$C$11+$B$6,IF(K1802&gt;=0.999,1,(G1803-MainSheet!$C$11-$B$6)*I1803/$C$2/60),0)</f>
        <v>1</v>
      </c>
      <c r="L1803" s="1">
        <f>IF(G1803&gt;MainSheet!$C$11+$B$6+$C$6,IF(L1802&gt;=0.999,1,(G1803-MainSheet!$C$11-$B$6-$C$6)*I1803/$D$2/60),0)</f>
        <v>1</v>
      </c>
      <c r="M1803">
        <f t="shared" si="256"/>
        <v>1</v>
      </c>
      <c r="N1803" s="2">
        <f t="shared" si="257"/>
        <v>3721.0526315789471</v>
      </c>
      <c r="O1803">
        <f t="shared" si="260"/>
        <v>977.02127659574455</v>
      </c>
      <c r="P1803">
        <f t="shared" si="258"/>
        <v>192000</v>
      </c>
      <c r="Q1803" s="2">
        <f t="shared" si="259"/>
        <v>196698.0739081747</v>
      </c>
      <c r="R1803">
        <f>Q1803/MainSheet!$C$8*(G1803-G1802)+R1802</f>
        <v>1677.2339557867622</v>
      </c>
      <c r="S1803">
        <f t="shared" si="261"/>
        <v>27069.477624148927</v>
      </c>
      <c r="T1803">
        <f t="shared" si="253"/>
        <v>18.010000000000016</v>
      </c>
      <c r="U1803" s="1">
        <f>Q1803/MainSheet!$C$22</f>
        <v>1</v>
      </c>
    </row>
    <row r="1804" spans="7:21">
      <c r="G1804">
        <f t="shared" si="254"/>
        <v>18.020000000000017</v>
      </c>
      <c r="H1804">
        <f t="shared" si="255"/>
        <v>198000</v>
      </c>
      <c r="I1804" s="2">
        <f>MIN(MainSheet!$C$10/MainSheet!$C$9,MainSheet!$K$9*60)</f>
        <v>660</v>
      </c>
      <c r="J1804" s="1">
        <f>IF(G1804&gt;MainSheet!$C$11,IF(J1803&gt;=0.999,1,(G1804-MainSheet!$C$11)*I1804/$B$2/60),0)</f>
        <v>1</v>
      </c>
      <c r="K1804" s="1">
        <f>IF(G1804&gt;MainSheet!$C$11+$B$6,IF(K1803&gt;=0.999,1,(G1804-MainSheet!$C$11-$B$6)*I1804/$C$2/60),0)</f>
        <v>1</v>
      </c>
      <c r="L1804" s="1">
        <f>IF(G1804&gt;MainSheet!$C$11+$B$6+$C$6,IF(L1803&gt;=0.999,1,(G1804-MainSheet!$C$11-$B$6-$C$6)*I1804/$D$2/60),0)</f>
        <v>1</v>
      </c>
      <c r="M1804">
        <f t="shared" si="256"/>
        <v>1</v>
      </c>
      <c r="N1804" s="2">
        <f t="shared" si="257"/>
        <v>3721.0526315789471</v>
      </c>
      <c r="O1804">
        <f t="shared" si="260"/>
        <v>977.02127659574455</v>
      </c>
      <c r="P1804">
        <f t="shared" si="258"/>
        <v>192000</v>
      </c>
      <c r="Q1804" s="2">
        <f t="shared" si="259"/>
        <v>196698.0739081747</v>
      </c>
      <c r="R1804">
        <f>Q1804/MainSheet!$C$8*(G1804-G1803)+R1803</f>
        <v>1679.2652022775969</v>
      </c>
      <c r="S1804">
        <f t="shared" si="261"/>
        <v>27102.260636466955</v>
      </c>
      <c r="T1804">
        <f t="shared" si="253"/>
        <v>18.020000000000017</v>
      </c>
      <c r="U1804" s="1">
        <f>Q1804/MainSheet!$C$22</f>
        <v>1</v>
      </c>
    </row>
    <row r="1805" spans="7:21">
      <c r="G1805">
        <f t="shared" si="254"/>
        <v>18.030000000000019</v>
      </c>
      <c r="H1805">
        <f t="shared" si="255"/>
        <v>198000</v>
      </c>
      <c r="I1805" s="2">
        <f>MIN(MainSheet!$C$10/MainSheet!$C$9,MainSheet!$K$9*60)</f>
        <v>660</v>
      </c>
      <c r="J1805" s="1">
        <f>IF(G1805&gt;MainSheet!$C$11,IF(J1804&gt;=0.999,1,(G1805-MainSheet!$C$11)*I1805/$B$2/60),0)</f>
        <v>1</v>
      </c>
      <c r="K1805" s="1">
        <f>IF(G1805&gt;MainSheet!$C$11+$B$6,IF(K1804&gt;=0.999,1,(G1805-MainSheet!$C$11-$B$6)*I1805/$C$2/60),0)</f>
        <v>1</v>
      </c>
      <c r="L1805" s="1">
        <f>IF(G1805&gt;MainSheet!$C$11+$B$6+$C$6,IF(L1804&gt;=0.999,1,(G1805-MainSheet!$C$11-$B$6-$C$6)*I1805/$D$2/60),0)</f>
        <v>1</v>
      </c>
      <c r="M1805">
        <f t="shared" si="256"/>
        <v>1</v>
      </c>
      <c r="N1805" s="2">
        <f t="shared" si="257"/>
        <v>3721.0526315789471</v>
      </c>
      <c r="O1805">
        <f t="shared" si="260"/>
        <v>977.02127659574455</v>
      </c>
      <c r="P1805">
        <f t="shared" si="258"/>
        <v>192000</v>
      </c>
      <c r="Q1805" s="2">
        <f t="shared" si="259"/>
        <v>196698.0739081747</v>
      </c>
      <c r="R1805">
        <f>Q1805/MainSheet!$C$8*(G1805-G1804)+R1804</f>
        <v>1681.2964487684317</v>
      </c>
      <c r="S1805">
        <f t="shared" si="261"/>
        <v>27135.043648784984</v>
      </c>
      <c r="T1805">
        <f t="shared" si="253"/>
        <v>18.030000000000019</v>
      </c>
      <c r="U1805" s="1">
        <f>Q1805/MainSheet!$C$22</f>
        <v>1</v>
      </c>
    </row>
    <row r="1806" spans="7:21">
      <c r="G1806">
        <f t="shared" si="254"/>
        <v>18.04000000000002</v>
      </c>
      <c r="H1806">
        <f t="shared" si="255"/>
        <v>198000</v>
      </c>
      <c r="I1806" s="2">
        <f>MIN(MainSheet!$C$10/MainSheet!$C$9,MainSheet!$K$9*60)</f>
        <v>660</v>
      </c>
      <c r="J1806" s="1">
        <f>IF(G1806&gt;MainSheet!$C$11,IF(J1805&gt;=0.999,1,(G1806-MainSheet!$C$11)*I1806/$B$2/60),0)</f>
        <v>1</v>
      </c>
      <c r="K1806" s="1">
        <f>IF(G1806&gt;MainSheet!$C$11+$B$6,IF(K1805&gt;=0.999,1,(G1806-MainSheet!$C$11-$B$6)*I1806/$C$2/60),0)</f>
        <v>1</v>
      </c>
      <c r="L1806" s="1">
        <f>IF(G1806&gt;MainSheet!$C$11+$B$6+$C$6,IF(L1805&gt;=0.999,1,(G1806-MainSheet!$C$11-$B$6-$C$6)*I1806/$D$2/60),0)</f>
        <v>1</v>
      </c>
      <c r="M1806">
        <f t="shared" si="256"/>
        <v>1</v>
      </c>
      <c r="N1806" s="2">
        <f t="shared" si="257"/>
        <v>3721.0526315789471</v>
      </c>
      <c r="O1806">
        <f t="shared" si="260"/>
        <v>977.02127659574455</v>
      </c>
      <c r="P1806">
        <f t="shared" si="258"/>
        <v>192000</v>
      </c>
      <c r="Q1806" s="2">
        <f t="shared" si="259"/>
        <v>196698.0739081747</v>
      </c>
      <c r="R1806">
        <f>Q1806/MainSheet!$C$8*(G1806-G1805)+R1805</f>
        <v>1683.3276952592664</v>
      </c>
      <c r="S1806">
        <f t="shared" si="261"/>
        <v>27167.826661103012</v>
      </c>
      <c r="T1806">
        <f t="shared" si="253"/>
        <v>18.04000000000002</v>
      </c>
      <c r="U1806" s="1">
        <f>Q1806/MainSheet!$C$22</f>
        <v>1</v>
      </c>
    </row>
    <row r="1807" spans="7:21">
      <c r="G1807">
        <f t="shared" si="254"/>
        <v>18.050000000000022</v>
      </c>
      <c r="H1807">
        <f t="shared" si="255"/>
        <v>198000</v>
      </c>
      <c r="I1807" s="2">
        <f>MIN(MainSheet!$C$10/MainSheet!$C$9,MainSheet!$K$9*60)</f>
        <v>660</v>
      </c>
      <c r="J1807" s="1">
        <f>IF(G1807&gt;MainSheet!$C$11,IF(J1806&gt;=0.999,1,(G1807-MainSheet!$C$11)*I1807/$B$2/60),0)</f>
        <v>1</v>
      </c>
      <c r="K1807" s="1">
        <f>IF(G1807&gt;MainSheet!$C$11+$B$6,IF(K1806&gt;=0.999,1,(G1807-MainSheet!$C$11-$B$6)*I1807/$C$2/60),0)</f>
        <v>1</v>
      </c>
      <c r="L1807" s="1">
        <f>IF(G1807&gt;MainSheet!$C$11+$B$6+$C$6,IF(L1806&gt;=0.999,1,(G1807-MainSheet!$C$11-$B$6-$C$6)*I1807/$D$2/60),0)</f>
        <v>1</v>
      </c>
      <c r="M1807">
        <f t="shared" si="256"/>
        <v>1</v>
      </c>
      <c r="N1807" s="2">
        <f t="shared" si="257"/>
        <v>3721.0526315789471</v>
      </c>
      <c r="O1807">
        <f t="shared" si="260"/>
        <v>977.02127659574455</v>
      </c>
      <c r="P1807">
        <f t="shared" si="258"/>
        <v>192000</v>
      </c>
      <c r="Q1807" s="2">
        <f t="shared" si="259"/>
        <v>196698.0739081747</v>
      </c>
      <c r="R1807">
        <f>Q1807/MainSheet!$C$8*(G1807-G1806)+R1806</f>
        <v>1685.3589417501012</v>
      </c>
      <c r="S1807">
        <f t="shared" si="261"/>
        <v>27200.60967342104</v>
      </c>
      <c r="T1807">
        <f t="shared" si="253"/>
        <v>18.050000000000022</v>
      </c>
      <c r="U1807" s="1">
        <f>Q1807/MainSheet!$C$22</f>
        <v>1</v>
      </c>
    </row>
    <row r="1808" spans="7:21">
      <c r="G1808">
        <f t="shared" si="254"/>
        <v>18.060000000000024</v>
      </c>
      <c r="H1808">
        <f t="shared" si="255"/>
        <v>198000</v>
      </c>
      <c r="I1808" s="2">
        <f>MIN(MainSheet!$C$10/MainSheet!$C$9,MainSheet!$K$9*60)</f>
        <v>660</v>
      </c>
      <c r="J1808" s="1">
        <f>IF(G1808&gt;MainSheet!$C$11,IF(J1807&gt;=0.999,1,(G1808-MainSheet!$C$11)*I1808/$B$2/60),0)</f>
        <v>1</v>
      </c>
      <c r="K1808" s="1">
        <f>IF(G1808&gt;MainSheet!$C$11+$B$6,IF(K1807&gt;=0.999,1,(G1808-MainSheet!$C$11-$B$6)*I1808/$C$2/60),0)</f>
        <v>1</v>
      </c>
      <c r="L1808" s="1">
        <f>IF(G1808&gt;MainSheet!$C$11+$B$6+$C$6,IF(L1807&gt;=0.999,1,(G1808-MainSheet!$C$11-$B$6-$C$6)*I1808/$D$2/60),0)</f>
        <v>1</v>
      </c>
      <c r="M1808">
        <f t="shared" si="256"/>
        <v>1</v>
      </c>
      <c r="N1808" s="2">
        <f t="shared" si="257"/>
        <v>3721.0526315789471</v>
      </c>
      <c r="O1808">
        <f t="shared" si="260"/>
        <v>977.02127659574455</v>
      </c>
      <c r="P1808">
        <f t="shared" si="258"/>
        <v>192000</v>
      </c>
      <c r="Q1808" s="2">
        <f t="shared" si="259"/>
        <v>196698.0739081747</v>
      </c>
      <c r="R1808">
        <f>Q1808/MainSheet!$C$8*(G1808-G1807)+R1807</f>
        <v>1687.3901882409359</v>
      </c>
      <c r="S1808">
        <f t="shared" si="261"/>
        <v>27233.392685739069</v>
      </c>
      <c r="T1808">
        <f t="shared" si="253"/>
        <v>18.060000000000024</v>
      </c>
      <c r="U1808" s="1">
        <f>Q1808/MainSheet!$C$22</f>
        <v>1</v>
      </c>
    </row>
    <row r="1809" spans="7:21">
      <c r="G1809">
        <f t="shared" si="254"/>
        <v>18.070000000000025</v>
      </c>
      <c r="H1809">
        <f t="shared" si="255"/>
        <v>198000</v>
      </c>
      <c r="I1809" s="2">
        <f>MIN(MainSheet!$C$10/MainSheet!$C$9,MainSheet!$K$9*60)</f>
        <v>660</v>
      </c>
      <c r="J1809" s="1">
        <f>IF(G1809&gt;MainSheet!$C$11,IF(J1808&gt;=0.999,1,(G1809-MainSheet!$C$11)*I1809/$B$2/60),0)</f>
        <v>1</v>
      </c>
      <c r="K1809" s="1">
        <f>IF(G1809&gt;MainSheet!$C$11+$B$6,IF(K1808&gt;=0.999,1,(G1809-MainSheet!$C$11-$B$6)*I1809/$C$2/60),0)</f>
        <v>1</v>
      </c>
      <c r="L1809" s="1">
        <f>IF(G1809&gt;MainSheet!$C$11+$B$6+$C$6,IF(L1808&gt;=0.999,1,(G1809-MainSheet!$C$11-$B$6-$C$6)*I1809/$D$2/60),0)</f>
        <v>1</v>
      </c>
      <c r="M1809">
        <f t="shared" si="256"/>
        <v>1</v>
      </c>
      <c r="N1809" s="2">
        <f t="shared" si="257"/>
        <v>3721.0526315789471</v>
      </c>
      <c r="O1809">
        <f t="shared" si="260"/>
        <v>977.02127659574455</v>
      </c>
      <c r="P1809">
        <f t="shared" si="258"/>
        <v>192000</v>
      </c>
      <c r="Q1809" s="2">
        <f t="shared" si="259"/>
        <v>196698.0739081747</v>
      </c>
      <c r="R1809">
        <f>Q1809/MainSheet!$C$8*(G1809-G1808)+R1808</f>
        <v>1689.4214347317707</v>
      </c>
      <c r="S1809">
        <f t="shared" si="261"/>
        <v>27266.175698057097</v>
      </c>
      <c r="T1809">
        <f t="shared" si="253"/>
        <v>18.070000000000025</v>
      </c>
      <c r="U1809" s="1">
        <f>Q1809/MainSheet!$C$22</f>
        <v>1</v>
      </c>
    </row>
    <row r="1810" spans="7:21">
      <c r="G1810">
        <f t="shared" si="254"/>
        <v>18.080000000000027</v>
      </c>
      <c r="H1810">
        <f t="shared" si="255"/>
        <v>198000</v>
      </c>
      <c r="I1810" s="2">
        <f>MIN(MainSheet!$C$10/MainSheet!$C$9,MainSheet!$K$9*60)</f>
        <v>660</v>
      </c>
      <c r="J1810" s="1">
        <f>IF(G1810&gt;MainSheet!$C$11,IF(J1809&gt;=0.999,1,(G1810-MainSheet!$C$11)*I1810/$B$2/60),0)</f>
        <v>1</v>
      </c>
      <c r="K1810" s="1">
        <f>IF(G1810&gt;MainSheet!$C$11+$B$6,IF(K1809&gt;=0.999,1,(G1810-MainSheet!$C$11-$B$6)*I1810/$C$2/60),0)</f>
        <v>1</v>
      </c>
      <c r="L1810" s="1">
        <f>IF(G1810&gt;MainSheet!$C$11+$B$6+$C$6,IF(L1809&gt;=0.999,1,(G1810-MainSheet!$C$11-$B$6-$C$6)*I1810/$D$2/60),0)</f>
        <v>1</v>
      </c>
      <c r="M1810">
        <f t="shared" si="256"/>
        <v>1</v>
      </c>
      <c r="N1810" s="2">
        <f t="shared" si="257"/>
        <v>3721.0526315789471</v>
      </c>
      <c r="O1810">
        <f t="shared" si="260"/>
        <v>977.02127659574455</v>
      </c>
      <c r="P1810">
        <f t="shared" si="258"/>
        <v>192000</v>
      </c>
      <c r="Q1810" s="2">
        <f t="shared" si="259"/>
        <v>196698.0739081747</v>
      </c>
      <c r="R1810">
        <f>Q1810/MainSheet!$C$8*(G1810-G1809)+R1809</f>
        <v>1691.4526812226054</v>
      </c>
      <c r="S1810">
        <f t="shared" si="261"/>
        <v>27298.958710375126</v>
      </c>
      <c r="T1810">
        <f t="shared" si="253"/>
        <v>18.080000000000027</v>
      </c>
      <c r="U1810" s="1">
        <f>Q1810/MainSheet!$C$22</f>
        <v>1</v>
      </c>
    </row>
    <row r="1811" spans="7:21">
      <c r="G1811">
        <f t="shared" si="254"/>
        <v>18.090000000000028</v>
      </c>
      <c r="H1811">
        <f t="shared" si="255"/>
        <v>198000</v>
      </c>
      <c r="I1811" s="2">
        <f>MIN(MainSheet!$C$10/MainSheet!$C$9,MainSheet!$K$9*60)</f>
        <v>660</v>
      </c>
      <c r="J1811" s="1">
        <f>IF(G1811&gt;MainSheet!$C$11,IF(J1810&gt;=0.999,1,(G1811-MainSheet!$C$11)*I1811/$B$2/60),0)</f>
        <v>1</v>
      </c>
      <c r="K1811" s="1">
        <f>IF(G1811&gt;MainSheet!$C$11+$B$6,IF(K1810&gt;=0.999,1,(G1811-MainSheet!$C$11-$B$6)*I1811/$C$2/60),0)</f>
        <v>1</v>
      </c>
      <c r="L1811" s="1">
        <f>IF(G1811&gt;MainSheet!$C$11+$B$6+$C$6,IF(L1810&gt;=0.999,1,(G1811-MainSheet!$C$11-$B$6-$C$6)*I1811/$D$2/60),0)</f>
        <v>1</v>
      </c>
      <c r="M1811">
        <f t="shared" si="256"/>
        <v>1</v>
      </c>
      <c r="N1811" s="2">
        <f t="shared" si="257"/>
        <v>3721.0526315789471</v>
      </c>
      <c r="O1811">
        <f t="shared" si="260"/>
        <v>977.02127659574455</v>
      </c>
      <c r="P1811">
        <f t="shared" si="258"/>
        <v>192000</v>
      </c>
      <c r="Q1811" s="2">
        <f t="shared" si="259"/>
        <v>196698.0739081747</v>
      </c>
      <c r="R1811">
        <f>Q1811/MainSheet!$C$8*(G1811-G1810)+R1810</f>
        <v>1693.4839277134402</v>
      </c>
      <c r="S1811">
        <f t="shared" si="261"/>
        <v>27331.741722693154</v>
      </c>
      <c r="T1811">
        <f t="shared" si="253"/>
        <v>18.090000000000028</v>
      </c>
      <c r="U1811" s="1">
        <f>Q1811/MainSheet!$C$22</f>
        <v>1</v>
      </c>
    </row>
    <row r="1812" spans="7:21">
      <c r="G1812">
        <f t="shared" si="254"/>
        <v>18.10000000000003</v>
      </c>
      <c r="H1812">
        <f t="shared" si="255"/>
        <v>198000</v>
      </c>
      <c r="I1812" s="2">
        <f>MIN(MainSheet!$C$10/MainSheet!$C$9,MainSheet!$K$9*60)</f>
        <v>660</v>
      </c>
      <c r="J1812" s="1">
        <f>IF(G1812&gt;MainSheet!$C$11,IF(J1811&gt;=0.999,1,(G1812-MainSheet!$C$11)*I1812/$B$2/60),0)</f>
        <v>1</v>
      </c>
      <c r="K1812" s="1">
        <f>IF(G1812&gt;MainSheet!$C$11+$B$6,IF(K1811&gt;=0.999,1,(G1812-MainSheet!$C$11-$B$6)*I1812/$C$2/60),0)</f>
        <v>1</v>
      </c>
      <c r="L1812" s="1">
        <f>IF(G1812&gt;MainSheet!$C$11+$B$6+$C$6,IF(L1811&gt;=0.999,1,(G1812-MainSheet!$C$11-$B$6-$C$6)*I1812/$D$2/60),0)</f>
        <v>1</v>
      </c>
      <c r="M1812">
        <f t="shared" si="256"/>
        <v>1</v>
      </c>
      <c r="N1812" s="2">
        <f t="shared" si="257"/>
        <v>3721.0526315789471</v>
      </c>
      <c r="O1812">
        <f t="shared" si="260"/>
        <v>977.02127659574455</v>
      </c>
      <c r="P1812">
        <f t="shared" si="258"/>
        <v>192000</v>
      </c>
      <c r="Q1812" s="2">
        <f t="shared" si="259"/>
        <v>196698.0739081747</v>
      </c>
      <c r="R1812">
        <f>Q1812/MainSheet!$C$8*(G1812-G1811)+R1811</f>
        <v>1695.5151742042749</v>
      </c>
      <c r="S1812">
        <f t="shared" si="261"/>
        <v>27364.524735011182</v>
      </c>
      <c r="T1812">
        <f t="shared" si="253"/>
        <v>18.10000000000003</v>
      </c>
      <c r="U1812" s="1">
        <f>Q1812/MainSheet!$C$22</f>
        <v>1</v>
      </c>
    </row>
    <row r="1813" spans="7:21">
      <c r="G1813">
        <f t="shared" si="254"/>
        <v>18.110000000000031</v>
      </c>
      <c r="H1813">
        <f t="shared" si="255"/>
        <v>198000</v>
      </c>
      <c r="I1813" s="2">
        <f>MIN(MainSheet!$C$10/MainSheet!$C$9,MainSheet!$K$9*60)</f>
        <v>660</v>
      </c>
      <c r="J1813" s="1">
        <f>IF(G1813&gt;MainSheet!$C$11,IF(J1812&gt;=0.999,1,(G1813-MainSheet!$C$11)*I1813/$B$2/60),0)</f>
        <v>1</v>
      </c>
      <c r="K1813" s="1">
        <f>IF(G1813&gt;MainSheet!$C$11+$B$6,IF(K1812&gt;=0.999,1,(G1813-MainSheet!$C$11-$B$6)*I1813/$C$2/60),0)</f>
        <v>1</v>
      </c>
      <c r="L1813" s="1">
        <f>IF(G1813&gt;MainSheet!$C$11+$B$6+$C$6,IF(L1812&gt;=0.999,1,(G1813-MainSheet!$C$11-$B$6-$C$6)*I1813/$D$2/60),0)</f>
        <v>1</v>
      </c>
      <c r="M1813">
        <f t="shared" si="256"/>
        <v>1</v>
      </c>
      <c r="N1813" s="2">
        <f t="shared" si="257"/>
        <v>3721.0526315789471</v>
      </c>
      <c r="O1813">
        <f t="shared" si="260"/>
        <v>977.02127659574455</v>
      </c>
      <c r="P1813">
        <f t="shared" si="258"/>
        <v>192000</v>
      </c>
      <c r="Q1813" s="2">
        <f t="shared" si="259"/>
        <v>196698.0739081747</v>
      </c>
      <c r="R1813">
        <f>Q1813/MainSheet!$C$8*(G1813-G1812)+R1812</f>
        <v>1697.5464206951096</v>
      </c>
      <c r="S1813">
        <f t="shared" si="261"/>
        <v>27397.307747329211</v>
      </c>
      <c r="T1813">
        <f t="shared" si="253"/>
        <v>18.110000000000031</v>
      </c>
      <c r="U1813" s="1">
        <f>Q1813/MainSheet!$C$22</f>
        <v>1</v>
      </c>
    </row>
    <row r="1814" spans="7:21">
      <c r="G1814">
        <f t="shared" si="254"/>
        <v>18.120000000000033</v>
      </c>
      <c r="H1814">
        <f t="shared" si="255"/>
        <v>198000</v>
      </c>
      <c r="I1814" s="2">
        <f>MIN(MainSheet!$C$10/MainSheet!$C$9,MainSheet!$K$9*60)</f>
        <v>660</v>
      </c>
      <c r="J1814" s="1">
        <f>IF(G1814&gt;MainSheet!$C$11,IF(J1813&gt;=0.999,1,(G1814-MainSheet!$C$11)*I1814/$B$2/60),0)</f>
        <v>1</v>
      </c>
      <c r="K1814" s="1">
        <f>IF(G1814&gt;MainSheet!$C$11+$B$6,IF(K1813&gt;=0.999,1,(G1814-MainSheet!$C$11-$B$6)*I1814/$C$2/60),0)</f>
        <v>1</v>
      </c>
      <c r="L1814" s="1">
        <f>IF(G1814&gt;MainSheet!$C$11+$B$6+$C$6,IF(L1813&gt;=0.999,1,(G1814-MainSheet!$C$11-$B$6-$C$6)*I1814/$D$2/60),0)</f>
        <v>1</v>
      </c>
      <c r="M1814">
        <f t="shared" si="256"/>
        <v>1</v>
      </c>
      <c r="N1814" s="2">
        <f t="shared" si="257"/>
        <v>3721.0526315789471</v>
      </c>
      <c r="O1814">
        <f t="shared" si="260"/>
        <v>977.02127659574455</v>
      </c>
      <c r="P1814">
        <f t="shared" si="258"/>
        <v>192000</v>
      </c>
      <c r="Q1814" s="2">
        <f t="shared" si="259"/>
        <v>196698.0739081747</v>
      </c>
      <c r="R1814">
        <f>Q1814/MainSheet!$C$8*(G1814-G1813)+R1813</f>
        <v>1699.5776671859444</v>
      </c>
      <c r="S1814">
        <f t="shared" si="261"/>
        <v>27430.090759647239</v>
      </c>
      <c r="T1814">
        <f t="shared" si="253"/>
        <v>18.120000000000033</v>
      </c>
      <c r="U1814" s="1">
        <f>Q1814/MainSheet!$C$22</f>
        <v>1</v>
      </c>
    </row>
    <row r="1815" spans="7:21">
      <c r="G1815">
        <f t="shared" si="254"/>
        <v>18.130000000000035</v>
      </c>
      <c r="H1815">
        <f t="shared" si="255"/>
        <v>198000</v>
      </c>
      <c r="I1815" s="2">
        <f>MIN(MainSheet!$C$10/MainSheet!$C$9,MainSheet!$K$9*60)</f>
        <v>660</v>
      </c>
      <c r="J1815" s="1">
        <f>IF(G1815&gt;MainSheet!$C$11,IF(J1814&gt;=0.999,1,(G1815-MainSheet!$C$11)*I1815/$B$2/60),0)</f>
        <v>1</v>
      </c>
      <c r="K1815" s="1">
        <f>IF(G1815&gt;MainSheet!$C$11+$B$6,IF(K1814&gt;=0.999,1,(G1815-MainSheet!$C$11-$B$6)*I1815/$C$2/60),0)</f>
        <v>1</v>
      </c>
      <c r="L1815" s="1">
        <f>IF(G1815&gt;MainSheet!$C$11+$B$6+$C$6,IF(L1814&gt;=0.999,1,(G1815-MainSheet!$C$11-$B$6-$C$6)*I1815/$D$2/60),0)</f>
        <v>1</v>
      </c>
      <c r="M1815">
        <f t="shared" si="256"/>
        <v>1</v>
      </c>
      <c r="N1815" s="2">
        <f t="shared" si="257"/>
        <v>3721.0526315789471</v>
      </c>
      <c r="O1815">
        <f t="shared" si="260"/>
        <v>977.02127659574455</v>
      </c>
      <c r="P1815">
        <f t="shared" si="258"/>
        <v>192000</v>
      </c>
      <c r="Q1815" s="2">
        <f t="shared" si="259"/>
        <v>196698.0739081747</v>
      </c>
      <c r="R1815">
        <f>Q1815/MainSheet!$C$8*(G1815-G1814)+R1814</f>
        <v>1701.6089136767791</v>
      </c>
      <c r="S1815">
        <f t="shared" si="261"/>
        <v>27462.873771965267</v>
      </c>
      <c r="T1815">
        <f t="shared" si="253"/>
        <v>18.130000000000035</v>
      </c>
      <c r="U1815" s="1">
        <f>Q1815/MainSheet!$C$22</f>
        <v>1</v>
      </c>
    </row>
    <row r="1816" spans="7:21">
      <c r="G1816">
        <f t="shared" si="254"/>
        <v>18.140000000000036</v>
      </c>
      <c r="H1816">
        <f t="shared" si="255"/>
        <v>198000</v>
      </c>
      <c r="I1816" s="2">
        <f>MIN(MainSheet!$C$10/MainSheet!$C$9,MainSheet!$K$9*60)</f>
        <v>660</v>
      </c>
      <c r="J1816" s="1">
        <f>IF(G1816&gt;MainSheet!$C$11,IF(J1815&gt;=0.999,1,(G1816-MainSheet!$C$11)*I1816/$B$2/60),0)</f>
        <v>1</v>
      </c>
      <c r="K1816" s="1">
        <f>IF(G1816&gt;MainSheet!$C$11+$B$6,IF(K1815&gt;=0.999,1,(G1816-MainSheet!$C$11-$B$6)*I1816/$C$2/60),0)</f>
        <v>1</v>
      </c>
      <c r="L1816" s="1">
        <f>IF(G1816&gt;MainSheet!$C$11+$B$6+$C$6,IF(L1815&gt;=0.999,1,(G1816-MainSheet!$C$11-$B$6-$C$6)*I1816/$D$2/60),0)</f>
        <v>1</v>
      </c>
      <c r="M1816">
        <f t="shared" si="256"/>
        <v>1</v>
      </c>
      <c r="N1816" s="2">
        <f t="shared" si="257"/>
        <v>3721.0526315789471</v>
      </c>
      <c r="O1816">
        <f t="shared" si="260"/>
        <v>977.02127659574455</v>
      </c>
      <c r="P1816">
        <f t="shared" si="258"/>
        <v>192000</v>
      </c>
      <c r="Q1816" s="2">
        <f t="shared" si="259"/>
        <v>196698.0739081747</v>
      </c>
      <c r="R1816">
        <f>Q1816/MainSheet!$C$8*(G1816-G1815)+R1815</f>
        <v>1703.6401601676139</v>
      </c>
      <c r="S1816">
        <f t="shared" si="261"/>
        <v>27495.656784283296</v>
      </c>
      <c r="T1816">
        <f t="shared" si="253"/>
        <v>18.140000000000036</v>
      </c>
      <c r="U1816" s="1">
        <f>Q1816/MainSheet!$C$22</f>
        <v>1</v>
      </c>
    </row>
    <row r="1817" spans="7:21">
      <c r="G1817">
        <f t="shared" si="254"/>
        <v>18.150000000000038</v>
      </c>
      <c r="H1817">
        <f t="shared" si="255"/>
        <v>198000</v>
      </c>
      <c r="I1817" s="2">
        <f>MIN(MainSheet!$C$10/MainSheet!$C$9,MainSheet!$K$9*60)</f>
        <v>660</v>
      </c>
      <c r="J1817" s="1">
        <f>IF(G1817&gt;MainSheet!$C$11,IF(J1816&gt;=0.999,1,(G1817-MainSheet!$C$11)*I1817/$B$2/60),0)</f>
        <v>1</v>
      </c>
      <c r="K1817" s="1">
        <f>IF(G1817&gt;MainSheet!$C$11+$B$6,IF(K1816&gt;=0.999,1,(G1817-MainSheet!$C$11-$B$6)*I1817/$C$2/60),0)</f>
        <v>1</v>
      </c>
      <c r="L1817" s="1">
        <f>IF(G1817&gt;MainSheet!$C$11+$B$6+$C$6,IF(L1816&gt;=0.999,1,(G1817-MainSheet!$C$11-$B$6-$C$6)*I1817/$D$2/60),0)</f>
        <v>1</v>
      </c>
      <c r="M1817">
        <f t="shared" si="256"/>
        <v>1</v>
      </c>
      <c r="N1817" s="2">
        <f t="shared" si="257"/>
        <v>3721.0526315789471</v>
      </c>
      <c r="O1817">
        <f t="shared" si="260"/>
        <v>977.02127659574455</v>
      </c>
      <c r="P1817">
        <f t="shared" si="258"/>
        <v>192000</v>
      </c>
      <c r="Q1817" s="2">
        <f t="shared" si="259"/>
        <v>196698.0739081747</v>
      </c>
      <c r="R1817">
        <f>Q1817/MainSheet!$C$8*(G1817-G1816)+R1816</f>
        <v>1705.6714066584486</v>
      </c>
      <c r="S1817">
        <f t="shared" si="261"/>
        <v>27528.439796601324</v>
      </c>
      <c r="T1817">
        <f t="shared" si="253"/>
        <v>18.150000000000038</v>
      </c>
      <c r="U1817" s="1">
        <f>Q1817/MainSheet!$C$22</f>
        <v>1</v>
      </c>
    </row>
    <row r="1818" spans="7:21">
      <c r="G1818">
        <f t="shared" si="254"/>
        <v>18.160000000000039</v>
      </c>
      <c r="H1818">
        <f t="shared" si="255"/>
        <v>198000</v>
      </c>
      <c r="I1818" s="2">
        <f>MIN(MainSheet!$C$10/MainSheet!$C$9,MainSheet!$K$9*60)</f>
        <v>660</v>
      </c>
      <c r="J1818" s="1">
        <f>IF(G1818&gt;MainSheet!$C$11,IF(J1817&gt;=0.999,1,(G1818-MainSheet!$C$11)*I1818/$B$2/60),0)</f>
        <v>1</v>
      </c>
      <c r="K1818" s="1">
        <f>IF(G1818&gt;MainSheet!$C$11+$B$6,IF(K1817&gt;=0.999,1,(G1818-MainSheet!$C$11-$B$6)*I1818/$C$2/60),0)</f>
        <v>1</v>
      </c>
      <c r="L1818" s="1">
        <f>IF(G1818&gt;MainSheet!$C$11+$B$6+$C$6,IF(L1817&gt;=0.999,1,(G1818-MainSheet!$C$11-$B$6-$C$6)*I1818/$D$2/60),0)</f>
        <v>1</v>
      </c>
      <c r="M1818">
        <f t="shared" si="256"/>
        <v>1</v>
      </c>
      <c r="N1818" s="2">
        <f t="shared" si="257"/>
        <v>3721.0526315789471</v>
      </c>
      <c r="O1818">
        <f t="shared" si="260"/>
        <v>977.02127659574455</v>
      </c>
      <c r="P1818">
        <f t="shared" si="258"/>
        <v>192000</v>
      </c>
      <c r="Q1818" s="2">
        <f t="shared" si="259"/>
        <v>196698.0739081747</v>
      </c>
      <c r="R1818">
        <f>Q1818/MainSheet!$C$8*(G1818-G1817)+R1817</f>
        <v>1707.7026531492834</v>
      </c>
      <c r="S1818">
        <f t="shared" si="261"/>
        <v>27561.222808919352</v>
      </c>
      <c r="T1818">
        <f t="shared" si="253"/>
        <v>18.160000000000039</v>
      </c>
      <c r="U1818" s="1">
        <f>Q1818/MainSheet!$C$22</f>
        <v>1</v>
      </c>
    </row>
    <row r="1819" spans="7:21">
      <c r="G1819">
        <f t="shared" si="254"/>
        <v>18.170000000000041</v>
      </c>
      <c r="H1819">
        <f t="shared" si="255"/>
        <v>198000</v>
      </c>
      <c r="I1819" s="2">
        <f>MIN(MainSheet!$C$10/MainSheet!$C$9,MainSheet!$K$9*60)</f>
        <v>660</v>
      </c>
      <c r="J1819" s="1">
        <f>IF(G1819&gt;MainSheet!$C$11,IF(J1818&gt;=0.999,1,(G1819-MainSheet!$C$11)*I1819/$B$2/60),0)</f>
        <v>1</v>
      </c>
      <c r="K1819" s="1">
        <f>IF(G1819&gt;MainSheet!$C$11+$B$6,IF(K1818&gt;=0.999,1,(G1819-MainSheet!$C$11-$B$6)*I1819/$C$2/60),0)</f>
        <v>1</v>
      </c>
      <c r="L1819" s="1">
        <f>IF(G1819&gt;MainSheet!$C$11+$B$6+$C$6,IF(L1818&gt;=0.999,1,(G1819-MainSheet!$C$11-$B$6-$C$6)*I1819/$D$2/60),0)</f>
        <v>1</v>
      </c>
      <c r="M1819">
        <f t="shared" si="256"/>
        <v>1</v>
      </c>
      <c r="N1819" s="2">
        <f t="shared" si="257"/>
        <v>3721.0526315789471</v>
      </c>
      <c r="O1819">
        <f t="shared" si="260"/>
        <v>977.02127659574455</v>
      </c>
      <c r="P1819">
        <f t="shared" si="258"/>
        <v>192000</v>
      </c>
      <c r="Q1819" s="2">
        <f t="shared" si="259"/>
        <v>196698.0739081747</v>
      </c>
      <c r="R1819">
        <f>Q1819/MainSheet!$C$8*(G1819-G1818)+R1818</f>
        <v>1709.7338996401181</v>
      </c>
      <c r="S1819">
        <f t="shared" si="261"/>
        <v>27594.005821237381</v>
      </c>
      <c r="T1819">
        <f t="shared" si="253"/>
        <v>18.170000000000041</v>
      </c>
      <c r="U1819" s="1">
        <f>Q1819/MainSheet!$C$22</f>
        <v>1</v>
      </c>
    </row>
    <row r="1820" spans="7:21">
      <c r="G1820">
        <f t="shared" si="254"/>
        <v>18.180000000000042</v>
      </c>
      <c r="H1820">
        <f t="shared" si="255"/>
        <v>198000</v>
      </c>
      <c r="I1820" s="2">
        <f>MIN(MainSheet!$C$10/MainSheet!$C$9,MainSheet!$K$9*60)</f>
        <v>660</v>
      </c>
      <c r="J1820" s="1">
        <f>IF(G1820&gt;MainSheet!$C$11,IF(J1819&gt;=0.999,1,(G1820-MainSheet!$C$11)*I1820/$B$2/60),0)</f>
        <v>1</v>
      </c>
      <c r="K1820" s="1">
        <f>IF(G1820&gt;MainSheet!$C$11+$B$6,IF(K1819&gt;=0.999,1,(G1820-MainSheet!$C$11-$B$6)*I1820/$C$2/60),0)</f>
        <v>1</v>
      </c>
      <c r="L1820" s="1">
        <f>IF(G1820&gt;MainSheet!$C$11+$B$6+$C$6,IF(L1819&gt;=0.999,1,(G1820-MainSheet!$C$11-$B$6-$C$6)*I1820/$D$2/60),0)</f>
        <v>1</v>
      </c>
      <c r="M1820">
        <f t="shared" si="256"/>
        <v>1</v>
      </c>
      <c r="N1820" s="2">
        <f t="shared" si="257"/>
        <v>3721.0526315789471</v>
      </c>
      <c r="O1820">
        <f t="shared" si="260"/>
        <v>977.02127659574455</v>
      </c>
      <c r="P1820">
        <f t="shared" si="258"/>
        <v>192000</v>
      </c>
      <c r="Q1820" s="2">
        <f t="shared" si="259"/>
        <v>196698.0739081747</v>
      </c>
      <c r="R1820">
        <f>Q1820/MainSheet!$C$8*(G1820-G1819)+R1819</f>
        <v>1711.7651461309529</v>
      </c>
      <c r="S1820">
        <f t="shared" si="261"/>
        <v>27626.788833555409</v>
      </c>
      <c r="T1820">
        <f t="shared" si="253"/>
        <v>18.180000000000042</v>
      </c>
      <c r="U1820" s="1">
        <f>Q1820/MainSheet!$C$22</f>
        <v>1</v>
      </c>
    </row>
    <row r="1821" spans="7:21">
      <c r="G1821">
        <f t="shared" si="254"/>
        <v>18.190000000000044</v>
      </c>
      <c r="H1821">
        <f t="shared" si="255"/>
        <v>198000</v>
      </c>
      <c r="I1821" s="2">
        <f>MIN(MainSheet!$C$10/MainSheet!$C$9,MainSheet!$K$9*60)</f>
        <v>660</v>
      </c>
      <c r="J1821" s="1">
        <f>IF(G1821&gt;MainSheet!$C$11,IF(J1820&gt;=0.999,1,(G1821-MainSheet!$C$11)*I1821/$B$2/60),0)</f>
        <v>1</v>
      </c>
      <c r="K1821" s="1">
        <f>IF(G1821&gt;MainSheet!$C$11+$B$6,IF(K1820&gt;=0.999,1,(G1821-MainSheet!$C$11-$B$6)*I1821/$C$2/60),0)</f>
        <v>1</v>
      </c>
      <c r="L1821" s="1">
        <f>IF(G1821&gt;MainSheet!$C$11+$B$6+$C$6,IF(L1820&gt;=0.999,1,(G1821-MainSheet!$C$11-$B$6-$C$6)*I1821/$D$2/60),0)</f>
        <v>1</v>
      </c>
      <c r="M1821">
        <f t="shared" si="256"/>
        <v>1</v>
      </c>
      <c r="N1821" s="2">
        <f t="shared" si="257"/>
        <v>3721.0526315789471</v>
      </c>
      <c r="O1821">
        <f t="shared" si="260"/>
        <v>977.02127659574455</v>
      </c>
      <c r="P1821">
        <f t="shared" si="258"/>
        <v>192000</v>
      </c>
      <c r="Q1821" s="2">
        <f t="shared" si="259"/>
        <v>196698.0739081747</v>
      </c>
      <c r="R1821">
        <f>Q1821/MainSheet!$C$8*(G1821-G1820)+R1820</f>
        <v>1713.7963926217876</v>
      </c>
      <c r="S1821">
        <f t="shared" si="261"/>
        <v>27659.571845873437</v>
      </c>
      <c r="T1821">
        <f t="shared" si="253"/>
        <v>18.190000000000044</v>
      </c>
      <c r="U1821" s="1">
        <f>Q1821/MainSheet!$C$22</f>
        <v>1</v>
      </c>
    </row>
    <row r="1822" spans="7:21">
      <c r="G1822">
        <f t="shared" si="254"/>
        <v>18.200000000000045</v>
      </c>
      <c r="H1822">
        <f t="shared" si="255"/>
        <v>198000</v>
      </c>
      <c r="I1822" s="2">
        <f>MIN(MainSheet!$C$10/MainSheet!$C$9,MainSheet!$K$9*60)</f>
        <v>660</v>
      </c>
      <c r="J1822" s="1">
        <f>IF(G1822&gt;MainSheet!$C$11,IF(J1821&gt;=0.999,1,(G1822-MainSheet!$C$11)*I1822/$B$2/60),0)</f>
        <v>1</v>
      </c>
      <c r="K1822" s="1">
        <f>IF(G1822&gt;MainSheet!$C$11+$B$6,IF(K1821&gt;=0.999,1,(G1822-MainSheet!$C$11-$B$6)*I1822/$C$2/60),0)</f>
        <v>1</v>
      </c>
      <c r="L1822" s="1">
        <f>IF(G1822&gt;MainSheet!$C$11+$B$6+$C$6,IF(L1821&gt;=0.999,1,(G1822-MainSheet!$C$11-$B$6-$C$6)*I1822/$D$2/60),0)</f>
        <v>1</v>
      </c>
      <c r="M1822">
        <f t="shared" si="256"/>
        <v>1</v>
      </c>
      <c r="N1822" s="2">
        <f t="shared" si="257"/>
        <v>3721.0526315789471</v>
      </c>
      <c r="O1822">
        <f t="shared" si="260"/>
        <v>977.02127659574455</v>
      </c>
      <c r="P1822">
        <f t="shared" si="258"/>
        <v>192000</v>
      </c>
      <c r="Q1822" s="2">
        <f t="shared" si="259"/>
        <v>196698.0739081747</v>
      </c>
      <c r="R1822">
        <f>Q1822/MainSheet!$C$8*(G1822-G1821)+R1821</f>
        <v>1715.8276391126224</v>
      </c>
      <c r="S1822">
        <f t="shared" si="261"/>
        <v>27692.354858191466</v>
      </c>
      <c r="T1822">
        <f t="shared" si="253"/>
        <v>18.200000000000045</v>
      </c>
      <c r="U1822" s="1">
        <f>Q1822/MainSheet!$C$22</f>
        <v>1</v>
      </c>
    </row>
    <row r="1823" spans="7:21">
      <c r="G1823">
        <f t="shared" si="254"/>
        <v>18.210000000000047</v>
      </c>
      <c r="H1823">
        <f t="shared" si="255"/>
        <v>198000</v>
      </c>
      <c r="I1823" s="2">
        <f>MIN(MainSheet!$C$10/MainSheet!$C$9,MainSheet!$K$9*60)</f>
        <v>660</v>
      </c>
      <c r="J1823" s="1">
        <f>IF(G1823&gt;MainSheet!$C$11,IF(J1822&gt;=0.999,1,(G1823-MainSheet!$C$11)*I1823/$B$2/60),0)</f>
        <v>1</v>
      </c>
      <c r="K1823" s="1">
        <f>IF(G1823&gt;MainSheet!$C$11+$B$6,IF(K1822&gt;=0.999,1,(G1823-MainSheet!$C$11-$B$6)*I1823/$C$2/60),0)</f>
        <v>1</v>
      </c>
      <c r="L1823" s="1">
        <f>IF(G1823&gt;MainSheet!$C$11+$B$6+$C$6,IF(L1822&gt;=0.999,1,(G1823-MainSheet!$C$11-$B$6-$C$6)*I1823/$D$2/60),0)</f>
        <v>1</v>
      </c>
      <c r="M1823">
        <f t="shared" si="256"/>
        <v>1</v>
      </c>
      <c r="N1823" s="2">
        <f t="shared" si="257"/>
        <v>3721.0526315789471</v>
      </c>
      <c r="O1823">
        <f t="shared" si="260"/>
        <v>977.02127659574455</v>
      </c>
      <c r="P1823">
        <f t="shared" si="258"/>
        <v>192000</v>
      </c>
      <c r="Q1823" s="2">
        <f t="shared" si="259"/>
        <v>196698.0739081747</v>
      </c>
      <c r="R1823">
        <f>Q1823/MainSheet!$C$8*(G1823-G1822)+R1822</f>
        <v>1717.8588856034571</v>
      </c>
      <c r="S1823">
        <f t="shared" si="261"/>
        <v>27725.137870509494</v>
      </c>
      <c r="T1823">
        <f t="shared" si="253"/>
        <v>18.210000000000047</v>
      </c>
      <c r="U1823" s="1">
        <f>Q1823/MainSheet!$C$22</f>
        <v>1</v>
      </c>
    </row>
    <row r="1824" spans="7:21">
      <c r="G1824">
        <f t="shared" si="254"/>
        <v>18.220000000000049</v>
      </c>
      <c r="H1824">
        <f t="shared" si="255"/>
        <v>198000</v>
      </c>
      <c r="I1824" s="2">
        <f>MIN(MainSheet!$C$10/MainSheet!$C$9,MainSheet!$K$9*60)</f>
        <v>660</v>
      </c>
      <c r="J1824" s="1">
        <f>IF(G1824&gt;MainSheet!$C$11,IF(J1823&gt;=0.999,1,(G1824-MainSheet!$C$11)*I1824/$B$2/60),0)</f>
        <v>1</v>
      </c>
      <c r="K1824" s="1">
        <f>IF(G1824&gt;MainSheet!$C$11+$B$6,IF(K1823&gt;=0.999,1,(G1824-MainSheet!$C$11-$B$6)*I1824/$C$2/60),0)</f>
        <v>1</v>
      </c>
      <c r="L1824" s="1">
        <f>IF(G1824&gt;MainSheet!$C$11+$B$6+$C$6,IF(L1823&gt;=0.999,1,(G1824-MainSheet!$C$11-$B$6-$C$6)*I1824/$D$2/60),0)</f>
        <v>1</v>
      </c>
      <c r="M1824">
        <f t="shared" si="256"/>
        <v>1</v>
      </c>
      <c r="N1824" s="2">
        <f t="shared" si="257"/>
        <v>3721.0526315789471</v>
      </c>
      <c r="O1824">
        <f t="shared" si="260"/>
        <v>977.02127659574455</v>
      </c>
      <c r="P1824">
        <f t="shared" si="258"/>
        <v>192000</v>
      </c>
      <c r="Q1824" s="2">
        <f t="shared" si="259"/>
        <v>196698.0739081747</v>
      </c>
      <c r="R1824">
        <f>Q1824/MainSheet!$C$8*(G1824-G1823)+R1823</f>
        <v>1719.8901320942919</v>
      </c>
      <c r="S1824">
        <f t="shared" si="261"/>
        <v>27757.920882827522</v>
      </c>
      <c r="T1824">
        <f t="shared" si="253"/>
        <v>18.220000000000049</v>
      </c>
      <c r="U1824" s="1">
        <f>Q1824/MainSheet!$C$22</f>
        <v>1</v>
      </c>
    </row>
    <row r="1825" spans="7:21">
      <c r="G1825">
        <f t="shared" si="254"/>
        <v>18.23000000000005</v>
      </c>
      <c r="H1825">
        <f t="shared" si="255"/>
        <v>198000</v>
      </c>
      <c r="I1825" s="2">
        <f>MIN(MainSheet!$C$10/MainSheet!$C$9,MainSheet!$K$9*60)</f>
        <v>660</v>
      </c>
      <c r="J1825" s="1">
        <f>IF(G1825&gt;MainSheet!$C$11,IF(J1824&gt;=0.999,1,(G1825-MainSheet!$C$11)*I1825/$B$2/60),0)</f>
        <v>1</v>
      </c>
      <c r="K1825" s="1">
        <f>IF(G1825&gt;MainSheet!$C$11+$B$6,IF(K1824&gt;=0.999,1,(G1825-MainSheet!$C$11-$B$6)*I1825/$C$2/60),0)</f>
        <v>1</v>
      </c>
      <c r="L1825" s="1">
        <f>IF(G1825&gt;MainSheet!$C$11+$B$6+$C$6,IF(L1824&gt;=0.999,1,(G1825-MainSheet!$C$11-$B$6-$C$6)*I1825/$D$2/60),0)</f>
        <v>1</v>
      </c>
      <c r="M1825">
        <f t="shared" si="256"/>
        <v>1</v>
      </c>
      <c r="N1825" s="2">
        <f t="shared" si="257"/>
        <v>3721.0526315789471</v>
      </c>
      <c r="O1825">
        <f t="shared" si="260"/>
        <v>977.02127659574455</v>
      </c>
      <c r="P1825">
        <f t="shared" si="258"/>
        <v>192000</v>
      </c>
      <c r="Q1825" s="2">
        <f t="shared" si="259"/>
        <v>196698.0739081747</v>
      </c>
      <c r="R1825">
        <f>Q1825/MainSheet!$C$8*(G1825-G1824)+R1824</f>
        <v>1721.9213785851266</v>
      </c>
      <c r="S1825">
        <f t="shared" si="261"/>
        <v>27790.703895145551</v>
      </c>
      <c r="T1825">
        <f t="shared" si="253"/>
        <v>18.23000000000005</v>
      </c>
      <c r="U1825" s="1">
        <f>Q1825/MainSheet!$C$22</f>
        <v>1</v>
      </c>
    </row>
    <row r="1826" spans="7:21">
      <c r="G1826">
        <f t="shared" si="254"/>
        <v>18.240000000000052</v>
      </c>
      <c r="H1826">
        <f t="shared" si="255"/>
        <v>198000</v>
      </c>
      <c r="I1826" s="2">
        <f>MIN(MainSheet!$C$10/MainSheet!$C$9,MainSheet!$K$9*60)</f>
        <v>660</v>
      </c>
      <c r="J1826" s="1">
        <f>IF(G1826&gt;MainSheet!$C$11,IF(J1825&gt;=0.999,1,(G1826-MainSheet!$C$11)*I1826/$B$2/60),0)</f>
        <v>1</v>
      </c>
      <c r="K1826" s="1">
        <f>IF(G1826&gt;MainSheet!$C$11+$B$6,IF(K1825&gt;=0.999,1,(G1826-MainSheet!$C$11-$B$6)*I1826/$C$2/60),0)</f>
        <v>1</v>
      </c>
      <c r="L1826" s="1">
        <f>IF(G1826&gt;MainSheet!$C$11+$B$6+$C$6,IF(L1825&gt;=0.999,1,(G1826-MainSheet!$C$11-$B$6-$C$6)*I1826/$D$2/60),0)</f>
        <v>1</v>
      </c>
      <c r="M1826">
        <f t="shared" si="256"/>
        <v>1</v>
      </c>
      <c r="N1826" s="2">
        <f t="shared" si="257"/>
        <v>3721.0526315789471</v>
      </c>
      <c r="O1826">
        <f t="shared" si="260"/>
        <v>977.02127659574455</v>
      </c>
      <c r="P1826">
        <f t="shared" si="258"/>
        <v>192000</v>
      </c>
      <c r="Q1826" s="2">
        <f t="shared" si="259"/>
        <v>196698.0739081747</v>
      </c>
      <c r="R1826">
        <f>Q1826/MainSheet!$C$8*(G1826-G1825)+R1825</f>
        <v>1723.9526250759614</v>
      </c>
      <c r="S1826">
        <f t="shared" si="261"/>
        <v>27823.486907463579</v>
      </c>
      <c r="T1826">
        <f t="shared" si="253"/>
        <v>18.240000000000052</v>
      </c>
      <c r="U1826" s="1">
        <f>Q1826/MainSheet!$C$22</f>
        <v>1</v>
      </c>
    </row>
    <row r="1827" spans="7:21">
      <c r="G1827">
        <f t="shared" si="254"/>
        <v>18.250000000000053</v>
      </c>
      <c r="H1827">
        <f t="shared" si="255"/>
        <v>198000</v>
      </c>
      <c r="I1827" s="2">
        <f>MIN(MainSheet!$C$10/MainSheet!$C$9,MainSheet!$K$9*60)</f>
        <v>660</v>
      </c>
      <c r="J1827" s="1">
        <f>IF(G1827&gt;MainSheet!$C$11,IF(J1826&gt;=0.999,1,(G1827-MainSheet!$C$11)*I1827/$B$2/60),0)</f>
        <v>1</v>
      </c>
      <c r="K1827" s="1">
        <f>IF(G1827&gt;MainSheet!$C$11+$B$6,IF(K1826&gt;=0.999,1,(G1827-MainSheet!$C$11-$B$6)*I1827/$C$2/60),0)</f>
        <v>1</v>
      </c>
      <c r="L1827" s="1">
        <f>IF(G1827&gt;MainSheet!$C$11+$B$6+$C$6,IF(L1826&gt;=0.999,1,(G1827-MainSheet!$C$11-$B$6-$C$6)*I1827/$D$2/60),0)</f>
        <v>1</v>
      </c>
      <c r="M1827">
        <f t="shared" si="256"/>
        <v>1</v>
      </c>
      <c r="N1827" s="2">
        <f t="shared" si="257"/>
        <v>3721.0526315789471</v>
      </c>
      <c r="O1827">
        <f t="shared" si="260"/>
        <v>977.02127659574455</v>
      </c>
      <c r="P1827">
        <f t="shared" si="258"/>
        <v>192000</v>
      </c>
      <c r="Q1827" s="2">
        <f t="shared" si="259"/>
        <v>196698.0739081747</v>
      </c>
      <c r="R1827">
        <f>Q1827/MainSheet!$C$8*(G1827-G1826)+R1826</f>
        <v>1725.9838715667961</v>
      </c>
      <c r="S1827">
        <f t="shared" si="261"/>
        <v>27856.269919781607</v>
      </c>
      <c r="T1827">
        <f t="shared" si="253"/>
        <v>18.250000000000053</v>
      </c>
      <c r="U1827" s="1">
        <f>Q1827/MainSheet!$C$22</f>
        <v>1</v>
      </c>
    </row>
    <row r="1828" spans="7:21">
      <c r="G1828">
        <f t="shared" si="254"/>
        <v>18.260000000000055</v>
      </c>
      <c r="H1828">
        <f t="shared" si="255"/>
        <v>198000</v>
      </c>
      <c r="I1828" s="2">
        <f>MIN(MainSheet!$C$10/MainSheet!$C$9,MainSheet!$K$9*60)</f>
        <v>660</v>
      </c>
      <c r="J1828" s="1">
        <f>IF(G1828&gt;MainSheet!$C$11,IF(J1827&gt;=0.999,1,(G1828-MainSheet!$C$11)*I1828/$B$2/60),0)</f>
        <v>1</v>
      </c>
      <c r="K1828" s="1">
        <f>IF(G1828&gt;MainSheet!$C$11+$B$6,IF(K1827&gt;=0.999,1,(G1828-MainSheet!$C$11-$B$6)*I1828/$C$2/60),0)</f>
        <v>1</v>
      </c>
      <c r="L1828" s="1">
        <f>IF(G1828&gt;MainSheet!$C$11+$B$6+$C$6,IF(L1827&gt;=0.999,1,(G1828-MainSheet!$C$11-$B$6-$C$6)*I1828/$D$2/60),0)</f>
        <v>1</v>
      </c>
      <c r="M1828">
        <f t="shared" si="256"/>
        <v>1</v>
      </c>
      <c r="N1828" s="2">
        <f t="shared" si="257"/>
        <v>3721.0526315789471</v>
      </c>
      <c r="O1828">
        <f t="shared" si="260"/>
        <v>977.02127659574455</v>
      </c>
      <c r="P1828">
        <f t="shared" si="258"/>
        <v>192000</v>
      </c>
      <c r="Q1828" s="2">
        <f t="shared" si="259"/>
        <v>196698.0739081747</v>
      </c>
      <c r="R1828">
        <f>Q1828/MainSheet!$C$8*(G1828-G1827)+R1827</f>
        <v>1728.0151180576308</v>
      </c>
      <c r="S1828">
        <f t="shared" si="261"/>
        <v>27889.052932099636</v>
      </c>
      <c r="T1828">
        <f t="shared" si="253"/>
        <v>18.260000000000055</v>
      </c>
      <c r="U1828" s="1">
        <f>Q1828/MainSheet!$C$22</f>
        <v>1</v>
      </c>
    </row>
    <row r="1829" spans="7:21">
      <c r="G1829">
        <f t="shared" si="254"/>
        <v>18.270000000000056</v>
      </c>
      <c r="H1829">
        <f t="shared" si="255"/>
        <v>198000</v>
      </c>
      <c r="I1829" s="2">
        <f>MIN(MainSheet!$C$10/MainSheet!$C$9,MainSheet!$K$9*60)</f>
        <v>660</v>
      </c>
      <c r="J1829" s="1">
        <f>IF(G1829&gt;MainSheet!$C$11,IF(J1828&gt;=0.999,1,(G1829-MainSheet!$C$11)*I1829/$B$2/60),0)</f>
        <v>1</v>
      </c>
      <c r="K1829" s="1">
        <f>IF(G1829&gt;MainSheet!$C$11+$B$6,IF(K1828&gt;=0.999,1,(G1829-MainSheet!$C$11-$B$6)*I1829/$C$2/60),0)</f>
        <v>1</v>
      </c>
      <c r="L1829" s="1">
        <f>IF(G1829&gt;MainSheet!$C$11+$B$6+$C$6,IF(L1828&gt;=0.999,1,(G1829-MainSheet!$C$11-$B$6-$C$6)*I1829/$D$2/60),0)</f>
        <v>1</v>
      </c>
      <c r="M1829">
        <f t="shared" si="256"/>
        <v>1</v>
      </c>
      <c r="N1829" s="2">
        <f t="shared" si="257"/>
        <v>3721.0526315789471</v>
      </c>
      <c r="O1829">
        <f t="shared" si="260"/>
        <v>977.02127659574455</v>
      </c>
      <c r="P1829">
        <f t="shared" si="258"/>
        <v>192000</v>
      </c>
      <c r="Q1829" s="2">
        <f t="shared" si="259"/>
        <v>196698.0739081747</v>
      </c>
      <c r="R1829">
        <f>Q1829/MainSheet!$C$8*(G1829-G1828)+R1828</f>
        <v>1730.0463645484656</v>
      </c>
      <c r="S1829">
        <f t="shared" si="261"/>
        <v>27921.835944417664</v>
      </c>
      <c r="T1829">
        <f t="shared" si="253"/>
        <v>18.270000000000056</v>
      </c>
      <c r="U1829" s="1">
        <f>Q1829/MainSheet!$C$22</f>
        <v>1</v>
      </c>
    </row>
    <row r="1830" spans="7:21">
      <c r="G1830">
        <f t="shared" si="254"/>
        <v>18.280000000000058</v>
      </c>
      <c r="H1830">
        <f t="shared" si="255"/>
        <v>198000</v>
      </c>
      <c r="I1830" s="2">
        <f>MIN(MainSheet!$C$10/MainSheet!$C$9,MainSheet!$K$9*60)</f>
        <v>660</v>
      </c>
      <c r="J1830" s="1">
        <f>IF(G1830&gt;MainSheet!$C$11,IF(J1829&gt;=0.999,1,(G1830-MainSheet!$C$11)*I1830/$B$2/60),0)</f>
        <v>1</v>
      </c>
      <c r="K1830" s="1">
        <f>IF(G1830&gt;MainSheet!$C$11+$B$6,IF(K1829&gt;=0.999,1,(G1830-MainSheet!$C$11-$B$6)*I1830/$C$2/60),0)</f>
        <v>1</v>
      </c>
      <c r="L1830" s="1">
        <f>IF(G1830&gt;MainSheet!$C$11+$B$6+$C$6,IF(L1829&gt;=0.999,1,(G1830-MainSheet!$C$11-$B$6-$C$6)*I1830/$D$2/60),0)</f>
        <v>1</v>
      </c>
      <c r="M1830">
        <f t="shared" si="256"/>
        <v>1</v>
      </c>
      <c r="N1830" s="2">
        <f t="shared" si="257"/>
        <v>3721.0526315789471</v>
      </c>
      <c r="O1830">
        <f t="shared" si="260"/>
        <v>977.02127659574455</v>
      </c>
      <c r="P1830">
        <f t="shared" si="258"/>
        <v>192000</v>
      </c>
      <c r="Q1830" s="2">
        <f t="shared" si="259"/>
        <v>196698.0739081747</v>
      </c>
      <c r="R1830">
        <f>Q1830/MainSheet!$C$8*(G1830-G1829)+R1829</f>
        <v>1732.0776110393003</v>
      </c>
      <c r="S1830">
        <f t="shared" si="261"/>
        <v>27954.618956735692</v>
      </c>
      <c r="T1830">
        <f t="shared" si="253"/>
        <v>18.280000000000058</v>
      </c>
      <c r="U1830" s="1">
        <f>Q1830/MainSheet!$C$22</f>
        <v>1</v>
      </c>
    </row>
    <row r="1831" spans="7:21">
      <c r="G1831">
        <f t="shared" si="254"/>
        <v>18.29000000000006</v>
      </c>
      <c r="H1831">
        <f t="shared" si="255"/>
        <v>198000</v>
      </c>
      <c r="I1831" s="2">
        <f>MIN(MainSheet!$C$10/MainSheet!$C$9,MainSheet!$K$9*60)</f>
        <v>660</v>
      </c>
      <c r="J1831" s="1">
        <f>IF(G1831&gt;MainSheet!$C$11,IF(J1830&gt;=0.999,1,(G1831-MainSheet!$C$11)*I1831/$B$2/60),0)</f>
        <v>1</v>
      </c>
      <c r="K1831" s="1">
        <f>IF(G1831&gt;MainSheet!$C$11+$B$6,IF(K1830&gt;=0.999,1,(G1831-MainSheet!$C$11-$B$6)*I1831/$C$2/60),0)</f>
        <v>1</v>
      </c>
      <c r="L1831" s="1">
        <f>IF(G1831&gt;MainSheet!$C$11+$B$6+$C$6,IF(L1830&gt;=0.999,1,(G1831-MainSheet!$C$11-$B$6-$C$6)*I1831/$D$2/60),0)</f>
        <v>1</v>
      </c>
      <c r="M1831">
        <f t="shared" si="256"/>
        <v>1</v>
      </c>
      <c r="N1831" s="2">
        <f t="shared" si="257"/>
        <v>3721.0526315789471</v>
      </c>
      <c r="O1831">
        <f t="shared" si="260"/>
        <v>977.02127659574455</v>
      </c>
      <c r="P1831">
        <f t="shared" si="258"/>
        <v>192000</v>
      </c>
      <c r="Q1831" s="2">
        <f t="shared" si="259"/>
        <v>196698.0739081747</v>
      </c>
      <c r="R1831">
        <f>Q1831/MainSheet!$C$8*(G1831-G1830)+R1830</f>
        <v>1734.1088575301351</v>
      </c>
      <c r="S1831">
        <f t="shared" si="261"/>
        <v>27987.401969053721</v>
      </c>
      <c r="T1831">
        <f t="shared" si="253"/>
        <v>18.29000000000006</v>
      </c>
      <c r="U1831" s="1">
        <f>Q1831/MainSheet!$C$22</f>
        <v>1</v>
      </c>
    </row>
    <row r="1832" spans="7:21">
      <c r="G1832">
        <f t="shared" si="254"/>
        <v>18.300000000000061</v>
      </c>
      <c r="H1832">
        <f t="shared" si="255"/>
        <v>198000</v>
      </c>
      <c r="I1832" s="2">
        <f>MIN(MainSheet!$C$10/MainSheet!$C$9,MainSheet!$K$9*60)</f>
        <v>660</v>
      </c>
      <c r="J1832" s="1">
        <f>IF(G1832&gt;MainSheet!$C$11,IF(J1831&gt;=0.999,1,(G1832-MainSheet!$C$11)*I1832/$B$2/60),0)</f>
        <v>1</v>
      </c>
      <c r="K1832" s="1">
        <f>IF(G1832&gt;MainSheet!$C$11+$B$6,IF(K1831&gt;=0.999,1,(G1832-MainSheet!$C$11-$B$6)*I1832/$C$2/60),0)</f>
        <v>1</v>
      </c>
      <c r="L1832" s="1">
        <f>IF(G1832&gt;MainSheet!$C$11+$B$6+$C$6,IF(L1831&gt;=0.999,1,(G1832-MainSheet!$C$11-$B$6-$C$6)*I1832/$D$2/60),0)</f>
        <v>1</v>
      </c>
      <c r="M1832">
        <f t="shared" si="256"/>
        <v>1</v>
      </c>
      <c r="N1832" s="2">
        <f t="shared" si="257"/>
        <v>3721.0526315789471</v>
      </c>
      <c r="O1832">
        <f t="shared" si="260"/>
        <v>977.02127659574455</v>
      </c>
      <c r="P1832">
        <f t="shared" si="258"/>
        <v>192000</v>
      </c>
      <c r="Q1832" s="2">
        <f t="shared" si="259"/>
        <v>196698.0739081747</v>
      </c>
      <c r="R1832">
        <f>Q1832/MainSheet!$C$8*(G1832-G1831)+R1831</f>
        <v>1736.1401040209698</v>
      </c>
      <c r="S1832">
        <f t="shared" si="261"/>
        <v>28020.184981371749</v>
      </c>
      <c r="T1832">
        <f t="shared" si="253"/>
        <v>18.300000000000061</v>
      </c>
      <c r="U1832" s="1">
        <f>Q1832/MainSheet!$C$22</f>
        <v>1</v>
      </c>
    </row>
    <row r="1833" spans="7:21">
      <c r="G1833">
        <f t="shared" si="254"/>
        <v>18.310000000000063</v>
      </c>
      <c r="H1833">
        <f t="shared" si="255"/>
        <v>198000</v>
      </c>
      <c r="I1833" s="2">
        <f>MIN(MainSheet!$C$10/MainSheet!$C$9,MainSheet!$K$9*60)</f>
        <v>660</v>
      </c>
      <c r="J1833" s="1">
        <f>IF(G1833&gt;MainSheet!$C$11,IF(J1832&gt;=0.999,1,(G1833-MainSheet!$C$11)*I1833/$B$2/60),0)</f>
        <v>1</v>
      </c>
      <c r="K1833" s="1">
        <f>IF(G1833&gt;MainSheet!$C$11+$B$6,IF(K1832&gt;=0.999,1,(G1833-MainSheet!$C$11-$B$6)*I1833/$C$2/60),0)</f>
        <v>1</v>
      </c>
      <c r="L1833" s="1">
        <f>IF(G1833&gt;MainSheet!$C$11+$B$6+$C$6,IF(L1832&gt;=0.999,1,(G1833-MainSheet!$C$11-$B$6-$C$6)*I1833/$D$2/60),0)</f>
        <v>1</v>
      </c>
      <c r="M1833">
        <f t="shared" si="256"/>
        <v>1</v>
      </c>
      <c r="N1833" s="2">
        <f t="shared" si="257"/>
        <v>3721.0526315789471</v>
      </c>
      <c r="O1833">
        <f t="shared" si="260"/>
        <v>977.02127659574455</v>
      </c>
      <c r="P1833">
        <f t="shared" si="258"/>
        <v>192000</v>
      </c>
      <c r="Q1833" s="2">
        <f t="shared" si="259"/>
        <v>196698.0739081747</v>
      </c>
      <c r="R1833">
        <f>Q1833/MainSheet!$C$8*(G1833-G1832)+R1832</f>
        <v>1738.1713505118046</v>
      </c>
      <c r="S1833">
        <f t="shared" si="261"/>
        <v>28052.967993689777</v>
      </c>
      <c r="T1833">
        <f t="shared" si="253"/>
        <v>18.310000000000063</v>
      </c>
      <c r="U1833" s="1">
        <f>Q1833/MainSheet!$C$22</f>
        <v>1</v>
      </c>
    </row>
    <row r="1834" spans="7:21">
      <c r="G1834">
        <f t="shared" si="254"/>
        <v>18.320000000000064</v>
      </c>
      <c r="H1834">
        <f t="shared" si="255"/>
        <v>198000</v>
      </c>
      <c r="I1834" s="2">
        <f>MIN(MainSheet!$C$10/MainSheet!$C$9,MainSheet!$K$9*60)</f>
        <v>660</v>
      </c>
      <c r="J1834" s="1">
        <f>IF(G1834&gt;MainSheet!$C$11,IF(J1833&gt;=0.999,1,(G1834-MainSheet!$C$11)*I1834/$B$2/60),0)</f>
        <v>1</v>
      </c>
      <c r="K1834" s="1">
        <f>IF(G1834&gt;MainSheet!$C$11+$B$6,IF(K1833&gt;=0.999,1,(G1834-MainSheet!$C$11-$B$6)*I1834/$C$2/60),0)</f>
        <v>1</v>
      </c>
      <c r="L1834" s="1">
        <f>IF(G1834&gt;MainSheet!$C$11+$B$6+$C$6,IF(L1833&gt;=0.999,1,(G1834-MainSheet!$C$11-$B$6-$C$6)*I1834/$D$2/60),0)</f>
        <v>1</v>
      </c>
      <c r="M1834">
        <f t="shared" si="256"/>
        <v>1</v>
      </c>
      <c r="N1834" s="2">
        <f t="shared" si="257"/>
        <v>3721.0526315789471</v>
      </c>
      <c r="O1834">
        <f t="shared" si="260"/>
        <v>977.02127659574455</v>
      </c>
      <c r="P1834">
        <f t="shared" si="258"/>
        <v>192000</v>
      </c>
      <c r="Q1834" s="2">
        <f t="shared" si="259"/>
        <v>196698.0739081747</v>
      </c>
      <c r="R1834">
        <f>Q1834/MainSheet!$C$8*(G1834-G1833)+R1833</f>
        <v>1740.2025970026393</v>
      </c>
      <c r="S1834">
        <f t="shared" si="261"/>
        <v>28085.751006007806</v>
      </c>
      <c r="T1834">
        <f t="shared" si="253"/>
        <v>18.320000000000064</v>
      </c>
      <c r="U1834" s="1">
        <f>Q1834/MainSheet!$C$22</f>
        <v>1</v>
      </c>
    </row>
    <row r="1835" spans="7:21">
      <c r="G1835">
        <f t="shared" si="254"/>
        <v>18.330000000000066</v>
      </c>
      <c r="H1835">
        <f t="shared" si="255"/>
        <v>198000</v>
      </c>
      <c r="I1835" s="2">
        <f>MIN(MainSheet!$C$10/MainSheet!$C$9,MainSheet!$K$9*60)</f>
        <v>660</v>
      </c>
      <c r="J1835" s="1">
        <f>IF(G1835&gt;MainSheet!$C$11,IF(J1834&gt;=0.999,1,(G1835-MainSheet!$C$11)*I1835/$B$2/60),0)</f>
        <v>1</v>
      </c>
      <c r="K1835" s="1">
        <f>IF(G1835&gt;MainSheet!$C$11+$B$6,IF(K1834&gt;=0.999,1,(G1835-MainSheet!$C$11-$B$6)*I1835/$C$2/60),0)</f>
        <v>1</v>
      </c>
      <c r="L1835" s="1">
        <f>IF(G1835&gt;MainSheet!$C$11+$B$6+$C$6,IF(L1834&gt;=0.999,1,(G1835-MainSheet!$C$11-$B$6-$C$6)*I1835/$D$2/60),0)</f>
        <v>1</v>
      </c>
      <c r="M1835">
        <f t="shared" si="256"/>
        <v>1</v>
      </c>
      <c r="N1835" s="2">
        <f t="shared" si="257"/>
        <v>3721.0526315789471</v>
      </c>
      <c r="O1835">
        <f t="shared" si="260"/>
        <v>977.02127659574455</v>
      </c>
      <c r="P1835">
        <f t="shared" si="258"/>
        <v>192000</v>
      </c>
      <c r="Q1835" s="2">
        <f t="shared" si="259"/>
        <v>196698.0739081747</v>
      </c>
      <c r="R1835">
        <f>Q1835/MainSheet!$C$8*(G1835-G1834)+R1834</f>
        <v>1742.2338434934741</v>
      </c>
      <c r="S1835">
        <f t="shared" si="261"/>
        <v>28118.534018325834</v>
      </c>
      <c r="T1835">
        <f t="shared" si="253"/>
        <v>18.330000000000066</v>
      </c>
      <c r="U1835" s="1">
        <f>Q1835/MainSheet!$C$22</f>
        <v>1</v>
      </c>
    </row>
    <row r="1836" spans="7:21">
      <c r="G1836">
        <f t="shared" si="254"/>
        <v>18.340000000000067</v>
      </c>
      <c r="H1836">
        <f t="shared" si="255"/>
        <v>198000</v>
      </c>
      <c r="I1836" s="2">
        <f>MIN(MainSheet!$C$10/MainSheet!$C$9,MainSheet!$K$9*60)</f>
        <v>660</v>
      </c>
      <c r="J1836" s="1">
        <f>IF(G1836&gt;MainSheet!$C$11,IF(J1835&gt;=0.999,1,(G1836-MainSheet!$C$11)*I1836/$B$2/60),0)</f>
        <v>1</v>
      </c>
      <c r="K1836" s="1">
        <f>IF(G1836&gt;MainSheet!$C$11+$B$6,IF(K1835&gt;=0.999,1,(G1836-MainSheet!$C$11-$B$6)*I1836/$C$2/60),0)</f>
        <v>1</v>
      </c>
      <c r="L1836" s="1">
        <f>IF(G1836&gt;MainSheet!$C$11+$B$6+$C$6,IF(L1835&gt;=0.999,1,(G1836-MainSheet!$C$11-$B$6-$C$6)*I1836/$D$2/60),0)</f>
        <v>1</v>
      </c>
      <c r="M1836">
        <f t="shared" si="256"/>
        <v>1</v>
      </c>
      <c r="N1836" s="2">
        <f t="shared" si="257"/>
        <v>3721.0526315789471</v>
      </c>
      <c r="O1836">
        <f t="shared" si="260"/>
        <v>977.02127659574455</v>
      </c>
      <c r="P1836">
        <f t="shared" si="258"/>
        <v>192000</v>
      </c>
      <c r="Q1836" s="2">
        <f t="shared" si="259"/>
        <v>196698.0739081747</v>
      </c>
      <c r="R1836">
        <f>Q1836/MainSheet!$C$8*(G1836-G1835)+R1835</f>
        <v>1744.2650899843088</v>
      </c>
      <c r="S1836">
        <f t="shared" si="261"/>
        <v>28151.317030643862</v>
      </c>
      <c r="T1836">
        <f t="shared" si="253"/>
        <v>18.340000000000067</v>
      </c>
      <c r="U1836" s="1">
        <f>Q1836/MainSheet!$C$22</f>
        <v>1</v>
      </c>
    </row>
    <row r="1837" spans="7:21">
      <c r="G1837">
        <f t="shared" si="254"/>
        <v>18.350000000000069</v>
      </c>
      <c r="H1837">
        <f t="shared" si="255"/>
        <v>198000</v>
      </c>
      <c r="I1837" s="2">
        <f>MIN(MainSheet!$C$10/MainSheet!$C$9,MainSheet!$K$9*60)</f>
        <v>660</v>
      </c>
      <c r="J1837" s="1">
        <f>IF(G1837&gt;MainSheet!$C$11,IF(J1836&gt;=0.999,1,(G1837-MainSheet!$C$11)*I1837/$B$2/60),0)</f>
        <v>1</v>
      </c>
      <c r="K1837" s="1">
        <f>IF(G1837&gt;MainSheet!$C$11+$B$6,IF(K1836&gt;=0.999,1,(G1837-MainSheet!$C$11-$B$6)*I1837/$C$2/60),0)</f>
        <v>1</v>
      </c>
      <c r="L1837" s="1">
        <f>IF(G1837&gt;MainSheet!$C$11+$B$6+$C$6,IF(L1836&gt;=0.999,1,(G1837-MainSheet!$C$11-$B$6-$C$6)*I1837/$D$2/60),0)</f>
        <v>1</v>
      </c>
      <c r="M1837">
        <f t="shared" si="256"/>
        <v>1</v>
      </c>
      <c r="N1837" s="2">
        <f t="shared" si="257"/>
        <v>3721.0526315789471</v>
      </c>
      <c r="O1837">
        <f t="shared" si="260"/>
        <v>977.02127659574455</v>
      </c>
      <c r="P1837">
        <f t="shared" si="258"/>
        <v>192000</v>
      </c>
      <c r="Q1837" s="2">
        <f t="shared" si="259"/>
        <v>196698.0739081747</v>
      </c>
      <c r="R1837">
        <f>Q1837/MainSheet!$C$8*(G1837-G1836)+R1836</f>
        <v>1746.2963364751436</v>
      </c>
      <c r="S1837">
        <f t="shared" si="261"/>
        <v>28184.100042961891</v>
      </c>
      <c r="T1837">
        <f t="shared" si="253"/>
        <v>18.350000000000069</v>
      </c>
      <c r="U1837" s="1">
        <f>Q1837/MainSheet!$C$22</f>
        <v>1</v>
      </c>
    </row>
    <row r="1838" spans="7:21">
      <c r="G1838">
        <f t="shared" si="254"/>
        <v>18.36000000000007</v>
      </c>
      <c r="H1838">
        <f t="shared" si="255"/>
        <v>198000</v>
      </c>
      <c r="I1838" s="2">
        <f>MIN(MainSheet!$C$10/MainSheet!$C$9,MainSheet!$K$9*60)</f>
        <v>660</v>
      </c>
      <c r="J1838" s="1">
        <f>IF(G1838&gt;MainSheet!$C$11,IF(J1837&gt;=0.999,1,(G1838-MainSheet!$C$11)*I1838/$B$2/60),0)</f>
        <v>1</v>
      </c>
      <c r="K1838" s="1">
        <f>IF(G1838&gt;MainSheet!$C$11+$B$6,IF(K1837&gt;=0.999,1,(G1838-MainSheet!$C$11-$B$6)*I1838/$C$2/60),0)</f>
        <v>1</v>
      </c>
      <c r="L1838" s="1">
        <f>IF(G1838&gt;MainSheet!$C$11+$B$6+$C$6,IF(L1837&gt;=0.999,1,(G1838-MainSheet!$C$11-$B$6-$C$6)*I1838/$D$2/60),0)</f>
        <v>1</v>
      </c>
      <c r="M1838">
        <f t="shared" si="256"/>
        <v>1</v>
      </c>
      <c r="N1838" s="2">
        <f t="shared" si="257"/>
        <v>3721.0526315789471</v>
      </c>
      <c r="O1838">
        <f t="shared" si="260"/>
        <v>977.02127659574455</v>
      </c>
      <c r="P1838">
        <f t="shared" si="258"/>
        <v>192000</v>
      </c>
      <c r="Q1838" s="2">
        <f t="shared" si="259"/>
        <v>196698.0739081747</v>
      </c>
      <c r="R1838">
        <f>Q1838/MainSheet!$C$8*(G1838-G1837)+R1837</f>
        <v>1748.3275829659783</v>
      </c>
      <c r="S1838">
        <f t="shared" si="261"/>
        <v>28216.883055279919</v>
      </c>
      <c r="T1838">
        <f t="shared" si="253"/>
        <v>18.36000000000007</v>
      </c>
      <c r="U1838" s="1">
        <f>Q1838/MainSheet!$C$22</f>
        <v>1</v>
      </c>
    </row>
    <row r="1839" spans="7:21">
      <c r="G1839">
        <f t="shared" si="254"/>
        <v>18.370000000000072</v>
      </c>
      <c r="H1839">
        <f t="shared" si="255"/>
        <v>198000</v>
      </c>
      <c r="I1839" s="2">
        <f>MIN(MainSheet!$C$10/MainSheet!$C$9,MainSheet!$K$9*60)</f>
        <v>660</v>
      </c>
      <c r="J1839" s="1">
        <f>IF(G1839&gt;MainSheet!$C$11,IF(J1838&gt;=0.999,1,(G1839-MainSheet!$C$11)*I1839/$B$2/60),0)</f>
        <v>1</v>
      </c>
      <c r="K1839" s="1">
        <f>IF(G1839&gt;MainSheet!$C$11+$B$6,IF(K1838&gt;=0.999,1,(G1839-MainSheet!$C$11-$B$6)*I1839/$C$2/60),0)</f>
        <v>1</v>
      </c>
      <c r="L1839" s="1">
        <f>IF(G1839&gt;MainSheet!$C$11+$B$6+$C$6,IF(L1838&gt;=0.999,1,(G1839-MainSheet!$C$11-$B$6-$C$6)*I1839/$D$2/60),0)</f>
        <v>1</v>
      </c>
      <c r="M1839">
        <f t="shared" si="256"/>
        <v>1</v>
      </c>
      <c r="N1839" s="2">
        <f t="shared" si="257"/>
        <v>3721.0526315789471</v>
      </c>
      <c r="O1839">
        <f t="shared" si="260"/>
        <v>977.02127659574455</v>
      </c>
      <c r="P1839">
        <f t="shared" si="258"/>
        <v>192000</v>
      </c>
      <c r="Q1839" s="2">
        <f t="shared" si="259"/>
        <v>196698.0739081747</v>
      </c>
      <c r="R1839">
        <f>Q1839/MainSheet!$C$8*(G1839-G1838)+R1838</f>
        <v>1750.3588294568131</v>
      </c>
      <c r="S1839">
        <f t="shared" si="261"/>
        <v>28249.666067597947</v>
      </c>
      <c r="T1839">
        <f t="shared" si="253"/>
        <v>18.370000000000072</v>
      </c>
      <c r="U1839" s="1">
        <f>Q1839/MainSheet!$C$22</f>
        <v>1</v>
      </c>
    </row>
    <row r="1840" spans="7:21">
      <c r="G1840">
        <f t="shared" si="254"/>
        <v>18.380000000000074</v>
      </c>
      <c r="H1840">
        <f t="shared" si="255"/>
        <v>198000</v>
      </c>
      <c r="I1840" s="2">
        <f>MIN(MainSheet!$C$10/MainSheet!$C$9,MainSheet!$K$9*60)</f>
        <v>660</v>
      </c>
      <c r="J1840" s="1">
        <f>IF(G1840&gt;MainSheet!$C$11,IF(J1839&gt;=0.999,1,(G1840-MainSheet!$C$11)*I1840/$B$2/60),0)</f>
        <v>1</v>
      </c>
      <c r="K1840" s="1">
        <f>IF(G1840&gt;MainSheet!$C$11+$B$6,IF(K1839&gt;=0.999,1,(G1840-MainSheet!$C$11-$B$6)*I1840/$C$2/60),0)</f>
        <v>1</v>
      </c>
      <c r="L1840" s="1">
        <f>IF(G1840&gt;MainSheet!$C$11+$B$6+$C$6,IF(L1839&gt;=0.999,1,(G1840-MainSheet!$C$11-$B$6-$C$6)*I1840/$D$2/60),0)</f>
        <v>1</v>
      </c>
      <c r="M1840">
        <f t="shared" si="256"/>
        <v>1</v>
      </c>
      <c r="N1840" s="2">
        <f t="shared" si="257"/>
        <v>3721.0526315789471</v>
      </c>
      <c r="O1840">
        <f t="shared" si="260"/>
        <v>977.02127659574455</v>
      </c>
      <c r="P1840">
        <f t="shared" si="258"/>
        <v>192000</v>
      </c>
      <c r="Q1840" s="2">
        <f t="shared" si="259"/>
        <v>196698.0739081747</v>
      </c>
      <c r="R1840">
        <f>Q1840/MainSheet!$C$8*(G1840-G1839)+R1839</f>
        <v>1752.3900759476478</v>
      </c>
      <c r="S1840">
        <f t="shared" si="261"/>
        <v>28282.449079915976</v>
      </c>
      <c r="T1840">
        <f t="shared" si="253"/>
        <v>18.380000000000074</v>
      </c>
      <c r="U1840" s="1">
        <f>Q1840/MainSheet!$C$22</f>
        <v>1</v>
      </c>
    </row>
    <row r="1841" spans="7:21">
      <c r="G1841">
        <f t="shared" si="254"/>
        <v>18.390000000000075</v>
      </c>
      <c r="H1841">
        <f t="shared" si="255"/>
        <v>198000</v>
      </c>
      <c r="I1841" s="2">
        <f>MIN(MainSheet!$C$10/MainSheet!$C$9,MainSheet!$K$9*60)</f>
        <v>660</v>
      </c>
      <c r="J1841" s="1">
        <f>IF(G1841&gt;MainSheet!$C$11,IF(J1840&gt;=0.999,1,(G1841-MainSheet!$C$11)*I1841/$B$2/60),0)</f>
        <v>1</v>
      </c>
      <c r="K1841" s="1">
        <f>IF(G1841&gt;MainSheet!$C$11+$B$6,IF(K1840&gt;=0.999,1,(G1841-MainSheet!$C$11-$B$6)*I1841/$C$2/60),0)</f>
        <v>1</v>
      </c>
      <c r="L1841" s="1">
        <f>IF(G1841&gt;MainSheet!$C$11+$B$6+$C$6,IF(L1840&gt;=0.999,1,(G1841-MainSheet!$C$11-$B$6-$C$6)*I1841/$D$2/60),0)</f>
        <v>1</v>
      </c>
      <c r="M1841">
        <f t="shared" si="256"/>
        <v>1</v>
      </c>
      <c r="N1841" s="2">
        <f t="shared" si="257"/>
        <v>3721.0526315789471</v>
      </c>
      <c r="O1841">
        <f t="shared" si="260"/>
        <v>977.02127659574455</v>
      </c>
      <c r="P1841">
        <f t="shared" si="258"/>
        <v>192000</v>
      </c>
      <c r="Q1841" s="2">
        <f t="shared" si="259"/>
        <v>196698.0739081747</v>
      </c>
      <c r="R1841">
        <f>Q1841/MainSheet!$C$8*(G1841-G1840)+R1840</f>
        <v>1754.4213224384825</v>
      </c>
      <c r="S1841">
        <f t="shared" si="261"/>
        <v>28315.232092234004</v>
      </c>
      <c r="T1841">
        <f t="shared" si="253"/>
        <v>18.390000000000075</v>
      </c>
      <c r="U1841" s="1">
        <f>Q1841/MainSheet!$C$22</f>
        <v>1</v>
      </c>
    </row>
    <row r="1842" spans="7:21">
      <c r="G1842">
        <f t="shared" si="254"/>
        <v>18.400000000000077</v>
      </c>
      <c r="H1842">
        <f t="shared" si="255"/>
        <v>198000</v>
      </c>
      <c r="I1842" s="2">
        <f>MIN(MainSheet!$C$10/MainSheet!$C$9,MainSheet!$K$9*60)</f>
        <v>660</v>
      </c>
      <c r="J1842" s="1">
        <f>IF(G1842&gt;MainSheet!$C$11,IF(J1841&gt;=0.999,1,(G1842-MainSheet!$C$11)*I1842/$B$2/60),0)</f>
        <v>1</v>
      </c>
      <c r="K1842" s="1">
        <f>IF(G1842&gt;MainSheet!$C$11+$B$6,IF(K1841&gt;=0.999,1,(G1842-MainSheet!$C$11-$B$6)*I1842/$C$2/60),0)</f>
        <v>1</v>
      </c>
      <c r="L1842" s="1">
        <f>IF(G1842&gt;MainSheet!$C$11+$B$6+$C$6,IF(L1841&gt;=0.999,1,(G1842-MainSheet!$C$11-$B$6-$C$6)*I1842/$D$2/60),0)</f>
        <v>1</v>
      </c>
      <c r="M1842">
        <f t="shared" si="256"/>
        <v>1</v>
      </c>
      <c r="N1842" s="2">
        <f t="shared" si="257"/>
        <v>3721.0526315789471</v>
      </c>
      <c r="O1842">
        <f t="shared" si="260"/>
        <v>977.02127659574455</v>
      </c>
      <c r="P1842">
        <f t="shared" si="258"/>
        <v>192000</v>
      </c>
      <c r="Q1842" s="2">
        <f t="shared" si="259"/>
        <v>196698.0739081747</v>
      </c>
      <c r="R1842">
        <f>Q1842/MainSheet!$C$8*(G1842-G1841)+R1841</f>
        <v>1756.4525689293173</v>
      </c>
      <c r="S1842">
        <f t="shared" si="261"/>
        <v>28348.015104552032</v>
      </c>
      <c r="T1842">
        <f t="shared" si="253"/>
        <v>18.400000000000077</v>
      </c>
      <c r="U1842" s="1">
        <f>Q1842/MainSheet!$C$22</f>
        <v>1</v>
      </c>
    </row>
    <row r="1843" spans="7:21">
      <c r="G1843">
        <f t="shared" si="254"/>
        <v>18.410000000000078</v>
      </c>
      <c r="H1843">
        <f t="shared" si="255"/>
        <v>198000</v>
      </c>
      <c r="I1843" s="2">
        <f>MIN(MainSheet!$C$10/MainSheet!$C$9,MainSheet!$K$9*60)</f>
        <v>660</v>
      </c>
      <c r="J1843" s="1">
        <f>IF(G1843&gt;MainSheet!$C$11,IF(J1842&gt;=0.999,1,(G1843-MainSheet!$C$11)*I1843/$B$2/60),0)</f>
        <v>1</v>
      </c>
      <c r="K1843" s="1">
        <f>IF(G1843&gt;MainSheet!$C$11+$B$6,IF(K1842&gt;=0.999,1,(G1843-MainSheet!$C$11-$B$6)*I1843/$C$2/60),0)</f>
        <v>1</v>
      </c>
      <c r="L1843" s="1">
        <f>IF(G1843&gt;MainSheet!$C$11+$B$6+$C$6,IF(L1842&gt;=0.999,1,(G1843-MainSheet!$C$11-$B$6-$C$6)*I1843/$D$2/60),0)</f>
        <v>1</v>
      </c>
      <c r="M1843">
        <f t="shared" si="256"/>
        <v>1</v>
      </c>
      <c r="N1843" s="2">
        <f t="shared" si="257"/>
        <v>3721.0526315789471</v>
      </c>
      <c r="O1843">
        <f t="shared" si="260"/>
        <v>977.02127659574455</v>
      </c>
      <c r="P1843">
        <f t="shared" si="258"/>
        <v>192000</v>
      </c>
      <c r="Q1843" s="2">
        <f t="shared" si="259"/>
        <v>196698.0739081747</v>
      </c>
      <c r="R1843">
        <f>Q1843/MainSheet!$C$8*(G1843-G1842)+R1842</f>
        <v>1758.483815420152</v>
      </c>
      <c r="S1843">
        <f t="shared" si="261"/>
        <v>28380.798116870061</v>
      </c>
      <c r="T1843">
        <f t="shared" si="253"/>
        <v>18.410000000000078</v>
      </c>
      <c r="U1843" s="1">
        <f>Q1843/MainSheet!$C$22</f>
        <v>1</v>
      </c>
    </row>
    <row r="1844" spans="7:21">
      <c r="G1844">
        <f t="shared" si="254"/>
        <v>18.42000000000008</v>
      </c>
      <c r="H1844">
        <f t="shared" si="255"/>
        <v>198000</v>
      </c>
      <c r="I1844" s="2">
        <f>MIN(MainSheet!$C$10/MainSheet!$C$9,MainSheet!$K$9*60)</f>
        <v>660</v>
      </c>
      <c r="J1844" s="1">
        <f>IF(G1844&gt;MainSheet!$C$11,IF(J1843&gt;=0.999,1,(G1844-MainSheet!$C$11)*I1844/$B$2/60),0)</f>
        <v>1</v>
      </c>
      <c r="K1844" s="1">
        <f>IF(G1844&gt;MainSheet!$C$11+$B$6,IF(K1843&gt;=0.999,1,(G1844-MainSheet!$C$11-$B$6)*I1844/$C$2/60),0)</f>
        <v>1</v>
      </c>
      <c r="L1844" s="1">
        <f>IF(G1844&gt;MainSheet!$C$11+$B$6+$C$6,IF(L1843&gt;=0.999,1,(G1844-MainSheet!$C$11-$B$6-$C$6)*I1844/$D$2/60),0)</f>
        <v>1</v>
      </c>
      <c r="M1844">
        <f t="shared" si="256"/>
        <v>1</v>
      </c>
      <c r="N1844" s="2">
        <f t="shared" si="257"/>
        <v>3721.0526315789471</v>
      </c>
      <c r="O1844">
        <f t="shared" si="260"/>
        <v>977.02127659574455</v>
      </c>
      <c r="P1844">
        <f t="shared" si="258"/>
        <v>192000</v>
      </c>
      <c r="Q1844" s="2">
        <f t="shared" si="259"/>
        <v>196698.0739081747</v>
      </c>
      <c r="R1844">
        <f>Q1844/MainSheet!$C$8*(G1844-G1843)+R1843</f>
        <v>1760.5150619109868</v>
      </c>
      <c r="S1844">
        <f t="shared" si="261"/>
        <v>28413.581129188089</v>
      </c>
      <c r="T1844">
        <f t="shared" si="253"/>
        <v>18.42000000000008</v>
      </c>
      <c r="U1844" s="1">
        <f>Q1844/MainSheet!$C$22</f>
        <v>1</v>
      </c>
    </row>
    <row r="1845" spans="7:21">
      <c r="G1845">
        <f t="shared" si="254"/>
        <v>18.430000000000081</v>
      </c>
      <c r="H1845">
        <f t="shared" si="255"/>
        <v>198000</v>
      </c>
      <c r="I1845" s="2">
        <f>MIN(MainSheet!$C$10/MainSheet!$C$9,MainSheet!$K$9*60)</f>
        <v>660</v>
      </c>
      <c r="J1845" s="1">
        <f>IF(G1845&gt;MainSheet!$C$11,IF(J1844&gt;=0.999,1,(G1845-MainSheet!$C$11)*I1845/$B$2/60),0)</f>
        <v>1</v>
      </c>
      <c r="K1845" s="1">
        <f>IF(G1845&gt;MainSheet!$C$11+$B$6,IF(K1844&gt;=0.999,1,(G1845-MainSheet!$C$11-$B$6)*I1845/$C$2/60),0)</f>
        <v>1</v>
      </c>
      <c r="L1845" s="1">
        <f>IF(G1845&gt;MainSheet!$C$11+$B$6+$C$6,IF(L1844&gt;=0.999,1,(G1845-MainSheet!$C$11-$B$6-$C$6)*I1845/$D$2/60),0)</f>
        <v>1</v>
      </c>
      <c r="M1845">
        <f t="shared" si="256"/>
        <v>1</v>
      </c>
      <c r="N1845" s="2">
        <f t="shared" si="257"/>
        <v>3721.0526315789471</v>
      </c>
      <c r="O1845">
        <f t="shared" si="260"/>
        <v>977.02127659574455</v>
      </c>
      <c r="P1845">
        <f t="shared" si="258"/>
        <v>192000</v>
      </c>
      <c r="Q1845" s="2">
        <f t="shared" si="259"/>
        <v>196698.0739081747</v>
      </c>
      <c r="R1845">
        <f>Q1845/MainSheet!$C$8*(G1845-G1844)+R1844</f>
        <v>1762.5463084018215</v>
      </c>
      <c r="S1845">
        <f t="shared" si="261"/>
        <v>28446.364141506117</v>
      </c>
      <c r="T1845">
        <f t="shared" si="253"/>
        <v>18.430000000000081</v>
      </c>
      <c r="U1845" s="1">
        <f>Q1845/MainSheet!$C$22</f>
        <v>1</v>
      </c>
    </row>
    <row r="1846" spans="7:21">
      <c r="G1846">
        <f t="shared" si="254"/>
        <v>18.440000000000083</v>
      </c>
      <c r="H1846">
        <f t="shared" si="255"/>
        <v>198000</v>
      </c>
      <c r="I1846" s="2">
        <f>MIN(MainSheet!$C$10/MainSheet!$C$9,MainSheet!$K$9*60)</f>
        <v>660</v>
      </c>
      <c r="J1846" s="1">
        <f>IF(G1846&gt;MainSheet!$C$11,IF(J1845&gt;=0.999,1,(G1846-MainSheet!$C$11)*I1846/$B$2/60),0)</f>
        <v>1</v>
      </c>
      <c r="K1846" s="1">
        <f>IF(G1846&gt;MainSheet!$C$11+$B$6,IF(K1845&gt;=0.999,1,(G1846-MainSheet!$C$11-$B$6)*I1846/$C$2/60),0)</f>
        <v>1</v>
      </c>
      <c r="L1846" s="1">
        <f>IF(G1846&gt;MainSheet!$C$11+$B$6+$C$6,IF(L1845&gt;=0.999,1,(G1846-MainSheet!$C$11-$B$6-$C$6)*I1846/$D$2/60),0)</f>
        <v>1</v>
      </c>
      <c r="M1846">
        <f t="shared" si="256"/>
        <v>1</v>
      </c>
      <c r="N1846" s="2">
        <f t="shared" si="257"/>
        <v>3721.0526315789471</v>
      </c>
      <c r="O1846">
        <f t="shared" si="260"/>
        <v>977.02127659574455</v>
      </c>
      <c r="P1846">
        <f t="shared" si="258"/>
        <v>192000</v>
      </c>
      <c r="Q1846" s="2">
        <f t="shared" si="259"/>
        <v>196698.0739081747</v>
      </c>
      <c r="R1846">
        <f>Q1846/MainSheet!$C$8*(G1846-G1845)+R1845</f>
        <v>1764.5775548926563</v>
      </c>
      <c r="S1846">
        <f t="shared" si="261"/>
        <v>28479.147153824146</v>
      </c>
      <c r="T1846">
        <f t="shared" si="253"/>
        <v>18.440000000000083</v>
      </c>
      <c r="U1846" s="1">
        <f>Q1846/MainSheet!$C$22</f>
        <v>1</v>
      </c>
    </row>
    <row r="1847" spans="7:21">
      <c r="G1847">
        <f t="shared" si="254"/>
        <v>18.450000000000085</v>
      </c>
      <c r="H1847">
        <f t="shared" si="255"/>
        <v>198000</v>
      </c>
      <c r="I1847" s="2">
        <f>MIN(MainSheet!$C$10/MainSheet!$C$9,MainSheet!$K$9*60)</f>
        <v>660</v>
      </c>
      <c r="J1847" s="1">
        <f>IF(G1847&gt;MainSheet!$C$11,IF(J1846&gt;=0.999,1,(G1847-MainSheet!$C$11)*I1847/$B$2/60),0)</f>
        <v>1</v>
      </c>
      <c r="K1847" s="1">
        <f>IF(G1847&gt;MainSheet!$C$11+$B$6,IF(K1846&gt;=0.999,1,(G1847-MainSheet!$C$11-$B$6)*I1847/$C$2/60),0)</f>
        <v>1</v>
      </c>
      <c r="L1847" s="1">
        <f>IF(G1847&gt;MainSheet!$C$11+$B$6+$C$6,IF(L1846&gt;=0.999,1,(G1847-MainSheet!$C$11-$B$6-$C$6)*I1847/$D$2/60),0)</f>
        <v>1</v>
      </c>
      <c r="M1847">
        <f t="shared" si="256"/>
        <v>1</v>
      </c>
      <c r="N1847" s="2">
        <f t="shared" si="257"/>
        <v>3721.0526315789471</v>
      </c>
      <c r="O1847">
        <f t="shared" si="260"/>
        <v>977.02127659574455</v>
      </c>
      <c r="P1847">
        <f t="shared" si="258"/>
        <v>192000</v>
      </c>
      <c r="Q1847" s="2">
        <f t="shared" si="259"/>
        <v>196698.0739081747</v>
      </c>
      <c r="R1847">
        <f>Q1847/MainSheet!$C$8*(G1847-G1846)+R1846</f>
        <v>1766.608801383491</v>
      </c>
      <c r="S1847">
        <f t="shared" si="261"/>
        <v>28511.930166142174</v>
      </c>
      <c r="T1847">
        <f t="shared" si="253"/>
        <v>18.450000000000085</v>
      </c>
      <c r="U1847" s="1">
        <f>Q1847/MainSheet!$C$22</f>
        <v>1</v>
      </c>
    </row>
    <row r="1848" spans="7:21">
      <c r="G1848">
        <f t="shared" si="254"/>
        <v>18.460000000000086</v>
      </c>
      <c r="H1848">
        <f t="shared" si="255"/>
        <v>198000</v>
      </c>
      <c r="I1848" s="2">
        <f>MIN(MainSheet!$C$10/MainSheet!$C$9,MainSheet!$K$9*60)</f>
        <v>660</v>
      </c>
      <c r="J1848" s="1">
        <f>IF(G1848&gt;MainSheet!$C$11,IF(J1847&gt;=0.999,1,(G1848-MainSheet!$C$11)*I1848/$B$2/60),0)</f>
        <v>1</v>
      </c>
      <c r="K1848" s="1">
        <f>IF(G1848&gt;MainSheet!$C$11+$B$6,IF(K1847&gt;=0.999,1,(G1848-MainSheet!$C$11-$B$6)*I1848/$C$2/60),0)</f>
        <v>1</v>
      </c>
      <c r="L1848" s="1">
        <f>IF(G1848&gt;MainSheet!$C$11+$B$6+$C$6,IF(L1847&gt;=0.999,1,(G1848-MainSheet!$C$11-$B$6-$C$6)*I1848/$D$2/60),0)</f>
        <v>1</v>
      </c>
      <c r="M1848">
        <f t="shared" si="256"/>
        <v>1</v>
      </c>
      <c r="N1848" s="2">
        <f t="shared" si="257"/>
        <v>3721.0526315789471</v>
      </c>
      <c r="O1848">
        <f t="shared" si="260"/>
        <v>977.02127659574455</v>
      </c>
      <c r="P1848">
        <f t="shared" si="258"/>
        <v>192000</v>
      </c>
      <c r="Q1848" s="2">
        <f t="shared" si="259"/>
        <v>196698.0739081747</v>
      </c>
      <c r="R1848">
        <f>Q1848/MainSheet!$C$8*(G1848-G1847)+R1847</f>
        <v>1768.6400478743258</v>
      </c>
      <c r="S1848">
        <f t="shared" si="261"/>
        <v>28544.713178460202</v>
      </c>
      <c r="T1848">
        <f t="shared" si="253"/>
        <v>18.460000000000086</v>
      </c>
      <c r="U1848" s="1">
        <f>Q1848/MainSheet!$C$22</f>
        <v>1</v>
      </c>
    </row>
    <row r="1849" spans="7:21">
      <c r="G1849">
        <f t="shared" si="254"/>
        <v>18.470000000000088</v>
      </c>
      <c r="H1849">
        <f t="shared" si="255"/>
        <v>198000</v>
      </c>
      <c r="I1849" s="2">
        <f>MIN(MainSheet!$C$10/MainSheet!$C$9,MainSheet!$K$9*60)</f>
        <v>660</v>
      </c>
      <c r="J1849" s="1">
        <f>IF(G1849&gt;MainSheet!$C$11,IF(J1848&gt;=0.999,1,(G1849-MainSheet!$C$11)*I1849/$B$2/60),0)</f>
        <v>1</v>
      </c>
      <c r="K1849" s="1">
        <f>IF(G1849&gt;MainSheet!$C$11+$B$6,IF(K1848&gt;=0.999,1,(G1849-MainSheet!$C$11-$B$6)*I1849/$C$2/60),0)</f>
        <v>1</v>
      </c>
      <c r="L1849" s="1">
        <f>IF(G1849&gt;MainSheet!$C$11+$B$6+$C$6,IF(L1848&gt;=0.999,1,(G1849-MainSheet!$C$11-$B$6-$C$6)*I1849/$D$2/60),0)</f>
        <v>1</v>
      </c>
      <c r="M1849">
        <f t="shared" si="256"/>
        <v>1</v>
      </c>
      <c r="N1849" s="2">
        <f t="shared" si="257"/>
        <v>3721.0526315789471</v>
      </c>
      <c r="O1849">
        <f t="shared" si="260"/>
        <v>977.02127659574455</v>
      </c>
      <c r="P1849">
        <f t="shared" si="258"/>
        <v>192000</v>
      </c>
      <c r="Q1849" s="2">
        <f t="shared" si="259"/>
        <v>196698.0739081747</v>
      </c>
      <c r="R1849">
        <f>Q1849/MainSheet!$C$8*(G1849-G1848)+R1848</f>
        <v>1770.6712943651605</v>
      </c>
      <c r="S1849">
        <f t="shared" si="261"/>
        <v>28577.496190778231</v>
      </c>
      <c r="T1849">
        <f t="shared" si="253"/>
        <v>18.470000000000088</v>
      </c>
      <c r="U1849" s="1">
        <f>Q1849/MainSheet!$C$22</f>
        <v>1</v>
      </c>
    </row>
    <row r="1850" spans="7:21">
      <c r="G1850">
        <f t="shared" si="254"/>
        <v>18.480000000000089</v>
      </c>
      <c r="H1850">
        <f t="shared" si="255"/>
        <v>198000</v>
      </c>
      <c r="I1850" s="2">
        <f>MIN(MainSheet!$C$10/MainSheet!$C$9,MainSheet!$K$9*60)</f>
        <v>660</v>
      </c>
      <c r="J1850" s="1">
        <f>IF(G1850&gt;MainSheet!$C$11,IF(J1849&gt;=0.999,1,(G1850-MainSheet!$C$11)*I1850/$B$2/60),0)</f>
        <v>1</v>
      </c>
      <c r="K1850" s="1">
        <f>IF(G1850&gt;MainSheet!$C$11+$B$6,IF(K1849&gt;=0.999,1,(G1850-MainSheet!$C$11-$B$6)*I1850/$C$2/60),0)</f>
        <v>1</v>
      </c>
      <c r="L1850" s="1">
        <f>IF(G1850&gt;MainSheet!$C$11+$B$6+$C$6,IF(L1849&gt;=0.999,1,(G1850-MainSheet!$C$11-$B$6-$C$6)*I1850/$D$2/60),0)</f>
        <v>1</v>
      </c>
      <c r="M1850">
        <f t="shared" si="256"/>
        <v>1</v>
      </c>
      <c r="N1850" s="2">
        <f t="shared" si="257"/>
        <v>3721.0526315789471</v>
      </c>
      <c r="O1850">
        <f t="shared" si="260"/>
        <v>977.02127659574455</v>
      </c>
      <c r="P1850">
        <f t="shared" si="258"/>
        <v>192000</v>
      </c>
      <c r="Q1850" s="2">
        <f t="shared" si="259"/>
        <v>196698.0739081747</v>
      </c>
      <c r="R1850">
        <f>Q1850/MainSheet!$C$8*(G1850-G1849)+R1849</f>
        <v>1772.7025408559953</v>
      </c>
      <c r="S1850">
        <f t="shared" si="261"/>
        <v>28610.279203096259</v>
      </c>
      <c r="T1850">
        <f t="shared" si="253"/>
        <v>18.480000000000089</v>
      </c>
      <c r="U1850" s="1">
        <f>Q1850/MainSheet!$C$22</f>
        <v>1</v>
      </c>
    </row>
    <row r="1851" spans="7:21">
      <c r="G1851">
        <f t="shared" si="254"/>
        <v>18.490000000000091</v>
      </c>
      <c r="H1851">
        <f t="shared" si="255"/>
        <v>198000</v>
      </c>
      <c r="I1851" s="2">
        <f>MIN(MainSheet!$C$10/MainSheet!$C$9,MainSheet!$K$9*60)</f>
        <v>660</v>
      </c>
      <c r="J1851" s="1">
        <f>IF(G1851&gt;MainSheet!$C$11,IF(J1850&gt;=0.999,1,(G1851-MainSheet!$C$11)*I1851/$B$2/60),0)</f>
        <v>1</v>
      </c>
      <c r="K1851" s="1">
        <f>IF(G1851&gt;MainSheet!$C$11+$B$6,IF(K1850&gt;=0.999,1,(G1851-MainSheet!$C$11-$B$6)*I1851/$C$2/60),0)</f>
        <v>1</v>
      </c>
      <c r="L1851" s="1">
        <f>IF(G1851&gt;MainSheet!$C$11+$B$6+$C$6,IF(L1850&gt;=0.999,1,(G1851-MainSheet!$C$11-$B$6-$C$6)*I1851/$D$2/60),0)</f>
        <v>1</v>
      </c>
      <c r="M1851">
        <f t="shared" si="256"/>
        <v>1</v>
      </c>
      <c r="N1851" s="2">
        <f t="shared" si="257"/>
        <v>3721.0526315789471</v>
      </c>
      <c r="O1851">
        <f t="shared" si="260"/>
        <v>977.02127659574455</v>
      </c>
      <c r="P1851">
        <f t="shared" si="258"/>
        <v>192000</v>
      </c>
      <c r="Q1851" s="2">
        <f t="shared" si="259"/>
        <v>196698.0739081747</v>
      </c>
      <c r="R1851">
        <f>Q1851/MainSheet!$C$8*(G1851-G1850)+R1850</f>
        <v>1774.73378734683</v>
      </c>
      <c r="S1851">
        <f t="shared" si="261"/>
        <v>28643.062215414287</v>
      </c>
      <c r="T1851">
        <f t="shared" si="253"/>
        <v>18.490000000000091</v>
      </c>
      <c r="U1851" s="1">
        <f>Q1851/MainSheet!$C$22</f>
        <v>1</v>
      </c>
    </row>
    <row r="1852" spans="7:21">
      <c r="G1852">
        <f t="shared" si="254"/>
        <v>18.500000000000092</v>
      </c>
      <c r="H1852">
        <f t="shared" si="255"/>
        <v>198000</v>
      </c>
      <c r="I1852" s="2">
        <f>MIN(MainSheet!$C$10/MainSheet!$C$9,MainSheet!$K$9*60)</f>
        <v>660</v>
      </c>
      <c r="J1852" s="1">
        <f>IF(G1852&gt;MainSheet!$C$11,IF(J1851&gt;=0.999,1,(G1852-MainSheet!$C$11)*I1852/$B$2/60),0)</f>
        <v>1</v>
      </c>
      <c r="K1852" s="1">
        <f>IF(G1852&gt;MainSheet!$C$11+$B$6,IF(K1851&gt;=0.999,1,(G1852-MainSheet!$C$11-$B$6)*I1852/$C$2/60),0)</f>
        <v>1</v>
      </c>
      <c r="L1852" s="1">
        <f>IF(G1852&gt;MainSheet!$C$11+$B$6+$C$6,IF(L1851&gt;=0.999,1,(G1852-MainSheet!$C$11-$B$6-$C$6)*I1852/$D$2/60),0)</f>
        <v>1</v>
      </c>
      <c r="M1852">
        <f t="shared" si="256"/>
        <v>1</v>
      </c>
      <c r="N1852" s="2">
        <f t="shared" si="257"/>
        <v>3721.0526315789471</v>
      </c>
      <c r="O1852">
        <f t="shared" si="260"/>
        <v>977.02127659574455</v>
      </c>
      <c r="P1852">
        <f t="shared" si="258"/>
        <v>192000</v>
      </c>
      <c r="Q1852" s="2">
        <f t="shared" si="259"/>
        <v>196698.0739081747</v>
      </c>
      <c r="R1852">
        <f>Q1852/MainSheet!$C$8*(G1852-G1851)+R1851</f>
        <v>1776.7650338376648</v>
      </c>
      <c r="S1852">
        <f t="shared" si="261"/>
        <v>28675.845227732316</v>
      </c>
      <c r="T1852">
        <f t="shared" si="253"/>
        <v>18.500000000000092</v>
      </c>
      <c r="U1852" s="1">
        <f>Q1852/MainSheet!$C$22</f>
        <v>1</v>
      </c>
    </row>
    <row r="1853" spans="7:21">
      <c r="G1853">
        <f t="shared" si="254"/>
        <v>18.510000000000094</v>
      </c>
      <c r="H1853">
        <f t="shared" si="255"/>
        <v>198000</v>
      </c>
      <c r="I1853" s="2">
        <f>MIN(MainSheet!$C$10/MainSheet!$C$9,MainSheet!$K$9*60)</f>
        <v>660</v>
      </c>
      <c r="J1853" s="1">
        <f>IF(G1853&gt;MainSheet!$C$11,IF(J1852&gt;=0.999,1,(G1853-MainSheet!$C$11)*I1853/$B$2/60),0)</f>
        <v>1</v>
      </c>
      <c r="K1853" s="1">
        <f>IF(G1853&gt;MainSheet!$C$11+$B$6,IF(K1852&gt;=0.999,1,(G1853-MainSheet!$C$11-$B$6)*I1853/$C$2/60),0)</f>
        <v>1</v>
      </c>
      <c r="L1853" s="1">
        <f>IF(G1853&gt;MainSheet!$C$11+$B$6+$C$6,IF(L1852&gt;=0.999,1,(G1853-MainSheet!$C$11-$B$6-$C$6)*I1853/$D$2/60),0)</f>
        <v>1</v>
      </c>
      <c r="M1853">
        <f t="shared" si="256"/>
        <v>1</v>
      </c>
      <c r="N1853" s="2">
        <f t="shared" si="257"/>
        <v>3721.0526315789471</v>
      </c>
      <c r="O1853">
        <f t="shared" si="260"/>
        <v>977.02127659574455</v>
      </c>
      <c r="P1853">
        <f t="shared" si="258"/>
        <v>192000</v>
      </c>
      <c r="Q1853" s="2">
        <f t="shared" si="259"/>
        <v>196698.0739081747</v>
      </c>
      <c r="R1853">
        <f>Q1853/MainSheet!$C$8*(G1853-G1852)+R1852</f>
        <v>1778.7962803284995</v>
      </c>
      <c r="S1853">
        <f t="shared" si="261"/>
        <v>28708.628240050344</v>
      </c>
      <c r="T1853">
        <f t="shared" si="253"/>
        <v>18.510000000000094</v>
      </c>
      <c r="U1853" s="1">
        <f>Q1853/MainSheet!$C$22</f>
        <v>1</v>
      </c>
    </row>
    <row r="1854" spans="7:21">
      <c r="G1854">
        <f t="shared" si="254"/>
        <v>18.520000000000095</v>
      </c>
      <c r="H1854">
        <f t="shared" si="255"/>
        <v>198000</v>
      </c>
      <c r="I1854" s="2">
        <f>MIN(MainSheet!$C$10/MainSheet!$C$9,MainSheet!$K$9*60)</f>
        <v>660</v>
      </c>
      <c r="J1854" s="1">
        <f>IF(G1854&gt;MainSheet!$C$11,IF(J1853&gt;=0.999,1,(G1854-MainSheet!$C$11)*I1854/$B$2/60),0)</f>
        <v>1</v>
      </c>
      <c r="K1854" s="1">
        <f>IF(G1854&gt;MainSheet!$C$11+$B$6,IF(K1853&gt;=0.999,1,(G1854-MainSheet!$C$11-$B$6)*I1854/$C$2/60),0)</f>
        <v>1</v>
      </c>
      <c r="L1854" s="1">
        <f>IF(G1854&gt;MainSheet!$C$11+$B$6+$C$6,IF(L1853&gt;=0.999,1,(G1854-MainSheet!$C$11-$B$6-$C$6)*I1854/$D$2/60),0)</f>
        <v>1</v>
      </c>
      <c r="M1854">
        <f t="shared" si="256"/>
        <v>1</v>
      </c>
      <c r="N1854" s="2">
        <f t="shared" si="257"/>
        <v>3721.0526315789471</v>
      </c>
      <c r="O1854">
        <f t="shared" si="260"/>
        <v>977.02127659574455</v>
      </c>
      <c r="P1854">
        <f t="shared" si="258"/>
        <v>192000</v>
      </c>
      <c r="Q1854" s="2">
        <f t="shared" si="259"/>
        <v>196698.0739081747</v>
      </c>
      <c r="R1854">
        <f>Q1854/MainSheet!$C$8*(G1854-G1853)+R1853</f>
        <v>1780.8275268193343</v>
      </c>
      <c r="S1854">
        <f t="shared" si="261"/>
        <v>28741.411252368373</v>
      </c>
      <c r="T1854">
        <f t="shared" si="253"/>
        <v>18.520000000000095</v>
      </c>
      <c r="U1854" s="1">
        <f>Q1854/MainSheet!$C$22</f>
        <v>1</v>
      </c>
    </row>
    <row r="1855" spans="7:21">
      <c r="G1855">
        <f t="shared" si="254"/>
        <v>18.530000000000097</v>
      </c>
      <c r="H1855">
        <f t="shared" si="255"/>
        <v>198000</v>
      </c>
      <c r="I1855" s="2">
        <f>MIN(MainSheet!$C$10/MainSheet!$C$9,MainSheet!$K$9*60)</f>
        <v>660</v>
      </c>
      <c r="J1855" s="1">
        <f>IF(G1855&gt;MainSheet!$C$11,IF(J1854&gt;=0.999,1,(G1855-MainSheet!$C$11)*I1855/$B$2/60),0)</f>
        <v>1</v>
      </c>
      <c r="K1855" s="1">
        <f>IF(G1855&gt;MainSheet!$C$11+$B$6,IF(K1854&gt;=0.999,1,(G1855-MainSheet!$C$11-$B$6)*I1855/$C$2/60),0)</f>
        <v>1</v>
      </c>
      <c r="L1855" s="1">
        <f>IF(G1855&gt;MainSheet!$C$11+$B$6+$C$6,IF(L1854&gt;=0.999,1,(G1855-MainSheet!$C$11-$B$6-$C$6)*I1855/$D$2/60),0)</f>
        <v>1</v>
      </c>
      <c r="M1855">
        <f t="shared" si="256"/>
        <v>1</v>
      </c>
      <c r="N1855" s="2">
        <f t="shared" si="257"/>
        <v>3721.0526315789471</v>
      </c>
      <c r="O1855">
        <f t="shared" si="260"/>
        <v>977.02127659574455</v>
      </c>
      <c r="P1855">
        <f t="shared" si="258"/>
        <v>192000</v>
      </c>
      <c r="Q1855" s="2">
        <f t="shared" si="259"/>
        <v>196698.0739081747</v>
      </c>
      <c r="R1855">
        <f>Q1855/MainSheet!$C$8*(G1855-G1854)+R1854</f>
        <v>1782.858773310169</v>
      </c>
      <c r="S1855">
        <f t="shared" si="261"/>
        <v>28774.194264686401</v>
      </c>
      <c r="T1855">
        <f t="shared" si="253"/>
        <v>18.530000000000097</v>
      </c>
      <c r="U1855" s="1">
        <f>Q1855/MainSheet!$C$22</f>
        <v>1</v>
      </c>
    </row>
    <row r="1856" spans="7:21">
      <c r="G1856">
        <f t="shared" si="254"/>
        <v>18.540000000000099</v>
      </c>
      <c r="H1856">
        <f t="shared" si="255"/>
        <v>198000</v>
      </c>
      <c r="I1856" s="2">
        <f>MIN(MainSheet!$C$10/MainSheet!$C$9,MainSheet!$K$9*60)</f>
        <v>660</v>
      </c>
      <c r="J1856" s="1">
        <f>IF(G1856&gt;MainSheet!$C$11,IF(J1855&gt;=0.999,1,(G1856-MainSheet!$C$11)*I1856/$B$2/60),0)</f>
        <v>1</v>
      </c>
      <c r="K1856" s="1">
        <f>IF(G1856&gt;MainSheet!$C$11+$B$6,IF(K1855&gt;=0.999,1,(G1856-MainSheet!$C$11-$B$6)*I1856/$C$2/60),0)</f>
        <v>1</v>
      </c>
      <c r="L1856" s="1">
        <f>IF(G1856&gt;MainSheet!$C$11+$B$6+$C$6,IF(L1855&gt;=0.999,1,(G1856-MainSheet!$C$11-$B$6-$C$6)*I1856/$D$2/60),0)</f>
        <v>1</v>
      </c>
      <c r="M1856">
        <f t="shared" si="256"/>
        <v>1</v>
      </c>
      <c r="N1856" s="2">
        <f t="shared" si="257"/>
        <v>3721.0526315789471</v>
      </c>
      <c r="O1856">
        <f t="shared" si="260"/>
        <v>977.02127659574455</v>
      </c>
      <c r="P1856">
        <f t="shared" si="258"/>
        <v>192000</v>
      </c>
      <c r="Q1856" s="2">
        <f t="shared" si="259"/>
        <v>196698.0739081747</v>
      </c>
      <c r="R1856">
        <f>Q1856/MainSheet!$C$8*(G1856-G1855)+R1855</f>
        <v>1784.8900198010037</v>
      </c>
      <c r="S1856">
        <f t="shared" si="261"/>
        <v>28806.977277004429</v>
      </c>
      <c r="T1856">
        <f t="shared" si="253"/>
        <v>18.540000000000099</v>
      </c>
      <c r="U1856" s="1">
        <f>Q1856/MainSheet!$C$22</f>
        <v>1</v>
      </c>
    </row>
    <row r="1857" spans="7:21">
      <c r="G1857">
        <f t="shared" si="254"/>
        <v>18.5500000000001</v>
      </c>
      <c r="H1857">
        <f t="shared" si="255"/>
        <v>198000</v>
      </c>
      <c r="I1857" s="2">
        <f>MIN(MainSheet!$C$10/MainSheet!$C$9,MainSheet!$K$9*60)</f>
        <v>660</v>
      </c>
      <c r="J1857" s="1">
        <f>IF(G1857&gt;MainSheet!$C$11,IF(J1856&gt;=0.999,1,(G1857-MainSheet!$C$11)*I1857/$B$2/60),0)</f>
        <v>1</v>
      </c>
      <c r="K1857" s="1">
        <f>IF(G1857&gt;MainSheet!$C$11+$B$6,IF(K1856&gt;=0.999,1,(G1857-MainSheet!$C$11-$B$6)*I1857/$C$2/60),0)</f>
        <v>1</v>
      </c>
      <c r="L1857" s="1">
        <f>IF(G1857&gt;MainSheet!$C$11+$B$6+$C$6,IF(L1856&gt;=0.999,1,(G1857-MainSheet!$C$11-$B$6-$C$6)*I1857/$D$2/60),0)</f>
        <v>1</v>
      </c>
      <c r="M1857">
        <f t="shared" si="256"/>
        <v>1</v>
      </c>
      <c r="N1857" s="2">
        <f t="shared" si="257"/>
        <v>3721.0526315789471</v>
      </c>
      <c r="O1857">
        <f t="shared" si="260"/>
        <v>977.02127659574455</v>
      </c>
      <c r="P1857">
        <f t="shared" si="258"/>
        <v>192000</v>
      </c>
      <c r="Q1857" s="2">
        <f t="shared" si="259"/>
        <v>196698.0739081747</v>
      </c>
      <c r="R1857">
        <f>Q1857/MainSheet!$C$8*(G1857-G1856)+R1856</f>
        <v>1786.9212662918385</v>
      </c>
      <c r="S1857">
        <f t="shared" si="261"/>
        <v>28839.760289322458</v>
      </c>
      <c r="T1857">
        <f t="shared" si="253"/>
        <v>18.5500000000001</v>
      </c>
      <c r="U1857" s="1">
        <f>Q1857/MainSheet!$C$22</f>
        <v>1</v>
      </c>
    </row>
    <row r="1858" spans="7:21">
      <c r="G1858">
        <f t="shared" si="254"/>
        <v>18.560000000000102</v>
      </c>
      <c r="H1858">
        <f t="shared" si="255"/>
        <v>198000</v>
      </c>
      <c r="I1858" s="2">
        <f>MIN(MainSheet!$C$10/MainSheet!$C$9,MainSheet!$K$9*60)</f>
        <v>660</v>
      </c>
      <c r="J1858" s="1">
        <f>IF(G1858&gt;MainSheet!$C$11,IF(J1857&gt;=0.999,1,(G1858-MainSheet!$C$11)*I1858/$B$2/60),0)</f>
        <v>1</v>
      </c>
      <c r="K1858" s="1">
        <f>IF(G1858&gt;MainSheet!$C$11+$B$6,IF(K1857&gt;=0.999,1,(G1858-MainSheet!$C$11-$B$6)*I1858/$C$2/60),0)</f>
        <v>1</v>
      </c>
      <c r="L1858" s="1">
        <f>IF(G1858&gt;MainSheet!$C$11+$B$6+$C$6,IF(L1857&gt;=0.999,1,(G1858-MainSheet!$C$11-$B$6-$C$6)*I1858/$D$2/60),0)</f>
        <v>1</v>
      </c>
      <c r="M1858">
        <f t="shared" si="256"/>
        <v>1</v>
      </c>
      <c r="N1858" s="2">
        <f t="shared" si="257"/>
        <v>3721.0526315789471</v>
      </c>
      <c r="O1858">
        <f t="shared" si="260"/>
        <v>977.02127659574455</v>
      </c>
      <c r="P1858">
        <f t="shared" si="258"/>
        <v>192000</v>
      </c>
      <c r="Q1858" s="2">
        <f t="shared" si="259"/>
        <v>196698.0739081747</v>
      </c>
      <c r="R1858">
        <f>Q1858/MainSheet!$C$8*(G1858-G1857)+R1857</f>
        <v>1788.9525127826732</v>
      </c>
      <c r="S1858">
        <f t="shared" si="261"/>
        <v>28872.543301640486</v>
      </c>
      <c r="T1858">
        <f t="shared" si="253"/>
        <v>18.560000000000102</v>
      </c>
      <c r="U1858" s="1">
        <f>Q1858/MainSheet!$C$22</f>
        <v>1</v>
      </c>
    </row>
    <row r="1859" spans="7:21">
      <c r="G1859">
        <f t="shared" si="254"/>
        <v>18.570000000000103</v>
      </c>
      <c r="H1859">
        <f t="shared" si="255"/>
        <v>198000</v>
      </c>
      <c r="I1859" s="2">
        <f>MIN(MainSheet!$C$10/MainSheet!$C$9,MainSheet!$K$9*60)</f>
        <v>660</v>
      </c>
      <c r="J1859" s="1">
        <f>IF(G1859&gt;MainSheet!$C$11,IF(J1858&gt;=0.999,1,(G1859-MainSheet!$C$11)*I1859/$B$2/60),0)</f>
        <v>1</v>
      </c>
      <c r="K1859" s="1">
        <f>IF(G1859&gt;MainSheet!$C$11+$B$6,IF(K1858&gt;=0.999,1,(G1859-MainSheet!$C$11-$B$6)*I1859/$C$2/60),0)</f>
        <v>1</v>
      </c>
      <c r="L1859" s="1">
        <f>IF(G1859&gt;MainSheet!$C$11+$B$6+$C$6,IF(L1858&gt;=0.999,1,(G1859-MainSheet!$C$11-$B$6-$C$6)*I1859/$D$2/60),0)</f>
        <v>1</v>
      </c>
      <c r="M1859">
        <f t="shared" si="256"/>
        <v>1</v>
      </c>
      <c r="N1859" s="2">
        <f t="shared" si="257"/>
        <v>3721.0526315789471</v>
      </c>
      <c r="O1859">
        <f t="shared" si="260"/>
        <v>977.02127659574455</v>
      </c>
      <c r="P1859">
        <f t="shared" si="258"/>
        <v>192000</v>
      </c>
      <c r="Q1859" s="2">
        <f t="shared" si="259"/>
        <v>196698.0739081747</v>
      </c>
      <c r="R1859">
        <f>Q1859/MainSheet!$C$8*(G1859-G1858)+R1858</f>
        <v>1790.983759273508</v>
      </c>
      <c r="S1859">
        <f t="shared" si="261"/>
        <v>28905.326313958514</v>
      </c>
      <c r="T1859">
        <f t="shared" ref="T1859:T1922" si="262">G1859</f>
        <v>18.570000000000103</v>
      </c>
      <c r="U1859" s="1">
        <f>Q1859/MainSheet!$C$22</f>
        <v>1</v>
      </c>
    </row>
    <row r="1860" spans="7:21">
      <c r="G1860">
        <f t="shared" ref="G1860:G1923" si="263">G1859+$F$2</f>
        <v>18.580000000000105</v>
      </c>
      <c r="H1860">
        <f t="shared" ref="H1860:H1923" si="264">H1859</f>
        <v>198000</v>
      </c>
      <c r="I1860" s="2">
        <f>MIN(MainSheet!$C$10/MainSheet!$C$9,MainSheet!$K$9*60)</f>
        <v>660</v>
      </c>
      <c r="J1860" s="1">
        <f>IF(G1860&gt;MainSheet!$C$11,IF(J1859&gt;=0.999,1,(G1860-MainSheet!$C$11)*I1860/$B$2/60),0)</f>
        <v>1</v>
      </c>
      <c r="K1860" s="1">
        <f>IF(G1860&gt;MainSheet!$C$11+$B$6,IF(K1859&gt;=0.999,1,(G1860-MainSheet!$C$11-$B$6)*I1860/$C$2/60),0)</f>
        <v>1</v>
      </c>
      <c r="L1860" s="1">
        <f>IF(G1860&gt;MainSheet!$C$11+$B$6+$C$6,IF(L1859&gt;=0.999,1,(G1860-MainSheet!$C$11-$B$6-$C$6)*I1860/$D$2/60),0)</f>
        <v>1</v>
      </c>
      <c r="M1860">
        <f t="shared" ref="M1860:M1923" si="265">(J1860*$B$2+K1860*$C$2+L1860*$D$2)/SUM($B$2:$D$2)</f>
        <v>1</v>
      </c>
      <c r="N1860" s="2">
        <f t="shared" ref="N1860:N1923" si="266">IF(J1860&gt;=0.01,((1-J1860)*B$3+B$4*(J1860)),0)</f>
        <v>3721.0526315789471</v>
      </c>
      <c r="O1860">
        <f t="shared" si="260"/>
        <v>977.02127659574455</v>
      </c>
      <c r="P1860">
        <f t="shared" ref="P1860:P1923" si="267">IF(IF(N1860+O1860&gt;H1860,H1860-O1860-N1860,IF(L1860&gt;0,((1-L1860)*D$3+D$4*(L1860)),0))+O1860+N1860&gt;H1860,H1860-N1860-O1860,IF(N1860+O1860&gt;H1860,H1860-O1860-N1860,IF(L1860&gt;0,((1-L1860)*D$3+D$4*(L1860)),0)))</f>
        <v>192000</v>
      </c>
      <c r="Q1860" s="2">
        <f t="shared" ref="Q1860:Q1923" si="268">SUM(N1860:P1860)</f>
        <v>196698.0739081747</v>
      </c>
      <c r="R1860">
        <f>Q1860/MainSheet!$C$8*(G1860-G1859)+R1859</f>
        <v>1793.0150057643427</v>
      </c>
      <c r="S1860">
        <f t="shared" si="261"/>
        <v>28938.109326276543</v>
      </c>
      <c r="T1860">
        <f t="shared" si="262"/>
        <v>18.580000000000105</v>
      </c>
      <c r="U1860" s="1">
        <f>Q1860/MainSheet!$C$22</f>
        <v>1</v>
      </c>
    </row>
    <row r="1861" spans="7:21">
      <c r="G1861">
        <f t="shared" si="263"/>
        <v>18.590000000000106</v>
      </c>
      <c r="H1861">
        <f t="shared" si="264"/>
        <v>198000</v>
      </c>
      <c r="I1861" s="2">
        <f>MIN(MainSheet!$C$10/MainSheet!$C$9,MainSheet!$K$9*60)</f>
        <v>660</v>
      </c>
      <c r="J1861" s="1">
        <f>IF(G1861&gt;MainSheet!$C$11,IF(J1860&gt;=0.999,1,(G1861-MainSheet!$C$11)*I1861/$B$2/60),0)</f>
        <v>1</v>
      </c>
      <c r="K1861" s="1">
        <f>IF(G1861&gt;MainSheet!$C$11+$B$6,IF(K1860&gt;=0.999,1,(G1861-MainSheet!$C$11-$B$6)*I1861/$C$2/60),0)</f>
        <v>1</v>
      </c>
      <c r="L1861" s="1">
        <f>IF(G1861&gt;MainSheet!$C$11+$B$6+$C$6,IF(L1860&gt;=0.999,1,(G1861-MainSheet!$C$11-$B$6-$C$6)*I1861/$D$2/60),0)</f>
        <v>1</v>
      </c>
      <c r="M1861">
        <f t="shared" si="265"/>
        <v>1</v>
      </c>
      <c r="N1861" s="2">
        <f t="shared" si="266"/>
        <v>3721.0526315789471</v>
      </c>
      <c r="O1861">
        <f t="shared" ref="O1861:O1924" si="269">IF(K1861&gt;=0.01,((1-K1861)*C$3+C$4*(K1861)),0)</f>
        <v>977.02127659574455</v>
      </c>
      <c r="P1861">
        <f t="shared" si="267"/>
        <v>192000</v>
      </c>
      <c r="Q1861" s="2">
        <f t="shared" si="268"/>
        <v>196698.0739081747</v>
      </c>
      <c r="R1861">
        <f>Q1861/MainSheet!$C$8*(G1861-G1860)+R1860</f>
        <v>1795.0462522551775</v>
      </c>
      <c r="S1861">
        <f t="shared" ref="S1861:S1924" si="270">Q1861*$F$2/60+S1860</f>
        <v>28970.892338594571</v>
      </c>
      <c r="T1861">
        <f t="shared" si="262"/>
        <v>18.590000000000106</v>
      </c>
      <c r="U1861" s="1">
        <f>Q1861/MainSheet!$C$22</f>
        <v>1</v>
      </c>
    </row>
    <row r="1862" spans="7:21">
      <c r="G1862">
        <f t="shared" si="263"/>
        <v>18.600000000000108</v>
      </c>
      <c r="H1862">
        <f t="shared" si="264"/>
        <v>198000</v>
      </c>
      <c r="I1862" s="2">
        <f>MIN(MainSheet!$C$10/MainSheet!$C$9,MainSheet!$K$9*60)</f>
        <v>660</v>
      </c>
      <c r="J1862" s="1">
        <f>IF(G1862&gt;MainSheet!$C$11,IF(J1861&gt;=0.999,1,(G1862-MainSheet!$C$11)*I1862/$B$2/60),0)</f>
        <v>1</v>
      </c>
      <c r="K1862" s="1">
        <f>IF(G1862&gt;MainSheet!$C$11+$B$6,IF(K1861&gt;=0.999,1,(G1862-MainSheet!$C$11-$B$6)*I1862/$C$2/60),0)</f>
        <v>1</v>
      </c>
      <c r="L1862" s="1">
        <f>IF(G1862&gt;MainSheet!$C$11+$B$6+$C$6,IF(L1861&gt;=0.999,1,(G1862-MainSheet!$C$11-$B$6-$C$6)*I1862/$D$2/60),0)</f>
        <v>1</v>
      </c>
      <c r="M1862">
        <f t="shared" si="265"/>
        <v>1</v>
      </c>
      <c r="N1862" s="2">
        <f t="shared" si="266"/>
        <v>3721.0526315789471</v>
      </c>
      <c r="O1862">
        <f t="shared" si="269"/>
        <v>977.02127659574455</v>
      </c>
      <c r="P1862">
        <f t="shared" si="267"/>
        <v>192000</v>
      </c>
      <c r="Q1862" s="2">
        <f t="shared" si="268"/>
        <v>196698.0739081747</v>
      </c>
      <c r="R1862">
        <f>Q1862/MainSheet!$C$8*(G1862-G1861)+R1861</f>
        <v>1797.0774987460122</v>
      </c>
      <c r="S1862">
        <f t="shared" si="270"/>
        <v>29003.675350912599</v>
      </c>
      <c r="T1862">
        <f t="shared" si="262"/>
        <v>18.600000000000108</v>
      </c>
      <c r="U1862" s="1">
        <f>Q1862/MainSheet!$C$22</f>
        <v>1</v>
      </c>
    </row>
    <row r="1863" spans="7:21">
      <c r="G1863">
        <f t="shared" si="263"/>
        <v>18.61000000000011</v>
      </c>
      <c r="H1863">
        <f t="shared" si="264"/>
        <v>198000</v>
      </c>
      <c r="I1863" s="2">
        <f>MIN(MainSheet!$C$10/MainSheet!$C$9,MainSheet!$K$9*60)</f>
        <v>660</v>
      </c>
      <c r="J1863" s="1">
        <f>IF(G1863&gt;MainSheet!$C$11,IF(J1862&gt;=0.999,1,(G1863-MainSheet!$C$11)*I1863/$B$2/60),0)</f>
        <v>1</v>
      </c>
      <c r="K1863" s="1">
        <f>IF(G1863&gt;MainSheet!$C$11+$B$6,IF(K1862&gt;=0.999,1,(G1863-MainSheet!$C$11-$B$6)*I1863/$C$2/60),0)</f>
        <v>1</v>
      </c>
      <c r="L1863" s="1">
        <f>IF(G1863&gt;MainSheet!$C$11+$B$6+$C$6,IF(L1862&gt;=0.999,1,(G1863-MainSheet!$C$11-$B$6-$C$6)*I1863/$D$2/60),0)</f>
        <v>1</v>
      </c>
      <c r="M1863">
        <f t="shared" si="265"/>
        <v>1</v>
      </c>
      <c r="N1863" s="2">
        <f t="shared" si="266"/>
        <v>3721.0526315789471</v>
      </c>
      <c r="O1863">
        <f t="shared" si="269"/>
        <v>977.02127659574455</v>
      </c>
      <c r="P1863">
        <f t="shared" si="267"/>
        <v>192000</v>
      </c>
      <c r="Q1863" s="2">
        <f t="shared" si="268"/>
        <v>196698.0739081747</v>
      </c>
      <c r="R1863">
        <f>Q1863/MainSheet!$C$8*(G1863-G1862)+R1862</f>
        <v>1799.108745236847</v>
      </c>
      <c r="S1863">
        <f t="shared" si="270"/>
        <v>29036.458363230628</v>
      </c>
      <c r="T1863">
        <f t="shared" si="262"/>
        <v>18.61000000000011</v>
      </c>
      <c r="U1863" s="1">
        <f>Q1863/MainSheet!$C$22</f>
        <v>1</v>
      </c>
    </row>
    <row r="1864" spans="7:21">
      <c r="G1864">
        <f t="shared" si="263"/>
        <v>18.620000000000111</v>
      </c>
      <c r="H1864">
        <f t="shared" si="264"/>
        <v>198000</v>
      </c>
      <c r="I1864" s="2">
        <f>MIN(MainSheet!$C$10/MainSheet!$C$9,MainSheet!$K$9*60)</f>
        <v>660</v>
      </c>
      <c r="J1864" s="1">
        <f>IF(G1864&gt;MainSheet!$C$11,IF(J1863&gt;=0.999,1,(G1864-MainSheet!$C$11)*I1864/$B$2/60),0)</f>
        <v>1</v>
      </c>
      <c r="K1864" s="1">
        <f>IF(G1864&gt;MainSheet!$C$11+$B$6,IF(K1863&gt;=0.999,1,(G1864-MainSheet!$C$11-$B$6)*I1864/$C$2/60),0)</f>
        <v>1</v>
      </c>
      <c r="L1864" s="1">
        <f>IF(G1864&gt;MainSheet!$C$11+$B$6+$C$6,IF(L1863&gt;=0.999,1,(G1864-MainSheet!$C$11-$B$6-$C$6)*I1864/$D$2/60),0)</f>
        <v>1</v>
      </c>
      <c r="M1864">
        <f t="shared" si="265"/>
        <v>1</v>
      </c>
      <c r="N1864" s="2">
        <f t="shared" si="266"/>
        <v>3721.0526315789471</v>
      </c>
      <c r="O1864">
        <f t="shared" si="269"/>
        <v>977.02127659574455</v>
      </c>
      <c r="P1864">
        <f t="shared" si="267"/>
        <v>192000</v>
      </c>
      <c r="Q1864" s="2">
        <f t="shared" si="268"/>
        <v>196698.0739081747</v>
      </c>
      <c r="R1864">
        <f>Q1864/MainSheet!$C$8*(G1864-G1863)+R1863</f>
        <v>1801.1399917276817</v>
      </c>
      <c r="S1864">
        <f t="shared" si="270"/>
        <v>29069.241375548656</v>
      </c>
      <c r="T1864">
        <f t="shared" si="262"/>
        <v>18.620000000000111</v>
      </c>
      <c r="U1864" s="1">
        <f>Q1864/MainSheet!$C$22</f>
        <v>1</v>
      </c>
    </row>
    <row r="1865" spans="7:21">
      <c r="G1865">
        <f t="shared" si="263"/>
        <v>18.630000000000113</v>
      </c>
      <c r="H1865">
        <f t="shared" si="264"/>
        <v>198000</v>
      </c>
      <c r="I1865" s="2">
        <f>MIN(MainSheet!$C$10/MainSheet!$C$9,MainSheet!$K$9*60)</f>
        <v>660</v>
      </c>
      <c r="J1865" s="1">
        <f>IF(G1865&gt;MainSheet!$C$11,IF(J1864&gt;=0.999,1,(G1865-MainSheet!$C$11)*I1865/$B$2/60),0)</f>
        <v>1</v>
      </c>
      <c r="K1865" s="1">
        <f>IF(G1865&gt;MainSheet!$C$11+$B$6,IF(K1864&gt;=0.999,1,(G1865-MainSheet!$C$11-$B$6)*I1865/$C$2/60),0)</f>
        <v>1</v>
      </c>
      <c r="L1865" s="1">
        <f>IF(G1865&gt;MainSheet!$C$11+$B$6+$C$6,IF(L1864&gt;=0.999,1,(G1865-MainSheet!$C$11-$B$6-$C$6)*I1865/$D$2/60),0)</f>
        <v>1</v>
      </c>
      <c r="M1865">
        <f t="shared" si="265"/>
        <v>1</v>
      </c>
      <c r="N1865" s="2">
        <f t="shared" si="266"/>
        <v>3721.0526315789471</v>
      </c>
      <c r="O1865">
        <f t="shared" si="269"/>
        <v>977.02127659574455</v>
      </c>
      <c r="P1865">
        <f t="shared" si="267"/>
        <v>192000</v>
      </c>
      <c r="Q1865" s="2">
        <f t="shared" si="268"/>
        <v>196698.0739081747</v>
      </c>
      <c r="R1865">
        <f>Q1865/MainSheet!$C$8*(G1865-G1864)+R1864</f>
        <v>1803.1712382185165</v>
      </c>
      <c r="S1865">
        <f t="shared" si="270"/>
        <v>29102.024387866684</v>
      </c>
      <c r="T1865">
        <f t="shared" si="262"/>
        <v>18.630000000000113</v>
      </c>
      <c r="U1865" s="1">
        <f>Q1865/MainSheet!$C$22</f>
        <v>1</v>
      </c>
    </row>
    <row r="1866" spans="7:21">
      <c r="G1866">
        <f t="shared" si="263"/>
        <v>18.640000000000114</v>
      </c>
      <c r="H1866">
        <f t="shared" si="264"/>
        <v>198000</v>
      </c>
      <c r="I1866" s="2">
        <f>MIN(MainSheet!$C$10/MainSheet!$C$9,MainSheet!$K$9*60)</f>
        <v>660</v>
      </c>
      <c r="J1866" s="1">
        <f>IF(G1866&gt;MainSheet!$C$11,IF(J1865&gt;=0.999,1,(G1866-MainSheet!$C$11)*I1866/$B$2/60),0)</f>
        <v>1</v>
      </c>
      <c r="K1866" s="1">
        <f>IF(G1866&gt;MainSheet!$C$11+$B$6,IF(K1865&gt;=0.999,1,(G1866-MainSheet!$C$11-$B$6)*I1866/$C$2/60),0)</f>
        <v>1</v>
      </c>
      <c r="L1866" s="1">
        <f>IF(G1866&gt;MainSheet!$C$11+$B$6+$C$6,IF(L1865&gt;=0.999,1,(G1866-MainSheet!$C$11-$B$6-$C$6)*I1866/$D$2/60),0)</f>
        <v>1</v>
      </c>
      <c r="M1866">
        <f t="shared" si="265"/>
        <v>1</v>
      </c>
      <c r="N1866" s="2">
        <f t="shared" si="266"/>
        <v>3721.0526315789471</v>
      </c>
      <c r="O1866">
        <f t="shared" si="269"/>
        <v>977.02127659574455</v>
      </c>
      <c r="P1866">
        <f t="shared" si="267"/>
        <v>192000</v>
      </c>
      <c r="Q1866" s="2">
        <f t="shared" si="268"/>
        <v>196698.0739081747</v>
      </c>
      <c r="R1866">
        <f>Q1866/MainSheet!$C$8*(G1866-G1865)+R1865</f>
        <v>1805.2024847093512</v>
      </c>
      <c r="S1866">
        <f t="shared" si="270"/>
        <v>29134.807400184713</v>
      </c>
      <c r="T1866">
        <f t="shared" si="262"/>
        <v>18.640000000000114</v>
      </c>
      <c r="U1866" s="1">
        <f>Q1866/MainSheet!$C$22</f>
        <v>1</v>
      </c>
    </row>
    <row r="1867" spans="7:21">
      <c r="G1867">
        <f t="shared" si="263"/>
        <v>18.650000000000116</v>
      </c>
      <c r="H1867">
        <f t="shared" si="264"/>
        <v>198000</v>
      </c>
      <c r="I1867" s="2">
        <f>MIN(MainSheet!$C$10/MainSheet!$C$9,MainSheet!$K$9*60)</f>
        <v>660</v>
      </c>
      <c r="J1867" s="1">
        <f>IF(G1867&gt;MainSheet!$C$11,IF(J1866&gt;=0.999,1,(G1867-MainSheet!$C$11)*I1867/$B$2/60),0)</f>
        <v>1</v>
      </c>
      <c r="K1867" s="1">
        <f>IF(G1867&gt;MainSheet!$C$11+$B$6,IF(K1866&gt;=0.999,1,(G1867-MainSheet!$C$11-$B$6)*I1867/$C$2/60),0)</f>
        <v>1</v>
      </c>
      <c r="L1867" s="1">
        <f>IF(G1867&gt;MainSheet!$C$11+$B$6+$C$6,IF(L1866&gt;=0.999,1,(G1867-MainSheet!$C$11-$B$6-$C$6)*I1867/$D$2/60),0)</f>
        <v>1</v>
      </c>
      <c r="M1867">
        <f t="shared" si="265"/>
        <v>1</v>
      </c>
      <c r="N1867" s="2">
        <f t="shared" si="266"/>
        <v>3721.0526315789471</v>
      </c>
      <c r="O1867">
        <f t="shared" si="269"/>
        <v>977.02127659574455</v>
      </c>
      <c r="P1867">
        <f t="shared" si="267"/>
        <v>192000</v>
      </c>
      <c r="Q1867" s="2">
        <f t="shared" si="268"/>
        <v>196698.0739081747</v>
      </c>
      <c r="R1867">
        <f>Q1867/MainSheet!$C$8*(G1867-G1866)+R1866</f>
        <v>1807.233731200186</v>
      </c>
      <c r="S1867">
        <f t="shared" si="270"/>
        <v>29167.590412502741</v>
      </c>
      <c r="T1867">
        <f t="shared" si="262"/>
        <v>18.650000000000116</v>
      </c>
      <c r="U1867" s="1">
        <f>Q1867/MainSheet!$C$22</f>
        <v>1</v>
      </c>
    </row>
    <row r="1868" spans="7:21">
      <c r="G1868">
        <f t="shared" si="263"/>
        <v>18.660000000000117</v>
      </c>
      <c r="H1868">
        <f t="shared" si="264"/>
        <v>198000</v>
      </c>
      <c r="I1868" s="2">
        <f>MIN(MainSheet!$C$10/MainSheet!$C$9,MainSheet!$K$9*60)</f>
        <v>660</v>
      </c>
      <c r="J1868" s="1">
        <f>IF(G1868&gt;MainSheet!$C$11,IF(J1867&gt;=0.999,1,(G1868-MainSheet!$C$11)*I1868/$B$2/60),0)</f>
        <v>1</v>
      </c>
      <c r="K1868" s="1">
        <f>IF(G1868&gt;MainSheet!$C$11+$B$6,IF(K1867&gt;=0.999,1,(G1868-MainSheet!$C$11-$B$6)*I1868/$C$2/60),0)</f>
        <v>1</v>
      </c>
      <c r="L1868" s="1">
        <f>IF(G1868&gt;MainSheet!$C$11+$B$6+$C$6,IF(L1867&gt;=0.999,1,(G1868-MainSheet!$C$11-$B$6-$C$6)*I1868/$D$2/60),0)</f>
        <v>1</v>
      </c>
      <c r="M1868">
        <f t="shared" si="265"/>
        <v>1</v>
      </c>
      <c r="N1868" s="2">
        <f t="shared" si="266"/>
        <v>3721.0526315789471</v>
      </c>
      <c r="O1868">
        <f t="shared" si="269"/>
        <v>977.02127659574455</v>
      </c>
      <c r="P1868">
        <f t="shared" si="267"/>
        <v>192000</v>
      </c>
      <c r="Q1868" s="2">
        <f t="shared" si="268"/>
        <v>196698.0739081747</v>
      </c>
      <c r="R1868">
        <f>Q1868/MainSheet!$C$8*(G1868-G1867)+R1867</f>
        <v>1809.2649776910207</v>
      </c>
      <c r="S1868">
        <f t="shared" si="270"/>
        <v>29200.373424820769</v>
      </c>
      <c r="T1868">
        <f t="shared" si="262"/>
        <v>18.660000000000117</v>
      </c>
      <c r="U1868" s="1">
        <f>Q1868/MainSheet!$C$22</f>
        <v>1</v>
      </c>
    </row>
    <row r="1869" spans="7:21">
      <c r="G1869">
        <f t="shared" si="263"/>
        <v>18.670000000000119</v>
      </c>
      <c r="H1869">
        <f t="shared" si="264"/>
        <v>198000</v>
      </c>
      <c r="I1869" s="2">
        <f>MIN(MainSheet!$C$10/MainSheet!$C$9,MainSheet!$K$9*60)</f>
        <v>660</v>
      </c>
      <c r="J1869" s="1">
        <f>IF(G1869&gt;MainSheet!$C$11,IF(J1868&gt;=0.999,1,(G1869-MainSheet!$C$11)*I1869/$B$2/60),0)</f>
        <v>1</v>
      </c>
      <c r="K1869" s="1">
        <f>IF(G1869&gt;MainSheet!$C$11+$B$6,IF(K1868&gt;=0.999,1,(G1869-MainSheet!$C$11-$B$6)*I1869/$C$2/60),0)</f>
        <v>1</v>
      </c>
      <c r="L1869" s="1">
        <f>IF(G1869&gt;MainSheet!$C$11+$B$6+$C$6,IF(L1868&gt;=0.999,1,(G1869-MainSheet!$C$11-$B$6-$C$6)*I1869/$D$2/60),0)</f>
        <v>1</v>
      </c>
      <c r="M1869">
        <f t="shared" si="265"/>
        <v>1</v>
      </c>
      <c r="N1869" s="2">
        <f t="shared" si="266"/>
        <v>3721.0526315789471</v>
      </c>
      <c r="O1869">
        <f t="shared" si="269"/>
        <v>977.02127659574455</v>
      </c>
      <c r="P1869">
        <f t="shared" si="267"/>
        <v>192000</v>
      </c>
      <c r="Q1869" s="2">
        <f t="shared" si="268"/>
        <v>196698.0739081747</v>
      </c>
      <c r="R1869">
        <f>Q1869/MainSheet!$C$8*(G1869-G1868)+R1868</f>
        <v>1811.2962241818555</v>
      </c>
      <c r="S1869">
        <f t="shared" si="270"/>
        <v>29233.156437138798</v>
      </c>
      <c r="T1869">
        <f t="shared" si="262"/>
        <v>18.670000000000119</v>
      </c>
      <c r="U1869" s="1">
        <f>Q1869/MainSheet!$C$22</f>
        <v>1</v>
      </c>
    </row>
    <row r="1870" spans="7:21">
      <c r="G1870">
        <f t="shared" si="263"/>
        <v>18.680000000000121</v>
      </c>
      <c r="H1870">
        <f t="shared" si="264"/>
        <v>198000</v>
      </c>
      <c r="I1870" s="2">
        <f>MIN(MainSheet!$C$10/MainSheet!$C$9,MainSheet!$K$9*60)</f>
        <v>660</v>
      </c>
      <c r="J1870" s="1">
        <f>IF(G1870&gt;MainSheet!$C$11,IF(J1869&gt;=0.999,1,(G1870-MainSheet!$C$11)*I1870/$B$2/60),0)</f>
        <v>1</v>
      </c>
      <c r="K1870" s="1">
        <f>IF(G1870&gt;MainSheet!$C$11+$B$6,IF(K1869&gt;=0.999,1,(G1870-MainSheet!$C$11-$B$6)*I1870/$C$2/60),0)</f>
        <v>1</v>
      </c>
      <c r="L1870" s="1">
        <f>IF(G1870&gt;MainSheet!$C$11+$B$6+$C$6,IF(L1869&gt;=0.999,1,(G1870-MainSheet!$C$11-$B$6-$C$6)*I1870/$D$2/60),0)</f>
        <v>1</v>
      </c>
      <c r="M1870">
        <f t="shared" si="265"/>
        <v>1</v>
      </c>
      <c r="N1870" s="2">
        <f t="shared" si="266"/>
        <v>3721.0526315789471</v>
      </c>
      <c r="O1870">
        <f t="shared" si="269"/>
        <v>977.02127659574455</v>
      </c>
      <c r="P1870">
        <f t="shared" si="267"/>
        <v>192000</v>
      </c>
      <c r="Q1870" s="2">
        <f t="shared" si="268"/>
        <v>196698.0739081747</v>
      </c>
      <c r="R1870">
        <f>Q1870/MainSheet!$C$8*(G1870-G1869)+R1869</f>
        <v>1813.3274706726902</v>
      </c>
      <c r="S1870">
        <f t="shared" si="270"/>
        <v>29265.939449456826</v>
      </c>
      <c r="T1870">
        <f t="shared" si="262"/>
        <v>18.680000000000121</v>
      </c>
      <c r="U1870" s="1">
        <f>Q1870/MainSheet!$C$22</f>
        <v>1</v>
      </c>
    </row>
    <row r="1871" spans="7:21">
      <c r="G1871">
        <f t="shared" si="263"/>
        <v>18.690000000000122</v>
      </c>
      <c r="H1871">
        <f t="shared" si="264"/>
        <v>198000</v>
      </c>
      <c r="I1871" s="2">
        <f>MIN(MainSheet!$C$10/MainSheet!$C$9,MainSheet!$K$9*60)</f>
        <v>660</v>
      </c>
      <c r="J1871" s="1">
        <f>IF(G1871&gt;MainSheet!$C$11,IF(J1870&gt;=0.999,1,(G1871-MainSheet!$C$11)*I1871/$B$2/60),0)</f>
        <v>1</v>
      </c>
      <c r="K1871" s="1">
        <f>IF(G1871&gt;MainSheet!$C$11+$B$6,IF(K1870&gt;=0.999,1,(G1871-MainSheet!$C$11-$B$6)*I1871/$C$2/60),0)</f>
        <v>1</v>
      </c>
      <c r="L1871" s="1">
        <f>IF(G1871&gt;MainSheet!$C$11+$B$6+$C$6,IF(L1870&gt;=0.999,1,(G1871-MainSheet!$C$11-$B$6-$C$6)*I1871/$D$2/60),0)</f>
        <v>1</v>
      </c>
      <c r="M1871">
        <f t="shared" si="265"/>
        <v>1</v>
      </c>
      <c r="N1871" s="2">
        <f t="shared" si="266"/>
        <v>3721.0526315789471</v>
      </c>
      <c r="O1871">
        <f t="shared" si="269"/>
        <v>977.02127659574455</v>
      </c>
      <c r="P1871">
        <f t="shared" si="267"/>
        <v>192000</v>
      </c>
      <c r="Q1871" s="2">
        <f t="shared" si="268"/>
        <v>196698.0739081747</v>
      </c>
      <c r="R1871">
        <f>Q1871/MainSheet!$C$8*(G1871-G1870)+R1870</f>
        <v>1815.3587171635249</v>
      </c>
      <c r="S1871">
        <f t="shared" si="270"/>
        <v>29298.722461774854</v>
      </c>
      <c r="T1871">
        <f t="shared" si="262"/>
        <v>18.690000000000122</v>
      </c>
      <c r="U1871" s="1">
        <f>Q1871/MainSheet!$C$22</f>
        <v>1</v>
      </c>
    </row>
    <row r="1872" spans="7:21">
      <c r="G1872">
        <f t="shared" si="263"/>
        <v>18.700000000000124</v>
      </c>
      <c r="H1872">
        <f t="shared" si="264"/>
        <v>198000</v>
      </c>
      <c r="I1872" s="2">
        <f>MIN(MainSheet!$C$10/MainSheet!$C$9,MainSheet!$K$9*60)</f>
        <v>660</v>
      </c>
      <c r="J1872" s="1">
        <f>IF(G1872&gt;MainSheet!$C$11,IF(J1871&gt;=0.999,1,(G1872-MainSheet!$C$11)*I1872/$B$2/60),0)</f>
        <v>1</v>
      </c>
      <c r="K1872" s="1">
        <f>IF(G1872&gt;MainSheet!$C$11+$B$6,IF(K1871&gt;=0.999,1,(G1872-MainSheet!$C$11-$B$6)*I1872/$C$2/60),0)</f>
        <v>1</v>
      </c>
      <c r="L1872" s="1">
        <f>IF(G1872&gt;MainSheet!$C$11+$B$6+$C$6,IF(L1871&gt;=0.999,1,(G1872-MainSheet!$C$11-$B$6-$C$6)*I1872/$D$2/60),0)</f>
        <v>1</v>
      </c>
      <c r="M1872">
        <f t="shared" si="265"/>
        <v>1</v>
      </c>
      <c r="N1872" s="2">
        <f t="shared" si="266"/>
        <v>3721.0526315789471</v>
      </c>
      <c r="O1872">
        <f t="shared" si="269"/>
        <v>977.02127659574455</v>
      </c>
      <c r="P1872">
        <f t="shared" si="267"/>
        <v>192000</v>
      </c>
      <c r="Q1872" s="2">
        <f t="shared" si="268"/>
        <v>196698.0739081747</v>
      </c>
      <c r="R1872">
        <f>Q1872/MainSheet!$C$8*(G1872-G1871)+R1871</f>
        <v>1817.3899636543597</v>
      </c>
      <c r="S1872">
        <f t="shared" si="270"/>
        <v>29331.505474092883</v>
      </c>
      <c r="T1872">
        <f t="shared" si="262"/>
        <v>18.700000000000124</v>
      </c>
      <c r="U1872" s="1">
        <f>Q1872/MainSheet!$C$22</f>
        <v>1</v>
      </c>
    </row>
    <row r="1873" spans="7:21">
      <c r="G1873">
        <f t="shared" si="263"/>
        <v>18.710000000000125</v>
      </c>
      <c r="H1873">
        <f t="shared" si="264"/>
        <v>198000</v>
      </c>
      <c r="I1873" s="2">
        <f>MIN(MainSheet!$C$10/MainSheet!$C$9,MainSheet!$K$9*60)</f>
        <v>660</v>
      </c>
      <c r="J1873" s="1">
        <f>IF(G1873&gt;MainSheet!$C$11,IF(J1872&gt;=0.999,1,(G1873-MainSheet!$C$11)*I1873/$B$2/60),0)</f>
        <v>1</v>
      </c>
      <c r="K1873" s="1">
        <f>IF(G1873&gt;MainSheet!$C$11+$B$6,IF(K1872&gt;=0.999,1,(G1873-MainSheet!$C$11-$B$6)*I1873/$C$2/60),0)</f>
        <v>1</v>
      </c>
      <c r="L1873" s="1">
        <f>IF(G1873&gt;MainSheet!$C$11+$B$6+$C$6,IF(L1872&gt;=0.999,1,(G1873-MainSheet!$C$11-$B$6-$C$6)*I1873/$D$2/60),0)</f>
        <v>1</v>
      </c>
      <c r="M1873">
        <f t="shared" si="265"/>
        <v>1</v>
      </c>
      <c r="N1873" s="2">
        <f t="shared" si="266"/>
        <v>3721.0526315789471</v>
      </c>
      <c r="O1873">
        <f t="shared" si="269"/>
        <v>977.02127659574455</v>
      </c>
      <c r="P1873">
        <f t="shared" si="267"/>
        <v>192000</v>
      </c>
      <c r="Q1873" s="2">
        <f t="shared" si="268"/>
        <v>196698.0739081747</v>
      </c>
      <c r="R1873">
        <f>Q1873/MainSheet!$C$8*(G1873-G1872)+R1872</f>
        <v>1819.4212101451944</v>
      </c>
      <c r="S1873">
        <f t="shared" si="270"/>
        <v>29364.288486410911</v>
      </c>
      <c r="T1873">
        <f t="shared" si="262"/>
        <v>18.710000000000125</v>
      </c>
      <c r="U1873" s="1">
        <f>Q1873/MainSheet!$C$22</f>
        <v>1</v>
      </c>
    </row>
    <row r="1874" spans="7:21">
      <c r="G1874">
        <f t="shared" si="263"/>
        <v>18.720000000000127</v>
      </c>
      <c r="H1874">
        <f t="shared" si="264"/>
        <v>198000</v>
      </c>
      <c r="I1874" s="2">
        <f>MIN(MainSheet!$C$10/MainSheet!$C$9,MainSheet!$K$9*60)</f>
        <v>660</v>
      </c>
      <c r="J1874" s="1">
        <f>IF(G1874&gt;MainSheet!$C$11,IF(J1873&gt;=0.999,1,(G1874-MainSheet!$C$11)*I1874/$B$2/60),0)</f>
        <v>1</v>
      </c>
      <c r="K1874" s="1">
        <f>IF(G1874&gt;MainSheet!$C$11+$B$6,IF(K1873&gt;=0.999,1,(G1874-MainSheet!$C$11-$B$6)*I1874/$C$2/60),0)</f>
        <v>1</v>
      </c>
      <c r="L1874" s="1">
        <f>IF(G1874&gt;MainSheet!$C$11+$B$6+$C$6,IF(L1873&gt;=0.999,1,(G1874-MainSheet!$C$11-$B$6-$C$6)*I1874/$D$2/60),0)</f>
        <v>1</v>
      </c>
      <c r="M1874">
        <f t="shared" si="265"/>
        <v>1</v>
      </c>
      <c r="N1874" s="2">
        <f t="shared" si="266"/>
        <v>3721.0526315789471</v>
      </c>
      <c r="O1874">
        <f t="shared" si="269"/>
        <v>977.02127659574455</v>
      </c>
      <c r="P1874">
        <f t="shared" si="267"/>
        <v>192000</v>
      </c>
      <c r="Q1874" s="2">
        <f t="shared" si="268"/>
        <v>196698.0739081747</v>
      </c>
      <c r="R1874">
        <f>Q1874/MainSheet!$C$8*(G1874-G1873)+R1873</f>
        <v>1821.4524566360292</v>
      </c>
      <c r="S1874">
        <f t="shared" si="270"/>
        <v>29397.071498728939</v>
      </c>
      <c r="T1874">
        <f t="shared" si="262"/>
        <v>18.720000000000127</v>
      </c>
      <c r="U1874" s="1">
        <f>Q1874/MainSheet!$C$22</f>
        <v>1</v>
      </c>
    </row>
    <row r="1875" spans="7:21">
      <c r="G1875">
        <f t="shared" si="263"/>
        <v>18.730000000000128</v>
      </c>
      <c r="H1875">
        <f t="shared" si="264"/>
        <v>198000</v>
      </c>
      <c r="I1875" s="2">
        <f>MIN(MainSheet!$C$10/MainSheet!$C$9,MainSheet!$K$9*60)</f>
        <v>660</v>
      </c>
      <c r="J1875" s="1">
        <f>IF(G1875&gt;MainSheet!$C$11,IF(J1874&gt;=0.999,1,(G1875-MainSheet!$C$11)*I1875/$B$2/60),0)</f>
        <v>1</v>
      </c>
      <c r="K1875" s="1">
        <f>IF(G1875&gt;MainSheet!$C$11+$B$6,IF(K1874&gt;=0.999,1,(G1875-MainSheet!$C$11-$B$6)*I1875/$C$2/60),0)</f>
        <v>1</v>
      </c>
      <c r="L1875" s="1">
        <f>IF(G1875&gt;MainSheet!$C$11+$B$6+$C$6,IF(L1874&gt;=0.999,1,(G1875-MainSheet!$C$11-$B$6-$C$6)*I1875/$D$2/60),0)</f>
        <v>1</v>
      </c>
      <c r="M1875">
        <f t="shared" si="265"/>
        <v>1</v>
      </c>
      <c r="N1875" s="2">
        <f t="shared" si="266"/>
        <v>3721.0526315789471</v>
      </c>
      <c r="O1875">
        <f t="shared" si="269"/>
        <v>977.02127659574455</v>
      </c>
      <c r="P1875">
        <f t="shared" si="267"/>
        <v>192000</v>
      </c>
      <c r="Q1875" s="2">
        <f t="shared" si="268"/>
        <v>196698.0739081747</v>
      </c>
      <c r="R1875">
        <f>Q1875/MainSheet!$C$8*(G1875-G1874)+R1874</f>
        <v>1823.4837031268639</v>
      </c>
      <c r="S1875">
        <f t="shared" si="270"/>
        <v>29429.854511046968</v>
      </c>
      <c r="T1875">
        <f t="shared" si="262"/>
        <v>18.730000000000128</v>
      </c>
      <c r="U1875" s="1">
        <f>Q1875/MainSheet!$C$22</f>
        <v>1</v>
      </c>
    </row>
    <row r="1876" spans="7:21">
      <c r="G1876">
        <f t="shared" si="263"/>
        <v>18.74000000000013</v>
      </c>
      <c r="H1876">
        <f t="shared" si="264"/>
        <v>198000</v>
      </c>
      <c r="I1876" s="2">
        <f>MIN(MainSheet!$C$10/MainSheet!$C$9,MainSheet!$K$9*60)</f>
        <v>660</v>
      </c>
      <c r="J1876" s="1">
        <f>IF(G1876&gt;MainSheet!$C$11,IF(J1875&gt;=0.999,1,(G1876-MainSheet!$C$11)*I1876/$B$2/60),0)</f>
        <v>1</v>
      </c>
      <c r="K1876" s="1">
        <f>IF(G1876&gt;MainSheet!$C$11+$B$6,IF(K1875&gt;=0.999,1,(G1876-MainSheet!$C$11-$B$6)*I1876/$C$2/60),0)</f>
        <v>1</v>
      </c>
      <c r="L1876" s="1">
        <f>IF(G1876&gt;MainSheet!$C$11+$B$6+$C$6,IF(L1875&gt;=0.999,1,(G1876-MainSheet!$C$11-$B$6-$C$6)*I1876/$D$2/60),0)</f>
        <v>1</v>
      </c>
      <c r="M1876">
        <f t="shared" si="265"/>
        <v>1</v>
      </c>
      <c r="N1876" s="2">
        <f t="shared" si="266"/>
        <v>3721.0526315789471</v>
      </c>
      <c r="O1876">
        <f t="shared" si="269"/>
        <v>977.02127659574455</v>
      </c>
      <c r="P1876">
        <f t="shared" si="267"/>
        <v>192000</v>
      </c>
      <c r="Q1876" s="2">
        <f t="shared" si="268"/>
        <v>196698.0739081747</v>
      </c>
      <c r="R1876">
        <f>Q1876/MainSheet!$C$8*(G1876-G1875)+R1875</f>
        <v>1825.5149496176987</v>
      </c>
      <c r="S1876">
        <f t="shared" si="270"/>
        <v>29462.637523364996</v>
      </c>
      <c r="T1876">
        <f t="shared" si="262"/>
        <v>18.74000000000013</v>
      </c>
      <c r="U1876" s="1">
        <f>Q1876/MainSheet!$C$22</f>
        <v>1</v>
      </c>
    </row>
    <row r="1877" spans="7:21">
      <c r="G1877">
        <f t="shared" si="263"/>
        <v>18.750000000000131</v>
      </c>
      <c r="H1877">
        <f t="shared" si="264"/>
        <v>198000</v>
      </c>
      <c r="I1877" s="2">
        <f>MIN(MainSheet!$C$10/MainSheet!$C$9,MainSheet!$K$9*60)</f>
        <v>660</v>
      </c>
      <c r="J1877" s="1">
        <f>IF(G1877&gt;MainSheet!$C$11,IF(J1876&gt;=0.999,1,(G1877-MainSheet!$C$11)*I1877/$B$2/60),0)</f>
        <v>1</v>
      </c>
      <c r="K1877" s="1">
        <f>IF(G1877&gt;MainSheet!$C$11+$B$6,IF(K1876&gt;=0.999,1,(G1877-MainSheet!$C$11-$B$6)*I1877/$C$2/60),0)</f>
        <v>1</v>
      </c>
      <c r="L1877" s="1">
        <f>IF(G1877&gt;MainSheet!$C$11+$B$6+$C$6,IF(L1876&gt;=0.999,1,(G1877-MainSheet!$C$11-$B$6-$C$6)*I1877/$D$2/60),0)</f>
        <v>1</v>
      </c>
      <c r="M1877">
        <f t="shared" si="265"/>
        <v>1</v>
      </c>
      <c r="N1877" s="2">
        <f t="shared" si="266"/>
        <v>3721.0526315789471</v>
      </c>
      <c r="O1877">
        <f t="shared" si="269"/>
        <v>977.02127659574455</v>
      </c>
      <c r="P1877">
        <f t="shared" si="267"/>
        <v>192000</v>
      </c>
      <c r="Q1877" s="2">
        <f t="shared" si="268"/>
        <v>196698.0739081747</v>
      </c>
      <c r="R1877">
        <f>Q1877/MainSheet!$C$8*(G1877-G1876)+R1876</f>
        <v>1827.5461961085334</v>
      </c>
      <c r="S1877">
        <f t="shared" si="270"/>
        <v>29495.420535683024</v>
      </c>
      <c r="T1877">
        <f t="shared" si="262"/>
        <v>18.750000000000131</v>
      </c>
      <c r="U1877" s="1">
        <f>Q1877/MainSheet!$C$22</f>
        <v>1</v>
      </c>
    </row>
    <row r="1878" spans="7:21">
      <c r="G1878">
        <f t="shared" si="263"/>
        <v>18.760000000000133</v>
      </c>
      <c r="H1878">
        <f t="shared" si="264"/>
        <v>198000</v>
      </c>
      <c r="I1878" s="2">
        <f>MIN(MainSheet!$C$10/MainSheet!$C$9,MainSheet!$K$9*60)</f>
        <v>660</v>
      </c>
      <c r="J1878" s="1">
        <f>IF(G1878&gt;MainSheet!$C$11,IF(J1877&gt;=0.999,1,(G1878-MainSheet!$C$11)*I1878/$B$2/60),0)</f>
        <v>1</v>
      </c>
      <c r="K1878" s="1">
        <f>IF(G1878&gt;MainSheet!$C$11+$B$6,IF(K1877&gt;=0.999,1,(G1878-MainSheet!$C$11-$B$6)*I1878/$C$2/60),0)</f>
        <v>1</v>
      </c>
      <c r="L1878" s="1">
        <f>IF(G1878&gt;MainSheet!$C$11+$B$6+$C$6,IF(L1877&gt;=0.999,1,(G1878-MainSheet!$C$11-$B$6-$C$6)*I1878/$D$2/60),0)</f>
        <v>1</v>
      </c>
      <c r="M1878">
        <f t="shared" si="265"/>
        <v>1</v>
      </c>
      <c r="N1878" s="2">
        <f t="shared" si="266"/>
        <v>3721.0526315789471</v>
      </c>
      <c r="O1878">
        <f t="shared" si="269"/>
        <v>977.02127659574455</v>
      </c>
      <c r="P1878">
        <f t="shared" si="267"/>
        <v>192000</v>
      </c>
      <c r="Q1878" s="2">
        <f t="shared" si="268"/>
        <v>196698.0739081747</v>
      </c>
      <c r="R1878">
        <f>Q1878/MainSheet!$C$8*(G1878-G1877)+R1877</f>
        <v>1829.5774425993682</v>
      </c>
      <c r="S1878">
        <f t="shared" si="270"/>
        <v>29528.203548001053</v>
      </c>
      <c r="T1878">
        <f t="shared" si="262"/>
        <v>18.760000000000133</v>
      </c>
      <c r="U1878" s="1">
        <f>Q1878/MainSheet!$C$22</f>
        <v>1</v>
      </c>
    </row>
    <row r="1879" spans="7:21">
      <c r="G1879">
        <f t="shared" si="263"/>
        <v>18.770000000000135</v>
      </c>
      <c r="H1879">
        <f t="shared" si="264"/>
        <v>198000</v>
      </c>
      <c r="I1879" s="2">
        <f>MIN(MainSheet!$C$10/MainSheet!$C$9,MainSheet!$K$9*60)</f>
        <v>660</v>
      </c>
      <c r="J1879" s="1">
        <f>IF(G1879&gt;MainSheet!$C$11,IF(J1878&gt;=0.999,1,(G1879-MainSheet!$C$11)*I1879/$B$2/60),0)</f>
        <v>1</v>
      </c>
      <c r="K1879" s="1">
        <f>IF(G1879&gt;MainSheet!$C$11+$B$6,IF(K1878&gt;=0.999,1,(G1879-MainSheet!$C$11-$B$6)*I1879/$C$2/60),0)</f>
        <v>1</v>
      </c>
      <c r="L1879" s="1">
        <f>IF(G1879&gt;MainSheet!$C$11+$B$6+$C$6,IF(L1878&gt;=0.999,1,(G1879-MainSheet!$C$11-$B$6-$C$6)*I1879/$D$2/60),0)</f>
        <v>1</v>
      </c>
      <c r="M1879">
        <f t="shared" si="265"/>
        <v>1</v>
      </c>
      <c r="N1879" s="2">
        <f t="shared" si="266"/>
        <v>3721.0526315789471</v>
      </c>
      <c r="O1879">
        <f t="shared" si="269"/>
        <v>977.02127659574455</v>
      </c>
      <c r="P1879">
        <f t="shared" si="267"/>
        <v>192000</v>
      </c>
      <c r="Q1879" s="2">
        <f t="shared" si="268"/>
        <v>196698.0739081747</v>
      </c>
      <c r="R1879">
        <f>Q1879/MainSheet!$C$8*(G1879-G1878)+R1878</f>
        <v>1831.6086890902029</v>
      </c>
      <c r="S1879">
        <f t="shared" si="270"/>
        <v>29560.986560319081</v>
      </c>
      <c r="T1879">
        <f t="shared" si="262"/>
        <v>18.770000000000135</v>
      </c>
      <c r="U1879" s="1">
        <f>Q1879/MainSheet!$C$22</f>
        <v>1</v>
      </c>
    </row>
    <row r="1880" spans="7:21">
      <c r="G1880">
        <f t="shared" si="263"/>
        <v>18.780000000000136</v>
      </c>
      <c r="H1880">
        <f t="shared" si="264"/>
        <v>198000</v>
      </c>
      <c r="I1880" s="2">
        <f>MIN(MainSheet!$C$10/MainSheet!$C$9,MainSheet!$K$9*60)</f>
        <v>660</v>
      </c>
      <c r="J1880" s="1">
        <f>IF(G1880&gt;MainSheet!$C$11,IF(J1879&gt;=0.999,1,(G1880-MainSheet!$C$11)*I1880/$B$2/60),0)</f>
        <v>1</v>
      </c>
      <c r="K1880" s="1">
        <f>IF(G1880&gt;MainSheet!$C$11+$B$6,IF(K1879&gt;=0.999,1,(G1880-MainSheet!$C$11-$B$6)*I1880/$C$2/60),0)</f>
        <v>1</v>
      </c>
      <c r="L1880" s="1">
        <f>IF(G1880&gt;MainSheet!$C$11+$B$6+$C$6,IF(L1879&gt;=0.999,1,(G1880-MainSheet!$C$11-$B$6-$C$6)*I1880/$D$2/60),0)</f>
        <v>1</v>
      </c>
      <c r="M1880">
        <f t="shared" si="265"/>
        <v>1</v>
      </c>
      <c r="N1880" s="2">
        <f t="shared" si="266"/>
        <v>3721.0526315789471</v>
      </c>
      <c r="O1880">
        <f t="shared" si="269"/>
        <v>977.02127659574455</v>
      </c>
      <c r="P1880">
        <f t="shared" si="267"/>
        <v>192000</v>
      </c>
      <c r="Q1880" s="2">
        <f t="shared" si="268"/>
        <v>196698.0739081747</v>
      </c>
      <c r="R1880">
        <f>Q1880/MainSheet!$C$8*(G1880-G1879)+R1879</f>
        <v>1833.6399355810377</v>
      </c>
      <c r="S1880">
        <f t="shared" si="270"/>
        <v>29593.769572637109</v>
      </c>
      <c r="T1880">
        <f t="shared" si="262"/>
        <v>18.780000000000136</v>
      </c>
      <c r="U1880" s="1">
        <f>Q1880/MainSheet!$C$22</f>
        <v>1</v>
      </c>
    </row>
    <row r="1881" spans="7:21">
      <c r="G1881">
        <f t="shared" si="263"/>
        <v>18.790000000000138</v>
      </c>
      <c r="H1881">
        <f t="shared" si="264"/>
        <v>198000</v>
      </c>
      <c r="I1881" s="2">
        <f>MIN(MainSheet!$C$10/MainSheet!$C$9,MainSheet!$K$9*60)</f>
        <v>660</v>
      </c>
      <c r="J1881" s="1">
        <f>IF(G1881&gt;MainSheet!$C$11,IF(J1880&gt;=0.999,1,(G1881-MainSheet!$C$11)*I1881/$B$2/60),0)</f>
        <v>1</v>
      </c>
      <c r="K1881" s="1">
        <f>IF(G1881&gt;MainSheet!$C$11+$B$6,IF(K1880&gt;=0.999,1,(G1881-MainSheet!$C$11-$B$6)*I1881/$C$2/60),0)</f>
        <v>1</v>
      </c>
      <c r="L1881" s="1">
        <f>IF(G1881&gt;MainSheet!$C$11+$B$6+$C$6,IF(L1880&gt;=0.999,1,(G1881-MainSheet!$C$11-$B$6-$C$6)*I1881/$D$2/60),0)</f>
        <v>1</v>
      </c>
      <c r="M1881">
        <f t="shared" si="265"/>
        <v>1</v>
      </c>
      <c r="N1881" s="2">
        <f t="shared" si="266"/>
        <v>3721.0526315789471</v>
      </c>
      <c r="O1881">
        <f t="shared" si="269"/>
        <v>977.02127659574455</v>
      </c>
      <c r="P1881">
        <f t="shared" si="267"/>
        <v>192000</v>
      </c>
      <c r="Q1881" s="2">
        <f t="shared" si="268"/>
        <v>196698.0739081747</v>
      </c>
      <c r="R1881">
        <f>Q1881/MainSheet!$C$8*(G1881-G1880)+R1880</f>
        <v>1835.6711820718724</v>
      </c>
      <c r="S1881">
        <f t="shared" si="270"/>
        <v>29626.552584955138</v>
      </c>
      <c r="T1881">
        <f t="shared" si="262"/>
        <v>18.790000000000138</v>
      </c>
      <c r="U1881" s="1">
        <f>Q1881/MainSheet!$C$22</f>
        <v>1</v>
      </c>
    </row>
    <row r="1882" spans="7:21">
      <c r="G1882">
        <f t="shared" si="263"/>
        <v>18.800000000000139</v>
      </c>
      <c r="H1882">
        <f t="shared" si="264"/>
        <v>198000</v>
      </c>
      <c r="I1882" s="2">
        <f>MIN(MainSheet!$C$10/MainSheet!$C$9,MainSheet!$K$9*60)</f>
        <v>660</v>
      </c>
      <c r="J1882" s="1">
        <f>IF(G1882&gt;MainSheet!$C$11,IF(J1881&gt;=0.999,1,(G1882-MainSheet!$C$11)*I1882/$B$2/60),0)</f>
        <v>1</v>
      </c>
      <c r="K1882" s="1">
        <f>IF(G1882&gt;MainSheet!$C$11+$B$6,IF(K1881&gt;=0.999,1,(G1882-MainSheet!$C$11-$B$6)*I1882/$C$2/60),0)</f>
        <v>1</v>
      </c>
      <c r="L1882" s="1">
        <f>IF(G1882&gt;MainSheet!$C$11+$B$6+$C$6,IF(L1881&gt;=0.999,1,(G1882-MainSheet!$C$11-$B$6-$C$6)*I1882/$D$2/60),0)</f>
        <v>1</v>
      </c>
      <c r="M1882">
        <f t="shared" si="265"/>
        <v>1</v>
      </c>
      <c r="N1882" s="2">
        <f t="shared" si="266"/>
        <v>3721.0526315789471</v>
      </c>
      <c r="O1882">
        <f t="shared" si="269"/>
        <v>977.02127659574455</v>
      </c>
      <c r="P1882">
        <f t="shared" si="267"/>
        <v>192000</v>
      </c>
      <c r="Q1882" s="2">
        <f t="shared" si="268"/>
        <v>196698.0739081747</v>
      </c>
      <c r="R1882">
        <f>Q1882/MainSheet!$C$8*(G1882-G1881)+R1881</f>
        <v>1837.7024285627072</v>
      </c>
      <c r="S1882">
        <f t="shared" si="270"/>
        <v>29659.335597273166</v>
      </c>
      <c r="T1882">
        <f t="shared" si="262"/>
        <v>18.800000000000139</v>
      </c>
      <c r="U1882" s="1">
        <f>Q1882/MainSheet!$C$22</f>
        <v>1</v>
      </c>
    </row>
    <row r="1883" spans="7:21">
      <c r="G1883">
        <f t="shared" si="263"/>
        <v>18.810000000000141</v>
      </c>
      <c r="H1883">
        <f t="shared" si="264"/>
        <v>198000</v>
      </c>
      <c r="I1883" s="2">
        <f>MIN(MainSheet!$C$10/MainSheet!$C$9,MainSheet!$K$9*60)</f>
        <v>660</v>
      </c>
      <c r="J1883" s="1">
        <f>IF(G1883&gt;MainSheet!$C$11,IF(J1882&gt;=0.999,1,(G1883-MainSheet!$C$11)*I1883/$B$2/60),0)</f>
        <v>1</v>
      </c>
      <c r="K1883" s="1">
        <f>IF(G1883&gt;MainSheet!$C$11+$B$6,IF(K1882&gt;=0.999,1,(G1883-MainSheet!$C$11-$B$6)*I1883/$C$2/60),0)</f>
        <v>1</v>
      </c>
      <c r="L1883" s="1">
        <f>IF(G1883&gt;MainSheet!$C$11+$B$6+$C$6,IF(L1882&gt;=0.999,1,(G1883-MainSheet!$C$11-$B$6-$C$6)*I1883/$D$2/60),0)</f>
        <v>1</v>
      </c>
      <c r="M1883">
        <f t="shared" si="265"/>
        <v>1</v>
      </c>
      <c r="N1883" s="2">
        <f t="shared" si="266"/>
        <v>3721.0526315789471</v>
      </c>
      <c r="O1883">
        <f t="shared" si="269"/>
        <v>977.02127659574455</v>
      </c>
      <c r="P1883">
        <f t="shared" si="267"/>
        <v>192000</v>
      </c>
      <c r="Q1883" s="2">
        <f t="shared" si="268"/>
        <v>196698.0739081747</v>
      </c>
      <c r="R1883">
        <f>Q1883/MainSheet!$C$8*(G1883-G1882)+R1882</f>
        <v>1839.7336750535419</v>
      </c>
      <c r="S1883">
        <f t="shared" si="270"/>
        <v>29692.118609591194</v>
      </c>
      <c r="T1883">
        <f t="shared" si="262"/>
        <v>18.810000000000141</v>
      </c>
      <c r="U1883" s="1">
        <f>Q1883/MainSheet!$C$22</f>
        <v>1</v>
      </c>
    </row>
    <row r="1884" spans="7:21">
      <c r="G1884">
        <f t="shared" si="263"/>
        <v>18.820000000000142</v>
      </c>
      <c r="H1884">
        <f t="shared" si="264"/>
        <v>198000</v>
      </c>
      <c r="I1884" s="2">
        <f>MIN(MainSheet!$C$10/MainSheet!$C$9,MainSheet!$K$9*60)</f>
        <v>660</v>
      </c>
      <c r="J1884" s="1">
        <f>IF(G1884&gt;MainSheet!$C$11,IF(J1883&gt;=0.999,1,(G1884-MainSheet!$C$11)*I1884/$B$2/60),0)</f>
        <v>1</v>
      </c>
      <c r="K1884" s="1">
        <f>IF(G1884&gt;MainSheet!$C$11+$B$6,IF(K1883&gt;=0.999,1,(G1884-MainSheet!$C$11-$B$6)*I1884/$C$2/60),0)</f>
        <v>1</v>
      </c>
      <c r="L1884" s="1">
        <f>IF(G1884&gt;MainSheet!$C$11+$B$6+$C$6,IF(L1883&gt;=0.999,1,(G1884-MainSheet!$C$11-$B$6-$C$6)*I1884/$D$2/60),0)</f>
        <v>1</v>
      </c>
      <c r="M1884">
        <f t="shared" si="265"/>
        <v>1</v>
      </c>
      <c r="N1884" s="2">
        <f t="shared" si="266"/>
        <v>3721.0526315789471</v>
      </c>
      <c r="O1884">
        <f t="shared" si="269"/>
        <v>977.02127659574455</v>
      </c>
      <c r="P1884">
        <f t="shared" si="267"/>
        <v>192000</v>
      </c>
      <c r="Q1884" s="2">
        <f t="shared" si="268"/>
        <v>196698.0739081747</v>
      </c>
      <c r="R1884">
        <f>Q1884/MainSheet!$C$8*(G1884-G1883)+R1883</f>
        <v>1841.7649215443766</v>
      </c>
      <c r="S1884">
        <f t="shared" si="270"/>
        <v>29724.901621909223</v>
      </c>
      <c r="T1884">
        <f t="shared" si="262"/>
        <v>18.820000000000142</v>
      </c>
      <c r="U1884" s="1">
        <f>Q1884/MainSheet!$C$22</f>
        <v>1</v>
      </c>
    </row>
    <row r="1885" spans="7:21">
      <c r="G1885">
        <f t="shared" si="263"/>
        <v>18.830000000000144</v>
      </c>
      <c r="H1885">
        <f t="shared" si="264"/>
        <v>198000</v>
      </c>
      <c r="I1885" s="2">
        <f>MIN(MainSheet!$C$10/MainSheet!$C$9,MainSheet!$K$9*60)</f>
        <v>660</v>
      </c>
      <c r="J1885" s="1">
        <f>IF(G1885&gt;MainSheet!$C$11,IF(J1884&gt;=0.999,1,(G1885-MainSheet!$C$11)*I1885/$B$2/60),0)</f>
        <v>1</v>
      </c>
      <c r="K1885" s="1">
        <f>IF(G1885&gt;MainSheet!$C$11+$B$6,IF(K1884&gt;=0.999,1,(G1885-MainSheet!$C$11-$B$6)*I1885/$C$2/60),0)</f>
        <v>1</v>
      </c>
      <c r="L1885" s="1">
        <f>IF(G1885&gt;MainSheet!$C$11+$B$6+$C$6,IF(L1884&gt;=0.999,1,(G1885-MainSheet!$C$11-$B$6-$C$6)*I1885/$D$2/60),0)</f>
        <v>1</v>
      </c>
      <c r="M1885">
        <f t="shared" si="265"/>
        <v>1</v>
      </c>
      <c r="N1885" s="2">
        <f t="shared" si="266"/>
        <v>3721.0526315789471</v>
      </c>
      <c r="O1885">
        <f t="shared" si="269"/>
        <v>977.02127659574455</v>
      </c>
      <c r="P1885">
        <f t="shared" si="267"/>
        <v>192000</v>
      </c>
      <c r="Q1885" s="2">
        <f t="shared" si="268"/>
        <v>196698.0739081747</v>
      </c>
      <c r="R1885">
        <f>Q1885/MainSheet!$C$8*(G1885-G1884)+R1884</f>
        <v>1843.7961680352114</v>
      </c>
      <c r="S1885">
        <f t="shared" si="270"/>
        <v>29757.684634227251</v>
      </c>
      <c r="T1885">
        <f t="shared" si="262"/>
        <v>18.830000000000144</v>
      </c>
      <c r="U1885" s="1">
        <f>Q1885/MainSheet!$C$22</f>
        <v>1</v>
      </c>
    </row>
    <row r="1886" spans="7:21">
      <c r="G1886">
        <f t="shared" si="263"/>
        <v>18.840000000000146</v>
      </c>
      <c r="H1886">
        <f t="shared" si="264"/>
        <v>198000</v>
      </c>
      <c r="I1886" s="2">
        <f>MIN(MainSheet!$C$10/MainSheet!$C$9,MainSheet!$K$9*60)</f>
        <v>660</v>
      </c>
      <c r="J1886" s="1">
        <f>IF(G1886&gt;MainSheet!$C$11,IF(J1885&gt;=0.999,1,(G1886-MainSheet!$C$11)*I1886/$B$2/60),0)</f>
        <v>1</v>
      </c>
      <c r="K1886" s="1">
        <f>IF(G1886&gt;MainSheet!$C$11+$B$6,IF(K1885&gt;=0.999,1,(G1886-MainSheet!$C$11-$B$6)*I1886/$C$2/60),0)</f>
        <v>1</v>
      </c>
      <c r="L1886" s="1">
        <f>IF(G1886&gt;MainSheet!$C$11+$B$6+$C$6,IF(L1885&gt;=0.999,1,(G1886-MainSheet!$C$11-$B$6-$C$6)*I1886/$D$2/60),0)</f>
        <v>1</v>
      </c>
      <c r="M1886">
        <f t="shared" si="265"/>
        <v>1</v>
      </c>
      <c r="N1886" s="2">
        <f t="shared" si="266"/>
        <v>3721.0526315789471</v>
      </c>
      <c r="O1886">
        <f t="shared" si="269"/>
        <v>977.02127659574455</v>
      </c>
      <c r="P1886">
        <f t="shared" si="267"/>
        <v>192000</v>
      </c>
      <c r="Q1886" s="2">
        <f t="shared" si="268"/>
        <v>196698.0739081747</v>
      </c>
      <c r="R1886">
        <f>Q1886/MainSheet!$C$8*(G1886-G1885)+R1885</f>
        <v>1845.8274145260461</v>
      </c>
      <c r="S1886">
        <f t="shared" si="270"/>
        <v>29790.467646545279</v>
      </c>
      <c r="T1886">
        <f t="shared" si="262"/>
        <v>18.840000000000146</v>
      </c>
      <c r="U1886" s="1">
        <f>Q1886/MainSheet!$C$22</f>
        <v>1</v>
      </c>
    </row>
    <row r="1887" spans="7:21">
      <c r="G1887">
        <f t="shared" si="263"/>
        <v>18.850000000000147</v>
      </c>
      <c r="H1887">
        <f t="shared" si="264"/>
        <v>198000</v>
      </c>
      <c r="I1887" s="2">
        <f>MIN(MainSheet!$C$10/MainSheet!$C$9,MainSheet!$K$9*60)</f>
        <v>660</v>
      </c>
      <c r="J1887" s="1">
        <f>IF(G1887&gt;MainSheet!$C$11,IF(J1886&gt;=0.999,1,(G1887-MainSheet!$C$11)*I1887/$B$2/60),0)</f>
        <v>1</v>
      </c>
      <c r="K1887" s="1">
        <f>IF(G1887&gt;MainSheet!$C$11+$B$6,IF(K1886&gt;=0.999,1,(G1887-MainSheet!$C$11-$B$6)*I1887/$C$2/60),0)</f>
        <v>1</v>
      </c>
      <c r="L1887" s="1">
        <f>IF(G1887&gt;MainSheet!$C$11+$B$6+$C$6,IF(L1886&gt;=0.999,1,(G1887-MainSheet!$C$11-$B$6-$C$6)*I1887/$D$2/60),0)</f>
        <v>1</v>
      </c>
      <c r="M1887">
        <f t="shared" si="265"/>
        <v>1</v>
      </c>
      <c r="N1887" s="2">
        <f t="shared" si="266"/>
        <v>3721.0526315789471</v>
      </c>
      <c r="O1887">
        <f t="shared" si="269"/>
        <v>977.02127659574455</v>
      </c>
      <c r="P1887">
        <f t="shared" si="267"/>
        <v>192000</v>
      </c>
      <c r="Q1887" s="2">
        <f t="shared" si="268"/>
        <v>196698.0739081747</v>
      </c>
      <c r="R1887">
        <f>Q1887/MainSheet!$C$8*(G1887-G1886)+R1886</f>
        <v>1847.8586610168809</v>
      </c>
      <c r="S1887">
        <f t="shared" si="270"/>
        <v>29823.250658863308</v>
      </c>
      <c r="T1887">
        <f t="shared" si="262"/>
        <v>18.850000000000147</v>
      </c>
      <c r="U1887" s="1">
        <f>Q1887/MainSheet!$C$22</f>
        <v>1</v>
      </c>
    </row>
    <row r="1888" spans="7:21">
      <c r="G1888">
        <f t="shared" si="263"/>
        <v>18.860000000000149</v>
      </c>
      <c r="H1888">
        <f t="shared" si="264"/>
        <v>198000</v>
      </c>
      <c r="I1888" s="2">
        <f>MIN(MainSheet!$C$10/MainSheet!$C$9,MainSheet!$K$9*60)</f>
        <v>660</v>
      </c>
      <c r="J1888" s="1">
        <f>IF(G1888&gt;MainSheet!$C$11,IF(J1887&gt;=0.999,1,(G1888-MainSheet!$C$11)*I1888/$B$2/60),0)</f>
        <v>1</v>
      </c>
      <c r="K1888" s="1">
        <f>IF(G1888&gt;MainSheet!$C$11+$B$6,IF(K1887&gt;=0.999,1,(G1888-MainSheet!$C$11-$B$6)*I1888/$C$2/60),0)</f>
        <v>1</v>
      </c>
      <c r="L1888" s="1">
        <f>IF(G1888&gt;MainSheet!$C$11+$B$6+$C$6,IF(L1887&gt;=0.999,1,(G1888-MainSheet!$C$11-$B$6-$C$6)*I1888/$D$2/60),0)</f>
        <v>1</v>
      </c>
      <c r="M1888">
        <f t="shared" si="265"/>
        <v>1</v>
      </c>
      <c r="N1888" s="2">
        <f t="shared" si="266"/>
        <v>3721.0526315789471</v>
      </c>
      <c r="O1888">
        <f t="shared" si="269"/>
        <v>977.02127659574455</v>
      </c>
      <c r="P1888">
        <f t="shared" si="267"/>
        <v>192000</v>
      </c>
      <c r="Q1888" s="2">
        <f t="shared" si="268"/>
        <v>196698.0739081747</v>
      </c>
      <c r="R1888">
        <f>Q1888/MainSheet!$C$8*(G1888-G1887)+R1887</f>
        <v>1849.8899075077156</v>
      </c>
      <c r="S1888">
        <f t="shared" si="270"/>
        <v>29856.033671181336</v>
      </c>
      <c r="T1888">
        <f t="shared" si="262"/>
        <v>18.860000000000149</v>
      </c>
      <c r="U1888" s="1">
        <f>Q1888/MainSheet!$C$22</f>
        <v>1</v>
      </c>
    </row>
    <row r="1889" spans="7:21">
      <c r="G1889">
        <f t="shared" si="263"/>
        <v>18.87000000000015</v>
      </c>
      <c r="H1889">
        <f t="shared" si="264"/>
        <v>198000</v>
      </c>
      <c r="I1889" s="2">
        <f>MIN(MainSheet!$C$10/MainSheet!$C$9,MainSheet!$K$9*60)</f>
        <v>660</v>
      </c>
      <c r="J1889" s="1">
        <f>IF(G1889&gt;MainSheet!$C$11,IF(J1888&gt;=0.999,1,(G1889-MainSheet!$C$11)*I1889/$B$2/60),0)</f>
        <v>1</v>
      </c>
      <c r="K1889" s="1">
        <f>IF(G1889&gt;MainSheet!$C$11+$B$6,IF(K1888&gt;=0.999,1,(G1889-MainSheet!$C$11-$B$6)*I1889/$C$2/60),0)</f>
        <v>1</v>
      </c>
      <c r="L1889" s="1">
        <f>IF(G1889&gt;MainSheet!$C$11+$B$6+$C$6,IF(L1888&gt;=0.999,1,(G1889-MainSheet!$C$11-$B$6-$C$6)*I1889/$D$2/60),0)</f>
        <v>1</v>
      </c>
      <c r="M1889">
        <f t="shared" si="265"/>
        <v>1</v>
      </c>
      <c r="N1889" s="2">
        <f t="shared" si="266"/>
        <v>3721.0526315789471</v>
      </c>
      <c r="O1889">
        <f t="shared" si="269"/>
        <v>977.02127659574455</v>
      </c>
      <c r="P1889">
        <f t="shared" si="267"/>
        <v>192000</v>
      </c>
      <c r="Q1889" s="2">
        <f t="shared" si="268"/>
        <v>196698.0739081747</v>
      </c>
      <c r="R1889">
        <f>Q1889/MainSheet!$C$8*(G1889-G1888)+R1888</f>
        <v>1851.9211539985504</v>
      </c>
      <c r="S1889">
        <f t="shared" si="270"/>
        <v>29888.816683499364</v>
      </c>
      <c r="T1889">
        <f t="shared" si="262"/>
        <v>18.87000000000015</v>
      </c>
      <c r="U1889" s="1">
        <f>Q1889/MainSheet!$C$22</f>
        <v>1</v>
      </c>
    </row>
    <row r="1890" spans="7:21">
      <c r="G1890">
        <f t="shared" si="263"/>
        <v>18.880000000000152</v>
      </c>
      <c r="H1890">
        <f t="shared" si="264"/>
        <v>198000</v>
      </c>
      <c r="I1890" s="2">
        <f>MIN(MainSheet!$C$10/MainSheet!$C$9,MainSheet!$K$9*60)</f>
        <v>660</v>
      </c>
      <c r="J1890" s="1">
        <f>IF(G1890&gt;MainSheet!$C$11,IF(J1889&gt;=0.999,1,(G1890-MainSheet!$C$11)*I1890/$B$2/60),0)</f>
        <v>1</v>
      </c>
      <c r="K1890" s="1">
        <f>IF(G1890&gt;MainSheet!$C$11+$B$6,IF(K1889&gt;=0.999,1,(G1890-MainSheet!$C$11-$B$6)*I1890/$C$2/60),0)</f>
        <v>1</v>
      </c>
      <c r="L1890" s="1">
        <f>IF(G1890&gt;MainSheet!$C$11+$B$6+$C$6,IF(L1889&gt;=0.999,1,(G1890-MainSheet!$C$11-$B$6-$C$6)*I1890/$D$2/60),0)</f>
        <v>1</v>
      </c>
      <c r="M1890">
        <f t="shared" si="265"/>
        <v>1</v>
      </c>
      <c r="N1890" s="2">
        <f t="shared" si="266"/>
        <v>3721.0526315789471</v>
      </c>
      <c r="O1890">
        <f t="shared" si="269"/>
        <v>977.02127659574455</v>
      </c>
      <c r="P1890">
        <f t="shared" si="267"/>
        <v>192000</v>
      </c>
      <c r="Q1890" s="2">
        <f t="shared" si="268"/>
        <v>196698.0739081747</v>
      </c>
      <c r="R1890">
        <f>Q1890/MainSheet!$C$8*(G1890-G1889)+R1889</f>
        <v>1853.9524004893851</v>
      </c>
      <c r="S1890">
        <f t="shared" si="270"/>
        <v>29921.599695817393</v>
      </c>
      <c r="T1890">
        <f t="shared" si="262"/>
        <v>18.880000000000152</v>
      </c>
      <c r="U1890" s="1">
        <f>Q1890/MainSheet!$C$22</f>
        <v>1</v>
      </c>
    </row>
    <row r="1891" spans="7:21">
      <c r="G1891">
        <f t="shared" si="263"/>
        <v>18.890000000000153</v>
      </c>
      <c r="H1891">
        <f t="shared" si="264"/>
        <v>198000</v>
      </c>
      <c r="I1891" s="2">
        <f>MIN(MainSheet!$C$10/MainSheet!$C$9,MainSheet!$K$9*60)</f>
        <v>660</v>
      </c>
      <c r="J1891" s="1">
        <f>IF(G1891&gt;MainSheet!$C$11,IF(J1890&gt;=0.999,1,(G1891-MainSheet!$C$11)*I1891/$B$2/60),0)</f>
        <v>1</v>
      </c>
      <c r="K1891" s="1">
        <f>IF(G1891&gt;MainSheet!$C$11+$B$6,IF(K1890&gt;=0.999,1,(G1891-MainSheet!$C$11-$B$6)*I1891/$C$2/60),0)</f>
        <v>1</v>
      </c>
      <c r="L1891" s="1">
        <f>IF(G1891&gt;MainSheet!$C$11+$B$6+$C$6,IF(L1890&gt;=0.999,1,(G1891-MainSheet!$C$11-$B$6-$C$6)*I1891/$D$2/60),0)</f>
        <v>1</v>
      </c>
      <c r="M1891">
        <f t="shared" si="265"/>
        <v>1</v>
      </c>
      <c r="N1891" s="2">
        <f t="shared" si="266"/>
        <v>3721.0526315789471</v>
      </c>
      <c r="O1891">
        <f t="shared" si="269"/>
        <v>977.02127659574455</v>
      </c>
      <c r="P1891">
        <f t="shared" si="267"/>
        <v>192000</v>
      </c>
      <c r="Q1891" s="2">
        <f t="shared" si="268"/>
        <v>196698.0739081747</v>
      </c>
      <c r="R1891">
        <f>Q1891/MainSheet!$C$8*(G1891-G1890)+R1890</f>
        <v>1855.9836469802199</v>
      </c>
      <c r="S1891">
        <f t="shared" si="270"/>
        <v>29954.382708135421</v>
      </c>
      <c r="T1891">
        <f t="shared" si="262"/>
        <v>18.890000000000153</v>
      </c>
      <c r="U1891" s="1">
        <f>Q1891/MainSheet!$C$22</f>
        <v>1</v>
      </c>
    </row>
    <row r="1892" spans="7:21">
      <c r="G1892">
        <f t="shared" si="263"/>
        <v>18.900000000000155</v>
      </c>
      <c r="H1892">
        <f t="shared" si="264"/>
        <v>198000</v>
      </c>
      <c r="I1892" s="2">
        <f>MIN(MainSheet!$C$10/MainSheet!$C$9,MainSheet!$K$9*60)</f>
        <v>660</v>
      </c>
      <c r="J1892" s="1">
        <f>IF(G1892&gt;MainSheet!$C$11,IF(J1891&gt;=0.999,1,(G1892-MainSheet!$C$11)*I1892/$B$2/60),0)</f>
        <v>1</v>
      </c>
      <c r="K1892" s="1">
        <f>IF(G1892&gt;MainSheet!$C$11+$B$6,IF(K1891&gt;=0.999,1,(G1892-MainSheet!$C$11-$B$6)*I1892/$C$2/60),0)</f>
        <v>1</v>
      </c>
      <c r="L1892" s="1">
        <f>IF(G1892&gt;MainSheet!$C$11+$B$6+$C$6,IF(L1891&gt;=0.999,1,(G1892-MainSheet!$C$11-$B$6-$C$6)*I1892/$D$2/60),0)</f>
        <v>1</v>
      </c>
      <c r="M1892">
        <f t="shared" si="265"/>
        <v>1</v>
      </c>
      <c r="N1892" s="2">
        <f t="shared" si="266"/>
        <v>3721.0526315789471</v>
      </c>
      <c r="O1892">
        <f t="shared" si="269"/>
        <v>977.02127659574455</v>
      </c>
      <c r="P1892">
        <f t="shared" si="267"/>
        <v>192000</v>
      </c>
      <c r="Q1892" s="2">
        <f t="shared" si="268"/>
        <v>196698.0739081747</v>
      </c>
      <c r="R1892">
        <f>Q1892/MainSheet!$C$8*(G1892-G1891)+R1891</f>
        <v>1858.0148934710546</v>
      </c>
      <c r="S1892">
        <f t="shared" si="270"/>
        <v>29987.165720453449</v>
      </c>
      <c r="T1892">
        <f t="shared" si="262"/>
        <v>18.900000000000155</v>
      </c>
      <c r="U1892" s="1">
        <f>Q1892/MainSheet!$C$22</f>
        <v>1</v>
      </c>
    </row>
    <row r="1893" spans="7:21">
      <c r="G1893">
        <f t="shared" si="263"/>
        <v>18.910000000000156</v>
      </c>
      <c r="H1893">
        <f t="shared" si="264"/>
        <v>198000</v>
      </c>
      <c r="I1893" s="2">
        <f>MIN(MainSheet!$C$10/MainSheet!$C$9,MainSheet!$K$9*60)</f>
        <v>660</v>
      </c>
      <c r="J1893" s="1">
        <f>IF(G1893&gt;MainSheet!$C$11,IF(J1892&gt;=0.999,1,(G1893-MainSheet!$C$11)*I1893/$B$2/60),0)</f>
        <v>1</v>
      </c>
      <c r="K1893" s="1">
        <f>IF(G1893&gt;MainSheet!$C$11+$B$6,IF(K1892&gt;=0.999,1,(G1893-MainSheet!$C$11-$B$6)*I1893/$C$2/60),0)</f>
        <v>1</v>
      </c>
      <c r="L1893" s="1">
        <f>IF(G1893&gt;MainSheet!$C$11+$B$6+$C$6,IF(L1892&gt;=0.999,1,(G1893-MainSheet!$C$11-$B$6-$C$6)*I1893/$D$2/60),0)</f>
        <v>1</v>
      </c>
      <c r="M1893">
        <f t="shared" si="265"/>
        <v>1</v>
      </c>
      <c r="N1893" s="2">
        <f t="shared" si="266"/>
        <v>3721.0526315789471</v>
      </c>
      <c r="O1893">
        <f t="shared" si="269"/>
        <v>977.02127659574455</v>
      </c>
      <c r="P1893">
        <f t="shared" si="267"/>
        <v>192000</v>
      </c>
      <c r="Q1893" s="2">
        <f t="shared" si="268"/>
        <v>196698.0739081747</v>
      </c>
      <c r="R1893">
        <f>Q1893/MainSheet!$C$8*(G1893-G1892)+R1892</f>
        <v>1860.0461399618894</v>
      </c>
      <c r="S1893">
        <f t="shared" si="270"/>
        <v>30019.948732771478</v>
      </c>
      <c r="T1893">
        <f t="shared" si="262"/>
        <v>18.910000000000156</v>
      </c>
      <c r="U1893" s="1">
        <f>Q1893/MainSheet!$C$22</f>
        <v>1</v>
      </c>
    </row>
    <row r="1894" spans="7:21">
      <c r="G1894">
        <f t="shared" si="263"/>
        <v>18.920000000000158</v>
      </c>
      <c r="H1894">
        <f t="shared" si="264"/>
        <v>198000</v>
      </c>
      <c r="I1894" s="2">
        <f>MIN(MainSheet!$C$10/MainSheet!$C$9,MainSheet!$K$9*60)</f>
        <v>660</v>
      </c>
      <c r="J1894" s="1">
        <f>IF(G1894&gt;MainSheet!$C$11,IF(J1893&gt;=0.999,1,(G1894-MainSheet!$C$11)*I1894/$B$2/60),0)</f>
        <v>1</v>
      </c>
      <c r="K1894" s="1">
        <f>IF(G1894&gt;MainSheet!$C$11+$B$6,IF(K1893&gt;=0.999,1,(G1894-MainSheet!$C$11-$B$6)*I1894/$C$2/60),0)</f>
        <v>1</v>
      </c>
      <c r="L1894" s="1">
        <f>IF(G1894&gt;MainSheet!$C$11+$B$6+$C$6,IF(L1893&gt;=0.999,1,(G1894-MainSheet!$C$11-$B$6-$C$6)*I1894/$D$2/60),0)</f>
        <v>1</v>
      </c>
      <c r="M1894">
        <f t="shared" si="265"/>
        <v>1</v>
      </c>
      <c r="N1894" s="2">
        <f t="shared" si="266"/>
        <v>3721.0526315789471</v>
      </c>
      <c r="O1894">
        <f t="shared" si="269"/>
        <v>977.02127659574455</v>
      </c>
      <c r="P1894">
        <f t="shared" si="267"/>
        <v>192000</v>
      </c>
      <c r="Q1894" s="2">
        <f t="shared" si="268"/>
        <v>196698.0739081747</v>
      </c>
      <c r="R1894">
        <f>Q1894/MainSheet!$C$8*(G1894-G1893)+R1893</f>
        <v>1862.0773864527241</v>
      </c>
      <c r="S1894">
        <f t="shared" si="270"/>
        <v>30052.731745089506</v>
      </c>
      <c r="T1894">
        <f t="shared" si="262"/>
        <v>18.920000000000158</v>
      </c>
      <c r="U1894" s="1">
        <f>Q1894/MainSheet!$C$22</f>
        <v>1</v>
      </c>
    </row>
    <row r="1895" spans="7:21">
      <c r="G1895">
        <f t="shared" si="263"/>
        <v>18.93000000000016</v>
      </c>
      <c r="H1895">
        <f t="shared" si="264"/>
        <v>198000</v>
      </c>
      <c r="I1895" s="2">
        <f>MIN(MainSheet!$C$10/MainSheet!$C$9,MainSheet!$K$9*60)</f>
        <v>660</v>
      </c>
      <c r="J1895" s="1">
        <f>IF(G1895&gt;MainSheet!$C$11,IF(J1894&gt;=0.999,1,(G1895-MainSheet!$C$11)*I1895/$B$2/60),0)</f>
        <v>1</v>
      </c>
      <c r="K1895" s="1">
        <f>IF(G1895&gt;MainSheet!$C$11+$B$6,IF(K1894&gt;=0.999,1,(G1895-MainSheet!$C$11-$B$6)*I1895/$C$2/60),0)</f>
        <v>1</v>
      </c>
      <c r="L1895" s="1">
        <f>IF(G1895&gt;MainSheet!$C$11+$B$6+$C$6,IF(L1894&gt;=0.999,1,(G1895-MainSheet!$C$11-$B$6-$C$6)*I1895/$D$2/60),0)</f>
        <v>1</v>
      </c>
      <c r="M1895">
        <f t="shared" si="265"/>
        <v>1</v>
      </c>
      <c r="N1895" s="2">
        <f t="shared" si="266"/>
        <v>3721.0526315789471</v>
      </c>
      <c r="O1895">
        <f t="shared" si="269"/>
        <v>977.02127659574455</v>
      </c>
      <c r="P1895">
        <f t="shared" si="267"/>
        <v>192000</v>
      </c>
      <c r="Q1895" s="2">
        <f t="shared" si="268"/>
        <v>196698.0739081747</v>
      </c>
      <c r="R1895">
        <f>Q1895/MainSheet!$C$8*(G1895-G1894)+R1894</f>
        <v>1864.1086329435589</v>
      </c>
      <c r="S1895">
        <f t="shared" si="270"/>
        <v>30085.514757407534</v>
      </c>
      <c r="T1895">
        <f t="shared" si="262"/>
        <v>18.93000000000016</v>
      </c>
      <c r="U1895" s="1">
        <f>Q1895/MainSheet!$C$22</f>
        <v>1</v>
      </c>
    </row>
    <row r="1896" spans="7:21">
      <c r="G1896">
        <f t="shared" si="263"/>
        <v>18.940000000000161</v>
      </c>
      <c r="H1896">
        <f t="shared" si="264"/>
        <v>198000</v>
      </c>
      <c r="I1896" s="2">
        <f>MIN(MainSheet!$C$10/MainSheet!$C$9,MainSheet!$K$9*60)</f>
        <v>660</v>
      </c>
      <c r="J1896" s="1">
        <f>IF(G1896&gt;MainSheet!$C$11,IF(J1895&gt;=0.999,1,(G1896-MainSheet!$C$11)*I1896/$B$2/60),0)</f>
        <v>1</v>
      </c>
      <c r="K1896" s="1">
        <f>IF(G1896&gt;MainSheet!$C$11+$B$6,IF(K1895&gt;=0.999,1,(G1896-MainSheet!$C$11-$B$6)*I1896/$C$2/60),0)</f>
        <v>1</v>
      </c>
      <c r="L1896" s="1">
        <f>IF(G1896&gt;MainSheet!$C$11+$B$6+$C$6,IF(L1895&gt;=0.999,1,(G1896-MainSheet!$C$11-$B$6-$C$6)*I1896/$D$2/60),0)</f>
        <v>1</v>
      </c>
      <c r="M1896">
        <f t="shared" si="265"/>
        <v>1</v>
      </c>
      <c r="N1896" s="2">
        <f t="shared" si="266"/>
        <v>3721.0526315789471</v>
      </c>
      <c r="O1896">
        <f t="shared" si="269"/>
        <v>977.02127659574455</v>
      </c>
      <c r="P1896">
        <f t="shared" si="267"/>
        <v>192000</v>
      </c>
      <c r="Q1896" s="2">
        <f t="shared" si="268"/>
        <v>196698.0739081747</v>
      </c>
      <c r="R1896">
        <f>Q1896/MainSheet!$C$8*(G1896-G1895)+R1895</f>
        <v>1866.1398794343936</v>
      </c>
      <c r="S1896">
        <f t="shared" si="270"/>
        <v>30118.297769725563</v>
      </c>
      <c r="T1896">
        <f t="shared" si="262"/>
        <v>18.940000000000161</v>
      </c>
      <c r="U1896" s="1">
        <f>Q1896/MainSheet!$C$22</f>
        <v>1</v>
      </c>
    </row>
    <row r="1897" spans="7:21">
      <c r="G1897">
        <f t="shared" si="263"/>
        <v>18.950000000000163</v>
      </c>
      <c r="H1897">
        <f t="shared" si="264"/>
        <v>198000</v>
      </c>
      <c r="I1897" s="2">
        <f>MIN(MainSheet!$C$10/MainSheet!$C$9,MainSheet!$K$9*60)</f>
        <v>660</v>
      </c>
      <c r="J1897" s="1">
        <f>IF(G1897&gt;MainSheet!$C$11,IF(J1896&gt;=0.999,1,(G1897-MainSheet!$C$11)*I1897/$B$2/60),0)</f>
        <v>1</v>
      </c>
      <c r="K1897" s="1">
        <f>IF(G1897&gt;MainSheet!$C$11+$B$6,IF(K1896&gt;=0.999,1,(G1897-MainSheet!$C$11-$B$6)*I1897/$C$2/60),0)</f>
        <v>1</v>
      </c>
      <c r="L1897" s="1">
        <f>IF(G1897&gt;MainSheet!$C$11+$B$6+$C$6,IF(L1896&gt;=0.999,1,(G1897-MainSheet!$C$11-$B$6-$C$6)*I1897/$D$2/60),0)</f>
        <v>1</v>
      </c>
      <c r="M1897">
        <f t="shared" si="265"/>
        <v>1</v>
      </c>
      <c r="N1897" s="2">
        <f t="shared" si="266"/>
        <v>3721.0526315789471</v>
      </c>
      <c r="O1897">
        <f t="shared" si="269"/>
        <v>977.02127659574455</v>
      </c>
      <c r="P1897">
        <f t="shared" si="267"/>
        <v>192000</v>
      </c>
      <c r="Q1897" s="2">
        <f t="shared" si="268"/>
        <v>196698.0739081747</v>
      </c>
      <c r="R1897">
        <f>Q1897/MainSheet!$C$8*(G1897-G1896)+R1896</f>
        <v>1868.1711259252284</v>
      </c>
      <c r="S1897">
        <f t="shared" si="270"/>
        <v>30151.080782043591</v>
      </c>
      <c r="T1897">
        <f t="shared" si="262"/>
        <v>18.950000000000163</v>
      </c>
      <c r="U1897" s="1">
        <f>Q1897/MainSheet!$C$22</f>
        <v>1</v>
      </c>
    </row>
    <row r="1898" spans="7:21">
      <c r="G1898">
        <f t="shared" si="263"/>
        <v>18.960000000000164</v>
      </c>
      <c r="H1898">
        <f t="shared" si="264"/>
        <v>198000</v>
      </c>
      <c r="I1898" s="2">
        <f>MIN(MainSheet!$C$10/MainSheet!$C$9,MainSheet!$K$9*60)</f>
        <v>660</v>
      </c>
      <c r="J1898" s="1">
        <f>IF(G1898&gt;MainSheet!$C$11,IF(J1897&gt;=0.999,1,(G1898-MainSheet!$C$11)*I1898/$B$2/60),0)</f>
        <v>1</v>
      </c>
      <c r="K1898" s="1">
        <f>IF(G1898&gt;MainSheet!$C$11+$B$6,IF(K1897&gt;=0.999,1,(G1898-MainSheet!$C$11-$B$6)*I1898/$C$2/60),0)</f>
        <v>1</v>
      </c>
      <c r="L1898" s="1">
        <f>IF(G1898&gt;MainSheet!$C$11+$B$6+$C$6,IF(L1897&gt;=0.999,1,(G1898-MainSheet!$C$11-$B$6-$C$6)*I1898/$D$2/60),0)</f>
        <v>1</v>
      </c>
      <c r="M1898">
        <f t="shared" si="265"/>
        <v>1</v>
      </c>
      <c r="N1898" s="2">
        <f t="shared" si="266"/>
        <v>3721.0526315789471</v>
      </c>
      <c r="O1898">
        <f t="shared" si="269"/>
        <v>977.02127659574455</v>
      </c>
      <c r="P1898">
        <f t="shared" si="267"/>
        <v>192000</v>
      </c>
      <c r="Q1898" s="2">
        <f t="shared" si="268"/>
        <v>196698.0739081747</v>
      </c>
      <c r="R1898">
        <f>Q1898/MainSheet!$C$8*(G1898-G1897)+R1897</f>
        <v>1870.2023724160631</v>
      </c>
      <c r="S1898">
        <f t="shared" si="270"/>
        <v>30183.86379436162</v>
      </c>
      <c r="T1898">
        <f t="shared" si="262"/>
        <v>18.960000000000164</v>
      </c>
      <c r="U1898" s="1">
        <f>Q1898/MainSheet!$C$22</f>
        <v>1</v>
      </c>
    </row>
    <row r="1899" spans="7:21">
      <c r="G1899">
        <f t="shared" si="263"/>
        <v>18.970000000000166</v>
      </c>
      <c r="H1899">
        <f t="shared" si="264"/>
        <v>198000</v>
      </c>
      <c r="I1899" s="2">
        <f>MIN(MainSheet!$C$10/MainSheet!$C$9,MainSheet!$K$9*60)</f>
        <v>660</v>
      </c>
      <c r="J1899" s="1">
        <f>IF(G1899&gt;MainSheet!$C$11,IF(J1898&gt;=0.999,1,(G1899-MainSheet!$C$11)*I1899/$B$2/60),0)</f>
        <v>1</v>
      </c>
      <c r="K1899" s="1">
        <f>IF(G1899&gt;MainSheet!$C$11+$B$6,IF(K1898&gt;=0.999,1,(G1899-MainSheet!$C$11-$B$6)*I1899/$C$2/60),0)</f>
        <v>1</v>
      </c>
      <c r="L1899" s="1">
        <f>IF(G1899&gt;MainSheet!$C$11+$B$6+$C$6,IF(L1898&gt;=0.999,1,(G1899-MainSheet!$C$11-$B$6-$C$6)*I1899/$D$2/60),0)</f>
        <v>1</v>
      </c>
      <c r="M1899">
        <f t="shared" si="265"/>
        <v>1</v>
      </c>
      <c r="N1899" s="2">
        <f t="shared" si="266"/>
        <v>3721.0526315789471</v>
      </c>
      <c r="O1899">
        <f t="shared" si="269"/>
        <v>977.02127659574455</v>
      </c>
      <c r="P1899">
        <f t="shared" si="267"/>
        <v>192000</v>
      </c>
      <c r="Q1899" s="2">
        <f t="shared" si="268"/>
        <v>196698.0739081747</v>
      </c>
      <c r="R1899">
        <f>Q1899/MainSheet!$C$8*(G1899-G1898)+R1898</f>
        <v>1872.2336189068978</v>
      </c>
      <c r="S1899">
        <f t="shared" si="270"/>
        <v>30216.646806679648</v>
      </c>
      <c r="T1899">
        <f t="shared" si="262"/>
        <v>18.970000000000166</v>
      </c>
      <c r="U1899" s="1">
        <f>Q1899/MainSheet!$C$22</f>
        <v>1</v>
      </c>
    </row>
    <row r="1900" spans="7:21">
      <c r="G1900">
        <f t="shared" si="263"/>
        <v>18.980000000000167</v>
      </c>
      <c r="H1900">
        <f t="shared" si="264"/>
        <v>198000</v>
      </c>
      <c r="I1900" s="2">
        <f>MIN(MainSheet!$C$10/MainSheet!$C$9,MainSheet!$K$9*60)</f>
        <v>660</v>
      </c>
      <c r="J1900" s="1">
        <f>IF(G1900&gt;MainSheet!$C$11,IF(J1899&gt;=0.999,1,(G1900-MainSheet!$C$11)*I1900/$B$2/60),0)</f>
        <v>1</v>
      </c>
      <c r="K1900" s="1">
        <f>IF(G1900&gt;MainSheet!$C$11+$B$6,IF(K1899&gt;=0.999,1,(G1900-MainSheet!$C$11-$B$6)*I1900/$C$2/60),0)</f>
        <v>1</v>
      </c>
      <c r="L1900" s="1">
        <f>IF(G1900&gt;MainSheet!$C$11+$B$6+$C$6,IF(L1899&gt;=0.999,1,(G1900-MainSheet!$C$11-$B$6-$C$6)*I1900/$D$2/60),0)</f>
        <v>1</v>
      </c>
      <c r="M1900">
        <f t="shared" si="265"/>
        <v>1</v>
      </c>
      <c r="N1900" s="2">
        <f t="shared" si="266"/>
        <v>3721.0526315789471</v>
      </c>
      <c r="O1900">
        <f t="shared" si="269"/>
        <v>977.02127659574455</v>
      </c>
      <c r="P1900">
        <f t="shared" si="267"/>
        <v>192000</v>
      </c>
      <c r="Q1900" s="2">
        <f t="shared" si="268"/>
        <v>196698.0739081747</v>
      </c>
      <c r="R1900">
        <f>Q1900/MainSheet!$C$8*(G1900-G1899)+R1899</f>
        <v>1874.2648653977326</v>
      </c>
      <c r="S1900">
        <f t="shared" si="270"/>
        <v>30249.429818997676</v>
      </c>
      <c r="T1900">
        <f t="shared" si="262"/>
        <v>18.980000000000167</v>
      </c>
      <c r="U1900" s="1">
        <f>Q1900/MainSheet!$C$22</f>
        <v>1</v>
      </c>
    </row>
    <row r="1901" spans="7:21">
      <c r="G1901">
        <f t="shared" si="263"/>
        <v>18.990000000000169</v>
      </c>
      <c r="H1901">
        <f t="shared" si="264"/>
        <v>198000</v>
      </c>
      <c r="I1901" s="2">
        <f>MIN(MainSheet!$C$10/MainSheet!$C$9,MainSheet!$K$9*60)</f>
        <v>660</v>
      </c>
      <c r="J1901" s="1">
        <f>IF(G1901&gt;MainSheet!$C$11,IF(J1900&gt;=0.999,1,(G1901-MainSheet!$C$11)*I1901/$B$2/60),0)</f>
        <v>1</v>
      </c>
      <c r="K1901" s="1">
        <f>IF(G1901&gt;MainSheet!$C$11+$B$6,IF(K1900&gt;=0.999,1,(G1901-MainSheet!$C$11-$B$6)*I1901/$C$2/60),0)</f>
        <v>1</v>
      </c>
      <c r="L1901" s="1">
        <f>IF(G1901&gt;MainSheet!$C$11+$B$6+$C$6,IF(L1900&gt;=0.999,1,(G1901-MainSheet!$C$11-$B$6-$C$6)*I1901/$D$2/60),0)</f>
        <v>1</v>
      </c>
      <c r="M1901">
        <f t="shared" si="265"/>
        <v>1</v>
      </c>
      <c r="N1901" s="2">
        <f t="shared" si="266"/>
        <v>3721.0526315789471</v>
      </c>
      <c r="O1901">
        <f t="shared" si="269"/>
        <v>977.02127659574455</v>
      </c>
      <c r="P1901">
        <f t="shared" si="267"/>
        <v>192000</v>
      </c>
      <c r="Q1901" s="2">
        <f t="shared" si="268"/>
        <v>196698.0739081747</v>
      </c>
      <c r="R1901">
        <f>Q1901/MainSheet!$C$8*(G1901-G1900)+R1900</f>
        <v>1876.2961118885673</v>
      </c>
      <c r="S1901">
        <f t="shared" si="270"/>
        <v>30282.212831315705</v>
      </c>
      <c r="T1901">
        <f t="shared" si="262"/>
        <v>18.990000000000169</v>
      </c>
      <c r="U1901" s="1">
        <f>Q1901/MainSheet!$C$22</f>
        <v>1</v>
      </c>
    </row>
    <row r="1902" spans="7:21">
      <c r="G1902">
        <f t="shared" si="263"/>
        <v>19.000000000000171</v>
      </c>
      <c r="H1902">
        <f t="shared" si="264"/>
        <v>198000</v>
      </c>
      <c r="I1902" s="2">
        <f>MIN(MainSheet!$C$10/MainSheet!$C$9,MainSheet!$K$9*60)</f>
        <v>660</v>
      </c>
      <c r="J1902" s="1">
        <f>IF(G1902&gt;MainSheet!$C$11,IF(J1901&gt;=0.999,1,(G1902-MainSheet!$C$11)*I1902/$B$2/60),0)</f>
        <v>1</v>
      </c>
      <c r="K1902" s="1">
        <f>IF(G1902&gt;MainSheet!$C$11+$B$6,IF(K1901&gt;=0.999,1,(G1902-MainSheet!$C$11-$B$6)*I1902/$C$2/60),0)</f>
        <v>1</v>
      </c>
      <c r="L1902" s="1">
        <f>IF(G1902&gt;MainSheet!$C$11+$B$6+$C$6,IF(L1901&gt;=0.999,1,(G1902-MainSheet!$C$11-$B$6-$C$6)*I1902/$D$2/60),0)</f>
        <v>1</v>
      </c>
      <c r="M1902">
        <f t="shared" si="265"/>
        <v>1</v>
      </c>
      <c r="N1902" s="2">
        <f t="shared" si="266"/>
        <v>3721.0526315789471</v>
      </c>
      <c r="O1902">
        <f t="shared" si="269"/>
        <v>977.02127659574455</v>
      </c>
      <c r="P1902">
        <f t="shared" si="267"/>
        <v>192000</v>
      </c>
      <c r="Q1902" s="2">
        <f t="shared" si="268"/>
        <v>196698.0739081747</v>
      </c>
      <c r="R1902">
        <f>Q1902/MainSheet!$C$8*(G1902-G1901)+R1901</f>
        <v>1878.3273583794021</v>
      </c>
      <c r="S1902">
        <f t="shared" si="270"/>
        <v>30314.995843633733</v>
      </c>
      <c r="T1902">
        <f t="shared" si="262"/>
        <v>19.000000000000171</v>
      </c>
      <c r="U1902" s="1">
        <f>Q1902/MainSheet!$C$22</f>
        <v>1</v>
      </c>
    </row>
    <row r="1903" spans="7:21">
      <c r="G1903">
        <f t="shared" si="263"/>
        <v>19.010000000000172</v>
      </c>
      <c r="H1903">
        <f t="shared" si="264"/>
        <v>198000</v>
      </c>
      <c r="I1903" s="2">
        <f>MIN(MainSheet!$C$10/MainSheet!$C$9,MainSheet!$K$9*60)</f>
        <v>660</v>
      </c>
      <c r="J1903" s="1">
        <f>IF(G1903&gt;MainSheet!$C$11,IF(J1902&gt;=0.999,1,(G1903-MainSheet!$C$11)*I1903/$B$2/60),0)</f>
        <v>1</v>
      </c>
      <c r="K1903" s="1">
        <f>IF(G1903&gt;MainSheet!$C$11+$B$6,IF(K1902&gt;=0.999,1,(G1903-MainSheet!$C$11-$B$6)*I1903/$C$2/60),0)</f>
        <v>1</v>
      </c>
      <c r="L1903" s="1">
        <f>IF(G1903&gt;MainSheet!$C$11+$B$6+$C$6,IF(L1902&gt;=0.999,1,(G1903-MainSheet!$C$11-$B$6-$C$6)*I1903/$D$2/60),0)</f>
        <v>1</v>
      </c>
      <c r="M1903">
        <f t="shared" si="265"/>
        <v>1</v>
      </c>
      <c r="N1903" s="2">
        <f t="shared" si="266"/>
        <v>3721.0526315789471</v>
      </c>
      <c r="O1903">
        <f t="shared" si="269"/>
        <v>977.02127659574455</v>
      </c>
      <c r="P1903">
        <f t="shared" si="267"/>
        <v>192000</v>
      </c>
      <c r="Q1903" s="2">
        <f t="shared" si="268"/>
        <v>196698.0739081747</v>
      </c>
      <c r="R1903">
        <f>Q1903/MainSheet!$C$8*(G1903-G1902)+R1902</f>
        <v>1880.3586048702368</v>
      </c>
      <c r="S1903">
        <f t="shared" si="270"/>
        <v>30347.778855951761</v>
      </c>
      <c r="T1903">
        <f t="shared" si="262"/>
        <v>19.010000000000172</v>
      </c>
      <c r="U1903" s="1">
        <f>Q1903/MainSheet!$C$22</f>
        <v>1</v>
      </c>
    </row>
    <row r="1904" spans="7:21">
      <c r="G1904">
        <f t="shared" si="263"/>
        <v>19.020000000000174</v>
      </c>
      <c r="H1904">
        <f t="shared" si="264"/>
        <v>198000</v>
      </c>
      <c r="I1904" s="2">
        <f>MIN(MainSheet!$C$10/MainSheet!$C$9,MainSheet!$K$9*60)</f>
        <v>660</v>
      </c>
      <c r="J1904" s="1">
        <f>IF(G1904&gt;MainSheet!$C$11,IF(J1903&gt;=0.999,1,(G1904-MainSheet!$C$11)*I1904/$B$2/60),0)</f>
        <v>1</v>
      </c>
      <c r="K1904" s="1">
        <f>IF(G1904&gt;MainSheet!$C$11+$B$6,IF(K1903&gt;=0.999,1,(G1904-MainSheet!$C$11-$B$6)*I1904/$C$2/60),0)</f>
        <v>1</v>
      </c>
      <c r="L1904" s="1">
        <f>IF(G1904&gt;MainSheet!$C$11+$B$6+$C$6,IF(L1903&gt;=0.999,1,(G1904-MainSheet!$C$11-$B$6-$C$6)*I1904/$D$2/60),0)</f>
        <v>1</v>
      </c>
      <c r="M1904">
        <f t="shared" si="265"/>
        <v>1</v>
      </c>
      <c r="N1904" s="2">
        <f t="shared" si="266"/>
        <v>3721.0526315789471</v>
      </c>
      <c r="O1904">
        <f t="shared" si="269"/>
        <v>977.02127659574455</v>
      </c>
      <c r="P1904">
        <f t="shared" si="267"/>
        <v>192000</v>
      </c>
      <c r="Q1904" s="2">
        <f t="shared" si="268"/>
        <v>196698.0739081747</v>
      </c>
      <c r="R1904">
        <f>Q1904/MainSheet!$C$8*(G1904-G1903)+R1903</f>
        <v>1882.3898513610716</v>
      </c>
      <c r="S1904">
        <f t="shared" si="270"/>
        <v>30380.56186826979</v>
      </c>
      <c r="T1904">
        <f t="shared" si="262"/>
        <v>19.020000000000174</v>
      </c>
      <c r="U1904" s="1">
        <f>Q1904/MainSheet!$C$22</f>
        <v>1</v>
      </c>
    </row>
    <row r="1905" spans="7:21">
      <c r="G1905">
        <f t="shared" si="263"/>
        <v>19.030000000000175</v>
      </c>
      <c r="H1905">
        <f t="shared" si="264"/>
        <v>198000</v>
      </c>
      <c r="I1905" s="2">
        <f>MIN(MainSheet!$C$10/MainSheet!$C$9,MainSheet!$K$9*60)</f>
        <v>660</v>
      </c>
      <c r="J1905" s="1">
        <f>IF(G1905&gt;MainSheet!$C$11,IF(J1904&gt;=0.999,1,(G1905-MainSheet!$C$11)*I1905/$B$2/60),0)</f>
        <v>1</v>
      </c>
      <c r="K1905" s="1">
        <f>IF(G1905&gt;MainSheet!$C$11+$B$6,IF(K1904&gt;=0.999,1,(G1905-MainSheet!$C$11-$B$6)*I1905/$C$2/60),0)</f>
        <v>1</v>
      </c>
      <c r="L1905" s="1">
        <f>IF(G1905&gt;MainSheet!$C$11+$B$6+$C$6,IF(L1904&gt;=0.999,1,(G1905-MainSheet!$C$11-$B$6-$C$6)*I1905/$D$2/60),0)</f>
        <v>1</v>
      </c>
      <c r="M1905">
        <f t="shared" si="265"/>
        <v>1</v>
      </c>
      <c r="N1905" s="2">
        <f t="shared" si="266"/>
        <v>3721.0526315789471</v>
      </c>
      <c r="O1905">
        <f t="shared" si="269"/>
        <v>977.02127659574455</v>
      </c>
      <c r="P1905">
        <f t="shared" si="267"/>
        <v>192000</v>
      </c>
      <c r="Q1905" s="2">
        <f t="shared" si="268"/>
        <v>196698.0739081747</v>
      </c>
      <c r="R1905">
        <f>Q1905/MainSheet!$C$8*(G1905-G1904)+R1904</f>
        <v>1884.4210978519063</v>
      </c>
      <c r="S1905">
        <f t="shared" si="270"/>
        <v>30413.344880587818</v>
      </c>
      <c r="T1905">
        <f t="shared" si="262"/>
        <v>19.030000000000175</v>
      </c>
      <c r="U1905" s="1">
        <f>Q1905/MainSheet!$C$22</f>
        <v>1</v>
      </c>
    </row>
    <row r="1906" spans="7:21">
      <c r="G1906">
        <f t="shared" si="263"/>
        <v>19.040000000000177</v>
      </c>
      <c r="H1906">
        <f t="shared" si="264"/>
        <v>198000</v>
      </c>
      <c r="I1906" s="2">
        <f>MIN(MainSheet!$C$10/MainSheet!$C$9,MainSheet!$K$9*60)</f>
        <v>660</v>
      </c>
      <c r="J1906" s="1">
        <f>IF(G1906&gt;MainSheet!$C$11,IF(J1905&gt;=0.999,1,(G1906-MainSheet!$C$11)*I1906/$B$2/60),0)</f>
        <v>1</v>
      </c>
      <c r="K1906" s="1">
        <f>IF(G1906&gt;MainSheet!$C$11+$B$6,IF(K1905&gt;=0.999,1,(G1906-MainSheet!$C$11-$B$6)*I1906/$C$2/60),0)</f>
        <v>1</v>
      </c>
      <c r="L1906" s="1">
        <f>IF(G1906&gt;MainSheet!$C$11+$B$6+$C$6,IF(L1905&gt;=0.999,1,(G1906-MainSheet!$C$11-$B$6-$C$6)*I1906/$D$2/60),0)</f>
        <v>1</v>
      </c>
      <c r="M1906">
        <f t="shared" si="265"/>
        <v>1</v>
      </c>
      <c r="N1906" s="2">
        <f t="shared" si="266"/>
        <v>3721.0526315789471</v>
      </c>
      <c r="O1906">
        <f t="shared" si="269"/>
        <v>977.02127659574455</v>
      </c>
      <c r="P1906">
        <f t="shared" si="267"/>
        <v>192000</v>
      </c>
      <c r="Q1906" s="2">
        <f t="shared" si="268"/>
        <v>196698.0739081747</v>
      </c>
      <c r="R1906">
        <f>Q1906/MainSheet!$C$8*(G1906-G1905)+R1905</f>
        <v>1886.4523443427411</v>
      </c>
      <c r="S1906">
        <f t="shared" si="270"/>
        <v>30446.127892905846</v>
      </c>
      <c r="T1906">
        <f t="shared" si="262"/>
        <v>19.040000000000177</v>
      </c>
      <c r="U1906" s="1">
        <f>Q1906/MainSheet!$C$22</f>
        <v>1</v>
      </c>
    </row>
    <row r="1907" spans="7:21">
      <c r="G1907">
        <f t="shared" si="263"/>
        <v>19.050000000000178</v>
      </c>
      <c r="H1907">
        <f t="shared" si="264"/>
        <v>198000</v>
      </c>
      <c r="I1907" s="2">
        <f>MIN(MainSheet!$C$10/MainSheet!$C$9,MainSheet!$K$9*60)</f>
        <v>660</v>
      </c>
      <c r="J1907" s="1">
        <f>IF(G1907&gt;MainSheet!$C$11,IF(J1906&gt;=0.999,1,(G1907-MainSheet!$C$11)*I1907/$B$2/60),0)</f>
        <v>1</v>
      </c>
      <c r="K1907" s="1">
        <f>IF(G1907&gt;MainSheet!$C$11+$B$6,IF(K1906&gt;=0.999,1,(G1907-MainSheet!$C$11-$B$6)*I1907/$C$2/60),0)</f>
        <v>1</v>
      </c>
      <c r="L1907" s="1">
        <f>IF(G1907&gt;MainSheet!$C$11+$B$6+$C$6,IF(L1906&gt;=0.999,1,(G1907-MainSheet!$C$11-$B$6-$C$6)*I1907/$D$2/60),0)</f>
        <v>1</v>
      </c>
      <c r="M1907">
        <f t="shared" si="265"/>
        <v>1</v>
      </c>
      <c r="N1907" s="2">
        <f t="shared" si="266"/>
        <v>3721.0526315789471</v>
      </c>
      <c r="O1907">
        <f t="shared" si="269"/>
        <v>977.02127659574455</v>
      </c>
      <c r="P1907">
        <f t="shared" si="267"/>
        <v>192000</v>
      </c>
      <c r="Q1907" s="2">
        <f t="shared" si="268"/>
        <v>196698.0739081747</v>
      </c>
      <c r="R1907">
        <f>Q1907/MainSheet!$C$8*(G1907-G1906)+R1906</f>
        <v>1888.4835908335758</v>
      </c>
      <c r="S1907">
        <f t="shared" si="270"/>
        <v>30478.910905223875</v>
      </c>
      <c r="T1907">
        <f t="shared" si="262"/>
        <v>19.050000000000178</v>
      </c>
      <c r="U1907" s="1">
        <f>Q1907/MainSheet!$C$22</f>
        <v>1</v>
      </c>
    </row>
    <row r="1908" spans="7:21">
      <c r="G1908">
        <f t="shared" si="263"/>
        <v>19.06000000000018</v>
      </c>
      <c r="H1908">
        <f t="shared" si="264"/>
        <v>198000</v>
      </c>
      <c r="I1908" s="2">
        <f>MIN(MainSheet!$C$10/MainSheet!$C$9,MainSheet!$K$9*60)</f>
        <v>660</v>
      </c>
      <c r="J1908" s="1">
        <f>IF(G1908&gt;MainSheet!$C$11,IF(J1907&gt;=0.999,1,(G1908-MainSheet!$C$11)*I1908/$B$2/60),0)</f>
        <v>1</v>
      </c>
      <c r="K1908" s="1">
        <f>IF(G1908&gt;MainSheet!$C$11+$B$6,IF(K1907&gt;=0.999,1,(G1908-MainSheet!$C$11-$B$6)*I1908/$C$2/60),0)</f>
        <v>1</v>
      </c>
      <c r="L1908" s="1">
        <f>IF(G1908&gt;MainSheet!$C$11+$B$6+$C$6,IF(L1907&gt;=0.999,1,(G1908-MainSheet!$C$11-$B$6-$C$6)*I1908/$D$2/60),0)</f>
        <v>1</v>
      </c>
      <c r="M1908">
        <f t="shared" si="265"/>
        <v>1</v>
      </c>
      <c r="N1908" s="2">
        <f t="shared" si="266"/>
        <v>3721.0526315789471</v>
      </c>
      <c r="O1908">
        <f t="shared" si="269"/>
        <v>977.02127659574455</v>
      </c>
      <c r="P1908">
        <f t="shared" si="267"/>
        <v>192000</v>
      </c>
      <c r="Q1908" s="2">
        <f t="shared" si="268"/>
        <v>196698.0739081747</v>
      </c>
      <c r="R1908">
        <f>Q1908/MainSheet!$C$8*(G1908-G1907)+R1907</f>
        <v>1890.5148373244106</v>
      </c>
      <c r="S1908">
        <f t="shared" si="270"/>
        <v>30511.693917541903</v>
      </c>
      <c r="T1908">
        <f t="shared" si="262"/>
        <v>19.06000000000018</v>
      </c>
      <c r="U1908" s="1">
        <f>Q1908/MainSheet!$C$22</f>
        <v>1</v>
      </c>
    </row>
    <row r="1909" spans="7:21">
      <c r="G1909">
        <f t="shared" si="263"/>
        <v>19.070000000000181</v>
      </c>
      <c r="H1909">
        <f t="shared" si="264"/>
        <v>198000</v>
      </c>
      <c r="I1909" s="2">
        <f>MIN(MainSheet!$C$10/MainSheet!$C$9,MainSheet!$K$9*60)</f>
        <v>660</v>
      </c>
      <c r="J1909" s="1">
        <f>IF(G1909&gt;MainSheet!$C$11,IF(J1908&gt;=0.999,1,(G1909-MainSheet!$C$11)*I1909/$B$2/60),0)</f>
        <v>1</v>
      </c>
      <c r="K1909" s="1">
        <f>IF(G1909&gt;MainSheet!$C$11+$B$6,IF(K1908&gt;=0.999,1,(G1909-MainSheet!$C$11-$B$6)*I1909/$C$2/60),0)</f>
        <v>1</v>
      </c>
      <c r="L1909" s="1">
        <f>IF(G1909&gt;MainSheet!$C$11+$B$6+$C$6,IF(L1908&gt;=0.999,1,(G1909-MainSheet!$C$11-$B$6-$C$6)*I1909/$D$2/60),0)</f>
        <v>1</v>
      </c>
      <c r="M1909">
        <f t="shared" si="265"/>
        <v>1</v>
      </c>
      <c r="N1909" s="2">
        <f t="shared" si="266"/>
        <v>3721.0526315789471</v>
      </c>
      <c r="O1909">
        <f t="shared" si="269"/>
        <v>977.02127659574455</v>
      </c>
      <c r="P1909">
        <f t="shared" si="267"/>
        <v>192000</v>
      </c>
      <c r="Q1909" s="2">
        <f t="shared" si="268"/>
        <v>196698.0739081747</v>
      </c>
      <c r="R1909">
        <f>Q1909/MainSheet!$C$8*(G1909-G1908)+R1908</f>
        <v>1892.5460838152453</v>
      </c>
      <c r="S1909">
        <f t="shared" si="270"/>
        <v>30544.476929859931</v>
      </c>
      <c r="T1909">
        <f t="shared" si="262"/>
        <v>19.070000000000181</v>
      </c>
      <c r="U1909" s="1">
        <f>Q1909/MainSheet!$C$22</f>
        <v>1</v>
      </c>
    </row>
    <row r="1910" spans="7:21">
      <c r="G1910">
        <f t="shared" si="263"/>
        <v>19.080000000000183</v>
      </c>
      <c r="H1910">
        <f t="shared" si="264"/>
        <v>198000</v>
      </c>
      <c r="I1910" s="2">
        <f>MIN(MainSheet!$C$10/MainSheet!$C$9,MainSheet!$K$9*60)</f>
        <v>660</v>
      </c>
      <c r="J1910" s="1">
        <f>IF(G1910&gt;MainSheet!$C$11,IF(J1909&gt;=0.999,1,(G1910-MainSheet!$C$11)*I1910/$B$2/60),0)</f>
        <v>1</v>
      </c>
      <c r="K1910" s="1">
        <f>IF(G1910&gt;MainSheet!$C$11+$B$6,IF(K1909&gt;=0.999,1,(G1910-MainSheet!$C$11-$B$6)*I1910/$C$2/60),0)</f>
        <v>1</v>
      </c>
      <c r="L1910" s="1">
        <f>IF(G1910&gt;MainSheet!$C$11+$B$6+$C$6,IF(L1909&gt;=0.999,1,(G1910-MainSheet!$C$11-$B$6-$C$6)*I1910/$D$2/60),0)</f>
        <v>1</v>
      </c>
      <c r="M1910">
        <f t="shared" si="265"/>
        <v>1</v>
      </c>
      <c r="N1910" s="2">
        <f t="shared" si="266"/>
        <v>3721.0526315789471</v>
      </c>
      <c r="O1910">
        <f t="shared" si="269"/>
        <v>977.02127659574455</v>
      </c>
      <c r="P1910">
        <f t="shared" si="267"/>
        <v>192000</v>
      </c>
      <c r="Q1910" s="2">
        <f t="shared" si="268"/>
        <v>196698.0739081747</v>
      </c>
      <c r="R1910">
        <f>Q1910/MainSheet!$C$8*(G1910-G1909)+R1909</f>
        <v>1894.5773303060801</v>
      </c>
      <c r="S1910">
        <f t="shared" si="270"/>
        <v>30577.25994217796</v>
      </c>
      <c r="T1910">
        <f t="shared" si="262"/>
        <v>19.080000000000183</v>
      </c>
      <c r="U1910" s="1">
        <f>Q1910/MainSheet!$C$22</f>
        <v>1</v>
      </c>
    </row>
    <row r="1911" spans="7:21">
      <c r="G1911">
        <f t="shared" si="263"/>
        <v>19.090000000000185</v>
      </c>
      <c r="H1911">
        <f t="shared" si="264"/>
        <v>198000</v>
      </c>
      <c r="I1911" s="2">
        <f>MIN(MainSheet!$C$10/MainSheet!$C$9,MainSheet!$K$9*60)</f>
        <v>660</v>
      </c>
      <c r="J1911" s="1">
        <f>IF(G1911&gt;MainSheet!$C$11,IF(J1910&gt;=0.999,1,(G1911-MainSheet!$C$11)*I1911/$B$2/60),0)</f>
        <v>1</v>
      </c>
      <c r="K1911" s="1">
        <f>IF(G1911&gt;MainSheet!$C$11+$B$6,IF(K1910&gt;=0.999,1,(G1911-MainSheet!$C$11-$B$6)*I1911/$C$2/60),0)</f>
        <v>1</v>
      </c>
      <c r="L1911" s="1">
        <f>IF(G1911&gt;MainSheet!$C$11+$B$6+$C$6,IF(L1910&gt;=0.999,1,(G1911-MainSheet!$C$11-$B$6-$C$6)*I1911/$D$2/60),0)</f>
        <v>1</v>
      </c>
      <c r="M1911">
        <f t="shared" si="265"/>
        <v>1</v>
      </c>
      <c r="N1911" s="2">
        <f t="shared" si="266"/>
        <v>3721.0526315789471</v>
      </c>
      <c r="O1911">
        <f t="shared" si="269"/>
        <v>977.02127659574455</v>
      </c>
      <c r="P1911">
        <f t="shared" si="267"/>
        <v>192000</v>
      </c>
      <c r="Q1911" s="2">
        <f t="shared" si="268"/>
        <v>196698.0739081747</v>
      </c>
      <c r="R1911">
        <f>Q1911/MainSheet!$C$8*(G1911-G1910)+R1910</f>
        <v>1896.6085767969148</v>
      </c>
      <c r="S1911">
        <f t="shared" si="270"/>
        <v>30610.042954495988</v>
      </c>
      <c r="T1911">
        <f t="shared" si="262"/>
        <v>19.090000000000185</v>
      </c>
      <c r="U1911" s="1">
        <f>Q1911/MainSheet!$C$22</f>
        <v>1</v>
      </c>
    </row>
    <row r="1912" spans="7:21">
      <c r="G1912">
        <f t="shared" si="263"/>
        <v>19.100000000000186</v>
      </c>
      <c r="H1912">
        <f t="shared" si="264"/>
        <v>198000</v>
      </c>
      <c r="I1912" s="2">
        <f>MIN(MainSheet!$C$10/MainSheet!$C$9,MainSheet!$K$9*60)</f>
        <v>660</v>
      </c>
      <c r="J1912" s="1">
        <f>IF(G1912&gt;MainSheet!$C$11,IF(J1911&gt;=0.999,1,(G1912-MainSheet!$C$11)*I1912/$B$2/60),0)</f>
        <v>1</v>
      </c>
      <c r="K1912" s="1">
        <f>IF(G1912&gt;MainSheet!$C$11+$B$6,IF(K1911&gt;=0.999,1,(G1912-MainSheet!$C$11-$B$6)*I1912/$C$2/60),0)</f>
        <v>1</v>
      </c>
      <c r="L1912" s="1">
        <f>IF(G1912&gt;MainSheet!$C$11+$B$6+$C$6,IF(L1911&gt;=0.999,1,(G1912-MainSheet!$C$11-$B$6-$C$6)*I1912/$D$2/60),0)</f>
        <v>1</v>
      </c>
      <c r="M1912">
        <f t="shared" si="265"/>
        <v>1</v>
      </c>
      <c r="N1912" s="2">
        <f t="shared" si="266"/>
        <v>3721.0526315789471</v>
      </c>
      <c r="O1912">
        <f t="shared" si="269"/>
        <v>977.02127659574455</v>
      </c>
      <c r="P1912">
        <f t="shared" si="267"/>
        <v>192000</v>
      </c>
      <c r="Q1912" s="2">
        <f t="shared" si="268"/>
        <v>196698.0739081747</v>
      </c>
      <c r="R1912">
        <f>Q1912/MainSheet!$C$8*(G1912-G1911)+R1911</f>
        <v>1898.6398232877496</v>
      </c>
      <c r="S1912">
        <f t="shared" si="270"/>
        <v>30642.825966814016</v>
      </c>
      <c r="T1912">
        <f t="shared" si="262"/>
        <v>19.100000000000186</v>
      </c>
      <c r="U1912" s="1">
        <f>Q1912/MainSheet!$C$22</f>
        <v>1</v>
      </c>
    </row>
    <row r="1913" spans="7:21">
      <c r="G1913">
        <f t="shared" si="263"/>
        <v>19.110000000000188</v>
      </c>
      <c r="H1913">
        <f t="shared" si="264"/>
        <v>198000</v>
      </c>
      <c r="I1913" s="2">
        <f>MIN(MainSheet!$C$10/MainSheet!$C$9,MainSheet!$K$9*60)</f>
        <v>660</v>
      </c>
      <c r="J1913" s="1">
        <f>IF(G1913&gt;MainSheet!$C$11,IF(J1912&gt;=0.999,1,(G1913-MainSheet!$C$11)*I1913/$B$2/60),0)</f>
        <v>1</v>
      </c>
      <c r="K1913" s="1">
        <f>IF(G1913&gt;MainSheet!$C$11+$B$6,IF(K1912&gt;=0.999,1,(G1913-MainSheet!$C$11-$B$6)*I1913/$C$2/60),0)</f>
        <v>1</v>
      </c>
      <c r="L1913" s="1">
        <f>IF(G1913&gt;MainSheet!$C$11+$B$6+$C$6,IF(L1912&gt;=0.999,1,(G1913-MainSheet!$C$11-$B$6-$C$6)*I1913/$D$2/60),0)</f>
        <v>1</v>
      </c>
      <c r="M1913">
        <f t="shared" si="265"/>
        <v>1</v>
      </c>
      <c r="N1913" s="2">
        <f t="shared" si="266"/>
        <v>3721.0526315789471</v>
      </c>
      <c r="O1913">
        <f t="shared" si="269"/>
        <v>977.02127659574455</v>
      </c>
      <c r="P1913">
        <f t="shared" si="267"/>
        <v>192000</v>
      </c>
      <c r="Q1913" s="2">
        <f t="shared" si="268"/>
        <v>196698.0739081747</v>
      </c>
      <c r="R1913">
        <f>Q1913/MainSheet!$C$8*(G1913-G1912)+R1912</f>
        <v>1900.6710697785843</v>
      </c>
      <c r="S1913">
        <f t="shared" si="270"/>
        <v>30675.608979132045</v>
      </c>
      <c r="T1913">
        <f t="shared" si="262"/>
        <v>19.110000000000188</v>
      </c>
      <c r="U1913" s="1">
        <f>Q1913/MainSheet!$C$22</f>
        <v>1</v>
      </c>
    </row>
    <row r="1914" spans="7:21">
      <c r="G1914">
        <f t="shared" si="263"/>
        <v>19.120000000000189</v>
      </c>
      <c r="H1914">
        <f t="shared" si="264"/>
        <v>198000</v>
      </c>
      <c r="I1914" s="2">
        <f>MIN(MainSheet!$C$10/MainSheet!$C$9,MainSheet!$K$9*60)</f>
        <v>660</v>
      </c>
      <c r="J1914" s="1">
        <f>IF(G1914&gt;MainSheet!$C$11,IF(J1913&gt;=0.999,1,(G1914-MainSheet!$C$11)*I1914/$B$2/60),0)</f>
        <v>1</v>
      </c>
      <c r="K1914" s="1">
        <f>IF(G1914&gt;MainSheet!$C$11+$B$6,IF(K1913&gt;=0.999,1,(G1914-MainSheet!$C$11-$B$6)*I1914/$C$2/60),0)</f>
        <v>1</v>
      </c>
      <c r="L1914" s="1">
        <f>IF(G1914&gt;MainSheet!$C$11+$B$6+$C$6,IF(L1913&gt;=0.999,1,(G1914-MainSheet!$C$11-$B$6-$C$6)*I1914/$D$2/60),0)</f>
        <v>1</v>
      </c>
      <c r="M1914">
        <f t="shared" si="265"/>
        <v>1</v>
      </c>
      <c r="N1914" s="2">
        <f t="shared" si="266"/>
        <v>3721.0526315789471</v>
      </c>
      <c r="O1914">
        <f t="shared" si="269"/>
        <v>977.02127659574455</v>
      </c>
      <c r="P1914">
        <f t="shared" si="267"/>
        <v>192000</v>
      </c>
      <c r="Q1914" s="2">
        <f t="shared" si="268"/>
        <v>196698.0739081747</v>
      </c>
      <c r="R1914">
        <f>Q1914/MainSheet!$C$8*(G1914-G1913)+R1913</f>
        <v>1902.702316269419</v>
      </c>
      <c r="S1914">
        <f t="shared" si="270"/>
        <v>30708.391991450073</v>
      </c>
      <c r="T1914">
        <f t="shared" si="262"/>
        <v>19.120000000000189</v>
      </c>
      <c r="U1914" s="1">
        <f>Q1914/MainSheet!$C$22</f>
        <v>1</v>
      </c>
    </row>
    <row r="1915" spans="7:21">
      <c r="G1915">
        <f t="shared" si="263"/>
        <v>19.130000000000191</v>
      </c>
      <c r="H1915">
        <f t="shared" si="264"/>
        <v>198000</v>
      </c>
      <c r="I1915" s="2">
        <f>MIN(MainSheet!$C$10/MainSheet!$C$9,MainSheet!$K$9*60)</f>
        <v>660</v>
      </c>
      <c r="J1915" s="1">
        <f>IF(G1915&gt;MainSheet!$C$11,IF(J1914&gt;=0.999,1,(G1915-MainSheet!$C$11)*I1915/$B$2/60),0)</f>
        <v>1</v>
      </c>
      <c r="K1915" s="1">
        <f>IF(G1915&gt;MainSheet!$C$11+$B$6,IF(K1914&gt;=0.999,1,(G1915-MainSheet!$C$11-$B$6)*I1915/$C$2/60),0)</f>
        <v>1</v>
      </c>
      <c r="L1915" s="1">
        <f>IF(G1915&gt;MainSheet!$C$11+$B$6+$C$6,IF(L1914&gt;=0.999,1,(G1915-MainSheet!$C$11-$B$6-$C$6)*I1915/$D$2/60),0)</f>
        <v>1</v>
      </c>
      <c r="M1915">
        <f t="shared" si="265"/>
        <v>1</v>
      </c>
      <c r="N1915" s="2">
        <f t="shared" si="266"/>
        <v>3721.0526315789471</v>
      </c>
      <c r="O1915">
        <f t="shared" si="269"/>
        <v>977.02127659574455</v>
      </c>
      <c r="P1915">
        <f t="shared" si="267"/>
        <v>192000</v>
      </c>
      <c r="Q1915" s="2">
        <f t="shared" si="268"/>
        <v>196698.0739081747</v>
      </c>
      <c r="R1915">
        <f>Q1915/MainSheet!$C$8*(G1915-G1914)+R1914</f>
        <v>1904.7335627602538</v>
      </c>
      <c r="S1915">
        <f t="shared" si="270"/>
        <v>30741.175003768101</v>
      </c>
      <c r="T1915">
        <f t="shared" si="262"/>
        <v>19.130000000000191</v>
      </c>
      <c r="U1915" s="1">
        <f>Q1915/MainSheet!$C$22</f>
        <v>1</v>
      </c>
    </row>
    <row r="1916" spans="7:21">
      <c r="G1916">
        <f t="shared" si="263"/>
        <v>19.140000000000192</v>
      </c>
      <c r="H1916">
        <f t="shared" si="264"/>
        <v>198000</v>
      </c>
      <c r="I1916" s="2">
        <f>MIN(MainSheet!$C$10/MainSheet!$C$9,MainSheet!$K$9*60)</f>
        <v>660</v>
      </c>
      <c r="J1916" s="1">
        <f>IF(G1916&gt;MainSheet!$C$11,IF(J1915&gt;=0.999,1,(G1916-MainSheet!$C$11)*I1916/$B$2/60),0)</f>
        <v>1</v>
      </c>
      <c r="K1916" s="1">
        <f>IF(G1916&gt;MainSheet!$C$11+$B$6,IF(K1915&gt;=0.999,1,(G1916-MainSheet!$C$11-$B$6)*I1916/$C$2/60),0)</f>
        <v>1</v>
      </c>
      <c r="L1916" s="1">
        <f>IF(G1916&gt;MainSheet!$C$11+$B$6+$C$6,IF(L1915&gt;=0.999,1,(G1916-MainSheet!$C$11-$B$6-$C$6)*I1916/$D$2/60),0)</f>
        <v>1</v>
      </c>
      <c r="M1916">
        <f t="shared" si="265"/>
        <v>1</v>
      </c>
      <c r="N1916" s="2">
        <f t="shared" si="266"/>
        <v>3721.0526315789471</v>
      </c>
      <c r="O1916">
        <f t="shared" si="269"/>
        <v>977.02127659574455</v>
      </c>
      <c r="P1916">
        <f t="shared" si="267"/>
        <v>192000</v>
      </c>
      <c r="Q1916" s="2">
        <f t="shared" si="268"/>
        <v>196698.0739081747</v>
      </c>
      <c r="R1916">
        <f>Q1916/MainSheet!$C$8*(G1916-G1915)+R1915</f>
        <v>1906.7648092510885</v>
      </c>
      <c r="S1916">
        <f t="shared" si="270"/>
        <v>30773.95801608613</v>
      </c>
      <c r="T1916">
        <f t="shared" si="262"/>
        <v>19.140000000000192</v>
      </c>
      <c r="U1916" s="1">
        <f>Q1916/MainSheet!$C$22</f>
        <v>1</v>
      </c>
    </row>
    <row r="1917" spans="7:21">
      <c r="G1917">
        <f t="shared" si="263"/>
        <v>19.150000000000194</v>
      </c>
      <c r="H1917">
        <f t="shared" si="264"/>
        <v>198000</v>
      </c>
      <c r="I1917" s="2">
        <f>MIN(MainSheet!$C$10/MainSheet!$C$9,MainSheet!$K$9*60)</f>
        <v>660</v>
      </c>
      <c r="J1917" s="1">
        <f>IF(G1917&gt;MainSheet!$C$11,IF(J1916&gt;=0.999,1,(G1917-MainSheet!$C$11)*I1917/$B$2/60),0)</f>
        <v>1</v>
      </c>
      <c r="K1917" s="1">
        <f>IF(G1917&gt;MainSheet!$C$11+$B$6,IF(K1916&gt;=0.999,1,(G1917-MainSheet!$C$11-$B$6)*I1917/$C$2/60),0)</f>
        <v>1</v>
      </c>
      <c r="L1917" s="1">
        <f>IF(G1917&gt;MainSheet!$C$11+$B$6+$C$6,IF(L1916&gt;=0.999,1,(G1917-MainSheet!$C$11-$B$6-$C$6)*I1917/$D$2/60),0)</f>
        <v>1</v>
      </c>
      <c r="M1917">
        <f t="shared" si="265"/>
        <v>1</v>
      </c>
      <c r="N1917" s="2">
        <f t="shared" si="266"/>
        <v>3721.0526315789471</v>
      </c>
      <c r="O1917">
        <f t="shared" si="269"/>
        <v>977.02127659574455</v>
      </c>
      <c r="P1917">
        <f t="shared" si="267"/>
        <v>192000</v>
      </c>
      <c r="Q1917" s="2">
        <f t="shared" si="268"/>
        <v>196698.0739081747</v>
      </c>
      <c r="R1917">
        <f>Q1917/MainSheet!$C$8*(G1917-G1916)+R1916</f>
        <v>1908.7960557419233</v>
      </c>
      <c r="S1917">
        <f t="shared" si="270"/>
        <v>30806.741028404158</v>
      </c>
      <c r="T1917">
        <f t="shared" si="262"/>
        <v>19.150000000000194</v>
      </c>
      <c r="U1917" s="1">
        <f>Q1917/MainSheet!$C$22</f>
        <v>1</v>
      </c>
    </row>
    <row r="1918" spans="7:21">
      <c r="G1918">
        <f t="shared" si="263"/>
        <v>19.160000000000196</v>
      </c>
      <c r="H1918">
        <f t="shared" si="264"/>
        <v>198000</v>
      </c>
      <c r="I1918" s="2">
        <f>MIN(MainSheet!$C$10/MainSheet!$C$9,MainSheet!$K$9*60)</f>
        <v>660</v>
      </c>
      <c r="J1918" s="1">
        <f>IF(G1918&gt;MainSheet!$C$11,IF(J1917&gt;=0.999,1,(G1918-MainSheet!$C$11)*I1918/$B$2/60),0)</f>
        <v>1</v>
      </c>
      <c r="K1918" s="1">
        <f>IF(G1918&gt;MainSheet!$C$11+$B$6,IF(K1917&gt;=0.999,1,(G1918-MainSheet!$C$11-$B$6)*I1918/$C$2/60),0)</f>
        <v>1</v>
      </c>
      <c r="L1918" s="1">
        <f>IF(G1918&gt;MainSheet!$C$11+$B$6+$C$6,IF(L1917&gt;=0.999,1,(G1918-MainSheet!$C$11-$B$6-$C$6)*I1918/$D$2/60),0)</f>
        <v>1</v>
      </c>
      <c r="M1918">
        <f t="shared" si="265"/>
        <v>1</v>
      </c>
      <c r="N1918" s="2">
        <f t="shared" si="266"/>
        <v>3721.0526315789471</v>
      </c>
      <c r="O1918">
        <f t="shared" si="269"/>
        <v>977.02127659574455</v>
      </c>
      <c r="P1918">
        <f t="shared" si="267"/>
        <v>192000</v>
      </c>
      <c r="Q1918" s="2">
        <f t="shared" si="268"/>
        <v>196698.0739081747</v>
      </c>
      <c r="R1918">
        <f>Q1918/MainSheet!$C$8*(G1918-G1917)+R1917</f>
        <v>1910.827302232758</v>
      </c>
      <c r="S1918">
        <f t="shared" si="270"/>
        <v>30839.524040722186</v>
      </c>
      <c r="T1918">
        <f t="shared" si="262"/>
        <v>19.160000000000196</v>
      </c>
      <c r="U1918" s="1">
        <f>Q1918/MainSheet!$C$22</f>
        <v>1</v>
      </c>
    </row>
    <row r="1919" spans="7:21">
      <c r="G1919">
        <f t="shared" si="263"/>
        <v>19.170000000000197</v>
      </c>
      <c r="H1919">
        <f t="shared" si="264"/>
        <v>198000</v>
      </c>
      <c r="I1919" s="2">
        <f>MIN(MainSheet!$C$10/MainSheet!$C$9,MainSheet!$K$9*60)</f>
        <v>660</v>
      </c>
      <c r="J1919" s="1">
        <f>IF(G1919&gt;MainSheet!$C$11,IF(J1918&gt;=0.999,1,(G1919-MainSheet!$C$11)*I1919/$B$2/60),0)</f>
        <v>1</v>
      </c>
      <c r="K1919" s="1">
        <f>IF(G1919&gt;MainSheet!$C$11+$B$6,IF(K1918&gt;=0.999,1,(G1919-MainSheet!$C$11-$B$6)*I1919/$C$2/60),0)</f>
        <v>1</v>
      </c>
      <c r="L1919" s="1">
        <f>IF(G1919&gt;MainSheet!$C$11+$B$6+$C$6,IF(L1918&gt;=0.999,1,(G1919-MainSheet!$C$11-$B$6-$C$6)*I1919/$D$2/60),0)</f>
        <v>1</v>
      </c>
      <c r="M1919">
        <f t="shared" si="265"/>
        <v>1</v>
      </c>
      <c r="N1919" s="2">
        <f t="shared" si="266"/>
        <v>3721.0526315789471</v>
      </c>
      <c r="O1919">
        <f t="shared" si="269"/>
        <v>977.02127659574455</v>
      </c>
      <c r="P1919">
        <f t="shared" si="267"/>
        <v>192000</v>
      </c>
      <c r="Q1919" s="2">
        <f t="shared" si="268"/>
        <v>196698.0739081747</v>
      </c>
      <c r="R1919">
        <f>Q1919/MainSheet!$C$8*(G1919-G1918)+R1918</f>
        <v>1912.8585487235928</v>
      </c>
      <c r="S1919">
        <f t="shared" si="270"/>
        <v>30872.307053040215</v>
      </c>
      <c r="T1919">
        <f t="shared" si="262"/>
        <v>19.170000000000197</v>
      </c>
      <c r="U1919" s="1">
        <f>Q1919/MainSheet!$C$22</f>
        <v>1</v>
      </c>
    </row>
    <row r="1920" spans="7:21">
      <c r="G1920">
        <f t="shared" si="263"/>
        <v>19.180000000000199</v>
      </c>
      <c r="H1920">
        <f t="shared" si="264"/>
        <v>198000</v>
      </c>
      <c r="I1920" s="2">
        <f>MIN(MainSheet!$C$10/MainSheet!$C$9,MainSheet!$K$9*60)</f>
        <v>660</v>
      </c>
      <c r="J1920" s="1">
        <f>IF(G1920&gt;MainSheet!$C$11,IF(J1919&gt;=0.999,1,(G1920-MainSheet!$C$11)*I1920/$B$2/60),0)</f>
        <v>1</v>
      </c>
      <c r="K1920" s="1">
        <f>IF(G1920&gt;MainSheet!$C$11+$B$6,IF(K1919&gt;=0.999,1,(G1920-MainSheet!$C$11-$B$6)*I1920/$C$2/60),0)</f>
        <v>1</v>
      </c>
      <c r="L1920" s="1">
        <f>IF(G1920&gt;MainSheet!$C$11+$B$6+$C$6,IF(L1919&gt;=0.999,1,(G1920-MainSheet!$C$11-$B$6-$C$6)*I1920/$D$2/60),0)</f>
        <v>1</v>
      </c>
      <c r="M1920">
        <f t="shared" si="265"/>
        <v>1</v>
      </c>
      <c r="N1920" s="2">
        <f t="shared" si="266"/>
        <v>3721.0526315789471</v>
      </c>
      <c r="O1920">
        <f t="shared" si="269"/>
        <v>977.02127659574455</v>
      </c>
      <c r="P1920">
        <f t="shared" si="267"/>
        <v>192000</v>
      </c>
      <c r="Q1920" s="2">
        <f t="shared" si="268"/>
        <v>196698.0739081747</v>
      </c>
      <c r="R1920">
        <f>Q1920/MainSheet!$C$8*(G1920-G1919)+R1919</f>
        <v>1914.8897952144275</v>
      </c>
      <c r="S1920">
        <f t="shared" si="270"/>
        <v>30905.090065358243</v>
      </c>
      <c r="T1920">
        <f t="shared" si="262"/>
        <v>19.180000000000199</v>
      </c>
      <c r="U1920" s="1">
        <f>Q1920/MainSheet!$C$22</f>
        <v>1</v>
      </c>
    </row>
    <row r="1921" spans="7:21">
      <c r="G1921">
        <f t="shared" si="263"/>
        <v>19.1900000000002</v>
      </c>
      <c r="H1921">
        <f t="shared" si="264"/>
        <v>198000</v>
      </c>
      <c r="I1921" s="2">
        <f>MIN(MainSheet!$C$10/MainSheet!$C$9,MainSheet!$K$9*60)</f>
        <v>660</v>
      </c>
      <c r="J1921" s="1">
        <f>IF(G1921&gt;MainSheet!$C$11,IF(J1920&gt;=0.999,1,(G1921-MainSheet!$C$11)*I1921/$B$2/60),0)</f>
        <v>1</v>
      </c>
      <c r="K1921" s="1">
        <f>IF(G1921&gt;MainSheet!$C$11+$B$6,IF(K1920&gt;=0.999,1,(G1921-MainSheet!$C$11-$B$6)*I1921/$C$2/60),0)</f>
        <v>1</v>
      </c>
      <c r="L1921" s="1">
        <f>IF(G1921&gt;MainSheet!$C$11+$B$6+$C$6,IF(L1920&gt;=0.999,1,(G1921-MainSheet!$C$11-$B$6-$C$6)*I1921/$D$2/60),0)</f>
        <v>1</v>
      </c>
      <c r="M1921">
        <f t="shared" si="265"/>
        <v>1</v>
      </c>
      <c r="N1921" s="2">
        <f t="shared" si="266"/>
        <v>3721.0526315789471</v>
      </c>
      <c r="O1921">
        <f t="shared" si="269"/>
        <v>977.02127659574455</v>
      </c>
      <c r="P1921">
        <f t="shared" si="267"/>
        <v>192000</v>
      </c>
      <c r="Q1921" s="2">
        <f t="shared" si="268"/>
        <v>196698.0739081747</v>
      </c>
      <c r="R1921">
        <f>Q1921/MainSheet!$C$8*(G1921-G1920)+R1920</f>
        <v>1916.9210417052623</v>
      </c>
      <c r="S1921">
        <f t="shared" si="270"/>
        <v>30937.873077676271</v>
      </c>
      <c r="T1921">
        <f t="shared" si="262"/>
        <v>19.1900000000002</v>
      </c>
      <c r="U1921" s="1">
        <f>Q1921/MainSheet!$C$22</f>
        <v>1</v>
      </c>
    </row>
    <row r="1922" spans="7:21">
      <c r="G1922">
        <f t="shared" si="263"/>
        <v>19.200000000000202</v>
      </c>
      <c r="H1922">
        <f t="shared" si="264"/>
        <v>198000</v>
      </c>
      <c r="I1922" s="2">
        <f>MIN(MainSheet!$C$10/MainSheet!$C$9,MainSheet!$K$9*60)</f>
        <v>660</v>
      </c>
      <c r="J1922" s="1">
        <f>IF(G1922&gt;MainSheet!$C$11,IF(J1921&gt;=0.999,1,(G1922-MainSheet!$C$11)*I1922/$B$2/60),0)</f>
        <v>1</v>
      </c>
      <c r="K1922" s="1">
        <f>IF(G1922&gt;MainSheet!$C$11+$B$6,IF(K1921&gt;=0.999,1,(G1922-MainSheet!$C$11-$B$6)*I1922/$C$2/60),0)</f>
        <v>1</v>
      </c>
      <c r="L1922" s="1">
        <f>IF(G1922&gt;MainSheet!$C$11+$B$6+$C$6,IF(L1921&gt;=0.999,1,(G1922-MainSheet!$C$11-$B$6-$C$6)*I1922/$D$2/60),0)</f>
        <v>1</v>
      </c>
      <c r="M1922">
        <f t="shared" si="265"/>
        <v>1</v>
      </c>
      <c r="N1922" s="2">
        <f t="shared" si="266"/>
        <v>3721.0526315789471</v>
      </c>
      <c r="O1922">
        <f t="shared" si="269"/>
        <v>977.02127659574455</v>
      </c>
      <c r="P1922">
        <f t="shared" si="267"/>
        <v>192000</v>
      </c>
      <c r="Q1922" s="2">
        <f t="shared" si="268"/>
        <v>196698.0739081747</v>
      </c>
      <c r="R1922">
        <f>Q1922/MainSheet!$C$8*(G1922-G1921)+R1921</f>
        <v>1918.952288196097</v>
      </c>
      <c r="S1922">
        <f t="shared" si="270"/>
        <v>30970.6560899943</v>
      </c>
      <c r="T1922">
        <f t="shared" si="262"/>
        <v>19.200000000000202</v>
      </c>
      <c r="U1922" s="1">
        <f>Q1922/MainSheet!$C$22</f>
        <v>1</v>
      </c>
    </row>
    <row r="1923" spans="7:21">
      <c r="G1923">
        <f t="shared" si="263"/>
        <v>19.210000000000203</v>
      </c>
      <c r="H1923">
        <f t="shared" si="264"/>
        <v>198000</v>
      </c>
      <c r="I1923" s="2">
        <f>MIN(MainSheet!$C$10/MainSheet!$C$9,MainSheet!$K$9*60)</f>
        <v>660</v>
      </c>
      <c r="J1923" s="1">
        <f>IF(G1923&gt;MainSheet!$C$11,IF(J1922&gt;=0.999,1,(G1923-MainSheet!$C$11)*I1923/$B$2/60),0)</f>
        <v>1</v>
      </c>
      <c r="K1923" s="1">
        <f>IF(G1923&gt;MainSheet!$C$11+$B$6,IF(K1922&gt;=0.999,1,(G1923-MainSheet!$C$11-$B$6)*I1923/$C$2/60),0)</f>
        <v>1</v>
      </c>
      <c r="L1923" s="1">
        <f>IF(G1923&gt;MainSheet!$C$11+$B$6+$C$6,IF(L1922&gt;=0.999,1,(G1923-MainSheet!$C$11-$B$6-$C$6)*I1923/$D$2/60),0)</f>
        <v>1</v>
      </c>
      <c r="M1923">
        <f t="shared" si="265"/>
        <v>1</v>
      </c>
      <c r="N1923" s="2">
        <f t="shared" si="266"/>
        <v>3721.0526315789471</v>
      </c>
      <c r="O1923">
        <f t="shared" si="269"/>
        <v>977.02127659574455</v>
      </c>
      <c r="P1923">
        <f t="shared" si="267"/>
        <v>192000</v>
      </c>
      <c r="Q1923" s="2">
        <f t="shared" si="268"/>
        <v>196698.0739081747</v>
      </c>
      <c r="R1923">
        <f>Q1923/MainSheet!$C$8*(G1923-G1922)+R1922</f>
        <v>1920.9835346869318</v>
      </c>
      <c r="S1923">
        <f t="shared" si="270"/>
        <v>31003.439102312328</v>
      </c>
      <c r="T1923">
        <f t="shared" ref="T1923:T1986" si="271">G1923</f>
        <v>19.210000000000203</v>
      </c>
      <c r="U1923" s="1">
        <f>Q1923/MainSheet!$C$22</f>
        <v>1</v>
      </c>
    </row>
    <row r="1924" spans="7:21">
      <c r="G1924">
        <f t="shared" ref="G1924:G1987" si="272">G1923+$F$2</f>
        <v>19.220000000000205</v>
      </c>
      <c r="H1924">
        <f t="shared" ref="H1924:H1987" si="273">H1923</f>
        <v>198000</v>
      </c>
      <c r="I1924" s="2">
        <f>MIN(MainSheet!$C$10/MainSheet!$C$9,MainSheet!$K$9*60)</f>
        <v>660</v>
      </c>
      <c r="J1924" s="1">
        <f>IF(G1924&gt;MainSheet!$C$11,IF(J1923&gt;=0.999,1,(G1924-MainSheet!$C$11)*I1924/$B$2/60),0)</f>
        <v>1</v>
      </c>
      <c r="K1924" s="1">
        <f>IF(G1924&gt;MainSheet!$C$11+$B$6,IF(K1923&gt;=0.999,1,(G1924-MainSheet!$C$11-$B$6)*I1924/$C$2/60),0)</f>
        <v>1</v>
      </c>
      <c r="L1924" s="1">
        <f>IF(G1924&gt;MainSheet!$C$11+$B$6+$C$6,IF(L1923&gt;=0.999,1,(G1924-MainSheet!$C$11-$B$6-$C$6)*I1924/$D$2/60),0)</f>
        <v>1</v>
      </c>
      <c r="M1924">
        <f t="shared" ref="M1924:M1987" si="274">(J1924*$B$2+K1924*$C$2+L1924*$D$2)/SUM($B$2:$D$2)</f>
        <v>1</v>
      </c>
      <c r="N1924" s="2">
        <f t="shared" ref="N1924:N1987" si="275">IF(J1924&gt;=0.01,((1-J1924)*B$3+B$4*(J1924)),0)</f>
        <v>3721.0526315789471</v>
      </c>
      <c r="O1924">
        <f t="shared" si="269"/>
        <v>977.02127659574455</v>
      </c>
      <c r="P1924">
        <f t="shared" ref="P1924:P1987" si="276">IF(IF(N1924+O1924&gt;H1924,H1924-O1924-N1924,IF(L1924&gt;0,((1-L1924)*D$3+D$4*(L1924)),0))+O1924+N1924&gt;H1924,H1924-N1924-O1924,IF(N1924+O1924&gt;H1924,H1924-O1924-N1924,IF(L1924&gt;0,((1-L1924)*D$3+D$4*(L1924)),0)))</f>
        <v>192000</v>
      </c>
      <c r="Q1924" s="2">
        <f t="shared" ref="Q1924:Q1987" si="277">SUM(N1924:P1924)</f>
        <v>196698.0739081747</v>
      </c>
      <c r="R1924">
        <f>Q1924/MainSheet!$C$8*(G1924-G1923)+R1923</f>
        <v>1923.0147811777665</v>
      </c>
      <c r="S1924">
        <f t="shared" si="270"/>
        <v>31036.222114630356</v>
      </c>
      <c r="T1924">
        <f t="shared" si="271"/>
        <v>19.220000000000205</v>
      </c>
      <c r="U1924" s="1">
        <f>Q1924/MainSheet!$C$22</f>
        <v>1</v>
      </c>
    </row>
    <row r="1925" spans="7:21">
      <c r="G1925">
        <f t="shared" si="272"/>
        <v>19.230000000000206</v>
      </c>
      <c r="H1925">
        <f t="shared" si="273"/>
        <v>198000</v>
      </c>
      <c r="I1925" s="2">
        <f>MIN(MainSheet!$C$10/MainSheet!$C$9,MainSheet!$K$9*60)</f>
        <v>660</v>
      </c>
      <c r="J1925" s="1">
        <f>IF(G1925&gt;MainSheet!$C$11,IF(J1924&gt;=0.999,1,(G1925-MainSheet!$C$11)*I1925/$B$2/60),0)</f>
        <v>1</v>
      </c>
      <c r="K1925" s="1">
        <f>IF(G1925&gt;MainSheet!$C$11+$B$6,IF(K1924&gt;=0.999,1,(G1925-MainSheet!$C$11-$B$6)*I1925/$C$2/60),0)</f>
        <v>1</v>
      </c>
      <c r="L1925" s="1">
        <f>IF(G1925&gt;MainSheet!$C$11+$B$6+$C$6,IF(L1924&gt;=0.999,1,(G1925-MainSheet!$C$11-$B$6-$C$6)*I1925/$D$2/60),0)</f>
        <v>1</v>
      </c>
      <c r="M1925">
        <f t="shared" si="274"/>
        <v>1</v>
      </c>
      <c r="N1925" s="2">
        <f t="shared" si="275"/>
        <v>3721.0526315789471</v>
      </c>
      <c r="O1925">
        <f t="shared" ref="O1925:O1988" si="278">IF(K1925&gt;=0.01,((1-K1925)*C$3+C$4*(K1925)),0)</f>
        <v>977.02127659574455</v>
      </c>
      <c r="P1925">
        <f t="shared" si="276"/>
        <v>192000</v>
      </c>
      <c r="Q1925" s="2">
        <f t="shared" si="277"/>
        <v>196698.0739081747</v>
      </c>
      <c r="R1925">
        <f>Q1925/MainSheet!$C$8*(G1925-G1924)+R1924</f>
        <v>1925.0460276686013</v>
      </c>
      <c r="S1925">
        <f t="shared" ref="S1925:S1988" si="279">Q1925*$F$2/60+S1924</f>
        <v>31069.005126948385</v>
      </c>
      <c r="T1925">
        <f t="shared" si="271"/>
        <v>19.230000000000206</v>
      </c>
      <c r="U1925" s="1">
        <f>Q1925/MainSheet!$C$22</f>
        <v>1</v>
      </c>
    </row>
    <row r="1926" spans="7:21">
      <c r="G1926">
        <f t="shared" si="272"/>
        <v>19.240000000000208</v>
      </c>
      <c r="H1926">
        <f t="shared" si="273"/>
        <v>198000</v>
      </c>
      <c r="I1926" s="2">
        <f>MIN(MainSheet!$C$10/MainSheet!$C$9,MainSheet!$K$9*60)</f>
        <v>660</v>
      </c>
      <c r="J1926" s="1">
        <f>IF(G1926&gt;MainSheet!$C$11,IF(J1925&gt;=0.999,1,(G1926-MainSheet!$C$11)*I1926/$B$2/60),0)</f>
        <v>1</v>
      </c>
      <c r="K1926" s="1">
        <f>IF(G1926&gt;MainSheet!$C$11+$B$6,IF(K1925&gt;=0.999,1,(G1926-MainSheet!$C$11-$B$6)*I1926/$C$2/60),0)</f>
        <v>1</v>
      </c>
      <c r="L1926" s="1">
        <f>IF(G1926&gt;MainSheet!$C$11+$B$6+$C$6,IF(L1925&gt;=0.999,1,(G1926-MainSheet!$C$11-$B$6-$C$6)*I1926/$D$2/60),0)</f>
        <v>1</v>
      </c>
      <c r="M1926">
        <f t="shared" si="274"/>
        <v>1</v>
      </c>
      <c r="N1926" s="2">
        <f t="shared" si="275"/>
        <v>3721.0526315789471</v>
      </c>
      <c r="O1926">
        <f t="shared" si="278"/>
        <v>977.02127659574455</v>
      </c>
      <c r="P1926">
        <f t="shared" si="276"/>
        <v>192000</v>
      </c>
      <c r="Q1926" s="2">
        <f t="shared" si="277"/>
        <v>196698.0739081747</v>
      </c>
      <c r="R1926">
        <f>Q1926/MainSheet!$C$8*(G1926-G1925)+R1925</f>
        <v>1927.077274159436</v>
      </c>
      <c r="S1926">
        <f t="shared" si="279"/>
        <v>31101.788139266413</v>
      </c>
      <c r="T1926">
        <f t="shared" si="271"/>
        <v>19.240000000000208</v>
      </c>
      <c r="U1926" s="1">
        <f>Q1926/MainSheet!$C$22</f>
        <v>1</v>
      </c>
    </row>
    <row r="1927" spans="7:21">
      <c r="G1927">
        <f t="shared" si="272"/>
        <v>19.25000000000021</v>
      </c>
      <c r="H1927">
        <f t="shared" si="273"/>
        <v>198000</v>
      </c>
      <c r="I1927" s="2">
        <f>MIN(MainSheet!$C$10/MainSheet!$C$9,MainSheet!$K$9*60)</f>
        <v>660</v>
      </c>
      <c r="J1927" s="1">
        <f>IF(G1927&gt;MainSheet!$C$11,IF(J1926&gt;=0.999,1,(G1927-MainSheet!$C$11)*I1927/$B$2/60),0)</f>
        <v>1</v>
      </c>
      <c r="K1927" s="1">
        <f>IF(G1927&gt;MainSheet!$C$11+$B$6,IF(K1926&gt;=0.999,1,(G1927-MainSheet!$C$11-$B$6)*I1927/$C$2/60),0)</f>
        <v>1</v>
      </c>
      <c r="L1927" s="1">
        <f>IF(G1927&gt;MainSheet!$C$11+$B$6+$C$6,IF(L1926&gt;=0.999,1,(G1927-MainSheet!$C$11-$B$6-$C$6)*I1927/$D$2/60),0)</f>
        <v>1</v>
      </c>
      <c r="M1927">
        <f t="shared" si="274"/>
        <v>1</v>
      </c>
      <c r="N1927" s="2">
        <f t="shared" si="275"/>
        <v>3721.0526315789471</v>
      </c>
      <c r="O1927">
        <f t="shared" si="278"/>
        <v>977.02127659574455</v>
      </c>
      <c r="P1927">
        <f t="shared" si="276"/>
        <v>192000</v>
      </c>
      <c r="Q1927" s="2">
        <f t="shared" si="277"/>
        <v>196698.0739081747</v>
      </c>
      <c r="R1927">
        <f>Q1927/MainSheet!$C$8*(G1927-G1926)+R1926</f>
        <v>1929.1085206502707</v>
      </c>
      <c r="S1927">
        <f t="shared" si="279"/>
        <v>31134.571151584441</v>
      </c>
      <c r="T1927">
        <f t="shared" si="271"/>
        <v>19.25000000000021</v>
      </c>
      <c r="U1927" s="1">
        <f>Q1927/MainSheet!$C$22</f>
        <v>1</v>
      </c>
    </row>
    <row r="1928" spans="7:21">
      <c r="G1928">
        <f t="shared" si="272"/>
        <v>19.260000000000211</v>
      </c>
      <c r="H1928">
        <f t="shared" si="273"/>
        <v>198000</v>
      </c>
      <c r="I1928" s="2">
        <f>MIN(MainSheet!$C$10/MainSheet!$C$9,MainSheet!$K$9*60)</f>
        <v>660</v>
      </c>
      <c r="J1928" s="1">
        <f>IF(G1928&gt;MainSheet!$C$11,IF(J1927&gt;=0.999,1,(G1928-MainSheet!$C$11)*I1928/$B$2/60),0)</f>
        <v>1</v>
      </c>
      <c r="K1928" s="1">
        <f>IF(G1928&gt;MainSheet!$C$11+$B$6,IF(K1927&gt;=0.999,1,(G1928-MainSheet!$C$11-$B$6)*I1928/$C$2/60),0)</f>
        <v>1</v>
      </c>
      <c r="L1928" s="1">
        <f>IF(G1928&gt;MainSheet!$C$11+$B$6+$C$6,IF(L1927&gt;=0.999,1,(G1928-MainSheet!$C$11-$B$6-$C$6)*I1928/$D$2/60),0)</f>
        <v>1</v>
      </c>
      <c r="M1928">
        <f t="shared" si="274"/>
        <v>1</v>
      </c>
      <c r="N1928" s="2">
        <f t="shared" si="275"/>
        <v>3721.0526315789471</v>
      </c>
      <c r="O1928">
        <f t="shared" si="278"/>
        <v>977.02127659574455</v>
      </c>
      <c r="P1928">
        <f t="shared" si="276"/>
        <v>192000</v>
      </c>
      <c r="Q1928" s="2">
        <f t="shared" si="277"/>
        <v>196698.0739081747</v>
      </c>
      <c r="R1928">
        <f>Q1928/MainSheet!$C$8*(G1928-G1927)+R1927</f>
        <v>1931.1397671411055</v>
      </c>
      <c r="S1928">
        <f t="shared" si="279"/>
        <v>31167.35416390247</v>
      </c>
      <c r="T1928">
        <f t="shared" si="271"/>
        <v>19.260000000000211</v>
      </c>
      <c r="U1928" s="1">
        <f>Q1928/MainSheet!$C$22</f>
        <v>1</v>
      </c>
    </row>
    <row r="1929" spans="7:21">
      <c r="G1929">
        <f t="shared" si="272"/>
        <v>19.270000000000213</v>
      </c>
      <c r="H1929">
        <f t="shared" si="273"/>
        <v>198000</v>
      </c>
      <c r="I1929" s="2">
        <f>MIN(MainSheet!$C$10/MainSheet!$C$9,MainSheet!$K$9*60)</f>
        <v>660</v>
      </c>
      <c r="J1929" s="1">
        <f>IF(G1929&gt;MainSheet!$C$11,IF(J1928&gt;=0.999,1,(G1929-MainSheet!$C$11)*I1929/$B$2/60),0)</f>
        <v>1</v>
      </c>
      <c r="K1929" s="1">
        <f>IF(G1929&gt;MainSheet!$C$11+$B$6,IF(K1928&gt;=0.999,1,(G1929-MainSheet!$C$11-$B$6)*I1929/$C$2/60),0)</f>
        <v>1</v>
      </c>
      <c r="L1929" s="1">
        <f>IF(G1929&gt;MainSheet!$C$11+$B$6+$C$6,IF(L1928&gt;=0.999,1,(G1929-MainSheet!$C$11-$B$6-$C$6)*I1929/$D$2/60),0)</f>
        <v>1</v>
      </c>
      <c r="M1929">
        <f t="shared" si="274"/>
        <v>1</v>
      </c>
      <c r="N1929" s="2">
        <f t="shared" si="275"/>
        <v>3721.0526315789471</v>
      </c>
      <c r="O1929">
        <f t="shared" si="278"/>
        <v>977.02127659574455</v>
      </c>
      <c r="P1929">
        <f t="shared" si="276"/>
        <v>192000</v>
      </c>
      <c r="Q1929" s="2">
        <f t="shared" si="277"/>
        <v>196698.0739081747</v>
      </c>
      <c r="R1929">
        <f>Q1929/MainSheet!$C$8*(G1929-G1928)+R1928</f>
        <v>1933.1710136319402</v>
      </c>
      <c r="S1929">
        <f t="shared" si="279"/>
        <v>31200.137176220498</v>
      </c>
      <c r="T1929">
        <f t="shared" si="271"/>
        <v>19.270000000000213</v>
      </c>
      <c r="U1929" s="1">
        <f>Q1929/MainSheet!$C$22</f>
        <v>1</v>
      </c>
    </row>
    <row r="1930" spans="7:21">
      <c r="G1930">
        <f t="shared" si="272"/>
        <v>19.280000000000214</v>
      </c>
      <c r="H1930">
        <f t="shared" si="273"/>
        <v>198000</v>
      </c>
      <c r="I1930" s="2">
        <f>MIN(MainSheet!$C$10/MainSheet!$C$9,MainSheet!$K$9*60)</f>
        <v>660</v>
      </c>
      <c r="J1930" s="1">
        <f>IF(G1930&gt;MainSheet!$C$11,IF(J1929&gt;=0.999,1,(G1930-MainSheet!$C$11)*I1930/$B$2/60),0)</f>
        <v>1</v>
      </c>
      <c r="K1930" s="1">
        <f>IF(G1930&gt;MainSheet!$C$11+$B$6,IF(K1929&gt;=0.999,1,(G1930-MainSheet!$C$11-$B$6)*I1930/$C$2/60),0)</f>
        <v>1</v>
      </c>
      <c r="L1930" s="1">
        <f>IF(G1930&gt;MainSheet!$C$11+$B$6+$C$6,IF(L1929&gt;=0.999,1,(G1930-MainSheet!$C$11-$B$6-$C$6)*I1930/$D$2/60),0)</f>
        <v>1</v>
      </c>
      <c r="M1930">
        <f t="shared" si="274"/>
        <v>1</v>
      </c>
      <c r="N1930" s="2">
        <f t="shared" si="275"/>
        <v>3721.0526315789471</v>
      </c>
      <c r="O1930">
        <f t="shared" si="278"/>
        <v>977.02127659574455</v>
      </c>
      <c r="P1930">
        <f t="shared" si="276"/>
        <v>192000</v>
      </c>
      <c r="Q1930" s="2">
        <f t="shared" si="277"/>
        <v>196698.0739081747</v>
      </c>
      <c r="R1930">
        <f>Q1930/MainSheet!$C$8*(G1930-G1929)+R1929</f>
        <v>1935.202260122775</v>
      </c>
      <c r="S1930">
        <f t="shared" si="279"/>
        <v>31232.920188538526</v>
      </c>
      <c r="T1930">
        <f t="shared" si="271"/>
        <v>19.280000000000214</v>
      </c>
      <c r="U1930" s="1">
        <f>Q1930/MainSheet!$C$22</f>
        <v>1</v>
      </c>
    </row>
    <row r="1931" spans="7:21">
      <c r="G1931">
        <f t="shared" si="272"/>
        <v>19.290000000000216</v>
      </c>
      <c r="H1931">
        <f t="shared" si="273"/>
        <v>198000</v>
      </c>
      <c r="I1931" s="2">
        <f>MIN(MainSheet!$C$10/MainSheet!$C$9,MainSheet!$K$9*60)</f>
        <v>660</v>
      </c>
      <c r="J1931" s="1">
        <f>IF(G1931&gt;MainSheet!$C$11,IF(J1930&gt;=0.999,1,(G1931-MainSheet!$C$11)*I1931/$B$2/60),0)</f>
        <v>1</v>
      </c>
      <c r="K1931" s="1">
        <f>IF(G1931&gt;MainSheet!$C$11+$B$6,IF(K1930&gt;=0.999,1,(G1931-MainSheet!$C$11-$B$6)*I1931/$C$2/60),0)</f>
        <v>1</v>
      </c>
      <c r="L1931" s="1">
        <f>IF(G1931&gt;MainSheet!$C$11+$B$6+$C$6,IF(L1930&gt;=0.999,1,(G1931-MainSheet!$C$11-$B$6-$C$6)*I1931/$D$2/60),0)</f>
        <v>1</v>
      </c>
      <c r="M1931">
        <f t="shared" si="274"/>
        <v>1</v>
      </c>
      <c r="N1931" s="2">
        <f t="shared" si="275"/>
        <v>3721.0526315789471</v>
      </c>
      <c r="O1931">
        <f t="shared" si="278"/>
        <v>977.02127659574455</v>
      </c>
      <c r="P1931">
        <f t="shared" si="276"/>
        <v>192000</v>
      </c>
      <c r="Q1931" s="2">
        <f t="shared" si="277"/>
        <v>196698.0739081747</v>
      </c>
      <c r="R1931">
        <f>Q1931/MainSheet!$C$8*(G1931-G1930)+R1930</f>
        <v>1937.2335066136097</v>
      </c>
      <c r="S1931">
        <f t="shared" si="279"/>
        <v>31265.703200856555</v>
      </c>
      <c r="T1931">
        <f t="shared" si="271"/>
        <v>19.290000000000216</v>
      </c>
      <c r="U1931" s="1">
        <f>Q1931/MainSheet!$C$22</f>
        <v>1</v>
      </c>
    </row>
    <row r="1932" spans="7:21">
      <c r="G1932">
        <f t="shared" si="272"/>
        <v>19.300000000000217</v>
      </c>
      <c r="H1932">
        <f t="shared" si="273"/>
        <v>198000</v>
      </c>
      <c r="I1932" s="2">
        <f>MIN(MainSheet!$C$10/MainSheet!$C$9,MainSheet!$K$9*60)</f>
        <v>660</v>
      </c>
      <c r="J1932" s="1">
        <f>IF(G1932&gt;MainSheet!$C$11,IF(J1931&gt;=0.999,1,(G1932-MainSheet!$C$11)*I1932/$B$2/60),0)</f>
        <v>1</v>
      </c>
      <c r="K1932" s="1">
        <f>IF(G1932&gt;MainSheet!$C$11+$B$6,IF(K1931&gt;=0.999,1,(G1932-MainSheet!$C$11-$B$6)*I1932/$C$2/60),0)</f>
        <v>1</v>
      </c>
      <c r="L1932" s="1">
        <f>IF(G1932&gt;MainSheet!$C$11+$B$6+$C$6,IF(L1931&gt;=0.999,1,(G1932-MainSheet!$C$11-$B$6-$C$6)*I1932/$D$2/60),0)</f>
        <v>1</v>
      </c>
      <c r="M1932">
        <f t="shared" si="274"/>
        <v>1</v>
      </c>
      <c r="N1932" s="2">
        <f t="shared" si="275"/>
        <v>3721.0526315789471</v>
      </c>
      <c r="O1932">
        <f t="shared" si="278"/>
        <v>977.02127659574455</v>
      </c>
      <c r="P1932">
        <f t="shared" si="276"/>
        <v>192000</v>
      </c>
      <c r="Q1932" s="2">
        <f t="shared" si="277"/>
        <v>196698.0739081747</v>
      </c>
      <c r="R1932">
        <f>Q1932/MainSheet!$C$8*(G1932-G1931)+R1931</f>
        <v>1939.2647531044445</v>
      </c>
      <c r="S1932">
        <f t="shared" si="279"/>
        <v>31298.486213174583</v>
      </c>
      <c r="T1932">
        <f t="shared" si="271"/>
        <v>19.300000000000217</v>
      </c>
      <c r="U1932" s="1">
        <f>Q1932/MainSheet!$C$22</f>
        <v>1</v>
      </c>
    </row>
    <row r="1933" spans="7:21">
      <c r="G1933">
        <f t="shared" si="272"/>
        <v>19.310000000000219</v>
      </c>
      <c r="H1933">
        <f t="shared" si="273"/>
        <v>198000</v>
      </c>
      <c r="I1933" s="2">
        <f>MIN(MainSheet!$C$10/MainSheet!$C$9,MainSheet!$K$9*60)</f>
        <v>660</v>
      </c>
      <c r="J1933" s="1">
        <f>IF(G1933&gt;MainSheet!$C$11,IF(J1932&gt;=0.999,1,(G1933-MainSheet!$C$11)*I1933/$B$2/60),0)</f>
        <v>1</v>
      </c>
      <c r="K1933" s="1">
        <f>IF(G1933&gt;MainSheet!$C$11+$B$6,IF(K1932&gt;=0.999,1,(G1933-MainSheet!$C$11-$B$6)*I1933/$C$2/60),0)</f>
        <v>1</v>
      </c>
      <c r="L1933" s="1">
        <f>IF(G1933&gt;MainSheet!$C$11+$B$6+$C$6,IF(L1932&gt;=0.999,1,(G1933-MainSheet!$C$11-$B$6-$C$6)*I1933/$D$2/60),0)</f>
        <v>1</v>
      </c>
      <c r="M1933">
        <f t="shared" si="274"/>
        <v>1</v>
      </c>
      <c r="N1933" s="2">
        <f t="shared" si="275"/>
        <v>3721.0526315789471</v>
      </c>
      <c r="O1933">
        <f t="shared" si="278"/>
        <v>977.02127659574455</v>
      </c>
      <c r="P1933">
        <f t="shared" si="276"/>
        <v>192000</v>
      </c>
      <c r="Q1933" s="2">
        <f t="shared" si="277"/>
        <v>196698.0739081747</v>
      </c>
      <c r="R1933">
        <f>Q1933/MainSheet!$C$8*(G1933-G1932)+R1932</f>
        <v>1941.2959995952792</v>
      </c>
      <c r="S1933">
        <f t="shared" si="279"/>
        <v>31331.269225492611</v>
      </c>
      <c r="T1933">
        <f t="shared" si="271"/>
        <v>19.310000000000219</v>
      </c>
      <c r="U1933" s="1">
        <f>Q1933/MainSheet!$C$22</f>
        <v>1</v>
      </c>
    </row>
    <row r="1934" spans="7:21">
      <c r="G1934">
        <f t="shared" si="272"/>
        <v>19.320000000000221</v>
      </c>
      <c r="H1934">
        <f t="shared" si="273"/>
        <v>198000</v>
      </c>
      <c r="I1934" s="2">
        <f>MIN(MainSheet!$C$10/MainSheet!$C$9,MainSheet!$K$9*60)</f>
        <v>660</v>
      </c>
      <c r="J1934" s="1">
        <f>IF(G1934&gt;MainSheet!$C$11,IF(J1933&gt;=0.999,1,(G1934-MainSheet!$C$11)*I1934/$B$2/60),0)</f>
        <v>1</v>
      </c>
      <c r="K1934" s="1">
        <f>IF(G1934&gt;MainSheet!$C$11+$B$6,IF(K1933&gt;=0.999,1,(G1934-MainSheet!$C$11-$B$6)*I1934/$C$2/60),0)</f>
        <v>1</v>
      </c>
      <c r="L1934" s="1">
        <f>IF(G1934&gt;MainSheet!$C$11+$B$6+$C$6,IF(L1933&gt;=0.999,1,(G1934-MainSheet!$C$11-$B$6-$C$6)*I1934/$D$2/60),0)</f>
        <v>1</v>
      </c>
      <c r="M1934">
        <f t="shared" si="274"/>
        <v>1</v>
      </c>
      <c r="N1934" s="2">
        <f t="shared" si="275"/>
        <v>3721.0526315789471</v>
      </c>
      <c r="O1934">
        <f t="shared" si="278"/>
        <v>977.02127659574455</v>
      </c>
      <c r="P1934">
        <f t="shared" si="276"/>
        <v>192000</v>
      </c>
      <c r="Q1934" s="2">
        <f t="shared" si="277"/>
        <v>196698.0739081747</v>
      </c>
      <c r="R1934">
        <f>Q1934/MainSheet!$C$8*(G1934-G1933)+R1933</f>
        <v>1943.327246086114</v>
      </c>
      <c r="S1934">
        <f t="shared" si="279"/>
        <v>31364.05223781064</v>
      </c>
      <c r="T1934">
        <f t="shared" si="271"/>
        <v>19.320000000000221</v>
      </c>
      <c r="U1934" s="1">
        <f>Q1934/MainSheet!$C$22</f>
        <v>1</v>
      </c>
    </row>
    <row r="1935" spans="7:21">
      <c r="G1935">
        <f t="shared" si="272"/>
        <v>19.330000000000222</v>
      </c>
      <c r="H1935">
        <f t="shared" si="273"/>
        <v>198000</v>
      </c>
      <c r="I1935" s="2">
        <f>MIN(MainSheet!$C$10/MainSheet!$C$9,MainSheet!$K$9*60)</f>
        <v>660</v>
      </c>
      <c r="J1935" s="1">
        <f>IF(G1935&gt;MainSheet!$C$11,IF(J1934&gt;=0.999,1,(G1935-MainSheet!$C$11)*I1935/$B$2/60),0)</f>
        <v>1</v>
      </c>
      <c r="K1935" s="1">
        <f>IF(G1935&gt;MainSheet!$C$11+$B$6,IF(K1934&gt;=0.999,1,(G1935-MainSheet!$C$11-$B$6)*I1935/$C$2/60),0)</f>
        <v>1</v>
      </c>
      <c r="L1935" s="1">
        <f>IF(G1935&gt;MainSheet!$C$11+$B$6+$C$6,IF(L1934&gt;=0.999,1,(G1935-MainSheet!$C$11-$B$6-$C$6)*I1935/$D$2/60),0)</f>
        <v>1</v>
      </c>
      <c r="M1935">
        <f t="shared" si="274"/>
        <v>1</v>
      </c>
      <c r="N1935" s="2">
        <f t="shared" si="275"/>
        <v>3721.0526315789471</v>
      </c>
      <c r="O1935">
        <f t="shared" si="278"/>
        <v>977.02127659574455</v>
      </c>
      <c r="P1935">
        <f t="shared" si="276"/>
        <v>192000</v>
      </c>
      <c r="Q1935" s="2">
        <f t="shared" si="277"/>
        <v>196698.0739081747</v>
      </c>
      <c r="R1935">
        <f>Q1935/MainSheet!$C$8*(G1935-G1934)+R1934</f>
        <v>1945.3584925769487</v>
      </c>
      <c r="S1935">
        <f t="shared" si="279"/>
        <v>31396.835250128668</v>
      </c>
      <c r="T1935">
        <f t="shared" si="271"/>
        <v>19.330000000000222</v>
      </c>
      <c r="U1935" s="1">
        <f>Q1935/MainSheet!$C$22</f>
        <v>1</v>
      </c>
    </row>
    <row r="1936" spans="7:21">
      <c r="G1936">
        <f t="shared" si="272"/>
        <v>19.340000000000224</v>
      </c>
      <c r="H1936">
        <f t="shared" si="273"/>
        <v>198000</v>
      </c>
      <c r="I1936" s="2">
        <f>MIN(MainSheet!$C$10/MainSheet!$C$9,MainSheet!$K$9*60)</f>
        <v>660</v>
      </c>
      <c r="J1936" s="1">
        <f>IF(G1936&gt;MainSheet!$C$11,IF(J1935&gt;=0.999,1,(G1936-MainSheet!$C$11)*I1936/$B$2/60),0)</f>
        <v>1</v>
      </c>
      <c r="K1936" s="1">
        <f>IF(G1936&gt;MainSheet!$C$11+$B$6,IF(K1935&gt;=0.999,1,(G1936-MainSheet!$C$11-$B$6)*I1936/$C$2/60),0)</f>
        <v>1</v>
      </c>
      <c r="L1936" s="1">
        <f>IF(G1936&gt;MainSheet!$C$11+$B$6+$C$6,IF(L1935&gt;=0.999,1,(G1936-MainSheet!$C$11-$B$6-$C$6)*I1936/$D$2/60),0)</f>
        <v>1</v>
      </c>
      <c r="M1936">
        <f t="shared" si="274"/>
        <v>1</v>
      </c>
      <c r="N1936" s="2">
        <f t="shared" si="275"/>
        <v>3721.0526315789471</v>
      </c>
      <c r="O1936">
        <f t="shared" si="278"/>
        <v>977.02127659574455</v>
      </c>
      <c r="P1936">
        <f t="shared" si="276"/>
        <v>192000</v>
      </c>
      <c r="Q1936" s="2">
        <f t="shared" si="277"/>
        <v>196698.0739081747</v>
      </c>
      <c r="R1936">
        <f>Q1936/MainSheet!$C$8*(G1936-G1935)+R1935</f>
        <v>1947.3897390677835</v>
      </c>
      <c r="S1936">
        <f t="shared" si="279"/>
        <v>31429.618262446696</v>
      </c>
      <c r="T1936">
        <f t="shared" si="271"/>
        <v>19.340000000000224</v>
      </c>
      <c r="U1936" s="1">
        <f>Q1936/MainSheet!$C$22</f>
        <v>1</v>
      </c>
    </row>
    <row r="1937" spans="7:21">
      <c r="G1937">
        <f t="shared" si="272"/>
        <v>19.350000000000225</v>
      </c>
      <c r="H1937">
        <f t="shared" si="273"/>
        <v>198000</v>
      </c>
      <c r="I1937" s="2">
        <f>MIN(MainSheet!$C$10/MainSheet!$C$9,MainSheet!$K$9*60)</f>
        <v>660</v>
      </c>
      <c r="J1937" s="1">
        <f>IF(G1937&gt;MainSheet!$C$11,IF(J1936&gt;=0.999,1,(G1937-MainSheet!$C$11)*I1937/$B$2/60),0)</f>
        <v>1</v>
      </c>
      <c r="K1937" s="1">
        <f>IF(G1937&gt;MainSheet!$C$11+$B$6,IF(K1936&gt;=0.999,1,(G1937-MainSheet!$C$11-$B$6)*I1937/$C$2/60),0)</f>
        <v>1</v>
      </c>
      <c r="L1937" s="1">
        <f>IF(G1937&gt;MainSheet!$C$11+$B$6+$C$6,IF(L1936&gt;=0.999,1,(G1937-MainSheet!$C$11-$B$6-$C$6)*I1937/$D$2/60),0)</f>
        <v>1</v>
      </c>
      <c r="M1937">
        <f t="shared" si="274"/>
        <v>1</v>
      </c>
      <c r="N1937" s="2">
        <f t="shared" si="275"/>
        <v>3721.0526315789471</v>
      </c>
      <c r="O1937">
        <f t="shared" si="278"/>
        <v>977.02127659574455</v>
      </c>
      <c r="P1937">
        <f t="shared" si="276"/>
        <v>192000</v>
      </c>
      <c r="Q1937" s="2">
        <f t="shared" si="277"/>
        <v>196698.0739081747</v>
      </c>
      <c r="R1937">
        <f>Q1937/MainSheet!$C$8*(G1937-G1936)+R1936</f>
        <v>1949.4209855586182</v>
      </c>
      <c r="S1937">
        <f t="shared" si="279"/>
        <v>31462.401274764725</v>
      </c>
      <c r="T1937">
        <f t="shared" si="271"/>
        <v>19.350000000000225</v>
      </c>
      <c r="U1937" s="1">
        <f>Q1937/MainSheet!$C$22</f>
        <v>1</v>
      </c>
    </row>
    <row r="1938" spans="7:21">
      <c r="G1938">
        <f t="shared" si="272"/>
        <v>19.360000000000227</v>
      </c>
      <c r="H1938">
        <f t="shared" si="273"/>
        <v>198000</v>
      </c>
      <c r="I1938" s="2">
        <f>MIN(MainSheet!$C$10/MainSheet!$C$9,MainSheet!$K$9*60)</f>
        <v>660</v>
      </c>
      <c r="J1938" s="1">
        <f>IF(G1938&gt;MainSheet!$C$11,IF(J1937&gt;=0.999,1,(G1938-MainSheet!$C$11)*I1938/$B$2/60),0)</f>
        <v>1</v>
      </c>
      <c r="K1938" s="1">
        <f>IF(G1938&gt;MainSheet!$C$11+$B$6,IF(K1937&gt;=0.999,1,(G1938-MainSheet!$C$11-$B$6)*I1938/$C$2/60),0)</f>
        <v>1</v>
      </c>
      <c r="L1938" s="1">
        <f>IF(G1938&gt;MainSheet!$C$11+$B$6+$C$6,IF(L1937&gt;=0.999,1,(G1938-MainSheet!$C$11-$B$6-$C$6)*I1938/$D$2/60),0)</f>
        <v>1</v>
      </c>
      <c r="M1938">
        <f t="shared" si="274"/>
        <v>1</v>
      </c>
      <c r="N1938" s="2">
        <f t="shared" si="275"/>
        <v>3721.0526315789471</v>
      </c>
      <c r="O1938">
        <f t="shared" si="278"/>
        <v>977.02127659574455</v>
      </c>
      <c r="P1938">
        <f t="shared" si="276"/>
        <v>192000</v>
      </c>
      <c r="Q1938" s="2">
        <f t="shared" si="277"/>
        <v>196698.0739081747</v>
      </c>
      <c r="R1938">
        <f>Q1938/MainSheet!$C$8*(G1938-G1937)+R1937</f>
        <v>1951.452232049453</v>
      </c>
      <c r="S1938">
        <f t="shared" si="279"/>
        <v>31495.184287082753</v>
      </c>
      <c r="T1938">
        <f t="shared" si="271"/>
        <v>19.360000000000227</v>
      </c>
      <c r="U1938" s="1">
        <f>Q1938/MainSheet!$C$22</f>
        <v>1</v>
      </c>
    </row>
    <row r="1939" spans="7:21">
      <c r="G1939">
        <f t="shared" si="272"/>
        <v>19.370000000000228</v>
      </c>
      <c r="H1939">
        <f t="shared" si="273"/>
        <v>198000</v>
      </c>
      <c r="I1939" s="2">
        <f>MIN(MainSheet!$C$10/MainSheet!$C$9,MainSheet!$K$9*60)</f>
        <v>660</v>
      </c>
      <c r="J1939" s="1">
        <f>IF(G1939&gt;MainSheet!$C$11,IF(J1938&gt;=0.999,1,(G1939-MainSheet!$C$11)*I1939/$B$2/60),0)</f>
        <v>1</v>
      </c>
      <c r="K1939" s="1">
        <f>IF(G1939&gt;MainSheet!$C$11+$B$6,IF(K1938&gt;=0.999,1,(G1939-MainSheet!$C$11-$B$6)*I1939/$C$2/60),0)</f>
        <v>1</v>
      </c>
      <c r="L1939" s="1">
        <f>IF(G1939&gt;MainSheet!$C$11+$B$6+$C$6,IF(L1938&gt;=0.999,1,(G1939-MainSheet!$C$11-$B$6-$C$6)*I1939/$D$2/60),0)</f>
        <v>1</v>
      </c>
      <c r="M1939">
        <f t="shared" si="274"/>
        <v>1</v>
      </c>
      <c r="N1939" s="2">
        <f t="shared" si="275"/>
        <v>3721.0526315789471</v>
      </c>
      <c r="O1939">
        <f t="shared" si="278"/>
        <v>977.02127659574455</v>
      </c>
      <c r="P1939">
        <f t="shared" si="276"/>
        <v>192000</v>
      </c>
      <c r="Q1939" s="2">
        <f t="shared" si="277"/>
        <v>196698.0739081747</v>
      </c>
      <c r="R1939">
        <f>Q1939/MainSheet!$C$8*(G1939-G1938)+R1938</f>
        <v>1953.4834785402877</v>
      </c>
      <c r="S1939">
        <f t="shared" si="279"/>
        <v>31527.967299400781</v>
      </c>
      <c r="T1939">
        <f t="shared" si="271"/>
        <v>19.370000000000228</v>
      </c>
      <c r="U1939" s="1">
        <f>Q1939/MainSheet!$C$22</f>
        <v>1</v>
      </c>
    </row>
    <row r="1940" spans="7:21">
      <c r="G1940">
        <f t="shared" si="272"/>
        <v>19.38000000000023</v>
      </c>
      <c r="H1940">
        <f t="shared" si="273"/>
        <v>198000</v>
      </c>
      <c r="I1940" s="2">
        <f>MIN(MainSheet!$C$10/MainSheet!$C$9,MainSheet!$K$9*60)</f>
        <v>660</v>
      </c>
      <c r="J1940" s="1">
        <f>IF(G1940&gt;MainSheet!$C$11,IF(J1939&gt;=0.999,1,(G1940-MainSheet!$C$11)*I1940/$B$2/60),0)</f>
        <v>1</v>
      </c>
      <c r="K1940" s="1">
        <f>IF(G1940&gt;MainSheet!$C$11+$B$6,IF(K1939&gt;=0.999,1,(G1940-MainSheet!$C$11-$B$6)*I1940/$C$2/60),0)</f>
        <v>1</v>
      </c>
      <c r="L1940" s="1">
        <f>IF(G1940&gt;MainSheet!$C$11+$B$6+$C$6,IF(L1939&gt;=0.999,1,(G1940-MainSheet!$C$11-$B$6-$C$6)*I1940/$D$2/60),0)</f>
        <v>1</v>
      </c>
      <c r="M1940">
        <f t="shared" si="274"/>
        <v>1</v>
      </c>
      <c r="N1940" s="2">
        <f t="shared" si="275"/>
        <v>3721.0526315789471</v>
      </c>
      <c r="O1940">
        <f t="shared" si="278"/>
        <v>977.02127659574455</v>
      </c>
      <c r="P1940">
        <f t="shared" si="276"/>
        <v>192000</v>
      </c>
      <c r="Q1940" s="2">
        <f t="shared" si="277"/>
        <v>196698.0739081747</v>
      </c>
      <c r="R1940">
        <f>Q1940/MainSheet!$C$8*(G1940-G1939)+R1939</f>
        <v>1955.5147250311225</v>
      </c>
      <c r="S1940">
        <f t="shared" si="279"/>
        <v>31560.75031171881</v>
      </c>
      <c r="T1940">
        <f t="shared" si="271"/>
        <v>19.38000000000023</v>
      </c>
      <c r="U1940" s="1">
        <f>Q1940/MainSheet!$C$22</f>
        <v>1</v>
      </c>
    </row>
    <row r="1941" spans="7:21">
      <c r="G1941">
        <f t="shared" si="272"/>
        <v>19.390000000000231</v>
      </c>
      <c r="H1941">
        <f t="shared" si="273"/>
        <v>198000</v>
      </c>
      <c r="I1941" s="2">
        <f>MIN(MainSheet!$C$10/MainSheet!$C$9,MainSheet!$K$9*60)</f>
        <v>660</v>
      </c>
      <c r="J1941" s="1">
        <f>IF(G1941&gt;MainSheet!$C$11,IF(J1940&gt;=0.999,1,(G1941-MainSheet!$C$11)*I1941/$B$2/60),0)</f>
        <v>1</v>
      </c>
      <c r="K1941" s="1">
        <f>IF(G1941&gt;MainSheet!$C$11+$B$6,IF(K1940&gt;=0.999,1,(G1941-MainSheet!$C$11-$B$6)*I1941/$C$2/60),0)</f>
        <v>1</v>
      </c>
      <c r="L1941" s="1">
        <f>IF(G1941&gt;MainSheet!$C$11+$B$6+$C$6,IF(L1940&gt;=0.999,1,(G1941-MainSheet!$C$11-$B$6-$C$6)*I1941/$D$2/60),0)</f>
        <v>1</v>
      </c>
      <c r="M1941">
        <f t="shared" si="274"/>
        <v>1</v>
      </c>
      <c r="N1941" s="2">
        <f t="shared" si="275"/>
        <v>3721.0526315789471</v>
      </c>
      <c r="O1941">
        <f t="shared" si="278"/>
        <v>977.02127659574455</v>
      </c>
      <c r="P1941">
        <f t="shared" si="276"/>
        <v>192000</v>
      </c>
      <c r="Q1941" s="2">
        <f t="shared" si="277"/>
        <v>196698.0739081747</v>
      </c>
      <c r="R1941">
        <f>Q1941/MainSheet!$C$8*(G1941-G1940)+R1940</f>
        <v>1957.5459715219572</v>
      </c>
      <c r="S1941">
        <f t="shared" si="279"/>
        <v>31593.533324036838</v>
      </c>
      <c r="T1941">
        <f t="shared" si="271"/>
        <v>19.390000000000231</v>
      </c>
      <c r="U1941" s="1">
        <f>Q1941/MainSheet!$C$22</f>
        <v>1</v>
      </c>
    </row>
    <row r="1942" spans="7:21">
      <c r="G1942">
        <f t="shared" si="272"/>
        <v>19.400000000000233</v>
      </c>
      <c r="H1942">
        <f t="shared" si="273"/>
        <v>198000</v>
      </c>
      <c r="I1942" s="2">
        <f>MIN(MainSheet!$C$10/MainSheet!$C$9,MainSheet!$K$9*60)</f>
        <v>660</v>
      </c>
      <c r="J1942" s="1">
        <f>IF(G1942&gt;MainSheet!$C$11,IF(J1941&gt;=0.999,1,(G1942-MainSheet!$C$11)*I1942/$B$2/60),0)</f>
        <v>1</v>
      </c>
      <c r="K1942" s="1">
        <f>IF(G1942&gt;MainSheet!$C$11+$B$6,IF(K1941&gt;=0.999,1,(G1942-MainSheet!$C$11-$B$6)*I1942/$C$2/60),0)</f>
        <v>1</v>
      </c>
      <c r="L1942" s="1">
        <f>IF(G1942&gt;MainSheet!$C$11+$B$6+$C$6,IF(L1941&gt;=0.999,1,(G1942-MainSheet!$C$11-$B$6-$C$6)*I1942/$D$2/60),0)</f>
        <v>1</v>
      </c>
      <c r="M1942">
        <f t="shared" si="274"/>
        <v>1</v>
      </c>
      <c r="N1942" s="2">
        <f t="shared" si="275"/>
        <v>3721.0526315789471</v>
      </c>
      <c r="O1942">
        <f t="shared" si="278"/>
        <v>977.02127659574455</v>
      </c>
      <c r="P1942">
        <f t="shared" si="276"/>
        <v>192000</v>
      </c>
      <c r="Q1942" s="2">
        <f t="shared" si="277"/>
        <v>196698.0739081747</v>
      </c>
      <c r="R1942">
        <f>Q1942/MainSheet!$C$8*(G1942-G1941)+R1941</f>
        <v>1959.5772180127919</v>
      </c>
      <c r="S1942">
        <f t="shared" si="279"/>
        <v>31626.316336354867</v>
      </c>
      <c r="T1942">
        <f t="shared" si="271"/>
        <v>19.400000000000233</v>
      </c>
      <c r="U1942" s="1">
        <f>Q1942/MainSheet!$C$22</f>
        <v>1</v>
      </c>
    </row>
    <row r="1943" spans="7:21">
      <c r="G1943">
        <f t="shared" si="272"/>
        <v>19.410000000000235</v>
      </c>
      <c r="H1943">
        <f t="shared" si="273"/>
        <v>198000</v>
      </c>
      <c r="I1943" s="2">
        <f>MIN(MainSheet!$C$10/MainSheet!$C$9,MainSheet!$K$9*60)</f>
        <v>660</v>
      </c>
      <c r="J1943" s="1">
        <f>IF(G1943&gt;MainSheet!$C$11,IF(J1942&gt;=0.999,1,(G1943-MainSheet!$C$11)*I1943/$B$2/60),0)</f>
        <v>1</v>
      </c>
      <c r="K1943" s="1">
        <f>IF(G1943&gt;MainSheet!$C$11+$B$6,IF(K1942&gt;=0.999,1,(G1943-MainSheet!$C$11-$B$6)*I1943/$C$2/60),0)</f>
        <v>1</v>
      </c>
      <c r="L1943" s="1">
        <f>IF(G1943&gt;MainSheet!$C$11+$B$6+$C$6,IF(L1942&gt;=0.999,1,(G1943-MainSheet!$C$11-$B$6-$C$6)*I1943/$D$2/60),0)</f>
        <v>1</v>
      </c>
      <c r="M1943">
        <f t="shared" si="274"/>
        <v>1</v>
      </c>
      <c r="N1943" s="2">
        <f t="shared" si="275"/>
        <v>3721.0526315789471</v>
      </c>
      <c r="O1943">
        <f t="shared" si="278"/>
        <v>977.02127659574455</v>
      </c>
      <c r="P1943">
        <f t="shared" si="276"/>
        <v>192000</v>
      </c>
      <c r="Q1943" s="2">
        <f t="shared" si="277"/>
        <v>196698.0739081747</v>
      </c>
      <c r="R1943">
        <f>Q1943/MainSheet!$C$8*(G1943-G1942)+R1942</f>
        <v>1961.6084645036267</v>
      </c>
      <c r="S1943">
        <f t="shared" si="279"/>
        <v>31659.099348672895</v>
      </c>
      <c r="T1943">
        <f t="shared" si="271"/>
        <v>19.410000000000235</v>
      </c>
      <c r="U1943" s="1">
        <f>Q1943/MainSheet!$C$22</f>
        <v>1</v>
      </c>
    </row>
    <row r="1944" spans="7:21">
      <c r="G1944">
        <f t="shared" si="272"/>
        <v>19.420000000000236</v>
      </c>
      <c r="H1944">
        <f t="shared" si="273"/>
        <v>198000</v>
      </c>
      <c r="I1944" s="2">
        <f>MIN(MainSheet!$C$10/MainSheet!$C$9,MainSheet!$K$9*60)</f>
        <v>660</v>
      </c>
      <c r="J1944" s="1">
        <f>IF(G1944&gt;MainSheet!$C$11,IF(J1943&gt;=0.999,1,(G1944-MainSheet!$C$11)*I1944/$B$2/60),0)</f>
        <v>1</v>
      </c>
      <c r="K1944" s="1">
        <f>IF(G1944&gt;MainSheet!$C$11+$B$6,IF(K1943&gt;=0.999,1,(G1944-MainSheet!$C$11-$B$6)*I1944/$C$2/60),0)</f>
        <v>1</v>
      </c>
      <c r="L1944" s="1">
        <f>IF(G1944&gt;MainSheet!$C$11+$B$6+$C$6,IF(L1943&gt;=0.999,1,(G1944-MainSheet!$C$11-$B$6-$C$6)*I1944/$D$2/60),0)</f>
        <v>1</v>
      </c>
      <c r="M1944">
        <f t="shared" si="274"/>
        <v>1</v>
      </c>
      <c r="N1944" s="2">
        <f t="shared" si="275"/>
        <v>3721.0526315789471</v>
      </c>
      <c r="O1944">
        <f t="shared" si="278"/>
        <v>977.02127659574455</v>
      </c>
      <c r="P1944">
        <f t="shared" si="276"/>
        <v>192000</v>
      </c>
      <c r="Q1944" s="2">
        <f t="shared" si="277"/>
        <v>196698.0739081747</v>
      </c>
      <c r="R1944">
        <f>Q1944/MainSheet!$C$8*(G1944-G1943)+R1943</f>
        <v>1963.6397109944614</v>
      </c>
      <c r="S1944">
        <f t="shared" si="279"/>
        <v>31691.882360990923</v>
      </c>
      <c r="T1944">
        <f t="shared" si="271"/>
        <v>19.420000000000236</v>
      </c>
      <c r="U1944" s="1">
        <f>Q1944/MainSheet!$C$22</f>
        <v>1</v>
      </c>
    </row>
    <row r="1945" spans="7:21">
      <c r="G1945">
        <f t="shared" si="272"/>
        <v>19.430000000000238</v>
      </c>
      <c r="H1945">
        <f t="shared" si="273"/>
        <v>198000</v>
      </c>
      <c r="I1945" s="2">
        <f>MIN(MainSheet!$C$10/MainSheet!$C$9,MainSheet!$K$9*60)</f>
        <v>660</v>
      </c>
      <c r="J1945" s="1">
        <f>IF(G1945&gt;MainSheet!$C$11,IF(J1944&gt;=0.999,1,(G1945-MainSheet!$C$11)*I1945/$B$2/60),0)</f>
        <v>1</v>
      </c>
      <c r="K1945" s="1">
        <f>IF(G1945&gt;MainSheet!$C$11+$B$6,IF(K1944&gt;=0.999,1,(G1945-MainSheet!$C$11-$B$6)*I1945/$C$2/60),0)</f>
        <v>1</v>
      </c>
      <c r="L1945" s="1">
        <f>IF(G1945&gt;MainSheet!$C$11+$B$6+$C$6,IF(L1944&gt;=0.999,1,(G1945-MainSheet!$C$11-$B$6-$C$6)*I1945/$D$2/60),0)</f>
        <v>1</v>
      </c>
      <c r="M1945">
        <f t="shared" si="274"/>
        <v>1</v>
      </c>
      <c r="N1945" s="2">
        <f t="shared" si="275"/>
        <v>3721.0526315789471</v>
      </c>
      <c r="O1945">
        <f t="shared" si="278"/>
        <v>977.02127659574455</v>
      </c>
      <c r="P1945">
        <f t="shared" si="276"/>
        <v>192000</v>
      </c>
      <c r="Q1945" s="2">
        <f t="shared" si="277"/>
        <v>196698.0739081747</v>
      </c>
      <c r="R1945">
        <f>Q1945/MainSheet!$C$8*(G1945-G1944)+R1944</f>
        <v>1965.6709574852962</v>
      </c>
      <c r="S1945">
        <f t="shared" si="279"/>
        <v>31724.665373308952</v>
      </c>
      <c r="T1945">
        <f t="shared" si="271"/>
        <v>19.430000000000238</v>
      </c>
      <c r="U1945" s="1">
        <f>Q1945/MainSheet!$C$22</f>
        <v>1</v>
      </c>
    </row>
    <row r="1946" spans="7:21">
      <c r="G1946">
        <f t="shared" si="272"/>
        <v>19.440000000000239</v>
      </c>
      <c r="H1946">
        <f t="shared" si="273"/>
        <v>198000</v>
      </c>
      <c r="I1946" s="2">
        <f>MIN(MainSheet!$C$10/MainSheet!$C$9,MainSheet!$K$9*60)</f>
        <v>660</v>
      </c>
      <c r="J1946" s="1">
        <f>IF(G1946&gt;MainSheet!$C$11,IF(J1945&gt;=0.999,1,(G1946-MainSheet!$C$11)*I1946/$B$2/60),0)</f>
        <v>1</v>
      </c>
      <c r="K1946" s="1">
        <f>IF(G1946&gt;MainSheet!$C$11+$B$6,IF(K1945&gt;=0.999,1,(G1946-MainSheet!$C$11-$B$6)*I1946/$C$2/60),0)</f>
        <v>1</v>
      </c>
      <c r="L1946" s="1">
        <f>IF(G1946&gt;MainSheet!$C$11+$B$6+$C$6,IF(L1945&gt;=0.999,1,(G1946-MainSheet!$C$11-$B$6-$C$6)*I1946/$D$2/60),0)</f>
        <v>1</v>
      </c>
      <c r="M1946">
        <f t="shared" si="274"/>
        <v>1</v>
      </c>
      <c r="N1946" s="2">
        <f t="shared" si="275"/>
        <v>3721.0526315789471</v>
      </c>
      <c r="O1946">
        <f t="shared" si="278"/>
        <v>977.02127659574455</v>
      </c>
      <c r="P1946">
        <f t="shared" si="276"/>
        <v>192000</v>
      </c>
      <c r="Q1946" s="2">
        <f t="shared" si="277"/>
        <v>196698.0739081747</v>
      </c>
      <c r="R1946">
        <f>Q1946/MainSheet!$C$8*(G1946-G1945)+R1945</f>
        <v>1967.7022039761309</v>
      </c>
      <c r="S1946">
        <f t="shared" si="279"/>
        <v>31757.44838562698</v>
      </c>
      <c r="T1946">
        <f t="shared" si="271"/>
        <v>19.440000000000239</v>
      </c>
      <c r="U1946" s="1">
        <f>Q1946/MainSheet!$C$22</f>
        <v>1</v>
      </c>
    </row>
    <row r="1947" spans="7:21">
      <c r="G1947">
        <f t="shared" si="272"/>
        <v>19.450000000000241</v>
      </c>
      <c r="H1947">
        <f t="shared" si="273"/>
        <v>198000</v>
      </c>
      <c r="I1947" s="2">
        <f>MIN(MainSheet!$C$10/MainSheet!$C$9,MainSheet!$K$9*60)</f>
        <v>660</v>
      </c>
      <c r="J1947" s="1">
        <f>IF(G1947&gt;MainSheet!$C$11,IF(J1946&gt;=0.999,1,(G1947-MainSheet!$C$11)*I1947/$B$2/60),0)</f>
        <v>1</v>
      </c>
      <c r="K1947" s="1">
        <f>IF(G1947&gt;MainSheet!$C$11+$B$6,IF(K1946&gt;=0.999,1,(G1947-MainSheet!$C$11-$B$6)*I1947/$C$2/60),0)</f>
        <v>1</v>
      </c>
      <c r="L1947" s="1">
        <f>IF(G1947&gt;MainSheet!$C$11+$B$6+$C$6,IF(L1946&gt;=0.999,1,(G1947-MainSheet!$C$11-$B$6-$C$6)*I1947/$D$2/60),0)</f>
        <v>1</v>
      </c>
      <c r="M1947">
        <f t="shared" si="274"/>
        <v>1</v>
      </c>
      <c r="N1947" s="2">
        <f t="shared" si="275"/>
        <v>3721.0526315789471</v>
      </c>
      <c r="O1947">
        <f t="shared" si="278"/>
        <v>977.02127659574455</v>
      </c>
      <c r="P1947">
        <f t="shared" si="276"/>
        <v>192000</v>
      </c>
      <c r="Q1947" s="2">
        <f t="shared" si="277"/>
        <v>196698.0739081747</v>
      </c>
      <c r="R1947">
        <f>Q1947/MainSheet!$C$8*(G1947-G1946)+R1946</f>
        <v>1969.7334504669657</v>
      </c>
      <c r="S1947">
        <f t="shared" si="279"/>
        <v>31790.231397945008</v>
      </c>
      <c r="T1947">
        <f t="shared" si="271"/>
        <v>19.450000000000241</v>
      </c>
      <c r="U1947" s="1">
        <f>Q1947/MainSheet!$C$22</f>
        <v>1</v>
      </c>
    </row>
    <row r="1948" spans="7:21">
      <c r="G1948">
        <f t="shared" si="272"/>
        <v>19.460000000000242</v>
      </c>
      <c r="H1948">
        <f t="shared" si="273"/>
        <v>198000</v>
      </c>
      <c r="I1948" s="2">
        <f>MIN(MainSheet!$C$10/MainSheet!$C$9,MainSheet!$K$9*60)</f>
        <v>660</v>
      </c>
      <c r="J1948" s="1">
        <f>IF(G1948&gt;MainSheet!$C$11,IF(J1947&gt;=0.999,1,(G1948-MainSheet!$C$11)*I1948/$B$2/60),0)</f>
        <v>1</v>
      </c>
      <c r="K1948" s="1">
        <f>IF(G1948&gt;MainSheet!$C$11+$B$6,IF(K1947&gt;=0.999,1,(G1948-MainSheet!$C$11-$B$6)*I1948/$C$2/60),0)</f>
        <v>1</v>
      </c>
      <c r="L1948" s="1">
        <f>IF(G1948&gt;MainSheet!$C$11+$B$6+$C$6,IF(L1947&gt;=0.999,1,(G1948-MainSheet!$C$11-$B$6-$C$6)*I1948/$D$2/60),0)</f>
        <v>1</v>
      </c>
      <c r="M1948">
        <f t="shared" si="274"/>
        <v>1</v>
      </c>
      <c r="N1948" s="2">
        <f t="shared" si="275"/>
        <v>3721.0526315789471</v>
      </c>
      <c r="O1948">
        <f t="shared" si="278"/>
        <v>977.02127659574455</v>
      </c>
      <c r="P1948">
        <f t="shared" si="276"/>
        <v>192000</v>
      </c>
      <c r="Q1948" s="2">
        <f t="shared" si="277"/>
        <v>196698.0739081747</v>
      </c>
      <c r="R1948">
        <f>Q1948/MainSheet!$C$8*(G1948-G1947)+R1947</f>
        <v>1971.7646969578004</v>
      </c>
      <c r="S1948">
        <f t="shared" si="279"/>
        <v>31823.014410263037</v>
      </c>
      <c r="T1948">
        <f t="shared" si="271"/>
        <v>19.460000000000242</v>
      </c>
      <c r="U1948" s="1">
        <f>Q1948/MainSheet!$C$22</f>
        <v>1</v>
      </c>
    </row>
    <row r="1949" spans="7:21">
      <c r="G1949">
        <f t="shared" si="272"/>
        <v>19.470000000000244</v>
      </c>
      <c r="H1949">
        <f t="shared" si="273"/>
        <v>198000</v>
      </c>
      <c r="I1949" s="2">
        <f>MIN(MainSheet!$C$10/MainSheet!$C$9,MainSheet!$K$9*60)</f>
        <v>660</v>
      </c>
      <c r="J1949" s="1">
        <f>IF(G1949&gt;MainSheet!$C$11,IF(J1948&gt;=0.999,1,(G1949-MainSheet!$C$11)*I1949/$B$2/60),0)</f>
        <v>1</v>
      </c>
      <c r="K1949" s="1">
        <f>IF(G1949&gt;MainSheet!$C$11+$B$6,IF(K1948&gt;=0.999,1,(G1949-MainSheet!$C$11-$B$6)*I1949/$C$2/60),0)</f>
        <v>1</v>
      </c>
      <c r="L1949" s="1">
        <f>IF(G1949&gt;MainSheet!$C$11+$B$6+$C$6,IF(L1948&gt;=0.999,1,(G1949-MainSheet!$C$11-$B$6-$C$6)*I1949/$D$2/60),0)</f>
        <v>1</v>
      </c>
      <c r="M1949">
        <f t="shared" si="274"/>
        <v>1</v>
      </c>
      <c r="N1949" s="2">
        <f t="shared" si="275"/>
        <v>3721.0526315789471</v>
      </c>
      <c r="O1949">
        <f t="shared" si="278"/>
        <v>977.02127659574455</v>
      </c>
      <c r="P1949">
        <f t="shared" si="276"/>
        <v>192000</v>
      </c>
      <c r="Q1949" s="2">
        <f t="shared" si="277"/>
        <v>196698.0739081747</v>
      </c>
      <c r="R1949">
        <f>Q1949/MainSheet!$C$8*(G1949-G1948)+R1948</f>
        <v>1973.7959434486352</v>
      </c>
      <c r="S1949">
        <f t="shared" si="279"/>
        <v>31855.797422581065</v>
      </c>
      <c r="T1949">
        <f t="shared" si="271"/>
        <v>19.470000000000244</v>
      </c>
      <c r="U1949" s="1">
        <f>Q1949/MainSheet!$C$22</f>
        <v>1</v>
      </c>
    </row>
    <row r="1950" spans="7:21">
      <c r="G1950">
        <f t="shared" si="272"/>
        <v>19.480000000000246</v>
      </c>
      <c r="H1950">
        <f t="shared" si="273"/>
        <v>198000</v>
      </c>
      <c r="I1950" s="2">
        <f>MIN(MainSheet!$C$10/MainSheet!$C$9,MainSheet!$K$9*60)</f>
        <v>660</v>
      </c>
      <c r="J1950" s="1">
        <f>IF(G1950&gt;MainSheet!$C$11,IF(J1949&gt;=0.999,1,(G1950-MainSheet!$C$11)*I1950/$B$2/60),0)</f>
        <v>1</v>
      </c>
      <c r="K1950" s="1">
        <f>IF(G1950&gt;MainSheet!$C$11+$B$6,IF(K1949&gt;=0.999,1,(G1950-MainSheet!$C$11-$B$6)*I1950/$C$2/60),0)</f>
        <v>1</v>
      </c>
      <c r="L1950" s="1">
        <f>IF(G1950&gt;MainSheet!$C$11+$B$6+$C$6,IF(L1949&gt;=0.999,1,(G1950-MainSheet!$C$11-$B$6-$C$6)*I1950/$D$2/60),0)</f>
        <v>1</v>
      </c>
      <c r="M1950">
        <f t="shared" si="274"/>
        <v>1</v>
      </c>
      <c r="N1950" s="2">
        <f t="shared" si="275"/>
        <v>3721.0526315789471</v>
      </c>
      <c r="O1950">
        <f t="shared" si="278"/>
        <v>977.02127659574455</v>
      </c>
      <c r="P1950">
        <f t="shared" si="276"/>
        <v>192000</v>
      </c>
      <c r="Q1950" s="2">
        <f t="shared" si="277"/>
        <v>196698.0739081747</v>
      </c>
      <c r="R1950">
        <f>Q1950/MainSheet!$C$8*(G1950-G1949)+R1949</f>
        <v>1975.8271899394699</v>
      </c>
      <c r="S1950">
        <f t="shared" si="279"/>
        <v>31888.580434899093</v>
      </c>
      <c r="T1950">
        <f t="shared" si="271"/>
        <v>19.480000000000246</v>
      </c>
      <c r="U1950" s="1">
        <f>Q1950/MainSheet!$C$22</f>
        <v>1</v>
      </c>
    </row>
    <row r="1951" spans="7:21">
      <c r="G1951">
        <f t="shared" si="272"/>
        <v>19.490000000000247</v>
      </c>
      <c r="H1951">
        <f t="shared" si="273"/>
        <v>198000</v>
      </c>
      <c r="I1951" s="2">
        <f>MIN(MainSheet!$C$10/MainSheet!$C$9,MainSheet!$K$9*60)</f>
        <v>660</v>
      </c>
      <c r="J1951" s="1">
        <f>IF(G1951&gt;MainSheet!$C$11,IF(J1950&gt;=0.999,1,(G1951-MainSheet!$C$11)*I1951/$B$2/60),0)</f>
        <v>1</v>
      </c>
      <c r="K1951" s="1">
        <f>IF(G1951&gt;MainSheet!$C$11+$B$6,IF(K1950&gt;=0.999,1,(G1951-MainSheet!$C$11-$B$6)*I1951/$C$2/60),0)</f>
        <v>1</v>
      </c>
      <c r="L1951" s="1">
        <f>IF(G1951&gt;MainSheet!$C$11+$B$6+$C$6,IF(L1950&gt;=0.999,1,(G1951-MainSheet!$C$11-$B$6-$C$6)*I1951/$D$2/60),0)</f>
        <v>1</v>
      </c>
      <c r="M1951">
        <f t="shared" si="274"/>
        <v>1</v>
      </c>
      <c r="N1951" s="2">
        <f t="shared" si="275"/>
        <v>3721.0526315789471</v>
      </c>
      <c r="O1951">
        <f t="shared" si="278"/>
        <v>977.02127659574455</v>
      </c>
      <c r="P1951">
        <f t="shared" si="276"/>
        <v>192000</v>
      </c>
      <c r="Q1951" s="2">
        <f t="shared" si="277"/>
        <v>196698.0739081747</v>
      </c>
      <c r="R1951">
        <f>Q1951/MainSheet!$C$8*(G1951-G1950)+R1950</f>
        <v>1977.8584364303047</v>
      </c>
      <c r="S1951">
        <f t="shared" si="279"/>
        <v>31921.363447217122</v>
      </c>
      <c r="T1951">
        <f t="shared" si="271"/>
        <v>19.490000000000247</v>
      </c>
      <c r="U1951" s="1">
        <f>Q1951/MainSheet!$C$22</f>
        <v>1</v>
      </c>
    </row>
    <row r="1952" spans="7:21">
      <c r="G1952">
        <f t="shared" si="272"/>
        <v>19.500000000000249</v>
      </c>
      <c r="H1952">
        <f t="shared" si="273"/>
        <v>198000</v>
      </c>
      <c r="I1952" s="2">
        <f>MIN(MainSheet!$C$10/MainSheet!$C$9,MainSheet!$K$9*60)</f>
        <v>660</v>
      </c>
      <c r="J1952" s="1">
        <f>IF(G1952&gt;MainSheet!$C$11,IF(J1951&gt;=0.999,1,(G1952-MainSheet!$C$11)*I1952/$B$2/60),0)</f>
        <v>1</v>
      </c>
      <c r="K1952" s="1">
        <f>IF(G1952&gt;MainSheet!$C$11+$B$6,IF(K1951&gt;=0.999,1,(G1952-MainSheet!$C$11-$B$6)*I1952/$C$2/60),0)</f>
        <v>1</v>
      </c>
      <c r="L1952" s="1">
        <f>IF(G1952&gt;MainSheet!$C$11+$B$6+$C$6,IF(L1951&gt;=0.999,1,(G1952-MainSheet!$C$11-$B$6-$C$6)*I1952/$D$2/60),0)</f>
        <v>1</v>
      </c>
      <c r="M1952">
        <f t="shared" si="274"/>
        <v>1</v>
      </c>
      <c r="N1952" s="2">
        <f t="shared" si="275"/>
        <v>3721.0526315789471</v>
      </c>
      <c r="O1952">
        <f t="shared" si="278"/>
        <v>977.02127659574455</v>
      </c>
      <c r="P1952">
        <f t="shared" si="276"/>
        <v>192000</v>
      </c>
      <c r="Q1952" s="2">
        <f t="shared" si="277"/>
        <v>196698.0739081747</v>
      </c>
      <c r="R1952">
        <f>Q1952/MainSheet!$C$8*(G1952-G1951)+R1951</f>
        <v>1979.8896829211394</v>
      </c>
      <c r="S1952">
        <f t="shared" si="279"/>
        <v>31954.14645953515</v>
      </c>
      <c r="T1952">
        <f t="shared" si="271"/>
        <v>19.500000000000249</v>
      </c>
      <c r="U1952" s="1">
        <f>Q1952/MainSheet!$C$22</f>
        <v>1</v>
      </c>
    </row>
    <row r="1953" spans="7:21">
      <c r="G1953">
        <f t="shared" si="272"/>
        <v>19.51000000000025</v>
      </c>
      <c r="H1953">
        <f t="shared" si="273"/>
        <v>198000</v>
      </c>
      <c r="I1953" s="2">
        <f>MIN(MainSheet!$C$10/MainSheet!$C$9,MainSheet!$K$9*60)</f>
        <v>660</v>
      </c>
      <c r="J1953" s="1">
        <f>IF(G1953&gt;MainSheet!$C$11,IF(J1952&gt;=0.999,1,(G1953-MainSheet!$C$11)*I1953/$B$2/60),0)</f>
        <v>1</v>
      </c>
      <c r="K1953" s="1">
        <f>IF(G1953&gt;MainSheet!$C$11+$B$6,IF(K1952&gt;=0.999,1,(G1953-MainSheet!$C$11-$B$6)*I1953/$C$2/60),0)</f>
        <v>1</v>
      </c>
      <c r="L1953" s="1">
        <f>IF(G1953&gt;MainSheet!$C$11+$B$6+$C$6,IF(L1952&gt;=0.999,1,(G1953-MainSheet!$C$11-$B$6-$C$6)*I1953/$D$2/60),0)</f>
        <v>1</v>
      </c>
      <c r="M1953">
        <f t="shared" si="274"/>
        <v>1</v>
      </c>
      <c r="N1953" s="2">
        <f t="shared" si="275"/>
        <v>3721.0526315789471</v>
      </c>
      <c r="O1953">
        <f t="shared" si="278"/>
        <v>977.02127659574455</v>
      </c>
      <c r="P1953">
        <f t="shared" si="276"/>
        <v>192000</v>
      </c>
      <c r="Q1953" s="2">
        <f t="shared" si="277"/>
        <v>196698.0739081747</v>
      </c>
      <c r="R1953">
        <f>Q1953/MainSheet!$C$8*(G1953-G1952)+R1952</f>
        <v>1981.9209294119742</v>
      </c>
      <c r="S1953">
        <f t="shared" si="279"/>
        <v>31986.929471853178</v>
      </c>
      <c r="T1953">
        <f t="shared" si="271"/>
        <v>19.51000000000025</v>
      </c>
      <c r="U1953" s="1">
        <f>Q1953/MainSheet!$C$22</f>
        <v>1</v>
      </c>
    </row>
    <row r="1954" spans="7:21">
      <c r="G1954">
        <f t="shared" si="272"/>
        <v>19.520000000000252</v>
      </c>
      <c r="H1954">
        <f t="shared" si="273"/>
        <v>198000</v>
      </c>
      <c r="I1954" s="2">
        <f>MIN(MainSheet!$C$10/MainSheet!$C$9,MainSheet!$K$9*60)</f>
        <v>660</v>
      </c>
      <c r="J1954" s="1">
        <f>IF(G1954&gt;MainSheet!$C$11,IF(J1953&gt;=0.999,1,(G1954-MainSheet!$C$11)*I1954/$B$2/60),0)</f>
        <v>1</v>
      </c>
      <c r="K1954" s="1">
        <f>IF(G1954&gt;MainSheet!$C$11+$B$6,IF(K1953&gt;=0.999,1,(G1954-MainSheet!$C$11-$B$6)*I1954/$C$2/60),0)</f>
        <v>1</v>
      </c>
      <c r="L1954" s="1">
        <f>IF(G1954&gt;MainSheet!$C$11+$B$6+$C$6,IF(L1953&gt;=0.999,1,(G1954-MainSheet!$C$11-$B$6-$C$6)*I1954/$D$2/60),0)</f>
        <v>1</v>
      </c>
      <c r="M1954">
        <f t="shared" si="274"/>
        <v>1</v>
      </c>
      <c r="N1954" s="2">
        <f t="shared" si="275"/>
        <v>3721.0526315789471</v>
      </c>
      <c r="O1954">
        <f t="shared" si="278"/>
        <v>977.02127659574455</v>
      </c>
      <c r="P1954">
        <f t="shared" si="276"/>
        <v>192000</v>
      </c>
      <c r="Q1954" s="2">
        <f t="shared" si="277"/>
        <v>196698.0739081747</v>
      </c>
      <c r="R1954">
        <f>Q1954/MainSheet!$C$8*(G1954-G1953)+R1953</f>
        <v>1983.9521759028089</v>
      </c>
      <c r="S1954">
        <f t="shared" si="279"/>
        <v>32019.712484171207</v>
      </c>
      <c r="T1954">
        <f t="shared" si="271"/>
        <v>19.520000000000252</v>
      </c>
      <c r="U1954" s="1">
        <f>Q1954/MainSheet!$C$22</f>
        <v>1</v>
      </c>
    </row>
    <row r="1955" spans="7:21">
      <c r="G1955">
        <f t="shared" si="272"/>
        <v>19.530000000000253</v>
      </c>
      <c r="H1955">
        <f t="shared" si="273"/>
        <v>198000</v>
      </c>
      <c r="I1955" s="2">
        <f>MIN(MainSheet!$C$10/MainSheet!$C$9,MainSheet!$K$9*60)</f>
        <v>660</v>
      </c>
      <c r="J1955" s="1">
        <f>IF(G1955&gt;MainSheet!$C$11,IF(J1954&gt;=0.999,1,(G1955-MainSheet!$C$11)*I1955/$B$2/60),0)</f>
        <v>1</v>
      </c>
      <c r="K1955" s="1">
        <f>IF(G1955&gt;MainSheet!$C$11+$B$6,IF(K1954&gt;=0.999,1,(G1955-MainSheet!$C$11-$B$6)*I1955/$C$2/60),0)</f>
        <v>1</v>
      </c>
      <c r="L1955" s="1">
        <f>IF(G1955&gt;MainSheet!$C$11+$B$6+$C$6,IF(L1954&gt;=0.999,1,(G1955-MainSheet!$C$11-$B$6-$C$6)*I1955/$D$2/60),0)</f>
        <v>1</v>
      </c>
      <c r="M1955">
        <f t="shared" si="274"/>
        <v>1</v>
      </c>
      <c r="N1955" s="2">
        <f t="shared" si="275"/>
        <v>3721.0526315789471</v>
      </c>
      <c r="O1955">
        <f t="shared" si="278"/>
        <v>977.02127659574455</v>
      </c>
      <c r="P1955">
        <f t="shared" si="276"/>
        <v>192000</v>
      </c>
      <c r="Q1955" s="2">
        <f t="shared" si="277"/>
        <v>196698.0739081747</v>
      </c>
      <c r="R1955">
        <f>Q1955/MainSheet!$C$8*(G1955-G1954)+R1954</f>
        <v>1985.9834223936437</v>
      </c>
      <c r="S1955">
        <f t="shared" si="279"/>
        <v>32052.495496489235</v>
      </c>
      <c r="T1955">
        <f t="shared" si="271"/>
        <v>19.530000000000253</v>
      </c>
      <c r="U1955" s="1">
        <f>Q1955/MainSheet!$C$22</f>
        <v>1</v>
      </c>
    </row>
    <row r="1956" spans="7:21">
      <c r="G1956">
        <f t="shared" si="272"/>
        <v>19.540000000000255</v>
      </c>
      <c r="H1956">
        <f t="shared" si="273"/>
        <v>198000</v>
      </c>
      <c r="I1956" s="2">
        <f>MIN(MainSheet!$C$10/MainSheet!$C$9,MainSheet!$K$9*60)</f>
        <v>660</v>
      </c>
      <c r="J1956" s="1">
        <f>IF(G1956&gt;MainSheet!$C$11,IF(J1955&gt;=0.999,1,(G1956-MainSheet!$C$11)*I1956/$B$2/60),0)</f>
        <v>1</v>
      </c>
      <c r="K1956" s="1">
        <f>IF(G1956&gt;MainSheet!$C$11+$B$6,IF(K1955&gt;=0.999,1,(G1956-MainSheet!$C$11-$B$6)*I1956/$C$2/60),0)</f>
        <v>1</v>
      </c>
      <c r="L1956" s="1">
        <f>IF(G1956&gt;MainSheet!$C$11+$B$6+$C$6,IF(L1955&gt;=0.999,1,(G1956-MainSheet!$C$11-$B$6-$C$6)*I1956/$D$2/60),0)</f>
        <v>1</v>
      </c>
      <c r="M1956">
        <f t="shared" si="274"/>
        <v>1</v>
      </c>
      <c r="N1956" s="2">
        <f t="shared" si="275"/>
        <v>3721.0526315789471</v>
      </c>
      <c r="O1956">
        <f t="shared" si="278"/>
        <v>977.02127659574455</v>
      </c>
      <c r="P1956">
        <f t="shared" si="276"/>
        <v>192000</v>
      </c>
      <c r="Q1956" s="2">
        <f t="shared" si="277"/>
        <v>196698.0739081747</v>
      </c>
      <c r="R1956">
        <f>Q1956/MainSheet!$C$8*(G1956-G1955)+R1955</f>
        <v>1988.0146688844784</v>
      </c>
      <c r="S1956">
        <f t="shared" si="279"/>
        <v>32085.278508807263</v>
      </c>
      <c r="T1956">
        <f t="shared" si="271"/>
        <v>19.540000000000255</v>
      </c>
      <c r="U1956" s="1">
        <f>Q1956/MainSheet!$C$22</f>
        <v>1</v>
      </c>
    </row>
    <row r="1957" spans="7:21">
      <c r="G1957">
        <f t="shared" si="272"/>
        <v>19.550000000000257</v>
      </c>
      <c r="H1957">
        <f t="shared" si="273"/>
        <v>198000</v>
      </c>
      <c r="I1957" s="2">
        <f>MIN(MainSheet!$C$10/MainSheet!$C$9,MainSheet!$K$9*60)</f>
        <v>660</v>
      </c>
      <c r="J1957" s="1">
        <f>IF(G1957&gt;MainSheet!$C$11,IF(J1956&gt;=0.999,1,(G1957-MainSheet!$C$11)*I1957/$B$2/60),0)</f>
        <v>1</v>
      </c>
      <c r="K1957" s="1">
        <f>IF(G1957&gt;MainSheet!$C$11+$B$6,IF(K1956&gt;=0.999,1,(G1957-MainSheet!$C$11-$B$6)*I1957/$C$2/60),0)</f>
        <v>1</v>
      </c>
      <c r="L1957" s="1">
        <f>IF(G1957&gt;MainSheet!$C$11+$B$6+$C$6,IF(L1956&gt;=0.999,1,(G1957-MainSheet!$C$11-$B$6-$C$6)*I1957/$D$2/60),0)</f>
        <v>1</v>
      </c>
      <c r="M1957">
        <f t="shared" si="274"/>
        <v>1</v>
      </c>
      <c r="N1957" s="2">
        <f t="shared" si="275"/>
        <v>3721.0526315789471</v>
      </c>
      <c r="O1957">
        <f t="shared" si="278"/>
        <v>977.02127659574455</v>
      </c>
      <c r="P1957">
        <f t="shared" si="276"/>
        <v>192000</v>
      </c>
      <c r="Q1957" s="2">
        <f t="shared" si="277"/>
        <v>196698.0739081747</v>
      </c>
      <c r="R1957">
        <f>Q1957/MainSheet!$C$8*(G1957-G1956)+R1956</f>
        <v>1990.0459153753131</v>
      </c>
      <c r="S1957">
        <f t="shared" si="279"/>
        <v>32118.061521125292</v>
      </c>
      <c r="T1957">
        <f t="shared" si="271"/>
        <v>19.550000000000257</v>
      </c>
      <c r="U1957" s="1">
        <f>Q1957/MainSheet!$C$22</f>
        <v>1</v>
      </c>
    </row>
    <row r="1958" spans="7:21">
      <c r="G1958">
        <f t="shared" si="272"/>
        <v>19.560000000000258</v>
      </c>
      <c r="H1958">
        <f t="shared" si="273"/>
        <v>198000</v>
      </c>
      <c r="I1958" s="2">
        <f>MIN(MainSheet!$C$10/MainSheet!$C$9,MainSheet!$K$9*60)</f>
        <v>660</v>
      </c>
      <c r="J1958" s="1">
        <f>IF(G1958&gt;MainSheet!$C$11,IF(J1957&gt;=0.999,1,(G1958-MainSheet!$C$11)*I1958/$B$2/60),0)</f>
        <v>1</v>
      </c>
      <c r="K1958" s="1">
        <f>IF(G1958&gt;MainSheet!$C$11+$B$6,IF(K1957&gt;=0.999,1,(G1958-MainSheet!$C$11-$B$6)*I1958/$C$2/60),0)</f>
        <v>1</v>
      </c>
      <c r="L1958" s="1">
        <f>IF(G1958&gt;MainSheet!$C$11+$B$6+$C$6,IF(L1957&gt;=0.999,1,(G1958-MainSheet!$C$11-$B$6-$C$6)*I1958/$D$2/60),0)</f>
        <v>1</v>
      </c>
      <c r="M1958">
        <f t="shared" si="274"/>
        <v>1</v>
      </c>
      <c r="N1958" s="2">
        <f t="shared" si="275"/>
        <v>3721.0526315789471</v>
      </c>
      <c r="O1958">
        <f t="shared" si="278"/>
        <v>977.02127659574455</v>
      </c>
      <c r="P1958">
        <f t="shared" si="276"/>
        <v>192000</v>
      </c>
      <c r="Q1958" s="2">
        <f t="shared" si="277"/>
        <v>196698.0739081747</v>
      </c>
      <c r="R1958">
        <f>Q1958/MainSheet!$C$8*(G1958-G1957)+R1957</f>
        <v>1992.0771618661479</v>
      </c>
      <c r="S1958">
        <f t="shared" si="279"/>
        <v>32150.84453344332</v>
      </c>
      <c r="T1958">
        <f t="shared" si="271"/>
        <v>19.560000000000258</v>
      </c>
      <c r="U1958" s="1">
        <f>Q1958/MainSheet!$C$22</f>
        <v>1</v>
      </c>
    </row>
    <row r="1959" spans="7:21">
      <c r="G1959">
        <f t="shared" si="272"/>
        <v>19.57000000000026</v>
      </c>
      <c r="H1959">
        <f t="shared" si="273"/>
        <v>198000</v>
      </c>
      <c r="I1959" s="2">
        <f>MIN(MainSheet!$C$10/MainSheet!$C$9,MainSheet!$K$9*60)</f>
        <v>660</v>
      </c>
      <c r="J1959" s="1">
        <f>IF(G1959&gt;MainSheet!$C$11,IF(J1958&gt;=0.999,1,(G1959-MainSheet!$C$11)*I1959/$B$2/60),0)</f>
        <v>1</v>
      </c>
      <c r="K1959" s="1">
        <f>IF(G1959&gt;MainSheet!$C$11+$B$6,IF(K1958&gt;=0.999,1,(G1959-MainSheet!$C$11-$B$6)*I1959/$C$2/60),0)</f>
        <v>1</v>
      </c>
      <c r="L1959" s="1">
        <f>IF(G1959&gt;MainSheet!$C$11+$B$6+$C$6,IF(L1958&gt;=0.999,1,(G1959-MainSheet!$C$11-$B$6-$C$6)*I1959/$D$2/60),0)</f>
        <v>1</v>
      </c>
      <c r="M1959">
        <f t="shared" si="274"/>
        <v>1</v>
      </c>
      <c r="N1959" s="2">
        <f t="shared" si="275"/>
        <v>3721.0526315789471</v>
      </c>
      <c r="O1959">
        <f t="shared" si="278"/>
        <v>977.02127659574455</v>
      </c>
      <c r="P1959">
        <f t="shared" si="276"/>
        <v>192000</v>
      </c>
      <c r="Q1959" s="2">
        <f t="shared" si="277"/>
        <v>196698.0739081747</v>
      </c>
      <c r="R1959">
        <f>Q1959/MainSheet!$C$8*(G1959-G1958)+R1958</f>
        <v>1994.1084083569826</v>
      </c>
      <c r="S1959">
        <f t="shared" si="279"/>
        <v>32183.627545761348</v>
      </c>
      <c r="T1959">
        <f t="shared" si="271"/>
        <v>19.57000000000026</v>
      </c>
      <c r="U1959" s="1">
        <f>Q1959/MainSheet!$C$22</f>
        <v>1</v>
      </c>
    </row>
    <row r="1960" spans="7:21">
      <c r="G1960">
        <f t="shared" si="272"/>
        <v>19.580000000000261</v>
      </c>
      <c r="H1960">
        <f t="shared" si="273"/>
        <v>198000</v>
      </c>
      <c r="I1960" s="2">
        <f>MIN(MainSheet!$C$10/MainSheet!$C$9,MainSheet!$K$9*60)</f>
        <v>660</v>
      </c>
      <c r="J1960" s="1">
        <f>IF(G1960&gt;MainSheet!$C$11,IF(J1959&gt;=0.999,1,(G1960-MainSheet!$C$11)*I1960/$B$2/60),0)</f>
        <v>1</v>
      </c>
      <c r="K1960" s="1">
        <f>IF(G1960&gt;MainSheet!$C$11+$B$6,IF(K1959&gt;=0.999,1,(G1960-MainSheet!$C$11-$B$6)*I1960/$C$2/60),0)</f>
        <v>1</v>
      </c>
      <c r="L1960" s="1">
        <f>IF(G1960&gt;MainSheet!$C$11+$B$6+$C$6,IF(L1959&gt;=0.999,1,(G1960-MainSheet!$C$11-$B$6-$C$6)*I1960/$D$2/60),0)</f>
        <v>1</v>
      </c>
      <c r="M1960">
        <f t="shared" si="274"/>
        <v>1</v>
      </c>
      <c r="N1960" s="2">
        <f t="shared" si="275"/>
        <v>3721.0526315789471</v>
      </c>
      <c r="O1960">
        <f t="shared" si="278"/>
        <v>977.02127659574455</v>
      </c>
      <c r="P1960">
        <f t="shared" si="276"/>
        <v>192000</v>
      </c>
      <c r="Q1960" s="2">
        <f t="shared" si="277"/>
        <v>196698.0739081747</v>
      </c>
      <c r="R1960">
        <f>Q1960/MainSheet!$C$8*(G1960-G1959)+R1959</f>
        <v>1996.1396548478174</v>
      </c>
      <c r="S1960">
        <f t="shared" si="279"/>
        <v>32216.410558079377</v>
      </c>
      <c r="T1960">
        <f t="shared" si="271"/>
        <v>19.580000000000261</v>
      </c>
      <c r="U1960" s="1">
        <f>Q1960/MainSheet!$C$22</f>
        <v>1</v>
      </c>
    </row>
    <row r="1961" spans="7:21">
      <c r="G1961">
        <f t="shared" si="272"/>
        <v>19.590000000000263</v>
      </c>
      <c r="H1961">
        <f t="shared" si="273"/>
        <v>198000</v>
      </c>
      <c r="I1961" s="2">
        <f>MIN(MainSheet!$C$10/MainSheet!$C$9,MainSheet!$K$9*60)</f>
        <v>660</v>
      </c>
      <c r="J1961" s="1">
        <f>IF(G1961&gt;MainSheet!$C$11,IF(J1960&gt;=0.999,1,(G1961-MainSheet!$C$11)*I1961/$B$2/60),0)</f>
        <v>1</v>
      </c>
      <c r="K1961" s="1">
        <f>IF(G1961&gt;MainSheet!$C$11+$B$6,IF(K1960&gt;=0.999,1,(G1961-MainSheet!$C$11-$B$6)*I1961/$C$2/60),0)</f>
        <v>1</v>
      </c>
      <c r="L1961" s="1">
        <f>IF(G1961&gt;MainSheet!$C$11+$B$6+$C$6,IF(L1960&gt;=0.999,1,(G1961-MainSheet!$C$11-$B$6-$C$6)*I1961/$D$2/60),0)</f>
        <v>1</v>
      </c>
      <c r="M1961">
        <f t="shared" si="274"/>
        <v>1</v>
      </c>
      <c r="N1961" s="2">
        <f t="shared" si="275"/>
        <v>3721.0526315789471</v>
      </c>
      <c r="O1961">
        <f t="shared" si="278"/>
        <v>977.02127659574455</v>
      </c>
      <c r="P1961">
        <f t="shared" si="276"/>
        <v>192000</v>
      </c>
      <c r="Q1961" s="2">
        <f t="shared" si="277"/>
        <v>196698.0739081747</v>
      </c>
      <c r="R1961">
        <f>Q1961/MainSheet!$C$8*(G1961-G1960)+R1960</f>
        <v>1998.1709013386521</v>
      </c>
      <c r="S1961">
        <f t="shared" si="279"/>
        <v>32249.193570397405</v>
      </c>
      <c r="T1961">
        <f t="shared" si="271"/>
        <v>19.590000000000263</v>
      </c>
      <c r="U1961" s="1">
        <f>Q1961/MainSheet!$C$22</f>
        <v>1</v>
      </c>
    </row>
    <row r="1962" spans="7:21">
      <c r="G1962">
        <f t="shared" si="272"/>
        <v>19.600000000000264</v>
      </c>
      <c r="H1962">
        <f t="shared" si="273"/>
        <v>198000</v>
      </c>
      <c r="I1962" s="2">
        <f>MIN(MainSheet!$C$10/MainSheet!$C$9,MainSheet!$K$9*60)</f>
        <v>660</v>
      </c>
      <c r="J1962" s="1">
        <f>IF(G1962&gt;MainSheet!$C$11,IF(J1961&gt;=0.999,1,(G1962-MainSheet!$C$11)*I1962/$B$2/60),0)</f>
        <v>1</v>
      </c>
      <c r="K1962" s="1">
        <f>IF(G1962&gt;MainSheet!$C$11+$B$6,IF(K1961&gt;=0.999,1,(G1962-MainSheet!$C$11-$B$6)*I1962/$C$2/60),0)</f>
        <v>1</v>
      </c>
      <c r="L1962" s="1">
        <f>IF(G1962&gt;MainSheet!$C$11+$B$6+$C$6,IF(L1961&gt;=0.999,1,(G1962-MainSheet!$C$11-$B$6-$C$6)*I1962/$D$2/60),0)</f>
        <v>1</v>
      </c>
      <c r="M1962">
        <f t="shared" si="274"/>
        <v>1</v>
      </c>
      <c r="N1962" s="2">
        <f t="shared" si="275"/>
        <v>3721.0526315789471</v>
      </c>
      <c r="O1962">
        <f t="shared" si="278"/>
        <v>977.02127659574455</v>
      </c>
      <c r="P1962">
        <f t="shared" si="276"/>
        <v>192000</v>
      </c>
      <c r="Q1962" s="2">
        <f t="shared" si="277"/>
        <v>196698.0739081747</v>
      </c>
      <c r="R1962">
        <f>Q1962/MainSheet!$C$8*(G1962-G1961)+R1961</f>
        <v>2000.2021478294869</v>
      </c>
      <c r="S1962">
        <f t="shared" si="279"/>
        <v>32281.976582715433</v>
      </c>
      <c r="T1962">
        <f t="shared" si="271"/>
        <v>19.600000000000264</v>
      </c>
      <c r="U1962" s="1">
        <f>Q1962/MainSheet!$C$22</f>
        <v>1</v>
      </c>
    </row>
    <row r="1963" spans="7:21">
      <c r="G1963">
        <f t="shared" si="272"/>
        <v>19.610000000000266</v>
      </c>
      <c r="H1963">
        <f t="shared" si="273"/>
        <v>198000</v>
      </c>
      <c r="I1963" s="2">
        <f>MIN(MainSheet!$C$10/MainSheet!$C$9,MainSheet!$K$9*60)</f>
        <v>660</v>
      </c>
      <c r="J1963" s="1">
        <f>IF(G1963&gt;MainSheet!$C$11,IF(J1962&gt;=0.999,1,(G1963-MainSheet!$C$11)*I1963/$B$2/60),0)</f>
        <v>1</v>
      </c>
      <c r="K1963" s="1">
        <f>IF(G1963&gt;MainSheet!$C$11+$B$6,IF(K1962&gt;=0.999,1,(G1963-MainSheet!$C$11-$B$6)*I1963/$C$2/60),0)</f>
        <v>1</v>
      </c>
      <c r="L1963" s="1">
        <f>IF(G1963&gt;MainSheet!$C$11+$B$6+$C$6,IF(L1962&gt;=0.999,1,(G1963-MainSheet!$C$11-$B$6-$C$6)*I1963/$D$2/60),0)</f>
        <v>1</v>
      </c>
      <c r="M1963">
        <f t="shared" si="274"/>
        <v>1</v>
      </c>
      <c r="N1963" s="2">
        <f t="shared" si="275"/>
        <v>3721.0526315789471</v>
      </c>
      <c r="O1963">
        <f t="shared" si="278"/>
        <v>977.02127659574455</v>
      </c>
      <c r="P1963">
        <f t="shared" si="276"/>
        <v>192000</v>
      </c>
      <c r="Q1963" s="2">
        <f t="shared" si="277"/>
        <v>196698.0739081747</v>
      </c>
      <c r="R1963">
        <f>Q1963/MainSheet!$C$8*(G1963-G1962)+R1962</f>
        <v>2002.2333943203216</v>
      </c>
      <c r="S1963">
        <f t="shared" si="279"/>
        <v>32314.759595033462</v>
      </c>
      <c r="T1963">
        <f t="shared" si="271"/>
        <v>19.610000000000266</v>
      </c>
      <c r="U1963" s="1">
        <f>Q1963/MainSheet!$C$22</f>
        <v>1</v>
      </c>
    </row>
    <row r="1964" spans="7:21">
      <c r="G1964">
        <f t="shared" si="272"/>
        <v>19.620000000000267</v>
      </c>
      <c r="H1964">
        <f t="shared" si="273"/>
        <v>198000</v>
      </c>
      <c r="I1964" s="2">
        <f>MIN(MainSheet!$C$10/MainSheet!$C$9,MainSheet!$K$9*60)</f>
        <v>660</v>
      </c>
      <c r="J1964" s="1">
        <f>IF(G1964&gt;MainSheet!$C$11,IF(J1963&gt;=0.999,1,(G1964-MainSheet!$C$11)*I1964/$B$2/60),0)</f>
        <v>1</v>
      </c>
      <c r="K1964" s="1">
        <f>IF(G1964&gt;MainSheet!$C$11+$B$6,IF(K1963&gt;=0.999,1,(G1964-MainSheet!$C$11-$B$6)*I1964/$C$2/60),0)</f>
        <v>1</v>
      </c>
      <c r="L1964" s="1">
        <f>IF(G1964&gt;MainSheet!$C$11+$B$6+$C$6,IF(L1963&gt;=0.999,1,(G1964-MainSheet!$C$11-$B$6-$C$6)*I1964/$D$2/60),0)</f>
        <v>1</v>
      </c>
      <c r="M1964">
        <f t="shared" si="274"/>
        <v>1</v>
      </c>
      <c r="N1964" s="2">
        <f t="shared" si="275"/>
        <v>3721.0526315789471</v>
      </c>
      <c r="O1964">
        <f t="shared" si="278"/>
        <v>977.02127659574455</v>
      </c>
      <c r="P1964">
        <f t="shared" si="276"/>
        <v>192000</v>
      </c>
      <c r="Q1964" s="2">
        <f t="shared" si="277"/>
        <v>196698.0739081747</v>
      </c>
      <c r="R1964">
        <f>Q1964/MainSheet!$C$8*(G1964-G1963)+R1963</f>
        <v>2004.2646408111564</v>
      </c>
      <c r="S1964">
        <f t="shared" si="279"/>
        <v>32347.54260735149</v>
      </c>
      <c r="T1964">
        <f t="shared" si="271"/>
        <v>19.620000000000267</v>
      </c>
      <c r="U1964" s="1">
        <f>Q1964/MainSheet!$C$22</f>
        <v>1</v>
      </c>
    </row>
    <row r="1965" spans="7:21">
      <c r="G1965">
        <f t="shared" si="272"/>
        <v>19.630000000000269</v>
      </c>
      <c r="H1965">
        <f t="shared" si="273"/>
        <v>198000</v>
      </c>
      <c r="I1965" s="2">
        <f>MIN(MainSheet!$C$10/MainSheet!$C$9,MainSheet!$K$9*60)</f>
        <v>660</v>
      </c>
      <c r="J1965" s="1">
        <f>IF(G1965&gt;MainSheet!$C$11,IF(J1964&gt;=0.999,1,(G1965-MainSheet!$C$11)*I1965/$B$2/60),0)</f>
        <v>1</v>
      </c>
      <c r="K1965" s="1">
        <f>IF(G1965&gt;MainSheet!$C$11+$B$6,IF(K1964&gt;=0.999,1,(G1965-MainSheet!$C$11-$B$6)*I1965/$C$2/60),0)</f>
        <v>1</v>
      </c>
      <c r="L1965" s="1">
        <f>IF(G1965&gt;MainSheet!$C$11+$B$6+$C$6,IF(L1964&gt;=0.999,1,(G1965-MainSheet!$C$11-$B$6-$C$6)*I1965/$D$2/60),0)</f>
        <v>1</v>
      </c>
      <c r="M1965">
        <f t="shared" si="274"/>
        <v>1</v>
      </c>
      <c r="N1965" s="2">
        <f t="shared" si="275"/>
        <v>3721.0526315789471</v>
      </c>
      <c r="O1965">
        <f t="shared" si="278"/>
        <v>977.02127659574455</v>
      </c>
      <c r="P1965">
        <f t="shared" si="276"/>
        <v>192000</v>
      </c>
      <c r="Q1965" s="2">
        <f t="shared" si="277"/>
        <v>196698.0739081747</v>
      </c>
      <c r="R1965">
        <f>Q1965/MainSheet!$C$8*(G1965-G1964)+R1964</f>
        <v>2006.2958873019911</v>
      </c>
      <c r="S1965">
        <f t="shared" si="279"/>
        <v>32380.325619669518</v>
      </c>
      <c r="T1965">
        <f t="shared" si="271"/>
        <v>19.630000000000269</v>
      </c>
      <c r="U1965" s="1">
        <f>Q1965/MainSheet!$C$22</f>
        <v>1</v>
      </c>
    </row>
    <row r="1966" spans="7:21">
      <c r="G1966">
        <f t="shared" si="272"/>
        <v>19.640000000000271</v>
      </c>
      <c r="H1966">
        <f t="shared" si="273"/>
        <v>198000</v>
      </c>
      <c r="I1966" s="2">
        <f>MIN(MainSheet!$C$10/MainSheet!$C$9,MainSheet!$K$9*60)</f>
        <v>660</v>
      </c>
      <c r="J1966" s="1">
        <f>IF(G1966&gt;MainSheet!$C$11,IF(J1965&gt;=0.999,1,(G1966-MainSheet!$C$11)*I1966/$B$2/60),0)</f>
        <v>1</v>
      </c>
      <c r="K1966" s="1">
        <f>IF(G1966&gt;MainSheet!$C$11+$B$6,IF(K1965&gt;=0.999,1,(G1966-MainSheet!$C$11-$B$6)*I1966/$C$2/60),0)</f>
        <v>1</v>
      </c>
      <c r="L1966" s="1">
        <f>IF(G1966&gt;MainSheet!$C$11+$B$6+$C$6,IF(L1965&gt;=0.999,1,(G1966-MainSheet!$C$11-$B$6-$C$6)*I1966/$D$2/60),0)</f>
        <v>1</v>
      </c>
      <c r="M1966">
        <f t="shared" si="274"/>
        <v>1</v>
      </c>
      <c r="N1966" s="2">
        <f t="shared" si="275"/>
        <v>3721.0526315789471</v>
      </c>
      <c r="O1966">
        <f t="shared" si="278"/>
        <v>977.02127659574455</v>
      </c>
      <c r="P1966">
        <f t="shared" si="276"/>
        <v>192000</v>
      </c>
      <c r="Q1966" s="2">
        <f t="shared" si="277"/>
        <v>196698.0739081747</v>
      </c>
      <c r="R1966">
        <f>Q1966/MainSheet!$C$8*(G1966-G1965)+R1965</f>
        <v>2008.3271337928259</v>
      </c>
      <c r="S1966">
        <f t="shared" si="279"/>
        <v>32413.108631987547</v>
      </c>
      <c r="T1966">
        <f t="shared" si="271"/>
        <v>19.640000000000271</v>
      </c>
      <c r="U1966" s="1">
        <f>Q1966/MainSheet!$C$22</f>
        <v>1</v>
      </c>
    </row>
    <row r="1967" spans="7:21">
      <c r="G1967">
        <f t="shared" si="272"/>
        <v>19.650000000000272</v>
      </c>
      <c r="H1967">
        <f t="shared" si="273"/>
        <v>198000</v>
      </c>
      <c r="I1967" s="2">
        <f>MIN(MainSheet!$C$10/MainSheet!$C$9,MainSheet!$K$9*60)</f>
        <v>660</v>
      </c>
      <c r="J1967" s="1">
        <f>IF(G1967&gt;MainSheet!$C$11,IF(J1966&gt;=0.999,1,(G1967-MainSheet!$C$11)*I1967/$B$2/60),0)</f>
        <v>1</v>
      </c>
      <c r="K1967" s="1">
        <f>IF(G1967&gt;MainSheet!$C$11+$B$6,IF(K1966&gt;=0.999,1,(G1967-MainSheet!$C$11-$B$6)*I1967/$C$2/60),0)</f>
        <v>1</v>
      </c>
      <c r="L1967" s="1">
        <f>IF(G1967&gt;MainSheet!$C$11+$B$6+$C$6,IF(L1966&gt;=0.999,1,(G1967-MainSheet!$C$11-$B$6-$C$6)*I1967/$D$2/60),0)</f>
        <v>1</v>
      </c>
      <c r="M1967">
        <f t="shared" si="274"/>
        <v>1</v>
      </c>
      <c r="N1967" s="2">
        <f t="shared" si="275"/>
        <v>3721.0526315789471</v>
      </c>
      <c r="O1967">
        <f t="shared" si="278"/>
        <v>977.02127659574455</v>
      </c>
      <c r="P1967">
        <f t="shared" si="276"/>
        <v>192000</v>
      </c>
      <c r="Q1967" s="2">
        <f t="shared" si="277"/>
        <v>196698.0739081747</v>
      </c>
      <c r="R1967">
        <f>Q1967/MainSheet!$C$8*(G1967-G1966)+R1966</f>
        <v>2010.3583802836606</v>
      </c>
      <c r="S1967">
        <f t="shared" si="279"/>
        <v>32445.891644305575</v>
      </c>
      <c r="T1967">
        <f t="shared" si="271"/>
        <v>19.650000000000272</v>
      </c>
      <c r="U1967" s="1">
        <f>Q1967/MainSheet!$C$22</f>
        <v>1</v>
      </c>
    </row>
    <row r="1968" spans="7:21">
      <c r="G1968">
        <f t="shared" si="272"/>
        <v>19.660000000000274</v>
      </c>
      <c r="H1968">
        <f t="shared" si="273"/>
        <v>198000</v>
      </c>
      <c r="I1968" s="2">
        <f>MIN(MainSheet!$C$10/MainSheet!$C$9,MainSheet!$K$9*60)</f>
        <v>660</v>
      </c>
      <c r="J1968" s="1">
        <f>IF(G1968&gt;MainSheet!$C$11,IF(J1967&gt;=0.999,1,(G1968-MainSheet!$C$11)*I1968/$B$2/60),0)</f>
        <v>1</v>
      </c>
      <c r="K1968" s="1">
        <f>IF(G1968&gt;MainSheet!$C$11+$B$6,IF(K1967&gt;=0.999,1,(G1968-MainSheet!$C$11-$B$6)*I1968/$C$2/60),0)</f>
        <v>1</v>
      </c>
      <c r="L1968" s="1">
        <f>IF(G1968&gt;MainSheet!$C$11+$B$6+$C$6,IF(L1967&gt;=0.999,1,(G1968-MainSheet!$C$11-$B$6-$C$6)*I1968/$D$2/60),0)</f>
        <v>1</v>
      </c>
      <c r="M1968">
        <f t="shared" si="274"/>
        <v>1</v>
      </c>
      <c r="N1968" s="2">
        <f t="shared" si="275"/>
        <v>3721.0526315789471</v>
      </c>
      <c r="O1968">
        <f t="shared" si="278"/>
        <v>977.02127659574455</v>
      </c>
      <c r="P1968">
        <f t="shared" si="276"/>
        <v>192000</v>
      </c>
      <c r="Q1968" s="2">
        <f t="shared" si="277"/>
        <v>196698.0739081747</v>
      </c>
      <c r="R1968">
        <f>Q1968/MainSheet!$C$8*(G1968-G1967)+R1967</f>
        <v>2012.3896267744954</v>
      </c>
      <c r="S1968">
        <f t="shared" si="279"/>
        <v>32478.674656623603</v>
      </c>
      <c r="T1968">
        <f t="shared" si="271"/>
        <v>19.660000000000274</v>
      </c>
      <c r="U1968" s="1">
        <f>Q1968/MainSheet!$C$22</f>
        <v>1</v>
      </c>
    </row>
    <row r="1969" spans="7:21">
      <c r="G1969">
        <f t="shared" si="272"/>
        <v>19.670000000000275</v>
      </c>
      <c r="H1969">
        <f t="shared" si="273"/>
        <v>198000</v>
      </c>
      <c r="I1969" s="2">
        <f>MIN(MainSheet!$C$10/MainSheet!$C$9,MainSheet!$K$9*60)</f>
        <v>660</v>
      </c>
      <c r="J1969" s="1">
        <f>IF(G1969&gt;MainSheet!$C$11,IF(J1968&gt;=0.999,1,(G1969-MainSheet!$C$11)*I1969/$B$2/60),0)</f>
        <v>1</v>
      </c>
      <c r="K1969" s="1">
        <f>IF(G1969&gt;MainSheet!$C$11+$B$6,IF(K1968&gt;=0.999,1,(G1969-MainSheet!$C$11-$B$6)*I1969/$C$2/60),0)</f>
        <v>1</v>
      </c>
      <c r="L1969" s="1">
        <f>IF(G1969&gt;MainSheet!$C$11+$B$6+$C$6,IF(L1968&gt;=0.999,1,(G1969-MainSheet!$C$11-$B$6-$C$6)*I1969/$D$2/60),0)</f>
        <v>1</v>
      </c>
      <c r="M1969">
        <f t="shared" si="274"/>
        <v>1</v>
      </c>
      <c r="N1969" s="2">
        <f t="shared" si="275"/>
        <v>3721.0526315789471</v>
      </c>
      <c r="O1969">
        <f t="shared" si="278"/>
        <v>977.02127659574455</v>
      </c>
      <c r="P1969">
        <f t="shared" si="276"/>
        <v>192000</v>
      </c>
      <c r="Q1969" s="2">
        <f t="shared" si="277"/>
        <v>196698.0739081747</v>
      </c>
      <c r="R1969">
        <f>Q1969/MainSheet!$C$8*(G1969-G1968)+R1968</f>
        <v>2014.4208732653301</v>
      </c>
      <c r="S1969">
        <f t="shared" si="279"/>
        <v>32511.457668941632</v>
      </c>
      <c r="T1969">
        <f t="shared" si="271"/>
        <v>19.670000000000275</v>
      </c>
      <c r="U1969" s="1">
        <f>Q1969/MainSheet!$C$22</f>
        <v>1</v>
      </c>
    </row>
    <row r="1970" spans="7:21">
      <c r="G1970">
        <f t="shared" si="272"/>
        <v>19.680000000000277</v>
      </c>
      <c r="H1970">
        <f t="shared" si="273"/>
        <v>198000</v>
      </c>
      <c r="I1970" s="2">
        <f>MIN(MainSheet!$C$10/MainSheet!$C$9,MainSheet!$K$9*60)</f>
        <v>660</v>
      </c>
      <c r="J1970" s="1">
        <f>IF(G1970&gt;MainSheet!$C$11,IF(J1969&gt;=0.999,1,(G1970-MainSheet!$C$11)*I1970/$B$2/60),0)</f>
        <v>1</v>
      </c>
      <c r="K1970" s="1">
        <f>IF(G1970&gt;MainSheet!$C$11+$B$6,IF(K1969&gt;=0.999,1,(G1970-MainSheet!$C$11-$B$6)*I1970/$C$2/60),0)</f>
        <v>1</v>
      </c>
      <c r="L1970" s="1">
        <f>IF(G1970&gt;MainSheet!$C$11+$B$6+$C$6,IF(L1969&gt;=0.999,1,(G1970-MainSheet!$C$11-$B$6-$C$6)*I1970/$D$2/60),0)</f>
        <v>1</v>
      </c>
      <c r="M1970">
        <f t="shared" si="274"/>
        <v>1</v>
      </c>
      <c r="N1970" s="2">
        <f t="shared" si="275"/>
        <v>3721.0526315789471</v>
      </c>
      <c r="O1970">
        <f t="shared" si="278"/>
        <v>977.02127659574455</v>
      </c>
      <c r="P1970">
        <f t="shared" si="276"/>
        <v>192000</v>
      </c>
      <c r="Q1970" s="2">
        <f t="shared" si="277"/>
        <v>196698.0739081747</v>
      </c>
      <c r="R1970">
        <f>Q1970/MainSheet!$C$8*(G1970-G1969)+R1969</f>
        <v>2016.4521197561648</v>
      </c>
      <c r="S1970">
        <f t="shared" si="279"/>
        <v>32544.24068125966</v>
      </c>
      <c r="T1970">
        <f t="shared" si="271"/>
        <v>19.680000000000277</v>
      </c>
      <c r="U1970" s="1">
        <f>Q1970/MainSheet!$C$22</f>
        <v>1</v>
      </c>
    </row>
    <row r="1971" spans="7:21">
      <c r="G1971">
        <f t="shared" si="272"/>
        <v>19.690000000000278</v>
      </c>
      <c r="H1971">
        <f t="shared" si="273"/>
        <v>198000</v>
      </c>
      <c r="I1971" s="2">
        <f>MIN(MainSheet!$C$10/MainSheet!$C$9,MainSheet!$K$9*60)</f>
        <v>660</v>
      </c>
      <c r="J1971" s="1">
        <f>IF(G1971&gt;MainSheet!$C$11,IF(J1970&gt;=0.999,1,(G1971-MainSheet!$C$11)*I1971/$B$2/60),0)</f>
        <v>1</v>
      </c>
      <c r="K1971" s="1">
        <f>IF(G1971&gt;MainSheet!$C$11+$B$6,IF(K1970&gt;=0.999,1,(G1971-MainSheet!$C$11-$B$6)*I1971/$C$2/60),0)</f>
        <v>1</v>
      </c>
      <c r="L1971" s="1">
        <f>IF(G1971&gt;MainSheet!$C$11+$B$6+$C$6,IF(L1970&gt;=0.999,1,(G1971-MainSheet!$C$11-$B$6-$C$6)*I1971/$D$2/60),0)</f>
        <v>1</v>
      </c>
      <c r="M1971">
        <f t="shared" si="274"/>
        <v>1</v>
      </c>
      <c r="N1971" s="2">
        <f t="shared" si="275"/>
        <v>3721.0526315789471</v>
      </c>
      <c r="O1971">
        <f t="shared" si="278"/>
        <v>977.02127659574455</v>
      </c>
      <c r="P1971">
        <f t="shared" si="276"/>
        <v>192000</v>
      </c>
      <c r="Q1971" s="2">
        <f t="shared" si="277"/>
        <v>196698.0739081747</v>
      </c>
      <c r="R1971">
        <f>Q1971/MainSheet!$C$8*(G1971-G1970)+R1970</f>
        <v>2018.4833662469996</v>
      </c>
      <c r="S1971">
        <f t="shared" si="279"/>
        <v>32577.023693577688</v>
      </c>
      <c r="T1971">
        <f t="shared" si="271"/>
        <v>19.690000000000278</v>
      </c>
      <c r="U1971" s="1">
        <f>Q1971/MainSheet!$C$22</f>
        <v>1</v>
      </c>
    </row>
    <row r="1972" spans="7:21">
      <c r="G1972">
        <f t="shared" si="272"/>
        <v>19.70000000000028</v>
      </c>
      <c r="H1972">
        <f t="shared" si="273"/>
        <v>198000</v>
      </c>
      <c r="I1972" s="2">
        <f>MIN(MainSheet!$C$10/MainSheet!$C$9,MainSheet!$K$9*60)</f>
        <v>660</v>
      </c>
      <c r="J1972" s="1">
        <f>IF(G1972&gt;MainSheet!$C$11,IF(J1971&gt;=0.999,1,(G1972-MainSheet!$C$11)*I1972/$B$2/60),0)</f>
        <v>1</v>
      </c>
      <c r="K1972" s="1">
        <f>IF(G1972&gt;MainSheet!$C$11+$B$6,IF(K1971&gt;=0.999,1,(G1972-MainSheet!$C$11-$B$6)*I1972/$C$2/60),0)</f>
        <v>1</v>
      </c>
      <c r="L1972" s="1">
        <f>IF(G1972&gt;MainSheet!$C$11+$B$6+$C$6,IF(L1971&gt;=0.999,1,(G1972-MainSheet!$C$11-$B$6-$C$6)*I1972/$D$2/60),0)</f>
        <v>1</v>
      </c>
      <c r="M1972">
        <f t="shared" si="274"/>
        <v>1</v>
      </c>
      <c r="N1972" s="2">
        <f t="shared" si="275"/>
        <v>3721.0526315789471</v>
      </c>
      <c r="O1972">
        <f t="shared" si="278"/>
        <v>977.02127659574455</v>
      </c>
      <c r="P1972">
        <f t="shared" si="276"/>
        <v>192000</v>
      </c>
      <c r="Q1972" s="2">
        <f t="shared" si="277"/>
        <v>196698.0739081747</v>
      </c>
      <c r="R1972">
        <f>Q1972/MainSheet!$C$8*(G1972-G1971)+R1971</f>
        <v>2020.5146127378343</v>
      </c>
      <c r="S1972">
        <f t="shared" si="279"/>
        <v>32609.806705895717</v>
      </c>
      <c r="T1972">
        <f t="shared" si="271"/>
        <v>19.70000000000028</v>
      </c>
      <c r="U1972" s="1">
        <f>Q1972/MainSheet!$C$22</f>
        <v>1</v>
      </c>
    </row>
    <row r="1973" spans="7:21">
      <c r="G1973">
        <f t="shared" si="272"/>
        <v>19.710000000000282</v>
      </c>
      <c r="H1973">
        <f t="shared" si="273"/>
        <v>198000</v>
      </c>
      <c r="I1973" s="2">
        <f>MIN(MainSheet!$C$10/MainSheet!$C$9,MainSheet!$K$9*60)</f>
        <v>660</v>
      </c>
      <c r="J1973" s="1">
        <f>IF(G1973&gt;MainSheet!$C$11,IF(J1972&gt;=0.999,1,(G1973-MainSheet!$C$11)*I1973/$B$2/60),0)</f>
        <v>1</v>
      </c>
      <c r="K1973" s="1">
        <f>IF(G1973&gt;MainSheet!$C$11+$B$6,IF(K1972&gt;=0.999,1,(G1973-MainSheet!$C$11-$B$6)*I1973/$C$2/60),0)</f>
        <v>1</v>
      </c>
      <c r="L1973" s="1">
        <f>IF(G1973&gt;MainSheet!$C$11+$B$6+$C$6,IF(L1972&gt;=0.999,1,(G1973-MainSheet!$C$11-$B$6-$C$6)*I1973/$D$2/60),0)</f>
        <v>1</v>
      </c>
      <c r="M1973">
        <f t="shared" si="274"/>
        <v>1</v>
      </c>
      <c r="N1973" s="2">
        <f t="shared" si="275"/>
        <v>3721.0526315789471</v>
      </c>
      <c r="O1973">
        <f t="shared" si="278"/>
        <v>977.02127659574455</v>
      </c>
      <c r="P1973">
        <f t="shared" si="276"/>
        <v>192000</v>
      </c>
      <c r="Q1973" s="2">
        <f t="shared" si="277"/>
        <v>196698.0739081747</v>
      </c>
      <c r="R1973">
        <f>Q1973/MainSheet!$C$8*(G1973-G1972)+R1972</f>
        <v>2022.5458592286691</v>
      </c>
      <c r="S1973">
        <f t="shared" si="279"/>
        <v>32642.589718213745</v>
      </c>
      <c r="T1973">
        <f t="shared" si="271"/>
        <v>19.710000000000282</v>
      </c>
      <c r="U1973" s="1">
        <f>Q1973/MainSheet!$C$22</f>
        <v>1</v>
      </c>
    </row>
    <row r="1974" spans="7:21">
      <c r="G1974">
        <f t="shared" si="272"/>
        <v>19.720000000000283</v>
      </c>
      <c r="H1974">
        <f t="shared" si="273"/>
        <v>198000</v>
      </c>
      <c r="I1974" s="2">
        <f>MIN(MainSheet!$C$10/MainSheet!$C$9,MainSheet!$K$9*60)</f>
        <v>660</v>
      </c>
      <c r="J1974" s="1">
        <f>IF(G1974&gt;MainSheet!$C$11,IF(J1973&gt;=0.999,1,(G1974-MainSheet!$C$11)*I1974/$B$2/60),0)</f>
        <v>1</v>
      </c>
      <c r="K1974" s="1">
        <f>IF(G1974&gt;MainSheet!$C$11+$B$6,IF(K1973&gt;=0.999,1,(G1974-MainSheet!$C$11-$B$6)*I1974/$C$2/60),0)</f>
        <v>1</v>
      </c>
      <c r="L1974" s="1">
        <f>IF(G1974&gt;MainSheet!$C$11+$B$6+$C$6,IF(L1973&gt;=0.999,1,(G1974-MainSheet!$C$11-$B$6-$C$6)*I1974/$D$2/60),0)</f>
        <v>1</v>
      </c>
      <c r="M1974">
        <f t="shared" si="274"/>
        <v>1</v>
      </c>
      <c r="N1974" s="2">
        <f t="shared" si="275"/>
        <v>3721.0526315789471</v>
      </c>
      <c r="O1974">
        <f t="shared" si="278"/>
        <v>977.02127659574455</v>
      </c>
      <c r="P1974">
        <f t="shared" si="276"/>
        <v>192000</v>
      </c>
      <c r="Q1974" s="2">
        <f t="shared" si="277"/>
        <v>196698.0739081747</v>
      </c>
      <c r="R1974">
        <f>Q1974/MainSheet!$C$8*(G1974-G1973)+R1973</f>
        <v>2024.5771057195038</v>
      </c>
      <c r="S1974">
        <f t="shared" si="279"/>
        <v>32675.372730531773</v>
      </c>
      <c r="T1974">
        <f t="shared" si="271"/>
        <v>19.720000000000283</v>
      </c>
      <c r="U1974" s="1">
        <f>Q1974/MainSheet!$C$22</f>
        <v>1</v>
      </c>
    </row>
    <row r="1975" spans="7:21">
      <c r="G1975">
        <f t="shared" si="272"/>
        <v>19.730000000000285</v>
      </c>
      <c r="H1975">
        <f t="shared" si="273"/>
        <v>198000</v>
      </c>
      <c r="I1975" s="2">
        <f>MIN(MainSheet!$C$10/MainSheet!$C$9,MainSheet!$K$9*60)</f>
        <v>660</v>
      </c>
      <c r="J1975" s="1">
        <f>IF(G1975&gt;MainSheet!$C$11,IF(J1974&gt;=0.999,1,(G1975-MainSheet!$C$11)*I1975/$B$2/60),0)</f>
        <v>1</v>
      </c>
      <c r="K1975" s="1">
        <f>IF(G1975&gt;MainSheet!$C$11+$B$6,IF(K1974&gt;=0.999,1,(G1975-MainSheet!$C$11-$B$6)*I1975/$C$2/60),0)</f>
        <v>1</v>
      </c>
      <c r="L1975" s="1">
        <f>IF(G1975&gt;MainSheet!$C$11+$B$6+$C$6,IF(L1974&gt;=0.999,1,(G1975-MainSheet!$C$11-$B$6-$C$6)*I1975/$D$2/60),0)</f>
        <v>1</v>
      </c>
      <c r="M1975">
        <f t="shared" si="274"/>
        <v>1</v>
      </c>
      <c r="N1975" s="2">
        <f t="shared" si="275"/>
        <v>3721.0526315789471</v>
      </c>
      <c r="O1975">
        <f t="shared" si="278"/>
        <v>977.02127659574455</v>
      </c>
      <c r="P1975">
        <f t="shared" si="276"/>
        <v>192000</v>
      </c>
      <c r="Q1975" s="2">
        <f t="shared" si="277"/>
        <v>196698.0739081747</v>
      </c>
      <c r="R1975">
        <f>Q1975/MainSheet!$C$8*(G1975-G1974)+R1974</f>
        <v>2026.6083522103386</v>
      </c>
      <c r="S1975">
        <f t="shared" si="279"/>
        <v>32708.155742849802</v>
      </c>
      <c r="T1975">
        <f t="shared" si="271"/>
        <v>19.730000000000285</v>
      </c>
      <c r="U1975" s="1">
        <f>Q1975/MainSheet!$C$22</f>
        <v>1</v>
      </c>
    </row>
    <row r="1976" spans="7:21">
      <c r="G1976">
        <f t="shared" si="272"/>
        <v>19.740000000000286</v>
      </c>
      <c r="H1976">
        <f t="shared" si="273"/>
        <v>198000</v>
      </c>
      <c r="I1976" s="2">
        <f>MIN(MainSheet!$C$10/MainSheet!$C$9,MainSheet!$K$9*60)</f>
        <v>660</v>
      </c>
      <c r="J1976" s="1">
        <f>IF(G1976&gt;MainSheet!$C$11,IF(J1975&gt;=0.999,1,(G1976-MainSheet!$C$11)*I1976/$B$2/60),0)</f>
        <v>1</v>
      </c>
      <c r="K1976" s="1">
        <f>IF(G1976&gt;MainSheet!$C$11+$B$6,IF(K1975&gt;=0.999,1,(G1976-MainSheet!$C$11-$B$6)*I1976/$C$2/60),0)</f>
        <v>1</v>
      </c>
      <c r="L1976" s="1">
        <f>IF(G1976&gt;MainSheet!$C$11+$B$6+$C$6,IF(L1975&gt;=0.999,1,(G1976-MainSheet!$C$11-$B$6-$C$6)*I1976/$D$2/60),0)</f>
        <v>1</v>
      </c>
      <c r="M1976">
        <f t="shared" si="274"/>
        <v>1</v>
      </c>
      <c r="N1976" s="2">
        <f t="shared" si="275"/>
        <v>3721.0526315789471</v>
      </c>
      <c r="O1976">
        <f t="shared" si="278"/>
        <v>977.02127659574455</v>
      </c>
      <c r="P1976">
        <f t="shared" si="276"/>
        <v>192000</v>
      </c>
      <c r="Q1976" s="2">
        <f t="shared" si="277"/>
        <v>196698.0739081747</v>
      </c>
      <c r="R1976">
        <f>Q1976/MainSheet!$C$8*(G1976-G1975)+R1975</f>
        <v>2028.6395987011733</v>
      </c>
      <c r="S1976">
        <f t="shared" si="279"/>
        <v>32740.93875516783</v>
      </c>
      <c r="T1976">
        <f t="shared" si="271"/>
        <v>19.740000000000286</v>
      </c>
      <c r="U1976" s="1">
        <f>Q1976/MainSheet!$C$22</f>
        <v>1</v>
      </c>
    </row>
    <row r="1977" spans="7:21">
      <c r="G1977">
        <f t="shared" si="272"/>
        <v>19.750000000000288</v>
      </c>
      <c r="H1977">
        <f t="shared" si="273"/>
        <v>198000</v>
      </c>
      <c r="I1977" s="2">
        <f>MIN(MainSheet!$C$10/MainSheet!$C$9,MainSheet!$K$9*60)</f>
        <v>660</v>
      </c>
      <c r="J1977" s="1">
        <f>IF(G1977&gt;MainSheet!$C$11,IF(J1976&gt;=0.999,1,(G1977-MainSheet!$C$11)*I1977/$B$2/60),0)</f>
        <v>1</v>
      </c>
      <c r="K1977" s="1">
        <f>IF(G1977&gt;MainSheet!$C$11+$B$6,IF(K1976&gt;=0.999,1,(G1977-MainSheet!$C$11-$B$6)*I1977/$C$2/60),0)</f>
        <v>1</v>
      </c>
      <c r="L1977" s="1">
        <f>IF(G1977&gt;MainSheet!$C$11+$B$6+$C$6,IF(L1976&gt;=0.999,1,(G1977-MainSheet!$C$11-$B$6-$C$6)*I1977/$D$2/60),0)</f>
        <v>1</v>
      </c>
      <c r="M1977">
        <f t="shared" si="274"/>
        <v>1</v>
      </c>
      <c r="N1977" s="2">
        <f t="shared" si="275"/>
        <v>3721.0526315789471</v>
      </c>
      <c r="O1977">
        <f t="shared" si="278"/>
        <v>977.02127659574455</v>
      </c>
      <c r="P1977">
        <f t="shared" si="276"/>
        <v>192000</v>
      </c>
      <c r="Q1977" s="2">
        <f t="shared" si="277"/>
        <v>196698.0739081747</v>
      </c>
      <c r="R1977">
        <f>Q1977/MainSheet!$C$8*(G1977-G1976)+R1976</f>
        <v>2030.6708451920081</v>
      </c>
      <c r="S1977">
        <f t="shared" si="279"/>
        <v>32773.721767485862</v>
      </c>
      <c r="T1977">
        <f t="shared" si="271"/>
        <v>19.750000000000288</v>
      </c>
      <c r="U1977" s="1">
        <f>Q1977/MainSheet!$C$22</f>
        <v>1</v>
      </c>
    </row>
    <row r="1978" spans="7:21">
      <c r="G1978">
        <f t="shared" si="272"/>
        <v>19.760000000000289</v>
      </c>
      <c r="H1978">
        <f t="shared" si="273"/>
        <v>198000</v>
      </c>
      <c r="I1978" s="2">
        <f>MIN(MainSheet!$C$10/MainSheet!$C$9,MainSheet!$K$9*60)</f>
        <v>660</v>
      </c>
      <c r="J1978" s="1">
        <f>IF(G1978&gt;MainSheet!$C$11,IF(J1977&gt;=0.999,1,(G1978-MainSheet!$C$11)*I1978/$B$2/60),0)</f>
        <v>1</v>
      </c>
      <c r="K1978" s="1">
        <f>IF(G1978&gt;MainSheet!$C$11+$B$6,IF(K1977&gt;=0.999,1,(G1978-MainSheet!$C$11-$B$6)*I1978/$C$2/60),0)</f>
        <v>1</v>
      </c>
      <c r="L1978" s="1">
        <f>IF(G1978&gt;MainSheet!$C$11+$B$6+$C$6,IF(L1977&gt;=0.999,1,(G1978-MainSheet!$C$11-$B$6-$C$6)*I1978/$D$2/60),0)</f>
        <v>1</v>
      </c>
      <c r="M1978">
        <f t="shared" si="274"/>
        <v>1</v>
      </c>
      <c r="N1978" s="2">
        <f t="shared" si="275"/>
        <v>3721.0526315789471</v>
      </c>
      <c r="O1978">
        <f t="shared" si="278"/>
        <v>977.02127659574455</v>
      </c>
      <c r="P1978">
        <f t="shared" si="276"/>
        <v>192000</v>
      </c>
      <c r="Q1978" s="2">
        <f t="shared" si="277"/>
        <v>196698.0739081747</v>
      </c>
      <c r="R1978">
        <f>Q1978/MainSheet!$C$8*(G1978-G1977)+R1977</f>
        <v>2032.7020916828428</v>
      </c>
      <c r="S1978">
        <f t="shared" si="279"/>
        <v>32806.504779803894</v>
      </c>
      <c r="T1978">
        <f t="shared" si="271"/>
        <v>19.760000000000289</v>
      </c>
      <c r="U1978" s="1">
        <f>Q1978/MainSheet!$C$22</f>
        <v>1</v>
      </c>
    </row>
    <row r="1979" spans="7:21">
      <c r="G1979">
        <f t="shared" si="272"/>
        <v>19.770000000000291</v>
      </c>
      <c r="H1979">
        <f t="shared" si="273"/>
        <v>198000</v>
      </c>
      <c r="I1979" s="2">
        <f>MIN(MainSheet!$C$10/MainSheet!$C$9,MainSheet!$K$9*60)</f>
        <v>660</v>
      </c>
      <c r="J1979" s="1">
        <f>IF(G1979&gt;MainSheet!$C$11,IF(J1978&gt;=0.999,1,(G1979-MainSheet!$C$11)*I1979/$B$2/60),0)</f>
        <v>1</v>
      </c>
      <c r="K1979" s="1">
        <f>IF(G1979&gt;MainSheet!$C$11+$B$6,IF(K1978&gt;=0.999,1,(G1979-MainSheet!$C$11-$B$6)*I1979/$C$2/60),0)</f>
        <v>1</v>
      </c>
      <c r="L1979" s="1">
        <f>IF(G1979&gt;MainSheet!$C$11+$B$6+$C$6,IF(L1978&gt;=0.999,1,(G1979-MainSheet!$C$11-$B$6-$C$6)*I1979/$D$2/60),0)</f>
        <v>1</v>
      </c>
      <c r="M1979">
        <f t="shared" si="274"/>
        <v>1</v>
      </c>
      <c r="N1979" s="2">
        <f t="shared" si="275"/>
        <v>3721.0526315789471</v>
      </c>
      <c r="O1979">
        <f t="shared" si="278"/>
        <v>977.02127659574455</v>
      </c>
      <c r="P1979">
        <f t="shared" si="276"/>
        <v>192000</v>
      </c>
      <c r="Q1979" s="2">
        <f t="shared" si="277"/>
        <v>196698.0739081747</v>
      </c>
      <c r="R1979">
        <f>Q1979/MainSheet!$C$8*(G1979-G1978)+R1978</f>
        <v>2034.7333381736776</v>
      </c>
      <c r="S1979">
        <f t="shared" si="279"/>
        <v>32839.287792121926</v>
      </c>
      <c r="T1979">
        <f t="shared" si="271"/>
        <v>19.770000000000291</v>
      </c>
      <c r="U1979" s="1">
        <f>Q1979/MainSheet!$C$22</f>
        <v>1</v>
      </c>
    </row>
    <row r="1980" spans="7:21">
      <c r="G1980">
        <f t="shared" si="272"/>
        <v>19.780000000000292</v>
      </c>
      <c r="H1980">
        <f t="shared" si="273"/>
        <v>198000</v>
      </c>
      <c r="I1980" s="2">
        <f>MIN(MainSheet!$C$10/MainSheet!$C$9,MainSheet!$K$9*60)</f>
        <v>660</v>
      </c>
      <c r="J1980" s="1">
        <f>IF(G1980&gt;MainSheet!$C$11,IF(J1979&gt;=0.999,1,(G1980-MainSheet!$C$11)*I1980/$B$2/60),0)</f>
        <v>1</v>
      </c>
      <c r="K1980" s="1">
        <f>IF(G1980&gt;MainSheet!$C$11+$B$6,IF(K1979&gt;=0.999,1,(G1980-MainSheet!$C$11-$B$6)*I1980/$C$2/60),0)</f>
        <v>1</v>
      </c>
      <c r="L1980" s="1">
        <f>IF(G1980&gt;MainSheet!$C$11+$B$6+$C$6,IF(L1979&gt;=0.999,1,(G1980-MainSheet!$C$11-$B$6-$C$6)*I1980/$D$2/60),0)</f>
        <v>1</v>
      </c>
      <c r="M1980">
        <f t="shared" si="274"/>
        <v>1</v>
      </c>
      <c r="N1980" s="2">
        <f t="shared" si="275"/>
        <v>3721.0526315789471</v>
      </c>
      <c r="O1980">
        <f t="shared" si="278"/>
        <v>977.02127659574455</v>
      </c>
      <c r="P1980">
        <f t="shared" si="276"/>
        <v>192000</v>
      </c>
      <c r="Q1980" s="2">
        <f t="shared" si="277"/>
        <v>196698.0739081747</v>
      </c>
      <c r="R1980">
        <f>Q1980/MainSheet!$C$8*(G1980-G1979)+R1979</f>
        <v>2036.7645846645123</v>
      </c>
      <c r="S1980">
        <f t="shared" si="279"/>
        <v>32872.070804439958</v>
      </c>
      <c r="T1980">
        <f t="shared" si="271"/>
        <v>19.780000000000292</v>
      </c>
      <c r="U1980" s="1">
        <f>Q1980/MainSheet!$C$22</f>
        <v>1</v>
      </c>
    </row>
    <row r="1981" spans="7:21">
      <c r="G1981">
        <f t="shared" si="272"/>
        <v>19.790000000000294</v>
      </c>
      <c r="H1981">
        <f t="shared" si="273"/>
        <v>198000</v>
      </c>
      <c r="I1981" s="2">
        <f>MIN(MainSheet!$C$10/MainSheet!$C$9,MainSheet!$K$9*60)</f>
        <v>660</v>
      </c>
      <c r="J1981" s="1">
        <f>IF(G1981&gt;MainSheet!$C$11,IF(J1980&gt;=0.999,1,(G1981-MainSheet!$C$11)*I1981/$B$2/60),0)</f>
        <v>1</v>
      </c>
      <c r="K1981" s="1">
        <f>IF(G1981&gt;MainSheet!$C$11+$B$6,IF(K1980&gt;=0.999,1,(G1981-MainSheet!$C$11-$B$6)*I1981/$C$2/60),0)</f>
        <v>1</v>
      </c>
      <c r="L1981" s="1">
        <f>IF(G1981&gt;MainSheet!$C$11+$B$6+$C$6,IF(L1980&gt;=0.999,1,(G1981-MainSheet!$C$11-$B$6-$C$6)*I1981/$D$2/60),0)</f>
        <v>1</v>
      </c>
      <c r="M1981">
        <f t="shared" si="274"/>
        <v>1</v>
      </c>
      <c r="N1981" s="2">
        <f t="shared" si="275"/>
        <v>3721.0526315789471</v>
      </c>
      <c r="O1981">
        <f t="shared" si="278"/>
        <v>977.02127659574455</v>
      </c>
      <c r="P1981">
        <f t="shared" si="276"/>
        <v>192000</v>
      </c>
      <c r="Q1981" s="2">
        <f t="shared" si="277"/>
        <v>196698.0739081747</v>
      </c>
      <c r="R1981">
        <f>Q1981/MainSheet!$C$8*(G1981-G1980)+R1980</f>
        <v>2038.7958311553471</v>
      </c>
      <c r="S1981">
        <f t="shared" si="279"/>
        <v>32904.85381675799</v>
      </c>
      <c r="T1981">
        <f t="shared" si="271"/>
        <v>19.790000000000294</v>
      </c>
      <c r="U1981" s="1">
        <f>Q1981/MainSheet!$C$22</f>
        <v>1</v>
      </c>
    </row>
    <row r="1982" spans="7:21">
      <c r="G1982">
        <f t="shared" si="272"/>
        <v>19.800000000000296</v>
      </c>
      <c r="H1982">
        <f t="shared" si="273"/>
        <v>198000</v>
      </c>
      <c r="I1982" s="2">
        <f>MIN(MainSheet!$C$10/MainSheet!$C$9,MainSheet!$K$9*60)</f>
        <v>660</v>
      </c>
      <c r="J1982" s="1">
        <f>IF(G1982&gt;MainSheet!$C$11,IF(J1981&gt;=0.999,1,(G1982-MainSheet!$C$11)*I1982/$B$2/60),0)</f>
        <v>1</v>
      </c>
      <c r="K1982" s="1">
        <f>IF(G1982&gt;MainSheet!$C$11+$B$6,IF(K1981&gt;=0.999,1,(G1982-MainSheet!$C$11-$B$6)*I1982/$C$2/60),0)</f>
        <v>1</v>
      </c>
      <c r="L1982" s="1">
        <f>IF(G1982&gt;MainSheet!$C$11+$B$6+$C$6,IF(L1981&gt;=0.999,1,(G1982-MainSheet!$C$11-$B$6-$C$6)*I1982/$D$2/60),0)</f>
        <v>1</v>
      </c>
      <c r="M1982">
        <f t="shared" si="274"/>
        <v>1</v>
      </c>
      <c r="N1982" s="2">
        <f t="shared" si="275"/>
        <v>3721.0526315789471</v>
      </c>
      <c r="O1982">
        <f t="shared" si="278"/>
        <v>977.02127659574455</v>
      </c>
      <c r="P1982">
        <f t="shared" si="276"/>
        <v>192000</v>
      </c>
      <c r="Q1982" s="2">
        <f t="shared" si="277"/>
        <v>196698.0739081747</v>
      </c>
      <c r="R1982">
        <f>Q1982/MainSheet!$C$8*(G1982-G1981)+R1981</f>
        <v>2040.8270776461818</v>
      </c>
      <c r="S1982">
        <f t="shared" si="279"/>
        <v>32937.636829076022</v>
      </c>
      <c r="T1982">
        <f t="shared" si="271"/>
        <v>19.800000000000296</v>
      </c>
      <c r="U1982" s="1">
        <f>Q1982/MainSheet!$C$22</f>
        <v>1</v>
      </c>
    </row>
    <row r="1983" spans="7:21">
      <c r="G1983">
        <f t="shared" si="272"/>
        <v>19.810000000000297</v>
      </c>
      <c r="H1983">
        <f t="shared" si="273"/>
        <v>198000</v>
      </c>
      <c r="I1983" s="2">
        <f>MIN(MainSheet!$C$10/MainSheet!$C$9,MainSheet!$K$9*60)</f>
        <v>660</v>
      </c>
      <c r="J1983" s="1">
        <f>IF(G1983&gt;MainSheet!$C$11,IF(J1982&gt;=0.999,1,(G1983-MainSheet!$C$11)*I1983/$B$2/60),0)</f>
        <v>1</v>
      </c>
      <c r="K1983" s="1">
        <f>IF(G1983&gt;MainSheet!$C$11+$B$6,IF(K1982&gt;=0.999,1,(G1983-MainSheet!$C$11-$B$6)*I1983/$C$2/60),0)</f>
        <v>1</v>
      </c>
      <c r="L1983" s="1">
        <f>IF(G1983&gt;MainSheet!$C$11+$B$6+$C$6,IF(L1982&gt;=0.999,1,(G1983-MainSheet!$C$11-$B$6-$C$6)*I1983/$D$2/60),0)</f>
        <v>1</v>
      </c>
      <c r="M1983">
        <f t="shared" si="274"/>
        <v>1</v>
      </c>
      <c r="N1983" s="2">
        <f t="shared" si="275"/>
        <v>3721.0526315789471</v>
      </c>
      <c r="O1983">
        <f t="shared" si="278"/>
        <v>977.02127659574455</v>
      </c>
      <c r="P1983">
        <f t="shared" si="276"/>
        <v>192000</v>
      </c>
      <c r="Q1983" s="2">
        <f t="shared" si="277"/>
        <v>196698.0739081747</v>
      </c>
      <c r="R1983">
        <f>Q1983/MainSheet!$C$8*(G1983-G1982)+R1982</f>
        <v>2042.8583241370166</v>
      </c>
      <c r="S1983">
        <f t="shared" si="279"/>
        <v>32970.419841394054</v>
      </c>
      <c r="T1983">
        <f t="shared" si="271"/>
        <v>19.810000000000297</v>
      </c>
      <c r="U1983" s="1">
        <f>Q1983/MainSheet!$C$22</f>
        <v>1</v>
      </c>
    </row>
    <row r="1984" spans="7:21">
      <c r="G1984">
        <f t="shared" si="272"/>
        <v>19.820000000000299</v>
      </c>
      <c r="H1984">
        <f t="shared" si="273"/>
        <v>198000</v>
      </c>
      <c r="I1984" s="2">
        <f>MIN(MainSheet!$C$10/MainSheet!$C$9,MainSheet!$K$9*60)</f>
        <v>660</v>
      </c>
      <c r="J1984" s="1">
        <f>IF(G1984&gt;MainSheet!$C$11,IF(J1983&gt;=0.999,1,(G1984-MainSheet!$C$11)*I1984/$B$2/60),0)</f>
        <v>1</v>
      </c>
      <c r="K1984" s="1">
        <f>IF(G1984&gt;MainSheet!$C$11+$B$6,IF(K1983&gt;=0.999,1,(G1984-MainSheet!$C$11-$B$6)*I1984/$C$2/60),0)</f>
        <v>1</v>
      </c>
      <c r="L1984" s="1">
        <f>IF(G1984&gt;MainSheet!$C$11+$B$6+$C$6,IF(L1983&gt;=0.999,1,(G1984-MainSheet!$C$11-$B$6-$C$6)*I1984/$D$2/60),0)</f>
        <v>1</v>
      </c>
      <c r="M1984">
        <f t="shared" si="274"/>
        <v>1</v>
      </c>
      <c r="N1984" s="2">
        <f t="shared" si="275"/>
        <v>3721.0526315789471</v>
      </c>
      <c r="O1984">
        <f t="shared" si="278"/>
        <v>977.02127659574455</v>
      </c>
      <c r="P1984">
        <f t="shared" si="276"/>
        <v>192000</v>
      </c>
      <c r="Q1984" s="2">
        <f t="shared" si="277"/>
        <v>196698.0739081747</v>
      </c>
      <c r="R1984">
        <f>Q1984/MainSheet!$C$8*(G1984-G1983)+R1983</f>
        <v>2044.8895706278513</v>
      </c>
      <c r="S1984">
        <f t="shared" si="279"/>
        <v>33003.202853712086</v>
      </c>
      <c r="T1984">
        <f t="shared" si="271"/>
        <v>19.820000000000299</v>
      </c>
      <c r="U1984" s="1">
        <f>Q1984/MainSheet!$C$22</f>
        <v>1</v>
      </c>
    </row>
    <row r="1985" spans="7:21">
      <c r="G1985">
        <f t="shared" si="272"/>
        <v>19.8300000000003</v>
      </c>
      <c r="H1985">
        <f t="shared" si="273"/>
        <v>198000</v>
      </c>
      <c r="I1985" s="2">
        <f>MIN(MainSheet!$C$10/MainSheet!$C$9,MainSheet!$K$9*60)</f>
        <v>660</v>
      </c>
      <c r="J1985" s="1">
        <f>IF(G1985&gt;MainSheet!$C$11,IF(J1984&gt;=0.999,1,(G1985-MainSheet!$C$11)*I1985/$B$2/60),0)</f>
        <v>1</v>
      </c>
      <c r="K1985" s="1">
        <f>IF(G1985&gt;MainSheet!$C$11+$B$6,IF(K1984&gt;=0.999,1,(G1985-MainSheet!$C$11-$B$6)*I1985/$C$2/60),0)</f>
        <v>1</v>
      </c>
      <c r="L1985" s="1">
        <f>IF(G1985&gt;MainSheet!$C$11+$B$6+$C$6,IF(L1984&gt;=0.999,1,(G1985-MainSheet!$C$11-$B$6-$C$6)*I1985/$D$2/60),0)</f>
        <v>1</v>
      </c>
      <c r="M1985">
        <f t="shared" si="274"/>
        <v>1</v>
      </c>
      <c r="N1985" s="2">
        <f t="shared" si="275"/>
        <v>3721.0526315789471</v>
      </c>
      <c r="O1985">
        <f t="shared" si="278"/>
        <v>977.02127659574455</v>
      </c>
      <c r="P1985">
        <f t="shared" si="276"/>
        <v>192000</v>
      </c>
      <c r="Q1985" s="2">
        <f t="shared" si="277"/>
        <v>196698.0739081747</v>
      </c>
      <c r="R1985">
        <f>Q1985/MainSheet!$C$8*(G1985-G1984)+R1984</f>
        <v>2046.920817118686</v>
      </c>
      <c r="S1985">
        <f t="shared" si="279"/>
        <v>33035.985866030118</v>
      </c>
      <c r="T1985">
        <f t="shared" si="271"/>
        <v>19.8300000000003</v>
      </c>
      <c r="U1985" s="1">
        <f>Q1985/MainSheet!$C$22</f>
        <v>1</v>
      </c>
    </row>
    <row r="1986" spans="7:21">
      <c r="G1986">
        <f t="shared" si="272"/>
        <v>19.840000000000302</v>
      </c>
      <c r="H1986">
        <f t="shared" si="273"/>
        <v>198000</v>
      </c>
      <c r="I1986" s="2">
        <f>MIN(MainSheet!$C$10/MainSheet!$C$9,MainSheet!$K$9*60)</f>
        <v>660</v>
      </c>
      <c r="J1986" s="1">
        <f>IF(G1986&gt;MainSheet!$C$11,IF(J1985&gt;=0.999,1,(G1986-MainSheet!$C$11)*I1986/$B$2/60),0)</f>
        <v>1</v>
      </c>
      <c r="K1986" s="1">
        <f>IF(G1986&gt;MainSheet!$C$11+$B$6,IF(K1985&gt;=0.999,1,(G1986-MainSheet!$C$11-$B$6)*I1986/$C$2/60),0)</f>
        <v>1</v>
      </c>
      <c r="L1986" s="1">
        <f>IF(G1986&gt;MainSheet!$C$11+$B$6+$C$6,IF(L1985&gt;=0.999,1,(G1986-MainSheet!$C$11-$B$6-$C$6)*I1986/$D$2/60),0)</f>
        <v>1</v>
      </c>
      <c r="M1986">
        <f t="shared" si="274"/>
        <v>1</v>
      </c>
      <c r="N1986" s="2">
        <f t="shared" si="275"/>
        <v>3721.0526315789471</v>
      </c>
      <c r="O1986">
        <f t="shared" si="278"/>
        <v>977.02127659574455</v>
      </c>
      <c r="P1986">
        <f t="shared" si="276"/>
        <v>192000</v>
      </c>
      <c r="Q1986" s="2">
        <f t="shared" si="277"/>
        <v>196698.0739081747</v>
      </c>
      <c r="R1986">
        <f>Q1986/MainSheet!$C$8*(G1986-G1985)+R1985</f>
        <v>2048.9520636095208</v>
      </c>
      <c r="S1986">
        <f t="shared" si="279"/>
        <v>33068.76887834815</v>
      </c>
      <c r="T1986">
        <f t="shared" si="271"/>
        <v>19.840000000000302</v>
      </c>
      <c r="U1986" s="1">
        <f>Q1986/MainSheet!$C$22</f>
        <v>1</v>
      </c>
    </row>
    <row r="1987" spans="7:21">
      <c r="G1987">
        <f t="shared" si="272"/>
        <v>19.850000000000303</v>
      </c>
      <c r="H1987">
        <f t="shared" si="273"/>
        <v>198000</v>
      </c>
      <c r="I1987" s="2">
        <f>MIN(MainSheet!$C$10/MainSheet!$C$9,MainSheet!$K$9*60)</f>
        <v>660</v>
      </c>
      <c r="J1987" s="1">
        <f>IF(G1987&gt;MainSheet!$C$11,IF(J1986&gt;=0.999,1,(G1987-MainSheet!$C$11)*I1987/$B$2/60),0)</f>
        <v>1</v>
      </c>
      <c r="K1987" s="1">
        <f>IF(G1987&gt;MainSheet!$C$11+$B$6,IF(K1986&gt;=0.999,1,(G1987-MainSheet!$C$11-$B$6)*I1987/$C$2/60),0)</f>
        <v>1</v>
      </c>
      <c r="L1987" s="1">
        <f>IF(G1987&gt;MainSheet!$C$11+$B$6+$C$6,IF(L1986&gt;=0.999,1,(G1987-MainSheet!$C$11-$B$6-$C$6)*I1987/$D$2/60),0)</f>
        <v>1</v>
      </c>
      <c r="M1987">
        <f t="shared" si="274"/>
        <v>1</v>
      </c>
      <c r="N1987" s="2">
        <f t="shared" si="275"/>
        <v>3721.0526315789471</v>
      </c>
      <c r="O1987">
        <f t="shared" si="278"/>
        <v>977.02127659574455</v>
      </c>
      <c r="P1987">
        <f t="shared" si="276"/>
        <v>192000</v>
      </c>
      <c r="Q1987" s="2">
        <f t="shared" si="277"/>
        <v>196698.0739081747</v>
      </c>
      <c r="R1987">
        <f>Q1987/MainSheet!$C$8*(G1987-G1986)+R1986</f>
        <v>2050.9833101003555</v>
      </c>
      <c r="S1987">
        <f t="shared" si="279"/>
        <v>33101.551890666182</v>
      </c>
      <c r="T1987">
        <f t="shared" ref="T1987:T2050" si="280">G1987</f>
        <v>19.850000000000303</v>
      </c>
      <c r="U1987" s="1">
        <f>Q1987/MainSheet!$C$22</f>
        <v>1</v>
      </c>
    </row>
    <row r="1988" spans="7:21">
      <c r="G1988">
        <f t="shared" ref="G1988:G2051" si="281">G1987+$F$2</f>
        <v>19.860000000000305</v>
      </c>
      <c r="H1988">
        <f t="shared" ref="H1988:H2051" si="282">H1987</f>
        <v>198000</v>
      </c>
      <c r="I1988" s="2">
        <f>MIN(MainSheet!$C$10/MainSheet!$C$9,MainSheet!$K$9*60)</f>
        <v>660</v>
      </c>
      <c r="J1988" s="1">
        <f>IF(G1988&gt;MainSheet!$C$11,IF(J1987&gt;=0.999,1,(G1988-MainSheet!$C$11)*I1988/$B$2/60),0)</f>
        <v>1</v>
      </c>
      <c r="K1988" s="1">
        <f>IF(G1988&gt;MainSheet!$C$11+$B$6,IF(K1987&gt;=0.999,1,(G1988-MainSheet!$C$11-$B$6)*I1988/$C$2/60),0)</f>
        <v>1</v>
      </c>
      <c r="L1988" s="1">
        <f>IF(G1988&gt;MainSheet!$C$11+$B$6+$C$6,IF(L1987&gt;=0.999,1,(G1988-MainSheet!$C$11-$B$6-$C$6)*I1988/$D$2/60),0)</f>
        <v>1</v>
      </c>
      <c r="M1988">
        <f t="shared" ref="M1988:M2051" si="283">(J1988*$B$2+K1988*$C$2+L1988*$D$2)/SUM($B$2:$D$2)</f>
        <v>1</v>
      </c>
      <c r="N1988" s="2">
        <f t="shared" ref="N1988:N2051" si="284">IF(J1988&gt;=0.01,((1-J1988)*B$3+B$4*(J1988)),0)</f>
        <v>3721.0526315789471</v>
      </c>
      <c r="O1988">
        <f t="shared" si="278"/>
        <v>977.02127659574455</v>
      </c>
      <c r="P1988">
        <f t="shared" ref="P1988:P2051" si="285">IF(IF(N1988+O1988&gt;H1988,H1988-O1988-N1988,IF(L1988&gt;0,((1-L1988)*D$3+D$4*(L1988)),0))+O1988+N1988&gt;H1988,H1988-N1988-O1988,IF(N1988+O1988&gt;H1988,H1988-O1988-N1988,IF(L1988&gt;0,((1-L1988)*D$3+D$4*(L1988)),0)))</f>
        <v>192000</v>
      </c>
      <c r="Q1988" s="2">
        <f t="shared" ref="Q1988:Q2051" si="286">SUM(N1988:P1988)</f>
        <v>196698.0739081747</v>
      </c>
      <c r="R1988">
        <f>Q1988/MainSheet!$C$8*(G1988-G1987)+R1987</f>
        <v>2053.0145565911903</v>
      </c>
      <c r="S1988">
        <f t="shared" si="279"/>
        <v>33134.334902984214</v>
      </c>
      <c r="T1988">
        <f t="shared" si="280"/>
        <v>19.860000000000305</v>
      </c>
      <c r="U1988" s="1">
        <f>Q1988/MainSheet!$C$22</f>
        <v>1</v>
      </c>
    </row>
    <row r="1989" spans="7:21">
      <c r="G1989">
        <f t="shared" si="281"/>
        <v>19.870000000000307</v>
      </c>
      <c r="H1989">
        <f t="shared" si="282"/>
        <v>198000</v>
      </c>
      <c r="I1989" s="2">
        <f>MIN(MainSheet!$C$10/MainSheet!$C$9,MainSheet!$K$9*60)</f>
        <v>660</v>
      </c>
      <c r="J1989" s="1">
        <f>IF(G1989&gt;MainSheet!$C$11,IF(J1988&gt;=0.999,1,(G1989-MainSheet!$C$11)*I1989/$B$2/60),0)</f>
        <v>1</v>
      </c>
      <c r="K1989" s="1">
        <f>IF(G1989&gt;MainSheet!$C$11+$B$6,IF(K1988&gt;=0.999,1,(G1989-MainSheet!$C$11-$B$6)*I1989/$C$2/60),0)</f>
        <v>1</v>
      </c>
      <c r="L1989" s="1">
        <f>IF(G1989&gt;MainSheet!$C$11+$B$6+$C$6,IF(L1988&gt;=0.999,1,(G1989-MainSheet!$C$11-$B$6-$C$6)*I1989/$D$2/60),0)</f>
        <v>1</v>
      </c>
      <c r="M1989">
        <f t="shared" si="283"/>
        <v>1</v>
      </c>
      <c r="N1989" s="2">
        <f t="shared" si="284"/>
        <v>3721.0526315789471</v>
      </c>
      <c r="O1989">
        <f t="shared" ref="O1989:O2052" si="287">IF(K1989&gt;=0.01,((1-K1989)*C$3+C$4*(K1989)),0)</f>
        <v>977.02127659574455</v>
      </c>
      <c r="P1989">
        <f t="shared" si="285"/>
        <v>192000</v>
      </c>
      <c r="Q1989" s="2">
        <f t="shared" si="286"/>
        <v>196698.0739081747</v>
      </c>
      <c r="R1989">
        <f>Q1989/MainSheet!$C$8*(G1989-G1988)+R1988</f>
        <v>2055.045803082025</v>
      </c>
      <c r="S1989">
        <f t="shared" ref="S1989:S2052" si="288">Q1989*$F$2/60+S1988</f>
        <v>33167.117915302246</v>
      </c>
      <c r="T1989">
        <f t="shared" si="280"/>
        <v>19.870000000000307</v>
      </c>
      <c r="U1989" s="1">
        <f>Q1989/MainSheet!$C$22</f>
        <v>1</v>
      </c>
    </row>
    <row r="1990" spans="7:21">
      <c r="G1990">
        <f t="shared" si="281"/>
        <v>19.880000000000308</v>
      </c>
      <c r="H1990">
        <f t="shared" si="282"/>
        <v>198000</v>
      </c>
      <c r="I1990" s="2">
        <f>MIN(MainSheet!$C$10/MainSheet!$C$9,MainSheet!$K$9*60)</f>
        <v>660</v>
      </c>
      <c r="J1990" s="1">
        <f>IF(G1990&gt;MainSheet!$C$11,IF(J1989&gt;=0.999,1,(G1990-MainSheet!$C$11)*I1990/$B$2/60),0)</f>
        <v>1</v>
      </c>
      <c r="K1990" s="1">
        <f>IF(G1990&gt;MainSheet!$C$11+$B$6,IF(K1989&gt;=0.999,1,(G1990-MainSheet!$C$11-$B$6)*I1990/$C$2/60),0)</f>
        <v>1</v>
      </c>
      <c r="L1990" s="1">
        <f>IF(G1990&gt;MainSheet!$C$11+$B$6+$C$6,IF(L1989&gt;=0.999,1,(G1990-MainSheet!$C$11-$B$6-$C$6)*I1990/$D$2/60),0)</f>
        <v>1</v>
      </c>
      <c r="M1990">
        <f t="shared" si="283"/>
        <v>1</v>
      </c>
      <c r="N1990" s="2">
        <f t="shared" si="284"/>
        <v>3721.0526315789471</v>
      </c>
      <c r="O1990">
        <f t="shared" si="287"/>
        <v>977.02127659574455</v>
      </c>
      <c r="P1990">
        <f t="shared" si="285"/>
        <v>192000</v>
      </c>
      <c r="Q1990" s="2">
        <f t="shared" si="286"/>
        <v>196698.0739081747</v>
      </c>
      <c r="R1990">
        <f>Q1990/MainSheet!$C$8*(G1990-G1989)+R1989</f>
        <v>2057.0770495728598</v>
      </c>
      <c r="S1990">
        <f t="shared" si="288"/>
        <v>33199.900927620278</v>
      </c>
      <c r="T1990">
        <f t="shared" si="280"/>
        <v>19.880000000000308</v>
      </c>
      <c r="U1990" s="1">
        <f>Q1990/MainSheet!$C$22</f>
        <v>1</v>
      </c>
    </row>
    <row r="1991" spans="7:21">
      <c r="G1991">
        <f t="shared" si="281"/>
        <v>19.89000000000031</v>
      </c>
      <c r="H1991">
        <f t="shared" si="282"/>
        <v>198000</v>
      </c>
      <c r="I1991" s="2">
        <f>MIN(MainSheet!$C$10/MainSheet!$C$9,MainSheet!$K$9*60)</f>
        <v>660</v>
      </c>
      <c r="J1991" s="1">
        <f>IF(G1991&gt;MainSheet!$C$11,IF(J1990&gt;=0.999,1,(G1991-MainSheet!$C$11)*I1991/$B$2/60),0)</f>
        <v>1</v>
      </c>
      <c r="K1991" s="1">
        <f>IF(G1991&gt;MainSheet!$C$11+$B$6,IF(K1990&gt;=0.999,1,(G1991-MainSheet!$C$11-$B$6)*I1991/$C$2/60),0)</f>
        <v>1</v>
      </c>
      <c r="L1991" s="1">
        <f>IF(G1991&gt;MainSheet!$C$11+$B$6+$C$6,IF(L1990&gt;=0.999,1,(G1991-MainSheet!$C$11-$B$6-$C$6)*I1991/$D$2/60),0)</f>
        <v>1</v>
      </c>
      <c r="M1991">
        <f t="shared" si="283"/>
        <v>1</v>
      </c>
      <c r="N1991" s="2">
        <f t="shared" si="284"/>
        <v>3721.0526315789471</v>
      </c>
      <c r="O1991">
        <f t="shared" si="287"/>
        <v>977.02127659574455</v>
      </c>
      <c r="P1991">
        <f t="shared" si="285"/>
        <v>192000</v>
      </c>
      <c r="Q1991" s="2">
        <f t="shared" si="286"/>
        <v>196698.0739081747</v>
      </c>
      <c r="R1991">
        <f>Q1991/MainSheet!$C$8*(G1991-G1990)+R1990</f>
        <v>2059.1082960636945</v>
      </c>
      <c r="S1991">
        <f t="shared" si="288"/>
        <v>33232.68393993831</v>
      </c>
      <c r="T1991">
        <f t="shared" si="280"/>
        <v>19.89000000000031</v>
      </c>
      <c r="U1991" s="1">
        <f>Q1991/MainSheet!$C$22</f>
        <v>1</v>
      </c>
    </row>
    <row r="1992" spans="7:21">
      <c r="G1992">
        <f t="shared" si="281"/>
        <v>19.900000000000311</v>
      </c>
      <c r="H1992">
        <f t="shared" si="282"/>
        <v>198000</v>
      </c>
      <c r="I1992" s="2">
        <f>MIN(MainSheet!$C$10/MainSheet!$C$9,MainSheet!$K$9*60)</f>
        <v>660</v>
      </c>
      <c r="J1992" s="1">
        <f>IF(G1992&gt;MainSheet!$C$11,IF(J1991&gt;=0.999,1,(G1992-MainSheet!$C$11)*I1992/$B$2/60),0)</f>
        <v>1</v>
      </c>
      <c r="K1992" s="1">
        <f>IF(G1992&gt;MainSheet!$C$11+$B$6,IF(K1991&gt;=0.999,1,(G1992-MainSheet!$C$11-$B$6)*I1992/$C$2/60),0)</f>
        <v>1</v>
      </c>
      <c r="L1992" s="1">
        <f>IF(G1992&gt;MainSheet!$C$11+$B$6+$C$6,IF(L1991&gt;=0.999,1,(G1992-MainSheet!$C$11-$B$6-$C$6)*I1992/$D$2/60),0)</f>
        <v>1</v>
      </c>
      <c r="M1992">
        <f t="shared" si="283"/>
        <v>1</v>
      </c>
      <c r="N1992" s="2">
        <f t="shared" si="284"/>
        <v>3721.0526315789471</v>
      </c>
      <c r="O1992">
        <f t="shared" si="287"/>
        <v>977.02127659574455</v>
      </c>
      <c r="P1992">
        <f t="shared" si="285"/>
        <v>192000</v>
      </c>
      <c r="Q1992" s="2">
        <f t="shared" si="286"/>
        <v>196698.0739081747</v>
      </c>
      <c r="R1992">
        <f>Q1992/MainSheet!$C$8*(G1992-G1991)+R1991</f>
        <v>2061.1395425545293</v>
      </c>
      <c r="S1992">
        <f t="shared" si="288"/>
        <v>33265.466952256342</v>
      </c>
      <c r="T1992">
        <f t="shared" si="280"/>
        <v>19.900000000000311</v>
      </c>
      <c r="U1992" s="1">
        <f>Q1992/MainSheet!$C$22</f>
        <v>1</v>
      </c>
    </row>
    <row r="1993" spans="7:21">
      <c r="G1993">
        <f t="shared" si="281"/>
        <v>19.910000000000313</v>
      </c>
      <c r="H1993">
        <f t="shared" si="282"/>
        <v>198000</v>
      </c>
      <c r="I1993" s="2">
        <f>MIN(MainSheet!$C$10/MainSheet!$C$9,MainSheet!$K$9*60)</f>
        <v>660</v>
      </c>
      <c r="J1993" s="1">
        <f>IF(G1993&gt;MainSheet!$C$11,IF(J1992&gt;=0.999,1,(G1993-MainSheet!$C$11)*I1993/$B$2/60),0)</f>
        <v>1</v>
      </c>
      <c r="K1993" s="1">
        <f>IF(G1993&gt;MainSheet!$C$11+$B$6,IF(K1992&gt;=0.999,1,(G1993-MainSheet!$C$11-$B$6)*I1993/$C$2/60),0)</f>
        <v>1</v>
      </c>
      <c r="L1993" s="1">
        <f>IF(G1993&gt;MainSheet!$C$11+$B$6+$C$6,IF(L1992&gt;=0.999,1,(G1993-MainSheet!$C$11-$B$6-$C$6)*I1993/$D$2/60),0)</f>
        <v>1</v>
      </c>
      <c r="M1993">
        <f t="shared" si="283"/>
        <v>1</v>
      </c>
      <c r="N1993" s="2">
        <f t="shared" si="284"/>
        <v>3721.0526315789471</v>
      </c>
      <c r="O1993">
        <f t="shared" si="287"/>
        <v>977.02127659574455</v>
      </c>
      <c r="P1993">
        <f t="shared" si="285"/>
        <v>192000</v>
      </c>
      <c r="Q1993" s="2">
        <f t="shared" si="286"/>
        <v>196698.0739081747</v>
      </c>
      <c r="R1993">
        <f>Q1993/MainSheet!$C$8*(G1993-G1992)+R1992</f>
        <v>2063.170789045364</v>
      </c>
      <c r="S1993">
        <f t="shared" si="288"/>
        <v>33298.249964574374</v>
      </c>
      <c r="T1993">
        <f t="shared" si="280"/>
        <v>19.910000000000313</v>
      </c>
      <c r="U1993" s="1">
        <f>Q1993/MainSheet!$C$22</f>
        <v>1</v>
      </c>
    </row>
    <row r="1994" spans="7:21">
      <c r="G1994">
        <f t="shared" si="281"/>
        <v>19.920000000000314</v>
      </c>
      <c r="H1994">
        <f t="shared" si="282"/>
        <v>198000</v>
      </c>
      <c r="I1994" s="2">
        <f>MIN(MainSheet!$C$10/MainSheet!$C$9,MainSheet!$K$9*60)</f>
        <v>660</v>
      </c>
      <c r="J1994" s="1">
        <f>IF(G1994&gt;MainSheet!$C$11,IF(J1993&gt;=0.999,1,(G1994-MainSheet!$C$11)*I1994/$B$2/60),0)</f>
        <v>1</v>
      </c>
      <c r="K1994" s="1">
        <f>IF(G1994&gt;MainSheet!$C$11+$B$6,IF(K1993&gt;=0.999,1,(G1994-MainSheet!$C$11-$B$6)*I1994/$C$2/60),0)</f>
        <v>1</v>
      </c>
      <c r="L1994" s="1">
        <f>IF(G1994&gt;MainSheet!$C$11+$B$6+$C$6,IF(L1993&gt;=0.999,1,(G1994-MainSheet!$C$11-$B$6-$C$6)*I1994/$D$2/60),0)</f>
        <v>1</v>
      </c>
      <c r="M1994">
        <f t="shared" si="283"/>
        <v>1</v>
      </c>
      <c r="N1994" s="2">
        <f t="shared" si="284"/>
        <v>3721.0526315789471</v>
      </c>
      <c r="O1994">
        <f t="shared" si="287"/>
        <v>977.02127659574455</v>
      </c>
      <c r="P1994">
        <f t="shared" si="285"/>
        <v>192000</v>
      </c>
      <c r="Q1994" s="2">
        <f t="shared" si="286"/>
        <v>196698.0739081747</v>
      </c>
      <c r="R1994">
        <f>Q1994/MainSheet!$C$8*(G1994-G1993)+R1993</f>
        <v>2065.2020355361988</v>
      </c>
      <c r="S1994">
        <f t="shared" si="288"/>
        <v>33331.032976892406</v>
      </c>
      <c r="T1994">
        <f t="shared" si="280"/>
        <v>19.920000000000314</v>
      </c>
      <c r="U1994" s="1">
        <f>Q1994/MainSheet!$C$22</f>
        <v>1</v>
      </c>
    </row>
    <row r="1995" spans="7:21">
      <c r="G1995">
        <f t="shared" si="281"/>
        <v>19.930000000000316</v>
      </c>
      <c r="H1995">
        <f t="shared" si="282"/>
        <v>198000</v>
      </c>
      <c r="I1995" s="2">
        <f>MIN(MainSheet!$C$10/MainSheet!$C$9,MainSheet!$K$9*60)</f>
        <v>660</v>
      </c>
      <c r="J1995" s="1">
        <f>IF(G1995&gt;MainSheet!$C$11,IF(J1994&gt;=0.999,1,(G1995-MainSheet!$C$11)*I1995/$B$2/60),0)</f>
        <v>1</v>
      </c>
      <c r="K1995" s="1">
        <f>IF(G1995&gt;MainSheet!$C$11+$B$6,IF(K1994&gt;=0.999,1,(G1995-MainSheet!$C$11-$B$6)*I1995/$C$2/60),0)</f>
        <v>1</v>
      </c>
      <c r="L1995" s="1">
        <f>IF(G1995&gt;MainSheet!$C$11+$B$6+$C$6,IF(L1994&gt;=0.999,1,(G1995-MainSheet!$C$11-$B$6-$C$6)*I1995/$D$2/60),0)</f>
        <v>1</v>
      </c>
      <c r="M1995">
        <f t="shared" si="283"/>
        <v>1</v>
      </c>
      <c r="N1995" s="2">
        <f t="shared" si="284"/>
        <v>3721.0526315789471</v>
      </c>
      <c r="O1995">
        <f t="shared" si="287"/>
        <v>977.02127659574455</v>
      </c>
      <c r="P1995">
        <f t="shared" si="285"/>
        <v>192000</v>
      </c>
      <c r="Q1995" s="2">
        <f t="shared" si="286"/>
        <v>196698.0739081747</v>
      </c>
      <c r="R1995">
        <f>Q1995/MainSheet!$C$8*(G1995-G1994)+R1994</f>
        <v>2067.2332820270335</v>
      </c>
      <c r="S1995">
        <f t="shared" si="288"/>
        <v>33363.815989210438</v>
      </c>
      <c r="T1995">
        <f t="shared" si="280"/>
        <v>19.930000000000316</v>
      </c>
      <c r="U1995" s="1">
        <f>Q1995/MainSheet!$C$22</f>
        <v>1</v>
      </c>
    </row>
    <row r="1996" spans="7:21">
      <c r="G1996">
        <f t="shared" si="281"/>
        <v>19.940000000000317</v>
      </c>
      <c r="H1996">
        <f t="shared" si="282"/>
        <v>198000</v>
      </c>
      <c r="I1996" s="2">
        <f>MIN(MainSheet!$C$10/MainSheet!$C$9,MainSheet!$K$9*60)</f>
        <v>660</v>
      </c>
      <c r="J1996" s="1">
        <f>IF(G1996&gt;MainSheet!$C$11,IF(J1995&gt;=0.999,1,(G1996-MainSheet!$C$11)*I1996/$B$2/60),0)</f>
        <v>1</v>
      </c>
      <c r="K1996" s="1">
        <f>IF(G1996&gt;MainSheet!$C$11+$B$6,IF(K1995&gt;=0.999,1,(G1996-MainSheet!$C$11-$B$6)*I1996/$C$2/60),0)</f>
        <v>1</v>
      </c>
      <c r="L1996" s="1">
        <f>IF(G1996&gt;MainSheet!$C$11+$B$6+$C$6,IF(L1995&gt;=0.999,1,(G1996-MainSheet!$C$11-$B$6-$C$6)*I1996/$D$2/60),0)</f>
        <v>1</v>
      </c>
      <c r="M1996">
        <f t="shared" si="283"/>
        <v>1</v>
      </c>
      <c r="N1996" s="2">
        <f t="shared" si="284"/>
        <v>3721.0526315789471</v>
      </c>
      <c r="O1996">
        <f t="shared" si="287"/>
        <v>977.02127659574455</v>
      </c>
      <c r="P1996">
        <f t="shared" si="285"/>
        <v>192000</v>
      </c>
      <c r="Q1996" s="2">
        <f t="shared" si="286"/>
        <v>196698.0739081747</v>
      </c>
      <c r="R1996">
        <f>Q1996/MainSheet!$C$8*(G1996-G1995)+R1995</f>
        <v>2069.2645285178683</v>
      </c>
      <c r="S1996">
        <f t="shared" si="288"/>
        <v>33396.59900152847</v>
      </c>
      <c r="T1996">
        <f t="shared" si="280"/>
        <v>19.940000000000317</v>
      </c>
      <c r="U1996" s="1">
        <f>Q1996/MainSheet!$C$22</f>
        <v>1</v>
      </c>
    </row>
    <row r="1997" spans="7:21">
      <c r="G1997">
        <f t="shared" si="281"/>
        <v>19.950000000000319</v>
      </c>
      <c r="H1997">
        <f t="shared" si="282"/>
        <v>198000</v>
      </c>
      <c r="I1997" s="2">
        <f>MIN(MainSheet!$C$10/MainSheet!$C$9,MainSheet!$K$9*60)</f>
        <v>660</v>
      </c>
      <c r="J1997" s="1">
        <f>IF(G1997&gt;MainSheet!$C$11,IF(J1996&gt;=0.999,1,(G1997-MainSheet!$C$11)*I1997/$B$2/60),0)</f>
        <v>1</v>
      </c>
      <c r="K1997" s="1">
        <f>IF(G1997&gt;MainSheet!$C$11+$B$6,IF(K1996&gt;=0.999,1,(G1997-MainSheet!$C$11-$B$6)*I1997/$C$2/60),0)</f>
        <v>1</v>
      </c>
      <c r="L1997" s="1">
        <f>IF(G1997&gt;MainSheet!$C$11+$B$6+$C$6,IF(L1996&gt;=0.999,1,(G1997-MainSheet!$C$11-$B$6-$C$6)*I1997/$D$2/60),0)</f>
        <v>1</v>
      </c>
      <c r="M1997">
        <f t="shared" si="283"/>
        <v>1</v>
      </c>
      <c r="N1997" s="2">
        <f t="shared" si="284"/>
        <v>3721.0526315789471</v>
      </c>
      <c r="O1997">
        <f t="shared" si="287"/>
        <v>977.02127659574455</v>
      </c>
      <c r="P1997">
        <f t="shared" si="285"/>
        <v>192000</v>
      </c>
      <c r="Q1997" s="2">
        <f t="shared" si="286"/>
        <v>196698.0739081747</v>
      </c>
      <c r="R1997">
        <f>Q1997/MainSheet!$C$8*(G1997-G1996)+R1996</f>
        <v>2071.295775008703</v>
      </c>
      <c r="S1997">
        <f t="shared" si="288"/>
        <v>33429.382013846502</v>
      </c>
      <c r="T1997">
        <f t="shared" si="280"/>
        <v>19.950000000000319</v>
      </c>
      <c r="U1997" s="1">
        <f>Q1997/MainSheet!$C$22</f>
        <v>1</v>
      </c>
    </row>
    <row r="1998" spans="7:21">
      <c r="G1998">
        <f t="shared" si="281"/>
        <v>19.960000000000321</v>
      </c>
      <c r="H1998">
        <f t="shared" si="282"/>
        <v>198000</v>
      </c>
      <c r="I1998" s="2">
        <f>MIN(MainSheet!$C$10/MainSheet!$C$9,MainSheet!$K$9*60)</f>
        <v>660</v>
      </c>
      <c r="J1998" s="1">
        <f>IF(G1998&gt;MainSheet!$C$11,IF(J1997&gt;=0.999,1,(G1998-MainSheet!$C$11)*I1998/$B$2/60),0)</f>
        <v>1</v>
      </c>
      <c r="K1998" s="1">
        <f>IF(G1998&gt;MainSheet!$C$11+$B$6,IF(K1997&gt;=0.999,1,(G1998-MainSheet!$C$11-$B$6)*I1998/$C$2/60),0)</f>
        <v>1</v>
      </c>
      <c r="L1998" s="1">
        <f>IF(G1998&gt;MainSheet!$C$11+$B$6+$C$6,IF(L1997&gt;=0.999,1,(G1998-MainSheet!$C$11-$B$6-$C$6)*I1998/$D$2/60),0)</f>
        <v>1</v>
      </c>
      <c r="M1998">
        <f t="shared" si="283"/>
        <v>1</v>
      </c>
      <c r="N1998" s="2">
        <f t="shared" si="284"/>
        <v>3721.0526315789471</v>
      </c>
      <c r="O1998">
        <f t="shared" si="287"/>
        <v>977.02127659574455</v>
      </c>
      <c r="P1998">
        <f t="shared" si="285"/>
        <v>192000</v>
      </c>
      <c r="Q1998" s="2">
        <f t="shared" si="286"/>
        <v>196698.0739081747</v>
      </c>
      <c r="R1998">
        <f>Q1998/MainSheet!$C$8*(G1998-G1997)+R1997</f>
        <v>2073.3270214995378</v>
      </c>
      <c r="S1998">
        <f t="shared" si="288"/>
        <v>33462.165026164534</v>
      </c>
      <c r="T1998">
        <f t="shared" si="280"/>
        <v>19.960000000000321</v>
      </c>
      <c r="U1998" s="1">
        <f>Q1998/MainSheet!$C$22</f>
        <v>1</v>
      </c>
    </row>
    <row r="1999" spans="7:21">
      <c r="G1999">
        <f t="shared" si="281"/>
        <v>19.970000000000322</v>
      </c>
      <c r="H1999">
        <f t="shared" si="282"/>
        <v>198000</v>
      </c>
      <c r="I1999" s="2">
        <f>MIN(MainSheet!$C$10/MainSheet!$C$9,MainSheet!$K$9*60)</f>
        <v>660</v>
      </c>
      <c r="J1999" s="1">
        <f>IF(G1999&gt;MainSheet!$C$11,IF(J1998&gt;=0.999,1,(G1999-MainSheet!$C$11)*I1999/$B$2/60),0)</f>
        <v>1</v>
      </c>
      <c r="K1999" s="1">
        <f>IF(G1999&gt;MainSheet!$C$11+$B$6,IF(K1998&gt;=0.999,1,(G1999-MainSheet!$C$11-$B$6)*I1999/$C$2/60),0)</f>
        <v>1</v>
      </c>
      <c r="L1999" s="1">
        <f>IF(G1999&gt;MainSheet!$C$11+$B$6+$C$6,IF(L1998&gt;=0.999,1,(G1999-MainSheet!$C$11-$B$6-$C$6)*I1999/$D$2/60),0)</f>
        <v>1</v>
      </c>
      <c r="M1999">
        <f t="shared" si="283"/>
        <v>1</v>
      </c>
      <c r="N1999" s="2">
        <f t="shared" si="284"/>
        <v>3721.0526315789471</v>
      </c>
      <c r="O1999">
        <f t="shared" si="287"/>
        <v>977.02127659574455</v>
      </c>
      <c r="P1999">
        <f t="shared" si="285"/>
        <v>192000</v>
      </c>
      <c r="Q1999" s="2">
        <f t="shared" si="286"/>
        <v>196698.0739081747</v>
      </c>
      <c r="R1999">
        <f>Q1999/MainSheet!$C$8*(G1999-G1998)+R1998</f>
        <v>2075.3582679903725</v>
      </c>
      <c r="S1999">
        <f t="shared" si="288"/>
        <v>33494.948038482566</v>
      </c>
      <c r="T1999">
        <f t="shared" si="280"/>
        <v>19.970000000000322</v>
      </c>
      <c r="U1999" s="1">
        <f>Q1999/MainSheet!$C$22</f>
        <v>1</v>
      </c>
    </row>
    <row r="2000" spans="7:21">
      <c r="G2000">
        <f t="shared" si="281"/>
        <v>19.980000000000324</v>
      </c>
      <c r="H2000">
        <f t="shared" si="282"/>
        <v>198000</v>
      </c>
      <c r="I2000" s="2">
        <f>MIN(MainSheet!$C$10/MainSheet!$C$9,MainSheet!$K$9*60)</f>
        <v>660</v>
      </c>
      <c r="J2000" s="1">
        <f>IF(G2000&gt;MainSheet!$C$11,IF(J1999&gt;=0.999,1,(G2000-MainSheet!$C$11)*I2000/$B$2/60),0)</f>
        <v>1</v>
      </c>
      <c r="K2000" s="1">
        <f>IF(G2000&gt;MainSheet!$C$11+$B$6,IF(K1999&gt;=0.999,1,(G2000-MainSheet!$C$11-$B$6)*I2000/$C$2/60),0)</f>
        <v>1</v>
      </c>
      <c r="L2000" s="1">
        <f>IF(G2000&gt;MainSheet!$C$11+$B$6+$C$6,IF(L1999&gt;=0.999,1,(G2000-MainSheet!$C$11-$B$6-$C$6)*I2000/$D$2/60),0)</f>
        <v>1</v>
      </c>
      <c r="M2000">
        <f t="shared" si="283"/>
        <v>1</v>
      </c>
      <c r="N2000" s="2">
        <f t="shared" si="284"/>
        <v>3721.0526315789471</v>
      </c>
      <c r="O2000">
        <f t="shared" si="287"/>
        <v>977.02127659574455</v>
      </c>
      <c r="P2000">
        <f t="shared" si="285"/>
        <v>192000</v>
      </c>
      <c r="Q2000" s="2">
        <f t="shared" si="286"/>
        <v>196698.0739081747</v>
      </c>
      <c r="R2000">
        <f>Q2000/MainSheet!$C$8*(G2000-G1999)+R1999</f>
        <v>2077.3895144812072</v>
      </c>
      <c r="S2000">
        <f t="shared" si="288"/>
        <v>33527.731050800598</v>
      </c>
      <c r="T2000">
        <f t="shared" si="280"/>
        <v>19.980000000000324</v>
      </c>
      <c r="U2000" s="1">
        <f>Q2000/MainSheet!$C$22</f>
        <v>1</v>
      </c>
    </row>
    <row r="2001" spans="7:21">
      <c r="G2001">
        <f t="shared" si="281"/>
        <v>19.990000000000325</v>
      </c>
      <c r="H2001">
        <f t="shared" si="282"/>
        <v>198000</v>
      </c>
      <c r="I2001" s="2">
        <f>MIN(MainSheet!$C$10/MainSheet!$C$9,MainSheet!$K$9*60)</f>
        <v>660</v>
      </c>
      <c r="J2001" s="1">
        <f>IF(G2001&gt;MainSheet!$C$11,IF(J2000&gt;=0.999,1,(G2001-MainSheet!$C$11)*I2001/$B$2/60),0)</f>
        <v>1</v>
      </c>
      <c r="K2001" s="1">
        <f>IF(G2001&gt;MainSheet!$C$11+$B$6,IF(K2000&gt;=0.999,1,(G2001-MainSheet!$C$11-$B$6)*I2001/$C$2/60),0)</f>
        <v>1</v>
      </c>
      <c r="L2001" s="1">
        <f>IF(G2001&gt;MainSheet!$C$11+$B$6+$C$6,IF(L2000&gt;=0.999,1,(G2001-MainSheet!$C$11-$B$6-$C$6)*I2001/$D$2/60),0)</f>
        <v>1</v>
      </c>
      <c r="M2001">
        <f t="shared" si="283"/>
        <v>1</v>
      </c>
      <c r="N2001" s="2">
        <f t="shared" si="284"/>
        <v>3721.0526315789471</v>
      </c>
      <c r="O2001">
        <f t="shared" si="287"/>
        <v>977.02127659574455</v>
      </c>
      <c r="P2001">
        <f t="shared" si="285"/>
        <v>192000</v>
      </c>
      <c r="Q2001" s="2">
        <f t="shared" si="286"/>
        <v>196698.0739081747</v>
      </c>
      <c r="R2001">
        <f>Q2001/MainSheet!$C$8*(G2001-G2000)+R2000</f>
        <v>2079.420760972042</v>
      </c>
      <c r="S2001">
        <f t="shared" si="288"/>
        <v>33560.51406311863</v>
      </c>
      <c r="T2001">
        <f t="shared" si="280"/>
        <v>19.990000000000325</v>
      </c>
      <c r="U2001" s="1">
        <f>Q2001/MainSheet!$C$22</f>
        <v>1</v>
      </c>
    </row>
    <row r="2002" spans="7:21">
      <c r="G2002">
        <f t="shared" si="281"/>
        <v>20.000000000000327</v>
      </c>
      <c r="H2002">
        <f t="shared" si="282"/>
        <v>198000</v>
      </c>
      <c r="I2002" s="2">
        <f>MIN(MainSheet!$C$10/MainSheet!$C$9,MainSheet!$K$9*60)</f>
        <v>660</v>
      </c>
      <c r="J2002" s="1">
        <f>IF(G2002&gt;MainSheet!$C$11,IF(J2001&gt;=0.999,1,(G2002-MainSheet!$C$11)*I2002/$B$2/60),0)</f>
        <v>1</v>
      </c>
      <c r="K2002" s="1">
        <f>IF(G2002&gt;MainSheet!$C$11+$B$6,IF(K2001&gt;=0.999,1,(G2002-MainSheet!$C$11-$B$6)*I2002/$C$2/60),0)</f>
        <v>1</v>
      </c>
      <c r="L2002" s="1">
        <f>IF(G2002&gt;MainSheet!$C$11+$B$6+$C$6,IF(L2001&gt;=0.999,1,(G2002-MainSheet!$C$11-$B$6-$C$6)*I2002/$D$2/60),0)</f>
        <v>1</v>
      </c>
      <c r="M2002">
        <f t="shared" si="283"/>
        <v>1</v>
      </c>
      <c r="N2002" s="2">
        <f t="shared" si="284"/>
        <v>3721.0526315789471</v>
      </c>
      <c r="O2002">
        <f t="shared" si="287"/>
        <v>977.02127659574455</v>
      </c>
      <c r="P2002">
        <f t="shared" si="285"/>
        <v>192000</v>
      </c>
      <c r="Q2002" s="2">
        <f t="shared" si="286"/>
        <v>196698.0739081747</v>
      </c>
      <c r="R2002">
        <f>Q2002/MainSheet!$C$8*(G2002-G2001)+R2001</f>
        <v>2081.4520074628767</v>
      </c>
      <c r="S2002">
        <f t="shared" si="288"/>
        <v>33593.297075436662</v>
      </c>
      <c r="T2002">
        <f t="shared" si="280"/>
        <v>20.000000000000327</v>
      </c>
      <c r="U2002" s="1">
        <f>Q2002/MainSheet!$C$22</f>
        <v>1</v>
      </c>
    </row>
    <row r="2003" spans="7:21">
      <c r="G2003">
        <f t="shared" si="281"/>
        <v>20.010000000000328</v>
      </c>
      <c r="H2003">
        <f t="shared" si="282"/>
        <v>198000</v>
      </c>
      <c r="I2003" s="2">
        <f>MIN(MainSheet!$C$10/MainSheet!$C$9,MainSheet!$K$9*60)</f>
        <v>660</v>
      </c>
      <c r="J2003" s="1">
        <f>IF(G2003&gt;MainSheet!$C$11,IF(J2002&gt;=0.999,1,(G2003-MainSheet!$C$11)*I2003/$B$2/60),0)</f>
        <v>1</v>
      </c>
      <c r="K2003" s="1">
        <f>IF(G2003&gt;MainSheet!$C$11+$B$6,IF(K2002&gt;=0.999,1,(G2003-MainSheet!$C$11-$B$6)*I2003/$C$2/60),0)</f>
        <v>1</v>
      </c>
      <c r="L2003" s="1">
        <f>IF(G2003&gt;MainSheet!$C$11+$B$6+$C$6,IF(L2002&gt;=0.999,1,(G2003-MainSheet!$C$11-$B$6-$C$6)*I2003/$D$2/60),0)</f>
        <v>1</v>
      </c>
      <c r="M2003">
        <f t="shared" si="283"/>
        <v>1</v>
      </c>
      <c r="N2003" s="2">
        <f t="shared" si="284"/>
        <v>3721.0526315789471</v>
      </c>
      <c r="O2003">
        <f t="shared" si="287"/>
        <v>977.02127659574455</v>
      </c>
      <c r="P2003">
        <f t="shared" si="285"/>
        <v>192000</v>
      </c>
      <c r="Q2003" s="2">
        <f t="shared" si="286"/>
        <v>196698.0739081747</v>
      </c>
      <c r="R2003">
        <f>Q2003/MainSheet!$C$8*(G2003-G2002)+R2002</f>
        <v>2083.4832539537115</v>
      </c>
      <c r="S2003">
        <f t="shared" si="288"/>
        <v>33626.080087754694</v>
      </c>
      <c r="T2003">
        <f t="shared" si="280"/>
        <v>20.010000000000328</v>
      </c>
      <c r="U2003" s="1">
        <f>Q2003/MainSheet!$C$22</f>
        <v>1</v>
      </c>
    </row>
    <row r="2004" spans="7:21">
      <c r="G2004">
        <f t="shared" si="281"/>
        <v>20.02000000000033</v>
      </c>
      <c r="H2004">
        <f t="shared" si="282"/>
        <v>198000</v>
      </c>
      <c r="I2004" s="2">
        <f>MIN(MainSheet!$C$10/MainSheet!$C$9,MainSheet!$K$9*60)</f>
        <v>660</v>
      </c>
      <c r="J2004" s="1">
        <f>IF(G2004&gt;MainSheet!$C$11,IF(J2003&gt;=0.999,1,(G2004-MainSheet!$C$11)*I2004/$B$2/60),0)</f>
        <v>1</v>
      </c>
      <c r="K2004" s="1">
        <f>IF(G2004&gt;MainSheet!$C$11+$B$6,IF(K2003&gt;=0.999,1,(G2004-MainSheet!$C$11-$B$6)*I2004/$C$2/60),0)</f>
        <v>1</v>
      </c>
      <c r="L2004" s="1">
        <f>IF(G2004&gt;MainSheet!$C$11+$B$6+$C$6,IF(L2003&gt;=0.999,1,(G2004-MainSheet!$C$11-$B$6-$C$6)*I2004/$D$2/60),0)</f>
        <v>1</v>
      </c>
      <c r="M2004">
        <f t="shared" si="283"/>
        <v>1</v>
      </c>
      <c r="N2004" s="2">
        <f t="shared" si="284"/>
        <v>3721.0526315789471</v>
      </c>
      <c r="O2004">
        <f t="shared" si="287"/>
        <v>977.02127659574455</v>
      </c>
      <c r="P2004">
        <f t="shared" si="285"/>
        <v>192000</v>
      </c>
      <c r="Q2004" s="2">
        <f t="shared" si="286"/>
        <v>196698.0739081747</v>
      </c>
      <c r="R2004">
        <f>Q2004/MainSheet!$C$8*(G2004-G2003)+R2003</f>
        <v>2085.5145004445462</v>
      </c>
      <c r="S2004">
        <f t="shared" si="288"/>
        <v>33658.863100072726</v>
      </c>
      <c r="T2004">
        <f t="shared" si="280"/>
        <v>20.02000000000033</v>
      </c>
      <c r="U2004" s="1">
        <f>Q2004/MainSheet!$C$22</f>
        <v>1</v>
      </c>
    </row>
    <row r="2005" spans="7:21">
      <c r="G2005">
        <f t="shared" si="281"/>
        <v>20.030000000000332</v>
      </c>
      <c r="H2005">
        <f t="shared" si="282"/>
        <v>198000</v>
      </c>
      <c r="I2005" s="2">
        <f>MIN(MainSheet!$C$10/MainSheet!$C$9,MainSheet!$K$9*60)</f>
        <v>660</v>
      </c>
      <c r="J2005" s="1">
        <f>IF(G2005&gt;MainSheet!$C$11,IF(J2004&gt;=0.999,1,(G2005-MainSheet!$C$11)*I2005/$B$2/60),0)</f>
        <v>1</v>
      </c>
      <c r="K2005" s="1">
        <f>IF(G2005&gt;MainSheet!$C$11+$B$6,IF(K2004&gt;=0.999,1,(G2005-MainSheet!$C$11-$B$6)*I2005/$C$2/60),0)</f>
        <v>1</v>
      </c>
      <c r="L2005" s="1">
        <f>IF(G2005&gt;MainSheet!$C$11+$B$6+$C$6,IF(L2004&gt;=0.999,1,(G2005-MainSheet!$C$11-$B$6-$C$6)*I2005/$D$2/60),0)</f>
        <v>1</v>
      </c>
      <c r="M2005">
        <f t="shared" si="283"/>
        <v>1</v>
      </c>
      <c r="N2005" s="2">
        <f t="shared" si="284"/>
        <v>3721.0526315789471</v>
      </c>
      <c r="O2005">
        <f t="shared" si="287"/>
        <v>977.02127659574455</v>
      </c>
      <c r="P2005">
        <f t="shared" si="285"/>
        <v>192000</v>
      </c>
      <c r="Q2005" s="2">
        <f t="shared" si="286"/>
        <v>196698.0739081747</v>
      </c>
      <c r="R2005">
        <f>Q2005/MainSheet!$C$8*(G2005-G2004)+R2004</f>
        <v>2087.545746935381</v>
      </c>
      <c r="S2005">
        <f t="shared" si="288"/>
        <v>33691.646112390757</v>
      </c>
      <c r="T2005">
        <f t="shared" si="280"/>
        <v>20.030000000000332</v>
      </c>
      <c r="U2005" s="1">
        <f>Q2005/MainSheet!$C$22</f>
        <v>1</v>
      </c>
    </row>
    <row r="2006" spans="7:21">
      <c r="G2006">
        <f t="shared" si="281"/>
        <v>20.040000000000333</v>
      </c>
      <c r="H2006">
        <f t="shared" si="282"/>
        <v>198000</v>
      </c>
      <c r="I2006" s="2">
        <f>MIN(MainSheet!$C$10/MainSheet!$C$9,MainSheet!$K$9*60)</f>
        <v>660</v>
      </c>
      <c r="J2006" s="1">
        <f>IF(G2006&gt;MainSheet!$C$11,IF(J2005&gt;=0.999,1,(G2006-MainSheet!$C$11)*I2006/$B$2/60),0)</f>
        <v>1</v>
      </c>
      <c r="K2006" s="1">
        <f>IF(G2006&gt;MainSheet!$C$11+$B$6,IF(K2005&gt;=0.999,1,(G2006-MainSheet!$C$11-$B$6)*I2006/$C$2/60),0)</f>
        <v>1</v>
      </c>
      <c r="L2006" s="1">
        <f>IF(G2006&gt;MainSheet!$C$11+$B$6+$C$6,IF(L2005&gt;=0.999,1,(G2006-MainSheet!$C$11-$B$6-$C$6)*I2006/$D$2/60),0)</f>
        <v>1</v>
      </c>
      <c r="M2006">
        <f t="shared" si="283"/>
        <v>1</v>
      </c>
      <c r="N2006" s="2">
        <f t="shared" si="284"/>
        <v>3721.0526315789471</v>
      </c>
      <c r="O2006">
        <f t="shared" si="287"/>
        <v>977.02127659574455</v>
      </c>
      <c r="P2006">
        <f t="shared" si="285"/>
        <v>192000</v>
      </c>
      <c r="Q2006" s="2">
        <f t="shared" si="286"/>
        <v>196698.0739081747</v>
      </c>
      <c r="R2006">
        <f>Q2006/MainSheet!$C$8*(G2006-G2005)+R2005</f>
        <v>2089.5769934262157</v>
      </c>
      <c r="S2006">
        <f t="shared" si="288"/>
        <v>33724.429124708789</v>
      </c>
      <c r="T2006">
        <f t="shared" si="280"/>
        <v>20.040000000000333</v>
      </c>
      <c r="U2006" s="1">
        <f>Q2006/MainSheet!$C$22</f>
        <v>1</v>
      </c>
    </row>
    <row r="2007" spans="7:21">
      <c r="G2007">
        <f t="shared" si="281"/>
        <v>20.050000000000335</v>
      </c>
      <c r="H2007">
        <f t="shared" si="282"/>
        <v>198000</v>
      </c>
      <c r="I2007" s="2">
        <f>MIN(MainSheet!$C$10/MainSheet!$C$9,MainSheet!$K$9*60)</f>
        <v>660</v>
      </c>
      <c r="J2007" s="1">
        <f>IF(G2007&gt;MainSheet!$C$11,IF(J2006&gt;=0.999,1,(G2007-MainSheet!$C$11)*I2007/$B$2/60),0)</f>
        <v>1</v>
      </c>
      <c r="K2007" s="1">
        <f>IF(G2007&gt;MainSheet!$C$11+$B$6,IF(K2006&gt;=0.999,1,(G2007-MainSheet!$C$11-$B$6)*I2007/$C$2/60),0)</f>
        <v>1</v>
      </c>
      <c r="L2007" s="1">
        <f>IF(G2007&gt;MainSheet!$C$11+$B$6+$C$6,IF(L2006&gt;=0.999,1,(G2007-MainSheet!$C$11-$B$6-$C$6)*I2007/$D$2/60),0)</f>
        <v>1</v>
      </c>
      <c r="M2007">
        <f t="shared" si="283"/>
        <v>1</v>
      </c>
      <c r="N2007" s="2">
        <f t="shared" si="284"/>
        <v>3721.0526315789471</v>
      </c>
      <c r="O2007">
        <f t="shared" si="287"/>
        <v>977.02127659574455</v>
      </c>
      <c r="P2007">
        <f t="shared" si="285"/>
        <v>192000</v>
      </c>
      <c r="Q2007" s="2">
        <f t="shared" si="286"/>
        <v>196698.0739081747</v>
      </c>
      <c r="R2007">
        <f>Q2007/MainSheet!$C$8*(G2007-G2006)+R2006</f>
        <v>2091.6082399170505</v>
      </c>
      <c r="S2007">
        <f t="shared" si="288"/>
        <v>33757.212137026821</v>
      </c>
      <c r="T2007">
        <f t="shared" si="280"/>
        <v>20.050000000000335</v>
      </c>
      <c r="U2007" s="1">
        <f>Q2007/MainSheet!$C$22</f>
        <v>1</v>
      </c>
    </row>
    <row r="2008" spans="7:21">
      <c r="G2008">
        <f t="shared" si="281"/>
        <v>20.060000000000336</v>
      </c>
      <c r="H2008">
        <f t="shared" si="282"/>
        <v>198000</v>
      </c>
      <c r="I2008" s="2">
        <f>MIN(MainSheet!$C$10/MainSheet!$C$9,MainSheet!$K$9*60)</f>
        <v>660</v>
      </c>
      <c r="J2008" s="1">
        <f>IF(G2008&gt;MainSheet!$C$11,IF(J2007&gt;=0.999,1,(G2008-MainSheet!$C$11)*I2008/$B$2/60),0)</f>
        <v>1</v>
      </c>
      <c r="K2008" s="1">
        <f>IF(G2008&gt;MainSheet!$C$11+$B$6,IF(K2007&gt;=0.999,1,(G2008-MainSheet!$C$11-$B$6)*I2008/$C$2/60),0)</f>
        <v>1</v>
      </c>
      <c r="L2008" s="1">
        <f>IF(G2008&gt;MainSheet!$C$11+$B$6+$C$6,IF(L2007&gt;=0.999,1,(G2008-MainSheet!$C$11-$B$6-$C$6)*I2008/$D$2/60),0)</f>
        <v>1</v>
      </c>
      <c r="M2008">
        <f t="shared" si="283"/>
        <v>1</v>
      </c>
      <c r="N2008" s="2">
        <f t="shared" si="284"/>
        <v>3721.0526315789471</v>
      </c>
      <c r="O2008">
        <f t="shared" si="287"/>
        <v>977.02127659574455</v>
      </c>
      <c r="P2008">
        <f t="shared" si="285"/>
        <v>192000</v>
      </c>
      <c r="Q2008" s="2">
        <f t="shared" si="286"/>
        <v>196698.0739081747</v>
      </c>
      <c r="R2008">
        <f>Q2008/MainSheet!$C$8*(G2008-G2007)+R2007</f>
        <v>2093.6394864078852</v>
      </c>
      <c r="S2008">
        <f t="shared" si="288"/>
        <v>33789.995149344853</v>
      </c>
      <c r="T2008">
        <f t="shared" si="280"/>
        <v>20.060000000000336</v>
      </c>
      <c r="U2008" s="1">
        <f>Q2008/MainSheet!$C$22</f>
        <v>1</v>
      </c>
    </row>
    <row r="2009" spans="7:21">
      <c r="G2009">
        <f t="shared" si="281"/>
        <v>20.070000000000338</v>
      </c>
      <c r="H2009">
        <f t="shared" si="282"/>
        <v>198000</v>
      </c>
      <c r="I2009" s="2">
        <f>MIN(MainSheet!$C$10/MainSheet!$C$9,MainSheet!$K$9*60)</f>
        <v>660</v>
      </c>
      <c r="J2009" s="1">
        <f>IF(G2009&gt;MainSheet!$C$11,IF(J2008&gt;=0.999,1,(G2009-MainSheet!$C$11)*I2009/$B$2/60),0)</f>
        <v>1</v>
      </c>
      <c r="K2009" s="1">
        <f>IF(G2009&gt;MainSheet!$C$11+$B$6,IF(K2008&gt;=0.999,1,(G2009-MainSheet!$C$11-$B$6)*I2009/$C$2/60),0)</f>
        <v>1</v>
      </c>
      <c r="L2009" s="1">
        <f>IF(G2009&gt;MainSheet!$C$11+$B$6+$C$6,IF(L2008&gt;=0.999,1,(G2009-MainSheet!$C$11-$B$6-$C$6)*I2009/$D$2/60),0)</f>
        <v>1</v>
      </c>
      <c r="M2009">
        <f t="shared" si="283"/>
        <v>1</v>
      </c>
      <c r="N2009" s="2">
        <f t="shared" si="284"/>
        <v>3721.0526315789471</v>
      </c>
      <c r="O2009">
        <f t="shared" si="287"/>
        <v>977.02127659574455</v>
      </c>
      <c r="P2009">
        <f t="shared" si="285"/>
        <v>192000</v>
      </c>
      <c r="Q2009" s="2">
        <f t="shared" si="286"/>
        <v>196698.0739081747</v>
      </c>
      <c r="R2009">
        <f>Q2009/MainSheet!$C$8*(G2009-G2008)+R2008</f>
        <v>2095.67073289872</v>
      </c>
      <c r="S2009">
        <f t="shared" si="288"/>
        <v>33822.778161662885</v>
      </c>
      <c r="T2009">
        <f t="shared" si="280"/>
        <v>20.070000000000338</v>
      </c>
      <c r="U2009" s="1">
        <f>Q2009/MainSheet!$C$22</f>
        <v>1</v>
      </c>
    </row>
    <row r="2010" spans="7:21">
      <c r="G2010">
        <f t="shared" si="281"/>
        <v>20.080000000000339</v>
      </c>
      <c r="H2010">
        <f t="shared" si="282"/>
        <v>198000</v>
      </c>
      <c r="I2010" s="2">
        <f>MIN(MainSheet!$C$10/MainSheet!$C$9,MainSheet!$K$9*60)</f>
        <v>660</v>
      </c>
      <c r="J2010" s="1">
        <f>IF(G2010&gt;MainSheet!$C$11,IF(J2009&gt;=0.999,1,(G2010-MainSheet!$C$11)*I2010/$B$2/60),0)</f>
        <v>1</v>
      </c>
      <c r="K2010" s="1">
        <f>IF(G2010&gt;MainSheet!$C$11+$B$6,IF(K2009&gt;=0.999,1,(G2010-MainSheet!$C$11-$B$6)*I2010/$C$2/60),0)</f>
        <v>1</v>
      </c>
      <c r="L2010" s="1">
        <f>IF(G2010&gt;MainSheet!$C$11+$B$6+$C$6,IF(L2009&gt;=0.999,1,(G2010-MainSheet!$C$11-$B$6-$C$6)*I2010/$D$2/60),0)</f>
        <v>1</v>
      </c>
      <c r="M2010">
        <f t="shared" si="283"/>
        <v>1</v>
      </c>
      <c r="N2010" s="2">
        <f t="shared" si="284"/>
        <v>3721.0526315789471</v>
      </c>
      <c r="O2010">
        <f t="shared" si="287"/>
        <v>977.02127659574455</v>
      </c>
      <c r="P2010">
        <f t="shared" si="285"/>
        <v>192000</v>
      </c>
      <c r="Q2010" s="2">
        <f t="shared" si="286"/>
        <v>196698.0739081747</v>
      </c>
      <c r="R2010">
        <f>Q2010/MainSheet!$C$8*(G2010-G2009)+R2009</f>
        <v>2097.7019793895547</v>
      </c>
      <c r="S2010">
        <f t="shared" si="288"/>
        <v>33855.561173980917</v>
      </c>
      <c r="T2010">
        <f t="shared" si="280"/>
        <v>20.080000000000339</v>
      </c>
      <c r="U2010" s="1">
        <f>Q2010/MainSheet!$C$22</f>
        <v>1</v>
      </c>
    </row>
    <row r="2011" spans="7:21">
      <c r="G2011">
        <f t="shared" si="281"/>
        <v>20.090000000000341</v>
      </c>
      <c r="H2011">
        <f t="shared" si="282"/>
        <v>198000</v>
      </c>
      <c r="I2011" s="2">
        <f>MIN(MainSheet!$C$10/MainSheet!$C$9,MainSheet!$K$9*60)</f>
        <v>660</v>
      </c>
      <c r="J2011" s="1">
        <f>IF(G2011&gt;MainSheet!$C$11,IF(J2010&gt;=0.999,1,(G2011-MainSheet!$C$11)*I2011/$B$2/60),0)</f>
        <v>1</v>
      </c>
      <c r="K2011" s="1">
        <f>IF(G2011&gt;MainSheet!$C$11+$B$6,IF(K2010&gt;=0.999,1,(G2011-MainSheet!$C$11-$B$6)*I2011/$C$2/60),0)</f>
        <v>1</v>
      </c>
      <c r="L2011" s="1">
        <f>IF(G2011&gt;MainSheet!$C$11+$B$6+$C$6,IF(L2010&gt;=0.999,1,(G2011-MainSheet!$C$11-$B$6-$C$6)*I2011/$D$2/60),0)</f>
        <v>1</v>
      </c>
      <c r="M2011">
        <f t="shared" si="283"/>
        <v>1</v>
      </c>
      <c r="N2011" s="2">
        <f t="shared" si="284"/>
        <v>3721.0526315789471</v>
      </c>
      <c r="O2011">
        <f t="shared" si="287"/>
        <v>977.02127659574455</v>
      </c>
      <c r="P2011">
        <f t="shared" si="285"/>
        <v>192000</v>
      </c>
      <c r="Q2011" s="2">
        <f t="shared" si="286"/>
        <v>196698.0739081747</v>
      </c>
      <c r="R2011">
        <f>Q2011/MainSheet!$C$8*(G2011-G2010)+R2010</f>
        <v>2099.7332258803895</v>
      </c>
      <c r="S2011">
        <f t="shared" si="288"/>
        <v>33888.344186298949</v>
      </c>
      <c r="T2011">
        <f t="shared" si="280"/>
        <v>20.090000000000341</v>
      </c>
      <c r="U2011" s="1">
        <f>Q2011/MainSheet!$C$22</f>
        <v>1</v>
      </c>
    </row>
    <row r="2012" spans="7:21">
      <c r="G2012">
        <f t="shared" si="281"/>
        <v>20.100000000000342</v>
      </c>
      <c r="H2012">
        <f t="shared" si="282"/>
        <v>198000</v>
      </c>
      <c r="I2012" s="2">
        <f>MIN(MainSheet!$C$10/MainSheet!$C$9,MainSheet!$K$9*60)</f>
        <v>660</v>
      </c>
      <c r="J2012" s="1">
        <f>IF(G2012&gt;MainSheet!$C$11,IF(J2011&gt;=0.999,1,(G2012-MainSheet!$C$11)*I2012/$B$2/60),0)</f>
        <v>1</v>
      </c>
      <c r="K2012" s="1">
        <f>IF(G2012&gt;MainSheet!$C$11+$B$6,IF(K2011&gt;=0.999,1,(G2012-MainSheet!$C$11-$B$6)*I2012/$C$2/60),0)</f>
        <v>1</v>
      </c>
      <c r="L2012" s="1">
        <f>IF(G2012&gt;MainSheet!$C$11+$B$6+$C$6,IF(L2011&gt;=0.999,1,(G2012-MainSheet!$C$11-$B$6-$C$6)*I2012/$D$2/60),0)</f>
        <v>1</v>
      </c>
      <c r="M2012">
        <f t="shared" si="283"/>
        <v>1</v>
      </c>
      <c r="N2012" s="2">
        <f t="shared" si="284"/>
        <v>3721.0526315789471</v>
      </c>
      <c r="O2012">
        <f t="shared" si="287"/>
        <v>977.02127659574455</v>
      </c>
      <c r="P2012">
        <f t="shared" si="285"/>
        <v>192000</v>
      </c>
      <c r="Q2012" s="2">
        <f t="shared" si="286"/>
        <v>196698.0739081747</v>
      </c>
      <c r="R2012">
        <f>Q2012/MainSheet!$C$8*(G2012-G2011)+R2011</f>
        <v>2101.7644723712242</v>
      </c>
      <c r="S2012">
        <f t="shared" si="288"/>
        <v>33921.127198616981</v>
      </c>
      <c r="T2012">
        <f t="shared" si="280"/>
        <v>20.100000000000342</v>
      </c>
      <c r="U2012" s="1">
        <f>Q2012/MainSheet!$C$22</f>
        <v>1</v>
      </c>
    </row>
    <row r="2013" spans="7:21">
      <c r="G2013">
        <f t="shared" si="281"/>
        <v>20.110000000000344</v>
      </c>
      <c r="H2013">
        <f t="shared" si="282"/>
        <v>198000</v>
      </c>
      <c r="I2013" s="2">
        <f>MIN(MainSheet!$C$10/MainSheet!$C$9,MainSheet!$K$9*60)</f>
        <v>660</v>
      </c>
      <c r="J2013" s="1">
        <f>IF(G2013&gt;MainSheet!$C$11,IF(J2012&gt;=0.999,1,(G2013-MainSheet!$C$11)*I2013/$B$2/60),0)</f>
        <v>1</v>
      </c>
      <c r="K2013" s="1">
        <f>IF(G2013&gt;MainSheet!$C$11+$B$6,IF(K2012&gt;=0.999,1,(G2013-MainSheet!$C$11-$B$6)*I2013/$C$2/60),0)</f>
        <v>1</v>
      </c>
      <c r="L2013" s="1">
        <f>IF(G2013&gt;MainSheet!$C$11+$B$6+$C$6,IF(L2012&gt;=0.999,1,(G2013-MainSheet!$C$11-$B$6-$C$6)*I2013/$D$2/60),0)</f>
        <v>1</v>
      </c>
      <c r="M2013">
        <f t="shared" si="283"/>
        <v>1</v>
      </c>
      <c r="N2013" s="2">
        <f t="shared" si="284"/>
        <v>3721.0526315789471</v>
      </c>
      <c r="O2013">
        <f t="shared" si="287"/>
        <v>977.02127659574455</v>
      </c>
      <c r="P2013">
        <f t="shared" si="285"/>
        <v>192000</v>
      </c>
      <c r="Q2013" s="2">
        <f t="shared" si="286"/>
        <v>196698.0739081747</v>
      </c>
      <c r="R2013">
        <f>Q2013/MainSheet!$C$8*(G2013-G2012)+R2012</f>
        <v>2103.7957188620589</v>
      </c>
      <c r="S2013">
        <f t="shared" si="288"/>
        <v>33953.910210935013</v>
      </c>
      <c r="T2013">
        <f t="shared" si="280"/>
        <v>20.110000000000344</v>
      </c>
      <c r="U2013" s="1">
        <f>Q2013/MainSheet!$C$22</f>
        <v>1</v>
      </c>
    </row>
    <row r="2014" spans="7:21">
      <c r="G2014">
        <f t="shared" si="281"/>
        <v>20.120000000000346</v>
      </c>
      <c r="H2014">
        <f t="shared" si="282"/>
        <v>198000</v>
      </c>
      <c r="I2014" s="2">
        <f>MIN(MainSheet!$C$10/MainSheet!$C$9,MainSheet!$K$9*60)</f>
        <v>660</v>
      </c>
      <c r="J2014" s="1">
        <f>IF(G2014&gt;MainSheet!$C$11,IF(J2013&gt;=0.999,1,(G2014-MainSheet!$C$11)*I2014/$B$2/60),0)</f>
        <v>1</v>
      </c>
      <c r="K2014" s="1">
        <f>IF(G2014&gt;MainSheet!$C$11+$B$6,IF(K2013&gt;=0.999,1,(G2014-MainSheet!$C$11-$B$6)*I2014/$C$2/60),0)</f>
        <v>1</v>
      </c>
      <c r="L2014" s="1">
        <f>IF(G2014&gt;MainSheet!$C$11+$B$6+$C$6,IF(L2013&gt;=0.999,1,(G2014-MainSheet!$C$11-$B$6-$C$6)*I2014/$D$2/60),0)</f>
        <v>1</v>
      </c>
      <c r="M2014">
        <f t="shared" si="283"/>
        <v>1</v>
      </c>
      <c r="N2014" s="2">
        <f t="shared" si="284"/>
        <v>3721.0526315789471</v>
      </c>
      <c r="O2014">
        <f t="shared" si="287"/>
        <v>977.02127659574455</v>
      </c>
      <c r="P2014">
        <f t="shared" si="285"/>
        <v>192000</v>
      </c>
      <c r="Q2014" s="2">
        <f t="shared" si="286"/>
        <v>196698.0739081747</v>
      </c>
      <c r="R2014">
        <f>Q2014/MainSheet!$C$8*(G2014-G2013)+R2013</f>
        <v>2105.8269653528937</v>
      </c>
      <c r="S2014">
        <f t="shared" si="288"/>
        <v>33986.693223253045</v>
      </c>
      <c r="T2014">
        <f t="shared" si="280"/>
        <v>20.120000000000346</v>
      </c>
      <c r="U2014" s="1">
        <f>Q2014/MainSheet!$C$22</f>
        <v>1</v>
      </c>
    </row>
    <row r="2015" spans="7:21">
      <c r="G2015">
        <f t="shared" si="281"/>
        <v>20.130000000000347</v>
      </c>
      <c r="H2015">
        <f t="shared" si="282"/>
        <v>198000</v>
      </c>
      <c r="I2015" s="2">
        <f>MIN(MainSheet!$C$10/MainSheet!$C$9,MainSheet!$K$9*60)</f>
        <v>660</v>
      </c>
      <c r="J2015" s="1">
        <f>IF(G2015&gt;MainSheet!$C$11,IF(J2014&gt;=0.999,1,(G2015-MainSheet!$C$11)*I2015/$B$2/60),0)</f>
        <v>1</v>
      </c>
      <c r="K2015" s="1">
        <f>IF(G2015&gt;MainSheet!$C$11+$B$6,IF(K2014&gt;=0.999,1,(G2015-MainSheet!$C$11-$B$6)*I2015/$C$2/60),0)</f>
        <v>1</v>
      </c>
      <c r="L2015" s="1">
        <f>IF(G2015&gt;MainSheet!$C$11+$B$6+$C$6,IF(L2014&gt;=0.999,1,(G2015-MainSheet!$C$11-$B$6-$C$6)*I2015/$D$2/60),0)</f>
        <v>1</v>
      </c>
      <c r="M2015">
        <f t="shared" si="283"/>
        <v>1</v>
      </c>
      <c r="N2015" s="2">
        <f t="shared" si="284"/>
        <v>3721.0526315789471</v>
      </c>
      <c r="O2015">
        <f t="shared" si="287"/>
        <v>977.02127659574455</v>
      </c>
      <c r="P2015">
        <f t="shared" si="285"/>
        <v>192000</v>
      </c>
      <c r="Q2015" s="2">
        <f t="shared" si="286"/>
        <v>196698.0739081747</v>
      </c>
      <c r="R2015">
        <f>Q2015/MainSheet!$C$8*(G2015-G2014)+R2014</f>
        <v>2107.8582118437284</v>
      </c>
      <c r="S2015">
        <f t="shared" si="288"/>
        <v>34019.476235571077</v>
      </c>
      <c r="T2015">
        <f t="shared" si="280"/>
        <v>20.130000000000347</v>
      </c>
      <c r="U2015" s="1">
        <f>Q2015/MainSheet!$C$22</f>
        <v>1</v>
      </c>
    </row>
    <row r="2016" spans="7:21">
      <c r="G2016">
        <f t="shared" si="281"/>
        <v>20.140000000000349</v>
      </c>
      <c r="H2016">
        <f t="shared" si="282"/>
        <v>198000</v>
      </c>
      <c r="I2016" s="2">
        <f>MIN(MainSheet!$C$10/MainSheet!$C$9,MainSheet!$K$9*60)</f>
        <v>660</v>
      </c>
      <c r="J2016" s="1">
        <f>IF(G2016&gt;MainSheet!$C$11,IF(J2015&gt;=0.999,1,(G2016-MainSheet!$C$11)*I2016/$B$2/60),0)</f>
        <v>1</v>
      </c>
      <c r="K2016" s="1">
        <f>IF(G2016&gt;MainSheet!$C$11+$B$6,IF(K2015&gt;=0.999,1,(G2016-MainSheet!$C$11-$B$6)*I2016/$C$2/60),0)</f>
        <v>1</v>
      </c>
      <c r="L2016" s="1">
        <f>IF(G2016&gt;MainSheet!$C$11+$B$6+$C$6,IF(L2015&gt;=0.999,1,(G2016-MainSheet!$C$11-$B$6-$C$6)*I2016/$D$2/60),0)</f>
        <v>1</v>
      </c>
      <c r="M2016">
        <f t="shared" si="283"/>
        <v>1</v>
      </c>
      <c r="N2016" s="2">
        <f t="shared" si="284"/>
        <v>3721.0526315789471</v>
      </c>
      <c r="O2016">
        <f t="shared" si="287"/>
        <v>977.02127659574455</v>
      </c>
      <c r="P2016">
        <f t="shared" si="285"/>
        <v>192000</v>
      </c>
      <c r="Q2016" s="2">
        <f t="shared" si="286"/>
        <v>196698.0739081747</v>
      </c>
      <c r="R2016">
        <f>Q2016/MainSheet!$C$8*(G2016-G2015)+R2015</f>
        <v>2109.8894583345632</v>
      </c>
      <c r="S2016">
        <f t="shared" si="288"/>
        <v>34052.259247889109</v>
      </c>
      <c r="T2016">
        <f t="shared" si="280"/>
        <v>20.140000000000349</v>
      </c>
      <c r="U2016" s="1">
        <f>Q2016/MainSheet!$C$22</f>
        <v>1</v>
      </c>
    </row>
    <row r="2017" spans="7:21">
      <c r="G2017">
        <f t="shared" si="281"/>
        <v>20.15000000000035</v>
      </c>
      <c r="H2017">
        <f t="shared" si="282"/>
        <v>198000</v>
      </c>
      <c r="I2017" s="2">
        <f>MIN(MainSheet!$C$10/MainSheet!$C$9,MainSheet!$K$9*60)</f>
        <v>660</v>
      </c>
      <c r="J2017" s="1">
        <f>IF(G2017&gt;MainSheet!$C$11,IF(J2016&gt;=0.999,1,(G2017-MainSheet!$C$11)*I2017/$B$2/60),0)</f>
        <v>1</v>
      </c>
      <c r="K2017" s="1">
        <f>IF(G2017&gt;MainSheet!$C$11+$B$6,IF(K2016&gt;=0.999,1,(G2017-MainSheet!$C$11-$B$6)*I2017/$C$2/60),0)</f>
        <v>1</v>
      </c>
      <c r="L2017" s="1">
        <f>IF(G2017&gt;MainSheet!$C$11+$B$6+$C$6,IF(L2016&gt;=0.999,1,(G2017-MainSheet!$C$11-$B$6-$C$6)*I2017/$D$2/60),0)</f>
        <v>1</v>
      </c>
      <c r="M2017">
        <f t="shared" si="283"/>
        <v>1</v>
      </c>
      <c r="N2017" s="2">
        <f t="shared" si="284"/>
        <v>3721.0526315789471</v>
      </c>
      <c r="O2017">
        <f t="shared" si="287"/>
        <v>977.02127659574455</v>
      </c>
      <c r="P2017">
        <f t="shared" si="285"/>
        <v>192000</v>
      </c>
      <c r="Q2017" s="2">
        <f t="shared" si="286"/>
        <v>196698.0739081747</v>
      </c>
      <c r="R2017">
        <f>Q2017/MainSheet!$C$8*(G2017-G2016)+R2016</f>
        <v>2111.9207048253979</v>
      </c>
      <c r="S2017">
        <f t="shared" si="288"/>
        <v>34085.042260207141</v>
      </c>
      <c r="T2017">
        <f t="shared" si="280"/>
        <v>20.15000000000035</v>
      </c>
      <c r="U2017" s="1">
        <f>Q2017/MainSheet!$C$22</f>
        <v>1</v>
      </c>
    </row>
    <row r="2018" spans="7:21">
      <c r="G2018">
        <f t="shared" si="281"/>
        <v>20.160000000000352</v>
      </c>
      <c r="H2018">
        <f t="shared" si="282"/>
        <v>198000</v>
      </c>
      <c r="I2018" s="2">
        <f>MIN(MainSheet!$C$10/MainSheet!$C$9,MainSheet!$K$9*60)</f>
        <v>660</v>
      </c>
      <c r="J2018" s="1">
        <f>IF(G2018&gt;MainSheet!$C$11,IF(J2017&gt;=0.999,1,(G2018-MainSheet!$C$11)*I2018/$B$2/60),0)</f>
        <v>1</v>
      </c>
      <c r="K2018" s="1">
        <f>IF(G2018&gt;MainSheet!$C$11+$B$6,IF(K2017&gt;=0.999,1,(G2018-MainSheet!$C$11-$B$6)*I2018/$C$2/60),0)</f>
        <v>1</v>
      </c>
      <c r="L2018" s="1">
        <f>IF(G2018&gt;MainSheet!$C$11+$B$6+$C$6,IF(L2017&gt;=0.999,1,(G2018-MainSheet!$C$11-$B$6-$C$6)*I2018/$D$2/60),0)</f>
        <v>1</v>
      </c>
      <c r="M2018">
        <f t="shared" si="283"/>
        <v>1</v>
      </c>
      <c r="N2018" s="2">
        <f t="shared" si="284"/>
        <v>3721.0526315789471</v>
      </c>
      <c r="O2018">
        <f t="shared" si="287"/>
        <v>977.02127659574455</v>
      </c>
      <c r="P2018">
        <f t="shared" si="285"/>
        <v>192000</v>
      </c>
      <c r="Q2018" s="2">
        <f t="shared" si="286"/>
        <v>196698.0739081747</v>
      </c>
      <c r="R2018">
        <f>Q2018/MainSheet!$C$8*(G2018-G2017)+R2017</f>
        <v>2113.9519513162327</v>
      </c>
      <c r="S2018">
        <f t="shared" si="288"/>
        <v>34117.825272525173</v>
      </c>
      <c r="T2018">
        <f t="shared" si="280"/>
        <v>20.160000000000352</v>
      </c>
      <c r="U2018" s="1">
        <f>Q2018/MainSheet!$C$22</f>
        <v>1</v>
      </c>
    </row>
    <row r="2019" spans="7:21">
      <c r="G2019">
        <f t="shared" si="281"/>
        <v>20.170000000000353</v>
      </c>
      <c r="H2019">
        <f t="shared" si="282"/>
        <v>198000</v>
      </c>
      <c r="I2019" s="2">
        <f>MIN(MainSheet!$C$10/MainSheet!$C$9,MainSheet!$K$9*60)</f>
        <v>660</v>
      </c>
      <c r="J2019" s="1">
        <f>IF(G2019&gt;MainSheet!$C$11,IF(J2018&gt;=0.999,1,(G2019-MainSheet!$C$11)*I2019/$B$2/60),0)</f>
        <v>1</v>
      </c>
      <c r="K2019" s="1">
        <f>IF(G2019&gt;MainSheet!$C$11+$B$6,IF(K2018&gt;=0.999,1,(G2019-MainSheet!$C$11-$B$6)*I2019/$C$2/60),0)</f>
        <v>1</v>
      </c>
      <c r="L2019" s="1">
        <f>IF(G2019&gt;MainSheet!$C$11+$B$6+$C$6,IF(L2018&gt;=0.999,1,(G2019-MainSheet!$C$11-$B$6-$C$6)*I2019/$D$2/60),0)</f>
        <v>1</v>
      </c>
      <c r="M2019">
        <f t="shared" si="283"/>
        <v>1</v>
      </c>
      <c r="N2019" s="2">
        <f t="shared" si="284"/>
        <v>3721.0526315789471</v>
      </c>
      <c r="O2019">
        <f t="shared" si="287"/>
        <v>977.02127659574455</v>
      </c>
      <c r="P2019">
        <f t="shared" si="285"/>
        <v>192000</v>
      </c>
      <c r="Q2019" s="2">
        <f t="shared" si="286"/>
        <v>196698.0739081747</v>
      </c>
      <c r="R2019">
        <f>Q2019/MainSheet!$C$8*(G2019-G2018)+R2018</f>
        <v>2115.9831978070674</v>
      </c>
      <c r="S2019">
        <f t="shared" si="288"/>
        <v>34150.608284843205</v>
      </c>
      <c r="T2019">
        <f t="shared" si="280"/>
        <v>20.170000000000353</v>
      </c>
      <c r="U2019" s="1">
        <f>Q2019/MainSheet!$C$22</f>
        <v>1</v>
      </c>
    </row>
    <row r="2020" spans="7:21">
      <c r="G2020">
        <f t="shared" si="281"/>
        <v>20.180000000000355</v>
      </c>
      <c r="H2020">
        <f t="shared" si="282"/>
        <v>198000</v>
      </c>
      <c r="I2020" s="2">
        <f>MIN(MainSheet!$C$10/MainSheet!$C$9,MainSheet!$K$9*60)</f>
        <v>660</v>
      </c>
      <c r="J2020" s="1">
        <f>IF(G2020&gt;MainSheet!$C$11,IF(J2019&gt;=0.999,1,(G2020-MainSheet!$C$11)*I2020/$B$2/60),0)</f>
        <v>1</v>
      </c>
      <c r="K2020" s="1">
        <f>IF(G2020&gt;MainSheet!$C$11+$B$6,IF(K2019&gt;=0.999,1,(G2020-MainSheet!$C$11-$B$6)*I2020/$C$2/60),0)</f>
        <v>1</v>
      </c>
      <c r="L2020" s="1">
        <f>IF(G2020&gt;MainSheet!$C$11+$B$6+$C$6,IF(L2019&gt;=0.999,1,(G2020-MainSheet!$C$11-$B$6-$C$6)*I2020/$D$2/60),0)</f>
        <v>1</v>
      </c>
      <c r="M2020">
        <f t="shared" si="283"/>
        <v>1</v>
      </c>
      <c r="N2020" s="2">
        <f t="shared" si="284"/>
        <v>3721.0526315789471</v>
      </c>
      <c r="O2020">
        <f t="shared" si="287"/>
        <v>977.02127659574455</v>
      </c>
      <c r="P2020">
        <f t="shared" si="285"/>
        <v>192000</v>
      </c>
      <c r="Q2020" s="2">
        <f t="shared" si="286"/>
        <v>196698.0739081747</v>
      </c>
      <c r="R2020">
        <f>Q2020/MainSheet!$C$8*(G2020-G2019)+R2019</f>
        <v>2118.0144442979022</v>
      </c>
      <c r="S2020">
        <f t="shared" si="288"/>
        <v>34183.391297161237</v>
      </c>
      <c r="T2020">
        <f t="shared" si="280"/>
        <v>20.180000000000355</v>
      </c>
      <c r="U2020" s="1">
        <f>Q2020/MainSheet!$C$22</f>
        <v>1</v>
      </c>
    </row>
    <row r="2021" spans="7:21">
      <c r="G2021">
        <f t="shared" si="281"/>
        <v>20.190000000000357</v>
      </c>
      <c r="H2021">
        <f t="shared" si="282"/>
        <v>198000</v>
      </c>
      <c r="I2021" s="2">
        <f>MIN(MainSheet!$C$10/MainSheet!$C$9,MainSheet!$K$9*60)</f>
        <v>660</v>
      </c>
      <c r="J2021" s="1">
        <f>IF(G2021&gt;MainSheet!$C$11,IF(J2020&gt;=0.999,1,(G2021-MainSheet!$C$11)*I2021/$B$2/60),0)</f>
        <v>1</v>
      </c>
      <c r="K2021" s="1">
        <f>IF(G2021&gt;MainSheet!$C$11+$B$6,IF(K2020&gt;=0.999,1,(G2021-MainSheet!$C$11-$B$6)*I2021/$C$2/60),0)</f>
        <v>1</v>
      </c>
      <c r="L2021" s="1">
        <f>IF(G2021&gt;MainSheet!$C$11+$B$6+$C$6,IF(L2020&gt;=0.999,1,(G2021-MainSheet!$C$11-$B$6-$C$6)*I2021/$D$2/60),0)</f>
        <v>1</v>
      </c>
      <c r="M2021">
        <f t="shared" si="283"/>
        <v>1</v>
      </c>
      <c r="N2021" s="2">
        <f t="shared" si="284"/>
        <v>3721.0526315789471</v>
      </c>
      <c r="O2021">
        <f t="shared" si="287"/>
        <v>977.02127659574455</v>
      </c>
      <c r="P2021">
        <f t="shared" si="285"/>
        <v>192000</v>
      </c>
      <c r="Q2021" s="2">
        <f t="shared" si="286"/>
        <v>196698.0739081747</v>
      </c>
      <c r="R2021">
        <f>Q2021/MainSheet!$C$8*(G2021-G2020)+R2020</f>
        <v>2120.0456907887369</v>
      </c>
      <c r="S2021">
        <f t="shared" si="288"/>
        <v>34216.174309479269</v>
      </c>
      <c r="T2021">
        <f t="shared" si="280"/>
        <v>20.190000000000357</v>
      </c>
      <c r="U2021" s="1">
        <f>Q2021/MainSheet!$C$22</f>
        <v>1</v>
      </c>
    </row>
    <row r="2022" spans="7:21">
      <c r="G2022">
        <f t="shared" si="281"/>
        <v>20.200000000000358</v>
      </c>
      <c r="H2022">
        <f t="shared" si="282"/>
        <v>198000</v>
      </c>
      <c r="I2022" s="2">
        <f>MIN(MainSheet!$C$10/MainSheet!$C$9,MainSheet!$K$9*60)</f>
        <v>660</v>
      </c>
      <c r="J2022" s="1">
        <f>IF(G2022&gt;MainSheet!$C$11,IF(J2021&gt;=0.999,1,(G2022-MainSheet!$C$11)*I2022/$B$2/60),0)</f>
        <v>1</v>
      </c>
      <c r="K2022" s="1">
        <f>IF(G2022&gt;MainSheet!$C$11+$B$6,IF(K2021&gt;=0.999,1,(G2022-MainSheet!$C$11-$B$6)*I2022/$C$2/60),0)</f>
        <v>1</v>
      </c>
      <c r="L2022" s="1">
        <f>IF(G2022&gt;MainSheet!$C$11+$B$6+$C$6,IF(L2021&gt;=0.999,1,(G2022-MainSheet!$C$11-$B$6-$C$6)*I2022/$D$2/60),0)</f>
        <v>1</v>
      </c>
      <c r="M2022">
        <f t="shared" si="283"/>
        <v>1</v>
      </c>
      <c r="N2022" s="2">
        <f t="shared" si="284"/>
        <v>3721.0526315789471</v>
      </c>
      <c r="O2022">
        <f t="shared" si="287"/>
        <v>977.02127659574455</v>
      </c>
      <c r="P2022">
        <f t="shared" si="285"/>
        <v>192000</v>
      </c>
      <c r="Q2022" s="2">
        <f t="shared" si="286"/>
        <v>196698.0739081747</v>
      </c>
      <c r="R2022">
        <f>Q2022/MainSheet!$C$8*(G2022-G2021)+R2021</f>
        <v>2122.0769372795717</v>
      </c>
      <c r="S2022">
        <f t="shared" si="288"/>
        <v>34248.957321797301</v>
      </c>
      <c r="T2022">
        <f t="shared" si="280"/>
        <v>20.200000000000358</v>
      </c>
      <c r="U2022" s="1">
        <f>Q2022/MainSheet!$C$22</f>
        <v>1</v>
      </c>
    </row>
    <row r="2023" spans="7:21">
      <c r="G2023">
        <f t="shared" si="281"/>
        <v>20.21000000000036</v>
      </c>
      <c r="H2023">
        <f t="shared" si="282"/>
        <v>198000</v>
      </c>
      <c r="I2023" s="2">
        <f>MIN(MainSheet!$C$10/MainSheet!$C$9,MainSheet!$K$9*60)</f>
        <v>660</v>
      </c>
      <c r="J2023" s="1">
        <f>IF(G2023&gt;MainSheet!$C$11,IF(J2022&gt;=0.999,1,(G2023-MainSheet!$C$11)*I2023/$B$2/60),0)</f>
        <v>1</v>
      </c>
      <c r="K2023" s="1">
        <f>IF(G2023&gt;MainSheet!$C$11+$B$6,IF(K2022&gt;=0.999,1,(G2023-MainSheet!$C$11-$B$6)*I2023/$C$2/60),0)</f>
        <v>1</v>
      </c>
      <c r="L2023" s="1">
        <f>IF(G2023&gt;MainSheet!$C$11+$B$6+$C$6,IF(L2022&gt;=0.999,1,(G2023-MainSheet!$C$11-$B$6-$C$6)*I2023/$D$2/60),0)</f>
        <v>1</v>
      </c>
      <c r="M2023">
        <f t="shared" si="283"/>
        <v>1</v>
      </c>
      <c r="N2023" s="2">
        <f t="shared" si="284"/>
        <v>3721.0526315789471</v>
      </c>
      <c r="O2023">
        <f t="shared" si="287"/>
        <v>977.02127659574455</v>
      </c>
      <c r="P2023">
        <f t="shared" si="285"/>
        <v>192000</v>
      </c>
      <c r="Q2023" s="2">
        <f t="shared" si="286"/>
        <v>196698.0739081747</v>
      </c>
      <c r="R2023">
        <f>Q2023/MainSheet!$C$8*(G2023-G2022)+R2022</f>
        <v>2124.1081837704064</v>
      </c>
      <c r="S2023">
        <f t="shared" si="288"/>
        <v>34281.740334115333</v>
      </c>
      <c r="T2023">
        <f t="shared" si="280"/>
        <v>20.21000000000036</v>
      </c>
      <c r="U2023" s="1">
        <f>Q2023/MainSheet!$C$22</f>
        <v>1</v>
      </c>
    </row>
    <row r="2024" spans="7:21">
      <c r="G2024">
        <f t="shared" si="281"/>
        <v>20.220000000000361</v>
      </c>
      <c r="H2024">
        <f t="shared" si="282"/>
        <v>198000</v>
      </c>
      <c r="I2024" s="2">
        <f>MIN(MainSheet!$C$10/MainSheet!$C$9,MainSheet!$K$9*60)</f>
        <v>660</v>
      </c>
      <c r="J2024" s="1">
        <f>IF(G2024&gt;MainSheet!$C$11,IF(J2023&gt;=0.999,1,(G2024-MainSheet!$C$11)*I2024/$B$2/60),0)</f>
        <v>1</v>
      </c>
      <c r="K2024" s="1">
        <f>IF(G2024&gt;MainSheet!$C$11+$B$6,IF(K2023&gt;=0.999,1,(G2024-MainSheet!$C$11-$B$6)*I2024/$C$2/60),0)</f>
        <v>1</v>
      </c>
      <c r="L2024" s="1">
        <f>IF(G2024&gt;MainSheet!$C$11+$B$6+$C$6,IF(L2023&gt;=0.999,1,(G2024-MainSheet!$C$11-$B$6-$C$6)*I2024/$D$2/60),0)</f>
        <v>1</v>
      </c>
      <c r="M2024">
        <f t="shared" si="283"/>
        <v>1</v>
      </c>
      <c r="N2024" s="2">
        <f t="shared" si="284"/>
        <v>3721.0526315789471</v>
      </c>
      <c r="O2024">
        <f t="shared" si="287"/>
        <v>977.02127659574455</v>
      </c>
      <c r="P2024">
        <f t="shared" si="285"/>
        <v>192000</v>
      </c>
      <c r="Q2024" s="2">
        <f t="shared" si="286"/>
        <v>196698.0739081747</v>
      </c>
      <c r="R2024">
        <f>Q2024/MainSheet!$C$8*(G2024-G2023)+R2023</f>
        <v>2126.1394302612412</v>
      </c>
      <c r="S2024">
        <f t="shared" si="288"/>
        <v>34314.523346433365</v>
      </c>
      <c r="T2024">
        <f t="shared" si="280"/>
        <v>20.220000000000361</v>
      </c>
      <c r="U2024" s="1">
        <f>Q2024/MainSheet!$C$22</f>
        <v>1</v>
      </c>
    </row>
    <row r="2025" spans="7:21">
      <c r="G2025">
        <f t="shared" si="281"/>
        <v>20.230000000000363</v>
      </c>
      <c r="H2025">
        <f t="shared" si="282"/>
        <v>198000</v>
      </c>
      <c r="I2025" s="2">
        <f>MIN(MainSheet!$C$10/MainSheet!$C$9,MainSheet!$K$9*60)</f>
        <v>660</v>
      </c>
      <c r="J2025" s="1">
        <f>IF(G2025&gt;MainSheet!$C$11,IF(J2024&gt;=0.999,1,(G2025-MainSheet!$C$11)*I2025/$B$2/60),0)</f>
        <v>1</v>
      </c>
      <c r="K2025" s="1">
        <f>IF(G2025&gt;MainSheet!$C$11+$B$6,IF(K2024&gt;=0.999,1,(G2025-MainSheet!$C$11-$B$6)*I2025/$C$2/60),0)</f>
        <v>1</v>
      </c>
      <c r="L2025" s="1">
        <f>IF(G2025&gt;MainSheet!$C$11+$B$6+$C$6,IF(L2024&gt;=0.999,1,(G2025-MainSheet!$C$11-$B$6-$C$6)*I2025/$D$2/60),0)</f>
        <v>1</v>
      </c>
      <c r="M2025">
        <f t="shared" si="283"/>
        <v>1</v>
      </c>
      <c r="N2025" s="2">
        <f t="shared" si="284"/>
        <v>3721.0526315789471</v>
      </c>
      <c r="O2025">
        <f t="shared" si="287"/>
        <v>977.02127659574455</v>
      </c>
      <c r="P2025">
        <f t="shared" si="285"/>
        <v>192000</v>
      </c>
      <c r="Q2025" s="2">
        <f t="shared" si="286"/>
        <v>196698.0739081747</v>
      </c>
      <c r="R2025">
        <f>Q2025/MainSheet!$C$8*(G2025-G2024)+R2024</f>
        <v>2128.1706767520759</v>
      </c>
      <c r="S2025">
        <f t="shared" si="288"/>
        <v>34347.306358751397</v>
      </c>
      <c r="T2025">
        <f t="shared" si="280"/>
        <v>20.230000000000363</v>
      </c>
      <c r="U2025" s="1">
        <f>Q2025/MainSheet!$C$22</f>
        <v>1</v>
      </c>
    </row>
    <row r="2026" spans="7:21">
      <c r="G2026">
        <f t="shared" si="281"/>
        <v>20.240000000000364</v>
      </c>
      <c r="H2026">
        <f t="shared" si="282"/>
        <v>198000</v>
      </c>
      <c r="I2026" s="2">
        <f>MIN(MainSheet!$C$10/MainSheet!$C$9,MainSheet!$K$9*60)</f>
        <v>660</v>
      </c>
      <c r="J2026" s="1">
        <f>IF(G2026&gt;MainSheet!$C$11,IF(J2025&gt;=0.999,1,(G2026-MainSheet!$C$11)*I2026/$B$2/60),0)</f>
        <v>1</v>
      </c>
      <c r="K2026" s="1">
        <f>IF(G2026&gt;MainSheet!$C$11+$B$6,IF(K2025&gt;=0.999,1,(G2026-MainSheet!$C$11-$B$6)*I2026/$C$2/60),0)</f>
        <v>1</v>
      </c>
      <c r="L2026" s="1">
        <f>IF(G2026&gt;MainSheet!$C$11+$B$6+$C$6,IF(L2025&gt;=0.999,1,(G2026-MainSheet!$C$11-$B$6-$C$6)*I2026/$D$2/60),0)</f>
        <v>1</v>
      </c>
      <c r="M2026">
        <f t="shared" si="283"/>
        <v>1</v>
      </c>
      <c r="N2026" s="2">
        <f t="shared" si="284"/>
        <v>3721.0526315789471</v>
      </c>
      <c r="O2026">
        <f t="shared" si="287"/>
        <v>977.02127659574455</v>
      </c>
      <c r="P2026">
        <f t="shared" si="285"/>
        <v>192000</v>
      </c>
      <c r="Q2026" s="2">
        <f t="shared" si="286"/>
        <v>196698.0739081747</v>
      </c>
      <c r="R2026">
        <f>Q2026/MainSheet!$C$8*(G2026-G2025)+R2025</f>
        <v>2130.2019232429107</v>
      </c>
      <c r="S2026">
        <f t="shared" si="288"/>
        <v>34380.089371069429</v>
      </c>
      <c r="T2026">
        <f t="shared" si="280"/>
        <v>20.240000000000364</v>
      </c>
      <c r="U2026" s="1">
        <f>Q2026/MainSheet!$C$22</f>
        <v>1</v>
      </c>
    </row>
    <row r="2027" spans="7:21">
      <c r="G2027">
        <f t="shared" si="281"/>
        <v>20.250000000000366</v>
      </c>
      <c r="H2027">
        <f t="shared" si="282"/>
        <v>198000</v>
      </c>
      <c r="I2027" s="2">
        <f>MIN(MainSheet!$C$10/MainSheet!$C$9,MainSheet!$K$9*60)</f>
        <v>660</v>
      </c>
      <c r="J2027" s="1">
        <f>IF(G2027&gt;MainSheet!$C$11,IF(J2026&gt;=0.999,1,(G2027-MainSheet!$C$11)*I2027/$B$2/60),0)</f>
        <v>1</v>
      </c>
      <c r="K2027" s="1">
        <f>IF(G2027&gt;MainSheet!$C$11+$B$6,IF(K2026&gt;=0.999,1,(G2027-MainSheet!$C$11-$B$6)*I2027/$C$2/60),0)</f>
        <v>1</v>
      </c>
      <c r="L2027" s="1">
        <f>IF(G2027&gt;MainSheet!$C$11+$B$6+$C$6,IF(L2026&gt;=0.999,1,(G2027-MainSheet!$C$11-$B$6-$C$6)*I2027/$D$2/60),0)</f>
        <v>1</v>
      </c>
      <c r="M2027">
        <f t="shared" si="283"/>
        <v>1</v>
      </c>
      <c r="N2027" s="2">
        <f t="shared" si="284"/>
        <v>3721.0526315789471</v>
      </c>
      <c r="O2027">
        <f t="shared" si="287"/>
        <v>977.02127659574455</v>
      </c>
      <c r="P2027">
        <f t="shared" si="285"/>
        <v>192000</v>
      </c>
      <c r="Q2027" s="2">
        <f t="shared" si="286"/>
        <v>196698.0739081747</v>
      </c>
      <c r="R2027">
        <f>Q2027/MainSheet!$C$8*(G2027-G2026)+R2026</f>
        <v>2132.2331697337454</v>
      </c>
      <c r="S2027">
        <f t="shared" si="288"/>
        <v>34412.872383387461</v>
      </c>
      <c r="T2027">
        <f t="shared" si="280"/>
        <v>20.250000000000366</v>
      </c>
      <c r="U2027" s="1">
        <f>Q2027/MainSheet!$C$22</f>
        <v>1</v>
      </c>
    </row>
    <row r="2028" spans="7:21">
      <c r="G2028">
        <f t="shared" si="281"/>
        <v>20.260000000000367</v>
      </c>
      <c r="H2028">
        <f t="shared" si="282"/>
        <v>198000</v>
      </c>
      <c r="I2028" s="2">
        <f>MIN(MainSheet!$C$10/MainSheet!$C$9,MainSheet!$K$9*60)</f>
        <v>660</v>
      </c>
      <c r="J2028" s="1">
        <f>IF(G2028&gt;MainSheet!$C$11,IF(J2027&gt;=0.999,1,(G2028-MainSheet!$C$11)*I2028/$B$2/60),0)</f>
        <v>1</v>
      </c>
      <c r="K2028" s="1">
        <f>IF(G2028&gt;MainSheet!$C$11+$B$6,IF(K2027&gt;=0.999,1,(G2028-MainSheet!$C$11-$B$6)*I2028/$C$2/60),0)</f>
        <v>1</v>
      </c>
      <c r="L2028" s="1">
        <f>IF(G2028&gt;MainSheet!$C$11+$B$6+$C$6,IF(L2027&gt;=0.999,1,(G2028-MainSheet!$C$11-$B$6-$C$6)*I2028/$D$2/60),0)</f>
        <v>1</v>
      </c>
      <c r="M2028">
        <f t="shared" si="283"/>
        <v>1</v>
      </c>
      <c r="N2028" s="2">
        <f t="shared" si="284"/>
        <v>3721.0526315789471</v>
      </c>
      <c r="O2028">
        <f t="shared" si="287"/>
        <v>977.02127659574455</v>
      </c>
      <c r="P2028">
        <f t="shared" si="285"/>
        <v>192000</v>
      </c>
      <c r="Q2028" s="2">
        <f t="shared" si="286"/>
        <v>196698.0739081747</v>
      </c>
      <c r="R2028">
        <f>Q2028/MainSheet!$C$8*(G2028-G2027)+R2027</f>
        <v>2134.2644162245801</v>
      </c>
      <c r="S2028">
        <f t="shared" si="288"/>
        <v>34445.655395705493</v>
      </c>
      <c r="T2028">
        <f t="shared" si="280"/>
        <v>20.260000000000367</v>
      </c>
      <c r="U2028" s="1">
        <f>Q2028/MainSheet!$C$22</f>
        <v>1</v>
      </c>
    </row>
    <row r="2029" spans="7:21">
      <c r="G2029">
        <f t="shared" si="281"/>
        <v>20.270000000000369</v>
      </c>
      <c r="H2029">
        <f t="shared" si="282"/>
        <v>198000</v>
      </c>
      <c r="I2029" s="2">
        <f>MIN(MainSheet!$C$10/MainSheet!$C$9,MainSheet!$K$9*60)</f>
        <v>660</v>
      </c>
      <c r="J2029" s="1">
        <f>IF(G2029&gt;MainSheet!$C$11,IF(J2028&gt;=0.999,1,(G2029-MainSheet!$C$11)*I2029/$B$2/60),0)</f>
        <v>1</v>
      </c>
      <c r="K2029" s="1">
        <f>IF(G2029&gt;MainSheet!$C$11+$B$6,IF(K2028&gt;=0.999,1,(G2029-MainSheet!$C$11-$B$6)*I2029/$C$2/60),0)</f>
        <v>1</v>
      </c>
      <c r="L2029" s="1">
        <f>IF(G2029&gt;MainSheet!$C$11+$B$6+$C$6,IF(L2028&gt;=0.999,1,(G2029-MainSheet!$C$11-$B$6-$C$6)*I2029/$D$2/60),0)</f>
        <v>1</v>
      </c>
      <c r="M2029">
        <f t="shared" si="283"/>
        <v>1</v>
      </c>
      <c r="N2029" s="2">
        <f t="shared" si="284"/>
        <v>3721.0526315789471</v>
      </c>
      <c r="O2029">
        <f t="shared" si="287"/>
        <v>977.02127659574455</v>
      </c>
      <c r="P2029">
        <f t="shared" si="285"/>
        <v>192000</v>
      </c>
      <c r="Q2029" s="2">
        <f t="shared" si="286"/>
        <v>196698.0739081747</v>
      </c>
      <c r="R2029">
        <f>Q2029/MainSheet!$C$8*(G2029-G2028)+R2028</f>
        <v>2136.2956627154149</v>
      </c>
      <c r="S2029">
        <f t="shared" si="288"/>
        <v>34478.438408023525</v>
      </c>
      <c r="T2029">
        <f t="shared" si="280"/>
        <v>20.270000000000369</v>
      </c>
      <c r="U2029" s="1">
        <f>Q2029/MainSheet!$C$22</f>
        <v>1</v>
      </c>
    </row>
    <row r="2030" spans="7:21">
      <c r="G2030">
        <f t="shared" si="281"/>
        <v>20.280000000000371</v>
      </c>
      <c r="H2030">
        <f t="shared" si="282"/>
        <v>198000</v>
      </c>
      <c r="I2030" s="2">
        <f>MIN(MainSheet!$C$10/MainSheet!$C$9,MainSheet!$K$9*60)</f>
        <v>660</v>
      </c>
      <c r="J2030" s="1">
        <f>IF(G2030&gt;MainSheet!$C$11,IF(J2029&gt;=0.999,1,(G2030-MainSheet!$C$11)*I2030/$B$2/60),0)</f>
        <v>1</v>
      </c>
      <c r="K2030" s="1">
        <f>IF(G2030&gt;MainSheet!$C$11+$B$6,IF(K2029&gt;=0.999,1,(G2030-MainSheet!$C$11-$B$6)*I2030/$C$2/60),0)</f>
        <v>1</v>
      </c>
      <c r="L2030" s="1">
        <f>IF(G2030&gt;MainSheet!$C$11+$B$6+$C$6,IF(L2029&gt;=0.999,1,(G2030-MainSheet!$C$11-$B$6-$C$6)*I2030/$D$2/60),0)</f>
        <v>1</v>
      </c>
      <c r="M2030">
        <f t="shared" si="283"/>
        <v>1</v>
      </c>
      <c r="N2030" s="2">
        <f t="shared" si="284"/>
        <v>3721.0526315789471</v>
      </c>
      <c r="O2030">
        <f t="shared" si="287"/>
        <v>977.02127659574455</v>
      </c>
      <c r="P2030">
        <f t="shared" si="285"/>
        <v>192000</v>
      </c>
      <c r="Q2030" s="2">
        <f t="shared" si="286"/>
        <v>196698.0739081747</v>
      </c>
      <c r="R2030">
        <f>Q2030/MainSheet!$C$8*(G2030-G2029)+R2029</f>
        <v>2138.3269092062496</v>
      </c>
      <c r="S2030">
        <f t="shared" si="288"/>
        <v>34511.221420341557</v>
      </c>
      <c r="T2030">
        <f t="shared" si="280"/>
        <v>20.280000000000371</v>
      </c>
      <c r="U2030" s="1">
        <f>Q2030/MainSheet!$C$22</f>
        <v>1</v>
      </c>
    </row>
    <row r="2031" spans="7:21">
      <c r="G2031">
        <f t="shared" si="281"/>
        <v>20.290000000000372</v>
      </c>
      <c r="H2031">
        <f t="shared" si="282"/>
        <v>198000</v>
      </c>
      <c r="I2031" s="2">
        <f>MIN(MainSheet!$C$10/MainSheet!$C$9,MainSheet!$K$9*60)</f>
        <v>660</v>
      </c>
      <c r="J2031" s="1">
        <f>IF(G2031&gt;MainSheet!$C$11,IF(J2030&gt;=0.999,1,(G2031-MainSheet!$C$11)*I2031/$B$2/60),0)</f>
        <v>1</v>
      </c>
      <c r="K2031" s="1">
        <f>IF(G2031&gt;MainSheet!$C$11+$B$6,IF(K2030&gt;=0.999,1,(G2031-MainSheet!$C$11-$B$6)*I2031/$C$2/60),0)</f>
        <v>1</v>
      </c>
      <c r="L2031" s="1">
        <f>IF(G2031&gt;MainSheet!$C$11+$B$6+$C$6,IF(L2030&gt;=0.999,1,(G2031-MainSheet!$C$11-$B$6-$C$6)*I2031/$D$2/60),0)</f>
        <v>1</v>
      </c>
      <c r="M2031">
        <f t="shared" si="283"/>
        <v>1</v>
      </c>
      <c r="N2031" s="2">
        <f t="shared" si="284"/>
        <v>3721.0526315789471</v>
      </c>
      <c r="O2031">
        <f t="shared" si="287"/>
        <v>977.02127659574455</v>
      </c>
      <c r="P2031">
        <f t="shared" si="285"/>
        <v>192000</v>
      </c>
      <c r="Q2031" s="2">
        <f t="shared" si="286"/>
        <v>196698.0739081747</v>
      </c>
      <c r="R2031">
        <f>Q2031/MainSheet!$C$8*(G2031-G2030)+R2030</f>
        <v>2140.3581556970844</v>
      </c>
      <c r="S2031">
        <f t="shared" si="288"/>
        <v>34544.004432659589</v>
      </c>
      <c r="T2031">
        <f t="shared" si="280"/>
        <v>20.290000000000372</v>
      </c>
      <c r="U2031" s="1">
        <f>Q2031/MainSheet!$C$22</f>
        <v>1</v>
      </c>
    </row>
    <row r="2032" spans="7:21">
      <c r="G2032">
        <f t="shared" si="281"/>
        <v>20.300000000000374</v>
      </c>
      <c r="H2032">
        <f t="shared" si="282"/>
        <v>198000</v>
      </c>
      <c r="I2032" s="2">
        <f>MIN(MainSheet!$C$10/MainSheet!$C$9,MainSheet!$K$9*60)</f>
        <v>660</v>
      </c>
      <c r="J2032" s="1">
        <f>IF(G2032&gt;MainSheet!$C$11,IF(J2031&gt;=0.999,1,(G2032-MainSheet!$C$11)*I2032/$B$2/60),0)</f>
        <v>1</v>
      </c>
      <c r="K2032" s="1">
        <f>IF(G2032&gt;MainSheet!$C$11+$B$6,IF(K2031&gt;=0.999,1,(G2032-MainSheet!$C$11-$B$6)*I2032/$C$2/60),0)</f>
        <v>1</v>
      </c>
      <c r="L2032" s="1">
        <f>IF(G2032&gt;MainSheet!$C$11+$B$6+$C$6,IF(L2031&gt;=0.999,1,(G2032-MainSheet!$C$11-$B$6-$C$6)*I2032/$D$2/60),0)</f>
        <v>1</v>
      </c>
      <c r="M2032">
        <f t="shared" si="283"/>
        <v>1</v>
      </c>
      <c r="N2032" s="2">
        <f t="shared" si="284"/>
        <v>3721.0526315789471</v>
      </c>
      <c r="O2032">
        <f t="shared" si="287"/>
        <v>977.02127659574455</v>
      </c>
      <c r="P2032">
        <f t="shared" si="285"/>
        <v>192000</v>
      </c>
      <c r="Q2032" s="2">
        <f t="shared" si="286"/>
        <v>196698.0739081747</v>
      </c>
      <c r="R2032">
        <f>Q2032/MainSheet!$C$8*(G2032-G2031)+R2031</f>
        <v>2142.3894021879191</v>
      </c>
      <c r="S2032">
        <f t="shared" si="288"/>
        <v>34576.787444977621</v>
      </c>
      <c r="T2032">
        <f t="shared" si="280"/>
        <v>20.300000000000374</v>
      </c>
      <c r="U2032" s="1">
        <f>Q2032/MainSheet!$C$22</f>
        <v>1</v>
      </c>
    </row>
    <row r="2033" spans="7:21">
      <c r="G2033">
        <f t="shared" si="281"/>
        <v>20.310000000000375</v>
      </c>
      <c r="H2033">
        <f t="shared" si="282"/>
        <v>198000</v>
      </c>
      <c r="I2033" s="2">
        <f>MIN(MainSheet!$C$10/MainSheet!$C$9,MainSheet!$K$9*60)</f>
        <v>660</v>
      </c>
      <c r="J2033" s="1">
        <f>IF(G2033&gt;MainSheet!$C$11,IF(J2032&gt;=0.999,1,(G2033-MainSheet!$C$11)*I2033/$B$2/60),0)</f>
        <v>1</v>
      </c>
      <c r="K2033" s="1">
        <f>IF(G2033&gt;MainSheet!$C$11+$B$6,IF(K2032&gt;=0.999,1,(G2033-MainSheet!$C$11-$B$6)*I2033/$C$2/60),0)</f>
        <v>1</v>
      </c>
      <c r="L2033" s="1">
        <f>IF(G2033&gt;MainSheet!$C$11+$B$6+$C$6,IF(L2032&gt;=0.999,1,(G2033-MainSheet!$C$11-$B$6-$C$6)*I2033/$D$2/60),0)</f>
        <v>1</v>
      </c>
      <c r="M2033">
        <f t="shared" si="283"/>
        <v>1</v>
      </c>
      <c r="N2033" s="2">
        <f t="shared" si="284"/>
        <v>3721.0526315789471</v>
      </c>
      <c r="O2033">
        <f t="shared" si="287"/>
        <v>977.02127659574455</v>
      </c>
      <c r="P2033">
        <f t="shared" si="285"/>
        <v>192000</v>
      </c>
      <c r="Q2033" s="2">
        <f t="shared" si="286"/>
        <v>196698.0739081747</v>
      </c>
      <c r="R2033">
        <f>Q2033/MainSheet!$C$8*(G2033-G2032)+R2032</f>
        <v>2144.4206486787539</v>
      </c>
      <c r="S2033">
        <f t="shared" si="288"/>
        <v>34609.570457295653</v>
      </c>
      <c r="T2033">
        <f t="shared" si="280"/>
        <v>20.310000000000375</v>
      </c>
      <c r="U2033" s="1">
        <f>Q2033/MainSheet!$C$22</f>
        <v>1</v>
      </c>
    </row>
    <row r="2034" spans="7:21">
      <c r="G2034">
        <f t="shared" si="281"/>
        <v>20.320000000000377</v>
      </c>
      <c r="H2034">
        <f t="shared" si="282"/>
        <v>198000</v>
      </c>
      <c r="I2034" s="2">
        <f>MIN(MainSheet!$C$10/MainSheet!$C$9,MainSheet!$K$9*60)</f>
        <v>660</v>
      </c>
      <c r="J2034" s="1">
        <f>IF(G2034&gt;MainSheet!$C$11,IF(J2033&gt;=0.999,1,(G2034-MainSheet!$C$11)*I2034/$B$2/60),0)</f>
        <v>1</v>
      </c>
      <c r="K2034" s="1">
        <f>IF(G2034&gt;MainSheet!$C$11+$B$6,IF(K2033&gt;=0.999,1,(G2034-MainSheet!$C$11-$B$6)*I2034/$C$2/60),0)</f>
        <v>1</v>
      </c>
      <c r="L2034" s="1">
        <f>IF(G2034&gt;MainSheet!$C$11+$B$6+$C$6,IF(L2033&gt;=0.999,1,(G2034-MainSheet!$C$11-$B$6-$C$6)*I2034/$D$2/60),0)</f>
        <v>1</v>
      </c>
      <c r="M2034">
        <f t="shared" si="283"/>
        <v>1</v>
      </c>
      <c r="N2034" s="2">
        <f t="shared" si="284"/>
        <v>3721.0526315789471</v>
      </c>
      <c r="O2034">
        <f t="shared" si="287"/>
        <v>977.02127659574455</v>
      </c>
      <c r="P2034">
        <f t="shared" si="285"/>
        <v>192000</v>
      </c>
      <c r="Q2034" s="2">
        <f t="shared" si="286"/>
        <v>196698.0739081747</v>
      </c>
      <c r="R2034">
        <f>Q2034/MainSheet!$C$8*(G2034-G2033)+R2033</f>
        <v>2146.4518951695886</v>
      </c>
      <c r="S2034">
        <f t="shared" si="288"/>
        <v>34642.353469613685</v>
      </c>
      <c r="T2034">
        <f t="shared" si="280"/>
        <v>20.320000000000377</v>
      </c>
      <c r="U2034" s="1">
        <f>Q2034/MainSheet!$C$22</f>
        <v>1</v>
      </c>
    </row>
    <row r="2035" spans="7:21">
      <c r="G2035">
        <f t="shared" si="281"/>
        <v>20.330000000000378</v>
      </c>
      <c r="H2035">
        <f t="shared" si="282"/>
        <v>198000</v>
      </c>
      <c r="I2035" s="2">
        <f>MIN(MainSheet!$C$10/MainSheet!$C$9,MainSheet!$K$9*60)</f>
        <v>660</v>
      </c>
      <c r="J2035" s="1">
        <f>IF(G2035&gt;MainSheet!$C$11,IF(J2034&gt;=0.999,1,(G2035-MainSheet!$C$11)*I2035/$B$2/60),0)</f>
        <v>1</v>
      </c>
      <c r="K2035" s="1">
        <f>IF(G2035&gt;MainSheet!$C$11+$B$6,IF(K2034&gt;=0.999,1,(G2035-MainSheet!$C$11-$B$6)*I2035/$C$2/60),0)</f>
        <v>1</v>
      </c>
      <c r="L2035" s="1">
        <f>IF(G2035&gt;MainSheet!$C$11+$B$6+$C$6,IF(L2034&gt;=0.999,1,(G2035-MainSheet!$C$11-$B$6-$C$6)*I2035/$D$2/60),0)</f>
        <v>1</v>
      </c>
      <c r="M2035">
        <f t="shared" si="283"/>
        <v>1</v>
      </c>
      <c r="N2035" s="2">
        <f t="shared" si="284"/>
        <v>3721.0526315789471</v>
      </c>
      <c r="O2035">
        <f t="shared" si="287"/>
        <v>977.02127659574455</v>
      </c>
      <c r="P2035">
        <f t="shared" si="285"/>
        <v>192000</v>
      </c>
      <c r="Q2035" s="2">
        <f t="shared" si="286"/>
        <v>196698.0739081747</v>
      </c>
      <c r="R2035">
        <f>Q2035/MainSheet!$C$8*(G2035-G2034)+R2034</f>
        <v>2148.4831416604234</v>
      </c>
      <c r="S2035">
        <f t="shared" si="288"/>
        <v>34675.136481931717</v>
      </c>
      <c r="T2035">
        <f t="shared" si="280"/>
        <v>20.330000000000378</v>
      </c>
      <c r="U2035" s="1">
        <f>Q2035/MainSheet!$C$22</f>
        <v>1</v>
      </c>
    </row>
    <row r="2036" spans="7:21">
      <c r="G2036">
        <f t="shared" si="281"/>
        <v>20.34000000000038</v>
      </c>
      <c r="H2036">
        <f t="shared" si="282"/>
        <v>198000</v>
      </c>
      <c r="I2036" s="2">
        <f>MIN(MainSheet!$C$10/MainSheet!$C$9,MainSheet!$K$9*60)</f>
        <v>660</v>
      </c>
      <c r="J2036" s="1">
        <f>IF(G2036&gt;MainSheet!$C$11,IF(J2035&gt;=0.999,1,(G2036-MainSheet!$C$11)*I2036/$B$2/60),0)</f>
        <v>1</v>
      </c>
      <c r="K2036" s="1">
        <f>IF(G2036&gt;MainSheet!$C$11+$B$6,IF(K2035&gt;=0.999,1,(G2036-MainSheet!$C$11-$B$6)*I2036/$C$2/60),0)</f>
        <v>1</v>
      </c>
      <c r="L2036" s="1">
        <f>IF(G2036&gt;MainSheet!$C$11+$B$6+$C$6,IF(L2035&gt;=0.999,1,(G2036-MainSheet!$C$11-$B$6-$C$6)*I2036/$D$2/60),0)</f>
        <v>1</v>
      </c>
      <c r="M2036">
        <f t="shared" si="283"/>
        <v>1</v>
      </c>
      <c r="N2036" s="2">
        <f t="shared" si="284"/>
        <v>3721.0526315789471</v>
      </c>
      <c r="O2036">
        <f t="shared" si="287"/>
        <v>977.02127659574455</v>
      </c>
      <c r="P2036">
        <f t="shared" si="285"/>
        <v>192000</v>
      </c>
      <c r="Q2036" s="2">
        <f t="shared" si="286"/>
        <v>196698.0739081747</v>
      </c>
      <c r="R2036">
        <f>Q2036/MainSheet!$C$8*(G2036-G2035)+R2035</f>
        <v>2150.5143881512581</v>
      </c>
      <c r="S2036">
        <f t="shared" si="288"/>
        <v>34707.919494249749</v>
      </c>
      <c r="T2036">
        <f t="shared" si="280"/>
        <v>20.34000000000038</v>
      </c>
      <c r="U2036" s="1">
        <f>Q2036/MainSheet!$C$22</f>
        <v>1</v>
      </c>
    </row>
    <row r="2037" spans="7:21">
      <c r="G2037">
        <f t="shared" si="281"/>
        <v>20.350000000000382</v>
      </c>
      <c r="H2037">
        <f t="shared" si="282"/>
        <v>198000</v>
      </c>
      <c r="I2037" s="2">
        <f>MIN(MainSheet!$C$10/MainSheet!$C$9,MainSheet!$K$9*60)</f>
        <v>660</v>
      </c>
      <c r="J2037" s="1">
        <f>IF(G2037&gt;MainSheet!$C$11,IF(J2036&gt;=0.999,1,(G2037-MainSheet!$C$11)*I2037/$B$2/60),0)</f>
        <v>1</v>
      </c>
      <c r="K2037" s="1">
        <f>IF(G2037&gt;MainSheet!$C$11+$B$6,IF(K2036&gt;=0.999,1,(G2037-MainSheet!$C$11-$B$6)*I2037/$C$2/60),0)</f>
        <v>1</v>
      </c>
      <c r="L2037" s="1">
        <f>IF(G2037&gt;MainSheet!$C$11+$B$6+$C$6,IF(L2036&gt;=0.999,1,(G2037-MainSheet!$C$11-$B$6-$C$6)*I2037/$D$2/60),0)</f>
        <v>1</v>
      </c>
      <c r="M2037">
        <f t="shared" si="283"/>
        <v>1</v>
      </c>
      <c r="N2037" s="2">
        <f t="shared" si="284"/>
        <v>3721.0526315789471</v>
      </c>
      <c r="O2037">
        <f t="shared" si="287"/>
        <v>977.02127659574455</v>
      </c>
      <c r="P2037">
        <f t="shared" si="285"/>
        <v>192000</v>
      </c>
      <c r="Q2037" s="2">
        <f t="shared" si="286"/>
        <v>196698.0739081747</v>
      </c>
      <c r="R2037">
        <f>Q2037/MainSheet!$C$8*(G2037-G2036)+R2036</f>
        <v>2152.5456346420929</v>
      </c>
      <c r="S2037">
        <f t="shared" si="288"/>
        <v>34740.702506567781</v>
      </c>
      <c r="T2037">
        <f t="shared" si="280"/>
        <v>20.350000000000382</v>
      </c>
      <c r="U2037" s="1">
        <f>Q2037/MainSheet!$C$22</f>
        <v>1</v>
      </c>
    </row>
    <row r="2038" spans="7:21">
      <c r="G2038">
        <f t="shared" si="281"/>
        <v>20.360000000000383</v>
      </c>
      <c r="H2038">
        <f t="shared" si="282"/>
        <v>198000</v>
      </c>
      <c r="I2038" s="2">
        <f>MIN(MainSheet!$C$10/MainSheet!$C$9,MainSheet!$K$9*60)</f>
        <v>660</v>
      </c>
      <c r="J2038" s="1">
        <f>IF(G2038&gt;MainSheet!$C$11,IF(J2037&gt;=0.999,1,(G2038-MainSheet!$C$11)*I2038/$B$2/60),0)</f>
        <v>1</v>
      </c>
      <c r="K2038" s="1">
        <f>IF(G2038&gt;MainSheet!$C$11+$B$6,IF(K2037&gt;=0.999,1,(G2038-MainSheet!$C$11-$B$6)*I2038/$C$2/60),0)</f>
        <v>1</v>
      </c>
      <c r="L2038" s="1">
        <f>IF(G2038&gt;MainSheet!$C$11+$B$6+$C$6,IF(L2037&gt;=0.999,1,(G2038-MainSheet!$C$11-$B$6-$C$6)*I2038/$D$2/60),0)</f>
        <v>1</v>
      </c>
      <c r="M2038">
        <f t="shared" si="283"/>
        <v>1</v>
      </c>
      <c r="N2038" s="2">
        <f t="shared" si="284"/>
        <v>3721.0526315789471</v>
      </c>
      <c r="O2038">
        <f t="shared" si="287"/>
        <v>977.02127659574455</v>
      </c>
      <c r="P2038">
        <f t="shared" si="285"/>
        <v>192000</v>
      </c>
      <c r="Q2038" s="2">
        <f t="shared" si="286"/>
        <v>196698.0739081747</v>
      </c>
      <c r="R2038">
        <f>Q2038/MainSheet!$C$8*(G2038-G2037)+R2037</f>
        <v>2154.5768811329276</v>
      </c>
      <c r="S2038">
        <f t="shared" si="288"/>
        <v>34773.485518885813</v>
      </c>
      <c r="T2038">
        <f t="shared" si="280"/>
        <v>20.360000000000383</v>
      </c>
      <c r="U2038" s="1">
        <f>Q2038/MainSheet!$C$22</f>
        <v>1</v>
      </c>
    </row>
    <row r="2039" spans="7:21">
      <c r="G2039">
        <f t="shared" si="281"/>
        <v>20.370000000000385</v>
      </c>
      <c r="H2039">
        <f t="shared" si="282"/>
        <v>198000</v>
      </c>
      <c r="I2039" s="2">
        <f>MIN(MainSheet!$C$10/MainSheet!$C$9,MainSheet!$K$9*60)</f>
        <v>660</v>
      </c>
      <c r="J2039" s="1">
        <f>IF(G2039&gt;MainSheet!$C$11,IF(J2038&gt;=0.999,1,(G2039-MainSheet!$C$11)*I2039/$B$2/60),0)</f>
        <v>1</v>
      </c>
      <c r="K2039" s="1">
        <f>IF(G2039&gt;MainSheet!$C$11+$B$6,IF(K2038&gt;=0.999,1,(G2039-MainSheet!$C$11-$B$6)*I2039/$C$2/60),0)</f>
        <v>1</v>
      </c>
      <c r="L2039" s="1">
        <f>IF(G2039&gt;MainSheet!$C$11+$B$6+$C$6,IF(L2038&gt;=0.999,1,(G2039-MainSheet!$C$11-$B$6-$C$6)*I2039/$D$2/60),0)</f>
        <v>1</v>
      </c>
      <c r="M2039">
        <f t="shared" si="283"/>
        <v>1</v>
      </c>
      <c r="N2039" s="2">
        <f t="shared" si="284"/>
        <v>3721.0526315789471</v>
      </c>
      <c r="O2039">
        <f t="shared" si="287"/>
        <v>977.02127659574455</v>
      </c>
      <c r="P2039">
        <f t="shared" si="285"/>
        <v>192000</v>
      </c>
      <c r="Q2039" s="2">
        <f t="shared" si="286"/>
        <v>196698.0739081747</v>
      </c>
      <c r="R2039">
        <f>Q2039/MainSheet!$C$8*(G2039-G2038)+R2038</f>
        <v>2156.6081276237624</v>
      </c>
      <c r="S2039">
        <f t="shared" si="288"/>
        <v>34806.268531203845</v>
      </c>
      <c r="T2039">
        <f t="shared" si="280"/>
        <v>20.370000000000385</v>
      </c>
      <c r="U2039" s="1">
        <f>Q2039/MainSheet!$C$22</f>
        <v>1</v>
      </c>
    </row>
    <row r="2040" spans="7:21">
      <c r="G2040">
        <f t="shared" si="281"/>
        <v>20.380000000000386</v>
      </c>
      <c r="H2040">
        <f t="shared" si="282"/>
        <v>198000</v>
      </c>
      <c r="I2040" s="2">
        <f>MIN(MainSheet!$C$10/MainSheet!$C$9,MainSheet!$K$9*60)</f>
        <v>660</v>
      </c>
      <c r="J2040" s="1">
        <f>IF(G2040&gt;MainSheet!$C$11,IF(J2039&gt;=0.999,1,(G2040-MainSheet!$C$11)*I2040/$B$2/60),0)</f>
        <v>1</v>
      </c>
      <c r="K2040" s="1">
        <f>IF(G2040&gt;MainSheet!$C$11+$B$6,IF(K2039&gt;=0.999,1,(G2040-MainSheet!$C$11-$B$6)*I2040/$C$2/60),0)</f>
        <v>1</v>
      </c>
      <c r="L2040" s="1">
        <f>IF(G2040&gt;MainSheet!$C$11+$B$6+$C$6,IF(L2039&gt;=0.999,1,(G2040-MainSheet!$C$11-$B$6-$C$6)*I2040/$D$2/60),0)</f>
        <v>1</v>
      </c>
      <c r="M2040">
        <f t="shared" si="283"/>
        <v>1</v>
      </c>
      <c r="N2040" s="2">
        <f t="shared" si="284"/>
        <v>3721.0526315789471</v>
      </c>
      <c r="O2040">
        <f t="shared" si="287"/>
        <v>977.02127659574455</v>
      </c>
      <c r="P2040">
        <f t="shared" si="285"/>
        <v>192000</v>
      </c>
      <c r="Q2040" s="2">
        <f t="shared" si="286"/>
        <v>196698.0739081747</v>
      </c>
      <c r="R2040">
        <f>Q2040/MainSheet!$C$8*(G2040-G2039)+R2039</f>
        <v>2158.6393741145971</v>
      </c>
      <c r="S2040">
        <f t="shared" si="288"/>
        <v>34839.051543521877</v>
      </c>
      <c r="T2040">
        <f t="shared" si="280"/>
        <v>20.380000000000386</v>
      </c>
      <c r="U2040" s="1">
        <f>Q2040/MainSheet!$C$22</f>
        <v>1</v>
      </c>
    </row>
    <row r="2041" spans="7:21">
      <c r="G2041">
        <f t="shared" si="281"/>
        <v>20.390000000000388</v>
      </c>
      <c r="H2041">
        <f t="shared" si="282"/>
        <v>198000</v>
      </c>
      <c r="I2041" s="2">
        <f>MIN(MainSheet!$C$10/MainSheet!$C$9,MainSheet!$K$9*60)</f>
        <v>660</v>
      </c>
      <c r="J2041" s="1">
        <f>IF(G2041&gt;MainSheet!$C$11,IF(J2040&gt;=0.999,1,(G2041-MainSheet!$C$11)*I2041/$B$2/60),0)</f>
        <v>1</v>
      </c>
      <c r="K2041" s="1">
        <f>IF(G2041&gt;MainSheet!$C$11+$B$6,IF(K2040&gt;=0.999,1,(G2041-MainSheet!$C$11-$B$6)*I2041/$C$2/60),0)</f>
        <v>1</v>
      </c>
      <c r="L2041" s="1">
        <f>IF(G2041&gt;MainSheet!$C$11+$B$6+$C$6,IF(L2040&gt;=0.999,1,(G2041-MainSheet!$C$11-$B$6-$C$6)*I2041/$D$2/60),0)</f>
        <v>1</v>
      </c>
      <c r="M2041">
        <f t="shared" si="283"/>
        <v>1</v>
      </c>
      <c r="N2041" s="2">
        <f t="shared" si="284"/>
        <v>3721.0526315789471</v>
      </c>
      <c r="O2041">
        <f t="shared" si="287"/>
        <v>977.02127659574455</v>
      </c>
      <c r="P2041">
        <f t="shared" si="285"/>
        <v>192000</v>
      </c>
      <c r="Q2041" s="2">
        <f t="shared" si="286"/>
        <v>196698.0739081747</v>
      </c>
      <c r="R2041">
        <f>Q2041/MainSheet!$C$8*(G2041-G2040)+R2040</f>
        <v>2160.6706206054318</v>
      </c>
      <c r="S2041">
        <f t="shared" si="288"/>
        <v>34871.834555839909</v>
      </c>
      <c r="T2041">
        <f t="shared" si="280"/>
        <v>20.390000000000388</v>
      </c>
      <c r="U2041" s="1">
        <f>Q2041/MainSheet!$C$22</f>
        <v>1</v>
      </c>
    </row>
    <row r="2042" spans="7:21">
      <c r="G2042">
        <f t="shared" si="281"/>
        <v>20.400000000000389</v>
      </c>
      <c r="H2042">
        <f t="shared" si="282"/>
        <v>198000</v>
      </c>
      <c r="I2042" s="2">
        <f>MIN(MainSheet!$C$10/MainSheet!$C$9,MainSheet!$K$9*60)</f>
        <v>660</v>
      </c>
      <c r="J2042" s="1">
        <f>IF(G2042&gt;MainSheet!$C$11,IF(J2041&gt;=0.999,1,(G2042-MainSheet!$C$11)*I2042/$B$2/60),0)</f>
        <v>1</v>
      </c>
      <c r="K2042" s="1">
        <f>IF(G2042&gt;MainSheet!$C$11+$B$6,IF(K2041&gt;=0.999,1,(G2042-MainSheet!$C$11-$B$6)*I2042/$C$2/60),0)</f>
        <v>1</v>
      </c>
      <c r="L2042" s="1">
        <f>IF(G2042&gt;MainSheet!$C$11+$B$6+$C$6,IF(L2041&gt;=0.999,1,(G2042-MainSheet!$C$11-$B$6-$C$6)*I2042/$D$2/60),0)</f>
        <v>1</v>
      </c>
      <c r="M2042">
        <f t="shared" si="283"/>
        <v>1</v>
      </c>
      <c r="N2042" s="2">
        <f t="shared" si="284"/>
        <v>3721.0526315789471</v>
      </c>
      <c r="O2042">
        <f t="shared" si="287"/>
        <v>977.02127659574455</v>
      </c>
      <c r="P2042">
        <f t="shared" si="285"/>
        <v>192000</v>
      </c>
      <c r="Q2042" s="2">
        <f t="shared" si="286"/>
        <v>196698.0739081747</v>
      </c>
      <c r="R2042">
        <f>Q2042/MainSheet!$C$8*(G2042-G2041)+R2041</f>
        <v>2162.7018670962666</v>
      </c>
      <c r="S2042">
        <f t="shared" si="288"/>
        <v>34904.617568157941</v>
      </c>
      <c r="T2042">
        <f t="shared" si="280"/>
        <v>20.400000000000389</v>
      </c>
      <c r="U2042" s="1">
        <f>Q2042/MainSheet!$C$22</f>
        <v>1</v>
      </c>
    </row>
    <row r="2043" spans="7:21">
      <c r="G2043">
        <f t="shared" si="281"/>
        <v>20.410000000000391</v>
      </c>
      <c r="H2043">
        <f t="shared" si="282"/>
        <v>198000</v>
      </c>
      <c r="I2043" s="2">
        <f>MIN(MainSheet!$C$10/MainSheet!$C$9,MainSheet!$K$9*60)</f>
        <v>660</v>
      </c>
      <c r="J2043" s="1">
        <f>IF(G2043&gt;MainSheet!$C$11,IF(J2042&gt;=0.999,1,(G2043-MainSheet!$C$11)*I2043/$B$2/60),0)</f>
        <v>1</v>
      </c>
      <c r="K2043" s="1">
        <f>IF(G2043&gt;MainSheet!$C$11+$B$6,IF(K2042&gt;=0.999,1,(G2043-MainSheet!$C$11-$B$6)*I2043/$C$2/60),0)</f>
        <v>1</v>
      </c>
      <c r="L2043" s="1">
        <f>IF(G2043&gt;MainSheet!$C$11+$B$6+$C$6,IF(L2042&gt;=0.999,1,(G2043-MainSheet!$C$11-$B$6-$C$6)*I2043/$D$2/60),0)</f>
        <v>1</v>
      </c>
      <c r="M2043">
        <f t="shared" si="283"/>
        <v>1</v>
      </c>
      <c r="N2043" s="2">
        <f t="shared" si="284"/>
        <v>3721.0526315789471</v>
      </c>
      <c r="O2043">
        <f t="shared" si="287"/>
        <v>977.02127659574455</v>
      </c>
      <c r="P2043">
        <f t="shared" si="285"/>
        <v>192000</v>
      </c>
      <c r="Q2043" s="2">
        <f t="shared" si="286"/>
        <v>196698.0739081747</v>
      </c>
      <c r="R2043">
        <f>Q2043/MainSheet!$C$8*(G2043-G2042)+R2042</f>
        <v>2164.7331135871013</v>
      </c>
      <c r="S2043">
        <f t="shared" si="288"/>
        <v>34937.400580475973</v>
      </c>
      <c r="T2043">
        <f t="shared" si="280"/>
        <v>20.410000000000391</v>
      </c>
      <c r="U2043" s="1">
        <f>Q2043/MainSheet!$C$22</f>
        <v>1</v>
      </c>
    </row>
    <row r="2044" spans="7:21">
      <c r="G2044">
        <f t="shared" si="281"/>
        <v>20.420000000000393</v>
      </c>
      <c r="H2044">
        <f t="shared" si="282"/>
        <v>198000</v>
      </c>
      <c r="I2044" s="2">
        <f>MIN(MainSheet!$C$10/MainSheet!$C$9,MainSheet!$K$9*60)</f>
        <v>660</v>
      </c>
      <c r="J2044" s="1">
        <f>IF(G2044&gt;MainSheet!$C$11,IF(J2043&gt;=0.999,1,(G2044-MainSheet!$C$11)*I2044/$B$2/60),0)</f>
        <v>1</v>
      </c>
      <c r="K2044" s="1">
        <f>IF(G2044&gt;MainSheet!$C$11+$B$6,IF(K2043&gt;=0.999,1,(G2044-MainSheet!$C$11-$B$6)*I2044/$C$2/60),0)</f>
        <v>1</v>
      </c>
      <c r="L2044" s="1">
        <f>IF(G2044&gt;MainSheet!$C$11+$B$6+$C$6,IF(L2043&gt;=0.999,1,(G2044-MainSheet!$C$11-$B$6-$C$6)*I2044/$D$2/60),0)</f>
        <v>1</v>
      </c>
      <c r="M2044">
        <f t="shared" si="283"/>
        <v>1</v>
      </c>
      <c r="N2044" s="2">
        <f t="shared" si="284"/>
        <v>3721.0526315789471</v>
      </c>
      <c r="O2044">
        <f t="shared" si="287"/>
        <v>977.02127659574455</v>
      </c>
      <c r="P2044">
        <f t="shared" si="285"/>
        <v>192000</v>
      </c>
      <c r="Q2044" s="2">
        <f t="shared" si="286"/>
        <v>196698.0739081747</v>
      </c>
      <c r="R2044">
        <f>Q2044/MainSheet!$C$8*(G2044-G2043)+R2043</f>
        <v>2166.7643600779361</v>
      </c>
      <c r="S2044">
        <f t="shared" si="288"/>
        <v>34970.183592794005</v>
      </c>
      <c r="T2044">
        <f t="shared" si="280"/>
        <v>20.420000000000393</v>
      </c>
      <c r="U2044" s="1">
        <f>Q2044/MainSheet!$C$22</f>
        <v>1</v>
      </c>
    </row>
    <row r="2045" spans="7:21">
      <c r="G2045">
        <f t="shared" si="281"/>
        <v>20.430000000000394</v>
      </c>
      <c r="H2045">
        <f t="shared" si="282"/>
        <v>198000</v>
      </c>
      <c r="I2045" s="2">
        <f>MIN(MainSheet!$C$10/MainSheet!$C$9,MainSheet!$K$9*60)</f>
        <v>660</v>
      </c>
      <c r="J2045" s="1">
        <f>IF(G2045&gt;MainSheet!$C$11,IF(J2044&gt;=0.999,1,(G2045-MainSheet!$C$11)*I2045/$B$2/60),0)</f>
        <v>1</v>
      </c>
      <c r="K2045" s="1">
        <f>IF(G2045&gt;MainSheet!$C$11+$B$6,IF(K2044&gt;=0.999,1,(G2045-MainSheet!$C$11-$B$6)*I2045/$C$2/60),0)</f>
        <v>1</v>
      </c>
      <c r="L2045" s="1">
        <f>IF(G2045&gt;MainSheet!$C$11+$B$6+$C$6,IF(L2044&gt;=0.999,1,(G2045-MainSheet!$C$11-$B$6-$C$6)*I2045/$D$2/60),0)</f>
        <v>1</v>
      </c>
      <c r="M2045">
        <f t="shared" si="283"/>
        <v>1</v>
      </c>
      <c r="N2045" s="2">
        <f t="shared" si="284"/>
        <v>3721.0526315789471</v>
      </c>
      <c r="O2045">
        <f t="shared" si="287"/>
        <v>977.02127659574455</v>
      </c>
      <c r="P2045">
        <f t="shared" si="285"/>
        <v>192000</v>
      </c>
      <c r="Q2045" s="2">
        <f t="shared" si="286"/>
        <v>196698.0739081747</v>
      </c>
      <c r="R2045">
        <f>Q2045/MainSheet!$C$8*(G2045-G2044)+R2044</f>
        <v>2168.7956065687708</v>
      </c>
      <c r="S2045">
        <f t="shared" si="288"/>
        <v>35002.966605112037</v>
      </c>
      <c r="T2045">
        <f t="shared" si="280"/>
        <v>20.430000000000394</v>
      </c>
      <c r="U2045" s="1">
        <f>Q2045/MainSheet!$C$22</f>
        <v>1</v>
      </c>
    </row>
    <row r="2046" spans="7:21">
      <c r="G2046">
        <f t="shared" si="281"/>
        <v>20.440000000000396</v>
      </c>
      <c r="H2046">
        <f t="shared" si="282"/>
        <v>198000</v>
      </c>
      <c r="I2046" s="2">
        <f>MIN(MainSheet!$C$10/MainSheet!$C$9,MainSheet!$K$9*60)</f>
        <v>660</v>
      </c>
      <c r="J2046" s="1">
        <f>IF(G2046&gt;MainSheet!$C$11,IF(J2045&gt;=0.999,1,(G2046-MainSheet!$C$11)*I2046/$B$2/60),0)</f>
        <v>1</v>
      </c>
      <c r="K2046" s="1">
        <f>IF(G2046&gt;MainSheet!$C$11+$B$6,IF(K2045&gt;=0.999,1,(G2046-MainSheet!$C$11-$B$6)*I2046/$C$2/60),0)</f>
        <v>1</v>
      </c>
      <c r="L2046" s="1">
        <f>IF(G2046&gt;MainSheet!$C$11+$B$6+$C$6,IF(L2045&gt;=0.999,1,(G2046-MainSheet!$C$11-$B$6-$C$6)*I2046/$D$2/60),0)</f>
        <v>1</v>
      </c>
      <c r="M2046">
        <f t="shared" si="283"/>
        <v>1</v>
      </c>
      <c r="N2046" s="2">
        <f t="shared" si="284"/>
        <v>3721.0526315789471</v>
      </c>
      <c r="O2046">
        <f t="shared" si="287"/>
        <v>977.02127659574455</v>
      </c>
      <c r="P2046">
        <f t="shared" si="285"/>
        <v>192000</v>
      </c>
      <c r="Q2046" s="2">
        <f t="shared" si="286"/>
        <v>196698.0739081747</v>
      </c>
      <c r="R2046">
        <f>Q2046/MainSheet!$C$8*(G2046-G2045)+R2045</f>
        <v>2170.8268530596056</v>
      </c>
      <c r="S2046">
        <f t="shared" si="288"/>
        <v>35035.749617430069</v>
      </c>
      <c r="T2046">
        <f t="shared" si="280"/>
        <v>20.440000000000396</v>
      </c>
      <c r="U2046" s="1">
        <f>Q2046/MainSheet!$C$22</f>
        <v>1</v>
      </c>
    </row>
    <row r="2047" spans="7:21">
      <c r="G2047">
        <f t="shared" si="281"/>
        <v>20.450000000000397</v>
      </c>
      <c r="H2047">
        <f t="shared" si="282"/>
        <v>198000</v>
      </c>
      <c r="I2047" s="2">
        <f>MIN(MainSheet!$C$10/MainSheet!$C$9,MainSheet!$K$9*60)</f>
        <v>660</v>
      </c>
      <c r="J2047" s="1">
        <f>IF(G2047&gt;MainSheet!$C$11,IF(J2046&gt;=0.999,1,(G2047-MainSheet!$C$11)*I2047/$B$2/60),0)</f>
        <v>1</v>
      </c>
      <c r="K2047" s="1">
        <f>IF(G2047&gt;MainSheet!$C$11+$B$6,IF(K2046&gt;=0.999,1,(G2047-MainSheet!$C$11-$B$6)*I2047/$C$2/60),0)</f>
        <v>1</v>
      </c>
      <c r="L2047" s="1">
        <f>IF(G2047&gt;MainSheet!$C$11+$B$6+$C$6,IF(L2046&gt;=0.999,1,(G2047-MainSheet!$C$11-$B$6-$C$6)*I2047/$D$2/60),0)</f>
        <v>1</v>
      </c>
      <c r="M2047">
        <f t="shared" si="283"/>
        <v>1</v>
      </c>
      <c r="N2047" s="2">
        <f t="shared" si="284"/>
        <v>3721.0526315789471</v>
      </c>
      <c r="O2047">
        <f t="shared" si="287"/>
        <v>977.02127659574455</v>
      </c>
      <c r="P2047">
        <f t="shared" si="285"/>
        <v>192000</v>
      </c>
      <c r="Q2047" s="2">
        <f t="shared" si="286"/>
        <v>196698.0739081747</v>
      </c>
      <c r="R2047">
        <f>Q2047/MainSheet!$C$8*(G2047-G2046)+R2046</f>
        <v>2172.8580995504403</v>
      </c>
      <c r="S2047">
        <f t="shared" si="288"/>
        <v>35068.532629748101</v>
      </c>
      <c r="T2047">
        <f t="shared" si="280"/>
        <v>20.450000000000397</v>
      </c>
      <c r="U2047" s="1">
        <f>Q2047/MainSheet!$C$22</f>
        <v>1</v>
      </c>
    </row>
    <row r="2048" spans="7:21">
      <c r="G2048">
        <f t="shared" si="281"/>
        <v>20.460000000000399</v>
      </c>
      <c r="H2048">
        <f t="shared" si="282"/>
        <v>198000</v>
      </c>
      <c r="I2048" s="2">
        <f>MIN(MainSheet!$C$10/MainSheet!$C$9,MainSheet!$K$9*60)</f>
        <v>660</v>
      </c>
      <c r="J2048" s="1">
        <f>IF(G2048&gt;MainSheet!$C$11,IF(J2047&gt;=0.999,1,(G2048-MainSheet!$C$11)*I2048/$B$2/60),0)</f>
        <v>1</v>
      </c>
      <c r="K2048" s="1">
        <f>IF(G2048&gt;MainSheet!$C$11+$B$6,IF(K2047&gt;=0.999,1,(G2048-MainSheet!$C$11-$B$6)*I2048/$C$2/60),0)</f>
        <v>1</v>
      </c>
      <c r="L2048" s="1">
        <f>IF(G2048&gt;MainSheet!$C$11+$B$6+$C$6,IF(L2047&gt;=0.999,1,(G2048-MainSheet!$C$11-$B$6-$C$6)*I2048/$D$2/60),0)</f>
        <v>1</v>
      </c>
      <c r="M2048">
        <f t="shared" si="283"/>
        <v>1</v>
      </c>
      <c r="N2048" s="2">
        <f t="shared" si="284"/>
        <v>3721.0526315789471</v>
      </c>
      <c r="O2048">
        <f t="shared" si="287"/>
        <v>977.02127659574455</v>
      </c>
      <c r="P2048">
        <f t="shared" si="285"/>
        <v>192000</v>
      </c>
      <c r="Q2048" s="2">
        <f t="shared" si="286"/>
        <v>196698.0739081747</v>
      </c>
      <c r="R2048">
        <f>Q2048/MainSheet!$C$8*(G2048-G2047)+R2047</f>
        <v>2174.8893460412751</v>
      </c>
      <c r="S2048">
        <f t="shared" si="288"/>
        <v>35101.315642066133</v>
      </c>
      <c r="T2048">
        <f t="shared" si="280"/>
        <v>20.460000000000399</v>
      </c>
      <c r="U2048" s="1">
        <f>Q2048/MainSheet!$C$22</f>
        <v>1</v>
      </c>
    </row>
    <row r="2049" spans="7:21">
      <c r="G2049">
        <f t="shared" si="281"/>
        <v>20.4700000000004</v>
      </c>
      <c r="H2049">
        <f t="shared" si="282"/>
        <v>198000</v>
      </c>
      <c r="I2049" s="2">
        <f>MIN(MainSheet!$C$10/MainSheet!$C$9,MainSheet!$K$9*60)</f>
        <v>660</v>
      </c>
      <c r="J2049" s="1">
        <f>IF(G2049&gt;MainSheet!$C$11,IF(J2048&gt;=0.999,1,(G2049-MainSheet!$C$11)*I2049/$B$2/60),0)</f>
        <v>1</v>
      </c>
      <c r="K2049" s="1">
        <f>IF(G2049&gt;MainSheet!$C$11+$B$6,IF(K2048&gt;=0.999,1,(G2049-MainSheet!$C$11-$B$6)*I2049/$C$2/60),0)</f>
        <v>1</v>
      </c>
      <c r="L2049" s="1">
        <f>IF(G2049&gt;MainSheet!$C$11+$B$6+$C$6,IF(L2048&gt;=0.999,1,(G2049-MainSheet!$C$11-$B$6-$C$6)*I2049/$D$2/60),0)</f>
        <v>1</v>
      </c>
      <c r="M2049">
        <f t="shared" si="283"/>
        <v>1</v>
      </c>
      <c r="N2049" s="2">
        <f t="shared" si="284"/>
        <v>3721.0526315789471</v>
      </c>
      <c r="O2049">
        <f t="shared" si="287"/>
        <v>977.02127659574455</v>
      </c>
      <c r="P2049">
        <f t="shared" si="285"/>
        <v>192000</v>
      </c>
      <c r="Q2049" s="2">
        <f t="shared" si="286"/>
        <v>196698.0739081747</v>
      </c>
      <c r="R2049">
        <f>Q2049/MainSheet!$C$8*(G2049-G2048)+R2048</f>
        <v>2176.9205925321098</v>
      </c>
      <c r="S2049">
        <f t="shared" si="288"/>
        <v>35134.098654384165</v>
      </c>
      <c r="T2049">
        <f t="shared" si="280"/>
        <v>20.4700000000004</v>
      </c>
      <c r="U2049" s="1">
        <f>Q2049/MainSheet!$C$22</f>
        <v>1</v>
      </c>
    </row>
    <row r="2050" spans="7:21">
      <c r="G2050">
        <f t="shared" si="281"/>
        <v>20.480000000000402</v>
      </c>
      <c r="H2050">
        <f t="shared" si="282"/>
        <v>198000</v>
      </c>
      <c r="I2050" s="2">
        <f>MIN(MainSheet!$C$10/MainSheet!$C$9,MainSheet!$K$9*60)</f>
        <v>660</v>
      </c>
      <c r="J2050" s="1">
        <f>IF(G2050&gt;MainSheet!$C$11,IF(J2049&gt;=0.999,1,(G2050-MainSheet!$C$11)*I2050/$B$2/60),0)</f>
        <v>1</v>
      </c>
      <c r="K2050" s="1">
        <f>IF(G2050&gt;MainSheet!$C$11+$B$6,IF(K2049&gt;=0.999,1,(G2050-MainSheet!$C$11-$B$6)*I2050/$C$2/60),0)</f>
        <v>1</v>
      </c>
      <c r="L2050" s="1">
        <f>IF(G2050&gt;MainSheet!$C$11+$B$6+$C$6,IF(L2049&gt;=0.999,1,(G2050-MainSheet!$C$11-$B$6-$C$6)*I2050/$D$2/60),0)</f>
        <v>1</v>
      </c>
      <c r="M2050">
        <f t="shared" si="283"/>
        <v>1</v>
      </c>
      <c r="N2050" s="2">
        <f t="shared" si="284"/>
        <v>3721.0526315789471</v>
      </c>
      <c r="O2050">
        <f t="shared" si="287"/>
        <v>977.02127659574455</v>
      </c>
      <c r="P2050">
        <f t="shared" si="285"/>
        <v>192000</v>
      </c>
      <c r="Q2050" s="2">
        <f t="shared" si="286"/>
        <v>196698.0739081747</v>
      </c>
      <c r="R2050">
        <f>Q2050/MainSheet!$C$8*(G2050-G2049)+R2049</f>
        <v>2178.9518390229446</v>
      </c>
      <c r="S2050">
        <f t="shared" si="288"/>
        <v>35166.881666702197</v>
      </c>
      <c r="T2050">
        <f t="shared" si="280"/>
        <v>20.480000000000402</v>
      </c>
      <c r="U2050" s="1">
        <f>Q2050/MainSheet!$C$22</f>
        <v>1</v>
      </c>
    </row>
    <row r="2051" spans="7:21">
      <c r="G2051">
        <f t="shared" si="281"/>
        <v>20.490000000000403</v>
      </c>
      <c r="H2051">
        <f t="shared" si="282"/>
        <v>198000</v>
      </c>
      <c r="I2051" s="2">
        <f>MIN(MainSheet!$C$10/MainSheet!$C$9,MainSheet!$K$9*60)</f>
        <v>660</v>
      </c>
      <c r="J2051" s="1">
        <f>IF(G2051&gt;MainSheet!$C$11,IF(J2050&gt;=0.999,1,(G2051-MainSheet!$C$11)*I2051/$B$2/60),0)</f>
        <v>1</v>
      </c>
      <c r="K2051" s="1">
        <f>IF(G2051&gt;MainSheet!$C$11+$B$6,IF(K2050&gt;=0.999,1,(G2051-MainSheet!$C$11-$B$6)*I2051/$C$2/60),0)</f>
        <v>1</v>
      </c>
      <c r="L2051" s="1">
        <f>IF(G2051&gt;MainSheet!$C$11+$B$6+$C$6,IF(L2050&gt;=0.999,1,(G2051-MainSheet!$C$11-$B$6-$C$6)*I2051/$D$2/60),0)</f>
        <v>1</v>
      </c>
      <c r="M2051">
        <f t="shared" si="283"/>
        <v>1</v>
      </c>
      <c r="N2051" s="2">
        <f t="shared" si="284"/>
        <v>3721.0526315789471</v>
      </c>
      <c r="O2051">
        <f t="shared" si="287"/>
        <v>977.02127659574455</v>
      </c>
      <c r="P2051">
        <f t="shared" si="285"/>
        <v>192000</v>
      </c>
      <c r="Q2051" s="2">
        <f t="shared" si="286"/>
        <v>196698.0739081747</v>
      </c>
      <c r="R2051">
        <f>Q2051/MainSheet!$C$8*(G2051-G2050)+R2050</f>
        <v>2180.9830855137793</v>
      </c>
      <c r="S2051">
        <f t="shared" si="288"/>
        <v>35199.664679020229</v>
      </c>
      <c r="T2051">
        <f t="shared" ref="T2051:T2114" si="289">G2051</f>
        <v>20.490000000000403</v>
      </c>
      <c r="U2051" s="1">
        <f>Q2051/MainSheet!$C$22</f>
        <v>1</v>
      </c>
    </row>
    <row r="2052" spans="7:21">
      <c r="G2052">
        <f t="shared" ref="G2052:G2115" si="290">G2051+$F$2</f>
        <v>20.500000000000405</v>
      </c>
      <c r="H2052">
        <f t="shared" ref="H2052:H2115" si="291">H2051</f>
        <v>198000</v>
      </c>
      <c r="I2052" s="2">
        <f>MIN(MainSheet!$C$10/MainSheet!$C$9,MainSheet!$K$9*60)</f>
        <v>660</v>
      </c>
      <c r="J2052" s="1">
        <f>IF(G2052&gt;MainSheet!$C$11,IF(J2051&gt;=0.999,1,(G2052-MainSheet!$C$11)*I2052/$B$2/60),0)</f>
        <v>1</v>
      </c>
      <c r="K2052" s="1">
        <f>IF(G2052&gt;MainSheet!$C$11+$B$6,IF(K2051&gt;=0.999,1,(G2052-MainSheet!$C$11-$B$6)*I2052/$C$2/60),0)</f>
        <v>1</v>
      </c>
      <c r="L2052" s="1">
        <f>IF(G2052&gt;MainSheet!$C$11+$B$6+$C$6,IF(L2051&gt;=0.999,1,(G2052-MainSheet!$C$11-$B$6-$C$6)*I2052/$D$2/60),0)</f>
        <v>1</v>
      </c>
      <c r="M2052">
        <f t="shared" ref="M2052:M2115" si="292">(J2052*$B$2+K2052*$C$2+L2052*$D$2)/SUM($B$2:$D$2)</f>
        <v>1</v>
      </c>
      <c r="N2052" s="2">
        <f t="shared" ref="N2052:N2115" si="293">IF(J2052&gt;=0.01,((1-J2052)*B$3+B$4*(J2052)),0)</f>
        <v>3721.0526315789471</v>
      </c>
      <c r="O2052">
        <f t="shared" si="287"/>
        <v>977.02127659574455</v>
      </c>
      <c r="P2052">
        <f t="shared" ref="P2052:P2115" si="294">IF(IF(N2052+O2052&gt;H2052,H2052-O2052-N2052,IF(L2052&gt;0,((1-L2052)*D$3+D$4*(L2052)),0))+O2052+N2052&gt;H2052,H2052-N2052-O2052,IF(N2052+O2052&gt;H2052,H2052-O2052-N2052,IF(L2052&gt;0,((1-L2052)*D$3+D$4*(L2052)),0)))</f>
        <v>192000</v>
      </c>
      <c r="Q2052" s="2">
        <f t="shared" ref="Q2052:Q2115" si="295">SUM(N2052:P2052)</f>
        <v>196698.0739081747</v>
      </c>
      <c r="R2052">
        <f>Q2052/MainSheet!$C$8*(G2052-G2051)+R2051</f>
        <v>2183.0143320046141</v>
      </c>
      <c r="S2052">
        <f t="shared" si="288"/>
        <v>35232.44769133826</v>
      </c>
      <c r="T2052">
        <f t="shared" si="289"/>
        <v>20.500000000000405</v>
      </c>
      <c r="U2052" s="1">
        <f>Q2052/MainSheet!$C$22</f>
        <v>1</v>
      </c>
    </row>
    <row r="2053" spans="7:21">
      <c r="G2053">
        <f t="shared" si="290"/>
        <v>20.510000000000407</v>
      </c>
      <c r="H2053">
        <f t="shared" si="291"/>
        <v>198000</v>
      </c>
      <c r="I2053" s="2">
        <f>MIN(MainSheet!$C$10/MainSheet!$C$9,MainSheet!$K$9*60)</f>
        <v>660</v>
      </c>
      <c r="J2053" s="1">
        <f>IF(G2053&gt;MainSheet!$C$11,IF(J2052&gt;=0.999,1,(G2053-MainSheet!$C$11)*I2053/$B$2/60),0)</f>
        <v>1</v>
      </c>
      <c r="K2053" s="1">
        <f>IF(G2053&gt;MainSheet!$C$11+$B$6,IF(K2052&gt;=0.999,1,(G2053-MainSheet!$C$11-$B$6)*I2053/$C$2/60),0)</f>
        <v>1</v>
      </c>
      <c r="L2053" s="1">
        <f>IF(G2053&gt;MainSheet!$C$11+$B$6+$C$6,IF(L2052&gt;=0.999,1,(G2053-MainSheet!$C$11-$B$6-$C$6)*I2053/$D$2/60),0)</f>
        <v>1</v>
      </c>
      <c r="M2053">
        <f t="shared" si="292"/>
        <v>1</v>
      </c>
      <c r="N2053" s="2">
        <f t="shared" si="293"/>
        <v>3721.0526315789471</v>
      </c>
      <c r="O2053">
        <f t="shared" ref="O2053:O2116" si="296">IF(K2053&gt;=0.01,((1-K2053)*C$3+C$4*(K2053)),0)</f>
        <v>977.02127659574455</v>
      </c>
      <c r="P2053">
        <f t="shared" si="294"/>
        <v>192000</v>
      </c>
      <c r="Q2053" s="2">
        <f t="shared" si="295"/>
        <v>196698.0739081747</v>
      </c>
      <c r="R2053">
        <f>Q2053/MainSheet!$C$8*(G2053-G2052)+R2052</f>
        <v>2185.0455784954488</v>
      </c>
      <c r="S2053">
        <f t="shared" ref="S2053:S2116" si="297">Q2053*$F$2/60+S2052</f>
        <v>35265.230703656292</v>
      </c>
      <c r="T2053">
        <f t="shared" si="289"/>
        <v>20.510000000000407</v>
      </c>
      <c r="U2053" s="1">
        <f>Q2053/MainSheet!$C$22</f>
        <v>1</v>
      </c>
    </row>
    <row r="2054" spans="7:21">
      <c r="G2054">
        <f t="shared" si="290"/>
        <v>20.520000000000408</v>
      </c>
      <c r="H2054">
        <f t="shared" si="291"/>
        <v>198000</v>
      </c>
      <c r="I2054" s="2">
        <f>MIN(MainSheet!$C$10/MainSheet!$C$9,MainSheet!$K$9*60)</f>
        <v>660</v>
      </c>
      <c r="J2054" s="1">
        <f>IF(G2054&gt;MainSheet!$C$11,IF(J2053&gt;=0.999,1,(G2054-MainSheet!$C$11)*I2054/$B$2/60),0)</f>
        <v>1</v>
      </c>
      <c r="K2054" s="1">
        <f>IF(G2054&gt;MainSheet!$C$11+$B$6,IF(K2053&gt;=0.999,1,(G2054-MainSheet!$C$11-$B$6)*I2054/$C$2/60),0)</f>
        <v>1</v>
      </c>
      <c r="L2054" s="1">
        <f>IF(G2054&gt;MainSheet!$C$11+$B$6+$C$6,IF(L2053&gt;=0.999,1,(G2054-MainSheet!$C$11-$B$6-$C$6)*I2054/$D$2/60),0)</f>
        <v>1</v>
      </c>
      <c r="M2054">
        <f t="shared" si="292"/>
        <v>1</v>
      </c>
      <c r="N2054" s="2">
        <f t="shared" si="293"/>
        <v>3721.0526315789471</v>
      </c>
      <c r="O2054">
        <f t="shared" si="296"/>
        <v>977.02127659574455</v>
      </c>
      <c r="P2054">
        <f t="shared" si="294"/>
        <v>192000</v>
      </c>
      <c r="Q2054" s="2">
        <f t="shared" si="295"/>
        <v>196698.0739081747</v>
      </c>
      <c r="R2054">
        <f>Q2054/MainSheet!$C$8*(G2054-G2053)+R2053</f>
        <v>2187.0768249862836</v>
      </c>
      <c r="S2054">
        <f t="shared" si="297"/>
        <v>35298.013715974324</v>
      </c>
      <c r="T2054">
        <f t="shared" si="289"/>
        <v>20.520000000000408</v>
      </c>
      <c r="U2054" s="1">
        <f>Q2054/MainSheet!$C$22</f>
        <v>1</v>
      </c>
    </row>
    <row r="2055" spans="7:21">
      <c r="G2055">
        <f t="shared" si="290"/>
        <v>20.53000000000041</v>
      </c>
      <c r="H2055">
        <f t="shared" si="291"/>
        <v>198000</v>
      </c>
      <c r="I2055" s="2">
        <f>MIN(MainSheet!$C$10/MainSheet!$C$9,MainSheet!$K$9*60)</f>
        <v>660</v>
      </c>
      <c r="J2055" s="1">
        <f>IF(G2055&gt;MainSheet!$C$11,IF(J2054&gt;=0.999,1,(G2055-MainSheet!$C$11)*I2055/$B$2/60),0)</f>
        <v>1</v>
      </c>
      <c r="K2055" s="1">
        <f>IF(G2055&gt;MainSheet!$C$11+$B$6,IF(K2054&gt;=0.999,1,(G2055-MainSheet!$C$11-$B$6)*I2055/$C$2/60),0)</f>
        <v>1</v>
      </c>
      <c r="L2055" s="1">
        <f>IF(G2055&gt;MainSheet!$C$11+$B$6+$C$6,IF(L2054&gt;=0.999,1,(G2055-MainSheet!$C$11-$B$6-$C$6)*I2055/$D$2/60),0)</f>
        <v>1</v>
      </c>
      <c r="M2055">
        <f t="shared" si="292"/>
        <v>1</v>
      </c>
      <c r="N2055" s="2">
        <f t="shared" si="293"/>
        <v>3721.0526315789471</v>
      </c>
      <c r="O2055">
        <f t="shared" si="296"/>
        <v>977.02127659574455</v>
      </c>
      <c r="P2055">
        <f t="shared" si="294"/>
        <v>192000</v>
      </c>
      <c r="Q2055" s="2">
        <f t="shared" si="295"/>
        <v>196698.0739081747</v>
      </c>
      <c r="R2055">
        <f>Q2055/MainSheet!$C$8*(G2055-G2054)+R2054</f>
        <v>2189.1080714771183</v>
      </c>
      <c r="S2055">
        <f t="shared" si="297"/>
        <v>35330.796728292356</v>
      </c>
      <c r="T2055">
        <f t="shared" si="289"/>
        <v>20.53000000000041</v>
      </c>
      <c r="U2055" s="1">
        <f>Q2055/MainSheet!$C$22</f>
        <v>1</v>
      </c>
    </row>
    <row r="2056" spans="7:21">
      <c r="G2056">
        <f t="shared" si="290"/>
        <v>20.540000000000411</v>
      </c>
      <c r="H2056">
        <f t="shared" si="291"/>
        <v>198000</v>
      </c>
      <c r="I2056" s="2">
        <f>MIN(MainSheet!$C$10/MainSheet!$C$9,MainSheet!$K$9*60)</f>
        <v>660</v>
      </c>
      <c r="J2056" s="1">
        <f>IF(G2056&gt;MainSheet!$C$11,IF(J2055&gt;=0.999,1,(G2056-MainSheet!$C$11)*I2056/$B$2/60),0)</f>
        <v>1</v>
      </c>
      <c r="K2056" s="1">
        <f>IF(G2056&gt;MainSheet!$C$11+$B$6,IF(K2055&gt;=0.999,1,(G2056-MainSheet!$C$11-$B$6)*I2056/$C$2/60),0)</f>
        <v>1</v>
      </c>
      <c r="L2056" s="1">
        <f>IF(G2056&gt;MainSheet!$C$11+$B$6+$C$6,IF(L2055&gt;=0.999,1,(G2056-MainSheet!$C$11-$B$6-$C$6)*I2056/$D$2/60),0)</f>
        <v>1</v>
      </c>
      <c r="M2056">
        <f t="shared" si="292"/>
        <v>1</v>
      </c>
      <c r="N2056" s="2">
        <f t="shared" si="293"/>
        <v>3721.0526315789471</v>
      </c>
      <c r="O2056">
        <f t="shared" si="296"/>
        <v>977.02127659574455</v>
      </c>
      <c r="P2056">
        <f t="shared" si="294"/>
        <v>192000</v>
      </c>
      <c r="Q2056" s="2">
        <f t="shared" si="295"/>
        <v>196698.0739081747</v>
      </c>
      <c r="R2056">
        <f>Q2056/MainSheet!$C$8*(G2056-G2055)+R2055</f>
        <v>2191.139317967953</v>
      </c>
      <c r="S2056">
        <f t="shared" si="297"/>
        <v>35363.579740610388</v>
      </c>
      <c r="T2056">
        <f t="shared" si="289"/>
        <v>20.540000000000411</v>
      </c>
      <c r="U2056" s="1">
        <f>Q2056/MainSheet!$C$22</f>
        <v>1</v>
      </c>
    </row>
    <row r="2057" spans="7:21">
      <c r="G2057">
        <f t="shared" si="290"/>
        <v>20.550000000000413</v>
      </c>
      <c r="H2057">
        <f t="shared" si="291"/>
        <v>198000</v>
      </c>
      <c r="I2057" s="2">
        <f>MIN(MainSheet!$C$10/MainSheet!$C$9,MainSheet!$K$9*60)</f>
        <v>660</v>
      </c>
      <c r="J2057" s="1">
        <f>IF(G2057&gt;MainSheet!$C$11,IF(J2056&gt;=0.999,1,(G2057-MainSheet!$C$11)*I2057/$B$2/60),0)</f>
        <v>1</v>
      </c>
      <c r="K2057" s="1">
        <f>IF(G2057&gt;MainSheet!$C$11+$B$6,IF(K2056&gt;=0.999,1,(G2057-MainSheet!$C$11-$B$6)*I2057/$C$2/60),0)</f>
        <v>1</v>
      </c>
      <c r="L2057" s="1">
        <f>IF(G2057&gt;MainSheet!$C$11+$B$6+$C$6,IF(L2056&gt;=0.999,1,(G2057-MainSheet!$C$11-$B$6-$C$6)*I2057/$D$2/60),0)</f>
        <v>1</v>
      </c>
      <c r="M2057">
        <f t="shared" si="292"/>
        <v>1</v>
      </c>
      <c r="N2057" s="2">
        <f t="shared" si="293"/>
        <v>3721.0526315789471</v>
      </c>
      <c r="O2057">
        <f t="shared" si="296"/>
        <v>977.02127659574455</v>
      </c>
      <c r="P2057">
        <f t="shared" si="294"/>
        <v>192000</v>
      </c>
      <c r="Q2057" s="2">
        <f t="shared" si="295"/>
        <v>196698.0739081747</v>
      </c>
      <c r="R2057">
        <f>Q2057/MainSheet!$C$8*(G2057-G2056)+R2056</f>
        <v>2193.1705644587878</v>
      </c>
      <c r="S2057">
        <f t="shared" si="297"/>
        <v>35396.36275292842</v>
      </c>
      <c r="T2057">
        <f t="shared" si="289"/>
        <v>20.550000000000413</v>
      </c>
      <c r="U2057" s="1">
        <f>Q2057/MainSheet!$C$22</f>
        <v>1</v>
      </c>
    </row>
    <row r="2058" spans="7:21">
      <c r="G2058">
        <f t="shared" si="290"/>
        <v>20.560000000000414</v>
      </c>
      <c r="H2058">
        <f t="shared" si="291"/>
        <v>198000</v>
      </c>
      <c r="I2058" s="2">
        <f>MIN(MainSheet!$C$10/MainSheet!$C$9,MainSheet!$K$9*60)</f>
        <v>660</v>
      </c>
      <c r="J2058" s="1">
        <f>IF(G2058&gt;MainSheet!$C$11,IF(J2057&gt;=0.999,1,(G2058-MainSheet!$C$11)*I2058/$B$2/60),0)</f>
        <v>1</v>
      </c>
      <c r="K2058" s="1">
        <f>IF(G2058&gt;MainSheet!$C$11+$B$6,IF(K2057&gt;=0.999,1,(G2058-MainSheet!$C$11-$B$6)*I2058/$C$2/60),0)</f>
        <v>1</v>
      </c>
      <c r="L2058" s="1">
        <f>IF(G2058&gt;MainSheet!$C$11+$B$6+$C$6,IF(L2057&gt;=0.999,1,(G2058-MainSheet!$C$11-$B$6-$C$6)*I2058/$D$2/60),0)</f>
        <v>1</v>
      </c>
      <c r="M2058">
        <f t="shared" si="292"/>
        <v>1</v>
      </c>
      <c r="N2058" s="2">
        <f t="shared" si="293"/>
        <v>3721.0526315789471</v>
      </c>
      <c r="O2058">
        <f t="shared" si="296"/>
        <v>977.02127659574455</v>
      </c>
      <c r="P2058">
        <f t="shared" si="294"/>
        <v>192000</v>
      </c>
      <c r="Q2058" s="2">
        <f t="shared" si="295"/>
        <v>196698.0739081747</v>
      </c>
      <c r="R2058">
        <f>Q2058/MainSheet!$C$8*(G2058-G2057)+R2057</f>
        <v>2195.2018109496225</v>
      </c>
      <c r="S2058">
        <f t="shared" si="297"/>
        <v>35429.145765246452</v>
      </c>
      <c r="T2058">
        <f t="shared" si="289"/>
        <v>20.560000000000414</v>
      </c>
      <c r="U2058" s="1">
        <f>Q2058/MainSheet!$C$22</f>
        <v>1</v>
      </c>
    </row>
    <row r="2059" spans="7:21">
      <c r="G2059">
        <f t="shared" si="290"/>
        <v>20.570000000000416</v>
      </c>
      <c r="H2059">
        <f t="shared" si="291"/>
        <v>198000</v>
      </c>
      <c r="I2059" s="2">
        <f>MIN(MainSheet!$C$10/MainSheet!$C$9,MainSheet!$K$9*60)</f>
        <v>660</v>
      </c>
      <c r="J2059" s="1">
        <f>IF(G2059&gt;MainSheet!$C$11,IF(J2058&gt;=0.999,1,(G2059-MainSheet!$C$11)*I2059/$B$2/60),0)</f>
        <v>1</v>
      </c>
      <c r="K2059" s="1">
        <f>IF(G2059&gt;MainSheet!$C$11+$B$6,IF(K2058&gt;=0.999,1,(G2059-MainSheet!$C$11-$B$6)*I2059/$C$2/60),0)</f>
        <v>1</v>
      </c>
      <c r="L2059" s="1">
        <f>IF(G2059&gt;MainSheet!$C$11+$B$6+$C$6,IF(L2058&gt;=0.999,1,(G2059-MainSheet!$C$11-$B$6-$C$6)*I2059/$D$2/60),0)</f>
        <v>1</v>
      </c>
      <c r="M2059">
        <f t="shared" si="292"/>
        <v>1</v>
      </c>
      <c r="N2059" s="2">
        <f t="shared" si="293"/>
        <v>3721.0526315789471</v>
      </c>
      <c r="O2059">
        <f t="shared" si="296"/>
        <v>977.02127659574455</v>
      </c>
      <c r="P2059">
        <f t="shared" si="294"/>
        <v>192000</v>
      </c>
      <c r="Q2059" s="2">
        <f t="shared" si="295"/>
        <v>196698.0739081747</v>
      </c>
      <c r="R2059">
        <f>Q2059/MainSheet!$C$8*(G2059-G2058)+R2058</f>
        <v>2197.2330574404573</v>
      </c>
      <c r="S2059">
        <f t="shared" si="297"/>
        <v>35461.928777564484</v>
      </c>
      <c r="T2059">
        <f t="shared" si="289"/>
        <v>20.570000000000416</v>
      </c>
      <c r="U2059" s="1">
        <f>Q2059/MainSheet!$C$22</f>
        <v>1</v>
      </c>
    </row>
    <row r="2060" spans="7:21">
      <c r="G2060">
        <f t="shared" si="290"/>
        <v>20.580000000000418</v>
      </c>
      <c r="H2060">
        <f t="shared" si="291"/>
        <v>198000</v>
      </c>
      <c r="I2060" s="2">
        <f>MIN(MainSheet!$C$10/MainSheet!$C$9,MainSheet!$K$9*60)</f>
        <v>660</v>
      </c>
      <c r="J2060" s="1">
        <f>IF(G2060&gt;MainSheet!$C$11,IF(J2059&gt;=0.999,1,(G2060-MainSheet!$C$11)*I2060/$B$2/60),0)</f>
        <v>1</v>
      </c>
      <c r="K2060" s="1">
        <f>IF(G2060&gt;MainSheet!$C$11+$B$6,IF(K2059&gt;=0.999,1,(G2060-MainSheet!$C$11-$B$6)*I2060/$C$2/60),0)</f>
        <v>1</v>
      </c>
      <c r="L2060" s="1">
        <f>IF(G2060&gt;MainSheet!$C$11+$B$6+$C$6,IF(L2059&gt;=0.999,1,(G2060-MainSheet!$C$11-$B$6-$C$6)*I2060/$D$2/60),0)</f>
        <v>1</v>
      </c>
      <c r="M2060">
        <f t="shared" si="292"/>
        <v>1</v>
      </c>
      <c r="N2060" s="2">
        <f t="shared" si="293"/>
        <v>3721.0526315789471</v>
      </c>
      <c r="O2060">
        <f t="shared" si="296"/>
        <v>977.02127659574455</v>
      </c>
      <c r="P2060">
        <f t="shared" si="294"/>
        <v>192000</v>
      </c>
      <c r="Q2060" s="2">
        <f t="shared" si="295"/>
        <v>196698.0739081747</v>
      </c>
      <c r="R2060">
        <f>Q2060/MainSheet!$C$8*(G2060-G2059)+R2059</f>
        <v>2199.264303931292</v>
      </c>
      <c r="S2060">
        <f t="shared" si="297"/>
        <v>35494.711789882516</v>
      </c>
      <c r="T2060">
        <f t="shared" si="289"/>
        <v>20.580000000000418</v>
      </c>
      <c r="U2060" s="1">
        <f>Q2060/MainSheet!$C$22</f>
        <v>1</v>
      </c>
    </row>
    <row r="2061" spans="7:21">
      <c r="G2061">
        <f t="shared" si="290"/>
        <v>20.590000000000419</v>
      </c>
      <c r="H2061">
        <f t="shared" si="291"/>
        <v>198000</v>
      </c>
      <c r="I2061" s="2">
        <f>MIN(MainSheet!$C$10/MainSheet!$C$9,MainSheet!$K$9*60)</f>
        <v>660</v>
      </c>
      <c r="J2061" s="1">
        <f>IF(G2061&gt;MainSheet!$C$11,IF(J2060&gt;=0.999,1,(G2061-MainSheet!$C$11)*I2061/$B$2/60),0)</f>
        <v>1</v>
      </c>
      <c r="K2061" s="1">
        <f>IF(G2061&gt;MainSheet!$C$11+$B$6,IF(K2060&gt;=0.999,1,(G2061-MainSheet!$C$11-$B$6)*I2061/$C$2/60),0)</f>
        <v>1</v>
      </c>
      <c r="L2061" s="1">
        <f>IF(G2061&gt;MainSheet!$C$11+$B$6+$C$6,IF(L2060&gt;=0.999,1,(G2061-MainSheet!$C$11-$B$6-$C$6)*I2061/$D$2/60),0)</f>
        <v>1</v>
      </c>
      <c r="M2061">
        <f t="shared" si="292"/>
        <v>1</v>
      </c>
      <c r="N2061" s="2">
        <f t="shared" si="293"/>
        <v>3721.0526315789471</v>
      </c>
      <c r="O2061">
        <f t="shared" si="296"/>
        <v>977.02127659574455</v>
      </c>
      <c r="P2061">
        <f t="shared" si="294"/>
        <v>192000</v>
      </c>
      <c r="Q2061" s="2">
        <f t="shared" si="295"/>
        <v>196698.0739081747</v>
      </c>
      <c r="R2061">
        <f>Q2061/MainSheet!$C$8*(G2061-G2060)+R2060</f>
        <v>2201.2955504221268</v>
      </c>
      <c r="S2061">
        <f t="shared" si="297"/>
        <v>35527.494802200548</v>
      </c>
      <c r="T2061">
        <f t="shared" si="289"/>
        <v>20.590000000000419</v>
      </c>
      <c r="U2061" s="1">
        <f>Q2061/MainSheet!$C$22</f>
        <v>1</v>
      </c>
    </row>
    <row r="2062" spans="7:21">
      <c r="G2062">
        <f t="shared" si="290"/>
        <v>20.600000000000421</v>
      </c>
      <c r="H2062">
        <f t="shared" si="291"/>
        <v>198000</v>
      </c>
      <c r="I2062" s="2">
        <f>MIN(MainSheet!$C$10/MainSheet!$C$9,MainSheet!$K$9*60)</f>
        <v>660</v>
      </c>
      <c r="J2062" s="1">
        <f>IF(G2062&gt;MainSheet!$C$11,IF(J2061&gt;=0.999,1,(G2062-MainSheet!$C$11)*I2062/$B$2/60),0)</f>
        <v>1</v>
      </c>
      <c r="K2062" s="1">
        <f>IF(G2062&gt;MainSheet!$C$11+$B$6,IF(K2061&gt;=0.999,1,(G2062-MainSheet!$C$11-$B$6)*I2062/$C$2/60),0)</f>
        <v>1</v>
      </c>
      <c r="L2062" s="1">
        <f>IF(G2062&gt;MainSheet!$C$11+$B$6+$C$6,IF(L2061&gt;=0.999,1,(G2062-MainSheet!$C$11-$B$6-$C$6)*I2062/$D$2/60),0)</f>
        <v>1</v>
      </c>
      <c r="M2062">
        <f t="shared" si="292"/>
        <v>1</v>
      </c>
      <c r="N2062" s="2">
        <f t="shared" si="293"/>
        <v>3721.0526315789471</v>
      </c>
      <c r="O2062">
        <f t="shared" si="296"/>
        <v>977.02127659574455</v>
      </c>
      <c r="P2062">
        <f t="shared" si="294"/>
        <v>192000</v>
      </c>
      <c r="Q2062" s="2">
        <f t="shared" si="295"/>
        <v>196698.0739081747</v>
      </c>
      <c r="R2062">
        <f>Q2062/MainSheet!$C$8*(G2062-G2061)+R2061</f>
        <v>2203.3267969129615</v>
      </c>
      <c r="S2062">
        <f t="shared" si="297"/>
        <v>35560.27781451858</v>
      </c>
      <c r="T2062">
        <f t="shared" si="289"/>
        <v>20.600000000000421</v>
      </c>
      <c r="U2062" s="1">
        <f>Q2062/MainSheet!$C$22</f>
        <v>1</v>
      </c>
    </row>
    <row r="2063" spans="7:21">
      <c r="G2063">
        <f t="shared" si="290"/>
        <v>20.610000000000422</v>
      </c>
      <c r="H2063">
        <f t="shared" si="291"/>
        <v>198000</v>
      </c>
      <c r="I2063" s="2">
        <f>MIN(MainSheet!$C$10/MainSheet!$C$9,MainSheet!$K$9*60)</f>
        <v>660</v>
      </c>
      <c r="J2063" s="1">
        <f>IF(G2063&gt;MainSheet!$C$11,IF(J2062&gt;=0.999,1,(G2063-MainSheet!$C$11)*I2063/$B$2/60),0)</f>
        <v>1</v>
      </c>
      <c r="K2063" s="1">
        <f>IF(G2063&gt;MainSheet!$C$11+$B$6,IF(K2062&gt;=0.999,1,(G2063-MainSheet!$C$11-$B$6)*I2063/$C$2/60),0)</f>
        <v>1</v>
      </c>
      <c r="L2063" s="1">
        <f>IF(G2063&gt;MainSheet!$C$11+$B$6+$C$6,IF(L2062&gt;=0.999,1,(G2063-MainSheet!$C$11-$B$6-$C$6)*I2063/$D$2/60),0)</f>
        <v>1</v>
      </c>
      <c r="M2063">
        <f t="shared" si="292"/>
        <v>1</v>
      </c>
      <c r="N2063" s="2">
        <f t="shared" si="293"/>
        <v>3721.0526315789471</v>
      </c>
      <c r="O2063">
        <f t="shared" si="296"/>
        <v>977.02127659574455</v>
      </c>
      <c r="P2063">
        <f t="shared" si="294"/>
        <v>192000</v>
      </c>
      <c r="Q2063" s="2">
        <f t="shared" si="295"/>
        <v>196698.0739081747</v>
      </c>
      <c r="R2063">
        <f>Q2063/MainSheet!$C$8*(G2063-G2062)+R2062</f>
        <v>2205.3580434037963</v>
      </c>
      <c r="S2063">
        <f t="shared" si="297"/>
        <v>35593.060826836612</v>
      </c>
      <c r="T2063">
        <f t="shared" si="289"/>
        <v>20.610000000000422</v>
      </c>
      <c r="U2063" s="1">
        <f>Q2063/MainSheet!$C$22</f>
        <v>1</v>
      </c>
    </row>
    <row r="2064" spans="7:21">
      <c r="G2064">
        <f t="shared" si="290"/>
        <v>20.620000000000424</v>
      </c>
      <c r="H2064">
        <f t="shared" si="291"/>
        <v>198000</v>
      </c>
      <c r="I2064" s="2">
        <f>MIN(MainSheet!$C$10/MainSheet!$C$9,MainSheet!$K$9*60)</f>
        <v>660</v>
      </c>
      <c r="J2064" s="1">
        <f>IF(G2064&gt;MainSheet!$C$11,IF(J2063&gt;=0.999,1,(G2064-MainSheet!$C$11)*I2064/$B$2/60),0)</f>
        <v>1</v>
      </c>
      <c r="K2064" s="1">
        <f>IF(G2064&gt;MainSheet!$C$11+$B$6,IF(K2063&gt;=0.999,1,(G2064-MainSheet!$C$11-$B$6)*I2064/$C$2/60),0)</f>
        <v>1</v>
      </c>
      <c r="L2064" s="1">
        <f>IF(G2064&gt;MainSheet!$C$11+$B$6+$C$6,IF(L2063&gt;=0.999,1,(G2064-MainSheet!$C$11-$B$6-$C$6)*I2064/$D$2/60),0)</f>
        <v>1</v>
      </c>
      <c r="M2064">
        <f t="shared" si="292"/>
        <v>1</v>
      </c>
      <c r="N2064" s="2">
        <f t="shared" si="293"/>
        <v>3721.0526315789471</v>
      </c>
      <c r="O2064">
        <f t="shared" si="296"/>
        <v>977.02127659574455</v>
      </c>
      <c r="P2064">
        <f t="shared" si="294"/>
        <v>192000</v>
      </c>
      <c r="Q2064" s="2">
        <f t="shared" si="295"/>
        <v>196698.0739081747</v>
      </c>
      <c r="R2064">
        <f>Q2064/MainSheet!$C$8*(G2064-G2063)+R2063</f>
        <v>2207.389289894631</v>
      </c>
      <c r="S2064">
        <f t="shared" si="297"/>
        <v>35625.843839154644</v>
      </c>
      <c r="T2064">
        <f t="shared" si="289"/>
        <v>20.620000000000424</v>
      </c>
      <c r="U2064" s="1">
        <f>Q2064/MainSheet!$C$22</f>
        <v>1</v>
      </c>
    </row>
    <row r="2065" spans="7:21">
      <c r="G2065">
        <f t="shared" si="290"/>
        <v>20.630000000000425</v>
      </c>
      <c r="H2065">
        <f t="shared" si="291"/>
        <v>198000</v>
      </c>
      <c r="I2065" s="2">
        <f>MIN(MainSheet!$C$10/MainSheet!$C$9,MainSheet!$K$9*60)</f>
        <v>660</v>
      </c>
      <c r="J2065" s="1">
        <f>IF(G2065&gt;MainSheet!$C$11,IF(J2064&gt;=0.999,1,(G2065-MainSheet!$C$11)*I2065/$B$2/60),0)</f>
        <v>1</v>
      </c>
      <c r="K2065" s="1">
        <f>IF(G2065&gt;MainSheet!$C$11+$B$6,IF(K2064&gt;=0.999,1,(G2065-MainSheet!$C$11-$B$6)*I2065/$C$2/60),0)</f>
        <v>1</v>
      </c>
      <c r="L2065" s="1">
        <f>IF(G2065&gt;MainSheet!$C$11+$B$6+$C$6,IF(L2064&gt;=0.999,1,(G2065-MainSheet!$C$11-$B$6-$C$6)*I2065/$D$2/60),0)</f>
        <v>1</v>
      </c>
      <c r="M2065">
        <f t="shared" si="292"/>
        <v>1</v>
      </c>
      <c r="N2065" s="2">
        <f t="shared" si="293"/>
        <v>3721.0526315789471</v>
      </c>
      <c r="O2065">
        <f t="shared" si="296"/>
        <v>977.02127659574455</v>
      </c>
      <c r="P2065">
        <f t="shared" si="294"/>
        <v>192000</v>
      </c>
      <c r="Q2065" s="2">
        <f t="shared" si="295"/>
        <v>196698.0739081747</v>
      </c>
      <c r="R2065">
        <f>Q2065/MainSheet!$C$8*(G2065-G2064)+R2064</f>
        <v>2209.4205363854658</v>
      </c>
      <c r="S2065">
        <f t="shared" si="297"/>
        <v>35658.626851472676</v>
      </c>
      <c r="T2065">
        <f t="shared" si="289"/>
        <v>20.630000000000425</v>
      </c>
      <c r="U2065" s="1">
        <f>Q2065/MainSheet!$C$22</f>
        <v>1</v>
      </c>
    </row>
    <row r="2066" spans="7:21">
      <c r="G2066">
        <f t="shared" si="290"/>
        <v>20.640000000000427</v>
      </c>
      <c r="H2066">
        <f t="shared" si="291"/>
        <v>198000</v>
      </c>
      <c r="I2066" s="2">
        <f>MIN(MainSheet!$C$10/MainSheet!$C$9,MainSheet!$K$9*60)</f>
        <v>660</v>
      </c>
      <c r="J2066" s="1">
        <f>IF(G2066&gt;MainSheet!$C$11,IF(J2065&gt;=0.999,1,(G2066-MainSheet!$C$11)*I2066/$B$2/60),0)</f>
        <v>1</v>
      </c>
      <c r="K2066" s="1">
        <f>IF(G2066&gt;MainSheet!$C$11+$B$6,IF(K2065&gt;=0.999,1,(G2066-MainSheet!$C$11-$B$6)*I2066/$C$2/60),0)</f>
        <v>1</v>
      </c>
      <c r="L2066" s="1">
        <f>IF(G2066&gt;MainSheet!$C$11+$B$6+$C$6,IF(L2065&gt;=0.999,1,(G2066-MainSheet!$C$11-$B$6-$C$6)*I2066/$D$2/60),0)</f>
        <v>1</v>
      </c>
      <c r="M2066">
        <f t="shared" si="292"/>
        <v>1</v>
      </c>
      <c r="N2066" s="2">
        <f t="shared" si="293"/>
        <v>3721.0526315789471</v>
      </c>
      <c r="O2066">
        <f t="shared" si="296"/>
        <v>977.02127659574455</v>
      </c>
      <c r="P2066">
        <f t="shared" si="294"/>
        <v>192000</v>
      </c>
      <c r="Q2066" s="2">
        <f t="shared" si="295"/>
        <v>196698.0739081747</v>
      </c>
      <c r="R2066">
        <f>Q2066/MainSheet!$C$8*(G2066-G2065)+R2065</f>
        <v>2211.4517828763005</v>
      </c>
      <c r="S2066">
        <f t="shared" si="297"/>
        <v>35691.409863790708</v>
      </c>
      <c r="T2066">
        <f t="shared" si="289"/>
        <v>20.640000000000427</v>
      </c>
      <c r="U2066" s="1">
        <f>Q2066/MainSheet!$C$22</f>
        <v>1</v>
      </c>
    </row>
    <row r="2067" spans="7:21">
      <c r="G2067">
        <f t="shared" si="290"/>
        <v>20.650000000000428</v>
      </c>
      <c r="H2067">
        <f t="shared" si="291"/>
        <v>198000</v>
      </c>
      <c r="I2067" s="2">
        <f>MIN(MainSheet!$C$10/MainSheet!$C$9,MainSheet!$K$9*60)</f>
        <v>660</v>
      </c>
      <c r="J2067" s="1">
        <f>IF(G2067&gt;MainSheet!$C$11,IF(J2066&gt;=0.999,1,(G2067-MainSheet!$C$11)*I2067/$B$2/60),0)</f>
        <v>1</v>
      </c>
      <c r="K2067" s="1">
        <f>IF(G2067&gt;MainSheet!$C$11+$B$6,IF(K2066&gt;=0.999,1,(G2067-MainSheet!$C$11-$B$6)*I2067/$C$2/60),0)</f>
        <v>1</v>
      </c>
      <c r="L2067" s="1">
        <f>IF(G2067&gt;MainSheet!$C$11+$B$6+$C$6,IF(L2066&gt;=0.999,1,(G2067-MainSheet!$C$11-$B$6-$C$6)*I2067/$D$2/60),0)</f>
        <v>1</v>
      </c>
      <c r="M2067">
        <f t="shared" si="292"/>
        <v>1</v>
      </c>
      <c r="N2067" s="2">
        <f t="shared" si="293"/>
        <v>3721.0526315789471</v>
      </c>
      <c r="O2067">
        <f t="shared" si="296"/>
        <v>977.02127659574455</v>
      </c>
      <c r="P2067">
        <f t="shared" si="294"/>
        <v>192000</v>
      </c>
      <c r="Q2067" s="2">
        <f t="shared" si="295"/>
        <v>196698.0739081747</v>
      </c>
      <c r="R2067">
        <f>Q2067/MainSheet!$C$8*(G2067-G2066)+R2066</f>
        <v>2213.4830293671353</v>
      </c>
      <c r="S2067">
        <f t="shared" si="297"/>
        <v>35724.19287610874</v>
      </c>
      <c r="T2067">
        <f t="shared" si="289"/>
        <v>20.650000000000428</v>
      </c>
      <c r="U2067" s="1">
        <f>Q2067/MainSheet!$C$22</f>
        <v>1</v>
      </c>
    </row>
    <row r="2068" spans="7:21">
      <c r="G2068">
        <f t="shared" si="290"/>
        <v>20.66000000000043</v>
      </c>
      <c r="H2068">
        <f t="shared" si="291"/>
        <v>198000</v>
      </c>
      <c r="I2068" s="2">
        <f>MIN(MainSheet!$C$10/MainSheet!$C$9,MainSheet!$K$9*60)</f>
        <v>660</v>
      </c>
      <c r="J2068" s="1">
        <f>IF(G2068&gt;MainSheet!$C$11,IF(J2067&gt;=0.999,1,(G2068-MainSheet!$C$11)*I2068/$B$2/60),0)</f>
        <v>1</v>
      </c>
      <c r="K2068" s="1">
        <f>IF(G2068&gt;MainSheet!$C$11+$B$6,IF(K2067&gt;=0.999,1,(G2068-MainSheet!$C$11-$B$6)*I2068/$C$2/60),0)</f>
        <v>1</v>
      </c>
      <c r="L2068" s="1">
        <f>IF(G2068&gt;MainSheet!$C$11+$B$6+$C$6,IF(L2067&gt;=0.999,1,(G2068-MainSheet!$C$11-$B$6-$C$6)*I2068/$D$2/60),0)</f>
        <v>1</v>
      </c>
      <c r="M2068">
        <f t="shared" si="292"/>
        <v>1</v>
      </c>
      <c r="N2068" s="2">
        <f t="shared" si="293"/>
        <v>3721.0526315789471</v>
      </c>
      <c r="O2068">
        <f t="shared" si="296"/>
        <v>977.02127659574455</v>
      </c>
      <c r="P2068">
        <f t="shared" si="294"/>
        <v>192000</v>
      </c>
      <c r="Q2068" s="2">
        <f t="shared" si="295"/>
        <v>196698.0739081747</v>
      </c>
      <c r="R2068">
        <f>Q2068/MainSheet!$C$8*(G2068-G2067)+R2067</f>
        <v>2215.51427585797</v>
      </c>
      <c r="S2068">
        <f t="shared" si="297"/>
        <v>35756.975888426772</v>
      </c>
      <c r="T2068">
        <f t="shared" si="289"/>
        <v>20.66000000000043</v>
      </c>
      <c r="U2068" s="1">
        <f>Q2068/MainSheet!$C$22</f>
        <v>1</v>
      </c>
    </row>
    <row r="2069" spans="7:21">
      <c r="G2069">
        <f t="shared" si="290"/>
        <v>20.670000000000432</v>
      </c>
      <c r="H2069">
        <f t="shared" si="291"/>
        <v>198000</v>
      </c>
      <c r="I2069" s="2">
        <f>MIN(MainSheet!$C$10/MainSheet!$C$9,MainSheet!$K$9*60)</f>
        <v>660</v>
      </c>
      <c r="J2069" s="1">
        <f>IF(G2069&gt;MainSheet!$C$11,IF(J2068&gt;=0.999,1,(G2069-MainSheet!$C$11)*I2069/$B$2/60),0)</f>
        <v>1</v>
      </c>
      <c r="K2069" s="1">
        <f>IF(G2069&gt;MainSheet!$C$11+$B$6,IF(K2068&gt;=0.999,1,(G2069-MainSheet!$C$11-$B$6)*I2069/$C$2/60),0)</f>
        <v>1</v>
      </c>
      <c r="L2069" s="1">
        <f>IF(G2069&gt;MainSheet!$C$11+$B$6+$C$6,IF(L2068&gt;=0.999,1,(G2069-MainSheet!$C$11-$B$6-$C$6)*I2069/$D$2/60),0)</f>
        <v>1</v>
      </c>
      <c r="M2069">
        <f t="shared" si="292"/>
        <v>1</v>
      </c>
      <c r="N2069" s="2">
        <f t="shared" si="293"/>
        <v>3721.0526315789471</v>
      </c>
      <c r="O2069">
        <f t="shared" si="296"/>
        <v>977.02127659574455</v>
      </c>
      <c r="P2069">
        <f t="shared" si="294"/>
        <v>192000</v>
      </c>
      <c r="Q2069" s="2">
        <f t="shared" si="295"/>
        <v>196698.0739081747</v>
      </c>
      <c r="R2069">
        <f>Q2069/MainSheet!$C$8*(G2069-G2068)+R2068</f>
        <v>2217.5455223488048</v>
      </c>
      <c r="S2069">
        <f t="shared" si="297"/>
        <v>35789.758900744804</v>
      </c>
      <c r="T2069">
        <f t="shared" si="289"/>
        <v>20.670000000000432</v>
      </c>
      <c r="U2069" s="1">
        <f>Q2069/MainSheet!$C$22</f>
        <v>1</v>
      </c>
    </row>
    <row r="2070" spans="7:21">
      <c r="G2070">
        <f t="shared" si="290"/>
        <v>20.680000000000433</v>
      </c>
      <c r="H2070">
        <f t="shared" si="291"/>
        <v>198000</v>
      </c>
      <c r="I2070" s="2">
        <f>MIN(MainSheet!$C$10/MainSheet!$C$9,MainSheet!$K$9*60)</f>
        <v>660</v>
      </c>
      <c r="J2070" s="1">
        <f>IF(G2070&gt;MainSheet!$C$11,IF(J2069&gt;=0.999,1,(G2070-MainSheet!$C$11)*I2070/$B$2/60),0)</f>
        <v>1</v>
      </c>
      <c r="K2070" s="1">
        <f>IF(G2070&gt;MainSheet!$C$11+$B$6,IF(K2069&gt;=0.999,1,(G2070-MainSheet!$C$11-$B$6)*I2070/$C$2/60),0)</f>
        <v>1</v>
      </c>
      <c r="L2070" s="1">
        <f>IF(G2070&gt;MainSheet!$C$11+$B$6+$C$6,IF(L2069&gt;=0.999,1,(G2070-MainSheet!$C$11-$B$6-$C$6)*I2070/$D$2/60),0)</f>
        <v>1</v>
      </c>
      <c r="M2070">
        <f t="shared" si="292"/>
        <v>1</v>
      </c>
      <c r="N2070" s="2">
        <f t="shared" si="293"/>
        <v>3721.0526315789471</v>
      </c>
      <c r="O2070">
        <f t="shared" si="296"/>
        <v>977.02127659574455</v>
      </c>
      <c r="P2070">
        <f t="shared" si="294"/>
        <v>192000</v>
      </c>
      <c r="Q2070" s="2">
        <f t="shared" si="295"/>
        <v>196698.0739081747</v>
      </c>
      <c r="R2070">
        <f>Q2070/MainSheet!$C$8*(G2070-G2069)+R2069</f>
        <v>2219.5767688396395</v>
      </c>
      <c r="S2070">
        <f t="shared" si="297"/>
        <v>35822.541913062836</v>
      </c>
      <c r="T2070">
        <f t="shared" si="289"/>
        <v>20.680000000000433</v>
      </c>
      <c r="U2070" s="1">
        <f>Q2070/MainSheet!$C$22</f>
        <v>1</v>
      </c>
    </row>
    <row r="2071" spans="7:21">
      <c r="G2071">
        <f t="shared" si="290"/>
        <v>20.690000000000435</v>
      </c>
      <c r="H2071">
        <f t="shared" si="291"/>
        <v>198000</v>
      </c>
      <c r="I2071" s="2">
        <f>MIN(MainSheet!$C$10/MainSheet!$C$9,MainSheet!$K$9*60)</f>
        <v>660</v>
      </c>
      <c r="J2071" s="1">
        <f>IF(G2071&gt;MainSheet!$C$11,IF(J2070&gt;=0.999,1,(G2071-MainSheet!$C$11)*I2071/$B$2/60),0)</f>
        <v>1</v>
      </c>
      <c r="K2071" s="1">
        <f>IF(G2071&gt;MainSheet!$C$11+$B$6,IF(K2070&gt;=0.999,1,(G2071-MainSheet!$C$11-$B$6)*I2071/$C$2/60),0)</f>
        <v>1</v>
      </c>
      <c r="L2071" s="1">
        <f>IF(G2071&gt;MainSheet!$C$11+$B$6+$C$6,IF(L2070&gt;=0.999,1,(G2071-MainSheet!$C$11-$B$6-$C$6)*I2071/$D$2/60),0)</f>
        <v>1</v>
      </c>
      <c r="M2071">
        <f t="shared" si="292"/>
        <v>1</v>
      </c>
      <c r="N2071" s="2">
        <f t="shared" si="293"/>
        <v>3721.0526315789471</v>
      </c>
      <c r="O2071">
        <f t="shared" si="296"/>
        <v>977.02127659574455</v>
      </c>
      <c r="P2071">
        <f t="shared" si="294"/>
        <v>192000</v>
      </c>
      <c r="Q2071" s="2">
        <f t="shared" si="295"/>
        <v>196698.0739081747</v>
      </c>
      <c r="R2071">
        <f>Q2071/MainSheet!$C$8*(G2071-G2070)+R2070</f>
        <v>2221.6080153304742</v>
      </c>
      <c r="S2071">
        <f t="shared" si="297"/>
        <v>35855.324925380868</v>
      </c>
      <c r="T2071">
        <f t="shared" si="289"/>
        <v>20.690000000000435</v>
      </c>
      <c r="U2071" s="1">
        <f>Q2071/MainSheet!$C$22</f>
        <v>1</v>
      </c>
    </row>
    <row r="2072" spans="7:21">
      <c r="G2072">
        <f t="shared" si="290"/>
        <v>20.700000000000436</v>
      </c>
      <c r="H2072">
        <f t="shared" si="291"/>
        <v>198000</v>
      </c>
      <c r="I2072" s="2">
        <f>MIN(MainSheet!$C$10/MainSheet!$C$9,MainSheet!$K$9*60)</f>
        <v>660</v>
      </c>
      <c r="J2072" s="1">
        <f>IF(G2072&gt;MainSheet!$C$11,IF(J2071&gt;=0.999,1,(G2072-MainSheet!$C$11)*I2072/$B$2/60),0)</f>
        <v>1</v>
      </c>
      <c r="K2072" s="1">
        <f>IF(G2072&gt;MainSheet!$C$11+$B$6,IF(K2071&gt;=0.999,1,(G2072-MainSheet!$C$11-$B$6)*I2072/$C$2/60),0)</f>
        <v>1</v>
      </c>
      <c r="L2072" s="1">
        <f>IF(G2072&gt;MainSheet!$C$11+$B$6+$C$6,IF(L2071&gt;=0.999,1,(G2072-MainSheet!$C$11-$B$6-$C$6)*I2072/$D$2/60),0)</f>
        <v>1</v>
      </c>
      <c r="M2072">
        <f t="shared" si="292"/>
        <v>1</v>
      </c>
      <c r="N2072" s="2">
        <f t="shared" si="293"/>
        <v>3721.0526315789471</v>
      </c>
      <c r="O2072">
        <f t="shared" si="296"/>
        <v>977.02127659574455</v>
      </c>
      <c r="P2072">
        <f t="shared" si="294"/>
        <v>192000</v>
      </c>
      <c r="Q2072" s="2">
        <f t="shared" si="295"/>
        <v>196698.0739081747</v>
      </c>
      <c r="R2072">
        <f>Q2072/MainSheet!$C$8*(G2072-G2071)+R2071</f>
        <v>2223.639261821309</v>
      </c>
      <c r="S2072">
        <f t="shared" si="297"/>
        <v>35888.1079376989</v>
      </c>
      <c r="T2072">
        <f t="shared" si="289"/>
        <v>20.700000000000436</v>
      </c>
      <c r="U2072" s="1">
        <f>Q2072/MainSheet!$C$22</f>
        <v>1</v>
      </c>
    </row>
    <row r="2073" spans="7:21">
      <c r="G2073">
        <f t="shared" si="290"/>
        <v>20.710000000000438</v>
      </c>
      <c r="H2073">
        <f t="shared" si="291"/>
        <v>198000</v>
      </c>
      <c r="I2073" s="2">
        <f>MIN(MainSheet!$C$10/MainSheet!$C$9,MainSheet!$K$9*60)</f>
        <v>660</v>
      </c>
      <c r="J2073" s="1">
        <f>IF(G2073&gt;MainSheet!$C$11,IF(J2072&gt;=0.999,1,(G2073-MainSheet!$C$11)*I2073/$B$2/60),0)</f>
        <v>1</v>
      </c>
      <c r="K2073" s="1">
        <f>IF(G2073&gt;MainSheet!$C$11+$B$6,IF(K2072&gt;=0.999,1,(G2073-MainSheet!$C$11-$B$6)*I2073/$C$2/60),0)</f>
        <v>1</v>
      </c>
      <c r="L2073" s="1">
        <f>IF(G2073&gt;MainSheet!$C$11+$B$6+$C$6,IF(L2072&gt;=0.999,1,(G2073-MainSheet!$C$11-$B$6-$C$6)*I2073/$D$2/60),0)</f>
        <v>1</v>
      </c>
      <c r="M2073">
        <f t="shared" si="292"/>
        <v>1</v>
      </c>
      <c r="N2073" s="2">
        <f t="shared" si="293"/>
        <v>3721.0526315789471</v>
      </c>
      <c r="O2073">
        <f t="shared" si="296"/>
        <v>977.02127659574455</v>
      </c>
      <c r="P2073">
        <f t="shared" si="294"/>
        <v>192000</v>
      </c>
      <c r="Q2073" s="2">
        <f t="shared" si="295"/>
        <v>196698.0739081747</v>
      </c>
      <c r="R2073">
        <f>Q2073/MainSheet!$C$8*(G2073-G2072)+R2072</f>
        <v>2225.6705083121437</v>
      </c>
      <c r="S2073">
        <f t="shared" si="297"/>
        <v>35920.890950016932</v>
      </c>
      <c r="T2073">
        <f t="shared" si="289"/>
        <v>20.710000000000438</v>
      </c>
      <c r="U2073" s="1">
        <f>Q2073/MainSheet!$C$22</f>
        <v>1</v>
      </c>
    </row>
    <row r="2074" spans="7:21">
      <c r="G2074">
        <f t="shared" si="290"/>
        <v>20.720000000000439</v>
      </c>
      <c r="H2074">
        <f t="shared" si="291"/>
        <v>198000</v>
      </c>
      <c r="I2074" s="2">
        <f>MIN(MainSheet!$C$10/MainSheet!$C$9,MainSheet!$K$9*60)</f>
        <v>660</v>
      </c>
      <c r="J2074" s="1">
        <f>IF(G2074&gt;MainSheet!$C$11,IF(J2073&gt;=0.999,1,(G2074-MainSheet!$C$11)*I2074/$B$2/60),0)</f>
        <v>1</v>
      </c>
      <c r="K2074" s="1">
        <f>IF(G2074&gt;MainSheet!$C$11+$B$6,IF(K2073&gt;=0.999,1,(G2074-MainSheet!$C$11-$B$6)*I2074/$C$2/60),0)</f>
        <v>1</v>
      </c>
      <c r="L2074" s="1">
        <f>IF(G2074&gt;MainSheet!$C$11+$B$6+$C$6,IF(L2073&gt;=0.999,1,(G2074-MainSheet!$C$11-$B$6-$C$6)*I2074/$D$2/60),0)</f>
        <v>1</v>
      </c>
      <c r="M2074">
        <f t="shared" si="292"/>
        <v>1</v>
      </c>
      <c r="N2074" s="2">
        <f t="shared" si="293"/>
        <v>3721.0526315789471</v>
      </c>
      <c r="O2074">
        <f t="shared" si="296"/>
        <v>977.02127659574455</v>
      </c>
      <c r="P2074">
        <f t="shared" si="294"/>
        <v>192000</v>
      </c>
      <c r="Q2074" s="2">
        <f t="shared" si="295"/>
        <v>196698.0739081747</v>
      </c>
      <c r="R2074">
        <f>Q2074/MainSheet!$C$8*(G2074-G2073)+R2073</f>
        <v>2227.7017548029785</v>
      </c>
      <c r="S2074">
        <f t="shared" si="297"/>
        <v>35953.673962334964</v>
      </c>
      <c r="T2074">
        <f t="shared" si="289"/>
        <v>20.720000000000439</v>
      </c>
      <c r="U2074" s="1">
        <f>Q2074/MainSheet!$C$22</f>
        <v>1</v>
      </c>
    </row>
    <row r="2075" spans="7:21">
      <c r="G2075">
        <f t="shared" si="290"/>
        <v>20.730000000000441</v>
      </c>
      <c r="H2075">
        <f t="shared" si="291"/>
        <v>198000</v>
      </c>
      <c r="I2075" s="2">
        <f>MIN(MainSheet!$C$10/MainSheet!$C$9,MainSheet!$K$9*60)</f>
        <v>660</v>
      </c>
      <c r="J2075" s="1">
        <f>IF(G2075&gt;MainSheet!$C$11,IF(J2074&gt;=0.999,1,(G2075-MainSheet!$C$11)*I2075/$B$2/60),0)</f>
        <v>1</v>
      </c>
      <c r="K2075" s="1">
        <f>IF(G2075&gt;MainSheet!$C$11+$B$6,IF(K2074&gt;=0.999,1,(G2075-MainSheet!$C$11-$B$6)*I2075/$C$2/60),0)</f>
        <v>1</v>
      </c>
      <c r="L2075" s="1">
        <f>IF(G2075&gt;MainSheet!$C$11+$B$6+$C$6,IF(L2074&gt;=0.999,1,(G2075-MainSheet!$C$11-$B$6-$C$6)*I2075/$D$2/60),0)</f>
        <v>1</v>
      </c>
      <c r="M2075">
        <f t="shared" si="292"/>
        <v>1</v>
      </c>
      <c r="N2075" s="2">
        <f t="shared" si="293"/>
        <v>3721.0526315789471</v>
      </c>
      <c r="O2075">
        <f t="shared" si="296"/>
        <v>977.02127659574455</v>
      </c>
      <c r="P2075">
        <f t="shared" si="294"/>
        <v>192000</v>
      </c>
      <c r="Q2075" s="2">
        <f t="shared" si="295"/>
        <v>196698.0739081747</v>
      </c>
      <c r="R2075">
        <f>Q2075/MainSheet!$C$8*(G2075-G2074)+R2074</f>
        <v>2229.7330012938132</v>
      </c>
      <c r="S2075">
        <f t="shared" si="297"/>
        <v>35986.456974652996</v>
      </c>
      <c r="T2075">
        <f t="shared" si="289"/>
        <v>20.730000000000441</v>
      </c>
      <c r="U2075" s="1">
        <f>Q2075/MainSheet!$C$22</f>
        <v>1</v>
      </c>
    </row>
    <row r="2076" spans="7:21">
      <c r="G2076">
        <f t="shared" si="290"/>
        <v>20.740000000000443</v>
      </c>
      <c r="H2076">
        <f t="shared" si="291"/>
        <v>198000</v>
      </c>
      <c r="I2076" s="2">
        <f>MIN(MainSheet!$C$10/MainSheet!$C$9,MainSheet!$K$9*60)</f>
        <v>660</v>
      </c>
      <c r="J2076" s="1">
        <f>IF(G2076&gt;MainSheet!$C$11,IF(J2075&gt;=0.999,1,(G2076-MainSheet!$C$11)*I2076/$B$2/60),0)</f>
        <v>1</v>
      </c>
      <c r="K2076" s="1">
        <f>IF(G2076&gt;MainSheet!$C$11+$B$6,IF(K2075&gt;=0.999,1,(G2076-MainSheet!$C$11-$B$6)*I2076/$C$2/60),0)</f>
        <v>1</v>
      </c>
      <c r="L2076" s="1">
        <f>IF(G2076&gt;MainSheet!$C$11+$B$6+$C$6,IF(L2075&gt;=0.999,1,(G2076-MainSheet!$C$11-$B$6-$C$6)*I2076/$D$2/60),0)</f>
        <v>1</v>
      </c>
      <c r="M2076">
        <f t="shared" si="292"/>
        <v>1</v>
      </c>
      <c r="N2076" s="2">
        <f t="shared" si="293"/>
        <v>3721.0526315789471</v>
      </c>
      <c r="O2076">
        <f t="shared" si="296"/>
        <v>977.02127659574455</v>
      </c>
      <c r="P2076">
        <f t="shared" si="294"/>
        <v>192000</v>
      </c>
      <c r="Q2076" s="2">
        <f t="shared" si="295"/>
        <v>196698.0739081747</v>
      </c>
      <c r="R2076">
        <f>Q2076/MainSheet!$C$8*(G2076-G2075)+R2075</f>
        <v>2231.764247784648</v>
      </c>
      <c r="S2076">
        <f t="shared" si="297"/>
        <v>36019.239986971028</v>
      </c>
      <c r="T2076">
        <f t="shared" si="289"/>
        <v>20.740000000000443</v>
      </c>
      <c r="U2076" s="1">
        <f>Q2076/MainSheet!$C$22</f>
        <v>1</v>
      </c>
    </row>
    <row r="2077" spans="7:21">
      <c r="G2077">
        <f t="shared" si="290"/>
        <v>20.750000000000444</v>
      </c>
      <c r="H2077">
        <f t="shared" si="291"/>
        <v>198000</v>
      </c>
      <c r="I2077" s="2">
        <f>MIN(MainSheet!$C$10/MainSheet!$C$9,MainSheet!$K$9*60)</f>
        <v>660</v>
      </c>
      <c r="J2077" s="1">
        <f>IF(G2077&gt;MainSheet!$C$11,IF(J2076&gt;=0.999,1,(G2077-MainSheet!$C$11)*I2077/$B$2/60),0)</f>
        <v>1</v>
      </c>
      <c r="K2077" s="1">
        <f>IF(G2077&gt;MainSheet!$C$11+$B$6,IF(K2076&gt;=0.999,1,(G2077-MainSheet!$C$11-$B$6)*I2077/$C$2/60),0)</f>
        <v>1</v>
      </c>
      <c r="L2077" s="1">
        <f>IF(G2077&gt;MainSheet!$C$11+$B$6+$C$6,IF(L2076&gt;=0.999,1,(G2077-MainSheet!$C$11-$B$6-$C$6)*I2077/$D$2/60),0)</f>
        <v>1</v>
      </c>
      <c r="M2077">
        <f t="shared" si="292"/>
        <v>1</v>
      </c>
      <c r="N2077" s="2">
        <f t="shared" si="293"/>
        <v>3721.0526315789471</v>
      </c>
      <c r="O2077">
        <f t="shared" si="296"/>
        <v>977.02127659574455</v>
      </c>
      <c r="P2077">
        <f t="shared" si="294"/>
        <v>192000</v>
      </c>
      <c r="Q2077" s="2">
        <f t="shared" si="295"/>
        <v>196698.0739081747</v>
      </c>
      <c r="R2077">
        <f>Q2077/MainSheet!$C$8*(G2077-G2076)+R2076</f>
        <v>2233.7954942754827</v>
      </c>
      <c r="S2077">
        <f t="shared" si="297"/>
        <v>36052.02299928906</v>
      </c>
      <c r="T2077">
        <f t="shared" si="289"/>
        <v>20.750000000000444</v>
      </c>
      <c r="U2077" s="1">
        <f>Q2077/MainSheet!$C$22</f>
        <v>1</v>
      </c>
    </row>
    <row r="2078" spans="7:21">
      <c r="G2078">
        <f t="shared" si="290"/>
        <v>20.760000000000446</v>
      </c>
      <c r="H2078">
        <f t="shared" si="291"/>
        <v>198000</v>
      </c>
      <c r="I2078" s="2">
        <f>MIN(MainSheet!$C$10/MainSheet!$C$9,MainSheet!$K$9*60)</f>
        <v>660</v>
      </c>
      <c r="J2078" s="1">
        <f>IF(G2078&gt;MainSheet!$C$11,IF(J2077&gt;=0.999,1,(G2078-MainSheet!$C$11)*I2078/$B$2/60),0)</f>
        <v>1</v>
      </c>
      <c r="K2078" s="1">
        <f>IF(G2078&gt;MainSheet!$C$11+$B$6,IF(K2077&gt;=0.999,1,(G2078-MainSheet!$C$11-$B$6)*I2078/$C$2/60),0)</f>
        <v>1</v>
      </c>
      <c r="L2078" s="1">
        <f>IF(G2078&gt;MainSheet!$C$11+$B$6+$C$6,IF(L2077&gt;=0.999,1,(G2078-MainSheet!$C$11-$B$6-$C$6)*I2078/$D$2/60),0)</f>
        <v>1</v>
      </c>
      <c r="M2078">
        <f t="shared" si="292"/>
        <v>1</v>
      </c>
      <c r="N2078" s="2">
        <f t="shared" si="293"/>
        <v>3721.0526315789471</v>
      </c>
      <c r="O2078">
        <f t="shared" si="296"/>
        <v>977.02127659574455</v>
      </c>
      <c r="P2078">
        <f t="shared" si="294"/>
        <v>192000</v>
      </c>
      <c r="Q2078" s="2">
        <f t="shared" si="295"/>
        <v>196698.0739081747</v>
      </c>
      <c r="R2078">
        <f>Q2078/MainSheet!$C$8*(G2078-G2077)+R2077</f>
        <v>2235.8267407663175</v>
      </c>
      <c r="S2078">
        <f t="shared" si="297"/>
        <v>36084.806011607092</v>
      </c>
      <c r="T2078">
        <f t="shared" si="289"/>
        <v>20.760000000000446</v>
      </c>
      <c r="U2078" s="1">
        <f>Q2078/MainSheet!$C$22</f>
        <v>1</v>
      </c>
    </row>
    <row r="2079" spans="7:21">
      <c r="G2079">
        <f t="shared" si="290"/>
        <v>20.770000000000447</v>
      </c>
      <c r="H2079">
        <f t="shared" si="291"/>
        <v>198000</v>
      </c>
      <c r="I2079" s="2">
        <f>MIN(MainSheet!$C$10/MainSheet!$C$9,MainSheet!$K$9*60)</f>
        <v>660</v>
      </c>
      <c r="J2079" s="1">
        <f>IF(G2079&gt;MainSheet!$C$11,IF(J2078&gt;=0.999,1,(G2079-MainSheet!$C$11)*I2079/$B$2/60),0)</f>
        <v>1</v>
      </c>
      <c r="K2079" s="1">
        <f>IF(G2079&gt;MainSheet!$C$11+$B$6,IF(K2078&gt;=0.999,1,(G2079-MainSheet!$C$11-$B$6)*I2079/$C$2/60),0)</f>
        <v>1</v>
      </c>
      <c r="L2079" s="1">
        <f>IF(G2079&gt;MainSheet!$C$11+$B$6+$C$6,IF(L2078&gt;=0.999,1,(G2079-MainSheet!$C$11-$B$6-$C$6)*I2079/$D$2/60),0)</f>
        <v>1</v>
      </c>
      <c r="M2079">
        <f t="shared" si="292"/>
        <v>1</v>
      </c>
      <c r="N2079" s="2">
        <f t="shared" si="293"/>
        <v>3721.0526315789471</v>
      </c>
      <c r="O2079">
        <f t="shared" si="296"/>
        <v>977.02127659574455</v>
      </c>
      <c r="P2079">
        <f t="shared" si="294"/>
        <v>192000</v>
      </c>
      <c r="Q2079" s="2">
        <f t="shared" si="295"/>
        <v>196698.0739081747</v>
      </c>
      <c r="R2079">
        <f>Q2079/MainSheet!$C$8*(G2079-G2078)+R2078</f>
        <v>2237.8579872571522</v>
      </c>
      <c r="S2079">
        <f t="shared" si="297"/>
        <v>36117.589023925124</v>
      </c>
      <c r="T2079">
        <f t="shared" si="289"/>
        <v>20.770000000000447</v>
      </c>
      <c r="U2079" s="1">
        <f>Q2079/MainSheet!$C$22</f>
        <v>1</v>
      </c>
    </row>
    <row r="2080" spans="7:21">
      <c r="G2080">
        <f t="shared" si="290"/>
        <v>20.780000000000449</v>
      </c>
      <c r="H2080">
        <f t="shared" si="291"/>
        <v>198000</v>
      </c>
      <c r="I2080" s="2">
        <f>MIN(MainSheet!$C$10/MainSheet!$C$9,MainSheet!$K$9*60)</f>
        <v>660</v>
      </c>
      <c r="J2080" s="1">
        <f>IF(G2080&gt;MainSheet!$C$11,IF(J2079&gt;=0.999,1,(G2080-MainSheet!$C$11)*I2080/$B$2/60),0)</f>
        <v>1</v>
      </c>
      <c r="K2080" s="1">
        <f>IF(G2080&gt;MainSheet!$C$11+$B$6,IF(K2079&gt;=0.999,1,(G2080-MainSheet!$C$11-$B$6)*I2080/$C$2/60),0)</f>
        <v>1</v>
      </c>
      <c r="L2080" s="1">
        <f>IF(G2080&gt;MainSheet!$C$11+$B$6+$C$6,IF(L2079&gt;=0.999,1,(G2080-MainSheet!$C$11-$B$6-$C$6)*I2080/$D$2/60),0)</f>
        <v>1</v>
      </c>
      <c r="M2080">
        <f t="shared" si="292"/>
        <v>1</v>
      </c>
      <c r="N2080" s="2">
        <f t="shared" si="293"/>
        <v>3721.0526315789471</v>
      </c>
      <c r="O2080">
        <f t="shared" si="296"/>
        <v>977.02127659574455</v>
      </c>
      <c r="P2080">
        <f t="shared" si="294"/>
        <v>192000</v>
      </c>
      <c r="Q2080" s="2">
        <f t="shared" si="295"/>
        <v>196698.0739081747</v>
      </c>
      <c r="R2080">
        <f>Q2080/MainSheet!$C$8*(G2080-G2079)+R2079</f>
        <v>2239.889233747987</v>
      </c>
      <c r="S2080">
        <f t="shared" si="297"/>
        <v>36150.372036243156</v>
      </c>
      <c r="T2080">
        <f t="shared" si="289"/>
        <v>20.780000000000449</v>
      </c>
      <c r="U2080" s="1">
        <f>Q2080/MainSheet!$C$22</f>
        <v>1</v>
      </c>
    </row>
    <row r="2081" spans="7:21">
      <c r="G2081">
        <f t="shared" si="290"/>
        <v>20.79000000000045</v>
      </c>
      <c r="H2081">
        <f t="shared" si="291"/>
        <v>198000</v>
      </c>
      <c r="I2081" s="2">
        <f>MIN(MainSheet!$C$10/MainSheet!$C$9,MainSheet!$K$9*60)</f>
        <v>660</v>
      </c>
      <c r="J2081" s="1">
        <f>IF(G2081&gt;MainSheet!$C$11,IF(J2080&gt;=0.999,1,(G2081-MainSheet!$C$11)*I2081/$B$2/60),0)</f>
        <v>1</v>
      </c>
      <c r="K2081" s="1">
        <f>IF(G2081&gt;MainSheet!$C$11+$B$6,IF(K2080&gt;=0.999,1,(G2081-MainSheet!$C$11-$B$6)*I2081/$C$2/60),0)</f>
        <v>1</v>
      </c>
      <c r="L2081" s="1">
        <f>IF(G2081&gt;MainSheet!$C$11+$B$6+$C$6,IF(L2080&gt;=0.999,1,(G2081-MainSheet!$C$11-$B$6-$C$6)*I2081/$D$2/60),0)</f>
        <v>1</v>
      </c>
      <c r="M2081">
        <f t="shared" si="292"/>
        <v>1</v>
      </c>
      <c r="N2081" s="2">
        <f t="shared" si="293"/>
        <v>3721.0526315789471</v>
      </c>
      <c r="O2081">
        <f t="shared" si="296"/>
        <v>977.02127659574455</v>
      </c>
      <c r="P2081">
        <f t="shared" si="294"/>
        <v>192000</v>
      </c>
      <c r="Q2081" s="2">
        <f t="shared" si="295"/>
        <v>196698.0739081747</v>
      </c>
      <c r="R2081">
        <f>Q2081/MainSheet!$C$8*(G2081-G2080)+R2080</f>
        <v>2241.9204802388217</v>
      </c>
      <c r="S2081">
        <f t="shared" si="297"/>
        <v>36183.155048561188</v>
      </c>
      <c r="T2081">
        <f t="shared" si="289"/>
        <v>20.79000000000045</v>
      </c>
      <c r="U2081" s="1">
        <f>Q2081/MainSheet!$C$22</f>
        <v>1</v>
      </c>
    </row>
    <row r="2082" spans="7:21">
      <c r="G2082">
        <f t="shared" si="290"/>
        <v>20.800000000000452</v>
      </c>
      <c r="H2082">
        <f t="shared" si="291"/>
        <v>198000</v>
      </c>
      <c r="I2082" s="2">
        <f>MIN(MainSheet!$C$10/MainSheet!$C$9,MainSheet!$K$9*60)</f>
        <v>660</v>
      </c>
      <c r="J2082" s="1">
        <f>IF(G2082&gt;MainSheet!$C$11,IF(J2081&gt;=0.999,1,(G2082-MainSheet!$C$11)*I2082/$B$2/60),0)</f>
        <v>1</v>
      </c>
      <c r="K2082" s="1">
        <f>IF(G2082&gt;MainSheet!$C$11+$B$6,IF(K2081&gt;=0.999,1,(G2082-MainSheet!$C$11-$B$6)*I2082/$C$2/60),0)</f>
        <v>1</v>
      </c>
      <c r="L2082" s="1">
        <f>IF(G2082&gt;MainSheet!$C$11+$B$6+$C$6,IF(L2081&gt;=0.999,1,(G2082-MainSheet!$C$11-$B$6-$C$6)*I2082/$D$2/60),0)</f>
        <v>1</v>
      </c>
      <c r="M2082">
        <f t="shared" si="292"/>
        <v>1</v>
      </c>
      <c r="N2082" s="2">
        <f t="shared" si="293"/>
        <v>3721.0526315789471</v>
      </c>
      <c r="O2082">
        <f t="shared" si="296"/>
        <v>977.02127659574455</v>
      </c>
      <c r="P2082">
        <f t="shared" si="294"/>
        <v>192000</v>
      </c>
      <c r="Q2082" s="2">
        <f t="shared" si="295"/>
        <v>196698.0739081747</v>
      </c>
      <c r="R2082">
        <f>Q2082/MainSheet!$C$8*(G2082-G2081)+R2081</f>
        <v>2243.9517267296565</v>
      </c>
      <c r="S2082">
        <f t="shared" si="297"/>
        <v>36215.93806087922</v>
      </c>
      <c r="T2082">
        <f t="shared" si="289"/>
        <v>20.800000000000452</v>
      </c>
      <c r="U2082" s="1">
        <f>Q2082/MainSheet!$C$22</f>
        <v>1</v>
      </c>
    </row>
    <row r="2083" spans="7:21">
      <c r="G2083">
        <f t="shared" si="290"/>
        <v>20.810000000000453</v>
      </c>
      <c r="H2083">
        <f t="shared" si="291"/>
        <v>198000</v>
      </c>
      <c r="I2083" s="2">
        <f>MIN(MainSheet!$C$10/MainSheet!$C$9,MainSheet!$K$9*60)</f>
        <v>660</v>
      </c>
      <c r="J2083" s="1">
        <f>IF(G2083&gt;MainSheet!$C$11,IF(J2082&gt;=0.999,1,(G2083-MainSheet!$C$11)*I2083/$B$2/60),0)</f>
        <v>1</v>
      </c>
      <c r="K2083" s="1">
        <f>IF(G2083&gt;MainSheet!$C$11+$B$6,IF(K2082&gt;=0.999,1,(G2083-MainSheet!$C$11-$B$6)*I2083/$C$2/60),0)</f>
        <v>1</v>
      </c>
      <c r="L2083" s="1">
        <f>IF(G2083&gt;MainSheet!$C$11+$B$6+$C$6,IF(L2082&gt;=0.999,1,(G2083-MainSheet!$C$11-$B$6-$C$6)*I2083/$D$2/60),0)</f>
        <v>1</v>
      </c>
      <c r="M2083">
        <f t="shared" si="292"/>
        <v>1</v>
      </c>
      <c r="N2083" s="2">
        <f t="shared" si="293"/>
        <v>3721.0526315789471</v>
      </c>
      <c r="O2083">
        <f t="shared" si="296"/>
        <v>977.02127659574455</v>
      </c>
      <c r="P2083">
        <f t="shared" si="294"/>
        <v>192000</v>
      </c>
      <c r="Q2083" s="2">
        <f t="shared" si="295"/>
        <v>196698.0739081747</v>
      </c>
      <c r="R2083">
        <f>Q2083/MainSheet!$C$8*(G2083-G2082)+R2082</f>
        <v>2245.9829732204912</v>
      </c>
      <c r="S2083">
        <f t="shared" si="297"/>
        <v>36248.721073197252</v>
      </c>
      <c r="T2083">
        <f t="shared" si="289"/>
        <v>20.810000000000453</v>
      </c>
      <c r="U2083" s="1">
        <f>Q2083/MainSheet!$C$22</f>
        <v>1</v>
      </c>
    </row>
    <row r="2084" spans="7:21">
      <c r="G2084">
        <f t="shared" si="290"/>
        <v>20.820000000000455</v>
      </c>
      <c r="H2084">
        <f t="shared" si="291"/>
        <v>198000</v>
      </c>
      <c r="I2084" s="2">
        <f>MIN(MainSheet!$C$10/MainSheet!$C$9,MainSheet!$K$9*60)</f>
        <v>660</v>
      </c>
      <c r="J2084" s="1">
        <f>IF(G2084&gt;MainSheet!$C$11,IF(J2083&gt;=0.999,1,(G2084-MainSheet!$C$11)*I2084/$B$2/60),0)</f>
        <v>1</v>
      </c>
      <c r="K2084" s="1">
        <f>IF(G2084&gt;MainSheet!$C$11+$B$6,IF(K2083&gt;=0.999,1,(G2084-MainSheet!$C$11-$B$6)*I2084/$C$2/60),0)</f>
        <v>1</v>
      </c>
      <c r="L2084" s="1">
        <f>IF(G2084&gt;MainSheet!$C$11+$B$6+$C$6,IF(L2083&gt;=0.999,1,(G2084-MainSheet!$C$11-$B$6-$C$6)*I2084/$D$2/60),0)</f>
        <v>1</v>
      </c>
      <c r="M2084">
        <f t="shared" si="292"/>
        <v>1</v>
      </c>
      <c r="N2084" s="2">
        <f t="shared" si="293"/>
        <v>3721.0526315789471</v>
      </c>
      <c r="O2084">
        <f t="shared" si="296"/>
        <v>977.02127659574455</v>
      </c>
      <c r="P2084">
        <f t="shared" si="294"/>
        <v>192000</v>
      </c>
      <c r="Q2084" s="2">
        <f t="shared" si="295"/>
        <v>196698.0739081747</v>
      </c>
      <c r="R2084">
        <f>Q2084/MainSheet!$C$8*(G2084-G2083)+R2083</f>
        <v>2248.0142197113259</v>
      </c>
      <c r="S2084">
        <f t="shared" si="297"/>
        <v>36281.504085515284</v>
      </c>
      <c r="T2084">
        <f t="shared" si="289"/>
        <v>20.820000000000455</v>
      </c>
      <c r="U2084" s="1">
        <f>Q2084/MainSheet!$C$22</f>
        <v>1</v>
      </c>
    </row>
    <row r="2085" spans="7:21">
      <c r="G2085">
        <f t="shared" si="290"/>
        <v>20.830000000000457</v>
      </c>
      <c r="H2085">
        <f t="shared" si="291"/>
        <v>198000</v>
      </c>
      <c r="I2085" s="2">
        <f>MIN(MainSheet!$C$10/MainSheet!$C$9,MainSheet!$K$9*60)</f>
        <v>660</v>
      </c>
      <c r="J2085" s="1">
        <f>IF(G2085&gt;MainSheet!$C$11,IF(J2084&gt;=0.999,1,(G2085-MainSheet!$C$11)*I2085/$B$2/60),0)</f>
        <v>1</v>
      </c>
      <c r="K2085" s="1">
        <f>IF(G2085&gt;MainSheet!$C$11+$B$6,IF(K2084&gt;=0.999,1,(G2085-MainSheet!$C$11-$B$6)*I2085/$C$2/60),0)</f>
        <v>1</v>
      </c>
      <c r="L2085" s="1">
        <f>IF(G2085&gt;MainSheet!$C$11+$B$6+$C$6,IF(L2084&gt;=0.999,1,(G2085-MainSheet!$C$11-$B$6-$C$6)*I2085/$D$2/60),0)</f>
        <v>1</v>
      </c>
      <c r="M2085">
        <f t="shared" si="292"/>
        <v>1</v>
      </c>
      <c r="N2085" s="2">
        <f t="shared" si="293"/>
        <v>3721.0526315789471</v>
      </c>
      <c r="O2085">
        <f t="shared" si="296"/>
        <v>977.02127659574455</v>
      </c>
      <c r="P2085">
        <f t="shared" si="294"/>
        <v>192000</v>
      </c>
      <c r="Q2085" s="2">
        <f t="shared" si="295"/>
        <v>196698.0739081747</v>
      </c>
      <c r="R2085">
        <f>Q2085/MainSheet!$C$8*(G2085-G2084)+R2084</f>
        <v>2250.0454662021607</v>
      </c>
      <c r="S2085">
        <f t="shared" si="297"/>
        <v>36314.287097833316</v>
      </c>
      <c r="T2085">
        <f t="shared" si="289"/>
        <v>20.830000000000457</v>
      </c>
      <c r="U2085" s="1">
        <f>Q2085/MainSheet!$C$22</f>
        <v>1</v>
      </c>
    </row>
    <row r="2086" spans="7:21">
      <c r="G2086">
        <f t="shared" si="290"/>
        <v>20.840000000000458</v>
      </c>
      <c r="H2086">
        <f t="shared" si="291"/>
        <v>198000</v>
      </c>
      <c r="I2086" s="2">
        <f>MIN(MainSheet!$C$10/MainSheet!$C$9,MainSheet!$K$9*60)</f>
        <v>660</v>
      </c>
      <c r="J2086" s="1">
        <f>IF(G2086&gt;MainSheet!$C$11,IF(J2085&gt;=0.999,1,(G2086-MainSheet!$C$11)*I2086/$B$2/60),0)</f>
        <v>1</v>
      </c>
      <c r="K2086" s="1">
        <f>IF(G2086&gt;MainSheet!$C$11+$B$6,IF(K2085&gt;=0.999,1,(G2086-MainSheet!$C$11-$B$6)*I2086/$C$2/60),0)</f>
        <v>1</v>
      </c>
      <c r="L2086" s="1">
        <f>IF(G2086&gt;MainSheet!$C$11+$B$6+$C$6,IF(L2085&gt;=0.999,1,(G2086-MainSheet!$C$11-$B$6-$C$6)*I2086/$D$2/60),0)</f>
        <v>1</v>
      </c>
      <c r="M2086">
        <f t="shared" si="292"/>
        <v>1</v>
      </c>
      <c r="N2086" s="2">
        <f t="shared" si="293"/>
        <v>3721.0526315789471</v>
      </c>
      <c r="O2086">
        <f t="shared" si="296"/>
        <v>977.02127659574455</v>
      </c>
      <c r="P2086">
        <f t="shared" si="294"/>
        <v>192000</v>
      </c>
      <c r="Q2086" s="2">
        <f t="shared" si="295"/>
        <v>196698.0739081747</v>
      </c>
      <c r="R2086">
        <f>Q2086/MainSheet!$C$8*(G2086-G2085)+R2085</f>
        <v>2252.0767126929954</v>
      </c>
      <c r="S2086">
        <f t="shared" si="297"/>
        <v>36347.070110151348</v>
      </c>
      <c r="T2086">
        <f t="shared" si="289"/>
        <v>20.840000000000458</v>
      </c>
      <c r="U2086" s="1">
        <f>Q2086/MainSheet!$C$22</f>
        <v>1</v>
      </c>
    </row>
    <row r="2087" spans="7:21">
      <c r="G2087">
        <f t="shared" si="290"/>
        <v>20.85000000000046</v>
      </c>
      <c r="H2087">
        <f t="shared" si="291"/>
        <v>198000</v>
      </c>
      <c r="I2087" s="2">
        <f>MIN(MainSheet!$C$10/MainSheet!$C$9,MainSheet!$K$9*60)</f>
        <v>660</v>
      </c>
      <c r="J2087" s="1">
        <f>IF(G2087&gt;MainSheet!$C$11,IF(J2086&gt;=0.999,1,(G2087-MainSheet!$C$11)*I2087/$B$2/60),0)</f>
        <v>1</v>
      </c>
      <c r="K2087" s="1">
        <f>IF(G2087&gt;MainSheet!$C$11+$B$6,IF(K2086&gt;=0.999,1,(G2087-MainSheet!$C$11-$B$6)*I2087/$C$2/60),0)</f>
        <v>1</v>
      </c>
      <c r="L2087" s="1">
        <f>IF(G2087&gt;MainSheet!$C$11+$B$6+$C$6,IF(L2086&gt;=0.999,1,(G2087-MainSheet!$C$11-$B$6-$C$6)*I2087/$D$2/60),0)</f>
        <v>1</v>
      </c>
      <c r="M2087">
        <f t="shared" si="292"/>
        <v>1</v>
      </c>
      <c r="N2087" s="2">
        <f t="shared" si="293"/>
        <v>3721.0526315789471</v>
      </c>
      <c r="O2087">
        <f t="shared" si="296"/>
        <v>977.02127659574455</v>
      </c>
      <c r="P2087">
        <f t="shared" si="294"/>
        <v>192000</v>
      </c>
      <c r="Q2087" s="2">
        <f t="shared" si="295"/>
        <v>196698.0739081747</v>
      </c>
      <c r="R2087">
        <f>Q2087/MainSheet!$C$8*(G2087-G2086)+R2086</f>
        <v>2254.1079591838302</v>
      </c>
      <c r="S2087">
        <f t="shared" si="297"/>
        <v>36379.85312246938</v>
      </c>
      <c r="T2087">
        <f t="shared" si="289"/>
        <v>20.85000000000046</v>
      </c>
      <c r="U2087" s="1">
        <f>Q2087/MainSheet!$C$22</f>
        <v>1</v>
      </c>
    </row>
    <row r="2088" spans="7:21">
      <c r="G2088">
        <f t="shared" si="290"/>
        <v>20.860000000000461</v>
      </c>
      <c r="H2088">
        <f t="shared" si="291"/>
        <v>198000</v>
      </c>
      <c r="I2088" s="2">
        <f>MIN(MainSheet!$C$10/MainSheet!$C$9,MainSheet!$K$9*60)</f>
        <v>660</v>
      </c>
      <c r="J2088" s="1">
        <f>IF(G2088&gt;MainSheet!$C$11,IF(J2087&gt;=0.999,1,(G2088-MainSheet!$C$11)*I2088/$B$2/60),0)</f>
        <v>1</v>
      </c>
      <c r="K2088" s="1">
        <f>IF(G2088&gt;MainSheet!$C$11+$B$6,IF(K2087&gt;=0.999,1,(G2088-MainSheet!$C$11-$B$6)*I2088/$C$2/60),0)</f>
        <v>1</v>
      </c>
      <c r="L2088" s="1">
        <f>IF(G2088&gt;MainSheet!$C$11+$B$6+$C$6,IF(L2087&gt;=0.999,1,(G2088-MainSheet!$C$11-$B$6-$C$6)*I2088/$D$2/60),0)</f>
        <v>1</v>
      </c>
      <c r="M2088">
        <f t="shared" si="292"/>
        <v>1</v>
      </c>
      <c r="N2088" s="2">
        <f t="shared" si="293"/>
        <v>3721.0526315789471</v>
      </c>
      <c r="O2088">
        <f t="shared" si="296"/>
        <v>977.02127659574455</v>
      </c>
      <c r="P2088">
        <f t="shared" si="294"/>
        <v>192000</v>
      </c>
      <c r="Q2088" s="2">
        <f t="shared" si="295"/>
        <v>196698.0739081747</v>
      </c>
      <c r="R2088">
        <f>Q2088/MainSheet!$C$8*(G2088-G2087)+R2087</f>
        <v>2256.1392056746649</v>
      </c>
      <c r="S2088">
        <f t="shared" si="297"/>
        <v>36412.636134787412</v>
      </c>
      <c r="T2088">
        <f t="shared" si="289"/>
        <v>20.860000000000461</v>
      </c>
      <c r="U2088" s="1">
        <f>Q2088/MainSheet!$C$22</f>
        <v>1</v>
      </c>
    </row>
    <row r="2089" spans="7:21">
      <c r="G2089">
        <f t="shared" si="290"/>
        <v>20.870000000000463</v>
      </c>
      <c r="H2089">
        <f t="shared" si="291"/>
        <v>198000</v>
      </c>
      <c r="I2089" s="2">
        <f>MIN(MainSheet!$C$10/MainSheet!$C$9,MainSheet!$K$9*60)</f>
        <v>660</v>
      </c>
      <c r="J2089" s="1">
        <f>IF(G2089&gt;MainSheet!$C$11,IF(J2088&gt;=0.999,1,(G2089-MainSheet!$C$11)*I2089/$B$2/60),0)</f>
        <v>1</v>
      </c>
      <c r="K2089" s="1">
        <f>IF(G2089&gt;MainSheet!$C$11+$B$6,IF(K2088&gt;=0.999,1,(G2089-MainSheet!$C$11-$B$6)*I2089/$C$2/60),0)</f>
        <v>1</v>
      </c>
      <c r="L2089" s="1">
        <f>IF(G2089&gt;MainSheet!$C$11+$B$6+$C$6,IF(L2088&gt;=0.999,1,(G2089-MainSheet!$C$11-$B$6-$C$6)*I2089/$D$2/60),0)</f>
        <v>1</v>
      </c>
      <c r="M2089">
        <f t="shared" si="292"/>
        <v>1</v>
      </c>
      <c r="N2089" s="2">
        <f t="shared" si="293"/>
        <v>3721.0526315789471</v>
      </c>
      <c r="O2089">
        <f t="shared" si="296"/>
        <v>977.02127659574455</v>
      </c>
      <c r="P2089">
        <f t="shared" si="294"/>
        <v>192000</v>
      </c>
      <c r="Q2089" s="2">
        <f t="shared" si="295"/>
        <v>196698.0739081747</v>
      </c>
      <c r="R2089">
        <f>Q2089/MainSheet!$C$8*(G2089-G2088)+R2088</f>
        <v>2258.1704521654997</v>
      </c>
      <c r="S2089">
        <f t="shared" si="297"/>
        <v>36445.419147105444</v>
      </c>
      <c r="T2089">
        <f t="shared" si="289"/>
        <v>20.870000000000463</v>
      </c>
      <c r="U2089" s="1">
        <f>Q2089/MainSheet!$C$22</f>
        <v>1</v>
      </c>
    </row>
    <row r="2090" spans="7:21">
      <c r="G2090">
        <f t="shared" si="290"/>
        <v>20.880000000000464</v>
      </c>
      <c r="H2090">
        <f t="shared" si="291"/>
        <v>198000</v>
      </c>
      <c r="I2090" s="2">
        <f>MIN(MainSheet!$C$10/MainSheet!$C$9,MainSheet!$K$9*60)</f>
        <v>660</v>
      </c>
      <c r="J2090" s="1">
        <f>IF(G2090&gt;MainSheet!$C$11,IF(J2089&gt;=0.999,1,(G2090-MainSheet!$C$11)*I2090/$B$2/60),0)</f>
        <v>1</v>
      </c>
      <c r="K2090" s="1">
        <f>IF(G2090&gt;MainSheet!$C$11+$B$6,IF(K2089&gt;=0.999,1,(G2090-MainSheet!$C$11-$B$6)*I2090/$C$2/60),0)</f>
        <v>1</v>
      </c>
      <c r="L2090" s="1">
        <f>IF(G2090&gt;MainSheet!$C$11+$B$6+$C$6,IF(L2089&gt;=0.999,1,(G2090-MainSheet!$C$11-$B$6-$C$6)*I2090/$D$2/60),0)</f>
        <v>1</v>
      </c>
      <c r="M2090">
        <f t="shared" si="292"/>
        <v>1</v>
      </c>
      <c r="N2090" s="2">
        <f t="shared" si="293"/>
        <v>3721.0526315789471</v>
      </c>
      <c r="O2090">
        <f t="shared" si="296"/>
        <v>977.02127659574455</v>
      </c>
      <c r="P2090">
        <f t="shared" si="294"/>
        <v>192000</v>
      </c>
      <c r="Q2090" s="2">
        <f t="shared" si="295"/>
        <v>196698.0739081747</v>
      </c>
      <c r="R2090">
        <f>Q2090/MainSheet!$C$8*(G2090-G2089)+R2089</f>
        <v>2260.2016986563344</v>
      </c>
      <c r="S2090">
        <f t="shared" si="297"/>
        <v>36478.202159423476</v>
      </c>
      <c r="T2090">
        <f t="shared" si="289"/>
        <v>20.880000000000464</v>
      </c>
      <c r="U2090" s="1">
        <f>Q2090/MainSheet!$C$22</f>
        <v>1</v>
      </c>
    </row>
    <row r="2091" spans="7:21">
      <c r="G2091">
        <f t="shared" si="290"/>
        <v>20.890000000000466</v>
      </c>
      <c r="H2091">
        <f t="shared" si="291"/>
        <v>198000</v>
      </c>
      <c r="I2091" s="2">
        <f>MIN(MainSheet!$C$10/MainSheet!$C$9,MainSheet!$K$9*60)</f>
        <v>660</v>
      </c>
      <c r="J2091" s="1">
        <f>IF(G2091&gt;MainSheet!$C$11,IF(J2090&gt;=0.999,1,(G2091-MainSheet!$C$11)*I2091/$B$2/60),0)</f>
        <v>1</v>
      </c>
      <c r="K2091" s="1">
        <f>IF(G2091&gt;MainSheet!$C$11+$B$6,IF(K2090&gt;=0.999,1,(G2091-MainSheet!$C$11-$B$6)*I2091/$C$2/60),0)</f>
        <v>1</v>
      </c>
      <c r="L2091" s="1">
        <f>IF(G2091&gt;MainSheet!$C$11+$B$6+$C$6,IF(L2090&gt;=0.999,1,(G2091-MainSheet!$C$11-$B$6-$C$6)*I2091/$D$2/60),0)</f>
        <v>1</v>
      </c>
      <c r="M2091">
        <f t="shared" si="292"/>
        <v>1</v>
      </c>
      <c r="N2091" s="2">
        <f t="shared" si="293"/>
        <v>3721.0526315789471</v>
      </c>
      <c r="O2091">
        <f t="shared" si="296"/>
        <v>977.02127659574455</v>
      </c>
      <c r="P2091">
        <f t="shared" si="294"/>
        <v>192000</v>
      </c>
      <c r="Q2091" s="2">
        <f t="shared" si="295"/>
        <v>196698.0739081747</v>
      </c>
      <c r="R2091">
        <f>Q2091/MainSheet!$C$8*(G2091-G2090)+R2090</f>
        <v>2262.2329451471692</v>
      </c>
      <c r="S2091">
        <f t="shared" si="297"/>
        <v>36510.985171741508</v>
      </c>
      <c r="T2091">
        <f t="shared" si="289"/>
        <v>20.890000000000466</v>
      </c>
      <c r="U2091" s="1">
        <f>Q2091/MainSheet!$C$22</f>
        <v>1</v>
      </c>
    </row>
    <row r="2092" spans="7:21">
      <c r="G2092">
        <f t="shared" si="290"/>
        <v>20.900000000000468</v>
      </c>
      <c r="H2092">
        <f t="shared" si="291"/>
        <v>198000</v>
      </c>
      <c r="I2092" s="2">
        <f>MIN(MainSheet!$C$10/MainSheet!$C$9,MainSheet!$K$9*60)</f>
        <v>660</v>
      </c>
      <c r="J2092" s="1">
        <f>IF(G2092&gt;MainSheet!$C$11,IF(J2091&gt;=0.999,1,(G2092-MainSheet!$C$11)*I2092/$B$2/60),0)</f>
        <v>1</v>
      </c>
      <c r="K2092" s="1">
        <f>IF(G2092&gt;MainSheet!$C$11+$B$6,IF(K2091&gt;=0.999,1,(G2092-MainSheet!$C$11-$B$6)*I2092/$C$2/60),0)</f>
        <v>1</v>
      </c>
      <c r="L2092" s="1">
        <f>IF(G2092&gt;MainSheet!$C$11+$B$6+$C$6,IF(L2091&gt;=0.999,1,(G2092-MainSheet!$C$11-$B$6-$C$6)*I2092/$D$2/60),0)</f>
        <v>1</v>
      </c>
      <c r="M2092">
        <f t="shared" si="292"/>
        <v>1</v>
      </c>
      <c r="N2092" s="2">
        <f t="shared" si="293"/>
        <v>3721.0526315789471</v>
      </c>
      <c r="O2092">
        <f t="shared" si="296"/>
        <v>977.02127659574455</v>
      </c>
      <c r="P2092">
        <f t="shared" si="294"/>
        <v>192000</v>
      </c>
      <c r="Q2092" s="2">
        <f t="shared" si="295"/>
        <v>196698.0739081747</v>
      </c>
      <c r="R2092">
        <f>Q2092/MainSheet!$C$8*(G2092-G2091)+R2091</f>
        <v>2264.2641916380039</v>
      </c>
      <c r="S2092">
        <f t="shared" si="297"/>
        <v>36543.76818405954</v>
      </c>
      <c r="T2092">
        <f t="shared" si="289"/>
        <v>20.900000000000468</v>
      </c>
      <c r="U2092" s="1">
        <f>Q2092/MainSheet!$C$22</f>
        <v>1</v>
      </c>
    </row>
    <row r="2093" spans="7:21">
      <c r="G2093">
        <f t="shared" si="290"/>
        <v>20.910000000000469</v>
      </c>
      <c r="H2093">
        <f t="shared" si="291"/>
        <v>198000</v>
      </c>
      <c r="I2093" s="2">
        <f>MIN(MainSheet!$C$10/MainSheet!$C$9,MainSheet!$K$9*60)</f>
        <v>660</v>
      </c>
      <c r="J2093" s="1">
        <f>IF(G2093&gt;MainSheet!$C$11,IF(J2092&gt;=0.999,1,(G2093-MainSheet!$C$11)*I2093/$B$2/60),0)</f>
        <v>1</v>
      </c>
      <c r="K2093" s="1">
        <f>IF(G2093&gt;MainSheet!$C$11+$B$6,IF(K2092&gt;=0.999,1,(G2093-MainSheet!$C$11-$B$6)*I2093/$C$2/60),0)</f>
        <v>1</v>
      </c>
      <c r="L2093" s="1">
        <f>IF(G2093&gt;MainSheet!$C$11+$B$6+$C$6,IF(L2092&gt;=0.999,1,(G2093-MainSheet!$C$11-$B$6-$C$6)*I2093/$D$2/60),0)</f>
        <v>1</v>
      </c>
      <c r="M2093">
        <f t="shared" si="292"/>
        <v>1</v>
      </c>
      <c r="N2093" s="2">
        <f t="shared" si="293"/>
        <v>3721.0526315789471</v>
      </c>
      <c r="O2093">
        <f t="shared" si="296"/>
        <v>977.02127659574455</v>
      </c>
      <c r="P2093">
        <f t="shared" si="294"/>
        <v>192000</v>
      </c>
      <c r="Q2093" s="2">
        <f t="shared" si="295"/>
        <v>196698.0739081747</v>
      </c>
      <c r="R2093">
        <f>Q2093/MainSheet!$C$8*(G2093-G2092)+R2092</f>
        <v>2266.2954381288387</v>
      </c>
      <c r="S2093">
        <f t="shared" si="297"/>
        <v>36576.551196377572</v>
      </c>
      <c r="T2093">
        <f t="shared" si="289"/>
        <v>20.910000000000469</v>
      </c>
      <c r="U2093" s="1">
        <f>Q2093/MainSheet!$C$22</f>
        <v>1</v>
      </c>
    </row>
    <row r="2094" spans="7:21">
      <c r="G2094">
        <f t="shared" si="290"/>
        <v>20.920000000000471</v>
      </c>
      <c r="H2094">
        <f t="shared" si="291"/>
        <v>198000</v>
      </c>
      <c r="I2094" s="2">
        <f>MIN(MainSheet!$C$10/MainSheet!$C$9,MainSheet!$K$9*60)</f>
        <v>660</v>
      </c>
      <c r="J2094" s="1">
        <f>IF(G2094&gt;MainSheet!$C$11,IF(J2093&gt;=0.999,1,(G2094-MainSheet!$C$11)*I2094/$B$2/60),0)</f>
        <v>1</v>
      </c>
      <c r="K2094" s="1">
        <f>IF(G2094&gt;MainSheet!$C$11+$B$6,IF(K2093&gt;=0.999,1,(G2094-MainSheet!$C$11-$B$6)*I2094/$C$2/60),0)</f>
        <v>1</v>
      </c>
      <c r="L2094" s="1">
        <f>IF(G2094&gt;MainSheet!$C$11+$B$6+$C$6,IF(L2093&gt;=0.999,1,(G2094-MainSheet!$C$11-$B$6-$C$6)*I2094/$D$2/60),0)</f>
        <v>1</v>
      </c>
      <c r="M2094">
        <f t="shared" si="292"/>
        <v>1</v>
      </c>
      <c r="N2094" s="2">
        <f t="shared" si="293"/>
        <v>3721.0526315789471</v>
      </c>
      <c r="O2094">
        <f t="shared" si="296"/>
        <v>977.02127659574455</v>
      </c>
      <c r="P2094">
        <f t="shared" si="294"/>
        <v>192000</v>
      </c>
      <c r="Q2094" s="2">
        <f t="shared" si="295"/>
        <v>196698.0739081747</v>
      </c>
      <c r="R2094">
        <f>Q2094/MainSheet!$C$8*(G2094-G2093)+R2093</f>
        <v>2268.3266846196734</v>
      </c>
      <c r="S2094">
        <f t="shared" si="297"/>
        <v>36609.334208695604</v>
      </c>
      <c r="T2094">
        <f t="shared" si="289"/>
        <v>20.920000000000471</v>
      </c>
      <c r="U2094" s="1">
        <f>Q2094/MainSheet!$C$22</f>
        <v>1</v>
      </c>
    </row>
    <row r="2095" spans="7:21">
      <c r="G2095">
        <f t="shared" si="290"/>
        <v>20.930000000000472</v>
      </c>
      <c r="H2095">
        <f t="shared" si="291"/>
        <v>198000</v>
      </c>
      <c r="I2095" s="2">
        <f>MIN(MainSheet!$C$10/MainSheet!$C$9,MainSheet!$K$9*60)</f>
        <v>660</v>
      </c>
      <c r="J2095" s="1">
        <f>IF(G2095&gt;MainSheet!$C$11,IF(J2094&gt;=0.999,1,(G2095-MainSheet!$C$11)*I2095/$B$2/60),0)</f>
        <v>1</v>
      </c>
      <c r="K2095" s="1">
        <f>IF(G2095&gt;MainSheet!$C$11+$B$6,IF(K2094&gt;=0.999,1,(G2095-MainSheet!$C$11-$B$6)*I2095/$C$2/60),0)</f>
        <v>1</v>
      </c>
      <c r="L2095" s="1">
        <f>IF(G2095&gt;MainSheet!$C$11+$B$6+$C$6,IF(L2094&gt;=0.999,1,(G2095-MainSheet!$C$11-$B$6-$C$6)*I2095/$D$2/60),0)</f>
        <v>1</v>
      </c>
      <c r="M2095">
        <f t="shared" si="292"/>
        <v>1</v>
      </c>
      <c r="N2095" s="2">
        <f t="shared" si="293"/>
        <v>3721.0526315789471</v>
      </c>
      <c r="O2095">
        <f t="shared" si="296"/>
        <v>977.02127659574455</v>
      </c>
      <c r="P2095">
        <f t="shared" si="294"/>
        <v>192000</v>
      </c>
      <c r="Q2095" s="2">
        <f t="shared" si="295"/>
        <v>196698.0739081747</v>
      </c>
      <c r="R2095">
        <f>Q2095/MainSheet!$C$8*(G2095-G2094)+R2094</f>
        <v>2270.3579311105082</v>
      </c>
      <c r="S2095">
        <f t="shared" si="297"/>
        <v>36642.117221013636</v>
      </c>
      <c r="T2095">
        <f t="shared" si="289"/>
        <v>20.930000000000472</v>
      </c>
      <c r="U2095" s="1">
        <f>Q2095/MainSheet!$C$22</f>
        <v>1</v>
      </c>
    </row>
    <row r="2096" spans="7:21">
      <c r="G2096">
        <f t="shared" si="290"/>
        <v>20.940000000000474</v>
      </c>
      <c r="H2096">
        <f t="shared" si="291"/>
        <v>198000</v>
      </c>
      <c r="I2096" s="2">
        <f>MIN(MainSheet!$C$10/MainSheet!$C$9,MainSheet!$K$9*60)</f>
        <v>660</v>
      </c>
      <c r="J2096" s="1">
        <f>IF(G2096&gt;MainSheet!$C$11,IF(J2095&gt;=0.999,1,(G2096-MainSheet!$C$11)*I2096/$B$2/60),0)</f>
        <v>1</v>
      </c>
      <c r="K2096" s="1">
        <f>IF(G2096&gt;MainSheet!$C$11+$B$6,IF(K2095&gt;=0.999,1,(G2096-MainSheet!$C$11-$B$6)*I2096/$C$2/60),0)</f>
        <v>1</v>
      </c>
      <c r="L2096" s="1">
        <f>IF(G2096&gt;MainSheet!$C$11+$B$6+$C$6,IF(L2095&gt;=0.999,1,(G2096-MainSheet!$C$11-$B$6-$C$6)*I2096/$D$2/60),0)</f>
        <v>1</v>
      </c>
      <c r="M2096">
        <f t="shared" si="292"/>
        <v>1</v>
      </c>
      <c r="N2096" s="2">
        <f t="shared" si="293"/>
        <v>3721.0526315789471</v>
      </c>
      <c r="O2096">
        <f t="shared" si="296"/>
        <v>977.02127659574455</v>
      </c>
      <c r="P2096">
        <f t="shared" si="294"/>
        <v>192000</v>
      </c>
      <c r="Q2096" s="2">
        <f t="shared" si="295"/>
        <v>196698.0739081747</v>
      </c>
      <c r="R2096">
        <f>Q2096/MainSheet!$C$8*(G2096-G2095)+R2095</f>
        <v>2272.3891776013429</v>
      </c>
      <c r="S2096">
        <f t="shared" si="297"/>
        <v>36674.900233331668</v>
      </c>
      <c r="T2096">
        <f t="shared" si="289"/>
        <v>20.940000000000474</v>
      </c>
      <c r="U2096" s="1">
        <f>Q2096/MainSheet!$C$22</f>
        <v>1</v>
      </c>
    </row>
    <row r="2097" spans="7:21">
      <c r="G2097">
        <f t="shared" si="290"/>
        <v>20.950000000000475</v>
      </c>
      <c r="H2097">
        <f t="shared" si="291"/>
        <v>198000</v>
      </c>
      <c r="I2097" s="2">
        <f>MIN(MainSheet!$C$10/MainSheet!$C$9,MainSheet!$K$9*60)</f>
        <v>660</v>
      </c>
      <c r="J2097" s="1">
        <f>IF(G2097&gt;MainSheet!$C$11,IF(J2096&gt;=0.999,1,(G2097-MainSheet!$C$11)*I2097/$B$2/60),0)</f>
        <v>1</v>
      </c>
      <c r="K2097" s="1">
        <f>IF(G2097&gt;MainSheet!$C$11+$B$6,IF(K2096&gt;=0.999,1,(G2097-MainSheet!$C$11-$B$6)*I2097/$C$2/60),0)</f>
        <v>1</v>
      </c>
      <c r="L2097" s="1">
        <f>IF(G2097&gt;MainSheet!$C$11+$B$6+$C$6,IF(L2096&gt;=0.999,1,(G2097-MainSheet!$C$11-$B$6-$C$6)*I2097/$D$2/60),0)</f>
        <v>1</v>
      </c>
      <c r="M2097">
        <f t="shared" si="292"/>
        <v>1</v>
      </c>
      <c r="N2097" s="2">
        <f t="shared" si="293"/>
        <v>3721.0526315789471</v>
      </c>
      <c r="O2097">
        <f t="shared" si="296"/>
        <v>977.02127659574455</v>
      </c>
      <c r="P2097">
        <f t="shared" si="294"/>
        <v>192000</v>
      </c>
      <c r="Q2097" s="2">
        <f t="shared" si="295"/>
        <v>196698.0739081747</v>
      </c>
      <c r="R2097">
        <f>Q2097/MainSheet!$C$8*(G2097-G2096)+R2096</f>
        <v>2274.4204240921777</v>
      </c>
      <c r="S2097">
        <f t="shared" si="297"/>
        <v>36707.6832456497</v>
      </c>
      <c r="T2097">
        <f t="shared" si="289"/>
        <v>20.950000000000475</v>
      </c>
      <c r="U2097" s="1">
        <f>Q2097/MainSheet!$C$22</f>
        <v>1</v>
      </c>
    </row>
    <row r="2098" spans="7:21">
      <c r="G2098">
        <f t="shared" si="290"/>
        <v>20.960000000000477</v>
      </c>
      <c r="H2098">
        <f t="shared" si="291"/>
        <v>198000</v>
      </c>
      <c r="I2098" s="2">
        <f>MIN(MainSheet!$C$10/MainSheet!$C$9,MainSheet!$K$9*60)</f>
        <v>660</v>
      </c>
      <c r="J2098" s="1">
        <f>IF(G2098&gt;MainSheet!$C$11,IF(J2097&gt;=0.999,1,(G2098-MainSheet!$C$11)*I2098/$B$2/60),0)</f>
        <v>1</v>
      </c>
      <c r="K2098" s="1">
        <f>IF(G2098&gt;MainSheet!$C$11+$B$6,IF(K2097&gt;=0.999,1,(G2098-MainSheet!$C$11-$B$6)*I2098/$C$2/60),0)</f>
        <v>1</v>
      </c>
      <c r="L2098" s="1">
        <f>IF(G2098&gt;MainSheet!$C$11+$B$6+$C$6,IF(L2097&gt;=0.999,1,(G2098-MainSheet!$C$11-$B$6-$C$6)*I2098/$D$2/60),0)</f>
        <v>1</v>
      </c>
      <c r="M2098">
        <f t="shared" si="292"/>
        <v>1</v>
      </c>
      <c r="N2098" s="2">
        <f t="shared" si="293"/>
        <v>3721.0526315789471</v>
      </c>
      <c r="O2098">
        <f t="shared" si="296"/>
        <v>977.02127659574455</v>
      </c>
      <c r="P2098">
        <f t="shared" si="294"/>
        <v>192000</v>
      </c>
      <c r="Q2098" s="2">
        <f t="shared" si="295"/>
        <v>196698.0739081747</v>
      </c>
      <c r="R2098">
        <f>Q2098/MainSheet!$C$8*(G2098-G2097)+R2097</f>
        <v>2276.4516705830124</v>
      </c>
      <c r="S2098">
        <f t="shared" si="297"/>
        <v>36740.466257967732</v>
      </c>
      <c r="T2098">
        <f t="shared" si="289"/>
        <v>20.960000000000477</v>
      </c>
      <c r="U2098" s="1">
        <f>Q2098/MainSheet!$C$22</f>
        <v>1</v>
      </c>
    </row>
    <row r="2099" spans="7:21">
      <c r="G2099">
        <f t="shared" si="290"/>
        <v>20.970000000000478</v>
      </c>
      <c r="H2099">
        <f t="shared" si="291"/>
        <v>198000</v>
      </c>
      <c r="I2099" s="2">
        <f>MIN(MainSheet!$C$10/MainSheet!$C$9,MainSheet!$K$9*60)</f>
        <v>660</v>
      </c>
      <c r="J2099" s="1">
        <f>IF(G2099&gt;MainSheet!$C$11,IF(J2098&gt;=0.999,1,(G2099-MainSheet!$C$11)*I2099/$B$2/60),0)</f>
        <v>1</v>
      </c>
      <c r="K2099" s="1">
        <f>IF(G2099&gt;MainSheet!$C$11+$B$6,IF(K2098&gt;=0.999,1,(G2099-MainSheet!$C$11-$B$6)*I2099/$C$2/60),0)</f>
        <v>1</v>
      </c>
      <c r="L2099" s="1">
        <f>IF(G2099&gt;MainSheet!$C$11+$B$6+$C$6,IF(L2098&gt;=0.999,1,(G2099-MainSheet!$C$11-$B$6-$C$6)*I2099/$D$2/60),0)</f>
        <v>1</v>
      </c>
      <c r="M2099">
        <f t="shared" si="292"/>
        <v>1</v>
      </c>
      <c r="N2099" s="2">
        <f t="shared" si="293"/>
        <v>3721.0526315789471</v>
      </c>
      <c r="O2099">
        <f t="shared" si="296"/>
        <v>977.02127659574455</v>
      </c>
      <c r="P2099">
        <f t="shared" si="294"/>
        <v>192000</v>
      </c>
      <c r="Q2099" s="2">
        <f t="shared" si="295"/>
        <v>196698.0739081747</v>
      </c>
      <c r="R2099">
        <f>Q2099/MainSheet!$C$8*(G2099-G2098)+R2098</f>
        <v>2278.4829170738471</v>
      </c>
      <c r="S2099">
        <f t="shared" si="297"/>
        <v>36773.249270285763</v>
      </c>
      <c r="T2099">
        <f t="shared" si="289"/>
        <v>20.970000000000478</v>
      </c>
      <c r="U2099" s="1">
        <f>Q2099/MainSheet!$C$22</f>
        <v>1</v>
      </c>
    </row>
    <row r="2100" spans="7:21">
      <c r="G2100">
        <f t="shared" si="290"/>
        <v>20.98000000000048</v>
      </c>
      <c r="H2100">
        <f t="shared" si="291"/>
        <v>198000</v>
      </c>
      <c r="I2100" s="2">
        <f>MIN(MainSheet!$C$10/MainSheet!$C$9,MainSheet!$K$9*60)</f>
        <v>660</v>
      </c>
      <c r="J2100" s="1">
        <f>IF(G2100&gt;MainSheet!$C$11,IF(J2099&gt;=0.999,1,(G2100-MainSheet!$C$11)*I2100/$B$2/60),0)</f>
        <v>1</v>
      </c>
      <c r="K2100" s="1">
        <f>IF(G2100&gt;MainSheet!$C$11+$B$6,IF(K2099&gt;=0.999,1,(G2100-MainSheet!$C$11-$B$6)*I2100/$C$2/60),0)</f>
        <v>1</v>
      </c>
      <c r="L2100" s="1">
        <f>IF(G2100&gt;MainSheet!$C$11+$B$6+$C$6,IF(L2099&gt;=0.999,1,(G2100-MainSheet!$C$11-$B$6-$C$6)*I2100/$D$2/60),0)</f>
        <v>1</v>
      </c>
      <c r="M2100">
        <f t="shared" si="292"/>
        <v>1</v>
      </c>
      <c r="N2100" s="2">
        <f t="shared" si="293"/>
        <v>3721.0526315789471</v>
      </c>
      <c r="O2100">
        <f t="shared" si="296"/>
        <v>977.02127659574455</v>
      </c>
      <c r="P2100">
        <f t="shared" si="294"/>
        <v>192000</v>
      </c>
      <c r="Q2100" s="2">
        <f t="shared" si="295"/>
        <v>196698.0739081747</v>
      </c>
      <c r="R2100">
        <f>Q2100/MainSheet!$C$8*(G2100-G2099)+R2099</f>
        <v>2280.5141635646819</v>
      </c>
      <c r="S2100">
        <f t="shared" si="297"/>
        <v>36806.032282603795</v>
      </c>
      <c r="T2100">
        <f t="shared" si="289"/>
        <v>20.98000000000048</v>
      </c>
      <c r="U2100" s="1">
        <f>Q2100/MainSheet!$C$22</f>
        <v>1</v>
      </c>
    </row>
    <row r="2101" spans="7:21">
      <c r="G2101">
        <f t="shared" si="290"/>
        <v>20.990000000000482</v>
      </c>
      <c r="H2101">
        <f t="shared" si="291"/>
        <v>198000</v>
      </c>
      <c r="I2101" s="2">
        <f>MIN(MainSheet!$C$10/MainSheet!$C$9,MainSheet!$K$9*60)</f>
        <v>660</v>
      </c>
      <c r="J2101" s="1">
        <f>IF(G2101&gt;MainSheet!$C$11,IF(J2100&gt;=0.999,1,(G2101-MainSheet!$C$11)*I2101/$B$2/60),0)</f>
        <v>1</v>
      </c>
      <c r="K2101" s="1">
        <f>IF(G2101&gt;MainSheet!$C$11+$B$6,IF(K2100&gt;=0.999,1,(G2101-MainSheet!$C$11-$B$6)*I2101/$C$2/60),0)</f>
        <v>1</v>
      </c>
      <c r="L2101" s="1">
        <f>IF(G2101&gt;MainSheet!$C$11+$B$6+$C$6,IF(L2100&gt;=0.999,1,(G2101-MainSheet!$C$11-$B$6-$C$6)*I2101/$D$2/60),0)</f>
        <v>1</v>
      </c>
      <c r="M2101">
        <f t="shared" si="292"/>
        <v>1</v>
      </c>
      <c r="N2101" s="2">
        <f t="shared" si="293"/>
        <v>3721.0526315789471</v>
      </c>
      <c r="O2101">
        <f t="shared" si="296"/>
        <v>977.02127659574455</v>
      </c>
      <c r="P2101">
        <f t="shared" si="294"/>
        <v>192000</v>
      </c>
      <c r="Q2101" s="2">
        <f t="shared" si="295"/>
        <v>196698.0739081747</v>
      </c>
      <c r="R2101">
        <f>Q2101/MainSheet!$C$8*(G2101-G2100)+R2100</f>
        <v>2282.5454100555166</v>
      </c>
      <c r="S2101">
        <f t="shared" si="297"/>
        <v>36838.815294921827</v>
      </c>
      <c r="T2101">
        <f t="shared" si="289"/>
        <v>20.990000000000482</v>
      </c>
      <c r="U2101" s="1">
        <f>Q2101/MainSheet!$C$22</f>
        <v>1</v>
      </c>
    </row>
    <row r="2102" spans="7:21">
      <c r="G2102">
        <f t="shared" si="290"/>
        <v>21.000000000000483</v>
      </c>
      <c r="H2102">
        <f t="shared" si="291"/>
        <v>198000</v>
      </c>
      <c r="I2102" s="2">
        <f>MIN(MainSheet!$C$10/MainSheet!$C$9,MainSheet!$K$9*60)</f>
        <v>660</v>
      </c>
      <c r="J2102" s="1">
        <f>IF(G2102&gt;MainSheet!$C$11,IF(J2101&gt;=0.999,1,(G2102-MainSheet!$C$11)*I2102/$B$2/60),0)</f>
        <v>1</v>
      </c>
      <c r="K2102" s="1">
        <f>IF(G2102&gt;MainSheet!$C$11+$B$6,IF(K2101&gt;=0.999,1,(G2102-MainSheet!$C$11-$B$6)*I2102/$C$2/60),0)</f>
        <v>1</v>
      </c>
      <c r="L2102" s="1">
        <f>IF(G2102&gt;MainSheet!$C$11+$B$6+$C$6,IF(L2101&gt;=0.999,1,(G2102-MainSheet!$C$11-$B$6-$C$6)*I2102/$D$2/60),0)</f>
        <v>1</v>
      </c>
      <c r="M2102">
        <f t="shared" si="292"/>
        <v>1</v>
      </c>
      <c r="N2102" s="2">
        <f t="shared" si="293"/>
        <v>3721.0526315789471</v>
      </c>
      <c r="O2102">
        <f t="shared" si="296"/>
        <v>977.02127659574455</v>
      </c>
      <c r="P2102">
        <f t="shared" si="294"/>
        <v>192000</v>
      </c>
      <c r="Q2102" s="2">
        <f t="shared" si="295"/>
        <v>196698.0739081747</v>
      </c>
      <c r="R2102">
        <f>Q2102/MainSheet!$C$8*(G2102-G2101)+R2101</f>
        <v>2284.5766565463514</v>
      </c>
      <c r="S2102">
        <f t="shared" si="297"/>
        <v>36871.598307239859</v>
      </c>
      <c r="T2102">
        <f t="shared" si="289"/>
        <v>21.000000000000483</v>
      </c>
      <c r="U2102" s="1">
        <f>Q2102/MainSheet!$C$22</f>
        <v>1</v>
      </c>
    </row>
    <row r="2103" spans="7:21">
      <c r="G2103">
        <f t="shared" si="290"/>
        <v>21.010000000000485</v>
      </c>
      <c r="H2103">
        <f t="shared" si="291"/>
        <v>198000</v>
      </c>
      <c r="I2103" s="2">
        <f>MIN(MainSheet!$C$10/MainSheet!$C$9,MainSheet!$K$9*60)</f>
        <v>660</v>
      </c>
      <c r="J2103" s="1">
        <f>IF(G2103&gt;MainSheet!$C$11,IF(J2102&gt;=0.999,1,(G2103-MainSheet!$C$11)*I2103/$B$2/60),0)</f>
        <v>1</v>
      </c>
      <c r="K2103" s="1">
        <f>IF(G2103&gt;MainSheet!$C$11+$B$6,IF(K2102&gt;=0.999,1,(G2103-MainSheet!$C$11-$B$6)*I2103/$C$2/60),0)</f>
        <v>1</v>
      </c>
      <c r="L2103" s="1">
        <f>IF(G2103&gt;MainSheet!$C$11+$B$6+$C$6,IF(L2102&gt;=0.999,1,(G2103-MainSheet!$C$11-$B$6-$C$6)*I2103/$D$2/60),0)</f>
        <v>1</v>
      </c>
      <c r="M2103">
        <f t="shared" si="292"/>
        <v>1</v>
      </c>
      <c r="N2103" s="2">
        <f t="shared" si="293"/>
        <v>3721.0526315789471</v>
      </c>
      <c r="O2103">
        <f t="shared" si="296"/>
        <v>977.02127659574455</v>
      </c>
      <c r="P2103">
        <f t="shared" si="294"/>
        <v>192000</v>
      </c>
      <c r="Q2103" s="2">
        <f t="shared" si="295"/>
        <v>196698.0739081747</v>
      </c>
      <c r="R2103">
        <f>Q2103/MainSheet!$C$8*(G2103-G2102)+R2102</f>
        <v>2286.6079030371861</v>
      </c>
      <c r="S2103">
        <f t="shared" si="297"/>
        <v>36904.381319557891</v>
      </c>
      <c r="T2103">
        <f t="shared" si="289"/>
        <v>21.010000000000485</v>
      </c>
      <c r="U2103" s="1">
        <f>Q2103/MainSheet!$C$22</f>
        <v>1</v>
      </c>
    </row>
    <row r="2104" spans="7:21">
      <c r="G2104">
        <f t="shared" si="290"/>
        <v>21.020000000000486</v>
      </c>
      <c r="H2104">
        <f t="shared" si="291"/>
        <v>198000</v>
      </c>
      <c r="I2104" s="2">
        <f>MIN(MainSheet!$C$10/MainSheet!$C$9,MainSheet!$K$9*60)</f>
        <v>660</v>
      </c>
      <c r="J2104" s="1">
        <f>IF(G2104&gt;MainSheet!$C$11,IF(J2103&gt;=0.999,1,(G2104-MainSheet!$C$11)*I2104/$B$2/60),0)</f>
        <v>1</v>
      </c>
      <c r="K2104" s="1">
        <f>IF(G2104&gt;MainSheet!$C$11+$B$6,IF(K2103&gt;=0.999,1,(G2104-MainSheet!$C$11-$B$6)*I2104/$C$2/60),0)</f>
        <v>1</v>
      </c>
      <c r="L2104" s="1">
        <f>IF(G2104&gt;MainSheet!$C$11+$B$6+$C$6,IF(L2103&gt;=0.999,1,(G2104-MainSheet!$C$11-$B$6-$C$6)*I2104/$D$2/60),0)</f>
        <v>1</v>
      </c>
      <c r="M2104">
        <f t="shared" si="292"/>
        <v>1</v>
      </c>
      <c r="N2104" s="2">
        <f t="shared" si="293"/>
        <v>3721.0526315789471</v>
      </c>
      <c r="O2104">
        <f t="shared" si="296"/>
        <v>977.02127659574455</v>
      </c>
      <c r="P2104">
        <f t="shared" si="294"/>
        <v>192000</v>
      </c>
      <c r="Q2104" s="2">
        <f t="shared" si="295"/>
        <v>196698.0739081747</v>
      </c>
      <c r="R2104">
        <f>Q2104/MainSheet!$C$8*(G2104-G2103)+R2103</f>
        <v>2288.6391495280209</v>
      </c>
      <c r="S2104">
        <f t="shared" si="297"/>
        <v>36937.164331875923</v>
      </c>
      <c r="T2104">
        <f t="shared" si="289"/>
        <v>21.020000000000486</v>
      </c>
      <c r="U2104" s="1">
        <f>Q2104/MainSheet!$C$22</f>
        <v>1</v>
      </c>
    </row>
    <row r="2105" spans="7:21">
      <c r="G2105">
        <f t="shared" si="290"/>
        <v>21.030000000000488</v>
      </c>
      <c r="H2105">
        <f t="shared" si="291"/>
        <v>198000</v>
      </c>
      <c r="I2105" s="2">
        <f>MIN(MainSheet!$C$10/MainSheet!$C$9,MainSheet!$K$9*60)</f>
        <v>660</v>
      </c>
      <c r="J2105" s="1">
        <f>IF(G2105&gt;MainSheet!$C$11,IF(J2104&gt;=0.999,1,(G2105-MainSheet!$C$11)*I2105/$B$2/60),0)</f>
        <v>1</v>
      </c>
      <c r="K2105" s="1">
        <f>IF(G2105&gt;MainSheet!$C$11+$B$6,IF(K2104&gt;=0.999,1,(G2105-MainSheet!$C$11-$B$6)*I2105/$C$2/60),0)</f>
        <v>1</v>
      </c>
      <c r="L2105" s="1">
        <f>IF(G2105&gt;MainSheet!$C$11+$B$6+$C$6,IF(L2104&gt;=0.999,1,(G2105-MainSheet!$C$11-$B$6-$C$6)*I2105/$D$2/60),0)</f>
        <v>1</v>
      </c>
      <c r="M2105">
        <f t="shared" si="292"/>
        <v>1</v>
      </c>
      <c r="N2105" s="2">
        <f t="shared" si="293"/>
        <v>3721.0526315789471</v>
      </c>
      <c r="O2105">
        <f t="shared" si="296"/>
        <v>977.02127659574455</v>
      </c>
      <c r="P2105">
        <f t="shared" si="294"/>
        <v>192000</v>
      </c>
      <c r="Q2105" s="2">
        <f t="shared" si="295"/>
        <v>196698.0739081747</v>
      </c>
      <c r="R2105">
        <f>Q2105/MainSheet!$C$8*(G2105-G2104)+R2104</f>
        <v>2290.6703960188556</v>
      </c>
      <c r="S2105">
        <f t="shared" si="297"/>
        <v>36969.947344193955</v>
      </c>
      <c r="T2105">
        <f t="shared" si="289"/>
        <v>21.030000000000488</v>
      </c>
      <c r="U2105" s="1">
        <f>Q2105/MainSheet!$C$22</f>
        <v>1</v>
      </c>
    </row>
    <row r="2106" spans="7:21">
      <c r="G2106">
        <f t="shared" si="290"/>
        <v>21.040000000000489</v>
      </c>
      <c r="H2106">
        <f t="shared" si="291"/>
        <v>198000</v>
      </c>
      <c r="I2106" s="2">
        <f>MIN(MainSheet!$C$10/MainSheet!$C$9,MainSheet!$K$9*60)</f>
        <v>660</v>
      </c>
      <c r="J2106" s="1">
        <f>IF(G2106&gt;MainSheet!$C$11,IF(J2105&gt;=0.999,1,(G2106-MainSheet!$C$11)*I2106/$B$2/60),0)</f>
        <v>1</v>
      </c>
      <c r="K2106" s="1">
        <f>IF(G2106&gt;MainSheet!$C$11+$B$6,IF(K2105&gt;=0.999,1,(G2106-MainSheet!$C$11-$B$6)*I2106/$C$2/60),0)</f>
        <v>1</v>
      </c>
      <c r="L2106" s="1">
        <f>IF(G2106&gt;MainSheet!$C$11+$B$6+$C$6,IF(L2105&gt;=0.999,1,(G2106-MainSheet!$C$11-$B$6-$C$6)*I2106/$D$2/60),0)</f>
        <v>1</v>
      </c>
      <c r="M2106">
        <f t="shared" si="292"/>
        <v>1</v>
      </c>
      <c r="N2106" s="2">
        <f t="shared" si="293"/>
        <v>3721.0526315789471</v>
      </c>
      <c r="O2106">
        <f t="shared" si="296"/>
        <v>977.02127659574455</v>
      </c>
      <c r="P2106">
        <f t="shared" si="294"/>
        <v>192000</v>
      </c>
      <c r="Q2106" s="2">
        <f t="shared" si="295"/>
        <v>196698.0739081747</v>
      </c>
      <c r="R2106">
        <f>Q2106/MainSheet!$C$8*(G2106-G2105)+R2105</f>
        <v>2292.7016425096904</v>
      </c>
      <c r="S2106">
        <f t="shared" si="297"/>
        <v>37002.730356511987</v>
      </c>
      <c r="T2106">
        <f t="shared" si="289"/>
        <v>21.040000000000489</v>
      </c>
      <c r="U2106" s="1">
        <f>Q2106/MainSheet!$C$22</f>
        <v>1</v>
      </c>
    </row>
    <row r="2107" spans="7:21">
      <c r="G2107">
        <f t="shared" si="290"/>
        <v>21.050000000000491</v>
      </c>
      <c r="H2107">
        <f t="shared" si="291"/>
        <v>198000</v>
      </c>
      <c r="I2107" s="2">
        <f>MIN(MainSheet!$C$10/MainSheet!$C$9,MainSheet!$K$9*60)</f>
        <v>660</v>
      </c>
      <c r="J2107" s="1">
        <f>IF(G2107&gt;MainSheet!$C$11,IF(J2106&gt;=0.999,1,(G2107-MainSheet!$C$11)*I2107/$B$2/60),0)</f>
        <v>1</v>
      </c>
      <c r="K2107" s="1">
        <f>IF(G2107&gt;MainSheet!$C$11+$B$6,IF(K2106&gt;=0.999,1,(G2107-MainSheet!$C$11-$B$6)*I2107/$C$2/60),0)</f>
        <v>1</v>
      </c>
      <c r="L2107" s="1">
        <f>IF(G2107&gt;MainSheet!$C$11+$B$6+$C$6,IF(L2106&gt;=0.999,1,(G2107-MainSheet!$C$11-$B$6-$C$6)*I2107/$D$2/60),0)</f>
        <v>1</v>
      </c>
      <c r="M2107">
        <f t="shared" si="292"/>
        <v>1</v>
      </c>
      <c r="N2107" s="2">
        <f t="shared" si="293"/>
        <v>3721.0526315789471</v>
      </c>
      <c r="O2107">
        <f t="shared" si="296"/>
        <v>977.02127659574455</v>
      </c>
      <c r="P2107">
        <f t="shared" si="294"/>
        <v>192000</v>
      </c>
      <c r="Q2107" s="2">
        <f t="shared" si="295"/>
        <v>196698.0739081747</v>
      </c>
      <c r="R2107">
        <f>Q2107/MainSheet!$C$8*(G2107-G2106)+R2106</f>
        <v>2294.7328890005251</v>
      </c>
      <c r="S2107">
        <f t="shared" si="297"/>
        <v>37035.513368830019</v>
      </c>
      <c r="T2107">
        <f t="shared" si="289"/>
        <v>21.050000000000491</v>
      </c>
      <c r="U2107" s="1">
        <f>Q2107/MainSheet!$C$22</f>
        <v>1</v>
      </c>
    </row>
    <row r="2108" spans="7:21">
      <c r="G2108">
        <f t="shared" si="290"/>
        <v>21.060000000000493</v>
      </c>
      <c r="H2108">
        <f t="shared" si="291"/>
        <v>198000</v>
      </c>
      <c r="I2108" s="2">
        <f>MIN(MainSheet!$C$10/MainSheet!$C$9,MainSheet!$K$9*60)</f>
        <v>660</v>
      </c>
      <c r="J2108" s="1">
        <f>IF(G2108&gt;MainSheet!$C$11,IF(J2107&gt;=0.999,1,(G2108-MainSheet!$C$11)*I2108/$B$2/60),0)</f>
        <v>1</v>
      </c>
      <c r="K2108" s="1">
        <f>IF(G2108&gt;MainSheet!$C$11+$B$6,IF(K2107&gt;=0.999,1,(G2108-MainSheet!$C$11-$B$6)*I2108/$C$2/60),0)</f>
        <v>1</v>
      </c>
      <c r="L2108" s="1">
        <f>IF(G2108&gt;MainSheet!$C$11+$B$6+$C$6,IF(L2107&gt;=0.999,1,(G2108-MainSheet!$C$11-$B$6-$C$6)*I2108/$D$2/60),0)</f>
        <v>1</v>
      </c>
      <c r="M2108">
        <f t="shared" si="292"/>
        <v>1</v>
      </c>
      <c r="N2108" s="2">
        <f t="shared" si="293"/>
        <v>3721.0526315789471</v>
      </c>
      <c r="O2108">
        <f t="shared" si="296"/>
        <v>977.02127659574455</v>
      </c>
      <c r="P2108">
        <f t="shared" si="294"/>
        <v>192000</v>
      </c>
      <c r="Q2108" s="2">
        <f t="shared" si="295"/>
        <v>196698.0739081747</v>
      </c>
      <c r="R2108">
        <f>Q2108/MainSheet!$C$8*(G2108-G2107)+R2107</f>
        <v>2296.7641354913599</v>
      </c>
      <c r="S2108">
        <f t="shared" si="297"/>
        <v>37068.296381148051</v>
      </c>
      <c r="T2108">
        <f t="shared" si="289"/>
        <v>21.060000000000493</v>
      </c>
      <c r="U2108" s="1">
        <f>Q2108/MainSheet!$C$22</f>
        <v>1</v>
      </c>
    </row>
    <row r="2109" spans="7:21">
      <c r="G2109">
        <f t="shared" si="290"/>
        <v>21.070000000000494</v>
      </c>
      <c r="H2109">
        <f t="shared" si="291"/>
        <v>198000</v>
      </c>
      <c r="I2109" s="2">
        <f>MIN(MainSheet!$C$10/MainSheet!$C$9,MainSheet!$K$9*60)</f>
        <v>660</v>
      </c>
      <c r="J2109" s="1">
        <f>IF(G2109&gt;MainSheet!$C$11,IF(J2108&gt;=0.999,1,(G2109-MainSheet!$C$11)*I2109/$B$2/60),0)</f>
        <v>1</v>
      </c>
      <c r="K2109" s="1">
        <f>IF(G2109&gt;MainSheet!$C$11+$B$6,IF(K2108&gt;=0.999,1,(G2109-MainSheet!$C$11-$B$6)*I2109/$C$2/60),0)</f>
        <v>1</v>
      </c>
      <c r="L2109" s="1">
        <f>IF(G2109&gt;MainSheet!$C$11+$B$6+$C$6,IF(L2108&gt;=0.999,1,(G2109-MainSheet!$C$11-$B$6-$C$6)*I2109/$D$2/60),0)</f>
        <v>1</v>
      </c>
      <c r="M2109">
        <f t="shared" si="292"/>
        <v>1</v>
      </c>
      <c r="N2109" s="2">
        <f t="shared" si="293"/>
        <v>3721.0526315789471</v>
      </c>
      <c r="O2109">
        <f t="shared" si="296"/>
        <v>977.02127659574455</v>
      </c>
      <c r="P2109">
        <f t="shared" si="294"/>
        <v>192000</v>
      </c>
      <c r="Q2109" s="2">
        <f t="shared" si="295"/>
        <v>196698.0739081747</v>
      </c>
      <c r="R2109">
        <f>Q2109/MainSheet!$C$8*(G2109-G2108)+R2108</f>
        <v>2298.7953819821946</v>
      </c>
      <c r="S2109">
        <f t="shared" si="297"/>
        <v>37101.079393466083</v>
      </c>
      <c r="T2109">
        <f t="shared" si="289"/>
        <v>21.070000000000494</v>
      </c>
      <c r="U2109" s="1">
        <f>Q2109/MainSheet!$C$22</f>
        <v>1</v>
      </c>
    </row>
    <row r="2110" spans="7:21">
      <c r="G2110">
        <f t="shared" si="290"/>
        <v>21.080000000000496</v>
      </c>
      <c r="H2110">
        <f t="shared" si="291"/>
        <v>198000</v>
      </c>
      <c r="I2110" s="2">
        <f>MIN(MainSheet!$C$10/MainSheet!$C$9,MainSheet!$K$9*60)</f>
        <v>660</v>
      </c>
      <c r="J2110" s="1">
        <f>IF(G2110&gt;MainSheet!$C$11,IF(J2109&gt;=0.999,1,(G2110-MainSheet!$C$11)*I2110/$B$2/60),0)</f>
        <v>1</v>
      </c>
      <c r="K2110" s="1">
        <f>IF(G2110&gt;MainSheet!$C$11+$B$6,IF(K2109&gt;=0.999,1,(G2110-MainSheet!$C$11-$B$6)*I2110/$C$2/60),0)</f>
        <v>1</v>
      </c>
      <c r="L2110" s="1">
        <f>IF(G2110&gt;MainSheet!$C$11+$B$6+$C$6,IF(L2109&gt;=0.999,1,(G2110-MainSheet!$C$11-$B$6-$C$6)*I2110/$D$2/60),0)</f>
        <v>1</v>
      </c>
      <c r="M2110">
        <f t="shared" si="292"/>
        <v>1</v>
      </c>
      <c r="N2110" s="2">
        <f t="shared" si="293"/>
        <v>3721.0526315789471</v>
      </c>
      <c r="O2110">
        <f t="shared" si="296"/>
        <v>977.02127659574455</v>
      </c>
      <c r="P2110">
        <f t="shared" si="294"/>
        <v>192000</v>
      </c>
      <c r="Q2110" s="2">
        <f t="shared" si="295"/>
        <v>196698.0739081747</v>
      </c>
      <c r="R2110">
        <f>Q2110/MainSheet!$C$8*(G2110-G2109)+R2109</f>
        <v>2300.8266284730294</v>
      </c>
      <c r="S2110">
        <f t="shared" si="297"/>
        <v>37133.862405784115</v>
      </c>
      <c r="T2110">
        <f t="shared" si="289"/>
        <v>21.080000000000496</v>
      </c>
      <c r="U2110" s="1">
        <f>Q2110/MainSheet!$C$22</f>
        <v>1</v>
      </c>
    </row>
    <row r="2111" spans="7:21">
      <c r="G2111">
        <f t="shared" si="290"/>
        <v>21.090000000000497</v>
      </c>
      <c r="H2111">
        <f t="shared" si="291"/>
        <v>198000</v>
      </c>
      <c r="I2111" s="2">
        <f>MIN(MainSheet!$C$10/MainSheet!$C$9,MainSheet!$K$9*60)</f>
        <v>660</v>
      </c>
      <c r="J2111" s="1">
        <f>IF(G2111&gt;MainSheet!$C$11,IF(J2110&gt;=0.999,1,(G2111-MainSheet!$C$11)*I2111/$B$2/60),0)</f>
        <v>1</v>
      </c>
      <c r="K2111" s="1">
        <f>IF(G2111&gt;MainSheet!$C$11+$B$6,IF(K2110&gt;=0.999,1,(G2111-MainSheet!$C$11-$B$6)*I2111/$C$2/60),0)</f>
        <v>1</v>
      </c>
      <c r="L2111" s="1">
        <f>IF(G2111&gt;MainSheet!$C$11+$B$6+$C$6,IF(L2110&gt;=0.999,1,(G2111-MainSheet!$C$11-$B$6-$C$6)*I2111/$D$2/60),0)</f>
        <v>1</v>
      </c>
      <c r="M2111">
        <f t="shared" si="292"/>
        <v>1</v>
      </c>
      <c r="N2111" s="2">
        <f t="shared" si="293"/>
        <v>3721.0526315789471</v>
      </c>
      <c r="O2111">
        <f t="shared" si="296"/>
        <v>977.02127659574455</v>
      </c>
      <c r="P2111">
        <f t="shared" si="294"/>
        <v>192000</v>
      </c>
      <c r="Q2111" s="2">
        <f t="shared" si="295"/>
        <v>196698.0739081747</v>
      </c>
      <c r="R2111">
        <f>Q2111/MainSheet!$C$8*(G2111-G2110)+R2110</f>
        <v>2302.8578749638641</v>
      </c>
      <c r="S2111">
        <f t="shared" si="297"/>
        <v>37166.645418102147</v>
      </c>
      <c r="T2111">
        <f t="shared" si="289"/>
        <v>21.090000000000497</v>
      </c>
      <c r="U2111" s="1">
        <f>Q2111/MainSheet!$C$22</f>
        <v>1</v>
      </c>
    </row>
    <row r="2112" spans="7:21">
      <c r="G2112">
        <f t="shared" si="290"/>
        <v>21.100000000000499</v>
      </c>
      <c r="H2112">
        <f t="shared" si="291"/>
        <v>198000</v>
      </c>
      <c r="I2112" s="2">
        <f>MIN(MainSheet!$C$10/MainSheet!$C$9,MainSheet!$K$9*60)</f>
        <v>660</v>
      </c>
      <c r="J2112" s="1">
        <f>IF(G2112&gt;MainSheet!$C$11,IF(J2111&gt;=0.999,1,(G2112-MainSheet!$C$11)*I2112/$B$2/60),0)</f>
        <v>1</v>
      </c>
      <c r="K2112" s="1">
        <f>IF(G2112&gt;MainSheet!$C$11+$B$6,IF(K2111&gt;=0.999,1,(G2112-MainSheet!$C$11-$B$6)*I2112/$C$2/60),0)</f>
        <v>1</v>
      </c>
      <c r="L2112" s="1">
        <f>IF(G2112&gt;MainSheet!$C$11+$B$6+$C$6,IF(L2111&gt;=0.999,1,(G2112-MainSheet!$C$11-$B$6-$C$6)*I2112/$D$2/60),0)</f>
        <v>1</v>
      </c>
      <c r="M2112">
        <f t="shared" si="292"/>
        <v>1</v>
      </c>
      <c r="N2112" s="2">
        <f t="shared" si="293"/>
        <v>3721.0526315789471</v>
      </c>
      <c r="O2112">
        <f t="shared" si="296"/>
        <v>977.02127659574455</v>
      </c>
      <c r="P2112">
        <f t="shared" si="294"/>
        <v>192000</v>
      </c>
      <c r="Q2112" s="2">
        <f t="shared" si="295"/>
        <v>196698.0739081747</v>
      </c>
      <c r="R2112">
        <f>Q2112/MainSheet!$C$8*(G2112-G2111)+R2111</f>
        <v>2304.8891214546989</v>
      </c>
      <c r="S2112">
        <f t="shared" si="297"/>
        <v>37199.428430420179</v>
      </c>
      <c r="T2112">
        <f t="shared" si="289"/>
        <v>21.100000000000499</v>
      </c>
      <c r="U2112" s="1">
        <f>Q2112/MainSheet!$C$22</f>
        <v>1</v>
      </c>
    </row>
    <row r="2113" spans="7:21">
      <c r="G2113">
        <f t="shared" si="290"/>
        <v>21.1100000000005</v>
      </c>
      <c r="H2113">
        <f t="shared" si="291"/>
        <v>198000</v>
      </c>
      <c r="I2113" s="2">
        <f>MIN(MainSheet!$C$10/MainSheet!$C$9,MainSheet!$K$9*60)</f>
        <v>660</v>
      </c>
      <c r="J2113" s="1">
        <f>IF(G2113&gt;MainSheet!$C$11,IF(J2112&gt;=0.999,1,(G2113-MainSheet!$C$11)*I2113/$B$2/60),0)</f>
        <v>1</v>
      </c>
      <c r="K2113" s="1">
        <f>IF(G2113&gt;MainSheet!$C$11+$B$6,IF(K2112&gt;=0.999,1,(G2113-MainSheet!$C$11-$B$6)*I2113/$C$2/60),0)</f>
        <v>1</v>
      </c>
      <c r="L2113" s="1">
        <f>IF(G2113&gt;MainSheet!$C$11+$B$6+$C$6,IF(L2112&gt;=0.999,1,(G2113-MainSheet!$C$11-$B$6-$C$6)*I2113/$D$2/60),0)</f>
        <v>1</v>
      </c>
      <c r="M2113">
        <f t="shared" si="292"/>
        <v>1</v>
      </c>
      <c r="N2113" s="2">
        <f t="shared" si="293"/>
        <v>3721.0526315789471</v>
      </c>
      <c r="O2113">
        <f t="shared" si="296"/>
        <v>977.02127659574455</v>
      </c>
      <c r="P2113">
        <f t="shared" si="294"/>
        <v>192000</v>
      </c>
      <c r="Q2113" s="2">
        <f t="shared" si="295"/>
        <v>196698.0739081747</v>
      </c>
      <c r="R2113">
        <f>Q2113/MainSheet!$C$8*(G2113-G2112)+R2112</f>
        <v>2306.9203679455336</v>
      </c>
      <c r="S2113">
        <f t="shared" si="297"/>
        <v>37232.211442738211</v>
      </c>
      <c r="T2113">
        <f t="shared" si="289"/>
        <v>21.1100000000005</v>
      </c>
      <c r="U2113" s="1">
        <f>Q2113/MainSheet!$C$22</f>
        <v>1</v>
      </c>
    </row>
    <row r="2114" spans="7:21">
      <c r="G2114">
        <f t="shared" si="290"/>
        <v>21.120000000000502</v>
      </c>
      <c r="H2114">
        <f t="shared" si="291"/>
        <v>198000</v>
      </c>
      <c r="I2114" s="2">
        <f>MIN(MainSheet!$C$10/MainSheet!$C$9,MainSheet!$K$9*60)</f>
        <v>660</v>
      </c>
      <c r="J2114" s="1">
        <f>IF(G2114&gt;MainSheet!$C$11,IF(J2113&gt;=0.999,1,(G2114-MainSheet!$C$11)*I2114/$B$2/60),0)</f>
        <v>1</v>
      </c>
      <c r="K2114" s="1">
        <f>IF(G2114&gt;MainSheet!$C$11+$B$6,IF(K2113&gt;=0.999,1,(G2114-MainSheet!$C$11-$B$6)*I2114/$C$2/60),0)</f>
        <v>1</v>
      </c>
      <c r="L2114" s="1">
        <f>IF(G2114&gt;MainSheet!$C$11+$B$6+$C$6,IF(L2113&gt;=0.999,1,(G2114-MainSheet!$C$11-$B$6-$C$6)*I2114/$D$2/60),0)</f>
        <v>1</v>
      </c>
      <c r="M2114">
        <f t="shared" si="292"/>
        <v>1</v>
      </c>
      <c r="N2114" s="2">
        <f t="shared" si="293"/>
        <v>3721.0526315789471</v>
      </c>
      <c r="O2114">
        <f t="shared" si="296"/>
        <v>977.02127659574455</v>
      </c>
      <c r="P2114">
        <f t="shared" si="294"/>
        <v>192000</v>
      </c>
      <c r="Q2114" s="2">
        <f t="shared" si="295"/>
        <v>196698.0739081747</v>
      </c>
      <c r="R2114">
        <f>Q2114/MainSheet!$C$8*(G2114-G2113)+R2113</f>
        <v>2308.9516144363683</v>
      </c>
      <c r="S2114">
        <f t="shared" si="297"/>
        <v>37264.994455056243</v>
      </c>
      <c r="T2114">
        <f t="shared" si="289"/>
        <v>21.120000000000502</v>
      </c>
      <c r="U2114" s="1">
        <f>Q2114/MainSheet!$C$22</f>
        <v>1</v>
      </c>
    </row>
    <row r="2115" spans="7:21">
      <c r="G2115">
        <f t="shared" si="290"/>
        <v>21.130000000000503</v>
      </c>
      <c r="H2115">
        <f t="shared" si="291"/>
        <v>198000</v>
      </c>
      <c r="I2115" s="2">
        <f>MIN(MainSheet!$C$10/MainSheet!$C$9,MainSheet!$K$9*60)</f>
        <v>660</v>
      </c>
      <c r="J2115" s="1">
        <f>IF(G2115&gt;MainSheet!$C$11,IF(J2114&gt;=0.999,1,(G2115-MainSheet!$C$11)*I2115/$B$2/60),0)</f>
        <v>1</v>
      </c>
      <c r="K2115" s="1">
        <f>IF(G2115&gt;MainSheet!$C$11+$B$6,IF(K2114&gt;=0.999,1,(G2115-MainSheet!$C$11-$B$6)*I2115/$C$2/60),0)</f>
        <v>1</v>
      </c>
      <c r="L2115" s="1">
        <f>IF(G2115&gt;MainSheet!$C$11+$B$6+$C$6,IF(L2114&gt;=0.999,1,(G2115-MainSheet!$C$11-$B$6-$C$6)*I2115/$D$2/60),0)</f>
        <v>1</v>
      </c>
      <c r="M2115">
        <f t="shared" si="292"/>
        <v>1</v>
      </c>
      <c r="N2115" s="2">
        <f t="shared" si="293"/>
        <v>3721.0526315789471</v>
      </c>
      <c r="O2115">
        <f t="shared" si="296"/>
        <v>977.02127659574455</v>
      </c>
      <c r="P2115">
        <f t="shared" si="294"/>
        <v>192000</v>
      </c>
      <c r="Q2115" s="2">
        <f t="shared" si="295"/>
        <v>196698.0739081747</v>
      </c>
      <c r="R2115">
        <f>Q2115/MainSheet!$C$8*(G2115-G2114)+R2114</f>
        <v>2310.9828609272031</v>
      </c>
      <c r="S2115">
        <f t="shared" si="297"/>
        <v>37297.777467374275</v>
      </c>
      <c r="T2115">
        <f t="shared" ref="T2115:T2178" si="298">G2115</f>
        <v>21.130000000000503</v>
      </c>
      <c r="U2115" s="1">
        <f>Q2115/MainSheet!$C$22</f>
        <v>1</v>
      </c>
    </row>
    <row r="2116" spans="7:21">
      <c r="G2116">
        <f t="shared" ref="G2116:G2179" si="299">G2115+$F$2</f>
        <v>21.140000000000505</v>
      </c>
      <c r="H2116">
        <f t="shared" ref="H2116:H2179" si="300">H2115</f>
        <v>198000</v>
      </c>
      <c r="I2116" s="2">
        <f>MIN(MainSheet!$C$10/MainSheet!$C$9,MainSheet!$K$9*60)</f>
        <v>660</v>
      </c>
      <c r="J2116" s="1">
        <f>IF(G2116&gt;MainSheet!$C$11,IF(J2115&gt;=0.999,1,(G2116-MainSheet!$C$11)*I2116/$B$2/60),0)</f>
        <v>1</v>
      </c>
      <c r="K2116" s="1">
        <f>IF(G2116&gt;MainSheet!$C$11+$B$6,IF(K2115&gt;=0.999,1,(G2116-MainSheet!$C$11-$B$6)*I2116/$C$2/60),0)</f>
        <v>1</v>
      </c>
      <c r="L2116" s="1">
        <f>IF(G2116&gt;MainSheet!$C$11+$B$6+$C$6,IF(L2115&gt;=0.999,1,(G2116-MainSheet!$C$11-$B$6-$C$6)*I2116/$D$2/60),0)</f>
        <v>1</v>
      </c>
      <c r="M2116">
        <f t="shared" ref="M2116:M2179" si="301">(J2116*$B$2+K2116*$C$2+L2116*$D$2)/SUM($B$2:$D$2)</f>
        <v>1</v>
      </c>
      <c r="N2116" s="2">
        <f t="shared" ref="N2116:N2179" si="302">IF(J2116&gt;=0.01,((1-J2116)*B$3+B$4*(J2116)),0)</f>
        <v>3721.0526315789471</v>
      </c>
      <c r="O2116">
        <f t="shared" si="296"/>
        <v>977.02127659574455</v>
      </c>
      <c r="P2116">
        <f t="shared" ref="P2116:P2179" si="303">IF(IF(N2116+O2116&gt;H2116,H2116-O2116-N2116,IF(L2116&gt;0,((1-L2116)*D$3+D$4*(L2116)),0))+O2116+N2116&gt;H2116,H2116-N2116-O2116,IF(N2116+O2116&gt;H2116,H2116-O2116-N2116,IF(L2116&gt;0,((1-L2116)*D$3+D$4*(L2116)),0)))</f>
        <v>192000</v>
      </c>
      <c r="Q2116" s="2">
        <f t="shared" ref="Q2116:Q2179" si="304">SUM(N2116:P2116)</f>
        <v>196698.0739081747</v>
      </c>
      <c r="R2116">
        <f>Q2116/MainSheet!$C$8*(G2116-G2115)+R2115</f>
        <v>2313.0141074180378</v>
      </c>
      <c r="S2116">
        <f t="shared" si="297"/>
        <v>37330.560479692307</v>
      </c>
      <c r="T2116">
        <f t="shared" si="298"/>
        <v>21.140000000000505</v>
      </c>
      <c r="U2116" s="1">
        <f>Q2116/MainSheet!$C$22</f>
        <v>1</v>
      </c>
    </row>
    <row r="2117" spans="7:21">
      <c r="G2117">
        <f t="shared" si="299"/>
        <v>21.150000000000507</v>
      </c>
      <c r="H2117">
        <f t="shared" si="300"/>
        <v>198000</v>
      </c>
      <c r="I2117" s="2">
        <f>MIN(MainSheet!$C$10/MainSheet!$C$9,MainSheet!$K$9*60)</f>
        <v>660</v>
      </c>
      <c r="J2117" s="1">
        <f>IF(G2117&gt;MainSheet!$C$11,IF(J2116&gt;=0.999,1,(G2117-MainSheet!$C$11)*I2117/$B$2/60),0)</f>
        <v>1</v>
      </c>
      <c r="K2117" s="1">
        <f>IF(G2117&gt;MainSheet!$C$11+$B$6,IF(K2116&gt;=0.999,1,(G2117-MainSheet!$C$11-$B$6)*I2117/$C$2/60),0)</f>
        <v>1</v>
      </c>
      <c r="L2117" s="1">
        <f>IF(G2117&gt;MainSheet!$C$11+$B$6+$C$6,IF(L2116&gt;=0.999,1,(G2117-MainSheet!$C$11-$B$6-$C$6)*I2117/$D$2/60),0)</f>
        <v>1</v>
      </c>
      <c r="M2117">
        <f t="shared" si="301"/>
        <v>1</v>
      </c>
      <c r="N2117" s="2">
        <f t="shared" si="302"/>
        <v>3721.0526315789471</v>
      </c>
      <c r="O2117">
        <f t="shared" ref="O2117:O2180" si="305">IF(K2117&gt;=0.01,((1-K2117)*C$3+C$4*(K2117)),0)</f>
        <v>977.02127659574455</v>
      </c>
      <c r="P2117">
        <f t="shared" si="303"/>
        <v>192000</v>
      </c>
      <c r="Q2117" s="2">
        <f t="shared" si="304"/>
        <v>196698.0739081747</v>
      </c>
      <c r="R2117">
        <f>Q2117/MainSheet!$C$8*(G2117-G2116)+R2116</f>
        <v>2315.0453539088726</v>
      </c>
      <c r="S2117">
        <f t="shared" ref="S2117:S2180" si="306">Q2117*$F$2/60+S2116</f>
        <v>37363.343492010339</v>
      </c>
      <c r="T2117">
        <f t="shared" si="298"/>
        <v>21.150000000000507</v>
      </c>
      <c r="U2117" s="1">
        <f>Q2117/MainSheet!$C$22</f>
        <v>1</v>
      </c>
    </row>
    <row r="2118" spans="7:21">
      <c r="G2118">
        <f t="shared" si="299"/>
        <v>21.160000000000508</v>
      </c>
      <c r="H2118">
        <f t="shared" si="300"/>
        <v>198000</v>
      </c>
      <c r="I2118" s="2">
        <f>MIN(MainSheet!$C$10/MainSheet!$C$9,MainSheet!$K$9*60)</f>
        <v>660</v>
      </c>
      <c r="J2118" s="1">
        <f>IF(G2118&gt;MainSheet!$C$11,IF(J2117&gt;=0.999,1,(G2118-MainSheet!$C$11)*I2118/$B$2/60),0)</f>
        <v>1</v>
      </c>
      <c r="K2118" s="1">
        <f>IF(G2118&gt;MainSheet!$C$11+$B$6,IF(K2117&gt;=0.999,1,(G2118-MainSheet!$C$11-$B$6)*I2118/$C$2/60),0)</f>
        <v>1</v>
      </c>
      <c r="L2118" s="1">
        <f>IF(G2118&gt;MainSheet!$C$11+$B$6+$C$6,IF(L2117&gt;=0.999,1,(G2118-MainSheet!$C$11-$B$6-$C$6)*I2118/$D$2/60),0)</f>
        <v>1</v>
      </c>
      <c r="M2118">
        <f t="shared" si="301"/>
        <v>1</v>
      </c>
      <c r="N2118" s="2">
        <f t="shared" si="302"/>
        <v>3721.0526315789471</v>
      </c>
      <c r="O2118">
        <f t="shared" si="305"/>
        <v>977.02127659574455</v>
      </c>
      <c r="P2118">
        <f t="shared" si="303"/>
        <v>192000</v>
      </c>
      <c r="Q2118" s="2">
        <f t="shared" si="304"/>
        <v>196698.0739081747</v>
      </c>
      <c r="R2118">
        <f>Q2118/MainSheet!$C$8*(G2118-G2117)+R2117</f>
        <v>2317.0766003997073</v>
      </c>
      <c r="S2118">
        <f t="shared" si="306"/>
        <v>37396.126504328371</v>
      </c>
      <c r="T2118">
        <f t="shared" si="298"/>
        <v>21.160000000000508</v>
      </c>
      <c r="U2118" s="1">
        <f>Q2118/MainSheet!$C$22</f>
        <v>1</v>
      </c>
    </row>
    <row r="2119" spans="7:21">
      <c r="G2119">
        <f t="shared" si="299"/>
        <v>21.17000000000051</v>
      </c>
      <c r="H2119">
        <f t="shared" si="300"/>
        <v>198000</v>
      </c>
      <c r="I2119" s="2">
        <f>MIN(MainSheet!$C$10/MainSheet!$C$9,MainSheet!$K$9*60)</f>
        <v>660</v>
      </c>
      <c r="J2119" s="1">
        <f>IF(G2119&gt;MainSheet!$C$11,IF(J2118&gt;=0.999,1,(G2119-MainSheet!$C$11)*I2119/$B$2/60),0)</f>
        <v>1</v>
      </c>
      <c r="K2119" s="1">
        <f>IF(G2119&gt;MainSheet!$C$11+$B$6,IF(K2118&gt;=0.999,1,(G2119-MainSheet!$C$11-$B$6)*I2119/$C$2/60),0)</f>
        <v>1</v>
      </c>
      <c r="L2119" s="1">
        <f>IF(G2119&gt;MainSheet!$C$11+$B$6+$C$6,IF(L2118&gt;=0.999,1,(G2119-MainSheet!$C$11-$B$6-$C$6)*I2119/$D$2/60),0)</f>
        <v>1</v>
      </c>
      <c r="M2119">
        <f t="shared" si="301"/>
        <v>1</v>
      </c>
      <c r="N2119" s="2">
        <f t="shared" si="302"/>
        <v>3721.0526315789471</v>
      </c>
      <c r="O2119">
        <f t="shared" si="305"/>
        <v>977.02127659574455</v>
      </c>
      <c r="P2119">
        <f t="shared" si="303"/>
        <v>192000</v>
      </c>
      <c r="Q2119" s="2">
        <f t="shared" si="304"/>
        <v>196698.0739081747</v>
      </c>
      <c r="R2119">
        <f>Q2119/MainSheet!$C$8*(G2119-G2118)+R2118</f>
        <v>2319.1078468905421</v>
      </c>
      <c r="S2119">
        <f t="shared" si="306"/>
        <v>37428.909516646403</v>
      </c>
      <c r="T2119">
        <f t="shared" si="298"/>
        <v>21.17000000000051</v>
      </c>
      <c r="U2119" s="1">
        <f>Q2119/MainSheet!$C$22</f>
        <v>1</v>
      </c>
    </row>
    <row r="2120" spans="7:21">
      <c r="G2120">
        <f t="shared" si="299"/>
        <v>21.180000000000511</v>
      </c>
      <c r="H2120">
        <f t="shared" si="300"/>
        <v>198000</v>
      </c>
      <c r="I2120" s="2">
        <f>MIN(MainSheet!$C$10/MainSheet!$C$9,MainSheet!$K$9*60)</f>
        <v>660</v>
      </c>
      <c r="J2120" s="1">
        <f>IF(G2120&gt;MainSheet!$C$11,IF(J2119&gt;=0.999,1,(G2120-MainSheet!$C$11)*I2120/$B$2/60),0)</f>
        <v>1</v>
      </c>
      <c r="K2120" s="1">
        <f>IF(G2120&gt;MainSheet!$C$11+$B$6,IF(K2119&gt;=0.999,1,(G2120-MainSheet!$C$11-$B$6)*I2120/$C$2/60),0)</f>
        <v>1</v>
      </c>
      <c r="L2120" s="1">
        <f>IF(G2120&gt;MainSheet!$C$11+$B$6+$C$6,IF(L2119&gt;=0.999,1,(G2120-MainSheet!$C$11-$B$6-$C$6)*I2120/$D$2/60),0)</f>
        <v>1</v>
      </c>
      <c r="M2120">
        <f t="shared" si="301"/>
        <v>1</v>
      </c>
      <c r="N2120" s="2">
        <f t="shared" si="302"/>
        <v>3721.0526315789471</v>
      </c>
      <c r="O2120">
        <f t="shared" si="305"/>
        <v>977.02127659574455</v>
      </c>
      <c r="P2120">
        <f t="shared" si="303"/>
        <v>192000</v>
      </c>
      <c r="Q2120" s="2">
        <f t="shared" si="304"/>
        <v>196698.0739081747</v>
      </c>
      <c r="R2120">
        <f>Q2120/MainSheet!$C$8*(G2120-G2119)+R2119</f>
        <v>2321.1390933813768</v>
      </c>
      <c r="S2120">
        <f t="shared" si="306"/>
        <v>37461.692528964435</v>
      </c>
      <c r="T2120">
        <f t="shared" si="298"/>
        <v>21.180000000000511</v>
      </c>
      <c r="U2120" s="1">
        <f>Q2120/MainSheet!$C$22</f>
        <v>1</v>
      </c>
    </row>
    <row r="2121" spans="7:21">
      <c r="G2121">
        <f t="shared" si="299"/>
        <v>21.190000000000513</v>
      </c>
      <c r="H2121">
        <f t="shared" si="300"/>
        <v>198000</v>
      </c>
      <c r="I2121" s="2">
        <f>MIN(MainSheet!$C$10/MainSheet!$C$9,MainSheet!$K$9*60)</f>
        <v>660</v>
      </c>
      <c r="J2121" s="1">
        <f>IF(G2121&gt;MainSheet!$C$11,IF(J2120&gt;=0.999,1,(G2121-MainSheet!$C$11)*I2121/$B$2/60),0)</f>
        <v>1</v>
      </c>
      <c r="K2121" s="1">
        <f>IF(G2121&gt;MainSheet!$C$11+$B$6,IF(K2120&gt;=0.999,1,(G2121-MainSheet!$C$11-$B$6)*I2121/$C$2/60),0)</f>
        <v>1</v>
      </c>
      <c r="L2121" s="1">
        <f>IF(G2121&gt;MainSheet!$C$11+$B$6+$C$6,IF(L2120&gt;=0.999,1,(G2121-MainSheet!$C$11-$B$6-$C$6)*I2121/$D$2/60),0)</f>
        <v>1</v>
      </c>
      <c r="M2121">
        <f t="shared" si="301"/>
        <v>1</v>
      </c>
      <c r="N2121" s="2">
        <f t="shared" si="302"/>
        <v>3721.0526315789471</v>
      </c>
      <c r="O2121">
        <f t="shared" si="305"/>
        <v>977.02127659574455</v>
      </c>
      <c r="P2121">
        <f t="shared" si="303"/>
        <v>192000</v>
      </c>
      <c r="Q2121" s="2">
        <f t="shared" si="304"/>
        <v>196698.0739081747</v>
      </c>
      <c r="R2121">
        <f>Q2121/MainSheet!$C$8*(G2121-G2120)+R2120</f>
        <v>2323.1703398722116</v>
      </c>
      <c r="S2121">
        <f t="shared" si="306"/>
        <v>37494.475541282467</v>
      </c>
      <c r="T2121">
        <f t="shared" si="298"/>
        <v>21.190000000000513</v>
      </c>
      <c r="U2121" s="1">
        <f>Q2121/MainSheet!$C$22</f>
        <v>1</v>
      </c>
    </row>
    <row r="2122" spans="7:21">
      <c r="G2122">
        <f t="shared" si="299"/>
        <v>21.200000000000514</v>
      </c>
      <c r="H2122">
        <f t="shared" si="300"/>
        <v>198000</v>
      </c>
      <c r="I2122" s="2">
        <f>MIN(MainSheet!$C$10/MainSheet!$C$9,MainSheet!$K$9*60)</f>
        <v>660</v>
      </c>
      <c r="J2122" s="1">
        <f>IF(G2122&gt;MainSheet!$C$11,IF(J2121&gt;=0.999,1,(G2122-MainSheet!$C$11)*I2122/$B$2/60),0)</f>
        <v>1</v>
      </c>
      <c r="K2122" s="1">
        <f>IF(G2122&gt;MainSheet!$C$11+$B$6,IF(K2121&gt;=0.999,1,(G2122-MainSheet!$C$11-$B$6)*I2122/$C$2/60),0)</f>
        <v>1</v>
      </c>
      <c r="L2122" s="1">
        <f>IF(G2122&gt;MainSheet!$C$11+$B$6+$C$6,IF(L2121&gt;=0.999,1,(G2122-MainSheet!$C$11-$B$6-$C$6)*I2122/$D$2/60),0)</f>
        <v>1</v>
      </c>
      <c r="M2122">
        <f t="shared" si="301"/>
        <v>1</v>
      </c>
      <c r="N2122" s="2">
        <f t="shared" si="302"/>
        <v>3721.0526315789471</v>
      </c>
      <c r="O2122">
        <f t="shared" si="305"/>
        <v>977.02127659574455</v>
      </c>
      <c r="P2122">
        <f t="shared" si="303"/>
        <v>192000</v>
      </c>
      <c r="Q2122" s="2">
        <f t="shared" si="304"/>
        <v>196698.0739081747</v>
      </c>
      <c r="R2122">
        <f>Q2122/MainSheet!$C$8*(G2122-G2121)+R2121</f>
        <v>2325.2015863630463</v>
      </c>
      <c r="S2122">
        <f t="shared" si="306"/>
        <v>37527.258553600499</v>
      </c>
      <c r="T2122">
        <f t="shared" si="298"/>
        <v>21.200000000000514</v>
      </c>
      <c r="U2122" s="1">
        <f>Q2122/MainSheet!$C$22</f>
        <v>1</v>
      </c>
    </row>
    <row r="2123" spans="7:21">
      <c r="G2123">
        <f t="shared" si="299"/>
        <v>21.210000000000516</v>
      </c>
      <c r="H2123">
        <f t="shared" si="300"/>
        <v>198000</v>
      </c>
      <c r="I2123" s="2">
        <f>MIN(MainSheet!$C$10/MainSheet!$C$9,MainSheet!$K$9*60)</f>
        <v>660</v>
      </c>
      <c r="J2123" s="1">
        <f>IF(G2123&gt;MainSheet!$C$11,IF(J2122&gt;=0.999,1,(G2123-MainSheet!$C$11)*I2123/$B$2/60),0)</f>
        <v>1</v>
      </c>
      <c r="K2123" s="1">
        <f>IF(G2123&gt;MainSheet!$C$11+$B$6,IF(K2122&gt;=0.999,1,(G2123-MainSheet!$C$11-$B$6)*I2123/$C$2/60),0)</f>
        <v>1</v>
      </c>
      <c r="L2123" s="1">
        <f>IF(G2123&gt;MainSheet!$C$11+$B$6+$C$6,IF(L2122&gt;=0.999,1,(G2123-MainSheet!$C$11-$B$6-$C$6)*I2123/$D$2/60),0)</f>
        <v>1</v>
      </c>
      <c r="M2123">
        <f t="shared" si="301"/>
        <v>1</v>
      </c>
      <c r="N2123" s="2">
        <f t="shared" si="302"/>
        <v>3721.0526315789471</v>
      </c>
      <c r="O2123">
        <f t="shared" si="305"/>
        <v>977.02127659574455</v>
      </c>
      <c r="P2123">
        <f t="shared" si="303"/>
        <v>192000</v>
      </c>
      <c r="Q2123" s="2">
        <f t="shared" si="304"/>
        <v>196698.0739081747</v>
      </c>
      <c r="R2123">
        <f>Q2123/MainSheet!$C$8*(G2123-G2122)+R2122</f>
        <v>2327.2328328538811</v>
      </c>
      <c r="S2123">
        <f t="shared" si="306"/>
        <v>37560.041565918531</v>
      </c>
      <c r="T2123">
        <f t="shared" si="298"/>
        <v>21.210000000000516</v>
      </c>
      <c r="U2123" s="1">
        <f>Q2123/MainSheet!$C$22</f>
        <v>1</v>
      </c>
    </row>
    <row r="2124" spans="7:21">
      <c r="G2124">
        <f t="shared" si="299"/>
        <v>21.220000000000518</v>
      </c>
      <c r="H2124">
        <f t="shared" si="300"/>
        <v>198000</v>
      </c>
      <c r="I2124" s="2">
        <f>MIN(MainSheet!$C$10/MainSheet!$C$9,MainSheet!$K$9*60)</f>
        <v>660</v>
      </c>
      <c r="J2124" s="1">
        <f>IF(G2124&gt;MainSheet!$C$11,IF(J2123&gt;=0.999,1,(G2124-MainSheet!$C$11)*I2124/$B$2/60),0)</f>
        <v>1</v>
      </c>
      <c r="K2124" s="1">
        <f>IF(G2124&gt;MainSheet!$C$11+$B$6,IF(K2123&gt;=0.999,1,(G2124-MainSheet!$C$11-$B$6)*I2124/$C$2/60),0)</f>
        <v>1</v>
      </c>
      <c r="L2124" s="1">
        <f>IF(G2124&gt;MainSheet!$C$11+$B$6+$C$6,IF(L2123&gt;=0.999,1,(G2124-MainSheet!$C$11-$B$6-$C$6)*I2124/$D$2/60),0)</f>
        <v>1</v>
      </c>
      <c r="M2124">
        <f t="shared" si="301"/>
        <v>1</v>
      </c>
      <c r="N2124" s="2">
        <f t="shared" si="302"/>
        <v>3721.0526315789471</v>
      </c>
      <c r="O2124">
        <f t="shared" si="305"/>
        <v>977.02127659574455</v>
      </c>
      <c r="P2124">
        <f t="shared" si="303"/>
        <v>192000</v>
      </c>
      <c r="Q2124" s="2">
        <f t="shared" si="304"/>
        <v>196698.0739081747</v>
      </c>
      <c r="R2124">
        <f>Q2124/MainSheet!$C$8*(G2124-G2123)+R2123</f>
        <v>2329.2640793447158</v>
      </c>
      <c r="S2124">
        <f t="shared" si="306"/>
        <v>37592.824578236563</v>
      </c>
      <c r="T2124">
        <f t="shared" si="298"/>
        <v>21.220000000000518</v>
      </c>
      <c r="U2124" s="1">
        <f>Q2124/MainSheet!$C$22</f>
        <v>1</v>
      </c>
    </row>
    <row r="2125" spans="7:21">
      <c r="G2125">
        <f t="shared" si="299"/>
        <v>21.230000000000519</v>
      </c>
      <c r="H2125">
        <f t="shared" si="300"/>
        <v>198000</v>
      </c>
      <c r="I2125" s="2">
        <f>MIN(MainSheet!$C$10/MainSheet!$C$9,MainSheet!$K$9*60)</f>
        <v>660</v>
      </c>
      <c r="J2125" s="1">
        <f>IF(G2125&gt;MainSheet!$C$11,IF(J2124&gt;=0.999,1,(G2125-MainSheet!$C$11)*I2125/$B$2/60),0)</f>
        <v>1</v>
      </c>
      <c r="K2125" s="1">
        <f>IF(G2125&gt;MainSheet!$C$11+$B$6,IF(K2124&gt;=0.999,1,(G2125-MainSheet!$C$11-$B$6)*I2125/$C$2/60),0)</f>
        <v>1</v>
      </c>
      <c r="L2125" s="1">
        <f>IF(G2125&gt;MainSheet!$C$11+$B$6+$C$6,IF(L2124&gt;=0.999,1,(G2125-MainSheet!$C$11-$B$6-$C$6)*I2125/$D$2/60),0)</f>
        <v>1</v>
      </c>
      <c r="M2125">
        <f t="shared" si="301"/>
        <v>1</v>
      </c>
      <c r="N2125" s="2">
        <f t="shared" si="302"/>
        <v>3721.0526315789471</v>
      </c>
      <c r="O2125">
        <f t="shared" si="305"/>
        <v>977.02127659574455</v>
      </c>
      <c r="P2125">
        <f t="shared" si="303"/>
        <v>192000</v>
      </c>
      <c r="Q2125" s="2">
        <f t="shared" si="304"/>
        <v>196698.0739081747</v>
      </c>
      <c r="R2125">
        <f>Q2125/MainSheet!$C$8*(G2125-G2124)+R2124</f>
        <v>2331.2953258355506</v>
      </c>
      <c r="S2125">
        <f t="shared" si="306"/>
        <v>37625.607590554595</v>
      </c>
      <c r="T2125">
        <f t="shared" si="298"/>
        <v>21.230000000000519</v>
      </c>
      <c r="U2125" s="1">
        <f>Q2125/MainSheet!$C$22</f>
        <v>1</v>
      </c>
    </row>
    <row r="2126" spans="7:21">
      <c r="G2126">
        <f t="shared" si="299"/>
        <v>21.240000000000521</v>
      </c>
      <c r="H2126">
        <f t="shared" si="300"/>
        <v>198000</v>
      </c>
      <c r="I2126" s="2">
        <f>MIN(MainSheet!$C$10/MainSheet!$C$9,MainSheet!$K$9*60)</f>
        <v>660</v>
      </c>
      <c r="J2126" s="1">
        <f>IF(G2126&gt;MainSheet!$C$11,IF(J2125&gt;=0.999,1,(G2126-MainSheet!$C$11)*I2126/$B$2/60),0)</f>
        <v>1</v>
      </c>
      <c r="K2126" s="1">
        <f>IF(G2126&gt;MainSheet!$C$11+$B$6,IF(K2125&gt;=0.999,1,(G2126-MainSheet!$C$11-$B$6)*I2126/$C$2/60),0)</f>
        <v>1</v>
      </c>
      <c r="L2126" s="1">
        <f>IF(G2126&gt;MainSheet!$C$11+$B$6+$C$6,IF(L2125&gt;=0.999,1,(G2126-MainSheet!$C$11-$B$6-$C$6)*I2126/$D$2/60),0)</f>
        <v>1</v>
      </c>
      <c r="M2126">
        <f t="shared" si="301"/>
        <v>1</v>
      </c>
      <c r="N2126" s="2">
        <f t="shared" si="302"/>
        <v>3721.0526315789471</v>
      </c>
      <c r="O2126">
        <f t="shared" si="305"/>
        <v>977.02127659574455</v>
      </c>
      <c r="P2126">
        <f t="shared" si="303"/>
        <v>192000</v>
      </c>
      <c r="Q2126" s="2">
        <f t="shared" si="304"/>
        <v>196698.0739081747</v>
      </c>
      <c r="R2126">
        <f>Q2126/MainSheet!$C$8*(G2126-G2125)+R2125</f>
        <v>2333.3265723263853</v>
      </c>
      <c r="S2126">
        <f t="shared" si="306"/>
        <v>37658.390602872627</v>
      </c>
      <c r="T2126">
        <f t="shared" si="298"/>
        <v>21.240000000000521</v>
      </c>
      <c r="U2126" s="1">
        <f>Q2126/MainSheet!$C$22</f>
        <v>1</v>
      </c>
    </row>
    <row r="2127" spans="7:21">
      <c r="G2127">
        <f t="shared" si="299"/>
        <v>21.250000000000522</v>
      </c>
      <c r="H2127">
        <f t="shared" si="300"/>
        <v>198000</v>
      </c>
      <c r="I2127" s="2">
        <f>MIN(MainSheet!$C$10/MainSheet!$C$9,MainSheet!$K$9*60)</f>
        <v>660</v>
      </c>
      <c r="J2127" s="1">
        <f>IF(G2127&gt;MainSheet!$C$11,IF(J2126&gt;=0.999,1,(G2127-MainSheet!$C$11)*I2127/$B$2/60),0)</f>
        <v>1</v>
      </c>
      <c r="K2127" s="1">
        <f>IF(G2127&gt;MainSheet!$C$11+$B$6,IF(K2126&gt;=0.999,1,(G2127-MainSheet!$C$11-$B$6)*I2127/$C$2/60),0)</f>
        <v>1</v>
      </c>
      <c r="L2127" s="1">
        <f>IF(G2127&gt;MainSheet!$C$11+$B$6+$C$6,IF(L2126&gt;=0.999,1,(G2127-MainSheet!$C$11-$B$6-$C$6)*I2127/$D$2/60),0)</f>
        <v>1</v>
      </c>
      <c r="M2127">
        <f t="shared" si="301"/>
        <v>1</v>
      </c>
      <c r="N2127" s="2">
        <f t="shared" si="302"/>
        <v>3721.0526315789471</v>
      </c>
      <c r="O2127">
        <f t="shared" si="305"/>
        <v>977.02127659574455</v>
      </c>
      <c r="P2127">
        <f t="shared" si="303"/>
        <v>192000</v>
      </c>
      <c r="Q2127" s="2">
        <f t="shared" si="304"/>
        <v>196698.0739081747</v>
      </c>
      <c r="R2127">
        <f>Q2127/MainSheet!$C$8*(G2127-G2126)+R2126</f>
        <v>2335.35781881722</v>
      </c>
      <c r="S2127">
        <f t="shared" si="306"/>
        <v>37691.173615190659</v>
      </c>
      <c r="T2127">
        <f t="shared" si="298"/>
        <v>21.250000000000522</v>
      </c>
      <c r="U2127" s="1">
        <f>Q2127/MainSheet!$C$22</f>
        <v>1</v>
      </c>
    </row>
    <row r="2128" spans="7:21">
      <c r="G2128">
        <f t="shared" si="299"/>
        <v>21.260000000000524</v>
      </c>
      <c r="H2128">
        <f t="shared" si="300"/>
        <v>198000</v>
      </c>
      <c r="I2128" s="2">
        <f>MIN(MainSheet!$C$10/MainSheet!$C$9,MainSheet!$K$9*60)</f>
        <v>660</v>
      </c>
      <c r="J2128" s="1">
        <f>IF(G2128&gt;MainSheet!$C$11,IF(J2127&gt;=0.999,1,(G2128-MainSheet!$C$11)*I2128/$B$2/60),0)</f>
        <v>1</v>
      </c>
      <c r="K2128" s="1">
        <f>IF(G2128&gt;MainSheet!$C$11+$B$6,IF(K2127&gt;=0.999,1,(G2128-MainSheet!$C$11-$B$6)*I2128/$C$2/60),0)</f>
        <v>1</v>
      </c>
      <c r="L2128" s="1">
        <f>IF(G2128&gt;MainSheet!$C$11+$B$6+$C$6,IF(L2127&gt;=0.999,1,(G2128-MainSheet!$C$11-$B$6-$C$6)*I2128/$D$2/60),0)</f>
        <v>1</v>
      </c>
      <c r="M2128">
        <f t="shared" si="301"/>
        <v>1</v>
      </c>
      <c r="N2128" s="2">
        <f t="shared" si="302"/>
        <v>3721.0526315789471</v>
      </c>
      <c r="O2128">
        <f t="shared" si="305"/>
        <v>977.02127659574455</v>
      </c>
      <c r="P2128">
        <f t="shared" si="303"/>
        <v>192000</v>
      </c>
      <c r="Q2128" s="2">
        <f t="shared" si="304"/>
        <v>196698.0739081747</v>
      </c>
      <c r="R2128">
        <f>Q2128/MainSheet!$C$8*(G2128-G2127)+R2127</f>
        <v>2337.3890653080548</v>
      </c>
      <c r="S2128">
        <f t="shared" si="306"/>
        <v>37723.956627508691</v>
      </c>
      <c r="T2128">
        <f t="shared" si="298"/>
        <v>21.260000000000524</v>
      </c>
      <c r="U2128" s="1">
        <f>Q2128/MainSheet!$C$22</f>
        <v>1</v>
      </c>
    </row>
    <row r="2129" spans="7:21">
      <c r="G2129">
        <f t="shared" si="299"/>
        <v>21.270000000000525</v>
      </c>
      <c r="H2129">
        <f t="shared" si="300"/>
        <v>198000</v>
      </c>
      <c r="I2129" s="2">
        <f>MIN(MainSheet!$C$10/MainSheet!$C$9,MainSheet!$K$9*60)</f>
        <v>660</v>
      </c>
      <c r="J2129" s="1">
        <f>IF(G2129&gt;MainSheet!$C$11,IF(J2128&gt;=0.999,1,(G2129-MainSheet!$C$11)*I2129/$B$2/60),0)</f>
        <v>1</v>
      </c>
      <c r="K2129" s="1">
        <f>IF(G2129&gt;MainSheet!$C$11+$B$6,IF(K2128&gt;=0.999,1,(G2129-MainSheet!$C$11-$B$6)*I2129/$C$2/60),0)</f>
        <v>1</v>
      </c>
      <c r="L2129" s="1">
        <f>IF(G2129&gt;MainSheet!$C$11+$B$6+$C$6,IF(L2128&gt;=0.999,1,(G2129-MainSheet!$C$11-$B$6-$C$6)*I2129/$D$2/60),0)</f>
        <v>1</v>
      </c>
      <c r="M2129">
        <f t="shared" si="301"/>
        <v>1</v>
      </c>
      <c r="N2129" s="2">
        <f t="shared" si="302"/>
        <v>3721.0526315789471</v>
      </c>
      <c r="O2129">
        <f t="shared" si="305"/>
        <v>977.02127659574455</v>
      </c>
      <c r="P2129">
        <f t="shared" si="303"/>
        <v>192000</v>
      </c>
      <c r="Q2129" s="2">
        <f t="shared" si="304"/>
        <v>196698.0739081747</v>
      </c>
      <c r="R2129">
        <f>Q2129/MainSheet!$C$8*(G2129-G2128)+R2128</f>
        <v>2339.4203117988895</v>
      </c>
      <c r="S2129">
        <f t="shared" si="306"/>
        <v>37756.739639826723</v>
      </c>
      <c r="T2129">
        <f t="shared" si="298"/>
        <v>21.270000000000525</v>
      </c>
      <c r="U2129" s="1">
        <f>Q2129/MainSheet!$C$22</f>
        <v>1</v>
      </c>
    </row>
    <row r="2130" spans="7:21">
      <c r="G2130">
        <f t="shared" si="299"/>
        <v>21.280000000000527</v>
      </c>
      <c r="H2130">
        <f t="shared" si="300"/>
        <v>198000</v>
      </c>
      <c r="I2130" s="2">
        <f>MIN(MainSheet!$C$10/MainSheet!$C$9,MainSheet!$K$9*60)</f>
        <v>660</v>
      </c>
      <c r="J2130" s="1">
        <f>IF(G2130&gt;MainSheet!$C$11,IF(J2129&gt;=0.999,1,(G2130-MainSheet!$C$11)*I2130/$B$2/60),0)</f>
        <v>1</v>
      </c>
      <c r="K2130" s="1">
        <f>IF(G2130&gt;MainSheet!$C$11+$B$6,IF(K2129&gt;=0.999,1,(G2130-MainSheet!$C$11-$B$6)*I2130/$C$2/60),0)</f>
        <v>1</v>
      </c>
      <c r="L2130" s="1">
        <f>IF(G2130&gt;MainSheet!$C$11+$B$6+$C$6,IF(L2129&gt;=0.999,1,(G2130-MainSheet!$C$11-$B$6-$C$6)*I2130/$D$2/60),0)</f>
        <v>1</v>
      </c>
      <c r="M2130">
        <f t="shared" si="301"/>
        <v>1</v>
      </c>
      <c r="N2130" s="2">
        <f t="shared" si="302"/>
        <v>3721.0526315789471</v>
      </c>
      <c r="O2130">
        <f t="shared" si="305"/>
        <v>977.02127659574455</v>
      </c>
      <c r="P2130">
        <f t="shared" si="303"/>
        <v>192000</v>
      </c>
      <c r="Q2130" s="2">
        <f t="shared" si="304"/>
        <v>196698.0739081747</v>
      </c>
      <c r="R2130">
        <f>Q2130/MainSheet!$C$8*(G2130-G2129)+R2129</f>
        <v>2341.4515582897243</v>
      </c>
      <c r="S2130">
        <f t="shared" si="306"/>
        <v>37789.522652144755</v>
      </c>
      <c r="T2130">
        <f t="shared" si="298"/>
        <v>21.280000000000527</v>
      </c>
      <c r="U2130" s="1">
        <f>Q2130/MainSheet!$C$22</f>
        <v>1</v>
      </c>
    </row>
    <row r="2131" spans="7:21">
      <c r="G2131">
        <f t="shared" si="299"/>
        <v>21.290000000000529</v>
      </c>
      <c r="H2131">
        <f t="shared" si="300"/>
        <v>198000</v>
      </c>
      <c r="I2131" s="2">
        <f>MIN(MainSheet!$C$10/MainSheet!$C$9,MainSheet!$K$9*60)</f>
        <v>660</v>
      </c>
      <c r="J2131" s="1">
        <f>IF(G2131&gt;MainSheet!$C$11,IF(J2130&gt;=0.999,1,(G2131-MainSheet!$C$11)*I2131/$B$2/60),0)</f>
        <v>1</v>
      </c>
      <c r="K2131" s="1">
        <f>IF(G2131&gt;MainSheet!$C$11+$B$6,IF(K2130&gt;=0.999,1,(G2131-MainSheet!$C$11-$B$6)*I2131/$C$2/60),0)</f>
        <v>1</v>
      </c>
      <c r="L2131" s="1">
        <f>IF(G2131&gt;MainSheet!$C$11+$B$6+$C$6,IF(L2130&gt;=0.999,1,(G2131-MainSheet!$C$11-$B$6-$C$6)*I2131/$D$2/60),0)</f>
        <v>1</v>
      </c>
      <c r="M2131">
        <f t="shared" si="301"/>
        <v>1</v>
      </c>
      <c r="N2131" s="2">
        <f t="shared" si="302"/>
        <v>3721.0526315789471</v>
      </c>
      <c r="O2131">
        <f t="shared" si="305"/>
        <v>977.02127659574455</v>
      </c>
      <c r="P2131">
        <f t="shared" si="303"/>
        <v>192000</v>
      </c>
      <c r="Q2131" s="2">
        <f t="shared" si="304"/>
        <v>196698.0739081747</v>
      </c>
      <c r="R2131">
        <f>Q2131/MainSheet!$C$8*(G2131-G2130)+R2130</f>
        <v>2343.482804780559</v>
      </c>
      <c r="S2131">
        <f t="shared" si="306"/>
        <v>37822.305664462787</v>
      </c>
      <c r="T2131">
        <f t="shared" si="298"/>
        <v>21.290000000000529</v>
      </c>
      <c r="U2131" s="1">
        <f>Q2131/MainSheet!$C$22</f>
        <v>1</v>
      </c>
    </row>
    <row r="2132" spans="7:21">
      <c r="G2132">
        <f t="shared" si="299"/>
        <v>21.30000000000053</v>
      </c>
      <c r="H2132">
        <f t="shared" si="300"/>
        <v>198000</v>
      </c>
      <c r="I2132" s="2">
        <f>MIN(MainSheet!$C$10/MainSheet!$C$9,MainSheet!$K$9*60)</f>
        <v>660</v>
      </c>
      <c r="J2132" s="1">
        <f>IF(G2132&gt;MainSheet!$C$11,IF(J2131&gt;=0.999,1,(G2132-MainSheet!$C$11)*I2132/$B$2/60),0)</f>
        <v>1</v>
      </c>
      <c r="K2132" s="1">
        <f>IF(G2132&gt;MainSheet!$C$11+$B$6,IF(K2131&gt;=0.999,1,(G2132-MainSheet!$C$11-$B$6)*I2132/$C$2/60),0)</f>
        <v>1</v>
      </c>
      <c r="L2132" s="1">
        <f>IF(G2132&gt;MainSheet!$C$11+$B$6+$C$6,IF(L2131&gt;=0.999,1,(G2132-MainSheet!$C$11-$B$6-$C$6)*I2132/$D$2/60),0)</f>
        <v>1</v>
      </c>
      <c r="M2132">
        <f t="shared" si="301"/>
        <v>1</v>
      </c>
      <c r="N2132" s="2">
        <f t="shared" si="302"/>
        <v>3721.0526315789471</v>
      </c>
      <c r="O2132">
        <f t="shared" si="305"/>
        <v>977.02127659574455</v>
      </c>
      <c r="P2132">
        <f t="shared" si="303"/>
        <v>192000</v>
      </c>
      <c r="Q2132" s="2">
        <f t="shared" si="304"/>
        <v>196698.0739081747</v>
      </c>
      <c r="R2132">
        <f>Q2132/MainSheet!$C$8*(G2132-G2131)+R2131</f>
        <v>2345.5140512713938</v>
      </c>
      <c r="S2132">
        <f t="shared" si="306"/>
        <v>37855.088676780819</v>
      </c>
      <c r="T2132">
        <f t="shared" si="298"/>
        <v>21.30000000000053</v>
      </c>
      <c r="U2132" s="1">
        <f>Q2132/MainSheet!$C$22</f>
        <v>1</v>
      </c>
    </row>
    <row r="2133" spans="7:21">
      <c r="G2133">
        <f t="shared" si="299"/>
        <v>21.310000000000532</v>
      </c>
      <c r="H2133">
        <f t="shared" si="300"/>
        <v>198000</v>
      </c>
      <c r="I2133" s="2">
        <f>MIN(MainSheet!$C$10/MainSheet!$C$9,MainSheet!$K$9*60)</f>
        <v>660</v>
      </c>
      <c r="J2133" s="1">
        <f>IF(G2133&gt;MainSheet!$C$11,IF(J2132&gt;=0.999,1,(G2133-MainSheet!$C$11)*I2133/$B$2/60),0)</f>
        <v>1</v>
      </c>
      <c r="K2133" s="1">
        <f>IF(G2133&gt;MainSheet!$C$11+$B$6,IF(K2132&gt;=0.999,1,(G2133-MainSheet!$C$11-$B$6)*I2133/$C$2/60),0)</f>
        <v>1</v>
      </c>
      <c r="L2133" s="1">
        <f>IF(G2133&gt;MainSheet!$C$11+$B$6+$C$6,IF(L2132&gt;=0.999,1,(G2133-MainSheet!$C$11-$B$6-$C$6)*I2133/$D$2/60),0)</f>
        <v>1</v>
      </c>
      <c r="M2133">
        <f t="shared" si="301"/>
        <v>1</v>
      </c>
      <c r="N2133" s="2">
        <f t="shared" si="302"/>
        <v>3721.0526315789471</v>
      </c>
      <c r="O2133">
        <f t="shared" si="305"/>
        <v>977.02127659574455</v>
      </c>
      <c r="P2133">
        <f t="shared" si="303"/>
        <v>192000</v>
      </c>
      <c r="Q2133" s="2">
        <f t="shared" si="304"/>
        <v>196698.0739081747</v>
      </c>
      <c r="R2133">
        <f>Q2133/MainSheet!$C$8*(G2133-G2132)+R2132</f>
        <v>2347.5452977622285</v>
      </c>
      <c r="S2133">
        <f t="shared" si="306"/>
        <v>37887.871689098851</v>
      </c>
      <c r="T2133">
        <f t="shared" si="298"/>
        <v>21.310000000000532</v>
      </c>
      <c r="U2133" s="1">
        <f>Q2133/MainSheet!$C$22</f>
        <v>1</v>
      </c>
    </row>
    <row r="2134" spans="7:21">
      <c r="G2134">
        <f t="shared" si="299"/>
        <v>21.320000000000533</v>
      </c>
      <c r="H2134">
        <f t="shared" si="300"/>
        <v>198000</v>
      </c>
      <c r="I2134" s="2">
        <f>MIN(MainSheet!$C$10/MainSheet!$C$9,MainSheet!$K$9*60)</f>
        <v>660</v>
      </c>
      <c r="J2134" s="1">
        <f>IF(G2134&gt;MainSheet!$C$11,IF(J2133&gt;=0.999,1,(G2134-MainSheet!$C$11)*I2134/$B$2/60),0)</f>
        <v>1</v>
      </c>
      <c r="K2134" s="1">
        <f>IF(G2134&gt;MainSheet!$C$11+$B$6,IF(K2133&gt;=0.999,1,(G2134-MainSheet!$C$11-$B$6)*I2134/$C$2/60),0)</f>
        <v>1</v>
      </c>
      <c r="L2134" s="1">
        <f>IF(G2134&gt;MainSheet!$C$11+$B$6+$C$6,IF(L2133&gt;=0.999,1,(G2134-MainSheet!$C$11-$B$6-$C$6)*I2134/$D$2/60),0)</f>
        <v>1</v>
      </c>
      <c r="M2134">
        <f t="shared" si="301"/>
        <v>1</v>
      </c>
      <c r="N2134" s="2">
        <f t="shared" si="302"/>
        <v>3721.0526315789471</v>
      </c>
      <c r="O2134">
        <f t="shared" si="305"/>
        <v>977.02127659574455</v>
      </c>
      <c r="P2134">
        <f t="shared" si="303"/>
        <v>192000</v>
      </c>
      <c r="Q2134" s="2">
        <f t="shared" si="304"/>
        <v>196698.0739081747</v>
      </c>
      <c r="R2134">
        <f>Q2134/MainSheet!$C$8*(G2134-G2133)+R2133</f>
        <v>2349.5765442530633</v>
      </c>
      <c r="S2134">
        <f t="shared" si="306"/>
        <v>37920.654701416883</v>
      </c>
      <c r="T2134">
        <f t="shared" si="298"/>
        <v>21.320000000000533</v>
      </c>
      <c r="U2134" s="1">
        <f>Q2134/MainSheet!$C$22</f>
        <v>1</v>
      </c>
    </row>
    <row r="2135" spans="7:21">
      <c r="G2135">
        <f t="shared" si="299"/>
        <v>21.330000000000535</v>
      </c>
      <c r="H2135">
        <f t="shared" si="300"/>
        <v>198000</v>
      </c>
      <c r="I2135" s="2">
        <f>MIN(MainSheet!$C$10/MainSheet!$C$9,MainSheet!$K$9*60)</f>
        <v>660</v>
      </c>
      <c r="J2135" s="1">
        <f>IF(G2135&gt;MainSheet!$C$11,IF(J2134&gt;=0.999,1,(G2135-MainSheet!$C$11)*I2135/$B$2/60),0)</f>
        <v>1</v>
      </c>
      <c r="K2135" s="1">
        <f>IF(G2135&gt;MainSheet!$C$11+$B$6,IF(K2134&gt;=0.999,1,(G2135-MainSheet!$C$11-$B$6)*I2135/$C$2/60),0)</f>
        <v>1</v>
      </c>
      <c r="L2135" s="1">
        <f>IF(G2135&gt;MainSheet!$C$11+$B$6+$C$6,IF(L2134&gt;=0.999,1,(G2135-MainSheet!$C$11-$B$6-$C$6)*I2135/$D$2/60),0)</f>
        <v>1</v>
      </c>
      <c r="M2135">
        <f t="shared" si="301"/>
        <v>1</v>
      </c>
      <c r="N2135" s="2">
        <f t="shared" si="302"/>
        <v>3721.0526315789471</v>
      </c>
      <c r="O2135">
        <f t="shared" si="305"/>
        <v>977.02127659574455</v>
      </c>
      <c r="P2135">
        <f t="shared" si="303"/>
        <v>192000</v>
      </c>
      <c r="Q2135" s="2">
        <f t="shared" si="304"/>
        <v>196698.0739081747</v>
      </c>
      <c r="R2135">
        <f>Q2135/MainSheet!$C$8*(G2135-G2134)+R2134</f>
        <v>2351.607790743898</v>
      </c>
      <c r="S2135">
        <f t="shared" si="306"/>
        <v>37953.437713734915</v>
      </c>
      <c r="T2135">
        <f t="shared" si="298"/>
        <v>21.330000000000535</v>
      </c>
      <c r="U2135" s="1">
        <f>Q2135/MainSheet!$C$22</f>
        <v>1</v>
      </c>
    </row>
    <row r="2136" spans="7:21">
      <c r="G2136">
        <f t="shared" si="299"/>
        <v>21.340000000000536</v>
      </c>
      <c r="H2136">
        <f t="shared" si="300"/>
        <v>198000</v>
      </c>
      <c r="I2136" s="2">
        <f>MIN(MainSheet!$C$10/MainSheet!$C$9,MainSheet!$K$9*60)</f>
        <v>660</v>
      </c>
      <c r="J2136" s="1">
        <f>IF(G2136&gt;MainSheet!$C$11,IF(J2135&gt;=0.999,1,(G2136-MainSheet!$C$11)*I2136/$B$2/60),0)</f>
        <v>1</v>
      </c>
      <c r="K2136" s="1">
        <f>IF(G2136&gt;MainSheet!$C$11+$B$6,IF(K2135&gt;=0.999,1,(G2136-MainSheet!$C$11-$B$6)*I2136/$C$2/60),0)</f>
        <v>1</v>
      </c>
      <c r="L2136" s="1">
        <f>IF(G2136&gt;MainSheet!$C$11+$B$6+$C$6,IF(L2135&gt;=0.999,1,(G2136-MainSheet!$C$11-$B$6-$C$6)*I2136/$D$2/60),0)</f>
        <v>1</v>
      </c>
      <c r="M2136">
        <f t="shared" si="301"/>
        <v>1</v>
      </c>
      <c r="N2136" s="2">
        <f t="shared" si="302"/>
        <v>3721.0526315789471</v>
      </c>
      <c r="O2136">
        <f t="shared" si="305"/>
        <v>977.02127659574455</v>
      </c>
      <c r="P2136">
        <f t="shared" si="303"/>
        <v>192000</v>
      </c>
      <c r="Q2136" s="2">
        <f t="shared" si="304"/>
        <v>196698.0739081747</v>
      </c>
      <c r="R2136">
        <f>Q2136/MainSheet!$C$8*(G2136-G2135)+R2135</f>
        <v>2353.6390372347328</v>
      </c>
      <c r="S2136">
        <f t="shared" si="306"/>
        <v>37986.220726052947</v>
      </c>
      <c r="T2136">
        <f t="shared" si="298"/>
        <v>21.340000000000536</v>
      </c>
      <c r="U2136" s="1">
        <f>Q2136/MainSheet!$C$22</f>
        <v>1</v>
      </c>
    </row>
    <row r="2137" spans="7:21">
      <c r="G2137">
        <f t="shared" si="299"/>
        <v>21.350000000000538</v>
      </c>
      <c r="H2137">
        <f t="shared" si="300"/>
        <v>198000</v>
      </c>
      <c r="I2137" s="2">
        <f>MIN(MainSheet!$C$10/MainSheet!$C$9,MainSheet!$K$9*60)</f>
        <v>660</v>
      </c>
      <c r="J2137" s="1">
        <f>IF(G2137&gt;MainSheet!$C$11,IF(J2136&gt;=0.999,1,(G2137-MainSheet!$C$11)*I2137/$B$2/60),0)</f>
        <v>1</v>
      </c>
      <c r="K2137" s="1">
        <f>IF(G2137&gt;MainSheet!$C$11+$B$6,IF(K2136&gt;=0.999,1,(G2137-MainSheet!$C$11-$B$6)*I2137/$C$2/60),0)</f>
        <v>1</v>
      </c>
      <c r="L2137" s="1">
        <f>IF(G2137&gt;MainSheet!$C$11+$B$6+$C$6,IF(L2136&gt;=0.999,1,(G2137-MainSheet!$C$11-$B$6-$C$6)*I2137/$D$2/60),0)</f>
        <v>1</v>
      </c>
      <c r="M2137">
        <f t="shared" si="301"/>
        <v>1</v>
      </c>
      <c r="N2137" s="2">
        <f t="shared" si="302"/>
        <v>3721.0526315789471</v>
      </c>
      <c r="O2137">
        <f t="shared" si="305"/>
        <v>977.02127659574455</v>
      </c>
      <c r="P2137">
        <f t="shared" si="303"/>
        <v>192000</v>
      </c>
      <c r="Q2137" s="2">
        <f t="shared" si="304"/>
        <v>196698.0739081747</v>
      </c>
      <c r="R2137">
        <f>Q2137/MainSheet!$C$8*(G2137-G2136)+R2136</f>
        <v>2355.6702837255675</v>
      </c>
      <c r="S2137">
        <f t="shared" si="306"/>
        <v>38019.003738370979</v>
      </c>
      <c r="T2137">
        <f t="shared" si="298"/>
        <v>21.350000000000538</v>
      </c>
      <c r="U2137" s="1">
        <f>Q2137/MainSheet!$C$22</f>
        <v>1</v>
      </c>
    </row>
    <row r="2138" spans="7:21">
      <c r="G2138">
        <f t="shared" si="299"/>
        <v>21.360000000000539</v>
      </c>
      <c r="H2138">
        <f t="shared" si="300"/>
        <v>198000</v>
      </c>
      <c r="I2138" s="2">
        <f>MIN(MainSheet!$C$10/MainSheet!$C$9,MainSheet!$K$9*60)</f>
        <v>660</v>
      </c>
      <c r="J2138" s="1">
        <f>IF(G2138&gt;MainSheet!$C$11,IF(J2137&gt;=0.999,1,(G2138-MainSheet!$C$11)*I2138/$B$2/60),0)</f>
        <v>1</v>
      </c>
      <c r="K2138" s="1">
        <f>IF(G2138&gt;MainSheet!$C$11+$B$6,IF(K2137&gt;=0.999,1,(G2138-MainSheet!$C$11-$B$6)*I2138/$C$2/60),0)</f>
        <v>1</v>
      </c>
      <c r="L2138" s="1">
        <f>IF(G2138&gt;MainSheet!$C$11+$B$6+$C$6,IF(L2137&gt;=0.999,1,(G2138-MainSheet!$C$11-$B$6-$C$6)*I2138/$D$2/60),0)</f>
        <v>1</v>
      </c>
      <c r="M2138">
        <f t="shared" si="301"/>
        <v>1</v>
      </c>
      <c r="N2138" s="2">
        <f t="shared" si="302"/>
        <v>3721.0526315789471</v>
      </c>
      <c r="O2138">
        <f t="shared" si="305"/>
        <v>977.02127659574455</v>
      </c>
      <c r="P2138">
        <f t="shared" si="303"/>
        <v>192000</v>
      </c>
      <c r="Q2138" s="2">
        <f t="shared" si="304"/>
        <v>196698.0739081747</v>
      </c>
      <c r="R2138">
        <f>Q2138/MainSheet!$C$8*(G2138-G2137)+R2137</f>
        <v>2357.7015302164023</v>
      </c>
      <c r="S2138">
        <f t="shared" si="306"/>
        <v>38051.786750689011</v>
      </c>
      <c r="T2138">
        <f t="shared" si="298"/>
        <v>21.360000000000539</v>
      </c>
      <c r="U2138" s="1">
        <f>Q2138/MainSheet!$C$22</f>
        <v>1</v>
      </c>
    </row>
    <row r="2139" spans="7:21">
      <c r="G2139">
        <f t="shared" si="299"/>
        <v>21.370000000000541</v>
      </c>
      <c r="H2139">
        <f t="shared" si="300"/>
        <v>198000</v>
      </c>
      <c r="I2139" s="2">
        <f>MIN(MainSheet!$C$10/MainSheet!$C$9,MainSheet!$K$9*60)</f>
        <v>660</v>
      </c>
      <c r="J2139" s="1">
        <f>IF(G2139&gt;MainSheet!$C$11,IF(J2138&gt;=0.999,1,(G2139-MainSheet!$C$11)*I2139/$B$2/60),0)</f>
        <v>1</v>
      </c>
      <c r="K2139" s="1">
        <f>IF(G2139&gt;MainSheet!$C$11+$B$6,IF(K2138&gt;=0.999,1,(G2139-MainSheet!$C$11-$B$6)*I2139/$C$2/60),0)</f>
        <v>1</v>
      </c>
      <c r="L2139" s="1">
        <f>IF(G2139&gt;MainSheet!$C$11+$B$6+$C$6,IF(L2138&gt;=0.999,1,(G2139-MainSheet!$C$11-$B$6-$C$6)*I2139/$D$2/60),0)</f>
        <v>1</v>
      </c>
      <c r="M2139">
        <f t="shared" si="301"/>
        <v>1</v>
      </c>
      <c r="N2139" s="2">
        <f t="shared" si="302"/>
        <v>3721.0526315789471</v>
      </c>
      <c r="O2139">
        <f t="shared" si="305"/>
        <v>977.02127659574455</v>
      </c>
      <c r="P2139">
        <f t="shared" si="303"/>
        <v>192000</v>
      </c>
      <c r="Q2139" s="2">
        <f t="shared" si="304"/>
        <v>196698.0739081747</v>
      </c>
      <c r="R2139">
        <f>Q2139/MainSheet!$C$8*(G2139-G2138)+R2138</f>
        <v>2359.732776707237</v>
      </c>
      <c r="S2139">
        <f t="shared" si="306"/>
        <v>38084.569763007043</v>
      </c>
      <c r="T2139">
        <f t="shared" si="298"/>
        <v>21.370000000000541</v>
      </c>
      <c r="U2139" s="1">
        <f>Q2139/MainSheet!$C$22</f>
        <v>1</v>
      </c>
    </row>
    <row r="2140" spans="7:21">
      <c r="G2140">
        <f t="shared" si="299"/>
        <v>21.380000000000543</v>
      </c>
      <c r="H2140">
        <f t="shared" si="300"/>
        <v>198000</v>
      </c>
      <c r="I2140" s="2">
        <f>MIN(MainSheet!$C$10/MainSheet!$C$9,MainSheet!$K$9*60)</f>
        <v>660</v>
      </c>
      <c r="J2140" s="1">
        <f>IF(G2140&gt;MainSheet!$C$11,IF(J2139&gt;=0.999,1,(G2140-MainSheet!$C$11)*I2140/$B$2/60),0)</f>
        <v>1</v>
      </c>
      <c r="K2140" s="1">
        <f>IF(G2140&gt;MainSheet!$C$11+$B$6,IF(K2139&gt;=0.999,1,(G2140-MainSheet!$C$11-$B$6)*I2140/$C$2/60),0)</f>
        <v>1</v>
      </c>
      <c r="L2140" s="1">
        <f>IF(G2140&gt;MainSheet!$C$11+$B$6+$C$6,IF(L2139&gt;=0.999,1,(G2140-MainSheet!$C$11-$B$6-$C$6)*I2140/$D$2/60),0)</f>
        <v>1</v>
      </c>
      <c r="M2140">
        <f t="shared" si="301"/>
        <v>1</v>
      </c>
      <c r="N2140" s="2">
        <f t="shared" si="302"/>
        <v>3721.0526315789471</v>
      </c>
      <c r="O2140">
        <f t="shared" si="305"/>
        <v>977.02127659574455</v>
      </c>
      <c r="P2140">
        <f t="shared" si="303"/>
        <v>192000</v>
      </c>
      <c r="Q2140" s="2">
        <f t="shared" si="304"/>
        <v>196698.0739081747</v>
      </c>
      <c r="R2140">
        <f>Q2140/MainSheet!$C$8*(G2140-G2139)+R2139</f>
        <v>2361.7640231980718</v>
      </c>
      <c r="S2140">
        <f t="shared" si="306"/>
        <v>38117.352775325075</v>
      </c>
      <c r="T2140">
        <f t="shared" si="298"/>
        <v>21.380000000000543</v>
      </c>
      <c r="U2140" s="1">
        <f>Q2140/MainSheet!$C$22</f>
        <v>1</v>
      </c>
    </row>
    <row r="2141" spans="7:21">
      <c r="G2141">
        <f t="shared" si="299"/>
        <v>21.390000000000544</v>
      </c>
      <c r="H2141">
        <f t="shared" si="300"/>
        <v>198000</v>
      </c>
      <c r="I2141" s="2">
        <f>MIN(MainSheet!$C$10/MainSheet!$C$9,MainSheet!$K$9*60)</f>
        <v>660</v>
      </c>
      <c r="J2141" s="1">
        <f>IF(G2141&gt;MainSheet!$C$11,IF(J2140&gt;=0.999,1,(G2141-MainSheet!$C$11)*I2141/$B$2/60),0)</f>
        <v>1</v>
      </c>
      <c r="K2141" s="1">
        <f>IF(G2141&gt;MainSheet!$C$11+$B$6,IF(K2140&gt;=0.999,1,(G2141-MainSheet!$C$11-$B$6)*I2141/$C$2/60),0)</f>
        <v>1</v>
      </c>
      <c r="L2141" s="1">
        <f>IF(G2141&gt;MainSheet!$C$11+$B$6+$C$6,IF(L2140&gt;=0.999,1,(G2141-MainSheet!$C$11-$B$6-$C$6)*I2141/$D$2/60),0)</f>
        <v>1</v>
      </c>
      <c r="M2141">
        <f t="shared" si="301"/>
        <v>1</v>
      </c>
      <c r="N2141" s="2">
        <f t="shared" si="302"/>
        <v>3721.0526315789471</v>
      </c>
      <c r="O2141">
        <f t="shared" si="305"/>
        <v>977.02127659574455</v>
      </c>
      <c r="P2141">
        <f t="shared" si="303"/>
        <v>192000</v>
      </c>
      <c r="Q2141" s="2">
        <f t="shared" si="304"/>
        <v>196698.0739081747</v>
      </c>
      <c r="R2141">
        <f>Q2141/MainSheet!$C$8*(G2141-G2140)+R2140</f>
        <v>2363.7952696889065</v>
      </c>
      <c r="S2141">
        <f t="shared" si="306"/>
        <v>38150.135787643107</v>
      </c>
      <c r="T2141">
        <f t="shared" si="298"/>
        <v>21.390000000000544</v>
      </c>
      <c r="U2141" s="1">
        <f>Q2141/MainSheet!$C$22</f>
        <v>1</v>
      </c>
    </row>
    <row r="2142" spans="7:21">
      <c r="G2142">
        <f t="shared" si="299"/>
        <v>21.400000000000546</v>
      </c>
      <c r="H2142">
        <f t="shared" si="300"/>
        <v>198000</v>
      </c>
      <c r="I2142" s="2">
        <f>MIN(MainSheet!$C$10/MainSheet!$C$9,MainSheet!$K$9*60)</f>
        <v>660</v>
      </c>
      <c r="J2142" s="1">
        <f>IF(G2142&gt;MainSheet!$C$11,IF(J2141&gt;=0.999,1,(G2142-MainSheet!$C$11)*I2142/$B$2/60),0)</f>
        <v>1</v>
      </c>
      <c r="K2142" s="1">
        <f>IF(G2142&gt;MainSheet!$C$11+$B$6,IF(K2141&gt;=0.999,1,(G2142-MainSheet!$C$11-$B$6)*I2142/$C$2/60),0)</f>
        <v>1</v>
      </c>
      <c r="L2142" s="1">
        <f>IF(G2142&gt;MainSheet!$C$11+$B$6+$C$6,IF(L2141&gt;=0.999,1,(G2142-MainSheet!$C$11-$B$6-$C$6)*I2142/$D$2/60),0)</f>
        <v>1</v>
      </c>
      <c r="M2142">
        <f t="shared" si="301"/>
        <v>1</v>
      </c>
      <c r="N2142" s="2">
        <f t="shared" si="302"/>
        <v>3721.0526315789471</v>
      </c>
      <c r="O2142">
        <f t="shared" si="305"/>
        <v>977.02127659574455</v>
      </c>
      <c r="P2142">
        <f t="shared" si="303"/>
        <v>192000</v>
      </c>
      <c r="Q2142" s="2">
        <f t="shared" si="304"/>
        <v>196698.0739081747</v>
      </c>
      <c r="R2142">
        <f>Q2142/MainSheet!$C$8*(G2142-G2141)+R2141</f>
        <v>2365.8265161797412</v>
      </c>
      <c r="S2142">
        <f t="shared" si="306"/>
        <v>38182.918799961139</v>
      </c>
      <c r="T2142">
        <f t="shared" si="298"/>
        <v>21.400000000000546</v>
      </c>
      <c r="U2142" s="1">
        <f>Q2142/MainSheet!$C$22</f>
        <v>1</v>
      </c>
    </row>
    <row r="2143" spans="7:21">
      <c r="G2143">
        <f t="shared" si="299"/>
        <v>21.410000000000547</v>
      </c>
      <c r="H2143">
        <f t="shared" si="300"/>
        <v>198000</v>
      </c>
      <c r="I2143" s="2">
        <f>MIN(MainSheet!$C$10/MainSheet!$C$9,MainSheet!$K$9*60)</f>
        <v>660</v>
      </c>
      <c r="J2143" s="1">
        <f>IF(G2143&gt;MainSheet!$C$11,IF(J2142&gt;=0.999,1,(G2143-MainSheet!$C$11)*I2143/$B$2/60),0)</f>
        <v>1</v>
      </c>
      <c r="K2143" s="1">
        <f>IF(G2143&gt;MainSheet!$C$11+$B$6,IF(K2142&gt;=0.999,1,(G2143-MainSheet!$C$11-$B$6)*I2143/$C$2/60),0)</f>
        <v>1</v>
      </c>
      <c r="L2143" s="1">
        <f>IF(G2143&gt;MainSheet!$C$11+$B$6+$C$6,IF(L2142&gt;=0.999,1,(G2143-MainSheet!$C$11-$B$6-$C$6)*I2143/$D$2/60),0)</f>
        <v>1</v>
      </c>
      <c r="M2143">
        <f t="shared" si="301"/>
        <v>1</v>
      </c>
      <c r="N2143" s="2">
        <f t="shared" si="302"/>
        <v>3721.0526315789471</v>
      </c>
      <c r="O2143">
        <f t="shared" si="305"/>
        <v>977.02127659574455</v>
      </c>
      <c r="P2143">
        <f t="shared" si="303"/>
        <v>192000</v>
      </c>
      <c r="Q2143" s="2">
        <f t="shared" si="304"/>
        <v>196698.0739081747</v>
      </c>
      <c r="R2143">
        <f>Q2143/MainSheet!$C$8*(G2143-G2142)+R2142</f>
        <v>2367.857762670576</v>
      </c>
      <c r="S2143">
        <f t="shared" si="306"/>
        <v>38215.701812279171</v>
      </c>
      <c r="T2143">
        <f t="shared" si="298"/>
        <v>21.410000000000547</v>
      </c>
      <c r="U2143" s="1">
        <f>Q2143/MainSheet!$C$22</f>
        <v>1</v>
      </c>
    </row>
    <row r="2144" spans="7:21">
      <c r="G2144">
        <f t="shared" si="299"/>
        <v>21.420000000000549</v>
      </c>
      <c r="H2144">
        <f t="shared" si="300"/>
        <v>198000</v>
      </c>
      <c r="I2144" s="2">
        <f>MIN(MainSheet!$C$10/MainSheet!$C$9,MainSheet!$K$9*60)</f>
        <v>660</v>
      </c>
      <c r="J2144" s="1">
        <f>IF(G2144&gt;MainSheet!$C$11,IF(J2143&gt;=0.999,1,(G2144-MainSheet!$C$11)*I2144/$B$2/60),0)</f>
        <v>1</v>
      </c>
      <c r="K2144" s="1">
        <f>IF(G2144&gt;MainSheet!$C$11+$B$6,IF(K2143&gt;=0.999,1,(G2144-MainSheet!$C$11-$B$6)*I2144/$C$2/60),0)</f>
        <v>1</v>
      </c>
      <c r="L2144" s="1">
        <f>IF(G2144&gt;MainSheet!$C$11+$B$6+$C$6,IF(L2143&gt;=0.999,1,(G2144-MainSheet!$C$11-$B$6-$C$6)*I2144/$D$2/60),0)</f>
        <v>1</v>
      </c>
      <c r="M2144">
        <f t="shared" si="301"/>
        <v>1</v>
      </c>
      <c r="N2144" s="2">
        <f t="shared" si="302"/>
        <v>3721.0526315789471</v>
      </c>
      <c r="O2144">
        <f t="shared" si="305"/>
        <v>977.02127659574455</v>
      </c>
      <c r="P2144">
        <f t="shared" si="303"/>
        <v>192000</v>
      </c>
      <c r="Q2144" s="2">
        <f t="shared" si="304"/>
        <v>196698.0739081747</v>
      </c>
      <c r="R2144">
        <f>Q2144/MainSheet!$C$8*(G2144-G2143)+R2143</f>
        <v>2369.8890091614107</v>
      </c>
      <c r="S2144">
        <f t="shared" si="306"/>
        <v>38248.484824597203</v>
      </c>
      <c r="T2144">
        <f t="shared" si="298"/>
        <v>21.420000000000549</v>
      </c>
      <c r="U2144" s="1">
        <f>Q2144/MainSheet!$C$22</f>
        <v>1</v>
      </c>
    </row>
    <row r="2145" spans="7:21">
      <c r="G2145">
        <f t="shared" si="299"/>
        <v>21.43000000000055</v>
      </c>
      <c r="H2145">
        <f t="shared" si="300"/>
        <v>198000</v>
      </c>
      <c r="I2145" s="2">
        <f>MIN(MainSheet!$C$10/MainSheet!$C$9,MainSheet!$K$9*60)</f>
        <v>660</v>
      </c>
      <c r="J2145" s="1">
        <f>IF(G2145&gt;MainSheet!$C$11,IF(J2144&gt;=0.999,1,(G2145-MainSheet!$C$11)*I2145/$B$2/60),0)</f>
        <v>1</v>
      </c>
      <c r="K2145" s="1">
        <f>IF(G2145&gt;MainSheet!$C$11+$B$6,IF(K2144&gt;=0.999,1,(G2145-MainSheet!$C$11-$B$6)*I2145/$C$2/60),0)</f>
        <v>1</v>
      </c>
      <c r="L2145" s="1">
        <f>IF(G2145&gt;MainSheet!$C$11+$B$6+$C$6,IF(L2144&gt;=0.999,1,(G2145-MainSheet!$C$11-$B$6-$C$6)*I2145/$D$2/60),0)</f>
        <v>1</v>
      </c>
      <c r="M2145">
        <f t="shared" si="301"/>
        <v>1</v>
      </c>
      <c r="N2145" s="2">
        <f t="shared" si="302"/>
        <v>3721.0526315789471</v>
      </c>
      <c r="O2145">
        <f t="shared" si="305"/>
        <v>977.02127659574455</v>
      </c>
      <c r="P2145">
        <f t="shared" si="303"/>
        <v>192000</v>
      </c>
      <c r="Q2145" s="2">
        <f t="shared" si="304"/>
        <v>196698.0739081747</v>
      </c>
      <c r="R2145">
        <f>Q2145/MainSheet!$C$8*(G2145-G2144)+R2144</f>
        <v>2371.9202556522455</v>
      </c>
      <c r="S2145">
        <f t="shared" si="306"/>
        <v>38281.267836915235</v>
      </c>
      <c r="T2145">
        <f t="shared" si="298"/>
        <v>21.43000000000055</v>
      </c>
      <c r="U2145" s="1">
        <f>Q2145/MainSheet!$C$22</f>
        <v>1</v>
      </c>
    </row>
    <row r="2146" spans="7:21">
      <c r="G2146">
        <f t="shared" si="299"/>
        <v>21.440000000000552</v>
      </c>
      <c r="H2146">
        <f t="shared" si="300"/>
        <v>198000</v>
      </c>
      <c r="I2146" s="2">
        <f>MIN(MainSheet!$C$10/MainSheet!$C$9,MainSheet!$K$9*60)</f>
        <v>660</v>
      </c>
      <c r="J2146" s="1">
        <f>IF(G2146&gt;MainSheet!$C$11,IF(J2145&gt;=0.999,1,(G2146-MainSheet!$C$11)*I2146/$B$2/60),0)</f>
        <v>1</v>
      </c>
      <c r="K2146" s="1">
        <f>IF(G2146&gt;MainSheet!$C$11+$B$6,IF(K2145&gt;=0.999,1,(G2146-MainSheet!$C$11-$B$6)*I2146/$C$2/60),0)</f>
        <v>1</v>
      </c>
      <c r="L2146" s="1">
        <f>IF(G2146&gt;MainSheet!$C$11+$B$6+$C$6,IF(L2145&gt;=0.999,1,(G2146-MainSheet!$C$11-$B$6-$C$6)*I2146/$D$2/60),0)</f>
        <v>1</v>
      </c>
      <c r="M2146">
        <f t="shared" si="301"/>
        <v>1</v>
      </c>
      <c r="N2146" s="2">
        <f t="shared" si="302"/>
        <v>3721.0526315789471</v>
      </c>
      <c r="O2146">
        <f t="shared" si="305"/>
        <v>977.02127659574455</v>
      </c>
      <c r="P2146">
        <f t="shared" si="303"/>
        <v>192000</v>
      </c>
      <c r="Q2146" s="2">
        <f t="shared" si="304"/>
        <v>196698.0739081747</v>
      </c>
      <c r="R2146">
        <f>Q2146/MainSheet!$C$8*(G2146-G2145)+R2145</f>
        <v>2373.9515021430802</v>
      </c>
      <c r="S2146">
        <f t="shared" si="306"/>
        <v>38314.050849233266</v>
      </c>
      <c r="T2146">
        <f t="shared" si="298"/>
        <v>21.440000000000552</v>
      </c>
      <c r="U2146" s="1">
        <f>Q2146/MainSheet!$C$22</f>
        <v>1</v>
      </c>
    </row>
    <row r="2147" spans="7:21">
      <c r="G2147">
        <f t="shared" si="299"/>
        <v>21.450000000000554</v>
      </c>
      <c r="H2147">
        <f t="shared" si="300"/>
        <v>198000</v>
      </c>
      <c r="I2147" s="2">
        <f>MIN(MainSheet!$C$10/MainSheet!$C$9,MainSheet!$K$9*60)</f>
        <v>660</v>
      </c>
      <c r="J2147" s="1">
        <f>IF(G2147&gt;MainSheet!$C$11,IF(J2146&gt;=0.999,1,(G2147-MainSheet!$C$11)*I2147/$B$2/60),0)</f>
        <v>1</v>
      </c>
      <c r="K2147" s="1">
        <f>IF(G2147&gt;MainSheet!$C$11+$B$6,IF(K2146&gt;=0.999,1,(G2147-MainSheet!$C$11-$B$6)*I2147/$C$2/60),0)</f>
        <v>1</v>
      </c>
      <c r="L2147" s="1">
        <f>IF(G2147&gt;MainSheet!$C$11+$B$6+$C$6,IF(L2146&gt;=0.999,1,(G2147-MainSheet!$C$11-$B$6-$C$6)*I2147/$D$2/60),0)</f>
        <v>1</v>
      </c>
      <c r="M2147">
        <f t="shared" si="301"/>
        <v>1</v>
      </c>
      <c r="N2147" s="2">
        <f t="shared" si="302"/>
        <v>3721.0526315789471</v>
      </c>
      <c r="O2147">
        <f t="shared" si="305"/>
        <v>977.02127659574455</v>
      </c>
      <c r="P2147">
        <f t="shared" si="303"/>
        <v>192000</v>
      </c>
      <c r="Q2147" s="2">
        <f t="shared" si="304"/>
        <v>196698.0739081747</v>
      </c>
      <c r="R2147">
        <f>Q2147/MainSheet!$C$8*(G2147-G2146)+R2146</f>
        <v>2375.982748633915</v>
      </c>
      <c r="S2147">
        <f t="shared" si="306"/>
        <v>38346.833861551298</v>
      </c>
      <c r="T2147">
        <f t="shared" si="298"/>
        <v>21.450000000000554</v>
      </c>
      <c r="U2147" s="1">
        <f>Q2147/MainSheet!$C$22</f>
        <v>1</v>
      </c>
    </row>
    <row r="2148" spans="7:21">
      <c r="G2148">
        <f t="shared" si="299"/>
        <v>21.460000000000555</v>
      </c>
      <c r="H2148">
        <f t="shared" si="300"/>
        <v>198000</v>
      </c>
      <c r="I2148" s="2">
        <f>MIN(MainSheet!$C$10/MainSheet!$C$9,MainSheet!$K$9*60)</f>
        <v>660</v>
      </c>
      <c r="J2148" s="1">
        <f>IF(G2148&gt;MainSheet!$C$11,IF(J2147&gt;=0.999,1,(G2148-MainSheet!$C$11)*I2148/$B$2/60),0)</f>
        <v>1</v>
      </c>
      <c r="K2148" s="1">
        <f>IF(G2148&gt;MainSheet!$C$11+$B$6,IF(K2147&gt;=0.999,1,(G2148-MainSheet!$C$11-$B$6)*I2148/$C$2/60),0)</f>
        <v>1</v>
      </c>
      <c r="L2148" s="1">
        <f>IF(G2148&gt;MainSheet!$C$11+$B$6+$C$6,IF(L2147&gt;=0.999,1,(G2148-MainSheet!$C$11-$B$6-$C$6)*I2148/$D$2/60),0)</f>
        <v>1</v>
      </c>
      <c r="M2148">
        <f t="shared" si="301"/>
        <v>1</v>
      </c>
      <c r="N2148" s="2">
        <f t="shared" si="302"/>
        <v>3721.0526315789471</v>
      </c>
      <c r="O2148">
        <f t="shared" si="305"/>
        <v>977.02127659574455</v>
      </c>
      <c r="P2148">
        <f t="shared" si="303"/>
        <v>192000</v>
      </c>
      <c r="Q2148" s="2">
        <f t="shared" si="304"/>
        <v>196698.0739081747</v>
      </c>
      <c r="R2148">
        <f>Q2148/MainSheet!$C$8*(G2148-G2147)+R2147</f>
        <v>2378.0139951247497</v>
      </c>
      <c r="S2148">
        <f t="shared" si="306"/>
        <v>38379.61687386933</v>
      </c>
      <c r="T2148">
        <f t="shared" si="298"/>
        <v>21.460000000000555</v>
      </c>
      <c r="U2148" s="1">
        <f>Q2148/MainSheet!$C$22</f>
        <v>1</v>
      </c>
    </row>
    <row r="2149" spans="7:21">
      <c r="G2149">
        <f t="shared" si="299"/>
        <v>21.470000000000557</v>
      </c>
      <c r="H2149">
        <f t="shared" si="300"/>
        <v>198000</v>
      </c>
      <c r="I2149" s="2">
        <f>MIN(MainSheet!$C$10/MainSheet!$C$9,MainSheet!$K$9*60)</f>
        <v>660</v>
      </c>
      <c r="J2149" s="1">
        <f>IF(G2149&gt;MainSheet!$C$11,IF(J2148&gt;=0.999,1,(G2149-MainSheet!$C$11)*I2149/$B$2/60),0)</f>
        <v>1</v>
      </c>
      <c r="K2149" s="1">
        <f>IF(G2149&gt;MainSheet!$C$11+$B$6,IF(K2148&gt;=0.999,1,(G2149-MainSheet!$C$11-$B$6)*I2149/$C$2/60),0)</f>
        <v>1</v>
      </c>
      <c r="L2149" s="1">
        <f>IF(G2149&gt;MainSheet!$C$11+$B$6+$C$6,IF(L2148&gt;=0.999,1,(G2149-MainSheet!$C$11-$B$6-$C$6)*I2149/$D$2/60),0)</f>
        <v>1</v>
      </c>
      <c r="M2149">
        <f t="shared" si="301"/>
        <v>1</v>
      </c>
      <c r="N2149" s="2">
        <f t="shared" si="302"/>
        <v>3721.0526315789471</v>
      </c>
      <c r="O2149">
        <f t="shared" si="305"/>
        <v>977.02127659574455</v>
      </c>
      <c r="P2149">
        <f t="shared" si="303"/>
        <v>192000</v>
      </c>
      <c r="Q2149" s="2">
        <f t="shared" si="304"/>
        <v>196698.0739081747</v>
      </c>
      <c r="R2149">
        <f>Q2149/MainSheet!$C$8*(G2149-G2148)+R2148</f>
        <v>2380.0452416155845</v>
      </c>
      <c r="S2149">
        <f t="shared" si="306"/>
        <v>38412.399886187362</v>
      </c>
      <c r="T2149">
        <f t="shared" si="298"/>
        <v>21.470000000000557</v>
      </c>
      <c r="U2149" s="1">
        <f>Q2149/MainSheet!$C$22</f>
        <v>1</v>
      </c>
    </row>
    <row r="2150" spans="7:21">
      <c r="G2150">
        <f t="shared" si="299"/>
        <v>21.480000000000558</v>
      </c>
      <c r="H2150">
        <f t="shared" si="300"/>
        <v>198000</v>
      </c>
      <c r="I2150" s="2">
        <f>MIN(MainSheet!$C$10/MainSheet!$C$9,MainSheet!$K$9*60)</f>
        <v>660</v>
      </c>
      <c r="J2150" s="1">
        <f>IF(G2150&gt;MainSheet!$C$11,IF(J2149&gt;=0.999,1,(G2150-MainSheet!$C$11)*I2150/$B$2/60),0)</f>
        <v>1</v>
      </c>
      <c r="K2150" s="1">
        <f>IF(G2150&gt;MainSheet!$C$11+$B$6,IF(K2149&gt;=0.999,1,(G2150-MainSheet!$C$11-$B$6)*I2150/$C$2/60),0)</f>
        <v>1</v>
      </c>
      <c r="L2150" s="1">
        <f>IF(G2150&gt;MainSheet!$C$11+$B$6+$C$6,IF(L2149&gt;=0.999,1,(G2150-MainSheet!$C$11-$B$6-$C$6)*I2150/$D$2/60),0)</f>
        <v>1</v>
      </c>
      <c r="M2150">
        <f t="shared" si="301"/>
        <v>1</v>
      </c>
      <c r="N2150" s="2">
        <f t="shared" si="302"/>
        <v>3721.0526315789471</v>
      </c>
      <c r="O2150">
        <f t="shared" si="305"/>
        <v>977.02127659574455</v>
      </c>
      <c r="P2150">
        <f t="shared" si="303"/>
        <v>192000</v>
      </c>
      <c r="Q2150" s="2">
        <f t="shared" si="304"/>
        <v>196698.0739081747</v>
      </c>
      <c r="R2150">
        <f>Q2150/MainSheet!$C$8*(G2150-G2149)+R2149</f>
        <v>2382.0764881064192</v>
      </c>
      <c r="S2150">
        <f t="shared" si="306"/>
        <v>38445.182898505394</v>
      </c>
      <c r="T2150">
        <f t="shared" si="298"/>
        <v>21.480000000000558</v>
      </c>
      <c r="U2150" s="1">
        <f>Q2150/MainSheet!$C$22</f>
        <v>1</v>
      </c>
    </row>
    <row r="2151" spans="7:21">
      <c r="G2151">
        <f t="shared" si="299"/>
        <v>21.49000000000056</v>
      </c>
      <c r="H2151">
        <f t="shared" si="300"/>
        <v>198000</v>
      </c>
      <c r="I2151" s="2">
        <f>MIN(MainSheet!$C$10/MainSheet!$C$9,MainSheet!$K$9*60)</f>
        <v>660</v>
      </c>
      <c r="J2151" s="1">
        <f>IF(G2151&gt;MainSheet!$C$11,IF(J2150&gt;=0.999,1,(G2151-MainSheet!$C$11)*I2151/$B$2/60),0)</f>
        <v>1</v>
      </c>
      <c r="K2151" s="1">
        <f>IF(G2151&gt;MainSheet!$C$11+$B$6,IF(K2150&gt;=0.999,1,(G2151-MainSheet!$C$11-$B$6)*I2151/$C$2/60),0)</f>
        <v>1</v>
      </c>
      <c r="L2151" s="1">
        <f>IF(G2151&gt;MainSheet!$C$11+$B$6+$C$6,IF(L2150&gt;=0.999,1,(G2151-MainSheet!$C$11-$B$6-$C$6)*I2151/$D$2/60),0)</f>
        <v>1</v>
      </c>
      <c r="M2151">
        <f t="shared" si="301"/>
        <v>1</v>
      </c>
      <c r="N2151" s="2">
        <f t="shared" si="302"/>
        <v>3721.0526315789471</v>
      </c>
      <c r="O2151">
        <f t="shared" si="305"/>
        <v>977.02127659574455</v>
      </c>
      <c r="P2151">
        <f t="shared" si="303"/>
        <v>192000</v>
      </c>
      <c r="Q2151" s="2">
        <f t="shared" si="304"/>
        <v>196698.0739081747</v>
      </c>
      <c r="R2151">
        <f>Q2151/MainSheet!$C$8*(G2151-G2150)+R2150</f>
        <v>2384.107734597254</v>
      </c>
      <c r="S2151">
        <f t="shared" si="306"/>
        <v>38477.965910823426</v>
      </c>
      <c r="T2151">
        <f t="shared" si="298"/>
        <v>21.49000000000056</v>
      </c>
      <c r="U2151" s="1">
        <f>Q2151/MainSheet!$C$22</f>
        <v>1</v>
      </c>
    </row>
    <row r="2152" spans="7:21">
      <c r="G2152">
        <f t="shared" si="299"/>
        <v>21.500000000000561</v>
      </c>
      <c r="H2152">
        <f t="shared" si="300"/>
        <v>198000</v>
      </c>
      <c r="I2152" s="2">
        <f>MIN(MainSheet!$C$10/MainSheet!$C$9,MainSheet!$K$9*60)</f>
        <v>660</v>
      </c>
      <c r="J2152" s="1">
        <f>IF(G2152&gt;MainSheet!$C$11,IF(J2151&gt;=0.999,1,(G2152-MainSheet!$C$11)*I2152/$B$2/60),0)</f>
        <v>1</v>
      </c>
      <c r="K2152" s="1">
        <f>IF(G2152&gt;MainSheet!$C$11+$B$6,IF(K2151&gt;=0.999,1,(G2152-MainSheet!$C$11-$B$6)*I2152/$C$2/60),0)</f>
        <v>1</v>
      </c>
      <c r="L2152" s="1">
        <f>IF(G2152&gt;MainSheet!$C$11+$B$6+$C$6,IF(L2151&gt;=0.999,1,(G2152-MainSheet!$C$11-$B$6-$C$6)*I2152/$D$2/60),0)</f>
        <v>1</v>
      </c>
      <c r="M2152">
        <f t="shared" si="301"/>
        <v>1</v>
      </c>
      <c r="N2152" s="2">
        <f t="shared" si="302"/>
        <v>3721.0526315789471</v>
      </c>
      <c r="O2152">
        <f t="shared" si="305"/>
        <v>977.02127659574455</v>
      </c>
      <c r="P2152">
        <f t="shared" si="303"/>
        <v>192000</v>
      </c>
      <c r="Q2152" s="2">
        <f t="shared" si="304"/>
        <v>196698.0739081747</v>
      </c>
      <c r="R2152">
        <f>Q2152/MainSheet!$C$8*(G2152-G2151)+R2151</f>
        <v>2386.1389810880887</v>
      </c>
      <c r="S2152">
        <f t="shared" si="306"/>
        <v>38510.748923141458</v>
      </c>
      <c r="T2152">
        <f t="shared" si="298"/>
        <v>21.500000000000561</v>
      </c>
      <c r="U2152" s="1">
        <f>Q2152/MainSheet!$C$22</f>
        <v>1</v>
      </c>
    </row>
    <row r="2153" spans="7:21">
      <c r="G2153">
        <f t="shared" si="299"/>
        <v>21.510000000000563</v>
      </c>
      <c r="H2153">
        <f t="shared" si="300"/>
        <v>198000</v>
      </c>
      <c r="I2153" s="2">
        <f>MIN(MainSheet!$C$10/MainSheet!$C$9,MainSheet!$K$9*60)</f>
        <v>660</v>
      </c>
      <c r="J2153" s="1">
        <f>IF(G2153&gt;MainSheet!$C$11,IF(J2152&gt;=0.999,1,(G2153-MainSheet!$C$11)*I2153/$B$2/60),0)</f>
        <v>1</v>
      </c>
      <c r="K2153" s="1">
        <f>IF(G2153&gt;MainSheet!$C$11+$B$6,IF(K2152&gt;=0.999,1,(G2153-MainSheet!$C$11-$B$6)*I2153/$C$2/60),0)</f>
        <v>1</v>
      </c>
      <c r="L2153" s="1">
        <f>IF(G2153&gt;MainSheet!$C$11+$B$6+$C$6,IF(L2152&gt;=0.999,1,(G2153-MainSheet!$C$11-$B$6-$C$6)*I2153/$D$2/60),0)</f>
        <v>1</v>
      </c>
      <c r="M2153">
        <f t="shared" si="301"/>
        <v>1</v>
      </c>
      <c r="N2153" s="2">
        <f t="shared" si="302"/>
        <v>3721.0526315789471</v>
      </c>
      <c r="O2153">
        <f t="shared" si="305"/>
        <v>977.02127659574455</v>
      </c>
      <c r="P2153">
        <f t="shared" si="303"/>
        <v>192000</v>
      </c>
      <c r="Q2153" s="2">
        <f t="shared" si="304"/>
        <v>196698.0739081747</v>
      </c>
      <c r="R2153">
        <f>Q2153/MainSheet!$C$8*(G2153-G2152)+R2152</f>
        <v>2388.1702275789235</v>
      </c>
      <c r="S2153">
        <f t="shared" si="306"/>
        <v>38543.53193545949</v>
      </c>
      <c r="T2153">
        <f t="shared" si="298"/>
        <v>21.510000000000563</v>
      </c>
      <c r="U2153" s="1">
        <f>Q2153/MainSheet!$C$22</f>
        <v>1</v>
      </c>
    </row>
    <row r="2154" spans="7:21">
      <c r="G2154">
        <f t="shared" si="299"/>
        <v>21.520000000000564</v>
      </c>
      <c r="H2154">
        <f t="shared" si="300"/>
        <v>198000</v>
      </c>
      <c r="I2154" s="2">
        <f>MIN(MainSheet!$C$10/MainSheet!$C$9,MainSheet!$K$9*60)</f>
        <v>660</v>
      </c>
      <c r="J2154" s="1">
        <f>IF(G2154&gt;MainSheet!$C$11,IF(J2153&gt;=0.999,1,(G2154-MainSheet!$C$11)*I2154/$B$2/60),0)</f>
        <v>1</v>
      </c>
      <c r="K2154" s="1">
        <f>IF(G2154&gt;MainSheet!$C$11+$B$6,IF(K2153&gt;=0.999,1,(G2154-MainSheet!$C$11-$B$6)*I2154/$C$2/60),0)</f>
        <v>1</v>
      </c>
      <c r="L2154" s="1">
        <f>IF(G2154&gt;MainSheet!$C$11+$B$6+$C$6,IF(L2153&gt;=0.999,1,(G2154-MainSheet!$C$11-$B$6-$C$6)*I2154/$D$2/60),0)</f>
        <v>1</v>
      </c>
      <c r="M2154">
        <f t="shared" si="301"/>
        <v>1</v>
      </c>
      <c r="N2154" s="2">
        <f t="shared" si="302"/>
        <v>3721.0526315789471</v>
      </c>
      <c r="O2154">
        <f t="shared" si="305"/>
        <v>977.02127659574455</v>
      </c>
      <c r="P2154">
        <f t="shared" si="303"/>
        <v>192000</v>
      </c>
      <c r="Q2154" s="2">
        <f t="shared" si="304"/>
        <v>196698.0739081747</v>
      </c>
      <c r="R2154">
        <f>Q2154/MainSheet!$C$8*(G2154-G2153)+R2153</f>
        <v>2390.2014740697582</v>
      </c>
      <c r="S2154">
        <f t="shared" si="306"/>
        <v>38576.314947777522</v>
      </c>
      <c r="T2154">
        <f t="shared" si="298"/>
        <v>21.520000000000564</v>
      </c>
      <c r="U2154" s="1">
        <f>Q2154/MainSheet!$C$22</f>
        <v>1</v>
      </c>
    </row>
    <row r="2155" spans="7:21">
      <c r="G2155">
        <f t="shared" si="299"/>
        <v>21.530000000000566</v>
      </c>
      <c r="H2155">
        <f t="shared" si="300"/>
        <v>198000</v>
      </c>
      <c r="I2155" s="2">
        <f>MIN(MainSheet!$C$10/MainSheet!$C$9,MainSheet!$K$9*60)</f>
        <v>660</v>
      </c>
      <c r="J2155" s="1">
        <f>IF(G2155&gt;MainSheet!$C$11,IF(J2154&gt;=0.999,1,(G2155-MainSheet!$C$11)*I2155/$B$2/60),0)</f>
        <v>1</v>
      </c>
      <c r="K2155" s="1">
        <f>IF(G2155&gt;MainSheet!$C$11+$B$6,IF(K2154&gt;=0.999,1,(G2155-MainSheet!$C$11-$B$6)*I2155/$C$2/60),0)</f>
        <v>1</v>
      </c>
      <c r="L2155" s="1">
        <f>IF(G2155&gt;MainSheet!$C$11+$B$6+$C$6,IF(L2154&gt;=0.999,1,(G2155-MainSheet!$C$11-$B$6-$C$6)*I2155/$D$2/60),0)</f>
        <v>1</v>
      </c>
      <c r="M2155">
        <f t="shared" si="301"/>
        <v>1</v>
      </c>
      <c r="N2155" s="2">
        <f t="shared" si="302"/>
        <v>3721.0526315789471</v>
      </c>
      <c r="O2155">
        <f t="shared" si="305"/>
        <v>977.02127659574455</v>
      </c>
      <c r="P2155">
        <f t="shared" si="303"/>
        <v>192000</v>
      </c>
      <c r="Q2155" s="2">
        <f t="shared" si="304"/>
        <v>196698.0739081747</v>
      </c>
      <c r="R2155">
        <f>Q2155/MainSheet!$C$8*(G2155-G2154)+R2154</f>
        <v>2392.232720560593</v>
      </c>
      <c r="S2155">
        <f t="shared" si="306"/>
        <v>38609.097960095554</v>
      </c>
      <c r="T2155">
        <f t="shared" si="298"/>
        <v>21.530000000000566</v>
      </c>
      <c r="U2155" s="1">
        <f>Q2155/MainSheet!$C$22</f>
        <v>1</v>
      </c>
    </row>
    <row r="2156" spans="7:21">
      <c r="G2156">
        <f t="shared" si="299"/>
        <v>21.540000000000568</v>
      </c>
      <c r="H2156">
        <f t="shared" si="300"/>
        <v>198000</v>
      </c>
      <c r="I2156" s="2">
        <f>MIN(MainSheet!$C$10/MainSheet!$C$9,MainSheet!$K$9*60)</f>
        <v>660</v>
      </c>
      <c r="J2156" s="1">
        <f>IF(G2156&gt;MainSheet!$C$11,IF(J2155&gt;=0.999,1,(G2156-MainSheet!$C$11)*I2156/$B$2/60),0)</f>
        <v>1</v>
      </c>
      <c r="K2156" s="1">
        <f>IF(G2156&gt;MainSheet!$C$11+$B$6,IF(K2155&gt;=0.999,1,(G2156-MainSheet!$C$11-$B$6)*I2156/$C$2/60),0)</f>
        <v>1</v>
      </c>
      <c r="L2156" s="1">
        <f>IF(G2156&gt;MainSheet!$C$11+$B$6+$C$6,IF(L2155&gt;=0.999,1,(G2156-MainSheet!$C$11-$B$6-$C$6)*I2156/$D$2/60),0)</f>
        <v>1</v>
      </c>
      <c r="M2156">
        <f t="shared" si="301"/>
        <v>1</v>
      </c>
      <c r="N2156" s="2">
        <f t="shared" si="302"/>
        <v>3721.0526315789471</v>
      </c>
      <c r="O2156">
        <f t="shared" si="305"/>
        <v>977.02127659574455</v>
      </c>
      <c r="P2156">
        <f t="shared" si="303"/>
        <v>192000</v>
      </c>
      <c r="Q2156" s="2">
        <f t="shared" si="304"/>
        <v>196698.0739081747</v>
      </c>
      <c r="R2156">
        <f>Q2156/MainSheet!$C$8*(G2156-G2155)+R2155</f>
        <v>2394.2639670514277</v>
      </c>
      <c r="S2156">
        <f t="shared" si="306"/>
        <v>38641.880972413586</v>
      </c>
      <c r="T2156">
        <f t="shared" si="298"/>
        <v>21.540000000000568</v>
      </c>
      <c r="U2156" s="1">
        <f>Q2156/MainSheet!$C$22</f>
        <v>1</v>
      </c>
    </row>
    <row r="2157" spans="7:21">
      <c r="G2157">
        <f t="shared" si="299"/>
        <v>21.550000000000569</v>
      </c>
      <c r="H2157">
        <f t="shared" si="300"/>
        <v>198000</v>
      </c>
      <c r="I2157" s="2">
        <f>MIN(MainSheet!$C$10/MainSheet!$C$9,MainSheet!$K$9*60)</f>
        <v>660</v>
      </c>
      <c r="J2157" s="1">
        <f>IF(G2157&gt;MainSheet!$C$11,IF(J2156&gt;=0.999,1,(G2157-MainSheet!$C$11)*I2157/$B$2/60),0)</f>
        <v>1</v>
      </c>
      <c r="K2157" s="1">
        <f>IF(G2157&gt;MainSheet!$C$11+$B$6,IF(K2156&gt;=0.999,1,(G2157-MainSheet!$C$11-$B$6)*I2157/$C$2/60),0)</f>
        <v>1</v>
      </c>
      <c r="L2157" s="1">
        <f>IF(G2157&gt;MainSheet!$C$11+$B$6+$C$6,IF(L2156&gt;=0.999,1,(G2157-MainSheet!$C$11-$B$6-$C$6)*I2157/$D$2/60),0)</f>
        <v>1</v>
      </c>
      <c r="M2157">
        <f t="shared" si="301"/>
        <v>1</v>
      </c>
      <c r="N2157" s="2">
        <f t="shared" si="302"/>
        <v>3721.0526315789471</v>
      </c>
      <c r="O2157">
        <f t="shared" si="305"/>
        <v>977.02127659574455</v>
      </c>
      <c r="P2157">
        <f t="shared" si="303"/>
        <v>192000</v>
      </c>
      <c r="Q2157" s="2">
        <f t="shared" si="304"/>
        <v>196698.0739081747</v>
      </c>
      <c r="R2157">
        <f>Q2157/MainSheet!$C$8*(G2157-G2156)+R2156</f>
        <v>2396.2952135422624</v>
      </c>
      <c r="S2157">
        <f t="shared" si="306"/>
        <v>38674.663984731618</v>
      </c>
      <c r="T2157">
        <f t="shared" si="298"/>
        <v>21.550000000000569</v>
      </c>
      <c r="U2157" s="1">
        <f>Q2157/MainSheet!$C$22</f>
        <v>1</v>
      </c>
    </row>
    <row r="2158" spans="7:21">
      <c r="G2158">
        <f t="shared" si="299"/>
        <v>21.560000000000571</v>
      </c>
      <c r="H2158">
        <f t="shared" si="300"/>
        <v>198000</v>
      </c>
      <c r="I2158" s="2">
        <f>MIN(MainSheet!$C$10/MainSheet!$C$9,MainSheet!$K$9*60)</f>
        <v>660</v>
      </c>
      <c r="J2158" s="1">
        <f>IF(G2158&gt;MainSheet!$C$11,IF(J2157&gt;=0.999,1,(G2158-MainSheet!$C$11)*I2158/$B$2/60),0)</f>
        <v>1</v>
      </c>
      <c r="K2158" s="1">
        <f>IF(G2158&gt;MainSheet!$C$11+$B$6,IF(K2157&gt;=0.999,1,(G2158-MainSheet!$C$11-$B$6)*I2158/$C$2/60),0)</f>
        <v>1</v>
      </c>
      <c r="L2158" s="1">
        <f>IF(G2158&gt;MainSheet!$C$11+$B$6+$C$6,IF(L2157&gt;=0.999,1,(G2158-MainSheet!$C$11-$B$6-$C$6)*I2158/$D$2/60),0)</f>
        <v>1</v>
      </c>
      <c r="M2158">
        <f t="shared" si="301"/>
        <v>1</v>
      </c>
      <c r="N2158" s="2">
        <f t="shared" si="302"/>
        <v>3721.0526315789471</v>
      </c>
      <c r="O2158">
        <f t="shared" si="305"/>
        <v>977.02127659574455</v>
      </c>
      <c r="P2158">
        <f t="shared" si="303"/>
        <v>192000</v>
      </c>
      <c r="Q2158" s="2">
        <f t="shared" si="304"/>
        <v>196698.0739081747</v>
      </c>
      <c r="R2158">
        <f>Q2158/MainSheet!$C$8*(G2158-G2157)+R2157</f>
        <v>2398.3264600330972</v>
      </c>
      <c r="S2158">
        <f t="shared" si="306"/>
        <v>38707.44699704965</v>
      </c>
      <c r="T2158">
        <f t="shared" si="298"/>
        <v>21.560000000000571</v>
      </c>
      <c r="U2158" s="1">
        <f>Q2158/MainSheet!$C$22</f>
        <v>1</v>
      </c>
    </row>
    <row r="2159" spans="7:21">
      <c r="G2159">
        <f t="shared" si="299"/>
        <v>21.570000000000572</v>
      </c>
      <c r="H2159">
        <f t="shared" si="300"/>
        <v>198000</v>
      </c>
      <c r="I2159" s="2">
        <f>MIN(MainSheet!$C$10/MainSheet!$C$9,MainSheet!$K$9*60)</f>
        <v>660</v>
      </c>
      <c r="J2159" s="1">
        <f>IF(G2159&gt;MainSheet!$C$11,IF(J2158&gt;=0.999,1,(G2159-MainSheet!$C$11)*I2159/$B$2/60),0)</f>
        <v>1</v>
      </c>
      <c r="K2159" s="1">
        <f>IF(G2159&gt;MainSheet!$C$11+$B$6,IF(K2158&gt;=0.999,1,(G2159-MainSheet!$C$11-$B$6)*I2159/$C$2/60),0)</f>
        <v>1</v>
      </c>
      <c r="L2159" s="1">
        <f>IF(G2159&gt;MainSheet!$C$11+$B$6+$C$6,IF(L2158&gt;=0.999,1,(G2159-MainSheet!$C$11-$B$6-$C$6)*I2159/$D$2/60),0)</f>
        <v>1</v>
      </c>
      <c r="M2159">
        <f t="shared" si="301"/>
        <v>1</v>
      </c>
      <c r="N2159" s="2">
        <f t="shared" si="302"/>
        <v>3721.0526315789471</v>
      </c>
      <c r="O2159">
        <f t="shared" si="305"/>
        <v>977.02127659574455</v>
      </c>
      <c r="P2159">
        <f t="shared" si="303"/>
        <v>192000</v>
      </c>
      <c r="Q2159" s="2">
        <f t="shared" si="304"/>
        <v>196698.0739081747</v>
      </c>
      <c r="R2159">
        <f>Q2159/MainSheet!$C$8*(G2159-G2158)+R2158</f>
        <v>2400.3577065239319</v>
      </c>
      <c r="S2159">
        <f t="shared" si="306"/>
        <v>38740.230009367682</v>
      </c>
      <c r="T2159">
        <f t="shared" si="298"/>
        <v>21.570000000000572</v>
      </c>
      <c r="U2159" s="1">
        <f>Q2159/MainSheet!$C$22</f>
        <v>1</v>
      </c>
    </row>
    <row r="2160" spans="7:21">
      <c r="G2160">
        <f t="shared" si="299"/>
        <v>21.580000000000574</v>
      </c>
      <c r="H2160">
        <f t="shared" si="300"/>
        <v>198000</v>
      </c>
      <c r="I2160" s="2">
        <f>MIN(MainSheet!$C$10/MainSheet!$C$9,MainSheet!$K$9*60)</f>
        <v>660</v>
      </c>
      <c r="J2160" s="1">
        <f>IF(G2160&gt;MainSheet!$C$11,IF(J2159&gt;=0.999,1,(G2160-MainSheet!$C$11)*I2160/$B$2/60),0)</f>
        <v>1</v>
      </c>
      <c r="K2160" s="1">
        <f>IF(G2160&gt;MainSheet!$C$11+$B$6,IF(K2159&gt;=0.999,1,(G2160-MainSheet!$C$11-$B$6)*I2160/$C$2/60),0)</f>
        <v>1</v>
      </c>
      <c r="L2160" s="1">
        <f>IF(G2160&gt;MainSheet!$C$11+$B$6+$C$6,IF(L2159&gt;=0.999,1,(G2160-MainSheet!$C$11-$B$6-$C$6)*I2160/$D$2/60),0)</f>
        <v>1</v>
      </c>
      <c r="M2160">
        <f t="shared" si="301"/>
        <v>1</v>
      </c>
      <c r="N2160" s="2">
        <f t="shared" si="302"/>
        <v>3721.0526315789471</v>
      </c>
      <c r="O2160">
        <f t="shared" si="305"/>
        <v>977.02127659574455</v>
      </c>
      <c r="P2160">
        <f t="shared" si="303"/>
        <v>192000</v>
      </c>
      <c r="Q2160" s="2">
        <f t="shared" si="304"/>
        <v>196698.0739081747</v>
      </c>
      <c r="R2160">
        <f>Q2160/MainSheet!$C$8*(G2160-G2159)+R2159</f>
        <v>2402.3889530147667</v>
      </c>
      <c r="S2160">
        <f t="shared" si="306"/>
        <v>38773.013021685714</v>
      </c>
      <c r="T2160">
        <f t="shared" si="298"/>
        <v>21.580000000000574</v>
      </c>
      <c r="U2160" s="1">
        <f>Q2160/MainSheet!$C$22</f>
        <v>1</v>
      </c>
    </row>
    <row r="2161" spans="7:21">
      <c r="G2161">
        <f t="shared" si="299"/>
        <v>21.590000000000575</v>
      </c>
      <c r="H2161">
        <f t="shared" si="300"/>
        <v>198000</v>
      </c>
      <c r="I2161" s="2">
        <f>MIN(MainSheet!$C$10/MainSheet!$C$9,MainSheet!$K$9*60)</f>
        <v>660</v>
      </c>
      <c r="J2161" s="1">
        <f>IF(G2161&gt;MainSheet!$C$11,IF(J2160&gt;=0.999,1,(G2161-MainSheet!$C$11)*I2161/$B$2/60),0)</f>
        <v>1</v>
      </c>
      <c r="K2161" s="1">
        <f>IF(G2161&gt;MainSheet!$C$11+$B$6,IF(K2160&gt;=0.999,1,(G2161-MainSheet!$C$11-$B$6)*I2161/$C$2/60),0)</f>
        <v>1</v>
      </c>
      <c r="L2161" s="1">
        <f>IF(G2161&gt;MainSheet!$C$11+$B$6+$C$6,IF(L2160&gt;=0.999,1,(G2161-MainSheet!$C$11-$B$6-$C$6)*I2161/$D$2/60),0)</f>
        <v>1</v>
      </c>
      <c r="M2161">
        <f t="shared" si="301"/>
        <v>1</v>
      </c>
      <c r="N2161" s="2">
        <f t="shared" si="302"/>
        <v>3721.0526315789471</v>
      </c>
      <c r="O2161">
        <f t="shared" si="305"/>
        <v>977.02127659574455</v>
      </c>
      <c r="P2161">
        <f t="shared" si="303"/>
        <v>192000</v>
      </c>
      <c r="Q2161" s="2">
        <f t="shared" si="304"/>
        <v>196698.0739081747</v>
      </c>
      <c r="R2161">
        <f>Q2161/MainSheet!$C$8*(G2161-G2160)+R2160</f>
        <v>2404.4201995056014</v>
      </c>
      <c r="S2161">
        <f t="shared" si="306"/>
        <v>38805.796034003746</v>
      </c>
      <c r="T2161">
        <f t="shared" si="298"/>
        <v>21.590000000000575</v>
      </c>
      <c r="U2161" s="1">
        <f>Q2161/MainSheet!$C$22</f>
        <v>1</v>
      </c>
    </row>
    <row r="2162" spans="7:21">
      <c r="G2162">
        <f t="shared" si="299"/>
        <v>21.600000000000577</v>
      </c>
      <c r="H2162">
        <f t="shared" si="300"/>
        <v>198000</v>
      </c>
      <c r="I2162" s="2">
        <f>MIN(MainSheet!$C$10/MainSheet!$C$9,MainSheet!$K$9*60)</f>
        <v>660</v>
      </c>
      <c r="J2162" s="1">
        <f>IF(G2162&gt;MainSheet!$C$11,IF(J2161&gt;=0.999,1,(G2162-MainSheet!$C$11)*I2162/$B$2/60),0)</f>
        <v>1</v>
      </c>
      <c r="K2162" s="1">
        <f>IF(G2162&gt;MainSheet!$C$11+$B$6,IF(K2161&gt;=0.999,1,(G2162-MainSheet!$C$11-$B$6)*I2162/$C$2/60),0)</f>
        <v>1</v>
      </c>
      <c r="L2162" s="1">
        <f>IF(G2162&gt;MainSheet!$C$11+$B$6+$C$6,IF(L2161&gt;=0.999,1,(G2162-MainSheet!$C$11-$B$6-$C$6)*I2162/$D$2/60),0)</f>
        <v>1</v>
      </c>
      <c r="M2162">
        <f t="shared" si="301"/>
        <v>1</v>
      </c>
      <c r="N2162" s="2">
        <f t="shared" si="302"/>
        <v>3721.0526315789471</v>
      </c>
      <c r="O2162">
        <f t="shared" si="305"/>
        <v>977.02127659574455</v>
      </c>
      <c r="P2162">
        <f t="shared" si="303"/>
        <v>192000</v>
      </c>
      <c r="Q2162" s="2">
        <f t="shared" si="304"/>
        <v>196698.0739081747</v>
      </c>
      <c r="R2162">
        <f>Q2162/MainSheet!$C$8*(G2162-G2161)+R2161</f>
        <v>2406.4514459964362</v>
      </c>
      <c r="S2162">
        <f t="shared" si="306"/>
        <v>38838.579046321778</v>
      </c>
      <c r="T2162">
        <f t="shared" si="298"/>
        <v>21.600000000000577</v>
      </c>
      <c r="U2162" s="1">
        <f>Q2162/MainSheet!$C$22</f>
        <v>1</v>
      </c>
    </row>
    <row r="2163" spans="7:21">
      <c r="G2163">
        <f t="shared" si="299"/>
        <v>21.610000000000579</v>
      </c>
      <c r="H2163">
        <f t="shared" si="300"/>
        <v>198000</v>
      </c>
      <c r="I2163" s="2">
        <f>MIN(MainSheet!$C$10/MainSheet!$C$9,MainSheet!$K$9*60)</f>
        <v>660</v>
      </c>
      <c r="J2163" s="1">
        <f>IF(G2163&gt;MainSheet!$C$11,IF(J2162&gt;=0.999,1,(G2163-MainSheet!$C$11)*I2163/$B$2/60),0)</f>
        <v>1</v>
      </c>
      <c r="K2163" s="1">
        <f>IF(G2163&gt;MainSheet!$C$11+$B$6,IF(K2162&gt;=0.999,1,(G2163-MainSheet!$C$11-$B$6)*I2163/$C$2/60),0)</f>
        <v>1</v>
      </c>
      <c r="L2163" s="1">
        <f>IF(G2163&gt;MainSheet!$C$11+$B$6+$C$6,IF(L2162&gt;=0.999,1,(G2163-MainSheet!$C$11-$B$6-$C$6)*I2163/$D$2/60),0)</f>
        <v>1</v>
      </c>
      <c r="M2163">
        <f t="shared" si="301"/>
        <v>1</v>
      </c>
      <c r="N2163" s="2">
        <f t="shared" si="302"/>
        <v>3721.0526315789471</v>
      </c>
      <c r="O2163">
        <f t="shared" si="305"/>
        <v>977.02127659574455</v>
      </c>
      <c r="P2163">
        <f t="shared" si="303"/>
        <v>192000</v>
      </c>
      <c r="Q2163" s="2">
        <f t="shared" si="304"/>
        <v>196698.0739081747</v>
      </c>
      <c r="R2163">
        <f>Q2163/MainSheet!$C$8*(G2163-G2162)+R2162</f>
        <v>2408.4826924872709</v>
      </c>
      <c r="S2163">
        <f t="shared" si="306"/>
        <v>38871.36205863981</v>
      </c>
      <c r="T2163">
        <f t="shared" si="298"/>
        <v>21.610000000000579</v>
      </c>
      <c r="U2163" s="1">
        <f>Q2163/MainSheet!$C$22</f>
        <v>1</v>
      </c>
    </row>
    <row r="2164" spans="7:21">
      <c r="G2164">
        <f t="shared" si="299"/>
        <v>21.62000000000058</v>
      </c>
      <c r="H2164">
        <f t="shared" si="300"/>
        <v>198000</v>
      </c>
      <c r="I2164" s="2">
        <f>MIN(MainSheet!$C$10/MainSheet!$C$9,MainSheet!$K$9*60)</f>
        <v>660</v>
      </c>
      <c r="J2164" s="1">
        <f>IF(G2164&gt;MainSheet!$C$11,IF(J2163&gt;=0.999,1,(G2164-MainSheet!$C$11)*I2164/$B$2/60),0)</f>
        <v>1</v>
      </c>
      <c r="K2164" s="1">
        <f>IF(G2164&gt;MainSheet!$C$11+$B$6,IF(K2163&gt;=0.999,1,(G2164-MainSheet!$C$11-$B$6)*I2164/$C$2/60),0)</f>
        <v>1</v>
      </c>
      <c r="L2164" s="1">
        <f>IF(G2164&gt;MainSheet!$C$11+$B$6+$C$6,IF(L2163&gt;=0.999,1,(G2164-MainSheet!$C$11-$B$6-$C$6)*I2164/$D$2/60),0)</f>
        <v>1</v>
      </c>
      <c r="M2164">
        <f t="shared" si="301"/>
        <v>1</v>
      </c>
      <c r="N2164" s="2">
        <f t="shared" si="302"/>
        <v>3721.0526315789471</v>
      </c>
      <c r="O2164">
        <f t="shared" si="305"/>
        <v>977.02127659574455</v>
      </c>
      <c r="P2164">
        <f t="shared" si="303"/>
        <v>192000</v>
      </c>
      <c r="Q2164" s="2">
        <f t="shared" si="304"/>
        <v>196698.0739081747</v>
      </c>
      <c r="R2164">
        <f>Q2164/MainSheet!$C$8*(G2164-G2163)+R2163</f>
        <v>2410.5139389781057</v>
      </c>
      <c r="S2164">
        <f t="shared" si="306"/>
        <v>38904.145070957842</v>
      </c>
      <c r="T2164">
        <f t="shared" si="298"/>
        <v>21.62000000000058</v>
      </c>
      <c r="U2164" s="1">
        <f>Q2164/MainSheet!$C$22</f>
        <v>1</v>
      </c>
    </row>
    <row r="2165" spans="7:21">
      <c r="G2165">
        <f t="shared" si="299"/>
        <v>21.630000000000582</v>
      </c>
      <c r="H2165">
        <f t="shared" si="300"/>
        <v>198000</v>
      </c>
      <c r="I2165" s="2">
        <f>MIN(MainSheet!$C$10/MainSheet!$C$9,MainSheet!$K$9*60)</f>
        <v>660</v>
      </c>
      <c r="J2165" s="1">
        <f>IF(G2165&gt;MainSheet!$C$11,IF(J2164&gt;=0.999,1,(G2165-MainSheet!$C$11)*I2165/$B$2/60),0)</f>
        <v>1</v>
      </c>
      <c r="K2165" s="1">
        <f>IF(G2165&gt;MainSheet!$C$11+$B$6,IF(K2164&gt;=0.999,1,(G2165-MainSheet!$C$11-$B$6)*I2165/$C$2/60),0)</f>
        <v>1</v>
      </c>
      <c r="L2165" s="1">
        <f>IF(G2165&gt;MainSheet!$C$11+$B$6+$C$6,IF(L2164&gt;=0.999,1,(G2165-MainSheet!$C$11-$B$6-$C$6)*I2165/$D$2/60),0)</f>
        <v>1</v>
      </c>
      <c r="M2165">
        <f t="shared" si="301"/>
        <v>1</v>
      </c>
      <c r="N2165" s="2">
        <f t="shared" si="302"/>
        <v>3721.0526315789471</v>
      </c>
      <c r="O2165">
        <f t="shared" si="305"/>
        <v>977.02127659574455</v>
      </c>
      <c r="P2165">
        <f t="shared" si="303"/>
        <v>192000</v>
      </c>
      <c r="Q2165" s="2">
        <f t="shared" si="304"/>
        <v>196698.0739081747</v>
      </c>
      <c r="R2165">
        <f>Q2165/MainSheet!$C$8*(G2165-G2164)+R2164</f>
        <v>2412.5451854689404</v>
      </c>
      <c r="S2165">
        <f t="shared" si="306"/>
        <v>38936.928083275874</v>
      </c>
      <c r="T2165">
        <f t="shared" si="298"/>
        <v>21.630000000000582</v>
      </c>
      <c r="U2165" s="1">
        <f>Q2165/MainSheet!$C$22</f>
        <v>1</v>
      </c>
    </row>
    <row r="2166" spans="7:21">
      <c r="G2166">
        <f t="shared" si="299"/>
        <v>21.640000000000583</v>
      </c>
      <c r="H2166">
        <f t="shared" si="300"/>
        <v>198000</v>
      </c>
      <c r="I2166" s="2">
        <f>MIN(MainSheet!$C$10/MainSheet!$C$9,MainSheet!$K$9*60)</f>
        <v>660</v>
      </c>
      <c r="J2166" s="1">
        <f>IF(G2166&gt;MainSheet!$C$11,IF(J2165&gt;=0.999,1,(G2166-MainSheet!$C$11)*I2166/$B$2/60),0)</f>
        <v>1</v>
      </c>
      <c r="K2166" s="1">
        <f>IF(G2166&gt;MainSheet!$C$11+$B$6,IF(K2165&gt;=0.999,1,(G2166-MainSheet!$C$11-$B$6)*I2166/$C$2/60),0)</f>
        <v>1</v>
      </c>
      <c r="L2166" s="1">
        <f>IF(G2166&gt;MainSheet!$C$11+$B$6+$C$6,IF(L2165&gt;=0.999,1,(G2166-MainSheet!$C$11-$B$6-$C$6)*I2166/$D$2/60),0)</f>
        <v>1</v>
      </c>
      <c r="M2166">
        <f t="shared" si="301"/>
        <v>1</v>
      </c>
      <c r="N2166" s="2">
        <f t="shared" si="302"/>
        <v>3721.0526315789471</v>
      </c>
      <c r="O2166">
        <f t="shared" si="305"/>
        <v>977.02127659574455</v>
      </c>
      <c r="P2166">
        <f t="shared" si="303"/>
        <v>192000</v>
      </c>
      <c r="Q2166" s="2">
        <f t="shared" si="304"/>
        <v>196698.0739081747</v>
      </c>
      <c r="R2166">
        <f>Q2166/MainSheet!$C$8*(G2166-G2165)+R2165</f>
        <v>2414.5764319597752</v>
      </c>
      <c r="S2166">
        <f t="shared" si="306"/>
        <v>38969.711095593906</v>
      </c>
      <c r="T2166">
        <f t="shared" si="298"/>
        <v>21.640000000000583</v>
      </c>
      <c r="U2166" s="1">
        <f>Q2166/MainSheet!$C$22</f>
        <v>1</v>
      </c>
    </row>
    <row r="2167" spans="7:21">
      <c r="G2167">
        <f t="shared" si="299"/>
        <v>21.650000000000585</v>
      </c>
      <c r="H2167">
        <f t="shared" si="300"/>
        <v>198000</v>
      </c>
      <c r="I2167" s="2">
        <f>MIN(MainSheet!$C$10/MainSheet!$C$9,MainSheet!$K$9*60)</f>
        <v>660</v>
      </c>
      <c r="J2167" s="1">
        <f>IF(G2167&gt;MainSheet!$C$11,IF(J2166&gt;=0.999,1,(G2167-MainSheet!$C$11)*I2167/$B$2/60),0)</f>
        <v>1</v>
      </c>
      <c r="K2167" s="1">
        <f>IF(G2167&gt;MainSheet!$C$11+$B$6,IF(K2166&gt;=0.999,1,(G2167-MainSheet!$C$11-$B$6)*I2167/$C$2/60),0)</f>
        <v>1</v>
      </c>
      <c r="L2167" s="1">
        <f>IF(G2167&gt;MainSheet!$C$11+$B$6+$C$6,IF(L2166&gt;=0.999,1,(G2167-MainSheet!$C$11-$B$6-$C$6)*I2167/$D$2/60),0)</f>
        <v>1</v>
      </c>
      <c r="M2167">
        <f t="shared" si="301"/>
        <v>1</v>
      </c>
      <c r="N2167" s="2">
        <f t="shared" si="302"/>
        <v>3721.0526315789471</v>
      </c>
      <c r="O2167">
        <f t="shared" si="305"/>
        <v>977.02127659574455</v>
      </c>
      <c r="P2167">
        <f t="shared" si="303"/>
        <v>192000</v>
      </c>
      <c r="Q2167" s="2">
        <f t="shared" si="304"/>
        <v>196698.0739081747</v>
      </c>
      <c r="R2167">
        <f>Q2167/MainSheet!$C$8*(G2167-G2166)+R2166</f>
        <v>2416.6076784506099</v>
      </c>
      <c r="S2167">
        <f t="shared" si="306"/>
        <v>39002.494107911938</v>
      </c>
      <c r="T2167">
        <f t="shared" si="298"/>
        <v>21.650000000000585</v>
      </c>
      <c r="U2167" s="1">
        <f>Q2167/MainSheet!$C$22</f>
        <v>1</v>
      </c>
    </row>
    <row r="2168" spans="7:21">
      <c r="G2168">
        <f t="shared" si="299"/>
        <v>21.660000000000586</v>
      </c>
      <c r="H2168">
        <f t="shared" si="300"/>
        <v>198000</v>
      </c>
      <c r="I2168" s="2">
        <f>MIN(MainSheet!$C$10/MainSheet!$C$9,MainSheet!$K$9*60)</f>
        <v>660</v>
      </c>
      <c r="J2168" s="1">
        <f>IF(G2168&gt;MainSheet!$C$11,IF(J2167&gt;=0.999,1,(G2168-MainSheet!$C$11)*I2168/$B$2/60),0)</f>
        <v>1</v>
      </c>
      <c r="K2168" s="1">
        <f>IF(G2168&gt;MainSheet!$C$11+$B$6,IF(K2167&gt;=0.999,1,(G2168-MainSheet!$C$11-$B$6)*I2168/$C$2/60),0)</f>
        <v>1</v>
      </c>
      <c r="L2168" s="1">
        <f>IF(G2168&gt;MainSheet!$C$11+$B$6+$C$6,IF(L2167&gt;=0.999,1,(G2168-MainSheet!$C$11-$B$6-$C$6)*I2168/$D$2/60),0)</f>
        <v>1</v>
      </c>
      <c r="M2168">
        <f t="shared" si="301"/>
        <v>1</v>
      </c>
      <c r="N2168" s="2">
        <f t="shared" si="302"/>
        <v>3721.0526315789471</v>
      </c>
      <c r="O2168">
        <f t="shared" si="305"/>
        <v>977.02127659574455</v>
      </c>
      <c r="P2168">
        <f t="shared" si="303"/>
        <v>192000</v>
      </c>
      <c r="Q2168" s="2">
        <f t="shared" si="304"/>
        <v>196698.0739081747</v>
      </c>
      <c r="R2168">
        <f>Q2168/MainSheet!$C$8*(G2168-G2167)+R2167</f>
        <v>2418.6389249414447</v>
      </c>
      <c r="S2168">
        <f t="shared" si="306"/>
        <v>39035.27712022997</v>
      </c>
      <c r="T2168">
        <f t="shared" si="298"/>
        <v>21.660000000000586</v>
      </c>
      <c r="U2168" s="1">
        <f>Q2168/MainSheet!$C$22</f>
        <v>1</v>
      </c>
    </row>
    <row r="2169" spans="7:21">
      <c r="G2169">
        <f t="shared" si="299"/>
        <v>21.670000000000588</v>
      </c>
      <c r="H2169">
        <f t="shared" si="300"/>
        <v>198000</v>
      </c>
      <c r="I2169" s="2">
        <f>MIN(MainSheet!$C$10/MainSheet!$C$9,MainSheet!$K$9*60)</f>
        <v>660</v>
      </c>
      <c r="J2169" s="1">
        <f>IF(G2169&gt;MainSheet!$C$11,IF(J2168&gt;=0.999,1,(G2169-MainSheet!$C$11)*I2169/$B$2/60),0)</f>
        <v>1</v>
      </c>
      <c r="K2169" s="1">
        <f>IF(G2169&gt;MainSheet!$C$11+$B$6,IF(K2168&gt;=0.999,1,(G2169-MainSheet!$C$11-$B$6)*I2169/$C$2/60),0)</f>
        <v>1</v>
      </c>
      <c r="L2169" s="1">
        <f>IF(G2169&gt;MainSheet!$C$11+$B$6+$C$6,IF(L2168&gt;=0.999,1,(G2169-MainSheet!$C$11-$B$6-$C$6)*I2169/$D$2/60),0)</f>
        <v>1</v>
      </c>
      <c r="M2169">
        <f t="shared" si="301"/>
        <v>1</v>
      </c>
      <c r="N2169" s="2">
        <f t="shared" si="302"/>
        <v>3721.0526315789471</v>
      </c>
      <c r="O2169">
        <f t="shared" si="305"/>
        <v>977.02127659574455</v>
      </c>
      <c r="P2169">
        <f t="shared" si="303"/>
        <v>192000</v>
      </c>
      <c r="Q2169" s="2">
        <f t="shared" si="304"/>
        <v>196698.0739081747</v>
      </c>
      <c r="R2169">
        <f>Q2169/MainSheet!$C$8*(G2169-G2168)+R2168</f>
        <v>2420.6701714322794</v>
      </c>
      <c r="S2169">
        <f t="shared" si="306"/>
        <v>39068.060132548002</v>
      </c>
      <c r="T2169">
        <f t="shared" si="298"/>
        <v>21.670000000000588</v>
      </c>
      <c r="U2169" s="1">
        <f>Q2169/MainSheet!$C$22</f>
        <v>1</v>
      </c>
    </row>
    <row r="2170" spans="7:21">
      <c r="G2170">
        <f t="shared" si="299"/>
        <v>21.680000000000589</v>
      </c>
      <c r="H2170">
        <f t="shared" si="300"/>
        <v>198000</v>
      </c>
      <c r="I2170" s="2">
        <f>MIN(MainSheet!$C$10/MainSheet!$C$9,MainSheet!$K$9*60)</f>
        <v>660</v>
      </c>
      <c r="J2170" s="1">
        <f>IF(G2170&gt;MainSheet!$C$11,IF(J2169&gt;=0.999,1,(G2170-MainSheet!$C$11)*I2170/$B$2/60),0)</f>
        <v>1</v>
      </c>
      <c r="K2170" s="1">
        <f>IF(G2170&gt;MainSheet!$C$11+$B$6,IF(K2169&gt;=0.999,1,(G2170-MainSheet!$C$11-$B$6)*I2170/$C$2/60),0)</f>
        <v>1</v>
      </c>
      <c r="L2170" s="1">
        <f>IF(G2170&gt;MainSheet!$C$11+$B$6+$C$6,IF(L2169&gt;=0.999,1,(G2170-MainSheet!$C$11-$B$6-$C$6)*I2170/$D$2/60),0)</f>
        <v>1</v>
      </c>
      <c r="M2170">
        <f t="shared" si="301"/>
        <v>1</v>
      </c>
      <c r="N2170" s="2">
        <f t="shared" si="302"/>
        <v>3721.0526315789471</v>
      </c>
      <c r="O2170">
        <f t="shared" si="305"/>
        <v>977.02127659574455</v>
      </c>
      <c r="P2170">
        <f t="shared" si="303"/>
        <v>192000</v>
      </c>
      <c r="Q2170" s="2">
        <f t="shared" si="304"/>
        <v>196698.0739081747</v>
      </c>
      <c r="R2170">
        <f>Q2170/MainSheet!$C$8*(G2170-G2169)+R2169</f>
        <v>2422.7014179231141</v>
      </c>
      <c r="S2170">
        <f t="shared" si="306"/>
        <v>39100.843144866034</v>
      </c>
      <c r="T2170">
        <f t="shared" si="298"/>
        <v>21.680000000000589</v>
      </c>
      <c r="U2170" s="1">
        <f>Q2170/MainSheet!$C$22</f>
        <v>1</v>
      </c>
    </row>
    <row r="2171" spans="7:21">
      <c r="G2171">
        <f t="shared" si="299"/>
        <v>21.690000000000591</v>
      </c>
      <c r="H2171">
        <f t="shared" si="300"/>
        <v>198000</v>
      </c>
      <c r="I2171" s="2">
        <f>MIN(MainSheet!$C$10/MainSheet!$C$9,MainSheet!$K$9*60)</f>
        <v>660</v>
      </c>
      <c r="J2171" s="1">
        <f>IF(G2171&gt;MainSheet!$C$11,IF(J2170&gt;=0.999,1,(G2171-MainSheet!$C$11)*I2171/$B$2/60),0)</f>
        <v>1</v>
      </c>
      <c r="K2171" s="1">
        <f>IF(G2171&gt;MainSheet!$C$11+$B$6,IF(K2170&gt;=0.999,1,(G2171-MainSheet!$C$11-$B$6)*I2171/$C$2/60),0)</f>
        <v>1</v>
      </c>
      <c r="L2171" s="1">
        <f>IF(G2171&gt;MainSheet!$C$11+$B$6+$C$6,IF(L2170&gt;=0.999,1,(G2171-MainSheet!$C$11-$B$6-$C$6)*I2171/$D$2/60),0)</f>
        <v>1</v>
      </c>
      <c r="M2171">
        <f t="shared" si="301"/>
        <v>1</v>
      </c>
      <c r="N2171" s="2">
        <f t="shared" si="302"/>
        <v>3721.0526315789471</v>
      </c>
      <c r="O2171">
        <f t="shared" si="305"/>
        <v>977.02127659574455</v>
      </c>
      <c r="P2171">
        <f t="shared" si="303"/>
        <v>192000</v>
      </c>
      <c r="Q2171" s="2">
        <f t="shared" si="304"/>
        <v>196698.0739081747</v>
      </c>
      <c r="R2171">
        <f>Q2171/MainSheet!$C$8*(G2171-G2170)+R2170</f>
        <v>2424.7326644139489</v>
      </c>
      <c r="S2171">
        <f t="shared" si="306"/>
        <v>39133.626157184066</v>
      </c>
      <c r="T2171">
        <f t="shared" si="298"/>
        <v>21.690000000000591</v>
      </c>
      <c r="U2171" s="1">
        <f>Q2171/MainSheet!$C$22</f>
        <v>1</v>
      </c>
    </row>
    <row r="2172" spans="7:21">
      <c r="G2172">
        <f t="shared" si="299"/>
        <v>21.700000000000593</v>
      </c>
      <c r="H2172">
        <f t="shared" si="300"/>
        <v>198000</v>
      </c>
      <c r="I2172" s="2">
        <f>MIN(MainSheet!$C$10/MainSheet!$C$9,MainSheet!$K$9*60)</f>
        <v>660</v>
      </c>
      <c r="J2172" s="1">
        <f>IF(G2172&gt;MainSheet!$C$11,IF(J2171&gt;=0.999,1,(G2172-MainSheet!$C$11)*I2172/$B$2/60),0)</f>
        <v>1</v>
      </c>
      <c r="K2172" s="1">
        <f>IF(G2172&gt;MainSheet!$C$11+$B$6,IF(K2171&gt;=0.999,1,(G2172-MainSheet!$C$11-$B$6)*I2172/$C$2/60),0)</f>
        <v>1</v>
      </c>
      <c r="L2172" s="1">
        <f>IF(G2172&gt;MainSheet!$C$11+$B$6+$C$6,IF(L2171&gt;=0.999,1,(G2172-MainSheet!$C$11-$B$6-$C$6)*I2172/$D$2/60),0)</f>
        <v>1</v>
      </c>
      <c r="M2172">
        <f t="shared" si="301"/>
        <v>1</v>
      </c>
      <c r="N2172" s="2">
        <f t="shared" si="302"/>
        <v>3721.0526315789471</v>
      </c>
      <c r="O2172">
        <f t="shared" si="305"/>
        <v>977.02127659574455</v>
      </c>
      <c r="P2172">
        <f t="shared" si="303"/>
        <v>192000</v>
      </c>
      <c r="Q2172" s="2">
        <f t="shared" si="304"/>
        <v>196698.0739081747</v>
      </c>
      <c r="R2172">
        <f>Q2172/MainSheet!$C$8*(G2172-G2171)+R2171</f>
        <v>2426.7639109047836</v>
      </c>
      <c r="S2172">
        <f t="shared" si="306"/>
        <v>39166.409169502098</v>
      </c>
      <c r="T2172">
        <f t="shared" si="298"/>
        <v>21.700000000000593</v>
      </c>
      <c r="U2172" s="1">
        <f>Q2172/MainSheet!$C$22</f>
        <v>1</v>
      </c>
    </row>
    <row r="2173" spans="7:21">
      <c r="G2173">
        <f t="shared" si="299"/>
        <v>21.710000000000594</v>
      </c>
      <c r="H2173">
        <f t="shared" si="300"/>
        <v>198000</v>
      </c>
      <c r="I2173" s="2">
        <f>MIN(MainSheet!$C$10/MainSheet!$C$9,MainSheet!$K$9*60)</f>
        <v>660</v>
      </c>
      <c r="J2173" s="1">
        <f>IF(G2173&gt;MainSheet!$C$11,IF(J2172&gt;=0.999,1,(G2173-MainSheet!$C$11)*I2173/$B$2/60),0)</f>
        <v>1</v>
      </c>
      <c r="K2173" s="1">
        <f>IF(G2173&gt;MainSheet!$C$11+$B$6,IF(K2172&gt;=0.999,1,(G2173-MainSheet!$C$11-$B$6)*I2173/$C$2/60),0)</f>
        <v>1</v>
      </c>
      <c r="L2173" s="1">
        <f>IF(G2173&gt;MainSheet!$C$11+$B$6+$C$6,IF(L2172&gt;=0.999,1,(G2173-MainSheet!$C$11-$B$6-$C$6)*I2173/$D$2/60),0)</f>
        <v>1</v>
      </c>
      <c r="M2173">
        <f t="shared" si="301"/>
        <v>1</v>
      </c>
      <c r="N2173" s="2">
        <f t="shared" si="302"/>
        <v>3721.0526315789471</v>
      </c>
      <c r="O2173">
        <f t="shared" si="305"/>
        <v>977.02127659574455</v>
      </c>
      <c r="P2173">
        <f t="shared" si="303"/>
        <v>192000</v>
      </c>
      <c r="Q2173" s="2">
        <f t="shared" si="304"/>
        <v>196698.0739081747</v>
      </c>
      <c r="R2173">
        <f>Q2173/MainSheet!$C$8*(G2173-G2172)+R2172</f>
        <v>2428.7951573956184</v>
      </c>
      <c r="S2173">
        <f t="shared" si="306"/>
        <v>39199.19218182013</v>
      </c>
      <c r="T2173">
        <f t="shared" si="298"/>
        <v>21.710000000000594</v>
      </c>
      <c r="U2173" s="1">
        <f>Q2173/MainSheet!$C$22</f>
        <v>1</v>
      </c>
    </row>
    <row r="2174" spans="7:21">
      <c r="G2174">
        <f t="shared" si="299"/>
        <v>21.720000000000596</v>
      </c>
      <c r="H2174">
        <f t="shared" si="300"/>
        <v>198000</v>
      </c>
      <c r="I2174" s="2">
        <f>MIN(MainSheet!$C$10/MainSheet!$C$9,MainSheet!$K$9*60)</f>
        <v>660</v>
      </c>
      <c r="J2174" s="1">
        <f>IF(G2174&gt;MainSheet!$C$11,IF(J2173&gt;=0.999,1,(G2174-MainSheet!$C$11)*I2174/$B$2/60),0)</f>
        <v>1</v>
      </c>
      <c r="K2174" s="1">
        <f>IF(G2174&gt;MainSheet!$C$11+$B$6,IF(K2173&gt;=0.999,1,(G2174-MainSheet!$C$11-$B$6)*I2174/$C$2/60),0)</f>
        <v>1</v>
      </c>
      <c r="L2174" s="1">
        <f>IF(G2174&gt;MainSheet!$C$11+$B$6+$C$6,IF(L2173&gt;=0.999,1,(G2174-MainSheet!$C$11-$B$6-$C$6)*I2174/$D$2/60),0)</f>
        <v>1</v>
      </c>
      <c r="M2174">
        <f t="shared" si="301"/>
        <v>1</v>
      </c>
      <c r="N2174" s="2">
        <f t="shared" si="302"/>
        <v>3721.0526315789471</v>
      </c>
      <c r="O2174">
        <f t="shared" si="305"/>
        <v>977.02127659574455</v>
      </c>
      <c r="P2174">
        <f t="shared" si="303"/>
        <v>192000</v>
      </c>
      <c r="Q2174" s="2">
        <f t="shared" si="304"/>
        <v>196698.0739081747</v>
      </c>
      <c r="R2174">
        <f>Q2174/MainSheet!$C$8*(G2174-G2173)+R2173</f>
        <v>2430.8264038864531</v>
      </c>
      <c r="S2174">
        <f t="shared" si="306"/>
        <v>39231.975194138162</v>
      </c>
      <c r="T2174">
        <f t="shared" si="298"/>
        <v>21.720000000000596</v>
      </c>
      <c r="U2174" s="1">
        <f>Q2174/MainSheet!$C$22</f>
        <v>1</v>
      </c>
    </row>
    <row r="2175" spans="7:21">
      <c r="G2175">
        <f t="shared" si="299"/>
        <v>21.730000000000597</v>
      </c>
      <c r="H2175">
        <f t="shared" si="300"/>
        <v>198000</v>
      </c>
      <c r="I2175" s="2">
        <f>MIN(MainSheet!$C$10/MainSheet!$C$9,MainSheet!$K$9*60)</f>
        <v>660</v>
      </c>
      <c r="J2175" s="1">
        <f>IF(G2175&gt;MainSheet!$C$11,IF(J2174&gt;=0.999,1,(G2175-MainSheet!$C$11)*I2175/$B$2/60),0)</f>
        <v>1</v>
      </c>
      <c r="K2175" s="1">
        <f>IF(G2175&gt;MainSheet!$C$11+$B$6,IF(K2174&gt;=0.999,1,(G2175-MainSheet!$C$11-$B$6)*I2175/$C$2/60),0)</f>
        <v>1</v>
      </c>
      <c r="L2175" s="1">
        <f>IF(G2175&gt;MainSheet!$C$11+$B$6+$C$6,IF(L2174&gt;=0.999,1,(G2175-MainSheet!$C$11-$B$6-$C$6)*I2175/$D$2/60),0)</f>
        <v>1</v>
      </c>
      <c r="M2175">
        <f t="shared" si="301"/>
        <v>1</v>
      </c>
      <c r="N2175" s="2">
        <f t="shared" si="302"/>
        <v>3721.0526315789471</v>
      </c>
      <c r="O2175">
        <f t="shared" si="305"/>
        <v>977.02127659574455</v>
      </c>
      <c r="P2175">
        <f t="shared" si="303"/>
        <v>192000</v>
      </c>
      <c r="Q2175" s="2">
        <f t="shared" si="304"/>
        <v>196698.0739081747</v>
      </c>
      <c r="R2175">
        <f>Q2175/MainSheet!$C$8*(G2175-G2174)+R2174</f>
        <v>2432.8576503772879</v>
      </c>
      <c r="S2175">
        <f t="shared" si="306"/>
        <v>39264.758206456194</v>
      </c>
      <c r="T2175">
        <f t="shared" si="298"/>
        <v>21.730000000000597</v>
      </c>
      <c r="U2175" s="1">
        <f>Q2175/MainSheet!$C$22</f>
        <v>1</v>
      </c>
    </row>
    <row r="2176" spans="7:21">
      <c r="G2176">
        <f t="shared" si="299"/>
        <v>21.740000000000599</v>
      </c>
      <c r="H2176">
        <f t="shared" si="300"/>
        <v>198000</v>
      </c>
      <c r="I2176" s="2">
        <f>MIN(MainSheet!$C$10/MainSheet!$C$9,MainSheet!$K$9*60)</f>
        <v>660</v>
      </c>
      <c r="J2176" s="1">
        <f>IF(G2176&gt;MainSheet!$C$11,IF(J2175&gt;=0.999,1,(G2176-MainSheet!$C$11)*I2176/$B$2/60),0)</f>
        <v>1</v>
      </c>
      <c r="K2176" s="1">
        <f>IF(G2176&gt;MainSheet!$C$11+$B$6,IF(K2175&gt;=0.999,1,(G2176-MainSheet!$C$11-$B$6)*I2176/$C$2/60),0)</f>
        <v>1</v>
      </c>
      <c r="L2176" s="1">
        <f>IF(G2176&gt;MainSheet!$C$11+$B$6+$C$6,IF(L2175&gt;=0.999,1,(G2176-MainSheet!$C$11-$B$6-$C$6)*I2176/$D$2/60),0)</f>
        <v>1</v>
      </c>
      <c r="M2176">
        <f t="shared" si="301"/>
        <v>1</v>
      </c>
      <c r="N2176" s="2">
        <f t="shared" si="302"/>
        <v>3721.0526315789471</v>
      </c>
      <c r="O2176">
        <f t="shared" si="305"/>
        <v>977.02127659574455</v>
      </c>
      <c r="P2176">
        <f t="shared" si="303"/>
        <v>192000</v>
      </c>
      <c r="Q2176" s="2">
        <f t="shared" si="304"/>
        <v>196698.0739081747</v>
      </c>
      <c r="R2176">
        <f>Q2176/MainSheet!$C$8*(G2176-G2175)+R2175</f>
        <v>2434.8888968681226</v>
      </c>
      <c r="S2176">
        <f t="shared" si="306"/>
        <v>39297.541218774226</v>
      </c>
      <c r="T2176">
        <f t="shared" si="298"/>
        <v>21.740000000000599</v>
      </c>
      <c r="U2176" s="1">
        <f>Q2176/MainSheet!$C$22</f>
        <v>1</v>
      </c>
    </row>
    <row r="2177" spans="7:21">
      <c r="G2177">
        <f t="shared" si="299"/>
        <v>21.7500000000006</v>
      </c>
      <c r="H2177">
        <f t="shared" si="300"/>
        <v>198000</v>
      </c>
      <c r="I2177" s="2">
        <f>MIN(MainSheet!$C$10/MainSheet!$C$9,MainSheet!$K$9*60)</f>
        <v>660</v>
      </c>
      <c r="J2177" s="1">
        <f>IF(G2177&gt;MainSheet!$C$11,IF(J2176&gt;=0.999,1,(G2177-MainSheet!$C$11)*I2177/$B$2/60),0)</f>
        <v>1</v>
      </c>
      <c r="K2177" s="1">
        <f>IF(G2177&gt;MainSheet!$C$11+$B$6,IF(K2176&gt;=0.999,1,(G2177-MainSheet!$C$11-$B$6)*I2177/$C$2/60),0)</f>
        <v>1</v>
      </c>
      <c r="L2177" s="1">
        <f>IF(G2177&gt;MainSheet!$C$11+$B$6+$C$6,IF(L2176&gt;=0.999,1,(G2177-MainSheet!$C$11-$B$6-$C$6)*I2177/$D$2/60),0)</f>
        <v>1</v>
      </c>
      <c r="M2177">
        <f t="shared" si="301"/>
        <v>1</v>
      </c>
      <c r="N2177" s="2">
        <f t="shared" si="302"/>
        <v>3721.0526315789471</v>
      </c>
      <c r="O2177">
        <f t="shared" si="305"/>
        <v>977.02127659574455</v>
      </c>
      <c r="P2177">
        <f t="shared" si="303"/>
        <v>192000</v>
      </c>
      <c r="Q2177" s="2">
        <f t="shared" si="304"/>
        <v>196698.0739081747</v>
      </c>
      <c r="R2177">
        <f>Q2177/MainSheet!$C$8*(G2177-G2176)+R2176</f>
        <v>2436.9201433589574</v>
      </c>
      <c r="S2177">
        <f t="shared" si="306"/>
        <v>39330.324231092258</v>
      </c>
      <c r="T2177">
        <f t="shared" si="298"/>
        <v>21.7500000000006</v>
      </c>
      <c r="U2177" s="1">
        <f>Q2177/MainSheet!$C$22</f>
        <v>1</v>
      </c>
    </row>
    <row r="2178" spans="7:21">
      <c r="G2178">
        <f t="shared" si="299"/>
        <v>21.760000000000602</v>
      </c>
      <c r="H2178">
        <f t="shared" si="300"/>
        <v>198000</v>
      </c>
      <c r="I2178" s="2">
        <f>MIN(MainSheet!$C$10/MainSheet!$C$9,MainSheet!$K$9*60)</f>
        <v>660</v>
      </c>
      <c r="J2178" s="1">
        <f>IF(G2178&gt;MainSheet!$C$11,IF(J2177&gt;=0.999,1,(G2178-MainSheet!$C$11)*I2178/$B$2/60),0)</f>
        <v>1</v>
      </c>
      <c r="K2178" s="1">
        <f>IF(G2178&gt;MainSheet!$C$11+$B$6,IF(K2177&gt;=0.999,1,(G2178-MainSheet!$C$11-$B$6)*I2178/$C$2/60),0)</f>
        <v>1</v>
      </c>
      <c r="L2178" s="1">
        <f>IF(G2178&gt;MainSheet!$C$11+$B$6+$C$6,IF(L2177&gt;=0.999,1,(G2178-MainSheet!$C$11-$B$6-$C$6)*I2178/$D$2/60),0)</f>
        <v>1</v>
      </c>
      <c r="M2178">
        <f t="shared" si="301"/>
        <v>1</v>
      </c>
      <c r="N2178" s="2">
        <f t="shared" si="302"/>
        <v>3721.0526315789471</v>
      </c>
      <c r="O2178">
        <f t="shared" si="305"/>
        <v>977.02127659574455</v>
      </c>
      <c r="P2178">
        <f t="shared" si="303"/>
        <v>192000</v>
      </c>
      <c r="Q2178" s="2">
        <f t="shared" si="304"/>
        <v>196698.0739081747</v>
      </c>
      <c r="R2178">
        <f>Q2178/MainSheet!$C$8*(G2178-G2177)+R2177</f>
        <v>2438.9513898497921</v>
      </c>
      <c r="S2178">
        <f t="shared" si="306"/>
        <v>39363.10724341029</v>
      </c>
      <c r="T2178">
        <f t="shared" si="298"/>
        <v>21.760000000000602</v>
      </c>
      <c r="U2178" s="1">
        <f>Q2178/MainSheet!$C$22</f>
        <v>1</v>
      </c>
    </row>
    <row r="2179" spans="7:21">
      <c r="G2179">
        <f t="shared" si="299"/>
        <v>21.770000000000604</v>
      </c>
      <c r="H2179">
        <f t="shared" si="300"/>
        <v>198000</v>
      </c>
      <c r="I2179" s="2">
        <f>MIN(MainSheet!$C$10/MainSheet!$C$9,MainSheet!$K$9*60)</f>
        <v>660</v>
      </c>
      <c r="J2179" s="1">
        <f>IF(G2179&gt;MainSheet!$C$11,IF(J2178&gt;=0.999,1,(G2179-MainSheet!$C$11)*I2179/$B$2/60),0)</f>
        <v>1</v>
      </c>
      <c r="K2179" s="1">
        <f>IF(G2179&gt;MainSheet!$C$11+$B$6,IF(K2178&gt;=0.999,1,(G2179-MainSheet!$C$11-$B$6)*I2179/$C$2/60),0)</f>
        <v>1</v>
      </c>
      <c r="L2179" s="1">
        <f>IF(G2179&gt;MainSheet!$C$11+$B$6+$C$6,IF(L2178&gt;=0.999,1,(G2179-MainSheet!$C$11-$B$6-$C$6)*I2179/$D$2/60),0)</f>
        <v>1</v>
      </c>
      <c r="M2179">
        <f t="shared" si="301"/>
        <v>1</v>
      </c>
      <c r="N2179" s="2">
        <f t="shared" si="302"/>
        <v>3721.0526315789471</v>
      </c>
      <c r="O2179">
        <f t="shared" si="305"/>
        <v>977.02127659574455</v>
      </c>
      <c r="P2179">
        <f t="shared" si="303"/>
        <v>192000</v>
      </c>
      <c r="Q2179" s="2">
        <f t="shared" si="304"/>
        <v>196698.0739081747</v>
      </c>
      <c r="R2179">
        <f>Q2179/MainSheet!$C$8*(G2179-G2178)+R2178</f>
        <v>2440.9826363406269</v>
      </c>
      <c r="S2179">
        <f t="shared" si="306"/>
        <v>39395.890255728322</v>
      </c>
      <c r="T2179">
        <f t="shared" ref="T2179:T2242" si="307">G2179</f>
        <v>21.770000000000604</v>
      </c>
      <c r="U2179" s="1">
        <f>Q2179/MainSheet!$C$22</f>
        <v>1</v>
      </c>
    </row>
    <row r="2180" spans="7:21">
      <c r="G2180">
        <f t="shared" ref="G2180:G2243" si="308">G2179+$F$2</f>
        <v>21.780000000000605</v>
      </c>
      <c r="H2180">
        <f t="shared" ref="H2180:H2243" si="309">H2179</f>
        <v>198000</v>
      </c>
      <c r="I2180" s="2">
        <f>MIN(MainSheet!$C$10/MainSheet!$C$9,MainSheet!$K$9*60)</f>
        <v>660</v>
      </c>
      <c r="J2180" s="1">
        <f>IF(G2180&gt;MainSheet!$C$11,IF(J2179&gt;=0.999,1,(G2180-MainSheet!$C$11)*I2180/$B$2/60),0)</f>
        <v>1</v>
      </c>
      <c r="K2180" s="1">
        <f>IF(G2180&gt;MainSheet!$C$11+$B$6,IF(K2179&gt;=0.999,1,(G2180-MainSheet!$C$11-$B$6)*I2180/$C$2/60),0)</f>
        <v>1</v>
      </c>
      <c r="L2180" s="1">
        <f>IF(G2180&gt;MainSheet!$C$11+$B$6+$C$6,IF(L2179&gt;=0.999,1,(G2180-MainSheet!$C$11-$B$6-$C$6)*I2180/$D$2/60),0)</f>
        <v>1</v>
      </c>
      <c r="M2180">
        <f t="shared" ref="M2180:M2243" si="310">(J2180*$B$2+K2180*$C$2+L2180*$D$2)/SUM($B$2:$D$2)</f>
        <v>1</v>
      </c>
      <c r="N2180" s="2">
        <f t="shared" ref="N2180:N2243" si="311">IF(J2180&gt;=0.01,((1-J2180)*B$3+B$4*(J2180)),0)</f>
        <v>3721.0526315789471</v>
      </c>
      <c r="O2180">
        <f t="shared" si="305"/>
        <v>977.02127659574455</v>
      </c>
      <c r="P2180">
        <f t="shared" ref="P2180:P2243" si="312">IF(IF(N2180+O2180&gt;H2180,H2180-O2180-N2180,IF(L2180&gt;0,((1-L2180)*D$3+D$4*(L2180)),0))+O2180+N2180&gt;H2180,H2180-N2180-O2180,IF(N2180+O2180&gt;H2180,H2180-O2180-N2180,IF(L2180&gt;0,((1-L2180)*D$3+D$4*(L2180)),0)))</f>
        <v>192000</v>
      </c>
      <c r="Q2180" s="2">
        <f t="shared" ref="Q2180:Q2243" si="313">SUM(N2180:P2180)</f>
        <v>196698.0739081747</v>
      </c>
      <c r="R2180">
        <f>Q2180/MainSheet!$C$8*(G2180-G2179)+R2179</f>
        <v>2443.0138828314616</v>
      </c>
      <c r="S2180">
        <f t="shared" si="306"/>
        <v>39428.673268046354</v>
      </c>
      <c r="T2180">
        <f t="shared" si="307"/>
        <v>21.780000000000605</v>
      </c>
      <c r="U2180" s="1">
        <f>Q2180/MainSheet!$C$22</f>
        <v>1</v>
      </c>
    </row>
    <row r="2181" spans="7:21">
      <c r="G2181">
        <f t="shared" si="308"/>
        <v>21.790000000000607</v>
      </c>
      <c r="H2181">
        <f t="shared" si="309"/>
        <v>198000</v>
      </c>
      <c r="I2181" s="2">
        <f>MIN(MainSheet!$C$10/MainSheet!$C$9,MainSheet!$K$9*60)</f>
        <v>660</v>
      </c>
      <c r="J2181" s="1">
        <f>IF(G2181&gt;MainSheet!$C$11,IF(J2180&gt;=0.999,1,(G2181-MainSheet!$C$11)*I2181/$B$2/60),0)</f>
        <v>1</v>
      </c>
      <c r="K2181" s="1">
        <f>IF(G2181&gt;MainSheet!$C$11+$B$6,IF(K2180&gt;=0.999,1,(G2181-MainSheet!$C$11-$B$6)*I2181/$C$2/60),0)</f>
        <v>1</v>
      </c>
      <c r="L2181" s="1">
        <f>IF(G2181&gt;MainSheet!$C$11+$B$6+$C$6,IF(L2180&gt;=0.999,1,(G2181-MainSheet!$C$11-$B$6-$C$6)*I2181/$D$2/60),0)</f>
        <v>1</v>
      </c>
      <c r="M2181">
        <f t="shared" si="310"/>
        <v>1</v>
      </c>
      <c r="N2181" s="2">
        <f t="shared" si="311"/>
        <v>3721.0526315789471</v>
      </c>
      <c r="O2181">
        <f t="shared" ref="O2181:O2244" si="314">IF(K2181&gt;=0.01,((1-K2181)*C$3+C$4*(K2181)),0)</f>
        <v>977.02127659574455</v>
      </c>
      <c r="P2181">
        <f t="shared" si="312"/>
        <v>192000</v>
      </c>
      <c r="Q2181" s="2">
        <f t="shared" si="313"/>
        <v>196698.0739081747</v>
      </c>
      <c r="R2181">
        <f>Q2181/MainSheet!$C$8*(G2181-G2180)+R2180</f>
        <v>2445.0451293222964</v>
      </c>
      <c r="S2181">
        <f t="shared" ref="S2181:S2244" si="315">Q2181*$F$2/60+S2180</f>
        <v>39461.456280364386</v>
      </c>
      <c r="T2181">
        <f t="shared" si="307"/>
        <v>21.790000000000607</v>
      </c>
      <c r="U2181" s="1">
        <f>Q2181/MainSheet!$C$22</f>
        <v>1</v>
      </c>
    </row>
    <row r="2182" spans="7:21">
      <c r="G2182">
        <f t="shared" si="308"/>
        <v>21.800000000000608</v>
      </c>
      <c r="H2182">
        <f t="shared" si="309"/>
        <v>198000</v>
      </c>
      <c r="I2182" s="2">
        <f>MIN(MainSheet!$C$10/MainSheet!$C$9,MainSheet!$K$9*60)</f>
        <v>660</v>
      </c>
      <c r="J2182" s="1">
        <f>IF(G2182&gt;MainSheet!$C$11,IF(J2181&gt;=0.999,1,(G2182-MainSheet!$C$11)*I2182/$B$2/60),0)</f>
        <v>1</v>
      </c>
      <c r="K2182" s="1">
        <f>IF(G2182&gt;MainSheet!$C$11+$B$6,IF(K2181&gt;=0.999,1,(G2182-MainSheet!$C$11-$B$6)*I2182/$C$2/60),0)</f>
        <v>1</v>
      </c>
      <c r="L2182" s="1">
        <f>IF(G2182&gt;MainSheet!$C$11+$B$6+$C$6,IF(L2181&gt;=0.999,1,(G2182-MainSheet!$C$11-$B$6-$C$6)*I2182/$D$2/60),0)</f>
        <v>1</v>
      </c>
      <c r="M2182">
        <f t="shared" si="310"/>
        <v>1</v>
      </c>
      <c r="N2182" s="2">
        <f t="shared" si="311"/>
        <v>3721.0526315789471</v>
      </c>
      <c r="O2182">
        <f t="shared" si="314"/>
        <v>977.02127659574455</v>
      </c>
      <c r="P2182">
        <f t="shared" si="312"/>
        <v>192000</v>
      </c>
      <c r="Q2182" s="2">
        <f t="shared" si="313"/>
        <v>196698.0739081747</v>
      </c>
      <c r="R2182">
        <f>Q2182/MainSheet!$C$8*(G2182-G2181)+R2181</f>
        <v>2447.0763758131311</v>
      </c>
      <c r="S2182">
        <f t="shared" si="315"/>
        <v>39494.239292682418</v>
      </c>
      <c r="T2182">
        <f t="shared" si="307"/>
        <v>21.800000000000608</v>
      </c>
      <c r="U2182" s="1">
        <f>Q2182/MainSheet!$C$22</f>
        <v>1</v>
      </c>
    </row>
    <row r="2183" spans="7:21">
      <c r="G2183">
        <f t="shared" si="308"/>
        <v>21.81000000000061</v>
      </c>
      <c r="H2183">
        <f t="shared" si="309"/>
        <v>198000</v>
      </c>
      <c r="I2183" s="2">
        <f>MIN(MainSheet!$C$10/MainSheet!$C$9,MainSheet!$K$9*60)</f>
        <v>660</v>
      </c>
      <c r="J2183" s="1">
        <f>IF(G2183&gt;MainSheet!$C$11,IF(J2182&gt;=0.999,1,(G2183-MainSheet!$C$11)*I2183/$B$2/60),0)</f>
        <v>1</v>
      </c>
      <c r="K2183" s="1">
        <f>IF(G2183&gt;MainSheet!$C$11+$B$6,IF(K2182&gt;=0.999,1,(G2183-MainSheet!$C$11-$B$6)*I2183/$C$2/60),0)</f>
        <v>1</v>
      </c>
      <c r="L2183" s="1">
        <f>IF(G2183&gt;MainSheet!$C$11+$B$6+$C$6,IF(L2182&gt;=0.999,1,(G2183-MainSheet!$C$11-$B$6-$C$6)*I2183/$D$2/60),0)</f>
        <v>1</v>
      </c>
      <c r="M2183">
        <f t="shared" si="310"/>
        <v>1</v>
      </c>
      <c r="N2183" s="2">
        <f t="shared" si="311"/>
        <v>3721.0526315789471</v>
      </c>
      <c r="O2183">
        <f t="shared" si="314"/>
        <v>977.02127659574455</v>
      </c>
      <c r="P2183">
        <f t="shared" si="312"/>
        <v>192000</v>
      </c>
      <c r="Q2183" s="2">
        <f t="shared" si="313"/>
        <v>196698.0739081747</v>
      </c>
      <c r="R2183">
        <f>Q2183/MainSheet!$C$8*(G2183-G2182)+R2182</f>
        <v>2449.1076223039659</v>
      </c>
      <c r="S2183">
        <f t="shared" si="315"/>
        <v>39527.02230500045</v>
      </c>
      <c r="T2183">
        <f t="shared" si="307"/>
        <v>21.81000000000061</v>
      </c>
      <c r="U2183" s="1">
        <f>Q2183/MainSheet!$C$22</f>
        <v>1</v>
      </c>
    </row>
    <row r="2184" spans="7:21">
      <c r="G2184">
        <f t="shared" si="308"/>
        <v>21.820000000000611</v>
      </c>
      <c r="H2184">
        <f t="shared" si="309"/>
        <v>198000</v>
      </c>
      <c r="I2184" s="2">
        <f>MIN(MainSheet!$C$10/MainSheet!$C$9,MainSheet!$K$9*60)</f>
        <v>660</v>
      </c>
      <c r="J2184" s="1">
        <f>IF(G2184&gt;MainSheet!$C$11,IF(J2183&gt;=0.999,1,(G2184-MainSheet!$C$11)*I2184/$B$2/60),0)</f>
        <v>1</v>
      </c>
      <c r="K2184" s="1">
        <f>IF(G2184&gt;MainSheet!$C$11+$B$6,IF(K2183&gt;=0.999,1,(G2184-MainSheet!$C$11-$B$6)*I2184/$C$2/60),0)</f>
        <v>1</v>
      </c>
      <c r="L2184" s="1">
        <f>IF(G2184&gt;MainSheet!$C$11+$B$6+$C$6,IF(L2183&gt;=0.999,1,(G2184-MainSheet!$C$11-$B$6-$C$6)*I2184/$D$2/60),0)</f>
        <v>1</v>
      </c>
      <c r="M2184">
        <f t="shared" si="310"/>
        <v>1</v>
      </c>
      <c r="N2184" s="2">
        <f t="shared" si="311"/>
        <v>3721.0526315789471</v>
      </c>
      <c r="O2184">
        <f t="shared" si="314"/>
        <v>977.02127659574455</v>
      </c>
      <c r="P2184">
        <f t="shared" si="312"/>
        <v>192000</v>
      </c>
      <c r="Q2184" s="2">
        <f t="shared" si="313"/>
        <v>196698.0739081747</v>
      </c>
      <c r="R2184">
        <f>Q2184/MainSheet!$C$8*(G2184-G2183)+R2183</f>
        <v>2451.1388687948006</v>
      </c>
      <c r="S2184">
        <f t="shared" si="315"/>
        <v>39559.805317318482</v>
      </c>
      <c r="T2184">
        <f t="shared" si="307"/>
        <v>21.820000000000611</v>
      </c>
      <c r="U2184" s="1">
        <f>Q2184/MainSheet!$C$22</f>
        <v>1</v>
      </c>
    </row>
    <row r="2185" spans="7:21">
      <c r="G2185">
        <f t="shared" si="308"/>
        <v>21.830000000000613</v>
      </c>
      <c r="H2185">
        <f t="shared" si="309"/>
        <v>198000</v>
      </c>
      <c r="I2185" s="2">
        <f>MIN(MainSheet!$C$10/MainSheet!$C$9,MainSheet!$K$9*60)</f>
        <v>660</v>
      </c>
      <c r="J2185" s="1">
        <f>IF(G2185&gt;MainSheet!$C$11,IF(J2184&gt;=0.999,1,(G2185-MainSheet!$C$11)*I2185/$B$2/60),0)</f>
        <v>1</v>
      </c>
      <c r="K2185" s="1">
        <f>IF(G2185&gt;MainSheet!$C$11+$B$6,IF(K2184&gt;=0.999,1,(G2185-MainSheet!$C$11-$B$6)*I2185/$C$2/60),0)</f>
        <v>1</v>
      </c>
      <c r="L2185" s="1">
        <f>IF(G2185&gt;MainSheet!$C$11+$B$6+$C$6,IF(L2184&gt;=0.999,1,(G2185-MainSheet!$C$11-$B$6-$C$6)*I2185/$D$2/60),0)</f>
        <v>1</v>
      </c>
      <c r="M2185">
        <f t="shared" si="310"/>
        <v>1</v>
      </c>
      <c r="N2185" s="2">
        <f t="shared" si="311"/>
        <v>3721.0526315789471</v>
      </c>
      <c r="O2185">
        <f t="shared" si="314"/>
        <v>977.02127659574455</v>
      </c>
      <c r="P2185">
        <f t="shared" si="312"/>
        <v>192000</v>
      </c>
      <c r="Q2185" s="2">
        <f t="shared" si="313"/>
        <v>196698.0739081747</v>
      </c>
      <c r="R2185">
        <f>Q2185/MainSheet!$C$8*(G2185-G2184)+R2184</f>
        <v>2453.1701152856353</v>
      </c>
      <c r="S2185">
        <f t="shared" si="315"/>
        <v>39592.588329636514</v>
      </c>
      <c r="T2185">
        <f t="shared" si="307"/>
        <v>21.830000000000613</v>
      </c>
      <c r="U2185" s="1">
        <f>Q2185/MainSheet!$C$22</f>
        <v>1</v>
      </c>
    </row>
    <row r="2186" spans="7:21">
      <c r="G2186">
        <f t="shared" si="308"/>
        <v>21.840000000000614</v>
      </c>
      <c r="H2186">
        <f t="shared" si="309"/>
        <v>198000</v>
      </c>
      <c r="I2186" s="2">
        <f>MIN(MainSheet!$C$10/MainSheet!$C$9,MainSheet!$K$9*60)</f>
        <v>660</v>
      </c>
      <c r="J2186" s="1">
        <f>IF(G2186&gt;MainSheet!$C$11,IF(J2185&gt;=0.999,1,(G2186-MainSheet!$C$11)*I2186/$B$2/60),0)</f>
        <v>1</v>
      </c>
      <c r="K2186" s="1">
        <f>IF(G2186&gt;MainSheet!$C$11+$B$6,IF(K2185&gt;=0.999,1,(G2186-MainSheet!$C$11-$B$6)*I2186/$C$2/60),0)</f>
        <v>1</v>
      </c>
      <c r="L2186" s="1">
        <f>IF(G2186&gt;MainSheet!$C$11+$B$6+$C$6,IF(L2185&gt;=0.999,1,(G2186-MainSheet!$C$11-$B$6-$C$6)*I2186/$D$2/60),0)</f>
        <v>1</v>
      </c>
      <c r="M2186">
        <f t="shared" si="310"/>
        <v>1</v>
      </c>
      <c r="N2186" s="2">
        <f t="shared" si="311"/>
        <v>3721.0526315789471</v>
      </c>
      <c r="O2186">
        <f t="shared" si="314"/>
        <v>977.02127659574455</v>
      </c>
      <c r="P2186">
        <f t="shared" si="312"/>
        <v>192000</v>
      </c>
      <c r="Q2186" s="2">
        <f t="shared" si="313"/>
        <v>196698.0739081747</v>
      </c>
      <c r="R2186">
        <f>Q2186/MainSheet!$C$8*(G2186-G2185)+R2185</f>
        <v>2455.2013617764701</v>
      </c>
      <c r="S2186">
        <f t="shared" si="315"/>
        <v>39625.371341954546</v>
      </c>
      <c r="T2186">
        <f t="shared" si="307"/>
        <v>21.840000000000614</v>
      </c>
      <c r="U2186" s="1">
        <f>Q2186/MainSheet!$C$22</f>
        <v>1</v>
      </c>
    </row>
    <row r="2187" spans="7:21">
      <c r="G2187">
        <f t="shared" si="308"/>
        <v>21.850000000000616</v>
      </c>
      <c r="H2187">
        <f t="shared" si="309"/>
        <v>198000</v>
      </c>
      <c r="I2187" s="2">
        <f>MIN(MainSheet!$C$10/MainSheet!$C$9,MainSheet!$K$9*60)</f>
        <v>660</v>
      </c>
      <c r="J2187" s="1">
        <f>IF(G2187&gt;MainSheet!$C$11,IF(J2186&gt;=0.999,1,(G2187-MainSheet!$C$11)*I2187/$B$2/60),0)</f>
        <v>1</v>
      </c>
      <c r="K2187" s="1">
        <f>IF(G2187&gt;MainSheet!$C$11+$B$6,IF(K2186&gt;=0.999,1,(G2187-MainSheet!$C$11-$B$6)*I2187/$C$2/60),0)</f>
        <v>1</v>
      </c>
      <c r="L2187" s="1">
        <f>IF(G2187&gt;MainSheet!$C$11+$B$6+$C$6,IF(L2186&gt;=0.999,1,(G2187-MainSheet!$C$11-$B$6-$C$6)*I2187/$D$2/60),0)</f>
        <v>1</v>
      </c>
      <c r="M2187">
        <f t="shared" si="310"/>
        <v>1</v>
      </c>
      <c r="N2187" s="2">
        <f t="shared" si="311"/>
        <v>3721.0526315789471</v>
      </c>
      <c r="O2187">
        <f t="shared" si="314"/>
        <v>977.02127659574455</v>
      </c>
      <c r="P2187">
        <f t="shared" si="312"/>
        <v>192000</v>
      </c>
      <c r="Q2187" s="2">
        <f t="shared" si="313"/>
        <v>196698.0739081747</v>
      </c>
      <c r="R2187">
        <f>Q2187/MainSheet!$C$8*(G2187-G2186)+R2186</f>
        <v>2457.2326082673048</v>
      </c>
      <c r="S2187">
        <f t="shared" si="315"/>
        <v>39658.154354272578</v>
      </c>
      <c r="T2187">
        <f t="shared" si="307"/>
        <v>21.850000000000616</v>
      </c>
      <c r="U2187" s="1">
        <f>Q2187/MainSheet!$C$22</f>
        <v>1</v>
      </c>
    </row>
    <row r="2188" spans="7:21">
      <c r="G2188">
        <f t="shared" si="308"/>
        <v>21.860000000000618</v>
      </c>
      <c r="H2188">
        <f t="shared" si="309"/>
        <v>198000</v>
      </c>
      <c r="I2188" s="2">
        <f>MIN(MainSheet!$C$10/MainSheet!$C$9,MainSheet!$K$9*60)</f>
        <v>660</v>
      </c>
      <c r="J2188" s="1">
        <f>IF(G2188&gt;MainSheet!$C$11,IF(J2187&gt;=0.999,1,(G2188-MainSheet!$C$11)*I2188/$B$2/60),0)</f>
        <v>1</v>
      </c>
      <c r="K2188" s="1">
        <f>IF(G2188&gt;MainSheet!$C$11+$B$6,IF(K2187&gt;=0.999,1,(G2188-MainSheet!$C$11-$B$6)*I2188/$C$2/60),0)</f>
        <v>1</v>
      </c>
      <c r="L2188" s="1">
        <f>IF(G2188&gt;MainSheet!$C$11+$B$6+$C$6,IF(L2187&gt;=0.999,1,(G2188-MainSheet!$C$11-$B$6-$C$6)*I2188/$D$2/60),0)</f>
        <v>1</v>
      </c>
      <c r="M2188">
        <f t="shared" si="310"/>
        <v>1</v>
      </c>
      <c r="N2188" s="2">
        <f t="shared" si="311"/>
        <v>3721.0526315789471</v>
      </c>
      <c r="O2188">
        <f t="shared" si="314"/>
        <v>977.02127659574455</v>
      </c>
      <c r="P2188">
        <f t="shared" si="312"/>
        <v>192000</v>
      </c>
      <c r="Q2188" s="2">
        <f t="shared" si="313"/>
        <v>196698.0739081747</v>
      </c>
      <c r="R2188">
        <f>Q2188/MainSheet!$C$8*(G2188-G2187)+R2187</f>
        <v>2459.2638547581396</v>
      </c>
      <c r="S2188">
        <f t="shared" si="315"/>
        <v>39690.93736659061</v>
      </c>
      <c r="T2188">
        <f t="shared" si="307"/>
        <v>21.860000000000618</v>
      </c>
      <c r="U2188" s="1">
        <f>Q2188/MainSheet!$C$22</f>
        <v>1</v>
      </c>
    </row>
    <row r="2189" spans="7:21">
      <c r="G2189">
        <f t="shared" si="308"/>
        <v>21.870000000000619</v>
      </c>
      <c r="H2189">
        <f t="shared" si="309"/>
        <v>198000</v>
      </c>
      <c r="I2189" s="2">
        <f>MIN(MainSheet!$C$10/MainSheet!$C$9,MainSheet!$K$9*60)</f>
        <v>660</v>
      </c>
      <c r="J2189" s="1">
        <f>IF(G2189&gt;MainSheet!$C$11,IF(J2188&gt;=0.999,1,(G2189-MainSheet!$C$11)*I2189/$B$2/60),0)</f>
        <v>1</v>
      </c>
      <c r="K2189" s="1">
        <f>IF(G2189&gt;MainSheet!$C$11+$B$6,IF(K2188&gt;=0.999,1,(G2189-MainSheet!$C$11-$B$6)*I2189/$C$2/60),0)</f>
        <v>1</v>
      </c>
      <c r="L2189" s="1">
        <f>IF(G2189&gt;MainSheet!$C$11+$B$6+$C$6,IF(L2188&gt;=0.999,1,(G2189-MainSheet!$C$11-$B$6-$C$6)*I2189/$D$2/60),0)</f>
        <v>1</v>
      </c>
      <c r="M2189">
        <f t="shared" si="310"/>
        <v>1</v>
      </c>
      <c r="N2189" s="2">
        <f t="shared" si="311"/>
        <v>3721.0526315789471</v>
      </c>
      <c r="O2189">
        <f t="shared" si="314"/>
        <v>977.02127659574455</v>
      </c>
      <c r="P2189">
        <f t="shared" si="312"/>
        <v>192000</v>
      </c>
      <c r="Q2189" s="2">
        <f t="shared" si="313"/>
        <v>196698.0739081747</v>
      </c>
      <c r="R2189">
        <f>Q2189/MainSheet!$C$8*(G2189-G2188)+R2188</f>
        <v>2461.2951012489743</v>
      </c>
      <c r="S2189">
        <f t="shared" si="315"/>
        <v>39723.720378908642</v>
      </c>
      <c r="T2189">
        <f t="shared" si="307"/>
        <v>21.870000000000619</v>
      </c>
      <c r="U2189" s="1">
        <f>Q2189/MainSheet!$C$22</f>
        <v>1</v>
      </c>
    </row>
    <row r="2190" spans="7:21">
      <c r="G2190">
        <f t="shared" si="308"/>
        <v>21.880000000000621</v>
      </c>
      <c r="H2190">
        <f t="shared" si="309"/>
        <v>198000</v>
      </c>
      <c r="I2190" s="2">
        <f>MIN(MainSheet!$C$10/MainSheet!$C$9,MainSheet!$K$9*60)</f>
        <v>660</v>
      </c>
      <c r="J2190" s="1">
        <f>IF(G2190&gt;MainSheet!$C$11,IF(J2189&gt;=0.999,1,(G2190-MainSheet!$C$11)*I2190/$B$2/60),0)</f>
        <v>1</v>
      </c>
      <c r="K2190" s="1">
        <f>IF(G2190&gt;MainSheet!$C$11+$B$6,IF(K2189&gt;=0.999,1,(G2190-MainSheet!$C$11-$B$6)*I2190/$C$2/60),0)</f>
        <v>1</v>
      </c>
      <c r="L2190" s="1">
        <f>IF(G2190&gt;MainSheet!$C$11+$B$6+$C$6,IF(L2189&gt;=0.999,1,(G2190-MainSheet!$C$11-$B$6-$C$6)*I2190/$D$2/60),0)</f>
        <v>1</v>
      </c>
      <c r="M2190">
        <f t="shared" si="310"/>
        <v>1</v>
      </c>
      <c r="N2190" s="2">
        <f t="shared" si="311"/>
        <v>3721.0526315789471</v>
      </c>
      <c r="O2190">
        <f t="shared" si="314"/>
        <v>977.02127659574455</v>
      </c>
      <c r="P2190">
        <f t="shared" si="312"/>
        <v>192000</v>
      </c>
      <c r="Q2190" s="2">
        <f t="shared" si="313"/>
        <v>196698.0739081747</v>
      </c>
      <c r="R2190">
        <f>Q2190/MainSheet!$C$8*(G2190-G2189)+R2189</f>
        <v>2463.3263477398091</v>
      </c>
      <c r="S2190">
        <f t="shared" si="315"/>
        <v>39756.503391226674</v>
      </c>
      <c r="T2190">
        <f t="shared" si="307"/>
        <v>21.880000000000621</v>
      </c>
      <c r="U2190" s="1">
        <f>Q2190/MainSheet!$C$22</f>
        <v>1</v>
      </c>
    </row>
    <row r="2191" spans="7:21">
      <c r="G2191">
        <f t="shared" si="308"/>
        <v>21.890000000000622</v>
      </c>
      <c r="H2191">
        <f t="shared" si="309"/>
        <v>198000</v>
      </c>
      <c r="I2191" s="2">
        <f>MIN(MainSheet!$C$10/MainSheet!$C$9,MainSheet!$K$9*60)</f>
        <v>660</v>
      </c>
      <c r="J2191" s="1">
        <f>IF(G2191&gt;MainSheet!$C$11,IF(J2190&gt;=0.999,1,(G2191-MainSheet!$C$11)*I2191/$B$2/60),0)</f>
        <v>1</v>
      </c>
      <c r="K2191" s="1">
        <f>IF(G2191&gt;MainSheet!$C$11+$B$6,IF(K2190&gt;=0.999,1,(G2191-MainSheet!$C$11-$B$6)*I2191/$C$2/60),0)</f>
        <v>1</v>
      </c>
      <c r="L2191" s="1">
        <f>IF(G2191&gt;MainSheet!$C$11+$B$6+$C$6,IF(L2190&gt;=0.999,1,(G2191-MainSheet!$C$11-$B$6-$C$6)*I2191/$D$2/60),0)</f>
        <v>1</v>
      </c>
      <c r="M2191">
        <f t="shared" si="310"/>
        <v>1</v>
      </c>
      <c r="N2191" s="2">
        <f t="shared" si="311"/>
        <v>3721.0526315789471</v>
      </c>
      <c r="O2191">
        <f t="shared" si="314"/>
        <v>977.02127659574455</v>
      </c>
      <c r="P2191">
        <f t="shared" si="312"/>
        <v>192000</v>
      </c>
      <c r="Q2191" s="2">
        <f t="shared" si="313"/>
        <v>196698.0739081747</v>
      </c>
      <c r="R2191">
        <f>Q2191/MainSheet!$C$8*(G2191-G2190)+R2190</f>
        <v>2465.3575942306438</v>
      </c>
      <c r="S2191">
        <f t="shared" si="315"/>
        <v>39789.286403544706</v>
      </c>
      <c r="T2191">
        <f t="shared" si="307"/>
        <v>21.890000000000622</v>
      </c>
      <c r="U2191" s="1">
        <f>Q2191/MainSheet!$C$22</f>
        <v>1</v>
      </c>
    </row>
    <row r="2192" spans="7:21">
      <c r="G2192">
        <f t="shared" si="308"/>
        <v>21.900000000000624</v>
      </c>
      <c r="H2192">
        <f t="shared" si="309"/>
        <v>198000</v>
      </c>
      <c r="I2192" s="2">
        <f>MIN(MainSheet!$C$10/MainSheet!$C$9,MainSheet!$K$9*60)</f>
        <v>660</v>
      </c>
      <c r="J2192" s="1">
        <f>IF(G2192&gt;MainSheet!$C$11,IF(J2191&gt;=0.999,1,(G2192-MainSheet!$C$11)*I2192/$B$2/60),0)</f>
        <v>1</v>
      </c>
      <c r="K2192" s="1">
        <f>IF(G2192&gt;MainSheet!$C$11+$B$6,IF(K2191&gt;=0.999,1,(G2192-MainSheet!$C$11-$B$6)*I2192/$C$2/60),0)</f>
        <v>1</v>
      </c>
      <c r="L2192" s="1">
        <f>IF(G2192&gt;MainSheet!$C$11+$B$6+$C$6,IF(L2191&gt;=0.999,1,(G2192-MainSheet!$C$11-$B$6-$C$6)*I2192/$D$2/60),0)</f>
        <v>1</v>
      </c>
      <c r="M2192">
        <f t="shared" si="310"/>
        <v>1</v>
      </c>
      <c r="N2192" s="2">
        <f t="shared" si="311"/>
        <v>3721.0526315789471</v>
      </c>
      <c r="O2192">
        <f t="shared" si="314"/>
        <v>977.02127659574455</v>
      </c>
      <c r="P2192">
        <f t="shared" si="312"/>
        <v>192000</v>
      </c>
      <c r="Q2192" s="2">
        <f t="shared" si="313"/>
        <v>196698.0739081747</v>
      </c>
      <c r="R2192">
        <f>Q2192/MainSheet!$C$8*(G2192-G2191)+R2191</f>
        <v>2467.3888407214786</v>
      </c>
      <c r="S2192">
        <f t="shared" si="315"/>
        <v>39822.069415862738</v>
      </c>
      <c r="T2192">
        <f t="shared" si="307"/>
        <v>21.900000000000624</v>
      </c>
      <c r="U2192" s="1">
        <f>Q2192/MainSheet!$C$22</f>
        <v>1</v>
      </c>
    </row>
    <row r="2193" spans="7:21">
      <c r="G2193">
        <f t="shared" si="308"/>
        <v>21.910000000000625</v>
      </c>
      <c r="H2193">
        <f t="shared" si="309"/>
        <v>198000</v>
      </c>
      <c r="I2193" s="2">
        <f>MIN(MainSheet!$C$10/MainSheet!$C$9,MainSheet!$K$9*60)</f>
        <v>660</v>
      </c>
      <c r="J2193" s="1">
        <f>IF(G2193&gt;MainSheet!$C$11,IF(J2192&gt;=0.999,1,(G2193-MainSheet!$C$11)*I2193/$B$2/60),0)</f>
        <v>1</v>
      </c>
      <c r="K2193" s="1">
        <f>IF(G2193&gt;MainSheet!$C$11+$B$6,IF(K2192&gt;=0.999,1,(G2193-MainSheet!$C$11-$B$6)*I2193/$C$2/60),0)</f>
        <v>1</v>
      </c>
      <c r="L2193" s="1">
        <f>IF(G2193&gt;MainSheet!$C$11+$B$6+$C$6,IF(L2192&gt;=0.999,1,(G2193-MainSheet!$C$11-$B$6-$C$6)*I2193/$D$2/60),0)</f>
        <v>1</v>
      </c>
      <c r="M2193">
        <f t="shared" si="310"/>
        <v>1</v>
      </c>
      <c r="N2193" s="2">
        <f t="shared" si="311"/>
        <v>3721.0526315789471</v>
      </c>
      <c r="O2193">
        <f t="shared" si="314"/>
        <v>977.02127659574455</v>
      </c>
      <c r="P2193">
        <f t="shared" si="312"/>
        <v>192000</v>
      </c>
      <c r="Q2193" s="2">
        <f t="shared" si="313"/>
        <v>196698.0739081747</v>
      </c>
      <c r="R2193">
        <f>Q2193/MainSheet!$C$8*(G2193-G2192)+R2192</f>
        <v>2469.4200872123133</v>
      </c>
      <c r="S2193">
        <f t="shared" si="315"/>
        <v>39854.852428180769</v>
      </c>
      <c r="T2193">
        <f t="shared" si="307"/>
        <v>21.910000000000625</v>
      </c>
      <c r="U2193" s="1">
        <f>Q2193/MainSheet!$C$22</f>
        <v>1</v>
      </c>
    </row>
    <row r="2194" spans="7:21">
      <c r="G2194">
        <f t="shared" si="308"/>
        <v>21.920000000000627</v>
      </c>
      <c r="H2194">
        <f t="shared" si="309"/>
        <v>198000</v>
      </c>
      <c r="I2194" s="2">
        <f>MIN(MainSheet!$C$10/MainSheet!$C$9,MainSheet!$K$9*60)</f>
        <v>660</v>
      </c>
      <c r="J2194" s="1">
        <f>IF(G2194&gt;MainSheet!$C$11,IF(J2193&gt;=0.999,1,(G2194-MainSheet!$C$11)*I2194/$B$2/60),0)</f>
        <v>1</v>
      </c>
      <c r="K2194" s="1">
        <f>IF(G2194&gt;MainSheet!$C$11+$B$6,IF(K2193&gt;=0.999,1,(G2194-MainSheet!$C$11-$B$6)*I2194/$C$2/60),0)</f>
        <v>1</v>
      </c>
      <c r="L2194" s="1">
        <f>IF(G2194&gt;MainSheet!$C$11+$B$6+$C$6,IF(L2193&gt;=0.999,1,(G2194-MainSheet!$C$11-$B$6-$C$6)*I2194/$D$2/60),0)</f>
        <v>1</v>
      </c>
      <c r="M2194">
        <f t="shared" si="310"/>
        <v>1</v>
      </c>
      <c r="N2194" s="2">
        <f t="shared" si="311"/>
        <v>3721.0526315789471</v>
      </c>
      <c r="O2194">
        <f t="shared" si="314"/>
        <v>977.02127659574455</v>
      </c>
      <c r="P2194">
        <f t="shared" si="312"/>
        <v>192000</v>
      </c>
      <c r="Q2194" s="2">
        <f t="shared" si="313"/>
        <v>196698.0739081747</v>
      </c>
      <c r="R2194">
        <f>Q2194/MainSheet!$C$8*(G2194-G2193)+R2193</f>
        <v>2471.4513337031481</v>
      </c>
      <c r="S2194">
        <f t="shared" si="315"/>
        <v>39887.635440498801</v>
      </c>
      <c r="T2194">
        <f t="shared" si="307"/>
        <v>21.920000000000627</v>
      </c>
      <c r="U2194" s="1">
        <f>Q2194/MainSheet!$C$22</f>
        <v>1</v>
      </c>
    </row>
    <row r="2195" spans="7:21">
      <c r="G2195">
        <f t="shared" si="308"/>
        <v>21.930000000000629</v>
      </c>
      <c r="H2195">
        <f t="shared" si="309"/>
        <v>198000</v>
      </c>
      <c r="I2195" s="2">
        <f>MIN(MainSheet!$C$10/MainSheet!$C$9,MainSheet!$K$9*60)</f>
        <v>660</v>
      </c>
      <c r="J2195" s="1">
        <f>IF(G2195&gt;MainSheet!$C$11,IF(J2194&gt;=0.999,1,(G2195-MainSheet!$C$11)*I2195/$B$2/60),0)</f>
        <v>1</v>
      </c>
      <c r="K2195" s="1">
        <f>IF(G2195&gt;MainSheet!$C$11+$B$6,IF(K2194&gt;=0.999,1,(G2195-MainSheet!$C$11-$B$6)*I2195/$C$2/60),0)</f>
        <v>1</v>
      </c>
      <c r="L2195" s="1">
        <f>IF(G2195&gt;MainSheet!$C$11+$B$6+$C$6,IF(L2194&gt;=0.999,1,(G2195-MainSheet!$C$11-$B$6-$C$6)*I2195/$D$2/60),0)</f>
        <v>1</v>
      </c>
      <c r="M2195">
        <f t="shared" si="310"/>
        <v>1</v>
      </c>
      <c r="N2195" s="2">
        <f t="shared" si="311"/>
        <v>3721.0526315789471</v>
      </c>
      <c r="O2195">
        <f t="shared" si="314"/>
        <v>977.02127659574455</v>
      </c>
      <c r="P2195">
        <f t="shared" si="312"/>
        <v>192000</v>
      </c>
      <c r="Q2195" s="2">
        <f t="shared" si="313"/>
        <v>196698.0739081747</v>
      </c>
      <c r="R2195">
        <f>Q2195/MainSheet!$C$8*(G2195-G2194)+R2194</f>
        <v>2473.4825801939828</v>
      </c>
      <c r="S2195">
        <f t="shared" si="315"/>
        <v>39920.418452816833</v>
      </c>
      <c r="T2195">
        <f t="shared" si="307"/>
        <v>21.930000000000629</v>
      </c>
      <c r="U2195" s="1">
        <f>Q2195/MainSheet!$C$22</f>
        <v>1</v>
      </c>
    </row>
    <row r="2196" spans="7:21">
      <c r="G2196">
        <f t="shared" si="308"/>
        <v>21.94000000000063</v>
      </c>
      <c r="H2196">
        <f t="shared" si="309"/>
        <v>198000</v>
      </c>
      <c r="I2196" s="2">
        <f>MIN(MainSheet!$C$10/MainSheet!$C$9,MainSheet!$K$9*60)</f>
        <v>660</v>
      </c>
      <c r="J2196" s="1">
        <f>IF(G2196&gt;MainSheet!$C$11,IF(J2195&gt;=0.999,1,(G2196-MainSheet!$C$11)*I2196/$B$2/60),0)</f>
        <v>1</v>
      </c>
      <c r="K2196" s="1">
        <f>IF(G2196&gt;MainSheet!$C$11+$B$6,IF(K2195&gt;=0.999,1,(G2196-MainSheet!$C$11-$B$6)*I2196/$C$2/60),0)</f>
        <v>1</v>
      </c>
      <c r="L2196" s="1">
        <f>IF(G2196&gt;MainSheet!$C$11+$B$6+$C$6,IF(L2195&gt;=0.999,1,(G2196-MainSheet!$C$11-$B$6-$C$6)*I2196/$D$2/60),0)</f>
        <v>1</v>
      </c>
      <c r="M2196">
        <f t="shared" si="310"/>
        <v>1</v>
      </c>
      <c r="N2196" s="2">
        <f t="shared" si="311"/>
        <v>3721.0526315789471</v>
      </c>
      <c r="O2196">
        <f t="shared" si="314"/>
        <v>977.02127659574455</v>
      </c>
      <c r="P2196">
        <f t="shared" si="312"/>
        <v>192000</v>
      </c>
      <c r="Q2196" s="2">
        <f t="shared" si="313"/>
        <v>196698.0739081747</v>
      </c>
      <c r="R2196">
        <f>Q2196/MainSheet!$C$8*(G2196-G2195)+R2195</f>
        <v>2475.5138266848176</v>
      </c>
      <c r="S2196">
        <f t="shared" si="315"/>
        <v>39953.201465134865</v>
      </c>
      <c r="T2196">
        <f t="shared" si="307"/>
        <v>21.94000000000063</v>
      </c>
      <c r="U2196" s="1">
        <f>Q2196/MainSheet!$C$22</f>
        <v>1</v>
      </c>
    </row>
    <row r="2197" spans="7:21">
      <c r="G2197">
        <f t="shared" si="308"/>
        <v>21.950000000000632</v>
      </c>
      <c r="H2197">
        <f t="shared" si="309"/>
        <v>198000</v>
      </c>
      <c r="I2197" s="2">
        <f>MIN(MainSheet!$C$10/MainSheet!$C$9,MainSheet!$K$9*60)</f>
        <v>660</v>
      </c>
      <c r="J2197" s="1">
        <f>IF(G2197&gt;MainSheet!$C$11,IF(J2196&gt;=0.999,1,(G2197-MainSheet!$C$11)*I2197/$B$2/60),0)</f>
        <v>1</v>
      </c>
      <c r="K2197" s="1">
        <f>IF(G2197&gt;MainSheet!$C$11+$B$6,IF(K2196&gt;=0.999,1,(G2197-MainSheet!$C$11-$B$6)*I2197/$C$2/60),0)</f>
        <v>1</v>
      </c>
      <c r="L2197" s="1">
        <f>IF(G2197&gt;MainSheet!$C$11+$B$6+$C$6,IF(L2196&gt;=0.999,1,(G2197-MainSheet!$C$11-$B$6-$C$6)*I2197/$D$2/60),0)</f>
        <v>1</v>
      </c>
      <c r="M2197">
        <f t="shared" si="310"/>
        <v>1</v>
      </c>
      <c r="N2197" s="2">
        <f t="shared" si="311"/>
        <v>3721.0526315789471</v>
      </c>
      <c r="O2197">
        <f t="shared" si="314"/>
        <v>977.02127659574455</v>
      </c>
      <c r="P2197">
        <f t="shared" si="312"/>
        <v>192000</v>
      </c>
      <c r="Q2197" s="2">
        <f t="shared" si="313"/>
        <v>196698.0739081747</v>
      </c>
      <c r="R2197">
        <f>Q2197/MainSheet!$C$8*(G2197-G2196)+R2196</f>
        <v>2477.5450731756523</v>
      </c>
      <c r="S2197">
        <f t="shared" si="315"/>
        <v>39985.984477452897</v>
      </c>
      <c r="T2197">
        <f t="shared" si="307"/>
        <v>21.950000000000632</v>
      </c>
      <c r="U2197" s="1">
        <f>Q2197/MainSheet!$C$22</f>
        <v>1</v>
      </c>
    </row>
    <row r="2198" spans="7:21">
      <c r="G2198">
        <f t="shared" si="308"/>
        <v>21.960000000000633</v>
      </c>
      <c r="H2198">
        <f t="shared" si="309"/>
        <v>198000</v>
      </c>
      <c r="I2198" s="2">
        <f>MIN(MainSheet!$C$10/MainSheet!$C$9,MainSheet!$K$9*60)</f>
        <v>660</v>
      </c>
      <c r="J2198" s="1">
        <f>IF(G2198&gt;MainSheet!$C$11,IF(J2197&gt;=0.999,1,(G2198-MainSheet!$C$11)*I2198/$B$2/60),0)</f>
        <v>1</v>
      </c>
      <c r="K2198" s="1">
        <f>IF(G2198&gt;MainSheet!$C$11+$B$6,IF(K2197&gt;=0.999,1,(G2198-MainSheet!$C$11-$B$6)*I2198/$C$2/60),0)</f>
        <v>1</v>
      </c>
      <c r="L2198" s="1">
        <f>IF(G2198&gt;MainSheet!$C$11+$B$6+$C$6,IF(L2197&gt;=0.999,1,(G2198-MainSheet!$C$11-$B$6-$C$6)*I2198/$D$2/60),0)</f>
        <v>1</v>
      </c>
      <c r="M2198">
        <f t="shared" si="310"/>
        <v>1</v>
      </c>
      <c r="N2198" s="2">
        <f t="shared" si="311"/>
        <v>3721.0526315789471</v>
      </c>
      <c r="O2198">
        <f t="shared" si="314"/>
        <v>977.02127659574455</v>
      </c>
      <c r="P2198">
        <f t="shared" si="312"/>
        <v>192000</v>
      </c>
      <c r="Q2198" s="2">
        <f t="shared" si="313"/>
        <v>196698.0739081747</v>
      </c>
      <c r="R2198">
        <f>Q2198/MainSheet!$C$8*(G2198-G2197)+R2197</f>
        <v>2479.5763196664871</v>
      </c>
      <c r="S2198">
        <f t="shared" si="315"/>
        <v>40018.767489770929</v>
      </c>
      <c r="T2198">
        <f t="shared" si="307"/>
        <v>21.960000000000633</v>
      </c>
      <c r="U2198" s="1">
        <f>Q2198/MainSheet!$C$22</f>
        <v>1</v>
      </c>
    </row>
    <row r="2199" spans="7:21">
      <c r="G2199">
        <f t="shared" si="308"/>
        <v>21.970000000000635</v>
      </c>
      <c r="H2199">
        <f t="shared" si="309"/>
        <v>198000</v>
      </c>
      <c r="I2199" s="2">
        <f>MIN(MainSheet!$C$10/MainSheet!$C$9,MainSheet!$K$9*60)</f>
        <v>660</v>
      </c>
      <c r="J2199" s="1">
        <f>IF(G2199&gt;MainSheet!$C$11,IF(J2198&gt;=0.999,1,(G2199-MainSheet!$C$11)*I2199/$B$2/60),0)</f>
        <v>1</v>
      </c>
      <c r="K2199" s="1">
        <f>IF(G2199&gt;MainSheet!$C$11+$B$6,IF(K2198&gt;=0.999,1,(G2199-MainSheet!$C$11-$B$6)*I2199/$C$2/60),0)</f>
        <v>1</v>
      </c>
      <c r="L2199" s="1">
        <f>IF(G2199&gt;MainSheet!$C$11+$B$6+$C$6,IF(L2198&gt;=0.999,1,(G2199-MainSheet!$C$11-$B$6-$C$6)*I2199/$D$2/60),0)</f>
        <v>1</v>
      </c>
      <c r="M2199">
        <f t="shared" si="310"/>
        <v>1</v>
      </c>
      <c r="N2199" s="2">
        <f t="shared" si="311"/>
        <v>3721.0526315789471</v>
      </c>
      <c r="O2199">
        <f t="shared" si="314"/>
        <v>977.02127659574455</v>
      </c>
      <c r="P2199">
        <f t="shared" si="312"/>
        <v>192000</v>
      </c>
      <c r="Q2199" s="2">
        <f t="shared" si="313"/>
        <v>196698.0739081747</v>
      </c>
      <c r="R2199">
        <f>Q2199/MainSheet!$C$8*(G2199-G2198)+R2198</f>
        <v>2481.6075661573218</v>
      </c>
      <c r="S2199">
        <f t="shared" si="315"/>
        <v>40051.550502088961</v>
      </c>
      <c r="T2199">
        <f t="shared" si="307"/>
        <v>21.970000000000635</v>
      </c>
      <c r="U2199" s="1">
        <f>Q2199/MainSheet!$C$22</f>
        <v>1</v>
      </c>
    </row>
    <row r="2200" spans="7:21">
      <c r="G2200">
        <f t="shared" si="308"/>
        <v>21.980000000000636</v>
      </c>
      <c r="H2200">
        <f t="shared" si="309"/>
        <v>198000</v>
      </c>
      <c r="I2200" s="2">
        <f>MIN(MainSheet!$C$10/MainSheet!$C$9,MainSheet!$K$9*60)</f>
        <v>660</v>
      </c>
      <c r="J2200" s="1">
        <f>IF(G2200&gt;MainSheet!$C$11,IF(J2199&gt;=0.999,1,(G2200-MainSheet!$C$11)*I2200/$B$2/60),0)</f>
        <v>1</v>
      </c>
      <c r="K2200" s="1">
        <f>IF(G2200&gt;MainSheet!$C$11+$B$6,IF(K2199&gt;=0.999,1,(G2200-MainSheet!$C$11-$B$6)*I2200/$C$2/60),0)</f>
        <v>1</v>
      </c>
      <c r="L2200" s="1">
        <f>IF(G2200&gt;MainSheet!$C$11+$B$6+$C$6,IF(L2199&gt;=0.999,1,(G2200-MainSheet!$C$11-$B$6-$C$6)*I2200/$D$2/60),0)</f>
        <v>1</v>
      </c>
      <c r="M2200">
        <f t="shared" si="310"/>
        <v>1</v>
      </c>
      <c r="N2200" s="2">
        <f t="shared" si="311"/>
        <v>3721.0526315789471</v>
      </c>
      <c r="O2200">
        <f t="shared" si="314"/>
        <v>977.02127659574455</v>
      </c>
      <c r="P2200">
        <f t="shared" si="312"/>
        <v>192000</v>
      </c>
      <c r="Q2200" s="2">
        <f t="shared" si="313"/>
        <v>196698.0739081747</v>
      </c>
      <c r="R2200">
        <f>Q2200/MainSheet!$C$8*(G2200-G2199)+R2199</f>
        <v>2483.6388126481565</v>
      </c>
      <c r="S2200">
        <f t="shared" si="315"/>
        <v>40084.333514406993</v>
      </c>
      <c r="T2200">
        <f t="shared" si="307"/>
        <v>21.980000000000636</v>
      </c>
      <c r="U2200" s="1">
        <f>Q2200/MainSheet!$C$22</f>
        <v>1</v>
      </c>
    </row>
    <row r="2201" spans="7:21">
      <c r="G2201">
        <f t="shared" si="308"/>
        <v>21.990000000000638</v>
      </c>
      <c r="H2201">
        <f t="shared" si="309"/>
        <v>198000</v>
      </c>
      <c r="I2201" s="2">
        <f>MIN(MainSheet!$C$10/MainSheet!$C$9,MainSheet!$K$9*60)</f>
        <v>660</v>
      </c>
      <c r="J2201" s="1">
        <f>IF(G2201&gt;MainSheet!$C$11,IF(J2200&gt;=0.999,1,(G2201-MainSheet!$C$11)*I2201/$B$2/60),0)</f>
        <v>1</v>
      </c>
      <c r="K2201" s="1">
        <f>IF(G2201&gt;MainSheet!$C$11+$B$6,IF(K2200&gt;=0.999,1,(G2201-MainSheet!$C$11-$B$6)*I2201/$C$2/60),0)</f>
        <v>1</v>
      </c>
      <c r="L2201" s="1">
        <f>IF(G2201&gt;MainSheet!$C$11+$B$6+$C$6,IF(L2200&gt;=0.999,1,(G2201-MainSheet!$C$11-$B$6-$C$6)*I2201/$D$2/60),0)</f>
        <v>1</v>
      </c>
      <c r="M2201">
        <f t="shared" si="310"/>
        <v>1</v>
      </c>
      <c r="N2201" s="2">
        <f t="shared" si="311"/>
        <v>3721.0526315789471</v>
      </c>
      <c r="O2201">
        <f t="shared" si="314"/>
        <v>977.02127659574455</v>
      </c>
      <c r="P2201">
        <f t="shared" si="312"/>
        <v>192000</v>
      </c>
      <c r="Q2201" s="2">
        <f t="shared" si="313"/>
        <v>196698.0739081747</v>
      </c>
      <c r="R2201">
        <f>Q2201/MainSheet!$C$8*(G2201-G2200)+R2200</f>
        <v>2485.6700591389913</v>
      </c>
      <c r="S2201">
        <f t="shared" si="315"/>
        <v>40117.116526725025</v>
      </c>
      <c r="T2201">
        <f t="shared" si="307"/>
        <v>21.990000000000638</v>
      </c>
      <c r="U2201" s="1">
        <f>Q2201/MainSheet!$C$22</f>
        <v>1</v>
      </c>
    </row>
    <row r="2202" spans="7:21">
      <c r="G2202">
        <f t="shared" si="308"/>
        <v>22.000000000000639</v>
      </c>
      <c r="H2202">
        <f t="shared" si="309"/>
        <v>198000</v>
      </c>
      <c r="I2202" s="2">
        <f>MIN(MainSheet!$C$10/MainSheet!$C$9,MainSheet!$K$9*60)</f>
        <v>660</v>
      </c>
      <c r="J2202" s="1">
        <f>IF(G2202&gt;MainSheet!$C$11,IF(J2201&gt;=0.999,1,(G2202-MainSheet!$C$11)*I2202/$B$2/60),0)</f>
        <v>1</v>
      </c>
      <c r="K2202" s="1">
        <f>IF(G2202&gt;MainSheet!$C$11+$B$6,IF(K2201&gt;=0.999,1,(G2202-MainSheet!$C$11-$B$6)*I2202/$C$2/60),0)</f>
        <v>1</v>
      </c>
      <c r="L2202" s="1">
        <f>IF(G2202&gt;MainSheet!$C$11+$B$6+$C$6,IF(L2201&gt;=0.999,1,(G2202-MainSheet!$C$11-$B$6-$C$6)*I2202/$D$2/60),0)</f>
        <v>1</v>
      </c>
      <c r="M2202">
        <f t="shared" si="310"/>
        <v>1</v>
      </c>
      <c r="N2202" s="2">
        <f t="shared" si="311"/>
        <v>3721.0526315789471</v>
      </c>
      <c r="O2202">
        <f t="shared" si="314"/>
        <v>977.02127659574455</v>
      </c>
      <c r="P2202">
        <f t="shared" si="312"/>
        <v>192000</v>
      </c>
      <c r="Q2202" s="2">
        <f t="shared" si="313"/>
        <v>196698.0739081747</v>
      </c>
      <c r="R2202">
        <f>Q2202/MainSheet!$C$8*(G2202-G2201)+R2201</f>
        <v>2487.701305629826</v>
      </c>
      <c r="S2202">
        <f t="shared" si="315"/>
        <v>40149.899539043057</v>
      </c>
      <c r="T2202">
        <f t="shared" si="307"/>
        <v>22.000000000000639</v>
      </c>
      <c r="U2202" s="1">
        <f>Q2202/MainSheet!$C$22</f>
        <v>1</v>
      </c>
    </row>
    <row r="2203" spans="7:21">
      <c r="G2203">
        <f t="shared" si="308"/>
        <v>22.010000000000641</v>
      </c>
      <c r="H2203">
        <f t="shared" si="309"/>
        <v>198000</v>
      </c>
      <c r="I2203" s="2">
        <f>MIN(MainSheet!$C$10/MainSheet!$C$9,MainSheet!$K$9*60)</f>
        <v>660</v>
      </c>
      <c r="J2203" s="1">
        <f>IF(G2203&gt;MainSheet!$C$11,IF(J2202&gt;=0.999,1,(G2203-MainSheet!$C$11)*I2203/$B$2/60),0)</f>
        <v>1</v>
      </c>
      <c r="K2203" s="1">
        <f>IF(G2203&gt;MainSheet!$C$11+$B$6,IF(K2202&gt;=0.999,1,(G2203-MainSheet!$C$11-$B$6)*I2203/$C$2/60),0)</f>
        <v>1</v>
      </c>
      <c r="L2203" s="1">
        <f>IF(G2203&gt;MainSheet!$C$11+$B$6+$C$6,IF(L2202&gt;=0.999,1,(G2203-MainSheet!$C$11-$B$6-$C$6)*I2203/$D$2/60),0)</f>
        <v>1</v>
      </c>
      <c r="M2203">
        <f t="shared" si="310"/>
        <v>1</v>
      </c>
      <c r="N2203" s="2">
        <f t="shared" si="311"/>
        <v>3721.0526315789471</v>
      </c>
      <c r="O2203">
        <f t="shared" si="314"/>
        <v>977.02127659574455</v>
      </c>
      <c r="P2203">
        <f t="shared" si="312"/>
        <v>192000</v>
      </c>
      <c r="Q2203" s="2">
        <f t="shared" si="313"/>
        <v>196698.0739081747</v>
      </c>
      <c r="R2203">
        <f>Q2203/MainSheet!$C$8*(G2203-G2202)+R2202</f>
        <v>2489.7325521206608</v>
      </c>
      <c r="S2203">
        <f t="shared" si="315"/>
        <v>40182.682551361089</v>
      </c>
      <c r="T2203">
        <f t="shared" si="307"/>
        <v>22.010000000000641</v>
      </c>
      <c r="U2203" s="1">
        <f>Q2203/MainSheet!$C$22</f>
        <v>1</v>
      </c>
    </row>
    <row r="2204" spans="7:21">
      <c r="G2204">
        <f t="shared" si="308"/>
        <v>22.020000000000643</v>
      </c>
      <c r="H2204">
        <f t="shared" si="309"/>
        <v>198000</v>
      </c>
      <c r="I2204" s="2">
        <f>MIN(MainSheet!$C$10/MainSheet!$C$9,MainSheet!$K$9*60)</f>
        <v>660</v>
      </c>
      <c r="J2204" s="1">
        <f>IF(G2204&gt;MainSheet!$C$11,IF(J2203&gt;=0.999,1,(G2204-MainSheet!$C$11)*I2204/$B$2/60),0)</f>
        <v>1</v>
      </c>
      <c r="K2204" s="1">
        <f>IF(G2204&gt;MainSheet!$C$11+$B$6,IF(K2203&gt;=0.999,1,(G2204-MainSheet!$C$11-$B$6)*I2204/$C$2/60),0)</f>
        <v>1</v>
      </c>
      <c r="L2204" s="1">
        <f>IF(G2204&gt;MainSheet!$C$11+$B$6+$C$6,IF(L2203&gt;=0.999,1,(G2204-MainSheet!$C$11-$B$6-$C$6)*I2204/$D$2/60),0)</f>
        <v>1</v>
      </c>
      <c r="M2204">
        <f t="shared" si="310"/>
        <v>1</v>
      </c>
      <c r="N2204" s="2">
        <f t="shared" si="311"/>
        <v>3721.0526315789471</v>
      </c>
      <c r="O2204">
        <f t="shared" si="314"/>
        <v>977.02127659574455</v>
      </c>
      <c r="P2204">
        <f t="shared" si="312"/>
        <v>192000</v>
      </c>
      <c r="Q2204" s="2">
        <f t="shared" si="313"/>
        <v>196698.0739081747</v>
      </c>
      <c r="R2204">
        <f>Q2204/MainSheet!$C$8*(G2204-G2203)+R2203</f>
        <v>2491.7637986114955</v>
      </c>
      <c r="S2204">
        <f t="shared" si="315"/>
        <v>40215.465563679121</v>
      </c>
      <c r="T2204">
        <f t="shared" si="307"/>
        <v>22.020000000000643</v>
      </c>
      <c r="U2204" s="1">
        <f>Q2204/MainSheet!$C$22</f>
        <v>1</v>
      </c>
    </row>
    <row r="2205" spans="7:21">
      <c r="G2205">
        <f t="shared" si="308"/>
        <v>22.030000000000644</v>
      </c>
      <c r="H2205">
        <f t="shared" si="309"/>
        <v>198000</v>
      </c>
      <c r="I2205" s="2">
        <f>MIN(MainSheet!$C$10/MainSheet!$C$9,MainSheet!$K$9*60)</f>
        <v>660</v>
      </c>
      <c r="J2205" s="1">
        <f>IF(G2205&gt;MainSheet!$C$11,IF(J2204&gt;=0.999,1,(G2205-MainSheet!$C$11)*I2205/$B$2/60),0)</f>
        <v>1</v>
      </c>
      <c r="K2205" s="1">
        <f>IF(G2205&gt;MainSheet!$C$11+$B$6,IF(K2204&gt;=0.999,1,(G2205-MainSheet!$C$11-$B$6)*I2205/$C$2/60),0)</f>
        <v>1</v>
      </c>
      <c r="L2205" s="1">
        <f>IF(G2205&gt;MainSheet!$C$11+$B$6+$C$6,IF(L2204&gt;=0.999,1,(G2205-MainSheet!$C$11-$B$6-$C$6)*I2205/$D$2/60),0)</f>
        <v>1</v>
      </c>
      <c r="M2205">
        <f t="shared" si="310"/>
        <v>1</v>
      </c>
      <c r="N2205" s="2">
        <f t="shared" si="311"/>
        <v>3721.0526315789471</v>
      </c>
      <c r="O2205">
        <f t="shared" si="314"/>
        <v>977.02127659574455</v>
      </c>
      <c r="P2205">
        <f t="shared" si="312"/>
        <v>192000</v>
      </c>
      <c r="Q2205" s="2">
        <f t="shared" si="313"/>
        <v>196698.0739081747</v>
      </c>
      <c r="R2205">
        <f>Q2205/MainSheet!$C$8*(G2205-G2204)+R2204</f>
        <v>2493.7950451023303</v>
      </c>
      <c r="S2205">
        <f t="shared" si="315"/>
        <v>40248.248575997153</v>
      </c>
      <c r="T2205">
        <f t="shared" si="307"/>
        <v>22.030000000000644</v>
      </c>
      <c r="U2205" s="1">
        <f>Q2205/MainSheet!$C$22</f>
        <v>1</v>
      </c>
    </row>
    <row r="2206" spans="7:21">
      <c r="G2206">
        <f t="shared" si="308"/>
        <v>22.040000000000646</v>
      </c>
      <c r="H2206">
        <f t="shared" si="309"/>
        <v>198000</v>
      </c>
      <c r="I2206" s="2">
        <f>MIN(MainSheet!$C$10/MainSheet!$C$9,MainSheet!$K$9*60)</f>
        <v>660</v>
      </c>
      <c r="J2206" s="1">
        <f>IF(G2206&gt;MainSheet!$C$11,IF(J2205&gt;=0.999,1,(G2206-MainSheet!$C$11)*I2206/$B$2/60),0)</f>
        <v>1</v>
      </c>
      <c r="K2206" s="1">
        <f>IF(G2206&gt;MainSheet!$C$11+$B$6,IF(K2205&gt;=0.999,1,(G2206-MainSheet!$C$11-$B$6)*I2206/$C$2/60),0)</f>
        <v>1</v>
      </c>
      <c r="L2206" s="1">
        <f>IF(G2206&gt;MainSheet!$C$11+$B$6+$C$6,IF(L2205&gt;=0.999,1,(G2206-MainSheet!$C$11-$B$6-$C$6)*I2206/$D$2/60),0)</f>
        <v>1</v>
      </c>
      <c r="M2206">
        <f t="shared" si="310"/>
        <v>1</v>
      </c>
      <c r="N2206" s="2">
        <f t="shared" si="311"/>
        <v>3721.0526315789471</v>
      </c>
      <c r="O2206">
        <f t="shared" si="314"/>
        <v>977.02127659574455</v>
      </c>
      <c r="P2206">
        <f t="shared" si="312"/>
        <v>192000</v>
      </c>
      <c r="Q2206" s="2">
        <f t="shared" si="313"/>
        <v>196698.0739081747</v>
      </c>
      <c r="R2206">
        <f>Q2206/MainSheet!$C$8*(G2206-G2205)+R2205</f>
        <v>2495.826291593165</v>
      </c>
      <c r="S2206">
        <f t="shared" si="315"/>
        <v>40281.031588315185</v>
      </c>
      <c r="T2206">
        <f t="shared" si="307"/>
        <v>22.040000000000646</v>
      </c>
      <c r="U2206" s="1">
        <f>Q2206/MainSheet!$C$22</f>
        <v>1</v>
      </c>
    </row>
    <row r="2207" spans="7:21">
      <c r="G2207">
        <f t="shared" si="308"/>
        <v>22.050000000000647</v>
      </c>
      <c r="H2207">
        <f t="shared" si="309"/>
        <v>198000</v>
      </c>
      <c r="I2207" s="2">
        <f>MIN(MainSheet!$C$10/MainSheet!$C$9,MainSheet!$K$9*60)</f>
        <v>660</v>
      </c>
      <c r="J2207" s="1">
        <f>IF(G2207&gt;MainSheet!$C$11,IF(J2206&gt;=0.999,1,(G2207-MainSheet!$C$11)*I2207/$B$2/60),0)</f>
        <v>1</v>
      </c>
      <c r="K2207" s="1">
        <f>IF(G2207&gt;MainSheet!$C$11+$B$6,IF(K2206&gt;=0.999,1,(G2207-MainSheet!$C$11-$B$6)*I2207/$C$2/60),0)</f>
        <v>1</v>
      </c>
      <c r="L2207" s="1">
        <f>IF(G2207&gt;MainSheet!$C$11+$B$6+$C$6,IF(L2206&gt;=0.999,1,(G2207-MainSheet!$C$11-$B$6-$C$6)*I2207/$D$2/60),0)</f>
        <v>1</v>
      </c>
      <c r="M2207">
        <f t="shared" si="310"/>
        <v>1</v>
      </c>
      <c r="N2207" s="2">
        <f t="shared" si="311"/>
        <v>3721.0526315789471</v>
      </c>
      <c r="O2207">
        <f t="shared" si="314"/>
        <v>977.02127659574455</v>
      </c>
      <c r="P2207">
        <f t="shared" si="312"/>
        <v>192000</v>
      </c>
      <c r="Q2207" s="2">
        <f t="shared" si="313"/>
        <v>196698.0739081747</v>
      </c>
      <c r="R2207">
        <f>Q2207/MainSheet!$C$8*(G2207-G2206)+R2206</f>
        <v>2497.8575380839998</v>
      </c>
      <c r="S2207">
        <f t="shared" si="315"/>
        <v>40313.814600633217</v>
      </c>
      <c r="T2207">
        <f t="shared" si="307"/>
        <v>22.050000000000647</v>
      </c>
      <c r="U2207" s="1">
        <f>Q2207/MainSheet!$C$22</f>
        <v>1</v>
      </c>
    </row>
    <row r="2208" spans="7:21">
      <c r="G2208">
        <f t="shared" si="308"/>
        <v>22.060000000000649</v>
      </c>
      <c r="H2208">
        <f t="shared" si="309"/>
        <v>198000</v>
      </c>
      <c r="I2208" s="2">
        <f>MIN(MainSheet!$C$10/MainSheet!$C$9,MainSheet!$K$9*60)</f>
        <v>660</v>
      </c>
      <c r="J2208" s="1">
        <f>IF(G2208&gt;MainSheet!$C$11,IF(J2207&gt;=0.999,1,(G2208-MainSheet!$C$11)*I2208/$B$2/60),0)</f>
        <v>1</v>
      </c>
      <c r="K2208" s="1">
        <f>IF(G2208&gt;MainSheet!$C$11+$B$6,IF(K2207&gt;=0.999,1,(G2208-MainSheet!$C$11-$B$6)*I2208/$C$2/60),0)</f>
        <v>1</v>
      </c>
      <c r="L2208" s="1">
        <f>IF(G2208&gt;MainSheet!$C$11+$B$6+$C$6,IF(L2207&gt;=0.999,1,(G2208-MainSheet!$C$11-$B$6-$C$6)*I2208/$D$2/60),0)</f>
        <v>1</v>
      </c>
      <c r="M2208">
        <f t="shared" si="310"/>
        <v>1</v>
      </c>
      <c r="N2208" s="2">
        <f t="shared" si="311"/>
        <v>3721.0526315789471</v>
      </c>
      <c r="O2208">
        <f t="shared" si="314"/>
        <v>977.02127659574455</v>
      </c>
      <c r="P2208">
        <f t="shared" si="312"/>
        <v>192000</v>
      </c>
      <c r="Q2208" s="2">
        <f t="shared" si="313"/>
        <v>196698.0739081747</v>
      </c>
      <c r="R2208">
        <f>Q2208/MainSheet!$C$8*(G2208-G2207)+R2207</f>
        <v>2499.8887845748345</v>
      </c>
      <c r="S2208">
        <f t="shared" si="315"/>
        <v>40346.597612951249</v>
      </c>
      <c r="T2208">
        <f t="shared" si="307"/>
        <v>22.060000000000649</v>
      </c>
      <c r="U2208" s="1">
        <f>Q2208/MainSheet!$C$22</f>
        <v>1</v>
      </c>
    </row>
    <row r="2209" spans="7:21">
      <c r="G2209">
        <f t="shared" si="308"/>
        <v>22.07000000000065</v>
      </c>
      <c r="H2209">
        <f t="shared" si="309"/>
        <v>198000</v>
      </c>
      <c r="I2209" s="2">
        <f>MIN(MainSheet!$C$10/MainSheet!$C$9,MainSheet!$K$9*60)</f>
        <v>660</v>
      </c>
      <c r="J2209" s="1">
        <f>IF(G2209&gt;MainSheet!$C$11,IF(J2208&gt;=0.999,1,(G2209-MainSheet!$C$11)*I2209/$B$2/60),0)</f>
        <v>1</v>
      </c>
      <c r="K2209" s="1">
        <f>IF(G2209&gt;MainSheet!$C$11+$B$6,IF(K2208&gt;=0.999,1,(G2209-MainSheet!$C$11-$B$6)*I2209/$C$2/60),0)</f>
        <v>1</v>
      </c>
      <c r="L2209" s="1">
        <f>IF(G2209&gt;MainSheet!$C$11+$B$6+$C$6,IF(L2208&gt;=0.999,1,(G2209-MainSheet!$C$11-$B$6-$C$6)*I2209/$D$2/60),0)</f>
        <v>1</v>
      </c>
      <c r="M2209">
        <f t="shared" si="310"/>
        <v>1</v>
      </c>
      <c r="N2209" s="2">
        <f t="shared" si="311"/>
        <v>3721.0526315789471</v>
      </c>
      <c r="O2209">
        <f t="shared" si="314"/>
        <v>977.02127659574455</v>
      </c>
      <c r="P2209">
        <f t="shared" si="312"/>
        <v>192000</v>
      </c>
      <c r="Q2209" s="2">
        <f t="shared" si="313"/>
        <v>196698.0739081747</v>
      </c>
      <c r="R2209">
        <f>Q2209/MainSheet!$C$8*(G2209-G2208)+R2208</f>
        <v>2501.9200310656693</v>
      </c>
      <c r="S2209">
        <f t="shared" si="315"/>
        <v>40379.380625269281</v>
      </c>
      <c r="T2209">
        <f t="shared" si="307"/>
        <v>22.07000000000065</v>
      </c>
      <c r="U2209" s="1">
        <f>Q2209/MainSheet!$C$22</f>
        <v>1</v>
      </c>
    </row>
    <row r="2210" spans="7:21">
      <c r="G2210">
        <f t="shared" si="308"/>
        <v>22.080000000000652</v>
      </c>
      <c r="H2210">
        <f t="shared" si="309"/>
        <v>198000</v>
      </c>
      <c r="I2210" s="2">
        <f>MIN(MainSheet!$C$10/MainSheet!$C$9,MainSheet!$K$9*60)</f>
        <v>660</v>
      </c>
      <c r="J2210" s="1">
        <f>IF(G2210&gt;MainSheet!$C$11,IF(J2209&gt;=0.999,1,(G2210-MainSheet!$C$11)*I2210/$B$2/60),0)</f>
        <v>1</v>
      </c>
      <c r="K2210" s="1">
        <f>IF(G2210&gt;MainSheet!$C$11+$B$6,IF(K2209&gt;=0.999,1,(G2210-MainSheet!$C$11-$B$6)*I2210/$C$2/60),0)</f>
        <v>1</v>
      </c>
      <c r="L2210" s="1">
        <f>IF(G2210&gt;MainSheet!$C$11+$B$6+$C$6,IF(L2209&gt;=0.999,1,(G2210-MainSheet!$C$11-$B$6-$C$6)*I2210/$D$2/60),0)</f>
        <v>1</v>
      </c>
      <c r="M2210">
        <f t="shared" si="310"/>
        <v>1</v>
      </c>
      <c r="N2210" s="2">
        <f t="shared" si="311"/>
        <v>3721.0526315789471</v>
      </c>
      <c r="O2210">
        <f t="shared" si="314"/>
        <v>977.02127659574455</v>
      </c>
      <c r="P2210">
        <f t="shared" si="312"/>
        <v>192000</v>
      </c>
      <c r="Q2210" s="2">
        <f t="shared" si="313"/>
        <v>196698.0739081747</v>
      </c>
      <c r="R2210">
        <f>Q2210/MainSheet!$C$8*(G2210-G2209)+R2209</f>
        <v>2503.951277556504</v>
      </c>
      <c r="S2210">
        <f t="shared" si="315"/>
        <v>40412.163637587313</v>
      </c>
      <c r="T2210">
        <f t="shared" si="307"/>
        <v>22.080000000000652</v>
      </c>
      <c r="U2210" s="1">
        <f>Q2210/MainSheet!$C$22</f>
        <v>1</v>
      </c>
    </row>
    <row r="2211" spans="7:21">
      <c r="G2211">
        <f t="shared" si="308"/>
        <v>22.090000000000654</v>
      </c>
      <c r="H2211">
        <f t="shared" si="309"/>
        <v>198000</v>
      </c>
      <c r="I2211" s="2">
        <f>MIN(MainSheet!$C$10/MainSheet!$C$9,MainSheet!$K$9*60)</f>
        <v>660</v>
      </c>
      <c r="J2211" s="1">
        <f>IF(G2211&gt;MainSheet!$C$11,IF(J2210&gt;=0.999,1,(G2211-MainSheet!$C$11)*I2211/$B$2/60),0)</f>
        <v>1</v>
      </c>
      <c r="K2211" s="1">
        <f>IF(G2211&gt;MainSheet!$C$11+$B$6,IF(K2210&gt;=0.999,1,(G2211-MainSheet!$C$11-$B$6)*I2211/$C$2/60),0)</f>
        <v>1</v>
      </c>
      <c r="L2211" s="1">
        <f>IF(G2211&gt;MainSheet!$C$11+$B$6+$C$6,IF(L2210&gt;=0.999,1,(G2211-MainSheet!$C$11-$B$6-$C$6)*I2211/$D$2/60),0)</f>
        <v>1</v>
      </c>
      <c r="M2211">
        <f t="shared" si="310"/>
        <v>1</v>
      </c>
      <c r="N2211" s="2">
        <f t="shared" si="311"/>
        <v>3721.0526315789471</v>
      </c>
      <c r="O2211">
        <f t="shared" si="314"/>
        <v>977.02127659574455</v>
      </c>
      <c r="P2211">
        <f t="shared" si="312"/>
        <v>192000</v>
      </c>
      <c r="Q2211" s="2">
        <f t="shared" si="313"/>
        <v>196698.0739081747</v>
      </c>
      <c r="R2211">
        <f>Q2211/MainSheet!$C$8*(G2211-G2210)+R2210</f>
        <v>2505.9825240473388</v>
      </c>
      <c r="S2211">
        <f t="shared" si="315"/>
        <v>40444.946649905345</v>
      </c>
      <c r="T2211">
        <f t="shared" si="307"/>
        <v>22.090000000000654</v>
      </c>
      <c r="U2211" s="1">
        <f>Q2211/MainSheet!$C$22</f>
        <v>1</v>
      </c>
    </row>
    <row r="2212" spans="7:21">
      <c r="G2212">
        <f t="shared" si="308"/>
        <v>22.100000000000655</v>
      </c>
      <c r="H2212">
        <f t="shared" si="309"/>
        <v>198000</v>
      </c>
      <c r="I2212" s="2">
        <f>MIN(MainSheet!$C$10/MainSheet!$C$9,MainSheet!$K$9*60)</f>
        <v>660</v>
      </c>
      <c r="J2212" s="1">
        <f>IF(G2212&gt;MainSheet!$C$11,IF(J2211&gt;=0.999,1,(G2212-MainSheet!$C$11)*I2212/$B$2/60),0)</f>
        <v>1</v>
      </c>
      <c r="K2212" s="1">
        <f>IF(G2212&gt;MainSheet!$C$11+$B$6,IF(K2211&gt;=0.999,1,(G2212-MainSheet!$C$11-$B$6)*I2212/$C$2/60),0)</f>
        <v>1</v>
      </c>
      <c r="L2212" s="1">
        <f>IF(G2212&gt;MainSheet!$C$11+$B$6+$C$6,IF(L2211&gt;=0.999,1,(G2212-MainSheet!$C$11-$B$6-$C$6)*I2212/$D$2/60),0)</f>
        <v>1</v>
      </c>
      <c r="M2212">
        <f t="shared" si="310"/>
        <v>1</v>
      </c>
      <c r="N2212" s="2">
        <f t="shared" si="311"/>
        <v>3721.0526315789471</v>
      </c>
      <c r="O2212">
        <f t="shared" si="314"/>
        <v>977.02127659574455</v>
      </c>
      <c r="P2212">
        <f t="shared" si="312"/>
        <v>192000</v>
      </c>
      <c r="Q2212" s="2">
        <f t="shared" si="313"/>
        <v>196698.0739081747</v>
      </c>
      <c r="R2212">
        <f>Q2212/MainSheet!$C$8*(G2212-G2211)+R2211</f>
        <v>2508.0137705381735</v>
      </c>
      <c r="S2212">
        <f t="shared" si="315"/>
        <v>40477.729662223377</v>
      </c>
      <c r="T2212">
        <f t="shared" si="307"/>
        <v>22.100000000000655</v>
      </c>
      <c r="U2212" s="1">
        <f>Q2212/MainSheet!$C$22</f>
        <v>1</v>
      </c>
    </row>
    <row r="2213" spans="7:21">
      <c r="G2213">
        <f t="shared" si="308"/>
        <v>22.110000000000657</v>
      </c>
      <c r="H2213">
        <f t="shared" si="309"/>
        <v>198000</v>
      </c>
      <c r="I2213" s="2">
        <f>MIN(MainSheet!$C$10/MainSheet!$C$9,MainSheet!$K$9*60)</f>
        <v>660</v>
      </c>
      <c r="J2213" s="1">
        <f>IF(G2213&gt;MainSheet!$C$11,IF(J2212&gt;=0.999,1,(G2213-MainSheet!$C$11)*I2213/$B$2/60),0)</f>
        <v>1</v>
      </c>
      <c r="K2213" s="1">
        <f>IF(G2213&gt;MainSheet!$C$11+$B$6,IF(K2212&gt;=0.999,1,(G2213-MainSheet!$C$11-$B$6)*I2213/$C$2/60),0)</f>
        <v>1</v>
      </c>
      <c r="L2213" s="1">
        <f>IF(G2213&gt;MainSheet!$C$11+$B$6+$C$6,IF(L2212&gt;=0.999,1,(G2213-MainSheet!$C$11-$B$6-$C$6)*I2213/$D$2/60),0)</f>
        <v>1</v>
      </c>
      <c r="M2213">
        <f t="shared" si="310"/>
        <v>1</v>
      </c>
      <c r="N2213" s="2">
        <f t="shared" si="311"/>
        <v>3721.0526315789471</v>
      </c>
      <c r="O2213">
        <f t="shared" si="314"/>
        <v>977.02127659574455</v>
      </c>
      <c r="P2213">
        <f t="shared" si="312"/>
        <v>192000</v>
      </c>
      <c r="Q2213" s="2">
        <f t="shared" si="313"/>
        <v>196698.0739081747</v>
      </c>
      <c r="R2213">
        <f>Q2213/MainSheet!$C$8*(G2213-G2212)+R2212</f>
        <v>2510.0450170290082</v>
      </c>
      <c r="S2213">
        <f t="shared" si="315"/>
        <v>40510.512674541409</v>
      </c>
      <c r="T2213">
        <f t="shared" si="307"/>
        <v>22.110000000000657</v>
      </c>
      <c r="U2213" s="1">
        <f>Q2213/MainSheet!$C$22</f>
        <v>1</v>
      </c>
    </row>
    <row r="2214" spans="7:21">
      <c r="G2214">
        <f t="shared" si="308"/>
        <v>22.120000000000658</v>
      </c>
      <c r="H2214">
        <f t="shared" si="309"/>
        <v>198000</v>
      </c>
      <c r="I2214" s="2">
        <f>MIN(MainSheet!$C$10/MainSheet!$C$9,MainSheet!$K$9*60)</f>
        <v>660</v>
      </c>
      <c r="J2214" s="1">
        <f>IF(G2214&gt;MainSheet!$C$11,IF(J2213&gt;=0.999,1,(G2214-MainSheet!$C$11)*I2214/$B$2/60),0)</f>
        <v>1</v>
      </c>
      <c r="K2214" s="1">
        <f>IF(G2214&gt;MainSheet!$C$11+$B$6,IF(K2213&gt;=0.999,1,(G2214-MainSheet!$C$11-$B$6)*I2214/$C$2/60),0)</f>
        <v>1</v>
      </c>
      <c r="L2214" s="1">
        <f>IF(G2214&gt;MainSheet!$C$11+$B$6+$C$6,IF(L2213&gt;=0.999,1,(G2214-MainSheet!$C$11-$B$6-$C$6)*I2214/$D$2/60),0)</f>
        <v>1</v>
      </c>
      <c r="M2214">
        <f t="shared" si="310"/>
        <v>1</v>
      </c>
      <c r="N2214" s="2">
        <f t="shared" si="311"/>
        <v>3721.0526315789471</v>
      </c>
      <c r="O2214">
        <f t="shared" si="314"/>
        <v>977.02127659574455</v>
      </c>
      <c r="P2214">
        <f t="shared" si="312"/>
        <v>192000</v>
      </c>
      <c r="Q2214" s="2">
        <f t="shared" si="313"/>
        <v>196698.0739081747</v>
      </c>
      <c r="R2214">
        <f>Q2214/MainSheet!$C$8*(G2214-G2213)+R2213</f>
        <v>2512.076263519843</v>
      </c>
      <c r="S2214">
        <f t="shared" si="315"/>
        <v>40543.295686859441</v>
      </c>
      <c r="T2214">
        <f t="shared" si="307"/>
        <v>22.120000000000658</v>
      </c>
      <c r="U2214" s="1">
        <f>Q2214/MainSheet!$C$22</f>
        <v>1</v>
      </c>
    </row>
    <row r="2215" spans="7:21">
      <c r="G2215">
        <f t="shared" si="308"/>
        <v>22.13000000000066</v>
      </c>
      <c r="H2215">
        <f t="shared" si="309"/>
        <v>198000</v>
      </c>
      <c r="I2215" s="2">
        <f>MIN(MainSheet!$C$10/MainSheet!$C$9,MainSheet!$K$9*60)</f>
        <v>660</v>
      </c>
      <c r="J2215" s="1">
        <f>IF(G2215&gt;MainSheet!$C$11,IF(J2214&gt;=0.999,1,(G2215-MainSheet!$C$11)*I2215/$B$2/60),0)</f>
        <v>1</v>
      </c>
      <c r="K2215" s="1">
        <f>IF(G2215&gt;MainSheet!$C$11+$B$6,IF(K2214&gt;=0.999,1,(G2215-MainSheet!$C$11-$B$6)*I2215/$C$2/60),0)</f>
        <v>1</v>
      </c>
      <c r="L2215" s="1">
        <f>IF(G2215&gt;MainSheet!$C$11+$B$6+$C$6,IF(L2214&gt;=0.999,1,(G2215-MainSheet!$C$11-$B$6-$C$6)*I2215/$D$2/60),0)</f>
        <v>1</v>
      </c>
      <c r="M2215">
        <f t="shared" si="310"/>
        <v>1</v>
      </c>
      <c r="N2215" s="2">
        <f t="shared" si="311"/>
        <v>3721.0526315789471</v>
      </c>
      <c r="O2215">
        <f t="shared" si="314"/>
        <v>977.02127659574455</v>
      </c>
      <c r="P2215">
        <f t="shared" si="312"/>
        <v>192000</v>
      </c>
      <c r="Q2215" s="2">
        <f t="shared" si="313"/>
        <v>196698.0739081747</v>
      </c>
      <c r="R2215">
        <f>Q2215/MainSheet!$C$8*(G2215-G2214)+R2214</f>
        <v>2514.1075100106777</v>
      </c>
      <c r="S2215">
        <f t="shared" si="315"/>
        <v>40576.078699177473</v>
      </c>
      <c r="T2215">
        <f t="shared" si="307"/>
        <v>22.13000000000066</v>
      </c>
      <c r="U2215" s="1">
        <f>Q2215/MainSheet!$C$22</f>
        <v>1</v>
      </c>
    </row>
    <row r="2216" spans="7:21">
      <c r="G2216">
        <f t="shared" si="308"/>
        <v>22.140000000000661</v>
      </c>
      <c r="H2216">
        <f t="shared" si="309"/>
        <v>198000</v>
      </c>
      <c r="I2216" s="2">
        <f>MIN(MainSheet!$C$10/MainSheet!$C$9,MainSheet!$K$9*60)</f>
        <v>660</v>
      </c>
      <c r="J2216" s="1">
        <f>IF(G2216&gt;MainSheet!$C$11,IF(J2215&gt;=0.999,1,(G2216-MainSheet!$C$11)*I2216/$B$2/60),0)</f>
        <v>1</v>
      </c>
      <c r="K2216" s="1">
        <f>IF(G2216&gt;MainSheet!$C$11+$B$6,IF(K2215&gt;=0.999,1,(G2216-MainSheet!$C$11-$B$6)*I2216/$C$2/60),0)</f>
        <v>1</v>
      </c>
      <c r="L2216" s="1">
        <f>IF(G2216&gt;MainSheet!$C$11+$B$6+$C$6,IF(L2215&gt;=0.999,1,(G2216-MainSheet!$C$11-$B$6-$C$6)*I2216/$D$2/60),0)</f>
        <v>1</v>
      </c>
      <c r="M2216">
        <f t="shared" si="310"/>
        <v>1</v>
      </c>
      <c r="N2216" s="2">
        <f t="shared" si="311"/>
        <v>3721.0526315789471</v>
      </c>
      <c r="O2216">
        <f t="shared" si="314"/>
        <v>977.02127659574455</v>
      </c>
      <c r="P2216">
        <f t="shared" si="312"/>
        <v>192000</v>
      </c>
      <c r="Q2216" s="2">
        <f t="shared" si="313"/>
        <v>196698.0739081747</v>
      </c>
      <c r="R2216">
        <f>Q2216/MainSheet!$C$8*(G2216-G2215)+R2215</f>
        <v>2516.1387565015125</v>
      </c>
      <c r="S2216">
        <f t="shared" si="315"/>
        <v>40608.861711495505</v>
      </c>
      <c r="T2216">
        <f t="shared" si="307"/>
        <v>22.140000000000661</v>
      </c>
      <c r="U2216" s="1">
        <f>Q2216/MainSheet!$C$22</f>
        <v>1</v>
      </c>
    </row>
    <row r="2217" spans="7:21">
      <c r="G2217">
        <f t="shared" si="308"/>
        <v>22.150000000000663</v>
      </c>
      <c r="H2217">
        <f t="shared" si="309"/>
        <v>198000</v>
      </c>
      <c r="I2217" s="2">
        <f>MIN(MainSheet!$C$10/MainSheet!$C$9,MainSheet!$K$9*60)</f>
        <v>660</v>
      </c>
      <c r="J2217" s="1">
        <f>IF(G2217&gt;MainSheet!$C$11,IF(J2216&gt;=0.999,1,(G2217-MainSheet!$C$11)*I2217/$B$2/60),0)</f>
        <v>1</v>
      </c>
      <c r="K2217" s="1">
        <f>IF(G2217&gt;MainSheet!$C$11+$B$6,IF(K2216&gt;=0.999,1,(G2217-MainSheet!$C$11-$B$6)*I2217/$C$2/60),0)</f>
        <v>1</v>
      </c>
      <c r="L2217" s="1">
        <f>IF(G2217&gt;MainSheet!$C$11+$B$6+$C$6,IF(L2216&gt;=0.999,1,(G2217-MainSheet!$C$11-$B$6-$C$6)*I2217/$D$2/60),0)</f>
        <v>1</v>
      </c>
      <c r="M2217">
        <f t="shared" si="310"/>
        <v>1</v>
      </c>
      <c r="N2217" s="2">
        <f t="shared" si="311"/>
        <v>3721.0526315789471</v>
      </c>
      <c r="O2217">
        <f t="shared" si="314"/>
        <v>977.02127659574455</v>
      </c>
      <c r="P2217">
        <f t="shared" si="312"/>
        <v>192000</v>
      </c>
      <c r="Q2217" s="2">
        <f t="shared" si="313"/>
        <v>196698.0739081747</v>
      </c>
      <c r="R2217">
        <f>Q2217/MainSheet!$C$8*(G2217-G2216)+R2216</f>
        <v>2518.1700029923472</v>
      </c>
      <c r="S2217">
        <f t="shared" si="315"/>
        <v>40641.644723813537</v>
      </c>
      <c r="T2217">
        <f t="shared" si="307"/>
        <v>22.150000000000663</v>
      </c>
      <c r="U2217" s="1">
        <f>Q2217/MainSheet!$C$22</f>
        <v>1</v>
      </c>
    </row>
    <row r="2218" spans="7:21">
      <c r="G2218">
        <f t="shared" si="308"/>
        <v>22.160000000000664</v>
      </c>
      <c r="H2218">
        <f t="shared" si="309"/>
        <v>198000</v>
      </c>
      <c r="I2218" s="2">
        <f>MIN(MainSheet!$C$10/MainSheet!$C$9,MainSheet!$K$9*60)</f>
        <v>660</v>
      </c>
      <c r="J2218" s="1">
        <f>IF(G2218&gt;MainSheet!$C$11,IF(J2217&gt;=0.999,1,(G2218-MainSheet!$C$11)*I2218/$B$2/60),0)</f>
        <v>1</v>
      </c>
      <c r="K2218" s="1">
        <f>IF(G2218&gt;MainSheet!$C$11+$B$6,IF(K2217&gt;=0.999,1,(G2218-MainSheet!$C$11-$B$6)*I2218/$C$2/60),0)</f>
        <v>1</v>
      </c>
      <c r="L2218" s="1">
        <f>IF(G2218&gt;MainSheet!$C$11+$B$6+$C$6,IF(L2217&gt;=0.999,1,(G2218-MainSheet!$C$11-$B$6-$C$6)*I2218/$D$2/60),0)</f>
        <v>1</v>
      </c>
      <c r="M2218">
        <f t="shared" si="310"/>
        <v>1</v>
      </c>
      <c r="N2218" s="2">
        <f t="shared" si="311"/>
        <v>3721.0526315789471</v>
      </c>
      <c r="O2218">
        <f t="shared" si="314"/>
        <v>977.02127659574455</v>
      </c>
      <c r="P2218">
        <f t="shared" si="312"/>
        <v>192000</v>
      </c>
      <c r="Q2218" s="2">
        <f t="shared" si="313"/>
        <v>196698.0739081747</v>
      </c>
      <c r="R2218">
        <f>Q2218/MainSheet!$C$8*(G2218-G2217)+R2217</f>
        <v>2520.201249483182</v>
      </c>
      <c r="S2218">
        <f t="shared" si="315"/>
        <v>40674.427736131569</v>
      </c>
      <c r="T2218">
        <f t="shared" si="307"/>
        <v>22.160000000000664</v>
      </c>
      <c r="U2218" s="1">
        <f>Q2218/MainSheet!$C$22</f>
        <v>1</v>
      </c>
    </row>
    <row r="2219" spans="7:21">
      <c r="G2219">
        <f t="shared" si="308"/>
        <v>22.170000000000666</v>
      </c>
      <c r="H2219">
        <f t="shared" si="309"/>
        <v>198000</v>
      </c>
      <c r="I2219" s="2">
        <f>MIN(MainSheet!$C$10/MainSheet!$C$9,MainSheet!$K$9*60)</f>
        <v>660</v>
      </c>
      <c r="J2219" s="1">
        <f>IF(G2219&gt;MainSheet!$C$11,IF(J2218&gt;=0.999,1,(G2219-MainSheet!$C$11)*I2219/$B$2/60),0)</f>
        <v>1</v>
      </c>
      <c r="K2219" s="1">
        <f>IF(G2219&gt;MainSheet!$C$11+$B$6,IF(K2218&gt;=0.999,1,(G2219-MainSheet!$C$11-$B$6)*I2219/$C$2/60),0)</f>
        <v>1</v>
      </c>
      <c r="L2219" s="1">
        <f>IF(G2219&gt;MainSheet!$C$11+$B$6+$C$6,IF(L2218&gt;=0.999,1,(G2219-MainSheet!$C$11-$B$6-$C$6)*I2219/$D$2/60),0)</f>
        <v>1</v>
      </c>
      <c r="M2219">
        <f t="shared" si="310"/>
        <v>1</v>
      </c>
      <c r="N2219" s="2">
        <f t="shared" si="311"/>
        <v>3721.0526315789471</v>
      </c>
      <c r="O2219">
        <f t="shared" si="314"/>
        <v>977.02127659574455</v>
      </c>
      <c r="P2219">
        <f t="shared" si="312"/>
        <v>192000</v>
      </c>
      <c r="Q2219" s="2">
        <f t="shared" si="313"/>
        <v>196698.0739081747</v>
      </c>
      <c r="R2219">
        <f>Q2219/MainSheet!$C$8*(G2219-G2218)+R2218</f>
        <v>2522.2324959740167</v>
      </c>
      <c r="S2219">
        <f t="shared" si="315"/>
        <v>40707.210748449601</v>
      </c>
      <c r="T2219">
        <f t="shared" si="307"/>
        <v>22.170000000000666</v>
      </c>
      <c r="U2219" s="1">
        <f>Q2219/MainSheet!$C$22</f>
        <v>1</v>
      </c>
    </row>
    <row r="2220" spans="7:21">
      <c r="G2220">
        <f t="shared" si="308"/>
        <v>22.180000000000668</v>
      </c>
      <c r="H2220">
        <f t="shared" si="309"/>
        <v>198000</v>
      </c>
      <c r="I2220" s="2">
        <f>MIN(MainSheet!$C$10/MainSheet!$C$9,MainSheet!$K$9*60)</f>
        <v>660</v>
      </c>
      <c r="J2220" s="1">
        <f>IF(G2220&gt;MainSheet!$C$11,IF(J2219&gt;=0.999,1,(G2220-MainSheet!$C$11)*I2220/$B$2/60),0)</f>
        <v>1</v>
      </c>
      <c r="K2220" s="1">
        <f>IF(G2220&gt;MainSheet!$C$11+$B$6,IF(K2219&gt;=0.999,1,(G2220-MainSheet!$C$11-$B$6)*I2220/$C$2/60),0)</f>
        <v>1</v>
      </c>
      <c r="L2220" s="1">
        <f>IF(G2220&gt;MainSheet!$C$11+$B$6+$C$6,IF(L2219&gt;=0.999,1,(G2220-MainSheet!$C$11-$B$6-$C$6)*I2220/$D$2/60),0)</f>
        <v>1</v>
      </c>
      <c r="M2220">
        <f t="shared" si="310"/>
        <v>1</v>
      </c>
      <c r="N2220" s="2">
        <f t="shared" si="311"/>
        <v>3721.0526315789471</v>
      </c>
      <c r="O2220">
        <f t="shared" si="314"/>
        <v>977.02127659574455</v>
      </c>
      <c r="P2220">
        <f t="shared" si="312"/>
        <v>192000</v>
      </c>
      <c r="Q2220" s="2">
        <f t="shared" si="313"/>
        <v>196698.0739081747</v>
      </c>
      <c r="R2220">
        <f>Q2220/MainSheet!$C$8*(G2220-G2219)+R2219</f>
        <v>2524.2637424648515</v>
      </c>
      <c r="S2220">
        <f t="shared" si="315"/>
        <v>40739.993760767633</v>
      </c>
      <c r="T2220">
        <f t="shared" si="307"/>
        <v>22.180000000000668</v>
      </c>
      <c r="U2220" s="1">
        <f>Q2220/MainSheet!$C$22</f>
        <v>1</v>
      </c>
    </row>
    <row r="2221" spans="7:21">
      <c r="G2221">
        <f t="shared" si="308"/>
        <v>22.190000000000669</v>
      </c>
      <c r="H2221">
        <f t="shared" si="309"/>
        <v>198000</v>
      </c>
      <c r="I2221" s="2">
        <f>MIN(MainSheet!$C$10/MainSheet!$C$9,MainSheet!$K$9*60)</f>
        <v>660</v>
      </c>
      <c r="J2221" s="1">
        <f>IF(G2221&gt;MainSheet!$C$11,IF(J2220&gt;=0.999,1,(G2221-MainSheet!$C$11)*I2221/$B$2/60),0)</f>
        <v>1</v>
      </c>
      <c r="K2221" s="1">
        <f>IF(G2221&gt;MainSheet!$C$11+$B$6,IF(K2220&gt;=0.999,1,(G2221-MainSheet!$C$11-$B$6)*I2221/$C$2/60),0)</f>
        <v>1</v>
      </c>
      <c r="L2221" s="1">
        <f>IF(G2221&gt;MainSheet!$C$11+$B$6+$C$6,IF(L2220&gt;=0.999,1,(G2221-MainSheet!$C$11-$B$6-$C$6)*I2221/$D$2/60),0)</f>
        <v>1</v>
      </c>
      <c r="M2221">
        <f t="shared" si="310"/>
        <v>1</v>
      </c>
      <c r="N2221" s="2">
        <f t="shared" si="311"/>
        <v>3721.0526315789471</v>
      </c>
      <c r="O2221">
        <f t="shared" si="314"/>
        <v>977.02127659574455</v>
      </c>
      <c r="P2221">
        <f t="shared" si="312"/>
        <v>192000</v>
      </c>
      <c r="Q2221" s="2">
        <f t="shared" si="313"/>
        <v>196698.0739081747</v>
      </c>
      <c r="R2221">
        <f>Q2221/MainSheet!$C$8*(G2221-G2220)+R2220</f>
        <v>2526.2949889556862</v>
      </c>
      <c r="S2221">
        <f t="shared" si="315"/>
        <v>40772.776773085665</v>
      </c>
      <c r="T2221">
        <f t="shared" si="307"/>
        <v>22.190000000000669</v>
      </c>
      <c r="U2221" s="1">
        <f>Q2221/MainSheet!$C$22</f>
        <v>1</v>
      </c>
    </row>
    <row r="2222" spans="7:21">
      <c r="G2222">
        <f t="shared" si="308"/>
        <v>22.200000000000671</v>
      </c>
      <c r="H2222">
        <f t="shared" si="309"/>
        <v>198000</v>
      </c>
      <c r="I2222" s="2">
        <f>MIN(MainSheet!$C$10/MainSheet!$C$9,MainSheet!$K$9*60)</f>
        <v>660</v>
      </c>
      <c r="J2222" s="1">
        <f>IF(G2222&gt;MainSheet!$C$11,IF(J2221&gt;=0.999,1,(G2222-MainSheet!$C$11)*I2222/$B$2/60),0)</f>
        <v>1</v>
      </c>
      <c r="K2222" s="1">
        <f>IF(G2222&gt;MainSheet!$C$11+$B$6,IF(K2221&gt;=0.999,1,(G2222-MainSheet!$C$11-$B$6)*I2222/$C$2/60),0)</f>
        <v>1</v>
      </c>
      <c r="L2222" s="1">
        <f>IF(G2222&gt;MainSheet!$C$11+$B$6+$C$6,IF(L2221&gt;=0.999,1,(G2222-MainSheet!$C$11-$B$6-$C$6)*I2222/$D$2/60),0)</f>
        <v>1</v>
      </c>
      <c r="M2222">
        <f t="shared" si="310"/>
        <v>1</v>
      </c>
      <c r="N2222" s="2">
        <f t="shared" si="311"/>
        <v>3721.0526315789471</v>
      </c>
      <c r="O2222">
        <f t="shared" si="314"/>
        <v>977.02127659574455</v>
      </c>
      <c r="P2222">
        <f t="shared" si="312"/>
        <v>192000</v>
      </c>
      <c r="Q2222" s="2">
        <f t="shared" si="313"/>
        <v>196698.0739081747</v>
      </c>
      <c r="R2222">
        <f>Q2222/MainSheet!$C$8*(G2222-G2221)+R2221</f>
        <v>2528.326235446521</v>
      </c>
      <c r="S2222">
        <f t="shared" si="315"/>
        <v>40805.559785403697</v>
      </c>
      <c r="T2222">
        <f t="shared" si="307"/>
        <v>22.200000000000671</v>
      </c>
      <c r="U2222" s="1">
        <f>Q2222/MainSheet!$C$22</f>
        <v>1</v>
      </c>
    </row>
    <row r="2223" spans="7:21">
      <c r="G2223">
        <f t="shared" si="308"/>
        <v>22.210000000000672</v>
      </c>
      <c r="H2223">
        <f t="shared" si="309"/>
        <v>198000</v>
      </c>
      <c r="I2223" s="2">
        <f>MIN(MainSheet!$C$10/MainSheet!$C$9,MainSheet!$K$9*60)</f>
        <v>660</v>
      </c>
      <c r="J2223" s="1">
        <f>IF(G2223&gt;MainSheet!$C$11,IF(J2222&gt;=0.999,1,(G2223-MainSheet!$C$11)*I2223/$B$2/60),0)</f>
        <v>1</v>
      </c>
      <c r="K2223" s="1">
        <f>IF(G2223&gt;MainSheet!$C$11+$B$6,IF(K2222&gt;=0.999,1,(G2223-MainSheet!$C$11-$B$6)*I2223/$C$2/60),0)</f>
        <v>1</v>
      </c>
      <c r="L2223" s="1">
        <f>IF(G2223&gt;MainSheet!$C$11+$B$6+$C$6,IF(L2222&gt;=0.999,1,(G2223-MainSheet!$C$11-$B$6-$C$6)*I2223/$D$2/60),0)</f>
        <v>1</v>
      </c>
      <c r="M2223">
        <f t="shared" si="310"/>
        <v>1</v>
      </c>
      <c r="N2223" s="2">
        <f t="shared" si="311"/>
        <v>3721.0526315789471</v>
      </c>
      <c r="O2223">
        <f t="shared" si="314"/>
        <v>977.02127659574455</v>
      </c>
      <c r="P2223">
        <f t="shared" si="312"/>
        <v>192000</v>
      </c>
      <c r="Q2223" s="2">
        <f t="shared" si="313"/>
        <v>196698.0739081747</v>
      </c>
      <c r="R2223">
        <f>Q2223/MainSheet!$C$8*(G2223-G2222)+R2222</f>
        <v>2530.3574819373557</v>
      </c>
      <c r="S2223">
        <f t="shared" si="315"/>
        <v>40838.342797721729</v>
      </c>
      <c r="T2223">
        <f t="shared" si="307"/>
        <v>22.210000000000672</v>
      </c>
      <c r="U2223" s="1">
        <f>Q2223/MainSheet!$C$22</f>
        <v>1</v>
      </c>
    </row>
    <row r="2224" spans="7:21">
      <c r="G2224">
        <f t="shared" si="308"/>
        <v>22.220000000000674</v>
      </c>
      <c r="H2224">
        <f t="shared" si="309"/>
        <v>198000</v>
      </c>
      <c r="I2224" s="2">
        <f>MIN(MainSheet!$C$10/MainSheet!$C$9,MainSheet!$K$9*60)</f>
        <v>660</v>
      </c>
      <c r="J2224" s="1">
        <f>IF(G2224&gt;MainSheet!$C$11,IF(J2223&gt;=0.999,1,(G2224-MainSheet!$C$11)*I2224/$B$2/60),0)</f>
        <v>1</v>
      </c>
      <c r="K2224" s="1">
        <f>IF(G2224&gt;MainSheet!$C$11+$B$6,IF(K2223&gt;=0.999,1,(G2224-MainSheet!$C$11-$B$6)*I2224/$C$2/60),0)</f>
        <v>1</v>
      </c>
      <c r="L2224" s="1">
        <f>IF(G2224&gt;MainSheet!$C$11+$B$6+$C$6,IF(L2223&gt;=0.999,1,(G2224-MainSheet!$C$11-$B$6-$C$6)*I2224/$D$2/60),0)</f>
        <v>1</v>
      </c>
      <c r="M2224">
        <f t="shared" si="310"/>
        <v>1</v>
      </c>
      <c r="N2224" s="2">
        <f t="shared" si="311"/>
        <v>3721.0526315789471</v>
      </c>
      <c r="O2224">
        <f t="shared" si="314"/>
        <v>977.02127659574455</v>
      </c>
      <c r="P2224">
        <f t="shared" si="312"/>
        <v>192000</v>
      </c>
      <c r="Q2224" s="2">
        <f t="shared" si="313"/>
        <v>196698.0739081747</v>
      </c>
      <c r="R2224">
        <f>Q2224/MainSheet!$C$8*(G2224-G2223)+R2223</f>
        <v>2532.3887284281905</v>
      </c>
      <c r="S2224">
        <f t="shared" si="315"/>
        <v>40871.125810039761</v>
      </c>
      <c r="T2224">
        <f t="shared" si="307"/>
        <v>22.220000000000674</v>
      </c>
      <c r="U2224" s="1">
        <f>Q2224/MainSheet!$C$22</f>
        <v>1</v>
      </c>
    </row>
    <row r="2225" spans="7:21">
      <c r="G2225">
        <f t="shared" si="308"/>
        <v>22.230000000000675</v>
      </c>
      <c r="H2225">
        <f t="shared" si="309"/>
        <v>198000</v>
      </c>
      <c r="I2225" s="2">
        <f>MIN(MainSheet!$C$10/MainSheet!$C$9,MainSheet!$K$9*60)</f>
        <v>660</v>
      </c>
      <c r="J2225" s="1">
        <f>IF(G2225&gt;MainSheet!$C$11,IF(J2224&gt;=0.999,1,(G2225-MainSheet!$C$11)*I2225/$B$2/60),0)</f>
        <v>1</v>
      </c>
      <c r="K2225" s="1">
        <f>IF(G2225&gt;MainSheet!$C$11+$B$6,IF(K2224&gt;=0.999,1,(G2225-MainSheet!$C$11-$B$6)*I2225/$C$2/60),0)</f>
        <v>1</v>
      </c>
      <c r="L2225" s="1">
        <f>IF(G2225&gt;MainSheet!$C$11+$B$6+$C$6,IF(L2224&gt;=0.999,1,(G2225-MainSheet!$C$11-$B$6-$C$6)*I2225/$D$2/60),0)</f>
        <v>1</v>
      </c>
      <c r="M2225">
        <f t="shared" si="310"/>
        <v>1</v>
      </c>
      <c r="N2225" s="2">
        <f t="shared" si="311"/>
        <v>3721.0526315789471</v>
      </c>
      <c r="O2225">
        <f t="shared" si="314"/>
        <v>977.02127659574455</v>
      </c>
      <c r="P2225">
        <f t="shared" si="312"/>
        <v>192000</v>
      </c>
      <c r="Q2225" s="2">
        <f t="shared" si="313"/>
        <v>196698.0739081747</v>
      </c>
      <c r="R2225">
        <f>Q2225/MainSheet!$C$8*(G2225-G2224)+R2224</f>
        <v>2534.4199749190252</v>
      </c>
      <c r="S2225">
        <f t="shared" si="315"/>
        <v>40903.908822357793</v>
      </c>
      <c r="T2225">
        <f t="shared" si="307"/>
        <v>22.230000000000675</v>
      </c>
      <c r="U2225" s="1">
        <f>Q2225/MainSheet!$C$22</f>
        <v>1</v>
      </c>
    </row>
    <row r="2226" spans="7:21">
      <c r="G2226">
        <f t="shared" si="308"/>
        <v>22.240000000000677</v>
      </c>
      <c r="H2226">
        <f t="shared" si="309"/>
        <v>198000</v>
      </c>
      <c r="I2226" s="2">
        <f>MIN(MainSheet!$C$10/MainSheet!$C$9,MainSheet!$K$9*60)</f>
        <v>660</v>
      </c>
      <c r="J2226" s="1">
        <f>IF(G2226&gt;MainSheet!$C$11,IF(J2225&gt;=0.999,1,(G2226-MainSheet!$C$11)*I2226/$B$2/60),0)</f>
        <v>1</v>
      </c>
      <c r="K2226" s="1">
        <f>IF(G2226&gt;MainSheet!$C$11+$B$6,IF(K2225&gt;=0.999,1,(G2226-MainSheet!$C$11-$B$6)*I2226/$C$2/60),0)</f>
        <v>1</v>
      </c>
      <c r="L2226" s="1">
        <f>IF(G2226&gt;MainSheet!$C$11+$B$6+$C$6,IF(L2225&gt;=0.999,1,(G2226-MainSheet!$C$11-$B$6-$C$6)*I2226/$D$2/60),0)</f>
        <v>1</v>
      </c>
      <c r="M2226">
        <f t="shared" si="310"/>
        <v>1</v>
      </c>
      <c r="N2226" s="2">
        <f t="shared" si="311"/>
        <v>3721.0526315789471</v>
      </c>
      <c r="O2226">
        <f t="shared" si="314"/>
        <v>977.02127659574455</v>
      </c>
      <c r="P2226">
        <f t="shared" si="312"/>
        <v>192000</v>
      </c>
      <c r="Q2226" s="2">
        <f t="shared" si="313"/>
        <v>196698.0739081747</v>
      </c>
      <c r="R2226">
        <f>Q2226/MainSheet!$C$8*(G2226-G2225)+R2225</f>
        <v>2536.45122140986</v>
      </c>
      <c r="S2226">
        <f t="shared" si="315"/>
        <v>40936.691834675825</v>
      </c>
      <c r="T2226">
        <f t="shared" si="307"/>
        <v>22.240000000000677</v>
      </c>
      <c r="U2226" s="1">
        <f>Q2226/MainSheet!$C$22</f>
        <v>1</v>
      </c>
    </row>
    <row r="2227" spans="7:21">
      <c r="G2227">
        <f t="shared" si="308"/>
        <v>22.250000000000679</v>
      </c>
      <c r="H2227">
        <f t="shared" si="309"/>
        <v>198000</v>
      </c>
      <c r="I2227" s="2">
        <f>MIN(MainSheet!$C$10/MainSheet!$C$9,MainSheet!$K$9*60)</f>
        <v>660</v>
      </c>
      <c r="J2227" s="1">
        <f>IF(G2227&gt;MainSheet!$C$11,IF(J2226&gt;=0.999,1,(G2227-MainSheet!$C$11)*I2227/$B$2/60),0)</f>
        <v>1</v>
      </c>
      <c r="K2227" s="1">
        <f>IF(G2227&gt;MainSheet!$C$11+$B$6,IF(K2226&gt;=0.999,1,(G2227-MainSheet!$C$11-$B$6)*I2227/$C$2/60),0)</f>
        <v>1</v>
      </c>
      <c r="L2227" s="1">
        <f>IF(G2227&gt;MainSheet!$C$11+$B$6+$C$6,IF(L2226&gt;=0.999,1,(G2227-MainSheet!$C$11-$B$6-$C$6)*I2227/$D$2/60),0)</f>
        <v>1</v>
      </c>
      <c r="M2227">
        <f t="shared" si="310"/>
        <v>1</v>
      </c>
      <c r="N2227" s="2">
        <f t="shared" si="311"/>
        <v>3721.0526315789471</v>
      </c>
      <c r="O2227">
        <f t="shared" si="314"/>
        <v>977.02127659574455</v>
      </c>
      <c r="P2227">
        <f t="shared" si="312"/>
        <v>192000</v>
      </c>
      <c r="Q2227" s="2">
        <f t="shared" si="313"/>
        <v>196698.0739081747</v>
      </c>
      <c r="R2227">
        <f>Q2227/MainSheet!$C$8*(G2227-G2226)+R2226</f>
        <v>2538.4824679006947</v>
      </c>
      <c r="S2227">
        <f t="shared" si="315"/>
        <v>40969.474846993857</v>
      </c>
      <c r="T2227">
        <f t="shared" si="307"/>
        <v>22.250000000000679</v>
      </c>
      <c r="U2227" s="1">
        <f>Q2227/MainSheet!$C$22</f>
        <v>1</v>
      </c>
    </row>
    <row r="2228" spans="7:21">
      <c r="G2228">
        <f t="shared" si="308"/>
        <v>22.26000000000068</v>
      </c>
      <c r="H2228">
        <f t="shared" si="309"/>
        <v>198000</v>
      </c>
      <c r="I2228" s="2">
        <f>MIN(MainSheet!$C$10/MainSheet!$C$9,MainSheet!$K$9*60)</f>
        <v>660</v>
      </c>
      <c r="J2228" s="1">
        <f>IF(G2228&gt;MainSheet!$C$11,IF(J2227&gt;=0.999,1,(G2228-MainSheet!$C$11)*I2228/$B$2/60),0)</f>
        <v>1</v>
      </c>
      <c r="K2228" s="1">
        <f>IF(G2228&gt;MainSheet!$C$11+$B$6,IF(K2227&gt;=0.999,1,(G2228-MainSheet!$C$11-$B$6)*I2228/$C$2/60),0)</f>
        <v>1</v>
      </c>
      <c r="L2228" s="1">
        <f>IF(G2228&gt;MainSheet!$C$11+$B$6+$C$6,IF(L2227&gt;=0.999,1,(G2228-MainSheet!$C$11-$B$6-$C$6)*I2228/$D$2/60),0)</f>
        <v>1</v>
      </c>
      <c r="M2228">
        <f t="shared" si="310"/>
        <v>1</v>
      </c>
      <c r="N2228" s="2">
        <f t="shared" si="311"/>
        <v>3721.0526315789471</v>
      </c>
      <c r="O2228">
        <f t="shared" si="314"/>
        <v>977.02127659574455</v>
      </c>
      <c r="P2228">
        <f t="shared" si="312"/>
        <v>192000</v>
      </c>
      <c r="Q2228" s="2">
        <f t="shared" si="313"/>
        <v>196698.0739081747</v>
      </c>
      <c r="R2228">
        <f>Q2228/MainSheet!$C$8*(G2228-G2227)+R2227</f>
        <v>2540.5137143915294</v>
      </c>
      <c r="S2228">
        <f t="shared" si="315"/>
        <v>41002.257859311889</v>
      </c>
      <c r="T2228">
        <f t="shared" si="307"/>
        <v>22.26000000000068</v>
      </c>
      <c r="U2228" s="1">
        <f>Q2228/MainSheet!$C$22</f>
        <v>1</v>
      </c>
    </row>
    <row r="2229" spans="7:21">
      <c r="G2229">
        <f t="shared" si="308"/>
        <v>22.270000000000682</v>
      </c>
      <c r="H2229">
        <f t="shared" si="309"/>
        <v>198000</v>
      </c>
      <c r="I2229" s="2">
        <f>MIN(MainSheet!$C$10/MainSheet!$C$9,MainSheet!$K$9*60)</f>
        <v>660</v>
      </c>
      <c r="J2229" s="1">
        <f>IF(G2229&gt;MainSheet!$C$11,IF(J2228&gt;=0.999,1,(G2229-MainSheet!$C$11)*I2229/$B$2/60),0)</f>
        <v>1</v>
      </c>
      <c r="K2229" s="1">
        <f>IF(G2229&gt;MainSheet!$C$11+$B$6,IF(K2228&gt;=0.999,1,(G2229-MainSheet!$C$11-$B$6)*I2229/$C$2/60),0)</f>
        <v>1</v>
      </c>
      <c r="L2229" s="1">
        <f>IF(G2229&gt;MainSheet!$C$11+$B$6+$C$6,IF(L2228&gt;=0.999,1,(G2229-MainSheet!$C$11-$B$6-$C$6)*I2229/$D$2/60),0)</f>
        <v>1</v>
      </c>
      <c r="M2229">
        <f t="shared" si="310"/>
        <v>1</v>
      </c>
      <c r="N2229" s="2">
        <f t="shared" si="311"/>
        <v>3721.0526315789471</v>
      </c>
      <c r="O2229">
        <f t="shared" si="314"/>
        <v>977.02127659574455</v>
      </c>
      <c r="P2229">
        <f t="shared" si="312"/>
        <v>192000</v>
      </c>
      <c r="Q2229" s="2">
        <f t="shared" si="313"/>
        <v>196698.0739081747</v>
      </c>
      <c r="R2229">
        <f>Q2229/MainSheet!$C$8*(G2229-G2228)+R2228</f>
        <v>2542.5449608823642</v>
      </c>
      <c r="S2229">
        <f t="shared" si="315"/>
        <v>41035.040871629921</v>
      </c>
      <c r="T2229">
        <f t="shared" si="307"/>
        <v>22.270000000000682</v>
      </c>
      <c r="U2229" s="1">
        <f>Q2229/MainSheet!$C$22</f>
        <v>1</v>
      </c>
    </row>
    <row r="2230" spans="7:21">
      <c r="G2230">
        <f t="shared" si="308"/>
        <v>22.280000000000683</v>
      </c>
      <c r="H2230">
        <f t="shared" si="309"/>
        <v>198000</v>
      </c>
      <c r="I2230" s="2">
        <f>MIN(MainSheet!$C$10/MainSheet!$C$9,MainSheet!$K$9*60)</f>
        <v>660</v>
      </c>
      <c r="J2230" s="1">
        <f>IF(G2230&gt;MainSheet!$C$11,IF(J2229&gt;=0.999,1,(G2230-MainSheet!$C$11)*I2230/$B$2/60),0)</f>
        <v>1</v>
      </c>
      <c r="K2230" s="1">
        <f>IF(G2230&gt;MainSheet!$C$11+$B$6,IF(K2229&gt;=0.999,1,(G2230-MainSheet!$C$11-$B$6)*I2230/$C$2/60),0)</f>
        <v>1</v>
      </c>
      <c r="L2230" s="1">
        <f>IF(G2230&gt;MainSheet!$C$11+$B$6+$C$6,IF(L2229&gt;=0.999,1,(G2230-MainSheet!$C$11-$B$6-$C$6)*I2230/$D$2/60),0)</f>
        <v>1</v>
      </c>
      <c r="M2230">
        <f t="shared" si="310"/>
        <v>1</v>
      </c>
      <c r="N2230" s="2">
        <f t="shared" si="311"/>
        <v>3721.0526315789471</v>
      </c>
      <c r="O2230">
        <f t="shared" si="314"/>
        <v>977.02127659574455</v>
      </c>
      <c r="P2230">
        <f t="shared" si="312"/>
        <v>192000</v>
      </c>
      <c r="Q2230" s="2">
        <f t="shared" si="313"/>
        <v>196698.0739081747</v>
      </c>
      <c r="R2230">
        <f>Q2230/MainSheet!$C$8*(G2230-G2229)+R2229</f>
        <v>2544.5762073731989</v>
      </c>
      <c r="S2230">
        <f t="shared" si="315"/>
        <v>41067.823883947953</v>
      </c>
      <c r="T2230">
        <f t="shared" si="307"/>
        <v>22.280000000000683</v>
      </c>
      <c r="U2230" s="1">
        <f>Q2230/MainSheet!$C$22</f>
        <v>1</v>
      </c>
    </row>
    <row r="2231" spans="7:21">
      <c r="G2231">
        <f t="shared" si="308"/>
        <v>22.290000000000685</v>
      </c>
      <c r="H2231">
        <f t="shared" si="309"/>
        <v>198000</v>
      </c>
      <c r="I2231" s="2">
        <f>MIN(MainSheet!$C$10/MainSheet!$C$9,MainSheet!$K$9*60)</f>
        <v>660</v>
      </c>
      <c r="J2231" s="1">
        <f>IF(G2231&gt;MainSheet!$C$11,IF(J2230&gt;=0.999,1,(G2231-MainSheet!$C$11)*I2231/$B$2/60),0)</f>
        <v>1</v>
      </c>
      <c r="K2231" s="1">
        <f>IF(G2231&gt;MainSheet!$C$11+$B$6,IF(K2230&gt;=0.999,1,(G2231-MainSheet!$C$11-$B$6)*I2231/$C$2/60),0)</f>
        <v>1</v>
      </c>
      <c r="L2231" s="1">
        <f>IF(G2231&gt;MainSheet!$C$11+$B$6+$C$6,IF(L2230&gt;=0.999,1,(G2231-MainSheet!$C$11-$B$6-$C$6)*I2231/$D$2/60),0)</f>
        <v>1</v>
      </c>
      <c r="M2231">
        <f t="shared" si="310"/>
        <v>1</v>
      </c>
      <c r="N2231" s="2">
        <f t="shared" si="311"/>
        <v>3721.0526315789471</v>
      </c>
      <c r="O2231">
        <f t="shared" si="314"/>
        <v>977.02127659574455</v>
      </c>
      <c r="P2231">
        <f t="shared" si="312"/>
        <v>192000</v>
      </c>
      <c r="Q2231" s="2">
        <f t="shared" si="313"/>
        <v>196698.0739081747</v>
      </c>
      <c r="R2231">
        <f>Q2231/MainSheet!$C$8*(G2231-G2230)+R2230</f>
        <v>2546.6074538640337</v>
      </c>
      <c r="S2231">
        <f t="shared" si="315"/>
        <v>41100.606896265985</v>
      </c>
      <c r="T2231">
        <f t="shared" si="307"/>
        <v>22.290000000000685</v>
      </c>
      <c r="U2231" s="1">
        <f>Q2231/MainSheet!$C$22</f>
        <v>1</v>
      </c>
    </row>
    <row r="2232" spans="7:21">
      <c r="G2232">
        <f t="shared" si="308"/>
        <v>22.300000000000686</v>
      </c>
      <c r="H2232">
        <f t="shared" si="309"/>
        <v>198000</v>
      </c>
      <c r="I2232" s="2">
        <f>MIN(MainSheet!$C$10/MainSheet!$C$9,MainSheet!$K$9*60)</f>
        <v>660</v>
      </c>
      <c r="J2232" s="1">
        <f>IF(G2232&gt;MainSheet!$C$11,IF(J2231&gt;=0.999,1,(G2232-MainSheet!$C$11)*I2232/$B$2/60),0)</f>
        <v>1</v>
      </c>
      <c r="K2232" s="1">
        <f>IF(G2232&gt;MainSheet!$C$11+$B$6,IF(K2231&gt;=0.999,1,(G2232-MainSheet!$C$11-$B$6)*I2232/$C$2/60),0)</f>
        <v>1</v>
      </c>
      <c r="L2232" s="1">
        <f>IF(G2232&gt;MainSheet!$C$11+$B$6+$C$6,IF(L2231&gt;=0.999,1,(G2232-MainSheet!$C$11-$B$6-$C$6)*I2232/$D$2/60),0)</f>
        <v>1</v>
      </c>
      <c r="M2232">
        <f t="shared" si="310"/>
        <v>1</v>
      </c>
      <c r="N2232" s="2">
        <f t="shared" si="311"/>
        <v>3721.0526315789471</v>
      </c>
      <c r="O2232">
        <f t="shared" si="314"/>
        <v>977.02127659574455</v>
      </c>
      <c r="P2232">
        <f t="shared" si="312"/>
        <v>192000</v>
      </c>
      <c r="Q2232" s="2">
        <f t="shared" si="313"/>
        <v>196698.0739081747</v>
      </c>
      <c r="R2232">
        <f>Q2232/MainSheet!$C$8*(G2232-G2231)+R2231</f>
        <v>2548.6387003548684</v>
      </c>
      <c r="S2232">
        <f t="shared" si="315"/>
        <v>41133.389908584017</v>
      </c>
      <c r="T2232">
        <f t="shared" si="307"/>
        <v>22.300000000000686</v>
      </c>
      <c r="U2232" s="1">
        <f>Q2232/MainSheet!$C$22</f>
        <v>1</v>
      </c>
    </row>
    <row r="2233" spans="7:21">
      <c r="G2233">
        <f t="shared" si="308"/>
        <v>22.310000000000688</v>
      </c>
      <c r="H2233">
        <f t="shared" si="309"/>
        <v>198000</v>
      </c>
      <c r="I2233" s="2">
        <f>MIN(MainSheet!$C$10/MainSheet!$C$9,MainSheet!$K$9*60)</f>
        <v>660</v>
      </c>
      <c r="J2233" s="1">
        <f>IF(G2233&gt;MainSheet!$C$11,IF(J2232&gt;=0.999,1,(G2233-MainSheet!$C$11)*I2233/$B$2/60),0)</f>
        <v>1</v>
      </c>
      <c r="K2233" s="1">
        <f>IF(G2233&gt;MainSheet!$C$11+$B$6,IF(K2232&gt;=0.999,1,(G2233-MainSheet!$C$11-$B$6)*I2233/$C$2/60),0)</f>
        <v>1</v>
      </c>
      <c r="L2233" s="1">
        <f>IF(G2233&gt;MainSheet!$C$11+$B$6+$C$6,IF(L2232&gt;=0.999,1,(G2233-MainSheet!$C$11-$B$6-$C$6)*I2233/$D$2/60),0)</f>
        <v>1</v>
      </c>
      <c r="M2233">
        <f t="shared" si="310"/>
        <v>1</v>
      </c>
      <c r="N2233" s="2">
        <f t="shared" si="311"/>
        <v>3721.0526315789471</v>
      </c>
      <c r="O2233">
        <f t="shared" si="314"/>
        <v>977.02127659574455</v>
      </c>
      <c r="P2233">
        <f t="shared" si="312"/>
        <v>192000</v>
      </c>
      <c r="Q2233" s="2">
        <f t="shared" si="313"/>
        <v>196698.0739081747</v>
      </c>
      <c r="R2233">
        <f>Q2233/MainSheet!$C$8*(G2233-G2232)+R2232</f>
        <v>2550.6699468457032</v>
      </c>
      <c r="S2233">
        <f t="shared" si="315"/>
        <v>41166.172920902049</v>
      </c>
      <c r="T2233">
        <f t="shared" si="307"/>
        <v>22.310000000000688</v>
      </c>
      <c r="U2233" s="1">
        <f>Q2233/MainSheet!$C$22</f>
        <v>1</v>
      </c>
    </row>
    <row r="2234" spans="7:21">
      <c r="G2234">
        <f t="shared" si="308"/>
        <v>22.32000000000069</v>
      </c>
      <c r="H2234">
        <f t="shared" si="309"/>
        <v>198000</v>
      </c>
      <c r="I2234" s="2">
        <f>MIN(MainSheet!$C$10/MainSheet!$C$9,MainSheet!$K$9*60)</f>
        <v>660</v>
      </c>
      <c r="J2234" s="1">
        <f>IF(G2234&gt;MainSheet!$C$11,IF(J2233&gt;=0.999,1,(G2234-MainSheet!$C$11)*I2234/$B$2/60),0)</f>
        <v>1</v>
      </c>
      <c r="K2234" s="1">
        <f>IF(G2234&gt;MainSheet!$C$11+$B$6,IF(K2233&gt;=0.999,1,(G2234-MainSheet!$C$11-$B$6)*I2234/$C$2/60),0)</f>
        <v>1</v>
      </c>
      <c r="L2234" s="1">
        <f>IF(G2234&gt;MainSheet!$C$11+$B$6+$C$6,IF(L2233&gt;=0.999,1,(G2234-MainSheet!$C$11-$B$6-$C$6)*I2234/$D$2/60),0)</f>
        <v>1</v>
      </c>
      <c r="M2234">
        <f t="shared" si="310"/>
        <v>1</v>
      </c>
      <c r="N2234" s="2">
        <f t="shared" si="311"/>
        <v>3721.0526315789471</v>
      </c>
      <c r="O2234">
        <f t="shared" si="314"/>
        <v>977.02127659574455</v>
      </c>
      <c r="P2234">
        <f t="shared" si="312"/>
        <v>192000</v>
      </c>
      <c r="Q2234" s="2">
        <f t="shared" si="313"/>
        <v>196698.0739081747</v>
      </c>
      <c r="R2234">
        <f>Q2234/MainSheet!$C$8*(G2234-G2233)+R2233</f>
        <v>2552.7011933365379</v>
      </c>
      <c r="S2234">
        <f t="shared" si="315"/>
        <v>41198.955933220081</v>
      </c>
      <c r="T2234">
        <f t="shared" si="307"/>
        <v>22.32000000000069</v>
      </c>
      <c r="U2234" s="1">
        <f>Q2234/MainSheet!$C$22</f>
        <v>1</v>
      </c>
    </row>
    <row r="2235" spans="7:21">
      <c r="G2235">
        <f t="shared" si="308"/>
        <v>22.330000000000691</v>
      </c>
      <c r="H2235">
        <f t="shared" si="309"/>
        <v>198000</v>
      </c>
      <c r="I2235" s="2">
        <f>MIN(MainSheet!$C$10/MainSheet!$C$9,MainSheet!$K$9*60)</f>
        <v>660</v>
      </c>
      <c r="J2235" s="1">
        <f>IF(G2235&gt;MainSheet!$C$11,IF(J2234&gt;=0.999,1,(G2235-MainSheet!$C$11)*I2235/$B$2/60),0)</f>
        <v>1</v>
      </c>
      <c r="K2235" s="1">
        <f>IF(G2235&gt;MainSheet!$C$11+$B$6,IF(K2234&gt;=0.999,1,(G2235-MainSheet!$C$11-$B$6)*I2235/$C$2/60),0)</f>
        <v>1</v>
      </c>
      <c r="L2235" s="1">
        <f>IF(G2235&gt;MainSheet!$C$11+$B$6+$C$6,IF(L2234&gt;=0.999,1,(G2235-MainSheet!$C$11-$B$6-$C$6)*I2235/$D$2/60),0)</f>
        <v>1</v>
      </c>
      <c r="M2235">
        <f t="shared" si="310"/>
        <v>1</v>
      </c>
      <c r="N2235" s="2">
        <f t="shared" si="311"/>
        <v>3721.0526315789471</v>
      </c>
      <c r="O2235">
        <f t="shared" si="314"/>
        <v>977.02127659574455</v>
      </c>
      <c r="P2235">
        <f t="shared" si="312"/>
        <v>192000</v>
      </c>
      <c r="Q2235" s="2">
        <f t="shared" si="313"/>
        <v>196698.0739081747</v>
      </c>
      <c r="R2235">
        <f>Q2235/MainSheet!$C$8*(G2235-G2234)+R2234</f>
        <v>2554.7324398273727</v>
      </c>
      <c r="S2235">
        <f t="shared" si="315"/>
        <v>41231.738945538113</v>
      </c>
      <c r="T2235">
        <f t="shared" si="307"/>
        <v>22.330000000000691</v>
      </c>
      <c r="U2235" s="1">
        <f>Q2235/MainSheet!$C$22</f>
        <v>1</v>
      </c>
    </row>
    <row r="2236" spans="7:21">
      <c r="G2236">
        <f t="shared" si="308"/>
        <v>22.340000000000693</v>
      </c>
      <c r="H2236">
        <f t="shared" si="309"/>
        <v>198000</v>
      </c>
      <c r="I2236" s="2">
        <f>MIN(MainSheet!$C$10/MainSheet!$C$9,MainSheet!$K$9*60)</f>
        <v>660</v>
      </c>
      <c r="J2236" s="1">
        <f>IF(G2236&gt;MainSheet!$C$11,IF(J2235&gt;=0.999,1,(G2236-MainSheet!$C$11)*I2236/$B$2/60),0)</f>
        <v>1</v>
      </c>
      <c r="K2236" s="1">
        <f>IF(G2236&gt;MainSheet!$C$11+$B$6,IF(K2235&gt;=0.999,1,(G2236-MainSheet!$C$11-$B$6)*I2236/$C$2/60),0)</f>
        <v>1</v>
      </c>
      <c r="L2236" s="1">
        <f>IF(G2236&gt;MainSheet!$C$11+$B$6+$C$6,IF(L2235&gt;=0.999,1,(G2236-MainSheet!$C$11-$B$6-$C$6)*I2236/$D$2/60),0)</f>
        <v>1</v>
      </c>
      <c r="M2236">
        <f t="shared" si="310"/>
        <v>1</v>
      </c>
      <c r="N2236" s="2">
        <f t="shared" si="311"/>
        <v>3721.0526315789471</v>
      </c>
      <c r="O2236">
        <f t="shared" si="314"/>
        <v>977.02127659574455</v>
      </c>
      <c r="P2236">
        <f t="shared" si="312"/>
        <v>192000</v>
      </c>
      <c r="Q2236" s="2">
        <f t="shared" si="313"/>
        <v>196698.0739081747</v>
      </c>
      <c r="R2236">
        <f>Q2236/MainSheet!$C$8*(G2236-G2235)+R2235</f>
        <v>2556.7636863182074</v>
      </c>
      <c r="S2236">
        <f t="shared" si="315"/>
        <v>41264.521957856145</v>
      </c>
      <c r="T2236">
        <f t="shared" si="307"/>
        <v>22.340000000000693</v>
      </c>
      <c r="U2236" s="1">
        <f>Q2236/MainSheet!$C$22</f>
        <v>1</v>
      </c>
    </row>
    <row r="2237" spans="7:21">
      <c r="G2237">
        <f t="shared" si="308"/>
        <v>22.350000000000694</v>
      </c>
      <c r="H2237">
        <f t="shared" si="309"/>
        <v>198000</v>
      </c>
      <c r="I2237" s="2">
        <f>MIN(MainSheet!$C$10/MainSheet!$C$9,MainSheet!$K$9*60)</f>
        <v>660</v>
      </c>
      <c r="J2237" s="1">
        <f>IF(G2237&gt;MainSheet!$C$11,IF(J2236&gt;=0.999,1,(G2237-MainSheet!$C$11)*I2237/$B$2/60),0)</f>
        <v>1</v>
      </c>
      <c r="K2237" s="1">
        <f>IF(G2237&gt;MainSheet!$C$11+$B$6,IF(K2236&gt;=0.999,1,(G2237-MainSheet!$C$11-$B$6)*I2237/$C$2/60),0)</f>
        <v>1</v>
      </c>
      <c r="L2237" s="1">
        <f>IF(G2237&gt;MainSheet!$C$11+$B$6+$C$6,IF(L2236&gt;=0.999,1,(G2237-MainSheet!$C$11-$B$6-$C$6)*I2237/$D$2/60),0)</f>
        <v>1</v>
      </c>
      <c r="M2237">
        <f t="shared" si="310"/>
        <v>1</v>
      </c>
      <c r="N2237" s="2">
        <f t="shared" si="311"/>
        <v>3721.0526315789471</v>
      </c>
      <c r="O2237">
        <f t="shared" si="314"/>
        <v>977.02127659574455</v>
      </c>
      <c r="P2237">
        <f t="shared" si="312"/>
        <v>192000</v>
      </c>
      <c r="Q2237" s="2">
        <f t="shared" si="313"/>
        <v>196698.0739081747</v>
      </c>
      <c r="R2237">
        <f>Q2237/MainSheet!$C$8*(G2237-G2236)+R2236</f>
        <v>2558.7949328090422</v>
      </c>
      <c r="S2237">
        <f t="shared" si="315"/>
        <v>41297.304970174177</v>
      </c>
      <c r="T2237">
        <f t="shared" si="307"/>
        <v>22.350000000000694</v>
      </c>
      <c r="U2237" s="1">
        <f>Q2237/MainSheet!$C$22</f>
        <v>1</v>
      </c>
    </row>
    <row r="2238" spans="7:21">
      <c r="G2238">
        <f t="shared" si="308"/>
        <v>22.360000000000696</v>
      </c>
      <c r="H2238">
        <f t="shared" si="309"/>
        <v>198000</v>
      </c>
      <c r="I2238" s="2">
        <f>MIN(MainSheet!$C$10/MainSheet!$C$9,MainSheet!$K$9*60)</f>
        <v>660</v>
      </c>
      <c r="J2238" s="1">
        <f>IF(G2238&gt;MainSheet!$C$11,IF(J2237&gt;=0.999,1,(G2238-MainSheet!$C$11)*I2238/$B$2/60),0)</f>
        <v>1</v>
      </c>
      <c r="K2238" s="1">
        <f>IF(G2238&gt;MainSheet!$C$11+$B$6,IF(K2237&gt;=0.999,1,(G2238-MainSheet!$C$11-$B$6)*I2238/$C$2/60),0)</f>
        <v>1</v>
      </c>
      <c r="L2238" s="1">
        <f>IF(G2238&gt;MainSheet!$C$11+$B$6+$C$6,IF(L2237&gt;=0.999,1,(G2238-MainSheet!$C$11-$B$6-$C$6)*I2238/$D$2/60),0)</f>
        <v>1</v>
      </c>
      <c r="M2238">
        <f t="shared" si="310"/>
        <v>1</v>
      </c>
      <c r="N2238" s="2">
        <f t="shared" si="311"/>
        <v>3721.0526315789471</v>
      </c>
      <c r="O2238">
        <f t="shared" si="314"/>
        <v>977.02127659574455</v>
      </c>
      <c r="P2238">
        <f t="shared" si="312"/>
        <v>192000</v>
      </c>
      <c r="Q2238" s="2">
        <f t="shared" si="313"/>
        <v>196698.0739081747</v>
      </c>
      <c r="R2238">
        <f>Q2238/MainSheet!$C$8*(G2238-G2237)+R2237</f>
        <v>2560.8261792998769</v>
      </c>
      <c r="S2238">
        <f t="shared" si="315"/>
        <v>41330.087982492209</v>
      </c>
      <c r="T2238">
        <f t="shared" si="307"/>
        <v>22.360000000000696</v>
      </c>
      <c r="U2238" s="1">
        <f>Q2238/MainSheet!$C$22</f>
        <v>1</v>
      </c>
    </row>
    <row r="2239" spans="7:21">
      <c r="G2239">
        <f t="shared" si="308"/>
        <v>22.370000000000697</v>
      </c>
      <c r="H2239">
        <f t="shared" si="309"/>
        <v>198000</v>
      </c>
      <c r="I2239" s="2">
        <f>MIN(MainSheet!$C$10/MainSheet!$C$9,MainSheet!$K$9*60)</f>
        <v>660</v>
      </c>
      <c r="J2239" s="1">
        <f>IF(G2239&gt;MainSheet!$C$11,IF(J2238&gt;=0.999,1,(G2239-MainSheet!$C$11)*I2239/$B$2/60),0)</f>
        <v>1</v>
      </c>
      <c r="K2239" s="1">
        <f>IF(G2239&gt;MainSheet!$C$11+$B$6,IF(K2238&gt;=0.999,1,(G2239-MainSheet!$C$11-$B$6)*I2239/$C$2/60),0)</f>
        <v>1</v>
      </c>
      <c r="L2239" s="1">
        <f>IF(G2239&gt;MainSheet!$C$11+$B$6+$C$6,IF(L2238&gt;=0.999,1,(G2239-MainSheet!$C$11-$B$6-$C$6)*I2239/$D$2/60),0)</f>
        <v>1</v>
      </c>
      <c r="M2239">
        <f t="shared" si="310"/>
        <v>1</v>
      </c>
      <c r="N2239" s="2">
        <f t="shared" si="311"/>
        <v>3721.0526315789471</v>
      </c>
      <c r="O2239">
        <f t="shared" si="314"/>
        <v>977.02127659574455</v>
      </c>
      <c r="P2239">
        <f t="shared" si="312"/>
        <v>192000</v>
      </c>
      <c r="Q2239" s="2">
        <f t="shared" si="313"/>
        <v>196698.0739081747</v>
      </c>
      <c r="R2239">
        <f>Q2239/MainSheet!$C$8*(G2239-G2238)+R2238</f>
        <v>2562.8574257907117</v>
      </c>
      <c r="S2239">
        <f t="shared" si="315"/>
        <v>41362.870994810241</v>
      </c>
      <c r="T2239">
        <f t="shared" si="307"/>
        <v>22.370000000000697</v>
      </c>
      <c r="U2239" s="1">
        <f>Q2239/MainSheet!$C$22</f>
        <v>1</v>
      </c>
    </row>
    <row r="2240" spans="7:21">
      <c r="G2240">
        <f t="shared" si="308"/>
        <v>22.380000000000699</v>
      </c>
      <c r="H2240">
        <f t="shared" si="309"/>
        <v>198000</v>
      </c>
      <c r="I2240" s="2">
        <f>MIN(MainSheet!$C$10/MainSheet!$C$9,MainSheet!$K$9*60)</f>
        <v>660</v>
      </c>
      <c r="J2240" s="1">
        <f>IF(G2240&gt;MainSheet!$C$11,IF(J2239&gt;=0.999,1,(G2240-MainSheet!$C$11)*I2240/$B$2/60),0)</f>
        <v>1</v>
      </c>
      <c r="K2240" s="1">
        <f>IF(G2240&gt;MainSheet!$C$11+$B$6,IF(K2239&gt;=0.999,1,(G2240-MainSheet!$C$11-$B$6)*I2240/$C$2/60),0)</f>
        <v>1</v>
      </c>
      <c r="L2240" s="1">
        <f>IF(G2240&gt;MainSheet!$C$11+$B$6+$C$6,IF(L2239&gt;=0.999,1,(G2240-MainSheet!$C$11-$B$6-$C$6)*I2240/$D$2/60),0)</f>
        <v>1</v>
      </c>
      <c r="M2240">
        <f t="shared" si="310"/>
        <v>1</v>
      </c>
      <c r="N2240" s="2">
        <f t="shared" si="311"/>
        <v>3721.0526315789471</v>
      </c>
      <c r="O2240">
        <f t="shared" si="314"/>
        <v>977.02127659574455</v>
      </c>
      <c r="P2240">
        <f t="shared" si="312"/>
        <v>192000</v>
      </c>
      <c r="Q2240" s="2">
        <f t="shared" si="313"/>
        <v>196698.0739081747</v>
      </c>
      <c r="R2240">
        <f>Q2240/MainSheet!$C$8*(G2240-G2239)+R2239</f>
        <v>2564.8886722815464</v>
      </c>
      <c r="S2240">
        <f t="shared" si="315"/>
        <v>41395.654007128272</v>
      </c>
      <c r="T2240">
        <f t="shared" si="307"/>
        <v>22.380000000000699</v>
      </c>
      <c r="U2240" s="1">
        <f>Q2240/MainSheet!$C$22</f>
        <v>1</v>
      </c>
    </row>
    <row r="2241" spans="7:21">
      <c r="G2241">
        <f t="shared" si="308"/>
        <v>22.3900000000007</v>
      </c>
      <c r="H2241">
        <f t="shared" si="309"/>
        <v>198000</v>
      </c>
      <c r="I2241" s="2">
        <f>MIN(MainSheet!$C$10/MainSheet!$C$9,MainSheet!$K$9*60)</f>
        <v>660</v>
      </c>
      <c r="J2241" s="1">
        <f>IF(G2241&gt;MainSheet!$C$11,IF(J2240&gt;=0.999,1,(G2241-MainSheet!$C$11)*I2241/$B$2/60),0)</f>
        <v>1</v>
      </c>
      <c r="K2241" s="1">
        <f>IF(G2241&gt;MainSheet!$C$11+$B$6,IF(K2240&gt;=0.999,1,(G2241-MainSheet!$C$11-$B$6)*I2241/$C$2/60),0)</f>
        <v>1</v>
      </c>
      <c r="L2241" s="1">
        <f>IF(G2241&gt;MainSheet!$C$11+$B$6+$C$6,IF(L2240&gt;=0.999,1,(G2241-MainSheet!$C$11-$B$6-$C$6)*I2241/$D$2/60),0)</f>
        <v>1</v>
      </c>
      <c r="M2241">
        <f t="shared" si="310"/>
        <v>1</v>
      </c>
      <c r="N2241" s="2">
        <f t="shared" si="311"/>
        <v>3721.0526315789471</v>
      </c>
      <c r="O2241">
        <f t="shared" si="314"/>
        <v>977.02127659574455</v>
      </c>
      <c r="P2241">
        <f t="shared" si="312"/>
        <v>192000</v>
      </c>
      <c r="Q2241" s="2">
        <f t="shared" si="313"/>
        <v>196698.0739081747</v>
      </c>
      <c r="R2241">
        <f>Q2241/MainSheet!$C$8*(G2241-G2240)+R2240</f>
        <v>2566.9199187723812</v>
      </c>
      <c r="S2241">
        <f t="shared" si="315"/>
        <v>41428.437019446304</v>
      </c>
      <c r="T2241">
        <f t="shared" si="307"/>
        <v>22.3900000000007</v>
      </c>
      <c r="U2241" s="1">
        <f>Q2241/MainSheet!$C$22</f>
        <v>1</v>
      </c>
    </row>
    <row r="2242" spans="7:21">
      <c r="G2242">
        <f t="shared" si="308"/>
        <v>22.400000000000702</v>
      </c>
      <c r="H2242">
        <f t="shared" si="309"/>
        <v>198000</v>
      </c>
      <c r="I2242" s="2">
        <f>MIN(MainSheet!$C$10/MainSheet!$C$9,MainSheet!$K$9*60)</f>
        <v>660</v>
      </c>
      <c r="J2242" s="1">
        <f>IF(G2242&gt;MainSheet!$C$11,IF(J2241&gt;=0.999,1,(G2242-MainSheet!$C$11)*I2242/$B$2/60),0)</f>
        <v>1</v>
      </c>
      <c r="K2242" s="1">
        <f>IF(G2242&gt;MainSheet!$C$11+$B$6,IF(K2241&gt;=0.999,1,(G2242-MainSheet!$C$11-$B$6)*I2242/$C$2/60),0)</f>
        <v>1</v>
      </c>
      <c r="L2242" s="1">
        <f>IF(G2242&gt;MainSheet!$C$11+$B$6+$C$6,IF(L2241&gt;=0.999,1,(G2242-MainSheet!$C$11-$B$6-$C$6)*I2242/$D$2/60),0)</f>
        <v>1</v>
      </c>
      <c r="M2242">
        <f t="shared" si="310"/>
        <v>1</v>
      </c>
      <c r="N2242" s="2">
        <f t="shared" si="311"/>
        <v>3721.0526315789471</v>
      </c>
      <c r="O2242">
        <f t="shared" si="314"/>
        <v>977.02127659574455</v>
      </c>
      <c r="P2242">
        <f t="shared" si="312"/>
        <v>192000</v>
      </c>
      <c r="Q2242" s="2">
        <f t="shared" si="313"/>
        <v>196698.0739081747</v>
      </c>
      <c r="R2242">
        <f>Q2242/MainSheet!$C$8*(G2242-G2241)+R2241</f>
        <v>2568.9511652632159</v>
      </c>
      <c r="S2242">
        <f t="shared" si="315"/>
        <v>41461.220031764336</v>
      </c>
      <c r="T2242">
        <f t="shared" si="307"/>
        <v>22.400000000000702</v>
      </c>
      <c r="U2242" s="1">
        <f>Q2242/MainSheet!$C$22</f>
        <v>1</v>
      </c>
    </row>
    <row r="2243" spans="7:21">
      <c r="G2243">
        <f t="shared" si="308"/>
        <v>22.410000000000704</v>
      </c>
      <c r="H2243">
        <f t="shared" si="309"/>
        <v>198000</v>
      </c>
      <c r="I2243" s="2">
        <f>MIN(MainSheet!$C$10/MainSheet!$C$9,MainSheet!$K$9*60)</f>
        <v>660</v>
      </c>
      <c r="J2243" s="1">
        <f>IF(G2243&gt;MainSheet!$C$11,IF(J2242&gt;=0.999,1,(G2243-MainSheet!$C$11)*I2243/$B$2/60),0)</f>
        <v>1</v>
      </c>
      <c r="K2243" s="1">
        <f>IF(G2243&gt;MainSheet!$C$11+$B$6,IF(K2242&gt;=0.999,1,(G2243-MainSheet!$C$11-$B$6)*I2243/$C$2/60),0)</f>
        <v>1</v>
      </c>
      <c r="L2243" s="1">
        <f>IF(G2243&gt;MainSheet!$C$11+$B$6+$C$6,IF(L2242&gt;=0.999,1,(G2243-MainSheet!$C$11-$B$6-$C$6)*I2243/$D$2/60),0)</f>
        <v>1</v>
      </c>
      <c r="M2243">
        <f t="shared" si="310"/>
        <v>1</v>
      </c>
      <c r="N2243" s="2">
        <f t="shared" si="311"/>
        <v>3721.0526315789471</v>
      </c>
      <c r="O2243">
        <f t="shared" si="314"/>
        <v>977.02127659574455</v>
      </c>
      <c r="P2243">
        <f t="shared" si="312"/>
        <v>192000</v>
      </c>
      <c r="Q2243" s="2">
        <f t="shared" si="313"/>
        <v>196698.0739081747</v>
      </c>
      <c r="R2243">
        <f>Q2243/MainSheet!$C$8*(G2243-G2242)+R2242</f>
        <v>2570.9824117540506</v>
      </c>
      <c r="S2243">
        <f t="shared" si="315"/>
        <v>41494.003044082368</v>
      </c>
      <c r="T2243">
        <f t="shared" ref="T2243:T2306" si="316">G2243</f>
        <v>22.410000000000704</v>
      </c>
      <c r="U2243" s="1">
        <f>Q2243/MainSheet!$C$22</f>
        <v>1</v>
      </c>
    </row>
    <row r="2244" spans="7:21">
      <c r="G2244">
        <f t="shared" ref="G2244:G2307" si="317">G2243+$F$2</f>
        <v>22.420000000000705</v>
      </c>
      <c r="H2244">
        <f t="shared" ref="H2244:H2307" si="318">H2243</f>
        <v>198000</v>
      </c>
      <c r="I2244" s="2">
        <f>MIN(MainSheet!$C$10/MainSheet!$C$9,MainSheet!$K$9*60)</f>
        <v>660</v>
      </c>
      <c r="J2244" s="1">
        <f>IF(G2244&gt;MainSheet!$C$11,IF(J2243&gt;=0.999,1,(G2244-MainSheet!$C$11)*I2244/$B$2/60),0)</f>
        <v>1</v>
      </c>
      <c r="K2244" s="1">
        <f>IF(G2244&gt;MainSheet!$C$11+$B$6,IF(K2243&gt;=0.999,1,(G2244-MainSheet!$C$11-$B$6)*I2244/$C$2/60),0)</f>
        <v>1</v>
      </c>
      <c r="L2244" s="1">
        <f>IF(G2244&gt;MainSheet!$C$11+$B$6+$C$6,IF(L2243&gt;=0.999,1,(G2244-MainSheet!$C$11-$B$6-$C$6)*I2244/$D$2/60),0)</f>
        <v>1</v>
      </c>
      <c r="M2244">
        <f t="shared" ref="M2244:M2307" si="319">(J2244*$B$2+K2244*$C$2+L2244*$D$2)/SUM($B$2:$D$2)</f>
        <v>1</v>
      </c>
      <c r="N2244" s="2">
        <f t="shared" ref="N2244:N2307" si="320">IF(J2244&gt;=0.01,((1-J2244)*B$3+B$4*(J2244)),0)</f>
        <v>3721.0526315789471</v>
      </c>
      <c r="O2244">
        <f t="shared" si="314"/>
        <v>977.02127659574455</v>
      </c>
      <c r="P2244">
        <f t="shared" ref="P2244:P2307" si="321">IF(IF(N2244+O2244&gt;H2244,H2244-O2244-N2244,IF(L2244&gt;0,((1-L2244)*D$3+D$4*(L2244)),0))+O2244+N2244&gt;H2244,H2244-N2244-O2244,IF(N2244+O2244&gt;H2244,H2244-O2244-N2244,IF(L2244&gt;0,((1-L2244)*D$3+D$4*(L2244)),0)))</f>
        <v>192000</v>
      </c>
      <c r="Q2244" s="2">
        <f t="shared" ref="Q2244:Q2307" si="322">SUM(N2244:P2244)</f>
        <v>196698.0739081747</v>
      </c>
      <c r="R2244">
        <f>Q2244/MainSheet!$C$8*(G2244-G2243)+R2243</f>
        <v>2573.0136582448854</v>
      </c>
      <c r="S2244">
        <f t="shared" si="315"/>
        <v>41526.7860564004</v>
      </c>
      <c r="T2244">
        <f t="shared" si="316"/>
        <v>22.420000000000705</v>
      </c>
      <c r="U2244" s="1">
        <f>Q2244/MainSheet!$C$22</f>
        <v>1</v>
      </c>
    </row>
    <row r="2245" spans="7:21">
      <c r="G2245">
        <f t="shared" si="317"/>
        <v>22.430000000000707</v>
      </c>
      <c r="H2245">
        <f t="shared" si="318"/>
        <v>198000</v>
      </c>
      <c r="I2245" s="2">
        <f>MIN(MainSheet!$C$10/MainSheet!$C$9,MainSheet!$K$9*60)</f>
        <v>660</v>
      </c>
      <c r="J2245" s="1">
        <f>IF(G2245&gt;MainSheet!$C$11,IF(J2244&gt;=0.999,1,(G2245-MainSheet!$C$11)*I2245/$B$2/60),0)</f>
        <v>1</v>
      </c>
      <c r="K2245" s="1">
        <f>IF(G2245&gt;MainSheet!$C$11+$B$6,IF(K2244&gt;=0.999,1,(G2245-MainSheet!$C$11-$B$6)*I2245/$C$2/60),0)</f>
        <v>1</v>
      </c>
      <c r="L2245" s="1">
        <f>IF(G2245&gt;MainSheet!$C$11+$B$6+$C$6,IF(L2244&gt;=0.999,1,(G2245-MainSheet!$C$11-$B$6-$C$6)*I2245/$D$2/60),0)</f>
        <v>1</v>
      </c>
      <c r="M2245">
        <f t="shared" si="319"/>
        <v>1</v>
      </c>
      <c r="N2245" s="2">
        <f t="shared" si="320"/>
        <v>3721.0526315789471</v>
      </c>
      <c r="O2245">
        <f t="shared" ref="O2245:O2308" si="323">IF(K2245&gt;=0.01,((1-K2245)*C$3+C$4*(K2245)),0)</f>
        <v>977.02127659574455</v>
      </c>
      <c r="P2245">
        <f t="shared" si="321"/>
        <v>192000</v>
      </c>
      <c r="Q2245" s="2">
        <f t="shared" si="322"/>
        <v>196698.0739081747</v>
      </c>
      <c r="R2245">
        <f>Q2245/MainSheet!$C$8*(G2245-G2244)+R2244</f>
        <v>2575.0449047357201</v>
      </c>
      <c r="S2245">
        <f t="shared" ref="S2245:S2308" si="324">Q2245*$F$2/60+S2244</f>
        <v>41559.569068718432</v>
      </c>
      <c r="T2245">
        <f t="shared" si="316"/>
        <v>22.430000000000707</v>
      </c>
      <c r="U2245" s="1">
        <f>Q2245/MainSheet!$C$22</f>
        <v>1</v>
      </c>
    </row>
    <row r="2246" spans="7:21">
      <c r="G2246">
        <f t="shared" si="317"/>
        <v>22.440000000000708</v>
      </c>
      <c r="H2246">
        <f t="shared" si="318"/>
        <v>198000</v>
      </c>
      <c r="I2246" s="2">
        <f>MIN(MainSheet!$C$10/MainSheet!$C$9,MainSheet!$K$9*60)</f>
        <v>660</v>
      </c>
      <c r="J2246" s="1">
        <f>IF(G2246&gt;MainSheet!$C$11,IF(J2245&gt;=0.999,1,(G2246-MainSheet!$C$11)*I2246/$B$2/60),0)</f>
        <v>1</v>
      </c>
      <c r="K2246" s="1">
        <f>IF(G2246&gt;MainSheet!$C$11+$B$6,IF(K2245&gt;=0.999,1,(G2246-MainSheet!$C$11-$B$6)*I2246/$C$2/60),0)</f>
        <v>1</v>
      </c>
      <c r="L2246" s="1">
        <f>IF(G2246&gt;MainSheet!$C$11+$B$6+$C$6,IF(L2245&gt;=0.999,1,(G2246-MainSheet!$C$11-$B$6-$C$6)*I2246/$D$2/60),0)</f>
        <v>1</v>
      </c>
      <c r="M2246">
        <f t="shared" si="319"/>
        <v>1</v>
      </c>
      <c r="N2246" s="2">
        <f t="shared" si="320"/>
        <v>3721.0526315789471</v>
      </c>
      <c r="O2246">
        <f t="shared" si="323"/>
        <v>977.02127659574455</v>
      </c>
      <c r="P2246">
        <f t="shared" si="321"/>
        <v>192000</v>
      </c>
      <c r="Q2246" s="2">
        <f t="shared" si="322"/>
        <v>196698.0739081747</v>
      </c>
      <c r="R2246">
        <f>Q2246/MainSheet!$C$8*(G2246-G2245)+R2245</f>
        <v>2577.0761512265549</v>
      </c>
      <c r="S2246">
        <f t="shared" si="324"/>
        <v>41592.352081036464</v>
      </c>
      <c r="T2246">
        <f t="shared" si="316"/>
        <v>22.440000000000708</v>
      </c>
      <c r="U2246" s="1">
        <f>Q2246/MainSheet!$C$22</f>
        <v>1</v>
      </c>
    </row>
    <row r="2247" spans="7:21">
      <c r="G2247">
        <f t="shared" si="317"/>
        <v>22.45000000000071</v>
      </c>
      <c r="H2247">
        <f t="shared" si="318"/>
        <v>198000</v>
      </c>
      <c r="I2247" s="2">
        <f>MIN(MainSheet!$C$10/MainSheet!$C$9,MainSheet!$K$9*60)</f>
        <v>660</v>
      </c>
      <c r="J2247" s="1">
        <f>IF(G2247&gt;MainSheet!$C$11,IF(J2246&gt;=0.999,1,(G2247-MainSheet!$C$11)*I2247/$B$2/60),0)</f>
        <v>1</v>
      </c>
      <c r="K2247" s="1">
        <f>IF(G2247&gt;MainSheet!$C$11+$B$6,IF(K2246&gt;=0.999,1,(G2247-MainSheet!$C$11-$B$6)*I2247/$C$2/60),0)</f>
        <v>1</v>
      </c>
      <c r="L2247" s="1">
        <f>IF(G2247&gt;MainSheet!$C$11+$B$6+$C$6,IF(L2246&gt;=0.999,1,(G2247-MainSheet!$C$11-$B$6-$C$6)*I2247/$D$2/60),0)</f>
        <v>1</v>
      </c>
      <c r="M2247">
        <f t="shared" si="319"/>
        <v>1</v>
      </c>
      <c r="N2247" s="2">
        <f t="shared" si="320"/>
        <v>3721.0526315789471</v>
      </c>
      <c r="O2247">
        <f t="shared" si="323"/>
        <v>977.02127659574455</v>
      </c>
      <c r="P2247">
        <f t="shared" si="321"/>
        <v>192000</v>
      </c>
      <c r="Q2247" s="2">
        <f t="shared" si="322"/>
        <v>196698.0739081747</v>
      </c>
      <c r="R2247">
        <f>Q2247/MainSheet!$C$8*(G2247-G2246)+R2246</f>
        <v>2579.1073977173896</v>
      </c>
      <c r="S2247">
        <f t="shared" si="324"/>
        <v>41625.135093354496</v>
      </c>
      <c r="T2247">
        <f t="shared" si="316"/>
        <v>22.45000000000071</v>
      </c>
      <c r="U2247" s="1">
        <f>Q2247/MainSheet!$C$22</f>
        <v>1</v>
      </c>
    </row>
    <row r="2248" spans="7:21">
      <c r="G2248">
        <f t="shared" si="317"/>
        <v>22.460000000000711</v>
      </c>
      <c r="H2248">
        <f t="shared" si="318"/>
        <v>198000</v>
      </c>
      <c r="I2248" s="2">
        <f>MIN(MainSheet!$C$10/MainSheet!$C$9,MainSheet!$K$9*60)</f>
        <v>660</v>
      </c>
      <c r="J2248" s="1">
        <f>IF(G2248&gt;MainSheet!$C$11,IF(J2247&gt;=0.999,1,(G2248-MainSheet!$C$11)*I2248/$B$2/60),0)</f>
        <v>1</v>
      </c>
      <c r="K2248" s="1">
        <f>IF(G2248&gt;MainSheet!$C$11+$B$6,IF(K2247&gt;=0.999,1,(G2248-MainSheet!$C$11-$B$6)*I2248/$C$2/60),0)</f>
        <v>1</v>
      </c>
      <c r="L2248" s="1">
        <f>IF(G2248&gt;MainSheet!$C$11+$B$6+$C$6,IF(L2247&gt;=0.999,1,(G2248-MainSheet!$C$11-$B$6-$C$6)*I2248/$D$2/60),0)</f>
        <v>1</v>
      </c>
      <c r="M2248">
        <f t="shared" si="319"/>
        <v>1</v>
      </c>
      <c r="N2248" s="2">
        <f t="shared" si="320"/>
        <v>3721.0526315789471</v>
      </c>
      <c r="O2248">
        <f t="shared" si="323"/>
        <v>977.02127659574455</v>
      </c>
      <c r="P2248">
        <f t="shared" si="321"/>
        <v>192000</v>
      </c>
      <c r="Q2248" s="2">
        <f t="shared" si="322"/>
        <v>196698.0739081747</v>
      </c>
      <c r="R2248">
        <f>Q2248/MainSheet!$C$8*(G2248-G2247)+R2247</f>
        <v>2581.1386442082244</v>
      </c>
      <c r="S2248">
        <f t="shared" si="324"/>
        <v>41657.918105672528</v>
      </c>
      <c r="T2248">
        <f t="shared" si="316"/>
        <v>22.460000000000711</v>
      </c>
      <c r="U2248" s="1">
        <f>Q2248/MainSheet!$C$22</f>
        <v>1</v>
      </c>
    </row>
    <row r="2249" spans="7:21">
      <c r="G2249">
        <f t="shared" si="317"/>
        <v>22.470000000000713</v>
      </c>
      <c r="H2249">
        <f t="shared" si="318"/>
        <v>198000</v>
      </c>
      <c r="I2249" s="2">
        <f>MIN(MainSheet!$C$10/MainSheet!$C$9,MainSheet!$K$9*60)</f>
        <v>660</v>
      </c>
      <c r="J2249" s="1">
        <f>IF(G2249&gt;MainSheet!$C$11,IF(J2248&gt;=0.999,1,(G2249-MainSheet!$C$11)*I2249/$B$2/60),0)</f>
        <v>1</v>
      </c>
      <c r="K2249" s="1">
        <f>IF(G2249&gt;MainSheet!$C$11+$B$6,IF(K2248&gt;=0.999,1,(G2249-MainSheet!$C$11-$B$6)*I2249/$C$2/60),0)</f>
        <v>1</v>
      </c>
      <c r="L2249" s="1">
        <f>IF(G2249&gt;MainSheet!$C$11+$B$6+$C$6,IF(L2248&gt;=0.999,1,(G2249-MainSheet!$C$11-$B$6-$C$6)*I2249/$D$2/60),0)</f>
        <v>1</v>
      </c>
      <c r="M2249">
        <f t="shared" si="319"/>
        <v>1</v>
      </c>
      <c r="N2249" s="2">
        <f t="shared" si="320"/>
        <v>3721.0526315789471</v>
      </c>
      <c r="O2249">
        <f t="shared" si="323"/>
        <v>977.02127659574455</v>
      </c>
      <c r="P2249">
        <f t="shared" si="321"/>
        <v>192000</v>
      </c>
      <c r="Q2249" s="2">
        <f t="shared" si="322"/>
        <v>196698.0739081747</v>
      </c>
      <c r="R2249">
        <f>Q2249/MainSheet!$C$8*(G2249-G2248)+R2248</f>
        <v>2583.1698906990591</v>
      </c>
      <c r="S2249">
        <f t="shared" si="324"/>
        <v>41690.70111799056</v>
      </c>
      <c r="T2249">
        <f t="shared" si="316"/>
        <v>22.470000000000713</v>
      </c>
      <c r="U2249" s="1">
        <f>Q2249/MainSheet!$C$22</f>
        <v>1</v>
      </c>
    </row>
    <row r="2250" spans="7:21">
      <c r="G2250">
        <f t="shared" si="317"/>
        <v>22.480000000000715</v>
      </c>
      <c r="H2250">
        <f t="shared" si="318"/>
        <v>198000</v>
      </c>
      <c r="I2250" s="2">
        <f>MIN(MainSheet!$C$10/MainSheet!$C$9,MainSheet!$K$9*60)</f>
        <v>660</v>
      </c>
      <c r="J2250" s="1">
        <f>IF(G2250&gt;MainSheet!$C$11,IF(J2249&gt;=0.999,1,(G2250-MainSheet!$C$11)*I2250/$B$2/60),0)</f>
        <v>1</v>
      </c>
      <c r="K2250" s="1">
        <f>IF(G2250&gt;MainSheet!$C$11+$B$6,IF(K2249&gt;=0.999,1,(G2250-MainSheet!$C$11-$B$6)*I2250/$C$2/60),0)</f>
        <v>1</v>
      </c>
      <c r="L2250" s="1">
        <f>IF(G2250&gt;MainSheet!$C$11+$B$6+$C$6,IF(L2249&gt;=0.999,1,(G2250-MainSheet!$C$11-$B$6-$C$6)*I2250/$D$2/60),0)</f>
        <v>1</v>
      </c>
      <c r="M2250">
        <f t="shared" si="319"/>
        <v>1</v>
      </c>
      <c r="N2250" s="2">
        <f t="shared" si="320"/>
        <v>3721.0526315789471</v>
      </c>
      <c r="O2250">
        <f t="shared" si="323"/>
        <v>977.02127659574455</v>
      </c>
      <c r="P2250">
        <f t="shared" si="321"/>
        <v>192000</v>
      </c>
      <c r="Q2250" s="2">
        <f t="shared" si="322"/>
        <v>196698.0739081747</v>
      </c>
      <c r="R2250">
        <f>Q2250/MainSheet!$C$8*(G2250-G2249)+R2249</f>
        <v>2585.2011371898939</v>
      </c>
      <c r="S2250">
        <f t="shared" si="324"/>
        <v>41723.484130308592</v>
      </c>
      <c r="T2250">
        <f t="shared" si="316"/>
        <v>22.480000000000715</v>
      </c>
      <c r="U2250" s="1">
        <f>Q2250/MainSheet!$C$22</f>
        <v>1</v>
      </c>
    </row>
    <row r="2251" spans="7:21">
      <c r="G2251">
        <f t="shared" si="317"/>
        <v>22.490000000000716</v>
      </c>
      <c r="H2251">
        <f t="shared" si="318"/>
        <v>198000</v>
      </c>
      <c r="I2251" s="2">
        <f>MIN(MainSheet!$C$10/MainSheet!$C$9,MainSheet!$K$9*60)</f>
        <v>660</v>
      </c>
      <c r="J2251" s="1">
        <f>IF(G2251&gt;MainSheet!$C$11,IF(J2250&gt;=0.999,1,(G2251-MainSheet!$C$11)*I2251/$B$2/60),0)</f>
        <v>1</v>
      </c>
      <c r="K2251" s="1">
        <f>IF(G2251&gt;MainSheet!$C$11+$B$6,IF(K2250&gt;=0.999,1,(G2251-MainSheet!$C$11-$B$6)*I2251/$C$2/60),0)</f>
        <v>1</v>
      </c>
      <c r="L2251" s="1">
        <f>IF(G2251&gt;MainSheet!$C$11+$B$6+$C$6,IF(L2250&gt;=0.999,1,(G2251-MainSheet!$C$11-$B$6-$C$6)*I2251/$D$2/60),0)</f>
        <v>1</v>
      </c>
      <c r="M2251">
        <f t="shared" si="319"/>
        <v>1</v>
      </c>
      <c r="N2251" s="2">
        <f t="shared" si="320"/>
        <v>3721.0526315789471</v>
      </c>
      <c r="O2251">
        <f t="shared" si="323"/>
        <v>977.02127659574455</v>
      </c>
      <c r="P2251">
        <f t="shared" si="321"/>
        <v>192000</v>
      </c>
      <c r="Q2251" s="2">
        <f t="shared" si="322"/>
        <v>196698.0739081747</v>
      </c>
      <c r="R2251">
        <f>Q2251/MainSheet!$C$8*(G2251-G2250)+R2250</f>
        <v>2587.2323836807286</v>
      </c>
      <c r="S2251">
        <f t="shared" si="324"/>
        <v>41756.267142626624</v>
      </c>
      <c r="T2251">
        <f t="shared" si="316"/>
        <v>22.490000000000716</v>
      </c>
      <c r="U2251" s="1">
        <f>Q2251/MainSheet!$C$22</f>
        <v>1</v>
      </c>
    </row>
    <row r="2252" spans="7:21">
      <c r="G2252">
        <f t="shared" si="317"/>
        <v>22.500000000000718</v>
      </c>
      <c r="H2252">
        <f t="shared" si="318"/>
        <v>198000</v>
      </c>
      <c r="I2252" s="2">
        <f>MIN(MainSheet!$C$10/MainSheet!$C$9,MainSheet!$K$9*60)</f>
        <v>660</v>
      </c>
      <c r="J2252" s="1">
        <f>IF(G2252&gt;MainSheet!$C$11,IF(J2251&gt;=0.999,1,(G2252-MainSheet!$C$11)*I2252/$B$2/60),0)</f>
        <v>1</v>
      </c>
      <c r="K2252" s="1">
        <f>IF(G2252&gt;MainSheet!$C$11+$B$6,IF(K2251&gt;=0.999,1,(G2252-MainSheet!$C$11-$B$6)*I2252/$C$2/60),0)</f>
        <v>1</v>
      </c>
      <c r="L2252" s="1">
        <f>IF(G2252&gt;MainSheet!$C$11+$B$6+$C$6,IF(L2251&gt;=0.999,1,(G2252-MainSheet!$C$11-$B$6-$C$6)*I2252/$D$2/60),0)</f>
        <v>1</v>
      </c>
      <c r="M2252">
        <f t="shared" si="319"/>
        <v>1</v>
      </c>
      <c r="N2252" s="2">
        <f t="shared" si="320"/>
        <v>3721.0526315789471</v>
      </c>
      <c r="O2252">
        <f t="shared" si="323"/>
        <v>977.02127659574455</v>
      </c>
      <c r="P2252">
        <f t="shared" si="321"/>
        <v>192000</v>
      </c>
      <c r="Q2252" s="2">
        <f t="shared" si="322"/>
        <v>196698.0739081747</v>
      </c>
      <c r="R2252">
        <f>Q2252/MainSheet!$C$8*(G2252-G2251)+R2251</f>
        <v>2589.2636301715634</v>
      </c>
      <c r="S2252">
        <f t="shared" si="324"/>
        <v>41789.050154944656</v>
      </c>
      <c r="T2252">
        <f t="shared" si="316"/>
        <v>22.500000000000718</v>
      </c>
      <c r="U2252" s="1">
        <f>Q2252/MainSheet!$C$22</f>
        <v>1</v>
      </c>
    </row>
    <row r="2253" spans="7:21">
      <c r="G2253">
        <f t="shared" si="317"/>
        <v>22.510000000000719</v>
      </c>
      <c r="H2253">
        <f t="shared" si="318"/>
        <v>198000</v>
      </c>
      <c r="I2253" s="2">
        <f>MIN(MainSheet!$C$10/MainSheet!$C$9,MainSheet!$K$9*60)</f>
        <v>660</v>
      </c>
      <c r="J2253" s="1">
        <f>IF(G2253&gt;MainSheet!$C$11,IF(J2252&gt;=0.999,1,(G2253-MainSheet!$C$11)*I2253/$B$2/60),0)</f>
        <v>1</v>
      </c>
      <c r="K2253" s="1">
        <f>IF(G2253&gt;MainSheet!$C$11+$B$6,IF(K2252&gt;=0.999,1,(G2253-MainSheet!$C$11-$B$6)*I2253/$C$2/60),0)</f>
        <v>1</v>
      </c>
      <c r="L2253" s="1">
        <f>IF(G2253&gt;MainSheet!$C$11+$B$6+$C$6,IF(L2252&gt;=0.999,1,(G2253-MainSheet!$C$11-$B$6-$C$6)*I2253/$D$2/60),0)</f>
        <v>1</v>
      </c>
      <c r="M2253">
        <f t="shared" si="319"/>
        <v>1</v>
      </c>
      <c r="N2253" s="2">
        <f t="shared" si="320"/>
        <v>3721.0526315789471</v>
      </c>
      <c r="O2253">
        <f t="shared" si="323"/>
        <v>977.02127659574455</v>
      </c>
      <c r="P2253">
        <f t="shared" si="321"/>
        <v>192000</v>
      </c>
      <c r="Q2253" s="2">
        <f t="shared" si="322"/>
        <v>196698.0739081747</v>
      </c>
      <c r="R2253">
        <f>Q2253/MainSheet!$C$8*(G2253-G2252)+R2252</f>
        <v>2591.2948766623981</v>
      </c>
      <c r="S2253">
        <f t="shared" si="324"/>
        <v>41821.833167262688</v>
      </c>
      <c r="T2253">
        <f t="shared" si="316"/>
        <v>22.510000000000719</v>
      </c>
      <c r="U2253" s="1">
        <f>Q2253/MainSheet!$C$22</f>
        <v>1</v>
      </c>
    </row>
    <row r="2254" spans="7:21">
      <c r="G2254">
        <f t="shared" si="317"/>
        <v>22.520000000000721</v>
      </c>
      <c r="H2254">
        <f t="shared" si="318"/>
        <v>198000</v>
      </c>
      <c r="I2254" s="2">
        <f>MIN(MainSheet!$C$10/MainSheet!$C$9,MainSheet!$K$9*60)</f>
        <v>660</v>
      </c>
      <c r="J2254" s="1">
        <f>IF(G2254&gt;MainSheet!$C$11,IF(J2253&gt;=0.999,1,(G2254-MainSheet!$C$11)*I2254/$B$2/60),0)</f>
        <v>1</v>
      </c>
      <c r="K2254" s="1">
        <f>IF(G2254&gt;MainSheet!$C$11+$B$6,IF(K2253&gt;=0.999,1,(G2254-MainSheet!$C$11-$B$6)*I2254/$C$2/60),0)</f>
        <v>1</v>
      </c>
      <c r="L2254" s="1">
        <f>IF(G2254&gt;MainSheet!$C$11+$B$6+$C$6,IF(L2253&gt;=0.999,1,(G2254-MainSheet!$C$11-$B$6-$C$6)*I2254/$D$2/60),0)</f>
        <v>1</v>
      </c>
      <c r="M2254">
        <f t="shared" si="319"/>
        <v>1</v>
      </c>
      <c r="N2254" s="2">
        <f t="shared" si="320"/>
        <v>3721.0526315789471</v>
      </c>
      <c r="O2254">
        <f t="shared" si="323"/>
        <v>977.02127659574455</v>
      </c>
      <c r="P2254">
        <f t="shared" si="321"/>
        <v>192000</v>
      </c>
      <c r="Q2254" s="2">
        <f t="shared" si="322"/>
        <v>196698.0739081747</v>
      </c>
      <c r="R2254">
        <f>Q2254/MainSheet!$C$8*(G2254-G2253)+R2253</f>
        <v>2593.3261231532329</v>
      </c>
      <c r="S2254">
        <f t="shared" si="324"/>
        <v>41854.61617958072</v>
      </c>
      <c r="T2254">
        <f t="shared" si="316"/>
        <v>22.520000000000721</v>
      </c>
      <c r="U2254" s="1">
        <f>Q2254/MainSheet!$C$22</f>
        <v>1</v>
      </c>
    </row>
    <row r="2255" spans="7:21">
      <c r="G2255">
        <f t="shared" si="317"/>
        <v>22.530000000000722</v>
      </c>
      <c r="H2255">
        <f t="shared" si="318"/>
        <v>198000</v>
      </c>
      <c r="I2255" s="2">
        <f>MIN(MainSheet!$C$10/MainSheet!$C$9,MainSheet!$K$9*60)</f>
        <v>660</v>
      </c>
      <c r="J2255" s="1">
        <f>IF(G2255&gt;MainSheet!$C$11,IF(J2254&gt;=0.999,1,(G2255-MainSheet!$C$11)*I2255/$B$2/60),0)</f>
        <v>1</v>
      </c>
      <c r="K2255" s="1">
        <f>IF(G2255&gt;MainSheet!$C$11+$B$6,IF(K2254&gt;=0.999,1,(G2255-MainSheet!$C$11-$B$6)*I2255/$C$2/60),0)</f>
        <v>1</v>
      </c>
      <c r="L2255" s="1">
        <f>IF(G2255&gt;MainSheet!$C$11+$B$6+$C$6,IF(L2254&gt;=0.999,1,(G2255-MainSheet!$C$11-$B$6-$C$6)*I2255/$D$2/60),0)</f>
        <v>1</v>
      </c>
      <c r="M2255">
        <f t="shared" si="319"/>
        <v>1</v>
      </c>
      <c r="N2255" s="2">
        <f t="shared" si="320"/>
        <v>3721.0526315789471</v>
      </c>
      <c r="O2255">
        <f t="shared" si="323"/>
        <v>977.02127659574455</v>
      </c>
      <c r="P2255">
        <f t="shared" si="321"/>
        <v>192000</v>
      </c>
      <c r="Q2255" s="2">
        <f t="shared" si="322"/>
        <v>196698.0739081747</v>
      </c>
      <c r="R2255">
        <f>Q2255/MainSheet!$C$8*(G2255-G2254)+R2254</f>
        <v>2595.3573696440676</v>
      </c>
      <c r="S2255">
        <f t="shared" si="324"/>
        <v>41887.399191898752</v>
      </c>
      <c r="T2255">
        <f t="shared" si="316"/>
        <v>22.530000000000722</v>
      </c>
      <c r="U2255" s="1">
        <f>Q2255/MainSheet!$C$22</f>
        <v>1</v>
      </c>
    </row>
    <row r="2256" spans="7:21">
      <c r="G2256">
        <f t="shared" si="317"/>
        <v>22.540000000000724</v>
      </c>
      <c r="H2256">
        <f t="shared" si="318"/>
        <v>198000</v>
      </c>
      <c r="I2256" s="2">
        <f>MIN(MainSheet!$C$10/MainSheet!$C$9,MainSheet!$K$9*60)</f>
        <v>660</v>
      </c>
      <c r="J2256" s="1">
        <f>IF(G2256&gt;MainSheet!$C$11,IF(J2255&gt;=0.999,1,(G2256-MainSheet!$C$11)*I2256/$B$2/60),0)</f>
        <v>1</v>
      </c>
      <c r="K2256" s="1">
        <f>IF(G2256&gt;MainSheet!$C$11+$B$6,IF(K2255&gt;=0.999,1,(G2256-MainSheet!$C$11-$B$6)*I2256/$C$2/60),0)</f>
        <v>1</v>
      </c>
      <c r="L2256" s="1">
        <f>IF(G2256&gt;MainSheet!$C$11+$B$6+$C$6,IF(L2255&gt;=0.999,1,(G2256-MainSheet!$C$11-$B$6-$C$6)*I2256/$D$2/60),0)</f>
        <v>1</v>
      </c>
      <c r="M2256">
        <f t="shared" si="319"/>
        <v>1</v>
      </c>
      <c r="N2256" s="2">
        <f t="shared" si="320"/>
        <v>3721.0526315789471</v>
      </c>
      <c r="O2256">
        <f t="shared" si="323"/>
        <v>977.02127659574455</v>
      </c>
      <c r="P2256">
        <f t="shared" si="321"/>
        <v>192000</v>
      </c>
      <c r="Q2256" s="2">
        <f t="shared" si="322"/>
        <v>196698.0739081747</v>
      </c>
      <c r="R2256">
        <f>Q2256/MainSheet!$C$8*(G2256-G2255)+R2255</f>
        <v>2597.3886161349023</v>
      </c>
      <c r="S2256">
        <f t="shared" si="324"/>
        <v>41920.182204216784</v>
      </c>
      <c r="T2256">
        <f t="shared" si="316"/>
        <v>22.540000000000724</v>
      </c>
      <c r="U2256" s="1">
        <f>Q2256/MainSheet!$C$22</f>
        <v>1</v>
      </c>
    </row>
    <row r="2257" spans="7:21">
      <c r="G2257">
        <f t="shared" si="317"/>
        <v>22.550000000000725</v>
      </c>
      <c r="H2257">
        <f t="shared" si="318"/>
        <v>198000</v>
      </c>
      <c r="I2257" s="2">
        <f>MIN(MainSheet!$C$10/MainSheet!$C$9,MainSheet!$K$9*60)</f>
        <v>660</v>
      </c>
      <c r="J2257" s="1">
        <f>IF(G2257&gt;MainSheet!$C$11,IF(J2256&gt;=0.999,1,(G2257-MainSheet!$C$11)*I2257/$B$2/60),0)</f>
        <v>1</v>
      </c>
      <c r="K2257" s="1">
        <f>IF(G2257&gt;MainSheet!$C$11+$B$6,IF(K2256&gt;=0.999,1,(G2257-MainSheet!$C$11-$B$6)*I2257/$C$2/60),0)</f>
        <v>1</v>
      </c>
      <c r="L2257" s="1">
        <f>IF(G2257&gt;MainSheet!$C$11+$B$6+$C$6,IF(L2256&gt;=0.999,1,(G2257-MainSheet!$C$11-$B$6-$C$6)*I2257/$D$2/60),0)</f>
        <v>1</v>
      </c>
      <c r="M2257">
        <f t="shared" si="319"/>
        <v>1</v>
      </c>
      <c r="N2257" s="2">
        <f t="shared" si="320"/>
        <v>3721.0526315789471</v>
      </c>
      <c r="O2257">
        <f t="shared" si="323"/>
        <v>977.02127659574455</v>
      </c>
      <c r="P2257">
        <f t="shared" si="321"/>
        <v>192000</v>
      </c>
      <c r="Q2257" s="2">
        <f t="shared" si="322"/>
        <v>196698.0739081747</v>
      </c>
      <c r="R2257">
        <f>Q2257/MainSheet!$C$8*(G2257-G2256)+R2256</f>
        <v>2599.4198626257371</v>
      </c>
      <c r="S2257">
        <f t="shared" si="324"/>
        <v>41952.965216534816</v>
      </c>
      <c r="T2257">
        <f t="shared" si="316"/>
        <v>22.550000000000725</v>
      </c>
      <c r="U2257" s="1">
        <f>Q2257/MainSheet!$C$22</f>
        <v>1</v>
      </c>
    </row>
    <row r="2258" spans="7:21">
      <c r="G2258">
        <f t="shared" si="317"/>
        <v>22.560000000000727</v>
      </c>
      <c r="H2258">
        <f t="shared" si="318"/>
        <v>198000</v>
      </c>
      <c r="I2258" s="2">
        <f>MIN(MainSheet!$C$10/MainSheet!$C$9,MainSheet!$K$9*60)</f>
        <v>660</v>
      </c>
      <c r="J2258" s="1">
        <f>IF(G2258&gt;MainSheet!$C$11,IF(J2257&gt;=0.999,1,(G2258-MainSheet!$C$11)*I2258/$B$2/60),0)</f>
        <v>1</v>
      </c>
      <c r="K2258" s="1">
        <f>IF(G2258&gt;MainSheet!$C$11+$B$6,IF(K2257&gt;=0.999,1,(G2258-MainSheet!$C$11-$B$6)*I2258/$C$2/60),0)</f>
        <v>1</v>
      </c>
      <c r="L2258" s="1">
        <f>IF(G2258&gt;MainSheet!$C$11+$B$6+$C$6,IF(L2257&gt;=0.999,1,(G2258-MainSheet!$C$11-$B$6-$C$6)*I2258/$D$2/60),0)</f>
        <v>1</v>
      </c>
      <c r="M2258">
        <f t="shared" si="319"/>
        <v>1</v>
      </c>
      <c r="N2258" s="2">
        <f t="shared" si="320"/>
        <v>3721.0526315789471</v>
      </c>
      <c r="O2258">
        <f t="shared" si="323"/>
        <v>977.02127659574455</v>
      </c>
      <c r="P2258">
        <f t="shared" si="321"/>
        <v>192000</v>
      </c>
      <c r="Q2258" s="2">
        <f t="shared" si="322"/>
        <v>196698.0739081747</v>
      </c>
      <c r="R2258">
        <f>Q2258/MainSheet!$C$8*(G2258-G2257)+R2257</f>
        <v>2601.4511091165718</v>
      </c>
      <c r="S2258">
        <f t="shared" si="324"/>
        <v>41985.748228852848</v>
      </c>
      <c r="T2258">
        <f t="shared" si="316"/>
        <v>22.560000000000727</v>
      </c>
      <c r="U2258" s="1">
        <f>Q2258/MainSheet!$C$22</f>
        <v>1</v>
      </c>
    </row>
    <row r="2259" spans="7:21">
      <c r="G2259">
        <f t="shared" si="317"/>
        <v>22.570000000000729</v>
      </c>
      <c r="H2259">
        <f t="shared" si="318"/>
        <v>198000</v>
      </c>
      <c r="I2259" s="2">
        <f>MIN(MainSheet!$C$10/MainSheet!$C$9,MainSheet!$K$9*60)</f>
        <v>660</v>
      </c>
      <c r="J2259" s="1">
        <f>IF(G2259&gt;MainSheet!$C$11,IF(J2258&gt;=0.999,1,(G2259-MainSheet!$C$11)*I2259/$B$2/60),0)</f>
        <v>1</v>
      </c>
      <c r="K2259" s="1">
        <f>IF(G2259&gt;MainSheet!$C$11+$B$6,IF(K2258&gt;=0.999,1,(G2259-MainSheet!$C$11-$B$6)*I2259/$C$2/60),0)</f>
        <v>1</v>
      </c>
      <c r="L2259" s="1">
        <f>IF(G2259&gt;MainSheet!$C$11+$B$6+$C$6,IF(L2258&gt;=0.999,1,(G2259-MainSheet!$C$11-$B$6-$C$6)*I2259/$D$2/60),0)</f>
        <v>1</v>
      </c>
      <c r="M2259">
        <f t="shared" si="319"/>
        <v>1</v>
      </c>
      <c r="N2259" s="2">
        <f t="shared" si="320"/>
        <v>3721.0526315789471</v>
      </c>
      <c r="O2259">
        <f t="shared" si="323"/>
        <v>977.02127659574455</v>
      </c>
      <c r="P2259">
        <f t="shared" si="321"/>
        <v>192000</v>
      </c>
      <c r="Q2259" s="2">
        <f t="shared" si="322"/>
        <v>196698.0739081747</v>
      </c>
      <c r="R2259">
        <f>Q2259/MainSheet!$C$8*(G2259-G2258)+R2258</f>
        <v>2603.4823556074066</v>
      </c>
      <c r="S2259">
        <f t="shared" si="324"/>
        <v>42018.53124117088</v>
      </c>
      <c r="T2259">
        <f t="shared" si="316"/>
        <v>22.570000000000729</v>
      </c>
      <c r="U2259" s="1">
        <f>Q2259/MainSheet!$C$22</f>
        <v>1</v>
      </c>
    </row>
    <row r="2260" spans="7:21">
      <c r="G2260">
        <f t="shared" si="317"/>
        <v>22.58000000000073</v>
      </c>
      <c r="H2260">
        <f t="shared" si="318"/>
        <v>198000</v>
      </c>
      <c r="I2260" s="2">
        <f>MIN(MainSheet!$C$10/MainSheet!$C$9,MainSheet!$K$9*60)</f>
        <v>660</v>
      </c>
      <c r="J2260" s="1">
        <f>IF(G2260&gt;MainSheet!$C$11,IF(J2259&gt;=0.999,1,(G2260-MainSheet!$C$11)*I2260/$B$2/60),0)</f>
        <v>1</v>
      </c>
      <c r="K2260" s="1">
        <f>IF(G2260&gt;MainSheet!$C$11+$B$6,IF(K2259&gt;=0.999,1,(G2260-MainSheet!$C$11-$B$6)*I2260/$C$2/60),0)</f>
        <v>1</v>
      </c>
      <c r="L2260" s="1">
        <f>IF(G2260&gt;MainSheet!$C$11+$B$6+$C$6,IF(L2259&gt;=0.999,1,(G2260-MainSheet!$C$11-$B$6-$C$6)*I2260/$D$2/60),0)</f>
        <v>1</v>
      </c>
      <c r="M2260">
        <f t="shared" si="319"/>
        <v>1</v>
      </c>
      <c r="N2260" s="2">
        <f t="shared" si="320"/>
        <v>3721.0526315789471</v>
      </c>
      <c r="O2260">
        <f t="shared" si="323"/>
        <v>977.02127659574455</v>
      </c>
      <c r="P2260">
        <f t="shared" si="321"/>
        <v>192000</v>
      </c>
      <c r="Q2260" s="2">
        <f t="shared" si="322"/>
        <v>196698.0739081747</v>
      </c>
      <c r="R2260">
        <f>Q2260/MainSheet!$C$8*(G2260-G2259)+R2259</f>
        <v>2605.5136020982413</v>
      </c>
      <c r="S2260">
        <f t="shared" si="324"/>
        <v>42051.314253488912</v>
      </c>
      <c r="T2260">
        <f t="shared" si="316"/>
        <v>22.58000000000073</v>
      </c>
      <c r="U2260" s="1">
        <f>Q2260/MainSheet!$C$22</f>
        <v>1</v>
      </c>
    </row>
    <row r="2261" spans="7:21">
      <c r="G2261">
        <f t="shared" si="317"/>
        <v>22.590000000000732</v>
      </c>
      <c r="H2261">
        <f t="shared" si="318"/>
        <v>198000</v>
      </c>
      <c r="I2261" s="2">
        <f>MIN(MainSheet!$C$10/MainSheet!$C$9,MainSheet!$K$9*60)</f>
        <v>660</v>
      </c>
      <c r="J2261" s="1">
        <f>IF(G2261&gt;MainSheet!$C$11,IF(J2260&gt;=0.999,1,(G2261-MainSheet!$C$11)*I2261/$B$2/60),0)</f>
        <v>1</v>
      </c>
      <c r="K2261" s="1">
        <f>IF(G2261&gt;MainSheet!$C$11+$B$6,IF(K2260&gt;=0.999,1,(G2261-MainSheet!$C$11-$B$6)*I2261/$C$2/60),0)</f>
        <v>1</v>
      </c>
      <c r="L2261" s="1">
        <f>IF(G2261&gt;MainSheet!$C$11+$B$6+$C$6,IF(L2260&gt;=0.999,1,(G2261-MainSheet!$C$11-$B$6-$C$6)*I2261/$D$2/60),0)</f>
        <v>1</v>
      </c>
      <c r="M2261">
        <f t="shared" si="319"/>
        <v>1</v>
      </c>
      <c r="N2261" s="2">
        <f t="shared" si="320"/>
        <v>3721.0526315789471</v>
      </c>
      <c r="O2261">
        <f t="shared" si="323"/>
        <v>977.02127659574455</v>
      </c>
      <c r="P2261">
        <f t="shared" si="321"/>
        <v>192000</v>
      </c>
      <c r="Q2261" s="2">
        <f t="shared" si="322"/>
        <v>196698.0739081747</v>
      </c>
      <c r="R2261">
        <f>Q2261/MainSheet!$C$8*(G2261-G2260)+R2260</f>
        <v>2607.5448485890761</v>
      </c>
      <c r="S2261">
        <f t="shared" si="324"/>
        <v>42084.097265806944</v>
      </c>
      <c r="T2261">
        <f t="shared" si="316"/>
        <v>22.590000000000732</v>
      </c>
      <c r="U2261" s="1">
        <f>Q2261/MainSheet!$C$22</f>
        <v>1</v>
      </c>
    </row>
    <row r="2262" spans="7:21">
      <c r="G2262">
        <f t="shared" si="317"/>
        <v>22.600000000000733</v>
      </c>
      <c r="H2262">
        <f t="shared" si="318"/>
        <v>198000</v>
      </c>
      <c r="I2262" s="2">
        <f>MIN(MainSheet!$C$10/MainSheet!$C$9,MainSheet!$K$9*60)</f>
        <v>660</v>
      </c>
      <c r="J2262" s="1">
        <f>IF(G2262&gt;MainSheet!$C$11,IF(J2261&gt;=0.999,1,(G2262-MainSheet!$C$11)*I2262/$B$2/60),0)</f>
        <v>1</v>
      </c>
      <c r="K2262" s="1">
        <f>IF(G2262&gt;MainSheet!$C$11+$B$6,IF(K2261&gt;=0.999,1,(G2262-MainSheet!$C$11-$B$6)*I2262/$C$2/60),0)</f>
        <v>1</v>
      </c>
      <c r="L2262" s="1">
        <f>IF(G2262&gt;MainSheet!$C$11+$B$6+$C$6,IF(L2261&gt;=0.999,1,(G2262-MainSheet!$C$11-$B$6-$C$6)*I2262/$D$2/60),0)</f>
        <v>1</v>
      </c>
      <c r="M2262">
        <f t="shared" si="319"/>
        <v>1</v>
      </c>
      <c r="N2262" s="2">
        <f t="shared" si="320"/>
        <v>3721.0526315789471</v>
      </c>
      <c r="O2262">
        <f t="shared" si="323"/>
        <v>977.02127659574455</v>
      </c>
      <c r="P2262">
        <f t="shared" si="321"/>
        <v>192000</v>
      </c>
      <c r="Q2262" s="2">
        <f t="shared" si="322"/>
        <v>196698.0739081747</v>
      </c>
      <c r="R2262">
        <f>Q2262/MainSheet!$C$8*(G2262-G2261)+R2261</f>
        <v>2609.5760950799108</v>
      </c>
      <c r="S2262">
        <f t="shared" si="324"/>
        <v>42116.880278124976</v>
      </c>
      <c r="T2262">
        <f t="shared" si="316"/>
        <v>22.600000000000733</v>
      </c>
      <c r="U2262" s="1">
        <f>Q2262/MainSheet!$C$22</f>
        <v>1</v>
      </c>
    </row>
    <row r="2263" spans="7:21">
      <c r="G2263">
        <f t="shared" si="317"/>
        <v>22.610000000000735</v>
      </c>
      <c r="H2263">
        <f t="shared" si="318"/>
        <v>198000</v>
      </c>
      <c r="I2263" s="2">
        <f>MIN(MainSheet!$C$10/MainSheet!$C$9,MainSheet!$K$9*60)</f>
        <v>660</v>
      </c>
      <c r="J2263" s="1">
        <f>IF(G2263&gt;MainSheet!$C$11,IF(J2262&gt;=0.999,1,(G2263-MainSheet!$C$11)*I2263/$B$2/60),0)</f>
        <v>1</v>
      </c>
      <c r="K2263" s="1">
        <f>IF(G2263&gt;MainSheet!$C$11+$B$6,IF(K2262&gt;=0.999,1,(G2263-MainSheet!$C$11-$B$6)*I2263/$C$2/60),0)</f>
        <v>1</v>
      </c>
      <c r="L2263" s="1">
        <f>IF(G2263&gt;MainSheet!$C$11+$B$6+$C$6,IF(L2262&gt;=0.999,1,(G2263-MainSheet!$C$11-$B$6-$C$6)*I2263/$D$2/60),0)</f>
        <v>1</v>
      </c>
      <c r="M2263">
        <f t="shared" si="319"/>
        <v>1</v>
      </c>
      <c r="N2263" s="2">
        <f t="shared" si="320"/>
        <v>3721.0526315789471</v>
      </c>
      <c r="O2263">
        <f t="shared" si="323"/>
        <v>977.02127659574455</v>
      </c>
      <c r="P2263">
        <f t="shared" si="321"/>
        <v>192000</v>
      </c>
      <c r="Q2263" s="2">
        <f t="shared" si="322"/>
        <v>196698.0739081747</v>
      </c>
      <c r="R2263">
        <f>Q2263/MainSheet!$C$8*(G2263-G2262)+R2262</f>
        <v>2611.6073415707456</v>
      </c>
      <c r="S2263">
        <f t="shared" si="324"/>
        <v>42149.663290443008</v>
      </c>
      <c r="T2263">
        <f t="shared" si="316"/>
        <v>22.610000000000735</v>
      </c>
      <c r="U2263" s="1">
        <f>Q2263/MainSheet!$C$22</f>
        <v>1</v>
      </c>
    </row>
    <row r="2264" spans="7:21">
      <c r="G2264">
        <f t="shared" si="317"/>
        <v>22.620000000000736</v>
      </c>
      <c r="H2264">
        <f t="shared" si="318"/>
        <v>198000</v>
      </c>
      <c r="I2264" s="2">
        <f>MIN(MainSheet!$C$10/MainSheet!$C$9,MainSheet!$K$9*60)</f>
        <v>660</v>
      </c>
      <c r="J2264" s="1">
        <f>IF(G2264&gt;MainSheet!$C$11,IF(J2263&gt;=0.999,1,(G2264-MainSheet!$C$11)*I2264/$B$2/60),0)</f>
        <v>1</v>
      </c>
      <c r="K2264" s="1">
        <f>IF(G2264&gt;MainSheet!$C$11+$B$6,IF(K2263&gt;=0.999,1,(G2264-MainSheet!$C$11-$B$6)*I2264/$C$2/60),0)</f>
        <v>1</v>
      </c>
      <c r="L2264" s="1">
        <f>IF(G2264&gt;MainSheet!$C$11+$B$6+$C$6,IF(L2263&gt;=0.999,1,(G2264-MainSheet!$C$11-$B$6-$C$6)*I2264/$D$2/60),0)</f>
        <v>1</v>
      </c>
      <c r="M2264">
        <f t="shared" si="319"/>
        <v>1</v>
      </c>
      <c r="N2264" s="2">
        <f t="shared" si="320"/>
        <v>3721.0526315789471</v>
      </c>
      <c r="O2264">
        <f t="shared" si="323"/>
        <v>977.02127659574455</v>
      </c>
      <c r="P2264">
        <f t="shared" si="321"/>
        <v>192000</v>
      </c>
      <c r="Q2264" s="2">
        <f t="shared" si="322"/>
        <v>196698.0739081747</v>
      </c>
      <c r="R2264">
        <f>Q2264/MainSheet!$C$8*(G2264-G2263)+R2263</f>
        <v>2613.6385880615803</v>
      </c>
      <c r="S2264">
        <f t="shared" si="324"/>
        <v>42182.44630276104</v>
      </c>
      <c r="T2264">
        <f t="shared" si="316"/>
        <v>22.620000000000736</v>
      </c>
      <c r="U2264" s="1">
        <f>Q2264/MainSheet!$C$22</f>
        <v>1</v>
      </c>
    </row>
    <row r="2265" spans="7:21">
      <c r="G2265">
        <f t="shared" si="317"/>
        <v>22.630000000000738</v>
      </c>
      <c r="H2265">
        <f t="shared" si="318"/>
        <v>198000</v>
      </c>
      <c r="I2265" s="2">
        <f>MIN(MainSheet!$C$10/MainSheet!$C$9,MainSheet!$K$9*60)</f>
        <v>660</v>
      </c>
      <c r="J2265" s="1">
        <f>IF(G2265&gt;MainSheet!$C$11,IF(J2264&gt;=0.999,1,(G2265-MainSheet!$C$11)*I2265/$B$2/60),0)</f>
        <v>1</v>
      </c>
      <c r="K2265" s="1">
        <f>IF(G2265&gt;MainSheet!$C$11+$B$6,IF(K2264&gt;=0.999,1,(G2265-MainSheet!$C$11-$B$6)*I2265/$C$2/60),0)</f>
        <v>1</v>
      </c>
      <c r="L2265" s="1">
        <f>IF(G2265&gt;MainSheet!$C$11+$B$6+$C$6,IF(L2264&gt;=0.999,1,(G2265-MainSheet!$C$11-$B$6-$C$6)*I2265/$D$2/60),0)</f>
        <v>1</v>
      </c>
      <c r="M2265">
        <f t="shared" si="319"/>
        <v>1</v>
      </c>
      <c r="N2265" s="2">
        <f t="shared" si="320"/>
        <v>3721.0526315789471</v>
      </c>
      <c r="O2265">
        <f t="shared" si="323"/>
        <v>977.02127659574455</v>
      </c>
      <c r="P2265">
        <f t="shared" si="321"/>
        <v>192000</v>
      </c>
      <c r="Q2265" s="2">
        <f t="shared" si="322"/>
        <v>196698.0739081747</v>
      </c>
      <c r="R2265">
        <f>Q2265/MainSheet!$C$8*(G2265-G2264)+R2264</f>
        <v>2615.6698345524151</v>
      </c>
      <c r="S2265">
        <f t="shared" si="324"/>
        <v>42215.229315079072</v>
      </c>
      <c r="T2265">
        <f t="shared" si="316"/>
        <v>22.630000000000738</v>
      </c>
      <c r="U2265" s="1">
        <f>Q2265/MainSheet!$C$22</f>
        <v>1</v>
      </c>
    </row>
    <row r="2266" spans="7:21">
      <c r="G2266">
        <f t="shared" si="317"/>
        <v>22.64000000000074</v>
      </c>
      <c r="H2266">
        <f t="shared" si="318"/>
        <v>198000</v>
      </c>
      <c r="I2266" s="2">
        <f>MIN(MainSheet!$C$10/MainSheet!$C$9,MainSheet!$K$9*60)</f>
        <v>660</v>
      </c>
      <c r="J2266" s="1">
        <f>IF(G2266&gt;MainSheet!$C$11,IF(J2265&gt;=0.999,1,(G2266-MainSheet!$C$11)*I2266/$B$2/60),0)</f>
        <v>1</v>
      </c>
      <c r="K2266" s="1">
        <f>IF(G2266&gt;MainSheet!$C$11+$B$6,IF(K2265&gt;=0.999,1,(G2266-MainSheet!$C$11-$B$6)*I2266/$C$2/60),0)</f>
        <v>1</v>
      </c>
      <c r="L2266" s="1">
        <f>IF(G2266&gt;MainSheet!$C$11+$B$6+$C$6,IF(L2265&gt;=0.999,1,(G2266-MainSheet!$C$11-$B$6-$C$6)*I2266/$D$2/60),0)</f>
        <v>1</v>
      </c>
      <c r="M2266">
        <f t="shared" si="319"/>
        <v>1</v>
      </c>
      <c r="N2266" s="2">
        <f t="shared" si="320"/>
        <v>3721.0526315789471</v>
      </c>
      <c r="O2266">
        <f t="shared" si="323"/>
        <v>977.02127659574455</v>
      </c>
      <c r="P2266">
        <f t="shared" si="321"/>
        <v>192000</v>
      </c>
      <c r="Q2266" s="2">
        <f t="shared" si="322"/>
        <v>196698.0739081747</v>
      </c>
      <c r="R2266">
        <f>Q2266/MainSheet!$C$8*(G2266-G2265)+R2265</f>
        <v>2617.7010810432498</v>
      </c>
      <c r="S2266">
        <f t="shared" si="324"/>
        <v>42248.012327397104</v>
      </c>
      <c r="T2266">
        <f t="shared" si="316"/>
        <v>22.64000000000074</v>
      </c>
      <c r="U2266" s="1">
        <f>Q2266/MainSheet!$C$22</f>
        <v>1</v>
      </c>
    </row>
    <row r="2267" spans="7:21">
      <c r="G2267">
        <f t="shared" si="317"/>
        <v>22.650000000000741</v>
      </c>
      <c r="H2267">
        <f t="shared" si="318"/>
        <v>198000</v>
      </c>
      <c r="I2267" s="2">
        <f>MIN(MainSheet!$C$10/MainSheet!$C$9,MainSheet!$K$9*60)</f>
        <v>660</v>
      </c>
      <c r="J2267" s="1">
        <f>IF(G2267&gt;MainSheet!$C$11,IF(J2266&gt;=0.999,1,(G2267-MainSheet!$C$11)*I2267/$B$2/60),0)</f>
        <v>1</v>
      </c>
      <c r="K2267" s="1">
        <f>IF(G2267&gt;MainSheet!$C$11+$B$6,IF(K2266&gt;=0.999,1,(G2267-MainSheet!$C$11-$B$6)*I2267/$C$2/60),0)</f>
        <v>1</v>
      </c>
      <c r="L2267" s="1">
        <f>IF(G2267&gt;MainSheet!$C$11+$B$6+$C$6,IF(L2266&gt;=0.999,1,(G2267-MainSheet!$C$11-$B$6-$C$6)*I2267/$D$2/60),0)</f>
        <v>1</v>
      </c>
      <c r="M2267">
        <f t="shared" si="319"/>
        <v>1</v>
      </c>
      <c r="N2267" s="2">
        <f t="shared" si="320"/>
        <v>3721.0526315789471</v>
      </c>
      <c r="O2267">
        <f t="shared" si="323"/>
        <v>977.02127659574455</v>
      </c>
      <c r="P2267">
        <f t="shared" si="321"/>
        <v>192000</v>
      </c>
      <c r="Q2267" s="2">
        <f t="shared" si="322"/>
        <v>196698.0739081747</v>
      </c>
      <c r="R2267">
        <f>Q2267/MainSheet!$C$8*(G2267-G2266)+R2266</f>
        <v>2619.7323275340846</v>
      </c>
      <c r="S2267">
        <f t="shared" si="324"/>
        <v>42280.795339715136</v>
      </c>
      <c r="T2267">
        <f t="shared" si="316"/>
        <v>22.650000000000741</v>
      </c>
      <c r="U2267" s="1">
        <f>Q2267/MainSheet!$C$22</f>
        <v>1</v>
      </c>
    </row>
    <row r="2268" spans="7:21">
      <c r="G2268">
        <f t="shared" si="317"/>
        <v>22.660000000000743</v>
      </c>
      <c r="H2268">
        <f t="shared" si="318"/>
        <v>198000</v>
      </c>
      <c r="I2268" s="2">
        <f>MIN(MainSheet!$C$10/MainSheet!$C$9,MainSheet!$K$9*60)</f>
        <v>660</v>
      </c>
      <c r="J2268" s="1">
        <f>IF(G2268&gt;MainSheet!$C$11,IF(J2267&gt;=0.999,1,(G2268-MainSheet!$C$11)*I2268/$B$2/60),0)</f>
        <v>1</v>
      </c>
      <c r="K2268" s="1">
        <f>IF(G2268&gt;MainSheet!$C$11+$B$6,IF(K2267&gt;=0.999,1,(G2268-MainSheet!$C$11-$B$6)*I2268/$C$2/60),0)</f>
        <v>1</v>
      </c>
      <c r="L2268" s="1">
        <f>IF(G2268&gt;MainSheet!$C$11+$B$6+$C$6,IF(L2267&gt;=0.999,1,(G2268-MainSheet!$C$11-$B$6-$C$6)*I2268/$D$2/60),0)</f>
        <v>1</v>
      </c>
      <c r="M2268">
        <f t="shared" si="319"/>
        <v>1</v>
      </c>
      <c r="N2268" s="2">
        <f t="shared" si="320"/>
        <v>3721.0526315789471</v>
      </c>
      <c r="O2268">
        <f t="shared" si="323"/>
        <v>977.02127659574455</v>
      </c>
      <c r="P2268">
        <f t="shared" si="321"/>
        <v>192000</v>
      </c>
      <c r="Q2268" s="2">
        <f t="shared" si="322"/>
        <v>196698.0739081747</v>
      </c>
      <c r="R2268">
        <f>Q2268/MainSheet!$C$8*(G2268-G2267)+R2267</f>
        <v>2621.7635740249193</v>
      </c>
      <c r="S2268">
        <f t="shared" si="324"/>
        <v>42313.578352033168</v>
      </c>
      <c r="T2268">
        <f t="shared" si="316"/>
        <v>22.660000000000743</v>
      </c>
      <c r="U2268" s="1">
        <f>Q2268/MainSheet!$C$22</f>
        <v>1</v>
      </c>
    </row>
    <row r="2269" spans="7:21">
      <c r="G2269">
        <f t="shared" si="317"/>
        <v>22.670000000000744</v>
      </c>
      <c r="H2269">
        <f t="shared" si="318"/>
        <v>198000</v>
      </c>
      <c r="I2269" s="2">
        <f>MIN(MainSheet!$C$10/MainSheet!$C$9,MainSheet!$K$9*60)</f>
        <v>660</v>
      </c>
      <c r="J2269" s="1">
        <f>IF(G2269&gt;MainSheet!$C$11,IF(J2268&gt;=0.999,1,(G2269-MainSheet!$C$11)*I2269/$B$2/60),0)</f>
        <v>1</v>
      </c>
      <c r="K2269" s="1">
        <f>IF(G2269&gt;MainSheet!$C$11+$B$6,IF(K2268&gt;=0.999,1,(G2269-MainSheet!$C$11-$B$6)*I2269/$C$2/60),0)</f>
        <v>1</v>
      </c>
      <c r="L2269" s="1">
        <f>IF(G2269&gt;MainSheet!$C$11+$B$6+$C$6,IF(L2268&gt;=0.999,1,(G2269-MainSheet!$C$11-$B$6-$C$6)*I2269/$D$2/60),0)</f>
        <v>1</v>
      </c>
      <c r="M2269">
        <f t="shared" si="319"/>
        <v>1</v>
      </c>
      <c r="N2269" s="2">
        <f t="shared" si="320"/>
        <v>3721.0526315789471</v>
      </c>
      <c r="O2269">
        <f t="shared" si="323"/>
        <v>977.02127659574455</v>
      </c>
      <c r="P2269">
        <f t="shared" si="321"/>
        <v>192000</v>
      </c>
      <c r="Q2269" s="2">
        <f t="shared" si="322"/>
        <v>196698.0739081747</v>
      </c>
      <c r="R2269">
        <f>Q2269/MainSheet!$C$8*(G2269-G2268)+R2268</f>
        <v>2623.7948205157541</v>
      </c>
      <c r="S2269">
        <f t="shared" si="324"/>
        <v>42346.3613643512</v>
      </c>
      <c r="T2269">
        <f t="shared" si="316"/>
        <v>22.670000000000744</v>
      </c>
      <c r="U2269" s="1">
        <f>Q2269/MainSheet!$C$22</f>
        <v>1</v>
      </c>
    </row>
    <row r="2270" spans="7:21">
      <c r="G2270">
        <f t="shared" si="317"/>
        <v>22.680000000000746</v>
      </c>
      <c r="H2270">
        <f t="shared" si="318"/>
        <v>198000</v>
      </c>
      <c r="I2270" s="2">
        <f>MIN(MainSheet!$C$10/MainSheet!$C$9,MainSheet!$K$9*60)</f>
        <v>660</v>
      </c>
      <c r="J2270" s="1">
        <f>IF(G2270&gt;MainSheet!$C$11,IF(J2269&gt;=0.999,1,(G2270-MainSheet!$C$11)*I2270/$B$2/60),0)</f>
        <v>1</v>
      </c>
      <c r="K2270" s="1">
        <f>IF(G2270&gt;MainSheet!$C$11+$B$6,IF(K2269&gt;=0.999,1,(G2270-MainSheet!$C$11-$B$6)*I2270/$C$2/60),0)</f>
        <v>1</v>
      </c>
      <c r="L2270" s="1">
        <f>IF(G2270&gt;MainSheet!$C$11+$B$6+$C$6,IF(L2269&gt;=0.999,1,(G2270-MainSheet!$C$11-$B$6-$C$6)*I2270/$D$2/60),0)</f>
        <v>1</v>
      </c>
      <c r="M2270">
        <f t="shared" si="319"/>
        <v>1</v>
      </c>
      <c r="N2270" s="2">
        <f t="shared" si="320"/>
        <v>3721.0526315789471</v>
      </c>
      <c r="O2270">
        <f t="shared" si="323"/>
        <v>977.02127659574455</v>
      </c>
      <c r="P2270">
        <f t="shared" si="321"/>
        <v>192000</v>
      </c>
      <c r="Q2270" s="2">
        <f t="shared" si="322"/>
        <v>196698.0739081747</v>
      </c>
      <c r="R2270">
        <f>Q2270/MainSheet!$C$8*(G2270-G2269)+R2269</f>
        <v>2625.8260670065888</v>
      </c>
      <c r="S2270">
        <f t="shared" si="324"/>
        <v>42379.144376669232</v>
      </c>
      <c r="T2270">
        <f t="shared" si="316"/>
        <v>22.680000000000746</v>
      </c>
      <c r="U2270" s="1">
        <f>Q2270/MainSheet!$C$22</f>
        <v>1</v>
      </c>
    </row>
    <row r="2271" spans="7:21">
      <c r="G2271">
        <f t="shared" si="317"/>
        <v>22.690000000000747</v>
      </c>
      <c r="H2271">
        <f t="shared" si="318"/>
        <v>198000</v>
      </c>
      <c r="I2271" s="2">
        <f>MIN(MainSheet!$C$10/MainSheet!$C$9,MainSheet!$K$9*60)</f>
        <v>660</v>
      </c>
      <c r="J2271" s="1">
        <f>IF(G2271&gt;MainSheet!$C$11,IF(J2270&gt;=0.999,1,(G2271-MainSheet!$C$11)*I2271/$B$2/60),0)</f>
        <v>1</v>
      </c>
      <c r="K2271" s="1">
        <f>IF(G2271&gt;MainSheet!$C$11+$B$6,IF(K2270&gt;=0.999,1,(G2271-MainSheet!$C$11-$B$6)*I2271/$C$2/60),0)</f>
        <v>1</v>
      </c>
      <c r="L2271" s="1">
        <f>IF(G2271&gt;MainSheet!$C$11+$B$6+$C$6,IF(L2270&gt;=0.999,1,(G2271-MainSheet!$C$11-$B$6-$C$6)*I2271/$D$2/60),0)</f>
        <v>1</v>
      </c>
      <c r="M2271">
        <f t="shared" si="319"/>
        <v>1</v>
      </c>
      <c r="N2271" s="2">
        <f t="shared" si="320"/>
        <v>3721.0526315789471</v>
      </c>
      <c r="O2271">
        <f t="shared" si="323"/>
        <v>977.02127659574455</v>
      </c>
      <c r="P2271">
        <f t="shared" si="321"/>
        <v>192000</v>
      </c>
      <c r="Q2271" s="2">
        <f t="shared" si="322"/>
        <v>196698.0739081747</v>
      </c>
      <c r="R2271">
        <f>Q2271/MainSheet!$C$8*(G2271-G2270)+R2270</f>
        <v>2627.8573134974235</v>
      </c>
      <c r="S2271">
        <f t="shared" si="324"/>
        <v>42411.927388987264</v>
      </c>
      <c r="T2271">
        <f t="shared" si="316"/>
        <v>22.690000000000747</v>
      </c>
      <c r="U2271" s="1">
        <f>Q2271/MainSheet!$C$22</f>
        <v>1</v>
      </c>
    </row>
    <row r="2272" spans="7:21">
      <c r="G2272">
        <f t="shared" si="317"/>
        <v>22.700000000000749</v>
      </c>
      <c r="H2272">
        <f t="shared" si="318"/>
        <v>198000</v>
      </c>
      <c r="I2272" s="2">
        <f>MIN(MainSheet!$C$10/MainSheet!$C$9,MainSheet!$K$9*60)</f>
        <v>660</v>
      </c>
      <c r="J2272" s="1">
        <f>IF(G2272&gt;MainSheet!$C$11,IF(J2271&gt;=0.999,1,(G2272-MainSheet!$C$11)*I2272/$B$2/60),0)</f>
        <v>1</v>
      </c>
      <c r="K2272" s="1">
        <f>IF(G2272&gt;MainSheet!$C$11+$B$6,IF(K2271&gt;=0.999,1,(G2272-MainSheet!$C$11-$B$6)*I2272/$C$2/60),0)</f>
        <v>1</v>
      </c>
      <c r="L2272" s="1">
        <f>IF(G2272&gt;MainSheet!$C$11+$B$6+$C$6,IF(L2271&gt;=0.999,1,(G2272-MainSheet!$C$11-$B$6-$C$6)*I2272/$D$2/60),0)</f>
        <v>1</v>
      </c>
      <c r="M2272">
        <f t="shared" si="319"/>
        <v>1</v>
      </c>
      <c r="N2272" s="2">
        <f t="shared" si="320"/>
        <v>3721.0526315789471</v>
      </c>
      <c r="O2272">
        <f t="shared" si="323"/>
        <v>977.02127659574455</v>
      </c>
      <c r="P2272">
        <f t="shared" si="321"/>
        <v>192000</v>
      </c>
      <c r="Q2272" s="2">
        <f t="shared" si="322"/>
        <v>196698.0739081747</v>
      </c>
      <c r="R2272">
        <f>Q2272/MainSheet!$C$8*(G2272-G2271)+R2271</f>
        <v>2629.8885599882583</v>
      </c>
      <c r="S2272">
        <f t="shared" si="324"/>
        <v>42444.710401305296</v>
      </c>
      <c r="T2272">
        <f t="shared" si="316"/>
        <v>22.700000000000749</v>
      </c>
      <c r="U2272" s="1">
        <f>Q2272/MainSheet!$C$22</f>
        <v>1</v>
      </c>
    </row>
    <row r="2273" spans="7:21">
      <c r="G2273">
        <f t="shared" si="317"/>
        <v>22.71000000000075</v>
      </c>
      <c r="H2273">
        <f t="shared" si="318"/>
        <v>198000</v>
      </c>
      <c r="I2273" s="2">
        <f>MIN(MainSheet!$C$10/MainSheet!$C$9,MainSheet!$K$9*60)</f>
        <v>660</v>
      </c>
      <c r="J2273" s="1">
        <f>IF(G2273&gt;MainSheet!$C$11,IF(J2272&gt;=0.999,1,(G2273-MainSheet!$C$11)*I2273/$B$2/60),0)</f>
        <v>1</v>
      </c>
      <c r="K2273" s="1">
        <f>IF(G2273&gt;MainSheet!$C$11+$B$6,IF(K2272&gt;=0.999,1,(G2273-MainSheet!$C$11-$B$6)*I2273/$C$2/60),0)</f>
        <v>1</v>
      </c>
      <c r="L2273" s="1">
        <f>IF(G2273&gt;MainSheet!$C$11+$B$6+$C$6,IF(L2272&gt;=0.999,1,(G2273-MainSheet!$C$11-$B$6-$C$6)*I2273/$D$2/60),0)</f>
        <v>1</v>
      </c>
      <c r="M2273">
        <f t="shared" si="319"/>
        <v>1</v>
      </c>
      <c r="N2273" s="2">
        <f t="shared" si="320"/>
        <v>3721.0526315789471</v>
      </c>
      <c r="O2273">
        <f t="shared" si="323"/>
        <v>977.02127659574455</v>
      </c>
      <c r="P2273">
        <f t="shared" si="321"/>
        <v>192000</v>
      </c>
      <c r="Q2273" s="2">
        <f t="shared" si="322"/>
        <v>196698.0739081747</v>
      </c>
      <c r="R2273">
        <f>Q2273/MainSheet!$C$8*(G2273-G2272)+R2272</f>
        <v>2631.919806479093</v>
      </c>
      <c r="S2273">
        <f t="shared" si="324"/>
        <v>42477.493413623328</v>
      </c>
      <c r="T2273">
        <f t="shared" si="316"/>
        <v>22.71000000000075</v>
      </c>
      <c r="U2273" s="1">
        <f>Q2273/MainSheet!$C$22</f>
        <v>1</v>
      </c>
    </row>
    <row r="2274" spans="7:21">
      <c r="G2274">
        <f t="shared" si="317"/>
        <v>22.720000000000752</v>
      </c>
      <c r="H2274">
        <f t="shared" si="318"/>
        <v>198000</v>
      </c>
      <c r="I2274" s="2">
        <f>MIN(MainSheet!$C$10/MainSheet!$C$9,MainSheet!$K$9*60)</f>
        <v>660</v>
      </c>
      <c r="J2274" s="1">
        <f>IF(G2274&gt;MainSheet!$C$11,IF(J2273&gt;=0.999,1,(G2274-MainSheet!$C$11)*I2274/$B$2/60),0)</f>
        <v>1</v>
      </c>
      <c r="K2274" s="1">
        <f>IF(G2274&gt;MainSheet!$C$11+$B$6,IF(K2273&gt;=0.999,1,(G2274-MainSheet!$C$11-$B$6)*I2274/$C$2/60),0)</f>
        <v>1</v>
      </c>
      <c r="L2274" s="1">
        <f>IF(G2274&gt;MainSheet!$C$11+$B$6+$C$6,IF(L2273&gt;=0.999,1,(G2274-MainSheet!$C$11-$B$6-$C$6)*I2274/$D$2/60),0)</f>
        <v>1</v>
      </c>
      <c r="M2274">
        <f t="shared" si="319"/>
        <v>1</v>
      </c>
      <c r="N2274" s="2">
        <f t="shared" si="320"/>
        <v>3721.0526315789471</v>
      </c>
      <c r="O2274">
        <f t="shared" si="323"/>
        <v>977.02127659574455</v>
      </c>
      <c r="P2274">
        <f t="shared" si="321"/>
        <v>192000</v>
      </c>
      <c r="Q2274" s="2">
        <f t="shared" si="322"/>
        <v>196698.0739081747</v>
      </c>
      <c r="R2274">
        <f>Q2274/MainSheet!$C$8*(G2274-G2273)+R2273</f>
        <v>2633.9510529699278</v>
      </c>
      <c r="S2274">
        <f t="shared" si="324"/>
        <v>42510.27642594136</v>
      </c>
      <c r="T2274">
        <f t="shared" si="316"/>
        <v>22.720000000000752</v>
      </c>
      <c r="U2274" s="1">
        <f>Q2274/MainSheet!$C$22</f>
        <v>1</v>
      </c>
    </row>
    <row r="2275" spans="7:21">
      <c r="G2275">
        <f t="shared" si="317"/>
        <v>22.730000000000754</v>
      </c>
      <c r="H2275">
        <f t="shared" si="318"/>
        <v>198000</v>
      </c>
      <c r="I2275" s="2">
        <f>MIN(MainSheet!$C$10/MainSheet!$C$9,MainSheet!$K$9*60)</f>
        <v>660</v>
      </c>
      <c r="J2275" s="1">
        <f>IF(G2275&gt;MainSheet!$C$11,IF(J2274&gt;=0.999,1,(G2275-MainSheet!$C$11)*I2275/$B$2/60),0)</f>
        <v>1</v>
      </c>
      <c r="K2275" s="1">
        <f>IF(G2275&gt;MainSheet!$C$11+$B$6,IF(K2274&gt;=0.999,1,(G2275-MainSheet!$C$11-$B$6)*I2275/$C$2/60),0)</f>
        <v>1</v>
      </c>
      <c r="L2275" s="1">
        <f>IF(G2275&gt;MainSheet!$C$11+$B$6+$C$6,IF(L2274&gt;=0.999,1,(G2275-MainSheet!$C$11-$B$6-$C$6)*I2275/$D$2/60),0)</f>
        <v>1</v>
      </c>
      <c r="M2275">
        <f t="shared" si="319"/>
        <v>1</v>
      </c>
      <c r="N2275" s="2">
        <f t="shared" si="320"/>
        <v>3721.0526315789471</v>
      </c>
      <c r="O2275">
        <f t="shared" si="323"/>
        <v>977.02127659574455</v>
      </c>
      <c r="P2275">
        <f t="shared" si="321"/>
        <v>192000</v>
      </c>
      <c r="Q2275" s="2">
        <f t="shared" si="322"/>
        <v>196698.0739081747</v>
      </c>
      <c r="R2275">
        <f>Q2275/MainSheet!$C$8*(G2275-G2274)+R2274</f>
        <v>2635.9822994607625</v>
      </c>
      <c r="S2275">
        <f t="shared" si="324"/>
        <v>42543.059438259392</v>
      </c>
      <c r="T2275">
        <f t="shared" si="316"/>
        <v>22.730000000000754</v>
      </c>
      <c r="U2275" s="1">
        <f>Q2275/MainSheet!$C$22</f>
        <v>1</v>
      </c>
    </row>
    <row r="2276" spans="7:21">
      <c r="G2276">
        <f t="shared" si="317"/>
        <v>22.740000000000755</v>
      </c>
      <c r="H2276">
        <f t="shared" si="318"/>
        <v>198000</v>
      </c>
      <c r="I2276" s="2">
        <f>MIN(MainSheet!$C$10/MainSheet!$C$9,MainSheet!$K$9*60)</f>
        <v>660</v>
      </c>
      <c r="J2276" s="1">
        <f>IF(G2276&gt;MainSheet!$C$11,IF(J2275&gt;=0.999,1,(G2276-MainSheet!$C$11)*I2276/$B$2/60),0)</f>
        <v>1</v>
      </c>
      <c r="K2276" s="1">
        <f>IF(G2276&gt;MainSheet!$C$11+$B$6,IF(K2275&gt;=0.999,1,(G2276-MainSheet!$C$11-$B$6)*I2276/$C$2/60),0)</f>
        <v>1</v>
      </c>
      <c r="L2276" s="1">
        <f>IF(G2276&gt;MainSheet!$C$11+$B$6+$C$6,IF(L2275&gt;=0.999,1,(G2276-MainSheet!$C$11-$B$6-$C$6)*I2276/$D$2/60),0)</f>
        <v>1</v>
      </c>
      <c r="M2276">
        <f t="shared" si="319"/>
        <v>1</v>
      </c>
      <c r="N2276" s="2">
        <f t="shared" si="320"/>
        <v>3721.0526315789471</v>
      </c>
      <c r="O2276">
        <f t="shared" si="323"/>
        <v>977.02127659574455</v>
      </c>
      <c r="P2276">
        <f t="shared" si="321"/>
        <v>192000</v>
      </c>
      <c r="Q2276" s="2">
        <f t="shared" si="322"/>
        <v>196698.0739081747</v>
      </c>
      <c r="R2276">
        <f>Q2276/MainSheet!$C$8*(G2276-G2275)+R2275</f>
        <v>2638.0135459515973</v>
      </c>
      <c r="S2276">
        <f t="shared" si="324"/>
        <v>42575.842450577424</v>
      </c>
      <c r="T2276">
        <f t="shared" si="316"/>
        <v>22.740000000000755</v>
      </c>
      <c r="U2276" s="1">
        <f>Q2276/MainSheet!$C$22</f>
        <v>1</v>
      </c>
    </row>
    <row r="2277" spans="7:21">
      <c r="G2277">
        <f t="shared" si="317"/>
        <v>22.750000000000757</v>
      </c>
      <c r="H2277">
        <f t="shared" si="318"/>
        <v>198000</v>
      </c>
      <c r="I2277" s="2">
        <f>MIN(MainSheet!$C$10/MainSheet!$C$9,MainSheet!$K$9*60)</f>
        <v>660</v>
      </c>
      <c r="J2277" s="1">
        <f>IF(G2277&gt;MainSheet!$C$11,IF(J2276&gt;=0.999,1,(G2277-MainSheet!$C$11)*I2277/$B$2/60),0)</f>
        <v>1</v>
      </c>
      <c r="K2277" s="1">
        <f>IF(G2277&gt;MainSheet!$C$11+$B$6,IF(K2276&gt;=0.999,1,(G2277-MainSheet!$C$11-$B$6)*I2277/$C$2/60),0)</f>
        <v>1</v>
      </c>
      <c r="L2277" s="1">
        <f>IF(G2277&gt;MainSheet!$C$11+$B$6+$C$6,IF(L2276&gt;=0.999,1,(G2277-MainSheet!$C$11-$B$6-$C$6)*I2277/$D$2/60),0)</f>
        <v>1</v>
      </c>
      <c r="M2277">
        <f t="shared" si="319"/>
        <v>1</v>
      </c>
      <c r="N2277" s="2">
        <f t="shared" si="320"/>
        <v>3721.0526315789471</v>
      </c>
      <c r="O2277">
        <f t="shared" si="323"/>
        <v>977.02127659574455</v>
      </c>
      <c r="P2277">
        <f t="shared" si="321"/>
        <v>192000</v>
      </c>
      <c r="Q2277" s="2">
        <f t="shared" si="322"/>
        <v>196698.0739081747</v>
      </c>
      <c r="R2277">
        <f>Q2277/MainSheet!$C$8*(G2277-G2276)+R2276</f>
        <v>2640.044792442432</v>
      </c>
      <c r="S2277">
        <f t="shared" si="324"/>
        <v>42608.625462895456</v>
      </c>
      <c r="T2277">
        <f t="shared" si="316"/>
        <v>22.750000000000757</v>
      </c>
      <c r="U2277" s="1">
        <f>Q2277/MainSheet!$C$22</f>
        <v>1</v>
      </c>
    </row>
    <row r="2278" spans="7:21">
      <c r="G2278">
        <f t="shared" si="317"/>
        <v>22.760000000000758</v>
      </c>
      <c r="H2278">
        <f t="shared" si="318"/>
        <v>198000</v>
      </c>
      <c r="I2278" s="2">
        <f>MIN(MainSheet!$C$10/MainSheet!$C$9,MainSheet!$K$9*60)</f>
        <v>660</v>
      </c>
      <c r="J2278" s="1">
        <f>IF(G2278&gt;MainSheet!$C$11,IF(J2277&gt;=0.999,1,(G2278-MainSheet!$C$11)*I2278/$B$2/60),0)</f>
        <v>1</v>
      </c>
      <c r="K2278" s="1">
        <f>IF(G2278&gt;MainSheet!$C$11+$B$6,IF(K2277&gt;=0.999,1,(G2278-MainSheet!$C$11-$B$6)*I2278/$C$2/60),0)</f>
        <v>1</v>
      </c>
      <c r="L2278" s="1">
        <f>IF(G2278&gt;MainSheet!$C$11+$B$6+$C$6,IF(L2277&gt;=0.999,1,(G2278-MainSheet!$C$11-$B$6-$C$6)*I2278/$D$2/60),0)</f>
        <v>1</v>
      </c>
      <c r="M2278">
        <f t="shared" si="319"/>
        <v>1</v>
      </c>
      <c r="N2278" s="2">
        <f t="shared" si="320"/>
        <v>3721.0526315789471</v>
      </c>
      <c r="O2278">
        <f t="shared" si="323"/>
        <v>977.02127659574455</v>
      </c>
      <c r="P2278">
        <f t="shared" si="321"/>
        <v>192000</v>
      </c>
      <c r="Q2278" s="2">
        <f t="shared" si="322"/>
        <v>196698.0739081747</v>
      </c>
      <c r="R2278">
        <f>Q2278/MainSheet!$C$8*(G2278-G2277)+R2277</f>
        <v>2642.0760389332668</v>
      </c>
      <c r="S2278">
        <f t="shared" si="324"/>
        <v>42641.408475213488</v>
      </c>
      <c r="T2278">
        <f t="shared" si="316"/>
        <v>22.760000000000758</v>
      </c>
      <c r="U2278" s="1">
        <f>Q2278/MainSheet!$C$22</f>
        <v>1</v>
      </c>
    </row>
    <row r="2279" spans="7:21">
      <c r="G2279">
        <f t="shared" si="317"/>
        <v>22.77000000000076</v>
      </c>
      <c r="H2279">
        <f t="shared" si="318"/>
        <v>198000</v>
      </c>
      <c r="I2279" s="2">
        <f>MIN(MainSheet!$C$10/MainSheet!$C$9,MainSheet!$K$9*60)</f>
        <v>660</v>
      </c>
      <c r="J2279" s="1">
        <f>IF(G2279&gt;MainSheet!$C$11,IF(J2278&gt;=0.999,1,(G2279-MainSheet!$C$11)*I2279/$B$2/60),0)</f>
        <v>1</v>
      </c>
      <c r="K2279" s="1">
        <f>IF(G2279&gt;MainSheet!$C$11+$B$6,IF(K2278&gt;=0.999,1,(G2279-MainSheet!$C$11-$B$6)*I2279/$C$2/60),0)</f>
        <v>1</v>
      </c>
      <c r="L2279" s="1">
        <f>IF(G2279&gt;MainSheet!$C$11+$B$6+$C$6,IF(L2278&gt;=0.999,1,(G2279-MainSheet!$C$11-$B$6-$C$6)*I2279/$D$2/60),0)</f>
        <v>1</v>
      </c>
      <c r="M2279">
        <f t="shared" si="319"/>
        <v>1</v>
      </c>
      <c r="N2279" s="2">
        <f t="shared" si="320"/>
        <v>3721.0526315789471</v>
      </c>
      <c r="O2279">
        <f t="shared" si="323"/>
        <v>977.02127659574455</v>
      </c>
      <c r="P2279">
        <f t="shared" si="321"/>
        <v>192000</v>
      </c>
      <c r="Q2279" s="2">
        <f t="shared" si="322"/>
        <v>196698.0739081747</v>
      </c>
      <c r="R2279">
        <f>Q2279/MainSheet!$C$8*(G2279-G2278)+R2278</f>
        <v>2644.1072854241015</v>
      </c>
      <c r="S2279">
        <f t="shared" si="324"/>
        <v>42674.19148753152</v>
      </c>
      <c r="T2279">
        <f t="shared" si="316"/>
        <v>22.77000000000076</v>
      </c>
      <c r="U2279" s="1">
        <f>Q2279/MainSheet!$C$22</f>
        <v>1</v>
      </c>
    </row>
    <row r="2280" spans="7:21">
      <c r="G2280">
        <f t="shared" si="317"/>
        <v>22.780000000000761</v>
      </c>
      <c r="H2280">
        <f t="shared" si="318"/>
        <v>198000</v>
      </c>
      <c r="I2280" s="2">
        <f>MIN(MainSheet!$C$10/MainSheet!$C$9,MainSheet!$K$9*60)</f>
        <v>660</v>
      </c>
      <c r="J2280" s="1">
        <f>IF(G2280&gt;MainSheet!$C$11,IF(J2279&gt;=0.999,1,(G2280-MainSheet!$C$11)*I2280/$B$2/60),0)</f>
        <v>1</v>
      </c>
      <c r="K2280" s="1">
        <f>IF(G2280&gt;MainSheet!$C$11+$B$6,IF(K2279&gt;=0.999,1,(G2280-MainSheet!$C$11-$B$6)*I2280/$C$2/60),0)</f>
        <v>1</v>
      </c>
      <c r="L2280" s="1">
        <f>IF(G2280&gt;MainSheet!$C$11+$B$6+$C$6,IF(L2279&gt;=0.999,1,(G2280-MainSheet!$C$11-$B$6-$C$6)*I2280/$D$2/60),0)</f>
        <v>1</v>
      </c>
      <c r="M2280">
        <f t="shared" si="319"/>
        <v>1</v>
      </c>
      <c r="N2280" s="2">
        <f t="shared" si="320"/>
        <v>3721.0526315789471</v>
      </c>
      <c r="O2280">
        <f t="shared" si="323"/>
        <v>977.02127659574455</v>
      </c>
      <c r="P2280">
        <f t="shared" si="321"/>
        <v>192000</v>
      </c>
      <c r="Q2280" s="2">
        <f t="shared" si="322"/>
        <v>196698.0739081747</v>
      </c>
      <c r="R2280">
        <f>Q2280/MainSheet!$C$8*(G2280-G2279)+R2279</f>
        <v>2646.1385319149363</v>
      </c>
      <c r="S2280">
        <f t="shared" si="324"/>
        <v>42706.974499849552</v>
      </c>
      <c r="T2280">
        <f t="shared" si="316"/>
        <v>22.780000000000761</v>
      </c>
      <c r="U2280" s="1">
        <f>Q2280/MainSheet!$C$22</f>
        <v>1</v>
      </c>
    </row>
    <row r="2281" spans="7:21">
      <c r="G2281">
        <f t="shared" si="317"/>
        <v>22.790000000000763</v>
      </c>
      <c r="H2281">
        <f t="shared" si="318"/>
        <v>198000</v>
      </c>
      <c r="I2281" s="2">
        <f>MIN(MainSheet!$C$10/MainSheet!$C$9,MainSheet!$K$9*60)</f>
        <v>660</v>
      </c>
      <c r="J2281" s="1">
        <f>IF(G2281&gt;MainSheet!$C$11,IF(J2280&gt;=0.999,1,(G2281-MainSheet!$C$11)*I2281/$B$2/60),0)</f>
        <v>1</v>
      </c>
      <c r="K2281" s="1">
        <f>IF(G2281&gt;MainSheet!$C$11+$B$6,IF(K2280&gt;=0.999,1,(G2281-MainSheet!$C$11-$B$6)*I2281/$C$2/60),0)</f>
        <v>1</v>
      </c>
      <c r="L2281" s="1">
        <f>IF(G2281&gt;MainSheet!$C$11+$B$6+$C$6,IF(L2280&gt;=0.999,1,(G2281-MainSheet!$C$11-$B$6-$C$6)*I2281/$D$2/60),0)</f>
        <v>1</v>
      </c>
      <c r="M2281">
        <f t="shared" si="319"/>
        <v>1</v>
      </c>
      <c r="N2281" s="2">
        <f t="shared" si="320"/>
        <v>3721.0526315789471</v>
      </c>
      <c r="O2281">
        <f t="shared" si="323"/>
        <v>977.02127659574455</v>
      </c>
      <c r="P2281">
        <f t="shared" si="321"/>
        <v>192000</v>
      </c>
      <c r="Q2281" s="2">
        <f t="shared" si="322"/>
        <v>196698.0739081747</v>
      </c>
      <c r="R2281">
        <f>Q2281/MainSheet!$C$8*(G2281-G2280)+R2280</f>
        <v>2648.169778405771</v>
      </c>
      <c r="S2281">
        <f t="shared" si="324"/>
        <v>42739.757512167584</v>
      </c>
      <c r="T2281">
        <f t="shared" si="316"/>
        <v>22.790000000000763</v>
      </c>
      <c r="U2281" s="1">
        <f>Q2281/MainSheet!$C$22</f>
        <v>1</v>
      </c>
    </row>
    <row r="2282" spans="7:21">
      <c r="G2282">
        <f t="shared" si="317"/>
        <v>22.800000000000765</v>
      </c>
      <c r="H2282">
        <f t="shared" si="318"/>
        <v>198000</v>
      </c>
      <c r="I2282" s="2">
        <f>MIN(MainSheet!$C$10/MainSheet!$C$9,MainSheet!$K$9*60)</f>
        <v>660</v>
      </c>
      <c r="J2282" s="1">
        <f>IF(G2282&gt;MainSheet!$C$11,IF(J2281&gt;=0.999,1,(G2282-MainSheet!$C$11)*I2282/$B$2/60),0)</f>
        <v>1</v>
      </c>
      <c r="K2282" s="1">
        <f>IF(G2282&gt;MainSheet!$C$11+$B$6,IF(K2281&gt;=0.999,1,(G2282-MainSheet!$C$11-$B$6)*I2282/$C$2/60),0)</f>
        <v>1</v>
      </c>
      <c r="L2282" s="1">
        <f>IF(G2282&gt;MainSheet!$C$11+$B$6+$C$6,IF(L2281&gt;=0.999,1,(G2282-MainSheet!$C$11-$B$6-$C$6)*I2282/$D$2/60),0)</f>
        <v>1</v>
      </c>
      <c r="M2282">
        <f t="shared" si="319"/>
        <v>1</v>
      </c>
      <c r="N2282" s="2">
        <f t="shared" si="320"/>
        <v>3721.0526315789471</v>
      </c>
      <c r="O2282">
        <f t="shared" si="323"/>
        <v>977.02127659574455</v>
      </c>
      <c r="P2282">
        <f t="shared" si="321"/>
        <v>192000</v>
      </c>
      <c r="Q2282" s="2">
        <f t="shared" si="322"/>
        <v>196698.0739081747</v>
      </c>
      <c r="R2282">
        <f>Q2282/MainSheet!$C$8*(G2282-G2281)+R2281</f>
        <v>2650.2010248966058</v>
      </c>
      <c r="S2282">
        <f t="shared" si="324"/>
        <v>42772.540524485616</v>
      </c>
      <c r="T2282">
        <f t="shared" si="316"/>
        <v>22.800000000000765</v>
      </c>
      <c r="U2282" s="1">
        <f>Q2282/MainSheet!$C$22</f>
        <v>1</v>
      </c>
    </row>
    <row r="2283" spans="7:21">
      <c r="G2283">
        <f t="shared" si="317"/>
        <v>22.810000000000766</v>
      </c>
      <c r="H2283">
        <f t="shared" si="318"/>
        <v>198000</v>
      </c>
      <c r="I2283" s="2">
        <f>MIN(MainSheet!$C$10/MainSheet!$C$9,MainSheet!$K$9*60)</f>
        <v>660</v>
      </c>
      <c r="J2283" s="1">
        <f>IF(G2283&gt;MainSheet!$C$11,IF(J2282&gt;=0.999,1,(G2283-MainSheet!$C$11)*I2283/$B$2/60),0)</f>
        <v>1</v>
      </c>
      <c r="K2283" s="1">
        <f>IF(G2283&gt;MainSheet!$C$11+$B$6,IF(K2282&gt;=0.999,1,(G2283-MainSheet!$C$11-$B$6)*I2283/$C$2/60),0)</f>
        <v>1</v>
      </c>
      <c r="L2283" s="1">
        <f>IF(G2283&gt;MainSheet!$C$11+$B$6+$C$6,IF(L2282&gt;=0.999,1,(G2283-MainSheet!$C$11-$B$6-$C$6)*I2283/$D$2/60),0)</f>
        <v>1</v>
      </c>
      <c r="M2283">
        <f t="shared" si="319"/>
        <v>1</v>
      </c>
      <c r="N2283" s="2">
        <f t="shared" si="320"/>
        <v>3721.0526315789471</v>
      </c>
      <c r="O2283">
        <f t="shared" si="323"/>
        <v>977.02127659574455</v>
      </c>
      <c r="P2283">
        <f t="shared" si="321"/>
        <v>192000</v>
      </c>
      <c r="Q2283" s="2">
        <f t="shared" si="322"/>
        <v>196698.0739081747</v>
      </c>
      <c r="R2283">
        <f>Q2283/MainSheet!$C$8*(G2283-G2282)+R2282</f>
        <v>2652.2322713874405</v>
      </c>
      <c r="S2283">
        <f t="shared" si="324"/>
        <v>42805.323536803648</v>
      </c>
      <c r="T2283">
        <f t="shared" si="316"/>
        <v>22.810000000000766</v>
      </c>
      <c r="U2283" s="1">
        <f>Q2283/MainSheet!$C$22</f>
        <v>1</v>
      </c>
    </row>
    <row r="2284" spans="7:21">
      <c r="G2284">
        <f t="shared" si="317"/>
        <v>22.820000000000768</v>
      </c>
      <c r="H2284">
        <f t="shared" si="318"/>
        <v>198000</v>
      </c>
      <c r="I2284" s="2">
        <f>MIN(MainSheet!$C$10/MainSheet!$C$9,MainSheet!$K$9*60)</f>
        <v>660</v>
      </c>
      <c r="J2284" s="1">
        <f>IF(G2284&gt;MainSheet!$C$11,IF(J2283&gt;=0.999,1,(G2284-MainSheet!$C$11)*I2284/$B$2/60),0)</f>
        <v>1</v>
      </c>
      <c r="K2284" s="1">
        <f>IF(G2284&gt;MainSheet!$C$11+$B$6,IF(K2283&gt;=0.999,1,(G2284-MainSheet!$C$11-$B$6)*I2284/$C$2/60),0)</f>
        <v>1</v>
      </c>
      <c r="L2284" s="1">
        <f>IF(G2284&gt;MainSheet!$C$11+$B$6+$C$6,IF(L2283&gt;=0.999,1,(G2284-MainSheet!$C$11-$B$6-$C$6)*I2284/$D$2/60),0)</f>
        <v>1</v>
      </c>
      <c r="M2284">
        <f t="shared" si="319"/>
        <v>1</v>
      </c>
      <c r="N2284" s="2">
        <f t="shared" si="320"/>
        <v>3721.0526315789471</v>
      </c>
      <c r="O2284">
        <f t="shared" si="323"/>
        <v>977.02127659574455</v>
      </c>
      <c r="P2284">
        <f t="shared" si="321"/>
        <v>192000</v>
      </c>
      <c r="Q2284" s="2">
        <f t="shared" si="322"/>
        <v>196698.0739081747</v>
      </c>
      <c r="R2284">
        <f>Q2284/MainSheet!$C$8*(G2284-G2283)+R2283</f>
        <v>2654.2635178782753</v>
      </c>
      <c r="S2284">
        <f t="shared" si="324"/>
        <v>42838.10654912168</v>
      </c>
      <c r="T2284">
        <f t="shared" si="316"/>
        <v>22.820000000000768</v>
      </c>
      <c r="U2284" s="1">
        <f>Q2284/MainSheet!$C$22</f>
        <v>1</v>
      </c>
    </row>
    <row r="2285" spans="7:21">
      <c r="G2285">
        <f t="shared" si="317"/>
        <v>22.830000000000769</v>
      </c>
      <c r="H2285">
        <f t="shared" si="318"/>
        <v>198000</v>
      </c>
      <c r="I2285" s="2">
        <f>MIN(MainSheet!$C$10/MainSheet!$C$9,MainSheet!$K$9*60)</f>
        <v>660</v>
      </c>
      <c r="J2285" s="1">
        <f>IF(G2285&gt;MainSheet!$C$11,IF(J2284&gt;=0.999,1,(G2285-MainSheet!$C$11)*I2285/$B$2/60),0)</f>
        <v>1</v>
      </c>
      <c r="K2285" s="1">
        <f>IF(G2285&gt;MainSheet!$C$11+$B$6,IF(K2284&gt;=0.999,1,(G2285-MainSheet!$C$11-$B$6)*I2285/$C$2/60),0)</f>
        <v>1</v>
      </c>
      <c r="L2285" s="1">
        <f>IF(G2285&gt;MainSheet!$C$11+$B$6+$C$6,IF(L2284&gt;=0.999,1,(G2285-MainSheet!$C$11-$B$6-$C$6)*I2285/$D$2/60),0)</f>
        <v>1</v>
      </c>
      <c r="M2285">
        <f t="shared" si="319"/>
        <v>1</v>
      </c>
      <c r="N2285" s="2">
        <f t="shared" si="320"/>
        <v>3721.0526315789471</v>
      </c>
      <c r="O2285">
        <f t="shared" si="323"/>
        <v>977.02127659574455</v>
      </c>
      <c r="P2285">
        <f t="shared" si="321"/>
        <v>192000</v>
      </c>
      <c r="Q2285" s="2">
        <f t="shared" si="322"/>
        <v>196698.0739081747</v>
      </c>
      <c r="R2285">
        <f>Q2285/MainSheet!$C$8*(G2285-G2284)+R2284</f>
        <v>2656.29476436911</v>
      </c>
      <c r="S2285">
        <f t="shared" si="324"/>
        <v>42870.889561439712</v>
      </c>
      <c r="T2285">
        <f t="shared" si="316"/>
        <v>22.830000000000769</v>
      </c>
      <c r="U2285" s="1">
        <f>Q2285/MainSheet!$C$22</f>
        <v>1</v>
      </c>
    </row>
    <row r="2286" spans="7:21">
      <c r="G2286">
        <f t="shared" si="317"/>
        <v>22.840000000000771</v>
      </c>
      <c r="H2286">
        <f t="shared" si="318"/>
        <v>198000</v>
      </c>
      <c r="I2286" s="2">
        <f>MIN(MainSheet!$C$10/MainSheet!$C$9,MainSheet!$K$9*60)</f>
        <v>660</v>
      </c>
      <c r="J2286" s="1">
        <f>IF(G2286&gt;MainSheet!$C$11,IF(J2285&gt;=0.999,1,(G2286-MainSheet!$C$11)*I2286/$B$2/60),0)</f>
        <v>1</v>
      </c>
      <c r="K2286" s="1">
        <f>IF(G2286&gt;MainSheet!$C$11+$B$6,IF(K2285&gt;=0.999,1,(G2286-MainSheet!$C$11-$B$6)*I2286/$C$2/60),0)</f>
        <v>1</v>
      </c>
      <c r="L2286" s="1">
        <f>IF(G2286&gt;MainSheet!$C$11+$B$6+$C$6,IF(L2285&gt;=0.999,1,(G2286-MainSheet!$C$11-$B$6-$C$6)*I2286/$D$2/60),0)</f>
        <v>1</v>
      </c>
      <c r="M2286">
        <f t="shared" si="319"/>
        <v>1</v>
      </c>
      <c r="N2286" s="2">
        <f t="shared" si="320"/>
        <v>3721.0526315789471</v>
      </c>
      <c r="O2286">
        <f t="shared" si="323"/>
        <v>977.02127659574455</v>
      </c>
      <c r="P2286">
        <f t="shared" si="321"/>
        <v>192000</v>
      </c>
      <c r="Q2286" s="2">
        <f t="shared" si="322"/>
        <v>196698.0739081747</v>
      </c>
      <c r="R2286">
        <f>Q2286/MainSheet!$C$8*(G2286-G2285)+R2285</f>
        <v>2658.3260108599447</v>
      </c>
      <c r="S2286">
        <f t="shared" si="324"/>
        <v>42903.672573757744</v>
      </c>
      <c r="T2286">
        <f t="shared" si="316"/>
        <v>22.840000000000771</v>
      </c>
      <c r="U2286" s="1">
        <f>Q2286/MainSheet!$C$22</f>
        <v>1</v>
      </c>
    </row>
    <row r="2287" spans="7:21">
      <c r="G2287">
        <f t="shared" si="317"/>
        <v>22.850000000000772</v>
      </c>
      <c r="H2287">
        <f t="shared" si="318"/>
        <v>198000</v>
      </c>
      <c r="I2287" s="2">
        <f>MIN(MainSheet!$C$10/MainSheet!$C$9,MainSheet!$K$9*60)</f>
        <v>660</v>
      </c>
      <c r="J2287" s="1">
        <f>IF(G2287&gt;MainSheet!$C$11,IF(J2286&gt;=0.999,1,(G2287-MainSheet!$C$11)*I2287/$B$2/60),0)</f>
        <v>1</v>
      </c>
      <c r="K2287" s="1">
        <f>IF(G2287&gt;MainSheet!$C$11+$B$6,IF(K2286&gt;=0.999,1,(G2287-MainSheet!$C$11-$B$6)*I2287/$C$2/60),0)</f>
        <v>1</v>
      </c>
      <c r="L2287" s="1">
        <f>IF(G2287&gt;MainSheet!$C$11+$B$6+$C$6,IF(L2286&gt;=0.999,1,(G2287-MainSheet!$C$11-$B$6-$C$6)*I2287/$D$2/60),0)</f>
        <v>1</v>
      </c>
      <c r="M2287">
        <f t="shared" si="319"/>
        <v>1</v>
      </c>
      <c r="N2287" s="2">
        <f t="shared" si="320"/>
        <v>3721.0526315789471</v>
      </c>
      <c r="O2287">
        <f t="shared" si="323"/>
        <v>977.02127659574455</v>
      </c>
      <c r="P2287">
        <f t="shared" si="321"/>
        <v>192000</v>
      </c>
      <c r="Q2287" s="2">
        <f t="shared" si="322"/>
        <v>196698.0739081747</v>
      </c>
      <c r="R2287">
        <f>Q2287/MainSheet!$C$8*(G2287-G2286)+R2286</f>
        <v>2660.3572573507795</v>
      </c>
      <c r="S2287">
        <f t="shared" si="324"/>
        <v>42936.455586075775</v>
      </c>
      <c r="T2287">
        <f t="shared" si="316"/>
        <v>22.850000000000772</v>
      </c>
      <c r="U2287" s="1">
        <f>Q2287/MainSheet!$C$22</f>
        <v>1</v>
      </c>
    </row>
    <row r="2288" spans="7:21">
      <c r="G2288">
        <f t="shared" si="317"/>
        <v>22.860000000000774</v>
      </c>
      <c r="H2288">
        <f t="shared" si="318"/>
        <v>198000</v>
      </c>
      <c r="I2288" s="2">
        <f>MIN(MainSheet!$C$10/MainSheet!$C$9,MainSheet!$K$9*60)</f>
        <v>660</v>
      </c>
      <c r="J2288" s="1">
        <f>IF(G2288&gt;MainSheet!$C$11,IF(J2287&gt;=0.999,1,(G2288-MainSheet!$C$11)*I2288/$B$2/60),0)</f>
        <v>1</v>
      </c>
      <c r="K2288" s="1">
        <f>IF(G2288&gt;MainSheet!$C$11+$B$6,IF(K2287&gt;=0.999,1,(G2288-MainSheet!$C$11-$B$6)*I2288/$C$2/60),0)</f>
        <v>1</v>
      </c>
      <c r="L2288" s="1">
        <f>IF(G2288&gt;MainSheet!$C$11+$B$6+$C$6,IF(L2287&gt;=0.999,1,(G2288-MainSheet!$C$11-$B$6-$C$6)*I2288/$D$2/60),0)</f>
        <v>1</v>
      </c>
      <c r="M2288">
        <f t="shared" si="319"/>
        <v>1</v>
      </c>
      <c r="N2288" s="2">
        <f t="shared" si="320"/>
        <v>3721.0526315789471</v>
      </c>
      <c r="O2288">
        <f t="shared" si="323"/>
        <v>977.02127659574455</v>
      </c>
      <c r="P2288">
        <f t="shared" si="321"/>
        <v>192000</v>
      </c>
      <c r="Q2288" s="2">
        <f t="shared" si="322"/>
        <v>196698.0739081747</v>
      </c>
      <c r="R2288">
        <f>Q2288/MainSheet!$C$8*(G2288-G2287)+R2287</f>
        <v>2662.3885038416142</v>
      </c>
      <c r="S2288">
        <f t="shared" si="324"/>
        <v>42969.238598393807</v>
      </c>
      <c r="T2288">
        <f t="shared" si="316"/>
        <v>22.860000000000774</v>
      </c>
      <c r="U2288" s="1">
        <f>Q2288/MainSheet!$C$22</f>
        <v>1</v>
      </c>
    </row>
    <row r="2289" spans="7:21">
      <c r="G2289">
        <f t="shared" si="317"/>
        <v>22.870000000000775</v>
      </c>
      <c r="H2289">
        <f t="shared" si="318"/>
        <v>198000</v>
      </c>
      <c r="I2289" s="2">
        <f>MIN(MainSheet!$C$10/MainSheet!$C$9,MainSheet!$K$9*60)</f>
        <v>660</v>
      </c>
      <c r="J2289" s="1">
        <f>IF(G2289&gt;MainSheet!$C$11,IF(J2288&gt;=0.999,1,(G2289-MainSheet!$C$11)*I2289/$B$2/60),0)</f>
        <v>1</v>
      </c>
      <c r="K2289" s="1">
        <f>IF(G2289&gt;MainSheet!$C$11+$B$6,IF(K2288&gt;=0.999,1,(G2289-MainSheet!$C$11-$B$6)*I2289/$C$2/60),0)</f>
        <v>1</v>
      </c>
      <c r="L2289" s="1">
        <f>IF(G2289&gt;MainSheet!$C$11+$B$6+$C$6,IF(L2288&gt;=0.999,1,(G2289-MainSheet!$C$11-$B$6-$C$6)*I2289/$D$2/60),0)</f>
        <v>1</v>
      </c>
      <c r="M2289">
        <f t="shared" si="319"/>
        <v>1</v>
      </c>
      <c r="N2289" s="2">
        <f t="shared" si="320"/>
        <v>3721.0526315789471</v>
      </c>
      <c r="O2289">
        <f t="shared" si="323"/>
        <v>977.02127659574455</v>
      </c>
      <c r="P2289">
        <f t="shared" si="321"/>
        <v>192000</v>
      </c>
      <c r="Q2289" s="2">
        <f t="shared" si="322"/>
        <v>196698.0739081747</v>
      </c>
      <c r="R2289">
        <f>Q2289/MainSheet!$C$8*(G2289-G2288)+R2288</f>
        <v>2664.419750332449</v>
      </c>
      <c r="S2289">
        <f t="shared" si="324"/>
        <v>43002.021610711839</v>
      </c>
      <c r="T2289">
        <f t="shared" si="316"/>
        <v>22.870000000000775</v>
      </c>
      <c r="U2289" s="1">
        <f>Q2289/MainSheet!$C$22</f>
        <v>1</v>
      </c>
    </row>
    <row r="2290" spans="7:21">
      <c r="G2290">
        <f t="shared" si="317"/>
        <v>22.880000000000777</v>
      </c>
      <c r="H2290">
        <f t="shared" si="318"/>
        <v>198000</v>
      </c>
      <c r="I2290" s="2">
        <f>MIN(MainSheet!$C$10/MainSheet!$C$9,MainSheet!$K$9*60)</f>
        <v>660</v>
      </c>
      <c r="J2290" s="1">
        <f>IF(G2290&gt;MainSheet!$C$11,IF(J2289&gt;=0.999,1,(G2290-MainSheet!$C$11)*I2290/$B$2/60),0)</f>
        <v>1</v>
      </c>
      <c r="K2290" s="1">
        <f>IF(G2290&gt;MainSheet!$C$11+$B$6,IF(K2289&gt;=0.999,1,(G2290-MainSheet!$C$11-$B$6)*I2290/$C$2/60),0)</f>
        <v>1</v>
      </c>
      <c r="L2290" s="1">
        <f>IF(G2290&gt;MainSheet!$C$11+$B$6+$C$6,IF(L2289&gt;=0.999,1,(G2290-MainSheet!$C$11-$B$6-$C$6)*I2290/$D$2/60),0)</f>
        <v>1</v>
      </c>
      <c r="M2290">
        <f t="shared" si="319"/>
        <v>1</v>
      </c>
      <c r="N2290" s="2">
        <f t="shared" si="320"/>
        <v>3721.0526315789471</v>
      </c>
      <c r="O2290">
        <f t="shared" si="323"/>
        <v>977.02127659574455</v>
      </c>
      <c r="P2290">
        <f t="shared" si="321"/>
        <v>192000</v>
      </c>
      <c r="Q2290" s="2">
        <f t="shared" si="322"/>
        <v>196698.0739081747</v>
      </c>
      <c r="R2290">
        <f>Q2290/MainSheet!$C$8*(G2290-G2289)+R2289</f>
        <v>2666.4509968232837</v>
      </c>
      <c r="S2290">
        <f t="shared" si="324"/>
        <v>43034.804623029871</v>
      </c>
      <c r="T2290">
        <f t="shared" si="316"/>
        <v>22.880000000000777</v>
      </c>
      <c r="U2290" s="1">
        <f>Q2290/MainSheet!$C$22</f>
        <v>1</v>
      </c>
    </row>
    <row r="2291" spans="7:21">
      <c r="G2291">
        <f t="shared" si="317"/>
        <v>22.890000000000779</v>
      </c>
      <c r="H2291">
        <f t="shared" si="318"/>
        <v>198000</v>
      </c>
      <c r="I2291" s="2">
        <f>MIN(MainSheet!$C$10/MainSheet!$C$9,MainSheet!$K$9*60)</f>
        <v>660</v>
      </c>
      <c r="J2291" s="1">
        <f>IF(G2291&gt;MainSheet!$C$11,IF(J2290&gt;=0.999,1,(G2291-MainSheet!$C$11)*I2291/$B$2/60),0)</f>
        <v>1</v>
      </c>
      <c r="K2291" s="1">
        <f>IF(G2291&gt;MainSheet!$C$11+$B$6,IF(K2290&gt;=0.999,1,(G2291-MainSheet!$C$11-$B$6)*I2291/$C$2/60),0)</f>
        <v>1</v>
      </c>
      <c r="L2291" s="1">
        <f>IF(G2291&gt;MainSheet!$C$11+$B$6+$C$6,IF(L2290&gt;=0.999,1,(G2291-MainSheet!$C$11-$B$6-$C$6)*I2291/$D$2/60),0)</f>
        <v>1</v>
      </c>
      <c r="M2291">
        <f t="shared" si="319"/>
        <v>1</v>
      </c>
      <c r="N2291" s="2">
        <f t="shared" si="320"/>
        <v>3721.0526315789471</v>
      </c>
      <c r="O2291">
        <f t="shared" si="323"/>
        <v>977.02127659574455</v>
      </c>
      <c r="P2291">
        <f t="shared" si="321"/>
        <v>192000</v>
      </c>
      <c r="Q2291" s="2">
        <f t="shared" si="322"/>
        <v>196698.0739081747</v>
      </c>
      <c r="R2291">
        <f>Q2291/MainSheet!$C$8*(G2291-G2290)+R2290</f>
        <v>2668.4822433141185</v>
      </c>
      <c r="S2291">
        <f t="shared" si="324"/>
        <v>43067.587635347903</v>
      </c>
      <c r="T2291">
        <f t="shared" si="316"/>
        <v>22.890000000000779</v>
      </c>
      <c r="U2291" s="1">
        <f>Q2291/MainSheet!$C$22</f>
        <v>1</v>
      </c>
    </row>
    <row r="2292" spans="7:21">
      <c r="G2292">
        <f t="shared" si="317"/>
        <v>22.90000000000078</v>
      </c>
      <c r="H2292">
        <f t="shared" si="318"/>
        <v>198000</v>
      </c>
      <c r="I2292" s="2">
        <f>MIN(MainSheet!$C$10/MainSheet!$C$9,MainSheet!$K$9*60)</f>
        <v>660</v>
      </c>
      <c r="J2292" s="1">
        <f>IF(G2292&gt;MainSheet!$C$11,IF(J2291&gt;=0.999,1,(G2292-MainSheet!$C$11)*I2292/$B$2/60),0)</f>
        <v>1</v>
      </c>
      <c r="K2292" s="1">
        <f>IF(G2292&gt;MainSheet!$C$11+$B$6,IF(K2291&gt;=0.999,1,(G2292-MainSheet!$C$11-$B$6)*I2292/$C$2/60),0)</f>
        <v>1</v>
      </c>
      <c r="L2292" s="1">
        <f>IF(G2292&gt;MainSheet!$C$11+$B$6+$C$6,IF(L2291&gt;=0.999,1,(G2292-MainSheet!$C$11-$B$6-$C$6)*I2292/$D$2/60),0)</f>
        <v>1</v>
      </c>
      <c r="M2292">
        <f t="shared" si="319"/>
        <v>1</v>
      </c>
      <c r="N2292" s="2">
        <f t="shared" si="320"/>
        <v>3721.0526315789471</v>
      </c>
      <c r="O2292">
        <f t="shared" si="323"/>
        <v>977.02127659574455</v>
      </c>
      <c r="P2292">
        <f t="shared" si="321"/>
        <v>192000</v>
      </c>
      <c r="Q2292" s="2">
        <f t="shared" si="322"/>
        <v>196698.0739081747</v>
      </c>
      <c r="R2292">
        <f>Q2292/MainSheet!$C$8*(G2292-G2291)+R2291</f>
        <v>2670.5134898049532</v>
      </c>
      <c r="S2292">
        <f t="shared" si="324"/>
        <v>43100.370647665935</v>
      </c>
      <c r="T2292">
        <f t="shared" si="316"/>
        <v>22.90000000000078</v>
      </c>
      <c r="U2292" s="1">
        <f>Q2292/MainSheet!$C$22</f>
        <v>1</v>
      </c>
    </row>
    <row r="2293" spans="7:21">
      <c r="G2293">
        <f t="shared" si="317"/>
        <v>22.910000000000782</v>
      </c>
      <c r="H2293">
        <f t="shared" si="318"/>
        <v>198000</v>
      </c>
      <c r="I2293" s="2">
        <f>MIN(MainSheet!$C$10/MainSheet!$C$9,MainSheet!$K$9*60)</f>
        <v>660</v>
      </c>
      <c r="J2293" s="1">
        <f>IF(G2293&gt;MainSheet!$C$11,IF(J2292&gt;=0.999,1,(G2293-MainSheet!$C$11)*I2293/$B$2/60),0)</f>
        <v>1</v>
      </c>
      <c r="K2293" s="1">
        <f>IF(G2293&gt;MainSheet!$C$11+$B$6,IF(K2292&gt;=0.999,1,(G2293-MainSheet!$C$11-$B$6)*I2293/$C$2/60),0)</f>
        <v>1</v>
      </c>
      <c r="L2293" s="1">
        <f>IF(G2293&gt;MainSheet!$C$11+$B$6+$C$6,IF(L2292&gt;=0.999,1,(G2293-MainSheet!$C$11-$B$6-$C$6)*I2293/$D$2/60),0)</f>
        <v>1</v>
      </c>
      <c r="M2293">
        <f t="shared" si="319"/>
        <v>1</v>
      </c>
      <c r="N2293" s="2">
        <f t="shared" si="320"/>
        <v>3721.0526315789471</v>
      </c>
      <c r="O2293">
        <f t="shared" si="323"/>
        <v>977.02127659574455</v>
      </c>
      <c r="P2293">
        <f t="shared" si="321"/>
        <v>192000</v>
      </c>
      <c r="Q2293" s="2">
        <f t="shared" si="322"/>
        <v>196698.0739081747</v>
      </c>
      <c r="R2293">
        <f>Q2293/MainSheet!$C$8*(G2293-G2292)+R2292</f>
        <v>2672.544736295788</v>
      </c>
      <c r="S2293">
        <f t="shared" si="324"/>
        <v>43133.153659983967</v>
      </c>
      <c r="T2293">
        <f t="shared" si="316"/>
        <v>22.910000000000782</v>
      </c>
      <c r="U2293" s="1">
        <f>Q2293/MainSheet!$C$22</f>
        <v>1</v>
      </c>
    </row>
    <row r="2294" spans="7:21">
      <c r="G2294">
        <f t="shared" si="317"/>
        <v>22.920000000000783</v>
      </c>
      <c r="H2294">
        <f t="shared" si="318"/>
        <v>198000</v>
      </c>
      <c r="I2294" s="2">
        <f>MIN(MainSheet!$C$10/MainSheet!$C$9,MainSheet!$K$9*60)</f>
        <v>660</v>
      </c>
      <c r="J2294" s="1">
        <f>IF(G2294&gt;MainSheet!$C$11,IF(J2293&gt;=0.999,1,(G2294-MainSheet!$C$11)*I2294/$B$2/60),0)</f>
        <v>1</v>
      </c>
      <c r="K2294" s="1">
        <f>IF(G2294&gt;MainSheet!$C$11+$B$6,IF(K2293&gt;=0.999,1,(G2294-MainSheet!$C$11-$B$6)*I2294/$C$2/60),0)</f>
        <v>1</v>
      </c>
      <c r="L2294" s="1">
        <f>IF(G2294&gt;MainSheet!$C$11+$B$6+$C$6,IF(L2293&gt;=0.999,1,(G2294-MainSheet!$C$11-$B$6-$C$6)*I2294/$D$2/60),0)</f>
        <v>1</v>
      </c>
      <c r="M2294">
        <f t="shared" si="319"/>
        <v>1</v>
      </c>
      <c r="N2294" s="2">
        <f t="shared" si="320"/>
        <v>3721.0526315789471</v>
      </c>
      <c r="O2294">
        <f t="shared" si="323"/>
        <v>977.02127659574455</v>
      </c>
      <c r="P2294">
        <f t="shared" si="321"/>
        <v>192000</v>
      </c>
      <c r="Q2294" s="2">
        <f t="shared" si="322"/>
        <v>196698.0739081747</v>
      </c>
      <c r="R2294">
        <f>Q2294/MainSheet!$C$8*(G2294-G2293)+R2293</f>
        <v>2674.5759827866227</v>
      </c>
      <c r="S2294">
        <f t="shared" si="324"/>
        <v>43165.936672301999</v>
      </c>
      <c r="T2294">
        <f t="shared" si="316"/>
        <v>22.920000000000783</v>
      </c>
      <c r="U2294" s="1">
        <f>Q2294/MainSheet!$C$22</f>
        <v>1</v>
      </c>
    </row>
    <row r="2295" spans="7:21">
      <c r="G2295">
        <f t="shared" si="317"/>
        <v>22.930000000000785</v>
      </c>
      <c r="H2295">
        <f t="shared" si="318"/>
        <v>198000</v>
      </c>
      <c r="I2295" s="2">
        <f>MIN(MainSheet!$C$10/MainSheet!$C$9,MainSheet!$K$9*60)</f>
        <v>660</v>
      </c>
      <c r="J2295" s="1">
        <f>IF(G2295&gt;MainSheet!$C$11,IF(J2294&gt;=0.999,1,(G2295-MainSheet!$C$11)*I2295/$B$2/60),0)</f>
        <v>1</v>
      </c>
      <c r="K2295" s="1">
        <f>IF(G2295&gt;MainSheet!$C$11+$B$6,IF(K2294&gt;=0.999,1,(G2295-MainSheet!$C$11-$B$6)*I2295/$C$2/60),0)</f>
        <v>1</v>
      </c>
      <c r="L2295" s="1">
        <f>IF(G2295&gt;MainSheet!$C$11+$B$6+$C$6,IF(L2294&gt;=0.999,1,(G2295-MainSheet!$C$11-$B$6-$C$6)*I2295/$D$2/60),0)</f>
        <v>1</v>
      </c>
      <c r="M2295">
        <f t="shared" si="319"/>
        <v>1</v>
      </c>
      <c r="N2295" s="2">
        <f t="shared" si="320"/>
        <v>3721.0526315789471</v>
      </c>
      <c r="O2295">
        <f t="shared" si="323"/>
        <v>977.02127659574455</v>
      </c>
      <c r="P2295">
        <f t="shared" si="321"/>
        <v>192000</v>
      </c>
      <c r="Q2295" s="2">
        <f t="shared" si="322"/>
        <v>196698.0739081747</v>
      </c>
      <c r="R2295">
        <f>Q2295/MainSheet!$C$8*(G2295-G2294)+R2294</f>
        <v>2676.6072292774575</v>
      </c>
      <c r="S2295">
        <f t="shared" si="324"/>
        <v>43198.719684620031</v>
      </c>
      <c r="T2295">
        <f t="shared" si="316"/>
        <v>22.930000000000785</v>
      </c>
      <c r="U2295" s="1">
        <f>Q2295/MainSheet!$C$22</f>
        <v>1</v>
      </c>
    </row>
    <row r="2296" spans="7:21">
      <c r="G2296">
        <f t="shared" si="317"/>
        <v>22.940000000000786</v>
      </c>
      <c r="H2296">
        <f t="shared" si="318"/>
        <v>198000</v>
      </c>
      <c r="I2296" s="2">
        <f>MIN(MainSheet!$C$10/MainSheet!$C$9,MainSheet!$K$9*60)</f>
        <v>660</v>
      </c>
      <c r="J2296" s="1">
        <f>IF(G2296&gt;MainSheet!$C$11,IF(J2295&gt;=0.999,1,(G2296-MainSheet!$C$11)*I2296/$B$2/60),0)</f>
        <v>1</v>
      </c>
      <c r="K2296" s="1">
        <f>IF(G2296&gt;MainSheet!$C$11+$B$6,IF(K2295&gt;=0.999,1,(G2296-MainSheet!$C$11-$B$6)*I2296/$C$2/60),0)</f>
        <v>1</v>
      </c>
      <c r="L2296" s="1">
        <f>IF(G2296&gt;MainSheet!$C$11+$B$6+$C$6,IF(L2295&gt;=0.999,1,(G2296-MainSheet!$C$11-$B$6-$C$6)*I2296/$D$2/60),0)</f>
        <v>1</v>
      </c>
      <c r="M2296">
        <f t="shared" si="319"/>
        <v>1</v>
      </c>
      <c r="N2296" s="2">
        <f t="shared" si="320"/>
        <v>3721.0526315789471</v>
      </c>
      <c r="O2296">
        <f t="shared" si="323"/>
        <v>977.02127659574455</v>
      </c>
      <c r="P2296">
        <f t="shared" si="321"/>
        <v>192000</v>
      </c>
      <c r="Q2296" s="2">
        <f t="shared" si="322"/>
        <v>196698.0739081747</v>
      </c>
      <c r="R2296">
        <f>Q2296/MainSheet!$C$8*(G2296-G2295)+R2295</f>
        <v>2678.6384757682922</v>
      </c>
      <c r="S2296">
        <f t="shared" si="324"/>
        <v>43231.502696938063</v>
      </c>
      <c r="T2296">
        <f t="shared" si="316"/>
        <v>22.940000000000786</v>
      </c>
      <c r="U2296" s="1">
        <f>Q2296/MainSheet!$C$22</f>
        <v>1</v>
      </c>
    </row>
    <row r="2297" spans="7:21">
      <c r="G2297">
        <f t="shared" si="317"/>
        <v>22.950000000000788</v>
      </c>
      <c r="H2297">
        <f t="shared" si="318"/>
        <v>198000</v>
      </c>
      <c r="I2297" s="2">
        <f>MIN(MainSheet!$C$10/MainSheet!$C$9,MainSheet!$K$9*60)</f>
        <v>660</v>
      </c>
      <c r="J2297" s="1">
        <f>IF(G2297&gt;MainSheet!$C$11,IF(J2296&gt;=0.999,1,(G2297-MainSheet!$C$11)*I2297/$B$2/60),0)</f>
        <v>1</v>
      </c>
      <c r="K2297" s="1">
        <f>IF(G2297&gt;MainSheet!$C$11+$B$6,IF(K2296&gt;=0.999,1,(G2297-MainSheet!$C$11-$B$6)*I2297/$C$2/60),0)</f>
        <v>1</v>
      </c>
      <c r="L2297" s="1">
        <f>IF(G2297&gt;MainSheet!$C$11+$B$6+$C$6,IF(L2296&gt;=0.999,1,(G2297-MainSheet!$C$11-$B$6-$C$6)*I2297/$D$2/60),0)</f>
        <v>1</v>
      </c>
      <c r="M2297">
        <f t="shared" si="319"/>
        <v>1</v>
      </c>
      <c r="N2297" s="2">
        <f t="shared" si="320"/>
        <v>3721.0526315789471</v>
      </c>
      <c r="O2297">
        <f t="shared" si="323"/>
        <v>977.02127659574455</v>
      </c>
      <c r="P2297">
        <f t="shared" si="321"/>
        <v>192000</v>
      </c>
      <c r="Q2297" s="2">
        <f t="shared" si="322"/>
        <v>196698.0739081747</v>
      </c>
      <c r="R2297">
        <f>Q2297/MainSheet!$C$8*(G2297-G2296)+R2296</f>
        <v>2680.669722259127</v>
      </c>
      <c r="S2297">
        <f t="shared" si="324"/>
        <v>43264.285709256095</v>
      </c>
      <c r="T2297">
        <f t="shared" si="316"/>
        <v>22.950000000000788</v>
      </c>
      <c r="U2297" s="1">
        <f>Q2297/MainSheet!$C$22</f>
        <v>1</v>
      </c>
    </row>
    <row r="2298" spans="7:21">
      <c r="G2298">
        <f t="shared" si="317"/>
        <v>22.96000000000079</v>
      </c>
      <c r="H2298">
        <f t="shared" si="318"/>
        <v>198000</v>
      </c>
      <c r="I2298" s="2">
        <f>MIN(MainSheet!$C$10/MainSheet!$C$9,MainSheet!$K$9*60)</f>
        <v>660</v>
      </c>
      <c r="J2298" s="1">
        <f>IF(G2298&gt;MainSheet!$C$11,IF(J2297&gt;=0.999,1,(G2298-MainSheet!$C$11)*I2298/$B$2/60),0)</f>
        <v>1</v>
      </c>
      <c r="K2298" s="1">
        <f>IF(G2298&gt;MainSheet!$C$11+$B$6,IF(K2297&gt;=0.999,1,(G2298-MainSheet!$C$11-$B$6)*I2298/$C$2/60),0)</f>
        <v>1</v>
      </c>
      <c r="L2298" s="1">
        <f>IF(G2298&gt;MainSheet!$C$11+$B$6+$C$6,IF(L2297&gt;=0.999,1,(G2298-MainSheet!$C$11-$B$6-$C$6)*I2298/$D$2/60),0)</f>
        <v>1</v>
      </c>
      <c r="M2298">
        <f t="shared" si="319"/>
        <v>1</v>
      </c>
      <c r="N2298" s="2">
        <f t="shared" si="320"/>
        <v>3721.0526315789471</v>
      </c>
      <c r="O2298">
        <f t="shared" si="323"/>
        <v>977.02127659574455</v>
      </c>
      <c r="P2298">
        <f t="shared" si="321"/>
        <v>192000</v>
      </c>
      <c r="Q2298" s="2">
        <f t="shared" si="322"/>
        <v>196698.0739081747</v>
      </c>
      <c r="R2298">
        <f>Q2298/MainSheet!$C$8*(G2298-G2297)+R2297</f>
        <v>2682.7009687499617</v>
      </c>
      <c r="S2298">
        <f t="shared" si="324"/>
        <v>43297.068721574127</v>
      </c>
      <c r="T2298">
        <f t="shared" si="316"/>
        <v>22.96000000000079</v>
      </c>
      <c r="U2298" s="1">
        <f>Q2298/MainSheet!$C$22</f>
        <v>1</v>
      </c>
    </row>
    <row r="2299" spans="7:21">
      <c r="G2299">
        <f t="shared" si="317"/>
        <v>22.970000000000791</v>
      </c>
      <c r="H2299">
        <f t="shared" si="318"/>
        <v>198000</v>
      </c>
      <c r="I2299" s="2">
        <f>MIN(MainSheet!$C$10/MainSheet!$C$9,MainSheet!$K$9*60)</f>
        <v>660</v>
      </c>
      <c r="J2299" s="1">
        <f>IF(G2299&gt;MainSheet!$C$11,IF(J2298&gt;=0.999,1,(G2299-MainSheet!$C$11)*I2299/$B$2/60),0)</f>
        <v>1</v>
      </c>
      <c r="K2299" s="1">
        <f>IF(G2299&gt;MainSheet!$C$11+$B$6,IF(K2298&gt;=0.999,1,(G2299-MainSheet!$C$11-$B$6)*I2299/$C$2/60),0)</f>
        <v>1</v>
      </c>
      <c r="L2299" s="1">
        <f>IF(G2299&gt;MainSheet!$C$11+$B$6+$C$6,IF(L2298&gt;=0.999,1,(G2299-MainSheet!$C$11-$B$6-$C$6)*I2299/$D$2/60),0)</f>
        <v>1</v>
      </c>
      <c r="M2299">
        <f t="shared" si="319"/>
        <v>1</v>
      </c>
      <c r="N2299" s="2">
        <f t="shared" si="320"/>
        <v>3721.0526315789471</v>
      </c>
      <c r="O2299">
        <f t="shared" si="323"/>
        <v>977.02127659574455</v>
      </c>
      <c r="P2299">
        <f t="shared" si="321"/>
        <v>192000</v>
      </c>
      <c r="Q2299" s="2">
        <f t="shared" si="322"/>
        <v>196698.0739081747</v>
      </c>
      <c r="R2299">
        <f>Q2299/MainSheet!$C$8*(G2299-G2298)+R2298</f>
        <v>2684.7322152407964</v>
      </c>
      <c r="S2299">
        <f t="shared" si="324"/>
        <v>43329.851733892159</v>
      </c>
      <c r="T2299">
        <f t="shared" si="316"/>
        <v>22.970000000000791</v>
      </c>
      <c r="U2299" s="1">
        <f>Q2299/MainSheet!$C$22</f>
        <v>1</v>
      </c>
    </row>
    <row r="2300" spans="7:21">
      <c r="G2300">
        <f t="shared" si="317"/>
        <v>22.980000000000793</v>
      </c>
      <c r="H2300">
        <f t="shared" si="318"/>
        <v>198000</v>
      </c>
      <c r="I2300" s="2">
        <f>MIN(MainSheet!$C$10/MainSheet!$C$9,MainSheet!$K$9*60)</f>
        <v>660</v>
      </c>
      <c r="J2300" s="1">
        <f>IF(G2300&gt;MainSheet!$C$11,IF(J2299&gt;=0.999,1,(G2300-MainSheet!$C$11)*I2300/$B$2/60),0)</f>
        <v>1</v>
      </c>
      <c r="K2300" s="1">
        <f>IF(G2300&gt;MainSheet!$C$11+$B$6,IF(K2299&gt;=0.999,1,(G2300-MainSheet!$C$11-$B$6)*I2300/$C$2/60),0)</f>
        <v>1</v>
      </c>
      <c r="L2300" s="1">
        <f>IF(G2300&gt;MainSheet!$C$11+$B$6+$C$6,IF(L2299&gt;=0.999,1,(G2300-MainSheet!$C$11-$B$6-$C$6)*I2300/$D$2/60),0)</f>
        <v>1</v>
      </c>
      <c r="M2300">
        <f t="shared" si="319"/>
        <v>1</v>
      </c>
      <c r="N2300" s="2">
        <f t="shared" si="320"/>
        <v>3721.0526315789471</v>
      </c>
      <c r="O2300">
        <f t="shared" si="323"/>
        <v>977.02127659574455</v>
      </c>
      <c r="P2300">
        <f t="shared" si="321"/>
        <v>192000</v>
      </c>
      <c r="Q2300" s="2">
        <f t="shared" si="322"/>
        <v>196698.0739081747</v>
      </c>
      <c r="R2300">
        <f>Q2300/MainSheet!$C$8*(G2300-G2299)+R2299</f>
        <v>2686.7634617316312</v>
      </c>
      <c r="S2300">
        <f t="shared" si="324"/>
        <v>43362.634746210191</v>
      </c>
      <c r="T2300">
        <f t="shared" si="316"/>
        <v>22.980000000000793</v>
      </c>
      <c r="U2300" s="1">
        <f>Q2300/MainSheet!$C$22</f>
        <v>1</v>
      </c>
    </row>
    <row r="2301" spans="7:21">
      <c r="G2301">
        <f t="shared" si="317"/>
        <v>22.990000000000794</v>
      </c>
      <c r="H2301">
        <f t="shared" si="318"/>
        <v>198000</v>
      </c>
      <c r="I2301" s="2">
        <f>MIN(MainSheet!$C$10/MainSheet!$C$9,MainSheet!$K$9*60)</f>
        <v>660</v>
      </c>
      <c r="J2301" s="1">
        <f>IF(G2301&gt;MainSheet!$C$11,IF(J2300&gt;=0.999,1,(G2301-MainSheet!$C$11)*I2301/$B$2/60),0)</f>
        <v>1</v>
      </c>
      <c r="K2301" s="1">
        <f>IF(G2301&gt;MainSheet!$C$11+$B$6,IF(K2300&gt;=0.999,1,(G2301-MainSheet!$C$11-$B$6)*I2301/$C$2/60),0)</f>
        <v>1</v>
      </c>
      <c r="L2301" s="1">
        <f>IF(G2301&gt;MainSheet!$C$11+$B$6+$C$6,IF(L2300&gt;=0.999,1,(G2301-MainSheet!$C$11-$B$6-$C$6)*I2301/$D$2/60),0)</f>
        <v>1</v>
      </c>
      <c r="M2301">
        <f t="shared" si="319"/>
        <v>1</v>
      </c>
      <c r="N2301" s="2">
        <f t="shared" si="320"/>
        <v>3721.0526315789471</v>
      </c>
      <c r="O2301">
        <f t="shared" si="323"/>
        <v>977.02127659574455</v>
      </c>
      <c r="P2301">
        <f t="shared" si="321"/>
        <v>192000</v>
      </c>
      <c r="Q2301" s="2">
        <f t="shared" si="322"/>
        <v>196698.0739081747</v>
      </c>
      <c r="R2301">
        <f>Q2301/MainSheet!$C$8*(G2301-G2300)+R2300</f>
        <v>2688.7947082224659</v>
      </c>
      <c r="S2301">
        <f t="shared" si="324"/>
        <v>43395.417758528223</v>
      </c>
      <c r="T2301">
        <f t="shared" si="316"/>
        <v>22.990000000000794</v>
      </c>
      <c r="U2301" s="1">
        <f>Q2301/MainSheet!$C$22</f>
        <v>1</v>
      </c>
    </row>
    <row r="2302" spans="7:21">
      <c r="G2302">
        <f t="shared" si="317"/>
        <v>23.000000000000796</v>
      </c>
      <c r="H2302">
        <f t="shared" si="318"/>
        <v>198000</v>
      </c>
      <c r="I2302" s="2">
        <f>MIN(MainSheet!$C$10/MainSheet!$C$9,MainSheet!$K$9*60)</f>
        <v>660</v>
      </c>
      <c r="J2302" s="1">
        <f>IF(G2302&gt;MainSheet!$C$11,IF(J2301&gt;=0.999,1,(G2302-MainSheet!$C$11)*I2302/$B$2/60),0)</f>
        <v>1</v>
      </c>
      <c r="K2302" s="1">
        <f>IF(G2302&gt;MainSheet!$C$11+$B$6,IF(K2301&gt;=0.999,1,(G2302-MainSheet!$C$11-$B$6)*I2302/$C$2/60),0)</f>
        <v>1</v>
      </c>
      <c r="L2302" s="1">
        <f>IF(G2302&gt;MainSheet!$C$11+$B$6+$C$6,IF(L2301&gt;=0.999,1,(G2302-MainSheet!$C$11-$B$6-$C$6)*I2302/$D$2/60),0)</f>
        <v>1</v>
      </c>
      <c r="M2302">
        <f t="shared" si="319"/>
        <v>1</v>
      </c>
      <c r="N2302" s="2">
        <f t="shared" si="320"/>
        <v>3721.0526315789471</v>
      </c>
      <c r="O2302">
        <f t="shared" si="323"/>
        <v>977.02127659574455</v>
      </c>
      <c r="P2302">
        <f t="shared" si="321"/>
        <v>192000</v>
      </c>
      <c r="Q2302" s="2">
        <f t="shared" si="322"/>
        <v>196698.0739081747</v>
      </c>
      <c r="R2302">
        <f>Q2302/MainSheet!$C$8*(G2302-G2301)+R2301</f>
        <v>2690.8259547133007</v>
      </c>
      <c r="S2302">
        <f t="shared" si="324"/>
        <v>43428.200770846255</v>
      </c>
      <c r="T2302">
        <f t="shared" si="316"/>
        <v>23.000000000000796</v>
      </c>
      <c r="U2302" s="1">
        <f>Q2302/MainSheet!$C$22</f>
        <v>1</v>
      </c>
    </row>
    <row r="2303" spans="7:21">
      <c r="G2303">
        <f t="shared" si="317"/>
        <v>23.010000000000797</v>
      </c>
      <c r="H2303">
        <f t="shared" si="318"/>
        <v>198000</v>
      </c>
      <c r="I2303" s="2">
        <f>MIN(MainSheet!$C$10/MainSheet!$C$9,MainSheet!$K$9*60)</f>
        <v>660</v>
      </c>
      <c r="J2303" s="1">
        <f>IF(G2303&gt;MainSheet!$C$11,IF(J2302&gt;=0.999,1,(G2303-MainSheet!$C$11)*I2303/$B$2/60),0)</f>
        <v>1</v>
      </c>
      <c r="K2303" s="1">
        <f>IF(G2303&gt;MainSheet!$C$11+$B$6,IF(K2302&gt;=0.999,1,(G2303-MainSheet!$C$11-$B$6)*I2303/$C$2/60),0)</f>
        <v>1</v>
      </c>
      <c r="L2303" s="1">
        <f>IF(G2303&gt;MainSheet!$C$11+$B$6+$C$6,IF(L2302&gt;=0.999,1,(G2303-MainSheet!$C$11-$B$6-$C$6)*I2303/$D$2/60),0)</f>
        <v>1</v>
      </c>
      <c r="M2303">
        <f t="shared" si="319"/>
        <v>1</v>
      </c>
      <c r="N2303" s="2">
        <f t="shared" si="320"/>
        <v>3721.0526315789471</v>
      </c>
      <c r="O2303">
        <f t="shared" si="323"/>
        <v>977.02127659574455</v>
      </c>
      <c r="P2303">
        <f t="shared" si="321"/>
        <v>192000</v>
      </c>
      <c r="Q2303" s="2">
        <f t="shared" si="322"/>
        <v>196698.0739081747</v>
      </c>
      <c r="R2303">
        <f>Q2303/MainSheet!$C$8*(G2303-G2302)+R2302</f>
        <v>2692.8572012041354</v>
      </c>
      <c r="S2303">
        <f t="shared" si="324"/>
        <v>43460.983783164287</v>
      </c>
      <c r="T2303">
        <f t="shared" si="316"/>
        <v>23.010000000000797</v>
      </c>
      <c r="U2303" s="1">
        <f>Q2303/MainSheet!$C$22</f>
        <v>1</v>
      </c>
    </row>
    <row r="2304" spans="7:21">
      <c r="G2304">
        <f t="shared" si="317"/>
        <v>23.020000000000799</v>
      </c>
      <c r="H2304">
        <f t="shared" si="318"/>
        <v>198000</v>
      </c>
      <c r="I2304" s="2">
        <f>MIN(MainSheet!$C$10/MainSheet!$C$9,MainSheet!$K$9*60)</f>
        <v>660</v>
      </c>
      <c r="J2304" s="1">
        <f>IF(G2304&gt;MainSheet!$C$11,IF(J2303&gt;=0.999,1,(G2304-MainSheet!$C$11)*I2304/$B$2/60),0)</f>
        <v>1</v>
      </c>
      <c r="K2304" s="1">
        <f>IF(G2304&gt;MainSheet!$C$11+$B$6,IF(K2303&gt;=0.999,1,(G2304-MainSheet!$C$11-$B$6)*I2304/$C$2/60),0)</f>
        <v>1</v>
      </c>
      <c r="L2304" s="1">
        <f>IF(G2304&gt;MainSheet!$C$11+$B$6+$C$6,IF(L2303&gt;=0.999,1,(G2304-MainSheet!$C$11-$B$6-$C$6)*I2304/$D$2/60),0)</f>
        <v>1</v>
      </c>
      <c r="M2304">
        <f t="shared" si="319"/>
        <v>1</v>
      </c>
      <c r="N2304" s="2">
        <f t="shared" si="320"/>
        <v>3721.0526315789471</v>
      </c>
      <c r="O2304">
        <f t="shared" si="323"/>
        <v>977.02127659574455</v>
      </c>
      <c r="P2304">
        <f t="shared" si="321"/>
        <v>192000</v>
      </c>
      <c r="Q2304" s="2">
        <f t="shared" si="322"/>
        <v>196698.0739081747</v>
      </c>
      <c r="R2304">
        <f>Q2304/MainSheet!$C$8*(G2304-G2303)+R2303</f>
        <v>2694.8884476949702</v>
      </c>
      <c r="S2304">
        <f t="shared" si="324"/>
        <v>43493.766795482319</v>
      </c>
      <c r="T2304">
        <f t="shared" si="316"/>
        <v>23.020000000000799</v>
      </c>
      <c r="U2304" s="1">
        <f>Q2304/MainSheet!$C$22</f>
        <v>1</v>
      </c>
    </row>
    <row r="2305" spans="7:21">
      <c r="G2305">
        <f t="shared" si="317"/>
        <v>23.0300000000008</v>
      </c>
      <c r="H2305">
        <f t="shared" si="318"/>
        <v>198000</v>
      </c>
      <c r="I2305" s="2">
        <f>MIN(MainSheet!$C$10/MainSheet!$C$9,MainSheet!$K$9*60)</f>
        <v>660</v>
      </c>
      <c r="J2305" s="1">
        <f>IF(G2305&gt;MainSheet!$C$11,IF(J2304&gt;=0.999,1,(G2305-MainSheet!$C$11)*I2305/$B$2/60),0)</f>
        <v>1</v>
      </c>
      <c r="K2305" s="1">
        <f>IF(G2305&gt;MainSheet!$C$11+$B$6,IF(K2304&gt;=0.999,1,(G2305-MainSheet!$C$11-$B$6)*I2305/$C$2/60),0)</f>
        <v>1</v>
      </c>
      <c r="L2305" s="1">
        <f>IF(G2305&gt;MainSheet!$C$11+$B$6+$C$6,IF(L2304&gt;=0.999,1,(G2305-MainSheet!$C$11-$B$6-$C$6)*I2305/$D$2/60),0)</f>
        <v>1</v>
      </c>
      <c r="M2305">
        <f t="shared" si="319"/>
        <v>1</v>
      </c>
      <c r="N2305" s="2">
        <f t="shared" si="320"/>
        <v>3721.0526315789471</v>
      </c>
      <c r="O2305">
        <f t="shared" si="323"/>
        <v>977.02127659574455</v>
      </c>
      <c r="P2305">
        <f t="shared" si="321"/>
        <v>192000</v>
      </c>
      <c r="Q2305" s="2">
        <f t="shared" si="322"/>
        <v>196698.0739081747</v>
      </c>
      <c r="R2305">
        <f>Q2305/MainSheet!$C$8*(G2305-G2304)+R2304</f>
        <v>2696.9196941858049</v>
      </c>
      <c r="S2305">
        <f t="shared" si="324"/>
        <v>43526.549807800351</v>
      </c>
      <c r="T2305">
        <f t="shared" si="316"/>
        <v>23.0300000000008</v>
      </c>
      <c r="U2305" s="1">
        <f>Q2305/MainSheet!$C$22</f>
        <v>1</v>
      </c>
    </row>
    <row r="2306" spans="7:21">
      <c r="G2306">
        <f t="shared" si="317"/>
        <v>23.040000000000802</v>
      </c>
      <c r="H2306">
        <f t="shared" si="318"/>
        <v>198000</v>
      </c>
      <c r="I2306" s="2">
        <f>MIN(MainSheet!$C$10/MainSheet!$C$9,MainSheet!$K$9*60)</f>
        <v>660</v>
      </c>
      <c r="J2306" s="1">
        <f>IF(G2306&gt;MainSheet!$C$11,IF(J2305&gt;=0.999,1,(G2306-MainSheet!$C$11)*I2306/$B$2/60),0)</f>
        <v>1</v>
      </c>
      <c r="K2306" s="1">
        <f>IF(G2306&gt;MainSheet!$C$11+$B$6,IF(K2305&gt;=0.999,1,(G2306-MainSheet!$C$11-$B$6)*I2306/$C$2/60),0)</f>
        <v>1</v>
      </c>
      <c r="L2306" s="1">
        <f>IF(G2306&gt;MainSheet!$C$11+$B$6+$C$6,IF(L2305&gt;=0.999,1,(G2306-MainSheet!$C$11-$B$6-$C$6)*I2306/$D$2/60),0)</f>
        <v>1</v>
      </c>
      <c r="M2306">
        <f t="shared" si="319"/>
        <v>1</v>
      </c>
      <c r="N2306" s="2">
        <f t="shared" si="320"/>
        <v>3721.0526315789471</v>
      </c>
      <c r="O2306">
        <f t="shared" si="323"/>
        <v>977.02127659574455</v>
      </c>
      <c r="P2306">
        <f t="shared" si="321"/>
        <v>192000</v>
      </c>
      <c r="Q2306" s="2">
        <f t="shared" si="322"/>
        <v>196698.0739081747</v>
      </c>
      <c r="R2306">
        <f>Q2306/MainSheet!$C$8*(G2306-G2305)+R2305</f>
        <v>2698.9509406766397</v>
      </c>
      <c r="S2306">
        <f t="shared" si="324"/>
        <v>43559.332820118383</v>
      </c>
      <c r="T2306">
        <f t="shared" si="316"/>
        <v>23.040000000000802</v>
      </c>
      <c r="U2306" s="1">
        <f>Q2306/MainSheet!$C$22</f>
        <v>1</v>
      </c>
    </row>
    <row r="2307" spans="7:21">
      <c r="G2307">
        <f t="shared" si="317"/>
        <v>23.050000000000804</v>
      </c>
      <c r="H2307">
        <f t="shared" si="318"/>
        <v>198000</v>
      </c>
      <c r="I2307" s="2">
        <f>MIN(MainSheet!$C$10/MainSheet!$C$9,MainSheet!$K$9*60)</f>
        <v>660</v>
      </c>
      <c r="J2307" s="1">
        <f>IF(G2307&gt;MainSheet!$C$11,IF(J2306&gt;=0.999,1,(G2307-MainSheet!$C$11)*I2307/$B$2/60),0)</f>
        <v>1</v>
      </c>
      <c r="K2307" s="1">
        <f>IF(G2307&gt;MainSheet!$C$11+$B$6,IF(K2306&gt;=0.999,1,(G2307-MainSheet!$C$11-$B$6)*I2307/$C$2/60),0)</f>
        <v>1</v>
      </c>
      <c r="L2307" s="1">
        <f>IF(G2307&gt;MainSheet!$C$11+$B$6+$C$6,IF(L2306&gt;=0.999,1,(G2307-MainSheet!$C$11-$B$6-$C$6)*I2307/$D$2/60),0)</f>
        <v>1</v>
      </c>
      <c r="M2307">
        <f t="shared" si="319"/>
        <v>1</v>
      </c>
      <c r="N2307" s="2">
        <f t="shared" si="320"/>
        <v>3721.0526315789471</v>
      </c>
      <c r="O2307">
        <f t="shared" si="323"/>
        <v>977.02127659574455</v>
      </c>
      <c r="P2307">
        <f t="shared" si="321"/>
        <v>192000</v>
      </c>
      <c r="Q2307" s="2">
        <f t="shared" si="322"/>
        <v>196698.0739081747</v>
      </c>
      <c r="R2307">
        <f>Q2307/MainSheet!$C$8*(G2307-G2306)+R2306</f>
        <v>2700.9821871674744</v>
      </c>
      <c r="S2307">
        <f t="shared" si="324"/>
        <v>43592.115832436415</v>
      </c>
      <c r="T2307">
        <f t="shared" ref="T2307:T2370" si="325">G2307</f>
        <v>23.050000000000804</v>
      </c>
      <c r="U2307" s="1">
        <f>Q2307/MainSheet!$C$22</f>
        <v>1</v>
      </c>
    </row>
    <row r="2308" spans="7:21">
      <c r="G2308">
        <f t="shared" ref="G2308:G2371" si="326">G2307+$F$2</f>
        <v>23.060000000000805</v>
      </c>
      <c r="H2308">
        <f t="shared" ref="H2308:H2371" si="327">H2307</f>
        <v>198000</v>
      </c>
      <c r="I2308" s="2">
        <f>MIN(MainSheet!$C$10/MainSheet!$C$9,MainSheet!$K$9*60)</f>
        <v>660</v>
      </c>
      <c r="J2308" s="1">
        <f>IF(G2308&gt;MainSheet!$C$11,IF(J2307&gt;=0.999,1,(G2308-MainSheet!$C$11)*I2308/$B$2/60),0)</f>
        <v>1</v>
      </c>
      <c r="K2308" s="1">
        <f>IF(G2308&gt;MainSheet!$C$11+$B$6,IF(K2307&gt;=0.999,1,(G2308-MainSheet!$C$11-$B$6)*I2308/$C$2/60),0)</f>
        <v>1</v>
      </c>
      <c r="L2308" s="1">
        <f>IF(G2308&gt;MainSheet!$C$11+$B$6+$C$6,IF(L2307&gt;=0.999,1,(G2308-MainSheet!$C$11-$B$6-$C$6)*I2308/$D$2/60),0)</f>
        <v>1</v>
      </c>
      <c r="M2308">
        <f t="shared" ref="M2308:M2371" si="328">(J2308*$B$2+K2308*$C$2+L2308*$D$2)/SUM($B$2:$D$2)</f>
        <v>1</v>
      </c>
      <c r="N2308" s="2">
        <f t="shared" ref="N2308:N2371" si="329">IF(J2308&gt;=0.01,((1-J2308)*B$3+B$4*(J2308)),0)</f>
        <v>3721.0526315789471</v>
      </c>
      <c r="O2308">
        <f t="shared" si="323"/>
        <v>977.02127659574455</v>
      </c>
      <c r="P2308">
        <f t="shared" ref="P2308:P2371" si="330">IF(IF(N2308+O2308&gt;H2308,H2308-O2308-N2308,IF(L2308&gt;0,((1-L2308)*D$3+D$4*(L2308)),0))+O2308+N2308&gt;H2308,H2308-N2308-O2308,IF(N2308+O2308&gt;H2308,H2308-O2308-N2308,IF(L2308&gt;0,((1-L2308)*D$3+D$4*(L2308)),0)))</f>
        <v>192000</v>
      </c>
      <c r="Q2308" s="2">
        <f t="shared" ref="Q2308:Q2371" si="331">SUM(N2308:P2308)</f>
        <v>196698.0739081747</v>
      </c>
      <c r="R2308">
        <f>Q2308/MainSheet!$C$8*(G2308-G2307)+R2307</f>
        <v>2703.0134336583092</v>
      </c>
      <c r="S2308">
        <f t="shared" si="324"/>
        <v>43624.898844754447</v>
      </c>
      <c r="T2308">
        <f t="shared" si="325"/>
        <v>23.060000000000805</v>
      </c>
      <c r="U2308" s="1">
        <f>Q2308/MainSheet!$C$22</f>
        <v>1</v>
      </c>
    </row>
    <row r="2309" spans="7:21">
      <c r="G2309">
        <f t="shared" si="326"/>
        <v>23.070000000000807</v>
      </c>
      <c r="H2309">
        <f t="shared" si="327"/>
        <v>198000</v>
      </c>
      <c r="I2309" s="2">
        <f>MIN(MainSheet!$C$10/MainSheet!$C$9,MainSheet!$K$9*60)</f>
        <v>660</v>
      </c>
      <c r="J2309" s="1">
        <f>IF(G2309&gt;MainSheet!$C$11,IF(J2308&gt;=0.999,1,(G2309-MainSheet!$C$11)*I2309/$B$2/60),0)</f>
        <v>1</v>
      </c>
      <c r="K2309" s="1">
        <f>IF(G2309&gt;MainSheet!$C$11+$B$6,IF(K2308&gt;=0.999,1,(G2309-MainSheet!$C$11-$B$6)*I2309/$C$2/60),0)</f>
        <v>1</v>
      </c>
      <c r="L2309" s="1">
        <f>IF(G2309&gt;MainSheet!$C$11+$B$6+$C$6,IF(L2308&gt;=0.999,1,(G2309-MainSheet!$C$11-$B$6-$C$6)*I2309/$D$2/60),0)</f>
        <v>1</v>
      </c>
      <c r="M2309">
        <f t="shared" si="328"/>
        <v>1</v>
      </c>
      <c r="N2309" s="2">
        <f t="shared" si="329"/>
        <v>3721.0526315789471</v>
      </c>
      <c r="O2309">
        <f t="shared" ref="O2309:O2372" si="332">IF(K2309&gt;=0.01,((1-K2309)*C$3+C$4*(K2309)),0)</f>
        <v>977.02127659574455</v>
      </c>
      <c r="P2309">
        <f t="shared" si="330"/>
        <v>192000</v>
      </c>
      <c r="Q2309" s="2">
        <f t="shared" si="331"/>
        <v>196698.0739081747</v>
      </c>
      <c r="R2309">
        <f>Q2309/MainSheet!$C$8*(G2309-G2308)+R2308</f>
        <v>2705.0446801491439</v>
      </c>
      <c r="S2309">
        <f t="shared" ref="S2309:S2372" si="333">Q2309*$F$2/60+S2308</f>
        <v>43657.681857072479</v>
      </c>
      <c r="T2309">
        <f t="shared" si="325"/>
        <v>23.070000000000807</v>
      </c>
      <c r="U2309" s="1">
        <f>Q2309/MainSheet!$C$22</f>
        <v>1</v>
      </c>
    </row>
    <row r="2310" spans="7:21">
      <c r="G2310">
        <f t="shared" si="326"/>
        <v>23.080000000000808</v>
      </c>
      <c r="H2310">
        <f t="shared" si="327"/>
        <v>198000</v>
      </c>
      <c r="I2310" s="2">
        <f>MIN(MainSheet!$C$10/MainSheet!$C$9,MainSheet!$K$9*60)</f>
        <v>660</v>
      </c>
      <c r="J2310" s="1">
        <f>IF(G2310&gt;MainSheet!$C$11,IF(J2309&gt;=0.999,1,(G2310-MainSheet!$C$11)*I2310/$B$2/60),0)</f>
        <v>1</v>
      </c>
      <c r="K2310" s="1">
        <f>IF(G2310&gt;MainSheet!$C$11+$B$6,IF(K2309&gt;=0.999,1,(G2310-MainSheet!$C$11-$B$6)*I2310/$C$2/60),0)</f>
        <v>1</v>
      </c>
      <c r="L2310" s="1">
        <f>IF(G2310&gt;MainSheet!$C$11+$B$6+$C$6,IF(L2309&gt;=0.999,1,(G2310-MainSheet!$C$11-$B$6-$C$6)*I2310/$D$2/60),0)</f>
        <v>1</v>
      </c>
      <c r="M2310">
        <f t="shared" si="328"/>
        <v>1</v>
      </c>
      <c r="N2310" s="2">
        <f t="shared" si="329"/>
        <v>3721.0526315789471</v>
      </c>
      <c r="O2310">
        <f t="shared" si="332"/>
        <v>977.02127659574455</v>
      </c>
      <c r="P2310">
        <f t="shared" si="330"/>
        <v>192000</v>
      </c>
      <c r="Q2310" s="2">
        <f t="shared" si="331"/>
        <v>196698.0739081747</v>
      </c>
      <c r="R2310">
        <f>Q2310/MainSheet!$C$8*(G2310-G2309)+R2309</f>
        <v>2707.0759266399787</v>
      </c>
      <c r="S2310">
        <f t="shared" si="333"/>
        <v>43690.464869390511</v>
      </c>
      <c r="T2310">
        <f t="shared" si="325"/>
        <v>23.080000000000808</v>
      </c>
      <c r="U2310" s="1">
        <f>Q2310/MainSheet!$C$22</f>
        <v>1</v>
      </c>
    </row>
    <row r="2311" spans="7:21">
      <c r="G2311">
        <f t="shared" si="326"/>
        <v>23.09000000000081</v>
      </c>
      <c r="H2311">
        <f t="shared" si="327"/>
        <v>198000</v>
      </c>
      <c r="I2311" s="2">
        <f>MIN(MainSheet!$C$10/MainSheet!$C$9,MainSheet!$K$9*60)</f>
        <v>660</v>
      </c>
      <c r="J2311" s="1">
        <f>IF(G2311&gt;MainSheet!$C$11,IF(J2310&gt;=0.999,1,(G2311-MainSheet!$C$11)*I2311/$B$2/60),0)</f>
        <v>1</v>
      </c>
      <c r="K2311" s="1">
        <f>IF(G2311&gt;MainSheet!$C$11+$B$6,IF(K2310&gt;=0.999,1,(G2311-MainSheet!$C$11-$B$6)*I2311/$C$2/60),0)</f>
        <v>1</v>
      </c>
      <c r="L2311" s="1">
        <f>IF(G2311&gt;MainSheet!$C$11+$B$6+$C$6,IF(L2310&gt;=0.999,1,(G2311-MainSheet!$C$11-$B$6-$C$6)*I2311/$D$2/60),0)</f>
        <v>1</v>
      </c>
      <c r="M2311">
        <f t="shared" si="328"/>
        <v>1</v>
      </c>
      <c r="N2311" s="2">
        <f t="shared" si="329"/>
        <v>3721.0526315789471</v>
      </c>
      <c r="O2311">
        <f t="shared" si="332"/>
        <v>977.02127659574455</v>
      </c>
      <c r="P2311">
        <f t="shared" si="330"/>
        <v>192000</v>
      </c>
      <c r="Q2311" s="2">
        <f t="shared" si="331"/>
        <v>196698.0739081747</v>
      </c>
      <c r="R2311">
        <f>Q2311/MainSheet!$C$8*(G2311-G2310)+R2310</f>
        <v>2709.1071731308134</v>
      </c>
      <c r="S2311">
        <f t="shared" si="333"/>
        <v>43723.247881708543</v>
      </c>
      <c r="T2311">
        <f t="shared" si="325"/>
        <v>23.09000000000081</v>
      </c>
      <c r="U2311" s="1">
        <f>Q2311/MainSheet!$C$22</f>
        <v>1</v>
      </c>
    </row>
    <row r="2312" spans="7:21">
      <c r="G2312">
        <f t="shared" si="326"/>
        <v>23.100000000000811</v>
      </c>
      <c r="H2312">
        <f t="shared" si="327"/>
        <v>198000</v>
      </c>
      <c r="I2312" s="2">
        <f>MIN(MainSheet!$C$10/MainSheet!$C$9,MainSheet!$K$9*60)</f>
        <v>660</v>
      </c>
      <c r="J2312" s="1">
        <f>IF(G2312&gt;MainSheet!$C$11,IF(J2311&gt;=0.999,1,(G2312-MainSheet!$C$11)*I2312/$B$2/60),0)</f>
        <v>1</v>
      </c>
      <c r="K2312" s="1">
        <f>IF(G2312&gt;MainSheet!$C$11+$B$6,IF(K2311&gt;=0.999,1,(G2312-MainSheet!$C$11-$B$6)*I2312/$C$2/60),0)</f>
        <v>1</v>
      </c>
      <c r="L2312" s="1">
        <f>IF(G2312&gt;MainSheet!$C$11+$B$6+$C$6,IF(L2311&gt;=0.999,1,(G2312-MainSheet!$C$11-$B$6-$C$6)*I2312/$D$2/60),0)</f>
        <v>1</v>
      </c>
      <c r="M2312">
        <f t="shared" si="328"/>
        <v>1</v>
      </c>
      <c r="N2312" s="2">
        <f t="shared" si="329"/>
        <v>3721.0526315789471</v>
      </c>
      <c r="O2312">
        <f t="shared" si="332"/>
        <v>977.02127659574455</v>
      </c>
      <c r="P2312">
        <f t="shared" si="330"/>
        <v>192000</v>
      </c>
      <c r="Q2312" s="2">
        <f t="shared" si="331"/>
        <v>196698.0739081747</v>
      </c>
      <c r="R2312">
        <f>Q2312/MainSheet!$C$8*(G2312-G2311)+R2311</f>
        <v>2711.1384196216482</v>
      </c>
      <c r="S2312">
        <f t="shared" si="333"/>
        <v>43756.030894026575</v>
      </c>
      <c r="T2312">
        <f t="shared" si="325"/>
        <v>23.100000000000811</v>
      </c>
      <c r="U2312" s="1">
        <f>Q2312/MainSheet!$C$22</f>
        <v>1</v>
      </c>
    </row>
    <row r="2313" spans="7:21">
      <c r="G2313">
        <f t="shared" si="326"/>
        <v>23.110000000000813</v>
      </c>
      <c r="H2313">
        <f t="shared" si="327"/>
        <v>198000</v>
      </c>
      <c r="I2313" s="2">
        <f>MIN(MainSheet!$C$10/MainSheet!$C$9,MainSheet!$K$9*60)</f>
        <v>660</v>
      </c>
      <c r="J2313" s="1">
        <f>IF(G2313&gt;MainSheet!$C$11,IF(J2312&gt;=0.999,1,(G2313-MainSheet!$C$11)*I2313/$B$2/60),0)</f>
        <v>1</v>
      </c>
      <c r="K2313" s="1">
        <f>IF(G2313&gt;MainSheet!$C$11+$B$6,IF(K2312&gt;=0.999,1,(G2313-MainSheet!$C$11-$B$6)*I2313/$C$2/60),0)</f>
        <v>1</v>
      </c>
      <c r="L2313" s="1">
        <f>IF(G2313&gt;MainSheet!$C$11+$B$6+$C$6,IF(L2312&gt;=0.999,1,(G2313-MainSheet!$C$11-$B$6-$C$6)*I2313/$D$2/60),0)</f>
        <v>1</v>
      </c>
      <c r="M2313">
        <f t="shared" si="328"/>
        <v>1</v>
      </c>
      <c r="N2313" s="2">
        <f t="shared" si="329"/>
        <v>3721.0526315789471</v>
      </c>
      <c r="O2313">
        <f t="shared" si="332"/>
        <v>977.02127659574455</v>
      </c>
      <c r="P2313">
        <f t="shared" si="330"/>
        <v>192000</v>
      </c>
      <c r="Q2313" s="2">
        <f t="shared" si="331"/>
        <v>196698.0739081747</v>
      </c>
      <c r="R2313">
        <f>Q2313/MainSheet!$C$8*(G2313-G2312)+R2312</f>
        <v>2713.1696661124829</v>
      </c>
      <c r="S2313">
        <f t="shared" si="333"/>
        <v>43788.813906344607</v>
      </c>
      <c r="T2313">
        <f t="shared" si="325"/>
        <v>23.110000000000813</v>
      </c>
      <c r="U2313" s="1">
        <f>Q2313/MainSheet!$C$22</f>
        <v>1</v>
      </c>
    </row>
    <row r="2314" spans="7:21">
      <c r="G2314">
        <f t="shared" si="326"/>
        <v>23.120000000000815</v>
      </c>
      <c r="H2314">
        <f t="shared" si="327"/>
        <v>198000</v>
      </c>
      <c r="I2314" s="2">
        <f>MIN(MainSheet!$C$10/MainSheet!$C$9,MainSheet!$K$9*60)</f>
        <v>660</v>
      </c>
      <c r="J2314" s="1">
        <f>IF(G2314&gt;MainSheet!$C$11,IF(J2313&gt;=0.999,1,(G2314-MainSheet!$C$11)*I2314/$B$2/60),0)</f>
        <v>1</v>
      </c>
      <c r="K2314" s="1">
        <f>IF(G2314&gt;MainSheet!$C$11+$B$6,IF(K2313&gt;=0.999,1,(G2314-MainSheet!$C$11-$B$6)*I2314/$C$2/60),0)</f>
        <v>1</v>
      </c>
      <c r="L2314" s="1">
        <f>IF(G2314&gt;MainSheet!$C$11+$B$6+$C$6,IF(L2313&gt;=0.999,1,(G2314-MainSheet!$C$11-$B$6-$C$6)*I2314/$D$2/60),0)</f>
        <v>1</v>
      </c>
      <c r="M2314">
        <f t="shared" si="328"/>
        <v>1</v>
      </c>
      <c r="N2314" s="2">
        <f t="shared" si="329"/>
        <v>3721.0526315789471</v>
      </c>
      <c r="O2314">
        <f t="shared" si="332"/>
        <v>977.02127659574455</v>
      </c>
      <c r="P2314">
        <f t="shared" si="330"/>
        <v>192000</v>
      </c>
      <c r="Q2314" s="2">
        <f t="shared" si="331"/>
        <v>196698.0739081747</v>
      </c>
      <c r="R2314">
        <f>Q2314/MainSheet!$C$8*(G2314-G2313)+R2313</f>
        <v>2715.2009126033176</v>
      </c>
      <c r="S2314">
        <f t="shared" si="333"/>
        <v>43821.596918662639</v>
      </c>
      <c r="T2314">
        <f t="shared" si="325"/>
        <v>23.120000000000815</v>
      </c>
      <c r="U2314" s="1">
        <f>Q2314/MainSheet!$C$22</f>
        <v>1</v>
      </c>
    </row>
    <row r="2315" spans="7:21">
      <c r="G2315">
        <f t="shared" si="326"/>
        <v>23.130000000000816</v>
      </c>
      <c r="H2315">
        <f t="shared" si="327"/>
        <v>198000</v>
      </c>
      <c r="I2315" s="2">
        <f>MIN(MainSheet!$C$10/MainSheet!$C$9,MainSheet!$K$9*60)</f>
        <v>660</v>
      </c>
      <c r="J2315" s="1">
        <f>IF(G2315&gt;MainSheet!$C$11,IF(J2314&gt;=0.999,1,(G2315-MainSheet!$C$11)*I2315/$B$2/60),0)</f>
        <v>1</v>
      </c>
      <c r="K2315" s="1">
        <f>IF(G2315&gt;MainSheet!$C$11+$B$6,IF(K2314&gt;=0.999,1,(G2315-MainSheet!$C$11-$B$6)*I2315/$C$2/60),0)</f>
        <v>1</v>
      </c>
      <c r="L2315" s="1">
        <f>IF(G2315&gt;MainSheet!$C$11+$B$6+$C$6,IF(L2314&gt;=0.999,1,(G2315-MainSheet!$C$11-$B$6-$C$6)*I2315/$D$2/60),0)</f>
        <v>1</v>
      </c>
      <c r="M2315">
        <f t="shared" si="328"/>
        <v>1</v>
      </c>
      <c r="N2315" s="2">
        <f t="shared" si="329"/>
        <v>3721.0526315789471</v>
      </c>
      <c r="O2315">
        <f t="shared" si="332"/>
        <v>977.02127659574455</v>
      </c>
      <c r="P2315">
        <f t="shared" si="330"/>
        <v>192000</v>
      </c>
      <c r="Q2315" s="2">
        <f t="shared" si="331"/>
        <v>196698.0739081747</v>
      </c>
      <c r="R2315">
        <f>Q2315/MainSheet!$C$8*(G2315-G2314)+R2314</f>
        <v>2717.2321590941524</v>
      </c>
      <c r="S2315">
        <f t="shared" si="333"/>
        <v>43854.379930980671</v>
      </c>
      <c r="T2315">
        <f t="shared" si="325"/>
        <v>23.130000000000816</v>
      </c>
      <c r="U2315" s="1">
        <f>Q2315/MainSheet!$C$22</f>
        <v>1</v>
      </c>
    </row>
    <row r="2316" spans="7:21">
      <c r="G2316">
        <f t="shared" si="326"/>
        <v>23.140000000000818</v>
      </c>
      <c r="H2316">
        <f t="shared" si="327"/>
        <v>198000</v>
      </c>
      <c r="I2316" s="2">
        <f>MIN(MainSheet!$C$10/MainSheet!$C$9,MainSheet!$K$9*60)</f>
        <v>660</v>
      </c>
      <c r="J2316" s="1">
        <f>IF(G2316&gt;MainSheet!$C$11,IF(J2315&gt;=0.999,1,(G2316-MainSheet!$C$11)*I2316/$B$2/60),0)</f>
        <v>1</v>
      </c>
      <c r="K2316" s="1">
        <f>IF(G2316&gt;MainSheet!$C$11+$B$6,IF(K2315&gt;=0.999,1,(G2316-MainSheet!$C$11-$B$6)*I2316/$C$2/60),0)</f>
        <v>1</v>
      </c>
      <c r="L2316" s="1">
        <f>IF(G2316&gt;MainSheet!$C$11+$B$6+$C$6,IF(L2315&gt;=0.999,1,(G2316-MainSheet!$C$11-$B$6-$C$6)*I2316/$D$2/60),0)</f>
        <v>1</v>
      </c>
      <c r="M2316">
        <f t="shared" si="328"/>
        <v>1</v>
      </c>
      <c r="N2316" s="2">
        <f t="shared" si="329"/>
        <v>3721.0526315789471</v>
      </c>
      <c r="O2316">
        <f t="shared" si="332"/>
        <v>977.02127659574455</v>
      </c>
      <c r="P2316">
        <f t="shared" si="330"/>
        <v>192000</v>
      </c>
      <c r="Q2316" s="2">
        <f t="shared" si="331"/>
        <v>196698.0739081747</v>
      </c>
      <c r="R2316">
        <f>Q2316/MainSheet!$C$8*(G2316-G2315)+R2315</f>
        <v>2719.2634055849871</v>
      </c>
      <c r="S2316">
        <f t="shared" si="333"/>
        <v>43887.162943298703</v>
      </c>
      <c r="T2316">
        <f t="shared" si="325"/>
        <v>23.140000000000818</v>
      </c>
      <c r="U2316" s="1">
        <f>Q2316/MainSheet!$C$22</f>
        <v>1</v>
      </c>
    </row>
    <row r="2317" spans="7:21">
      <c r="G2317">
        <f t="shared" si="326"/>
        <v>23.150000000000819</v>
      </c>
      <c r="H2317">
        <f t="shared" si="327"/>
        <v>198000</v>
      </c>
      <c r="I2317" s="2">
        <f>MIN(MainSheet!$C$10/MainSheet!$C$9,MainSheet!$K$9*60)</f>
        <v>660</v>
      </c>
      <c r="J2317" s="1">
        <f>IF(G2317&gt;MainSheet!$C$11,IF(J2316&gt;=0.999,1,(G2317-MainSheet!$C$11)*I2317/$B$2/60),0)</f>
        <v>1</v>
      </c>
      <c r="K2317" s="1">
        <f>IF(G2317&gt;MainSheet!$C$11+$B$6,IF(K2316&gt;=0.999,1,(G2317-MainSheet!$C$11-$B$6)*I2317/$C$2/60),0)</f>
        <v>1</v>
      </c>
      <c r="L2317" s="1">
        <f>IF(G2317&gt;MainSheet!$C$11+$B$6+$C$6,IF(L2316&gt;=0.999,1,(G2317-MainSheet!$C$11-$B$6-$C$6)*I2317/$D$2/60),0)</f>
        <v>1</v>
      </c>
      <c r="M2317">
        <f t="shared" si="328"/>
        <v>1</v>
      </c>
      <c r="N2317" s="2">
        <f t="shared" si="329"/>
        <v>3721.0526315789471</v>
      </c>
      <c r="O2317">
        <f t="shared" si="332"/>
        <v>977.02127659574455</v>
      </c>
      <c r="P2317">
        <f t="shared" si="330"/>
        <v>192000</v>
      </c>
      <c r="Q2317" s="2">
        <f t="shared" si="331"/>
        <v>196698.0739081747</v>
      </c>
      <c r="R2317">
        <f>Q2317/MainSheet!$C$8*(G2317-G2316)+R2316</f>
        <v>2721.2946520758219</v>
      </c>
      <c r="S2317">
        <f t="shared" si="333"/>
        <v>43919.945955616735</v>
      </c>
      <c r="T2317">
        <f t="shared" si="325"/>
        <v>23.150000000000819</v>
      </c>
      <c r="U2317" s="1">
        <f>Q2317/MainSheet!$C$22</f>
        <v>1</v>
      </c>
    </row>
    <row r="2318" spans="7:21">
      <c r="G2318">
        <f t="shared" si="326"/>
        <v>23.160000000000821</v>
      </c>
      <c r="H2318">
        <f t="shared" si="327"/>
        <v>198000</v>
      </c>
      <c r="I2318" s="2">
        <f>MIN(MainSheet!$C$10/MainSheet!$C$9,MainSheet!$K$9*60)</f>
        <v>660</v>
      </c>
      <c r="J2318" s="1">
        <f>IF(G2318&gt;MainSheet!$C$11,IF(J2317&gt;=0.999,1,(G2318-MainSheet!$C$11)*I2318/$B$2/60),0)</f>
        <v>1</v>
      </c>
      <c r="K2318" s="1">
        <f>IF(G2318&gt;MainSheet!$C$11+$B$6,IF(K2317&gt;=0.999,1,(G2318-MainSheet!$C$11-$B$6)*I2318/$C$2/60),0)</f>
        <v>1</v>
      </c>
      <c r="L2318" s="1">
        <f>IF(G2318&gt;MainSheet!$C$11+$B$6+$C$6,IF(L2317&gt;=0.999,1,(G2318-MainSheet!$C$11-$B$6-$C$6)*I2318/$D$2/60),0)</f>
        <v>1</v>
      </c>
      <c r="M2318">
        <f t="shared" si="328"/>
        <v>1</v>
      </c>
      <c r="N2318" s="2">
        <f t="shared" si="329"/>
        <v>3721.0526315789471</v>
      </c>
      <c r="O2318">
        <f t="shared" si="332"/>
        <v>977.02127659574455</v>
      </c>
      <c r="P2318">
        <f t="shared" si="330"/>
        <v>192000</v>
      </c>
      <c r="Q2318" s="2">
        <f t="shared" si="331"/>
        <v>196698.0739081747</v>
      </c>
      <c r="R2318">
        <f>Q2318/MainSheet!$C$8*(G2318-G2317)+R2317</f>
        <v>2723.3258985666566</v>
      </c>
      <c r="S2318">
        <f t="shared" si="333"/>
        <v>43952.728967934767</v>
      </c>
      <c r="T2318">
        <f t="shared" si="325"/>
        <v>23.160000000000821</v>
      </c>
      <c r="U2318" s="1">
        <f>Q2318/MainSheet!$C$22</f>
        <v>1</v>
      </c>
    </row>
    <row r="2319" spans="7:21">
      <c r="G2319">
        <f t="shared" si="326"/>
        <v>23.170000000000822</v>
      </c>
      <c r="H2319">
        <f t="shared" si="327"/>
        <v>198000</v>
      </c>
      <c r="I2319" s="2">
        <f>MIN(MainSheet!$C$10/MainSheet!$C$9,MainSheet!$K$9*60)</f>
        <v>660</v>
      </c>
      <c r="J2319" s="1">
        <f>IF(G2319&gt;MainSheet!$C$11,IF(J2318&gt;=0.999,1,(G2319-MainSheet!$C$11)*I2319/$B$2/60),0)</f>
        <v>1</v>
      </c>
      <c r="K2319" s="1">
        <f>IF(G2319&gt;MainSheet!$C$11+$B$6,IF(K2318&gt;=0.999,1,(G2319-MainSheet!$C$11-$B$6)*I2319/$C$2/60),0)</f>
        <v>1</v>
      </c>
      <c r="L2319" s="1">
        <f>IF(G2319&gt;MainSheet!$C$11+$B$6+$C$6,IF(L2318&gt;=0.999,1,(G2319-MainSheet!$C$11-$B$6-$C$6)*I2319/$D$2/60),0)</f>
        <v>1</v>
      </c>
      <c r="M2319">
        <f t="shared" si="328"/>
        <v>1</v>
      </c>
      <c r="N2319" s="2">
        <f t="shared" si="329"/>
        <v>3721.0526315789471</v>
      </c>
      <c r="O2319">
        <f t="shared" si="332"/>
        <v>977.02127659574455</v>
      </c>
      <c r="P2319">
        <f t="shared" si="330"/>
        <v>192000</v>
      </c>
      <c r="Q2319" s="2">
        <f t="shared" si="331"/>
        <v>196698.0739081747</v>
      </c>
      <c r="R2319">
        <f>Q2319/MainSheet!$C$8*(G2319-G2318)+R2318</f>
        <v>2725.3571450574914</v>
      </c>
      <c r="S2319">
        <f t="shared" si="333"/>
        <v>43985.511980252799</v>
      </c>
      <c r="T2319">
        <f t="shared" si="325"/>
        <v>23.170000000000822</v>
      </c>
      <c r="U2319" s="1">
        <f>Q2319/MainSheet!$C$22</f>
        <v>1</v>
      </c>
    </row>
    <row r="2320" spans="7:21">
      <c r="G2320">
        <f t="shared" si="326"/>
        <v>23.180000000000824</v>
      </c>
      <c r="H2320">
        <f t="shared" si="327"/>
        <v>198000</v>
      </c>
      <c r="I2320" s="2">
        <f>MIN(MainSheet!$C$10/MainSheet!$C$9,MainSheet!$K$9*60)</f>
        <v>660</v>
      </c>
      <c r="J2320" s="1">
        <f>IF(G2320&gt;MainSheet!$C$11,IF(J2319&gt;=0.999,1,(G2320-MainSheet!$C$11)*I2320/$B$2/60),0)</f>
        <v>1</v>
      </c>
      <c r="K2320" s="1">
        <f>IF(G2320&gt;MainSheet!$C$11+$B$6,IF(K2319&gt;=0.999,1,(G2320-MainSheet!$C$11-$B$6)*I2320/$C$2/60),0)</f>
        <v>1</v>
      </c>
      <c r="L2320" s="1">
        <f>IF(G2320&gt;MainSheet!$C$11+$B$6+$C$6,IF(L2319&gt;=0.999,1,(G2320-MainSheet!$C$11-$B$6-$C$6)*I2320/$D$2/60),0)</f>
        <v>1</v>
      </c>
      <c r="M2320">
        <f t="shared" si="328"/>
        <v>1</v>
      </c>
      <c r="N2320" s="2">
        <f t="shared" si="329"/>
        <v>3721.0526315789471</v>
      </c>
      <c r="O2320">
        <f t="shared" si="332"/>
        <v>977.02127659574455</v>
      </c>
      <c r="P2320">
        <f t="shared" si="330"/>
        <v>192000</v>
      </c>
      <c r="Q2320" s="2">
        <f t="shared" si="331"/>
        <v>196698.0739081747</v>
      </c>
      <c r="R2320">
        <f>Q2320/MainSheet!$C$8*(G2320-G2319)+R2319</f>
        <v>2727.3883915483261</v>
      </c>
      <c r="S2320">
        <f t="shared" si="333"/>
        <v>44018.294992570831</v>
      </c>
      <c r="T2320">
        <f t="shared" si="325"/>
        <v>23.180000000000824</v>
      </c>
      <c r="U2320" s="1">
        <f>Q2320/MainSheet!$C$22</f>
        <v>1</v>
      </c>
    </row>
    <row r="2321" spans="7:21">
      <c r="G2321">
        <f t="shared" si="326"/>
        <v>23.190000000000826</v>
      </c>
      <c r="H2321">
        <f t="shared" si="327"/>
        <v>198000</v>
      </c>
      <c r="I2321" s="2">
        <f>MIN(MainSheet!$C$10/MainSheet!$C$9,MainSheet!$K$9*60)</f>
        <v>660</v>
      </c>
      <c r="J2321" s="1">
        <f>IF(G2321&gt;MainSheet!$C$11,IF(J2320&gt;=0.999,1,(G2321-MainSheet!$C$11)*I2321/$B$2/60),0)</f>
        <v>1</v>
      </c>
      <c r="K2321" s="1">
        <f>IF(G2321&gt;MainSheet!$C$11+$B$6,IF(K2320&gt;=0.999,1,(G2321-MainSheet!$C$11-$B$6)*I2321/$C$2/60),0)</f>
        <v>1</v>
      </c>
      <c r="L2321" s="1">
        <f>IF(G2321&gt;MainSheet!$C$11+$B$6+$C$6,IF(L2320&gt;=0.999,1,(G2321-MainSheet!$C$11-$B$6-$C$6)*I2321/$D$2/60),0)</f>
        <v>1</v>
      </c>
      <c r="M2321">
        <f t="shared" si="328"/>
        <v>1</v>
      </c>
      <c r="N2321" s="2">
        <f t="shared" si="329"/>
        <v>3721.0526315789471</v>
      </c>
      <c r="O2321">
        <f t="shared" si="332"/>
        <v>977.02127659574455</v>
      </c>
      <c r="P2321">
        <f t="shared" si="330"/>
        <v>192000</v>
      </c>
      <c r="Q2321" s="2">
        <f t="shared" si="331"/>
        <v>196698.0739081747</v>
      </c>
      <c r="R2321">
        <f>Q2321/MainSheet!$C$8*(G2321-G2320)+R2320</f>
        <v>2729.4196380391609</v>
      </c>
      <c r="S2321">
        <f t="shared" si="333"/>
        <v>44051.078004888863</v>
      </c>
      <c r="T2321">
        <f t="shared" si="325"/>
        <v>23.190000000000826</v>
      </c>
      <c r="U2321" s="1">
        <f>Q2321/MainSheet!$C$22</f>
        <v>1</v>
      </c>
    </row>
    <row r="2322" spans="7:21">
      <c r="G2322">
        <f t="shared" si="326"/>
        <v>23.200000000000827</v>
      </c>
      <c r="H2322">
        <f t="shared" si="327"/>
        <v>198000</v>
      </c>
      <c r="I2322" s="2">
        <f>MIN(MainSheet!$C$10/MainSheet!$C$9,MainSheet!$K$9*60)</f>
        <v>660</v>
      </c>
      <c r="J2322" s="1">
        <f>IF(G2322&gt;MainSheet!$C$11,IF(J2321&gt;=0.999,1,(G2322-MainSheet!$C$11)*I2322/$B$2/60),0)</f>
        <v>1</v>
      </c>
      <c r="K2322" s="1">
        <f>IF(G2322&gt;MainSheet!$C$11+$B$6,IF(K2321&gt;=0.999,1,(G2322-MainSheet!$C$11-$B$6)*I2322/$C$2/60),0)</f>
        <v>1</v>
      </c>
      <c r="L2322" s="1">
        <f>IF(G2322&gt;MainSheet!$C$11+$B$6+$C$6,IF(L2321&gt;=0.999,1,(G2322-MainSheet!$C$11-$B$6-$C$6)*I2322/$D$2/60),0)</f>
        <v>1</v>
      </c>
      <c r="M2322">
        <f t="shared" si="328"/>
        <v>1</v>
      </c>
      <c r="N2322" s="2">
        <f t="shared" si="329"/>
        <v>3721.0526315789471</v>
      </c>
      <c r="O2322">
        <f t="shared" si="332"/>
        <v>977.02127659574455</v>
      </c>
      <c r="P2322">
        <f t="shared" si="330"/>
        <v>192000</v>
      </c>
      <c r="Q2322" s="2">
        <f t="shared" si="331"/>
        <v>196698.0739081747</v>
      </c>
      <c r="R2322">
        <f>Q2322/MainSheet!$C$8*(G2322-G2321)+R2321</f>
        <v>2731.4508845299956</v>
      </c>
      <c r="S2322">
        <f t="shared" si="333"/>
        <v>44083.861017206895</v>
      </c>
      <c r="T2322">
        <f t="shared" si="325"/>
        <v>23.200000000000827</v>
      </c>
      <c r="U2322" s="1">
        <f>Q2322/MainSheet!$C$22</f>
        <v>1</v>
      </c>
    </row>
    <row r="2323" spans="7:21">
      <c r="G2323">
        <f t="shared" si="326"/>
        <v>23.210000000000829</v>
      </c>
      <c r="H2323">
        <f t="shared" si="327"/>
        <v>198000</v>
      </c>
      <c r="I2323" s="2">
        <f>MIN(MainSheet!$C$10/MainSheet!$C$9,MainSheet!$K$9*60)</f>
        <v>660</v>
      </c>
      <c r="J2323" s="1">
        <f>IF(G2323&gt;MainSheet!$C$11,IF(J2322&gt;=0.999,1,(G2323-MainSheet!$C$11)*I2323/$B$2/60),0)</f>
        <v>1</v>
      </c>
      <c r="K2323" s="1">
        <f>IF(G2323&gt;MainSheet!$C$11+$B$6,IF(K2322&gt;=0.999,1,(G2323-MainSheet!$C$11-$B$6)*I2323/$C$2/60),0)</f>
        <v>1</v>
      </c>
      <c r="L2323" s="1">
        <f>IF(G2323&gt;MainSheet!$C$11+$B$6+$C$6,IF(L2322&gt;=0.999,1,(G2323-MainSheet!$C$11-$B$6-$C$6)*I2323/$D$2/60),0)</f>
        <v>1</v>
      </c>
      <c r="M2323">
        <f t="shared" si="328"/>
        <v>1</v>
      </c>
      <c r="N2323" s="2">
        <f t="shared" si="329"/>
        <v>3721.0526315789471</v>
      </c>
      <c r="O2323">
        <f t="shared" si="332"/>
        <v>977.02127659574455</v>
      </c>
      <c r="P2323">
        <f t="shared" si="330"/>
        <v>192000</v>
      </c>
      <c r="Q2323" s="2">
        <f t="shared" si="331"/>
        <v>196698.0739081747</v>
      </c>
      <c r="R2323">
        <f>Q2323/MainSheet!$C$8*(G2323-G2322)+R2322</f>
        <v>2733.4821310208304</v>
      </c>
      <c r="S2323">
        <f t="shared" si="333"/>
        <v>44116.644029524927</v>
      </c>
      <c r="T2323">
        <f t="shared" si="325"/>
        <v>23.210000000000829</v>
      </c>
      <c r="U2323" s="1">
        <f>Q2323/MainSheet!$C$22</f>
        <v>1</v>
      </c>
    </row>
    <row r="2324" spans="7:21">
      <c r="G2324">
        <f t="shared" si="326"/>
        <v>23.22000000000083</v>
      </c>
      <c r="H2324">
        <f t="shared" si="327"/>
        <v>198000</v>
      </c>
      <c r="I2324" s="2">
        <f>MIN(MainSheet!$C$10/MainSheet!$C$9,MainSheet!$K$9*60)</f>
        <v>660</v>
      </c>
      <c r="J2324" s="1">
        <f>IF(G2324&gt;MainSheet!$C$11,IF(J2323&gt;=0.999,1,(G2324-MainSheet!$C$11)*I2324/$B$2/60),0)</f>
        <v>1</v>
      </c>
      <c r="K2324" s="1">
        <f>IF(G2324&gt;MainSheet!$C$11+$B$6,IF(K2323&gt;=0.999,1,(G2324-MainSheet!$C$11-$B$6)*I2324/$C$2/60),0)</f>
        <v>1</v>
      </c>
      <c r="L2324" s="1">
        <f>IF(G2324&gt;MainSheet!$C$11+$B$6+$C$6,IF(L2323&gt;=0.999,1,(G2324-MainSheet!$C$11-$B$6-$C$6)*I2324/$D$2/60),0)</f>
        <v>1</v>
      </c>
      <c r="M2324">
        <f t="shared" si="328"/>
        <v>1</v>
      </c>
      <c r="N2324" s="2">
        <f t="shared" si="329"/>
        <v>3721.0526315789471</v>
      </c>
      <c r="O2324">
        <f t="shared" si="332"/>
        <v>977.02127659574455</v>
      </c>
      <c r="P2324">
        <f t="shared" si="330"/>
        <v>192000</v>
      </c>
      <c r="Q2324" s="2">
        <f t="shared" si="331"/>
        <v>196698.0739081747</v>
      </c>
      <c r="R2324">
        <f>Q2324/MainSheet!$C$8*(G2324-G2323)+R2323</f>
        <v>2735.5133775116651</v>
      </c>
      <c r="S2324">
        <f t="shared" si="333"/>
        <v>44149.427041842959</v>
      </c>
      <c r="T2324">
        <f t="shared" si="325"/>
        <v>23.22000000000083</v>
      </c>
      <c r="U2324" s="1">
        <f>Q2324/MainSheet!$C$22</f>
        <v>1</v>
      </c>
    </row>
    <row r="2325" spans="7:21">
      <c r="G2325">
        <f t="shared" si="326"/>
        <v>23.230000000000832</v>
      </c>
      <c r="H2325">
        <f t="shared" si="327"/>
        <v>198000</v>
      </c>
      <c r="I2325" s="2">
        <f>MIN(MainSheet!$C$10/MainSheet!$C$9,MainSheet!$K$9*60)</f>
        <v>660</v>
      </c>
      <c r="J2325" s="1">
        <f>IF(G2325&gt;MainSheet!$C$11,IF(J2324&gt;=0.999,1,(G2325-MainSheet!$C$11)*I2325/$B$2/60),0)</f>
        <v>1</v>
      </c>
      <c r="K2325" s="1">
        <f>IF(G2325&gt;MainSheet!$C$11+$B$6,IF(K2324&gt;=0.999,1,(G2325-MainSheet!$C$11-$B$6)*I2325/$C$2/60),0)</f>
        <v>1</v>
      </c>
      <c r="L2325" s="1">
        <f>IF(G2325&gt;MainSheet!$C$11+$B$6+$C$6,IF(L2324&gt;=0.999,1,(G2325-MainSheet!$C$11-$B$6-$C$6)*I2325/$D$2/60),0)</f>
        <v>1</v>
      </c>
      <c r="M2325">
        <f t="shared" si="328"/>
        <v>1</v>
      </c>
      <c r="N2325" s="2">
        <f t="shared" si="329"/>
        <v>3721.0526315789471</v>
      </c>
      <c r="O2325">
        <f t="shared" si="332"/>
        <v>977.02127659574455</v>
      </c>
      <c r="P2325">
        <f t="shared" si="330"/>
        <v>192000</v>
      </c>
      <c r="Q2325" s="2">
        <f t="shared" si="331"/>
        <v>196698.0739081747</v>
      </c>
      <c r="R2325">
        <f>Q2325/MainSheet!$C$8*(G2325-G2324)+R2324</f>
        <v>2737.5446240024999</v>
      </c>
      <c r="S2325">
        <f t="shared" si="333"/>
        <v>44182.210054160991</v>
      </c>
      <c r="T2325">
        <f t="shared" si="325"/>
        <v>23.230000000000832</v>
      </c>
      <c r="U2325" s="1">
        <f>Q2325/MainSheet!$C$22</f>
        <v>1</v>
      </c>
    </row>
    <row r="2326" spans="7:21">
      <c r="G2326">
        <f t="shared" si="326"/>
        <v>23.240000000000833</v>
      </c>
      <c r="H2326">
        <f t="shared" si="327"/>
        <v>198000</v>
      </c>
      <c r="I2326" s="2">
        <f>MIN(MainSheet!$C$10/MainSheet!$C$9,MainSheet!$K$9*60)</f>
        <v>660</v>
      </c>
      <c r="J2326" s="1">
        <f>IF(G2326&gt;MainSheet!$C$11,IF(J2325&gt;=0.999,1,(G2326-MainSheet!$C$11)*I2326/$B$2/60),0)</f>
        <v>1</v>
      </c>
      <c r="K2326" s="1">
        <f>IF(G2326&gt;MainSheet!$C$11+$B$6,IF(K2325&gt;=0.999,1,(G2326-MainSheet!$C$11-$B$6)*I2326/$C$2/60),0)</f>
        <v>1</v>
      </c>
      <c r="L2326" s="1">
        <f>IF(G2326&gt;MainSheet!$C$11+$B$6+$C$6,IF(L2325&gt;=0.999,1,(G2326-MainSheet!$C$11-$B$6-$C$6)*I2326/$D$2/60),0)</f>
        <v>1</v>
      </c>
      <c r="M2326">
        <f t="shared" si="328"/>
        <v>1</v>
      </c>
      <c r="N2326" s="2">
        <f t="shared" si="329"/>
        <v>3721.0526315789471</v>
      </c>
      <c r="O2326">
        <f t="shared" si="332"/>
        <v>977.02127659574455</v>
      </c>
      <c r="P2326">
        <f t="shared" si="330"/>
        <v>192000</v>
      </c>
      <c r="Q2326" s="2">
        <f t="shared" si="331"/>
        <v>196698.0739081747</v>
      </c>
      <c r="R2326">
        <f>Q2326/MainSheet!$C$8*(G2326-G2325)+R2325</f>
        <v>2739.5758704933346</v>
      </c>
      <c r="S2326">
        <f t="shared" si="333"/>
        <v>44214.993066479023</v>
      </c>
      <c r="T2326">
        <f t="shared" si="325"/>
        <v>23.240000000000833</v>
      </c>
      <c r="U2326" s="1">
        <f>Q2326/MainSheet!$C$22</f>
        <v>1</v>
      </c>
    </row>
    <row r="2327" spans="7:21">
      <c r="G2327">
        <f t="shared" si="326"/>
        <v>23.250000000000835</v>
      </c>
      <c r="H2327">
        <f t="shared" si="327"/>
        <v>198000</v>
      </c>
      <c r="I2327" s="2">
        <f>MIN(MainSheet!$C$10/MainSheet!$C$9,MainSheet!$K$9*60)</f>
        <v>660</v>
      </c>
      <c r="J2327" s="1">
        <f>IF(G2327&gt;MainSheet!$C$11,IF(J2326&gt;=0.999,1,(G2327-MainSheet!$C$11)*I2327/$B$2/60),0)</f>
        <v>1</v>
      </c>
      <c r="K2327" s="1">
        <f>IF(G2327&gt;MainSheet!$C$11+$B$6,IF(K2326&gt;=0.999,1,(G2327-MainSheet!$C$11-$B$6)*I2327/$C$2/60),0)</f>
        <v>1</v>
      </c>
      <c r="L2327" s="1">
        <f>IF(G2327&gt;MainSheet!$C$11+$B$6+$C$6,IF(L2326&gt;=0.999,1,(G2327-MainSheet!$C$11-$B$6-$C$6)*I2327/$D$2/60),0)</f>
        <v>1</v>
      </c>
      <c r="M2327">
        <f t="shared" si="328"/>
        <v>1</v>
      </c>
      <c r="N2327" s="2">
        <f t="shared" si="329"/>
        <v>3721.0526315789471</v>
      </c>
      <c r="O2327">
        <f t="shared" si="332"/>
        <v>977.02127659574455</v>
      </c>
      <c r="P2327">
        <f t="shared" si="330"/>
        <v>192000</v>
      </c>
      <c r="Q2327" s="2">
        <f t="shared" si="331"/>
        <v>196698.0739081747</v>
      </c>
      <c r="R2327">
        <f>Q2327/MainSheet!$C$8*(G2327-G2326)+R2326</f>
        <v>2741.6071169841694</v>
      </c>
      <c r="S2327">
        <f t="shared" si="333"/>
        <v>44247.776078797055</v>
      </c>
      <c r="T2327">
        <f t="shared" si="325"/>
        <v>23.250000000000835</v>
      </c>
      <c r="U2327" s="1">
        <f>Q2327/MainSheet!$C$22</f>
        <v>1</v>
      </c>
    </row>
    <row r="2328" spans="7:21">
      <c r="G2328">
        <f t="shared" si="326"/>
        <v>23.260000000000836</v>
      </c>
      <c r="H2328">
        <f t="shared" si="327"/>
        <v>198000</v>
      </c>
      <c r="I2328" s="2">
        <f>MIN(MainSheet!$C$10/MainSheet!$C$9,MainSheet!$K$9*60)</f>
        <v>660</v>
      </c>
      <c r="J2328" s="1">
        <f>IF(G2328&gt;MainSheet!$C$11,IF(J2327&gt;=0.999,1,(G2328-MainSheet!$C$11)*I2328/$B$2/60),0)</f>
        <v>1</v>
      </c>
      <c r="K2328" s="1">
        <f>IF(G2328&gt;MainSheet!$C$11+$B$6,IF(K2327&gt;=0.999,1,(G2328-MainSheet!$C$11-$B$6)*I2328/$C$2/60),0)</f>
        <v>1</v>
      </c>
      <c r="L2328" s="1">
        <f>IF(G2328&gt;MainSheet!$C$11+$B$6+$C$6,IF(L2327&gt;=0.999,1,(G2328-MainSheet!$C$11-$B$6-$C$6)*I2328/$D$2/60),0)</f>
        <v>1</v>
      </c>
      <c r="M2328">
        <f t="shared" si="328"/>
        <v>1</v>
      </c>
      <c r="N2328" s="2">
        <f t="shared" si="329"/>
        <v>3721.0526315789471</v>
      </c>
      <c r="O2328">
        <f t="shared" si="332"/>
        <v>977.02127659574455</v>
      </c>
      <c r="P2328">
        <f t="shared" si="330"/>
        <v>192000</v>
      </c>
      <c r="Q2328" s="2">
        <f t="shared" si="331"/>
        <v>196698.0739081747</v>
      </c>
      <c r="R2328">
        <f>Q2328/MainSheet!$C$8*(G2328-G2327)+R2327</f>
        <v>2743.6383634750041</v>
      </c>
      <c r="S2328">
        <f t="shared" si="333"/>
        <v>44280.559091115087</v>
      </c>
      <c r="T2328">
        <f t="shared" si="325"/>
        <v>23.260000000000836</v>
      </c>
      <c r="U2328" s="1">
        <f>Q2328/MainSheet!$C$22</f>
        <v>1</v>
      </c>
    </row>
    <row r="2329" spans="7:21">
      <c r="G2329">
        <f t="shared" si="326"/>
        <v>23.270000000000838</v>
      </c>
      <c r="H2329">
        <f t="shared" si="327"/>
        <v>198000</v>
      </c>
      <c r="I2329" s="2">
        <f>MIN(MainSheet!$C$10/MainSheet!$C$9,MainSheet!$K$9*60)</f>
        <v>660</v>
      </c>
      <c r="J2329" s="1">
        <f>IF(G2329&gt;MainSheet!$C$11,IF(J2328&gt;=0.999,1,(G2329-MainSheet!$C$11)*I2329/$B$2/60),0)</f>
        <v>1</v>
      </c>
      <c r="K2329" s="1">
        <f>IF(G2329&gt;MainSheet!$C$11+$B$6,IF(K2328&gt;=0.999,1,(G2329-MainSheet!$C$11-$B$6)*I2329/$C$2/60),0)</f>
        <v>1</v>
      </c>
      <c r="L2329" s="1">
        <f>IF(G2329&gt;MainSheet!$C$11+$B$6+$C$6,IF(L2328&gt;=0.999,1,(G2329-MainSheet!$C$11-$B$6-$C$6)*I2329/$D$2/60),0)</f>
        <v>1</v>
      </c>
      <c r="M2329">
        <f t="shared" si="328"/>
        <v>1</v>
      </c>
      <c r="N2329" s="2">
        <f t="shared" si="329"/>
        <v>3721.0526315789471</v>
      </c>
      <c r="O2329">
        <f t="shared" si="332"/>
        <v>977.02127659574455</v>
      </c>
      <c r="P2329">
        <f t="shared" si="330"/>
        <v>192000</v>
      </c>
      <c r="Q2329" s="2">
        <f t="shared" si="331"/>
        <v>196698.0739081747</v>
      </c>
      <c r="R2329">
        <f>Q2329/MainSheet!$C$8*(G2329-G2328)+R2328</f>
        <v>2745.6696099658388</v>
      </c>
      <c r="S2329">
        <f t="shared" si="333"/>
        <v>44313.342103433119</v>
      </c>
      <c r="T2329">
        <f t="shared" si="325"/>
        <v>23.270000000000838</v>
      </c>
      <c r="U2329" s="1">
        <f>Q2329/MainSheet!$C$22</f>
        <v>1</v>
      </c>
    </row>
    <row r="2330" spans="7:21">
      <c r="G2330">
        <f t="shared" si="326"/>
        <v>23.28000000000084</v>
      </c>
      <c r="H2330">
        <f t="shared" si="327"/>
        <v>198000</v>
      </c>
      <c r="I2330" s="2">
        <f>MIN(MainSheet!$C$10/MainSheet!$C$9,MainSheet!$K$9*60)</f>
        <v>660</v>
      </c>
      <c r="J2330" s="1">
        <f>IF(G2330&gt;MainSheet!$C$11,IF(J2329&gt;=0.999,1,(G2330-MainSheet!$C$11)*I2330/$B$2/60),0)</f>
        <v>1</v>
      </c>
      <c r="K2330" s="1">
        <f>IF(G2330&gt;MainSheet!$C$11+$B$6,IF(K2329&gt;=0.999,1,(G2330-MainSheet!$C$11-$B$6)*I2330/$C$2/60),0)</f>
        <v>1</v>
      </c>
      <c r="L2330" s="1">
        <f>IF(G2330&gt;MainSheet!$C$11+$B$6+$C$6,IF(L2329&gt;=0.999,1,(G2330-MainSheet!$C$11-$B$6-$C$6)*I2330/$D$2/60),0)</f>
        <v>1</v>
      </c>
      <c r="M2330">
        <f t="shared" si="328"/>
        <v>1</v>
      </c>
      <c r="N2330" s="2">
        <f t="shared" si="329"/>
        <v>3721.0526315789471</v>
      </c>
      <c r="O2330">
        <f t="shared" si="332"/>
        <v>977.02127659574455</v>
      </c>
      <c r="P2330">
        <f t="shared" si="330"/>
        <v>192000</v>
      </c>
      <c r="Q2330" s="2">
        <f t="shared" si="331"/>
        <v>196698.0739081747</v>
      </c>
      <c r="R2330">
        <f>Q2330/MainSheet!$C$8*(G2330-G2329)+R2329</f>
        <v>2747.7008564566736</v>
      </c>
      <c r="S2330">
        <f t="shared" si="333"/>
        <v>44346.125115751151</v>
      </c>
      <c r="T2330">
        <f t="shared" si="325"/>
        <v>23.28000000000084</v>
      </c>
      <c r="U2330" s="1">
        <f>Q2330/MainSheet!$C$22</f>
        <v>1</v>
      </c>
    </row>
    <row r="2331" spans="7:21">
      <c r="G2331">
        <f t="shared" si="326"/>
        <v>23.290000000000841</v>
      </c>
      <c r="H2331">
        <f t="shared" si="327"/>
        <v>198000</v>
      </c>
      <c r="I2331" s="2">
        <f>MIN(MainSheet!$C$10/MainSheet!$C$9,MainSheet!$K$9*60)</f>
        <v>660</v>
      </c>
      <c r="J2331" s="1">
        <f>IF(G2331&gt;MainSheet!$C$11,IF(J2330&gt;=0.999,1,(G2331-MainSheet!$C$11)*I2331/$B$2/60),0)</f>
        <v>1</v>
      </c>
      <c r="K2331" s="1">
        <f>IF(G2331&gt;MainSheet!$C$11+$B$6,IF(K2330&gt;=0.999,1,(G2331-MainSheet!$C$11-$B$6)*I2331/$C$2/60),0)</f>
        <v>1</v>
      </c>
      <c r="L2331" s="1">
        <f>IF(G2331&gt;MainSheet!$C$11+$B$6+$C$6,IF(L2330&gt;=0.999,1,(G2331-MainSheet!$C$11-$B$6-$C$6)*I2331/$D$2/60),0)</f>
        <v>1</v>
      </c>
      <c r="M2331">
        <f t="shared" si="328"/>
        <v>1</v>
      </c>
      <c r="N2331" s="2">
        <f t="shared" si="329"/>
        <v>3721.0526315789471</v>
      </c>
      <c r="O2331">
        <f t="shared" si="332"/>
        <v>977.02127659574455</v>
      </c>
      <c r="P2331">
        <f t="shared" si="330"/>
        <v>192000</v>
      </c>
      <c r="Q2331" s="2">
        <f t="shared" si="331"/>
        <v>196698.0739081747</v>
      </c>
      <c r="R2331">
        <f>Q2331/MainSheet!$C$8*(G2331-G2330)+R2330</f>
        <v>2749.7321029475083</v>
      </c>
      <c r="S2331">
        <f t="shared" si="333"/>
        <v>44378.908128069183</v>
      </c>
      <c r="T2331">
        <f t="shared" si="325"/>
        <v>23.290000000000841</v>
      </c>
      <c r="U2331" s="1">
        <f>Q2331/MainSheet!$C$22</f>
        <v>1</v>
      </c>
    </row>
    <row r="2332" spans="7:21">
      <c r="G2332">
        <f t="shared" si="326"/>
        <v>23.300000000000843</v>
      </c>
      <c r="H2332">
        <f t="shared" si="327"/>
        <v>198000</v>
      </c>
      <c r="I2332" s="2">
        <f>MIN(MainSheet!$C$10/MainSheet!$C$9,MainSheet!$K$9*60)</f>
        <v>660</v>
      </c>
      <c r="J2332" s="1">
        <f>IF(G2332&gt;MainSheet!$C$11,IF(J2331&gt;=0.999,1,(G2332-MainSheet!$C$11)*I2332/$B$2/60),0)</f>
        <v>1</v>
      </c>
      <c r="K2332" s="1">
        <f>IF(G2332&gt;MainSheet!$C$11+$B$6,IF(K2331&gt;=0.999,1,(G2332-MainSheet!$C$11-$B$6)*I2332/$C$2/60),0)</f>
        <v>1</v>
      </c>
      <c r="L2332" s="1">
        <f>IF(G2332&gt;MainSheet!$C$11+$B$6+$C$6,IF(L2331&gt;=0.999,1,(G2332-MainSheet!$C$11-$B$6-$C$6)*I2332/$D$2/60),0)</f>
        <v>1</v>
      </c>
      <c r="M2332">
        <f t="shared" si="328"/>
        <v>1</v>
      </c>
      <c r="N2332" s="2">
        <f t="shared" si="329"/>
        <v>3721.0526315789471</v>
      </c>
      <c r="O2332">
        <f t="shared" si="332"/>
        <v>977.02127659574455</v>
      </c>
      <c r="P2332">
        <f t="shared" si="330"/>
        <v>192000</v>
      </c>
      <c r="Q2332" s="2">
        <f t="shared" si="331"/>
        <v>196698.0739081747</v>
      </c>
      <c r="R2332">
        <f>Q2332/MainSheet!$C$8*(G2332-G2331)+R2331</f>
        <v>2751.7633494383431</v>
      </c>
      <c r="S2332">
        <f t="shared" si="333"/>
        <v>44411.691140387215</v>
      </c>
      <c r="T2332">
        <f t="shared" si="325"/>
        <v>23.300000000000843</v>
      </c>
      <c r="U2332" s="1">
        <f>Q2332/MainSheet!$C$22</f>
        <v>1</v>
      </c>
    </row>
    <row r="2333" spans="7:21">
      <c r="G2333">
        <f t="shared" si="326"/>
        <v>23.310000000000844</v>
      </c>
      <c r="H2333">
        <f t="shared" si="327"/>
        <v>198000</v>
      </c>
      <c r="I2333" s="2">
        <f>MIN(MainSheet!$C$10/MainSheet!$C$9,MainSheet!$K$9*60)</f>
        <v>660</v>
      </c>
      <c r="J2333" s="1">
        <f>IF(G2333&gt;MainSheet!$C$11,IF(J2332&gt;=0.999,1,(G2333-MainSheet!$C$11)*I2333/$B$2/60),0)</f>
        <v>1</v>
      </c>
      <c r="K2333" s="1">
        <f>IF(G2333&gt;MainSheet!$C$11+$B$6,IF(K2332&gt;=0.999,1,(G2333-MainSheet!$C$11-$B$6)*I2333/$C$2/60),0)</f>
        <v>1</v>
      </c>
      <c r="L2333" s="1">
        <f>IF(G2333&gt;MainSheet!$C$11+$B$6+$C$6,IF(L2332&gt;=0.999,1,(G2333-MainSheet!$C$11-$B$6-$C$6)*I2333/$D$2/60),0)</f>
        <v>1</v>
      </c>
      <c r="M2333">
        <f t="shared" si="328"/>
        <v>1</v>
      </c>
      <c r="N2333" s="2">
        <f t="shared" si="329"/>
        <v>3721.0526315789471</v>
      </c>
      <c r="O2333">
        <f t="shared" si="332"/>
        <v>977.02127659574455</v>
      </c>
      <c r="P2333">
        <f t="shared" si="330"/>
        <v>192000</v>
      </c>
      <c r="Q2333" s="2">
        <f t="shared" si="331"/>
        <v>196698.0739081747</v>
      </c>
      <c r="R2333">
        <f>Q2333/MainSheet!$C$8*(G2333-G2332)+R2332</f>
        <v>2753.7945959291778</v>
      </c>
      <c r="S2333">
        <f t="shared" si="333"/>
        <v>44444.474152705247</v>
      </c>
      <c r="T2333">
        <f t="shared" si="325"/>
        <v>23.310000000000844</v>
      </c>
      <c r="U2333" s="1">
        <f>Q2333/MainSheet!$C$22</f>
        <v>1</v>
      </c>
    </row>
    <row r="2334" spans="7:21">
      <c r="G2334">
        <f t="shared" si="326"/>
        <v>23.320000000000846</v>
      </c>
      <c r="H2334">
        <f t="shared" si="327"/>
        <v>198000</v>
      </c>
      <c r="I2334" s="2">
        <f>MIN(MainSheet!$C$10/MainSheet!$C$9,MainSheet!$K$9*60)</f>
        <v>660</v>
      </c>
      <c r="J2334" s="1">
        <f>IF(G2334&gt;MainSheet!$C$11,IF(J2333&gt;=0.999,1,(G2334-MainSheet!$C$11)*I2334/$B$2/60),0)</f>
        <v>1</v>
      </c>
      <c r="K2334" s="1">
        <f>IF(G2334&gt;MainSheet!$C$11+$B$6,IF(K2333&gt;=0.999,1,(G2334-MainSheet!$C$11-$B$6)*I2334/$C$2/60),0)</f>
        <v>1</v>
      </c>
      <c r="L2334" s="1">
        <f>IF(G2334&gt;MainSheet!$C$11+$B$6+$C$6,IF(L2333&gt;=0.999,1,(G2334-MainSheet!$C$11-$B$6-$C$6)*I2334/$D$2/60),0)</f>
        <v>1</v>
      </c>
      <c r="M2334">
        <f t="shared" si="328"/>
        <v>1</v>
      </c>
      <c r="N2334" s="2">
        <f t="shared" si="329"/>
        <v>3721.0526315789471</v>
      </c>
      <c r="O2334">
        <f t="shared" si="332"/>
        <v>977.02127659574455</v>
      </c>
      <c r="P2334">
        <f t="shared" si="330"/>
        <v>192000</v>
      </c>
      <c r="Q2334" s="2">
        <f t="shared" si="331"/>
        <v>196698.0739081747</v>
      </c>
      <c r="R2334">
        <f>Q2334/MainSheet!$C$8*(G2334-G2333)+R2333</f>
        <v>2755.8258424200126</v>
      </c>
      <c r="S2334">
        <f t="shared" si="333"/>
        <v>44477.257165023279</v>
      </c>
      <c r="T2334">
        <f t="shared" si="325"/>
        <v>23.320000000000846</v>
      </c>
      <c r="U2334" s="1">
        <f>Q2334/MainSheet!$C$22</f>
        <v>1</v>
      </c>
    </row>
    <row r="2335" spans="7:21">
      <c r="G2335">
        <f t="shared" si="326"/>
        <v>23.330000000000847</v>
      </c>
      <c r="H2335">
        <f t="shared" si="327"/>
        <v>198000</v>
      </c>
      <c r="I2335" s="2">
        <f>MIN(MainSheet!$C$10/MainSheet!$C$9,MainSheet!$K$9*60)</f>
        <v>660</v>
      </c>
      <c r="J2335" s="1">
        <f>IF(G2335&gt;MainSheet!$C$11,IF(J2334&gt;=0.999,1,(G2335-MainSheet!$C$11)*I2335/$B$2/60),0)</f>
        <v>1</v>
      </c>
      <c r="K2335" s="1">
        <f>IF(G2335&gt;MainSheet!$C$11+$B$6,IF(K2334&gt;=0.999,1,(G2335-MainSheet!$C$11-$B$6)*I2335/$C$2/60),0)</f>
        <v>1</v>
      </c>
      <c r="L2335" s="1">
        <f>IF(G2335&gt;MainSheet!$C$11+$B$6+$C$6,IF(L2334&gt;=0.999,1,(G2335-MainSheet!$C$11-$B$6-$C$6)*I2335/$D$2/60),0)</f>
        <v>1</v>
      </c>
      <c r="M2335">
        <f t="shared" si="328"/>
        <v>1</v>
      </c>
      <c r="N2335" s="2">
        <f t="shared" si="329"/>
        <v>3721.0526315789471</v>
      </c>
      <c r="O2335">
        <f t="shared" si="332"/>
        <v>977.02127659574455</v>
      </c>
      <c r="P2335">
        <f t="shared" si="330"/>
        <v>192000</v>
      </c>
      <c r="Q2335" s="2">
        <f t="shared" si="331"/>
        <v>196698.0739081747</v>
      </c>
      <c r="R2335">
        <f>Q2335/MainSheet!$C$8*(G2335-G2334)+R2334</f>
        <v>2757.8570889108473</v>
      </c>
      <c r="S2335">
        <f t="shared" si="333"/>
        <v>44510.04017734131</v>
      </c>
      <c r="T2335">
        <f t="shared" si="325"/>
        <v>23.330000000000847</v>
      </c>
      <c r="U2335" s="1">
        <f>Q2335/MainSheet!$C$22</f>
        <v>1</v>
      </c>
    </row>
    <row r="2336" spans="7:21">
      <c r="G2336">
        <f t="shared" si="326"/>
        <v>23.340000000000849</v>
      </c>
      <c r="H2336">
        <f t="shared" si="327"/>
        <v>198000</v>
      </c>
      <c r="I2336" s="2">
        <f>MIN(MainSheet!$C$10/MainSheet!$C$9,MainSheet!$K$9*60)</f>
        <v>660</v>
      </c>
      <c r="J2336" s="1">
        <f>IF(G2336&gt;MainSheet!$C$11,IF(J2335&gt;=0.999,1,(G2336-MainSheet!$C$11)*I2336/$B$2/60),0)</f>
        <v>1</v>
      </c>
      <c r="K2336" s="1">
        <f>IF(G2336&gt;MainSheet!$C$11+$B$6,IF(K2335&gt;=0.999,1,(G2336-MainSheet!$C$11-$B$6)*I2336/$C$2/60),0)</f>
        <v>1</v>
      </c>
      <c r="L2336" s="1">
        <f>IF(G2336&gt;MainSheet!$C$11+$B$6+$C$6,IF(L2335&gt;=0.999,1,(G2336-MainSheet!$C$11-$B$6-$C$6)*I2336/$D$2/60),0)</f>
        <v>1</v>
      </c>
      <c r="M2336">
        <f t="shared" si="328"/>
        <v>1</v>
      </c>
      <c r="N2336" s="2">
        <f t="shared" si="329"/>
        <v>3721.0526315789471</v>
      </c>
      <c r="O2336">
        <f t="shared" si="332"/>
        <v>977.02127659574455</v>
      </c>
      <c r="P2336">
        <f t="shared" si="330"/>
        <v>192000</v>
      </c>
      <c r="Q2336" s="2">
        <f t="shared" si="331"/>
        <v>196698.0739081747</v>
      </c>
      <c r="R2336">
        <f>Q2336/MainSheet!$C$8*(G2336-G2335)+R2335</f>
        <v>2759.8883354016821</v>
      </c>
      <c r="S2336">
        <f t="shared" si="333"/>
        <v>44542.823189659342</v>
      </c>
      <c r="T2336">
        <f t="shared" si="325"/>
        <v>23.340000000000849</v>
      </c>
      <c r="U2336" s="1">
        <f>Q2336/MainSheet!$C$22</f>
        <v>1</v>
      </c>
    </row>
    <row r="2337" spans="7:21">
      <c r="G2337">
        <f t="shared" si="326"/>
        <v>23.350000000000851</v>
      </c>
      <c r="H2337">
        <f t="shared" si="327"/>
        <v>198000</v>
      </c>
      <c r="I2337" s="2">
        <f>MIN(MainSheet!$C$10/MainSheet!$C$9,MainSheet!$K$9*60)</f>
        <v>660</v>
      </c>
      <c r="J2337" s="1">
        <f>IF(G2337&gt;MainSheet!$C$11,IF(J2336&gt;=0.999,1,(G2337-MainSheet!$C$11)*I2337/$B$2/60),0)</f>
        <v>1</v>
      </c>
      <c r="K2337" s="1">
        <f>IF(G2337&gt;MainSheet!$C$11+$B$6,IF(K2336&gt;=0.999,1,(G2337-MainSheet!$C$11-$B$6)*I2337/$C$2/60),0)</f>
        <v>1</v>
      </c>
      <c r="L2337" s="1">
        <f>IF(G2337&gt;MainSheet!$C$11+$B$6+$C$6,IF(L2336&gt;=0.999,1,(G2337-MainSheet!$C$11-$B$6-$C$6)*I2337/$D$2/60),0)</f>
        <v>1</v>
      </c>
      <c r="M2337">
        <f t="shared" si="328"/>
        <v>1</v>
      </c>
      <c r="N2337" s="2">
        <f t="shared" si="329"/>
        <v>3721.0526315789471</v>
      </c>
      <c r="O2337">
        <f t="shared" si="332"/>
        <v>977.02127659574455</v>
      </c>
      <c r="P2337">
        <f t="shared" si="330"/>
        <v>192000</v>
      </c>
      <c r="Q2337" s="2">
        <f t="shared" si="331"/>
        <v>196698.0739081747</v>
      </c>
      <c r="R2337">
        <f>Q2337/MainSheet!$C$8*(G2337-G2336)+R2336</f>
        <v>2761.9195818925168</v>
      </c>
      <c r="S2337">
        <f t="shared" si="333"/>
        <v>44575.606201977374</v>
      </c>
      <c r="T2337">
        <f t="shared" si="325"/>
        <v>23.350000000000851</v>
      </c>
      <c r="U2337" s="1">
        <f>Q2337/MainSheet!$C$22</f>
        <v>1</v>
      </c>
    </row>
    <row r="2338" spans="7:21">
      <c r="G2338">
        <f t="shared" si="326"/>
        <v>23.360000000000852</v>
      </c>
      <c r="H2338">
        <f t="shared" si="327"/>
        <v>198000</v>
      </c>
      <c r="I2338" s="2">
        <f>MIN(MainSheet!$C$10/MainSheet!$C$9,MainSheet!$K$9*60)</f>
        <v>660</v>
      </c>
      <c r="J2338" s="1">
        <f>IF(G2338&gt;MainSheet!$C$11,IF(J2337&gt;=0.999,1,(G2338-MainSheet!$C$11)*I2338/$B$2/60),0)</f>
        <v>1</v>
      </c>
      <c r="K2338" s="1">
        <f>IF(G2338&gt;MainSheet!$C$11+$B$6,IF(K2337&gt;=0.999,1,(G2338-MainSheet!$C$11-$B$6)*I2338/$C$2/60),0)</f>
        <v>1</v>
      </c>
      <c r="L2338" s="1">
        <f>IF(G2338&gt;MainSheet!$C$11+$B$6+$C$6,IF(L2337&gt;=0.999,1,(G2338-MainSheet!$C$11-$B$6-$C$6)*I2338/$D$2/60),0)</f>
        <v>1</v>
      </c>
      <c r="M2338">
        <f t="shared" si="328"/>
        <v>1</v>
      </c>
      <c r="N2338" s="2">
        <f t="shared" si="329"/>
        <v>3721.0526315789471</v>
      </c>
      <c r="O2338">
        <f t="shared" si="332"/>
        <v>977.02127659574455</v>
      </c>
      <c r="P2338">
        <f t="shared" si="330"/>
        <v>192000</v>
      </c>
      <c r="Q2338" s="2">
        <f t="shared" si="331"/>
        <v>196698.0739081747</v>
      </c>
      <c r="R2338">
        <f>Q2338/MainSheet!$C$8*(G2338-G2337)+R2337</f>
        <v>2763.9508283833516</v>
      </c>
      <c r="S2338">
        <f t="shared" si="333"/>
        <v>44608.389214295406</v>
      </c>
      <c r="T2338">
        <f t="shared" si="325"/>
        <v>23.360000000000852</v>
      </c>
      <c r="U2338" s="1">
        <f>Q2338/MainSheet!$C$22</f>
        <v>1</v>
      </c>
    </row>
    <row r="2339" spans="7:21">
      <c r="G2339">
        <f t="shared" si="326"/>
        <v>23.370000000000854</v>
      </c>
      <c r="H2339">
        <f t="shared" si="327"/>
        <v>198000</v>
      </c>
      <c r="I2339" s="2">
        <f>MIN(MainSheet!$C$10/MainSheet!$C$9,MainSheet!$K$9*60)</f>
        <v>660</v>
      </c>
      <c r="J2339" s="1">
        <f>IF(G2339&gt;MainSheet!$C$11,IF(J2338&gt;=0.999,1,(G2339-MainSheet!$C$11)*I2339/$B$2/60),0)</f>
        <v>1</v>
      </c>
      <c r="K2339" s="1">
        <f>IF(G2339&gt;MainSheet!$C$11+$B$6,IF(K2338&gt;=0.999,1,(G2339-MainSheet!$C$11-$B$6)*I2339/$C$2/60),0)</f>
        <v>1</v>
      </c>
      <c r="L2339" s="1">
        <f>IF(G2339&gt;MainSheet!$C$11+$B$6+$C$6,IF(L2338&gt;=0.999,1,(G2339-MainSheet!$C$11-$B$6-$C$6)*I2339/$D$2/60),0)</f>
        <v>1</v>
      </c>
      <c r="M2339">
        <f t="shared" si="328"/>
        <v>1</v>
      </c>
      <c r="N2339" s="2">
        <f t="shared" si="329"/>
        <v>3721.0526315789471</v>
      </c>
      <c r="O2339">
        <f t="shared" si="332"/>
        <v>977.02127659574455</v>
      </c>
      <c r="P2339">
        <f t="shared" si="330"/>
        <v>192000</v>
      </c>
      <c r="Q2339" s="2">
        <f t="shared" si="331"/>
        <v>196698.0739081747</v>
      </c>
      <c r="R2339">
        <f>Q2339/MainSheet!$C$8*(G2339-G2338)+R2338</f>
        <v>2765.9820748741863</v>
      </c>
      <c r="S2339">
        <f t="shared" si="333"/>
        <v>44641.172226613438</v>
      </c>
      <c r="T2339">
        <f t="shared" si="325"/>
        <v>23.370000000000854</v>
      </c>
      <c r="U2339" s="1">
        <f>Q2339/MainSheet!$C$22</f>
        <v>1</v>
      </c>
    </row>
    <row r="2340" spans="7:21">
      <c r="G2340">
        <f t="shared" si="326"/>
        <v>23.380000000000855</v>
      </c>
      <c r="H2340">
        <f t="shared" si="327"/>
        <v>198000</v>
      </c>
      <c r="I2340" s="2">
        <f>MIN(MainSheet!$C$10/MainSheet!$C$9,MainSheet!$K$9*60)</f>
        <v>660</v>
      </c>
      <c r="J2340" s="1">
        <f>IF(G2340&gt;MainSheet!$C$11,IF(J2339&gt;=0.999,1,(G2340-MainSheet!$C$11)*I2340/$B$2/60),0)</f>
        <v>1</v>
      </c>
      <c r="K2340" s="1">
        <f>IF(G2340&gt;MainSheet!$C$11+$B$6,IF(K2339&gt;=0.999,1,(G2340-MainSheet!$C$11-$B$6)*I2340/$C$2/60),0)</f>
        <v>1</v>
      </c>
      <c r="L2340" s="1">
        <f>IF(G2340&gt;MainSheet!$C$11+$B$6+$C$6,IF(L2339&gt;=0.999,1,(G2340-MainSheet!$C$11-$B$6-$C$6)*I2340/$D$2/60),0)</f>
        <v>1</v>
      </c>
      <c r="M2340">
        <f t="shared" si="328"/>
        <v>1</v>
      </c>
      <c r="N2340" s="2">
        <f t="shared" si="329"/>
        <v>3721.0526315789471</v>
      </c>
      <c r="O2340">
        <f t="shared" si="332"/>
        <v>977.02127659574455</v>
      </c>
      <c r="P2340">
        <f t="shared" si="330"/>
        <v>192000</v>
      </c>
      <c r="Q2340" s="2">
        <f t="shared" si="331"/>
        <v>196698.0739081747</v>
      </c>
      <c r="R2340">
        <f>Q2340/MainSheet!$C$8*(G2340-G2339)+R2339</f>
        <v>2768.0133213650211</v>
      </c>
      <c r="S2340">
        <f t="shared" si="333"/>
        <v>44673.95523893147</v>
      </c>
      <c r="T2340">
        <f t="shared" si="325"/>
        <v>23.380000000000855</v>
      </c>
      <c r="U2340" s="1">
        <f>Q2340/MainSheet!$C$22</f>
        <v>1</v>
      </c>
    </row>
    <row r="2341" spans="7:21">
      <c r="G2341">
        <f t="shared" si="326"/>
        <v>23.390000000000857</v>
      </c>
      <c r="H2341">
        <f t="shared" si="327"/>
        <v>198000</v>
      </c>
      <c r="I2341" s="2">
        <f>MIN(MainSheet!$C$10/MainSheet!$C$9,MainSheet!$K$9*60)</f>
        <v>660</v>
      </c>
      <c r="J2341" s="1">
        <f>IF(G2341&gt;MainSheet!$C$11,IF(J2340&gt;=0.999,1,(G2341-MainSheet!$C$11)*I2341/$B$2/60),0)</f>
        <v>1</v>
      </c>
      <c r="K2341" s="1">
        <f>IF(G2341&gt;MainSheet!$C$11+$B$6,IF(K2340&gt;=0.999,1,(G2341-MainSheet!$C$11-$B$6)*I2341/$C$2/60),0)</f>
        <v>1</v>
      </c>
      <c r="L2341" s="1">
        <f>IF(G2341&gt;MainSheet!$C$11+$B$6+$C$6,IF(L2340&gt;=0.999,1,(G2341-MainSheet!$C$11-$B$6-$C$6)*I2341/$D$2/60),0)</f>
        <v>1</v>
      </c>
      <c r="M2341">
        <f t="shared" si="328"/>
        <v>1</v>
      </c>
      <c r="N2341" s="2">
        <f t="shared" si="329"/>
        <v>3721.0526315789471</v>
      </c>
      <c r="O2341">
        <f t="shared" si="332"/>
        <v>977.02127659574455</v>
      </c>
      <c r="P2341">
        <f t="shared" si="330"/>
        <v>192000</v>
      </c>
      <c r="Q2341" s="2">
        <f t="shared" si="331"/>
        <v>196698.0739081747</v>
      </c>
      <c r="R2341">
        <f>Q2341/MainSheet!$C$8*(G2341-G2340)+R2340</f>
        <v>2770.0445678558558</v>
      </c>
      <c r="S2341">
        <f t="shared" si="333"/>
        <v>44706.738251249502</v>
      </c>
      <c r="T2341">
        <f t="shared" si="325"/>
        <v>23.390000000000857</v>
      </c>
      <c r="U2341" s="1">
        <f>Q2341/MainSheet!$C$22</f>
        <v>1</v>
      </c>
    </row>
    <row r="2342" spans="7:21">
      <c r="G2342">
        <f t="shared" si="326"/>
        <v>23.400000000000858</v>
      </c>
      <c r="H2342">
        <f t="shared" si="327"/>
        <v>198000</v>
      </c>
      <c r="I2342" s="2">
        <f>MIN(MainSheet!$C$10/MainSheet!$C$9,MainSheet!$K$9*60)</f>
        <v>660</v>
      </c>
      <c r="J2342" s="1">
        <f>IF(G2342&gt;MainSheet!$C$11,IF(J2341&gt;=0.999,1,(G2342-MainSheet!$C$11)*I2342/$B$2/60),0)</f>
        <v>1</v>
      </c>
      <c r="K2342" s="1">
        <f>IF(G2342&gt;MainSheet!$C$11+$B$6,IF(K2341&gt;=0.999,1,(G2342-MainSheet!$C$11-$B$6)*I2342/$C$2/60),0)</f>
        <v>1</v>
      </c>
      <c r="L2342" s="1">
        <f>IF(G2342&gt;MainSheet!$C$11+$B$6+$C$6,IF(L2341&gt;=0.999,1,(G2342-MainSheet!$C$11-$B$6-$C$6)*I2342/$D$2/60),0)</f>
        <v>1</v>
      </c>
      <c r="M2342">
        <f t="shared" si="328"/>
        <v>1</v>
      </c>
      <c r="N2342" s="2">
        <f t="shared" si="329"/>
        <v>3721.0526315789471</v>
      </c>
      <c r="O2342">
        <f t="shared" si="332"/>
        <v>977.02127659574455</v>
      </c>
      <c r="P2342">
        <f t="shared" si="330"/>
        <v>192000</v>
      </c>
      <c r="Q2342" s="2">
        <f t="shared" si="331"/>
        <v>196698.0739081747</v>
      </c>
      <c r="R2342">
        <f>Q2342/MainSheet!$C$8*(G2342-G2341)+R2341</f>
        <v>2772.0758143466905</v>
      </c>
      <c r="S2342">
        <f t="shared" si="333"/>
        <v>44739.521263567534</v>
      </c>
      <c r="T2342">
        <f t="shared" si="325"/>
        <v>23.400000000000858</v>
      </c>
      <c r="U2342" s="1">
        <f>Q2342/MainSheet!$C$22</f>
        <v>1</v>
      </c>
    </row>
    <row r="2343" spans="7:21">
      <c r="G2343">
        <f t="shared" si="326"/>
        <v>23.41000000000086</v>
      </c>
      <c r="H2343">
        <f t="shared" si="327"/>
        <v>198000</v>
      </c>
      <c r="I2343" s="2">
        <f>MIN(MainSheet!$C$10/MainSheet!$C$9,MainSheet!$K$9*60)</f>
        <v>660</v>
      </c>
      <c r="J2343" s="1">
        <f>IF(G2343&gt;MainSheet!$C$11,IF(J2342&gt;=0.999,1,(G2343-MainSheet!$C$11)*I2343/$B$2/60),0)</f>
        <v>1</v>
      </c>
      <c r="K2343" s="1">
        <f>IF(G2343&gt;MainSheet!$C$11+$B$6,IF(K2342&gt;=0.999,1,(G2343-MainSheet!$C$11-$B$6)*I2343/$C$2/60),0)</f>
        <v>1</v>
      </c>
      <c r="L2343" s="1">
        <f>IF(G2343&gt;MainSheet!$C$11+$B$6+$C$6,IF(L2342&gt;=0.999,1,(G2343-MainSheet!$C$11-$B$6-$C$6)*I2343/$D$2/60),0)</f>
        <v>1</v>
      </c>
      <c r="M2343">
        <f t="shared" si="328"/>
        <v>1</v>
      </c>
      <c r="N2343" s="2">
        <f t="shared" si="329"/>
        <v>3721.0526315789471</v>
      </c>
      <c r="O2343">
        <f t="shared" si="332"/>
        <v>977.02127659574455</v>
      </c>
      <c r="P2343">
        <f t="shared" si="330"/>
        <v>192000</v>
      </c>
      <c r="Q2343" s="2">
        <f t="shared" si="331"/>
        <v>196698.0739081747</v>
      </c>
      <c r="R2343">
        <f>Q2343/MainSheet!$C$8*(G2343-G2342)+R2342</f>
        <v>2774.1070608375253</v>
      </c>
      <c r="S2343">
        <f t="shared" si="333"/>
        <v>44772.304275885566</v>
      </c>
      <c r="T2343">
        <f t="shared" si="325"/>
        <v>23.41000000000086</v>
      </c>
      <c r="U2343" s="1">
        <f>Q2343/MainSheet!$C$22</f>
        <v>1</v>
      </c>
    </row>
    <row r="2344" spans="7:21">
      <c r="G2344">
        <f t="shared" si="326"/>
        <v>23.420000000000861</v>
      </c>
      <c r="H2344">
        <f t="shared" si="327"/>
        <v>198000</v>
      </c>
      <c r="I2344" s="2">
        <f>MIN(MainSheet!$C$10/MainSheet!$C$9,MainSheet!$K$9*60)</f>
        <v>660</v>
      </c>
      <c r="J2344" s="1">
        <f>IF(G2344&gt;MainSheet!$C$11,IF(J2343&gt;=0.999,1,(G2344-MainSheet!$C$11)*I2344/$B$2/60),0)</f>
        <v>1</v>
      </c>
      <c r="K2344" s="1">
        <f>IF(G2344&gt;MainSheet!$C$11+$B$6,IF(K2343&gt;=0.999,1,(G2344-MainSheet!$C$11-$B$6)*I2344/$C$2/60),0)</f>
        <v>1</v>
      </c>
      <c r="L2344" s="1">
        <f>IF(G2344&gt;MainSheet!$C$11+$B$6+$C$6,IF(L2343&gt;=0.999,1,(G2344-MainSheet!$C$11-$B$6-$C$6)*I2344/$D$2/60),0)</f>
        <v>1</v>
      </c>
      <c r="M2344">
        <f t="shared" si="328"/>
        <v>1</v>
      </c>
      <c r="N2344" s="2">
        <f t="shared" si="329"/>
        <v>3721.0526315789471</v>
      </c>
      <c r="O2344">
        <f t="shared" si="332"/>
        <v>977.02127659574455</v>
      </c>
      <c r="P2344">
        <f t="shared" si="330"/>
        <v>192000</v>
      </c>
      <c r="Q2344" s="2">
        <f t="shared" si="331"/>
        <v>196698.0739081747</v>
      </c>
      <c r="R2344">
        <f>Q2344/MainSheet!$C$8*(G2344-G2343)+R2343</f>
        <v>2776.13830732836</v>
      </c>
      <c r="S2344">
        <f t="shared" si="333"/>
        <v>44805.087288203598</v>
      </c>
      <c r="T2344">
        <f t="shared" si="325"/>
        <v>23.420000000000861</v>
      </c>
      <c r="U2344" s="1">
        <f>Q2344/MainSheet!$C$22</f>
        <v>1</v>
      </c>
    </row>
    <row r="2345" spans="7:21">
      <c r="G2345">
        <f t="shared" si="326"/>
        <v>23.430000000000863</v>
      </c>
      <c r="H2345">
        <f t="shared" si="327"/>
        <v>198000</v>
      </c>
      <c r="I2345" s="2">
        <f>MIN(MainSheet!$C$10/MainSheet!$C$9,MainSheet!$K$9*60)</f>
        <v>660</v>
      </c>
      <c r="J2345" s="1">
        <f>IF(G2345&gt;MainSheet!$C$11,IF(J2344&gt;=0.999,1,(G2345-MainSheet!$C$11)*I2345/$B$2/60),0)</f>
        <v>1</v>
      </c>
      <c r="K2345" s="1">
        <f>IF(G2345&gt;MainSheet!$C$11+$B$6,IF(K2344&gt;=0.999,1,(G2345-MainSheet!$C$11-$B$6)*I2345/$C$2/60),0)</f>
        <v>1</v>
      </c>
      <c r="L2345" s="1">
        <f>IF(G2345&gt;MainSheet!$C$11+$B$6+$C$6,IF(L2344&gt;=0.999,1,(G2345-MainSheet!$C$11-$B$6-$C$6)*I2345/$D$2/60),0)</f>
        <v>1</v>
      </c>
      <c r="M2345">
        <f t="shared" si="328"/>
        <v>1</v>
      </c>
      <c r="N2345" s="2">
        <f t="shared" si="329"/>
        <v>3721.0526315789471</v>
      </c>
      <c r="O2345">
        <f t="shared" si="332"/>
        <v>977.02127659574455</v>
      </c>
      <c r="P2345">
        <f t="shared" si="330"/>
        <v>192000</v>
      </c>
      <c r="Q2345" s="2">
        <f t="shared" si="331"/>
        <v>196698.0739081747</v>
      </c>
      <c r="R2345">
        <f>Q2345/MainSheet!$C$8*(G2345-G2344)+R2344</f>
        <v>2778.1695538191948</v>
      </c>
      <c r="S2345">
        <f t="shared" si="333"/>
        <v>44837.87030052163</v>
      </c>
      <c r="T2345">
        <f t="shared" si="325"/>
        <v>23.430000000000863</v>
      </c>
      <c r="U2345" s="1">
        <f>Q2345/MainSheet!$C$22</f>
        <v>1</v>
      </c>
    </row>
    <row r="2346" spans="7:21">
      <c r="G2346">
        <f t="shared" si="326"/>
        <v>23.440000000000865</v>
      </c>
      <c r="H2346">
        <f t="shared" si="327"/>
        <v>198000</v>
      </c>
      <c r="I2346" s="2">
        <f>MIN(MainSheet!$C$10/MainSheet!$C$9,MainSheet!$K$9*60)</f>
        <v>660</v>
      </c>
      <c r="J2346" s="1">
        <f>IF(G2346&gt;MainSheet!$C$11,IF(J2345&gt;=0.999,1,(G2346-MainSheet!$C$11)*I2346/$B$2/60),0)</f>
        <v>1</v>
      </c>
      <c r="K2346" s="1">
        <f>IF(G2346&gt;MainSheet!$C$11+$B$6,IF(K2345&gt;=0.999,1,(G2346-MainSheet!$C$11-$B$6)*I2346/$C$2/60),0)</f>
        <v>1</v>
      </c>
      <c r="L2346" s="1">
        <f>IF(G2346&gt;MainSheet!$C$11+$B$6+$C$6,IF(L2345&gt;=0.999,1,(G2346-MainSheet!$C$11-$B$6-$C$6)*I2346/$D$2/60),0)</f>
        <v>1</v>
      </c>
      <c r="M2346">
        <f t="shared" si="328"/>
        <v>1</v>
      </c>
      <c r="N2346" s="2">
        <f t="shared" si="329"/>
        <v>3721.0526315789471</v>
      </c>
      <c r="O2346">
        <f t="shared" si="332"/>
        <v>977.02127659574455</v>
      </c>
      <c r="P2346">
        <f t="shared" si="330"/>
        <v>192000</v>
      </c>
      <c r="Q2346" s="2">
        <f t="shared" si="331"/>
        <v>196698.0739081747</v>
      </c>
      <c r="R2346">
        <f>Q2346/MainSheet!$C$8*(G2346-G2345)+R2345</f>
        <v>2780.2008003100295</v>
      </c>
      <c r="S2346">
        <f t="shared" si="333"/>
        <v>44870.653312839662</v>
      </c>
      <c r="T2346">
        <f t="shared" si="325"/>
        <v>23.440000000000865</v>
      </c>
      <c r="U2346" s="1">
        <f>Q2346/MainSheet!$C$22</f>
        <v>1</v>
      </c>
    </row>
    <row r="2347" spans="7:21">
      <c r="G2347">
        <f t="shared" si="326"/>
        <v>23.450000000000866</v>
      </c>
      <c r="H2347">
        <f t="shared" si="327"/>
        <v>198000</v>
      </c>
      <c r="I2347" s="2">
        <f>MIN(MainSheet!$C$10/MainSheet!$C$9,MainSheet!$K$9*60)</f>
        <v>660</v>
      </c>
      <c r="J2347" s="1">
        <f>IF(G2347&gt;MainSheet!$C$11,IF(J2346&gt;=0.999,1,(G2347-MainSheet!$C$11)*I2347/$B$2/60),0)</f>
        <v>1</v>
      </c>
      <c r="K2347" s="1">
        <f>IF(G2347&gt;MainSheet!$C$11+$B$6,IF(K2346&gt;=0.999,1,(G2347-MainSheet!$C$11-$B$6)*I2347/$C$2/60),0)</f>
        <v>1</v>
      </c>
      <c r="L2347" s="1">
        <f>IF(G2347&gt;MainSheet!$C$11+$B$6+$C$6,IF(L2346&gt;=0.999,1,(G2347-MainSheet!$C$11-$B$6-$C$6)*I2347/$D$2/60),0)</f>
        <v>1</v>
      </c>
      <c r="M2347">
        <f t="shared" si="328"/>
        <v>1</v>
      </c>
      <c r="N2347" s="2">
        <f t="shared" si="329"/>
        <v>3721.0526315789471</v>
      </c>
      <c r="O2347">
        <f t="shared" si="332"/>
        <v>977.02127659574455</v>
      </c>
      <c r="P2347">
        <f t="shared" si="330"/>
        <v>192000</v>
      </c>
      <c r="Q2347" s="2">
        <f t="shared" si="331"/>
        <v>196698.0739081747</v>
      </c>
      <c r="R2347">
        <f>Q2347/MainSheet!$C$8*(G2347-G2346)+R2346</f>
        <v>2782.2320468008643</v>
      </c>
      <c r="S2347">
        <f t="shared" si="333"/>
        <v>44903.436325157694</v>
      </c>
      <c r="T2347">
        <f t="shared" si="325"/>
        <v>23.450000000000866</v>
      </c>
      <c r="U2347" s="1">
        <f>Q2347/MainSheet!$C$22</f>
        <v>1</v>
      </c>
    </row>
    <row r="2348" spans="7:21">
      <c r="G2348">
        <f t="shared" si="326"/>
        <v>23.460000000000868</v>
      </c>
      <c r="H2348">
        <f t="shared" si="327"/>
        <v>198000</v>
      </c>
      <c r="I2348" s="2">
        <f>MIN(MainSheet!$C$10/MainSheet!$C$9,MainSheet!$K$9*60)</f>
        <v>660</v>
      </c>
      <c r="J2348" s="1">
        <f>IF(G2348&gt;MainSheet!$C$11,IF(J2347&gt;=0.999,1,(G2348-MainSheet!$C$11)*I2348/$B$2/60),0)</f>
        <v>1</v>
      </c>
      <c r="K2348" s="1">
        <f>IF(G2348&gt;MainSheet!$C$11+$B$6,IF(K2347&gt;=0.999,1,(G2348-MainSheet!$C$11-$B$6)*I2348/$C$2/60),0)</f>
        <v>1</v>
      </c>
      <c r="L2348" s="1">
        <f>IF(G2348&gt;MainSheet!$C$11+$B$6+$C$6,IF(L2347&gt;=0.999,1,(G2348-MainSheet!$C$11-$B$6-$C$6)*I2348/$D$2/60),0)</f>
        <v>1</v>
      </c>
      <c r="M2348">
        <f t="shared" si="328"/>
        <v>1</v>
      </c>
      <c r="N2348" s="2">
        <f t="shared" si="329"/>
        <v>3721.0526315789471</v>
      </c>
      <c r="O2348">
        <f t="shared" si="332"/>
        <v>977.02127659574455</v>
      </c>
      <c r="P2348">
        <f t="shared" si="330"/>
        <v>192000</v>
      </c>
      <c r="Q2348" s="2">
        <f t="shared" si="331"/>
        <v>196698.0739081747</v>
      </c>
      <c r="R2348">
        <f>Q2348/MainSheet!$C$8*(G2348-G2347)+R2347</f>
        <v>2784.263293291699</v>
      </c>
      <c r="S2348">
        <f t="shared" si="333"/>
        <v>44936.219337475726</v>
      </c>
      <c r="T2348">
        <f t="shared" si="325"/>
        <v>23.460000000000868</v>
      </c>
      <c r="U2348" s="1">
        <f>Q2348/MainSheet!$C$22</f>
        <v>1</v>
      </c>
    </row>
    <row r="2349" spans="7:21">
      <c r="G2349">
        <f t="shared" si="326"/>
        <v>23.470000000000869</v>
      </c>
      <c r="H2349">
        <f t="shared" si="327"/>
        <v>198000</v>
      </c>
      <c r="I2349" s="2">
        <f>MIN(MainSheet!$C$10/MainSheet!$C$9,MainSheet!$K$9*60)</f>
        <v>660</v>
      </c>
      <c r="J2349" s="1">
        <f>IF(G2349&gt;MainSheet!$C$11,IF(J2348&gt;=0.999,1,(G2349-MainSheet!$C$11)*I2349/$B$2/60),0)</f>
        <v>1</v>
      </c>
      <c r="K2349" s="1">
        <f>IF(G2349&gt;MainSheet!$C$11+$B$6,IF(K2348&gt;=0.999,1,(G2349-MainSheet!$C$11-$B$6)*I2349/$C$2/60),0)</f>
        <v>1</v>
      </c>
      <c r="L2349" s="1">
        <f>IF(G2349&gt;MainSheet!$C$11+$B$6+$C$6,IF(L2348&gt;=0.999,1,(G2349-MainSheet!$C$11-$B$6-$C$6)*I2349/$D$2/60),0)</f>
        <v>1</v>
      </c>
      <c r="M2349">
        <f t="shared" si="328"/>
        <v>1</v>
      </c>
      <c r="N2349" s="2">
        <f t="shared" si="329"/>
        <v>3721.0526315789471</v>
      </c>
      <c r="O2349">
        <f t="shared" si="332"/>
        <v>977.02127659574455</v>
      </c>
      <c r="P2349">
        <f t="shared" si="330"/>
        <v>192000</v>
      </c>
      <c r="Q2349" s="2">
        <f t="shared" si="331"/>
        <v>196698.0739081747</v>
      </c>
      <c r="R2349">
        <f>Q2349/MainSheet!$C$8*(G2349-G2348)+R2348</f>
        <v>2786.2945397825338</v>
      </c>
      <c r="S2349">
        <f t="shared" si="333"/>
        <v>44969.002349793758</v>
      </c>
      <c r="T2349">
        <f t="shared" si="325"/>
        <v>23.470000000000869</v>
      </c>
      <c r="U2349" s="1">
        <f>Q2349/MainSheet!$C$22</f>
        <v>1</v>
      </c>
    </row>
    <row r="2350" spans="7:21">
      <c r="G2350">
        <f t="shared" si="326"/>
        <v>23.480000000000871</v>
      </c>
      <c r="H2350">
        <f t="shared" si="327"/>
        <v>198000</v>
      </c>
      <c r="I2350" s="2">
        <f>MIN(MainSheet!$C$10/MainSheet!$C$9,MainSheet!$K$9*60)</f>
        <v>660</v>
      </c>
      <c r="J2350" s="1">
        <f>IF(G2350&gt;MainSheet!$C$11,IF(J2349&gt;=0.999,1,(G2350-MainSheet!$C$11)*I2350/$B$2/60),0)</f>
        <v>1</v>
      </c>
      <c r="K2350" s="1">
        <f>IF(G2350&gt;MainSheet!$C$11+$B$6,IF(K2349&gt;=0.999,1,(G2350-MainSheet!$C$11-$B$6)*I2350/$C$2/60),0)</f>
        <v>1</v>
      </c>
      <c r="L2350" s="1">
        <f>IF(G2350&gt;MainSheet!$C$11+$B$6+$C$6,IF(L2349&gt;=0.999,1,(G2350-MainSheet!$C$11-$B$6-$C$6)*I2350/$D$2/60),0)</f>
        <v>1</v>
      </c>
      <c r="M2350">
        <f t="shared" si="328"/>
        <v>1</v>
      </c>
      <c r="N2350" s="2">
        <f t="shared" si="329"/>
        <v>3721.0526315789471</v>
      </c>
      <c r="O2350">
        <f t="shared" si="332"/>
        <v>977.02127659574455</v>
      </c>
      <c r="P2350">
        <f t="shared" si="330"/>
        <v>192000</v>
      </c>
      <c r="Q2350" s="2">
        <f t="shared" si="331"/>
        <v>196698.0739081747</v>
      </c>
      <c r="R2350">
        <f>Q2350/MainSheet!$C$8*(G2350-G2349)+R2349</f>
        <v>2788.3257862733685</v>
      </c>
      <c r="S2350">
        <f t="shared" si="333"/>
        <v>45001.78536211179</v>
      </c>
      <c r="T2350">
        <f t="shared" si="325"/>
        <v>23.480000000000871</v>
      </c>
      <c r="U2350" s="1">
        <f>Q2350/MainSheet!$C$22</f>
        <v>1</v>
      </c>
    </row>
    <row r="2351" spans="7:21">
      <c r="G2351">
        <f t="shared" si="326"/>
        <v>23.490000000000872</v>
      </c>
      <c r="H2351">
        <f t="shared" si="327"/>
        <v>198000</v>
      </c>
      <c r="I2351" s="2">
        <f>MIN(MainSheet!$C$10/MainSheet!$C$9,MainSheet!$K$9*60)</f>
        <v>660</v>
      </c>
      <c r="J2351" s="1">
        <f>IF(G2351&gt;MainSheet!$C$11,IF(J2350&gt;=0.999,1,(G2351-MainSheet!$C$11)*I2351/$B$2/60),0)</f>
        <v>1</v>
      </c>
      <c r="K2351" s="1">
        <f>IF(G2351&gt;MainSheet!$C$11+$B$6,IF(K2350&gt;=0.999,1,(G2351-MainSheet!$C$11-$B$6)*I2351/$C$2/60),0)</f>
        <v>1</v>
      </c>
      <c r="L2351" s="1">
        <f>IF(G2351&gt;MainSheet!$C$11+$B$6+$C$6,IF(L2350&gt;=0.999,1,(G2351-MainSheet!$C$11-$B$6-$C$6)*I2351/$D$2/60),0)</f>
        <v>1</v>
      </c>
      <c r="M2351">
        <f t="shared" si="328"/>
        <v>1</v>
      </c>
      <c r="N2351" s="2">
        <f t="shared" si="329"/>
        <v>3721.0526315789471</v>
      </c>
      <c r="O2351">
        <f t="shared" si="332"/>
        <v>977.02127659574455</v>
      </c>
      <c r="P2351">
        <f t="shared" si="330"/>
        <v>192000</v>
      </c>
      <c r="Q2351" s="2">
        <f t="shared" si="331"/>
        <v>196698.0739081747</v>
      </c>
      <c r="R2351">
        <f>Q2351/MainSheet!$C$8*(G2351-G2350)+R2350</f>
        <v>2790.3570327642033</v>
      </c>
      <c r="S2351">
        <f t="shared" si="333"/>
        <v>45034.568374429822</v>
      </c>
      <c r="T2351">
        <f t="shared" si="325"/>
        <v>23.490000000000872</v>
      </c>
      <c r="U2351" s="1">
        <f>Q2351/MainSheet!$C$22</f>
        <v>1</v>
      </c>
    </row>
    <row r="2352" spans="7:21">
      <c r="G2352">
        <f t="shared" si="326"/>
        <v>23.500000000000874</v>
      </c>
      <c r="H2352">
        <f t="shared" si="327"/>
        <v>198000</v>
      </c>
      <c r="I2352" s="2">
        <f>MIN(MainSheet!$C$10/MainSheet!$C$9,MainSheet!$K$9*60)</f>
        <v>660</v>
      </c>
      <c r="J2352" s="1">
        <f>IF(G2352&gt;MainSheet!$C$11,IF(J2351&gt;=0.999,1,(G2352-MainSheet!$C$11)*I2352/$B$2/60),0)</f>
        <v>1</v>
      </c>
      <c r="K2352" s="1">
        <f>IF(G2352&gt;MainSheet!$C$11+$B$6,IF(K2351&gt;=0.999,1,(G2352-MainSheet!$C$11-$B$6)*I2352/$C$2/60),0)</f>
        <v>1</v>
      </c>
      <c r="L2352" s="1">
        <f>IF(G2352&gt;MainSheet!$C$11+$B$6+$C$6,IF(L2351&gt;=0.999,1,(G2352-MainSheet!$C$11-$B$6-$C$6)*I2352/$D$2/60),0)</f>
        <v>1</v>
      </c>
      <c r="M2352">
        <f t="shared" si="328"/>
        <v>1</v>
      </c>
      <c r="N2352" s="2">
        <f t="shared" si="329"/>
        <v>3721.0526315789471</v>
      </c>
      <c r="O2352">
        <f t="shared" si="332"/>
        <v>977.02127659574455</v>
      </c>
      <c r="P2352">
        <f t="shared" si="330"/>
        <v>192000</v>
      </c>
      <c r="Q2352" s="2">
        <f t="shared" si="331"/>
        <v>196698.0739081747</v>
      </c>
      <c r="R2352">
        <f>Q2352/MainSheet!$C$8*(G2352-G2351)+R2351</f>
        <v>2792.388279255038</v>
      </c>
      <c r="S2352">
        <f t="shared" si="333"/>
        <v>45067.351386747854</v>
      </c>
      <c r="T2352">
        <f t="shared" si="325"/>
        <v>23.500000000000874</v>
      </c>
      <c r="U2352" s="1">
        <f>Q2352/MainSheet!$C$22</f>
        <v>1</v>
      </c>
    </row>
    <row r="2353" spans="7:21">
      <c r="G2353">
        <f t="shared" si="326"/>
        <v>23.510000000000876</v>
      </c>
      <c r="H2353">
        <f t="shared" si="327"/>
        <v>198000</v>
      </c>
      <c r="I2353" s="2">
        <f>MIN(MainSheet!$C$10/MainSheet!$C$9,MainSheet!$K$9*60)</f>
        <v>660</v>
      </c>
      <c r="J2353" s="1">
        <f>IF(G2353&gt;MainSheet!$C$11,IF(J2352&gt;=0.999,1,(G2353-MainSheet!$C$11)*I2353/$B$2/60),0)</f>
        <v>1</v>
      </c>
      <c r="K2353" s="1">
        <f>IF(G2353&gt;MainSheet!$C$11+$B$6,IF(K2352&gt;=0.999,1,(G2353-MainSheet!$C$11-$B$6)*I2353/$C$2/60),0)</f>
        <v>1</v>
      </c>
      <c r="L2353" s="1">
        <f>IF(G2353&gt;MainSheet!$C$11+$B$6+$C$6,IF(L2352&gt;=0.999,1,(G2353-MainSheet!$C$11-$B$6-$C$6)*I2353/$D$2/60),0)</f>
        <v>1</v>
      </c>
      <c r="M2353">
        <f t="shared" si="328"/>
        <v>1</v>
      </c>
      <c r="N2353" s="2">
        <f t="shared" si="329"/>
        <v>3721.0526315789471</v>
      </c>
      <c r="O2353">
        <f t="shared" si="332"/>
        <v>977.02127659574455</v>
      </c>
      <c r="P2353">
        <f t="shared" si="330"/>
        <v>192000</v>
      </c>
      <c r="Q2353" s="2">
        <f t="shared" si="331"/>
        <v>196698.0739081747</v>
      </c>
      <c r="R2353">
        <f>Q2353/MainSheet!$C$8*(G2353-G2352)+R2352</f>
        <v>2794.4195257458728</v>
      </c>
      <c r="S2353">
        <f t="shared" si="333"/>
        <v>45100.134399065886</v>
      </c>
      <c r="T2353">
        <f t="shared" si="325"/>
        <v>23.510000000000876</v>
      </c>
      <c r="U2353" s="1">
        <f>Q2353/MainSheet!$C$22</f>
        <v>1</v>
      </c>
    </row>
    <row r="2354" spans="7:21">
      <c r="G2354">
        <f t="shared" si="326"/>
        <v>23.520000000000877</v>
      </c>
      <c r="H2354">
        <f t="shared" si="327"/>
        <v>198000</v>
      </c>
      <c r="I2354" s="2">
        <f>MIN(MainSheet!$C$10/MainSheet!$C$9,MainSheet!$K$9*60)</f>
        <v>660</v>
      </c>
      <c r="J2354" s="1">
        <f>IF(G2354&gt;MainSheet!$C$11,IF(J2353&gt;=0.999,1,(G2354-MainSheet!$C$11)*I2354/$B$2/60),0)</f>
        <v>1</v>
      </c>
      <c r="K2354" s="1">
        <f>IF(G2354&gt;MainSheet!$C$11+$B$6,IF(K2353&gt;=0.999,1,(G2354-MainSheet!$C$11-$B$6)*I2354/$C$2/60),0)</f>
        <v>1</v>
      </c>
      <c r="L2354" s="1">
        <f>IF(G2354&gt;MainSheet!$C$11+$B$6+$C$6,IF(L2353&gt;=0.999,1,(G2354-MainSheet!$C$11-$B$6-$C$6)*I2354/$D$2/60),0)</f>
        <v>1</v>
      </c>
      <c r="M2354">
        <f t="shared" si="328"/>
        <v>1</v>
      </c>
      <c r="N2354" s="2">
        <f t="shared" si="329"/>
        <v>3721.0526315789471</v>
      </c>
      <c r="O2354">
        <f t="shared" si="332"/>
        <v>977.02127659574455</v>
      </c>
      <c r="P2354">
        <f t="shared" si="330"/>
        <v>192000</v>
      </c>
      <c r="Q2354" s="2">
        <f t="shared" si="331"/>
        <v>196698.0739081747</v>
      </c>
      <c r="R2354">
        <f>Q2354/MainSheet!$C$8*(G2354-G2353)+R2353</f>
        <v>2796.4507722367075</v>
      </c>
      <c r="S2354">
        <f t="shared" si="333"/>
        <v>45132.917411383918</v>
      </c>
      <c r="T2354">
        <f t="shared" si="325"/>
        <v>23.520000000000877</v>
      </c>
      <c r="U2354" s="1">
        <f>Q2354/MainSheet!$C$22</f>
        <v>1</v>
      </c>
    </row>
    <row r="2355" spans="7:21">
      <c r="G2355">
        <f t="shared" si="326"/>
        <v>23.530000000000879</v>
      </c>
      <c r="H2355">
        <f t="shared" si="327"/>
        <v>198000</v>
      </c>
      <c r="I2355" s="2">
        <f>MIN(MainSheet!$C$10/MainSheet!$C$9,MainSheet!$K$9*60)</f>
        <v>660</v>
      </c>
      <c r="J2355" s="1">
        <f>IF(G2355&gt;MainSheet!$C$11,IF(J2354&gt;=0.999,1,(G2355-MainSheet!$C$11)*I2355/$B$2/60),0)</f>
        <v>1</v>
      </c>
      <c r="K2355" s="1">
        <f>IF(G2355&gt;MainSheet!$C$11+$B$6,IF(K2354&gt;=0.999,1,(G2355-MainSheet!$C$11-$B$6)*I2355/$C$2/60),0)</f>
        <v>1</v>
      </c>
      <c r="L2355" s="1">
        <f>IF(G2355&gt;MainSheet!$C$11+$B$6+$C$6,IF(L2354&gt;=0.999,1,(G2355-MainSheet!$C$11-$B$6-$C$6)*I2355/$D$2/60),0)</f>
        <v>1</v>
      </c>
      <c r="M2355">
        <f t="shared" si="328"/>
        <v>1</v>
      </c>
      <c r="N2355" s="2">
        <f t="shared" si="329"/>
        <v>3721.0526315789471</v>
      </c>
      <c r="O2355">
        <f t="shared" si="332"/>
        <v>977.02127659574455</v>
      </c>
      <c r="P2355">
        <f t="shared" si="330"/>
        <v>192000</v>
      </c>
      <c r="Q2355" s="2">
        <f t="shared" si="331"/>
        <v>196698.0739081747</v>
      </c>
      <c r="R2355">
        <f>Q2355/MainSheet!$C$8*(G2355-G2354)+R2354</f>
        <v>2798.4820187275423</v>
      </c>
      <c r="S2355">
        <f t="shared" si="333"/>
        <v>45165.70042370195</v>
      </c>
      <c r="T2355">
        <f t="shared" si="325"/>
        <v>23.530000000000879</v>
      </c>
      <c r="U2355" s="1">
        <f>Q2355/MainSheet!$C$22</f>
        <v>1</v>
      </c>
    </row>
    <row r="2356" spans="7:21">
      <c r="G2356">
        <f t="shared" si="326"/>
        <v>23.54000000000088</v>
      </c>
      <c r="H2356">
        <f t="shared" si="327"/>
        <v>198000</v>
      </c>
      <c r="I2356" s="2">
        <f>MIN(MainSheet!$C$10/MainSheet!$C$9,MainSheet!$K$9*60)</f>
        <v>660</v>
      </c>
      <c r="J2356" s="1">
        <f>IF(G2356&gt;MainSheet!$C$11,IF(J2355&gt;=0.999,1,(G2356-MainSheet!$C$11)*I2356/$B$2/60),0)</f>
        <v>1</v>
      </c>
      <c r="K2356" s="1">
        <f>IF(G2356&gt;MainSheet!$C$11+$B$6,IF(K2355&gt;=0.999,1,(G2356-MainSheet!$C$11-$B$6)*I2356/$C$2/60),0)</f>
        <v>1</v>
      </c>
      <c r="L2356" s="1">
        <f>IF(G2356&gt;MainSheet!$C$11+$B$6+$C$6,IF(L2355&gt;=0.999,1,(G2356-MainSheet!$C$11-$B$6-$C$6)*I2356/$D$2/60),0)</f>
        <v>1</v>
      </c>
      <c r="M2356">
        <f t="shared" si="328"/>
        <v>1</v>
      </c>
      <c r="N2356" s="2">
        <f t="shared" si="329"/>
        <v>3721.0526315789471</v>
      </c>
      <c r="O2356">
        <f t="shared" si="332"/>
        <v>977.02127659574455</v>
      </c>
      <c r="P2356">
        <f t="shared" si="330"/>
        <v>192000</v>
      </c>
      <c r="Q2356" s="2">
        <f t="shared" si="331"/>
        <v>196698.0739081747</v>
      </c>
      <c r="R2356">
        <f>Q2356/MainSheet!$C$8*(G2356-G2355)+R2355</f>
        <v>2800.513265218377</v>
      </c>
      <c r="S2356">
        <f t="shared" si="333"/>
        <v>45198.483436019982</v>
      </c>
      <c r="T2356">
        <f t="shared" si="325"/>
        <v>23.54000000000088</v>
      </c>
      <c r="U2356" s="1">
        <f>Q2356/MainSheet!$C$22</f>
        <v>1</v>
      </c>
    </row>
    <row r="2357" spans="7:21">
      <c r="G2357">
        <f t="shared" si="326"/>
        <v>23.550000000000882</v>
      </c>
      <c r="H2357">
        <f t="shared" si="327"/>
        <v>198000</v>
      </c>
      <c r="I2357" s="2">
        <f>MIN(MainSheet!$C$10/MainSheet!$C$9,MainSheet!$K$9*60)</f>
        <v>660</v>
      </c>
      <c r="J2357" s="1">
        <f>IF(G2357&gt;MainSheet!$C$11,IF(J2356&gt;=0.999,1,(G2357-MainSheet!$C$11)*I2357/$B$2/60),0)</f>
        <v>1</v>
      </c>
      <c r="K2357" s="1">
        <f>IF(G2357&gt;MainSheet!$C$11+$B$6,IF(K2356&gt;=0.999,1,(G2357-MainSheet!$C$11-$B$6)*I2357/$C$2/60),0)</f>
        <v>1</v>
      </c>
      <c r="L2357" s="1">
        <f>IF(G2357&gt;MainSheet!$C$11+$B$6+$C$6,IF(L2356&gt;=0.999,1,(G2357-MainSheet!$C$11-$B$6-$C$6)*I2357/$D$2/60),0)</f>
        <v>1</v>
      </c>
      <c r="M2357">
        <f t="shared" si="328"/>
        <v>1</v>
      </c>
      <c r="N2357" s="2">
        <f t="shared" si="329"/>
        <v>3721.0526315789471</v>
      </c>
      <c r="O2357">
        <f t="shared" si="332"/>
        <v>977.02127659574455</v>
      </c>
      <c r="P2357">
        <f t="shared" si="330"/>
        <v>192000</v>
      </c>
      <c r="Q2357" s="2">
        <f t="shared" si="331"/>
        <v>196698.0739081747</v>
      </c>
      <c r="R2357">
        <f>Q2357/MainSheet!$C$8*(G2357-G2356)+R2356</f>
        <v>2802.5445117092117</v>
      </c>
      <c r="S2357">
        <f t="shared" si="333"/>
        <v>45231.266448338014</v>
      </c>
      <c r="T2357">
        <f t="shared" si="325"/>
        <v>23.550000000000882</v>
      </c>
      <c r="U2357" s="1">
        <f>Q2357/MainSheet!$C$22</f>
        <v>1</v>
      </c>
    </row>
    <row r="2358" spans="7:21">
      <c r="G2358">
        <f t="shared" si="326"/>
        <v>23.560000000000883</v>
      </c>
      <c r="H2358">
        <f t="shared" si="327"/>
        <v>198000</v>
      </c>
      <c r="I2358" s="2">
        <f>MIN(MainSheet!$C$10/MainSheet!$C$9,MainSheet!$K$9*60)</f>
        <v>660</v>
      </c>
      <c r="J2358" s="1">
        <f>IF(G2358&gt;MainSheet!$C$11,IF(J2357&gt;=0.999,1,(G2358-MainSheet!$C$11)*I2358/$B$2/60),0)</f>
        <v>1</v>
      </c>
      <c r="K2358" s="1">
        <f>IF(G2358&gt;MainSheet!$C$11+$B$6,IF(K2357&gt;=0.999,1,(G2358-MainSheet!$C$11-$B$6)*I2358/$C$2/60),0)</f>
        <v>1</v>
      </c>
      <c r="L2358" s="1">
        <f>IF(G2358&gt;MainSheet!$C$11+$B$6+$C$6,IF(L2357&gt;=0.999,1,(G2358-MainSheet!$C$11-$B$6-$C$6)*I2358/$D$2/60),0)</f>
        <v>1</v>
      </c>
      <c r="M2358">
        <f t="shared" si="328"/>
        <v>1</v>
      </c>
      <c r="N2358" s="2">
        <f t="shared" si="329"/>
        <v>3721.0526315789471</v>
      </c>
      <c r="O2358">
        <f t="shared" si="332"/>
        <v>977.02127659574455</v>
      </c>
      <c r="P2358">
        <f t="shared" si="330"/>
        <v>192000</v>
      </c>
      <c r="Q2358" s="2">
        <f t="shared" si="331"/>
        <v>196698.0739081747</v>
      </c>
      <c r="R2358">
        <f>Q2358/MainSheet!$C$8*(G2358-G2357)+R2357</f>
        <v>2804.5757582000465</v>
      </c>
      <c r="S2358">
        <f t="shared" si="333"/>
        <v>45264.049460656046</v>
      </c>
      <c r="T2358">
        <f t="shared" si="325"/>
        <v>23.560000000000883</v>
      </c>
      <c r="U2358" s="1">
        <f>Q2358/MainSheet!$C$22</f>
        <v>1</v>
      </c>
    </row>
    <row r="2359" spans="7:21">
      <c r="G2359">
        <f t="shared" si="326"/>
        <v>23.570000000000885</v>
      </c>
      <c r="H2359">
        <f t="shared" si="327"/>
        <v>198000</v>
      </c>
      <c r="I2359" s="2">
        <f>MIN(MainSheet!$C$10/MainSheet!$C$9,MainSheet!$K$9*60)</f>
        <v>660</v>
      </c>
      <c r="J2359" s="1">
        <f>IF(G2359&gt;MainSheet!$C$11,IF(J2358&gt;=0.999,1,(G2359-MainSheet!$C$11)*I2359/$B$2/60),0)</f>
        <v>1</v>
      </c>
      <c r="K2359" s="1">
        <f>IF(G2359&gt;MainSheet!$C$11+$B$6,IF(K2358&gt;=0.999,1,(G2359-MainSheet!$C$11-$B$6)*I2359/$C$2/60),0)</f>
        <v>1</v>
      </c>
      <c r="L2359" s="1">
        <f>IF(G2359&gt;MainSheet!$C$11+$B$6+$C$6,IF(L2358&gt;=0.999,1,(G2359-MainSheet!$C$11-$B$6-$C$6)*I2359/$D$2/60),0)</f>
        <v>1</v>
      </c>
      <c r="M2359">
        <f t="shared" si="328"/>
        <v>1</v>
      </c>
      <c r="N2359" s="2">
        <f t="shared" si="329"/>
        <v>3721.0526315789471</v>
      </c>
      <c r="O2359">
        <f t="shared" si="332"/>
        <v>977.02127659574455</v>
      </c>
      <c r="P2359">
        <f t="shared" si="330"/>
        <v>192000</v>
      </c>
      <c r="Q2359" s="2">
        <f t="shared" si="331"/>
        <v>196698.0739081747</v>
      </c>
      <c r="R2359">
        <f>Q2359/MainSheet!$C$8*(G2359-G2358)+R2358</f>
        <v>2806.6070046908812</v>
      </c>
      <c r="S2359">
        <f t="shared" si="333"/>
        <v>45296.832472974078</v>
      </c>
      <c r="T2359">
        <f t="shared" si="325"/>
        <v>23.570000000000885</v>
      </c>
      <c r="U2359" s="1">
        <f>Q2359/MainSheet!$C$22</f>
        <v>1</v>
      </c>
    </row>
    <row r="2360" spans="7:21">
      <c r="G2360">
        <f t="shared" si="326"/>
        <v>23.580000000000886</v>
      </c>
      <c r="H2360">
        <f t="shared" si="327"/>
        <v>198000</v>
      </c>
      <c r="I2360" s="2">
        <f>MIN(MainSheet!$C$10/MainSheet!$C$9,MainSheet!$K$9*60)</f>
        <v>660</v>
      </c>
      <c r="J2360" s="1">
        <f>IF(G2360&gt;MainSheet!$C$11,IF(J2359&gt;=0.999,1,(G2360-MainSheet!$C$11)*I2360/$B$2/60),0)</f>
        <v>1</v>
      </c>
      <c r="K2360" s="1">
        <f>IF(G2360&gt;MainSheet!$C$11+$B$6,IF(K2359&gt;=0.999,1,(G2360-MainSheet!$C$11-$B$6)*I2360/$C$2/60),0)</f>
        <v>1</v>
      </c>
      <c r="L2360" s="1">
        <f>IF(G2360&gt;MainSheet!$C$11+$B$6+$C$6,IF(L2359&gt;=0.999,1,(G2360-MainSheet!$C$11-$B$6-$C$6)*I2360/$D$2/60),0)</f>
        <v>1</v>
      </c>
      <c r="M2360">
        <f t="shared" si="328"/>
        <v>1</v>
      </c>
      <c r="N2360" s="2">
        <f t="shared" si="329"/>
        <v>3721.0526315789471</v>
      </c>
      <c r="O2360">
        <f t="shared" si="332"/>
        <v>977.02127659574455</v>
      </c>
      <c r="P2360">
        <f t="shared" si="330"/>
        <v>192000</v>
      </c>
      <c r="Q2360" s="2">
        <f t="shared" si="331"/>
        <v>196698.0739081747</v>
      </c>
      <c r="R2360">
        <f>Q2360/MainSheet!$C$8*(G2360-G2359)+R2359</f>
        <v>2808.638251181716</v>
      </c>
      <c r="S2360">
        <f t="shared" si="333"/>
        <v>45329.61548529211</v>
      </c>
      <c r="T2360">
        <f t="shared" si="325"/>
        <v>23.580000000000886</v>
      </c>
      <c r="U2360" s="1">
        <f>Q2360/MainSheet!$C$22</f>
        <v>1</v>
      </c>
    </row>
    <row r="2361" spans="7:21">
      <c r="G2361">
        <f t="shared" si="326"/>
        <v>23.590000000000888</v>
      </c>
      <c r="H2361">
        <f t="shared" si="327"/>
        <v>198000</v>
      </c>
      <c r="I2361" s="2">
        <f>MIN(MainSheet!$C$10/MainSheet!$C$9,MainSheet!$K$9*60)</f>
        <v>660</v>
      </c>
      <c r="J2361" s="1">
        <f>IF(G2361&gt;MainSheet!$C$11,IF(J2360&gt;=0.999,1,(G2361-MainSheet!$C$11)*I2361/$B$2/60),0)</f>
        <v>1</v>
      </c>
      <c r="K2361" s="1">
        <f>IF(G2361&gt;MainSheet!$C$11+$B$6,IF(K2360&gt;=0.999,1,(G2361-MainSheet!$C$11-$B$6)*I2361/$C$2/60),0)</f>
        <v>1</v>
      </c>
      <c r="L2361" s="1">
        <f>IF(G2361&gt;MainSheet!$C$11+$B$6+$C$6,IF(L2360&gt;=0.999,1,(G2361-MainSheet!$C$11-$B$6-$C$6)*I2361/$D$2/60),0)</f>
        <v>1</v>
      </c>
      <c r="M2361">
        <f t="shared" si="328"/>
        <v>1</v>
      </c>
      <c r="N2361" s="2">
        <f t="shared" si="329"/>
        <v>3721.0526315789471</v>
      </c>
      <c r="O2361">
        <f t="shared" si="332"/>
        <v>977.02127659574455</v>
      </c>
      <c r="P2361">
        <f t="shared" si="330"/>
        <v>192000</v>
      </c>
      <c r="Q2361" s="2">
        <f t="shared" si="331"/>
        <v>196698.0739081747</v>
      </c>
      <c r="R2361">
        <f>Q2361/MainSheet!$C$8*(G2361-G2360)+R2360</f>
        <v>2810.6694976725507</v>
      </c>
      <c r="S2361">
        <f t="shared" si="333"/>
        <v>45362.398497610142</v>
      </c>
      <c r="T2361">
        <f t="shared" si="325"/>
        <v>23.590000000000888</v>
      </c>
      <c r="U2361" s="1">
        <f>Q2361/MainSheet!$C$22</f>
        <v>1</v>
      </c>
    </row>
    <row r="2362" spans="7:21">
      <c r="G2362">
        <f t="shared" si="326"/>
        <v>23.60000000000089</v>
      </c>
      <c r="H2362">
        <f t="shared" si="327"/>
        <v>198000</v>
      </c>
      <c r="I2362" s="2">
        <f>MIN(MainSheet!$C$10/MainSheet!$C$9,MainSheet!$K$9*60)</f>
        <v>660</v>
      </c>
      <c r="J2362" s="1">
        <f>IF(G2362&gt;MainSheet!$C$11,IF(J2361&gt;=0.999,1,(G2362-MainSheet!$C$11)*I2362/$B$2/60),0)</f>
        <v>1</v>
      </c>
      <c r="K2362" s="1">
        <f>IF(G2362&gt;MainSheet!$C$11+$B$6,IF(K2361&gt;=0.999,1,(G2362-MainSheet!$C$11-$B$6)*I2362/$C$2/60),0)</f>
        <v>1</v>
      </c>
      <c r="L2362" s="1">
        <f>IF(G2362&gt;MainSheet!$C$11+$B$6+$C$6,IF(L2361&gt;=0.999,1,(G2362-MainSheet!$C$11-$B$6-$C$6)*I2362/$D$2/60),0)</f>
        <v>1</v>
      </c>
      <c r="M2362">
        <f t="shared" si="328"/>
        <v>1</v>
      </c>
      <c r="N2362" s="2">
        <f t="shared" si="329"/>
        <v>3721.0526315789471</v>
      </c>
      <c r="O2362">
        <f t="shared" si="332"/>
        <v>977.02127659574455</v>
      </c>
      <c r="P2362">
        <f t="shared" si="330"/>
        <v>192000</v>
      </c>
      <c r="Q2362" s="2">
        <f t="shared" si="331"/>
        <v>196698.0739081747</v>
      </c>
      <c r="R2362">
        <f>Q2362/MainSheet!$C$8*(G2362-G2361)+R2361</f>
        <v>2812.7007441633855</v>
      </c>
      <c r="S2362">
        <f t="shared" si="333"/>
        <v>45395.181509928174</v>
      </c>
      <c r="T2362">
        <f t="shared" si="325"/>
        <v>23.60000000000089</v>
      </c>
      <c r="U2362" s="1">
        <f>Q2362/MainSheet!$C$22</f>
        <v>1</v>
      </c>
    </row>
    <row r="2363" spans="7:21">
      <c r="G2363">
        <f t="shared" si="326"/>
        <v>23.610000000000891</v>
      </c>
      <c r="H2363">
        <f t="shared" si="327"/>
        <v>198000</v>
      </c>
      <c r="I2363" s="2">
        <f>MIN(MainSheet!$C$10/MainSheet!$C$9,MainSheet!$K$9*60)</f>
        <v>660</v>
      </c>
      <c r="J2363" s="1">
        <f>IF(G2363&gt;MainSheet!$C$11,IF(J2362&gt;=0.999,1,(G2363-MainSheet!$C$11)*I2363/$B$2/60),0)</f>
        <v>1</v>
      </c>
      <c r="K2363" s="1">
        <f>IF(G2363&gt;MainSheet!$C$11+$B$6,IF(K2362&gt;=0.999,1,(G2363-MainSheet!$C$11-$B$6)*I2363/$C$2/60),0)</f>
        <v>1</v>
      </c>
      <c r="L2363" s="1">
        <f>IF(G2363&gt;MainSheet!$C$11+$B$6+$C$6,IF(L2362&gt;=0.999,1,(G2363-MainSheet!$C$11-$B$6-$C$6)*I2363/$D$2/60),0)</f>
        <v>1</v>
      </c>
      <c r="M2363">
        <f t="shared" si="328"/>
        <v>1</v>
      </c>
      <c r="N2363" s="2">
        <f t="shared" si="329"/>
        <v>3721.0526315789471</v>
      </c>
      <c r="O2363">
        <f t="shared" si="332"/>
        <v>977.02127659574455</v>
      </c>
      <c r="P2363">
        <f t="shared" si="330"/>
        <v>192000</v>
      </c>
      <c r="Q2363" s="2">
        <f t="shared" si="331"/>
        <v>196698.0739081747</v>
      </c>
      <c r="R2363">
        <f>Q2363/MainSheet!$C$8*(G2363-G2362)+R2362</f>
        <v>2814.7319906542202</v>
      </c>
      <c r="S2363">
        <f t="shared" si="333"/>
        <v>45427.964522246206</v>
      </c>
      <c r="T2363">
        <f t="shared" si="325"/>
        <v>23.610000000000891</v>
      </c>
      <c r="U2363" s="1">
        <f>Q2363/MainSheet!$C$22</f>
        <v>1</v>
      </c>
    </row>
    <row r="2364" spans="7:21">
      <c r="G2364">
        <f t="shared" si="326"/>
        <v>23.620000000000893</v>
      </c>
      <c r="H2364">
        <f t="shared" si="327"/>
        <v>198000</v>
      </c>
      <c r="I2364" s="2">
        <f>MIN(MainSheet!$C$10/MainSheet!$C$9,MainSheet!$K$9*60)</f>
        <v>660</v>
      </c>
      <c r="J2364" s="1">
        <f>IF(G2364&gt;MainSheet!$C$11,IF(J2363&gt;=0.999,1,(G2364-MainSheet!$C$11)*I2364/$B$2/60),0)</f>
        <v>1</v>
      </c>
      <c r="K2364" s="1">
        <f>IF(G2364&gt;MainSheet!$C$11+$B$6,IF(K2363&gt;=0.999,1,(G2364-MainSheet!$C$11-$B$6)*I2364/$C$2/60),0)</f>
        <v>1</v>
      </c>
      <c r="L2364" s="1">
        <f>IF(G2364&gt;MainSheet!$C$11+$B$6+$C$6,IF(L2363&gt;=0.999,1,(G2364-MainSheet!$C$11-$B$6-$C$6)*I2364/$D$2/60),0)</f>
        <v>1</v>
      </c>
      <c r="M2364">
        <f t="shared" si="328"/>
        <v>1</v>
      </c>
      <c r="N2364" s="2">
        <f t="shared" si="329"/>
        <v>3721.0526315789471</v>
      </c>
      <c r="O2364">
        <f t="shared" si="332"/>
        <v>977.02127659574455</v>
      </c>
      <c r="P2364">
        <f t="shared" si="330"/>
        <v>192000</v>
      </c>
      <c r="Q2364" s="2">
        <f t="shared" si="331"/>
        <v>196698.0739081747</v>
      </c>
      <c r="R2364">
        <f>Q2364/MainSheet!$C$8*(G2364-G2363)+R2363</f>
        <v>2816.763237145055</v>
      </c>
      <c r="S2364">
        <f t="shared" si="333"/>
        <v>45460.747534564238</v>
      </c>
      <c r="T2364">
        <f t="shared" si="325"/>
        <v>23.620000000000893</v>
      </c>
      <c r="U2364" s="1">
        <f>Q2364/MainSheet!$C$22</f>
        <v>1</v>
      </c>
    </row>
    <row r="2365" spans="7:21">
      <c r="G2365">
        <f t="shared" si="326"/>
        <v>23.630000000000894</v>
      </c>
      <c r="H2365">
        <f t="shared" si="327"/>
        <v>198000</v>
      </c>
      <c r="I2365" s="2">
        <f>MIN(MainSheet!$C$10/MainSheet!$C$9,MainSheet!$K$9*60)</f>
        <v>660</v>
      </c>
      <c r="J2365" s="1">
        <f>IF(G2365&gt;MainSheet!$C$11,IF(J2364&gt;=0.999,1,(G2365-MainSheet!$C$11)*I2365/$B$2/60),0)</f>
        <v>1</v>
      </c>
      <c r="K2365" s="1">
        <f>IF(G2365&gt;MainSheet!$C$11+$B$6,IF(K2364&gt;=0.999,1,(G2365-MainSheet!$C$11-$B$6)*I2365/$C$2/60),0)</f>
        <v>1</v>
      </c>
      <c r="L2365" s="1">
        <f>IF(G2365&gt;MainSheet!$C$11+$B$6+$C$6,IF(L2364&gt;=0.999,1,(G2365-MainSheet!$C$11-$B$6-$C$6)*I2365/$D$2/60),0)</f>
        <v>1</v>
      </c>
      <c r="M2365">
        <f t="shared" si="328"/>
        <v>1</v>
      </c>
      <c r="N2365" s="2">
        <f t="shared" si="329"/>
        <v>3721.0526315789471</v>
      </c>
      <c r="O2365">
        <f t="shared" si="332"/>
        <v>977.02127659574455</v>
      </c>
      <c r="P2365">
        <f t="shared" si="330"/>
        <v>192000</v>
      </c>
      <c r="Q2365" s="2">
        <f t="shared" si="331"/>
        <v>196698.0739081747</v>
      </c>
      <c r="R2365">
        <f>Q2365/MainSheet!$C$8*(G2365-G2364)+R2364</f>
        <v>2818.7944836358897</v>
      </c>
      <c r="S2365">
        <f t="shared" si="333"/>
        <v>45493.53054688227</v>
      </c>
      <c r="T2365">
        <f t="shared" si="325"/>
        <v>23.630000000000894</v>
      </c>
      <c r="U2365" s="1">
        <f>Q2365/MainSheet!$C$22</f>
        <v>1</v>
      </c>
    </row>
    <row r="2366" spans="7:21">
      <c r="G2366">
        <f t="shared" si="326"/>
        <v>23.640000000000896</v>
      </c>
      <c r="H2366">
        <f t="shared" si="327"/>
        <v>198000</v>
      </c>
      <c r="I2366" s="2">
        <f>MIN(MainSheet!$C$10/MainSheet!$C$9,MainSheet!$K$9*60)</f>
        <v>660</v>
      </c>
      <c r="J2366" s="1">
        <f>IF(G2366&gt;MainSheet!$C$11,IF(J2365&gt;=0.999,1,(G2366-MainSheet!$C$11)*I2366/$B$2/60),0)</f>
        <v>1</v>
      </c>
      <c r="K2366" s="1">
        <f>IF(G2366&gt;MainSheet!$C$11+$B$6,IF(K2365&gt;=0.999,1,(G2366-MainSheet!$C$11-$B$6)*I2366/$C$2/60),0)</f>
        <v>1</v>
      </c>
      <c r="L2366" s="1">
        <f>IF(G2366&gt;MainSheet!$C$11+$B$6+$C$6,IF(L2365&gt;=0.999,1,(G2366-MainSheet!$C$11-$B$6-$C$6)*I2366/$D$2/60),0)</f>
        <v>1</v>
      </c>
      <c r="M2366">
        <f t="shared" si="328"/>
        <v>1</v>
      </c>
      <c r="N2366" s="2">
        <f t="shared" si="329"/>
        <v>3721.0526315789471</v>
      </c>
      <c r="O2366">
        <f t="shared" si="332"/>
        <v>977.02127659574455</v>
      </c>
      <c r="P2366">
        <f t="shared" si="330"/>
        <v>192000</v>
      </c>
      <c r="Q2366" s="2">
        <f t="shared" si="331"/>
        <v>196698.0739081747</v>
      </c>
      <c r="R2366">
        <f>Q2366/MainSheet!$C$8*(G2366-G2365)+R2365</f>
        <v>2820.8257301267245</v>
      </c>
      <c r="S2366">
        <f t="shared" si="333"/>
        <v>45526.313559200302</v>
      </c>
      <c r="T2366">
        <f t="shared" si="325"/>
        <v>23.640000000000896</v>
      </c>
      <c r="U2366" s="1">
        <f>Q2366/MainSheet!$C$22</f>
        <v>1</v>
      </c>
    </row>
    <row r="2367" spans="7:21">
      <c r="G2367">
        <f t="shared" si="326"/>
        <v>23.650000000000897</v>
      </c>
      <c r="H2367">
        <f t="shared" si="327"/>
        <v>198000</v>
      </c>
      <c r="I2367" s="2">
        <f>MIN(MainSheet!$C$10/MainSheet!$C$9,MainSheet!$K$9*60)</f>
        <v>660</v>
      </c>
      <c r="J2367" s="1">
        <f>IF(G2367&gt;MainSheet!$C$11,IF(J2366&gt;=0.999,1,(G2367-MainSheet!$C$11)*I2367/$B$2/60),0)</f>
        <v>1</v>
      </c>
      <c r="K2367" s="1">
        <f>IF(G2367&gt;MainSheet!$C$11+$B$6,IF(K2366&gt;=0.999,1,(G2367-MainSheet!$C$11-$B$6)*I2367/$C$2/60),0)</f>
        <v>1</v>
      </c>
      <c r="L2367" s="1">
        <f>IF(G2367&gt;MainSheet!$C$11+$B$6+$C$6,IF(L2366&gt;=0.999,1,(G2367-MainSheet!$C$11-$B$6-$C$6)*I2367/$D$2/60),0)</f>
        <v>1</v>
      </c>
      <c r="M2367">
        <f t="shared" si="328"/>
        <v>1</v>
      </c>
      <c r="N2367" s="2">
        <f t="shared" si="329"/>
        <v>3721.0526315789471</v>
      </c>
      <c r="O2367">
        <f t="shared" si="332"/>
        <v>977.02127659574455</v>
      </c>
      <c r="P2367">
        <f t="shared" si="330"/>
        <v>192000</v>
      </c>
      <c r="Q2367" s="2">
        <f t="shared" si="331"/>
        <v>196698.0739081747</v>
      </c>
      <c r="R2367">
        <f>Q2367/MainSheet!$C$8*(G2367-G2366)+R2366</f>
        <v>2822.8569766175592</v>
      </c>
      <c r="S2367">
        <f t="shared" si="333"/>
        <v>45559.096571518334</v>
      </c>
      <c r="T2367">
        <f t="shared" si="325"/>
        <v>23.650000000000897</v>
      </c>
      <c r="U2367" s="1">
        <f>Q2367/MainSheet!$C$22</f>
        <v>1</v>
      </c>
    </row>
    <row r="2368" spans="7:21">
      <c r="G2368">
        <f t="shared" si="326"/>
        <v>23.660000000000899</v>
      </c>
      <c r="H2368">
        <f t="shared" si="327"/>
        <v>198000</v>
      </c>
      <c r="I2368" s="2">
        <f>MIN(MainSheet!$C$10/MainSheet!$C$9,MainSheet!$K$9*60)</f>
        <v>660</v>
      </c>
      <c r="J2368" s="1">
        <f>IF(G2368&gt;MainSheet!$C$11,IF(J2367&gt;=0.999,1,(G2368-MainSheet!$C$11)*I2368/$B$2/60),0)</f>
        <v>1</v>
      </c>
      <c r="K2368" s="1">
        <f>IF(G2368&gt;MainSheet!$C$11+$B$6,IF(K2367&gt;=0.999,1,(G2368-MainSheet!$C$11-$B$6)*I2368/$C$2/60),0)</f>
        <v>1</v>
      </c>
      <c r="L2368" s="1">
        <f>IF(G2368&gt;MainSheet!$C$11+$B$6+$C$6,IF(L2367&gt;=0.999,1,(G2368-MainSheet!$C$11-$B$6-$C$6)*I2368/$D$2/60),0)</f>
        <v>1</v>
      </c>
      <c r="M2368">
        <f t="shared" si="328"/>
        <v>1</v>
      </c>
      <c r="N2368" s="2">
        <f t="shared" si="329"/>
        <v>3721.0526315789471</v>
      </c>
      <c r="O2368">
        <f t="shared" si="332"/>
        <v>977.02127659574455</v>
      </c>
      <c r="P2368">
        <f t="shared" si="330"/>
        <v>192000</v>
      </c>
      <c r="Q2368" s="2">
        <f t="shared" si="331"/>
        <v>196698.0739081747</v>
      </c>
      <c r="R2368">
        <f>Q2368/MainSheet!$C$8*(G2368-G2367)+R2367</f>
        <v>2824.888223108394</v>
      </c>
      <c r="S2368">
        <f t="shared" si="333"/>
        <v>45591.879583836366</v>
      </c>
      <c r="T2368">
        <f t="shared" si="325"/>
        <v>23.660000000000899</v>
      </c>
      <c r="U2368" s="1">
        <f>Q2368/MainSheet!$C$22</f>
        <v>1</v>
      </c>
    </row>
    <row r="2369" spans="7:21">
      <c r="G2369">
        <f t="shared" si="326"/>
        <v>23.670000000000901</v>
      </c>
      <c r="H2369">
        <f t="shared" si="327"/>
        <v>198000</v>
      </c>
      <c r="I2369" s="2">
        <f>MIN(MainSheet!$C$10/MainSheet!$C$9,MainSheet!$K$9*60)</f>
        <v>660</v>
      </c>
      <c r="J2369" s="1">
        <f>IF(G2369&gt;MainSheet!$C$11,IF(J2368&gt;=0.999,1,(G2369-MainSheet!$C$11)*I2369/$B$2/60),0)</f>
        <v>1</v>
      </c>
      <c r="K2369" s="1">
        <f>IF(G2369&gt;MainSheet!$C$11+$B$6,IF(K2368&gt;=0.999,1,(G2369-MainSheet!$C$11-$B$6)*I2369/$C$2/60),0)</f>
        <v>1</v>
      </c>
      <c r="L2369" s="1">
        <f>IF(G2369&gt;MainSheet!$C$11+$B$6+$C$6,IF(L2368&gt;=0.999,1,(G2369-MainSheet!$C$11-$B$6-$C$6)*I2369/$D$2/60),0)</f>
        <v>1</v>
      </c>
      <c r="M2369">
        <f t="shared" si="328"/>
        <v>1</v>
      </c>
      <c r="N2369" s="2">
        <f t="shared" si="329"/>
        <v>3721.0526315789471</v>
      </c>
      <c r="O2369">
        <f t="shared" si="332"/>
        <v>977.02127659574455</v>
      </c>
      <c r="P2369">
        <f t="shared" si="330"/>
        <v>192000</v>
      </c>
      <c r="Q2369" s="2">
        <f t="shared" si="331"/>
        <v>196698.0739081747</v>
      </c>
      <c r="R2369">
        <f>Q2369/MainSheet!$C$8*(G2369-G2368)+R2368</f>
        <v>2826.9194695992287</v>
      </c>
      <c r="S2369">
        <f t="shared" si="333"/>
        <v>45624.662596154398</v>
      </c>
      <c r="T2369">
        <f t="shared" si="325"/>
        <v>23.670000000000901</v>
      </c>
      <c r="U2369" s="1">
        <f>Q2369/MainSheet!$C$22</f>
        <v>1</v>
      </c>
    </row>
    <row r="2370" spans="7:21">
      <c r="G2370">
        <f t="shared" si="326"/>
        <v>23.680000000000902</v>
      </c>
      <c r="H2370">
        <f t="shared" si="327"/>
        <v>198000</v>
      </c>
      <c r="I2370" s="2">
        <f>MIN(MainSheet!$C$10/MainSheet!$C$9,MainSheet!$K$9*60)</f>
        <v>660</v>
      </c>
      <c r="J2370" s="1">
        <f>IF(G2370&gt;MainSheet!$C$11,IF(J2369&gt;=0.999,1,(G2370-MainSheet!$C$11)*I2370/$B$2/60),0)</f>
        <v>1</v>
      </c>
      <c r="K2370" s="1">
        <f>IF(G2370&gt;MainSheet!$C$11+$B$6,IF(K2369&gt;=0.999,1,(G2370-MainSheet!$C$11-$B$6)*I2370/$C$2/60),0)</f>
        <v>1</v>
      </c>
      <c r="L2370" s="1">
        <f>IF(G2370&gt;MainSheet!$C$11+$B$6+$C$6,IF(L2369&gt;=0.999,1,(G2370-MainSheet!$C$11-$B$6-$C$6)*I2370/$D$2/60),0)</f>
        <v>1</v>
      </c>
      <c r="M2370">
        <f t="shared" si="328"/>
        <v>1</v>
      </c>
      <c r="N2370" s="2">
        <f t="shared" si="329"/>
        <v>3721.0526315789471</v>
      </c>
      <c r="O2370">
        <f t="shared" si="332"/>
        <v>977.02127659574455</v>
      </c>
      <c r="P2370">
        <f t="shared" si="330"/>
        <v>192000</v>
      </c>
      <c r="Q2370" s="2">
        <f t="shared" si="331"/>
        <v>196698.0739081747</v>
      </c>
      <c r="R2370">
        <f>Q2370/MainSheet!$C$8*(G2370-G2369)+R2369</f>
        <v>2828.9507160900635</v>
      </c>
      <c r="S2370">
        <f t="shared" si="333"/>
        <v>45657.44560847243</v>
      </c>
      <c r="T2370">
        <f t="shared" si="325"/>
        <v>23.680000000000902</v>
      </c>
      <c r="U2370" s="1">
        <f>Q2370/MainSheet!$C$22</f>
        <v>1</v>
      </c>
    </row>
    <row r="2371" spans="7:21">
      <c r="G2371">
        <f t="shared" si="326"/>
        <v>23.690000000000904</v>
      </c>
      <c r="H2371">
        <f t="shared" si="327"/>
        <v>198000</v>
      </c>
      <c r="I2371" s="2">
        <f>MIN(MainSheet!$C$10/MainSheet!$C$9,MainSheet!$K$9*60)</f>
        <v>660</v>
      </c>
      <c r="J2371" s="1">
        <f>IF(G2371&gt;MainSheet!$C$11,IF(J2370&gt;=0.999,1,(G2371-MainSheet!$C$11)*I2371/$B$2/60),0)</f>
        <v>1</v>
      </c>
      <c r="K2371" s="1">
        <f>IF(G2371&gt;MainSheet!$C$11+$B$6,IF(K2370&gt;=0.999,1,(G2371-MainSheet!$C$11-$B$6)*I2371/$C$2/60),0)</f>
        <v>1</v>
      </c>
      <c r="L2371" s="1">
        <f>IF(G2371&gt;MainSheet!$C$11+$B$6+$C$6,IF(L2370&gt;=0.999,1,(G2371-MainSheet!$C$11-$B$6-$C$6)*I2371/$D$2/60),0)</f>
        <v>1</v>
      </c>
      <c r="M2371">
        <f t="shared" si="328"/>
        <v>1</v>
      </c>
      <c r="N2371" s="2">
        <f t="shared" si="329"/>
        <v>3721.0526315789471</v>
      </c>
      <c r="O2371">
        <f t="shared" si="332"/>
        <v>977.02127659574455</v>
      </c>
      <c r="P2371">
        <f t="shared" si="330"/>
        <v>192000</v>
      </c>
      <c r="Q2371" s="2">
        <f t="shared" si="331"/>
        <v>196698.0739081747</v>
      </c>
      <c r="R2371">
        <f>Q2371/MainSheet!$C$8*(G2371-G2370)+R2370</f>
        <v>2830.9819625808982</v>
      </c>
      <c r="S2371">
        <f t="shared" si="333"/>
        <v>45690.228620790462</v>
      </c>
      <c r="T2371">
        <f t="shared" ref="T2371:T2434" si="334">G2371</f>
        <v>23.690000000000904</v>
      </c>
      <c r="U2371" s="1">
        <f>Q2371/MainSheet!$C$22</f>
        <v>1</v>
      </c>
    </row>
    <row r="2372" spans="7:21">
      <c r="G2372">
        <f t="shared" ref="G2372:G2435" si="335">G2371+$F$2</f>
        <v>23.700000000000905</v>
      </c>
      <c r="H2372">
        <f t="shared" ref="H2372:H2435" si="336">H2371</f>
        <v>198000</v>
      </c>
      <c r="I2372" s="2">
        <f>MIN(MainSheet!$C$10/MainSheet!$C$9,MainSheet!$K$9*60)</f>
        <v>660</v>
      </c>
      <c r="J2372" s="1">
        <f>IF(G2372&gt;MainSheet!$C$11,IF(J2371&gt;=0.999,1,(G2372-MainSheet!$C$11)*I2372/$B$2/60),0)</f>
        <v>1</v>
      </c>
      <c r="K2372" s="1">
        <f>IF(G2372&gt;MainSheet!$C$11+$B$6,IF(K2371&gt;=0.999,1,(G2372-MainSheet!$C$11-$B$6)*I2372/$C$2/60),0)</f>
        <v>1</v>
      </c>
      <c r="L2372" s="1">
        <f>IF(G2372&gt;MainSheet!$C$11+$B$6+$C$6,IF(L2371&gt;=0.999,1,(G2372-MainSheet!$C$11-$B$6-$C$6)*I2372/$D$2/60),0)</f>
        <v>1</v>
      </c>
      <c r="M2372">
        <f t="shared" ref="M2372:M2435" si="337">(J2372*$B$2+K2372*$C$2+L2372*$D$2)/SUM($B$2:$D$2)</f>
        <v>1</v>
      </c>
      <c r="N2372" s="2">
        <f t="shared" ref="N2372:N2435" si="338">IF(J2372&gt;=0.01,((1-J2372)*B$3+B$4*(J2372)),0)</f>
        <v>3721.0526315789471</v>
      </c>
      <c r="O2372">
        <f t="shared" si="332"/>
        <v>977.02127659574455</v>
      </c>
      <c r="P2372">
        <f t="shared" ref="P2372:P2435" si="339">IF(IF(N2372+O2372&gt;H2372,H2372-O2372-N2372,IF(L2372&gt;0,((1-L2372)*D$3+D$4*(L2372)),0))+O2372+N2372&gt;H2372,H2372-N2372-O2372,IF(N2372+O2372&gt;H2372,H2372-O2372-N2372,IF(L2372&gt;0,((1-L2372)*D$3+D$4*(L2372)),0)))</f>
        <v>192000</v>
      </c>
      <c r="Q2372" s="2">
        <f t="shared" ref="Q2372:Q2435" si="340">SUM(N2372:P2372)</f>
        <v>196698.0739081747</v>
      </c>
      <c r="R2372">
        <f>Q2372/MainSheet!$C$8*(G2372-G2371)+R2371</f>
        <v>2833.0132090717329</v>
      </c>
      <c r="S2372">
        <f t="shared" si="333"/>
        <v>45723.011633108494</v>
      </c>
      <c r="T2372">
        <f t="shared" si="334"/>
        <v>23.700000000000905</v>
      </c>
      <c r="U2372" s="1">
        <f>Q2372/MainSheet!$C$22</f>
        <v>1</v>
      </c>
    </row>
    <row r="2373" spans="7:21">
      <c r="G2373">
        <f t="shared" si="335"/>
        <v>23.710000000000907</v>
      </c>
      <c r="H2373">
        <f t="shared" si="336"/>
        <v>198000</v>
      </c>
      <c r="I2373" s="2">
        <f>MIN(MainSheet!$C$10/MainSheet!$C$9,MainSheet!$K$9*60)</f>
        <v>660</v>
      </c>
      <c r="J2373" s="1">
        <f>IF(G2373&gt;MainSheet!$C$11,IF(J2372&gt;=0.999,1,(G2373-MainSheet!$C$11)*I2373/$B$2/60),0)</f>
        <v>1</v>
      </c>
      <c r="K2373" s="1">
        <f>IF(G2373&gt;MainSheet!$C$11+$B$6,IF(K2372&gt;=0.999,1,(G2373-MainSheet!$C$11-$B$6)*I2373/$C$2/60),0)</f>
        <v>1</v>
      </c>
      <c r="L2373" s="1">
        <f>IF(G2373&gt;MainSheet!$C$11+$B$6+$C$6,IF(L2372&gt;=0.999,1,(G2373-MainSheet!$C$11-$B$6-$C$6)*I2373/$D$2/60),0)</f>
        <v>1</v>
      </c>
      <c r="M2373">
        <f t="shared" si="337"/>
        <v>1</v>
      </c>
      <c r="N2373" s="2">
        <f t="shared" si="338"/>
        <v>3721.0526315789471</v>
      </c>
      <c r="O2373">
        <f t="shared" ref="O2373:O2436" si="341">IF(K2373&gt;=0.01,((1-K2373)*C$3+C$4*(K2373)),0)</f>
        <v>977.02127659574455</v>
      </c>
      <c r="P2373">
        <f t="shared" si="339"/>
        <v>192000</v>
      </c>
      <c r="Q2373" s="2">
        <f t="shared" si="340"/>
        <v>196698.0739081747</v>
      </c>
      <c r="R2373">
        <f>Q2373/MainSheet!$C$8*(G2373-G2372)+R2372</f>
        <v>2835.0444555625677</v>
      </c>
      <c r="S2373">
        <f t="shared" ref="S2373:S2436" si="342">Q2373*$F$2/60+S2372</f>
        <v>45755.794645426526</v>
      </c>
      <c r="T2373">
        <f t="shared" si="334"/>
        <v>23.710000000000907</v>
      </c>
      <c r="U2373" s="1">
        <f>Q2373/MainSheet!$C$22</f>
        <v>1</v>
      </c>
    </row>
    <row r="2374" spans="7:21">
      <c r="G2374">
        <f t="shared" si="335"/>
        <v>23.720000000000908</v>
      </c>
      <c r="H2374">
        <f t="shared" si="336"/>
        <v>198000</v>
      </c>
      <c r="I2374" s="2">
        <f>MIN(MainSheet!$C$10/MainSheet!$C$9,MainSheet!$K$9*60)</f>
        <v>660</v>
      </c>
      <c r="J2374" s="1">
        <f>IF(G2374&gt;MainSheet!$C$11,IF(J2373&gt;=0.999,1,(G2374-MainSheet!$C$11)*I2374/$B$2/60),0)</f>
        <v>1</v>
      </c>
      <c r="K2374" s="1">
        <f>IF(G2374&gt;MainSheet!$C$11+$B$6,IF(K2373&gt;=0.999,1,(G2374-MainSheet!$C$11-$B$6)*I2374/$C$2/60),0)</f>
        <v>1</v>
      </c>
      <c r="L2374" s="1">
        <f>IF(G2374&gt;MainSheet!$C$11+$B$6+$C$6,IF(L2373&gt;=0.999,1,(G2374-MainSheet!$C$11-$B$6-$C$6)*I2374/$D$2/60),0)</f>
        <v>1</v>
      </c>
      <c r="M2374">
        <f t="shared" si="337"/>
        <v>1</v>
      </c>
      <c r="N2374" s="2">
        <f t="shared" si="338"/>
        <v>3721.0526315789471</v>
      </c>
      <c r="O2374">
        <f t="shared" si="341"/>
        <v>977.02127659574455</v>
      </c>
      <c r="P2374">
        <f t="shared" si="339"/>
        <v>192000</v>
      </c>
      <c r="Q2374" s="2">
        <f t="shared" si="340"/>
        <v>196698.0739081747</v>
      </c>
      <c r="R2374">
        <f>Q2374/MainSheet!$C$8*(G2374-G2373)+R2373</f>
        <v>2837.0757020534024</v>
      </c>
      <c r="S2374">
        <f t="shared" si="342"/>
        <v>45788.577657744558</v>
      </c>
      <c r="T2374">
        <f t="shared" si="334"/>
        <v>23.720000000000908</v>
      </c>
      <c r="U2374" s="1">
        <f>Q2374/MainSheet!$C$22</f>
        <v>1</v>
      </c>
    </row>
    <row r="2375" spans="7:21">
      <c r="G2375">
        <f t="shared" si="335"/>
        <v>23.73000000000091</v>
      </c>
      <c r="H2375">
        <f t="shared" si="336"/>
        <v>198000</v>
      </c>
      <c r="I2375" s="2">
        <f>MIN(MainSheet!$C$10/MainSheet!$C$9,MainSheet!$K$9*60)</f>
        <v>660</v>
      </c>
      <c r="J2375" s="1">
        <f>IF(G2375&gt;MainSheet!$C$11,IF(J2374&gt;=0.999,1,(G2375-MainSheet!$C$11)*I2375/$B$2/60),0)</f>
        <v>1</v>
      </c>
      <c r="K2375" s="1">
        <f>IF(G2375&gt;MainSheet!$C$11+$B$6,IF(K2374&gt;=0.999,1,(G2375-MainSheet!$C$11-$B$6)*I2375/$C$2/60),0)</f>
        <v>1</v>
      </c>
      <c r="L2375" s="1">
        <f>IF(G2375&gt;MainSheet!$C$11+$B$6+$C$6,IF(L2374&gt;=0.999,1,(G2375-MainSheet!$C$11-$B$6-$C$6)*I2375/$D$2/60),0)</f>
        <v>1</v>
      </c>
      <c r="M2375">
        <f t="shared" si="337"/>
        <v>1</v>
      </c>
      <c r="N2375" s="2">
        <f t="shared" si="338"/>
        <v>3721.0526315789471</v>
      </c>
      <c r="O2375">
        <f t="shared" si="341"/>
        <v>977.02127659574455</v>
      </c>
      <c r="P2375">
        <f t="shared" si="339"/>
        <v>192000</v>
      </c>
      <c r="Q2375" s="2">
        <f t="shared" si="340"/>
        <v>196698.0739081747</v>
      </c>
      <c r="R2375">
        <f>Q2375/MainSheet!$C$8*(G2375-G2374)+R2374</f>
        <v>2839.1069485442372</v>
      </c>
      <c r="S2375">
        <f t="shared" si="342"/>
        <v>45821.36067006259</v>
      </c>
      <c r="T2375">
        <f t="shared" si="334"/>
        <v>23.73000000000091</v>
      </c>
      <c r="U2375" s="1">
        <f>Q2375/MainSheet!$C$22</f>
        <v>1</v>
      </c>
    </row>
    <row r="2376" spans="7:21">
      <c r="G2376">
        <f t="shared" si="335"/>
        <v>23.740000000000911</v>
      </c>
      <c r="H2376">
        <f t="shared" si="336"/>
        <v>198000</v>
      </c>
      <c r="I2376" s="2">
        <f>MIN(MainSheet!$C$10/MainSheet!$C$9,MainSheet!$K$9*60)</f>
        <v>660</v>
      </c>
      <c r="J2376" s="1">
        <f>IF(G2376&gt;MainSheet!$C$11,IF(J2375&gt;=0.999,1,(G2376-MainSheet!$C$11)*I2376/$B$2/60),0)</f>
        <v>1</v>
      </c>
      <c r="K2376" s="1">
        <f>IF(G2376&gt;MainSheet!$C$11+$B$6,IF(K2375&gt;=0.999,1,(G2376-MainSheet!$C$11-$B$6)*I2376/$C$2/60),0)</f>
        <v>1</v>
      </c>
      <c r="L2376" s="1">
        <f>IF(G2376&gt;MainSheet!$C$11+$B$6+$C$6,IF(L2375&gt;=0.999,1,(G2376-MainSheet!$C$11-$B$6-$C$6)*I2376/$D$2/60),0)</f>
        <v>1</v>
      </c>
      <c r="M2376">
        <f t="shared" si="337"/>
        <v>1</v>
      </c>
      <c r="N2376" s="2">
        <f t="shared" si="338"/>
        <v>3721.0526315789471</v>
      </c>
      <c r="O2376">
        <f t="shared" si="341"/>
        <v>977.02127659574455</v>
      </c>
      <c r="P2376">
        <f t="shared" si="339"/>
        <v>192000</v>
      </c>
      <c r="Q2376" s="2">
        <f t="shared" si="340"/>
        <v>196698.0739081747</v>
      </c>
      <c r="R2376">
        <f>Q2376/MainSheet!$C$8*(G2376-G2375)+R2375</f>
        <v>2841.1381950350719</v>
      </c>
      <c r="S2376">
        <f t="shared" si="342"/>
        <v>45854.143682380622</v>
      </c>
      <c r="T2376">
        <f t="shared" si="334"/>
        <v>23.740000000000911</v>
      </c>
      <c r="U2376" s="1">
        <f>Q2376/MainSheet!$C$22</f>
        <v>1</v>
      </c>
    </row>
    <row r="2377" spans="7:21">
      <c r="G2377">
        <f t="shared" si="335"/>
        <v>23.750000000000913</v>
      </c>
      <c r="H2377">
        <f t="shared" si="336"/>
        <v>198000</v>
      </c>
      <c r="I2377" s="2">
        <f>MIN(MainSheet!$C$10/MainSheet!$C$9,MainSheet!$K$9*60)</f>
        <v>660</v>
      </c>
      <c r="J2377" s="1">
        <f>IF(G2377&gt;MainSheet!$C$11,IF(J2376&gt;=0.999,1,(G2377-MainSheet!$C$11)*I2377/$B$2/60),0)</f>
        <v>1</v>
      </c>
      <c r="K2377" s="1">
        <f>IF(G2377&gt;MainSheet!$C$11+$B$6,IF(K2376&gt;=0.999,1,(G2377-MainSheet!$C$11-$B$6)*I2377/$C$2/60),0)</f>
        <v>1</v>
      </c>
      <c r="L2377" s="1">
        <f>IF(G2377&gt;MainSheet!$C$11+$B$6+$C$6,IF(L2376&gt;=0.999,1,(G2377-MainSheet!$C$11-$B$6-$C$6)*I2377/$D$2/60),0)</f>
        <v>1</v>
      </c>
      <c r="M2377">
        <f t="shared" si="337"/>
        <v>1</v>
      </c>
      <c r="N2377" s="2">
        <f t="shared" si="338"/>
        <v>3721.0526315789471</v>
      </c>
      <c r="O2377">
        <f t="shared" si="341"/>
        <v>977.02127659574455</v>
      </c>
      <c r="P2377">
        <f t="shared" si="339"/>
        <v>192000</v>
      </c>
      <c r="Q2377" s="2">
        <f t="shared" si="340"/>
        <v>196698.0739081747</v>
      </c>
      <c r="R2377">
        <f>Q2377/MainSheet!$C$8*(G2377-G2376)+R2376</f>
        <v>2843.1694415259067</v>
      </c>
      <c r="S2377">
        <f t="shared" si="342"/>
        <v>45886.926694698654</v>
      </c>
      <c r="T2377">
        <f t="shared" si="334"/>
        <v>23.750000000000913</v>
      </c>
      <c r="U2377" s="1">
        <f>Q2377/MainSheet!$C$22</f>
        <v>1</v>
      </c>
    </row>
    <row r="2378" spans="7:21">
      <c r="G2378">
        <f t="shared" si="335"/>
        <v>23.760000000000915</v>
      </c>
      <c r="H2378">
        <f t="shared" si="336"/>
        <v>198000</v>
      </c>
      <c r="I2378" s="2">
        <f>MIN(MainSheet!$C$10/MainSheet!$C$9,MainSheet!$K$9*60)</f>
        <v>660</v>
      </c>
      <c r="J2378" s="1">
        <f>IF(G2378&gt;MainSheet!$C$11,IF(J2377&gt;=0.999,1,(G2378-MainSheet!$C$11)*I2378/$B$2/60),0)</f>
        <v>1</v>
      </c>
      <c r="K2378" s="1">
        <f>IF(G2378&gt;MainSheet!$C$11+$B$6,IF(K2377&gt;=0.999,1,(G2378-MainSheet!$C$11-$B$6)*I2378/$C$2/60),0)</f>
        <v>1</v>
      </c>
      <c r="L2378" s="1">
        <f>IF(G2378&gt;MainSheet!$C$11+$B$6+$C$6,IF(L2377&gt;=0.999,1,(G2378-MainSheet!$C$11-$B$6-$C$6)*I2378/$D$2/60),0)</f>
        <v>1</v>
      </c>
      <c r="M2378">
        <f t="shared" si="337"/>
        <v>1</v>
      </c>
      <c r="N2378" s="2">
        <f t="shared" si="338"/>
        <v>3721.0526315789471</v>
      </c>
      <c r="O2378">
        <f t="shared" si="341"/>
        <v>977.02127659574455</v>
      </c>
      <c r="P2378">
        <f t="shared" si="339"/>
        <v>192000</v>
      </c>
      <c r="Q2378" s="2">
        <f t="shared" si="340"/>
        <v>196698.0739081747</v>
      </c>
      <c r="R2378">
        <f>Q2378/MainSheet!$C$8*(G2378-G2377)+R2377</f>
        <v>2845.2006880167414</v>
      </c>
      <c r="S2378">
        <f t="shared" si="342"/>
        <v>45919.709707016686</v>
      </c>
      <c r="T2378">
        <f t="shared" si="334"/>
        <v>23.760000000000915</v>
      </c>
      <c r="U2378" s="1">
        <f>Q2378/MainSheet!$C$22</f>
        <v>1</v>
      </c>
    </row>
    <row r="2379" spans="7:21">
      <c r="G2379">
        <f t="shared" si="335"/>
        <v>23.770000000000916</v>
      </c>
      <c r="H2379">
        <f t="shared" si="336"/>
        <v>198000</v>
      </c>
      <c r="I2379" s="2">
        <f>MIN(MainSheet!$C$10/MainSheet!$C$9,MainSheet!$K$9*60)</f>
        <v>660</v>
      </c>
      <c r="J2379" s="1">
        <f>IF(G2379&gt;MainSheet!$C$11,IF(J2378&gt;=0.999,1,(G2379-MainSheet!$C$11)*I2379/$B$2/60),0)</f>
        <v>1</v>
      </c>
      <c r="K2379" s="1">
        <f>IF(G2379&gt;MainSheet!$C$11+$B$6,IF(K2378&gt;=0.999,1,(G2379-MainSheet!$C$11-$B$6)*I2379/$C$2/60),0)</f>
        <v>1</v>
      </c>
      <c r="L2379" s="1">
        <f>IF(G2379&gt;MainSheet!$C$11+$B$6+$C$6,IF(L2378&gt;=0.999,1,(G2379-MainSheet!$C$11-$B$6-$C$6)*I2379/$D$2/60),0)</f>
        <v>1</v>
      </c>
      <c r="M2379">
        <f t="shared" si="337"/>
        <v>1</v>
      </c>
      <c r="N2379" s="2">
        <f t="shared" si="338"/>
        <v>3721.0526315789471</v>
      </c>
      <c r="O2379">
        <f t="shared" si="341"/>
        <v>977.02127659574455</v>
      </c>
      <c r="P2379">
        <f t="shared" si="339"/>
        <v>192000</v>
      </c>
      <c r="Q2379" s="2">
        <f t="shared" si="340"/>
        <v>196698.0739081747</v>
      </c>
      <c r="R2379">
        <f>Q2379/MainSheet!$C$8*(G2379-G2378)+R2378</f>
        <v>2847.2319345075762</v>
      </c>
      <c r="S2379">
        <f t="shared" si="342"/>
        <v>45952.492719334718</v>
      </c>
      <c r="T2379">
        <f t="shared" si="334"/>
        <v>23.770000000000916</v>
      </c>
      <c r="U2379" s="1">
        <f>Q2379/MainSheet!$C$22</f>
        <v>1</v>
      </c>
    </row>
    <row r="2380" spans="7:21">
      <c r="G2380">
        <f t="shared" si="335"/>
        <v>23.780000000000918</v>
      </c>
      <c r="H2380">
        <f t="shared" si="336"/>
        <v>198000</v>
      </c>
      <c r="I2380" s="2">
        <f>MIN(MainSheet!$C$10/MainSheet!$C$9,MainSheet!$K$9*60)</f>
        <v>660</v>
      </c>
      <c r="J2380" s="1">
        <f>IF(G2380&gt;MainSheet!$C$11,IF(J2379&gt;=0.999,1,(G2380-MainSheet!$C$11)*I2380/$B$2/60),0)</f>
        <v>1</v>
      </c>
      <c r="K2380" s="1">
        <f>IF(G2380&gt;MainSheet!$C$11+$B$6,IF(K2379&gt;=0.999,1,(G2380-MainSheet!$C$11-$B$6)*I2380/$C$2/60),0)</f>
        <v>1</v>
      </c>
      <c r="L2380" s="1">
        <f>IF(G2380&gt;MainSheet!$C$11+$B$6+$C$6,IF(L2379&gt;=0.999,1,(G2380-MainSheet!$C$11-$B$6-$C$6)*I2380/$D$2/60),0)</f>
        <v>1</v>
      </c>
      <c r="M2380">
        <f t="shared" si="337"/>
        <v>1</v>
      </c>
      <c r="N2380" s="2">
        <f t="shared" si="338"/>
        <v>3721.0526315789471</v>
      </c>
      <c r="O2380">
        <f t="shared" si="341"/>
        <v>977.02127659574455</v>
      </c>
      <c r="P2380">
        <f t="shared" si="339"/>
        <v>192000</v>
      </c>
      <c r="Q2380" s="2">
        <f t="shared" si="340"/>
        <v>196698.0739081747</v>
      </c>
      <c r="R2380">
        <f>Q2380/MainSheet!$C$8*(G2380-G2379)+R2379</f>
        <v>2849.2631809984109</v>
      </c>
      <c r="S2380">
        <f t="shared" si="342"/>
        <v>45985.27573165275</v>
      </c>
      <c r="T2380">
        <f t="shared" si="334"/>
        <v>23.780000000000918</v>
      </c>
      <c r="U2380" s="1">
        <f>Q2380/MainSheet!$C$22</f>
        <v>1</v>
      </c>
    </row>
    <row r="2381" spans="7:21">
      <c r="G2381">
        <f t="shared" si="335"/>
        <v>23.790000000000919</v>
      </c>
      <c r="H2381">
        <f t="shared" si="336"/>
        <v>198000</v>
      </c>
      <c r="I2381" s="2">
        <f>MIN(MainSheet!$C$10/MainSheet!$C$9,MainSheet!$K$9*60)</f>
        <v>660</v>
      </c>
      <c r="J2381" s="1">
        <f>IF(G2381&gt;MainSheet!$C$11,IF(J2380&gt;=0.999,1,(G2381-MainSheet!$C$11)*I2381/$B$2/60),0)</f>
        <v>1</v>
      </c>
      <c r="K2381" s="1">
        <f>IF(G2381&gt;MainSheet!$C$11+$B$6,IF(K2380&gt;=0.999,1,(G2381-MainSheet!$C$11-$B$6)*I2381/$C$2/60),0)</f>
        <v>1</v>
      </c>
      <c r="L2381" s="1">
        <f>IF(G2381&gt;MainSheet!$C$11+$B$6+$C$6,IF(L2380&gt;=0.999,1,(G2381-MainSheet!$C$11-$B$6-$C$6)*I2381/$D$2/60),0)</f>
        <v>1</v>
      </c>
      <c r="M2381">
        <f t="shared" si="337"/>
        <v>1</v>
      </c>
      <c r="N2381" s="2">
        <f t="shared" si="338"/>
        <v>3721.0526315789471</v>
      </c>
      <c r="O2381">
        <f t="shared" si="341"/>
        <v>977.02127659574455</v>
      </c>
      <c r="P2381">
        <f t="shared" si="339"/>
        <v>192000</v>
      </c>
      <c r="Q2381" s="2">
        <f t="shared" si="340"/>
        <v>196698.0739081747</v>
      </c>
      <c r="R2381">
        <f>Q2381/MainSheet!$C$8*(G2381-G2380)+R2380</f>
        <v>2851.2944274892457</v>
      </c>
      <c r="S2381">
        <f t="shared" si="342"/>
        <v>46018.058743970782</v>
      </c>
      <c r="T2381">
        <f t="shared" si="334"/>
        <v>23.790000000000919</v>
      </c>
      <c r="U2381" s="1">
        <f>Q2381/MainSheet!$C$22</f>
        <v>1</v>
      </c>
    </row>
    <row r="2382" spans="7:21">
      <c r="G2382">
        <f t="shared" si="335"/>
        <v>23.800000000000921</v>
      </c>
      <c r="H2382">
        <f t="shared" si="336"/>
        <v>198000</v>
      </c>
      <c r="I2382" s="2">
        <f>MIN(MainSheet!$C$10/MainSheet!$C$9,MainSheet!$K$9*60)</f>
        <v>660</v>
      </c>
      <c r="J2382" s="1">
        <f>IF(G2382&gt;MainSheet!$C$11,IF(J2381&gt;=0.999,1,(G2382-MainSheet!$C$11)*I2382/$B$2/60),0)</f>
        <v>1</v>
      </c>
      <c r="K2382" s="1">
        <f>IF(G2382&gt;MainSheet!$C$11+$B$6,IF(K2381&gt;=0.999,1,(G2382-MainSheet!$C$11-$B$6)*I2382/$C$2/60),0)</f>
        <v>1</v>
      </c>
      <c r="L2382" s="1">
        <f>IF(G2382&gt;MainSheet!$C$11+$B$6+$C$6,IF(L2381&gt;=0.999,1,(G2382-MainSheet!$C$11-$B$6-$C$6)*I2382/$D$2/60),0)</f>
        <v>1</v>
      </c>
      <c r="M2382">
        <f t="shared" si="337"/>
        <v>1</v>
      </c>
      <c r="N2382" s="2">
        <f t="shared" si="338"/>
        <v>3721.0526315789471</v>
      </c>
      <c r="O2382">
        <f t="shared" si="341"/>
        <v>977.02127659574455</v>
      </c>
      <c r="P2382">
        <f t="shared" si="339"/>
        <v>192000</v>
      </c>
      <c r="Q2382" s="2">
        <f t="shared" si="340"/>
        <v>196698.0739081747</v>
      </c>
      <c r="R2382">
        <f>Q2382/MainSheet!$C$8*(G2382-G2381)+R2381</f>
        <v>2853.3256739800804</v>
      </c>
      <c r="S2382">
        <f t="shared" si="342"/>
        <v>46050.841756288813</v>
      </c>
      <c r="T2382">
        <f t="shared" si="334"/>
        <v>23.800000000000921</v>
      </c>
      <c r="U2382" s="1">
        <f>Q2382/MainSheet!$C$22</f>
        <v>1</v>
      </c>
    </row>
    <row r="2383" spans="7:21">
      <c r="G2383">
        <f t="shared" si="335"/>
        <v>23.810000000000922</v>
      </c>
      <c r="H2383">
        <f t="shared" si="336"/>
        <v>198000</v>
      </c>
      <c r="I2383" s="2">
        <f>MIN(MainSheet!$C$10/MainSheet!$C$9,MainSheet!$K$9*60)</f>
        <v>660</v>
      </c>
      <c r="J2383" s="1">
        <f>IF(G2383&gt;MainSheet!$C$11,IF(J2382&gt;=0.999,1,(G2383-MainSheet!$C$11)*I2383/$B$2/60),0)</f>
        <v>1</v>
      </c>
      <c r="K2383" s="1">
        <f>IF(G2383&gt;MainSheet!$C$11+$B$6,IF(K2382&gt;=0.999,1,(G2383-MainSheet!$C$11-$B$6)*I2383/$C$2/60),0)</f>
        <v>1</v>
      </c>
      <c r="L2383" s="1">
        <f>IF(G2383&gt;MainSheet!$C$11+$B$6+$C$6,IF(L2382&gt;=0.999,1,(G2383-MainSheet!$C$11-$B$6-$C$6)*I2383/$D$2/60),0)</f>
        <v>1</v>
      </c>
      <c r="M2383">
        <f t="shared" si="337"/>
        <v>1</v>
      </c>
      <c r="N2383" s="2">
        <f t="shared" si="338"/>
        <v>3721.0526315789471</v>
      </c>
      <c r="O2383">
        <f t="shared" si="341"/>
        <v>977.02127659574455</v>
      </c>
      <c r="P2383">
        <f t="shared" si="339"/>
        <v>192000</v>
      </c>
      <c r="Q2383" s="2">
        <f t="shared" si="340"/>
        <v>196698.0739081747</v>
      </c>
      <c r="R2383">
        <f>Q2383/MainSheet!$C$8*(G2383-G2382)+R2382</f>
        <v>2855.3569204709152</v>
      </c>
      <c r="S2383">
        <f t="shared" si="342"/>
        <v>46083.624768606845</v>
      </c>
      <c r="T2383">
        <f t="shared" si="334"/>
        <v>23.810000000000922</v>
      </c>
      <c r="U2383" s="1">
        <f>Q2383/MainSheet!$C$22</f>
        <v>1</v>
      </c>
    </row>
    <row r="2384" spans="7:21">
      <c r="G2384">
        <f t="shared" si="335"/>
        <v>23.820000000000924</v>
      </c>
      <c r="H2384">
        <f t="shared" si="336"/>
        <v>198000</v>
      </c>
      <c r="I2384" s="2">
        <f>MIN(MainSheet!$C$10/MainSheet!$C$9,MainSheet!$K$9*60)</f>
        <v>660</v>
      </c>
      <c r="J2384" s="1">
        <f>IF(G2384&gt;MainSheet!$C$11,IF(J2383&gt;=0.999,1,(G2384-MainSheet!$C$11)*I2384/$B$2/60),0)</f>
        <v>1</v>
      </c>
      <c r="K2384" s="1">
        <f>IF(G2384&gt;MainSheet!$C$11+$B$6,IF(K2383&gt;=0.999,1,(G2384-MainSheet!$C$11-$B$6)*I2384/$C$2/60),0)</f>
        <v>1</v>
      </c>
      <c r="L2384" s="1">
        <f>IF(G2384&gt;MainSheet!$C$11+$B$6+$C$6,IF(L2383&gt;=0.999,1,(G2384-MainSheet!$C$11-$B$6-$C$6)*I2384/$D$2/60),0)</f>
        <v>1</v>
      </c>
      <c r="M2384">
        <f t="shared" si="337"/>
        <v>1</v>
      </c>
      <c r="N2384" s="2">
        <f t="shared" si="338"/>
        <v>3721.0526315789471</v>
      </c>
      <c r="O2384">
        <f t="shared" si="341"/>
        <v>977.02127659574455</v>
      </c>
      <c r="P2384">
        <f t="shared" si="339"/>
        <v>192000</v>
      </c>
      <c r="Q2384" s="2">
        <f t="shared" si="340"/>
        <v>196698.0739081747</v>
      </c>
      <c r="R2384">
        <f>Q2384/MainSheet!$C$8*(G2384-G2383)+R2383</f>
        <v>2857.3881669617499</v>
      </c>
      <c r="S2384">
        <f t="shared" si="342"/>
        <v>46116.407780924877</v>
      </c>
      <c r="T2384">
        <f t="shared" si="334"/>
        <v>23.820000000000924</v>
      </c>
      <c r="U2384" s="1">
        <f>Q2384/MainSheet!$C$22</f>
        <v>1</v>
      </c>
    </row>
    <row r="2385" spans="7:21">
      <c r="G2385">
        <f t="shared" si="335"/>
        <v>23.830000000000926</v>
      </c>
      <c r="H2385">
        <f t="shared" si="336"/>
        <v>198000</v>
      </c>
      <c r="I2385" s="2">
        <f>MIN(MainSheet!$C$10/MainSheet!$C$9,MainSheet!$K$9*60)</f>
        <v>660</v>
      </c>
      <c r="J2385" s="1">
        <f>IF(G2385&gt;MainSheet!$C$11,IF(J2384&gt;=0.999,1,(G2385-MainSheet!$C$11)*I2385/$B$2/60),0)</f>
        <v>1</v>
      </c>
      <c r="K2385" s="1">
        <f>IF(G2385&gt;MainSheet!$C$11+$B$6,IF(K2384&gt;=0.999,1,(G2385-MainSheet!$C$11-$B$6)*I2385/$C$2/60),0)</f>
        <v>1</v>
      </c>
      <c r="L2385" s="1">
        <f>IF(G2385&gt;MainSheet!$C$11+$B$6+$C$6,IF(L2384&gt;=0.999,1,(G2385-MainSheet!$C$11-$B$6-$C$6)*I2385/$D$2/60),0)</f>
        <v>1</v>
      </c>
      <c r="M2385">
        <f t="shared" si="337"/>
        <v>1</v>
      </c>
      <c r="N2385" s="2">
        <f t="shared" si="338"/>
        <v>3721.0526315789471</v>
      </c>
      <c r="O2385">
        <f t="shared" si="341"/>
        <v>977.02127659574455</v>
      </c>
      <c r="P2385">
        <f t="shared" si="339"/>
        <v>192000</v>
      </c>
      <c r="Q2385" s="2">
        <f t="shared" si="340"/>
        <v>196698.0739081747</v>
      </c>
      <c r="R2385">
        <f>Q2385/MainSheet!$C$8*(G2385-G2384)+R2384</f>
        <v>2859.4194134525846</v>
      </c>
      <c r="S2385">
        <f t="shared" si="342"/>
        <v>46149.190793242909</v>
      </c>
      <c r="T2385">
        <f t="shared" si="334"/>
        <v>23.830000000000926</v>
      </c>
      <c r="U2385" s="1">
        <f>Q2385/MainSheet!$C$22</f>
        <v>1</v>
      </c>
    </row>
    <row r="2386" spans="7:21">
      <c r="G2386">
        <f t="shared" si="335"/>
        <v>23.840000000000927</v>
      </c>
      <c r="H2386">
        <f t="shared" si="336"/>
        <v>198000</v>
      </c>
      <c r="I2386" s="2">
        <f>MIN(MainSheet!$C$10/MainSheet!$C$9,MainSheet!$K$9*60)</f>
        <v>660</v>
      </c>
      <c r="J2386" s="1">
        <f>IF(G2386&gt;MainSheet!$C$11,IF(J2385&gt;=0.999,1,(G2386-MainSheet!$C$11)*I2386/$B$2/60),0)</f>
        <v>1</v>
      </c>
      <c r="K2386" s="1">
        <f>IF(G2386&gt;MainSheet!$C$11+$B$6,IF(K2385&gt;=0.999,1,(G2386-MainSheet!$C$11-$B$6)*I2386/$C$2/60),0)</f>
        <v>1</v>
      </c>
      <c r="L2386" s="1">
        <f>IF(G2386&gt;MainSheet!$C$11+$B$6+$C$6,IF(L2385&gt;=0.999,1,(G2386-MainSheet!$C$11-$B$6-$C$6)*I2386/$D$2/60),0)</f>
        <v>1</v>
      </c>
      <c r="M2386">
        <f t="shared" si="337"/>
        <v>1</v>
      </c>
      <c r="N2386" s="2">
        <f t="shared" si="338"/>
        <v>3721.0526315789471</v>
      </c>
      <c r="O2386">
        <f t="shared" si="341"/>
        <v>977.02127659574455</v>
      </c>
      <c r="P2386">
        <f t="shared" si="339"/>
        <v>192000</v>
      </c>
      <c r="Q2386" s="2">
        <f t="shared" si="340"/>
        <v>196698.0739081747</v>
      </c>
      <c r="R2386">
        <f>Q2386/MainSheet!$C$8*(G2386-G2385)+R2385</f>
        <v>2861.4506599434194</v>
      </c>
      <c r="S2386">
        <f t="shared" si="342"/>
        <v>46181.973805560941</v>
      </c>
      <c r="T2386">
        <f t="shared" si="334"/>
        <v>23.840000000000927</v>
      </c>
      <c r="U2386" s="1">
        <f>Q2386/MainSheet!$C$22</f>
        <v>1</v>
      </c>
    </row>
    <row r="2387" spans="7:21">
      <c r="G2387">
        <f t="shared" si="335"/>
        <v>23.850000000000929</v>
      </c>
      <c r="H2387">
        <f t="shared" si="336"/>
        <v>198000</v>
      </c>
      <c r="I2387" s="2">
        <f>MIN(MainSheet!$C$10/MainSheet!$C$9,MainSheet!$K$9*60)</f>
        <v>660</v>
      </c>
      <c r="J2387" s="1">
        <f>IF(G2387&gt;MainSheet!$C$11,IF(J2386&gt;=0.999,1,(G2387-MainSheet!$C$11)*I2387/$B$2/60),0)</f>
        <v>1</v>
      </c>
      <c r="K2387" s="1">
        <f>IF(G2387&gt;MainSheet!$C$11+$B$6,IF(K2386&gt;=0.999,1,(G2387-MainSheet!$C$11-$B$6)*I2387/$C$2/60),0)</f>
        <v>1</v>
      </c>
      <c r="L2387" s="1">
        <f>IF(G2387&gt;MainSheet!$C$11+$B$6+$C$6,IF(L2386&gt;=0.999,1,(G2387-MainSheet!$C$11-$B$6-$C$6)*I2387/$D$2/60),0)</f>
        <v>1</v>
      </c>
      <c r="M2387">
        <f t="shared" si="337"/>
        <v>1</v>
      </c>
      <c r="N2387" s="2">
        <f t="shared" si="338"/>
        <v>3721.0526315789471</v>
      </c>
      <c r="O2387">
        <f t="shared" si="341"/>
        <v>977.02127659574455</v>
      </c>
      <c r="P2387">
        <f t="shared" si="339"/>
        <v>192000</v>
      </c>
      <c r="Q2387" s="2">
        <f t="shared" si="340"/>
        <v>196698.0739081747</v>
      </c>
      <c r="R2387">
        <f>Q2387/MainSheet!$C$8*(G2387-G2386)+R2386</f>
        <v>2863.4819064342541</v>
      </c>
      <c r="S2387">
        <f t="shared" si="342"/>
        <v>46214.756817878973</v>
      </c>
      <c r="T2387">
        <f t="shared" si="334"/>
        <v>23.850000000000929</v>
      </c>
      <c r="U2387" s="1">
        <f>Q2387/MainSheet!$C$22</f>
        <v>1</v>
      </c>
    </row>
    <row r="2388" spans="7:21">
      <c r="G2388">
        <f t="shared" si="335"/>
        <v>23.86000000000093</v>
      </c>
      <c r="H2388">
        <f t="shared" si="336"/>
        <v>198000</v>
      </c>
      <c r="I2388" s="2">
        <f>MIN(MainSheet!$C$10/MainSheet!$C$9,MainSheet!$K$9*60)</f>
        <v>660</v>
      </c>
      <c r="J2388" s="1">
        <f>IF(G2388&gt;MainSheet!$C$11,IF(J2387&gt;=0.999,1,(G2388-MainSheet!$C$11)*I2388/$B$2/60),0)</f>
        <v>1</v>
      </c>
      <c r="K2388" s="1">
        <f>IF(G2388&gt;MainSheet!$C$11+$B$6,IF(K2387&gt;=0.999,1,(G2388-MainSheet!$C$11-$B$6)*I2388/$C$2/60),0)</f>
        <v>1</v>
      </c>
      <c r="L2388" s="1">
        <f>IF(G2388&gt;MainSheet!$C$11+$B$6+$C$6,IF(L2387&gt;=0.999,1,(G2388-MainSheet!$C$11-$B$6-$C$6)*I2388/$D$2/60),0)</f>
        <v>1</v>
      </c>
      <c r="M2388">
        <f t="shared" si="337"/>
        <v>1</v>
      </c>
      <c r="N2388" s="2">
        <f t="shared" si="338"/>
        <v>3721.0526315789471</v>
      </c>
      <c r="O2388">
        <f t="shared" si="341"/>
        <v>977.02127659574455</v>
      </c>
      <c r="P2388">
        <f t="shared" si="339"/>
        <v>192000</v>
      </c>
      <c r="Q2388" s="2">
        <f t="shared" si="340"/>
        <v>196698.0739081747</v>
      </c>
      <c r="R2388">
        <f>Q2388/MainSheet!$C$8*(G2388-G2387)+R2387</f>
        <v>2865.5131529250889</v>
      </c>
      <c r="S2388">
        <f t="shared" si="342"/>
        <v>46247.539830197005</v>
      </c>
      <c r="T2388">
        <f t="shared" si="334"/>
        <v>23.86000000000093</v>
      </c>
      <c r="U2388" s="1">
        <f>Q2388/MainSheet!$C$22</f>
        <v>1</v>
      </c>
    </row>
    <row r="2389" spans="7:21">
      <c r="G2389">
        <f t="shared" si="335"/>
        <v>23.870000000000932</v>
      </c>
      <c r="H2389">
        <f t="shared" si="336"/>
        <v>198000</v>
      </c>
      <c r="I2389" s="2">
        <f>MIN(MainSheet!$C$10/MainSheet!$C$9,MainSheet!$K$9*60)</f>
        <v>660</v>
      </c>
      <c r="J2389" s="1">
        <f>IF(G2389&gt;MainSheet!$C$11,IF(J2388&gt;=0.999,1,(G2389-MainSheet!$C$11)*I2389/$B$2/60),0)</f>
        <v>1</v>
      </c>
      <c r="K2389" s="1">
        <f>IF(G2389&gt;MainSheet!$C$11+$B$6,IF(K2388&gt;=0.999,1,(G2389-MainSheet!$C$11-$B$6)*I2389/$C$2/60),0)</f>
        <v>1</v>
      </c>
      <c r="L2389" s="1">
        <f>IF(G2389&gt;MainSheet!$C$11+$B$6+$C$6,IF(L2388&gt;=0.999,1,(G2389-MainSheet!$C$11-$B$6-$C$6)*I2389/$D$2/60),0)</f>
        <v>1</v>
      </c>
      <c r="M2389">
        <f t="shared" si="337"/>
        <v>1</v>
      </c>
      <c r="N2389" s="2">
        <f t="shared" si="338"/>
        <v>3721.0526315789471</v>
      </c>
      <c r="O2389">
        <f t="shared" si="341"/>
        <v>977.02127659574455</v>
      </c>
      <c r="P2389">
        <f t="shared" si="339"/>
        <v>192000</v>
      </c>
      <c r="Q2389" s="2">
        <f t="shared" si="340"/>
        <v>196698.0739081747</v>
      </c>
      <c r="R2389">
        <f>Q2389/MainSheet!$C$8*(G2389-G2388)+R2388</f>
        <v>2867.5443994159236</v>
      </c>
      <c r="S2389">
        <f t="shared" si="342"/>
        <v>46280.322842515037</v>
      </c>
      <c r="T2389">
        <f t="shared" si="334"/>
        <v>23.870000000000932</v>
      </c>
      <c r="U2389" s="1">
        <f>Q2389/MainSheet!$C$22</f>
        <v>1</v>
      </c>
    </row>
    <row r="2390" spans="7:21">
      <c r="G2390">
        <f t="shared" si="335"/>
        <v>23.880000000000933</v>
      </c>
      <c r="H2390">
        <f t="shared" si="336"/>
        <v>198000</v>
      </c>
      <c r="I2390" s="2">
        <f>MIN(MainSheet!$C$10/MainSheet!$C$9,MainSheet!$K$9*60)</f>
        <v>660</v>
      </c>
      <c r="J2390" s="1">
        <f>IF(G2390&gt;MainSheet!$C$11,IF(J2389&gt;=0.999,1,(G2390-MainSheet!$C$11)*I2390/$B$2/60),0)</f>
        <v>1</v>
      </c>
      <c r="K2390" s="1">
        <f>IF(G2390&gt;MainSheet!$C$11+$B$6,IF(K2389&gt;=0.999,1,(G2390-MainSheet!$C$11-$B$6)*I2390/$C$2/60),0)</f>
        <v>1</v>
      </c>
      <c r="L2390" s="1">
        <f>IF(G2390&gt;MainSheet!$C$11+$B$6+$C$6,IF(L2389&gt;=0.999,1,(G2390-MainSheet!$C$11-$B$6-$C$6)*I2390/$D$2/60),0)</f>
        <v>1</v>
      </c>
      <c r="M2390">
        <f t="shared" si="337"/>
        <v>1</v>
      </c>
      <c r="N2390" s="2">
        <f t="shared" si="338"/>
        <v>3721.0526315789471</v>
      </c>
      <c r="O2390">
        <f t="shared" si="341"/>
        <v>977.02127659574455</v>
      </c>
      <c r="P2390">
        <f t="shared" si="339"/>
        <v>192000</v>
      </c>
      <c r="Q2390" s="2">
        <f t="shared" si="340"/>
        <v>196698.0739081747</v>
      </c>
      <c r="R2390">
        <f>Q2390/MainSheet!$C$8*(G2390-G2389)+R2389</f>
        <v>2869.5756459067584</v>
      </c>
      <c r="S2390">
        <f t="shared" si="342"/>
        <v>46313.105854833069</v>
      </c>
      <c r="T2390">
        <f t="shared" si="334"/>
        <v>23.880000000000933</v>
      </c>
      <c r="U2390" s="1">
        <f>Q2390/MainSheet!$C$22</f>
        <v>1</v>
      </c>
    </row>
    <row r="2391" spans="7:21">
      <c r="G2391">
        <f t="shared" si="335"/>
        <v>23.890000000000935</v>
      </c>
      <c r="H2391">
        <f t="shared" si="336"/>
        <v>198000</v>
      </c>
      <c r="I2391" s="2">
        <f>MIN(MainSheet!$C$10/MainSheet!$C$9,MainSheet!$K$9*60)</f>
        <v>660</v>
      </c>
      <c r="J2391" s="1">
        <f>IF(G2391&gt;MainSheet!$C$11,IF(J2390&gt;=0.999,1,(G2391-MainSheet!$C$11)*I2391/$B$2/60),0)</f>
        <v>1</v>
      </c>
      <c r="K2391" s="1">
        <f>IF(G2391&gt;MainSheet!$C$11+$B$6,IF(K2390&gt;=0.999,1,(G2391-MainSheet!$C$11-$B$6)*I2391/$C$2/60),0)</f>
        <v>1</v>
      </c>
      <c r="L2391" s="1">
        <f>IF(G2391&gt;MainSheet!$C$11+$B$6+$C$6,IF(L2390&gt;=0.999,1,(G2391-MainSheet!$C$11-$B$6-$C$6)*I2391/$D$2/60),0)</f>
        <v>1</v>
      </c>
      <c r="M2391">
        <f t="shared" si="337"/>
        <v>1</v>
      </c>
      <c r="N2391" s="2">
        <f t="shared" si="338"/>
        <v>3721.0526315789471</v>
      </c>
      <c r="O2391">
        <f t="shared" si="341"/>
        <v>977.02127659574455</v>
      </c>
      <c r="P2391">
        <f t="shared" si="339"/>
        <v>192000</v>
      </c>
      <c r="Q2391" s="2">
        <f t="shared" si="340"/>
        <v>196698.0739081747</v>
      </c>
      <c r="R2391">
        <f>Q2391/MainSheet!$C$8*(G2391-G2390)+R2390</f>
        <v>2871.6068923975931</v>
      </c>
      <c r="S2391">
        <f t="shared" si="342"/>
        <v>46345.888867151101</v>
      </c>
      <c r="T2391">
        <f t="shared" si="334"/>
        <v>23.890000000000935</v>
      </c>
      <c r="U2391" s="1">
        <f>Q2391/MainSheet!$C$22</f>
        <v>1</v>
      </c>
    </row>
    <row r="2392" spans="7:21">
      <c r="G2392">
        <f t="shared" si="335"/>
        <v>23.900000000000936</v>
      </c>
      <c r="H2392">
        <f t="shared" si="336"/>
        <v>198000</v>
      </c>
      <c r="I2392" s="2">
        <f>MIN(MainSheet!$C$10/MainSheet!$C$9,MainSheet!$K$9*60)</f>
        <v>660</v>
      </c>
      <c r="J2392" s="1">
        <f>IF(G2392&gt;MainSheet!$C$11,IF(J2391&gt;=0.999,1,(G2392-MainSheet!$C$11)*I2392/$B$2/60),0)</f>
        <v>1</v>
      </c>
      <c r="K2392" s="1">
        <f>IF(G2392&gt;MainSheet!$C$11+$B$6,IF(K2391&gt;=0.999,1,(G2392-MainSheet!$C$11-$B$6)*I2392/$C$2/60),0)</f>
        <v>1</v>
      </c>
      <c r="L2392" s="1">
        <f>IF(G2392&gt;MainSheet!$C$11+$B$6+$C$6,IF(L2391&gt;=0.999,1,(G2392-MainSheet!$C$11-$B$6-$C$6)*I2392/$D$2/60),0)</f>
        <v>1</v>
      </c>
      <c r="M2392">
        <f t="shared" si="337"/>
        <v>1</v>
      </c>
      <c r="N2392" s="2">
        <f t="shared" si="338"/>
        <v>3721.0526315789471</v>
      </c>
      <c r="O2392">
        <f t="shared" si="341"/>
        <v>977.02127659574455</v>
      </c>
      <c r="P2392">
        <f t="shared" si="339"/>
        <v>192000</v>
      </c>
      <c r="Q2392" s="2">
        <f t="shared" si="340"/>
        <v>196698.0739081747</v>
      </c>
      <c r="R2392">
        <f>Q2392/MainSheet!$C$8*(G2392-G2391)+R2391</f>
        <v>2873.6381388884279</v>
      </c>
      <c r="S2392">
        <f t="shared" si="342"/>
        <v>46378.671879469133</v>
      </c>
      <c r="T2392">
        <f t="shared" si="334"/>
        <v>23.900000000000936</v>
      </c>
      <c r="U2392" s="1">
        <f>Q2392/MainSheet!$C$22</f>
        <v>1</v>
      </c>
    </row>
    <row r="2393" spans="7:21">
      <c r="G2393">
        <f t="shared" si="335"/>
        <v>23.910000000000938</v>
      </c>
      <c r="H2393">
        <f t="shared" si="336"/>
        <v>198000</v>
      </c>
      <c r="I2393" s="2">
        <f>MIN(MainSheet!$C$10/MainSheet!$C$9,MainSheet!$K$9*60)</f>
        <v>660</v>
      </c>
      <c r="J2393" s="1">
        <f>IF(G2393&gt;MainSheet!$C$11,IF(J2392&gt;=0.999,1,(G2393-MainSheet!$C$11)*I2393/$B$2/60),0)</f>
        <v>1</v>
      </c>
      <c r="K2393" s="1">
        <f>IF(G2393&gt;MainSheet!$C$11+$B$6,IF(K2392&gt;=0.999,1,(G2393-MainSheet!$C$11-$B$6)*I2393/$C$2/60),0)</f>
        <v>1</v>
      </c>
      <c r="L2393" s="1">
        <f>IF(G2393&gt;MainSheet!$C$11+$B$6+$C$6,IF(L2392&gt;=0.999,1,(G2393-MainSheet!$C$11-$B$6-$C$6)*I2393/$D$2/60),0)</f>
        <v>1</v>
      </c>
      <c r="M2393">
        <f t="shared" si="337"/>
        <v>1</v>
      </c>
      <c r="N2393" s="2">
        <f t="shared" si="338"/>
        <v>3721.0526315789471</v>
      </c>
      <c r="O2393">
        <f t="shared" si="341"/>
        <v>977.02127659574455</v>
      </c>
      <c r="P2393">
        <f t="shared" si="339"/>
        <v>192000</v>
      </c>
      <c r="Q2393" s="2">
        <f t="shared" si="340"/>
        <v>196698.0739081747</v>
      </c>
      <c r="R2393">
        <f>Q2393/MainSheet!$C$8*(G2393-G2392)+R2392</f>
        <v>2875.6693853792626</v>
      </c>
      <c r="S2393">
        <f t="shared" si="342"/>
        <v>46411.454891787165</v>
      </c>
      <c r="T2393">
        <f t="shared" si="334"/>
        <v>23.910000000000938</v>
      </c>
      <c r="U2393" s="1">
        <f>Q2393/MainSheet!$C$22</f>
        <v>1</v>
      </c>
    </row>
    <row r="2394" spans="7:21">
      <c r="G2394">
        <f t="shared" si="335"/>
        <v>23.92000000000094</v>
      </c>
      <c r="H2394">
        <f t="shared" si="336"/>
        <v>198000</v>
      </c>
      <c r="I2394" s="2">
        <f>MIN(MainSheet!$C$10/MainSheet!$C$9,MainSheet!$K$9*60)</f>
        <v>660</v>
      </c>
      <c r="J2394" s="1">
        <f>IF(G2394&gt;MainSheet!$C$11,IF(J2393&gt;=0.999,1,(G2394-MainSheet!$C$11)*I2394/$B$2/60),0)</f>
        <v>1</v>
      </c>
      <c r="K2394" s="1">
        <f>IF(G2394&gt;MainSheet!$C$11+$B$6,IF(K2393&gt;=0.999,1,(G2394-MainSheet!$C$11-$B$6)*I2394/$C$2/60),0)</f>
        <v>1</v>
      </c>
      <c r="L2394" s="1">
        <f>IF(G2394&gt;MainSheet!$C$11+$B$6+$C$6,IF(L2393&gt;=0.999,1,(G2394-MainSheet!$C$11-$B$6-$C$6)*I2394/$D$2/60),0)</f>
        <v>1</v>
      </c>
      <c r="M2394">
        <f t="shared" si="337"/>
        <v>1</v>
      </c>
      <c r="N2394" s="2">
        <f t="shared" si="338"/>
        <v>3721.0526315789471</v>
      </c>
      <c r="O2394">
        <f t="shared" si="341"/>
        <v>977.02127659574455</v>
      </c>
      <c r="P2394">
        <f t="shared" si="339"/>
        <v>192000</v>
      </c>
      <c r="Q2394" s="2">
        <f t="shared" si="340"/>
        <v>196698.0739081747</v>
      </c>
      <c r="R2394">
        <f>Q2394/MainSheet!$C$8*(G2394-G2393)+R2393</f>
        <v>2877.7006318700974</v>
      </c>
      <c r="S2394">
        <f t="shared" si="342"/>
        <v>46444.237904105197</v>
      </c>
      <c r="T2394">
        <f t="shared" si="334"/>
        <v>23.92000000000094</v>
      </c>
      <c r="U2394" s="1">
        <f>Q2394/MainSheet!$C$22</f>
        <v>1</v>
      </c>
    </row>
    <row r="2395" spans="7:21">
      <c r="G2395">
        <f t="shared" si="335"/>
        <v>23.930000000000941</v>
      </c>
      <c r="H2395">
        <f t="shared" si="336"/>
        <v>198000</v>
      </c>
      <c r="I2395" s="2">
        <f>MIN(MainSheet!$C$10/MainSheet!$C$9,MainSheet!$K$9*60)</f>
        <v>660</v>
      </c>
      <c r="J2395" s="1">
        <f>IF(G2395&gt;MainSheet!$C$11,IF(J2394&gt;=0.999,1,(G2395-MainSheet!$C$11)*I2395/$B$2/60),0)</f>
        <v>1</v>
      </c>
      <c r="K2395" s="1">
        <f>IF(G2395&gt;MainSheet!$C$11+$B$6,IF(K2394&gt;=0.999,1,(G2395-MainSheet!$C$11-$B$6)*I2395/$C$2/60),0)</f>
        <v>1</v>
      </c>
      <c r="L2395" s="1">
        <f>IF(G2395&gt;MainSheet!$C$11+$B$6+$C$6,IF(L2394&gt;=0.999,1,(G2395-MainSheet!$C$11-$B$6-$C$6)*I2395/$D$2/60),0)</f>
        <v>1</v>
      </c>
      <c r="M2395">
        <f t="shared" si="337"/>
        <v>1</v>
      </c>
      <c r="N2395" s="2">
        <f t="shared" si="338"/>
        <v>3721.0526315789471</v>
      </c>
      <c r="O2395">
        <f t="shared" si="341"/>
        <v>977.02127659574455</v>
      </c>
      <c r="P2395">
        <f t="shared" si="339"/>
        <v>192000</v>
      </c>
      <c r="Q2395" s="2">
        <f t="shared" si="340"/>
        <v>196698.0739081747</v>
      </c>
      <c r="R2395">
        <f>Q2395/MainSheet!$C$8*(G2395-G2394)+R2394</f>
        <v>2879.7318783609321</v>
      </c>
      <c r="S2395">
        <f t="shared" si="342"/>
        <v>46477.020916423229</v>
      </c>
      <c r="T2395">
        <f t="shared" si="334"/>
        <v>23.930000000000941</v>
      </c>
      <c r="U2395" s="1">
        <f>Q2395/MainSheet!$C$22</f>
        <v>1</v>
      </c>
    </row>
    <row r="2396" spans="7:21">
      <c r="G2396">
        <f t="shared" si="335"/>
        <v>23.940000000000943</v>
      </c>
      <c r="H2396">
        <f t="shared" si="336"/>
        <v>198000</v>
      </c>
      <c r="I2396" s="2">
        <f>MIN(MainSheet!$C$10/MainSheet!$C$9,MainSheet!$K$9*60)</f>
        <v>660</v>
      </c>
      <c r="J2396" s="1">
        <f>IF(G2396&gt;MainSheet!$C$11,IF(J2395&gt;=0.999,1,(G2396-MainSheet!$C$11)*I2396/$B$2/60),0)</f>
        <v>1</v>
      </c>
      <c r="K2396" s="1">
        <f>IF(G2396&gt;MainSheet!$C$11+$B$6,IF(K2395&gt;=0.999,1,(G2396-MainSheet!$C$11-$B$6)*I2396/$C$2/60),0)</f>
        <v>1</v>
      </c>
      <c r="L2396" s="1">
        <f>IF(G2396&gt;MainSheet!$C$11+$B$6+$C$6,IF(L2395&gt;=0.999,1,(G2396-MainSheet!$C$11-$B$6-$C$6)*I2396/$D$2/60),0)</f>
        <v>1</v>
      </c>
      <c r="M2396">
        <f t="shared" si="337"/>
        <v>1</v>
      </c>
      <c r="N2396" s="2">
        <f t="shared" si="338"/>
        <v>3721.0526315789471</v>
      </c>
      <c r="O2396">
        <f t="shared" si="341"/>
        <v>977.02127659574455</v>
      </c>
      <c r="P2396">
        <f t="shared" si="339"/>
        <v>192000</v>
      </c>
      <c r="Q2396" s="2">
        <f t="shared" si="340"/>
        <v>196698.0739081747</v>
      </c>
      <c r="R2396">
        <f>Q2396/MainSheet!$C$8*(G2396-G2395)+R2395</f>
        <v>2881.7631248517669</v>
      </c>
      <c r="S2396">
        <f t="shared" si="342"/>
        <v>46509.803928741261</v>
      </c>
      <c r="T2396">
        <f t="shared" si="334"/>
        <v>23.940000000000943</v>
      </c>
      <c r="U2396" s="1">
        <f>Q2396/MainSheet!$C$22</f>
        <v>1</v>
      </c>
    </row>
    <row r="2397" spans="7:21">
      <c r="G2397">
        <f t="shared" si="335"/>
        <v>23.950000000000944</v>
      </c>
      <c r="H2397">
        <f t="shared" si="336"/>
        <v>198000</v>
      </c>
      <c r="I2397" s="2">
        <f>MIN(MainSheet!$C$10/MainSheet!$C$9,MainSheet!$K$9*60)</f>
        <v>660</v>
      </c>
      <c r="J2397" s="1">
        <f>IF(G2397&gt;MainSheet!$C$11,IF(J2396&gt;=0.999,1,(G2397-MainSheet!$C$11)*I2397/$B$2/60),0)</f>
        <v>1</v>
      </c>
      <c r="K2397" s="1">
        <f>IF(G2397&gt;MainSheet!$C$11+$B$6,IF(K2396&gt;=0.999,1,(G2397-MainSheet!$C$11-$B$6)*I2397/$C$2/60),0)</f>
        <v>1</v>
      </c>
      <c r="L2397" s="1">
        <f>IF(G2397&gt;MainSheet!$C$11+$B$6+$C$6,IF(L2396&gt;=0.999,1,(G2397-MainSheet!$C$11-$B$6-$C$6)*I2397/$D$2/60),0)</f>
        <v>1</v>
      </c>
      <c r="M2397">
        <f t="shared" si="337"/>
        <v>1</v>
      </c>
      <c r="N2397" s="2">
        <f t="shared" si="338"/>
        <v>3721.0526315789471</v>
      </c>
      <c r="O2397">
        <f t="shared" si="341"/>
        <v>977.02127659574455</v>
      </c>
      <c r="P2397">
        <f t="shared" si="339"/>
        <v>192000</v>
      </c>
      <c r="Q2397" s="2">
        <f t="shared" si="340"/>
        <v>196698.0739081747</v>
      </c>
      <c r="R2397">
        <f>Q2397/MainSheet!$C$8*(G2397-G2396)+R2396</f>
        <v>2883.7943713426016</v>
      </c>
      <c r="S2397">
        <f t="shared" si="342"/>
        <v>46542.586941059293</v>
      </c>
      <c r="T2397">
        <f t="shared" si="334"/>
        <v>23.950000000000944</v>
      </c>
      <c r="U2397" s="1">
        <f>Q2397/MainSheet!$C$22</f>
        <v>1</v>
      </c>
    </row>
    <row r="2398" spans="7:21">
      <c r="G2398">
        <f t="shared" si="335"/>
        <v>23.960000000000946</v>
      </c>
      <c r="H2398">
        <f t="shared" si="336"/>
        <v>198000</v>
      </c>
      <c r="I2398" s="2">
        <f>MIN(MainSheet!$C$10/MainSheet!$C$9,MainSheet!$K$9*60)</f>
        <v>660</v>
      </c>
      <c r="J2398" s="1">
        <f>IF(G2398&gt;MainSheet!$C$11,IF(J2397&gt;=0.999,1,(G2398-MainSheet!$C$11)*I2398/$B$2/60),0)</f>
        <v>1</v>
      </c>
      <c r="K2398" s="1">
        <f>IF(G2398&gt;MainSheet!$C$11+$B$6,IF(K2397&gt;=0.999,1,(G2398-MainSheet!$C$11-$B$6)*I2398/$C$2/60),0)</f>
        <v>1</v>
      </c>
      <c r="L2398" s="1">
        <f>IF(G2398&gt;MainSheet!$C$11+$B$6+$C$6,IF(L2397&gt;=0.999,1,(G2398-MainSheet!$C$11-$B$6-$C$6)*I2398/$D$2/60),0)</f>
        <v>1</v>
      </c>
      <c r="M2398">
        <f t="shared" si="337"/>
        <v>1</v>
      </c>
      <c r="N2398" s="2">
        <f t="shared" si="338"/>
        <v>3721.0526315789471</v>
      </c>
      <c r="O2398">
        <f t="shared" si="341"/>
        <v>977.02127659574455</v>
      </c>
      <c r="P2398">
        <f t="shared" si="339"/>
        <v>192000</v>
      </c>
      <c r="Q2398" s="2">
        <f t="shared" si="340"/>
        <v>196698.0739081747</v>
      </c>
      <c r="R2398">
        <f>Q2398/MainSheet!$C$8*(G2398-G2397)+R2397</f>
        <v>2885.8256178334364</v>
      </c>
      <c r="S2398">
        <f t="shared" si="342"/>
        <v>46575.369953377325</v>
      </c>
      <c r="T2398">
        <f t="shared" si="334"/>
        <v>23.960000000000946</v>
      </c>
      <c r="U2398" s="1">
        <f>Q2398/MainSheet!$C$22</f>
        <v>1</v>
      </c>
    </row>
    <row r="2399" spans="7:21">
      <c r="G2399">
        <f t="shared" si="335"/>
        <v>23.970000000000947</v>
      </c>
      <c r="H2399">
        <f t="shared" si="336"/>
        <v>198000</v>
      </c>
      <c r="I2399" s="2">
        <f>MIN(MainSheet!$C$10/MainSheet!$C$9,MainSheet!$K$9*60)</f>
        <v>660</v>
      </c>
      <c r="J2399" s="1">
        <f>IF(G2399&gt;MainSheet!$C$11,IF(J2398&gt;=0.999,1,(G2399-MainSheet!$C$11)*I2399/$B$2/60),0)</f>
        <v>1</v>
      </c>
      <c r="K2399" s="1">
        <f>IF(G2399&gt;MainSheet!$C$11+$B$6,IF(K2398&gt;=0.999,1,(G2399-MainSheet!$C$11-$B$6)*I2399/$C$2/60),0)</f>
        <v>1</v>
      </c>
      <c r="L2399" s="1">
        <f>IF(G2399&gt;MainSheet!$C$11+$B$6+$C$6,IF(L2398&gt;=0.999,1,(G2399-MainSheet!$C$11-$B$6-$C$6)*I2399/$D$2/60),0)</f>
        <v>1</v>
      </c>
      <c r="M2399">
        <f t="shared" si="337"/>
        <v>1</v>
      </c>
      <c r="N2399" s="2">
        <f t="shared" si="338"/>
        <v>3721.0526315789471</v>
      </c>
      <c r="O2399">
        <f t="shared" si="341"/>
        <v>977.02127659574455</v>
      </c>
      <c r="P2399">
        <f t="shared" si="339"/>
        <v>192000</v>
      </c>
      <c r="Q2399" s="2">
        <f t="shared" si="340"/>
        <v>196698.0739081747</v>
      </c>
      <c r="R2399">
        <f>Q2399/MainSheet!$C$8*(G2399-G2398)+R2398</f>
        <v>2887.8568643242711</v>
      </c>
      <c r="S2399">
        <f t="shared" si="342"/>
        <v>46608.152965695357</v>
      </c>
      <c r="T2399">
        <f t="shared" si="334"/>
        <v>23.970000000000947</v>
      </c>
      <c r="U2399" s="1">
        <f>Q2399/MainSheet!$C$22</f>
        <v>1</v>
      </c>
    </row>
    <row r="2400" spans="7:21">
      <c r="G2400">
        <f t="shared" si="335"/>
        <v>23.980000000000949</v>
      </c>
      <c r="H2400">
        <f t="shared" si="336"/>
        <v>198000</v>
      </c>
      <c r="I2400" s="2">
        <f>MIN(MainSheet!$C$10/MainSheet!$C$9,MainSheet!$K$9*60)</f>
        <v>660</v>
      </c>
      <c r="J2400" s="1">
        <f>IF(G2400&gt;MainSheet!$C$11,IF(J2399&gt;=0.999,1,(G2400-MainSheet!$C$11)*I2400/$B$2/60),0)</f>
        <v>1</v>
      </c>
      <c r="K2400" s="1">
        <f>IF(G2400&gt;MainSheet!$C$11+$B$6,IF(K2399&gt;=0.999,1,(G2400-MainSheet!$C$11-$B$6)*I2400/$C$2/60),0)</f>
        <v>1</v>
      </c>
      <c r="L2400" s="1">
        <f>IF(G2400&gt;MainSheet!$C$11+$B$6+$C$6,IF(L2399&gt;=0.999,1,(G2400-MainSheet!$C$11-$B$6-$C$6)*I2400/$D$2/60),0)</f>
        <v>1</v>
      </c>
      <c r="M2400">
        <f t="shared" si="337"/>
        <v>1</v>
      </c>
      <c r="N2400" s="2">
        <f t="shared" si="338"/>
        <v>3721.0526315789471</v>
      </c>
      <c r="O2400">
        <f t="shared" si="341"/>
        <v>977.02127659574455</v>
      </c>
      <c r="P2400">
        <f t="shared" si="339"/>
        <v>192000</v>
      </c>
      <c r="Q2400" s="2">
        <f t="shared" si="340"/>
        <v>196698.0739081747</v>
      </c>
      <c r="R2400">
        <f>Q2400/MainSheet!$C$8*(G2400-G2399)+R2399</f>
        <v>2889.8881108151058</v>
      </c>
      <c r="S2400">
        <f t="shared" si="342"/>
        <v>46640.935978013389</v>
      </c>
      <c r="T2400">
        <f t="shared" si="334"/>
        <v>23.980000000000949</v>
      </c>
      <c r="U2400" s="1">
        <f>Q2400/MainSheet!$C$22</f>
        <v>1</v>
      </c>
    </row>
    <row r="2401" spans="7:21">
      <c r="G2401">
        <f t="shared" si="335"/>
        <v>23.990000000000951</v>
      </c>
      <c r="H2401">
        <f t="shared" si="336"/>
        <v>198000</v>
      </c>
      <c r="I2401" s="2">
        <f>MIN(MainSheet!$C$10/MainSheet!$C$9,MainSheet!$K$9*60)</f>
        <v>660</v>
      </c>
      <c r="J2401" s="1">
        <f>IF(G2401&gt;MainSheet!$C$11,IF(J2400&gt;=0.999,1,(G2401-MainSheet!$C$11)*I2401/$B$2/60),0)</f>
        <v>1</v>
      </c>
      <c r="K2401" s="1">
        <f>IF(G2401&gt;MainSheet!$C$11+$B$6,IF(K2400&gt;=0.999,1,(G2401-MainSheet!$C$11-$B$6)*I2401/$C$2/60),0)</f>
        <v>1</v>
      </c>
      <c r="L2401" s="1">
        <f>IF(G2401&gt;MainSheet!$C$11+$B$6+$C$6,IF(L2400&gt;=0.999,1,(G2401-MainSheet!$C$11-$B$6-$C$6)*I2401/$D$2/60),0)</f>
        <v>1</v>
      </c>
      <c r="M2401">
        <f t="shared" si="337"/>
        <v>1</v>
      </c>
      <c r="N2401" s="2">
        <f t="shared" si="338"/>
        <v>3721.0526315789471</v>
      </c>
      <c r="O2401">
        <f t="shared" si="341"/>
        <v>977.02127659574455</v>
      </c>
      <c r="P2401">
        <f t="shared" si="339"/>
        <v>192000</v>
      </c>
      <c r="Q2401" s="2">
        <f t="shared" si="340"/>
        <v>196698.0739081747</v>
      </c>
      <c r="R2401">
        <f>Q2401/MainSheet!$C$8*(G2401-G2400)+R2400</f>
        <v>2891.9193573059406</v>
      </c>
      <c r="S2401">
        <f t="shared" si="342"/>
        <v>46673.718990331421</v>
      </c>
      <c r="T2401">
        <f t="shared" si="334"/>
        <v>23.990000000000951</v>
      </c>
      <c r="U2401" s="1">
        <f>Q2401/MainSheet!$C$22</f>
        <v>1</v>
      </c>
    </row>
    <row r="2402" spans="7:21">
      <c r="G2402">
        <f t="shared" si="335"/>
        <v>24.000000000000952</v>
      </c>
      <c r="H2402">
        <f t="shared" si="336"/>
        <v>198000</v>
      </c>
      <c r="I2402" s="2">
        <f>MIN(MainSheet!$C$10/MainSheet!$C$9,MainSheet!$K$9*60)</f>
        <v>660</v>
      </c>
      <c r="J2402" s="1">
        <f>IF(G2402&gt;MainSheet!$C$11,IF(J2401&gt;=0.999,1,(G2402-MainSheet!$C$11)*I2402/$B$2/60),0)</f>
        <v>1</v>
      </c>
      <c r="K2402" s="1">
        <f>IF(G2402&gt;MainSheet!$C$11+$B$6,IF(K2401&gt;=0.999,1,(G2402-MainSheet!$C$11-$B$6)*I2402/$C$2/60),0)</f>
        <v>1</v>
      </c>
      <c r="L2402" s="1">
        <f>IF(G2402&gt;MainSheet!$C$11+$B$6+$C$6,IF(L2401&gt;=0.999,1,(G2402-MainSheet!$C$11-$B$6-$C$6)*I2402/$D$2/60),0)</f>
        <v>1</v>
      </c>
      <c r="M2402">
        <f t="shared" si="337"/>
        <v>1</v>
      </c>
      <c r="N2402" s="2">
        <f t="shared" si="338"/>
        <v>3721.0526315789471</v>
      </c>
      <c r="O2402">
        <f t="shared" si="341"/>
        <v>977.02127659574455</v>
      </c>
      <c r="P2402">
        <f t="shared" si="339"/>
        <v>192000</v>
      </c>
      <c r="Q2402" s="2">
        <f t="shared" si="340"/>
        <v>196698.0739081747</v>
      </c>
      <c r="R2402">
        <f>Q2402/MainSheet!$C$8*(G2402-G2401)+R2401</f>
        <v>2893.9506037967753</v>
      </c>
      <c r="S2402">
        <f t="shared" si="342"/>
        <v>46706.502002649453</v>
      </c>
      <c r="T2402">
        <f t="shared" si="334"/>
        <v>24.000000000000952</v>
      </c>
      <c r="U2402" s="1">
        <f>Q2402/MainSheet!$C$22</f>
        <v>1</v>
      </c>
    </row>
    <row r="2403" spans="7:21">
      <c r="G2403">
        <f t="shared" si="335"/>
        <v>24.010000000000954</v>
      </c>
      <c r="H2403">
        <f t="shared" si="336"/>
        <v>198000</v>
      </c>
      <c r="I2403" s="2">
        <f>MIN(MainSheet!$C$10/MainSheet!$C$9,MainSheet!$K$9*60)</f>
        <v>660</v>
      </c>
      <c r="J2403" s="1">
        <f>IF(G2403&gt;MainSheet!$C$11,IF(J2402&gt;=0.999,1,(G2403-MainSheet!$C$11)*I2403/$B$2/60),0)</f>
        <v>1</v>
      </c>
      <c r="K2403" s="1">
        <f>IF(G2403&gt;MainSheet!$C$11+$B$6,IF(K2402&gt;=0.999,1,(G2403-MainSheet!$C$11-$B$6)*I2403/$C$2/60),0)</f>
        <v>1</v>
      </c>
      <c r="L2403" s="1">
        <f>IF(G2403&gt;MainSheet!$C$11+$B$6+$C$6,IF(L2402&gt;=0.999,1,(G2403-MainSheet!$C$11-$B$6-$C$6)*I2403/$D$2/60),0)</f>
        <v>1</v>
      </c>
      <c r="M2403">
        <f t="shared" si="337"/>
        <v>1</v>
      </c>
      <c r="N2403" s="2">
        <f t="shared" si="338"/>
        <v>3721.0526315789471</v>
      </c>
      <c r="O2403">
        <f t="shared" si="341"/>
        <v>977.02127659574455</v>
      </c>
      <c r="P2403">
        <f t="shared" si="339"/>
        <v>192000</v>
      </c>
      <c r="Q2403" s="2">
        <f t="shared" si="340"/>
        <v>196698.0739081747</v>
      </c>
      <c r="R2403">
        <f>Q2403/MainSheet!$C$8*(G2403-G2402)+R2402</f>
        <v>2895.9818502876101</v>
      </c>
      <c r="S2403">
        <f t="shared" si="342"/>
        <v>46739.285014967485</v>
      </c>
      <c r="T2403">
        <f t="shared" si="334"/>
        <v>24.010000000000954</v>
      </c>
      <c r="U2403" s="1">
        <f>Q2403/MainSheet!$C$22</f>
        <v>1</v>
      </c>
    </row>
    <row r="2404" spans="7:21">
      <c r="G2404">
        <f t="shared" si="335"/>
        <v>24.020000000000955</v>
      </c>
      <c r="H2404">
        <f t="shared" si="336"/>
        <v>198000</v>
      </c>
      <c r="I2404" s="2">
        <f>MIN(MainSheet!$C$10/MainSheet!$C$9,MainSheet!$K$9*60)</f>
        <v>660</v>
      </c>
      <c r="J2404" s="1">
        <f>IF(G2404&gt;MainSheet!$C$11,IF(J2403&gt;=0.999,1,(G2404-MainSheet!$C$11)*I2404/$B$2/60),0)</f>
        <v>1</v>
      </c>
      <c r="K2404" s="1">
        <f>IF(G2404&gt;MainSheet!$C$11+$B$6,IF(K2403&gt;=0.999,1,(G2404-MainSheet!$C$11-$B$6)*I2404/$C$2/60),0)</f>
        <v>1</v>
      </c>
      <c r="L2404" s="1">
        <f>IF(G2404&gt;MainSheet!$C$11+$B$6+$C$6,IF(L2403&gt;=0.999,1,(G2404-MainSheet!$C$11-$B$6-$C$6)*I2404/$D$2/60),0)</f>
        <v>1</v>
      </c>
      <c r="M2404">
        <f t="shared" si="337"/>
        <v>1</v>
      </c>
      <c r="N2404" s="2">
        <f t="shared" si="338"/>
        <v>3721.0526315789471</v>
      </c>
      <c r="O2404">
        <f t="shared" si="341"/>
        <v>977.02127659574455</v>
      </c>
      <c r="P2404">
        <f t="shared" si="339"/>
        <v>192000</v>
      </c>
      <c r="Q2404" s="2">
        <f t="shared" si="340"/>
        <v>196698.0739081747</v>
      </c>
      <c r="R2404">
        <f>Q2404/MainSheet!$C$8*(G2404-G2403)+R2403</f>
        <v>2898.0130967784448</v>
      </c>
      <c r="S2404">
        <f t="shared" si="342"/>
        <v>46772.068027285517</v>
      </c>
      <c r="T2404">
        <f t="shared" si="334"/>
        <v>24.020000000000955</v>
      </c>
      <c r="U2404" s="1">
        <f>Q2404/MainSheet!$C$22</f>
        <v>1</v>
      </c>
    </row>
    <row r="2405" spans="7:21">
      <c r="G2405">
        <f t="shared" si="335"/>
        <v>24.030000000000957</v>
      </c>
      <c r="H2405">
        <f t="shared" si="336"/>
        <v>198000</v>
      </c>
      <c r="I2405" s="2">
        <f>MIN(MainSheet!$C$10/MainSheet!$C$9,MainSheet!$K$9*60)</f>
        <v>660</v>
      </c>
      <c r="J2405" s="1">
        <f>IF(G2405&gt;MainSheet!$C$11,IF(J2404&gt;=0.999,1,(G2405-MainSheet!$C$11)*I2405/$B$2/60),0)</f>
        <v>1</v>
      </c>
      <c r="K2405" s="1">
        <f>IF(G2405&gt;MainSheet!$C$11+$B$6,IF(K2404&gt;=0.999,1,(G2405-MainSheet!$C$11-$B$6)*I2405/$C$2/60),0)</f>
        <v>1</v>
      </c>
      <c r="L2405" s="1">
        <f>IF(G2405&gt;MainSheet!$C$11+$B$6+$C$6,IF(L2404&gt;=0.999,1,(G2405-MainSheet!$C$11-$B$6-$C$6)*I2405/$D$2/60),0)</f>
        <v>1</v>
      </c>
      <c r="M2405">
        <f t="shared" si="337"/>
        <v>1</v>
      </c>
      <c r="N2405" s="2">
        <f t="shared" si="338"/>
        <v>3721.0526315789471</v>
      </c>
      <c r="O2405">
        <f t="shared" si="341"/>
        <v>977.02127659574455</v>
      </c>
      <c r="P2405">
        <f t="shared" si="339"/>
        <v>192000</v>
      </c>
      <c r="Q2405" s="2">
        <f t="shared" si="340"/>
        <v>196698.0739081747</v>
      </c>
      <c r="R2405">
        <f>Q2405/MainSheet!$C$8*(G2405-G2404)+R2404</f>
        <v>2900.0443432692796</v>
      </c>
      <c r="S2405">
        <f t="shared" si="342"/>
        <v>46804.851039603549</v>
      </c>
      <c r="T2405">
        <f t="shared" si="334"/>
        <v>24.030000000000957</v>
      </c>
      <c r="U2405" s="1">
        <f>Q2405/MainSheet!$C$22</f>
        <v>1</v>
      </c>
    </row>
    <row r="2406" spans="7:21">
      <c r="G2406">
        <f t="shared" si="335"/>
        <v>24.040000000000958</v>
      </c>
      <c r="H2406">
        <f t="shared" si="336"/>
        <v>198000</v>
      </c>
      <c r="I2406" s="2">
        <f>MIN(MainSheet!$C$10/MainSheet!$C$9,MainSheet!$K$9*60)</f>
        <v>660</v>
      </c>
      <c r="J2406" s="1">
        <f>IF(G2406&gt;MainSheet!$C$11,IF(J2405&gt;=0.999,1,(G2406-MainSheet!$C$11)*I2406/$B$2/60),0)</f>
        <v>1</v>
      </c>
      <c r="K2406" s="1">
        <f>IF(G2406&gt;MainSheet!$C$11+$B$6,IF(K2405&gt;=0.999,1,(G2406-MainSheet!$C$11-$B$6)*I2406/$C$2/60),0)</f>
        <v>1</v>
      </c>
      <c r="L2406" s="1">
        <f>IF(G2406&gt;MainSheet!$C$11+$B$6+$C$6,IF(L2405&gt;=0.999,1,(G2406-MainSheet!$C$11-$B$6-$C$6)*I2406/$D$2/60),0)</f>
        <v>1</v>
      </c>
      <c r="M2406">
        <f t="shared" si="337"/>
        <v>1</v>
      </c>
      <c r="N2406" s="2">
        <f t="shared" si="338"/>
        <v>3721.0526315789471</v>
      </c>
      <c r="O2406">
        <f t="shared" si="341"/>
        <v>977.02127659574455</v>
      </c>
      <c r="P2406">
        <f t="shared" si="339"/>
        <v>192000</v>
      </c>
      <c r="Q2406" s="2">
        <f t="shared" si="340"/>
        <v>196698.0739081747</v>
      </c>
      <c r="R2406">
        <f>Q2406/MainSheet!$C$8*(G2406-G2405)+R2405</f>
        <v>2902.0755897601143</v>
      </c>
      <c r="S2406">
        <f t="shared" si="342"/>
        <v>46837.634051921581</v>
      </c>
      <c r="T2406">
        <f t="shared" si="334"/>
        <v>24.040000000000958</v>
      </c>
      <c r="U2406" s="1">
        <f>Q2406/MainSheet!$C$22</f>
        <v>1</v>
      </c>
    </row>
    <row r="2407" spans="7:21">
      <c r="G2407">
        <f t="shared" si="335"/>
        <v>24.05000000000096</v>
      </c>
      <c r="H2407">
        <f t="shared" si="336"/>
        <v>198000</v>
      </c>
      <c r="I2407" s="2">
        <f>MIN(MainSheet!$C$10/MainSheet!$C$9,MainSheet!$K$9*60)</f>
        <v>660</v>
      </c>
      <c r="J2407" s="1">
        <f>IF(G2407&gt;MainSheet!$C$11,IF(J2406&gt;=0.999,1,(G2407-MainSheet!$C$11)*I2407/$B$2/60),0)</f>
        <v>1</v>
      </c>
      <c r="K2407" s="1">
        <f>IF(G2407&gt;MainSheet!$C$11+$B$6,IF(K2406&gt;=0.999,1,(G2407-MainSheet!$C$11-$B$6)*I2407/$C$2/60),0)</f>
        <v>1</v>
      </c>
      <c r="L2407" s="1">
        <f>IF(G2407&gt;MainSheet!$C$11+$B$6+$C$6,IF(L2406&gt;=0.999,1,(G2407-MainSheet!$C$11-$B$6-$C$6)*I2407/$D$2/60),0)</f>
        <v>1</v>
      </c>
      <c r="M2407">
        <f t="shared" si="337"/>
        <v>1</v>
      </c>
      <c r="N2407" s="2">
        <f t="shared" si="338"/>
        <v>3721.0526315789471</v>
      </c>
      <c r="O2407">
        <f t="shared" si="341"/>
        <v>977.02127659574455</v>
      </c>
      <c r="P2407">
        <f t="shared" si="339"/>
        <v>192000</v>
      </c>
      <c r="Q2407" s="2">
        <f t="shared" si="340"/>
        <v>196698.0739081747</v>
      </c>
      <c r="R2407">
        <f>Q2407/MainSheet!$C$8*(G2407-G2406)+R2406</f>
        <v>2904.1068362509491</v>
      </c>
      <c r="S2407">
        <f t="shared" si="342"/>
        <v>46870.417064239613</v>
      </c>
      <c r="T2407">
        <f t="shared" si="334"/>
        <v>24.05000000000096</v>
      </c>
      <c r="U2407" s="1">
        <f>Q2407/MainSheet!$C$22</f>
        <v>1</v>
      </c>
    </row>
    <row r="2408" spans="7:21">
      <c r="G2408">
        <f t="shared" si="335"/>
        <v>24.060000000000962</v>
      </c>
      <c r="H2408">
        <f t="shared" si="336"/>
        <v>198000</v>
      </c>
      <c r="I2408" s="2">
        <f>MIN(MainSheet!$C$10/MainSheet!$C$9,MainSheet!$K$9*60)</f>
        <v>660</v>
      </c>
      <c r="J2408" s="1">
        <f>IF(G2408&gt;MainSheet!$C$11,IF(J2407&gt;=0.999,1,(G2408-MainSheet!$C$11)*I2408/$B$2/60),0)</f>
        <v>1</v>
      </c>
      <c r="K2408" s="1">
        <f>IF(G2408&gt;MainSheet!$C$11+$B$6,IF(K2407&gt;=0.999,1,(G2408-MainSheet!$C$11-$B$6)*I2408/$C$2/60),0)</f>
        <v>1</v>
      </c>
      <c r="L2408" s="1">
        <f>IF(G2408&gt;MainSheet!$C$11+$B$6+$C$6,IF(L2407&gt;=0.999,1,(G2408-MainSheet!$C$11-$B$6-$C$6)*I2408/$D$2/60),0)</f>
        <v>1</v>
      </c>
      <c r="M2408">
        <f t="shared" si="337"/>
        <v>1</v>
      </c>
      <c r="N2408" s="2">
        <f t="shared" si="338"/>
        <v>3721.0526315789471</v>
      </c>
      <c r="O2408">
        <f t="shared" si="341"/>
        <v>977.02127659574455</v>
      </c>
      <c r="P2408">
        <f t="shared" si="339"/>
        <v>192000</v>
      </c>
      <c r="Q2408" s="2">
        <f t="shared" si="340"/>
        <v>196698.0739081747</v>
      </c>
      <c r="R2408">
        <f>Q2408/MainSheet!$C$8*(G2408-G2407)+R2407</f>
        <v>2906.1380827417838</v>
      </c>
      <c r="S2408">
        <f t="shared" si="342"/>
        <v>46903.200076557645</v>
      </c>
      <c r="T2408">
        <f t="shared" si="334"/>
        <v>24.060000000000962</v>
      </c>
      <c r="U2408" s="1">
        <f>Q2408/MainSheet!$C$22</f>
        <v>1</v>
      </c>
    </row>
    <row r="2409" spans="7:21">
      <c r="G2409">
        <f t="shared" si="335"/>
        <v>24.070000000000963</v>
      </c>
      <c r="H2409">
        <f t="shared" si="336"/>
        <v>198000</v>
      </c>
      <c r="I2409" s="2">
        <f>MIN(MainSheet!$C$10/MainSheet!$C$9,MainSheet!$K$9*60)</f>
        <v>660</v>
      </c>
      <c r="J2409" s="1">
        <f>IF(G2409&gt;MainSheet!$C$11,IF(J2408&gt;=0.999,1,(G2409-MainSheet!$C$11)*I2409/$B$2/60),0)</f>
        <v>1</v>
      </c>
      <c r="K2409" s="1">
        <f>IF(G2409&gt;MainSheet!$C$11+$B$6,IF(K2408&gt;=0.999,1,(G2409-MainSheet!$C$11-$B$6)*I2409/$C$2/60),0)</f>
        <v>1</v>
      </c>
      <c r="L2409" s="1">
        <f>IF(G2409&gt;MainSheet!$C$11+$B$6+$C$6,IF(L2408&gt;=0.999,1,(G2409-MainSheet!$C$11-$B$6-$C$6)*I2409/$D$2/60),0)</f>
        <v>1</v>
      </c>
      <c r="M2409">
        <f t="shared" si="337"/>
        <v>1</v>
      </c>
      <c r="N2409" s="2">
        <f t="shared" si="338"/>
        <v>3721.0526315789471</v>
      </c>
      <c r="O2409">
        <f t="shared" si="341"/>
        <v>977.02127659574455</v>
      </c>
      <c r="P2409">
        <f t="shared" si="339"/>
        <v>192000</v>
      </c>
      <c r="Q2409" s="2">
        <f t="shared" si="340"/>
        <v>196698.0739081747</v>
      </c>
      <c r="R2409">
        <f>Q2409/MainSheet!$C$8*(G2409-G2408)+R2408</f>
        <v>2908.1693292326186</v>
      </c>
      <c r="S2409">
        <f t="shared" si="342"/>
        <v>46935.983088875677</v>
      </c>
      <c r="T2409">
        <f t="shared" si="334"/>
        <v>24.070000000000963</v>
      </c>
      <c r="U2409" s="1">
        <f>Q2409/MainSheet!$C$22</f>
        <v>1</v>
      </c>
    </row>
    <row r="2410" spans="7:21">
      <c r="G2410">
        <f t="shared" si="335"/>
        <v>24.080000000000965</v>
      </c>
      <c r="H2410">
        <f t="shared" si="336"/>
        <v>198000</v>
      </c>
      <c r="I2410" s="2">
        <f>MIN(MainSheet!$C$10/MainSheet!$C$9,MainSheet!$K$9*60)</f>
        <v>660</v>
      </c>
      <c r="J2410" s="1">
        <f>IF(G2410&gt;MainSheet!$C$11,IF(J2409&gt;=0.999,1,(G2410-MainSheet!$C$11)*I2410/$B$2/60),0)</f>
        <v>1</v>
      </c>
      <c r="K2410" s="1">
        <f>IF(G2410&gt;MainSheet!$C$11+$B$6,IF(K2409&gt;=0.999,1,(G2410-MainSheet!$C$11-$B$6)*I2410/$C$2/60),0)</f>
        <v>1</v>
      </c>
      <c r="L2410" s="1">
        <f>IF(G2410&gt;MainSheet!$C$11+$B$6+$C$6,IF(L2409&gt;=0.999,1,(G2410-MainSheet!$C$11-$B$6-$C$6)*I2410/$D$2/60),0)</f>
        <v>1</v>
      </c>
      <c r="M2410">
        <f t="shared" si="337"/>
        <v>1</v>
      </c>
      <c r="N2410" s="2">
        <f t="shared" si="338"/>
        <v>3721.0526315789471</v>
      </c>
      <c r="O2410">
        <f t="shared" si="341"/>
        <v>977.02127659574455</v>
      </c>
      <c r="P2410">
        <f t="shared" si="339"/>
        <v>192000</v>
      </c>
      <c r="Q2410" s="2">
        <f t="shared" si="340"/>
        <v>196698.0739081747</v>
      </c>
      <c r="R2410">
        <f>Q2410/MainSheet!$C$8*(G2410-G2409)+R2409</f>
        <v>2910.2005757234533</v>
      </c>
      <c r="S2410">
        <f t="shared" si="342"/>
        <v>46968.766101193709</v>
      </c>
      <c r="T2410">
        <f t="shared" si="334"/>
        <v>24.080000000000965</v>
      </c>
      <c r="U2410" s="1">
        <f>Q2410/MainSheet!$C$22</f>
        <v>1</v>
      </c>
    </row>
    <row r="2411" spans="7:21">
      <c r="G2411">
        <f t="shared" si="335"/>
        <v>24.090000000000966</v>
      </c>
      <c r="H2411">
        <f t="shared" si="336"/>
        <v>198000</v>
      </c>
      <c r="I2411" s="2">
        <f>MIN(MainSheet!$C$10/MainSheet!$C$9,MainSheet!$K$9*60)</f>
        <v>660</v>
      </c>
      <c r="J2411" s="1">
        <f>IF(G2411&gt;MainSheet!$C$11,IF(J2410&gt;=0.999,1,(G2411-MainSheet!$C$11)*I2411/$B$2/60),0)</f>
        <v>1</v>
      </c>
      <c r="K2411" s="1">
        <f>IF(G2411&gt;MainSheet!$C$11+$B$6,IF(K2410&gt;=0.999,1,(G2411-MainSheet!$C$11-$B$6)*I2411/$C$2/60),0)</f>
        <v>1</v>
      </c>
      <c r="L2411" s="1">
        <f>IF(G2411&gt;MainSheet!$C$11+$B$6+$C$6,IF(L2410&gt;=0.999,1,(G2411-MainSheet!$C$11-$B$6-$C$6)*I2411/$D$2/60),0)</f>
        <v>1</v>
      </c>
      <c r="M2411">
        <f t="shared" si="337"/>
        <v>1</v>
      </c>
      <c r="N2411" s="2">
        <f t="shared" si="338"/>
        <v>3721.0526315789471</v>
      </c>
      <c r="O2411">
        <f t="shared" si="341"/>
        <v>977.02127659574455</v>
      </c>
      <c r="P2411">
        <f t="shared" si="339"/>
        <v>192000</v>
      </c>
      <c r="Q2411" s="2">
        <f t="shared" si="340"/>
        <v>196698.0739081747</v>
      </c>
      <c r="R2411">
        <f>Q2411/MainSheet!$C$8*(G2411-G2410)+R2410</f>
        <v>2912.2318222142881</v>
      </c>
      <c r="S2411">
        <f t="shared" si="342"/>
        <v>47001.549113511741</v>
      </c>
      <c r="T2411">
        <f t="shared" si="334"/>
        <v>24.090000000000966</v>
      </c>
      <c r="U2411" s="1">
        <f>Q2411/MainSheet!$C$22</f>
        <v>1</v>
      </c>
    </row>
    <row r="2412" spans="7:21">
      <c r="G2412">
        <f t="shared" si="335"/>
        <v>24.100000000000968</v>
      </c>
      <c r="H2412">
        <f t="shared" si="336"/>
        <v>198000</v>
      </c>
      <c r="I2412" s="2">
        <f>MIN(MainSheet!$C$10/MainSheet!$C$9,MainSheet!$K$9*60)</f>
        <v>660</v>
      </c>
      <c r="J2412" s="1">
        <f>IF(G2412&gt;MainSheet!$C$11,IF(J2411&gt;=0.999,1,(G2412-MainSheet!$C$11)*I2412/$B$2/60),0)</f>
        <v>1</v>
      </c>
      <c r="K2412" s="1">
        <f>IF(G2412&gt;MainSheet!$C$11+$B$6,IF(K2411&gt;=0.999,1,(G2412-MainSheet!$C$11-$B$6)*I2412/$C$2/60),0)</f>
        <v>1</v>
      </c>
      <c r="L2412" s="1">
        <f>IF(G2412&gt;MainSheet!$C$11+$B$6+$C$6,IF(L2411&gt;=0.999,1,(G2412-MainSheet!$C$11-$B$6-$C$6)*I2412/$D$2/60),0)</f>
        <v>1</v>
      </c>
      <c r="M2412">
        <f t="shared" si="337"/>
        <v>1</v>
      </c>
      <c r="N2412" s="2">
        <f t="shared" si="338"/>
        <v>3721.0526315789471</v>
      </c>
      <c r="O2412">
        <f t="shared" si="341"/>
        <v>977.02127659574455</v>
      </c>
      <c r="P2412">
        <f t="shared" si="339"/>
        <v>192000</v>
      </c>
      <c r="Q2412" s="2">
        <f t="shared" si="340"/>
        <v>196698.0739081747</v>
      </c>
      <c r="R2412">
        <f>Q2412/MainSheet!$C$8*(G2412-G2411)+R2411</f>
        <v>2914.2630687051228</v>
      </c>
      <c r="S2412">
        <f t="shared" si="342"/>
        <v>47034.332125829773</v>
      </c>
      <c r="T2412">
        <f t="shared" si="334"/>
        <v>24.100000000000968</v>
      </c>
      <c r="U2412" s="1">
        <f>Q2412/MainSheet!$C$22</f>
        <v>1</v>
      </c>
    </row>
    <row r="2413" spans="7:21">
      <c r="G2413">
        <f t="shared" si="335"/>
        <v>24.110000000000969</v>
      </c>
      <c r="H2413">
        <f t="shared" si="336"/>
        <v>198000</v>
      </c>
      <c r="I2413" s="2">
        <f>MIN(MainSheet!$C$10/MainSheet!$C$9,MainSheet!$K$9*60)</f>
        <v>660</v>
      </c>
      <c r="J2413" s="1">
        <f>IF(G2413&gt;MainSheet!$C$11,IF(J2412&gt;=0.999,1,(G2413-MainSheet!$C$11)*I2413/$B$2/60),0)</f>
        <v>1</v>
      </c>
      <c r="K2413" s="1">
        <f>IF(G2413&gt;MainSheet!$C$11+$B$6,IF(K2412&gt;=0.999,1,(G2413-MainSheet!$C$11-$B$6)*I2413/$C$2/60),0)</f>
        <v>1</v>
      </c>
      <c r="L2413" s="1">
        <f>IF(G2413&gt;MainSheet!$C$11+$B$6+$C$6,IF(L2412&gt;=0.999,1,(G2413-MainSheet!$C$11-$B$6-$C$6)*I2413/$D$2/60),0)</f>
        <v>1</v>
      </c>
      <c r="M2413">
        <f t="shared" si="337"/>
        <v>1</v>
      </c>
      <c r="N2413" s="2">
        <f t="shared" si="338"/>
        <v>3721.0526315789471</v>
      </c>
      <c r="O2413">
        <f t="shared" si="341"/>
        <v>977.02127659574455</v>
      </c>
      <c r="P2413">
        <f t="shared" si="339"/>
        <v>192000</v>
      </c>
      <c r="Q2413" s="2">
        <f t="shared" si="340"/>
        <v>196698.0739081747</v>
      </c>
      <c r="R2413">
        <f>Q2413/MainSheet!$C$8*(G2413-G2412)+R2412</f>
        <v>2916.2943151959576</v>
      </c>
      <c r="S2413">
        <f t="shared" si="342"/>
        <v>47067.115138147805</v>
      </c>
      <c r="T2413">
        <f t="shared" si="334"/>
        <v>24.110000000000969</v>
      </c>
      <c r="U2413" s="1">
        <f>Q2413/MainSheet!$C$22</f>
        <v>1</v>
      </c>
    </row>
    <row r="2414" spans="7:21">
      <c r="G2414">
        <f t="shared" si="335"/>
        <v>24.120000000000971</v>
      </c>
      <c r="H2414">
        <f t="shared" si="336"/>
        <v>198000</v>
      </c>
      <c r="I2414" s="2">
        <f>MIN(MainSheet!$C$10/MainSheet!$C$9,MainSheet!$K$9*60)</f>
        <v>660</v>
      </c>
      <c r="J2414" s="1">
        <f>IF(G2414&gt;MainSheet!$C$11,IF(J2413&gt;=0.999,1,(G2414-MainSheet!$C$11)*I2414/$B$2/60),0)</f>
        <v>1</v>
      </c>
      <c r="K2414" s="1">
        <f>IF(G2414&gt;MainSheet!$C$11+$B$6,IF(K2413&gt;=0.999,1,(G2414-MainSheet!$C$11-$B$6)*I2414/$C$2/60),0)</f>
        <v>1</v>
      </c>
      <c r="L2414" s="1">
        <f>IF(G2414&gt;MainSheet!$C$11+$B$6+$C$6,IF(L2413&gt;=0.999,1,(G2414-MainSheet!$C$11-$B$6-$C$6)*I2414/$D$2/60),0)</f>
        <v>1</v>
      </c>
      <c r="M2414">
        <f t="shared" si="337"/>
        <v>1</v>
      </c>
      <c r="N2414" s="2">
        <f t="shared" si="338"/>
        <v>3721.0526315789471</v>
      </c>
      <c r="O2414">
        <f t="shared" si="341"/>
        <v>977.02127659574455</v>
      </c>
      <c r="P2414">
        <f t="shared" si="339"/>
        <v>192000</v>
      </c>
      <c r="Q2414" s="2">
        <f t="shared" si="340"/>
        <v>196698.0739081747</v>
      </c>
      <c r="R2414">
        <f>Q2414/MainSheet!$C$8*(G2414-G2413)+R2413</f>
        <v>2918.3255616867923</v>
      </c>
      <c r="S2414">
        <f t="shared" si="342"/>
        <v>47099.898150465837</v>
      </c>
      <c r="T2414">
        <f t="shared" si="334"/>
        <v>24.120000000000971</v>
      </c>
      <c r="U2414" s="1">
        <f>Q2414/MainSheet!$C$22</f>
        <v>1</v>
      </c>
    </row>
    <row r="2415" spans="7:21">
      <c r="G2415">
        <f t="shared" si="335"/>
        <v>24.130000000000972</v>
      </c>
      <c r="H2415">
        <f t="shared" si="336"/>
        <v>198000</v>
      </c>
      <c r="I2415" s="2">
        <f>MIN(MainSheet!$C$10/MainSheet!$C$9,MainSheet!$K$9*60)</f>
        <v>660</v>
      </c>
      <c r="J2415" s="1">
        <f>IF(G2415&gt;MainSheet!$C$11,IF(J2414&gt;=0.999,1,(G2415-MainSheet!$C$11)*I2415/$B$2/60),0)</f>
        <v>1</v>
      </c>
      <c r="K2415" s="1">
        <f>IF(G2415&gt;MainSheet!$C$11+$B$6,IF(K2414&gt;=0.999,1,(G2415-MainSheet!$C$11-$B$6)*I2415/$C$2/60),0)</f>
        <v>1</v>
      </c>
      <c r="L2415" s="1">
        <f>IF(G2415&gt;MainSheet!$C$11+$B$6+$C$6,IF(L2414&gt;=0.999,1,(G2415-MainSheet!$C$11-$B$6-$C$6)*I2415/$D$2/60),0)</f>
        <v>1</v>
      </c>
      <c r="M2415">
        <f t="shared" si="337"/>
        <v>1</v>
      </c>
      <c r="N2415" s="2">
        <f t="shared" si="338"/>
        <v>3721.0526315789471</v>
      </c>
      <c r="O2415">
        <f t="shared" si="341"/>
        <v>977.02127659574455</v>
      </c>
      <c r="P2415">
        <f t="shared" si="339"/>
        <v>192000</v>
      </c>
      <c r="Q2415" s="2">
        <f t="shared" si="340"/>
        <v>196698.0739081747</v>
      </c>
      <c r="R2415">
        <f>Q2415/MainSheet!$C$8*(G2415-G2414)+R2414</f>
        <v>2920.356808177627</v>
      </c>
      <c r="S2415">
        <f t="shared" si="342"/>
        <v>47132.681162783869</v>
      </c>
      <c r="T2415">
        <f t="shared" si="334"/>
        <v>24.130000000000972</v>
      </c>
      <c r="U2415" s="1">
        <f>Q2415/MainSheet!$C$22</f>
        <v>1</v>
      </c>
    </row>
    <row r="2416" spans="7:21">
      <c r="G2416">
        <f t="shared" si="335"/>
        <v>24.140000000000974</v>
      </c>
      <c r="H2416">
        <f t="shared" si="336"/>
        <v>198000</v>
      </c>
      <c r="I2416" s="2">
        <f>MIN(MainSheet!$C$10/MainSheet!$C$9,MainSheet!$K$9*60)</f>
        <v>660</v>
      </c>
      <c r="J2416" s="1">
        <f>IF(G2416&gt;MainSheet!$C$11,IF(J2415&gt;=0.999,1,(G2416-MainSheet!$C$11)*I2416/$B$2/60),0)</f>
        <v>1</v>
      </c>
      <c r="K2416" s="1">
        <f>IF(G2416&gt;MainSheet!$C$11+$B$6,IF(K2415&gt;=0.999,1,(G2416-MainSheet!$C$11-$B$6)*I2416/$C$2/60),0)</f>
        <v>1</v>
      </c>
      <c r="L2416" s="1">
        <f>IF(G2416&gt;MainSheet!$C$11+$B$6+$C$6,IF(L2415&gt;=0.999,1,(G2416-MainSheet!$C$11-$B$6-$C$6)*I2416/$D$2/60),0)</f>
        <v>1</v>
      </c>
      <c r="M2416">
        <f t="shared" si="337"/>
        <v>1</v>
      </c>
      <c r="N2416" s="2">
        <f t="shared" si="338"/>
        <v>3721.0526315789471</v>
      </c>
      <c r="O2416">
        <f t="shared" si="341"/>
        <v>977.02127659574455</v>
      </c>
      <c r="P2416">
        <f t="shared" si="339"/>
        <v>192000</v>
      </c>
      <c r="Q2416" s="2">
        <f t="shared" si="340"/>
        <v>196698.0739081747</v>
      </c>
      <c r="R2416">
        <f>Q2416/MainSheet!$C$8*(G2416-G2415)+R2415</f>
        <v>2922.3880546684618</v>
      </c>
      <c r="S2416">
        <f t="shared" si="342"/>
        <v>47165.464175101901</v>
      </c>
      <c r="T2416">
        <f t="shared" si="334"/>
        <v>24.140000000000974</v>
      </c>
      <c r="U2416" s="1">
        <f>Q2416/MainSheet!$C$22</f>
        <v>1</v>
      </c>
    </row>
    <row r="2417" spans="7:21">
      <c r="G2417">
        <f t="shared" si="335"/>
        <v>24.150000000000976</v>
      </c>
      <c r="H2417">
        <f t="shared" si="336"/>
        <v>198000</v>
      </c>
      <c r="I2417" s="2">
        <f>MIN(MainSheet!$C$10/MainSheet!$C$9,MainSheet!$K$9*60)</f>
        <v>660</v>
      </c>
      <c r="J2417" s="1">
        <f>IF(G2417&gt;MainSheet!$C$11,IF(J2416&gt;=0.999,1,(G2417-MainSheet!$C$11)*I2417/$B$2/60),0)</f>
        <v>1</v>
      </c>
      <c r="K2417" s="1">
        <f>IF(G2417&gt;MainSheet!$C$11+$B$6,IF(K2416&gt;=0.999,1,(G2417-MainSheet!$C$11-$B$6)*I2417/$C$2/60),0)</f>
        <v>1</v>
      </c>
      <c r="L2417" s="1">
        <f>IF(G2417&gt;MainSheet!$C$11+$B$6+$C$6,IF(L2416&gt;=0.999,1,(G2417-MainSheet!$C$11-$B$6-$C$6)*I2417/$D$2/60),0)</f>
        <v>1</v>
      </c>
      <c r="M2417">
        <f t="shared" si="337"/>
        <v>1</v>
      </c>
      <c r="N2417" s="2">
        <f t="shared" si="338"/>
        <v>3721.0526315789471</v>
      </c>
      <c r="O2417">
        <f t="shared" si="341"/>
        <v>977.02127659574455</v>
      </c>
      <c r="P2417">
        <f t="shared" si="339"/>
        <v>192000</v>
      </c>
      <c r="Q2417" s="2">
        <f t="shared" si="340"/>
        <v>196698.0739081747</v>
      </c>
      <c r="R2417">
        <f>Q2417/MainSheet!$C$8*(G2417-G2416)+R2416</f>
        <v>2924.4193011592965</v>
      </c>
      <c r="S2417">
        <f t="shared" si="342"/>
        <v>47198.247187419933</v>
      </c>
      <c r="T2417">
        <f t="shared" si="334"/>
        <v>24.150000000000976</v>
      </c>
      <c r="U2417" s="1">
        <f>Q2417/MainSheet!$C$22</f>
        <v>1</v>
      </c>
    </row>
    <row r="2418" spans="7:21">
      <c r="G2418">
        <f t="shared" si="335"/>
        <v>24.160000000000977</v>
      </c>
      <c r="H2418">
        <f t="shared" si="336"/>
        <v>198000</v>
      </c>
      <c r="I2418" s="2">
        <f>MIN(MainSheet!$C$10/MainSheet!$C$9,MainSheet!$K$9*60)</f>
        <v>660</v>
      </c>
      <c r="J2418" s="1">
        <f>IF(G2418&gt;MainSheet!$C$11,IF(J2417&gt;=0.999,1,(G2418-MainSheet!$C$11)*I2418/$B$2/60),0)</f>
        <v>1</v>
      </c>
      <c r="K2418" s="1">
        <f>IF(G2418&gt;MainSheet!$C$11+$B$6,IF(K2417&gt;=0.999,1,(G2418-MainSheet!$C$11-$B$6)*I2418/$C$2/60),0)</f>
        <v>1</v>
      </c>
      <c r="L2418" s="1">
        <f>IF(G2418&gt;MainSheet!$C$11+$B$6+$C$6,IF(L2417&gt;=0.999,1,(G2418-MainSheet!$C$11-$B$6-$C$6)*I2418/$D$2/60),0)</f>
        <v>1</v>
      </c>
      <c r="M2418">
        <f t="shared" si="337"/>
        <v>1</v>
      </c>
      <c r="N2418" s="2">
        <f t="shared" si="338"/>
        <v>3721.0526315789471</v>
      </c>
      <c r="O2418">
        <f t="shared" si="341"/>
        <v>977.02127659574455</v>
      </c>
      <c r="P2418">
        <f t="shared" si="339"/>
        <v>192000</v>
      </c>
      <c r="Q2418" s="2">
        <f t="shared" si="340"/>
        <v>196698.0739081747</v>
      </c>
      <c r="R2418">
        <f>Q2418/MainSheet!$C$8*(G2418-G2417)+R2417</f>
        <v>2926.4505476501313</v>
      </c>
      <c r="S2418">
        <f t="shared" si="342"/>
        <v>47231.030199737965</v>
      </c>
      <c r="T2418">
        <f t="shared" si="334"/>
        <v>24.160000000000977</v>
      </c>
      <c r="U2418" s="1">
        <f>Q2418/MainSheet!$C$22</f>
        <v>1</v>
      </c>
    </row>
    <row r="2419" spans="7:21">
      <c r="G2419">
        <f t="shared" si="335"/>
        <v>24.170000000000979</v>
      </c>
      <c r="H2419">
        <f t="shared" si="336"/>
        <v>198000</v>
      </c>
      <c r="I2419" s="2">
        <f>MIN(MainSheet!$C$10/MainSheet!$C$9,MainSheet!$K$9*60)</f>
        <v>660</v>
      </c>
      <c r="J2419" s="1">
        <f>IF(G2419&gt;MainSheet!$C$11,IF(J2418&gt;=0.999,1,(G2419-MainSheet!$C$11)*I2419/$B$2/60),0)</f>
        <v>1</v>
      </c>
      <c r="K2419" s="1">
        <f>IF(G2419&gt;MainSheet!$C$11+$B$6,IF(K2418&gt;=0.999,1,(G2419-MainSheet!$C$11-$B$6)*I2419/$C$2/60),0)</f>
        <v>1</v>
      </c>
      <c r="L2419" s="1">
        <f>IF(G2419&gt;MainSheet!$C$11+$B$6+$C$6,IF(L2418&gt;=0.999,1,(G2419-MainSheet!$C$11-$B$6-$C$6)*I2419/$D$2/60),0)</f>
        <v>1</v>
      </c>
      <c r="M2419">
        <f t="shared" si="337"/>
        <v>1</v>
      </c>
      <c r="N2419" s="2">
        <f t="shared" si="338"/>
        <v>3721.0526315789471</v>
      </c>
      <c r="O2419">
        <f t="shared" si="341"/>
        <v>977.02127659574455</v>
      </c>
      <c r="P2419">
        <f t="shared" si="339"/>
        <v>192000</v>
      </c>
      <c r="Q2419" s="2">
        <f t="shared" si="340"/>
        <v>196698.0739081747</v>
      </c>
      <c r="R2419">
        <f>Q2419/MainSheet!$C$8*(G2419-G2418)+R2418</f>
        <v>2928.481794140966</v>
      </c>
      <c r="S2419">
        <f t="shared" si="342"/>
        <v>47263.813212055997</v>
      </c>
      <c r="T2419">
        <f t="shared" si="334"/>
        <v>24.170000000000979</v>
      </c>
      <c r="U2419" s="1">
        <f>Q2419/MainSheet!$C$22</f>
        <v>1</v>
      </c>
    </row>
    <row r="2420" spans="7:21">
      <c r="G2420">
        <f t="shared" si="335"/>
        <v>24.18000000000098</v>
      </c>
      <c r="H2420">
        <f t="shared" si="336"/>
        <v>198000</v>
      </c>
      <c r="I2420" s="2">
        <f>MIN(MainSheet!$C$10/MainSheet!$C$9,MainSheet!$K$9*60)</f>
        <v>660</v>
      </c>
      <c r="J2420" s="1">
        <f>IF(G2420&gt;MainSheet!$C$11,IF(J2419&gt;=0.999,1,(G2420-MainSheet!$C$11)*I2420/$B$2/60),0)</f>
        <v>1</v>
      </c>
      <c r="K2420" s="1">
        <f>IF(G2420&gt;MainSheet!$C$11+$B$6,IF(K2419&gt;=0.999,1,(G2420-MainSheet!$C$11-$B$6)*I2420/$C$2/60),0)</f>
        <v>1</v>
      </c>
      <c r="L2420" s="1">
        <f>IF(G2420&gt;MainSheet!$C$11+$B$6+$C$6,IF(L2419&gt;=0.999,1,(G2420-MainSheet!$C$11-$B$6-$C$6)*I2420/$D$2/60),0)</f>
        <v>1</v>
      </c>
      <c r="M2420">
        <f t="shared" si="337"/>
        <v>1</v>
      </c>
      <c r="N2420" s="2">
        <f t="shared" si="338"/>
        <v>3721.0526315789471</v>
      </c>
      <c r="O2420">
        <f t="shared" si="341"/>
        <v>977.02127659574455</v>
      </c>
      <c r="P2420">
        <f t="shared" si="339"/>
        <v>192000</v>
      </c>
      <c r="Q2420" s="2">
        <f t="shared" si="340"/>
        <v>196698.0739081747</v>
      </c>
      <c r="R2420">
        <f>Q2420/MainSheet!$C$8*(G2420-G2419)+R2419</f>
        <v>2930.5130406318008</v>
      </c>
      <c r="S2420">
        <f t="shared" si="342"/>
        <v>47296.596224374029</v>
      </c>
      <c r="T2420">
        <f t="shared" si="334"/>
        <v>24.18000000000098</v>
      </c>
      <c r="U2420" s="1">
        <f>Q2420/MainSheet!$C$22</f>
        <v>1</v>
      </c>
    </row>
    <row r="2421" spans="7:21">
      <c r="G2421">
        <f t="shared" si="335"/>
        <v>24.190000000000982</v>
      </c>
      <c r="H2421">
        <f t="shared" si="336"/>
        <v>198000</v>
      </c>
      <c r="I2421" s="2">
        <f>MIN(MainSheet!$C$10/MainSheet!$C$9,MainSheet!$K$9*60)</f>
        <v>660</v>
      </c>
      <c r="J2421" s="1">
        <f>IF(G2421&gt;MainSheet!$C$11,IF(J2420&gt;=0.999,1,(G2421-MainSheet!$C$11)*I2421/$B$2/60),0)</f>
        <v>1</v>
      </c>
      <c r="K2421" s="1">
        <f>IF(G2421&gt;MainSheet!$C$11+$B$6,IF(K2420&gt;=0.999,1,(G2421-MainSheet!$C$11-$B$6)*I2421/$C$2/60),0)</f>
        <v>1</v>
      </c>
      <c r="L2421" s="1">
        <f>IF(G2421&gt;MainSheet!$C$11+$B$6+$C$6,IF(L2420&gt;=0.999,1,(G2421-MainSheet!$C$11-$B$6-$C$6)*I2421/$D$2/60),0)</f>
        <v>1</v>
      </c>
      <c r="M2421">
        <f t="shared" si="337"/>
        <v>1</v>
      </c>
      <c r="N2421" s="2">
        <f t="shared" si="338"/>
        <v>3721.0526315789471</v>
      </c>
      <c r="O2421">
        <f t="shared" si="341"/>
        <v>977.02127659574455</v>
      </c>
      <c r="P2421">
        <f t="shared" si="339"/>
        <v>192000</v>
      </c>
      <c r="Q2421" s="2">
        <f t="shared" si="340"/>
        <v>196698.0739081747</v>
      </c>
      <c r="R2421">
        <f>Q2421/MainSheet!$C$8*(G2421-G2420)+R2420</f>
        <v>2932.5442871226355</v>
      </c>
      <c r="S2421">
        <f t="shared" si="342"/>
        <v>47329.379236692061</v>
      </c>
      <c r="T2421">
        <f t="shared" si="334"/>
        <v>24.190000000000982</v>
      </c>
      <c r="U2421" s="1">
        <f>Q2421/MainSheet!$C$22</f>
        <v>1</v>
      </c>
    </row>
    <row r="2422" spans="7:21">
      <c r="G2422">
        <f t="shared" si="335"/>
        <v>24.200000000000983</v>
      </c>
      <c r="H2422">
        <f t="shared" si="336"/>
        <v>198000</v>
      </c>
      <c r="I2422" s="2">
        <f>MIN(MainSheet!$C$10/MainSheet!$C$9,MainSheet!$K$9*60)</f>
        <v>660</v>
      </c>
      <c r="J2422" s="1">
        <f>IF(G2422&gt;MainSheet!$C$11,IF(J2421&gt;=0.999,1,(G2422-MainSheet!$C$11)*I2422/$B$2/60),0)</f>
        <v>1</v>
      </c>
      <c r="K2422" s="1">
        <f>IF(G2422&gt;MainSheet!$C$11+$B$6,IF(K2421&gt;=0.999,1,(G2422-MainSheet!$C$11-$B$6)*I2422/$C$2/60),0)</f>
        <v>1</v>
      </c>
      <c r="L2422" s="1">
        <f>IF(G2422&gt;MainSheet!$C$11+$B$6+$C$6,IF(L2421&gt;=0.999,1,(G2422-MainSheet!$C$11-$B$6-$C$6)*I2422/$D$2/60),0)</f>
        <v>1</v>
      </c>
      <c r="M2422">
        <f t="shared" si="337"/>
        <v>1</v>
      </c>
      <c r="N2422" s="2">
        <f t="shared" si="338"/>
        <v>3721.0526315789471</v>
      </c>
      <c r="O2422">
        <f t="shared" si="341"/>
        <v>977.02127659574455</v>
      </c>
      <c r="P2422">
        <f t="shared" si="339"/>
        <v>192000</v>
      </c>
      <c r="Q2422" s="2">
        <f t="shared" si="340"/>
        <v>196698.0739081747</v>
      </c>
      <c r="R2422">
        <f>Q2422/MainSheet!$C$8*(G2422-G2421)+R2421</f>
        <v>2934.5755336134703</v>
      </c>
      <c r="S2422">
        <f t="shared" si="342"/>
        <v>47362.162249010093</v>
      </c>
      <c r="T2422">
        <f t="shared" si="334"/>
        <v>24.200000000000983</v>
      </c>
      <c r="U2422" s="1">
        <f>Q2422/MainSheet!$C$22</f>
        <v>1</v>
      </c>
    </row>
    <row r="2423" spans="7:21">
      <c r="G2423">
        <f t="shared" si="335"/>
        <v>24.210000000000985</v>
      </c>
      <c r="H2423">
        <f t="shared" si="336"/>
        <v>198000</v>
      </c>
      <c r="I2423" s="2">
        <f>MIN(MainSheet!$C$10/MainSheet!$C$9,MainSheet!$K$9*60)</f>
        <v>660</v>
      </c>
      <c r="J2423" s="1">
        <f>IF(G2423&gt;MainSheet!$C$11,IF(J2422&gt;=0.999,1,(G2423-MainSheet!$C$11)*I2423/$B$2/60),0)</f>
        <v>1</v>
      </c>
      <c r="K2423" s="1">
        <f>IF(G2423&gt;MainSheet!$C$11+$B$6,IF(K2422&gt;=0.999,1,(G2423-MainSheet!$C$11-$B$6)*I2423/$C$2/60),0)</f>
        <v>1</v>
      </c>
      <c r="L2423" s="1">
        <f>IF(G2423&gt;MainSheet!$C$11+$B$6+$C$6,IF(L2422&gt;=0.999,1,(G2423-MainSheet!$C$11-$B$6-$C$6)*I2423/$D$2/60),0)</f>
        <v>1</v>
      </c>
      <c r="M2423">
        <f t="shared" si="337"/>
        <v>1</v>
      </c>
      <c r="N2423" s="2">
        <f t="shared" si="338"/>
        <v>3721.0526315789471</v>
      </c>
      <c r="O2423">
        <f t="shared" si="341"/>
        <v>977.02127659574455</v>
      </c>
      <c r="P2423">
        <f t="shared" si="339"/>
        <v>192000</v>
      </c>
      <c r="Q2423" s="2">
        <f t="shared" si="340"/>
        <v>196698.0739081747</v>
      </c>
      <c r="R2423">
        <f>Q2423/MainSheet!$C$8*(G2423-G2422)+R2422</f>
        <v>2936.606780104305</v>
      </c>
      <c r="S2423">
        <f t="shared" si="342"/>
        <v>47394.945261328125</v>
      </c>
      <c r="T2423">
        <f t="shared" si="334"/>
        <v>24.210000000000985</v>
      </c>
      <c r="U2423" s="1">
        <f>Q2423/MainSheet!$C$22</f>
        <v>1</v>
      </c>
    </row>
    <row r="2424" spans="7:21">
      <c r="G2424">
        <f t="shared" si="335"/>
        <v>24.220000000000987</v>
      </c>
      <c r="H2424">
        <f t="shared" si="336"/>
        <v>198000</v>
      </c>
      <c r="I2424" s="2">
        <f>MIN(MainSheet!$C$10/MainSheet!$C$9,MainSheet!$K$9*60)</f>
        <v>660</v>
      </c>
      <c r="J2424" s="1">
        <f>IF(G2424&gt;MainSheet!$C$11,IF(J2423&gt;=0.999,1,(G2424-MainSheet!$C$11)*I2424/$B$2/60),0)</f>
        <v>1</v>
      </c>
      <c r="K2424" s="1">
        <f>IF(G2424&gt;MainSheet!$C$11+$B$6,IF(K2423&gt;=0.999,1,(G2424-MainSheet!$C$11-$B$6)*I2424/$C$2/60),0)</f>
        <v>1</v>
      </c>
      <c r="L2424" s="1">
        <f>IF(G2424&gt;MainSheet!$C$11+$B$6+$C$6,IF(L2423&gt;=0.999,1,(G2424-MainSheet!$C$11-$B$6-$C$6)*I2424/$D$2/60),0)</f>
        <v>1</v>
      </c>
      <c r="M2424">
        <f t="shared" si="337"/>
        <v>1</v>
      </c>
      <c r="N2424" s="2">
        <f t="shared" si="338"/>
        <v>3721.0526315789471</v>
      </c>
      <c r="O2424">
        <f t="shared" si="341"/>
        <v>977.02127659574455</v>
      </c>
      <c r="P2424">
        <f t="shared" si="339"/>
        <v>192000</v>
      </c>
      <c r="Q2424" s="2">
        <f t="shared" si="340"/>
        <v>196698.0739081747</v>
      </c>
      <c r="R2424">
        <f>Q2424/MainSheet!$C$8*(G2424-G2423)+R2423</f>
        <v>2938.6380265951398</v>
      </c>
      <c r="S2424">
        <f t="shared" si="342"/>
        <v>47427.728273646157</v>
      </c>
      <c r="T2424">
        <f t="shared" si="334"/>
        <v>24.220000000000987</v>
      </c>
      <c r="U2424" s="1">
        <f>Q2424/MainSheet!$C$22</f>
        <v>1</v>
      </c>
    </row>
    <row r="2425" spans="7:21">
      <c r="G2425">
        <f t="shared" si="335"/>
        <v>24.230000000000988</v>
      </c>
      <c r="H2425">
        <f t="shared" si="336"/>
        <v>198000</v>
      </c>
      <c r="I2425" s="2">
        <f>MIN(MainSheet!$C$10/MainSheet!$C$9,MainSheet!$K$9*60)</f>
        <v>660</v>
      </c>
      <c r="J2425" s="1">
        <f>IF(G2425&gt;MainSheet!$C$11,IF(J2424&gt;=0.999,1,(G2425-MainSheet!$C$11)*I2425/$B$2/60),0)</f>
        <v>1</v>
      </c>
      <c r="K2425" s="1">
        <f>IF(G2425&gt;MainSheet!$C$11+$B$6,IF(K2424&gt;=0.999,1,(G2425-MainSheet!$C$11-$B$6)*I2425/$C$2/60),0)</f>
        <v>1</v>
      </c>
      <c r="L2425" s="1">
        <f>IF(G2425&gt;MainSheet!$C$11+$B$6+$C$6,IF(L2424&gt;=0.999,1,(G2425-MainSheet!$C$11-$B$6-$C$6)*I2425/$D$2/60),0)</f>
        <v>1</v>
      </c>
      <c r="M2425">
        <f t="shared" si="337"/>
        <v>1</v>
      </c>
      <c r="N2425" s="2">
        <f t="shared" si="338"/>
        <v>3721.0526315789471</v>
      </c>
      <c r="O2425">
        <f t="shared" si="341"/>
        <v>977.02127659574455</v>
      </c>
      <c r="P2425">
        <f t="shared" si="339"/>
        <v>192000</v>
      </c>
      <c r="Q2425" s="2">
        <f t="shared" si="340"/>
        <v>196698.0739081747</v>
      </c>
      <c r="R2425">
        <f>Q2425/MainSheet!$C$8*(G2425-G2424)+R2424</f>
        <v>2940.6692730859745</v>
      </c>
      <c r="S2425">
        <f t="shared" si="342"/>
        <v>47460.511285964189</v>
      </c>
      <c r="T2425">
        <f t="shared" si="334"/>
        <v>24.230000000000988</v>
      </c>
      <c r="U2425" s="1">
        <f>Q2425/MainSheet!$C$22</f>
        <v>1</v>
      </c>
    </row>
    <row r="2426" spans="7:21">
      <c r="G2426">
        <f t="shared" si="335"/>
        <v>24.24000000000099</v>
      </c>
      <c r="H2426">
        <f t="shared" si="336"/>
        <v>198000</v>
      </c>
      <c r="I2426" s="2">
        <f>MIN(MainSheet!$C$10/MainSheet!$C$9,MainSheet!$K$9*60)</f>
        <v>660</v>
      </c>
      <c r="J2426" s="1">
        <f>IF(G2426&gt;MainSheet!$C$11,IF(J2425&gt;=0.999,1,(G2426-MainSheet!$C$11)*I2426/$B$2/60),0)</f>
        <v>1</v>
      </c>
      <c r="K2426" s="1">
        <f>IF(G2426&gt;MainSheet!$C$11+$B$6,IF(K2425&gt;=0.999,1,(G2426-MainSheet!$C$11-$B$6)*I2426/$C$2/60),0)</f>
        <v>1</v>
      </c>
      <c r="L2426" s="1">
        <f>IF(G2426&gt;MainSheet!$C$11+$B$6+$C$6,IF(L2425&gt;=0.999,1,(G2426-MainSheet!$C$11-$B$6-$C$6)*I2426/$D$2/60),0)</f>
        <v>1</v>
      </c>
      <c r="M2426">
        <f t="shared" si="337"/>
        <v>1</v>
      </c>
      <c r="N2426" s="2">
        <f t="shared" si="338"/>
        <v>3721.0526315789471</v>
      </c>
      <c r="O2426">
        <f t="shared" si="341"/>
        <v>977.02127659574455</v>
      </c>
      <c r="P2426">
        <f t="shared" si="339"/>
        <v>192000</v>
      </c>
      <c r="Q2426" s="2">
        <f t="shared" si="340"/>
        <v>196698.0739081747</v>
      </c>
      <c r="R2426">
        <f>Q2426/MainSheet!$C$8*(G2426-G2425)+R2425</f>
        <v>2942.7005195768093</v>
      </c>
      <c r="S2426">
        <f t="shared" si="342"/>
        <v>47493.294298282221</v>
      </c>
      <c r="T2426">
        <f t="shared" si="334"/>
        <v>24.24000000000099</v>
      </c>
      <c r="U2426" s="1">
        <f>Q2426/MainSheet!$C$22</f>
        <v>1</v>
      </c>
    </row>
    <row r="2427" spans="7:21">
      <c r="G2427">
        <f t="shared" si="335"/>
        <v>24.250000000000991</v>
      </c>
      <c r="H2427">
        <f t="shared" si="336"/>
        <v>198000</v>
      </c>
      <c r="I2427" s="2">
        <f>MIN(MainSheet!$C$10/MainSheet!$C$9,MainSheet!$K$9*60)</f>
        <v>660</v>
      </c>
      <c r="J2427" s="1">
        <f>IF(G2427&gt;MainSheet!$C$11,IF(J2426&gt;=0.999,1,(G2427-MainSheet!$C$11)*I2427/$B$2/60),0)</f>
        <v>1</v>
      </c>
      <c r="K2427" s="1">
        <f>IF(G2427&gt;MainSheet!$C$11+$B$6,IF(K2426&gt;=0.999,1,(G2427-MainSheet!$C$11-$B$6)*I2427/$C$2/60),0)</f>
        <v>1</v>
      </c>
      <c r="L2427" s="1">
        <f>IF(G2427&gt;MainSheet!$C$11+$B$6+$C$6,IF(L2426&gt;=0.999,1,(G2427-MainSheet!$C$11-$B$6-$C$6)*I2427/$D$2/60),0)</f>
        <v>1</v>
      </c>
      <c r="M2427">
        <f t="shared" si="337"/>
        <v>1</v>
      </c>
      <c r="N2427" s="2">
        <f t="shared" si="338"/>
        <v>3721.0526315789471</v>
      </c>
      <c r="O2427">
        <f t="shared" si="341"/>
        <v>977.02127659574455</v>
      </c>
      <c r="P2427">
        <f t="shared" si="339"/>
        <v>192000</v>
      </c>
      <c r="Q2427" s="2">
        <f t="shared" si="340"/>
        <v>196698.0739081747</v>
      </c>
      <c r="R2427">
        <f>Q2427/MainSheet!$C$8*(G2427-G2426)+R2426</f>
        <v>2944.731766067644</v>
      </c>
      <c r="S2427">
        <f t="shared" si="342"/>
        <v>47526.077310600253</v>
      </c>
      <c r="T2427">
        <f t="shared" si="334"/>
        <v>24.250000000000991</v>
      </c>
      <c r="U2427" s="1">
        <f>Q2427/MainSheet!$C$22</f>
        <v>1</v>
      </c>
    </row>
    <row r="2428" spans="7:21">
      <c r="G2428">
        <f t="shared" si="335"/>
        <v>24.260000000000993</v>
      </c>
      <c r="H2428">
        <f t="shared" si="336"/>
        <v>198000</v>
      </c>
      <c r="I2428" s="2">
        <f>MIN(MainSheet!$C$10/MainSheet!$C$9,MainSheet!$K$9*60)</f>
        <v>660</v>
      </c>
      <c r="J2428" s="1">
        <f>IF(G2428&gt;MainSheet!$C$11,IF(J2427&gt;=0.999,1,(G2428-MainSheet!$C$11)*I2428/$B$2/60),0)</f>
        <v>1</v>
      </c>
      <c r="K2428" s="1">
        <f>IF(G2428&gt;MainSheet!$C$11+$B$6,IF(K2427&gt;=0.999,1,(G2428-MainSheet!$C$11-$B$6)*I2428/$C$2/60),0)</f>
        <v>1</v>
      </c>
      <c r="L2428" s="1">
        <f>IF(G2428&gt;MainSheet!$C$11+$B$6+$C$6,IF(L2427&gt;=0.999,1,(G2428-MainSheet!$C$11-$B$6-$C$6)*I2428/$D$2/60),0)</f>
        <v>1</v>
      </c>
      <c r="M2428">
        <f t="shared" si="337"/>
        <v>1</v>
      </c>
      <c r="N2428" s="2">
        <f t="shared" si="338"/>
        <v>3721.0526315789471</v>
      </c>
      <c r="O2428">
        <f t="shared" si="341"/>
        <v>977.02127659574455</v>
      </c>
      <c r="P2428">
        <f t="shared" si="339"/>
        <v>192000</v>
      </c>
      <c r="Q2428" s="2">
        <f t="shared" si="340"/>
        <v>196698.0739081747</v>
      </c>
      <c r="R2428">
        <f>Q2428/MainSheet!$C$8*(G2428-G2427)+R2427</f>
        <v>2946.7630125584787</v>
      </c>
      <c r="S2428">
        <f t="shared" si="342"/>
        <v>47558.860322918285</v>
      </c>
      <c r="T2428">
        <f t="shared" si="334"/>
        <v>24.260000000000993</v>
      </c>
      <c r="U2428" s="1">
        <f>Q2428/MainSheet!$C$22</f>
        <v>1</v>
      </c>
    </row>
    <row r="2429" spans="7:21">
      <c r="G2429">
        <f t="shared" si="335"/>
        <v>24.270000000000994</v>
      </c>
      <c r="H2429">
        <f t="shared" si="336"/>
        <v>198000</v>
      </c>
      <c r="I2429" s="2">
        <f>MIN(MainSheet!$C$10/MainSheet!$C$9,MainSheet!$K$9*60)</f>
        <v>660</v>
      </c>
      <c r="J2429" s="1">
        <f>IF(G2429&gt;MainSheet!$C$11,IF(J2428&gt;=0.999,1,(G2429-MainSheet!$C$11)*I2429/$B$2/60),0)</f>
        <v>1</v>
      </c>
      <c r="K2429" s="1">
        <f>IF(G2429&gt;MainSheet!$C$11+$B$6,IF(K2428&gt;=0.999,1,(G2429-MainSheet!$C$11-$B$6)*I2429/$C$2/60),0)</f>
        <v>1</v>
      </c>
      <c r="L2429" s="1">
        <f>IF(G2429&gt;MainSheet!$C$11+$B$6+$C$6,IF(L2428&gt;=0.999,1,(G2429-MainSheet!$C$11-$B$6-$C$6)*I2429/$D$2/60),0)</f>
        <v>1</v>
      </c>
      <c r="M2429">
        <f t="shared" si="337"/>
        <v>1</v>
      </c>
      <c r="N2429" s="2">
        <f t="shared" si="338"/>
        <v>3721.0526315789471</v>
      </c>
      <c r="O2429">
        <f t="shared" si="341"/>
        <v>977.02127659574455</v>
      </c>
      <c r="P2429">
        <f t="shared" si="339"/>
        <v>192000</v>
      </c>
      <c r="Q2429" s="2">
        <f t="shared" si="340"/>
        <v>196698.0739081747</v>
      </c>
      <c r="R2429">
        <f>Q2429/MainSheet!$C$8*(G2429-G2428)+R2428</f>
        <v>2948.7942590493135</v>
      </c>
      <c r="S2429">
        <f t="shared" si="342"/>
        <v>47591.643335236316</v>
      </c>
      <c r="T2429">
        <f t="shared" si="334"/>
        <v>24.270000000000994</v>
      </c>
      <c r="U2429" s="1">
        <f>Q2429/MainSheet!$C$22</f>
        <v>1</v>
      </c>
    </row>
    <row r="2430" spans="7:21">
      <c r="G2430">
        <f t="shared" si="335"/>
        <v>24.280000000000996</v>
      </c>
      <c r="H2430">
        <f t="shared" si="336"/>
        <v>198000</v>
      </c>
      <c r="I2430" s="2">
        <f>MIN(MainSheet!$C$10/MainSheet!$C$9,MainSheet!$K$9*60)</f>
        <v>660</v>
      </c>
      <c r="J2430" s="1">
        <f>IF(G2430&gt;MainSheet!$C$11,IF(J2429&gt;=0.999,1,(G2430-MainSheet!$C$11)*I2430/$B$2/60),0)</f>
        <v>1</v>
      </c>
      <c r="K2430" s="1">
        <f>IF(G2430&gt;MainSheet!$C$11+$B$6,IF(K2429&gt;=0.999,1,(G2430-MainSheet!$C$11-$B$6)*I2430/$C$2/60),0)</f>
        <v>1</v>
      </c>
      <c r="L2430" s="1">
        <f>IF(G2430&gt;MainSheet!$C$11+$B$6+$C$6,IF(L2429&gt;=0.999,1,(G2430-MainSheet!$C$11-$B$6-$C$6)*I2430/$D$2/60),0)</f>
        <v>1</v>
      </c>
      <c r="M2430">
        <f t="shared" si="337"/>
        <v>1</v>
      </c>
      <c r="N2430" s="2">
        <f t="shared" si="338"/>
        <v>3721.0526315789471</v>
      </c>
      <c r="O2430">
        <f t="shared" si="341"/>
        <v>977.02127659574455</v>
      </c>
      <c r="P2430">
        <f t="shared" si="339"/>
        <v>192000</v>
      </c>
      <c r="Q2430" s="2">
        <f t="shared" si="340"/>
        <v>196698.0739081747</v>
      </c>
      <c r="R2430">
        <f>Q2430/MainSheet!$C$8*(G2430-G2429)+R2429</f>
        <v>2950.8255055401482</v>
      </c>
      <c r="S2430">
        <f t="shared" si="342"/>
        <v>47624.426347554348</v>
      </c>
      <c r="T2430">
        <f t="shared" si="334"/>
        <v>24.280000000000996</v>
      </c>
      <c r="U2430" s="1">
        <f>Q2430/MainSheet!$C$22</f>
        <v>1</v>
      </c>
    </row>
    <row r="2431" spans="7:21">
      <c r="G2431">
        <f t="shared" si="335"/>
        <v>24.290000000000997</v>
      </c>
      <c r="H2431">
        <f t="shared" si="336"/>
        <v>198000</v>
      </c>
      <c r="I2431" s="2">
        <f>MIN(MainSheet!$C$10/MainSheet!$C$9,MainSheet!$K$9*60)</f>
        <v>660</v>
      </c>
      <c r="J2431" s="1">
        <f>IF(G2431&gt;MainSheet!$C$11,IF(J2430&gt;=0.999,1,(G2431-MainSheet!$C$11)*I2431/$B$2/60),0)</f>
        <v>1</v>
      </c>
      <c r="K2431" s="1">
        <f>IF(G2431&gt;MainSheet!$C$11+$B$6,IF(K2430&gt;=0.999,1,(G2431-MainSheet!$C$11-$B$6)*I2431/$C$2/60),0)</f>
        <v>1</v>
      </c>
      <c r="L2431" s="1">
        <f>IF(G2431&gt;MainSheet!$C$11+$B$6+$C$6,IF(L2430&gt;=0.999,1,(G2431-MainSheet!$C$11-$B$6-$C$6)*I2431/$D$2/60),0)</f>
        <v>1</v>
      </c>
      <c r="M2431">
        <f t="shared" si="337"/>
        <v>1</v>
      </c>
      <c r="N2431" s="2">
        <f t="shared" si="338"/>
        <v>3721.0526315789471</v>
      </c>
      <c r="O2431">
        <f t="shared" si="341"/>
        <v>977.02127659574455</v>
      </c>
      <c r="P2431">
        <f t="shared" si="339"/>
        <v>192000</v>
      </c>
      <c r="Q2431" s="2">
        <f t="shared" si="340"/>
        <v>196698.0739081747</v>
      </c>
      <c r="R2431">
        <f>Q2431/MainSheet!$C$8*(G2431-G2430)+R2430</f>
        <v>2952.856752030983</v>
      </c>
      <c r="S2431">
        <f t="shared" si="342"/>
        <v>47657.20935987238</v>
      </c>
      <c r="T2431">
        <f t="shared" si="334"/>
        <v>24.290000000000997</v>
      </c>
      <c r="U2431" s="1">
        <f>Q2431/MainSheet!$C$22</f>
        <v>1</v>
      </c>
    </row>
    <row r="2432" spans="7:21">
      <c r="G2432">
        <f t="shared" si="335"/>
        <v>24.300000000000999</v>
      </c>
      <c r="H2432">
        <f t="shared" si="336"/>
        <v>198000</v>
      </c>
      <c r="I2432" s="2">
        <f>MIN(MainSheet!$C$10/MainSheet!$C$9,MainSheet!$K$9*60)</f>
        <v>660</v>
      </c>
      <c r="J2432" s="1">
        <f>IF(G2432&gt;MainSheet!$C$11,IF(J2431&gt;=0.999,1,(G2432-MainSheet!$C$11)*I2432/$B$2/60),0)</f>
        <v>1</v>
      </c>
      <c r="K2432" s="1">
        <f>IF(G2432&gt;MainSheet!$C$11+$B$6,IF(K2431&gt;=0.999,1,(G2432-MainSheet!$C$11-$B$6)*I2432/$C$2/60),0)</f>
        <v>1</v>
      </c>
      <c r="L2432" s="1">
        <f>IF(G2432&gt;MainSheet!$C$11+$B$6+$C$6,IF(L2431&gt;=0.999,1,(G2432-MainSheet!$C$11-$B$6-$C$6)*I2432/$D$2/60),0)</f>
        <v>1</v>
      </c>
      <c r="M2432">
        <f t="shared" si="337"/>
        <v>1</v>
      </c>
      <c r="N2432" s="2">
        <f t="shared" si="338"/>
        <v>3721.0526315789471</v>
      </c>
      <c r="O2432">
        <f t="shared" si="341"/>
        <v>977.02127659574455</v>
      </c>
      <c r="P2432">
        <f t="shared" si="339"/>
        <v>192000</v>
      </c>
      <c r="Q2432" s="2">
        <f t="shared" si="340"/>
        <v>196698.0739081747</v>
      </c>
      <c r="R2432">
        <f>Q2432/MainSheet!$C$8*(G2432-G2431)+R2431</f>
        <v>2954.8879985218177</v>
      </c>
      <c r="S2432">
        <f t="shared" si="342"/>
        <v>47689.992372190412</v>
      </c>
      <c r="T2432">
        <f t="shared" si="334"/>
        <v>24.300000000000999</v>
      </c>
      <c r="U2432" s="1">
        <f>Q2432/MainSheet!$C$22</f>
        <v>1</v>
      </c>
    </row>
    <row r="2433" spans="7:21">
      <c r="G2433">
        <f t="shared" si="335"/>
        <v>24.310000000001001</v>
      </c>
      <c r="H2433">
        <f t="shared" si="336"/>
        <v>198000</v>
      </c>
      <c r="I2433" s="2">
        <f>MIN(MainSheet!$C$10/MainSheet!$C$9,MainSheet!$K$9*60)</f>
        <v>660</v>
      </c>
      <c r="J2433" s="1">
        <f>IF(G2433&gt;MainSheet!$C$11,IF(J2432&gt;=0.999,1,(G2433-MainSheet!$C$11)*I2433/$B$2/60),0)</f>
        <v>1</v>
      </c>
      <c r="K2433" s="1">
        <f>IF(G2433&gt;MainSheet!$C$11+$B$6,IF(K2432&gt;=0.999,1,(G2433-MainSheet!$C$11-$B$6)*I2433/$C$2/60),0)</f>
        <v>1</v>
      </c>
      <c r="L2433" s="1">
        <f>IF(G2433&gt;MainSheet!$C$11+$B$6+$C$6,IF(L2432&gt;=0.999,1,(G2433-MainSheet!$C$11-$B$6-$C$6)*I2433/$D$2/60),0)</f>
        <v>1</v>
      </c>
      <c r="M2433">
        <f t="shared" si="337"/>
        <v>1</v>
      </c>
      <c r="N2433" s="2">
        <f t="shared" si="338"/>
        <v>3721.0526315789471</v>
      </c>
      <c r="O2433">
        <f t="shared" si="341"/>
        <v>977.02127659574455</v>
      </c>
      <c r="P2433">
        <f t="shared" si="339"/>
        <v>192000</v>
      </c>
      <c r="Q2433" s="2">
        <f t="shared" si="340"/>
        <v>196698.0739081747</v>
      </c>
      <c r="R2433">
        <f>Q2433/MainSheet!$C$8*(G2433-G2432)+R2432</f>
        <v>2956.9192450126525</v>
      </c>
      <c r="S2433">
        <f t="shared" si="342"/>
        <v>47722.775384508444</v>
      </c>
      <c r="T2433">
        <f t="shared" si="334"/>
        <v>24.310000000001001</v>
      </c>
      <c r="U2433" s="1">
        <f>Q2433/MainSheet!$C$22</f>
        <v>1</v>
      </c>
    </row>
    <row r="2434" spans="7:21">
      <c r="G2434">
        <f t="shared" si="335"/>
        <v>24.320000000001002</v>
      </c>
      <c r="H2434">
        <f t="shared" si="336"/>
        <v>198000</v>
      </c>
      <c r="I2434" s="2">
        <f>MIN(MainSheet!$C$10/MainSheet!$C$9,MainSheet!$K$9*60)</f>
        <v>660</v>
      </c>
      <c r="J2434" s="1">
        <f>IF(G2434&gt;MainSheet!$C$11,IF(J2433&gt;=0.999,1,(G2434-MainSheet!$C$11)*I2434/$B$2/60),0)</f>
        <v>1</v>
      </c>
      <c r="K2434" s="1">
        <f>IF(G2434&gt;MainSheet!$C$11+$B$6,IF(K2433&gt;=0.999,1,(G2434-MainSheet!$C$11-$B$6)*I2434/$C$2/60),0)</f>
        <v>1</v>
      </c>
      <c r="L2434" s="1">
        <f>IF(G2434&gt;MainSheet!$C$11+$B$6+$C$6,IF(L2433&gt;=0.999,1,(G2434-MainSheet!$C$11-$B$6-$C$6)*I2434/$D$2/60),0)</f>
        <v>1</v>
      </c>
      <c r="M2434">
        <f t="shared" si="337"/>
        <v>1</v>
      </c>
      <c r="N2434" s="2">
        <f t="shared" si="338"/>
        <v>3721.0526315789471</v>
      </c>
      <c r="O2434">
        <f t="shared" si="341"/>
        <v>977.02127659574455</v>
      </c>
      <c r="P2434">
        <f t="shared" si="339"/>
        <v>192000</v>
      </c>
      <c r="Q2434" s="2">
        <f t="shared" si="340"/>
        <v>196698.0739081747</v>
      </c>
      <c r="R2434">
        <f>Q2434/MainSheet!$C$8*(G2434-G2433)+R2433</f>
        <v>2958.9504915034872</v>
      </c>
      <c r="S2434">
        <f t="shared" si="342"/>
        <v>47755.558396826476</v>
      </c>
      <c r="T2434">
        <f t="shared" si="334"/>
        <v>24.320000000001002</v>
      </c>
      <c r="U2434" s="1">
        <f>Q2434/MainSheet!$C$22</f>
        <v>1</v>
      </c>
    </row>
    <row r="2435" spans="7:21">
      <c r="G2435">
        <f t="shared" si="335"/>
        <v>24.330000000001004</v>
      </c>
      <c r="H2435">
        <f t="shared" si="336"/>
        <v>198000</v>
      </c>
      <c r="I2435" s="2">
        <f>MIN(MainSheet!$C$10/MainSheet!$C$9,MainSheet!$K$9*60)</f>
        <v>660</v>
      </c>
      <c r="J2435" s="1">
        <f>IF(G2435&gt;MainSheet!$C$11,IF(J2434&gt;=0.999,1,(G2435-MainSheet!$C$11)*I2435/$B$2/60),0)</f>
        <v>1</v>
      </c>
      <c r="K2435" s="1">
        <f>IF(G2435&gt;MainSheet!$C$11+$B$6,IF(K2434&gt;=0.999,1,(G2435-MainSheet!$C$11-$B$6)*I2435/$C$2/60),0)</f>
        <v>1</v>
      </c>
      <c r="L2435" s="1">
        <f>IF(G2435&gt;MainSheet!$C$11+$B$6+$C$6,IF(L2434&gt;=0.999,1,(G2435-MainSheet!$C$11-$B$6-$C$6)*I2435/$D$2/60),0)</f>
        <v>1</v>
      </c>
      <c r="M2435">
        <f t="shared" si="337"/>
        <v>1</v>
      </c>
      <c r="N2435" s="2">
        <f t="shared" si="338"/>
        <v>3721.0526315789471</v>
      </c>
      <c r="O2435">
        <f t="shared" si="341"/>
        <v>977.02127659574455</v>
      </c>
      <c r="P2435">
        <f t="shared" si="339"/>
        <v>192000</v>
      </c>
      <c r="Q2435" s="2">
        <f t="shared" si="340"/>
        <v>196698.0739081747</v>
      </c>
      <c r="R2435">
        <f>Q2435/MainSheet!$C$8*(G2435-G2434)+R2434</f>
        <v>2960.981737994322</v>
      </c>
      <c r="S2435">
        <f t="shared" si="342"/>
        <v>47788.341409144508</v>
      </c>
      <c r="T2435">
        <f t="shared" ref="T2435:T2498" si="343">G2435</f>
        <v>24.330000000001004</v>
      </c>
      <c r="U2435" s="1">
        <f>Q2435/MainSheet!$C$22</f>
        <v>1</v>
      </c>
    </row>
    <row r="2436" spans="7:21">
      <c r="G2436">
        <f t="shared" ref="G2436:G2499" si="344">G2435+$F$2</f>
        <v>24.340000000001005</v>
      </c>
      <c r="H2436">
        <f t="shared" ref="H2436:H2499" si="345">H2435</f>
        <v>198000</v>
      </c>
      <c r="I2436" s="2">
        <f>MIN(MainSheet!$C$10/MainSheet!$C$9,MainSheet!$K$9*60)</f>
        <v>660</v>
      </c>
      <c r="J2436" s="1">
        <f>IF(G2436&gt;MainSheet!$C$11,IF(J2435&gt;=0.999,1,(G2436-MainSheet!$C$11)*I2436/$B$2/60),0)</f>
        <v>1</v>
      </c>
      <c r="K2436" s="1">
        <f>IF(G2436&gt;MainSheet!$C$11+$B$6,IF(K2435&gt;=0.999,1,(G2436-MainSheet!$C$11-$B$6)*I2436/$C$2/60),0)</f>
        <v>1</v>
      </c>
      <c r="L2436" s="1">
        <f>IF(G2436&gt;MainSheet!$C$11+$B$6+$C$6,IF(L2435&gt;=0.999,1,(G2436-MainSheet!$C$11-$B$6-$C$6)*I2436/$D$2/60),0)</f>
        <v>1</v>
      </c>
      <c r="M2436">
        <f t="shared" ref="M2436:M2499" si="346">(J2436*$B$2+K2436*$C$2+L2436*$D$2)/SUM($B$2:$D$2)</f>
        <v>1</v>
      </c>
      <c r="N2436" s="2">
        <f t="shared" ref="N2436:N2499" si="347">IF(J2436&gt;=0.01,((1-J2436)*B$3+B$4*(J2436)),0)</f>
        <v>3721.0526315789471</v>
      </c>
      <c r="O2436">
        <f t="shared" si="341"/>
        <v>977.02127659574455</v>
      </c>
      <c r="P2436">
        <f t="shared" ref="P2436:P2499" si="348">IF(IF(N2436+O2436&gt;H2436,H2436-O2436-N2436,IF(L2436&gt;0,((1-L2436)*D$3+D$4*(L2436)),0))+O2436+N2436&gt;H2436,H2436-N2436-O2436,IF(N2436+O2436&gt;H2436,H2436-O2436-N2436,IF(L2436&gt;0,((1-L2436)*D$3+D$4*(L2436)),0)))</f>
        <v>192000</v>
      </c>
      <c r="Q2436" s="2">
        <f t="shared" ref="Q2436:Q2499" si="349">SUM(N2436:P2436)</f>
        <v>196698.0739081747</v>
      </c>
      <c r="R2436">
        <f>Q2436/MainSheet!$C$8*(G2436-G2435)+R2435</f>
        <v>2963.0129844851567</v>
      </c>
      <c r="S2436">
        <f t="shared" si="342"/>
        <v>47821.12442146254</v>
      </c>
      <c r="T2436">
        <f t="shared" si="343"/>
        <v>24.340000000001005</v>
      </c>
      <c r="U2436" s="1">
        <f>Q2436/MainSheet!$C$22</f>
        <v>1</v>
      </c>
    </row>
    <row r="2437" spans="7:21">
      <c r="G2437">
        <f t="shared" si="344"/>
        <v>24.350000000001007</v>
      </c>
      <c r="H2437">
        <f t="shared" si="345"/>
        <v>198000</v>
      </c>
      <c r="I2437" s="2">
        <f>MIN(MainSheet!$C$10/MainSheet!$C$9,MainSheet!$K$9*60)</f>
        <v>660</v>
      </c>
      <c r="J2437" s="1">
        <f>IF(G2437&gt;MainSheet!$C$11,IF(J2436&gt;=0.999,1,(G2437-MainSheet!$C$11)*I2437/$B$2/60),0)</f>
        <v>1</v>
      </c>
      <c r="K2437" s="1">
        <f>IF(G2437&gt;MainSheet!$C$11+$B$6,IF(K2436&gt;=0.999,1,(G2437-MainSheet!$C$11-$B$6)*I2437/$C$2/60),0)</f>
        <v>1</v>
      </c>
      <c r="L2437" s="1">
        <f>IF(G2437&gt;MainSheet!$C$11+$B$6+$C$6,IF(L2436&gt;=0.999,1,(G2437-MainSheet!$C$11-$B$6-$C$6)*I2437/$D$2/60),0)</f>
        <v>1</v>
      </c>
      <c r="M2437">
        <f t="shared" si="346"/>
        <v>1</v>
      </c>
      <c r="N2437" s="2">
        <f t="shared" si="347"/>
        <v>3721.0526315789471</v>
      </c>
      <c r="O2437">
        <f t="shared" ref="O2437:O2500" si="350">IF(K2437&gt;=0.01,((1-K2437)*C$3+C$4*(K2437)),0)</f>
        <v>977.02127659574455</v>
      </c>
      <c r="P2437">
        <f t="shared" si="348"/>
        <v>192000</v>
      </c>
      <c r="Q2437" s="2">
        <f t="shared" si="349"/>
        <v>196698.0739081747</v>
      </c>
      <c r="R2437">
        <f>Q2437/MainSheet!$C$8*(G2437-G2436)+R2436</f>
        <v>2965.0442309759915</v>
      </c>
      <c r="S2437">
        <f t="shared" ref="S2437:S2500" si="351">Q2437*$F$2/60+S2436</f>
        <v>47853.907433780572</v>
      </c>
      <c r="T2437">
        <f t="shared" si="343"/>
        <v>24.350000000001007</v>
      </c>
      <c r="U2437" s="1">
        <f>Q2437/MainSheet!$C$22</f>
        <v>1</v>
      </c>
    </row>
    <row r="2438" spans="7:21">
      <c r="G2438">
        <f t="shared" si="344"/>
        <v>24.360000000001008</v>
      </c>
      <c r="H2438">
        <f t="shared" si="345"/>
        <v>198000</v>
      </c>
      <c r="I2438" s="2">
        <f>MIN(MainSheet!$C$10/MainSheet!$C$9,MainSheet!$K$9*60)</f>
        <v>660</v>
      </c>
      <c r="J2438" s="1">
        <f>IF(G2438&gt;MainSheet!$C$11,IF(J2437&gt;=0.999,1,(G2438-MainSheet!$C$11)*I2438/$B$2/60),0)</f>
        <v>1</v>
      </c>
      <c r="K2438" s="1">
        <f>IF(G2438&gt;MainSheet!$C$11+$B$6,IF(K2437&gt;=0.999,1,(G2438-MainSheet!$C$11-$B$6)*I2438/$C$2/60),0)</f>
        <v>1</v>
      </c>
      <c r="L2438" s="1">
        <f>IF(G2438&gt;MainSheet!$C$11+$B$6+$C$6,IF(L2437&gt;=0.999,1,(G2438-MainSheet!$C$11-$B$6-$C$6)*I2438/$D$2/60),0)</f>
        <v>1</v>
      </c>
      <c r="M2438">
        <f t="shared" si="346"/>
        <v>1</v>
      </c>
      <c r="N2438" s="2">
        <f t="shared" si="347"/>
        <v>3721.0526315789471</v>
      </c>
      <c r="O2438">
        <f t="shared" si="350"/>
        <v>977.02127659574455</v>
      </c>
      <c r="P2438">
        <f t="shared" si="348"/>
        <v>192000</v>
      </c>
      <c r="Q2438" s="2">
        <f t="shared" si="349"/>
        <v>196698.0739081747</v>
      </c>
      <c r="R2438">
        <f>Q2438/MainSheet!$C$8*(G2438-G2437)+R2437</f>
        <v>2967.0754774668262</v>
      </c>
      <c r="S2438">
        <f t="shared" si="351"/>
        <v>47886.690446098604</v>
      </c>
      <c r="T2438">
        <f t="shared" si="343"/>
        <v>24.360000000001008</v>
      </c>
      <c r="U2438" s="1">
        <f>Q2438/MainSheet!$C$22</f>
        <v>1</v>
      </c>
    </row>
    <row r="2439" spans="7:21">
      <c r="G2439">
        <f t="shared" si="344"/>
        <v>24.37000000000101</v>
      </c>
      <c r="H2439">
        <f t="shared" si="345"/>
        <v>198000</v>
      </c>
      <c r="I2439" s="2">
        <f>MIN(MainSheet!$C$10/MainSheet!$C$9,MainSheet!$K$9*60)</f>
        <v>660</v>
      </c>
      <c r="J2439" s="1">
        <f>IF(G2439&gt;MainSheet!$C$11,IF(J2438&gt;=0.999,1,(G2439-MainSheet!$C$11)*I2439/$B$2/60),0)</f>
        <v>1</v>
      </c>
      <c r="K2439" s="1">
        <f>IF(G2439&gt;MainSheet!$C$11+$B$6,IF(K2438&gt;=0.999,1,(G2439-MainSheet!$C$11-$B$6)*I2439/$C$2/60),0)</f>
        <v>1</v>
      </c>
      <c r="L2439" s="1">
        <f>IF(G2439&gt;MainSheet!$C$11+$B$6+$C$6,IF(L2438&gt;=0.999,1,(G2439-MainSheet!$C$11-$B$6-$C$6)*I2439/$D$2/60),0)</f>
        <v>1</v>
      </c>
      <c r="M2439">
        <f t="shared" si="346"/>
        <v>1</v>
      </c>
      <c r="N2439" s="2">
        <f t="shared" si="347"/>
        <v>3721.0526315789471</v>
      </c>
      <c r="O2439">
        <f t="shared" si="350"/>
        <v>977.02127659574455</v>
      </c>
      <c r="P2439">
        <f t="shared" si="348"/>
        <v>192000</v>
      </c>
      <c r="Q2439" s="2">
        <f t="shared" si="349"/>
        <v>196698.0739081747</v>
      </c>
      <c r="R2439">
        <f>Q2439/MainSheet!$C$8*(G2439-G2438)+R2438</f>
        <v>2969.106723957661</v>
      </c>
      <c r="S2439">
        <f t="shared" si="351"/>
        <v>47919.473458416636</v>
      </c>
      <c r="T2439">
        <f t="shared" si="343"/>
        <v>24.37000000000101</v>
      </c>
      <c r="U2439" s="1">
        <f>Q2439/MainSheet!$C$22</f>
        <v>1</v>
      </c>
    </row>
    <row r="2440" spans="7:21">
      <c r="G2440">
        <f t="shared" si="344"/>
        <v>24.380000000001012</v>
      </c>
      <c r="H2440">
        <f t="shared" si="345"/>
        <v>198000</v>
      </c>
      <c r="I2440" s="2">
        <f>MIN(MainSheet!$C$10/MainSheet!$C$9,MainSheet!$K$9*60)</f>
        <v>660</v>
      </c>
      <c r="J2440" s="1">
        <f>IF(G2440&gt;MainSheet!$C$11,IF(J2439&gt;=0.999,1,(G2440-MainSheet!$C$11)*I2440/$B$2/60),0)</f>
        <v>1</v>
      </c>
      <c r="K2440" s="1">
        <f>IF(G2440&gt;MainSheet!$C$11+$B$6,IF(K2439&gt;=0.999,1,(G2440-MainSheet!$C$11-$B$6)*I2440/$C$2/60),0)</f>
        <v>1</v>
      </c>
      <c r="L2440" s="1">
        <f>IF(G2440&gt;MainSheet!$C$11+$B$6+$C$6,IF(L2439&gt;=0.999,1,(G2440-MainSheet!$C$11-$B$6-$C$6)*I2440/$D$2/60),0)</f>
        <v>1</v>
      </c>
      <c r="M2440">
        <f t="shared" si="346"/>
        <v>1</v>
      </c>
      <c r="N2440" s="2">
        <f t="shared" si="347"/>
        <v>3721.0526315789471</v>
      </c>
      <c r="O2440">
        <f t="shared" si="350"/>
        <v>977.02127659574455</v>
      </c>
      <c r="P2440">
        <f t="shared" si="348"/>
        <v>192000</v>
      </c>
      <c r="Q2440" s="2">
        <f t="shared" si="349"/>
        <v>196698.0739081747</v>
      </c>
      <c r="R2440">
        <f>Q2440/MainSheet!$C$8*(G2440-G2439)+R2439</f>
        <v>2971.1379704484957</v>
      </c>
      <c r="S2440">
        <f t="shared" si="351"/>
        <v>47952.256470734668</v>
      </c>
      <c r="T2440">
        <f t="shared" si="343"/>
        <v>24.380000000001012</v>
      </c>
      <c r="U2440" s="1">
        <f>Q2440/MainSheet!$C$22</f>
        <v>1</v>
      </c>
    </row>
    <row r="2441" spans="7:21">
      <c r="G2441">
        <f t="shared" si="344"/>
        <v>24.390000000001013</v>
      </c>
      <c r="H2441">
        <f t="shared" si="345"/>
        <v>198000</v>
      </c>
      <c r="I2441" s="2">
        <f>MIN(MainSheet!$C$10/MainSheet!$C$9,MainSheet!$K$9*60)</f>
        <v>660</v>
      </c>
      <c r="J2441" s="1">
        <f>IF(G2441&gt;MainSheet!$C$11,IF(J2440&gt;=0.999,1,(G2441-MainSheet!$C$11)*I2441/$B$2/60),0)</f>
        <v>1</v>
      </c>
      <c r="K2441" s="1">
        <f>IF(G2441&gt;MainSheet!$C$11+$B$6,IF(K2440&gt;=0.999,1,(G2441-MainSheet!$C$11-$B$6)*I2441/$C$2/60),0)</f>
        <v>1</v>
      </c>
      <c r="L2441" s="1">
        <f>IF(G2441&gt;MainSheet!$C$11+$B$6+$C$6,IF(L2440&gt;=0.999,1,(G2441-MainSheet!$C$11-$B$6-$C$6)*I2441/$D$2/60),0)</f>
        <v>1</v>
      </c>
      <c r="M2441">
        <f t="shared" si="346"/>
        <v>1</v>
      </c>
      <c r="N2441" s="2">
        <f t="shared" si="347"/>
        <v>3721.0526315789471</v>
      </c>
      <c r="O2441">
        <f t="shared" si="350"/>
        <v>977.02127659574455</v>
      </c>
      <c r="P2441">
        <f t="shared" si="348"/>
        <v>192000</v>
      </c>
      <c r="Q2441" s="2">
        <f t="shared" si="349"/>
        <v>196698.0739081747</v>
      </c>
      <c r="R2441">
        <f>Q2441/MainSheet!$C$8*(G2441-G2440)+R2440</f>
        <v>2973.1692169393305</v>
      </c>
      <c r="S2441">
        <f t="shared" si="351"/>
        <v>47985.0394830527</v>
      </c>
      <c r="T2441">
        <f t="shared" si="343"/>
        <v>24.390000000001013</v>
      </c>
      <c r="U2441" s="1">
        <f>Q2441/MainSheet!$C$22</f>
        <v>1</v>
      </c>
    </row>
    <row r="2442" spans="7:21">
      <c r="G2442">
        <f t="shared" si="344"/>
        <v>24.400000000001015</v>
      </c>
      <c r="H2442">
        <f t="shared" si="345"/>
        <v>198000</v>
      </c>
      <c r="I2442" s="2">
        <f>MIN(MainSheet!$C$10/MainSheet!$C$9,MainSheet!$K$9*60)</f>
        <v>660</v>
      </c>
      <c r="J2442" s="1">
        <f>IF(G2442&gt;MainSheet!$C$11,IF(J2441&gt;=0.999,1,(G2442-MainSheet!$C$11)*I2442/$B$2/60),0)</f>
        <v>1</v>
      </c>
      <c r="K2442" s="1">
        <f>IF(G2442&gt;MainSheet!$C$11+$B$6,IF(K2441&gt;=0.999,1,(G2442-MainSheet!$C$11-$B$6)*I2442/$C$2/60),0)</f>
        <v>1</v>
      </c>
      <c r="L2442" s="1">
        <f>IF(G2442&gt;MainSheet!$C$11+$B$6+$C$6,IF(L2441&gt;=0.999,1,(G2442-MainSheet!$C$11-$B$6-$C$6)*I2442/$D$2/60),0)</f>
        <v>1</v>
      </c>
      <c r="M2442">
        <f t="shared" si="346"/>
        <v>1</v>
      </c>
      <c r="N2442" s="2">
        <f t="shared" si="347"/>
        <v>3721.0526315789471</v>
      </c>
      <c r="O2442">
        <f t="shared" si="350"/>
        <v>977.02127659574455</v>
      </c>
      <c r="P2442">
        <f t="shared" si="348"/>
        <v>192000</v>
      </c>
      <c r="Q2442" s="2">
        <f t="shared" si="349"/>
        <v>196698.0739081747</v>
      </c>
      <c r="R2442">
        <f>Q2442/MainSheet!$C$8*(G2442-G2441)+R2441</f>
        <v>2975.2004634301652</v>
      </c>
      <c r="S2442">
        <f t="shared" si="351"/>
        <v>48017.822495370732</v>
      </c>
      <c r="T2442">
        <f t="shared" si="343"/>
        <v>24.400000000001015</v>
      </c>
      <c r="U2442" s="1">
        <f>Q2442/MainSheet!$C$22</f>
        <v>1</v>
      </c>
    </row>
    <row r="2443" spans="7:21">
      <c r="G2443">
        <f t="shared" si="344"/>
        <v>24.410000000001016</v>
      </c>
      <c r="H2443">
        <f t="shared" si="345"/>
        <v>198000</v>
      </c>
      <c r="I2443" s="2">
        <f>MIN(MainSheet!$C$10/MainSheet!$C$9,MainSheet!$K$9*60)</f>
        <v>660</v>
      </c>
      <c r="J2443" s="1">
        <f>IF(G2443&gt;MainSheet!$C$11,IF(J2442&gt;=0.999,1,(G2443-MainSheet!$C$11)*I2443/$B$2/60),0)</f>
        <v>1</v>
      </c>
      <c r="K2443" s="1">
        <f>IF(G2443&gt;MainSheet!$C$11+$B$6,IF(K2442&gt;=0.999,1,(G2443-MainSheet!$C$11-$B$6)*I2443/$C$2/60),0)</f>
        <v>1</v>
      </c>
      <c r="L2443" s="1">
        <f>IF(G2443&gt;MainSheet!$C$11+$B$6+$C$6,IF(L2442&gt;=0.999,1,(G2443-MainSheet!$C$11-$B$6-$C$6)*I2443/$D$2/60),0)</f>
        <v>1</v>
      </c>
      <c r="M2443">
        <f t="shared" si="346"/>
        <v>1</v>
      </c>
      <c r="N2443" s="2">
        <f t="shared" si="347"/>
        <v>3721.0526315789471</v>
      </c>
      <c r="O2443">
        <f t="shared" si="350"/>
        <v>977.02127659574455</v>
      </c>
      <c r="P2443">
        <f t="shared" si="348"/>
        <v>192000</v>
      </c>
      <c r="Q2443" s="2">
        <f t="shared" si="349"/>
        <v>196698.0739081747</v>
      </c>
      <c r="R2443">
        <f>Q2443/MainSheet!$C$8*(G2443-G2442)+R2442</f>
        <v>2977.2317099209999</v>
      </c>
      <c r="S2443">
        <f t="shared" si="351"/>
        <v>48050.605507688764</v>
      </c>
      <c r="T2443">
        <f t="shared" si="343"/>
        <v>24.410000000001016</v>
      </c>
      <c r="U2443" s="1">
        <f>Q2443/MainSheet!$C$22</f>
        <v>1</v>
      </c>
    </row>
    <row r="2444" spans="7:21">
      <c r="G2444">
        <f t="shared" si="344"/>
        <v>24.420000000001018</v>
      </c>
      <c r="H2444">
        <f t="shared" si="345"/>
        <v>198000</v>
      </c>
      <c r="I2444" s="2">
        <f>MIN(MainSheet!$C$10/MainSheet!$C$9,MainSheet!$K$9*60)</f>
        <v>660</v>
      </c>
      <c r="J2444" s="1">
        <f>IF(G2444&gt;MainSheet!$C$11,IF(J2443&gt;=0.999,1,(G2444-MainSheet!$C$11)*I2444/$B$2/60),0)</f>
        <v>1</v>
      </c>
      <c r="K2444" s="1">
        <f>IF(G2444&gt;MainSheet!$C$11+$B$6,IF(K2443&gt;=0.999,1,(G2444-MainSheet!$C$11-$B$6)*I2444/$C$2/60),0)</f>
        <v>1</v>
      </c>
      <c r="L2444" s="1">
        <f>IF(G2444&gt;MainSheet!$C$11+$B$6+$C$6,IF(L2443&gt;=0.999,1,(G2444-MainSheet!$C$11-$B$6-$C$6)*I2444/$D$2/60),0)</f>
        <v>1</v>
      </c>
      <c r="M2444">
        <f t="shared" si="346"/>
        <v>1</v>
      </c>
      <c r="N2444" s="2">
        <f t="shared" si="347"/>
        <v>3721.0526315789471</v>
      </c>
      <c r="O2444">
        <f t="shared" si="350"/>
        <v>977.02127659574455</v>
      </c>
      <c r="P2444">
        <f t="shared" si="348"/>
        <v>192000</v>
      </c>
      <c r="Q2444" s="2">
        <f t="shared" si="349"/>
        <v>196698.0739081747</v>
      </c>
      <c r="R2444">
        <f>Q2444/MainSheet!$C$8*(G2444-G2443)+R2443</f>
        <v>2979.2629564118347</v>
      </c>
      <c r="S2444">
        <f t="shared" si="351"/>
        <v>48083.388520006796</v>
      </c>
      <c r="T2444">
        <f t="shared" si="343"/>
        <v>24.420000000001018</v>
      </c>
      <c r="U2444" s="1">
        <f>Q2444/MainSheet!$C$22</f>
        <v>1</v>
      </c>
    </row>
    <row r="2445" spans="7:21">
      <c r="G2445">
        <f t="shared" si="344"/>
        <v>24.430000000001019</v>
      </c>
      <c r="H2445">
        <f t="shared" si="345"/>
        <v>198000</v>
      </c>
      <c r="I2445" s="2">
        <f>MIN(MainSheet!$C$10/MainSheet!$C$9,MainSheet!$K$9*60)</f>
        <v>660</v>
      </c>
      <c r="J2445" s="1">
        <f>IF(G2445&gt;MainSheet!$C$11,IF(J2444&gt;=0.999,1,(G2445-MainSheet!$C$11)*I2445/$B$2/60),0)</f>
        <v>1</v>
      </c>
      <c r="K2445" s="1">
        <f>IF(G2445&gt;MainSheet!$C$11+$B$6,IF(K2444&gt;=0.999,1,(G2445-MainSheet!$C$11-$B$6)*I2445/$C$2/60),0)</f>
        <v>1</v>
      </c>
      <c r="L2445" s="1">
        <f>IF(G2445&gt;MainSheet!$C$11+$B$6+$C$6,IF(L2444&gt;=0.999,1,(G2445-MainSheet!$C$11-$B$6-$C$6)*I2445/$D$2/60),0)</f>
        <v>1</v>
      </c>
      <c r="M2445">
        <f t="shared" si="346"/>
        <v>1</v>
      </c>
      <c r="N2445" s="2">
        <f t="shared" si="347"/>
        <v>3721.0526315789471</v>
      </c>
      <c r="O2445">
        <f t="shared" si="350"/>
        <v>977.02127659574455</v>
      </c>
      <c r="P2445">
        <f t="shared" si="348"/>
        <v>192000</v>
      </c>
      <c r="Q2445" s="2">
        <f t="shared" si="349"/>
        <v>196698.0739081747</v>
      </c>
      <c r="R2445">
        <f>Q2445/MainSheet!$C$8*(G2445-G2444)+R2444</f>
        <v>2981.2942029026694</v>
      </c>
      <c r="S2445">
        <f t="shared" si="351"/>
        <v>48116.171532324828</v>
      </c>
      <c r="T2445">
        <f t="shared" si="343"/>
        <v>24.430000000001019</v>
      </c>
      <c r="U2445" s="1">
        <f>Q2445/MainSheet!$C$22</f>
        <v>1</v>
      </c>
    </row>
    <row r="2446" spans="7:21">
      <c r="G2446">
        <f t="shared" si="344"/>
        <v>24.440000000001021</v>
      </c>
      <c r="H2446">
        <f t="shared" si="345"/>
        <v>198000</v>
      </c>
      <c r="I2446" s="2">
        <f>MIN(MainSheet!$C$10/MainSheet!$C$9,MainSheet!$K$9*60)</f>
        <v>660</v>
      </c>
      <c r="J2446" s="1">
        <f>IF(G2446&gt;MainSheet!$C$11,IF(J2445&gt;=0.999,1,(G2446-MainSheet!$C$11)*I2446/$B$2/60),0)</f>
        <v>1</v>
      </c>
      <c r="K2446" s="1">
        <f>IF(G2446&gt;MainSheet!$C$11+$B$6,IF(K2445&gt;=0.999,1,(G2446-MainSheet!$C$11-$B$6)*I2446/$C$2/60),0)</f>
        <v>1</v>
      </c>
      <c r="L2446" s="1">
        <f>IF(G2446&gt;MainSheet!$C$11+$B$6+$C$6,IF(L2445&gt;=0.999,1,(G2446-MainSheet!$C$11-$B$6-$C$6)*I2446/$D$2/60),0)</f>
        <v>1</v>
      </c>
      <c r="M2446">
        <f t="shared" si="346"/>
        <v>1</v>
      </c>
      <c r="N2446" s="2">
        <f t="shared" si="347"/>
        <v>3721.0526315789471</v>
      </c>
      <c r="O2446">
        <f t="shared" si="350"/>
        <v>977.02127659574455</v>
      </c>
      <c r="P2446">
        <f t="shared" si="348"/>
        <v>192000</v>
      </c>
      <c r="Q2446" s="2">
        <f t="shared" si="349"/>
        <v>196698.0739081747</v>
      </c>
      <c r="R2446">
        <f>Q2446/MainSheet!$C$8*(G2446-G2445)+R2445</f>
        <v>2983.3254493935042</v>
      </c>
      <c r="S2446">
        <f t="shared" si="351"/>
        <v>48148.95454464286</v>
      </c>
      <c r="T2446">
        <f t="shared" si="343"/>
        <v>24.440000000001021</v>
      </c>
      <c r="U2446" s="1">
        <f>Q2446/MainSheet!$C$22</f>
        <v>1</v>
      </c>
    </row>
    <row r="2447" spans="7:21">
      <c r="G2447">
        <f t="shared" si="344"/>
        <v>24.450000000001022</v>
      </c>
      <c r="H2447">
        <f t="shared" si="345"/>
        <v>198000</v>
      </c>
      <c r="I2447" s="2">
        <f>MIN(MainSheet!$C$10/MainSheet!$C$9,MainSheet!$K$9*60)</f>
        <v>660</v>
      </c>
      <c r="J2447" s="1">
        <f>IF(G2447&gt;MainSheet!$C$11,IF(J2446&gt;=0.999,1,(G2447-MainSheet!$C$11)*I2447/$B$2/60),0)</f>
        <v>1</v>
      </c>
      <c r="K2447" s="1">
        <f>IF(G2447&gt;MainSheet!$C$11+$B$6,IF(K2446&gt;=0.999,1,(G2447-MainSheet!$C$11-$B$6)*I2447/$C$2/60),0)</f>
        <v>1</v>
      </c>
      <c r="L2447" s="1">
        <f>IF(G2447&gt;MainSheet!$C$11+$B$6+$C$6,IF(L2446&gt;=0.999,1,(G2447-MainSheet!$C$11-$B$6-$C$6)*I2447/$D$2/60),0)</f>
        <v>1</v>
      </c>
      <c r="M2447">
        <f t="shared" si="346"/>
        <v>1</v>
      </c>
      <c r="N2447" s="2">
        <f t="shared" si="347"/>
        <v>3721.0526315789471</v>
      </c>
      <c r="O2447">
        <f t="shared" si="350"/>
        <v>977.02127659574455</v>
      </c>
      <c r="P2447">
        <f t="shared" si="348"/>
        <v>192000</v>
      </c>
      <c r="Q2447" s="2">
        <f t="shared" si="349"/>
        <v>196698.0739081747</v>
      </c>
      <c r="R2447">
        <f>Q2447/MainSheet!$C$8*(G2447-G2446)+R2446</f>
        <v>2985.3566958843389</v>
      </c>
      <c r="S2447">
        <f t="shared" si="351"/>
        <v>48181.737556960892</v>
      </c>
      <c r="T2447">
        <f t="shared" si="343"/>
        <v>24.450000000001022</v>
      </c>
      <c r="U2447" s="1">
        <f>Q2447/MainSheet!$C$22</f>
        <v>1</v>
      </c>
    </row>
    <row r="2448" spans="7:21">
      <c r="G2448">
        <f t="shared" si="344"/>
        <v>24.460000000001024</v>
      </c>
      <c r="H2448">
        <f t="shared" si="345"/>
        <v>198000</v>
      </c>
      <c r="I2448" s="2">
        <f>MIN(MainSheet!$C$10/MainSheet!$C$9,MainSheet!$K$9*60)</f>
        <v>660</v>
      </c>
      <c r="J2448" s="1">
        <f>IF(G2448&gt;MainSheet!$C$11,IF(J2447&gt;=0.999,1,(G2448-MainSheet!$C$11)*I2448/$B$2/60),0)</f>
        <v>1</v>
      </c>
      <c r="K2448" s="1">
        <f>IF(G2448&gt;MainSheet!$C$11+$B$6,IF(K2447&gt;=0.999,1,(G2448-MainSheet!$C$11-$B$6)*I2448/$C$2/60),0)</f>
        <v>1</v>
      </c>
      <c r="L2448" s="1">
        <f>IF(G2448&gt;MainSheet!$C$11+$B$6+$C$6,IF(L2447&gt;=0.999,1,(G2448-MainSheet!$C$11-$B$6-$C$6)*I2448/$D$2/60),0)</f>
        <v>1</v>
      </c>
      <c r="M2448">
        <f t="shared" si="346"/>
        <v>1</v>
      </c>
      <c r="N2448" s="2">
        <f t="shared" si="347"/>
        <v>3721.0526315789471</v>
      </c>
      <c r="O2448">
        <f t="shared" si="350"/>
        <v>977.02127659574455</v>
      </c>
      <c r="P2448">
        <f t="shared" si="348"/>
        <v>192000</v>
      </c>
      <c r="Q2448" s="2">
        <f t="shared" si="349"/>
        <v>196698.0739081747</v>
      </c>
      <c r="R2448">
        <f>Q2448/MainSheet!$C$8*(G2448-G2447)+R2447</f>
        <v>2987.3879423751737</v>
      </c>
      <c r="S2448">
        <f t="shared" si="351"/>
        <v>48214.520569278924</v>
      </c>
      <c r="T2448">
        <f t="shared" si="343"/>
        <v>24.460000000001024</v>
      </c>
      <c r="U2448" s="1">
        <f>Q2448/MainSheet!$C$22</f>
        <v>1</v>
      </c>
    </row>
    <row r="2449" spans="7:21">
      <c r="G2449">
        <f t="shared" si="344"/>
        <v>24.470000000001026</v>
      </c>
      <c r="H2449">
        <f t="shared" si="345"/>
        <v>198000</v>
      </c>
      <c r="I2449" s="2">
        <f>MIN(MainSheet!$C$10/MainSheet!$C$9,MainSheet!$K$9*60)</f>
        <v>660</v>
      </c>
      <c r="J2449" s="1">
        <f>IF(G2449&gt;MainSheet!$C$11,IF(J2448&gt;=0.999,1,(G2449-MainSheet!$C$11)*I2449/$B$2/60),0)</f>
        <v>1</v>
      </c>
      <c r="K2449" s="1">
        <f>IF(G2449&gt;MainSheet!$C$11+$B$6,IF(K2448&gt;=0.999,1,(G2449-MainSheet!$C$11-$B$6)*I2449/$C$2/60),0)</f>
        <v>1</v>
      </c>
      <c r="L2449" s="1">
        <f>IF(G2449&gt;MainSheet!$C$11+$B$6+$C$6,IF(L2448&gt;=0.999,1,(G2449-MainSheet!$C$11-$B$6-$C$6)*I2449/$D$2/60),0)</f>
        <v>1</v>
      </c>
      <c r="M2449">
        <f t="shared" si="346"/>
        <v>1</v>
      </c>
      <c r="N2449" s="2">
        <f t="shared" si="347"/>
        <v>3721.0526315789471</v>
      </c>
      <c r="O2449">
        <f t="shared" si="350"/>
        <v>977.02127659574455</v>
      </c>
      <c r="P2449">
        <f t="shared" si="348"/>
        <v>192000</v>
      </c>
      <c r="Q2449" s="2">
        <f t="shared" si="349"/>
        <v>196698.0739081747</v>
      </c>
      <c r="R2449">
        <f>Q2449/MainSheet!$C$8*(G2449-G2448)+R2448</f>
        <v>2989.4191888660084</v>
      </c>
      <c r="S2449">
        <f t="shared" si="351"/>
        <v>48247.303581596956</v>
      </c>
      <c r="T2449">
        <f t="shared" si="343"/>
        <v>24.470000000001026</v>
      </c>
      <c r="U2449" s="1">
        <f>Q2449/MainSheet!$C$22</f>
        <v>1</v>
      </c>
    </row>
    <row r="2450" spans="7:21">
      <c r="G2450">
        <f t="shared" si="344"/>
        <v>24.480000000001027</v>
      </c>
      <c r="H2450">
        <f t="shared" si="345"/>
        <v>198000</v>
      </c>
      <c r="I2450" s="2">
        <f>MIN(MainSheet!$C$10/MainSheet!$C$9,MainSheet!$K$9*60)</f>
        <v>660</v>
      </c>
      <c r="J2450" s="1">
        <f>IF(G2450&gt;MainSheet!$C$11,IF(J2449&gt;=0.999,1,(G2450-MainSheet!$C$11)*I2450/$B$2/60),0)</f>
        <v>1</v>
      </c>
      <c r="K2450" s="1">
        <f>IF(G2450&gt;MainSheet!$C$11+$B$6,IF(K2449&gt;=0.999,1,(G2450-MainSheet!$C$11-$B$6)*I2450/$C$2/60),0)</f>
        <v>1</v>
      </c>
      <c r="L2450" s="1">
        <f>IF(G2450&gt;MainSheet!$C$11+$B$6+$C$6,IF(L2449&gt;=0.999,1,(G2450-MainSheet!$C$11-$B$6-$C$6)*I2450/$D$2/60),0)</f>
        <v>1</v>
      </c>
      <c r="M2450">
        <f t="shared" si="346"/>
        <v>1</v>
      </c>
      <c r="N2450" s="2">
        <f t="shared" si="347"/>
        <v>3721.0526315789471</v>
      </c>
      <c r="O2450">
        <f t="shared" si="350"/>
        <v>977.02127659574455</v>
      </c>
      <c r="P2450">
        <f t="shared" si="348"/>
        <v>192000</v>
      </c>
      <c r="Q2450" s="2">
        <f t="shared" si="349"/>
        <v>196698.0739081747</v>
      </c>
      <c r="R2450">
        <f>Q2450/MainSheet!$C$8*(G2450-G2449)+R2449</f>
        <v>2991.4504353568432</v>
      </c>
      <c r="S2450">
        <f t="shared" si="351"/>
        <v>48280.086593914988</v>
      </c>
      <c r="T2450">
        <f t="shared" si="343"/>
        <v>24.480000000001027</v>
      </c>
      <c r="U2450" s="1">
        <f>Q2450/MainSheet!$C$22</f>
        <v>1</v>
      </c>
    </row>
    <row r="2451" spans="7:21">
      <c r="G2451">
        <f t="shared" si="344"/>
        <v>24.490000000001029</v>
      </c>
      <c r="H2451">
        <f t="shared" si="345"/>
        <v>198000</v>
      </c>
      <c r="I2451" s="2">
        <f>MIN(MainSheet!$C$10/MainSheet!$C$9,MainSheet!$K$9*60)</f>
        <v>660</v>
      </c>
      <c r="J2451" s="1">
        <f>IF(G2451&gt;MainSheet!$C$11,IF(J2450&gt;=0.999,1,(G2451-MainSheet!$C$11)*I2451/$B$2/60),0)</f>
        <v>1</v>
      </c>
      <c r="K2451" s="1">
        <f>IF(G2451&gt;MainSheet!$C$11+$B$6,IF(K2450&gt;=0.999,1,(G2451-MainSheet!$C$11-$B$6)*I2451/$C$2/60),0)</f>
        <v>1</v>
      </c>
      <c r="L2451" s="1">
        <f>IF(G2451&gt;MainSheet!$C$11+$B$6+$C$6,IF(L2450&gt;=0.999,1,(G2451-MainSheet!$C$11-$B$6-$C$6)*I2451/$D$2/60),0)</f>
        <v>1</v>
      </c>
      <c r="M2451">
        <f t="shared" si="346"/>
        <v>1</v>
      </c>
      <c r="N2451" s="2">
        <f t="shared" si="347"/>
        <v>3721.0526315789471</v>
      </c>
      <c r="O2451">
        <f t="shared" si="350"/>
        <v>977.02127659574455</v>
      </c>
      <c r="P2451">
        <f t="shared" si="348"/>
        <v>192000</v>
      </c>
      <c r="Q2451" s="2">
        <f t="shared" si="349"/>
        <v>196698.0739081747</v>
      </c>
      <c r="R2451">
        <f>Q2451/MainSheet!$C$8*(G2451-G2450)+R2450</f>
        <v>2993.4816818476779</v>
      </c>
      <c r="S2451">
        <f t="shared" si="351"/>
        <v>48312.86960623302</v>
      </c>
      <c r="T2451">
        <f t="shared" si="343"/>
        <v>24.490000000001029</v>
      </c>
      <c r="U2451" s="1">
        <f>Q2451/MainSheet!$C$22</f>
        <v>1</v>
      </c>
    </row>
    <row r="2452" spans="7:21">
      <c r="G2452">
        <f t="shared" si="344"/>
        <v>24.50000000000103</v>
      </c>
      <c r="H2452">
        <f t="shared" si="345"/>
        <v>198000</v>
      </c>
      <c r="I2452" s="2">
        <f>MIN(MainSheet!$C$10/MainSheet!$C$9,MainSheet!$K$9*60)</f>
        <v>660</v>
      </c>
      <c r="J2452" s="1">
        <f>IF(G2452&gt;MainSheet!$C$11,IF(J2451&gt;=0.999,1,(G2452-MainSheet!$C$11)*I2452/$B$2/60),0)</f>
        <v>1</v>
      </c>
      <c r="K2452" s="1">
        <f>IF(G2452&gt;MainSheet!$C$11+$B$6,IF(K2451&gt;=0.999,1,(G2452-MainSheet!$C$11-$B$6)*I2452/$C$2/60),0)</f>
        <v>1</v>
      </c>
      <c r="L2452" s="1">
        <f>IF(G2452&gt;MainSheet!$C$11+$B$6+$C$6,IF(L2451&gt;=0.999,1,(G2452-MainSheet!$C$11-$B$6-$C$6)*I2452/$D$2/60),0)</f>
        <v>1</v>
      </c>
      <c r="M2452">
        <f t="shared" si="346"/>
        <v>1</v>
      </c>
      <c r="N2452" s="2">
        <f t="shared" si="347"/>
        <v>3721.0526315789471</v>
      </c>
      <c r="O2452">
        <f t="shared" si="350"/>
        <v>977.02127659574455</v>
      </c>
      <c r="P2452">
        <f t="shared" si="348"/>
        <v>192000</v>
      </c>
      <c r="Q2452" s="2">
        <f t="shared" si="349"/>
        <v>196698.0739081747</v>
      </c>
      <c r="R2452">
        <f>Q2452/MainSheet!$C$8*(G2452-G2451)+R2451</f>
        <v>2995.5129283385127</v>
      </c>
      <c r="S2452">
        <f t="shared" si="351"/>
        <v>48345.652618551052</v>
      </c>
      <c r="T2452">
        <f t="shared" si="343"/>
        <v>24.50000000000103</v>
      </c>
      <c r="U2452" s="1">
        <f>Q2452/MainSheet!$C$22</f>
        <v>1</v>
      </c>
    </row>
    <row r="2453" spans="7:21">
      <c r="G2453">
        <f t="shared" si="344"/>
        <v>24.510000000001032</v>
      </c>
      <c r="H2453">
        <f t="shared" si="345"/>
        <v>198000</v>
      </c>
      <c r="I2453" s="2">
        <f>MIN(MainSheet!$C$10/MainSheet!$C$9,MainSheet!$K$9*60)</f>
        <v>660</v>
      </c>
      <c r="J2453" s="1">
        <f>IF(G2453&gt;MainSheet!$C$11,IF(J2452&gt;=0.999,1,(G2453-MainSheet!$C$11)*I2453/$B$2/60),0)</f>
        <v>1</v>
      </c>
      <c r="K2453" s="1">
        <f>IF(G2453&gt;MainSheet!$C$11+$B$6,IF(K2452&gt;=0.999,1,(G2453-MainSheet!$C$11-$B$6)*I2453/$C$2/60),0)</f>
        <v>1</v>
      </c>
      <c r="L2453" s="1">
        <f>IF(G2453&gt;MainSheet!$C$11+$B$6+$C$6,IF(L2452&gt;=0.999,1,(G2453-MainSheet!$C$11-$B$6-$C$6)*I2453/$D$2/60),0)</f>
        <v>1</v>
      </c>
      <c r="M2453">
        <f t="shared" si="346"/>
        <v>1</v>
      </c>
      <c r="N2453" s="2">
        <f t="shared" si="347"/>
        <v>3721.0526315789471</v>
      </c>
      <c r="O2453">
        <f t="shared" si="350"/>
        <v>977.02127659574455</v>
      </c>
      <c r="P2453">
        <f t="shared" si="348"/>
        <v>192000</v>
      </c>
      <c r="Q2453" s="2">
        <f t="shared" si="349"/>
        <v>196698.0739081747</v>
      </c>
      <c r="R2453">
        <f>Q2453/MainSheet!$C$8*(G2453-G2452)+R2452</f>
        <v>2997.5441748293474</v>
      </c>
      <c r="S2453">
        <f t="shared" si="351"/>
        <v>48378.435630869084</v>
      </c>
      <c r="T2453">
        <f t="shared" si="343"/>
        <v>24.510000000001032</v>
      </c>
      <c r="U2453" s="1">
        <f>Q2453/MainSheet!$C$22</f>
        <v>1</v>
      </c>
    </row>
    <row r="2454" spans="7:21">
      <c r="G2454">
        <f t="shared" si="344"/>
        <v>24.520000000001033</v>
      </c>
      <c r="H2454">
        <f t="shared" si="345"/>
        <v>198000</v>
      </c>
      <c r="I2454" s="2">
        <f>MIN(MainSheet!$C$10/MainSheet!$C$9,MainSheet!$K$9*60)</f>
        <v>660</v>
      </c>
      <c r="J2454" s="1">
        <f>IF(G2454&gt;MainSheet!$C$11,IF(J2453&gt;=0.999,1,(G2454-MainSheet!$C$11)*I2454/$B$2/60),0)</f>
        <v>1</v>
      </c>
      <c r="K2454" s="1">
        <f>IF(G2454&gt;MainSheet!$C$11+$B$6,IF(K2453&gt;=0.999,1,(G2454-MainSheet!$C$11-$B$6)*I2454/$C$2/60),0)</f>
        <v>1</v>
      </c>
      <c r="L2454" s="1">
        <f>IF(G2454&gt;MainSheet!$C$11+$B$6+$C$6,IF(L2453&gt;=0.999,1,(G2454-MainSheet!$C$11-$B$6-$C$6)*I2454/$D$2/60),0)</f>
        <v>1</v>
      </c>
      <c r="M2454">
        <f t="shared" si="346"/>
        <v>1</v>
      </c>
      <c r="N2454" s="2">
        <f t="shared" si="347"/>
        <v>3721.0526315789471</v>
      </c>
      <c r="O2454">
        <f t="shared" si="350"/>
        <v>977.02127659574455</v>
      </c>
      <c r="P2454">
        <f t="shared" si="348"/>
        <v>192000</v>
      </c>
      <c r="Q2454" s="2">
        <f t="shared" si="349"/>
        <v>196698.0739081747</v>
      </c>
      <c r="R2454">
        <f>Q2454/MainSheet!$C$8*(G2454-G2453)+R2453</f>
        <v>2999.5754213201822</v>
      </c>
      <c r="S2454">
        <f t="shared" si="351"/>
        <v>48411.218643187116</v>
      </c>
      <c r="T2454">
        <f t="shared" si="343"/>
        <v>24.520000000001033</v>
      </c>
      <c r="U2454" s="1">
        <f>Q2454/MainSheet!$C$22</f>
        <v>1</v>
      </c>
    </row>
    <row r="2455" spans="7:21">
      <c r="G2455">
        <f t="shared" si="344"/>
        <v>24.530000000001035</v>
      </c>
      <c r="H2455">
        <f t="shared" si="345"/>
        <v>198000</v>
      </c>
      <c r="I2455" s="2">
        <f>MIN(MainSheet!$C$10/MainSheet!$C$9,MainSheet!$K$9*60)</f>
        <v>660</v>
      </c>
      <c r="J2455" s="1">
        <f>IF(G2455&gt;MainSheet!$C$11,IF(J2454&gt;=0.999,1,(G2455-MainSheet!$C$11)*I2455/$B$2/60),0)</f>
        <v>1</v>
      </c>
      <c r="K2455" s="1">
        <f>IF(G2455&gt;MainSheet!$C$11+$B$6,IF(K2454&gt;=0.999,1,(G2455-MainSheet!$C$11-$B$6)*I2455/$C$2/60),0)</f>
        <v>1</v>
      </c>
      <c r="L2455" s="1">
        <f>IF(G2455&gt;MainSheet!$C$11+$B$6+$C$6,IF(L2454&gt;=0.999,1,(G2455-MainSheet!$C$11-$B$6-$C$6)*I2455/$D$2/60),0)</f>
        <v>1</v>
      </c>
      <c r="M2455">
        <f t="shared" si="346"/>
        <v>1</v>
      </c>
      <c r="N2455" s="2">
        <f t="shared" si="347"/>
        <v>3721.0526315789471</v>
      </c>
      <c r="O2455">
        <f t="shared" si="350"/>
        <v>977.02127659574455</v>
      </c>
      <c r="P2455">
        <f t="shared" si="348"/>
        <v>192000</v>
      </c>
      <c r="Q2455" s="2">
        <f t="shared" si="349"/>
        <v>196698.0739081747</v>
      </c>
      <c r="R2455">
        <f>Q2455/MainSheet!$C$8*(G2455-G2454)+R2454</f>
        <v>3001.6066678110169</v>
      </c>
      <c r="S2455">
        <f t="shared" si="351"/>
        <v>48444.001655505148</v>
      </c>
      <c r="T2455">
        <f t="shared" si="343"/>
        <v>24.530000000001035</v>
      </c>
      <c r="U2455" s="1">
        <f>Q2455/MainSheet!$C$22</f>
        <v>1</v>
      </c>
    </row>
    <row r="2456" spans="7:21">
      <c r="G2456">
        <f t="shared" si="344"/>
        <v>24.540000000001037</v>
      </c>
      <c r="H2456">
        <f t="shared" si="345"/>
        <v>198000</v>
      </c>
      <c r="I2456" s="2">
        <f>MIN(MainSheet!$C$10/MainSheet!$C$9,MainSheet!$K$9*60)</f>
        <v>660</v>
      </c>
      <c r="J2456" s="1">
        <f>IF(G2456&gt;MainSheet!$C$11,IF(J2455&gt;=0.999,1,(G2456-MainSheet!$C$11)*I2456/$B$2/60),0)</f>
        <v>1</v>
      </c>
      <c r="K2456" s="1">
        <f>IF(G2456&gt;MainSheet!$C$11+$B$6,IF(K2455&gt;=0.999,1,(G2456-MainSheet!$C$11-$B$6)*I2456/$C$2/60),0)</f>
        <v>1</v>
      </c>
      <c r="L2456" s="1">
        <f>IF(G2456&gt;MainSheet!$C$11+$B$6+$C$6,IF(L2455&gt;=0.999,1,(G2456-MainSheet!$C$11-$B$6-$C$6)*I2456/$D$2/60),0)</f>
        <v>1</v>
      </c>
      <c r="M2456">
        <f t="shared" si="346"/>
        <v>1</v>
      </c>
      <c r="N2456" s="2">
        <f t="shared" si="347"/>
        <v>3721.0526315789471</v>
      </c>
      <c r="O2456">
        <f t="shared" si="350"/>
        <v>977.02127659574455</v>
      </c>
      <c r="P2456">
        <f t="shared" si="348"/>
        <v>192000</v>
      </c>
      <c r="Q2456" s="2">
        <f t="shared" si="349"/>
        <v>196698.0739081747</v>
      </c>
      <c r="R2456">
        <f>Q2456/MainSheet!$C$8*(G2456-G2455)+R2455</f>
        <v>3003.6379143018517</v>
      </c>
      <c r="S2456">
        <f t="shared" si="351"/>
        <v>48476.78466782318</v>
      </c>
      <c r="T2456">
        <f t="shared" si="343"/>
        <v>24.540000000001037</v>
      </c>
      <c r="U2456" s="1">
        <f>Q2456/MainSheet!$C$22</f>
        <v>1</v>
      </c>
    </row>
    <row r="2457" spans="7:21">
      <c r="G2457">
        <f t="shared" si="344"/>
        <v>24.550000000001038</v>
      </c>
      <c r="H2457">
        <f t="shared" si="345"/>
        <v>198000</v>
      </c>
      <c r="I2457" s="2">
        <f>MIN(MainSheet!$C$10/MainSheet!$C$9,MainSheet!$K$9*60)</f>
        <v>660</v>
      </c>
      <c r="J2457" s="1">
        <f>IF(G2457&gt;MainSheet!$C$11,IF(J2456&gt;=0.999,1,(G2457-MainSheet!$C$11)*I2457/$B$2/60),0)</f>
        <v>1</v>
      </c>
      <c r="K2457" s="1">
        <f>IF(G2457&gt;MainSheet!$C$11+$B$6,IF(K2456&gt;=0.999,1,(G2457-MainSheet!$C$11-$B$6)*I2457/$C$2/60),0)</f>
        <v>1</v>
      </c>
      <c r="L2457" s="1">
        <f>IF(G2457&gt;MainSheet!$C$11+$B$6+$C$6,IF(L2456&gt;=0.999,1,(G2457-MainSheet!$C$11-$B$6-$C$6)*I2457/$D$2/60),0)</f>
        <v>1</v>
      </c>
      <c r="M2457">
        <f t="shared" si="346"/>
        <v>1</v>
      </c>
      <c r="N2457" s="2">
        <f t="shared" si="347"/>
        <v>3721.0526315789471</v>
      </c>
      <c r="O2457">
        <f t="shared" si="350"/>
        <v>977.02127659574455</v>
      </c>
      <c r="P2457">
        <f t="shared" si="348"/>
        <v>192000</v>
      </c>
      <c r="Q2457" s="2">
        <f t="shared" si="349"/>
        <v>196698.0739081747</v>
      </c>
      <c r="R2457">
        <f>Q2457/MainSheet!$C$8*(G2457-G2456)+R2456</f>
        <v>3005.6691607926864</v>
      </c>
      <c r="S2457">
        <f t="shared" si="351"/>
        <v>48509.567680141212</v>
      </c>
      <c r="T2457">
        <f t="shared" si="343"/>
        <v>24.550000000001038</v>
      </c>
      <c r="U2457" s="1">
        <f>Q2457/MainSheet!$C$22</f>
        <v>1</v>
      </c>
    </row>
    <row r="2458" spans="7:21">
      <c r="G2458">
        <f t="shared" si="344"/>
        <v>24.56000000000104</v>
      </c>
      <c r="H2458">
        <f t="shared" si="345"/>
        <v>198000</v>
      </c>
      <c r="I2458" s="2">
        <f>MIN(MainSheet!$C$10/MainSheet!$C$9,MainSheet!$K$9*60)</f>
        <v>660</v>
      </c>
      <c r="J2458" s="1">
        <f>IF(G2458&gt;MainSheet!$C$11,IF(J2457&gt;=0.999,1,(G2458-MainSheet!$C$11)*I2458/$B$2/60),0)</f>
        <v>1</v>
      </c>
      <c r="K2458" s="1">
        <f>IF(G2458&gt;MainSheet!$C$11+$B$6,IF(K2457&gt;=0.999,1,(G2458-MainSheet!$C$11-$B$6)*I2458/$C$2/60),0)</f>
        <v>1</v>
      </c>
      <c r="L2458" s="1">
        <f>IF(G2458&gt;MainSheet!$C$11+$B$6+$C$6,IF(L2457&gt;=0.999,1,(G2458-MainSheet!$C$11-$B$6-$C$6)*I2458/$D$2/60),0)</f>
        <v>1</v>
      </c>
      <c r="M2458">
        <f t="shared" si="346"/>
        <v>1</v>
      </c>
      <c r="N2458" s="2">
        <f t="shared" si="347"/>
        <v>3721.0526315789471</v>
      </c>
      <c r="O2458">
        <f t="shared" si="350"/>
        <v>977.02127659574455</v>
      </c>
      <c r="P2458">
        <f t="shared" si="348"/>
        <v>192000</v>
      </c>
      <c r="Q2458" s="2">
        <f t="shared" si="349"/>
        <v>196698.0739081747</v>
      </c>
      <c r="R2458">
        <f>Q2458/MainSheet!$C$8*(G2458-G2457)+R2457</f>
        <v>3007.7004072835211</v>
      </c>
      <c r="S2458">
        <f t="shared" si="351"/>
        <v>48542.350692459244</v>
      </c>
      <c r="T2458">
        <f t="shared" si="343"/>
        <v>24.56000000000104</v>
      </c>
      <c r="U2458" s="1">
        <f>Q2458/MainSheet!$C$22</f>
        <v>1</v>
      </c>
    </row>
    <row r="2459" spans="7:21">
      <c r="G2459">
        <f t="shared" si="344"/>
        <v>24.570000000001041</v>
      </c>
      <c r="H2459">
        <f t="shared" si="345"/>
        <v>198000</v>
      </c>
      <c r="I2459" s="2">
        <f>MIN(MainSheet!$C$10/MainSheet!$C$9,MainSheet!$K$9*60)</f>
        <v>660</v>
      </c>
      <c r="J2459" s="1">
        <f>IF(G2459&gt;MainSheet!$C$11,IF(J2458&gt;=0.999,1,(G2459-MainSheet!$C$11)*I2459/$B$2/60),0)</f>
        <v>1</v>
      </c>
      <c r="K2459" s="1">
        <f>IF(G2459&gt;MainSheet!$C$11+$B$6,IF(K2458&gt;=0.999,1,(G2459-MainSheet!$C$11-$B$6)*I2459/$C$2/60),0)</f>
        <v>1</v>
      </c>
      <c r="L2459" s="1">
        <f>IF(G2459&gt;MainSheet!$C$11+$B$6+$C$6,IF(L2458&gt;=0.999,1,(G2459-MainSheet!$C$11-$B$6-$C$6)*I2459/$D$2/60),0)</f>
        <v>1</v>
      </c>
      <c r="M2459">
        <f t="shared" si="346"/>
        <v>1</v>
      </c>
      <c r="N2459" s="2">
        <f t="shared" si="347"/>
        <v>3721.0526315789471</v>
      </c>
      <c r="O2459">
        <f t="shared" si="350"/>
        <v>977.02127659574455</v>
      </c>
      <c r="P2459">
        <f t="shared" si="348"/>
        <v>192000</v>
      </c>
      <c r="Q2459" s="2">
        <f t="shared" si="349"/>
        <v>196698.0739081747</v>
      </c>
      <c r="R2459">
        <f>Q2459/MainSheet!$C$8*(G2459-G2458)+R2458</f>
        <v>3009.7316537743559</v>
      </c>
      <c r="S2459">
        <f t="shared" si="351"/>
        <v>48575.133704777276</v>
      </c>
      <c r="T2459">
        <f t="shared" si="343"/>
        <v>24.570000000001041</v>
      </c>
      <c r="U2459" s="1">
        <f>Q2459/MainSheet!$C$22</f>
        <v>1</v>
      </c>
    </row>
    <row r="2460" spans="7:21">
      <c r="G2460">
        <f t="shared" si="344"/>
        <v>24.580000000001043</v>
      </c>
      <c r="H2460">
        <f t="shared" si="345"/>
        <v>198000</v>
      </c>
      <c r="I2460" s="2">
        <f>MIN(MainSheet!$C$10/MainSheet!$C$9,MainSheet!$K$9*60)</f>
        <v>660</v>
      </c>
      <c r="J2460" s="1">
        <f>IF(G2460&gt;MainSheet!$C$11,IF(J2459&gt;=0.999,1,(G2460-MainSheet!$C$11)*I2460/$B$2/60),0)</f>
        <v>1</v>
      </c>
      <c r="K2460" s="1">
        <f>IF(G2460&gt;MainSheet!$C$11+$B$6,IF(K2459&gt;=0.999,1,(G2460-MainSheet!$C$11-$B$6)*I2460/$C$2/60),0)</f>
        <v>1</v>
      </c>
      <c r="L2460" s="1">
        <f>IF(G2460&gt;MainSheet!$C$11+$B$6+$C$6,IF(L2459&gt;=0.999,1,(G2460-MainSheet!$C$11-$B$6-$C$6)*I2460/$D$2/60),0)</f>
        <v>1</v>
      </c>
      <c r="M2460">
        <f t="shared" si="346"/>
        <v>1</v>
      </c>
      <c r="N2460" s="2">
        <f t="shared" si="347"/>
        <v>3721.0526315789471</v>
      </c>
      <c r="O2460">
        <f t="shared" si="350"/>
        <v>977.02127659574455</v>
      </c>
      <c r="P2460">
        <f t="shared" si="348"/>
        <v>192000</v>
      </c>
      <c r="Q2460" s="2">
        <f t="shared" si="349"/>
        <v>196698.0739081747</v>
      </c>
      <c r="R2460">
        <f>Q2460/MainSheet!$C$8*(G2460-G2459)+R2459</f>
        <v>3011.7629002651906</v>
      </c>
      <c r="S2460">
        <f t="shared" si="351"/>
        <v>48607.916717095308</v>
      </c>
      <c r="T2460">
        <f t="shared" si="343"/>
        <v>24.580000000001043</v>
      </c>
      <c r="U2460" s="1">
        <f>Q2460/MainSheet!$C$22</f>
        <v>1</v>
      </c>
    </row>
    <row r="2461" spans="7:21">
      <c r="G2461">
        <f t="shared" si="344"/>
        <v>24.590000000001044</v>
      </c>
      <c r="H2461">
        <f t="shared" si="345"/>
        <v>198000</v>
      </c>
      <c r="I2461" s="2">
        <f>MIN(MainSheet!$C$10/MainSheet!$C$9,MainSheet!$K$9*60)</f>
        <v>660</v>
      </c>
      <c r="J2461" s="1">
        <f>IF(G2461&gt;MainSheet!$C$11,IF(J2460&gt;=0.999,1,(G2461-MainSheet!$C$11)*I2461/$B$2/60),0)</f>
        <v>1</v>
      </c>
      <c r="K2461" s="1">
        <f>IF(G2461&gt;MainSheet!$C$11+$B$6,IF(K2460&gt;=0.999,1,(G2461-MainSheet!$C$11-$B$6)*I2461/$C$2/60),0)</f>
        <v>1</v>
      </c>
      <c r="L2461" s="1">
        <f>IF(G2461&gt;MainSheet!$C$11+$B$6+$C$6,IF(L2460&gt;=0.999,1,(G2461-MainSheet!$C$11-$B$6-$C$6)*I2461/$D$2/60),0)</f>
        <v>1</v>
      </c>
      <c r="M2461">
        <f t="shared" si="346"/>
        <v>1</v>
      </c>
      <c r="N2461" s="2">
        <f t="shared" si="347"/>
        <v>3721.0526315789471</v>
      </c>
      <c r="O2461">
        <f t="shared" si="350"/>
        <v>977.02127659574455</v>
      </c>
      <c r="P2461">
        <f t="shared" si="348"/>
        <v>192000</v>
      </c>
      <c r="Q2461" s="2">
        <f t="shared" si="349"/>
        <v>196698.0739081747</v>
      </c>
      <c r="R2461">
        <f>Q2461/MainSheet!$C$8*(G2461-G2460)+R2460</f>
        <v>3013.7941467560254</v>
      </c>
      <c r="S2461">
        <f t="shared" si="351"/>
        <v>48640.69972941334</v>
      </c>
      <c r="T2461">
        <f t="shared" si="343"/>
        <v>24.590000000001044</v>
      </c>
      <c r="U2461" s="1">
        <f>Q2461/MainSheet!$C$22</f>
        <v>1</v>
      </c>
    </row>
    <row r="2462" spans="7:21">
      <c r="G2462">
        <f t="shared" si="344"/>
        <v>24.600000000001046</v>
      </c>
      <c r="H2462">
        <f t="shared" si="345"/>
        <v>198000</v>
      </c>
      <c r="I2462" s="2">
        <f>MIN(MainSheet!$C$10/MainSheet!$C$9,MainSheet!$K$9*60)</f>
        <v>660</v>
      </c>
      <c r="J2462" s="1">
        <f>IF(G2462&gt;MainSheet!$C$11,IF(J2461&gt;=0.999,1,(G2462-MainSheet!$C$11)*I2462/$B$2/60),0)</f>
        <v>1</v>
      </c>
      <c r="K2462" s="1">
        <f>IF(G2462&gt;MainSheet!$C$11+$B$6,IF(K2461&gt;=0.999,1,(G2462-MainSheet!$C$11-$B$6)*I2462/$C$2/60),0)</f>
        <v>1</v>
      </c>
      <c r="L2462" s="1">
        <f>IF(G2462&gt;MainSheet!$C$11+$B$6+$C$6,IF(L2461&gt;=0.999,1,(G2462-MainSheet!$C$11-$B$6-$C$6)*I2462/$D$2/60),0)</f>
        <v>1</v>
      </c>
      <c r="M2462">
        <f t="shared" si="346"/>
        <v>1</v>
      </c>
      <c r="N2462" s="2">
        <f t="shared" si="347"/>
        <v>3721.0526315789471</v>
      </c>
      <c r="O2462">
        <f t="shared" si="350"/>
        <v>977.02127659574455</v>
      </c>
      <c r="P2462">
        <f t="shared" si="348"/>
        <v>192000</v>
      </c>
      <c r="Q2462" s="2">
        <f t="shared" si="349"/>
        <v>196698.0739081747</v>
      </c>
      <c r="R2462">
        <f>Q2462/MainSheet!$C$8*(G2462-G2461)+R2461</f>
        <v>3015.8253932468601</v>
      </c>
      <c r="S2462">
        <f t="shared" si="351"/>
        <v>48673.482741731372</v>
      </c>
      <c r="T2462">
        <f t="shared" si="343"/>
        <v>24.600000000001046</v>
      </c>
      <c r="U2462" s="1">
        <f>Q2462/MainSheet!$C$22</f>
        <v>1</v>
      </c>
    </row>
    <row r="2463" spans="7:21">
      <c r="G2463">
        <f t="shared" si="344"/>
        <v>24.610000000001047</v>
      </c>
      <c r="H2463">
        <f t="shared" si="345"/>
        <v>198000</v>
      </c>
      <c r="I2463" s="2">
        <f>MIN(MainSheet!$C$10/MainSheet!$C$9,MainSheet!$K$9*60)</f>
        <v>660</v>
      </c>
      <c r="J2463" s="1">
        <f>IF(G2463&gt;MainSheet!$C$11,IF(J2462&gt;=0.999,1,(G2463-MainSheet!$C$11)*I2463/$B$2/60),0)</f>
        <v>1</v>
      </c>
      <c r="K2463" s="1">
        <f>IF(G2463&gt;MainSheet!$C$11+$B$6,IF(K2462&gt;=0.999,1,(G2463-MainSheet!$C$11-$B$6)*I2463/$C$2/60),0)</f>
        <v>1</v>
      </c>
      <c r="L2463" s="1">
        <f>IF(G2463&gt;MainSheet!$C$11+$B$6+$C$6,IF(L2462&gt;=0.999,1,(G2463-MainSheet!$C$11-$B$6-$C$6)*I2463/$D$2/60),0)</f>
        <v>1</v>
      </c>
      <c r="M2463">
        <f t="shared" si="346"/>
        <v>1</v>
      </c>
      <c r="N2463" s="2">
        <f t="shared" si="347"/>
        <v>3721.0526315789471</v>
      </c>
      <c r="O2463">
        <f t="shared" si="350"/>
        <v>977.02127659574455</v>
      </c>
      <c r="P2463">
        <f t="shared" si="348"/>
        <v>192000</v>
      </c>
      <c r="Q2463" s="2">
        <f t="shared" si="349"/>
        <v>196698.0739081747</v>
      </c>
      <c r="R2463">
        <f>Q2463/MainSheet!$C$8*(G2463-G2462)+R2462</f>
        <v>3017.8566397376949</v>
      </c>
      <c r="S2463">
        <f t="shared" si="351"/>
        <v>48706.265754049404</v>
      </c>
      <c r="T2463">
        <f t="shared" si="343"/>
        <v>24.610000000001047</v>
      </c>
      <c r="U2463" s="1">
        <f>Q2463/MainSheet!$C$22</f>
        <v>1</v>
      </c>
    </row>
    <row r="2464" spans="7:21">
      <c r="G2464">
        <f t="shared" si="344"/>
        <v>24.620000000001049</v>
      </c>
      <c r="H2464">
        <f t="shared" si="345"/>
        <v>198000</v>
      </c>
      <c r="I2464" s="2">
        <f>MIN(MainSheet!$C$10/MainSheet!$C$9,MainSheet!$K$9*60)</f>
        <v>660</v>
      </c>
      <c r="J2464" s="1">
        <f>IF(G2464&gt;MainSheet!$C$11,IF(J2463&gt;=0.999,1,(G2464-MainSheet!$C$11)*I2464/$B$2/60),0)</f>
        <v>1</v>
      </c>
      <c r="K2464" s="1">
        <f>IF(G2464&gt;MainSheet!$C$11+$B$6,IF(K2463&gt;=0.999,1,(G2464-MainSheet!$C$11-$B$6)*I2464/$C$2/60),0)</f>
        <v>1</v>
      </c>
      <c r="L2464" s="1">
        <f>IF(G2464&gt;MainSheet!$C$11+$B$6+$C$6,IF(L2463&gt;=0.999,1,(G2464-MainSheet!$C$11-$B$6-$C$6)*I2464/$D$2/60),0)</f>
        <v>1</v>
      </c>
      <c r="M2464">
        <f t="shared" si="346"/>
        <v>1</v>
      </c>
      <c r="N2464" s="2">
        <f t="shared" si="347"/>
        <v>3721.0526315789471</v>
      </c>
      <c r="O2464">
        <f t="shared" si="350"/>
        <v>977.02127659574455</v>
      </c>
      <c r="P2464">
        <f t="shared" si="348"/>
        <v>192000</v>
      </c>
      <c r="Q2464" s="2">
        <f t="shared" si="349"/>
        <v>196698.0739081747</v>
      </c>
      <c r="R2464">
        <f>Q2464/MainSheet!$C$8*(G2464-G2463)+R2463</f>
        <v>3019.8878862285296</v>
      </c>
      <c r="S2464">
        <f t="shared" si="351"/>
        <v>48739.048766367436</v>
      </c>
      <c r="T2464">
        <f t="shared" si="343"/>
        <v>24.620000000001049</v>
      </c>
      <c r="U2464" s="1">
        <f>Q2464/MainSheet!$C$22</f>
        <v>1</v>
      </c>
    </row>
    <row r="2465" spans="7:21">
      <c r="G2465">
        <f t="shared" si="344"/>
        <v>24.630000000001051</v>
      </c>
      <c r="H2465">
        <f t="shared" si="345"/>
        <v>198000</v>
      </c>
      <c r="I2465" s="2">
        <f>MIN(MainSheet!$C$10/MainSheet!$C$9,MainSheet!$K$9*60)</f>
        <v>660</v>
      </c>
      <c r="J2465" s="1">
        <f>IF(G2465&gt;MainSheet!$C$11,IF(J2464&gt;=0.999,1,(G2465-MainSheet!$C$11)*I2465/$B$2/60),0)</f>
        <v>1</v>
      </c>
      <c r="K2465" s="1">
        <f>IF(G2465&gt;MainSheet!$C$11+$B$6,IF(K2464&gt;=0.999,1,(G2465-MainSheet!$C$11-$B$6)*I2465/$C$2/60),0)</f>
        <v>1</v>
      </c>
      <c r="L2465" s="1">
        <f>IF(G2465&gt;MainSheet!$C$11+$B$6+$C$6,IF(L2464&gt;=0.999,1,(G2465-MainSheet!$C$11-$B$6-$C$6)*I2465/$D$2/60),0)</f>
        <v>1</v>
      </c>
      <c r="M2465">
        <f t="shared" si="346"/>
        <v>1</v>
      </c>
      <c r="N2465" s="2">
        <f t="shared" si="347"/>
        <v>3721.0526315789471</v>
      </c>
      <c r="O2465">
        <f t="shared" si="350"/>
        <v>977.02127659574455</v>
      </c>
      <c r="P2465">
        <f t="shared" si="348"/>
        <v>192000</v>
      </c>
      <c r="Q2465" s="2">
        <f t="shared" si="349"/>
        <v>196698.0739081747</v>
      </c>
      <c r="R2465">
        <f>Q2465/MainSheet!$C$8*(G2465-G2464)+R2464</f>
        <v>3021.9191327193644</v>
      </c>
      <c r="S2465">
        <f t="shared" si="351"/>
        <v>48771.831778685468</v>
      </c>
      <c r="T2465">
        <f t="shared" si="343"/>
        <v>24.630000000001051</v>
      </c>
      <c r="U2465" s="1">
        <f>Q2465/MainSheet!$C$22</f>
        <v>1</v>
      </c>
    </row>
    <row r="2466" spans="7:21">
      <c r="G2466">
        <f t="shared" si="344"/>
        <v>24.640000000001052</v>
      </c>
      <c r="H2466">
        <f t="shared" si="345"/>
        <v>198000</v>
      </c>
      <c r="I2466" s="2">
        <f>MIN(MainSheet!$C$10/MainSheet!$C$9,MainSheet!$K$9*60)</f>
        <v>660</v>
      </c>
      <c r="J2466" s="1">
        <f>IF(G2466&gt;MainSheet!$C$11,IF(J2465&gt;=0.999,1,(G2466-MainSheet!$C$11)*I2466/$B$2/60),0)</f>
        <v>1</v>
      </c>
      <c r="K2466" s="1">
        <f>IF(G2466&gt;MainSheet!$C$11+$B$6,IF(K2465&gt;=0.999,1,(G2466-MainSheet!$C$11-$B$6)*I2466/$C$2/60),0)</f>
        <v>1</v>
      </c>
      <c r="L2466" s="1">
        <f>IF(G2466&gt;MainSheet!$C$11+$B$6+$C$6,IF(L2465&gt;=0.999,1,(G2466-MainSheet!$C$11-$B$6-$C$6)*I2466/$D$2/60),0)</f>
        <v>1</v>
      </c>
      <c r="M2466">
        <f t="shared" si="346"/>
        <v>1</v>
      </c>
      <c r="N2466" s="2">
        <f t="shared" si="347"/>
        <v>3721.0526315789471</v>
      </c>
      <c r="O2466">
        <f t="shared" si="350"/>
        <v>977.02127659574455</v>
      </c>
      <c r="P2466">
        <f t="shared" si="348"/>
        <v>192000</v>
      </c>
      <c r="Q2466" s="2">
        <f t="shared" si="349"/>
        <v>196698.0739081747</v>
      </c>
      <c r="R2466">
        <f>Q2466/MainSheet!$C$8*(G2466-G2465)+R2465</f>
        <v>3023.9503792101991</v>
      </c>
      <c r="S2466">
        <f t="shared" si="351"/>
        <v>48804.6147910035</v>
      </c>
      <c r="T2466">
        <f t="shared" si="343"/>
        <v>24.640000000001052</v>
      </c>
      <c r="U2466" s="1">
        <f>Q2466/MainSheet!$C$22</f>
        <v>1</v>
      </c>
    </row>
    <row r="2467" spans="7:21">
      <c r="G2467">
        <f t="shared" si="344"/>
        <v>24.650000000001054</v>
      </c>
      <c r="H2467">
        <f t="shared" si="345"/>
        <v>198000</v>
      </c>
      <c r="I2467" s="2">
        <f>MIN(MainSheet!$C$10/MainSheet!$C$9,MainSheet!$K$9*60)</f>
        <v>660</v>
      </c>
      <c r="J2467" s="1">
        <f>IF(G2467&gt;MainSheet!$C$11,IF(J2466&gt;=0.999,1,(G2467-MainSheet!$C$11)*I2467/$B$2/60),0)</f>
        <v>1</v>
      </c>
      <c r="K2467" s="1">
        <f>IF(G2467&gt;MainSheet!$C$11+$B$6,IF(K2466&gt;=0.999,1,(G2467-MainSheet!$C$11-$B$6)*I2467/$C$2/60),0)</f>
        <v>1</v>
      </c>
      <c r="L2467" s="1">
        <f>IF(G2467&gt;MainSheet!$C$11+$B$6+$C$6,IF(L2466&gt;=0.999,1,(G2467-MainSheet!$C$11-$B$6-$C$6)*I2467/$D$2/60),0)</f>
        <v>1</v>
      </c>
      <c r="M2467">
        <f t="shared" si="346"/>
        <v>1</v>
      </c>
      <c r="N2467" s="2">
        <f t="shared" si="347"/>
        <v>3721.0526315789471</v>
      </c>
      <c r="O2467">
        <f t="shared" si="350"/>
        <v>977.02127659574455</v>
      </c>
      <c r="P2467">
        <f t="shared" si="348"/>
        <v>192000</v>
      </c>
      <c r="Q2467" s="2">
        <f t="shared" si="349"/>
        <v>196698.0739081747</v>
      </c>
      <c r="R2467">
        <f>Q2467/MainSheet!$C$8*(G2467-G2466)+R2466</f>
        <v>3025.9816257010339</v>
      </c>
      <c r="S2467">
        <f t="shared" si="351"/>
        <v>48837.397803321532</v>
      </c>
      <c r="T2467">
        <f t="shared" si="343"/>
        <v>24.650000000001054</v>
      </c>
      <c r="U2467" s="1">
        <f>Q2467/MainSheet!$C$22</f>
        <v>1</v>
      </c>
    </row>
    <row r="2468" spans="7:21">
      <c r="G2468">
        <f t="shared" si="344"/>
        <v>24.660000000001055</v>
      </c>
      <c r="H2468">
        <f t="shared" si="345"/>
        <v>198000</v>
      </c>
      <c r="I2468" s="2">
        <f>MIN(MainSheet!$C$10/MainSheet!$C$9,MainSheet!$K$9*60)</f>
        <v>660</v>
      </c>
      <c r="J2468" s="1">
        <f>IF(G2468&gt;MainSheet!$C$11,IF(J2467&gt;=0.999,1,(G2468-MainSheet!$C$11)*I2468/$B$2/60),0)</f>
        <v>1</v>
      </c>
      <c r="K2468" s="1">
        <f>IF(G2468&gt;MainSheet!$C$11+$B$6,IF(K2467&gt;=0.999,1,(G2468-MainSheet!$C$11-$B$6)*I2468/$C$2/60),0)</f>
        <v>1</v>
      </c>
      <c r="L2468" s="1">
        <f>IF(G2468&gt;MainSheet!$C$11+$B$6+$C$6,IF(L2467&gt;=0.999,1,(G2468-MainSheet!$C$11-$B$6-$C$6)*I2468/$D$2/60),0)</f>
        <v>1</v>
      </c>
      <c r="M2468">
        <f t="shared" si="346"/>
        <v>1</v>
      </c>
      <c r="N2468" s="2">
        <f t="shared" si="347"/>
        <v>3721.0526315789471</v>
      </c>
      <c r="O2468">
        <f t="shared" si="350"/>
        <v>977.02127659574455</v>
      </c>
      <c r="P2468">
        <f t="shared" si="348"/>
        <v>192000</v>
      </c>
      <c r="Q2468" s="2">
        <f t="shared" si="349"/>
        <v>196698.0739081747</v>
      </c>
      <c r="R2468">
        <f>Q2468/MainSheet!$C$8*(G2468-G2467)+R2467</f>
        <v>3028.0128721918686</v>
      </c>
      <c r="S2468">
        <f t="shared" si="351"/>
        <v>48870.180815639564</v>
      </c>
      <c r="T2468">
        <f t="shared" si="343"/>
        <v>24.660000000001055</v>
      </c>
      <c r="U2468" s="1">
        <f>Q2468/MainSheet!$C$22</f>
        <v>1</v>
      </c>
    </row>
    <row r="2469" spans="7:21">
      <c r="G2469">
        <f t="shared" si="344"/>
        <v>24.670000000001057</v>
      </c>
      <c r="H2469">
        <f t="shared" si="345"/>
        <v>198000</v>
      </c>
      <c r="I2469" s="2">
        <f>MIN(MainSheet!$C$10/MainSheet!$C$9,MainSheet!$K$9*60)</f>
        <v>660</v>
      </c>
      <c r="J2469" s="1">
        <f>IF(G2469&gt;MainSheet!$C$11,IF(J2468&gt;=0.999,1,(G2469-MainSheet!$C$11)*I2469/$B$2/60),0)</f>
        <v>1</v>
      </c>
      <c r="K2469" s="1">
        <f>IF(G2469&gt;MainSheet!$C$11+$B$6,IF(K2468&gt;=0.999,1,(G2469-MainSheet!$C$11-$B$6)*I2469/$C$2/60),0)</f>
        <v>1</v>
      </c>
      <c r="L2469" s="1">
        <f>IF(G2469&gt;MainSheet!$C$11+$B$6+$C$6,IF(L2468&gt;=0.999,1,(G2469-MainSheet!$C$11-$B$6-$C$6)*I2469/$D$2/60),0)</f>
        <v>1</v>
      </c>
      <c r="M2469">
        <f t="shared" si="346"/>
        <v>1</v>
      </c>
      <c r="N2469" s="2">
        <f t="shared" si="347"/>
        <v>3721.0526315789471</v>
      </c>
      <c r="O2469">
        <f t="shared" si="350"/>
        <v>977.02127659574455</v>
      </c>
      <c r="P2469">
        <f t="shared" si="348"/>
        <v>192000</v>
      </c>
      <c r="Q2469" s="2">
        <f t="shared" si="349"/>
        <v>196698.0739081747</v>
      </c>
      <c r="R2469">
        <f>Q2469/MainSheet!$C$8*(G2469-G2468)+R2468</f>
        <v>3030.0441186827034</v>
      </c>
      <c r="S2469">
        <f t="shared" si="351"/>
        <v>48902.963827957596</v>
      </c>
      <c r="T2469">
        <f t="shared" si="343"/>
        <v>24.670000000001057</v>
      </c>
      <c r="U2469" s="1">
        <f>Q2469/MainSheet!$C$22</f>
        <v>1</v>
      </c>
    </row>
    <row r="2470" spans="7:21">
      <c r="G2470">
        <f t="shared" si="344"/>
        <v>24.680000000001058</v>
      </c>
      <c r="H2470">
        <f t="shared" si="345"/>
        <v>198000</v>
      </c>
      <c r="I2470" s="2">
        <f>MIN(MainSheet!$C$10/MainSheet!$C$9,MainSheet!$K$9*60)</f>
        <v>660</v>
      </c>
      <c r="J2470" s="1">
        <f>IF(G2470&gt;MainSheet!$C$11,IF(J2469&gt;=0.999,1,(G2470-MainSheet!$C$11)*I2470/$B$2/60),0)</f>
        <v>1</v>
      </c>
      <c r="K2470" s="1">
        <f>IF(G2470&gt;MainSheet!$C$11+$B$6,IF(K2469&gt;=0.999,1,(G2470-MainSheet!$C$11-$B$6)*I2470/$C$2/60),0)</f>
        <v>1</v>
      </c>
      <c r="L2470" s="1">
        <f>IF(G2470&gt;MainSheet!$C$11+$B$6+$C$6,IF(L2469&gt;=0.999,1,(G2470-MainSheet!$C$11-$B$6-$C$6)*I2470/$D$2/60),0)</f>
        <v>1</v>
      </c>
      <c r="M2470">
        <f t="shared" si="346"/>
        <v>1</v>
      </c>
      <c r="N2470" s="2">
        <f t="shared" si="347"/>
        <v>3721.0526315789471</v>
      </c>
      <c r="O2470">
        <f t="shared" si="350"/>
        <v>977.02127659574455</v>
      </c>
      <c r="P2470">
        <f t="shared" si="348"/>
        <v>192000</v>
      </c>
      <c r="Q2470" s="2">
        <f t="shared" si="349"/>
        <v>196698.0739081747</v>
      </c>
      <c r="R2470">
        <f>Q2470/MainSheet!$C$8*(G2470-G2469)+R2469</f>
        <v>3032.0753651735381</v>
      </c>
      <c r="S2470">
        <f t="shared" si="351"/>
        <v>48935.746840275628</v>
      </c>
      <c r="T2470">
        <f t="shared" si="343"/>
        <v>24.680000000001058</v>
      </c>
      <c r="U2470" s="1">
        <f>Q2470/MainSheet!$C$22</f>
        <v>1</v>
      </c>
    </row>
    <row r="2471" spans="7:21">
      <c r="G2471">
        <f t="shared" si="344"/>
        <v>24.69000000000106</v>
      </c>
      <c r="H2471">
        <f t="shared" si="345"/>
        <v>198000</v>
      </c>
      <c r="I2471" s="2">
        <f>MIN(MainSheet!$C$10/MainSheet!$C$9,MainSheet!$K$9*60)</f>
        <v>660</v>
      </c>
      <c r="J2471" s="1">
        <f>IF(G2471&gt;MainSheet!$C$11,IF(J2470&gt;=0.999,1,(G2471-MainSheet!$C$11)*I2471/$B$2/60),0)</f>
        <v>1</v>
      </c>
      <c r="K2471" s="1">
        <f>IF(G2471&gt;MainSheet!$C$11+$B$6,IF(K2470&gt;=0.999,1,(G2471-MainSheet!$C$11-$B$6)*I2471/$C$2/60),0)</f>
        <v>1</v>
      </c>
      <c r="L2471" s="1">
        <f>IF(G2471&gt;MainSheet!$C$11+$B$6+$C$6,IF(L2470&gt;=0.999,1,(G2471-MainSheet!$C$11-$B$6-$C$6)*I2471/$D$2/60),0)</f>
        <v>1</v>
      </c>
      <c r="M2471">
        <f t="shared" si="346"/>
        <v>1</v>
      </c>
      <c r="N2471" s="2">
        <f t="shared" si="347"/>
        <v>3721.0526315789471</v>
      </c>
      <c r="O2471">
        <f t="shared" si="350"/>
        <v>977.02127659574455</v>
      </c>
      <c r="P2471">
        <f t="shared" si="348"/>
        <v>192000</v>
      </c>
      <c r="Q2471" s="2">
        <f t="shared" si="349"/>
        <v>196698.0739081747</v>
      </c>
      <c r="R2471">
        <f>Q2471/MainSheet!$C$8*(G2471-G2470)+R2470</f>
        <v>3034.1066116643728</v>
      </c>
      <c r="S2471">
        <f t="shared" si="351"/>
        <v>48968.52985259366</v>
      </c>
      <c r="T2471">
        <f t="shared" si="343"/>
        <v>24.69000000000106</v>
      </c>
      <c r="U2471" s="1">
        <f>Q2471/MainSheet!$C$22</f>
        <v>1</v>
      </c>
    </row>
    <row r="2472" spans="7:21">
      <c r="G2472">
        <f t="shared" si="344"/>
        <v>24.700000000001062</v>
      </c>
      <c r="H2472">
        <f t="shared" si="345"/>
        <v>198000</v>
      </c>
      <c r="I2472" s="2">
        <f>MIN(MainSheet!$C$10/MainSheet!$C$9,MainSheet!$K$9*60)</f>
        <v>660</v>
      </c>
      <c r="J2472" s="1">
        <f>IF(G2472&gt;MainSheet!$C$11,IF(J2471&gt;=0.999,1,(G2472-MainSheet!$C$11)*I2472/$B$2/60),0)</f>
        <v>1</v>
      </c>
      <c r="K2472" s="1">
        <f>IF(G2472&gt;MainSheet!$C$11+$B$6,IF(K2471&gt;=0.999,1,(G2472-MainSheet!$C$11-$B$6)*I2472/$C$2/60),0)</f>
        <v>1</v>
      </c>
      <c r="L2472" s="1">
        <f>IF(G2472&gt;MainSheet!$C$11+$B$6+$C$6,IF(L2471&gt;=0.999,1,(G2472-MainSheet!$C$11-$B$6-$C$6)*I2472/$D$2/60),0)</f>
        <v>1</v>
      </c>
      <c r="M2472">
        <f t="shared" si="346"/>
        <v>1</v>
      </c>
      <c r="N2472" s="2">
        <f t="shared" si="347"/>
        <v>3721.0526315789471</v>
      </c>
      <c r="O2472">
        <f t="shared" si="350"/>
        <v>977.02127659574455</v>
      </c>
      <c r="P2472">
        <f t="shared" si="348"/>
        <v>192000</v>
      </c>
      <c r="Q2472" s="2">
        <f t="shared" si="349"/>
        <v>196698.0739081747</v>
      </c>
      <c r="R2472">
        <f>Q2472/MainSheet!$C$8*(G2472-G2471)+R2471</f>
        <v>3036.1378581552076</v>
      </c>
      <c r="S2472">
        <f t="shared" si="351"/>
        <v>49001.312864911692</v>
      </c>
      <c r="T2472">
        <f t="shared" si="343"/>
        <v>24.700000000001062</v>
      </c>
      <c r="U2472" s="1">
        <f>Q2472/MainSheet!$C$22</f>
        <v>1</v>
      </c>
    </row>
    <row r="2473" spans="7:21">
      <c r="G2473">
        <f t="shared" si="344"/>
        <v>24.710000000001063</v>
      </c>
      <c r="H2473">
        <f t="shared" si="345"/>
        <v>198000</v>
      </c>
      <c r="I2473" s="2">
        <f>MIN(MainSheet!$C$10/MainSheet!$C$9,MainSheet!$K$9*60)</f>
        <v>660</v>
      </c>
      <c r="J2473" s="1">
        <f>IF(G2473&gt;MainSheet!$C$11,IF(J2472&gt;=0.999,1,(G2473-MainSheet!$C$11)*I2473/$B$2/60),0)</f>
        <v>1</v>
      </c>
      <c r="K2473" s="1">
        <f>IF(G2473&gt;MainSheet!$C$11+$B$6,IF(K2472&gt;=0.999,1,(G2473-MainSheet!$C$11-$B$6)*I2473/$C$2/60),0)</f>
        <v>1</v>
      </c>
      <c r="L2473" s="1">
        <f>IF(G2473&gt;MainSheet!$C$11+$B$6+$C$6,IF(L2472&gt;=0.999,1,(G2473-MainSheet!$C$11-$B$6-$C$6)*I2473/$D$2/60),0)</f>
        <v>1</v>
      </c>
      <c r="M2473">
        <f t="shared" si="346"/>
        <v>1</v>
      </c>
      <c r="N2473" s="2">
        <f t="shared" si="347"/>
        <v>3721.0526315789471</v>
      </c>
      <c r="O2473">
        <f t="shared" si="350"/>
        <v>977.02127659574455</v>
      </c>
      <c r="P2473">
        <f t="shared" si="348"/>
        <v>192000</v>
      </c>
      <c r="Q2473" s="2">
        <f t="shared" si="349"/>
        <v>196698.0739081747</v>
      </c>
      <c r="R2473">
        <f>Q2473/MainSheet!$C$8*(G2473-G2472)+R2472</f>
        <v>3038.1691046460423</v>
      </c>
      <c r="S2473">
        <f t="shared" si="351"/>
        <v>49034.095877229724</v>
      </c>
      <c r="T2473">
        <f t="shared" si="343"/>
        <v>24.710000000001063</v>
      </c>
      <c r="U2473" s="1">
        <f>Q2473/MainSheet!$C$22</f>
        <v>1</v>
      </c>
    </row>
    <row r="2474" spans="7:21">
      <c r="G2474">
        <f t="shared" si="344"/>
        <v>24.720000000001065</v>
      </c>
      <c r="H2474">
        <f t="shared" si="345"/>
        <v>198000</v>
      </c>
      <c r="I2474" s="2">
        <f>MIN(MainSheet!$C$10/MainSheet!$C$9,MainSheet!$K$9*60)</f>
        <v>660</v>
      </c>
      <c r="J2474" s="1">
        <f>IF(G2474&gt;MainSheet!$C$11,IF(J2473&gt;=0.999,1,(G2474-MainSheet!$C$11)*I2474/$B$2/60),0)</f>
        <v>1</v>
      </c>
      <c r="K2474" s="1">
        <f>IF(G2474&gt;MainSheet!$C$11+$B$6,IF(K2473&gt;=0.999,1,(G2474-MainSheet!$C$11-$B$6)*I2474/$C$2/60),0)</f>
        <v>1</v>
      </c>
      <c r="L2474" s="1">
        <f>IF(G2474&gt;MainSheet!$C$11+$B$6+$C$6,IF(L2473&gt;=0.999,1,(G2474-MainSheet!$C$11-$B$6-$C$6)*I2474/$D$2/60),0)</f>
        <v>1</v>
      </c>
      <c r="M2474">
        <f t="shared" si="346"/>
        <v>1</v>
      </c>
      <c r="N2474" s="2">
        <f t="shared" si="347"/>
        <v>3721.0526315789471</v>
      </c>
      <c r="O2474">
        <f t="shared" si="350"/>
        <v>977.02127659574455</v>
      </c>
      <c r="P2474">
        <f t="shared" si="348"/>
        <v>192000</v>
      </c>
      <c r="Q2474" s="2">
        <f t="shared" si="349"/>
        <v>196698.0739081747</v>
      </c>
      <c r="R2474">
        <f>Q2474/MainSheet!$C$8*(G2474-G2473)+R2473</f>
        <v>3040.2003511368771</v>
      </c>
      <c r="S2474">
        <f t="shared" si="351"/>
        <v>49066.878889547756</v>
      </c>
      <c r="T2474">
        <f t="shared" si="343"/>
        <v>24.720000000001065</v>
      </c>
      <c r="U2474" s="1">
        <f>Q2474/MainSheet!$C$22</f>
        <v>1</v>
      </c>
    </row>
    <row r="2475" spans="7:21">
      <c r="G2475">
        <f t="shared" si="344"/>
        <v>24.730000000001066</v>
      </c>
      <c r="H2475">
        <f t="shared" si="345"/>
        <v>198000</v>
      </c>
      <c r="I2475" s="2">
        <f>MIN(MainSheet!$C$10/MainSheet!$C$9,MainSheet!$K$9*60)</f>
        <v>660</v>
      </c>
      <c r="J2475" s="1">
        <f>IF(G2475&gt;MainSheet!$C$11,IF(J2474&gt;=0.999,1,(G2475-MainSheet!$C$11)*I2475/$B$2/60),0)</f>
        <v>1</v>
      </c>
      <c r="K2475" s="1">
        <f>IF(G2475&gt;MainSheet!$C$11+$B$6,IF(K2474&gt;=0.999,1,(G2475-MainSheet!$C$11-$B$6)*I2475/$C$2/60),0)</f>
        <v>1</v>
      </c>
      <c r="L2475" s="1">
        <f>IF(G2475&gt;MainSheet!$C$11+$B$6+$C$6,IF(L2474&gt;=0.999,1,(G2475-MainSheet!$C$11-$B$6-$C$6)*I2475/$D$2/60),0)</f>
        <v>1</v>
      </c>
      <c r="M2475">
        <f t="shared" si="346"/>
        <v>1</v>
      </c>
      <c r="N2475" s="2">
        <f t="shared" si="347"/>
        <v>3721.0526315789471</v>
      </c>
      <c r="O2475">
        <f t="shared" si="350"/>
        <v>977.02127659574455</v>
      </c>
      <c r="P2475">
        <f t="shared" si="348"/>
        <v>192000</v>
      </c>
      <c r="Q2475" s="2">
        <f t="shared" si="349"/>
        <v>196698.0739081747</v>
      </c>
      <c r="R2475">
        <f>Q2475/MainSheet!$C$8*(G2475-G2474)+R2474</f>
        <v>3042.2315976277118</v>
      </c>
      <c r="S2475">
        <f t="shared" si="351"/>
        <v>49099.661901865788</v>
      </c>
      <c r="T2475">
        <f t="shared" si="343"/>
        <v>24.730000000001066</v>
      </c>
      <c r="U2475" s="1">
        <f>Q2475/MainSheet!$C$22</f>
        <v>1</v>
      </c>
    </row>
    <row r="2476" spans="7:21">
      <c r="G2476">
        <f t="shared" si="344"/>
        <v>24.740000000001068</v>
      </c>
      <c r="H2476">
        <f t="shared" si="345"/>
        <v>198000</v>
      </c>
      <c r="I2476" s="2">
        <f>MIN(MainSheet!$C$10/MainSheet!$C$9,MainSheet!$K$9*60)</f>
        <v>660</v>
      </c>
      <c r="J2476" s="1">
        <f>IF(G2476&gt;MainSheet!$C$11,IF(J2475&gt;=0.999,1,(G2476-MainSheet!$C$11)*I2476/$B$2/60),0)</f>
        <v>1</v>
      </c>
      <c r="K2476" s="1">
        <f>IF(G2476&gt;MainSheet!$C$11+$B$6,IF(K2475&gt;=0.999,1,(G2476-MainSheet!$C$11-$B$6)*I2476/$C$2/60),0)</f>
        <v>1</v>
      </c>
      <c r="L2476" s="1">
        <f>IF(G2476&gt;MainSheet!$C$11+$B$6+$C$6,IF(L2475&gt;=0.999,1,(G2476-MainSheet!$C$11-$B$6-$C$6)*I2476/$D$2/60),0)</f>
        <v>1</v>
      </c>
      <c r="M2476">
        <f t="shared" si="346"/>
        <v>1</v>
      </c>
      <c r="N2476" s="2">
        <f t="shared" si="347"/>
        <v>3721.0526315789471</v>
      </c>
      <c r="O2476">
        <f t="shared" si="350"/>
        <v>977.02127659574455</v>
      </c>
      <c r="P2476">
        <f t="shared" si="348"/>
        <v>192000</v>
      </c>
      <c r="Q2476" s="2">
        <f t="shared" si="349"/>
        <v>196698.0739081747</v>
      </c>
      <c r="R2476">
        <f>Q2476/MainSheet!$C$8*(G2476-G2475)+R2475</f>
        <v>3044.2628441185466</v>
      </c>
      <c r="S2476">
        <f t="shared" si="351"/>
        <v>49132.444914183819</v>
      </c>
      <c r="T2476">
        <f t="shared" si="343"/>
        <v>24.740000000001068</v>
      </c>
      <c r="U2476" s="1">
        <f>Q2476/MainSheet!$C$22</f>
        <v>1</v>
      </c>
    </row>
    <row r="2477" spans="7:21">
      <c r="G2477">
        <f t="shared" si="344"/>
        <v>24.750000000001069</v>
      </c>
      <c r="H2477">
        <f t="shared" si="345"/>
        <v>198000</v>
      </c>
      <c r="I2477" s="2">
        <f>MIN(MainSheet!$C$10/MainSheet!$C$9,MainSheet!$K$9*60)</f>
        <v>660</v>
      </c>
      <c r="J2477" s="1">
        <f>IF(G2477&gt;MainSheet!$C$11,IF(J2476&gt;=0.999,1,(G2477-MainSheet!$C$11)*I2477/$B$2/60),0)</f>
        <v>1</v>
      </c>
      <c r="K2477" s="1">
        <f>IF(G2477&gt;MainSheet!$C$11+$B$6,IF(K2476&gt;=0.999,1,(G2477-MainSheet!$C$11-$B$6)*I2477/$C$2/60),0)</f>
        <v>1</v>
      </c>
      <c r="L2477" s="1">
        <f>IF(G2477&gt;MainSheet!$C$11+$B$6+$C$6,IF(L2476&gt;=0.999,1,(G2477-MainSheet!$C$11-$B$6-$C$6)*I2477/$D$2/60),0)</f>
        <v>1</v>
      </c>
      <c r="M2477">
        <f t="shared" si="346"/>
        <v>1</v>
      </c>
      <c r="N2477" s="2">
        <f t="shared" si="347"/>
        <v>3721.0526315789471</v>
      </c>
      <c r="O2477">
        <f t="shared" si="350"/>
        <v>977.02127659574455</v>
      </c>
      <c r="P2477">
        <f t="shared" si="348"/>
        <v>192000</v>
      </c>
      <c r="Q2477" s="2">
        <f t="shared" si="349"/>
        <v>196698.0739081747</v>
      </c>
      <c r="R2477">
        <f>Q2477/MainSheet!$C$8*(G2477-G2476)+R2476</f>
        <v>3046.2940906093813</v>
      </c>
      <c r="S2477">
        <f t="shared" si="351"/>
        <v>49165.227926501851</v>
      </c>
      <c r="T2477">
        <f t="shared" si="343"/>
        <v>24.750000000001069</v>
      </c>
      <c r="U2477" s="1">
        <f>Q2477/MainSheet!$C$22</f>
        <v>1</v>
      </c>
    </row>
    <row r="2478" spans="7:21">
      <c r="G2478">
        <f t="shared" si="344"/>
        <v>24.760000000001071</v>
      </c>
      <c r="H2478">
        <f t="shared" si="345"/>
        <v>198000</v>
      </c>
      <c r="I2478" s="2">
        <f>MIN(MainSheet!$C$10/MainSheet!$C$9,MainSheet!$K$9*60)</f>
        <v>660</v>
      </c>
      <c r="J2478" s="1">
        <f>IF(G2478&gt;MainSheet!$C$11,IF(J2477&gt;=0.999,1,(G2478-MainSheet!$C$11)*I2478/$B$2/60),0)</f>
        <v>1</v>
      </c>
      <c r="K2478" s="1">
        <f>IF(G2478&gt;MainSheet!$C$11+$B$6,IF(K2477&gt;=0.999,1,(G2478-MainSheet!$C$11-$B$6)*I2478/$C$2/60),0)</f>
        <v>1</v>
      </c>
      <c r="L2478" s="1">
        <f>IF(G2478&gt;MainSheet!$C$11+$B$6+$C$6,IF(L2477&gt;=0.999,1,(G2478-MainSheet!$C$11-$B$6-$C$6)*I2478/$D$2/60),0)</f>
        <v>1</v>
      </c>
      <c r="M2478">
        <f t="shared" si="346"/>
        <v>1</v>
      </c>
      <c r="N2478" s="2">
        <f t="shared" si="347"/>
        <v>3721.0526315789471</v>
      </c>
      <c r="O2478">
        <f t="shared" si="350"/>
        <v>977.02127659574455</v>
      </c>
      <c r="P2478">
        <f t="shared" si="348"/>
        <v>192000</v>
      </c>
      <c r="Q2478" s="2">
        <f t="shared" si="349"/>
        <v>196698.0739081747</v>
      </c>
      <c r="R2478">
        <f>Q2478/MainSheet!$C$8*(G2478-G2477)+R2477</f>
        <v>3048.3253371002161</v>
      </c>
      <c r="S2478">
        <f t="shared" si="351"/>
        <v>49198.010938819883</v>
      </c>
      <c r="T2478">
        <f t="shared" si="343"/>
        <v>24.760000000001071</v>
      </c>
      <c r="U2478" s="1">
        <f>Q2478/MainSheet!$C$22</f>
        <v>1</v>
      </c>
    </row>
    <row r="2479" spans="7:21">
      <c r="G2479">
        <f t="shared" si="344"/>
        <v>24.770000000001072</v>
      </c>
      <c r="H2479">
        <f t="shared" si="345"/>
        <v>198000</v>
      </c>
      <c r="I2479" s="2">
        <f>MIN(MainSheet!$C$10/MainSheet!$C$9,MainSheet!$K$9*60)</f>
        <v>660</v>
      </c>
      <c r="J2479" s="1">
        <f>IF(G2479&gt;MainSheet!$C$11,IF(J2478&gt;=0.999,1,(G2479-MainSheet!$C$11)*I2479/$B$2/60),0)</f>
        <v>1</v>
      </c>
      <c r="K2479" s="1">
        <f>IF(G2479&gt;MainSheet!$C$11+$B$6,IF(K2478&gt;=0.999,1,(G2479-MainSheet!$C$11-$B$6)*I2479/$C$2/60),0)</f>
        <v>1</v>
      </c>
      <c r="L2479" s="1">
        <f>IF(G2479&gt;MainSheet!$C$11+$B$6+$C$6,IF(L2478&gt;=0.999,1,(G2479-MainSheet!$C$11-$B$6-$C$6)*I2479/$D$2/60),0)</f>
        <v>1</v>
      </c>
      <c r="M2479">
        <f t="shared" si="346"/>
        <v>1</v>
      </c>
      <c r="N2479" s="2">
        <f t="shared" si="347"/>
        <v>3721.0526315789471</v>
      </c>
      <c r="O2479">
        <f t="shared" si="350"/>
        <v>977.02127659574455</v>
      </c>
      <c r="P2479">
        <f t="shared" si="348"/>
        <v>192000</v>
      </c>
      <c r="Q2479" s="2">
        <f t="shared" si="349"/>
        <v>196698.0739081747</v>
      </c>
      <c r="R2479">
        <f>Q2479/MainSheet!$C$8*(G2479-G2478)+R2478</f>
        <v>3050.3565835910508</v>
      </c>
      <c r="S2479">
        <f t="shared" si="351"/>
        <v>49230.793951137915</v>
      </c>
      <c r="T2479">
        <f t="shared" si="343"/>
        <v>24.770000000001072</v>
      </c>
      <c r="U2479" s="1">
        <f>Q2479/MainSheet!$C$22</f>
        <v>1</v>
      </c>
    </row>
    <row r="2480" spans="7:21">
      <c r="G2480">
        <f t="shared" si="344"/>
        <v>24.780000000001074</v>
      </c>
      <c r="H2480">
        <f t="shared" si="345"/>
        <v>198000</v>
      </c>
      <c r="I2480" s="2">
        <f>MIN(MainSheet!$C$10/MainSheet!$C$9,MainSheet!$K$9*60)</f>
        <v>660</v>
      </c>
      <c r="J2480" s="1">
        <f>IF(G2480&gt;MainSheet!$C$11,IF(J2479&gt;=0.999,1,(G2480-MainSheet!$C$11)*I2480/$B$2/60),0)</f>
        <v>1</v>
      </c>
      <c r="K2480" s="1">
        <f>IF(G2480&gt;MainSheet!$C$11+$B$6,IF(K2479&gt;=0.999,1,(G2480-MainSheet!$C$11-$B$6)*I2480/$C$2/60),0)</f>
        <v>1</v>
      </c>
      <c r="L2480" s="1">
        <f>IF(G2480&gt;MainSheet!$C$11+$B$6+$C$6,IF(L2479&gt;=0.999,1,(G2480-MainSheet!$C$11-$B$6-$C$6)*I2480/$D$2/60),0)</f>
        <v>1</v>
      </c>
      <c r="M2480">
        <f t="shared" si="346"/>
        <v>1</v>
      </c>
      <c r="N2480" s="2">
        <f t="shared" si="347"/>
        <v>3721.0526315789471</v>
      </c>
      <c r="O2480">
        <f t="shared" si="350"/>
        <v>977.02127659574455</v>
      </c>
      <c r="P2480">
        <f t="shared" si="348"/>
        <v>192000</v>
      </c>
      <c r="Q2480" s="2">
        <f t="shared" si="349"/>
        <v>196698.0739081747</v>
      </c>
      <c r="R2480">
        <f>Q2480/MainSheet!$C$8*(G2480-G2479)+R2479</f>
        <v>3052.3878300818856</v>
      </c>
      <c r="S2480">
        <f t="shared" si="351"/>
        <v>49263.576963455947</v>
      </c>
      <c r="T2480">
        <f t="shared" si="343"/>
        <v>24.780000000001074</v>
      </c>
      <c r="U2480" s="1">
        <f>Q2480/MainSheet!$C$22</f>
        <v>1</v>
      </c>
    </row>
    <row r="2481" spans="7:21">
      <c r="G2481">
        <f t="shared" si="344"/>
        <v>24.790000000001076</v>
      </c>
      <c r="H2481">
        <f t="shared" si="345"/>
        <v>198000</v>
      </c>
      <c r="I2481" s="2">
        <f>MIN(MainSheet!$C$10/MainSheet!$C$9,MainSheet!$K$9*60)</f>
        <v>660</v>
      </c>
      <c r="J2481" s="1">
        <f>IF(G2481&gt;MainSheet!$C$11,IF(J2480&gt;=0.999,1,(G2481-MainSheet!$C$11)*I2481/$B$2/60),0)</f>
        <v>1</v>
      </c>
      <c r="K2481" s="1">
        <f>IF(G2481&gt;MainSheet!$C$11+$B$6,IF(K2480&gt;=0.999,1,(G2481-MainSheet!$C$11-$B$6)*I2481/$C$2/60),0)</f>
        <v>1</v>
      </c>
      <c r="L2481" s="1">
        <f>IF(G2481&gt;MainSheet!$C$11+$B$6+$C$6,IF(L2480&gt;=0.999,1,(G2481-MainSheet!$C$11-$B$6-$C$6)*I2481/$D$2/60),0)</f>
        <v>1</v>
      </c>
      <c r="M2481">
        <f t="shared" si="346"/>
        <v>1</v>
      </c>
      <c r="N2481" s="2">
        <f t="shared" si="347"/>
        <v>3721.0526315789471</v>
      </c>
      <c r="O2481">
        <f t="shared" si="350"/>
        <v>977.02127659574455</v>
      </c>
      <c r="P2481">
        <f t="shared" si="348"/>
        <v>192000</v>
      </c>
      <c r="Q2481" s="2">
        <f t="shared" si="349"/>
        <v>196698.0739081747</v>
      </c>
      <c r="R2481">
        <f>Q2481/MainSheet!$C$8*(G2481-G2480)+R2480</f>
        <v>3054.4190765727203</v>
      </c>
      <c r="S2481">
        <f t="shared" si="351"/>
        <v>49296.359975773979</v>
      </c>
      <c r="T2481">
        <f t="shared" si="343"/>
        <v>24.790000000001076</v>
      </c>
      <c r="U2481" s="1">
        <f>Q2481/MainSheet!$C$22</f>
        <v>1</v>
      </c>
    </row>
    <row r="2482" spans="7:21">
      <c r="G2482">
        <f t="shared" si="344"/>
        <v>24.800000000001077</v>
      </c>
      <c r="H2482">
        <f t="shared" si="345"/>
        <v>198000</v>
      </c>
      <c r="I2482" s="2">
        <f>MIN(MainSheet!$C$10/MainSheet!$C$9,MainSheet!$K$9*60)</f>
        <v>660</v>
      </c>
      <c r="J2482" s="1">
        <f>IF(G2482&gt;MainSheet!$C$11,IF(J2481&gt;=0.999,1,(G2482-MainSheet!$C$11)*I2482/$B$2/60),0)</f>
        <v>1</v>
      </c>
      <c r="K2482" s="1">
        <f>IF(G2482&gt;MainSheet!$C$11+$B$6,IF(K2481&gt;=0.999,1,(G2482-MainSheet!$C$11-$B$6)*I2482/$C$2/60),0)</f>
        <v>1</v>
      </c>
      <c r="L2482" s="1">
        <f>IF(G2482&gt;MainSheet!$C$11+$B$6+$C$6,IF(L2481&gt;=0.999,1,(G2482-MainSheet!$C$11-$B$6-$C$6)*I2482/$D$2/60),0)</f>
        <v>1</v>
      </c>
      <c r="M2482">
        <f t="shared" si="346"/>
        <v>1</v>
      </c>
      <c r="N2482" s="2">
        <f t="shared" si="347"/>
        <v>3721.0526315789471</v>
      </c>
      <c r="O2482">
        <f t="shared" si="350"/>
        <v>977.02127659574455</v>
      </c>
      <c r="P2482">
        <f t="shared" si="348"/>
        <v>192000</v>
      </c>
      <c r="Q2482" s="2">
        <f t="shared" si="349"/>
        <v>196698.0739081747</v>
      </c>
      <c r="R2482">
        <f>Q2482/MainSheet!$C$8*(G2482-G2481)+R2481</f>
        <v>3056.4503230635551</v>
      </c>
      <c r="S2482">
        <f t="shared" si="351"/>
        <v>49329.142988092011</v>
      </c>
      <c r="T2482">
        <f t="shared" si="343"/>
        <v>24.800000000001077</v>
      </c>
      <c r="U2482" s="1">
        <f>Q2482/MainSheet!$C$22</f>
        <v>1</v>
      </c>
    </row>
    <row r="2483" spans="7:21">
      <c r="G2483">
        <f t="shared" si="344"/>
        <v>24.810000000001079</v>
      </c>
      <c r="H2483">
        <f t="shared" si="345"/>
        <v>198000</v>
      </c>
      <c r="I2483" s="2">
        <f>MIN(MainSheet!$C$10/MainSheet!$C$9,MainSheet!$K$9*60)</f>
        <v>660</v>
      </c>
      <c r="J2483" s="1">
        <f>IF(G2483&gt;MainSheet!$C$11,IF(J2482&gt;=0.999,1,(G2483-MainSheet!$C$11)*I2483/$B$2/60),0)</f>
        <v>1</v>
      </c>
      <c r="K2483" s="1">
        <f>IF(G2483&gt;MainSheet!$C$11+$B$6,IF(K2482&gt;=0.999,1,(G2483-MainSheet!$C$11-$B$6)*I2483/$C$2/60),0)</f>
        <v>1</v>
      </c>
      <c r="L2483" s="1">
        <f>IF(G2483&gt;MainSheet!$C$11+$B$6+$C$6,IF(L2482&gt;=0.999,1,(G2483-MainSheet!$C$11-$B$6-$C$6)*I2483/$D$2/60),0)</f>
        <v>1</v>
      </c>
      <c r="M2483">
        <f t="shared" si="346"/>
        <v>1</v>
      </c>
      <c r="N2483" s="2">
        <f t="shared" si="347"/>
        <v>3721.0526315789471</v>
      </c>
      <c r="O2483">
        <f t="shared" si="350"/>
        <v>977.02127659574455</v>
      </c>
      <c r="P2483">
        <f t="shared" si="348"/>
        <v>192000</v>
      </c>
      <c r="Q2483" s="2">
        <f t="shared" si="349"/>
        <v>196698.0739081747</v>
      </c>
      <c r="R2483">
        <f>Q2483/MainSheet!$C$8*(G2483-G2482)+R2482</f>
        <v>3058.4815695543898</v>
      </c>
      <c r="S2483">
        <f t="shared" si="351"/>
        <v>49361.926000410043</v>
      </c>
      <c r="T2483">
        <f t="shared" si="343"/>
        <v>24.810000000001079</v>
      </c>
      <c r="U2483" s="1">
        <f>Q2483/MainSheet!$C$22</f>
        <v>1</v>
      </c>
    </row>
    <row r="2484" spans="7:21">
      <c r="G2484">
        <f t="shared" si="344"/>
        <v>24.82000000000108</v>
      </c>
      <c r="H2484">
        <f t="shared" si="345"/>
        <v>198000</v>
      </c>
      <c r="I2484" s="2">
        <f>MIN(MainSheet!$C$10/MainSheet!$C$9,MainSheet!$K$9*60)</f>
        <v>660</v>
      </c>
      <c r="J2484" s="1">
        <f>IF(G2484&gt;MainSheet!$C$11,IF(J2483&gt;=0.999,1,(G2484-MainSheet!$C$11)*I2484/$B$2/60),0)</f>
        <v>1</v>
      </c>
      <c r="K2484" s="1">
        <f>IF(G2484&gt;MainSheet!$C$11+$B$6,IF(K2483&gt;=0.999,1,(G2484-MainSheet!$C$11-$B$6)*I2484/$C$2/60),0)</f>
        <v>1</v>
      </c>
      <c r="L2484" s="1">
        <f>IF(G2484&gt;MainSheet!$C$11+$B$6+$C$6,IF(L2483&gt;=0.999,1,(G2484-MainSheet!$C$11-$B$6-$C$6)*I2484/$D$2/60),0)</f>
        <v>1</v>
      </c>
      <c r="M2484">
        <f t="shared" si="346"/>
        <v>1</v>
      </c>
      <c r="N2484" s="2">
        <f t="shared" si="347"/>
        <v>3721.0526315789471</v>
      </c>
      <c r="O2484">
        <f t="shared" si="350"/>
        <v>977.02127659574455</v>
      </c>
      <c r="P2484">
        <f t="shared" si="348"/>
        <v>192000</v>
      </c>
      <c r="Q2484" s="2">
        <f t="shared" si="349"/>
        <v>196698.0739081747</v>
      </c>
      <c r="R2484">
        <f>Q2484/MainSheet!$C$8*(G2484-G2483)+R2483</f>
        <v>3060.5128160452246</v>
      </c>
      <c r="S2484">
        <f t="shared" si="351"/>
        <v>49394.709012728075</v>
      </c>
      <c r="T2484">
        <f t="shared" si="343"/>
        <v>24.82000000000108</v>
      </c>
      <c r="U2484" s="1">
        <f>Q2484/MainSheet!$C$22</f>
        <v>1</v>
      </c>
    </row>
    <row r="2485" spans="7:21">
      <c r="G2485">
        <f t="shared" si="344"/>
        <v>24.830000000001082</v>
      </c>
      <c r="H2485">
        <f t="shared" si="345"/>
        <v>198000</v>
      </c>
      <c r="I2485" s="2">
        <f>MIN(MainSheet!$C$10/MainSheet!$C$9,MainSheet!$K$9*60)</f>
        <v>660</v>
      </c>
      <c r="J2485" s="1">
        <f>IF(G2485&gt;MainSheet!$C$11,IF(J2484&gt;=0.999,1,(G2485-MainSheet!$C$11)*I2485/$B$2/60),0)</f>
        <v>1</v>
      </c>
      <c r="K2485" s="1">
        <f>IF(G2485&gt;MainSheet!$C$11+$B$6,IF(K2484&gt;=0.999,1,(G2485-MainSheet!$C$11-$B$6)*I2485/$C$2/60),0)</f>
        <v>1</v>
      </c>
      <c r="L2485" s="1">
        <f>IF(G2485&gt;MainSheet!$C$11+$B$6+$C$6,IF(L2484&gt;=0.999,1,(G2485-MainSheet!$C$11-$B$6-$C$6)*I2485/$D$2/60),0)</f>
        <v>1</v>
      </c>
      <c r="M2485">
        <f t="shared" si="346"/>
        <v>1</v>
      </c>
      <c r="N2485" s="2">
        <f t="shared" si="347"/>
        <v>3721.0526315789471</v>
      </c>
      <c r="O2485">
        <f t="shared" si="350"/>
        <v>977.02127659574455</v>
      </c>
      <c r="P2485">
        <f t="shared" si="348"/>
        <v>192000</v>
      </c>
      <c r="Q2485" s="2">
        <f t="shared" si="349"/>
        <v>196698.0739081747</v>
      </c>
      <c r="R2485">
        <f>Q2485/MainSheet!$C$8*(G2485-G2484)+R2484</f>
        <v>3062.5440625360593</v>
      </c>
      <c r="S2485">
        <f t="shared" si="351"/>
        <v>49427.492025046107</v>
      </c>
      <c r="T2485">
        <f t="shared" si="343"/>
        <v>24.830000000001082</v>
      </c>
      <c r="U2485" s="1">
        <f>Q2485/MainSheet!$C$22</f>
        <v>1</v>
      </c>
    </row>
    <row r="2486" spans="7:21">
      <c r="G2486">
        <f t="shared" si="344"/>
        <v>24.840000000001083</v>
      </c>
      <c r="H2486">
        <f t="shared" si="345"/>
        <v>198000</v>
      </c>
      <c r="I2486" s="2">
        <f>MIN(MainSheet!$C$10/MainSheet!$C$9,MainSheet!$K$9*60)</f>
        <v>660</v>
      </c>
      <c r="J2486" s="1">
        <f>IF(G2486&gt;MainSheet!$C$11,IF(J2485&gt;=0.999,1,(G2486-MainSheet!$C$11)*I2486/$B$2/60),0)</f>
        <v>1</v>
      </c>
      <c r="K2486" s="1">
        <f>IF(G2486&gt;MainSheet!$C$11+$B$6,IF(K2485&gt;=0.999,1,(G2486-MainSheet!$C$11-$B$6)*I2486/$C$2/60),0)</f>
        <v>1</v>
      </c>
      <c r="L2486" s="1">
        <f>IF(G2486&gt;MainSheet!$C$11+$B$6+$C$6,IF(L2485&gt;=0.999,1,(G2486-MainSheet!$C$11-$B$6-$C$6)*I2486/$D$2/60),0)</f>
        <v>1</v>
      </c>
      <c r="M2486">
        <f t="shared" si="346"/>
        <v>1</v>
      </c>
      <c r="N2486" s="2">
        <f t="shared" si="347"/>
        <v>3721.0526315789471</v>
      </c>
      <c r="O2486">
        <f t="shared" si="350"/>
        <v>977.02127659574455</v>
      </c>
      <c r="P2486">
        <f t="shared" si="348"/>
        <v>192000</v>
      </c>
      <c r="Q2486" s="2">
        <f t="shared" si="349"/>
        <v>196698.0739081747</v>
      </c>
      <c r="R2486">
        <f>Q2486/MainSheet!$C$8*(G2486-G2485)+R2485</f>
        <v>3064.575309026894</v>
      </c>
      <c r="S2486">
        <f t="shared" si="351"/>
        <v>49460.275037364139</v>
      </c>
      <c r="T2486">
        <f t="shared" si="343"/>
        <v>24.840000000001083</v>
      </c>
      <c r="U2486" s="1">
        <f>Q2486/MainSheet!$C$22</f>
        <v>1</v>
      </c>
    </row>
    <row r="2487" spans="7:21">
      <c r="G2487">
        <f t="shared" si="344"/>
        <v>24.850000000001085</v>
      </c>
      <c r="H2487">
        <f t="shared" si="345"/>
        <v>198000</v>
      </c>
      <c r="I2487" s="2">
        <f>MIN(MainSheet!$C$10/MainSheet!$C$9,MainSheet!$K$9*60)</f>
        <v>660</v>
      </c>
      <c r="J2487" s="1">
        <f>IF(G2487&gt;MainSheet!$C$11,IF(J2486&gt;=0.999,1,(G2487-MainSheet!$C$11)*I2487/$B$2/60),0)</f>
        <v>1</v>
      </c>
      <c r="K2487" s="1">
        <f>IF(G2487&gt;MainSheet!$C$11+$B$6,IF(K2486&gt;=0.999,1,(G2487-MainSheet!$C$11-$B$6)*I2487/$C$2/60),0)</f>
        <v>1</v>
      </c>
      <c r="L2487" s="1">
        <f>IF(G2487&gt;MainSheet!$C$11+$B$6+$C$6,IF(L2486&gt;=0.999,1,(G2487-MainSheet!$C$11-$B$6-$C$6)*I2487/$D$2/60),0)</f>
        <v>1</v>
      </c>
      <c r="M2487">
        <f t="shared" si="346"/>
        <v>1</v>
      </c>
      <c r="N2487" s="2">
        <f t="shared" si="347"/>
        <v>3721.0526315789471</v>
      </c>
      <c r="O2487">
        <f t="shared" si="350"/>
        <v>977.02127659574455</v>
      </c>
      <c r="P2487">
        <f t="shared" si="348"/>
        <v>192000</v>
      </c>
      <c r="Q2487" s="2">
        <f t="shared" si="349"/>
        <v>196698.0739081747</v>
      </c>
      <c r="R2487">
        <f>Q2487/MainSheet!$C$8*(G2487-G2486)+R2486</f>
        <v>3066.6065555177288</v>
      </c>
      <c r="S2487">
        <f t="shared" si="351"/>
        <v>49493.058049682171</v>
      </c>
      <c r="T2487">
        <f t="shared" si="343"/>
        <v>24.850000000001085</v>
      </c>
      <c r="U2487" s="1">
        <f>Q2487/MainSheet!$C$22</f>
        <v>1</v>
      </c>
    </row>
    <row r="2488" spans="7:21">
      <c r="G2488">
        <f t="shared" si="344"/>
        <v>24.860000000001087</v>
      </c>
      <c r="H2488">
        <f t="shared" si="345"/>
        <v>198000</v>
      </c>
      <c r="I2488" s="2">
        <f>MIN(MainSheet!$C$10/MainSheet!$C$9,MainSheet!$K$9*60)</f>
        <v>660</v>
      </c>
      <c r="J2488" s="1">
        <f>IF(G2488&gt;MainSheet!$C$11,IF(J2487&gt;=0.999,1,(G2488-MainSheet!$C$11)*I2488/$B$2/60),0)</f>
        <v>1</v>
      </c>
      <c r="K2488" s="1">
        <f>IF(G2488&gt;MainSheet!$C$11+$B$6,IF(K2487&gt;=0.999,1,(G2488-MainSheet!$C$11-$B$6)*I2488/$C$2/60),0)</f>
        <v>1</v>
      </c>
      <c r="L2488" s="1">
        <f>IF(G2488&gt;MainSheet!$C$11+$B$6+$C$6,IF(L2487&gt;=0.999,1,(G2488-MainSheet!$C$11-$B$6-$C$6)*I2488/$D$2/60),0)</f>
        <v>1</v>
      </c>
      <c r="M2488">
        <f t="shared" si="346"/>
        <v>1</v>
      </c>
      <c r="N2488" s="2">
        <f t="shared" si="347"/>
        <v>3721.0526315789471</v>
      </c>
      <c r="O2488">
        <f t="shared" si="350"/>
        <v>977.02127659574455</v>
      </c>
      <c r="P2488">
        <f t="shared" si="348"/>
        <v>192000</v>
      </c>
      <c r="Q2488" s="2">
        <f t="shared" si="349"/>
        <v>196698.0739081747</v>
      </c>
      <c r="R2488">
        <f>Q2488/MainSheet!$C$8*(G2488-G2487)+R2487</f>
        <v>3068.6378020085635</v>
      </c>
      <c r="S2488">
        <f t="shared" si="351"/>
        <v>49525.841062000203</v>
      </c>
      <c r="T2488">
        <f t="shared" si="343"/>
        <v>24.860000000001087</v>
      </c>
      <c r="U2488" s="1">
        <f>Q2488/MainSheet!$C$22</f>
        <v>1</v>
      </c>
    </row>
    <row r="2489" spans="7:21">
      <c r="G2489">
        <f t="shared" si="344"/>
        <v>24.870000000001088</v>
      </c>
      <c r="H2489">
        <f t="shared" si="345"/>
        <v>198000</v>
      </c>
      <c r="I2489" s="2">
        <f>MIN(MainSheet!$C$10/MainSheet!$C$9,MainSheet!$K$9*60)</f>
        <v>660</v>
      </c>
      <c r="J2489" s="1">
        <f>IF(G2489&gt;MainSheet!$C$11,IF(J2488&gt;=0.999,1,(G2489-MainSheet!$C$11)*I2489/$B$2/60),0)</f>
        <v>1</v>
      </c>
      <c r="K2489" s="1">
        <f>IF(G2489&gt;MainSheet!$C$11+$B$6,IF(K2488&gt;=0.999,1,(G2489-MainSheet!$C$11-$B$6)*I2489/$C$2/60),0)</f>
        <v>1</v>
      </c>
      <c r="L2489" s="1">
        <f>IF(G2489&gt;MainSheet!$C$11+$B$6+$C$6,IF(L2488&gt;=0.999,1,(G2489-MainSheet!$C$11-$B$6-$C$6)*I2489/$D$2/60),0)</f>
        <v>1</v>
      </c>
      <c r="M2489">
        <f t="shared" si="346"/>
        <v>1</v>
      </c>
      <c r="N2489" s="2">
        <f t="shared" si="347"/>
        <v>3721.0526315789471</v>
      </c>
      <c r="O2489">
        <f t="shared" si="350"/>
        <v>977.02127659574455</v>
      </c>
      <c r="P2489">
        <f t="shared" si="348"/>
        <v>192000</v>
      </c>
      <c r="Q2489" s="2">
        <f t="shared" si="349"/>
        <v>196698.0739081747</v>
      </c>
      <c r="R2489">
        <f>Q2489/MainSheet!$C$8*(G2489-G2488)+R2488</f>
        <v>3070.6690484993983</v>
      </c>
      <c r="S2489">
        <f t="shared" si="351"/>
        <v>49558.624074318235</v>
      </c>
      <c r="T2489">
        <f t="shared" si="343"/>
        <v>24.870000000001088</v>
      </c>
      <c r="U2489" s="1">
        <f>Q2489/MainSheet!$C$22</f>
        <v>1</v>
      </c>
    </row>
    <row r="2490" spans="7:21">
      <c r="G2490">
        <f t="shared" si="344"/>
        <v>24.88000000000109</v>
      </c>
      <c r="H2490">
        <f t="shared" si="345"/>
        <v>198000</v>
      </c>
      <c r="I2490" s="2">
        <f>MIN(MainSheet!$C$10/MainSheet!$C$9,MainSheet!$K$9*60)</f>
        <v>660</v>
      </c>
      <c r="J2490" s="1">
        <f>IF(G2490&gt;MainSheet!$C$11,IF(J2489&gt;=0.999,1,(G2490-MainSheet!$C$11)*I2490/$B$2/60),0)</f>
        <v>1</v>
      </c>
      <c r="K2490" s="1">
        <f>IF(G2490&gt;MainSheet!$C$11+$B$6,IF(K2489&gt;=0.999,1,(G2490-MainSheet!$C$11-$B$6)*I2490/$C$2/60),0)</f>
        <v>1</v>
      </c>
      <c r="L2490" s="1">
        <f>IF(G2490&gt;MainSheet!$C$11+$B$6+$C$6,IF(L2489&gt;=0.999,1,(G2490-MainSheet!$C$11-$B$6-$C$6)*I2490/$D$2/60),0)</f>
        <v>1</v>
      </c>
      <c r="M2490">
        <f t="shared" si="346"/>
        <v>1</v>
      </c>
      <c r="N2490" s="2">
        <f t="shared" si="347"/>
        <v>3721.0526315789471</v>
      </c>
      <c r="O2490">
        <f t="shared" si="350"/>
        <v>977.02127659574455</v>
      </c>
      <c r="P2490">
        <f t="shared" si="348"/>
        <v>192000</v>
      </c>
      <c r="Q2490" s="2">
        <f t="shared" si="349"/>
        <v>196698.0739081747</v>
      </c>
      <c r="R2490">
        <f>Q2490/MainSheet!$C$8*(G2490-G2489)+R2489</f>
        <v>3072.700294990233</v>
      </c>
      <c r="S2490">
        <f t="shared" si="351"/>
        <v>49591.407086636267</v>
      </c>
      <c r="T2490">
        <f t="shared" si="343"/>
        <v>24.88000000000109</v>
      </c>
      <c r="U2490" s="1">
        <f>Q2490/MainSheet!$C$22</f>
        <v>1</v>
      </c>
    </row>
    <row r="2491" spans="7:21">
      <c r="G2491">
        <f t="shared" si="344"/>
        <v>24.890000000001091</v>
      </c>
      <c r="H2491">
        <f t="shared" si="345"/>
        <v>198000</v>
      </c>
      <c r="I2491" s="2">
        <f>MIN(MainSheet!$C$10/MainSheet!$C$9,MainSheet!$K$9*60)</f>
        <v>660</v>
      </c>
      <c r="J2491" s="1">
        <f>IF(G2491&gt;MainSheet!$C$11,IF(J2490&gt;=0.999,1,(G2491-MainSheet!$C$11)*I2491/$B$2/60),0)</f>
        <v>1</v>
      </c>
      <c r="K2491" s="1">
        <f>IF(G2491&gt;MainSheet!$C$11+$B$6,IF(K2490&gt;=0.999,1,(G2491-MainSheet!$C$11-$B$6)*I2491/$C$2/60),0)</f>
        <v>1</v>
      </c>
      <c r="L2491" s="1">
        <f>IF(G2491&gt;MainSheet!$C$11+$B$6+$C$6,IF(L2490&gt;=0.999,1,(G2491-MainSheet!$C$11-$B$6-$C$6)*I2491/$D$2/60),0)</f>
        <v>1</v>
      </c>
      <c r="M2491">
        <f t="shared" si="346"/>
        <v>1</v>
      </c>
      <c r="N2491" s="2">
        <f t="shared" si="347"/>
        <v>3721.0526315789471</v>
      </c>
      <c r="O2491">
        <f t="shared" si="350"/>
        <v>977.02127659574455</v>
      </c>
      <c r="P2491">
        <f t="shared" si="348"/>
        <v>192000</v>
      </c>
      <c r="Q2491" s="2">
        <f t="shared" si="349"/>
        <v>196698.0739081747</v>
      </c>
      <c r="R2491">
        <f>Q2491/MainSheet!$C$8*(G2491-G2490)+R2490</f>
        <v>3074.7315414810678</v>
      </c>
      <c r="S2491">
        <f t="shared" si="351"/>
        <v>49624.190098954299</v>
      </c>
      <c r="T2491">
        <f t="shared" si="343"/>
        <v>24.890000000001091</v>
      </c>
      <c r="U2491" s="1">
        <f>Q2491/MainSheet!$C$22</f>
        <v>1</v>
      </c>
    </row>
    <row r="2492" spans="7:21">
      <c r="G2492">
        <f t="shared" si="344"/>
        <v>24.900000000001093</v>
      </c>
      <c r="H2492">
        <f t="shared" si="345"/>
        <v>198000</v>
      </c>
      <c r="I2492" s="2">
        <f>MIN(MainSheet!$C$10/MainSheet!$C$9,MainSheet!$K$9*60)</f>
        <v>660</v>
      </c>
      <c r="J2492" s="1">
        <f>IF(G2492&gt;MainSheet!$C$11,IF(J2491&gt;=0.999,1,(G2492-MainSheet!$C$11)*I2492/$B$2/60),0)</f>
        <v>1</v>
      </c>
      <c r="K2492" s="1">
        <f>IF(G2492&gt;MainSheet!$C$11+$B$6,IF(K2491&gt;=0.999,1,(G2492-MainSheet!$C$11-$B$6)*I2492/$C$2/60),0)</f>
        <v>1</v>
      </c>
      <c r="L2492" s="1">
        <f>IF(G2492&gt;MainSheet!$C$11+$B$6+$C$6,IF(L2491&gt;=0.999,1,(G2492-MainSheet!$C$11-$B$6-$C$6)*I2492/$D$2/60),0)</f>
        <v>1</v>
      </c>
      <c r="M2492">
        <f t="shared" si="346"/>
        <v>1</v>
      </c>
      <c r="N2492" s="2">
        <f t="shared" si="347"/>
        <v>3721.0526315789471</v>
      </c>
      <c r="O2492">
        <f t="shared" si="350"/>
        <v>977.02127659574455</v>
      </c>
      <c r="P2492">
        <f t="shared" si="348"/>
        <v>192000</v>
      </c>
      <c r="Q2492" s="2">
        <f t="shared" si="349"/>
        <v>196698.0739081747</v>
      </c>
      <c r="R2492">
        <f>Q2492/MainSheet!$C$8*(G2492-G2491)+R2491</f>
        <v>3076.7627879719025</v>
      </c>
      <c r="S2492">
        <f t="shared" si="351"/>
        <v>49656.973111272331</v>
      </c>
      <c r="T2492">
        <f t="shared" si="343"/>
        <v>24.900000000001093</v>
      </c>
      <c r="U2492" s="1">
        <f>Q2492/MainSheet!$C$22</f>
        <v>1</v>
      </c>
    </row>
    <row r="2493" spans="7:21">
      <c r="G2493">
        <f t="shared" si="344"/>
        <v>24.910000000001094</v>
      </c>
      <c r="H2493">
        <f t="shared" si="345"/>
        <v>198000</v>
      </c>
      <c r="I2493" s="2">
        <f>MIN(MainSheet!$C$10/MainSheet!$C$9,MainSheet!$K$9*60)</f>
        <v>660</v>
      </c>
      <c r="J2493" s="1">
        <f>IF(G2493&gt;MainSheet!$C$11,IF(J2492&gt;=0.999,1,(G2493-MainSheet!$C$11)*I2493/$B$2/60),0)</f>
        <v>1</v>
      </c>
      <c r="K2493" s="1">
        <f>IF(G2493&gt;MainSheet!$C$11+$B$6,IF(K2492&gt;=0.999,1,(G2493-MainSheet!$C$11-$B$6)*I2493/$C$2/60),0)</f>
        <v>1</v>
      </c>
      <c r="L2493" s="1">
        <f>IF(G2493&gt;MainSheet!$C$11+$B$6+$C$6,IF(L2492&gt;=0.999,1,(G2493-MainSheet!$C$11-$B$6-$C$6)*I2493/$D$2/60),0)</f>
        <v>1</v>
      </c>
      <c r="M2493">
        <f t="shared" si="346"/>
        <v>1</v>
      </c>
      <c r="N2493" s="2">
        <f t="shared" si="347"/>
        <v>3721.0526315789471</v>
      </c>
      <c r="O2493">
        <f t="shared" si="350"/>
        <v>977.02127659574455</v>
      </c>
      <c r="P2493">
        <f t="shared" si="348"/>
        <v>192000</v>
      </c>
      <c r="Q2493" s="2">
        <f t="shared" si="349"/>
        <v>196698.0739081747</v>
      </c>
      <c r="R2493">
        <f>Q2493/MainSheet!$C$8*(G2493-G2492)+R2492</f>
        <v>3078.7940344627373</v>
      </c>
      <c r="S2493">
        <f t="shared" si="351"/>
        <v>49689.756123590363</v>
      </c>
      <c r="T2493">
        <f t="shared" si="343"/>
        <v>24.910000000001094</v>
      </c>
      <c r="U2493" s="1">
        <f>Q2493/MainSheet!$C$22</f>
        <v>1</v>
      </c>
    </row>
    <row r="2494" spans="7:21">
      <c r="G2494">
        <f t="shared" si="344"/>
        <v>24.920000000001096</v>
      </c>
      <c r="H2494">
        <f t="shared" si="345"/>
        <v>198000</v>
      </c>
      <c r="I2494" s="2">
        <f>MIN(MainSheet!$C$10/MainSheet!$C$9,MainSheet!$K$9*60)</f>
        <v>660</v>
      </c>
      <c r="J2494" s="1">
        <f>IF(G2494&gt;MainSheet!$C$11,IF(J2493&gt;=0.999,1,(G2494-MainSheet!$C$11)*I2494/$B$2/60),0)</f>
        <v>1</v>
      </c>
      <c r="K2494" s="1">
        <f>IF(G2494&gt;MainSheet!$C$11+$B$6,IF(K2493&gt;=0.999,1,(G2494-MainSheet!$C$11-$B$6)*I2494/$C$2/60),0)</f>
        <v>1</v>
      </c>
      <c r="L2494" s="1">
        <f>IF(G2494&gt;MainSheet!$C$11+$B$6+$C$6,IF(L2493&gt;=0.999,1,(G2494-MainSheet!$C$11-$B$6-$C$6)*I2494/$D$2/60),0)</f>
        <v>1</v>
      </c>
      <c r="M2494">
        <f t="shared" si="346"/>
        <v>1</v>
      </c>
      <c r="N2494" s="2">
        <f t="shared" si="347"/>
        <v>3721.0526315789471</v>
      </c>
      <c r="O2494">
        <f t="shared" si="350"/>
        <v>977.02127659574455</v>
      </c>
      <c r="P2494">
        <f t="shared" si="348"/>
        <v>192000</v>
      </c>
      <c r="Q2494" s="2">
        <f t="shared" si="349"/>
        <v>196698.0739081747</v>
      </c>
      <c r="R2494">
        <f>Q2494/MainSheet!$C$8*(G2494-G2493)+R2493</f>
        <v>3080.825280953572</v>
      </c>
      <c r="S2494">
        <f t="shared" si="351"/>
        <v>49722.539135908395</v>
      </c>
      <c r="T2494">
        <f t="shared" si="343"/>
        <v>24.920000000001096</v>
      </c>
      <c r="U2494" s="1">
        <f>Q2494/MainSheet!$C$22</f>
        <v>1</v>
      </c>
    </row>
    <row r="2495" spans="7:21">
      <c r="G2495">
        <f t="shared" si="344"/>
        <v>24.930000000001098</v>
      </c>
      <c r="H2495">
        <f t="shared" si="345"/>
        <v>198000</v>
      </c>
      <c r="I2495" s="2">
        <f>MIN(MainSheet!$C$10/MainSheet!$C$9,MainSheet!$K$9*60)</f>
        <v>660</v>
      </c>
      <c r="J2495" s="1">
        <f>IF(G2495&gt;MainSheet!$C$11,IF(J2494&gt;=0.999,1,(G2495-MainSheet!$C$11)*I2495/$B$2/60),0)</f>
        <v>1</v>
      </c>
      <c r="K2495" s="1">
        <f>IF(G2495&gt;MainSheet!$C$11+$B$6,IF(K2494&gt;=0.999,1,(G2495-MainSheet!$C$11-$B$6)*I2495/$C$2/60),0)</f>
        <v>1</v>
      </c>
      <c r="L2495" s="1">
        <f>IF(G2495&gt;MainSheet!$C$11+$B$6+$C$6,IF(L2494&gt;=0.999,1,(G2495-MainSheet!$C$11-$B$6-$C$6)*I2495/$D$2/60),0)</f>
        <v>1</v>
      </c>
      <c r="M2495">
        <f t="shared" si="346"/>
        <v>1</v>
      </c>
      <c r="N2495" s="2">
        <f t="shared" si="347"/>
        <v>3721.0526315789471</v>
      </c>
      <c r="O2495">
        <f t="shared" si="350"/>
        <v>977.02127659574455</v>
      </c>
      <c r="P2495">
        <f t="shared" si="348"/>
        <v>192000</v>
      </c>
      <c r="Q2495" s="2">
        <f t="shared" si="349"/>
        <v>196698.0739081747</v>
      </c>
      <c r="R2495">
        <f>Q2495/MainSheet!$C$8*(G2495-G2494)+R2494</f>
        <v>3082.8565274444068</v>
      </c>
      <c r="S2495">
        <f t="shared" si="351"/>
        <v>49755.322148226427</v>
      </c>
      <c r="T2495">
        <f t="shared" si="343"/>
        <v>24.930000000001098</v>
      </c>
      <c r="U2495" s="1">
        <f>Q2495/MainSheet!$C$22</f>
        <v>1</v>
      </c>
    </row>
    <row r="2496" spans="7:21">
      <c r="G2496">
        <f t="shared" si="344"/>
        <v>24.940000000001099</v>
      </c>
      <c r="H2496">
        <f t="shared" si="345"/>
        <v>198000</v>
      </c>
      <c r="I2496" s="2">
        <f>MIN(MainSheet!$C$10/MainSheet!$C$9,MainSheet!$K$9*60)</f>
        <v>660</v>
      </c>
      <c r="J2496" s="1">
        <f>IF(G2496&gt;MainSheet!$C$11,IF(J2495&gt;=0.999,1,(G2496-MainSheet!$C$11)*I2496/$B$2/60),0)</f>
        <v>1</v>
      </c>
      <c r="K2496" s="1">
        <f>IF(G2496&gt;MainSheet!$C$11+$B$6,IF(K2495&gt;=0.999,1,(G2496-MainSheet!$C$11-$B$6)*I2496/$C$2/60),0)</f>
        <v>1</v>
      </c>
      <c r="L2496" s="1">
        <f>IF(G2496&gt;MainSheet!$C$11+$B$6+$C$6,IF(L2495&gt;=0.999,1,(G2496-MainSheet!$C$11-$B$6-$C$6)*I2496/$D$2/60),0)</f>
        <v>1</v>
      </c>
      <c r="M2496">
        <f t="shared" si="346"/>
        <v>1</v>
      </c>
      <c r="N2496" s="2">
        <f t="shared" si="347"/>
        <v>3721.0526315789471</v>
      </c>
      <c r="O2496">
        <f t="shared" si="350"/>
        <v>977.02127659574455</v>
      </c>
      <c r="P2496">
        <f t="shared" si="348"/>
        <v>192000</v>
      </c>
      <c r="Q2496" s="2">
        <f t="shared" si="349"/>
        <v>196698.0739081747</v>
      </c>
      <c r="R2496">
        <f>Q2496/MainSheet!$C$8*(G2496-G2495)+R2495</f>
        <v>3084.8877739352415</v>
      </c>
      <c r="S2496">
        <f t="shared" si="351"/>
        <v>49788.105160544459</v>
      </c>
      <c r="T2496">
        <f t="shared" si="343"/>
        <v>24.940000000001099</v>
      </c>
      <c r="U2496" s="1">
        <f>Q2496/MainSheet!$C$22</f>
        <v>1</v>
      </c>
    </row>
    <row r="2497" spans="7:21">
      <c r="G2497">
        <f t="shared" si="344"/>
        <v>24.950000000001101</v>
      </c>
      <c r="H2497">
        <f t="shared" si="345"/>
        <v>198000</v>
      </c>
      <c r="I2497" s="2">
        <f>MIN(MainSheet!$C$10/MainSheet!$C$9,MainSheet!$K$9*60)</f>
        <v>660</v>
      </c>
      <c r="J2497" s="1">
        <f>IF(G2497&gt;MainSheet!$C$11,IF(J2496&gt;=0.999,1,(G2497-MainSheet!$C$11)*I2497/$B$2/60),0)</f>
        <v>1</v>
      </c>
      <c r="K2497" s="1">
        <f>IF(G2497&gt;MainSheet!$C$11+$B$6,IF(K2496&gt;=0.999,1,(G2497-MainSheet!$C$11-$B$6)*I2497/$C$2/60),0)</f>
        <v>1</v>
      </c>
      <c r="L2497" s="1">
        <f>IF(G2497&gt;MainSheet!$C$11+$B$6+$C$6,IF(L2496&gt;=0.999,1,(G2497-MainSheet!$C$11-$B$6-$C$6)*I2497/$D$2/60),0)</f>
        <v>1</v>
      </c>
      <c r="M2497">
        <f t="shared" si="346"/>
        <v>1</v>
      </c>
      <c r="N2497" s="2">
        <f t="shared" si="347"/>
        <v>3721.0526315789471</v>
      </c>
      <c r="O2497">
        <f t="shared" si="350"/>
        <v>977.02127659574455</v>
      </c>
      <c r="P2497">
        <f t="shared" si="348"/>
        <v>192000</v>
      </c>
      <c r="Q2497" s="2">
        <f t="shared" si="349"/>
        <v>196698.0739081747</v>
      </c>
      <c r="R2497">
        <f>Q2497/MainSheet!$C$8*(G2497-G2496)+R2496</f>
        <v>3086.9190204260763</v>
      </c>
      <c r="S2497">
        <f t="shared" si="351"/>
        <v>49820.888172862491</v>
      </c>
      <c r="T2497">
        <f t="shared" si="343"/>
        <v>24.950000000001101</v>
      </c>
      <c r="U2497" s="1">
        <f>Q2497/MainSheet!$C$22</f>
        <v>1</v>
      </c>
    </row>
    <row r="2498" spans="7:21">
      <c r="G2498">
        <f t="shared" si="344"/>
        <v>24.960000000001102</v>
      </c>
      <c r="H2498">
        <f t="shared" si="345"/>
        <v>198000</v>
      </c>
      <c r="I2498" s="2">
        <f>MIN(MainSheet!$C$10/MainSheet!$C$9,MainSheet!$K$9*60)</f>
        <v>660</v>
      </c>
      <c r="J2498" s="1">
        <f>IF(G2498&gt;MainSheet!$C$11,IF(J2497&gt;=0.999,1,(G2498-MainSheet!$C$11)*I2498/$B$2/60),0)</f>
        <v>1</v>
      </c>
      <c r="K2498" s="1">
        <f>IF(G2498&gt;MainSheet!$C$11+$B$6,IF(K2497&gt;=0.999,1,(G2498-MainSheet!$C$11-$B$6)*I2498/$C$2/60),0)</f>
        <v>1</v>
      </c>
      <c r="L2498" s="1">
        <f>IF(G2498&gt;MainSheet!$C$11+$B$6+$C$6,IF(L2497&gt;=0.999,1,(G2498-MainSheet!$C$11-$B$6-$C$6)*I2498/$D$2/60),0)</f>
        <v>1</v>
      </c>
      <c r="M2498">
        <f t="shared" si="346"/>
        <v>1</v>
      </c>
      <c r="N2498" s="2">
        <f t="shared" si="347"/>
        <v>3721.0526315789471</v>
      </c>
      <c r="O2498">
        <f t="shared" si="350"/>
        <v>977.02127659574455</v>
      </c>
      <c r="P2498">
        <f t="shared" si="348"/>
        <v>192000</v>
      </c>
      <c r="Q2498" s="2">
        <f t="shared" si="349"/>
        <v>196698.0739081747</v>
      </c>
      <c r="R2498">
        <f>Q2498/MainSheet!$C$8*(G2498-G2497)+R2497</f>
        <v>3088.950266916911</v>
      </c>
      <c r="S2498">
        <f t="shared" si="351"/>
        <v>49853.671185180523</v>
      </c>
      <c r="T2498">
        <f t="shared" si="343"/>
        <v>24.960000000001102</v>
      </c>
      <c r="U2498" s="1">
        <f>Q2498/MainSheet!$C$22</f>
        <v>1</v>
      </c>
    </row>
    <row r="2499" spans="7:21">
      <c r="G2499">
        <f t="shared" si="344"/>
        <v>24.970000000001104</v>
      </c>
      <c r="H2499">
        <f t="shared" si="345"/>
        <v>198000</v>
      </c>
      <c r="I2499" s="2">
        <f>MIN(MainSheet!$C$10/MainSheet!$C$9,MainSheet!$K$9*60)</f>
        <v>660</v>
      </c>
      <c r="J2499" s="1">
        <f>IF(G2499&gt;MainSheet!$C$11,IF(J2498&gt;=0.999,1,(G2499-MainSheet!$C$11)*I2499/$B$2/60),0)</f>
        <v>1</v>
      </c>
      <c r="K2499" s="1">
        <f>IF(G2499&gt;MainSheet!$C$11+$B$6,IF(K2498&gt;=0.999,1,(G2499-MainSheet!$C$11-$B$6)*I2499/$C$2/60),0)</f>
        <v>1</v>
      </c>
      <c r="L2499" s="1">
        <f>IF(G2499&gt;MainSheet!$C$11+$B$6+$C$6,IF(L2498&gt;=0.999,1,(G2499-MainSheet!$C$11-$B$6-$C$6)*I2499/$D$2/60),0)</f>
        <v>1</v>
      </c>
      <c r="M2499">
        <f t="shared" si="346"/>
        <v>1</v>
      </c>
      <c r="N2499" s="2">
        <f t="shared" si="347"/>
        <v>3721.0526315789471</v>
      </c>
      <c r="O2499">
        <f t="shared" si="350"/>
        <v>977.02127659574455</v>
      </c>
      <c r="P2499">
        <f t="shared" si="348"/>
        <v>192000</v>
      </c>
      <c r="Q2499" s="2">
        <f t="shared" si="349"/>
        <v>196698.0739081747</v>
      </c>
      <c r="R2499">
        <f>Q2499/MainSheet!$C$8*(G2499-G2498)+R2498</f>
        <v>3090.9815134077458</v>
      </c>
      <c r="S2499">
        <f t="shared" si="351"/>
        <v>49886.454197498555</v>
      </c>
      <c r="T2499">
        <f t="shared" ref="T2499:T2562" si="352">G2499</f>
        <v>24.970000000001104</v>
      </c>
      <c r="U2499" s="1">
        <f>Q2499/MainSheet!$C$22</f>
        <v>1</v>
      </c>
    </row>
    <row r="2500" spans="7:21">
      <c r="G2500">
        <f t="shared" ref="G2500:G2563" si="353">G2499+$F$2</f>
        <v>24.980000000001105</v>
      </c>
      <c r="H2500">
        <f t="shared" ref="H2500:H2563" si="354">H2499</f>
        <v>198000</v>
      </c>
      <c r="I2500" s="2">
        <f>MIN(MainSheet!$C$10/MainSheet!$C$9,MainSheet!$K$9*60)</f>
        <v>660</v>
      </c>
      <c r="J2500" s="1">
        <f>IF(G2500&gt;MainSheet!$C$11,IF(J2499&gt;=0.999,1,(G2500-MainSheet!$C$11)*I2500/$B$2/60),0)</f>
        <v>1</v>
      </c>
      <c r="K2500" s="1">
        <f>IF(G2500&gt;MainSheet!$C$11+$B$6,IF(K2499&gt;=0.999,1,(G2500-MainSheet!$C$11-$B$6)*I2500/$C$2/60),0)</f>
        <v>1</v>
      </c>
      <c r="L2500" s="1">
        <f>IF(G2500&gt;MainSheet!$C$11+$B$6+$C$6,IF(L2499&gt;=0.999,1,(G2500-MainSheet!$C$11-$B$6-$C$6)*I2500/$D$2/60),0)</f>
        <v>1</v>
      </c>
      <c r="M2500">
        <f t="shared" ref="M2500:M2563" si="355">(J2500*$B$2+K2500*$C$2+L2500*$D$2)/SUM($B$2:$D$2)</f>
        <v>1</v>
      </c>
      <c r="N2500" s="2">
        <f t="shared" ref="N2500:N2563" si="356">IF(J2500&gt;=0.01,((1-J2500)*B$3+B$4*(J2500)),0)</f>
        <v>3721.0526315789471</v>
      </c>
      <c r="O2500">
        <f t="shared" si="350"/>
        <v>977.02127659574455</v>
      </c>
      <c r="P2500">
        <f t="shared" ref="P2500:P2563" si="357">IF(IF(N2500+O2500&gt;H2500,H2500-O2500-N2500,IF(L2500&gt;0,((1-L2500)*D$3+D$4*(L2500)),0))+O2500+N2500&gt;H2500,H2500-N2500-O2500,IF(N2500+O2500&gt;H2500,H2500-O2500-N2500,IF(L2500&gt;0,((1-L2500)*D$3+D$4*(L2500)),0)))</f>
        <v>192000</v>
      </c>
      <c r="Q2500" s="2">
        <f t="shared" ref="Q2500:Q2563" si="358">SUM(N2500:P2500)</f>
        <v>196698.0739081747</v>
      </c>
      <c r="R2500">
        <f>Q2500/MainSheet!$C$8*(G2500-G2499)+R2499</f>
        <v>3093.0127598985805</v>
      </c>
      <c r="S2500">
        <f t="shared" si="351"/>
        <v>49919.237209816587</v>
      </c>
      <c r="T2500">
        <f t="shared" si="352"/>
        <v>24.980000000001105</v>
      </c>
      <c r="U2500" s="1">
        <f>Q2500/MainSheet!$C$22</f>
        <v>1</v>
      </c>
    </row>
    <row r="2501" spans="7:21">
      <c r="G2501">
        <f t="shared" si="353"/>
        <v>24.990000000001107</v>
      </c>
      <c r="H2501">
        <f t="shared" si="354"/>
        <v>198000</v>
      </c>
      <c r="I2501" s="2">
        <f>MIN(MainSheet!$C$10/MainSheet!$C$9,MainSheet!$K$9*60)</f>
        <v>660</v>
      </c>
      <c r="J2501" s="1">
        <f>IF(G2501&gt;MainSheet!$C$11,IF(J2500&gt;=0.999,1,(G2501-MainSheet!$C$11)*I2501/$B$2/60),0)</f>
        <v>1</v>
      </c>
      <c r="K2501" s="1">
        <f>IF(G2501&gt;MainSheet!$C$11+$B$6,IF(K2500&gt;=0.999,1,(G2501-MainSheet!$C$11-$B$6)*I2501/$C$2/60),0)</f>
        <v>1</v>
      </c>
      <c r="L2501" s="1">
        <f>IF(G2501&gt;MainSheet!$C$11+$B$6+$C$6,IF(L2500&gt;=0.999,1,(G2501-MainSheet!$C$11-$B$6-$C$6)*I2501/$D$2/60),0)</f>
        <v>1</v>
      </c>
      <c r="M2501">
        <f t="shared" si="355"/>
        <v>1</v>
      </c>
      <c r="N2501" s="2">
        <f t="shared" si="356"/>
        <v>3721.0526315789471</v>
      </c>
      <c r="O2501">
        <f t="shared" ref="O2501:O2564" si="359">IF(K2501&gt;=0.01,((1-K2501)*C$3+C$4*(K2501)),0)</f>
        <v>977.02127659574455</v>
      </c>
      <c r="P2501">
        <f t="shared" si="357"/>
        <v>192000</v>
      </c>
      <c r="Q2501" s="2">
        <f t="shared" si="358"/>
        <v>196698.0739081747</v>
      </c>
      <c r="R2501">
        <f>Q2501/MainSheet!$C$8*(G2501-G2500)+R2500</f>
        <v>3095.0440063894152</v>
      </c>
      <c r="S2501">
        <f t="shared" ref="S2501:S2564" si="360">Q2501*$F$2/60+S2500</f>
        <v>49952.020222134619</v>
      </c>
      <c r="T2501">
        <f t="shared" si="352"/>
        <v>24.990000000001107</v>
      </c>
      <c r="U2501" s="1">
        <f>Q2501/MainSheet!$C$22</f>
        <v>1</v>
      </c>
    </row>
    <row r="2502" spans="7:21">
      <c r="G2502">
        <f t="shared" si="353"/>
        <v>25.000000000001108</v>
      </c>
      <c r="H2502">
        <f t="shared" si="354"/>
        <v>198000</v>
      </c>
      <c r="I2502" s="2">
        <f>MIN(MainSheet!$C$10/MainSheet!$C$9,MainSheet!$K$9*60)</f>
        <v>660</v>
      </c>
      <c r="J2502" s="1">
        <f>IF(G2502&gt;MainSheet!$C$11,IF(J2501&gt;=0.999,1,(G2502-MainSheet!$C$11)*I2502/$B$2/60),0)</f>
        <v>1</v>
      </c>
      <c r="K2502" s="1">
        <f>IF(G2502&gt;MainSheet!$C$11+$B$6,IF(K2501&gt;=0.999,1,(G2502-MainSheet!$C$11-$B$6)*I2502/$C$2/60),0)</f>
        <v>1</v>
      </c>
      <c r="L2502" s="1">
        <f>IF(G2502&gt;MainSheet!$C$11+$B$6+$C$6,IF(L2501&gt;=0.999,1,(G2502-MainSheet!$C$11-$B$6-$C$6)*I2502/$D$2/60),0)</f>
        <v>1</v>
      </c>
      <c r="M2502">
        <f t="shared" si="355"/>
        <v>1</v>
      </c>
      <c r="N2502" s="2">
        <f t="shared" si="356"/>
        <v>3721.0526315789471</v>
      </c>
      <c r="O2502">
        <f t="shared" si="359"/>
        <v>977.02127659574455</v>
      </c>
      <c r="P2502">
        <f t="shared" si="357"/>
        <v>192000</v>
      </c>
      <c r="Q2502" s="2">
        <f t="shared" si="358"/>
        <v>196698.0739081747</v>
      </c>
      <c r="R2502">
        <f>Q2502/MainSheet!$C$8*(G2502-G2501)+R2501</f>
        <v>3097.07525288025</v>
      </c>
      <c r="S2502">
        <f t="shared" si="360"/>
        <v>49984.803234452651</v>
      </c>
      <c r="T2502">
        <f t="shared" si="352"/>
        <v>25.000000000001108</v>
      </c>
      <c r="U2502" s="1">
        <f>Q2502/MainSheet!$C$22</f>
        <v>1</v>
      </c>
    </row>
    <row r="2503" spans="7:21">
      <c r="G2503">
        <f t="shared" si="353"/>
        <v>25.01000000000111</v>
      </c>
      <c r="H2503">
        <f t="shared" si="354"/>
        <v>198000</v>
      </c>
      <c r="I2503" s="2">
        <f>MIN(MainSheet!$C$10/MainSheet!$C$9,MainSheet!$K$9*60)</f>
        <v>660</v>
      </c>
      <c r="J2503" s="1">
        <f>IF(G2503&gt;MainSheet!$C$11,IF(J2502&gt;=0.999,1,(G2503-MainSheet!$C$11)*I2503/$B$2/60),0)</f>
        <v>1</v>
      </c>
      <c r="K2503" s="1">
        <f>IF(G2503&gt;MainSheet!$C$11+$B$6,IF(K2502&gt;=0.999,1,(G2503-MainSheet!$C$11-$B$6)*I2503/$C$2/60),0)</f>
        <v>1</v>
      </c>
      <c r="L2503" s="1">
        <f>IF(G2503&gt;MainSheet!$C$11+$B$6+$C$6,IF(L2502&gt;=0.999,1,(G2503-MainSheet!$C$11-$B$6-$C$6)*I2503/$D$2/60),0)</f>
        <v>1</v>
      </c>
      <c r="M2503">
        <f t="shared" si="355"/>
        <v>1</v>
      </c>
      <c r="N2503" s="2">
        <f t="shared" si="356"/>
        <v>3721.0526315789471</v>
      </c>
      <c r="O2503">
        <f t="shared" si="359"/>
        <v>977.02127659574455</v>
      </c>
      <c r="P2503">
        <f t="shared" si="357"/>
        <v>192000</v>
      </c>
      <c r="Q2503" s="2">
        <f t="shared" si="358"/>
        <v>196698.0739081747</v>
      </c>
      <c r="R2503">
        <f>Q2503/MainSheet!$C$8*(G2503-G2502)+R2502</f>
        <v>3099.1064993710847</v>
      </c>
      <c r="S2503">
        <f t="shared" si="360"/>
        <v>50017.586246770683</v>
      </c>
      <c r="T2503">
        <f t="shared" si="352"/>
        <v>25.01000000000111</v>
      </c>
      <c r="U2503" s="1">
        <f>Q2503/MainSheet!$C$22</f>
        <v>1</v>
      </c>
    </row>
    <row r="2504" spans="7:21">
      <c r="G2504">
        <f t="shared" si="353"/>
        <v>25.020000000001112</v>
      </c>
      <c r="H2504">
        <f t="shared" si="354"/>
        <v>198000</v>
      </c>
      <c r="I2504" s="2">
        <f>MIN(MainSheet!$C$10/MainSheet!$C$9,MainSheet!$K$9*60)</f>
        <v>660</v>
      </c>
      <c r="J2504" s="1">
        <f>IF(G2504&gt;MainSheet!$C$11,IF(J2503&gt;=0.999,1,(G2504-MainSheet!$C$11)*I2504/$B$2/60),0)</f>
        <v>1</v>
      </c>
      <c r="K2504" s="1">
        <f>IF(G2504&gt;MainSheet!$C$11+$B$6,IF(K2503&gt;=0.999,1,(G2504-MainSheet!$C$11-$B$6)*I2504/$C$2/60),0)</f>
        <v>1</v>
      </c>
      <c r="L2504" s="1">
        <f>IF(G2504&gt;MainSheet!$C$11+$B$6+$C$6,IF(L2503&gt;=0.999,1,(G2504-MainSheet!$C$11-$B$6-$C$6)*I2504/$D$2/60),0)</f>
        <v>1</v>
      </c>
      <c r="M2504">
        <f t="shared" si="355"/>
        <v>1</v>
      </c>
      <c r="N2504" s="2">
        <f t="shared" si="356"/>
        <v>3721.0526315789471</v>
      </c>
      <c r="O2504">
        <f t="shared" si="359"/>
        <v>977.02127659574455</v>
      </c>
      <c r="P2504">
        <f t="shared" si="357"/>
        <v>192000</v>
      </c>
      <c r="Q2504" s="2">
        <f t="shared" si="358"/>
        <v>196698.0739081747</v>
      </c>
      <c r="R2504">
        <f>Q2504/MainSheet!$C$8*(G2504-G2503)+R2503</f>
        <v>3101.1377458619195</v>
      </c>
      <c r="S2504">
        <f t="shared" si="360"/>
        <v>50050.369259088715</v>
      </c>
      <c r="T2504">
        <f t="shared" si="352"/>
        <v>25.020000000001112</v>
      </c>
      <c r="U2504" s="1">
        <f>Q2504/MainSheet!$C$22</f>
        <v>1</v>
      </c>
    </row>
    <row r="2505" spans="7:21">
      <c r="G2505">
        <f t="shared" si="353"/>
        <v>25.030000000001113</v>
      </c>
      <c r="H2505">
        <f t="shared" si="354"/>
        <v>198000</v>
      </c>
      <c r="I2505" s="2">
        <f>MIN(MainSheet!$C$10/MainSheet!$C$9,MainSheet!$K$9*60)</f>
        <v>660</v>
      </c>
      <c r="J2505" s="1">
        <f>IF(G2505&gt;MainSheet!$C$11,IF(J2504&gt;=0.999,1,(G2505-MainSheet!$C$11)*I2505/$B$2/60),0)</f>
        <v>1</v>
      </c>
      <c r="K2505" s="1">
        <f>IF(G2505&gt;MainSheet!$C$11+$B$6,IF(K2504&gt;=0.999,1,(G2505-MainSheet!$C$11-$B$6)*I2505/$C$2/60),0)</f>
        <v>1</v>
      </c>
      <c r="L2505" s="1">
        <f>IF(G2505&gt;MainSheet!$C$11+$B$6+$C$6,IF(L2504&gt;=0.999,1,(G2505-MainSheet!$C$11-$B$6-$C$6)*I2505/$D$2/60),0)</f>
        <v>1</v>
      </c>
      <c r="M2505">
        <f t="shared" si="355"/>
        <v>1</v>
      </c>
      <c r="N2505" s="2">
        <f t="shared" si="356"/>
        <v>3721.0526315789471</v>
      </c>
      <c r="O2505">
        <f t="shared" si="359"/>
        <v>977.02127659574455</v>
      </c>
      <c r="P2505">
        <f t="shared" si="357"/>
        <v>192000</v>
      </c>
      <c r="Q2505" s="2">
        <f t="shared" si="358"/>
        <v>196698.0739081747</v>
      </c>
      <c r="R2505">
        <f>Q2505/MainSheet!$C$8*(G2505-G2504)+R2504</f>
        <v>3103.1689923527542</v>
      </c>
      <c r="S2505">
        <f t="shared" si="360"/>
        <v>50083.152271406747</v>
      </c>
      <c r="T2505">
        <f t="shared" si="352"/>
        <v>25.030000000001113</v>
      </c>
      <c r="U2505" s="1">
        <f>Q2505/MainSheet!$C$22</f>
        <v>1</v>
      </c>
    </row>
    <row r="2506" spans="7:21">
      <c r="G2506">
        <f t="shared" si="353"/>
        <v>25.040000000001115</v>
      </c>
      <c r="H2506">
        <f t="shared" si="354"/>
        <v>198000</v>
      </c>
      <c r="I2506" s="2">
        <f>MIN(MainSheet!$C$10/MainSheet!$C$9,MainSheet!$K$9*60)</f>
        <v>660</v>
      </c>
      <c r="J2506" s="1">
        <f>IF(G2506&gt;MainSheet!$C$11,IF(J2505&gt;=0.999,1,(G2506-MainSheet!$C$11)*I2506/$B$2/60),0)</f>
        <v>1</v>
      </c>
      <c r="K2506" s="1">
        <f>IF(G2506&gt;MainSheet!$C$11+$B$6,IF(K2505&gt;=0.999,1,(G2506-MainSheet!$C$11-$B$6)*I2506/$C$2/60),0)</f>
        <v>1</v>
      </c>
      <c r="L2506" s="1">
        <f>IF(G2506&gt;MainSheet!$C$11+$B$6+$C$6,IF(L2505&gt;=0.999,1,(G2506-MainSheet!$C$11-$B$6-$C$6)*I2506/$D$2/60),0)</f>
        <v>1</v>
      </c>
      <c r="M2506">
        <f t="shared" si="355"/>
        <v>1</v>
      </c>
      <c r="N2506" s="2">
        <f t="shared" si="356"/>
        <v>3721.0526315789471</v>
      </c>
      <c r="O2506">
        <f t="shared" si="359"/>
        <v>977.02127659574455</v>
      </c>
      <c r="P2506">
        <f t="shared" si="357"/>
        <v>192000</v>
      </c>
      <c r="Q2506" s="2">
        <f t="shared" si="358"/>
        <v>196698.0739081747</v>
      </c>
      <c r="R2506">
        <f>Q2506/MainSheet!$C$8*(G2506-G2505)+R2505</f>
        <v>3105.200238843589</v>
      </c>
      <c r="S2506">
        <f t="shared" si="360"/>
        <v>50115.935283724779</v>
      </c>
      <c r="T2506">
        <f t="shared" si="352"/>
        <v>25.040000000001115</v>
      </c>
      <c r="U2506" s="1">
        <f>Q2506/MainSheet!$C$22</f>
        <v>1</v>
      </c>
    </row>
    <row r="2507" spans="7:21">
      <c r="G2507">
        <f t="shared" si="353"/>
        <v>25.050000000001116</v>
      </c>
      <c r="H2507">
        <f t="shared" si="354"/>
        <v>198000</v>
      </c>
      <c r="I2507" s="2">
        <f>MIN(MainSheet!$C$10/MainSheet!$C$9,MainSheet!$K$9*60)</f>
        <v>660</v>
      </c>
      <c r="J2507" s="1">
        <f>IF(G2507&gt;MainSheet!$C$11,IF(J2506&gt;=0.999,1,(G2507-MainSheet!$C$11)*I2507/$B$2/60),0)</f>
        <v>1</v>
      </c>
      <c r="K2507" s="1">
        <f>IF(G2507&gt;MainSheet!$C$11+$B$6,IF(K2506&gt;=0.999,1,(G2507-MainSheet!$C$11-$B$6)*I2507/$C$2/60),0)</f>
        <v>1</v>
      </c>
      <c r="L2507" s="1">
        <f>IF(G2507&gt;MainSheet!$C$11+$B$6+$C$6,IF(L2506&gt;=0.999,1,(G2507-MainSheet!$C$11-$B$6-$C$6)*I2507/$D$2/60),0)</f>
        <v>1</v>
      </c>
      <c r="M2507">
        <f t="shared" si="355"/>
        <v>1</v>
      </c>
      <c r="N2507" s="2">
        <f t="shared" si="356"/>
        <v>3721.0526315789471</v>
      </c>
      <c r="O2507">
        <f t="shared" si="359"/>
        <v>977.02127659574455</v>
      </c>
      <c r="P2507">
        <f t="shared" si="357"/>
        <v>192000</v>
      </c>
      <c r="Q2507" s="2">
        <f t="shared" si="358"/>
        <v>196698.0739081747</v>
      </c>
      <c r="R2507">
        <f>Q2507/MainSheet!$C$8*(G2507-G2506)+R2506</f>
        <v>3107.2314853344237</v>
      </c>
      <c r="S2507">
        <f t="shared" si="360"/>
        <v>50148.718296042811</v>
      </c>
      <c r="T2507">
        <f t="shared" si="352"/>
        <v>25.050000000001116</v>
      </c>
      <c r="U2507" s="1">
        <f>Q2507/MainSheet!$C$22</f>
        <v>1</v>
      </c>
    </row>
    <row r="2508" spans="7:21">
      <c r="G2508">
        <f t="shared" si="353"/>
        <v>25.060000000001118</v>
      </c>
      <c r="H2508">
        <f t="shared" si="354"/>
        <v>198000</v>
      </c>
      <c r="I2508" s="2">
        <f>MIN(MainSheet!$C$10/MainSheet!$C$9,MainSheet!$K$9*60)</f>
        <v>660</v>
      </c>
      <c r="J2508" s="1">
        <f>IF(G2508&gt;MainSheet!$C$11,IF(J2507&gt;=0.999,1,(G2508-MainSheet!$C$11)*I2508/$B$2/60),0)</f>
        <v>1</v>
      </c>
      <c r="K2508" s="1">
        <f>IF(G2508&gt;MainSheet!$C$11+$B$6,IF(K2507&gt;=0.999,1,(G2508-MainSheet!$C$11-$B$6)*I2508/$C$2/60),0)</f>
        <v>1</v>
      </c>
      <c r="L2508" s="1">
        <f>IF(G2508&gt;MainSheet!$C$11+$B$6+$C$6,IF(L2507&gt;=0.999,1,(G2508-MainSheet!$C$11-$B$6-$C$6)*I2508/$D$2/60),0)</f>
        <v>1</v>
      </c>
      <c r="M2508">
        <f t="shared" si="355"/>
        <v>1</v>
      </c>
      <c r="N2508" s="2">
        <f t="shared" si="356"/>
        <v>3721.0526315789471</v>
      </c>
      <c r="O2508">
        <f t="shared" si="359"/>
        <v>977.02127659574455</v>
      </c>
      <c r="P2508">
        <f t="shared" si="357"/>
        <v>192000</v>
      </c>
      <c r="Q2508" s="2">
        <f t="shared" si="358"/>
        <v>196698.0739081747</v>
      </c>
      <c r="R2508">
        <f>Q2508/MainSheet!$C$8*(G2508-G2507)+R2507</f>
        <v>3109.2627318252585</v>
      </c>
      <c r="S2508">
        <f t="shared" si="360"/>
        <v>50181.501308360843</v>
      </c>
      <c r="T2508">
        <f t="shared" si="352"/>
        <v>25.060000000001118</v>
      </c>
      <c r="U2508" s="1">
        <f>Q2508/MainSheet!$C$22</f>
        <v>1</v>
      </c>
    </row>
    <row r="2509" spans="7:21">
      <c r="G2509">
        <f t="shared" si="353"/>
        <v>25.070000000001119</v>
      </c>
      <c r="H2509">
        <f t="shared" si="354"/>
        <v>198000</v>
      </c>
      <c r="I2509" s="2">
        <f>MIN(MainSheet!$C$10/MainSheet!$C$9,MainSheet!$K$9*60)</f>
        <v>660</v>
      </c>
      <c r="J2509" s="1">
        <f>IF(G2509&gt;MainSheet!$C$11,IF(J2508&gt;=0.999,1,(G2509-MainSheet!$C$11)*I2509/$B$2/60),0)</f>
        <v>1</v>
      </c>
      <c r="K2509" s="1">
        <f>IF(G2509&gt;MainSheet!$C$11+$B$6,IF(K2508&gt;=0.999,1,(G2509-MainSheet!$C$11-$B$6)*I2509/$C$2/60),0)</f>
        <v>1</v>
      </c>
      <c r="L2509" s="1">
        <f>IF(G2509&gt;MainSheet!$C$11+$B$6+$C$6,IF(L2508&gt;=0.999,1,(G2509-MainSheet!$C$11-$B$6-$C$6)*I2509/$D$2/60),0)</f>
        <v>1</v>
      </c>
      <c r="M2509">
        <f t="shared" si="355"/>
        <v>1</v>
      </c>
      <c r="N2509" s="2">
        <f t="shared" si="356"/>
        <v>3721.0526315789471</v>
      </c>
      <c r="O2509">
        <f t="shared" si="359"/>
        <v>977.02127659574455</v>
      </c>
      <c r="P2509">
        <f t="shared" si="357"/>
        <v>192000</v>
      </c>
      <c r="Q2509" s="2">
        <f t="shared" si="358"/>
        <v>196698.0739081747</v>
      </c>
      <c r="R2509">
        <f>Q2509/MainSheet!$C$8*(G2509-G2508)+R2508</f>
        <v>3111.2939783160932</v>
      </c>
      <c r="S2509">
        <f t="shared" si="360"/>
        <v>50214.284320678875</v>
      </c>
      <c r="T2509">
        <f t="shared" si="352"/>
        <v>25.070000000001119</v>
      </c>
      <c r="U2509" s="1">
        <f>Q2509/MainSheet!$C$22</f>
        <v>1</v>
      </c>
    </row>
    <row r="2510" spans="7:21">
      <c r="G2510">
        <f t="shared" si="353"/>
        <v>25.080000000001121</v>
      </c>
      <c r="H2510">
        <f t="shared" si="354"/>
        <v>198000</v>
      </c>
      <c r="I2510" s="2">
        <f>MIN(MainSheet!$C$10/MainSheet!$C$9,MainSheet!$K$9*60)</f>
        <v>660</v>
      </c>
      <c r="J2510" s="1">
        <f>IF(G2510&gt;MainSheet!$C$11,IF(J2509&gt;=0.999,1,(G2510-MainSheet!$C$11)*I2510/$B$2/60),0)</f>
        <v>1</v>
      </c>
      <c r="K2510" s="1">
        <f>IF(G2510&gt;MainSheet!$C$11+$B$6,IF(K2509&gt;=0.999,1,(G2510-MainSheet!$C$11-$B$6)*I2510/$C$2/60),0)</f>
        <v>1</v>
      </c>
      <c r="L2510" s="1">
        <f>IF(G2510&gt;MainSheet!$C$11+$B$6+$C$6,IF(L2509&gt;=0.999,1,(G2510-MainSheet!$C$11-$B$6-$C$6)*I2510/$D$2/60),0)</f>
        <v>1</v>
      </c>
      <c r="M2510">
        <f t="shared" si="355"/>
        <v>1</v>
      </c>
      <c r="N2510" s="2">
        <f t="shared" si="356"/>
        <v>3721.0526315789471</v>
      </c>
      <c r="O2510">
        <f t="shared" si="359"/>
        <v>977.02127659574455</v>
      </c>
      <c r="P2510">
        <f t="shared" si="357"/>
        <v>192000</v>
      </c>
      <c r="Q2510" s="2">
        <f t="shared" si="358"/>
        <v>196698.0739081747</v>
      </c>
      <c r="R2510">
        <f>Q2510/MainSheet!$C$8*(G2510-G2509)+R2509</f>
        <v>3113.325224806928</v>
      </c>
      <c r="S2510">
        <f t="shared" si="360"/>
        <v>50247.067332996907</v>
      </c>
      <c r="T2510">
        <f t="shared" si="352"/>
        <v>25.080000000001121</v>
      </c>
      <c r="U2510" s="1">
        <f>Q2510/MainSheet!$C$22</f>
        <v>1</v>
      </c>
    </row>
    <row r="2511" spans="7:21">
      <c r="G2511">
        <f t="shared" si="353"/>
        <v>25.090000000001123</v>
      </c>
      <c r="H2511">
        <f t="shared" si="354"/>
        <v>198000</v>
      </c>
      <c r="I2511" s="2">
        <f>MIN(MainSheet!$C$10/MainSheet!$C$9,MainSheet!$K$9*60)</f>
        <v>660</v>
      </c>
      <c r="J2511" s="1">
        <f>IF(G2511&gt;MainSheet!$C$11,IF(J2510&gt;=0.999,1,(G2511-MainSheet!$C$11)*I2511/$B$2/60),0)</f>
        <v>1</v>
      </c>
      <c r="K2511" s="1">
        <f>IF(G2511&gt;MainSheet!$C$11+$B$6,IF(K2510&gt;=0.999,1,(G2511-MainSheet!$C$11-$B$6)*I2511/$C$2/60),0)</f>
        <v>1</v>
      </c>
      <c r="L2511" s="1">
        <f>IF(G2511&gt;MainSheet!$C$11+$B$6+$C$6,IF(L2510&gt;=0.999,1,(G2511-MainSheet!$C$11-$B$6-$C$6)*I2511/$D$2/60),0)</f>
        <v>1</v>
      </c>
      <c r="M2511">
        <f t="shared" si="355"/>
        <v>1</v>
      </c>
      <c r="N2511" s="2">
        <f t="shared" si="356"/>
        <v>3721.0526315789471</v>
      </c>
      <c r="O2511">
        <f t="shared" si="359"/>
        <v>977.02127659574455</v>
      </c>
      <c r="P2511">
        <f t="shared" si="357"/>
        <v>192000</v>
      </c>
      <c r="Q2511" s="2">
        <f t="shared" si="358"/>
        <v>196698.0739081747</v>
      </c>
      <c r="R2511">
        <f>Q2511/MainSheet!$C$8*(G2511-G2510)+R2510</f>
        <v>3115.3564712977627</v>
      </c>
      <c r="S2511">
        <f t="shared" si="360"/>
        <v>50279.850345314939</v>
      </c>
      <c r="T2511">
        <f t="shared" si="352"/>
        <v>25.090000000001123</v>
      </c>
      <c r="U2511" s="1">
        <f>Q2511/MainSheet!$C$22</f>
        <v>1</v>
      </c>
    </row>
    <row r="2512" spans="7:21">
      <c r="G2512">
        <f t="shared" si="353"/>
        <v>25.100000000001124</v>
      </c>
      <c r="H2512">
        <f t="shared" si="354"/>
        <v>198000</v>
      </c>
      <c r="I2512" s="2">
        <f>MIN(MainSheet!$C$10/MainSheet!$C$9,MainSheet!$K$9*60)</f>
        <v>660</v>
      </c>
      <c r="J2512" s="1">
        <f>IF(G2512&gt;MainSheet!$C$11,IF(J2511&gt;=0.999,1,(G2512-MainSheet!$C$11)*I2512/$B$2/60),0)</f>
        <v>1</v>
      </c>
      <c r="K2512" s="1">
        <f>IF(G2512&gt;MainSheet!$C$11+$B$6,IF(K2511&gt;=0.999,1,(G2512-MainSheet!$C$11-$B$6)*I2512/$C$2/60),0)</f>
        <v>1</v>
      </c>
      <c r="L2512" s="1">
        <f>IF(G2512&gt;MainSheet!$C$11+$B$6+$C$6,IF(L2511&gt;=0.999,1,(G2512-MainSheet!$C$11-$B$6-$C$6)*I2512/$D$2/60),0)</f>
        <v>1</v>
      </c>
      <c r="M2512">
        <f t="shared" si="355"/>
        <v>1</v>
      </c>
      <c r="N2512" s="2">
        <f t="shared" si="356"/>
        <v>3721.0526315789471</v>
      </c>
      <c r="O2512">
        <f t="shared" si="359"/>
        <v>977.02127659574455</v>
      </c>
      <c r="P2512">
        <f t="shared" si="357"/>
        <v>192000</v>
      </c>
      <c r="Q2512" s="2">
        <f t="shared" si="358"/>
        <v>196698.0739081747</v>
      </c>
      <c r="R2512">
        <f>Q2512/MainSheet!$C$8*(G2512-G2511)+R2511</f>
        <v>3117.3877177885975</v>
      </c>
      <c r="S2512">
        <f t="shared" si="360"/>
        <v>50312.633357632971</v>
      </c>
      <c r="T2512">
        <f t="shared" si="352"/>
        <v>25.100000000001124</v>
      </c>
      <c r="U2512" s="1">
        <f>Q2512/MainSheet!$C$22</f>
        <v>1</v>
      </c>
    </row>
    <row r="2513" spans="7:21">
      <c r="G2513">
        <f t="shared" si="353"/>
        <v>25.110000000001126</v>
      </c>
      <c r="H2513">
        <f t="shared" si="354"/>
        <v>198000</v>
      </c>
      <c r="I2513" s="2">
        <f>MIN(MainSheet!$C$10/MainSheet!$C$9,MainSheet!$K$9*60)</f>
        <v>660</v>
      </c>
      <c r="J2513" s="1">
        <f>IF(G2513&gt;MainSheet!$C$11,IF(J2512&gt;=0.999,1,(G2513-MainSheet!$C$11)*I2513/$B$2/60),0)</f>
        <v>1</v>
      </c>
      <c r="K2513" s="1">
        <f>IF(G2513&gt;MainSheet!$C$11+$B$6,IF(K2512&gt;=0.999,1,(G2513-MainSheet!$C$11-$B$6)*I2513/$C$2/60),0)</f>
        <v>1</v>
      </c>
      <c r="L2513" s="1">
        <f>IF(G2513&gt;MainSheet!$C$11+$B$6+$C$6,IF(L2512&gt;=0.999,1,(G2513-MainSheet!$C$11-$B$6-$C$6)*I2513/$D$2/60),0)</f>
        <v>1</v>
      </c>
      <c r="M2513">
        <f t="shared" si="355"/>
        <v>1</v>
      </c>
      <c r="N2513" s="2">
        <f t="shared" si="356"/>
        <v>3721.0526315789471</v>
      </c>
      <c r="O2513">
        <f t="shared" si="359"/>
        <v>977.02127659574455</v>
      </c>
      <c r="P2513">
        <f t="shared" si="357"/>
        <v>192000</v>
      </c>
      <c r="Q2513" s="2">
        <f t="shared" si="358"/>
        <v>196698.0739081747</v>
      </c>
      <c r="R2513">
        <f>Q2513/MainSheet!$C$8*(G2513-G2512)+R2512</f>
        <v>3119.4189642794322</v>
      </c>
      <c r="S2513">
        <f t="shared" si="360"/>
        <v>50345.416369951003</v>
      </c>
      <c r="T2513">
        <f t="shared" si="352"/>
        <v>25.110000000001126</v>
      </c>
      <c r="U2513" s="1">
        <f>Q2513/MainSheet!$C$22</f>
        <v>1</v>
      </c>
    </row>
    <row r="2514" spans="7:21">
      <c r="G2514">
        <f t="shared" si="353"/>
        <v>25.120000000001127</v>
      </c>
      <c r="H2514">
        <f t="shared" si="354"/>
        <v>198000</v>
      </c>
      <c r="I2514" s="2">
        <f>MIN(MainSheet!$C$10/MainSheet!$C$9,MainSheet!$K$9*60)</f>
        <v>660</v>
      </c>
      <c r="J2514" s="1">
        <f>IF(G2514&gt;MainSheet!$C$11,IF(J2513&gt;=0.999,1,(G2514-MainSheet!$C$11)*I2514/$B$2/60),0)</f>
        <v>1</v>
      </c>
      <c r="K2514" s="1">
        <f>IF(G2514&gt;MainSheet!$C$11+$B$6,IF(K2513&gt;=0.999,1,(G2514-MainSheet!$C$11-$B$6)*I2514/$C$2/60),0)</f>
        <v>1</v>
      </c>
      <c r="L2514" s="1">
        <f>IF(G2514&gt;MainSheet!$C$11+$B$6+$C$6,IF(L2513&gt;=0.999,1,(G2514-MainSheet!$C$11-$B$6-$C$6)*I2514/$D$2/60),0)</f>
        <v>1</v>
      </c>
      <c r="M2514">
        <f t="shared" si="355"/>
        <v>1</v>
      </c>
      <c r="N2514" s="2">
        <f t="shared" si="356"/>
        <v>3721.0526315789471</v>
      </c>
      <c r="O2514">
        <f t="shared" si="359"/>
        <v>977.02127659574455</v>
      </c>
      <c r="P2514">
        <f t="shared" si="357"/>
        <v>192000</v>
      </c>
      <c r="Q2514" s="2">
        <f t="shared" si="358"/>
        <v>196698.0739081747</v>
      </c>
      <c r="R2514">
        <f>Q2514/MainSheet!$C$8*(G2514-G2513)+R2513</f>
        <v>3121.4502107702669</v>
      </c>
      <c r="S2514">
        <f t="shared" si="360"/>
        <v>50378.199382269035</v>
      </c>
      <c r="T2514">
        <f t="shared" si="352"/>
        <v>25.120000000001127</v>
      </c>
      <c r="U2514" s="1">
        <f>Q2514/MainSheet!$C$22</f>
        <v>1</v>
      </c>
    </row>
    <row r="2515" spans="7:21">
      <c r="G2515">
        <f t="shared" si="353"/>
        <v>25.130000000001129</v>
      </c>
      <c r="H2515">
        <f t="shared" si="354"/>
        <v>198000</v>
      </c>
      <c r="I2515" s="2">
        <f>MIN(MainSheet!$C$10/MainSheet!$C$9,MainSheet!$K$9*60)</f>
        <v>660</v>
      </c>
      <c r="J2515" s="1">
        <f>IF(G2515&gt;MainSheet!$C$11,IF(J2514&gt;=0.999,1,(G2515-MainSheet!$C$11)*I2515/$B$2/60),0)</f>
        <v>1</v>
      </c>
      <c r="K2515" s="1">
        <f>IF(G2515&gt;MainSheet!$C$11+$B$6,IF(K2514&gt;=0.999,1,(G2515-MainSheet!$C$11-$B$6)*I2515/$C$2/60),0)</f>
        <v>1</v>
      </c>
      <c r="L2515" s="1">
        <f>IF(G2515&gt;MainSheet!$C$11+$B$6+$C$6,IF(L2514&gt;=0.999,1,(G2515-MainSheet!$C$11-$B$6-$C$6)*I2515/$D$2/60),0)</f>
        <v>1</v>
      </c>
      <c r="M2515">
        <f t="shared" si="355"/>
        <v>1</v>
      </c>
      <c r="N2515" s="2">
        <f t="shared" si="356"/>
        <v>3721.0526315789471</v>
      </c>
      <c r="O2515">
        <f t="shared" si="359"/>
        <v>977.02127659574455</v>
      </c>
      <c r="P2515">
        <f t="shared" si="357"/>
        <v>192000</v>
      </c>
      <c r="Q2515" s="2">
        <f t="shared" si="358"/>
        <v>196698.0739081747</v>
      </c>
      <c r="R2515">
        <f>Q2515/MainSheet!$C$8*(G2515-G2514)+R2514</f>
        <v>3123.4814572611017</v>
      </c>
      <c r="S2515">
        <f t="shared" si="360"/>
        <v>50410.982394587067</v>
      </c>
      <c r="T2515">
        <f t="shared" si="352"/>
        <v>25.130000000001129</v>
      </c>
      <c r="U2515" s="1">
        <f>Q2515/MainSheet!$C$22</f>
        <v>1</v>
      </c>
    </row>
    <row r="2516" spans="7:21">
      <c r="G2516">
        <f t="shared" si="353"/>
        <v>25.14000000000113</v>
      </c>
      <c r="H2516">
        <f t="shared" si="354"/>
        <v>198000</v>
      </c>
      <c r="I2516" s="2">
        <f>MIN(MainSheet!$C$10/MainSheet!$C$9,MainSheet!$K$9*60)</f>
        <v>660</v>
      </c>
      <c r="J2516" s="1">
        <f>IF(G2516&gt;MainSheet!$C$11,IF(J2515&gt;=0.999,1,(G2516-MainSheet!$C$11)*I2516/$B$2/60),0)</f>
        <v>1</v>
      </c>
      <c r="K2516" s="1">
        <f>IF(G2516&gt;MainSheet!$C$11+$B$6,IF(K2515&gt;=0.999,1,(G2516-MainSheet!$C$11-$B$6)*I2516/$C$2/60),0)</f>
        <v>1</v>
      </c>
      <c r="L2516" s="1">
        <f>IF(G2516&gt;MainSheet!$C$11+$B$6+$C$6,IF(L2515&gt;=0.999,1,(G2516-MainSheet!$C$11-$B$6-$C$6)*I2516/$D$2/60),0)</f>
        <v>1</v>
      </c>
      <c r="M2516">
        <f t="shared" si="355"/>
        <v>1</v>
      </c>
      <c r="N2516" s="2">
        <f t="shared" si="356"/>
        <v>3721.0526315789471</v>
      </c>
      <c r="O2516">
        <f t="shared" si="359"/>
        <v>977.02127659574455</v>
      </c>
      <c r="P2516">
        <f t="shared" si="357"/>
        <v>192000</v>
      </c>
      <c r="Q2516" s="2">
        <f t="shared" si="358"/>
        <v>196698.0739081747</v>
      </c>
      <c r="R2516">
        <f>Q2516/MainSheet!$C$8*(G2516-G2515)+R2515</f>
        <v>3125.5127037519364</v>
      </c>
      <c r="S2516">
        <f t="shared" si="360"/>
        <v>50443.765406905099</v>
      </c>
      <c r="T2516">
        <f t="shared" si="352"/>
        <v>25.14000000000113</v>
      </c>
      <c r="U2516" s="1">
        <f>Q2516/MainSheet!$C$22</f>
        <v>1</v>
      </c>
    </row>
    <row r="2517" spans="7:21">
      <c r="G2517">
        <f t="shared" si="353"/>
        <v>25.150000000001132</v>
      </c>
      <c r="H2517">
        <f t="shared" si="354"/>
        <v>198000</v>
      </c>
      <c r="I2517" s="2">
        <f>MIN(MainSheet!$C$10/MainSheet!$C$9,MainSheet!$K$9*60)</f>
        <v>660</v>
      </c>
      <c r="J2517" s="1">
        <f>IF(G2517&gt;MainSheet!$C$11,IF(J2516&gt;=0.999,1,(G2517-MainSheet!$C$11)*I2517/$B$2/60),0)</f>
        <v>1</v>
      </c>
      <c r="K2517" s="1">
        <f>IF(G2517&gt;MainSheet!$C$11+$B$6,IF(K2516&gt;=0.999,1,(G2517-MainSheet!$C$11-$B$6)*I2517/$C$2/60),0)</f>
        <v>1</v>
      </c>
      <c r="L2517" s="1">
        <f>IF(G2517&gt;MainSheet!$C$11+$B$6+$C$6,IF(L2516&gt;=0.999,1,(G2517-MainSheet!$C$11-$B$6-$C$6)*I2517/$D$2/60),0)</f>
        <v>1</v>
      </c>
      <c r="M2517">
        <f t="shared" si="355"/>
        <v>1</v>
      </c>
      <c r="N2517" s="2">
        <f t="shared" si="356"/>
        <v>3721.0526315789471</v>
      </c>
      <c r="O2517">
        <f t="shared" si="359"/>
        <v>977.02127659574455</v>
      </c>
      <c r="P2517">
        <f t="shared" si="357"/>
        <v>192000</v>
      </c>
      <c r="Q2517" s="2">
        <f t="shared" si="358"/>
        <v>196698.0739081747</v>
      </c>
      <c r="R2517">
        <f>Q2517/MainSheet!$C$8*(G2517-G2516)+R2516</f>
        <v>3127.5439502427712</v>
      </c>
      <c r="S2517">
        <f t="shared" si="360"/>
        <v>50476.548419223131</v>
      </c>
      <c r="T2517">
        <f t="shared" si="352"/>
        <v>25.150000000001132</v>
      </c>
      <c r="U2517" s="1">
        <f>Q2517/MainSheet!$C$22</f>
        <v>1</v>
      </c>
    </row>
    <row r="2518" spans="7:21">
      <c r="G2518">
        <f t="shared" si="353"/>
        <v>25.160000000001133</v>
      </c>
      <c r="H2518">
        <f t="shared" si="354"/>
        <v>198000</v>
      </c>
      <c r="I2518" s="2">
        <f>MIN(MainSheet!$C$10/MainSheet!$C$9,MainSheet!$K$9*60)</f>
        <v>660</v>
      </c>
      <c r="J2518" s="1">
        <f>IF(G2518&gt;MainSheet!$C$11,IF(J2517&gt;=0.999,1,(G2518-MainSheet!$C$11)*I2518/$B$2/60),0)</f>
        <v>1</v>
      </c>
      <c r="K2518" s="1">
        <f>IF(G2518&gt;MainSheet!$C$11+$B$6,IF(K2517&gt;=0.999,1,(G2518-MainSheet!$C$11-$B$6)*I2518/$C$2/60),0)</f>
        <v>1</v>
      </c>
      <c r="L2518" s="1">
        <f>IF(G2518&gt;MainSheet!$C$11+$B$6+$C$6,IF(L2517&gt;=0.999,1,(G2518-MainSheet!$C$11-$B$6-$C$6)*I2518/$D$2/60),0)</f>
        <v>1</v>
      </c>
      <c r="M2518">
        <f t="shared" si="355"/>
        <v>1</v>
      </c>
      <c r="N2518" s="2">
        <f t="shared" si="356"/>
        <v>3721.0526315789471</v>
      </c>
      <c r="O2518">
        <f t="shared" si="359"/>
        <v>977.02127659574455</v>
      </c>
      <c r="P2518">
        <f t="shared" si="357"/>
        <v>192000</v>
      </c>
      <c r="Q2518" s="2">
        <f t="shared" si="358"/>
        <v>196698.0739081747</v>
      </c>
      <c r="R2518">
        <f>Q2518/MainSheet!$C$8*(G2518-G2517)+R2517</f>
        <v>3129.5751967336059</v>
      </c>
      <c r="S2518">
        <f t="shared" si="360"/>
        <v>50509.331431541163</v>
      </c>
      <c r="T2518">
        <f t="shared" si="352"/>
        <v>25.160000000001133</v>
      </c>
      <c r="U2518" s="1">
        <f>Q2518/MainSheet!$C$22</f>
        <v>1</v>
      </c>
    </row>
    <row r="2519" spans="7:21">
      <c r="G2519">
        <f t="shared" si="353"/>
        <v>25.170000000001135</v>
      </c>
      <c r="H2519">
        <f t="shared" si="354"/>
        <v>198000</v>
      </c>
      <c r="I2519" s="2">
        <f>MIN(MainSheet!$C$10/MainSheet!$C$9,MainSheet!$K$9*60)</f>
        <v>660</v>
      </c>
      <c r="J2519" s="1">
        <f>IF(G2519&gt;MainSheet!$C$11,IF(J2518&gt;=0.999,1,(G2519-MainSheet!$C$11)*I2519/$B$2/60),0)</f>
        <v>1</v>
      </c>
      <c r="K2519" s="1">
        <f>IF(G2519&gt;MainSheet!$C$11+$B$6,IF(K2518&gt;=0.999,1,(G2519-MainSheet!$C$11-$B$6)*I2519/$C$2/60),0)</f>
        <v>1</v>
      </c>
      <c r="L2519" s="1">
        <f>IF(G2519&gt;MainSheet!$C$11+$B$6+$C$6,IF(L2518&gt;=0.999,1,(G2519-MainSheet!$C$11-$B$6-$C$6)*I2519/$D$2/60),0)</f>
        <v>1</v>
      </c>
      <c r="M2519">
        <f t="shared" si="355"/>
        <v>1</v>
      </c>
      <c r="N2519" s="2">
        <f t="shared" si="356"/>
        <v>3721.0526315789471</v>
      </c>
      <c r="O2519">
        <f t="shared" si="359"/>
        <v>977.02127659574455</v>
      </c>
      <c r="P2519">
        <f t="shared" si="357"/>
        <v>192000</v>
      </c>
      <c r="Q2519" s="2">
        <f t="shared" si="358"/>
        <v>196698.0739081747</v>
      </c>
      <c r="R2519">
        <f>Q2519/MainSheet!$C$8*(G2519-G2518)+R2518</f>
        <v>3131.6064432244407</v>
      </c>
      <c r="S2519">
        <f t="shared" si="360"/>
        <v>50542.114443859195</v>
      </c>
      <c r="T2519">
        <f t="shared" si="352"/>
        <v>25.170000000001135</v>
      </c>
      <c r="U2519" s="1">
        <f>Q2519/MainSheet!$C$22</f>
        <v>1</v>
      </c>
    </row>
    <row r="2520" spans="7:21">
      <c r="G2520">
        <f t="shared" si="353"/>
        <v>25.180000000001137</v>
      </c>
      <c r="H2520">
        <f t="shared" si="354"/>
        <v>198000</v>
      </c>
      <c r="I2520" s="2">
        <f>MIN(MainSheet!$C$10/MainSheet!$C$9,MainSheet!$K$9*60)</f>
        <v>660</v>
      </c>
      <c r="J2520" s="1">
        <f>IF(G2520&gt;MainSheet!$C$11,IF(J2519&gt;=0.999,1,(G2520-MainSheet!$C$11)*I2520/$B$2/60),0)</f>
        <v>1</v>
      </c>
      <c r="K2520" s="1">
        <f>IF(G2520&gt;MainSheet!$C$11+$B$6,IF(K2519&gt;=0.999,1,(G2520-MainSheet!$C$11-$B$6)*I2520/$C$2/60),0)</f>
        <v>1</v>
      </c>
      <c r="L2520" s="1">
        <f>IF(G2520&gt;MainSheet!$C$11+$B$6+$C$6,IF(L2519&gt;=0.999,1,(G2520-MainSheet!$C$11-$B$6-$C$6)*I2520/$D$2/60),0)</f>
        <v>1</v>
      </c>
      <c r="M2520">
        <f t="shared" si="355"/>
        <v>1</v>
      </c>
      <c r="N2520" s="2">
        <f t="shared" si="356"/>
        <v>3721.0526315789471</v>
      </c>
      <c r="O2520">
        <f t="shared" si="359"/>
        <v>977.02127659574455</v>
      </c>
      <c r="P2520">
        <f t="shared" si="357"/>
        <v>192000</v>
      </c>
      <c r="Q2520" s="2">
        <f t="shared" si="358"/>
        <v>196698.0739081747</v>
      </c>
      <c r="R2520">
        <f>Q2520/MainSheet!$C$8*(G2520-G2519)+R2519</f>
        <v>3133.6376897152754</v>
      </c>
      <c r="S2520">
        <f t="shared" si="360"/>
        <v>50574.897456177227</v>
      </c>
      <c r="T2520">
        <f t="shared" si="352"/>
        <v>25.180000000001137</v>
      </c>
      <c r="U2520" s="1">
        <f>Q2520/MainSheet!$C$22</f>
        <v>1</v>
      </c>
    </row>
    <row r="2521" spans="7:21">
      <c r="G2521">
        <f t="shared" si="353"/>
        <v>25.190000000001138</v>
      </c>
      <c r="H2521">
        <f t="shared" si="354"/>
        <v>198000</v>
      </c>
      <c r="I2521" s="2">
        <f>MIN(MainSheet!$C$10/MainSheet!$C$9,MainSheet!$K$9*60)</f>
        <v>660</v>
      </c>
      <c r="J2521" s="1">
        <f>IF(G2521&gt;MainSheet!$C$11,IF(J2520&gt;=0.999,1,(G2521-MainSheet!$C$11)*I2521/$B$2/60),0)</f>
        <v>1</v>
      </c>
      <c r="K2521" s="1">
        <f>IF(G2521&gt;MainSheet!$C$11+$B$6,IF(K2520&gt;=0.999,1,(G2521-MainSheet!$C$11-$B$6)*I2521/$C$2/60),0)</f>
        <v>1</v>
      </c>
      <c r="L2521" s="1">
        <f>IF(G2521&gt;MainSheet!$C$11+$B$6+$C$6,IF(L2520&gt;=0.999,1,(G2521-MainSheet!$C$11-$B$6-$C$6)*I2521/$D$2/60),0)</f>
        <v>1</v>
      </c>
      <c r="M2521">
        <f t="shared" si="355"/>
        <v>1</v>
      </c>
      <c r="N2521" s="2">
        <f t="shared" si="356"/>
        <v>3721.0526315789471</v>
      </c>
      <c r="O2521">
        <f t="shared" si="359"/>
        <v>977.02127659574455</v>
      </c>
      <c r="P2521">
        <f t="shared" si="357"/>
        <v>192000</v>
      </c>
      <c r="Q2521" s="2">
        <f t="shared" si="358"/>
        <v>196698.0739081747</v>
      </c>
      <c r="R2521">
        <f>Q2521/MainSheet!$C$8*(G2521-G2520)+R2520</f>
        <v>3135.6689362061102</v>
      </c>
      <c r="S2521">
        <f t="shared" si="360"/>
        <v>50607.680468495259</v>
      </c>
      <c r="T2521">
        <f t="shared" si="352"/>
        <v>25.190000000001138</v>
      </c>
      <c r="U2521" s="1">
        <f>Q2521/MainSheet!$C$22</f>
        <v>1</v>
      </c>
    </row>
    <row r="2522" spans="7:21">
      <c r="G2522">
        <f t="shared" si="353"/>
        <v>25.20000000000114</v>
      </c>
      <c r="H2522">
        <f t="shared" si="354"/>
        <v>198000</v>
      </c>
      <c r="I2522" s="2">
        <f>MIN(MainSheet!$C$10/MainSheet!$C$9,MainSheet!$K$9*60)</f>
        <v>660</v>
      </c>
      <c r="J2522" s="1">
        <f>IF(G2522&gt;MainSheet!$C$11,IF(J2521&gt;=0.999,1,(G2522-MainSheet!$C$11)*I2522/$B$2/60),0)</f>
        <v>1</v>
      </c>
      <c r="K2522" s="1">
        <f>IF(G2522&gt;MainSheet!$C$11+$B$6,IF(K2521&gt;=0.999,1,(G2522-MainSheet!$C$11-$B$6)*I2522/$C$2/60),0)</f>
        <v>1</v>
      </c>
      <c r="L2522" s="1">
        <f>IF(G2522&gt;MainSheet!$C$11+$B$6+$C$6,IF(L2521&gt;=0.999,1,(G2522-MainSheet!$C$11-$B$6-$C$6)*I2522/$D$2/60),0)</f>
        <v>1</v>
      </c>
      <c r="M2522">
        <f t="shared" si="355"/>
        <v>1</v>
      </c>
      <c r="N2522" s="2">
        <f t="shared" si="356"/>
        <v>3721.0526315789471</v>
      </c>
      <c r="O2522">
        <f t="shared" si="359"/>
        <v>977.02127659574455</v>
      </c>
      <c r="P2522">
        <f t="shared" si="357"/>
        <v>192000</v>
      </c>
      <c r="Q2522" s="2">
        <f t="shared" si="358"/>
        <v>196698.0739081747</v>
      </c>
      <c r="R2522">
        <f>Q2522/MainSheet!$C$8*(G2522-G2521)+R2521</f>
        <v>3137.7001826969449</v>
      </c>
      <c r="S2522">
        <f t="shared" si="360"/>
        <v>50640.463480813291</v>
      </c>
      <c r="T2522">
        <f t="shared" si="352"/>
        <v>25.20000000000114</v>
      </c>
      <c r="U2522" s="1">
        <f>Q2522/MainSheet!$C$22</f>
        <v>1</v>
      </c>
    </row>
    <row r="2523" spans="7:21">
      <c r="G2523">
        <f t="shared" si="353"/>
        <v>25.210000000001141</v>
      </c>
      <c r="H2523">
        <f t="shared" si="354"/>
        <v>198000</v>
      </c>
      <c r="I2523" s="2">
        <f>MIN(MainSheet!$C$10/MainSheet!$C$9,MainSheet!$K$9*60)</f>
        <v>660</v>
      </c>
      <c r="J2523" s="1">
        <f>IF(G2523&gt;MainSheet!$C$11,IF(J2522&gt;=0.999,1,(G2523-MainSheet!$C$11)*I2523/$B$2/60),0)</f>
        <v>1</v>
      </c>
      <c r="K2523" s="1">
        <f>IF(G2523&gt;MainSheet!$C$11+$B$6,IF(K2522&gt;=0.999,1,(G2523-MainSheet!$C$11-$B$6)*I2523/$C$2/60),0)</f>
        <v>1</v>
      </c>
      <c r="L2523" s="1">
        <f>IF(G2523&gt;MainSheet!$C$11+$B$6+$C$6,IF(L2522&gt;=0.999,1,(G2523-MainSheet!$C$11-$B$6-$C$6)*I2523/$D$2/60),0)</f>
        <v>1</v>
      </c>
      <c r="M2523">
        <f t="shared" si="355"/>
        <v>1</v>
      </c>
      <c r="N2523" s="2">
        <f t="shared" si="356"/>
        <v>3721.0526315789471</v>
      </c>
      <c r="O2523">
        <f t="shared" si="359"/>
        <v>977.02127659574455</v>
      </c>
      <c r="P2523">
        <f t="shared" si="357"/>
        <v>192000</v>
      </c>
      <c r="Q2523" s="2">
        <f t="shared" si="358"/>
        <v>196698.0739081747</v>
      </c>
      <c r="R2523">
        <f>Q2523/MainSheet!$C$8*(G2523-G2522)+R2522</f>
        <v>3139.7314291877797</v>
      </c>
      <c r="S2523">
        <f t="shared" si="360"/>
        <v>50673.246493131322</v>
      </c>
      <c r="T2523">
        <f t="shared" si="352"/>
        <v>25.210000000001141</v>
      </c>
      <c r="U2523" s="1">
        <f>Q2523/MainSheet!$C$22</f>
        <v>1</v>
      </c>
    </row>
    <row r="2524" spans="7:21">
      <c r="G2524">
        <f t="shared" si="353"/>
        <v>25.220000000001143</v>
      </c>
      <c r="H2524">
        <f t="shared" si="354"/>
        <v>198000</v>
      </c>
      <c r="I2524" s="2">
        <f>MIN(MainSheet!$C$10/MainSheet!$C$9,MainSheet!$K$9*60)</f>
        <v>660</v>
      </c>
      <c r="J2524" s="1">
        <f>IF(G2524&gt;MainSheet!$C$11,IF(J2523&gt;=0.999,1,(G2524-MainSheet!$C$11)*I2524/$B$2/60),0)</f>
        <v>1</v>
      </c>
      <c r="K2524" s="1">
        <f>IF(G2524&gt;MainSheet!$C$11+$B$6,IF(K2523&gt;=0.999,1,(G2524-MainSheet!$C$11-$B$6)*I2524/$C$2/60),0)</f>
        <v>1</v>
      </c>
      <c r="L2524" s="1">
        <f>IF(G2524&gt;MainSheet!$C$11+$B$6+$C$6,IF(L2523&gt;=0.999,1,(G2524-MainSheet!$C$11-$B$6-$C$6)*I2524/$D$2/60),0)</f>
        <v>1</v>
      </c>
      <c r="M2524">
        <f t="shared" si="355"/>
        <v>1</v>
      </c>
      <c r="N2524" s="2">
        <f t="shared" si="356"/>
        <v>3721.0526315789471</v>
      </c>
      <c r="O2524">
        <f t="shared" si="359"/>
        <v>977.02127659574455</v>
      </c>
      <c r="P2524">
        <f t="shared" si="357"/>
        <v>192000</v>
      </c>
      <c r="Q2524" s="2">
        <f t="shared" si="358"/>
        <v>196698.0739081747</v>
      </c>
      <c r="R2524">
        <f>Q2524/MainSheet!$C$8*(G2524-G2523)+R2523</f>
        <v>3141.7626756786144</v>
      </c>
      <c r="S2524">
        <f t="shared" si="360"/>
        <v>50706.029505449354</v>
      </c>
      <c r="T2524">
        <f t="shared" si="352"/>
        <v>25.220000000001143</v>
      </c>
      <c r="U2524" s="1">
        <f>Q2524/MainSheet!$C$22</f>
        <v>1</v>
      </c>
    </row>
    <row r="2525" spans="7:21">
      <c r="G2525">
        <f t="shared" si="353"/>
        <v>25.230000000001144</v>
      </c>
      <c r="H2525">
        <f t="shared" si="354"/>
        <v>198000</v>
      </c>
      <c r="I2525" s="2">
        <f>MIN(MainSheet!$C$10/MainSheet!$C$9,MainSheet!$K$9*60)</f>
        <v>660</v>
      </c>
      <c r="J2525" s="1">
        <f>IF(G2525&gt;MainSheet!$C$11,IF(J2524&gt;=0.999,1,(G2525-MainSheet!$C$11)*I2525/$B$2/60),0)</f>
        <v>1</v>
      </c>
      <c r="K2525" s="1">
        <f>IF(G2525&gt;MainSheet!$C$11+$B$6,IF(K2524&gt;=0.999,1,(G2525-MainSheet!$C$11-$B$6)*I2525/$C$2/60),0)</f>
        <v>1</v>
      </c>
      <c r="L2525" s="1">
        <f>IF(G2525&gt;MainSheet!$C$11+$B$6+$C$6,IF(L2524&gt;=0.999,1,(G2525-MainSheet!$C$11-$B$6-$C$6)*I2525/$D$2/60),0)</f>
        <v>1</v>
      </c>
      <c r="M2525">
        <f t="shared" si="355"/>
        <v>1</v>
      </c>
      <c r="N2525" s="2">
        <f t="shared" si="356"/>
        <v>3721.0526315789471</v>
      </c>
      <c r="O2525">
        <f t="shared" si="359"/>
        <v>977.02127659574455</v>
      </c>
      <c r="P2525">
        <f t="shared" si="357"/>
        <v>192000</v>
      </c>
      <c r="Q2525" s="2">
        <f t="shared" si="358"/>
        <v>196698.0739081747</v>
      </c>
      <c r="R2525">
        <f>Q2525/MainSheet!$C$8*(G2525-G2524)+R2524</f>
        <v>3143.7939221694492</v>
      </c>
      <c r="S2525">
        <f t="shared" si="360"/>
        <v>50738.812517767386</v>
      </c>
      <c r="T2525">
        <f t="shared" si="352"/>
        <v>25.230000000001144</v>
      </c>
      <c r="U2525" s="1">
        <f>Q2525/MainSheet!$C$22</f>
        <v>1</v>
      </c>
    </row>
    <row r="2526" spans="7:21">
      <c r="G2526">
        <f t="shared" si="353"/>
        <v>25.240000000001146</v>
      </c>
      <c r="H2526">
        <f t="shared" si="354"/>
        <v>198000</v>
      </c>
      <c r="I2526" s="2">
        <f>MIN(MainSheet!$C$10/MainSheet!$C$9,MainSheet!$K$9*60)</f>
        <v>660</v>
      </c>
      <c r="J2526" s="1">
        <f>IF(G2526&gt;MainSheet!$C$11,IF(J2525&gt;=0.999,1,(G2526-MainSheet!$C$11)*I2526/$B$2/60),0)</f>
        <v>1</v>
      </c>
      <c r="K2526" s="1">
        <f>IF(G2526&gt;MainSheet!$C$11+$B$6,IF(K2525&gt;=0.999,1,(G2526-MainSheet!$C$11-$B$6)*I2526/$C$2/60),0)</f>
        <v>1</v>
      </c>
      <c r="L2526" s="1">
        <f>IF(G2526&gt;MainSheet!$C$11+$B$6+$C$6,IF(L2525&gt;=0.999,1,(G2526-MainSheet!$C$11-$B$6-$C$6)*I2526/$D$2/60),0)</f>
        <v>1</v>
      </c>
      <c r="M2526">
        <f t="shared" si="355"/>
        <v>1</v>
      </c>
      <c r="N2526" s="2">
        <f t="shared" si="356"/>
        <v>3721.0526315789471</v>
      </c>
      <c r="O2526">
        <f t="shared" si="359"/>
        <v>977.02127659574455</v>
      </c>
      <c r="P2526">
        <f t="shared" si="357"/>
        <v>192000</v>
      </c>
      <c r="Q2526" s="2">
        <f t="shared" si="358"/>
        <v>196698.0739081747</v>
      </c>
      <c r="R2526">
        <f>Q2526/MainSheet!$C$8*(G2526-G2525)+R2525</f>
        <v>3145.8251686602839</v>
      </c>
      <c r="S2526">
        <f t="shared" si="360"/>
        <v>50771.595530085418</v>
      </c>
      <c r="T2526">
        <f t="shared" si="352"/>
        <v>25.240000000001146</v>
      </c>
      <c r="U2526" s="1">
        <f>Q2526/MainSheet!$C$22</f>
        <v>1</v>
      </c>
    </row>
    <row r="2527" spans="7:21">
      <c r="G2527">
        <f t="shared" si="353"/>
        <v>25.250000000001148</v>
      </c>
      <c r="H2527">
        <f t="shared" si="354"/>
        <v>198000</v>
      </c>
      <c r="I2527" s="2">
        <f>MIN(MainSheet!$C$10/MainSheet!$C$9,MainSheet!$K$9*60)</f>
        <v>660</v>
      </c>
      <c r="J2527" s="1">
        <f>IF(G2527&gt;MainSheet!$C$11,IF(J2526&gt;=0.999,1,(G2527-MainSheet!$C$11)*I2527/$B$2/60),0)</f>
        <v>1</v>
      </c>
      <c r="K2527" s="1">
        <f>IF(G2527&gt;MainSheet!$C$11+$B$6,IF(K2526&gt;=0.999,1,(G2527-MainSheet!$C$11-$B$6)*I2527/$C$2/60),0)</f>
        <v>1</v>
      </c>
      <c r="L2527" s="1">
        <f>IF(G2527&gt;MainSheet!$C$11+$B$6+$C$6,IF(L2526&gt;=0.999,1,(G2527-MainSheet!$C$11-$B$6-$C$6)*I2527/$D$2/60),0)</f>
        <v>1</v>
      </c>
      <c r="M2527">
        <f t="shared" si="355"/>
        <v>1</v>
      </c>
      <c r="N2527" s="2">
        <f t="shared" si="356"/>
        <v>3721.0526315789471</v>
      </c>
      <c r="O2527">
        <f t="shared" si="359"/>
        <v>977.02127659574455</v>
      </c>
      <c r="P2527">
        <f t="shared" si="357"/>
        <v>192000</v>
      </c>
      <c r="Q2527" s="2">
        <f t="shared" si="358"/>
        <v>196698.0739081747</v>
      </c>
      <c r="R2527">
        <f>Q2527/MainSheet!$C$8*(G2527-G2526)+R2526</f>
        <v>3147.8564151511187</v>
      </c>
      <c r="S2527">
        <f t="shared" si="360"/>
        <v>50804.37854240345</v>
      </c>
      <c r="T2527">
        <f t="shared" si="352"/>
        <v>25.250000000001148</v>
      </c>
      <c r="U2527" s="1">
        <f>Q2527/MainSheet!$C$22</f>
        <v>1</v>
      </c>
    </row>
    <row r="2528" spans="7:21">
      <c r="G2528">
        <f t="shared" si="353"/>
        <v>25.260000000001149</v>
      </c>
      <c r="H2528">
        <f t="shared" si="354"/>
        <v>198000</v>
      </c>
      <c r="I2528" s="2">
        <f>MIN(MainSheet!$C$10/MainSheet!$C$9,MainSheet!$K$9*60)</f>
        <v>660</v>
      </c>
      <c r="J2528" s="1">
        <f>IF(G2528&gt;MainSheet!$C$11,IF(J2527&gt;=0.999,1,(G2528-MainSheet!$C$11)*I2528/$B$2/60),0)</f>
        <v>1</v>
      </c>
      <c r="K2528" s="1">
        <f>IF(G2528&gt;MainSheet!$C$11+$B$6,IF(K2527&gt;=0.999,1,(G2528-MainSheet!$C$11-$B$6)*I2528/$C$2/60),0)</f>
        <v>1</v>
      </c>
      <c r="L2528" s="1">
        <f>IF(G2528&gt;MainSheet!$C$11+$B$6+$C$6,IF(L2527&gt;=0.999,1,(G2528-MainSheet!$C$11-$B$6-$C$6)*I2528/$D$2/60),0)</f>
        <v>1</v>
      </c>
      <c r="M2528">
        <f t="shared" si="355"/>
        <v>1</v>
      </c>
      <c r="N2528" s="2">
        <f t="shared" si="356"/>
        <v>3721.0526315789471</v>
      </c>
      <c r="O2528">
        <f t="shared" si="359"/>
        <v>977.02127659574455</v>
      </c>
      <c r="P2528">
        <f t="shared" si="357"/>
        <v>192000</v>
      </c>
      <c r="Q2528" s="2">
        <f t="shared" si="358"/>
        <v>196698.0739081747</v>
      </c>
      <c r="R2528">
        <f>Q2528/MainSheet!$C$8*(G2528-G2527)+R2527</f>
        <v>3149.8876616419534</v>
      </c>
      <c r="S2528">
        <f t="shared" si="360"/>
        <v>50837.161554721482</v>
      </c>
      <c r="T2528">
        <f t="shared" si="352"/>
        <v>25.260000000001149</v>
      </c>
      <c r="U2528" s="1">
        <f>Q2528/MainSheet!$C$22</f>
        <v>1</v>
      </c>
    </row>
    <row r="2529" spans="7:21">
      <c r="G2529">
        <f t="shared" si="353"/>
        <v>25.270000000001151</v>
      </c>
      <c r="H2529">
        <f t="shared" si="354"/>
        <v>198000</v>
      </c>
      <c r="I2529" s="2">
        <f>MIN(MainSheet!$C$10/MainSheet!$C$9,MainSheet!$K$9*60)</f>
        <v>660</v>
      </c>
      <c r="J2529" s="1">
        <f>IF(G2529&gt;MainSheet!$C$11,IF(J2528&gt;=0.999,1,(G2529-MainSheet!$C$11)*I2529/$B$2/60),0)</f>
        <v>1</v>
      </c>
      <c r="K2529" s="1">
        <f>IF(G2529&gt;MainSheet!$C$11+$B$6,IF(K2528&gt;=0.999,1,(G2529-MainSheet!$C$11-$B$6)*I2529/$C$2/60),0)</f>
        <v>1</v>
      </c>
      <c r="L2529" s="1">
        <f>IF(G2529&gt;MainSheet!$C$11+$B$6+$C$6,IF(L2528&gt;=0.999,1,(G2529-MainSheet!$C$11-$B$6-$C$6)*I2529/$D$2/60),0)</f>
        <v>1</v>
      </c>
      <c r="M2529">
        <f t="shared" si="355"/>
        <v>1</v>
      </c>
      <c r="N2529" s="2">
        <f t="shared" si="356"/>
        <v>3721.0526315789471</v>
      </c>
      <c r="O2529">
        <f t="shared" si="359"/>
        <v>977.02127659574455</v>
      </c>
      <c r="P2529">
        <f t="shared" si="357"/>
        <v>192000</v>
      </c>
      <c r="Q2529" s="2">
        <f t="shared" si="358"/>
        <v>196698.0739081747</v>
      </c>
      <c r="R2529">
        <f>Q2529/MainSheet!$C$8*(G2529-G2528)+R2528</f>
        <v>3151.9189081327881</v>
      </c>
      <c r="S2529">
        <f t="shared" si="360"/>
        <v>50869.944567039514</v>
      </c>
      <c r="T2529">
        <f t="shared" si="352"/>
        <v>25.270000000001151</v>
      </c>
      <c r="U2529" s="1">
        <f>Q2529/MainSheet!$C$22</f>
        <v>1</v>
      </c>
    </row>
    <row r="2530" spans="7:21">
      <c r="G2530">
        <f t="shared" si="353"/>
        <v>25.280000000001152</v>
      </c>
      <c r="H2530">
        <f t="shared" si="354"/>
        <v>198000</v>
      </c>
      <c r="I2530" s="2">
        <f>MIN(MainSheet!$C$10/MainSheet!$C$9,MainSheet!$K$9*60)</f>
        <v>660</v>
      </c>
      <c r="J2530" s="1">
        <f>IF(G2530&gt;MainSheet!$C$11,IF(J2529&gt;=0.999,1,(G2530-MainSheet!$C$11)*I2530/$B$2/60),0)</f>
        <v>1</v>
      </c>
      <c r="K2530" s="1">
        <f>IF(G2530&gt;MainSheet!$C$11+$B$6,IF(K2529&gt;=0.999,1,(G2530-MainSheet!$C$11-$B$6)*I2530/$C$2/60),0)</f>
        <v>1</v>
      </c>
      <c r="L2530" s="1">
        <f>IF(G2530&gt;MainSheet!$C$11+$B$6+$C$6,IF(L2529&gt;=0.999,1,(G2530-MainSheet!$C$11-$B$6-$C$6)*I2530/$D$2/60),0)</f>
        <v>1</v>
      </c>
      <c r="M2530">
        <f t="shared" si="355"/>
        <v>1</v>
      </c>
      <c r="N2530" s="2">
        <f t="shared" si="356"/>
        <v>3721.0526315789471</v>
      </c>
      <c r="O2530">
        <f t="shared" si="359"/>
        <v>977.02127659574455</v>
      </c>
      <c r="P2530">
        <f t="shared" si="357"/>
        <v>192000</v>
      </c>
      <c r="Q2530" s="2">
        <f t="shared" si="358"/>
        <v>196698.0739081747</v>
      </c>
      <c r="R2530">
        <f>Q2530/MainSheet!$C$8*(G2530-G2529)+R2529</f>
        <v>3153.9501546236229</v>
      </c>
      <c r="S2530">
        <f t="shared" si="360"/>
        <v>50902.727579357546</v>
      </c>
      <c r="T2530">
        <f t="shared" si="352"/>
        <v>25.280000000001152</v>
      </c>
      <c r="U2530" s="1">
        <f>Q2530/MainSheet!$C$22</f>
        <v>1</v>
      </c>
    </row>
    <row r="2531" spans="7:21">
      <c r="G2531">
        <f t="shared" si="353"/>
        <v>25.290000000001154</v>
      </c>
      <c r="H2531">
        <f t="shared" si="354"/>
        <v>198000</v>
      </c>
      <c r="I2531" s="2">
        <f>MIN(MainSheet!$C$10/MainSheet!$C$9,MainSheet!$K$9*60)</f>
        <v>660</v>
      </c>
      <c r="J2531" s="1">
        <f>IF(G2531&gt;MainSheet!$C$11,IF(J2530&gt;=0.999,1,(G2531-MainSheet!$C$11)*I2531/$B$2/60),0)</f>
        <v>1</v>
      </c>
      <c r="K2531" s="1">
        <f>IF(G2531&gt;MainSheet!$C$11+$B$6,IF(K2530&gt;=0.999,1,(G2531-MainSheet!$C$11-$B$6)*I2531/$C$2/60),0)</f>
        <v>1</v>
      </c>
      <c r="L2531" s="1">
        <f>IF(G2531&gt;MainSheet!$C$11+$B$6+$C$6,IF(L2530&gt;=0.999,1,(G2531-MainSheet!$C$11-$B$6-$C$6)*I2531/$D$2/60),0)</f>
        <v>1</v>
      </c>
      <c r="M2531">
        <f t="shared" si="355"/>
        <v>1</v>
      </c>
      <c r="N2531" s="2">
        <f t="shared" si="356"/>
        <v>3721.0526315789471</v>
      </c>
      <c r="O2531">
        <f t="shared" si="359"/>
        <v>977.02127659574455</v>
      </c>
      <c r="P2531">
        <f t="shared" si="357"/>
        <v>192000</v>
      </c>
      <c r="Q2531" s="2">
        <f t="shared" si="358"/>
        <v>196698.0739081747</v>
      </c>
      <c r="R2531">
        <f>Q2531/MainSheet!$C$8*(G2531-G2530)+R2530</f>
        <v>3155.9814011144576</v>
      </c>
      <c r="S2531">
        <f t="shared" si="360"/>
        <v>50935.510591675578</v>
      </c>
      <c r="T2531">
        <f t="shared" si="352"/>
        <v>25.290000000001154</v>
      </c>
      <c r="U2531" s="1">
        <f>Q2531/MainSheet!$C$22</f>
        <v>1</v>
      </c>
    </row>
    <row r="2532" spans="7:21">
      <c r="G2532">
        <f t="shared" si="353"/>
        <v>25.300000000001155</v>
      </c>
      <c r="H2532">
        <f t="shared" si="354"/>
        <v>198000</v>
      </c>
      <c r="I2532" s="2">
        <f>MIN(MainSheet!$C$10/MainSheet!$C$9,MainSheet!$K$9*60)</f>
        <v>660</v>
      </c>
      <c r="J2532" s="1">
        <f>IF(G2532&gt;MainSheet!$C$11,IF(J2531&gt;=0.999,1,(G2532-MainSheet!$C$11)*I2532/$B$2/60),0)</f>
        <v>1</v>
      </c>
      <c r="K2532" s="1">
        <f>IF(G2532&gt;MainSheet!$C$11+$B$6,IF(K2531&gt;=0.999,1,(G2532-MainSheet!$C$11-$B$6)*I2532/$C$2/60),0)</f>
        <v>1</v>
      </c>
      <c r="L2532" s="1">
        <f>IF(G2532&gt;MainSheet!$C$11+$B$6+$C$6,IF(L2531&gt;=0.999,1,(G2532-MainSheet!$C$11-$B$6-$C$6)*I2532/$D$2/60),0)</f>
        <v>1</v>
      </c>
      <c r="M2532">
        <f t="shared" si="355"/>
        <v>1</v>
      </c>
      <c r="N2532" s="2">
        <f t="shared" si="356"/>
        <v>3721.0526315789471</v>
      </c>
      <c r="O2532">
        <f t="shared" si="359"/>
        <v>977.02127659574455</v>
      </c>
      <c r="P2532">
        <f t="shared" si="357"/>
        <v>192000</v>
      </c>
      <c r="Q2532" s="2">
        <f t="shared" si="358"/>
        <v>196698.0739081747</v>
      </c>
      <c r="R2532">
        <f>Q2532/MainSheet!$C$8*(G2532-G2531)+R2531</f>
        <v>3158.0126476052924</v>
      </c>
      <c r="S2532">
        <f t="shared" si="360"/>
        <v>50968.29360399361</v>
      </c>
      <c r="T2532">
        <f t="shared" si="352"/>
        <v>25.300000000001155</v>
      </c>
      <c r="U2532" s="1">
        <f>Q2532/MainSheet!$C$22</f>
        <v>1</v>
      </c>
    </row>
    <row r="2533" spans="7:21">
      <c r="G2533">
        <f t="shared" si="353"/>
        <v>25.310000000001157</v>
      </c>
      <c r="H2533">
        <f t="shared" si="354"/>
        <v>198000</v>
      </c>
      <c r="I2533" s="2">
        <f>MIN(MainSheet!$C$10/MainSheet!$C$9,MainSheet!$K$9*60)</f>
        <v>660</v>
      </c>
      <c r="J2533" s="1">
        <f>IF(G2533&gt;MainSheet!$C$11,IF(J2532&gt;=0.999,1,(G2533-MainSheet!$C$11)*I2533/$B$2/60),0)</f>
        <v>1</v>
      </c>
      <c r="K2533" s="1">
        <f>IF(G2533&gt;MainSheet!$C$11+$B$6,IF(K2532&gt;=0.999,1,(G2533-MainSheet!$C$11-$B$6)*I2533/$C$2/60),0)</f>
        <v>1</v>
      </c>
      <c r="L2533" s="1">
        <f>IF(G2533&gt;MainSheet!$C$11+$B$6+$C$6,IF(L2532&gt;=0.999,1,(G2533-MainSheet!$C$11-$B$6-$C$6)*I2533/$D$2/60),0)</f>
        <v>1</v>
      </c>
      <c r="M2533">
        <f t="shared" si="355"/>
        <v>1</v>
      </c>
      <c r="N2533" s="2">
        <f t="shared" si="356"/>
        <v>3721.0526315789471</v>
      </c>
      <c r="O2533">
        <f t="shared" si="359"/>
        <v>977.02127659574455</v>
      </c>
      <c r="P2533">
        <f t="shared" si="357"/>
        <v>192000</v>
      </c>
      <c r="Q2533" s="2">
        <f t="shared" si="358"/>
        <v>196698.0739081747</v>
      </c>
      <c r="R2533">
        <f>Q2533/MainSheet!$C$8*(G2533-G2532)+R2532</f>
        <v>3160.0438940961271</v>
      </c>
      <c r="S2533">
        <f t="shared" si="360"/>
        <v>51001.076616311642</v>
      </c>
      <c r="T2533">
        <f t="shared" si="352"/>
        <v>25.310000000001157</v>
      </c>
      <c r="U2533" s="1">
        <f>Q2533/MainSheet!$C$22</f>
        <v>1</v>
      </c>
    </row>
    <row r="2534" spans="7:21">
      <c r="G2534">
        <f t="shared" si="353"/>
        <v>25.320000000001158</v>
      </c>
      <c r="H2534">
        <f t="shared" si="354"/>
        <v>198000</v>
      </c>
      <c r="I2534" s="2">
        <f>MIN(MainSheet!$C$10/MainSheet!$C$9,MainSheet!$K$9*60)</f>
        <v>660</v>
      </c>
      <c r="J2534" s="1">
        <f>IF(G2534&gt;MainSheet!$C$11,IF(J2533&gt;=0.999,1,(G2534-MainSheet!$C$11)*I2534/$B$2/60),0)</f>
        <v>1</v>
      </c>
      <c r="K2534" s="1">
        <f>IF(G2534&gt;MainSheet!$C$11+$B$6,IF(K2533&gt;=0.999,1,(G2534-MainSheet!$C$11-$B$6)*I2534/$C$2/60),0)</f>
        <v>1</v>
      </c>
      <c r="L2534" s="1">
        <f>IF(G2534&gt;MainSheet!$C$11+$B$6+$C$6,IF(L2533&gt;=0.999,1,(G2534-MainSheet!$C$11-$B$6-$C$6)*I2534/$D$2/60),0)</f>
        <v>1</v>
      </c>
      <c r="M2534">
        <f t="shared" si="355"/>
        <v>1</v>
      </c>
      <c r="N2534" s="2">
        <f t="shared" si="356"/>
        <v>3721.0526315789471</v>
      </c>
      <c r="O2534">
        <f t="shared" si="359"/>
        <v>977.02127659574455</v>
      </c>
      <c r="P2534">
        <f t="shared" si="357"/>
        <v>192000</v>
      </c>
      <c r="Q2534" s="2">
        <f t="shared" si="358"/>
        <v>196698.0739081747</v>
      </c>
      <c r="R2534">
        <f>Q2534/MainSheet!$C$8*(G2534-G2533)+R2533</f>
        <v>3162.0751405869619</v>
      </c>
      <c r="S2534">
        <f t="shared" si="360"/>
        <v>51033.859628629674</v>
      </c>
      <c r="T2534">
        <f t="shared" si="352"/>
        <v>25.320000000001158</v>
      </c>
      <c r="U2534" s="1">
        <f>Q2534/MainSheet!$C$22</f>
        <v>1</v>
      </c>
    </row>
    <row r="2535" spans="7:21">
      <c r="G2535">
        <f t="shared" si="353"/>
        <v>25.33000000000116</v>
      </c>
      <c r="H2535">
        <f t="shared" si="354"/>
        <v>198000</v>
      </c>
      <c r="I2535" s="2">
        <f>MIN(MainSheet!$C$10/MainSheet!$C$9,MainSheet!$K$9*60)</f>
        <v>660</v>
      </c>
      <c r="J2535" s="1">
        <f>IF(G2535&gt;MainSheet!$C$11,IF(J2534&gt;=0.999,1,(G2535-MainSheet!$C$11)*I2535/$B$2/60),0)</f>
        <v>1</v>
      </c>
      <c r="K2535" s="1">
        <f>IF(G2535&gt;MainSheet!$C$11+$B$6,IF(K2534&gt;=0.999,1,(G2535-MainSheet!$C$11-$B$6)*I2535/$C$2/60),0)</f>
        <v>1</v>
      </c>
      <c r="L2535" s="1">
        <f>IF(G2535&gt;MainSheet!$C$11+$B$6+$C$6,IF(L2534&gt;=0.999,1,(G2535-MainSheet!$C$11-$B$6-$C$6)*I2535/$D$2/60),0)</f>
        <v>1</v>
      </c>
      <c r="M2535">
        <f t="shared" si="355"/>
        <v>1</v>
      </c>
      <c r="N2535" s="2">
        <f t="shared" si="356"/>
        <v>3721.0526315789471</v>
      </c>
      <c r="O2535">
        <f t="shared" si="359"/>
        <v>977.02127659574455</v>
      </c>
      <c r="P2535">
        <f t="shared" si="357"/>
        <v>192000</v>
      </c>
      <c r="Q2535" s="2">
        <f t="shared" si="358"/>
        <v>196698.0739081747</v>
      </c>
      <c r="R2535">
        <f>Q2535/MainSheet!$C$8*(G2535-G2534)+R2534</f>
        <v>3164.1063870777966</v>
      </c>
      <c r="S2535">
        <f t="shared" si="360"/>
        <v>51066.642640947706</v>
      </c>
      <c r="T2535">
        <f t="shared" si="352"/>
        <v>25.33000000000116</v>
      </c>
      <c r="U2535" s="1">
        <f>Q2535/MainSheet!$C$22</f>
        <v>1</v>
      </c>
    </row>
    <row r="2536" spans="7:21">
      <c r="G2536">
        <f t="shared" si="353"/>
        <v>25.340000000001162</v>
      </c>
      <c r="H2536">
        <f t="shared" si="354"/>
        <v>198000</v>
      </c>
      <c r="I2536" s="2">
        <f>MIN(MainSheet!$C$10/MainSheet!$C$9,MainSheet!$K$9*60)</f>
        <v>660</v>
      </c>
      <c r="J2536" s="1">
        <f>IF(G2536&gt;MainSheet!$C$11,IF(J2535&gt;=0.999,1,(G2536-MainSheet!$C$11)*I2536/$B$2/60),0)</f>
        <v>1</v>
      </c>
      <c r="K2536" s="1">
        <f>IF(G2536&gt;MainSheet!$C$11+$B$6,IF(K2535&gt;=0.999,1,(G2536-MainSheet!$C$11-$B$6)*I2536/$C$2/60),0)</f>
        <v>1</v>
      </c>
      <c r="L2536" s="1">
        <f>IF(G2536&gt;MainSheet!$C$11+$B$6+$C$6,IF(L2535&gt;=0.999,1,(G2536-MainSheet!$C$11-$B$6-$C$6)*I2536/$D$2/60),0)</f>
        <v>1</v>
      </c>
      <c r="M2536">
        <f t="shared" si="355"/>
        <v>1</v>
      </c>
      <c r="N2536" s="2">
        <f t="shared" si="356"/>
        <v>3721.0526315789471</v>
      </c>
      <c r="O2536">
        <f t="shared" si="359"/>
        <v>977.02127659574455</v>
      </c>
      <c r="P2536">
        <f t="shared" si="357"/>
        <v>192000</v>
      </c>
      <c r="Q2536" s="2">
        <f t="shared" si="358"/>
        <v>196698.0739081747</v>
      </c>
      <c r="R2536">
        <f>Q2536/MainSheet!$C$8*(G2536-G2535)+R2535</f>
        <v>3166.1376335686314</v>
      </c>
      <c r="S2536">
        <f t="shared" si="360"/>
        <v>51099.425653265738</v>
      </c>
      <c r="T2536">
        <f t="shared" si="352"/>
        <v>25.340000000001162</v>
      </c>
      <c r="U2536" s="1">
        <f>Q2536/MainSheet!$C$22</f>
        <v>1</v>
      </c>
    </row>
    <row r="2537" spans="7:21">
      <c r="G2537">
        <f t="shared" si="353"/>
        <v>25.350000000001163</v>
      </c>
      <c r="H2537">
        <f t="shared" si="354"/>
        <v>198000</v>
      </c>
      <c r="I2537" s="2">
        <f>MIN(MainSheet!$C$10/MainSheet!$C$9,MainSheet!$K$9*60)</f>
        <v>660</v>
      </c>
      <c r="J2537" s="1">
        <f>IF(G2537&gt;MainSheet!$C$11,IF(J2536&gt;=0.999,1,(G2537-MainSheet!$C$11)*I2537/$B$2/60),0)</f>
        <v>1</v>
      </c>
      <c r="K2537" s="1">
        <f>IF(G2537&gt;MainSheet!$C$11+$B$6,IF(K2536&gt;=0.999,1,(G2537-MainSheet!$C$11-$B$6)*I2537/$C$2/60),0)</f>
        <v>1</v>
      </c>
      <c r="L2537" s="1">
        <f>IF(G2537&gt;MainSheet!$C$11+$B$6+$C$6,IF(L2536&gt;=0.999,1,(G2537-MainSheet!$C$11-$B$6-$C$6)*I2537/$D$2/60),0)</f>
        <v>1</v>
      </c>
      <c r="M2537">
        <f t="shared" si="355"/>
        <v>1</v>
      </c>
      <c r="N2537" s="2">
        <f t="shared" si="356"/>
        <v>3721.0526315789471</v>
      </c>
      <c r="O2537">
        <f t="shared" si="359"/>
        <v>977.02127659574455</v>
      </c>
      <c r="P2537">
        <f t="shared" si="357"/>
        <v>192000</v>
      </c>
      <c r="Q2537" s="2">
        <f t="shared" si="358"/>
        <v>196698.0739081747</v>
      </c>
      <c r="R2537">
        <f>Q2537/MainSheet!$C$8*(G2537-G2536)+R2536</f>
        <v>3168.1688800594661</v>
      </c>
      <c r="S2537">
        <f t="shared" si="360"/>
        <v>51132.20866558377</v>
      </c>
      <c r="T2537">
        <f t="shared" si="352"/>
        <v>25.350000000001163</v>
      </c>
      <c r="U2537" s="1">
        <f>Q2537/MainSheet!$C$22</f>
        <v>1</v>
      </c>
    </row>
    <row r="2538" spans="7:21">
      <c r="G2538">
        <f t="shared" si="353"/>
        <v>25.360000000001165</v>
      </c>
      <c r="H2538">
        <f t="shared" si="354"/>
        <v>198000</v>
      </c>
      <c r="I2538" s="2">
        <f>MIN(MainSheet!$C$10/MainSheet!$C$9,MainSheet!$K$9*60)</f>
        <v>660</v>
      </c>
      <c r="J2538" s="1">
        <f>IF(G2538&gt;MainSheet!$C$11,IF(J2537&gt;=0.999,1,(G2538-MainSheet!$C$11)*I2538/$B$2/60),0)</f>
        <v>1</v>
      </c>
      <c r="K2538" s="1">
        <f>IF(G2538&gt;MainSheet!$C$11+$B$6,IF(K2537&gt;=0.999,1,(G2538-MainSheet!$C$11-$B$6)*I2538/$C$2/60),0)</f>
        <v>1</v>
      </c>
      <c r="L2538" s="1">
        <f>IF(G2538&gt;MainSheet!$C$11+$B$6+$C$6,IF(L2537&gt;=0.999,1,(G2538-MainSheet!$C$11-$B$6-$C$6)*I2538/$D$2/60),0)</f>
        <v>1</v>
      </c>
      <c r="M2538">
        <f t="shared" si="355"/>
        <v>1</v>
      </c>
      <c r="N2538" s="2">
        <f t="shared" si="356"/>
        <v>3721.0526315789471</v>
      </c>
      <c r="O2538">
        <f t="shared" si="359"/>
        <v>977.02127659574455</v>
      </c>
      <c r="P2538">
        <f t="shared" si="357"/>
        <v>192000</v>
      </c>
      <c r="Q2538" s="2">
        <f t="shared" si="358"/>
        <v>196698.0739081747</v>
      </c>
      <c r="R2538">
        <f>Q2538/MainSheet!$C$8*(G2538-G2537)+R2537</f>
        <v>3170.2001265503009</v>
      </c>
      <c r="S2538">
        <f t="shared" si="360"/>
        <v>51164.991677901802</v>
      </c>
      <c r="T2538">
        <f t="shared" si="352"/>
        <v>25.360000000001165</v>
      </c>
      <c r="U2538" s="1">
        <f>Q2538/MainSheet!$C$22</f>
        <v>1</v>
      </c>
    </row>
    <row r="2539" spans="7:21">
      <c r="G2539">
        <f t="shared" si="353"/>
        <v>25.370000000001166</v>
      </c>
      <c r="H2539">
        <f t="shared" si="354"/>
        <v>198000</v>
      </c>
      <c r="I2539" s="2">
        <f>MIN(MainSheet!$C$10/MainSheet!$C$9,MainSheet!$K$9*60)</f>
        <v>660</v>
      </c>
      <c r="J2539" s="1">
        <f>IF(G2539&gt;MainSheet!$C$11,IF(J2538&gt;=0.999,1,(G2539-MainSheet!$C$11)*I2539/$B$2/60),0)</f>
        <v>1</v>
      </c>
      <c r="K2539" s="1">
        <f>IF(G2539&gt;MainSheet!$C$11+$B$6,IF(K2538&gt;=0.999,1,(G2539-MainSheet!$C$11-$B$6)*I2539/$C$2/60),0)</f>
        <v>1</v>
      </c>
      <c r="L2539" s="1">
        <f>IF(G2539&gt;MainSheet!$C$11+$B$6+$C$6,IF(L2538&gt;=0.999,1,(G2539-MainSheet!$C$11-$B$6-$C$6)*I2539/$D$2/60),0)</f>
        <v>1</v>
      </c>
      <c r="M2539">
        <f t="shared" si="355"/>
        <v>1</v>
      </c>
      <c r="N2539" s="2">
        <f t="shared" si="356"/>
        <v>3721.0526315789471</v>
      </c>
      <c r="O2539">
        <f t="shared" si="359"/>
        <v>977.02127659574455</v>
      </c>
      <c r="P2539">
        <f t="shared" si="357"/>
        <v>192000</v>
      </c>
      <c r="Q2539" s="2">
        <f t="shared" si="358"/>
        <v>196698.0739081747</v>
      </c>
      <c r="R2539">
        <f>Q2539/MainSheet!$C$8*(G2539-G2538)+R2538</f>
        <v>3172.2313730411356</v>
      </c>
      <c r="S2539">
        <f t="shared" si="360"/>
        <v>51197.774690219834</v>
      </c>
      <c r="T2539">
        <f t="shared" si="352"/>
        <v>25.370000000001166</v>
      </c>
      <c r="U2539" s="1">
        <f>Q2539/MainSheet!$C$22</f>
        <v>1</v>
      </c>
    </row>
    <row r="2540" spans="7:21">
      <c r="G2540">
        <f t="shared" si="353"/>
        <v>25.380000000001168</v>
      </c>
      <c r="H2540">
        <f t="shared" si="354"/>
        <v>198000</v>
      </c>
      <c r="I2540" s="2">
        <f>MIN(MainSheet!$C$10/MainSheet!$C$9,MainSheet!$K$9*60)</f>
        <v>660</v>
      </c>
      <c r="J2540" s="1">
        <f>IF(G2540&gt;MainSheet!$C$11,IF(J2539&gt;=0.999,1,(G2540-MainSheet!$C$11)*I2540/$B$2/60),0)</f>
        <v>1</v>
      </c>
      <c r="K2540" s="1">
        <f>IF(G2540&gt;MainSheet!$C$11+$B$6,IF(K2539&gt;=0.999,1,(G2540-MainSheet!$C$11-$B$6)*I2540/$C$2/60),0)</f>
        <v>1</v>
      </c>
      <c r="L2540" s="1">
        <f>IF(G2540&gt;MainSheet!$C$11+$B$6+$C$6,IF(L2539&gt;=0.999,1,(G2540-MainSheet!$C$11-$B$6-$C$6)*I2540/$D$2/60),0)</f>
        <v>1</v>
      </c>
      <c r="M2540">
        <f t="shared" si="355"/>
        <v>1</v>
      </c>
      <c r="N2540" s="2">
        <f t="shared" si="356"/>
        <v>3721.0526315789471</v>
      </c>
      <c r="O2540">
        <f t="shared" si="359"/>
        <v>977.02127659574455</v>
      </c>
      <c r="P2540">
        <f t="shared" si="357"/>
        <v>192000</v>
      </c>
      <c r="Q2540" s="2">
        <f t="shared" si="358"/>
        <v>196698.0739081747</v>
      </c>
      <c r="R2540">
        <f>Q2540/MainSheet!$C$8*(G2540-G2539)+R2539</f>
        <v>3174.2626195319704</v>
      </c>
      <c r="S2540">
        <f t="shared" si="360"/>
        <v>51230.557702537866</v>
      </c>
      <c r="T2540">
        <f t="shared" si="352"/>
        <v>25.380000000001168</v>
      </c>
      <c r="U2540" s="1">
        <f>Q2540/MainSheet!$C$22</f>
        <v>1</v>
      </c>
    </row>
    <row r="2541" spans="7:21">
      <c r="G2541">
        <f t="shared" si="353"/>
        <v>25.390000000001169</v>
      </c>
      <c r="H2541">
        <f t="shared" si="354"/>
        <v>198000</v>
      </c>
      <c r="I2541" s="2">
        <f>MIN(MainSheet!$C$10/MainSheet!$C$9,MainSheet!$K$9*60)</f>
        <v>660</v>
      </c>
      <c r="J2541" s="1">
        <f>IF(G2541&gt;MainSheet!$C$11,IF(J2540&gt;=0.999,1,(G2541-MainSheet!$C$11)*I2541/$B$2/60),0)</f>
        <v>1</v>
      </c>
      <c r="K2541" s="1">
        <f>IF(G2541&gt;MainSheet!$C$11+$B$6,IF(K2540&gt;=0.999,1,(G2541-MainSheet!$C$11-$B$6)*I2541/$C$2/60),0)</f>
        <v>1</v>
      </c>
      <c r="L2541" s="1">
        <f>IF(G2541&gt;MainSheet!$C$11+$B$6+$C$6,IF(L2540&gt;=0.999,1,(G2541-MainSheet!$C$11-$B$6-$C$6)*I2541/$D$2/60),0)</f>
        <v>1</v>
      </c>
      <c r="M2541">
        <f t="shared" si="355"/>
        <v>1</v>
      </c>
      <c r="N2541" s="2">
        <f t="shared" si="356"/>
        <v>3721.0526315789471</v>
      </c>
      <c r="O2541">
        <f t="shared" si="359"/>
        <v>977.02127659574455</v>
      </c>
      <c r="P2541">
        <f t="shared" si="357"/>
        <v>192000</v>
      </c>
      <c r="Q2541" s="2">
        <f t="shared" si="358"/>
        <v>196698.0739081747</v>
      </c>
      <c r="R2541">
        <f>Q2541/MainSheet!$C$8*(G2541-G2540)+R2540</f>
        <v>3176.2938660228051</v>
      </c>
      <c r="S2541">
        <f t="shared" si="360"/>
        <v>51263.340714855898</v>
      </c>
      <c r="T2541">
        <f t="shared" si="352"/>
        <v>25.390000000001169</v>
      </c>
      <c r="U2541" s="1">
        <f>Q2541/MainSheet!$C$22</f>
        <v>1</v>
      </c>
    </row>
    <row r="2542" spans="7:21">
      <c r="G2542">
        <f t="shared" si="353"/>
        <v>25.400000000001171</v>
      </c>
      <c r="H2542">
        <f t="shared" si="354"/>
        <v>198000</v>
      </c>
      <c r="I2542" s="2">
        <f>MIN(MainSheet!$C$10/MainSheet!$C$9,MainSheet!$K$9*60)</f>
        <v>660</v>
      </c>
      <c r="J2542" s="1">
        <f>IF(G2542&gt;MainSheet!$C$11,IF(J2541&gt;=0.999,1,(G2542-MainSheet!$C$11)*I2542/$B$2/60),0)</f>
        <v>1</v>
      </c>
      <c r="K2542" s="1">
        <f>IF(G2542&gt;MainSheet!$C$11+$B$6,IF(K2541&gt;=0.999,1,(G2542-MainSheet!$C$11-$B$6)*I2542/$C$2/60),0)</f>
        <v>1</v>
      </c>
      <c r="L2542" s="1">
        <f>IF(G2542&gt;MainSheet!$C$11+$B$6+$C$6,IF(L2541&gt;=0.999,1,(G2542-MainSheet!$C$11-$B$6-$C$6)*I2542/$D$2/60),0)</f>
        <v>1</v>
      </c>
      <c r="M2542">
        <f t="shared" si="355"/>
        <v>1</v>
      </c>
      <c r="N2542" s="2">
        <f t="shared" si="356"/>
        <v>3721.0526315789471</v>
      </c>
      <c r="O2542">
        <f t="shared" si="359"/>
        <v>977.02127659574455</v>
      </c>
      <c r="P2542">
        <f t="shared" si="357"/>
        <v>192000</v>
      </c>
      <c r="Q2542" s="2">
        <f t="shared" si="358"/>
        <v>196698.0739081747</v>
      </c>
      <c r="R2542">
        <f>Q2542/MainSheet!$C$8*(G2542-G2541)+R2541</f>
        <v>3178.3251125136399</v>
      </c>
      <c r="S2542">
        <f t="shared" si="360"/>
        <v>51296.12372717393</v>
      </c>
      <c r="T2542">
        <f t="shared" si="352"/>
        <v>25.400000000001171</v>
      </c>
      <c r="U2542" s="1">
        <f>Q2542/MainSheet!$C$22</f>
        <v>1</v>
      </c>
    </row>
    <row r="2543" spans="7:21">
      <c r="G2543">
        <f t="shared" si="353"/>
        <v>25.410000000001173</v>
      </c>
      <c r="H2543">
        <f t="shared" si="354"/>
        <v>198000</v>
      </c>
      <c r="I2543" s="2">
        <f>MIN(MainSheet!$C$10/MainSheet!$C$9,MainSheet!$K$9*60)</f>
        <v>660</v>
      </c>
      <c r="J2543" s="1">
        <f>IF(G2543&gt;MainSheet!$C$11,IF(J2542&gt;=0.999,1,(G2543-MainSheet!$C$11)*I2543/$B$2/60),0)</f>
        <v>1</v>
      </c>
      <c r="K2543" s="1">
        <f>IF(G2543&gt;MainSheet!$C$11+$B$6,IF(K2542&gt;=0.999,1,(G2543-MainSheet!$C$11-$B$6)*I2543/$C$2/60),0)</f>
        <v>1</v>
      </c>
      <c r="L2543" s="1">
        <f>IF(G2543&gt;MainSheet!$C$11+$B$6+$C$6,IF(L2542&gt;=0.999,1,(G2543-MainSheet!$C$11-$B$6-$C$6)*I2543/$D$2/60),0)</f>
        <v>1</v>
      </c>
      <c r="M2543">
        <f t="shared" si="355"/>
        <v>1</v>
      </c>
      <c r="N2543" s="2">
        <f t="shared" si="356"/>
        <v>3721.0526315789471</v>
      </c>
      <c r="O2543">
        <f t="shared" si="359"/>
        <v>977.02127659574455</v>
      </c>
      <c r="P2543">
        <f t="shared" si="357"/>
        <v>192000</v>
      </c>
      <c r="Q2543" s="2">
        <f t="shared" si="358"/>
        <v>196698.0739081747</v>
      </c>
      <c r="R2543">
        <f>Q2543/MainSheet!$C$8*(G2543-G2542)+R2542</f>
        <v>3180.3563590044746</v>
      </c>
      <c r="S2543">
        <f t="shared" si="360"/>
        <v>51328.906739491962</v>
      </c>
      <c r="T2543">
        <f t="shared" si="352"/>
        <v>25.410000000001173</v>
      </c>
      <c r="U2543" s="1">
        <f>Q2543/MainSheet!$C$22</f>
        <v>1</v>
      </c>
    </row>
    <row r="2544" spans="7:21">
      <c r="G2544">
        <f t="shared" si="353"/>
        <v>25.420000000001174</v>
      </c>
      <c r="H2544">
        <f t="shared" si="354"/>
        <v>198000</v>
      </c>
      <c r="I2544" s="2">
        <f>MIN(MainSheet!$C$10/MainSheet!$C$9,MainSheet!$K$9*60)</f>
        <v>660</v>
      </c>
      <c r="J2544" s="1">
        <f>IF(G2544&gt;MainSheet!$C$11,IF(J2543&gt;=0.999,1,(G2544-MainSheet!$C$11)*I2544/$B$2/60),0)</f>
        <v>1</v>
      </c>
      <c r="K2544" s="1">
        <f>IF(G2544&gt;MainSheet!$C$11+$B$6,IF(K2543&gt;=0.999,1,(G2544-MainSheet!$C$11-$B$6)*I2544/$C$2/60),0)</f>
        <v>1</v>
      </c>
      <c r="L2544" s="1">
        <f>IF(G2544&gt;MainSheet!$C$11+$B$6+$C$6,IF(L2543&gt;=0.999,1,(G2544-MainSheet!$C$11-$B$6-$C$6)*I2544/$D$2/60),0)</f>
        <v>1</v>
      </c>
      <c r="M2544">
        <f t="shared" si="355"/>
        <v>1</v>
      </c>
      <c r="N2544" s="2">
        <f t="shared" si="356"/>
        <v>3721.0526315789471</v>
      </c>
      <c r="O2544">
        <f t="shared" si="359"/>
        <v>977.02127659574455</v>
      </c>
      <c r="P2544">
        <f t="shared" si="357"/>
        <v>192000</v>
      </c>
      <c r="Q2544" s="2">
        <f t="shared" si="358"/>
        <v>196698.0739081747</v>
      </c>
      <c r="R2544">
        <f>Q2544/MainSheet!$C$8*(G2544-G2543)+R2543</f>
        <v>3182.3876054953093</v>
      </c>
      <c r="S2544">
        <f t="shared" si="360"/>
        <v>51361.689751809994</v>
      </c>
      <c r="T2544">
        <f t="shared" si="352"/>
        <v>25.420000000001174</v>
      </c>
      <c r="U2544" s="1">
        <f>Q2544/MainSheet!$C$22</f>
        <v>1</v>
      </c>
    </row>
    <row r="2545" spans="7:21">
      <c r="G2545">
        <f t="shared" si="353"/>
        <v>25.430000000001176</v>
      </c>
      <c r="H2545">
        <f t="shared" si="354"/>
        <v>198000</v>
      </c>
      <c r="I2545" s="2">
        <f>MIN(MainSheet!$C$10/MainSheet!$C$9,MainSheet!$K$9*60)</f>
        <v>660</v>
      </c>
      <c r="J2545" s="1">
        <f>IF(G2545&gt;MainSheet!$C$11,IF(J2544&gt;=0.999,1,(G2545-MainSheet!$C$11)*I2545/$B$2/60),0)</f>
        <v>1</v>
      </c>
      <c r="K2545" s="1">
        <f>IF(G2545&gt;MainSheet!$C$11+$B$6,IF(K2544&gt;=0.999,1,(G2545-MainSheet!$C$11-$B$6)*I2545/$C$2/60),0)</f>
        <v>1</v>
      </c>
      <c r="L2545" s="1">
        <f>IF(G2545&gt;MainSheet!$C$11+$B$6+$C$6,IF(L2544&gt;=0.999,1,(G2545-MainSheet!$C$11-$B$6-$C$6)*I2545/$D$2/60),0)</f>
        <v>1</v>
      </c>
      <c r="M2545">
        <f t="shared" si="355"/>
        <v>1</v>
      </c>
      <c r="N2545" s="2">
        <f t="shared" si="356"/>
        <v>3721.0526315789471</v>
      </c>
      <c r="O2545">
        <f t="shared" si="359"/>
        <v>977.02127659574455</v>
      </c>
      <c r="P2545">
        <f t="shared" si="357"/>
        <v>192000</v>
      </c>
      <c r="Q2545" s="2">
        <f t="shared" si="358"/>
        <v>196698.0739081747</v>
      </c>
      <c r="R2545">
        <f>Q2545/MainSheet!$C$8*(G2545-G2544)+R2544</f>
        <v>3184.4188519861441</v>
      </c>
      <c r="S2545">
        <f t="shared" si="360"/>
        <v>51394.472764128026</v>
      </c>
      <c r="T2545">
        <f t="shared" si="352"/>
        <v>25.430000000001176</v>
      </c>
      <c r="U2545" s="1">
        <f>Q2545/MainSheet!$C$22</f>
        <v>1</v>
      </c>
    </row>
    <row r="2546" spans="7:21">
      <c r="G2546">
        <f t="shared" si="353"/>
        <v>25.440000000001177</v>
      </c>
      <c r="H2546">
        <f t="shared" si="354"/>
        <v>198000</v>
      </c>
      <c r="I2546" s="2">
        <f>MIN(MainSheet!$C$10/MainSheet!$C$9,MainSheet!$K$9*60)</f>
        <v>660</v>
      </c>
      <c r="J2546" s="1">
        <f>IF(G2546&gt;MainSheet!$C$11,IF(J2545&gt;=0.999,1,(G2546-MainSheet!$C$11)*I2546/$B$2/60),0)</f>
        <v>1</v>
      </c>
      <c r="K2546" s="1">
        <f>IF(G2546&gt;MainSheet!$C$11+$B$6,IF(K2545&gt;=0.999,1,(G2546-MainSheet!$C$11-$B$6)*I2546/$C$2/60),0)</f>
        <v>1</v>
      </c>
      <c r="L2546" s="1">
        <f>IF(G2546&gt;MainSheet!$C$11+$B$6+$C$6,IF(L2545&gt;=0.999,1,(G2546-MainSheet!$C$11-$B$6-$C$6)*I2546/$D$2/60),0)</f>
        <v>1</v>
      </c>
      <c r="M2546">
        <f t="shared" si="355"/>
        <v>1</v>
      </c>
      <c r="N2546" s="2">
        <f t="shared" si="356"/>
        <v>3721.0526315789471</v>
      </c>
      <c r="O2546">
        <f t="shared" si="359"/>
        <v>977.02127659574455</v>
      </c>
      <c r="P2546">
        <f t="shared" si="357"/>
        <v>192000</v>
      </c>
      <c r="Q2546" s="2">
        <f t="shared" si="358"/>
        <v>196698.0739081747</v>
      </c>
      <c r="R2546">
        <f>Q2546/MainSheet!$C$8*(G2546-G2545)+R2545</f>
        <v>3186.4500984769788</v>
      </c>
      <c r="S2546">
        <f t="shared" si="360"/>
        <v>51427.255776446058</v>
      </c>
      <c r="T2546">
        <f t="shared" si="352"/>
        <v>25.440000000001177</v>
      </c>
      <c r="U2546" s="1">
        <f>Q2546/MainSheet!$C$22</f>
        <v>1</v>
      </c>
    </row>
    <row r="2547" spans="7:21">
      <c r="G2547">
        <f t="shared" si="353"/>
        <v>25.450000000001179</v>
      </c>
      <c r="H2547">
        <f t="shared" si="354"/>
        <v>198000</v>
      </c>
      <c r="I2547" s="2">
        <f>MIN(MainSheet!$C$10/MainSheet!$C$9,MainSheet!$K$9*60)</f>
        <v>660</v>
      </c>
      <c r="J2547" s="1">
        <f>IF(G2547&gt;MainSheet!$C$11,IF(J2546&gt;=0.999,1,(G2547-MainSheet!$C$11)*I2547/$B$2/60),0)</f>
        <v>1</v>
      </c>
      <c r="K2547" s="1">
        <f>IF(G2547&gt;MainSheet!$C$11+$B$6,IF(K2546&gt;=0.999,1,(G2547-MainSheet!$C$11-$B$6)*I2547/$C$2/60),0)</f>
        <v>1</v>
      </c>
      <c r="L2547" s="1">
        <f>IF(G2547&gt;MainSheet!$C$11+$B$6+$C$6,IF(L2546&gt;=0.999,1,(G2547-MainSheet!$C$11-$B$6-$C$6)*I2547/$D$2/60),0)</f>
        <v>1</v>
      </c>
      <c r="M2547">
        <f t="shared" si="355"/>
        <v>1</v>
      </c>
      <c r="N2547" s="2">
        <f t="shared" si="356"/>
        <v>3721.0526315789471</v>
      </c>
      <c r="O2547">
        <f t="shared" si="359"/>
        <v>977.02127659574455</v>
      </c>
      <c r="P2547">
        <f t="shared" si="357"/>
        <v>192000</v>
      </c>
      <c r="Q2547" s="2">
        <f t="shared" si="358"/>
        <v>196698.0739081747</v>
      </c>
      <c r="R2547">
        <f>Q2547/MainSheet!$C$8*(G2547-G2546)+R2546</f>
        <v>3188.4813449678136</v>
      </c>
      <c r="S2547">
        <f t="shared" si="360"/>
        <v>51460.03878876409</v>
      </c>
      <c r="T2547">
        <f t="shared" si="352"/>
        <v>25.450000000001179</v>
      </c>
      <c r="U2547" s="1">
        <f>Q2547/MainSheet!$C$22</f>
        <v>1</v>
      </c>
    </row>
    <row r="2548" spans="7:21">
      <c r="G2548">
        <f t="shared" si="353"/>
        <v>25.46000000000118</v>
      </c>
      <c r="H2548">
        <f t="shared" si="354"/>
        <v>198000</v>
      </c>
      <c r="I2548" s="2">
        <f>MIN(MainSheet!$C$10/MainSheet!$C$9,MainSheet!$K$9*60)</f>
        <v>660</v>
      </c>
      <c r="J2548" s="1">
        <f>IF(G2548&gt;MainSheet!$C$11,IF(J2547&gt;=0.999,1,(G2548-MainSheet!$C$11)*I2548/$B$2/60),0)</f>
        <v>1</v>
      </c>
      <c r="K2548" s="1">
        <f>IF(G2548&gt;MainSheet!$C$11+$B$6,IF(K2547&gt;=0.999,1,(G2548-MainSheet!$C$11-$B$6)*I2548/$C$2/60),0)</f>
        <v>1</v>
      </c>
      <c r="L2548" s="1">
        <f>IF(G2548&gt;MainSheet!$C$11+$B$6+$C$6,IF(L2547&gt;=0.999,1,(G2548-MainSheet!$C$11-$B$6-$C$6)*I2548/$D$2/60),0)</f>
        <v>1</v>
      </c>
      <c r="M2548">
        <f t="shared" si="355"/>
        <v>1</v>
      </c>
      <c r="N2548" s="2">
        <f t="shared" si="356"/>
        <v>3721.0526315789471</v>
      </c>
      <c r="O2548">
        <f t="shared" si="359"/>
        <v>977.02127659574455</v>
      </c>
      <c r="P2548">
        <f t="shared" si="357"/>
        <v>192000</v>
      </c>
      <c r="Q2548" s="2">
        <f t="shared" si="358"/>
        <v>196698.0739081747</v>
      </c>
      <c r="R2548">
        <f>Q2548/MainSheet!$C$8*(G2548-G2547)+R2547</f>
        <v>3190.5125914586483</v>
      </c>
      <c r="S2548">
        <f t="shared" si="360"/>
        <v>51492.821801082122</v>
      </c>
      <c r="T2548">
        <f t="shared" si="352"/>
        <v>25.46000000000118</v>
      </c>
      <c r="U2548" s="1">
        <f>Q2548/MainSheet!$C$22</f>
        <v>1</v>
      </c>
    </row>
    <row r="2549" spans="7:21">
      <c r="G2549">
        <f t="shared" si="353"/>
        <v>25.470000000001182</v>
      </c>
      <c r="H2549">
        <f t="shared" si="354"/>
        <v>198000</v>
      </c>
      <c r="I2549" s="2">
        <f>MIN(MainSheet!$C$10/MainSheet!$C$9,MainSheet!$K$9*60)</f>
        <v>660</v>
      </c>
      <c r="J2549" s="1">
        <f>IF(G2549&gt;MainSheet!$C$11,IF(J2548&gt;=0.999,1,(G2549-MainSheet!$C$11)*I2549/$B$2/60),0)</f>
        <v>1</v>
      </c>
      <c r="K2549" s="1">
        <f>IF(G2549&gt;MainSheet!$C$11+$B$6,IF(K2548&gt;=0.999,1,(G2549-MainSheet!$C$11-$B$6)*I2549/$C$2/60),0)</f>
        <v>1</v>
      </c>
      <c r="L2549" s="1">
        <f>IF(G2549&gt;MainSheet!$C$11+$B$6+$C$6,IF(L2548&gt;=0.999,1,(G2549-MainSheet!$C$11-$B$6-$C$6)*I2549/$D$2/60),0)</f>
        <v>1</v>
      </c>
      <c r="M2549">
        <f t="shared" si="355"/>
        <v>1</v>
      </c>
      <c r="N2549" s="2">
        <f t="shared" si="356"/>
        <v>3721.0526315789471</v>
      </c>
      <c r="O2549">
        <f t="shared" si="359"/>
        <v>977.02127659574455</v>
      </c>
      <c r="P2549">
        <f t="shared" si="357"/>
        <v>192000</v>
      </c>
      <c r="Q2549" s="2">
        <f t="shared" si="358"/>
        <v>196698.0739081747</v>
      </c>
      <c r="R2549">
        <f>Q2549/MainSheet!$C$8*(G2549-G2548)+R2548</f>
        <v>3192.5438379494831</v>
      </c>
      <c r="S2549">
        <f t="shared" si="360"/>
        <v>51525.604813400154</v>
      </c>
      <c r="T2549">
        <f t="shared" si="352"/>
        <v>25.470000000001182</v>
      </c>
      <c r="U2549" s="1">
        <f>Q2549/MainSheet!$C$22</f>
        <v>1</v>
      </c>
    </row>
    <row r="2550" spans="7:21">
      <c r="G2550">
        <f t="shared" si="353"/>
        <v>25.480000000001183</v>
      </c>
      <c r="H2550">
        <f t="shared" si="354"/>
        <v>198000</v>
      </c>
      <c r="I2550" s="2">
        <f>MIN(MainSheet!$C$10/MainSheet!$C$9,MainSheet!$K$9*60)</f>
        <v>660</v>
      </c>
      <c r="J2550" s="1">
        <f>IF(G2550&gt;MainSheet!$C$11,IF(J2549&gt;=0.999,1,(G2550-MainSheet!$C$11)*I2550/$B$2/60),0)</f>
        <v>1</v>
      </c>
      <c r="K2550" s="1">
        <f>IF(G2550&gt;MainSheet!$C$11+$B$6,IF(K2549&gt;=0.999,1,(G2550-MainSheet!$C$11-$B$6)*I2550/$C$2/60),0)</f>
        <v>1</v>
      </c>
      <c r="L2550" s="1">
        <f>IF(G2550&gt;MainSheet!$C$11+$B$6+$C$6,IF(L2549&gt;=0.999,1,(G2550-MainSheet!$C$11-$B$6-$C$6)*I2550/$D$2/60),0)</f>
        <v>1</v>
      </c>
      <c r="M2550">
        <f t="shared" si="355"/>
        <v>1</v>
      </c>
      <c r="N2550" s="2">
        <f t="shared" si="356"/>
        <v>3721.0526315789471</v>
      </c>
      <c r="O2550">
        <f t="shared" si="359"/>
        <v>977.02127659574455</v>
      </c>
      <c r="P2550">
        <f t="shared" si="357"/>
        <v>192000</v>
      </c>
      <c r="Q2550" s="2">
        <f t="shared" si="358"/>
        <v>196698.0739081747</v>
      </c>
      <c r="R2550">
        <f>Q2550/MainSheet!$C$8*(G2550-G2549)+R2549</f>
        <v>3194.5750844403178</v>
      </c>
      <c r="S2550">
        <f t="shared" si="360"/>
        <v>51558.387825718186</v>
      </c>
      <c r="T2550">
        <f t="shared" si="352"/>
        <v>25.480000000001183</v>
      </c>
      <c r="U2550" s="1">
        <f>Q2550/MainSheet!$C$22</f>
        <v>1</v>
      </c>
    </row>
    <row r="2551" spans="7:21">
      <c r="G2551">
        <f t="shared" si="353"/>
        <v>25.490000000001185</v>
      </c>
      <c r="H2551">
        <f t="shared" si="354"/>
        <v>198000</v>
      </c>
      <c r="I2551" s="2">
        <f>MIN(MainSheet!$C$10/MainSheet!$C$9,MainSheet!$K$9*60)</f>
        <v>660</v>
      </c>
      <c r="J2551" s="1">
        <f>IF(G2551&gt;MainSheet!$C$11,IF(J2550&gt;=0.999,1,(G2551-MainSheet!$C$11)*I2551/$B$2/60),0)</f>
        <v>1</v>
      </c>
      <c r="K2551" s="1">
        <f>IF(G2551&gt;MainSheet!$C$11+$B$6,IF(K2550&gt;=0.999,1,(G2551-MainSheet!$C$11-$B$6)*I2551/$C$2/60),0)</f>
        <v>1</v>
      </c>
      <c r="L2551" s="1">
        <f>IF(G2551&gt;MainSheet!$C$11+$B$6+$C$6,IF(L2550&gt;=0.999,1,(G2551-MainSheet!$C$11-$B$6-$C$6)*I2551/$D$2/60),0)</f>
        <v>1</v>
      </c>
      <c r="M2551">
        <f t="shared" si="355"/>
        <v>1</v>
      </c>
      <c r="N2551" s="2">
        <f t="shared" si="356"/>
        <v>3721.0526315789471</v>
      </c>
      <c r="O2551">
        <f t="shared" si="359"/>
        <v>977.02127659574455</v>
      </c>
      <c r="P2551">
        <f t="shared" si="357"/>
        <v>192000</v>
      </c>
      <c r="Q2551" s="2">
        <f t="shared" si="358"/>
        <v>196698.0739081747</v>
      </c>
      <c r="R2551">
        <f>Q2551/MainSheet!$C$8*(G2551-G2550)+R2550</f>
        <v>3196.6063309311526</v>
      </c>
      <c r="S2551">
        <f t="shared" si="360"/>
        <v>51591.170838036218</v>
      </c>
      <c r="T2551">
        <f t="shared" si="352"/>
        <v>25.490000000001185</v>
      </c>
      <c r="U2551" s="1">
        <f>Q2551/MainSheet!$C$22</f>
        <v>1</v>
      </c>
    </row>
    <row r="2552" spans="7:21">
      <c r="G2552">
        <f t="shared" si="353"/>
        <v>25.500000000001187</v>
      </c>
      <c r="H2552">
        <f t="shared" si="354"/>
        <v>198000</v>
      </c>
      <c r="I2552" s="2">
        <f>MIN(MainSheet!$C$10/MainSheet!$C$9,MainSheet!$K$9*60)</f>
        <v>660</v>
      </c>
      <c r="J2552" s="1">
        <f>IF(G2552&gt;MainSheet!$C$11,IF(J2551&gt;=0.999,1,(G2552-MainSheet!$C$11)*I2552/$B$2/60),0)</f>
        <v>1</v>
      </c>
      <c r="K2552" s="1">
        <f>IF(G2552&gt;MainSheet!$C$11+$B$6,IF(K2551&gt;=0.999,1,(G2552-MainSheet!$C$11-$B$6)*I2552/$C$2/60),0)</f>
        <v>1</v>
      </c>
      <c r="L2552" s="1">
        <f>IF(G2552&gt;MainSheet!$C$11+$B$6+$C$6,IF(L2551&gt;=0.999,1,(G2552-MainSheet!$C$11-$B$6-$C$6)*I2552/$D$2/60),0)</f>
        <v>1</v>
      </c>
      <c r="M2552">
        <f t="shared" si="355"/>
        <v>1</v>
      </c>
      <c r="N2552" s="2">
        <f t="shared" si="356"/>
        <v>3721.0526315789471</v>
      </c>
      <c r="O2552">
        <f t="shared" si="359"/>
        <v>977.02127659574455</v>
      </c>
      <c r="P2552">
        <f t="shared" si="357"/>
        <v>192000</v>
      </c>
      <c r="Q2552" s="2">
        <f t="shared" si="358"/>
        <v>196698.0739081747</v>
      </c>
      <c r="R2552">
        <f>Q2552/MainSheet!$C$8*(G2552-G2551)+R2551</f>
        <v>3198.6375774219873</v>
      </c>
      <c r="S2552">
        <f t="shared" si="360"/>
        <v>51623.95385035425</v>
      </c>
      <c r="T2552">
        <f t="shared" si="352"/>
        <v>25.500000000001187</v>
      </c>
      <c r="U2552" s="1">
        <f>Q2552/MainSheet!$C$22</f>
        <v>1</v>
      </c>
    </row>
    <row r="2553" spans="7:21">
      <c r="G2553">
        <f t="shared" si="353"/>
        <v>25.510000000001188</v>
      </c>
      <c r="H2553">
        <f t="shared" si="354"/>
        <v>198000</v>
      </c>
      <c r="I2553" s="2">
        <f>MIN(MainSheet!$C$10/MainSheet!$C$9,MainSheet!$K$9*60)</f>
        <v>660</v>
      </c>
      <c r="J2553" s="1">
        <f>IF(G2553&gt;MainSheet!$C$11,IF(J2552&gt;=0.999,1,(G2553-MainSheet!$C$11)*I2553/$B$2/60),0)</f>
        <v>1</v>
      </c>
      <c r="K2553" s="1">
        <f>IF(G2553&gt;MainSheet!$C$11+$B$6,IF(K2552&gt;=0.999,1,(G2553-MainSheet!$C$11-$B$6)*I2553/$C$2/60),0)</f>
        <v>1</v>
      </c>
      <c r="L2553" s="1">
        <f>IF(G2553&gt;MainSheet!$C$11+$B$6+$C$6,IF(L2552&gt;=0.999,1,(G2553-MainSheet!$C$11-$B$6-$C$6)*I2553/$D$2/60),0)</f>
        <v>1</v>
      </c>
      <c r="M2553">
        <f t="shared" si="355"/>
        <v>1</v>
      </c>
      <c r="N2553" s="2">
        <f t="shared" si="356"/>
        <v>3721.0526315789471</v>
      </c>
      <c r="O2553">
        <f t="shared" si="359"/>
        <v>977.02127659574455</v>
      </c>
      <c r="P2553">
        <f t="shared" si="357"/>
        <v>192000</v>
      </c>
      <c r="Q2553" s="2">
        <f t="shared" si="358"/>
        <v>196698.0739081747</v>
      </c>
      <c r="R2553">
        <f>Q2553/MainSheet!$C$8*(G2553-G2552)+R2552</f>
        <v>3200.6688239128221</v>
      </c>
      <c r="S2553">
        <f t="shared" si="360"/>
        <v>51656.736862672282</v>
      </c>
      <c r="T2553">
        <f t="shared" si="352"/>
        <v>25.510000000001188</v>
      </c>
      <c r="U2553" s="1">
        <f>Q2553/MainSheet!$C$22</f>
        <v>1</v>
      </c>
    </row>
    <row r="2554" spans="7:21">
      <c r="G2554">
        <f t="shared" si="353"/>
        <v>25.52000000000119</v>
      </c>
      <c r="H2554">
        <f t="shared" si="354"/>
        <v>198000</v>
      </c>
      <c r="I2554" s="2">
        <f>MIN(MainSheet!$C$10/MainSheet!$C$9,MainSheet!$K$9*60)</f>
        <v>660</v>
      </c>
      <c r="J2554" s="1">
        <f>IF(G2554&gt;MainSheet!$C$11,IF(J2553&gt;=0.999,1,(G2554-MainSheet!$C$11)*I2554/$B$2/60),0)</f>
        <v>1</v>
      </c>
      <c r="K2554" s="1">
        <f>IF(G2554&gt;MainSheet!$C$11+$B$6,IF(K2553&gt;=0.999,1,(G2554-MainSheet!$C$11-$B$6)*I2554/$C$2/60),0)</f>
        <v>1</v>
      </c>
      <c r="L2554" s="1">
        <f>IF(G2554&gt;MainSheet!$C$11+$B$6+$C$6,IF(L2553&gt;=0.999,1,(G2554-MainSheet!$C$11-$B$6-$C$6)*I2554/$D$2/60),0)</f>
        <v>1</v>
      </c>
      <c r="M2554">
        <f t="shared" si="355"/>
        <v>1</v>
      </c>
      <c r="N2554" s="2">
        <f t="shared" si="356"/>
        <v>3721.0526315789471</v>
      </c>
      <c r="O2554">
        <f t="shared" si="359"/>
        <v>977.02127659574455</v>
      </c>
      <c r="P2554">
        <f t="shared" si="357"/>
        <v>192000</v>
      </c>
      <c r="Q2554" s="2">
        <f t="shared" si="358"/>
        <v>196698.0739081747</v>
      </c>
      <c r="R2554">
        <f>Q2554/MainSheet!$C$8*(G2554-G2553)+R2553</f>
        <v>3202.7000704036568</v>
      </c>
      <c r="S2554">
        <f t="shared" si="360"/>
        <v>51689.519874990314</v>
      </c>
      <c r="T2554">
        <f t="shared" si="352"/>
        <v>25.52000000000119</v>
      </c>
      <c r="U2554" s="1">
        <f>Q2554/MainSheet!$C$22</f>
        <v>1</v>
      </c>
    </row>
    <row r="2555" spans="7:21">
      <c r="G2555">
        <f t="shared" si="353"/>
        <v>25.530000000001191</v>
      </c>
      <c r="H2555">
        <f t="shared" si="354"/>
        <v>198000</v>
      </c>
      <c r="I2555" s="2">
        <f>MIN(MainSheet!$C$10/MainSheet!$C$9,MainSheet!$K$9*60)</f>
        <v>660</v>
      </c>
      <c r="J2555" s="1">
        <f>IF(G2555&gt;MainSheet!$C$11,IF(J2554&gt;=0.999,1,(G2555-MainSheet!$C$11)*I2555/$B$2/60),0)</f>
        <v>1</v>
      </c>
      <c r="K2555" s="1">
        <f>IF(G2555&gt;MainSheet!$C$11+$B$6,IF(K2554&gt;=0.999,1,(G2555-MainSheet!$C$11-$B$6)*I2555/$C$2/60),0)</f>
        <v>1</v>
      </c>
      <c r="L2555" s="1">
        <f>IF(G2555&gt;MainSheet!$C$11+$B$6+$C$6,IF(L2554&gt;=0.999,1,(G2555-MainSheet!$C$11-$B$6-$C$6)*I2555/$D$2/60),0)</f>
        <v>1</v>
      </c>
      <c r="M2555">
        <f t="shared" si="355"/>
        <v>1</v>
      </c>
      <c r="N2555" s="2">
        <f t="shared" si="356"/>
        <v>3721.0526315789471</v>
      </c>
      <c r="O2555">
        <f t="shared" si="359"/>
        <v>977.02127659574455</v>
      </c>
      <c r="P2555">
        <f t="shared" si="357"/>
        <v>192000</v>
      </c>
      <c r="Q2555" s="2">
        <f t="shared" si="358"/>
        <v>196698.0739081747</v>
      </c>
      <c r="R2555">
        <f>Q2555/MainSheet!$C$8*(G2555-G2554)+R2554</f>
        <v>3204.7313168944916</v>
      </c>
      <c r="S2555">
        <f t="shared" si="360"/>
        <v>51722.302887308346</v>
      </c>
      <c r="T2555">
        <f t="shared" si="352"/>
        <v>25.530000000001191</v>
      </c>
      <c r="U2555" s="1">
        <f>Q2555/MainSheet!$C$22</f>
        <v>1</v>
      </c>
    </row>
    <row r="2556" spans="7:21">
      <c r="G2556">
        <f t="shared" si="353"/>
        <v>25.540000000001193</v>
      </c>
      <c r="H2556">
        <f t="shared" si="354"/>
        <v>198000</v>
      </c>
      <c r="I2556" s="2">
        <f>MIN(MainSheet!$C$10/MainSheet!$C$9,MainSheet!$K$9*60)</f>
        <v>660</v>
      </c>
      <c r="J2556" s="1">
        <f>IF(G2556&gt;MainSheet!$C$11,IF(J2555&gt;=0.999,1,(G2556-MainSheet!$C$11)*I2556/$B$2/60),0)</f>
        <v>1</v>
      </c>
      <c r="K2556" s="1">
        <f>IF(G2556&gt;MainSheet!$C$11+$B$6,IF(K2555&gt;=0.999,1,(G2556-MainSheet!$C$11-$B$6)*I2556/$C$2/60),0)</f>
        <v>1</v>
      </c>
      <c r="L2556" s="1">
        <f>IF(G2556&gt;MainSheet!$C$11+$B$6+$C$6,IF(L2555&gt;=0.999,1,(G2556-MainSheet!$C$11-$B$6-$C$6)*I2556/$D$2/60),0)</f>
        <v>1</v>
      </c>
      <c r="M2556">
        <f t="shared" si="355"/>
        <v>1</v>
      </c>
      <c r="N2556" s="2">
        <f t="shared" si="356"/>
        <v>3721.0526315789471</v>
      </c>
      <c r="O2556">
        <f t="shared" si="359"/>
        <v>977.02127659574455</v>
      </c>
      <c r="P2556">
        <f t="shared" si="357"/>
        <v>192000</v>
      </c>
      <c r="Q2556" s="2">
        <f t="shared" si="358"/>
        <v>196698.0739081747</v>
      </c>
      <c r="R2556">
        <f>Q2556/MainSheet!$C$8*(G2556-G2555)+R2555</f>
        <v>3206.7625633853263</v>
      </c>
      <c r="S2556">
        <f t="shared" si="360"/>
        <v>51755.085899626378</v>
      </c>
      <c r="T2556">
        <f t="shared" si="352"/>
        <v>25.540000000001193</v>
      </c>
      <c r="U2556" s="1">
        <f>Q2556/MainSheet!$C$22</f>
        <v>1</v>
      </c>
    </row>
    <row r="2557" spans="7:21">
      <c r="G2557">
        <f t="shared" si="353"/>
        <v>25.550000000001194</v>
      </c>
      <c r="H2557">
        <f t="shared" si="354"/>
        <v>198000</v>
      </c>
      <c r="I2557" s="2">
        <f>MIN(MainSheet!$C$10/MainSheet!$C$9,MainSheet!$K$9*60)</f>
        <v>660</v>
      </c>
      <c r="J2557" s="1">
        <f>IF(G2557&gt;MainSheet!$C$11,IF(J2556&gt;=0.999,1,(G2557-MainSheet!$C$11)*I2557/$B$2/60),0)</f>
        <v>1</v>
      </c>
      <c r="K2557" s="1">
        <f>IF(G2557&gt;MainSheet!$C$11+$B$6,IF(K2556&gt;=0.999,1,(G2557-MainSheet!$C$11-$B$6)*I2557/$C$2/60),0)</f>
        <v>1</v>
      </c>
      <c r="L2557" s="1">
        <f>IF(G2557&gt;MainSheet!$C$11+$B$6+$C$6,IF(L2556&gt;=0.999,1,(G2557-MainSheet!$C$11-$B$6-$C$6)*I2557/$D$2/60),0)</f>
        <v>1</v>
      </c>
      <c r="M2557">
        <f t="shared" si="355"/>
        <v>1</v>
      </c>
      <c r="N2557" s="2">
        <f t="shared" si="356"/>
        <v>3721.0526315789471</v>
      </c>
      <c r="O2557">
        <f t="shared" si="359"/>
        <v>977.02127659574455</v>
      </c>
      <c r="P2557">
        <f t="shared" si="357"/>
        <v>192000</v>
      </c>
      <c r="Q2557" s="2">
        <f t="shared" si="358"/>
        <v>196698.0739081747</v>
      </c>
      <c r="R2557">
        <f>Q2557/MainSheet!$C$8*(G2557-G2556)+R2556</f>
        <v>3208.793809876161</v>
      </c>
      <c r="S2557">
        <f t="shared" si="360"/>
        <v>51787.86891194441</v>
      </c>
      <c r="T2557">
        <f t="shared" si="352"/>
        <v>25.550000000001194</v>
      </c>
      <c r="U2557" s="1">
        <f>Q2557/MainSheet!$C$22</f>
        <v>1</v>
      </c>
    </row>
    <row r="2558" spans="7:21">
      <c r="G2558">
        <f t="shared" si="353"/>
        <v>25.560000000001196</v>
      </c>
      <c r="H2558">
        <f t="shared" si="354"/>
        <v>198000</v>
      </c>
      <c r="I2558" s="2">
        <f>MIN(MainSheet!$C$10/MainSheet!$C$9,MainSheet!$K$9*60)</f>
        <v>660</v>
      </c>
      <c r="J2558" s="1">
        <f>IF(G2558&gt;MainSheet!$C$11,IF(J2557&gt;=0.999,1,(G2558-MainSheet!$C$11)*I2558/$B$2/60),0)</f>
        <v>1</v>
      </c>
      <c r="K2558" s="1">
        <f>IF(G2558&gt;MainSheet!$C$11+$B$6,IF(K2557&gt;=0.999,1,(G2558-MainSheet!$C$11-$B$6)*I2558/$C$2/60),0)</f>
        <v>1</v>
      </c>
      <c r="L2558" s="1">
        <f>IF(G2558&gt;MainSheet!$C$11+$B$6+$C$6,IF(L2557&gt;=0.999,1,(G2558-MainSheet!$C$11-$B$6-$C$6)*I2558/$D$2/60),0)</f>
        <v>1</v>
      </c>
      <c r="M2558">
        <f t="shared" si="355"/>
        <v>1</v>
      </c>
      <c r="N2558" s="2">
        <f t="shared" si="356"/>
        <v>3721.0526315789471</v>
      </c>
      <c r="O2558">
        <f t="shared" si="359"/>
        <v>977.02127659574455</v>
      </c>
      <c r="P2558">
        <f t="shared" si="357"/>
        <v>192000</v>
      </c>
      <c r="Q2558" s="2">
        <f t="shared" si="358"/>
        <v>196698.0739081747</v>
      </c>
      <c r="R2558">
        <f>Q2558/MainSheet!$C$8*(G2558-G2557)+R2557</f>
        <v>3210.8250563669958</v>
      </c>
      <c r="S2558">
        <f t="shared" si="360"/>
        <v>51820.651924262442</v>
      </c>
      <c r="T2558">
        <f t="shared" si="352"/>
        <v>25.560000000001196</v>
      </c>
      <c r="U2558" s="1">
        <f>Q2558/MainSheet!$C$22</f>
        <v>1</v>
      </c>
    </row>
    <row r="2559" spans="7:21">
      <c r="G2559">
        <f t="shared" si="353"/>
        <v>25.570000000001198</v>
      </c>
      <c r="H2559">
        <f t="shared" si="354"/>
        <v>198000</v>
      </c>
      <c r="I2559" s="2">
        <f>MIN(MainSheet!$C$10/MainSheet!$C$9,MainSheet!$K$9*60)</f>
        <v>660</v>
      </c>
      <c r="J2559" s="1">
        <f>IF(G2559&gt;MainSheet!$C$11,IF(J2558&gt;=0.999,1,(G2559-MainSheet!$C$11)*I2559/$B$2/60),0)</f>
        <v>1</v>
      </c>
      <c r="K2559" s="1">
        <f>IF(G2559&gt;MainSheet!$C$11+$B$6,IF(K2558&gt;=0.999,1,(G2559-MainSheet!$C$11-$B$6)*I2559/$C$2/60),0)</f>
        <v>1</v>
      </c>
      <c r="L2559" s="1">
        <f>IF(G2559&gt;MainSheet!$C$11+$B$6+$C$6,IF(L2558&gt;=0.999,1,(G2559-MainSheet!$C$11-$B$6-$C$6)*I2559/$D$2/60),0)</f>
        <v>1</v>
      </c>
      <c r="M2559">
        <f t="shared" si="355"/>
        <v>1</v>
      </c>
      <c r="N2559" s="2">
        <f t="shared" si="356"/>
        <v>3721.0526315789471</v>
      </c>
      <c r="O2559">
        <f t="shared" si="359"/>
        <v>977.02127659574455</v>
      </c>
      <c r="P2559">
        <f t="shared" si="357"/>
        <v>192000</v>
      </c>
      <c r="Q2559" s="2">
        <f t="shared" si="358"/>
        <v>196698.0739081747</v>
      </c>
      <c r="R2559">
        <f>Q2559/MainSheet!$C$8*(G2559-G2558)+R2558</f>
        <v>3212.8563028578305</v>
      </c>
      <c r="S2559">
        <f t="shared" si="360"/>
        <v>51853.434936580474</v>
      </c>
      <c r="T2559">
        <f t="shared" si="352"/>
        <v>25.570000000001198</v>
      </c>
      <c r="U2559" s="1">
        <f>Q2559/MainSheet!$C$22</f>
        <v>1</v>
      </c>
    </row>
    <row r="2560" spans="7:21">
      <c r="G2560">
        <f t="shared" si="353"/>
        <v>25.580000000001199</v>
      </c>
      <c r="H2560">
        <f t="shared" si="354"/>
        <v>198000</v>
      </c>
      <c r="I2560" s="2">
        <f>MIN(MainSheet!$C$10/MainSheet!$C$9,MainSheet!$K$9*60)</f>
        <v>660</v>
      </c>
      <c r="J2560" s="1">
        <f>IF(G2560&gt;MainSheet!$C$11,IF(J2559&gt;=0.999,1,(G2560-MainSheet!$C$11)*I2560/$B$2/60),0)</f>
        <v>1</v>
      </c>
      <c r="K2560" s="1">
        <f>IF(G2560&gt;MainSheet!$C$11+$B$6,IF(K2559&gt;=0.999,1,(G2560-MainSheet!$C$11-$B$6)*I2560/$C$2/60),0)</f>
        <v>1</v>
      </c>
      <c r="L2560" s="1">
        <f>IF(G2560&gt;MainSheet!$C$11+$B$6+$C$6,IF(L2559&gt;=0.999,1,(G2560-MainSheet!$C$11-$B$6-$C$6)*I2560/$D$2/60),0)</f>
        <v>1</v>
      </c>
      <c r="M2560">
        <f t="shared" si="355"/>
        <v>1</v>
      </c>
      <c r="N2560" s="2">
        <f t="shared" si="356"/>
        <v>3721.0526315789471</v>
      </c>
      <c r="O2560">
        <f t="shared" si="359"/>
        <v>977.02127659574455</v>
      </c>
      <c r="P2560">
        <f t="shared" si="357"/>
        <v>192000</v>
      </c>
      <c r="Q2560" s="2">
        <f t="shared" si="358"/>
        <v>196698.0739081747</v>
      </c>
      <c r="R2560">
        <f>Q2560/MainSheet!$C$8*(G2560-G2559)+R2559</f>
        <v>3214.8875493486653</v>
      </c>
      <c r="S2560">
        <f t="shared" si="360"/>
        <v>51886.217948898506</v>
      </c>
      <c r="T2560">
        <f t="shared" si="352"/>
        <v>25.580000000001199</v>
      </c>
      <c r="U2560" s="1">
        <f>Q2560/MainSheet!$C$22</f>
        <v>1</v>
      </c>
    </row>
    <row r="2561" spans="7:21">
      <c r="G2561">
        <f t="shared" si="353"/>
        <v>25.590000000001201</v>
      </c>
      <c r="H2561">
        <f t="shared" si="354"/>
        <v>198000</v>
      </c>
      <c r="I2561" s="2">
        <f>MIN(MainSheet!$C$10/MainSheet!$C$9,MainSheet!$K$9*60)</f>
        <v>660</v>
      </c>
      <c r="J2561" s="1">
        <f>IF(G2561&gt;MainSheet!$C$11,IF(J2560&gt;=0.999,1,(G2561-MainSheet!$C$11)*I2561/$B$2/60),0)</f>
        <v>1</v>
      </c>
      <c r="K2561" s="1">
        <f>IF(G2561&gt;MainSheet!$C$11+$B$6,IF(K2560&gt;=0.999,1,(G2561-MainSheet!$C$11-$B$6)*I2561/$C$2/60),0)</f>
        <v>1</v>
      </c>
      <c r="L2561" s="1">
        <f>IF(G2561&gt;MainSheet!$C$11+$B$6+$C$6,IF(L2560&gt;=0.999,1,(G2561-MainSheet!$C$11-$B$6-$C$6)*I2561/$D$2/60),0)</f>
        <v>1</v>
      </c>
      <c r="M2561">
        <f t="shared" si="355"/>
        <v>1</v>
      </c>
      <c r="N2561" s="2">
        <f t="shared" si="356"/>
        <v>3721.0526315789471</v>
      </c>
      <c r="O2561">
        <f t="shared" si="359"/>
        <v>977.02127659574455</v>
      </c>
      <c r="P2561">
        <f t="shared" si="357"/>
        <v>192000</v>
      </c>
      <c r="Q2561" s="2">
        <f t="shared" si="358"/>
        <v>196698.0739081747</v>
      </c>
      <c r="R2561">
        <f>Q2561/MainSheet!$C$8*(G2561-G2560)+R2560</f>
        <v>3216.9187958395</v>
      </c>
      <c r="S2561">
        <f t="shared" si="360"/>
        <v>51919.000961216538</v>
      </c>
      <c r="T2561">
        <f t="shared" si="352"/>
        <v>25.590000000001201</v>
      </c>
      <c r="U2561" s="1">
        <f>Q2561/MainSheet!$C$22</f>
        <v>1</v>
      </c>
    </row>
    <row r="2562" spans="7:21">
      <c r="G2562">
        <f t="shared" si="353"/>
        <v>25.600000000001202</v>
      </c>
      <c r="H2562">
        <f t="shared" si="354"/>
        <v>198000</v>
      </c>
      <c r="I2562" s="2">
        <f>MIN(MainSheet!$C$10/MainSheet!$C$9,MainSheet!$K$9*60)</f>
        <v>660</v>
      </c>
      <c r="J2562" s="1">
        <f>IF(G2562&gt;MainSheet!$C$11,IF(J2561&gt;=0.999,1,(G2562-MainSheet!$C$11)*I2562/$B$2/60),0)</f>
        <v>1</v>
      </c>
      <c r="K2562" s="1">
        <f>IF(G2562&gt;MainSheet!$C$11+$B$6,IF(K2561&gt;=0.999,1,(G2562-MainSheet!$C$11-$B$6)*I2562/$C$2/60),0)</f>
        <v>1</v>
      </c>
      <c r="L2562" s="1">
        <f>IF(G2562&gt;MainSheet!$C$11+$B$6+$C$6,IF(L2561&gt;=0.999,1,(G2562-MainSheet!$C$11-$B$6-$C$6)*I2562/$D$2/60),0)</f>
        <v>1</v>
      </c>
      <c r="M2562">
        <f t="shared" si="355"/>
        <v>1</v>
      </c>
      <c r="N2562" s="2">
        <f t="shared" si="356"/>
        <v>3721.0526315789471</v>
      </c>
      <c r="O2562">
        <f t="shared" si="359"/>
        <v>977.02127659574455</v>
      </c>
      <c r="P2562">
        <f t="shared" si="357"/>
        <v>192000</v>
      </c>
      <c r="Q2562" s="2">
        <f t="shared" si="358"/>
        <v>196698.0739081747</v>
      </c>
      <c r="R2562">
        <f>Q2562/MainSheet!$C$8*(G2562-G2561)+R2561</f>
        <v>3218.9500423303348</v>
      </c>
      <c r="S2562">
        <f t="shared" si="360"/>
        <v>51951.78397353457</v>
      </c>
      <c r="T2562">
        <f t="shared" si="352"/>
        <v>25.600000000001202</v>
      </c>
      <c r="U2562" s="1">
        <f>Q2562/MainSheet!$C$22</f>
        <v>1</v>
      </c>
    </row>
    <row r="2563" spans="7:21">
      <c r="G2563">
        <f t="shared" si="353"/>
        <v>25.610000000001204</v>
      </c>
      <c r="H2563">
        <f t="shared" si="354"/>
        <v>198000</v>
      </c>
      <c r="I2563" s="2">
        <f>MIN(MainSheet!$C$10/MainSheet!$C$9,MainSheet!$K$9*60)</f>
        <v>660</v>
      </c>
      <c r="J2563" s="1">
        <f>IF(G2563&gt;MainSheet!$C$11,IF(J2562&gt;=0.999,1,(G2563-MainSheet!$C$11)*I2563/$B$2/60),0)</f>
        <v>1</v>
      </c>
      <c r="K2563" s="1">
        <f>IF(G2563&gt;MainSheet!$C$11+$B$6,IF(K2562&gt;=0.999,1,(G2563-MainSheet!$C$11-$B$6)*I2563/$C$2/60),0)</f>
        <v>1</v>
      </c>
      <c r="L2563" s="1">
        <f>IF(G2563&gt;MainSheet!$C$11+$B$6+$C$6,IF(L2562&gt;=0.999,1,(G2563-MainSheet!$C$11-$B$6-$C$6)*I2563/$D$2/60),0)</f>
        <v>1</v>
      </c>
      <c r="M2563">
        <f t="shared" si="355"/>
        <v>1</v>
      </c>
      <c r="N2563" s="2">
        <f t="shared" si="356"/>
        <v>3721.0526315789471</v>
      </c>
      <c r="O2563">
        <f t="shared" si="359"/>
        <v>977.02127659574455</v>
      </c>
      <c r="P2563">
        <f t="shared" si="357"/>
        <v>192000</v>
      </c>
      <c r="Q2563" s="2">
        <f t="shared" si="358"/>
        <v>196698.0739081747</v>
      </c>
      <c r="R2563">
        <f>Q2563/MainSheet!$C$8*(G2563-G2562)+R2562</f>
        <v>3220.9812888211695</v>
      </c>
      <c r="S2563">
        <f t="shared" si="360"/>
        <v>51984.566985852602</v>
      </c>
      <c r="T2563">
        <f t="shared" ref="T2563:T2626" si="361">G2563</f>
        <v>25.610000000001204</v>
      </c>
      <c r="U2563" s="1">
        <f>Q2563/MainSheet!$C$22</f>
        <v>1</v>
      </c>
    </row>
    <row r="2564" spans="7:21">
      <c r="G2564">
        <f t="shared" ref="G2564:G2627" si="362">G2563+$F$2</f>
        <v>25.620000000001205</v>
      </c>
      <c r="H2564">
        <f t="shared" ref="H2564:H2627" si="363">H2563</f>
        <v>198000</v>
      </c>
      <c r="I2564" s="2">
        <f>MIN(MainSheet!$C$10/MainSheet!$C$9,MainSheet!$K$9*60)</f>
        <v>660</v>
      </c>
      <c r="J2564" s="1">
        <f>IF(G2564&gt;MainSheet!$C$11,IF(J2563&gt;=0.999,1,(G2564-MainSheet!$C$11)*I2564/$B$2/60),0)</f>
        <v>1</v>
      </c>
      <c r="K2564" s="1">
        <f>IF(G2564&gt;MainSheet!$C$11+$B$6,IF(K2563&gt;=0.999,1,(G2564-MainSheet!$C$11-$B$6)*I2564/$C$2/60),0)</f>
        <v>1</v>
      </c>
      <c r="L2564" s="1">
        <f>IF(G2564&gt;MainSheet!$C$11+$B$6+$C$6,IF(L2563&gt;=0.999,1,(G2564-MainSheet!$C$11-$B$6-$C$6)*I2564/$D$2/60),0)</f>
        <v>1</v>
      </c>
      <c r="M2564">
        <f t="shared" ref="M2564:M2627" si="364">(J2564*$B$2+K2564*$C$2+L2564*$D$2)/SUM($B$2:$D$2)</f>
        <v>1</v>
      </c>
      <c r="N2564" s="2">
        <f t="shared" ref="N2564:N2627" si="365">IF(J2564&gt;=0.01,((1-J2564)*B$3+B$4*(J2564)),0)</f>
        <v>3721.0526315789471</v>
      </c>
      <c r="O2564">
        <f t="shared" si="359"/>
        <v>977.02127659574455</v>
      </c>
      <c r="P2564">
        <f t="shared" ref="P2564:P2627" si="366">IF(IF(N2564+O2564&gt;H2564,H2564-O2564-N2564,IF(L2564&gt;0,((1-L2564)*D$3+D$4*(L2564)),0))+O2564+N2564&gt;H2564,H2564-N2564-O2564,IF(N2564+O2564&gt;H2564,H2564-O2564-N2564,IF(L2564&gt;0,((1-L2564)*D$3+D$4*(L2564)),0)))</f>
        <v>192000</v>
      </c>
      <c r="Q2564" s="2">
        <f t="shared" ref="Q2564:Q2627" si="367">SUM(N2564:P2564)</f>
        <v>196698.0739081747</v>
      </c>
      <c r="R2564">
        <f>Q2564/MainSheet!$C$8*(G2564-G2563)+R2563</f>
        <v>3223.0125353120043</v>
      </c>
      <c r="S2564">
        <f t="shared" si="360"/>
        <v>52017.349998170634</v>
      </c>
      <c r="T2564">
        <f t="shared" si="361"/>
        <v>25.620000000001205</v>
      </c>
      <c r="U2564" s="1">
        <f>Q2564/MainSheet!$C$22</f>
        <v>1</v>
      </c>
    </row>
    <row r="2565" spans="7:21">
      <c r="G2565">
        <f t="shared" si="362"/>
        <v>25.630000000001207</v>
      </c>
      <c r="H2565">
        <f t="shared" si="363"/>
        <v>198000</v>
      </c>
      <c r="I2565" s="2">
        <f>MIN(MainSheet!$C$10/MainSheet!$C$9,MainSheet!$K$9*60)</f>
        <v>660</v>
      </c>
      <c r="J2565" s="1">
        <f>IF(G2565&gt;MainSheet!$C$11,IF(J2564&gt;=0.999,1,(G2565-MainSheet!$C$11)*I2565/$B$2/60),0)</f>
        <v>1</v>
      </c>
      <c r="K2565" s="1">
        <f>IF(G2565&gt;MainSheet!$C$11+$B$6,IF(K2564&gt;=0.999,1,(G2565-MainSheet!$C$11-$B$6)*I2565/$C$2/60),0)</f>
        <v>1</v>
      </c>
      <c r="L2565" s="1">
        <f>IF(G2565&gt;MainSheet!$C$11+$B$6+$C$6,IF(L2564&gt;=0.999,1,(G2565-MainSheet!$C$11-$B$6-$C$6)*I2565/$D$2/60),0)</f>
        <v>1</v>
      </c>
      <c r="M2565">
        <f t="shared" si="364"/>
        <v>1</v>
      </c>
      <c r="N2565" s="2">
        <f t="shared" si="365"/>
        <v>3721.0526315789471</v>
      </c>
      <c r="O2565">
        <f t="shared" ref="O2565:O2628" si="368">IF(K2565&gt;=0.01,((1-K2565)*C$3+C$4*(K2565)),0)</f>
        <v>977.02127659574455</v>
      </c>
      <c r="P2565">
        <f t="shared" si="366"/>
        <v>192000</v>
      </c>
      <c r="Q2565" s="2">
        <f t="shared" si="367"/>
        <v>196698.0739081747</v>
      </c>
      <c r="R2565">
        <f>Q2565/MainSheet!$C$8*(G2565-G2564)+R2564</f>
        <v>3225.043781802839</v>
      </c>
      <c r="S2565">
        <f t="shared" ref="S2565:S2628" si="369">Q2565*$F$2/60+S2564</f>
        <v>52050.133010488666</v>
      </c>
      <c r="T2565">
        <f t="shared" si="361"/>
        <v>25.630000000001207</v>
      </c>
      <c r="U2565" s="1">
        <f>Q2565/MainSheet!$C$22</f>
        <v>1</v>
      </c>
    </row>
    <row r="2566" spans="7:21">
      <c r="G2566">
        <f t="shared" si="362"/>
        <v>25.640000000001208</v>
      </c>
      <c r="H2566">
        <f t="shared" si="363"/>
        <v>198000</v>
      </c>
      <c r="I2566" s="2">
        <f>MIN(MainSheet!$C$10/MainSheet!$C$9,MainSheet!$K$9*60)</f>
        <v>660</v>
      </c>
      <c r="J2566" s="1">
        <f>IF(G2566&gt;MainSheet!$C$11,IF(J2565&gt;=0.999,1,(G2566-MainSheet!$C$11)*I2566/$B$2/60),0)</f>
        <v>1</v>
      </c>
      <c r="K2566" s="1">
        <f>IF(G2566&gt;MainSheet!$C$11+$B$6,IF(K2565&gt;=0.999,1,(G2566-MainSheet!$C$11-$B$6)*I2566/$C$2/60),0)</f>
        <v>1</v>
      </c>
      <c r="L2566" s="1">
        <f>IF(G2566&gt;MainSheet!$C$11+$B$6+$C$6,IF(L2565&gt;=0.999,1,(G2566-MainSheet!$C$11-$B$6-$C$6)*I2566/$D$2/60),0)</f>
        <v>1</v>
      </c>
      <c r="M2566">
        <f t="shared" si="364"/>
        <v>1</v>
      </c>
      <c r="N2566" s="2">
        <f t="shared" si="365"/>
        <v>3721.0526315789471</v>
      </c>
      <c r="O2566">
        <f t="shared" si="368"/>
        <v>977.02127659574455</v>
      </c>
      <c r="P2566">
        <f t="shared" si="366"/>
        <v>192000</v>
      </c>
      <c r="Q2566" s="2">
        <f t="shared" si="367"/>
        <v>196698.0739081747</v>
      </c>
      <c r="R2566">
        <f>Q2566/MainSheet!$C$8*(G2566-G2565)+R2565</f>
        <v>3227.0750282936738</v>
      </c>
      <c r="S2566">
        <f t="shared" si="369"/>
        <v>52082.916022806698</v>
      </c>
      <c r="T2566">
        <f t="shared" si="361"/>
        <v>25.640000000001208</v>
      </c>
      <c r="U2566" s="1">
        <f>Q2566/MainSheet!$C$22</f>
        <v>1</v>
      </c>
    </row>
    <row r="2567" spans="7:21">
      <c r="G2567">
        <f t="shared" si="362"/>
        <v>25.65000000000121</v>
      </c>
      <c r="H2567">
        <f t="shared" si="363"/>
        <v>198000</v>
      </c>
      <c r="I2567" s="2">
        <f>MIN(MainSheet!$C$10/MainSheet!$C$9,MainSheet!$K$9*60)</f>
        <v>660</v>
      </c>
      <c r="J2567" s="1">
        <f>IF(G2567&gt;MainSheet!$C$11,IF(J2566&gt;=0.999,1,(G2567-MainSheet!$C$11)*I2567/$B$2/60),0)</f>
        <v>1</v>
      </c>
      <c r="K2567" s="1">
        <f>IF(G2567&gt;MainSheet!$C$11+$B$6,IF(K2566&gt;=0.999,1,(G2567-MainSheet!$C$11-$B$6)*I2567/$C$2/60),0)</f>
        <v>1</v>
      </c>
      <c r="L2567" s="1">
        <f>IF(G2567&gt;MainSheet!$C$11+$B$6+$C$6,IF(L2566&gt;=0.999,1,(G2567-MainSheet!$C$11-$B$6-$C$6)*I2567/$D$2/60),0)</f>
        <v>1</v>
      </c>
      <c r="M2567">
        <f t="shared" si="364"/>
        <v>1</v>
      </c>
      <c r="N2567" s="2">
        <f t="shared" si="365"/>
        <v>3721.0526315789471</v>
      </c>
      <c r="O2567">
        <f t="shared" si="368"/>
        <v>977.02127659574455</v>
      </c>
      <c r="P2567">
        <f t="shared" si="366"/>
        <v>192000</v>
      </c>
      <c r="Q2567" s="2">
        <f t="shared" si="367"/>
        <v>196698.0739081747</v>
      </c>
      <c r="R2567">
        <f>Q2567/MainSheet!$C$8*(G2567-G2566)+R2566</f>
        <v>3229.1062747845085</v>
      </c>
      <c r="S2567">
        <f t="shared" si="369"/>
        <v>52115.69903512473</v>
      </c>
      <c r="T2567">
        <f t="shared" si="361"/>
        <v>25.65000000000121</v>
      </c>
      <c r="U2567" s="1">
        <f>Q2567/MainSheet!$C$22</f>
        <v>1</v>
      </c>
    </row>
    <row r="2568" spans="7:21">
      <c r="G2568">
        <f t="shared" si="362"/>
        <v>25.660000000001212</v>
      </c>
      <c r="H2568">
        <f t="shared" si="363"/>
        <v>198000</v>
      </c>
      <c r="I2568" s="2">
        <f>MIN(MainSheet!$C$10/MainSheet!$C$9,MainSheet!$K$9*60)</f>
        <v>660</v>
      </c>
      <c r="J2568" s="1">
        <f>IF(G2568&gt;MainSheet!$C$11,IF(J2567&gt;=0.999,1,(G2568-MainSheet!$C$11)*I2568/$B$2/60),0)</f>
        <v>1</v>
      </c>
      <c r="K2568" s="1">
        <f>IF(G2568&gt;MainSheet!$C$11+$B$6,IF(K2567&gt;=0.999,1,(G2568-MainSheet!$C$11-$B$6)*I2568/$C$2/60),0)</f>
        <v>1</v>
      </c>
      <c r="L2568" s="1">
        <f>IF(G2568&gt;MainSheet!$C$11+$B$6+$C$6,IF(L2567&gt;=0.999,1,(G2568-MainSheet!$C$11-$B$6-$C$6)*I2568/$D$2/60),0)</f>
        <v>1</v>
      </c>
      <c r="M2568">
        <f t="shared" si="364"/>
        <v>1</v>
      </c>
      <c r="N2568" s="2">
        <f t="shared" si="365"/>
        <v>3721.0526315789471</v>
      </c>
      <c r="O2568">
        <f t="shared" si="368"/>
        <v>977.02127659574455</v>
      </c>
      <c r="P2568">
        <f t="shared" si="366"/>
        <v>192000</v>
      </c>
      <c r="Q2568" s="2">
        <f t="shared" si="367"/>
        <v>196698.0739081747</v>
      </c>
      <c r="R2568">
        <f>Q2568/MainSheet!$C$8*(G2568-G2567)+R2567</f>
        <v>3231.1375212753433</v>
      </c>
      <c r="S2568">
        <f t="shared" si="369"/>
        <v>52148.482047442762</v>
      </c>
      <c r="T2568">
        <f t="shared" si="361"/>
        <v>25.660000000001212</v>
      </c>
      <c r="U2568" s="1">
        <f>Q2568/MainSheet!$C$22</f>
        <v>1</v>
      </c>
    </row>
    <row r="2569" spans="7:21">
      <c r="G2569">
        <f t="shared" si="362"/>
        <v>25.670000000001213</v>
      </c>
      <c r="H2569">
        <f t="shared" si="363"/>
        <v>198000</v>
      </c>
      <c r="I2569" s="2">
        <f>MIN(MainSheet!$C$10/MainSheet!$C$9,MainSheet!$K$9*60)</f>
        <v>660</v>
      </c>
      <c r="J2569" s="1">
        <f>IF(G2569&gt;MainSheet!$C$11,IF(J2568&gt;=0.999,1,(G2569-MainSheet!$C$11)*I2569/$B$2/60),0)</f>
        <v>1</v>
      </c>
      <c r="K2569" s="1">
        <f>IF(G2569&gt;MainSheet!$C$11+$B$6,IF(K2568&gt;=0.999,1,(G2569-MainSheet!$C$11-$B$6)*I2569/$C$2/60),0)</f>
        <v>1</v>
      </c>
      <c r="L2569" s="1">
        <f>IF(G2569&gt;MainSheet!$C$11+$B$6+$C$6,IF(L2568&gt;=0.999,1,(G2569-MainSheet!$C$11-$B$6-$C$6)*I2569/$D$2/60),0)</f>
        <v>1</v>
      </c>
      <c r="M2569">
        <f t="shared" si="364"/>
        <v>1</v>
      </c>
      <c r="N2569" s="2">
        <f t="shared" si="365"/>
        <v>3721.0526315789471</v>
      </c>
      <c r="O2569">
        <f t="shared" si="368"/>
        <v>977.02127659574455</v>
      </c>
      <c r="P2569">
        <f t="shared" si="366"/>
        <v>192000</v>
      </c>
      <c r="Q2569" s="2">
        <f t="shared" si="367"/>
        <v>196698.0739081747</v>
      </c>
      <c r="R2569">
        <f>Q2569/MainSheet!$C$8*(G2569-G2568)+R2568</f>
        <v>3233.168767766178</v>
      </c>
      <c r="S2569">
        <f t="shared" si="369"/>
        <v>52181.265059760794</v>
      </c>
      <c r="T2569">
        <f t="shared" si="361"/>
        <v>25.670000000001213</v>
      </c>
      <c r="U2569" s="1">
        <f>Q2569/MainSheet!$C$22</f>
        <v>1</v>
      </c>
    </row>
    <row r="2570" spans="7:21">
      <c r="G2570">
        <f t="shared" si="362"/>
        <v>25.680000000001215</v>
      </c>
      <c r="H2570">
        <f t="shared" si="363"/>
        <v>198000</v>
      </c>
      <c r="I2570" s="2">
        <f>MIN(MainSheet!$C$10/MainSheet!$C$9,MainSheet!$K$9*60)</f>
        <v>660</v>
      </c>
      <c r="J2570" s="1">
        <f>IF(G2570&gt;MainSheet!$C$11,IF(J2569&gt;=0.999,1,(G2570-MainSheet!$C$11)*I2570/$B$2/60),0)</f>
        <v>1</v>
      </c>
      <c r="K2570" s="1">
        <f>IF(G2570&gt;MainSheet!$C$11+$B$6,IF(K2569&gt;=0.999,1,(G2570-MainSheet!$C$11-$B$6)*I2570/$C$2/60),0)</f>
        <v>1</v>
      </c>
      <c r="L2570" s="1">
        <f>IF(G2570&gt;MainSheet!$C$11+$B$6+$C$6,IF(L2569&gt;=0.999,1,(G2570-MainSheet!$C$11-$B$6-$C$6)*I2570/$D$2/60),0)</f>
        <v>1</v>
      </c>
      <c r="M2570">
        <f t="shared" si="364"/>
        <v>1</v>
      </c>
      <c r="N2570" s="2">
        <f t="shared" si="365"/>
        <v>3721.0526315789471</v>
      </c>
      <c r="O2570">
        <f t="shared" si="368"/>
        <v>977.02127659574455</v>
      </c>
      <c r="P2570">
        <f t="shared" si="366"/>
        <v>192000</v>
      </c>
      <c r="Q2570" s="2">
        <f t="shared" si="367"/>
        <v>196698.0739081747</v>
      </c>
      <c r="R2570">
        <f>Q2570/MainSheet!$C$8*(G2570-G2569)+R2569</f>
        <v>3235.2000142570128</v>
      </c>
      <c r="S2570">
        <f t="shared" si="369"/>
        <v>52214.048072078825</v>
      </c>
      <c r="T2570">
        <f t="shared" si="361"/>
        <v>25.680000000001215</v>
      </c>
      <c r="U2570" s="1">
        <f>Q2570/MainSheet!$C$22</f>
        <v>1</v>
      </c>
    </row>
    <row r="2571" spans="7:21">
      <c r="G2571">
        <f t="shared" si="362"/>
        <v>25.690000000001216</v>
      </c>
      <c r="H2571">
        <f t="shared" si="363"/>
        <v>198000</v>
      </c>
      <c r="I2571" s="2">
        <f>MIN(MainSheet!$C$10/MainSheet!$C$9,MainSheet!$K$9*60)</f>
        <v>660</v>
      </c>
      <c r="J2571" s="1">
        <f>IF(G2571&gt;MainSheet!$C$11,IF(J2570&gt;=0.999,1,(G2571-MainSheet!$C$11)*I2571/$B$2/60),0)</f>
        <v>1</v>
      </c>
      <c r="K2571" s="1">
        <f>IF(G2571&gt;MainSheet!$C$11+$B$6,IF(K2570&gt;=0.999,1,(G2571-MainSheet!$C$11-$B$6)*I2571/$C$2/60),0)</f>
        <v>1</v>
      </c>
      <c r="L2571" s="1">
        <f>IF(G2571&gt;MainSheet!$C$11+$B$6+$C$6,IF(L2570&gt;=0.999,1,(G2571-MainSheet!$C$11-$B$6-$C$6)*I2571/$D$2/60),0)</f>
        <v>1</v>
      </c>
      <c r="M2571">
        <f t="shared" si="364"/>
        <v>1</v>
      </c>
      <c r="N2571" s="2">
        <f t="shared" si="365"/>
        <v>3721.0526315789471</v>
      </c>
      <c r="O2571">
        <f t="shared" si="368"/>
        <v>977.02127659574455</v>
      </c>
      <c r="P2571">
        <f t="shared" si="366"/>
        <v>192000</v>
      </c>
      <c r="Q2571" s="2">
        <f t="shared" si="367"/>
        <v>196698.0739081747</v>
      </c>
      <c r="R2571">
        <f>Q2571/MainSheet!$C$8*(G2571-G2570)+R2570</f>
        <v>3237.2312607478475</v>
      </c>
      <c r="S2571">
        <f t="shared" si="369"/>
        <v>52246.831084396857</v>
      </c>
      <c r="T2571">
        <f t="shared" si="361"/>
        <v>25.690000000001216</v>
      </c>
      <c r="U2571" s="1">
        <f>Q2571/MainSheet!$C$22</f>
        <v>1</v>
      </c>
    </row>
    <row r="2572" spans="7:21">
      <c r="G2572">
        <f t="shared" si="362"/>
        <v>25.700000000001218</v>
      </c>
      <c r="H2572">
        <f t="shared" si="363"/>
        <v>198000</v>
      </c>
      <c r="I2572" s="2">
        <f>MIN(MainSheet!$C$10/MainSheet!$C$9,MainSheet!$K$9*60)</f>
        <v>660</v>
      </c>
      <c r="J2572" s="1">
        <f>IF(G2572&gt;MainSheet!$C$11,IF(J2571&gt;=0.999,1,(G2572-MainSheet!$C$11)*I2572/$B$2/60),0)</f>
        <v>1</v>
      </c>
      <c r="K2572" s="1">
        <f>IF(G2572&gt;MainSheet!$C$11+$B$6,IF(K2571&gt;=0.999,1,(G2572-MainSheet!$C$11-$B$6)*I2572/$C$2/60),0)</f>
        <v>1</v>
      </c>
      <c r="L2572" s="1">
        <f>IF(G2572&gt;MainSheet!$C$11+$B$6+$C$6,IF(L2571&gt;=0.999,1,(G2572-MainSheet!$C$11-$B$6-$C$6)*I2572/$D$2/60),0)</f>
        <v>1</v>
      </c>
      <c r="M2572">
        <f t="shared" si="364"/>
        <v>1</v>
      </c>
      <c r="N2572" s="2">
        <f t="shared" si="365"/>
        <v>3721.0526315789471</v>
      </c>
      <c r="O2572">
        <f t="shared" si="368"/>
        <v>977.02127659574455</v>
      </c>
      <c r="P2572">
        <f t="shared" si="366"/>
        <v>192000</v>
      </c>
      <c r="Q2572" s="2">
        <f t="shared" si="367"/>
        <v>196698.0739081747</v>
      </c>
      <c r="R2572">
        <f>Q2572/MainSheet!$C$8*(G2572-G2571)+R2571</f>
        <v>3239.2625072386822</v>
      </c>
      <c r="S2572">
        <f t="shared" si="369"/>
        <v>52279.614096714889</v>
      </c>
      <c r="T2572">
        <f t="shared" si="361"/>
        <v>25.700000000001218</v>
      </c>
      <c r="U2572" s="1">
        <f>Q2572/MainSheet!$C$22</f>
        <v>1</v>
      </c>
    </row>
    <row r="2573" spans="7:21">
      <c r="G2573">
        <f t="shared" si="362"/>
        <v>25.710000000001219</v>
      </c>
      <c r="H2573">
        <f t="shared" si="363"/>
        <v>198000</v>
      </c>
      <c r="I2573" s="2">
        <f>MIN(MainSheet!$C$10/MainSheet!$C$9,MainSheet!$K$9*60)</f>
        <v>660</v>
      </c>
      <c r="J2573" s="1">
        <f>IF(G2573&gt;MainSheet!$C$11,IF(J2572&gt;=0.999,1,(G2573-MainSheet!$C$11)*I2573/$B$2/60),0)</f>
        <v>1</v>
      </c>
      <c r="K2573" s="1">
        <f>IF(G2573&gt;MainSheet!$C$11+$B$6,IF(K2572&gt;=0.999,1,(G2573-MainSheet!$C$11-$B$6)*I2573/$C$2/60),0)</f>
        <v>1</v>
      </c>
      <c r="L2573" s="1">
        <f>IF(G2573&gt;MainSheet!$C$11+$B$6+$C$6,IF(L2572&gt;=0.999,1,(G2573-MainSheet!$C$11-$B$6-$C$6)*I2573/$D$2/60),0)</f>
        <v>1</v>
      </c>
      <c r="M2573">
        <f t="shared" si="364"/>
        <v>1</v>
      </c>
      <c r="N2573" s="2">
        <f t="shared" si="365"/>
        <v>3721.0526315789471</v>
      </c>
      <c r="O2573">
        <f t="shared" si="368"/>
        <v>977.02127659574455</v>
      </c>
      <c r="P2573">
        <f t="shared" si="366"/>
        <v>192000</v>
      </c>
      <c r="Q2573" s="2">
        <f t="shared" si="367"/>
        <v>196698.0739081747</v>
      </c>
      <c r="R2573">
        <f>Q2573/MainSheet!$C$8*(G2573-G2572)+R2572</f>
        <v>3241.293753729517</v>
      </c>
      <c r="S2573">
        <f t="shared" si="369"/>
        <v>52312.397109032921</v>
      </c>
      <c r="T2573">
        <f t="shared" si="361"/>
        <v>25.710000000001219</v>
      </c>
      <c r="U2573" s="1">
        <f>Q2573/MainSheet!$C$22</f>
        <v>1</v>
      </c>
    </row>
    <row r="2574" spans="7:21">
      <c r="G2574">
        <f t="shared" si="362"/>
        <v>25.720000000001221</v>
      </c>
      <c r="H2574">
        <f t="shared" si="363"/>
        <v>198000</v>
      </c>
      <c r="I2574" s="2">
        <f>MIN(MainSheet!$C$10/MainSheet!$C$9,MainSheet!$K$9*60)</f>
        <v>660</v>
      </c>
      <c r="J2574" s="1">
        <f>IF(G2574&gt;MainSheet!$C$11,IF(J2573&gt;=0.999,1,(G2574-MainSheet!$C$11)*I2574/$B$2/60),0)</f>
        <v>1</v>
      </c>
      <c r="K2574" s="1">
        <f>IF(G2574&gt;MainSheet!$C$11+$B$6,IF(K2573&gt;=0.999,1,(G2574-MainSheet!$C$11-$B$6)*I2574/$C$2/60),0)</f>
        <v>1</v>
      </c>
      <c r="L2574" s="1">
        <f>IF(G2574&gt;MainSheet!$C$11+$B$6+$C$6,IF(L2573&gt;=0.999,1,(G2574-MainSheet!$C$11-$B$6-$C$6)*I2574/$D$2/60),0)</f>
        <v>1</v>
      </c>
      <c r="M2574">
        <f t="shared" si="364"/>
        <v>1</v>
      </c>
      <c r="N2574" s="2">
        <f t="shared" si="365"/>
        <v>3721.0526315789471</v>
      </c>
      <c r="O2574">
        <f t="shared" si="368"/>
        <v>977.02127659574455</v>
      </c>
      <c r="P2574">
        <f t="shared" si="366"/>
        <v>192000</v>
      </c>
      <c r="Q2574" s="2">
        <f t="shared" si="367"/>
        <v>196698.0739081747</v>
      </c>
      <c r="R2574">
        <f>Q2574/MainSheet!$C$8*(G2574-G2573)+R2573</f>
        <v>3243.3250002203517</v>
      </c>
      <c r="S2574">
        <f t="shared" si="369"/>
        <v>52345.180121350953</v>
      </c>
      <c r="T2574">
        <f t="shared" si="361"/>
        <v>25.720000000001221</v>
      </c>
      <c r="U2574" s="1">
        <f>Q2574/MainSheet!$C$22</f>
        <v>1</v>
      </c>
    </row>
    <row r="2575" spans="7:21">
      <c r="G2575">
        <f t="shared" si="362"/>
        <v>25.730000000001223</v>
      </c>
      <c r="H2575">
        <f t="shared" si="363"/>
        <v>198000</v>
      </c>
      <c r="I2575" s="2">
        <f>MIN(MainSheet!$C$10/MainSheet!$C$9,MainSheet!$K$9*60)</f>
        <v>660</v>
      </c>
      <c r="J2575" s="1">
        <f>IF(G2575&gt;MainSheet!$C$11,IF(J2574&gt;=0.999,1,(G2575-MainSheet!$C$11)*I2575/$B$2/60),0)</f>
        <v>1</v>
      </c>
      <c r="K2575" s="1">
        <f>IF(G2575&gt;MainSheet!$C$11+$B$6,IF(K2574&gt;=0.999,1,(G2575-MainSheet!$C$11-$B$6)*I2575/$C$2/60),0)</f>
        <v>1</v>
      </c>
      <c r="L2575" s="1">
        <f>IF(G2575&gt;MainSheet!$C$11+$B$6+$C$6,IF(L2574&gt;=0.999,1,(G2575-MainSheet!$C$11-$B$6-$C$6)*I2575/$D$2/60),0)</f>
        <v>1</v>
      </c>
      <c r="M2575">
        <f t="shared" si="364"/>
        <v>1</v>
      </c>
      <c r="N2575" s="2">
        <f t="shared" si="365"/>
        <v>3721.0526315789471</v>
      </c>
      <c r="O2575">
        <f t="shared" si="368"/>
        <v>977.02127659574455</v>
      </c>
      <c r="P2575">
        <f t="shared" si="366"/>
        <v>192000</v>
      </c>
      <c r="Q2575" s="2">
        <f t="shared" si="367"/>
        <v>196698.0739081747</v>
      </c>
      <c r="R2575">
        <f>Q2575/MainSheet!$C$8*(G2575-G2574)+R2574</f>
        <v>3245.3562467111865</v>
      </c>
      <c r="S2575">
        <f t="shared" si="369"/>
        <v>52377.963133668985</v>
      </c>
      <c r="T2575">
        <f t="shared" si="361"/>
        <v>25.730000000001223</v>
      </c>
      <c r="U2575" s="1">
        <f>Q2575/MainSheet!$C$22</f>
        <v>1</v>
      </c>
    </row>
    <row r="2576" spans="7:21">
      <c r="G2576">
        <f t="shared" si="362"/>
        <v>25.740000000001224</v>
      </c>
      <c r="H2576">
        <f t="shared" si="363"/>
        <v>198000</v>
      </c>
      <c r="I2576" s="2">
        <f>MIN(MainSheet!$C$10/MainSheet!$C$9,MainSheet!$K$9*60)</f>
        <v>660</v>
      </c>
      <c r="J2576" s="1">
        <f>IF(G2576&gt;MainSheet!$C$11,IF(J2575&gt;=0.999,1,(G2576-MainSheet!$C$11)*I2576/$B$2/60),0)</f>
        <v>1</v>
      </c>
      <c r="K2576" s="1">
        <f>IF(G2576&gt;MainSheet!$C$11+$B$6,IF(K2575&gt;=0.999,1,(G2576-MainSheet!$C$11-$B$6)*I2576/$C$2/60),0)</f>
        <v>1</v>
      </c>
      <c r="L2576" s="1">
        <f>IF(G2576&gt;MainSheet!$C$11+$B$6+$C$6,IF(L2575&gt;=0.999,1,(G2576-MainSheet!$C$11-$B$6-$C$6)*I2576/$D$2/60),0)</f>
        <v>1</v>
      </c>
      <c r="M2576">
        <f t="shared" si="364"/>
        <v>1</v>
      </c>
      <c r="N2576" s="2">
        <f t="shared" si="365"/>
        <v>3721.0526315789471</v>
      </c>
      <c r="O2576">
        <f t="shared" si="368"/>
        <v>977.02127659574455</v>
      </c>
      <c r="P2576">
        <f t="shared" si="366"/>
        <v>192000</v>
      </c>
      <c r="Q2576" s="2">
        <f t="shared" si="367"/>
        <v>196698.0739081747</v>
      </c>
      <c r="R2576">
        <f>Q2576/MainSheet!$C$8*(G2576-G2575)+R2575</f>
        <v>3247.3874932020212</v>
      </c>
      <c r="S2576">
        <f t="shared" si="369"/>
        <v>52410.746145987017</v>
      </c>
      <c r="T2576">
        <f t="shared" si="361"/>
        <v>25.740000000001224</v>
      </c>
      <c r="U2576" s="1">
        <f>Q2576/MainSheet!$C$22</f>
        <v>1</v>
      </c>
    </row>
    <row r="2577" spans="7:21">
      <c r="G2577">
        <f t="shared" si="362"/>
        <v>25.750000000001226</v>
      </c>
      <c r="H2577">
        <f t="shared" si="363"/>
        <v>198000</v>
      </c>
      <c r="I2577" s="2">
        <f>MIN(MainSheet!$C$10/MainSheet!$C$9,MainSheet!$K$9*60)</f>
        <v>660</v>
      </c>
      <c r="J2577" s="1">
        <f>IF(G2577&gt;MainSheet!$C$11,IF(J2576&gt;=0.999,1,(G2577-MainSheet!$C$11)*I2577/$B$2/60),0)</f>
        <v>1</v>
      </c>
      <c r="K2577" s="1">
        <f>IF(G2577&gt;MainSheet!$C$11+$B$6,IF(K2576&gt;=0.999,1,(G2577-MainSheet!$C$11-$B$6)*I2577/$C$2/60),0)</f>
        <v>1</v>
      </c>
      <c r="L2577" s="1">
        <f>IF(G2577&gt;MainSheet!$C$11+$B$6+$C$6,IF(L2576&gt;=0.999,1,(G2577-MainSheet!$C$11-$B$6-$C$6)*I2577/$D$2/60),0)</f>
        <v>1</v>
      </c>
      <c r="M2577">
        <f t="shared" si="364"/>
        <v>1</v>
      </c>
      <c r="N2577" s="2">
        <f t="shared" si="365"/>
        <v>3721.0526315789471</v>
      </c>
      <c r="O2577">
        <f t="shared" si="368"/>
        <v>977.02127659574455</v>
      </c>
      <c r="P2577">
        <f t="shared" si="366"/>
        <v>192000</v>
      </c>
      <c r="Q2577" s="2">
        <f t="shared" si="367"/>
        <v>196698.0739081747</v>
      </c>
      <c r="R2577">
        <f>Q2577/MainSheet!$C$8*(G2577-G2576)+R2576</f>
        <v>3249.418739692856</v>
      </c>
      <c r="S2577">
        <f t="shared" si="369"/>
        <v>52443.529158305049</v>
      </c>
      <c r="T2577">
        <f t="shared" si="361"/>
        <v>25.750000000001226</v>
      </c>
      <c r="U2577" s="1">
        <f>Q2577/MainSheet!$C$22</f>
        <v>1</v>
      </c>
    </row>
    <row r="2578" spans="7:21">
      <c r="G2578">
        <f t="shared" si="362"/>
        <v>25.760000000001227</v>
      </c>
      <c r="H2578">
        <f t="shared" si="363"/>
        <v>198000</v>
      </c>
      <c r="I2578" s="2">
        <f>MIN(MainSheet!$C$10/MainSheet!$C$9,MainSheet!$K$9*60)</f>
        <v>660</v>
      </c>
      <c r="J2578" s="1">
        <f>IF(G2578&gt;MainSheet!$C$11,IF(J2577&gt;=0.999,1,(G2578-MainSheet!$C$11)*I2578/$B$2/60),0)</f>
        <v>1</v>
      </c>
      <c r="K2578" s="1">
        <f>IF(G2578&gt;MainSheet!$C$11+$B$6,IF(K2577&gt;=0.999,1,(G2578-MainSheet!$C$11-$B$6)*I2578/$C$2/60),0)</f>
        <v>1</v>
      </c>
      <c r="L2578" s="1">
        <f>IF(G2578&gt;MainSheet!$C$11+$B$6+$C$6,IF(L2577&gt;=0.999,1,(G2578-MainSheet!$C$11-$B$6-$C$6)*I2578/$D$2/60),0)</f>
        <v>1</v>
      </c>
      <c r="M2578">
        <f t="shared" si="364"/>
        <v>1</v>
      </c>
      <c r="N2578" s="2">
        <f t="shared" si="365"/>
        <v>3721.0526315789471</v>
      </c>
      <c r="O2578">
        <f t="shared" si="368"/>
        <v>977.02127659574455</v>
      </c>
      <c r="P2578">
        <f t="shared" si="366"/>
        <v>192000</v>
      </c>
      <c r="Q2578" s="2">
        <f t="shared" si="367"/>
        <v>196698.0739081747</v>
      </c>
      <c r="R2578">
        <f>Q2578/MainSheet!$C$8*(G2578-G2577)+R2577</f>
        <v>3251.4499861836907</v>
      </c>
      <c r="S2578">
        <f t="shared" si="369"/>
        <v>52476.312170623081</v>
      </c>
      <c r="T2578">
        <f t="shared" si="361"/>
        <v>25.760000000001227</v>
      </c>
      <c r="U2578" s="1">
        <f>Q2578/MainSheet!$C$22</f>
        <v>1</v>
      </c>
    </row>
    <row r="2579" spans="7:21">
      <c r="G2579">
        <f t="shared" si="362"/>
        <v>25.770000000001229</v>
      </c>
      <c r="H2579">
        <f t="shared" si="363"/>
        <v>198000</v>
      </c>
      <c r="I2579" s="2">
        <f>MIN(MainSheet!$C$10/MainSheet!$C$9,MainSheet!$K$9*60)</f>
        <v>660</v>
      </c>
      <c r="J2579" s="1">
        <f>IF(G2579&gt;MainSheet!$C$11,IF(J2578&gt;=0.999,1,(G2579-MainSheet!$C$11)*I2579/$B$2/60),0)</f>
        <v>1</v>
      </c>
      <c r="K2579" s="1">
        <f>IF(G2579&gt;MainSheet!$C$11+$B$6,IF(K2578&gt;=0.999,1,(G2579-MainSheet!$C$11-$B$6)*I2579/$C$2/60),0)</f>
        <v>1</v>
      </c>
      <c r="L2579" s="1">
        <f>IF(G2579&gt;MainSheet!$C$11+$B$6+$C$6,IF(L2578&gt;=0.999,1,(G2579-MainSheet!$C$11-$B$6-$C$6)*I2579/$D$2/60),0)</f>
        <v>1</v>
      </c>
      <c r="M2579">
        <f t="shared" si="364"/>
        <v>1</v>
      </c>
      <c r="N2579" s="2">
        <f t="shared" si="365"/>
        <v>3721.0526315789471</v>
      </c>
      <c r="O2579">
        <f t="shared" si="368"/>
        <v>977.02127659574455</v>
      </c>
      <c r="P2579">
        <f t="shared" si="366"/>
        <v>192000</v>
      </c>
      <c r="Q2579" s="2">
        <f t="shared" si="367"/>
        <v>196698.0739081747</v>
      </c>
      <c r="R2579">
        <f>Q2579/MainSheet!$C$8*(G2579-G2578)+R2578</f>
        <v>3253.4812326745255</v>
      </c>
      <c r="S2579">
        <f t="shared" si="369"/>
        <v>52509.095182941113</v>
      </c>
      <c r="T2579">
        <f t="shared" si="361"/>
        <v>25.770000000001229</v>
      </c>
      <c r="U2579" s="1">
        <f>Q2579/MainSheet!$C$22</f>
        <v>1</v>
      </c>
    </row>
    <row r="2580" spans="7:21">
      <c r="G2580">
        <f t="shared" si="362"/>
        <v>25.78000000000123</v>
      </c>
      <c r="H2580">
        <f t="shared" si="363"/>
        <v>198000</v>
      </c>
      <c r="I2580" s="2">
        <f>MIN(MainSheet!$C$10/MainSheet!$C$9,MainSheet!$K$9*60)</f>
        <v>660</v>
      </c>
      <c r="J2580" s="1">
        <f>IF(G2580&gt;MainSheet!$C$11,IF(J2579&gt;=0.999,1,(G2580-MainSheet!$C$11)*I2580/$B$2/60),0)</f>
        <v>1</v>
      </c>
      <c r="K2580" s="1">
        <f>IF(G2580&gt;MainSheet!$C$11+$B$6,IF(K2579&gt;=0.999,1,(G2580-MainSheet!$C$11-$B$6)*I2580/$C$2/60),0)</f>
        <v>1</v>
      </c>
      <c r="L2580" s="1">
        <f>IF(G2580&gt;MainSheet!$C$11+$B$6+$C$6,IF(L2579&gt;=0.999,1,(G2580-MainSheet!$C$11-$B$6-$C$6)*I2580/$D$2/60),0)</f>
        <v>1</v>
      </c>
      <c r="M2580">
        <f t="shared" si="364"/>
        <v>1</v>
      </c>
      <c r="N2580" s="2">
        <f t="shared" si="365"/>
        <v>3721.0526315789471</v>
      </c>
      <c r="O2580">
        <f t="shared" si="368"/>
        <v>977.02127659574455</v>
      </c>
      <c r="P2580">
        <f t="shared" si="366"/>
        <v>192000</v>
      </c>
      <c r="Q2580" s="2">
        <f t="shared" si="367"/>
        <v>196698.0739081747</v>
      </c>
      <c r="R2580">
        <f>Q2580/MainSheet!$C$8*(G2580-G2579)+R2579</f>
        <v>3255.5124791653602</v>
      </c>
      <c r="S2580">
        <f t="shared" si="369"/>
        <v>52541.878195259145</v>
      </c>
      <c r="T2580">
        <f t="shared" si="361"/>
        <v>25.78000000000123</v>
      </c>
      <c r="U2580" s="1">
        <f>Q2580/MainSheet!$C$22</f>
        <v>1</v>
      </c>
    </row>
    <row r="2581" spans="7:21">
      <c r="G2581">
        <f t="shared" si="362"/>
        <v>25.790000000001232</v>
      </c>
      <c r="H2581">
        <f t="shared" si="363"/>
        <v>198000</v>
      </c>
      <c r="I2581" s="2">
        <f>MIN(MainSheet!$C$10/MainSheet!$C$9,MainSheet!$K$9*60)</f>
        <v>660</v>
      </c>
      <c r="J2581" s="1">
        <f>IF(G2581&gt;MainSheet!$C$11,IF(J2580&gt;=0.999,1,(G2581-MainSheet!$C$11)*I2581/$B$2/60),0)</f>
        <v>1</v>
      </c>
      <c r="K2581" s="1">
        <f>IF(G2581&gt;MainSheet!$C$11+$B$6,IF(K2580&gt;=0.999,1,(G2581-MainSheet!$C$11-$B$6)*I2581/$C$2/60),0)</f>
        <v>1</v>
      </c>
      <c r="L2581" s="1">
        <f>IF(G2581&gt;MainSheet!$C$11+$B$6+$C$6,IF(L2580&gt;=0.999,1,(G2581-MainSheet!$C$11-$B$6-$C$6)*I2581/$D$2/60),0)</f>
        <v>1</v>
      </c>
      <c r="M2581">
        <f t="shared" si="364"/>
        <v>1</v>
      </c>
      <c r="N2581" s="2">
        <f t="shared" si="365"/>
        <v>3721.0526315789471</v>
      </c>
      <c r="O2581">
        <f t="shared" si="368"/>
        <v>977.02127659574455</v>
      </c>
      <c r="P2581">
        <f t="shared" si="366"/>
        <v>192000</v>
      </c>
      <c r="Q2581" s="2">
        <f t="shared" si="367"/>
        <v>196698.0739081747</v>
      </c>
      <c r="R2581">
        <f>Q2581/MainSheet!$C$8*(G2581-G2580)+R2580</f>
        <v>3257.543725656195</v>
      </c>
      <c r="S2581">
        <f t="shared" si="369"/>
        <v>52574.661207577177</v>
      </c>
      <c r="T2581">
        <f t="shared" si="361"/>
        <v>25.790000000001232</v>
      </c>
      <c r="U2581" s="1">
        <f>Q2581/MainSheet!$C$22</f>
        <v>1</v>
      </c>
    </row>
    <row r="2582" spans="7:21">
      <c r="G2582">
        <f t="shared" si="362"/>
        <v>25.800000000001234</v>
      </c>
      <c r="H2582">
        <f t="shared" si="363"/>
        <v>198000</v>
      </c>
      <c r="I2582" s="2">
        <f>MIN(MainSheet!$C$10/MainSheet!$C$9,MainSheet!$K$9*60)</f>
        <v>660</v>
      </c>
      <c r="J2582" s="1">
        <f>IF(G2582&gt;MainSheet!$C$11,IF(J2581&gt;=0.999,1,(G2582-MainSheet!$C$11)*I2582/$B$2/60),0)</f>
        <v>1</v>
      </c>
      <c r="K2582" s="1">
        <f>IF(G2582&gt;MainSheet!$C$11+$B$6,IF(K2581&gt;=0.999,1,(G2582-MainSheet!$C$11-$B$6)*I2582/$C$2/60),0)</f>
        <v>1</v>
      </c>
      <c r="L2582" s="1">
        <f>IF(G2582&gt;MainSheet!$C$11+$B$6+$C$6,IF(L2581&gt;=0.999,1,(G2582-MainSheet!$C$11-$B$6-$C$6)*I2582/$D$2/60),0)</f>
        <v>1</v>
      </c>
      <c r="M2582">
        <f t="shared" si="364"/>
        <v>1</v>
      </c>
      <c r="N2582" s="2">
        <f t="shared" si="365"/>
        <v>3721.0526315789471</v>
      </c>
      <c r="O2582">
        <f t="shared" si="368"/>
        <v>977.02127659574455</v>
      </c>
      <c r="P2582">
        <f t="shared" si="366"/>
        <v>192000</v>
      </c>
      <c r="Q2582" s="2">
        <f t="shared" si="367"/>
        <v>196698.0739081747</v>
      </c>
      <c r="R2582">
        <f>Q2582/MainSheet!$C$8*(G2582-G2581)+R2581</f>
        <v>3259.5749721470297</v>
      </c>
      <c r="S2582">
        <f t="shared" si="369"/>
        <v>52607.444219895209</v>
      </c>
      <c r="T2582">
        <f t="shared" si="361"/>
        <v>25.800000000001234</v>
      </c>
      <c r="U2582" s="1">
        <f>Q2582/MainSheet!$C$22</f>
        <v>1</v>
      </c>
    </row>
    <row r="2583" spans="7:21">
      <c r="G2583">
        <f t="shared" si="362"/>
        <v>25.810000000001235</v>
      </c>
      <c r="H2583">
        <f t="shared" si="363"/>
        <v>198000</v>
      </c>
      <c r="I2583" s="2">
        <f>MIN(MainSheet!$C$10/MainSheet!$C$9,MainSheet!$K$9*60)</f>
        <v>660</v>
      </c>
      <c r="J2583" s="1">
        <f>IF(G2583&gt;MainSheet!$C$11,IF(J2582&gt;=0.999,1,(G2583-MainSheet!$C$11)*I2583/$B$2/60),0)</f>
        <v>1</v>
      </c>
      <c r="K2583" s="1">
        <f>IF(G2583&gt;MainSheet!$C$11+$B$6,IF(K2582&gt;=0.999,1,(G2583-MainSheet!$C$11-$B$6)*I2583/$C$2/60),0)</f>
        <v>1</v>
      </c>
      <c r="L2583" s="1">
        <f>IF(G2583&gt;MainSheet!$C$11+$B$6+$C$6,IF(L2582&gt;=0.999,1,(G2583-MainSheet!$C$11-$B$6-$C$6)*I2583/$D$2/60),0)</f>
        <v>1</v>
      </c>
      <c r="M2583">
        <f t="shared" si="364"/>
        <v>1</v>
      </c>
      <c r="N2583" s="2">
        <f t="shared" si="365"/>
        <v>3721.0526315789471</v>
      </c>
      <c r="O2583">
        <f t="shared" si="368"/>
        <v>977.02127659574455</v>
      </c>
      <c r="P2583">
        <f t="shared" si="366"/>
        <v>192000</v>
      </c>
      <c r="Q2583" s="2">
        <f t="shared" si="367"/>
        <v>196698.0739081747</v>
      </c>
      <c r="R2583">
        <f>Q2583/MainSheet!$C$8*(G2583-G2582)+R2582</f>
        <v>3261.6062186378645</v>
      </c>
      <c r="S2583">
        <f t="shared" si="369"/>
        <v>52640.227232213241</v>
      </c>
      <c r="T2583">
        <f t="shared" si="361"/>
        <v>25.810000000001235</v>
      </c>
      <c r="U2583" s="1">
        <f>Q2583/MainSheet!$C$22</f>
        <v>1</v>
      </c>
    </row>
    <row r="2584" spans="7:21">
      <c r="G2584">
        <f t="shared" si="362"/>
        <v>25.820000000001237</v>
      </c>
      <c r="H2584">
        <f t="shared" si="363"/>
        <v>198000</v>
      </c>
      <c r="I2584" s="2">
        <f>MIN(MainSheet!$C$10/MainSheet!$C$9,MainSheet!$K$9*60)</f>
        <v>660</v>
      </c>
      <c r="J2584" s="1">
        <f>IF(G2584&gt;MainSheet!$C$11,IF(J2583&gt;=0.999,1,(G2584-MainSheet!$C$11)*I2584/$B$2/60),0)</f>
        <v>1</v>
      </c>
      <c r="K2584" s="1">
        <f>IF(G2584&gt;MainSheet!$C$11+$B$6,IF(K2583&gt;=0.999,1,(G2584-MainSheet!$C$11-$B$6)*I2584/$C$2/60),0)</f>
        <v>1</v>
      </c>
      <c r="L2584" s="1">
        <f>IF(G2584&gt;MainSheet!$C$11+$B$6+$C$6,IF(L2583&gt;=0.999,1,(G2584-MainSheet!$C$11-$B$6-$C$6)*I2584/$D$2/60),0)</f>
        <v>1</v>
      </c>
      <c r="M2584">
        <f t="shared" si="364"/>
        <v>1</v>
      </c>
      <c r="N2584" s="2">
        <f t="shared" si="365"/>
        <v>3721.0526315789471</v>
      </c>
      <c r="O2584">
        <f t="shared" si="368"/>
        <v>977.02127659574455</v>
      </c>
      <c r="P2584">
        <f t="shared" si="366"/>
        <v>192000</v>
      </c>
      <c r="Q2584" s="2">
        <f t="shared" si="367"/>
        <v>196698.0739081747</v>
      </c>
      <c r="R2584">
        <f>Q2584/MainSheet!$C$8*(G2584-G2583)+R2583</f>
        <v>3263.6374651286992</v>
      </c>
      <c r="S2584">
        <f t="shared" si="369"/>
        <v>52673.010244531273</v>
      </c>
      <c r="T2584">
        <f t="shared" si="361"/>
        <v>25.820000000001237</v>
      </c>
      <c r="U2584" s="1">
        <f>Q2584/MainSheet!$C$22</f>
        <v>1</v>
      </c>
    </row>
    <row r="2585" spans="7:21">
      <c r="G2585">
        <f t="shared" si="362"/>
        <v>25.830000000001238</v>
      </c>
      <c r="H2585">
        <f t="shared" si="363"/>
        <v>198000</v>
      </c>
      <c r="I2585" s="2">
        <f>MIN(MainSheet!$C$10/MainSheet!$C$9,MainSheet!$K$9*60)</f>
        <v>660</v>
      </c>
      <c r="J2585" s="1">
        <f>IF(G2585&gt;MainSheet!$C$11,IF(J2584&gt;=0.999,1,(G2585-MainSheet!$C$11)*I2585/$B$2/60),0)</f>
        <v>1</v>
      </c>
      <c r="K2585" s="1">
        <f>IF(G2585&gt;MainSheet!$C$11+$B$6,IF(K2584&gt;=0.999,1,(G2585-MainSheet!$C$11-$B$6)*I2585/$C$2/60),0)</f>
        <v>1</v>
      </c>
      <c r="L2585" s="1">
        <f>IF(G2585&gt;MainSheet!$C$11+$B$6+$C$6,IF(L2584&gt;=0.999,1,(G2585-MainSheet!$C$11-$B$6-$C$6)*I2585/$D$2/60),0)</f>
        <v>1</v>
      </c>
      <c r="M2585">
        <f t="shared" si="364"/>
        <v>1</v>
      </c>
      <c r="N2585" s="2">
        <f t="shared" si="365"/>
        <v>3721.0526315789471</v>
      </c>
      <c r="O2585">
        <f t="shared" si="368"/>
        <v>977.02127659574455</v>
      </c>
      <c r="P2585">
        <f t="shared" si="366"/>
        <v>192000</v>
      </c>
      <c r="Q2585" s="2">
        <f t="shared" si="367"/>
        <v>196698.0739081747</v>
      </c>
      <c r="R2585">
        <f>Q2585/MainSheet!$C$8*(G2585-G2584)+R2584</f>
        <v>3265.668711619534</v>
      </c>
      <c r="S2585">
        <f t="shared" si="369"/>
        <v>52705.793256849305</v>
      </c>
      <c r="T2585">
        <f t="shared" si="361"/>
        <v>25.830000000001238</v>
      </c>
      <c r="U2585" s="1">
        <f>Q2585/MainSheet!$C$22</f>
        <v>1</v>
      </c>
    </row>
    <row r="2586" spans="7:21">
      <c r="G2586">
        <f t="shared" si="362"/>
        <v>25.84000000000124</v>
      </c>
      <c r="H2586">
        <f t="shared" si="363"/>
        <v>198000</v>
      </c>
      <c r="I2586" s="2">
        <f>MIN(MainSheet!$C$10/MainSheet!$C$9,MainSheet!$K$9*60)</f>
        <v>660</v>
      </c>
      <c r="J2586" s="1">
        <f>IF(G2586&gt;MainSheet!$C$11,IF(J2585&gt;=0.999,1,(G2586-MainSheet!$C$11)*I2586/$B$2/60),0)</f>
        <v>1</v>
      </c>
      <c r="K2586" s="1">
        <f>IF(G2586&gt;MainSheet!$C$11+$B$6,IF(K2585&gt;=0.999,1,(G2586-MainSheet!$C$11-$B$6)*I2586/$C$2/60),0)</f>
        <v>1</v>
      </c>
      <c r="L2586" s="1">
        <f>IF(G2586&gt;MainSheet!$C$11+$B$6+$C$6,IF(L2585&gt;=0.999,1,(G2586-MainSheet!$C$11-$B$6-$C$6)*I2586/$D$2/60),0)</f>
        <v>1</v>
      </c>
      <c r="M2586">
        <f t="shared" si="364"/>
        <v>1</v>
      </c>
      <c r="N2586" s="2">
        <f t="shared" si="365"/>
        <v>3721.0526315789471</v>
      </c>
      <c r="O2586">
        <f t="shared" si="368"/>
        <v>977.02127659574455</v>
      </c>
      <c r="P2586">
        <f t="shared" si="366"/>
        <v>192000</v>
      </c>
      <c r="Q2586" s="2">
        <f t="shared" si="367"/>
        <v>196698.0739081747</v>
      </c>
      <c r="R2586">
        <f>Q2586/MainSheet!$C$8*(G2586-G2585)+R2585</f>
        <v>3267.6999581103687</v>
      </c>
      <c r="S2586">
        <f t="shared" si="369"/>
        <v>52738.576269167337</v>
      </c>
      <c r="T2586">
        <f t="shared" si="361"/>
        <v>25.84000000000124</v>
      </c>
      <c r="U2586" s="1">
        <f>Q2586/MainSheet!$C$22</f>
        <v>1</v>
      </c>
    </row>
    <row r="2587" spans="7:21">
      <c r="G2587">
        <f t="shared" si="362"/>
        <v>25.850000000001241</v>
      </c>
      <c r="H2587">
        <f t="shared" si="363"/>
        <v>198000</v>
      </c>
      <c r="I2587" s="2">
        <f>MIN(MainSheet!$C$10/MainSheet!$C$9,MainSheet!$K$9*60)</f>
        <v>660</v>
      </c>
      <c r="J2587" s="1">
        <f>IF(G2587&gt;MainSheet!$C$11,IF(J2586&gt;=0.999,1,(G2587-MainSheet!$C$11)*I2587/$B$2/60),0)</f>
        <v>1</v>
      </c>
      <c r="K2587" s="1">
        <f>IF(G2587&gt;MainSheet!$C$11+$B$6,IF(K2586&gt;=0.999,1,(G2587-MainSheet!$C$11-$B$6)*I2587/$C$2/60),0)</f>
        <v>1</v>
      </c>
      <c r="L2587" s="1">
        <f>IF(G2587&gt;MainSheet!$C$11+$B$6+$C$6,IF(L2586&gt;=0.999,1,(G2587-MainSheet!$C$11-$B$6-$C$6)*I2587/$D$2/60),0)</f>
        <v>1</v>
      </c>
      <c r="M2587">
        <f t="shared" si="364"/>
        <v>1</v>
      </c>
      <c r="N2587" s="2">
        <f t="shared" si="365"/>
        <v>3721.0526315789471</v>
      </c>
      <c r="O2587">
        <f t="shared" si="368"/>
        <v>977.02127659574455</v>
      </c>
      <c r="P2587">
        <f t="shared" si="366"/>
        <v>192000</v>
      </c>
      <c r="Q2587" s="2">
        <f t="shared" si="367"/>
        <v>196698.0739081747</v>
      </c>
      <c r="R2587">
        <f>Q2587/MainSheet!$C$8*(G2587-G2586)+R2586</f>
        <v>3269.7312046012034</v>
      </c>
      <c r="S2587">
        <f t="shared" si="369"/>
        <v>52771.359281485369</v>
      </c>
      <c r="T2587">
        <f t="shared" si="361"/>
        <v>25.850000000001241</v>
      </c>
      <c r="U2587" s="1">
        <f>Q2587/MainSheet!$C$22</f>
        <v>1</v>
      </c>
    </row>
    <row r="2588" spans="7:21">
      <c r="G2588">
        <f t="shared" si="362"/>
        <v>25.860000000001243</v>
      </c>
      <c r="H2588">
        <f t="shared" si="363"/>
        <v>198000</v>
      </c>
      <c r="I2588" s="2">
        <f>MIN(MainSheet!$C$10/MainSheet!$C$9,MainSheet!$K$9*60)</f>
        <v>660</v>
      </c>
      <c r="J2588" s="1">
        <f>IF(G2588&gt;MainSheet!$C$11,IF(J2587&gt;=0.999,1,(G2588-MainSheet!$C$11)*I2588/$B$2/60),0)</f>
        <v>1</v>
      </c>
      <c r="K2588" s="1">
        <f>IF(G2588&gt;MainSheet!$C$11+$B$6,IF(K2587&gt;=0.999,1,(G2588-MainSheet!$C$11-$B$6)*I2588/$C$2/60),0)</f>
        <v>1</v>
      </c>
      <c r="L2588" s="1">
        <f>IF(G2588&gt;MainSheet!$C$11+$B$6+$C$6,IF(L2587&gt;=0.999,1,(G2588-MainSheet!$C$11-$B$6-$C$6)*I2588/$D$2/60),0)</f>
        <v>1</v>
      </c>
      <c r="M2588">
        <f t="shared" si="364"/>
        <v>1</v>
      </c>
      <c r="N2588" s="2">
        <f t="shared" si="365"/>
        <v>3721.0526315789471</v>
      </c>
      <c r="O2588">
        <f t="shared" si="368"/>
        <v>977.02127659574455</v>
      </c>
      <c r="P2588">
        <f t="shared" si="366"/>
        <v>192000</v>
      </c>
      <c r="Q2588" s="2">
        <f t="shared" si="367"/>
        <v>196698.0739081747</v>
      </c>
      <c r="R2588">
        <f>Q2588/MainSheet!$C$8*(G2588-G2587)+R2587</f>
        <v>3271.7624510920382</v>
      </c>
      <c r="S2588">
        <f t="shared" si="369"/>
        <v>52804.142293803401</v>
      </c>
      <c r="T2588">
        <f t="shared" si="361"/>
        <v>25.860000000001243</v>
      </c>
      <c r="U2588" s="1">
        <f>Q2588/MainSheet!$C$22</f>
        <v>1</v>
      </c>
    </row>
    <row r="2589" spans="7:21">
      <c r="G2589">
        <f t="shared" si="362"/>
        <v>25.870000000001244</v>
      </c>
      <c r="H2589">
        <f t="shared" si="363"/>
        <v>198000</v>
      </c>
      <c r="I2589" s="2">
        <f>MIN(MainSheet!$C$10/MainSheet!$C$9,MainSheet!$K$9*60)</f>
        <v>660</v>
      </c>
      <c r="J2589" s="1">
        <f>IF(G2589&gt;MainSheet!$C$11,IF(J2588&gt;=0.999,1,(G2589-MainSheet!$C$11)*I2589/$B$2/60),0)</f>
        <v>1</v>
      </c>
      <c r="K2589" s="1">
        <f>IF(G2589&gt;MainSheet!$C$11+$B$6,IF(K2588&gt;=0.999,1,(G2589-MainSheet!$C$11-$B$6)*I2589/$C$2/60),0)</f>
        <v>1</v>
      </c>
      <c r="L2589" s="1">
        <f>IF(G2589&gt;MainSheet!$C$11+$B$6+$C$6,IF(L2588&gt;=0.999,1,(G2589-MainSheet!$C$11-$B$6-$C$6)*I2589/$D$2/60),0)</f>
        <v>1</v>
      </c>
      <c r="M2589">
        <f t="shared" si="364"/>
        <v>1</v>
      </c>
      <c r="N2589" s="2">
        <f t="shared" si="365"/>
        <v>3721.0526315789471</v>
      </c>
      <c r="O2589">
        <f t="shared" si="368"/>
        <v>977.02127659574455</v>
      </c>
      <c r="P2589">
        <f t="shared" si="366"/>
        <v>192000</v>
      </c>
      <c r="Q2589" s="2">
        <f t="shared" si="367"/>
        <v>196698.0739081747</v>
      </c>
      <c r="R2589">
        <f>Q2589/MainSheet!$C$8*(G2589-G2588)+R2588</f>
        <v>3273.7936975828729</v>
      </c>
      <c r="S2589">
        <f t="shared" si="369"/>
        <v>52836.925306121433</v>
      </c>
      <c r="T2589">
        <f t="shared" si="361"/>
        <v>25.870000000001244</v>
      </c>
      <c r="U2589" s="1">
        <f>Q2589/MainSheet!$C$22</f>
        <v>1</v>
      </c>
    </row>
    <row r="2590" spans="7:21">
      <c r="G2590">
        <f t="shared" si="362"/>
        <v>25.880000000001246</v>
      </c>
      <c r="H2590">
        <f t="shared" si="363"/>
        <v>198000</v>
      </c>
      <c r="I2590" s="2">
        <f>MIN(MainSheet!$C$10/MainSheet!$C$9,MainSheet!$K$9*60)</f>
        <v>660</v>
      </c>
      <c r="J2590" s="1">
        <f>IF(G2590&gt;MainSheet!$C$11,IF(J2589&gt;=0.999,1,(G2590-MainSheet!$C$11)*I2590/$B$2/60),0)</f>
        <v>1</v>
      </c>
      <c r="K2590" s="1">
        <f>IF(G2590&gt;MainSheet!$C$11+$B$6,IF(K2589&gt;=0.999,1,(G2590-MainSheet!$C$11-$B$6)*I2590/$C$2/60),0)</f>
        <v>1</v>
      </c>
      <c r="L2590" s="1">
        <f>IF(G2590&gt;MainSheet!$C$11+$B$6+$C$6,IF(L2589&gt;=0.999,1,(G2590-MainSheet!$C$11-$B$6-$C$6)*I2590/$D$2/60),0)</f>
        <v>1</v>
      </c>
      <c r="M2590">
        <f t="shared" si="364"/>
        <v>1</v>
      </c>
      <c r="N2590" s="2">
        <f t="shared" si="365"/>
        <v>3721.0526315789471</v>
      </c>
      <c r="O2590">
        <f t="shared" si="368"/>
        <v>977.02127659574455</v>
      </c>
      <c r="P2590">
        <f t="shared" si="366"/>
        <v>192000</v>
      </c>
      <c r="Q2590" s="2">
        <f t="shared" si="367"/>
        <v>196698.0739081747</v>
      </c>
      <c r="R2590">
        <f>Q2590/MainSheet!$C$8*(G2590-G2589)+R2589</f>
        <v>3275.8249440737077</v>
      </c>
      <c r="S2590">
        <f t="shared" si="369"/>
        <v>52869.708318439465</v>
      </c>
      <c r="T2590">
        <f t="shared" si="361"/>
        <v>25.880000000001246</v>
      </c>
      <c r="U2590" s="1">
        <f>Q2590/MainSheet!$C$22</f>
        <v>1</v>
      </c>
    </row>
    <row r="2591" spans="7:21">
      <c r="G2591">
        <f t="shared" si="362"/>
        <v>25.890000000001248</v>
      </c>
      <c r="H2591">
        <f t="shared" si="363"/>
        <v>198000</v>
      </c>
      <c r="I2591" s="2">
        <f>MIN(MainSheet!$C$10/MainSheet!$C$9,MainSheet!$K$9*60)</f>
        <v>660</v>
      </c>
      <c r="J2591" s="1">
        <f>IF(G2591&gt;MainSheet!$C$11,IF(J2590&gt;=0.999,1,(G2591-MainSheet!$C$11)*I2591/$B$2/60),0)</f>
        <v>1</v>
      </c>
      <c r="K2591" s="1">
        <f>IF(G2591&gt;MainSheet!$C$11+$B$6,IF(K2590&gt;=0.999,1,(G2591-MainSheet!$C$11-$B$6)*I2591/$C$2/60),0)</f>
        <v>1</v>
      </c>
      <c r="L2591" s="1">
        <f>IF(G2591&gt;MainSheet!$C$11+$B$6+$C$6,IF(L2590&gt;=0.999,1,(G2591-MainSheet!$C$11-$B$6-$C$6)*I2591/$D$2/60),0)</f>
        <v>1</v>
      </c>
      <c r="M2591">
        <f t="shared" si="364"/>
        <v>1</v>
      </c>
      <c r="N2591" s="2">
        <f t="shared" si="365"/>
        <v>3721.0526315789471</v>
      </c>
      <c r="O2591">
        <f t="shared" si="368"/>
        <v>977.02127659574455</v>
      </c>
      <c r="P2591">
        <f t="shared" si="366"/>
        <v>192000</v>
      </c>
      <c r="Q2591" s="2">
        <f t="shared" si="367"/>
        <v>196698.0739081747</v>
      </c>
      <c r="R2591">
        <f>Q2591/MainSheet!$C$8*(G2591-G2590)+R2590</f>
        <v>3277.8561905645424</v>
      </c>
      <c r="S2591">
        <f t="shared" si="369"/>
        <v>52902.491330757497</v>
      </c>
      <c r="T2591">
        <f t="shared" si="361"/>
        <v>25.890000000001248</v>
      </c>
      <c r="U2591" s="1">
        <f>Q2591/MainSheet!$C$22</f>
        <v>1</v>
      </c>
    </row>
    <row r="2592" spans="7:21">
      <c r="G2592">
        <f t="shared" si="362"/>
        <v>25.900000000001249</v>
      </c>
      <c r="H2592">
        <f t="shared" si="363"/>
        <v>198000</v>
      </c>
      <c r="I2592" s="2">
        <f>MIN(MainSheet!$C$10/MainSheet!$C$9,MainSheet!$K$9*60)</f>
        <v>660</v>
      </c>
      <c r="J2592" s="1">
        <f>IF(G2592&gt;MainSheet!$C$11,IF(J2591&gt;=0.999,1,(G2592-MainSheet!$C$11)*I2592/$B$2/60),0)</f>
        <v>1</v>
      </c>
      <c r="K2592" s="1">
        <f>IF(G2592&gt;MainSheet!$C$11+$B$6,IF(K2591&gt;=0.999,1,(G2592-MainSheet!$C$11-$B$6)*I2592/$C$2/60),0)</f>
        <v>1</v>
      </c>
      <c r="L2592" s="1">
        <f>IF(G2592&gt;MainSheet!$C$11+$B$6+$C$6,IF(L2591&gt;=0.999,1,(G2592-MainSheet!$C$11-$B$6-$C$6)*I2592/$D$2/60),0)</f>
        <v>1</v>
      </c>
      <c r="M2592">
        <f t="shared" si="364"/>
        <v>1</v>
      </c>
      <c r="N2592" s="2">
        <f t="shared" si="365"/>
        <v>3721.0526315789471</v>
      </c>
      <c r="O2592">
        <f t="shared" si="368"/>
        <v>977.02127659574455</v>
      </c>
      <c r="P2592">
        <f t="shared" si="366"/>
        <v>192000</v>
      </c>
      <c r="Q2592" s="2">
        <f t="shared" si="367"/>
        <v>196698.0739081747</v>
      </c>
      <c r="R2592">
        <f>Q2592/MainSheet!$C$8*(G2592-G2591)+R2591</f>
        <v>3279.8874370553772</v>
      </c>
      <c r="S2592">
        <f t="shared" si="369"/>
        <v>52935.274343075529</v>
      </c>
      <c r="T2592">
        <f t="shared" si="361"/>
        <v>25.900000000001249</v>
      </c>
      <c r="U2592" s="1">
        <f>Q2592/MainSheet!$C$22</f>
        <v>1</v>
      </c>
    </row>
    <row r="2593" spans="7:21">
      <c r="G2593">
        <f t="shared" si="362"/>
        <v>25.910000000001251</v>
      </c>
      <c r="H2593">
        <f t="shared" si="363"/>
        <v>198000</v>
      </c>
      <c r="I2593" s="2">
        <f>MIN(MainSheet!$C$10/MainSheet!$C$9,MainSheet!$K$9*60)</f>
        <v>660</v>
      </c>
      <c r="J2593" s="1">
        <f>IF(G2593&gt;MainSheet!$C$11,IF(J2592&gt;=0.999,1,(G2593-MainSheet!$C$11)*I2593/$B$2/60),0)</f>
        <v>1</v>
      </c>
      <c r="K2593" s="1">
        <f>IF(G2593&gt;MainSheet!$C$11+$B$6,IF(K2592&gt;=0.999,1,(G2593-MainSheet!$C$11-$B$6)*I2593/$C$2/60),0)</f>
        <v>1</v>
      </c>
      <c r="L2593" s="1">
        <f>IF(G2593&gt;MainSheet!$C$11+$B$6+$C$6,IF(L2592&gt;=0.999,1,(G2593-MainSheet!$C$11-$B$6-$C$6)*I2593/$D$2/60),0)</f>
        <v>1</v>
      </c>
      <c r="M2593">
        <f t="shared" si="364"/>
        <v>1</v>
      </c>
      <c r="N2593" s="2">
        <f t="shared" si="365"/>
        <v>3721.0526315789471</v>
      </c>
      <c r="O2593">
        <f t="shared" si="368"/>
        <v>977.02127659574455</v>
      </c>
      <c r="P2593">
        <f t="shared" si="366"/>
        <v>192000</v>
      </c>
      <c r="Q2593" s="2">
        <f t="shared" si="367"/>
        <v>196698.0739081747</v>
      </c>
      <c r="R2593">
        <f>Q2593/MainSheet!$C$8*(G2593-G2592)+R2592</f>
        <v>3281.9186835462119</v>
      </c>
      <c r="S2593">
        <f t="shared" si="369"/>
        <v>52968.057355393561</v>
      </c>
      <c r="T2593">
        <f t="shared" si="361"/>
        <v>25.910000000001251</v>
      </c>
      <c r="U2593" s="1">
        <f>Q2593/MainSheet!$C$22</f>
        <v>1</v>
      </c>
    </row>
    <row r="2594" spans="7:21">
      <c r="G2594">
        <f t="shared" si="362"/>
        <v>25.920000000001252</v>
      </c>
      <c r="H2594">
        <f t="shared" si="363"/>
        <v>198000</v>
      </c>
      <c r="I2594" s="2">
        <f>MIN(MainSheet!$C$10/MainSheet!$C$9,MainSheet!$K$9*60)</f>
        <v>660</v>
      </c>
      <c r="J2594" s="1">
        <f>IF(G2594&gt;MainSheet!$C$11,IF(J2593&gt;=0.999,1,(G2594-MainSheet!$C$11)*I2594/$B$2/60),0)</f>
        <v>1</v>
      </c>
      <c r="K2594" s="1">
        <f>IF(G2594&gt;MainSheet!$C$11+$B$6,IF(K2593&gt;=0.999,1,(G2594-MainSheet!$C$11-$B$6)*I2594/$C$2/60),0)</f>
        <v>1</v>
      </c>
      <c r="L2594" s="1">
        <f>IF(G2594&gt;MainSheet!$C$11+$B$6+$C$6,IF(L2593&gt;=0.999,1,(G2594-MainSheet!$C$11-$B$6-$C$6)*I2594/$D$2/60),0)</f>
        <v>1</v>
      </c>
      <c r="M2594">
        <f t="shared" si="364"/>
        <v>1</v>
      </c>
      <c r="N2594" s="2">
        <f t="shared" si="365"/>
        <v>3721.0526315789471</v>
      </c>
      <c r="O2594">
        <f t="shared" si="368"/>
        <v>977.02127659574455</v>
      </c>
      <c r="P2594">
        <f t="shared" si="366"/>
        <v>192000</v>
      </c>
      <c r="Q2594" s="2">
        <f t="shared" si="367"/>
        <v>196698.0739081747</v>
      </c>
      <c r="R2594">
        <f>Q2594/MainSheet!$C$8*(G2594-G2593)+R2593</f>
        <v>3283.9499300370467</v>
      </c>
      <c r="S2594">
        <f t="shared" si="369"/>
        <v>53000.840367711593</v>
      </c>
      <c r="T2594">
        <f t="shared" si="361"/>
        <v>25.920000000001252</v>
      </c>
      <c r="U2594" s="1">
        <f>Q2594/MainSheet!$C$22</f>
        <v>1</v>
      </c>
    </row>
    <row r="2595" spans="7:21">
      <c r="G2595">
        <f t="shared" si="362"/>
        <v>25.930000000001254</v>
      </c>
      <c r="H2595">
        <f t="shared" si="363"/>
        <v>198000</v>
      </c>
      <c r="I2595" s="2">
        <f>MIN(MainSheet!$C$10/MainSheet!$C$9,MainSheet!$K$9*60)</f>
        <v>660</v>
      </c>
      <c r="J2595" s="1">
        <f>IF(G2595&gt;MainSheet!$C$11,IF(J2594&gt;=0.999,1,(G2595-MainSheet!$C$11)*I2595/$B$2/60),0)</f>
        <v>1</v>
      </c>
      <c r="K2595" s="1">
        <f>IF(G2595&gt;MainSheet!$C$11+$B$6,IF(K2594&gt;=0.999,1,(G2595-MainSheet!$C$11-$B$6)*I2595/$C$2/60),0)</f>
        <v>1</v>
      </c>
      <c r="L2595" s="1">
        <f>IF(G2595&gt;MainSheet!$C$11+$B$6+$C$6,IF(L2594&gt;=0.999,1,(G2595-MainSheet!$C$11-$B$6-$C$6)*I2595/$D$2/60),0)</f>
        <v>1</v>
      </c>
      <c r="M2595">
        <f t="shared" si="364"/>
        <v>1</v>
      </c>
      <c r="N2595" s="2">
        <f t="shared" si="365"/>
        <v>3721.0526315789471</v>
      </c>
      <c r="O2595">
        <f t="shared" si="368"/>
        <v>977.02127659574455</v>
      </c>
      <c r="P2595">
        <f t="shared" si="366"/>
        <v>192000</v>
      </c>
      <c r="Q2595" s="2">
        <f t="shared" si="367"/>
        <v>196698.0739081747</v>
      </c>
      <c r="R2595">
        <f>Q2595/MainSheet!$C$8*(G2595-G2594)+R2594</f>
        <v>3285.9811765278814</v>
      </c>
      <c r="S2595">
        <f t="shared" si="369"/>
        <v>53033.623380029625</v>
      </c>
      <c r="T2595">
        <f t="shared" si="361"/>
        <v>25.930000000001254</v>
      </c>
      <c r="U2595" s="1">
        <f>Q2595/MainSheet!$C$22</f>
        <v>1</v>
      </c>
    </row>
    <row r="2596" spans="7:21">
      <c r="G2596">
        <f t="shared" si="362"/>
        <v>25.940000000001255</v>
      </c>
      <c r="H2596">
        <f t="shared" si="363"/>
        <v>198000</v>
      </c>
      <c r="I2596" s="2">
        <f>MIN(MainSheet!$C$10/MainSheet!$C$9,MainSheet!$K$9*60)</f>
        <v>660</v>
      </c>
      <c r="J2596" s="1">
        <f>IF(G2596&gt;MainSheet!$C$11,IF(J2595&gt;=0.999,1,(G2596-MainSheet!$C$11)*I2596/$B$2/60),0)</f>
        <v>1</v>
      </c>
      <c r="K2596" s="1">
        <f>IF(G2596&gt;MainSheet!$C$11+$B$6,IF(K2595&gt;=0.999,1,(G2596-MainSheet!$C$11-$B$6)*I2596/$C$2/60),0)</f>
        <v>1</v>
      </c>
      <c r="L2596" s="1">
        <f>IF(G2596&gt;MainSheet!$C$11+$B$6+$C$6,IF(L2595&gt;=0.999,1,(G2596-MainSheet!$C$11-$B$6-$C$6)*I2596/$D$2/60),0)</f>
        <v>1</v>
      </c>
      <c r="M2596">
        <f t="shared" si="364"/>
        <v>1</v>
      </c>
      <c r="N2596" s="2">
        <f t="shared" si="365"/>
        <v>3721.0526315789471</v>
      </c>
      <c r="O2596">
        <f t="shared" si="368"/>
        <v>977.02127659574455</v>
      </c>
      <c r="P2596">
        <f t="shared" si="366"/>
        <v>192000</v>
      </c>
      <c r="Q2596" s="2">
        <f t="shared" si="367"/>
        <v>196698.0739081747</v>
      </c>
      <c r="R2596">
        <f>Q2596/MainSheet!$C$8*(G2596-G2595)+R2595</f>
        <v>3288.0124230187162</v>
      </c>
      <c r="S2596">
        <f t="shared" si="369"/>
        <v>53066.406392347657</v>
      </c>
      <c r="T2596">
        <f t="shared" si="361"/>
        <v>25.940000000001255</v>
      </c>
      <c r="U2596" s="1">
        <f>Q2596/MainSheet!$C$22</f>
        <v>1</v>
      </c>
    </row>
    <row r="2597" spans="7:21">
      <c r="G2597">
        <f t="shared" si="362"/>
        <v>25.950000000001257</v>
      </c>
      <c r="H2597">
        <f t="shared" si="363"/>
        <v>198000</v>
      </c>
      <c r="I2597" s="2">
        <f>MIN(MainSheet!$C$10/MainSheet!$C$9,MainSheet!$K$9*60)</f>
        <v>660</v>
      </c>
      <c r="J2597" s="1">
        <f>IF(G2597&gt;MainSheet!$C$11,IF(J2596&gt;=0.999,1,(G2597-MainSheet!$C$11)*I2597/$B$2/60),0)</f>
        <v>1</v>
      </c>
      <c r="K2597" s="1">
        <f>IF(G2597&gt;MainSheet!$C$11+$B$6,IF(K2596&gt;=0.999,1,(G2597-MainSheet!$C$11-$B$6)*I2597/$C$2/60),0)</f>
        <v>1</v>
      </c>
      <c r="L2597" s="1">
        <f>IF(G2597&gt;MainSheet!$C$11+$B$6+$C$6,IF(L2596&gt;=0.999,1,(G2597-MainSheet!$C$11-$B$6-$C$6)*I2597/$D$2/60),0)</f>
        <v>1</v>
      </c>
      <c r="M2597">
        <f t="shared" si="364"/>
        <v>1</v>
      </c>
      <c r="N2597" s="2">
        <f t="shared" si="365"/>
        <v>3721.0526315789471</v>
      </c>
      <c r="O2597">
        <f t="shared" si="368"/>
        <v>977.02127659574455</v>
      </c>
      <c r="P2597">
        <f t="shared" si="366"/>
        <v>192000</v>
      </c>
      <c r="Q2597" s="2">
        <f t="shared" si="367"/>
        <v>196698.0739081747</v>
      </c>
      <c r="R2597">
        <f>Q2597/MainSheet!$C$8*(G2597-G2596)+R2596</f>
        <v>3290.0436695095509</v>
      </c>
      <c r="S2597">
        <f t="shared" si="369"/>
        <v>53099.189404665689</v>
      </c>
      <c r="T2597">
        <f t="shared" si="361"/>
        <v>25.950000000001257</v>
      </c>
      <c r="U2597" s="1">
        <f>Q2597/MainSheet!$C$22</f>
        <v>1</v>
      </c>
    </row>
    <row r="2598" spans="7:21">
      <c r="G2598">
        <f t="shared" si="362"/>
        <v>25.960000000001259</v>
      </c>
      <c r="H2598">
        <f t="shared" si="363"/>
        <v>198000</v>
      </c>
      <c r="I2598" s="2">
        <f>MIN(MainSheet!$C$10/MainSheet!$C$9,MainSheet!$K$9*60)</f>
        <v>660</v>
      </c>
      <c r="J2598" s="1">
        <f>IF(G2598&gt;MainSheet!$C$11,IF(J2597&gt;=0.999,1,(G2598-MainSheet!$C$11)*I2598/$B$2/60),0)</f>
        <v>1</v>
      </c>
      <c r="K2598" s="1">
        <f>IF(G2598&gt;MainSheet!$C$11+$B$6,IF(K2597&gt;=0.999,1,(G2598-MainSheet!$C$11-$B$6)*I2598/$C$2/60),0)</f>
        <v>1</v>
      </c>
      <c r="L2598" s="1">
        <f>IF(G2598&gt;MainSheet!$C$11+$B$6+$C$6,IF(L2597&gt;=0.999,1,(G2598-MainSheet!$C$11-$B$6-$C$6)*I2598/$D$2/60),0)</f>
        <v>1</v>
      </c>
      <c r="M2598">
        <f t="shared" si="364"/>
        <v>1</v>
      </c>
      <c r="N2598" s="2">
        <f t="shared" si="365"/>
        <v>3721.0526315789471</v>
      </c>
      <c r="O2598">
        <f t="shared" si="368"/>
        <v>977.02127659574455</v>
      </c>
      <c r="P2598">
        <f t="shared" si="366"/>
        <v>192000</v>
      </c>
      <c r="Q2598" s="2">
        <f t="shared" si="367"/>
        <v>196698.0739081747</v>
      </c>
      <c r="R2598">
        <f>Q2598/MainSheet!$C$8*(G2598-G2597)+R2597</f>
        <v>3292.0749160003857</v>
      </c>
      <c r="S2598">
        <f t="shared" si="369"/>
        <v>53131.972416983721</v>
      </c>
      <c r="T2598">
        <f t="shared" si="361"/>
        <v>25.960000000001259</v>
      </c>
      <c r="U2598" s="1">
        <f>Q2598/MainSheet!$C$22</f>
        <v>1</v>
      </c>
    </row>
    <row r="2599" spans="7:21">
      <c r="G2599">
        <f t="shared" si="362"/>
        <v>25.97000000000126</v>
      </c>
      <c r="H2599">
        <f t="shared" si="363"/>
        <v>198000</v>
      </c>
      <c r="I2599" s="2">
        <f>MIN(MainSheet!$C$10/MainSheet!$C$9,MainSheet!$K$9*60)</f>
        <v>660</v>
      </c>
      <c r="J2599" s="1">
        <f>IF(G2599&gt;MainSheet!$C$11,IF(J2598&gt;=0.999,1,(G2599-MainSheet!$C$11)*I2599/$B$2/60),0)</f>
        <v>1</v>
      </c>
      <c r="K2599" s="1">
        <f>IF(G2599&gt;MainSheet!$C$11+$B$6,IF(K2598&gt;=0.999,1,(G2599-MainSheet!$C$11-$B$6)*I2599/$C$2/60),0)</f>
        <v>1</v>
      </c>
      <c r="L2599" s="1">
        <f>IF(G2599&gt;MainSheet!$C$11+$B$6+$C$6,IF(L2598&gt;=0.999,1,(G2599-MainSheet!$C$11-$B$6-$C$6)*I2599/$D$2/60),0)</f>
        <v>1</v>
      </c>
      <c r="M2599">
        <f t="shared" si="364"/>
        <v>1</v>
      </c>
      <c r="N2599" s="2">
        <f t="shared" si="365"/>
        <v>3721.0526315789471</v>
      </c>
      <c r="O2599">
        <f t="shared" si="368"/>
        <v>977.02127659574455</v>
      </c>
      <c r="P2599">
        <f t="shared" si="366"/>
        <v>192000</v>
      </c>
      <c r="Q2599" s="2">
        <f t="shared" si="367"/>
        <v>196698.0739081747</v>
      </c>
      <c r="R2599">
        <f>Q2599/MainSheet!$C$8*(G2599-G2598)+R2598</f>
        <v>3294.1061624912204</v>
      </c>
      <c r="S2599">
        <f t="shared" si="369"/>
        <v>53164.755429301753</v>
      </c>
      <c r="T2599">
        <f t="shared" si="361"/>
        <v>25.97000000000126</v>
      </c>
      <c r="U2599" s="1">
        <f>Q2599/MainSheet!$C$22</f>
        <v>1</v>
      </c>
    </row>
    <row r="2600" spans="7:21">
      <c r="G2600">
        <f t="shared" si="362"/>
        <v>25.980000000001262</v>
      </c>
      <c r="H2600">
        <f t="shared" si="363"/>
        <v>198000</v>
      </c>
      <c r="I2600" s="2">
        <f>MIN(MainSheet!$C$10/MainSheet!$C$9,MainSheet!$K$9*60)</f>
        <v>660</v>
      </c>
      <c r="J2600" s="1">
        <f>IF(G2600&gt;MainSheet!$C$11,IF(J2599&gt;=0.999,1,(G2600-MainSheet!$C$11)*I2600/$B$2/60),0)</f>
        <v>1</v>
      </c>
      <c r="K2600" s="1">
        <f>IF(G2600&gt;MainSheet!$C$11+$B$6,IF(K2599&gt;=0.999,1,(G2600-MainSheet!$C$11-$B$6)*I2600/$C$2/60),0)</f>
        <v>1</v>
      </c>
      <c r="L2600" s="1">
        <f>IF(G2600&gt;MainSheet!$C$11+$B$6+$C$6,IF(L2599&gt;=0.999,1,(G2600-MainSheet!$C$11-$B$6-$C$6)*I2600/$D$2/60),0)</f>
        <v>1</v>
      </c>
      <c r="M2600">
        <f t="shared" si="364"/>
        <v>1</v>
      </c>
      <c r="N2600" s="2">
        <f t="shared" si="365"/>
        <v>3721.0526315789471</v>
      </c>
      <c r="O2600">
        <f t="shared" si="368"/>
        <v>977.02127659574455</v>
      </c>
      <c r="P2600">
        <f t="shared" si="366"/>
        <v>192000</v>
      </c>
      <c r="Q2600" s="2">
        <f t="shared" si="367"/>
        <v>196698.0739081747</v>
      </c>
      <c r="R2600">
        <f>Q2600/MainSheet!$C$8*(G2600-G2599)+R2599</f>
        <v>3296.1374089820551</v>
      </c>
      <c r="S2600">
        <f t="shared" si="369"/>
        <v>53197.538441619785</v>
      </c>
      <c r="T2600">
        <f t="shared" si="361"/>
        <v>25.980000000001262</v>
      </c>
      <c r="U2600" s="1">
        <f>Q2600/MainSheet!$C$22</f>
        <v>1</v>
      </c>
    </row>
    <row r="2601" spans="7:21">
      <c r="G2601">
        <f t="shared" si="362"/>
        <v>25.990000000001263</v>
      </c>
      <c r="H2601">
        <f t="shared" si="363"/>
        <v>198000</v>
      </c>
      <c r="I2601" s="2">
        <f>MIN(MainSheet!$C$10/MainSheet!$C$9,MainSheet!$K$9*60)</f>
        <v>660</v>
      </c>
      <c r="J2601" s="1">
        <f>IF(G2601&gt;MainSheet!$C$11,IF(J2600&gt;=0.999,1,(G2601-MainSheet!$C$11)*I2601/$B$2/60),0)</f>
        <v>1</v>
      </c>
      <c r="K2601" s="1">
        <f>IF(G2601&gt;MainSheet!$C$11+$B$6,IF(K2600&gt;=0.999,1,(G2601-MainSheet!$C$11-$B$6)*I2601/$C$2/60),0)</f>
        <v>1</v>
      </c>
      <c r="L2601" s="1">
        <f>IF(G2601&gt;MainSheet!$C$11+$B$6+$C$6,IF(L2600&gt;=0.999,1,(G2601-MainSheet!$C$11-$B$6-$C$6)*I2601/$D$2/60),0)</f>
        <v>1</v>
      </c>
      <c r="M2601">
        <f t="shared" si="364"/>
        <v>1</v>
      </c>
      <c r="N2601" s="2">
        <f t="shared" si="365"/>
        <v>3721.0526315789471</v>
      </c>
      <c r="O2601">
        <f t="shared" si="368"/>
        <v>977.02127659574455</v>
      </c>
      <c r="P2601">
        <f t="shared" si="366"/>
        <v>192000</v>
      </c>
      <c r="Q2601" s="2">
        <f t="shared" si="367"/>
        <v>196698.0739081747</v>
      </c>
      <c r="R2601">
        <f>Q2601/MainSheet!$C$8*(G2601-G2600)+R2600</f>
        <v>3298.1686554728899</v>
      </c>
      <c r="S2601">
        <f t="shared" si="369"/>
        <v>53230.321453937817</v>
      </c>
      <c r="T2601">
        <f t="shared" si="361"/>
        <v>25.990000000001263</v>
      </c>
      <c r="U2601" s="1">
        <f>Q2601/MainSheet!$C$22</f>
        <v>1</v>
      </c>
    </row>
    <row r="2602" spans="7:21">
      <c r="G2602">
        <f t="shared" si="362"/>
        <v>26.000000000001265</v>
      </c>
      <c r="H2602">
        <f t="shared" si="363"/>
        <v>198000</v>
      </c>
      <c r="I2602" s="2">
        <f>MIN(MainSheet!$C$10/MainSheet!$C$9,MainSheet!$K$9*60)</f>
        <v>660</v>
      </c>
      <c r="J2602" s="1">
        <f>IF(G2602&gt;MainSheet!$C$11,IF(J2601&gt;=0.999,1,(G2602-MainSheet!$C$11)*I2602/$B$2/60),0)</f>
        <v>1</v>
      </c>
      <c r="K2602" s="1">
        <f>IF(G2602&gt;MainSheet!$C$11+$B$6,IF(K2601&gt;=0.999,1,(G2602-MainSheet!$C$11-$B$6)*I2602/$C$2/60),0)</f>
        <v>1</v>
      </c>
      <c r="L2602" s="1">
        <f>IF(G2602&gt;MainSheet!$C$11+$B$6+$C$6,IF(L2601&gt;=0.999,1,(G2602-MainSheet!$C$11-$B$6-$C$6)*I2602/$D$2/60),0)</f>
        <v>1</v>
      </c>
      <c r="M2602">
        <f t="shared" si="364"/>
        <v>1</v>
      </c>
      <c r="N2602" s="2">
        <f t="shared" si="365"/>
        <v>3721.0526315789471</v>
      </c>
      <c r="O2602">
        <f t="shared" si="368"/>
        <v>977.02127659574455</v>
      </c>
      <c r="P2602">
        <f t="shared" si="366"/>
        <v>192000</v>
      </c>
      <c r="Q2602" s="2">
        <f t="shared" si="367"/>
        <v>196698.0739081747</v>
      </c>
      <c r="R2602">
        <f>Q2602/MainSheet!$C$8*(G2602-G2601)+R2601</f>
        <v>3300.1999019637246</v>
      </c>
      <c r="S2602">
        <f t="shared" si="369"/>
        <v>53263.104466255849</v>
      </c>
      <c r="T2602">
        <f t="shared" si="361"/>
        <v>26.000000000001265</v>
      </c>
      <c r="U2602" s="1">
        <f>Q2602/MainSheet!$C$22</f>
        <v>1</v>
      </c>
    </row>
    <row r="2603" spans="7:21">
      <c r="G2603">
        <f t="shared" si="362"/>
        <v>26.010000000001266</v>
      </c>
      <c r="H2603">
        <f t="shared" si="363"/>
        <v>198000</v>
      </c>
      <c r="I2603" s="2">
        <f>MIN(MainSheet!$C$10/MainSheet!$C$9,MainSheet!$K$9*60)</f>
        <v>660</v>
      </c>
      <c r="J2603" s="1">
        <f>IF(G2603&gt;MainSheet!$C$11,IF(J2602&gt;=0.999,1,(G2603-MainSheet!$C$11)*I2603/$B$2/60),0)</f>
        <v>1</v>
      </c>
      <c r="K2603" s="1">
        <f>IF(G2603&gt;MainSheet!$C$11+$B$6,IF(K2602&gt;=0.999,1,(G2603-MainSheet!$C$11-$B$6)*I2603/$C$2/60),0)</f>
        <v>1</v>
      </c>
      <c r="L2603" s="1">
        <f>IF(G2603&gt;MainSheet!$C$11+$B$6+$C$6,IF(L2602&gt;=0.999,1,(G2603-MainSheet!$C$11-$B$6-$C$6)*I2603/$D$2/60),0)</f>
        <v>1</v>
      </c>
      <c r="M2603">
        <f t="shared" si="364"/>
        <v>1</v>
      </c>
      <c r="N2603" s="2">
        <f t="shared" si="365"/>
        <v>3721.0526315789471</v>
      </c>
      <c r="O2603">
        <f t="shared" si="368"/>
        <v>977.02127659574455</v>
      </c>
      <c r="P2603">
        <f t="shared" si="366"/>
        <v>192000</v>
      </c>
      <c r="Q2603" s="2">
        <f t="shared" si="367"/>
        <v>196698.0739081747</v>
      </c>
      <c r="R2603">
        <f>Q2603/MainSheet!$C$8*(G2603-G2602)+R2602</f>
        <v>3302.2311484545594</v>
      </c>
      <c r="S2603">
        <f t="shared" si="369"/>
        <v>53295.887478573881</v>
      </c>
      <c r="T2603">
        <f t="shared" si="361"/>
        <v>26.010000000001266</v>
      </c>
      <c r="U2603" s="1">
        <f>Q2603/MainSheet!$C$22</f>
        <v>1</v>
      </c>
    </row>
    <row r="2604" spans="7:21">
      <c r="G2604">
        <f t="shared" si="362"/>
        <v>26.020000000001268</v>
      </c>
      <c r="H2604">
        <f t="shared" si="363"/>
        <v>198000</v>
      </c>
      <c r="I2604" s="2">
        <f>MIN(MainSheet!$C$10/MainSheet!$C$9,MainSheet!$K$9*60)</f>
        <v>660</v>
      </c>
      <c r="J2604" s="1">
        <f>IF(G2604&gt;MainSheet!$C$11,IF(J2603&gt;=0.999,1,(G2604-MainSheet!$C$11)*I2604/$B$2/60),0)</f>
        <v>1</v>
      </c>
      <c r="K2604" s="1">
        <f>IF(G2604&gt;MainSheet!$C$11+$B$6,IF(K2603&gt;=0.999,1,(G2604-MainSheet!$C$11-$B$6)*I2604/$C$2/60),0)</f>
        <v>1</v>
      </c>
      <c r="L2604" s="1">
        <f>IF(G2604&gt;MainSheet!$C$11+$B$6+$C$6,IF(L2603&gt;=0.999,1,(G2604-MainSheet!$C$11-$B$6-$C$6)*I2604/$D$2/60),0)</f>
        <v>1</v>
      </c>
      <c r="M2604">
        <f t="shared" si="364"/>
        <v>1</v>
      </c>
      <c r="N2604" s="2">
        <f t="shared" si="365"/>
        <v>3721.0526315789471</v>
      </c>
      <c r="O2604">
        <f t="shared" si="368"/>
        <v>977.02127659574455</v>
      </c>
      <c r="P2604">
        <f t="shared" si="366"/>
        <v>192000</v>
      </c>
      <c r="Q2604" s="2">
        <f t="shared" si="367"/>
        <v>196698.0739081747</v>
      </c>
      <c r="R2604">
        <f>Q2604/MainSheet!$C$8*(G2604-G2603)+R2603</f>
        <v>3304.2623949453941</v>
      </c>
      <c r="S2604">
        <f t="shared" si="369"/>
        <v>53328.670490891913</v>
      </c>
      <c r="T2604">
        <f t="shared" si="361"/>
        <v>26.020000000001268</v>
      </c>
      <c r="U2604" s="1">
        <f>Q2604/MainSheet!$C$22</f>
        <v>1</v>
      </c>
    </row>
    <row r="2605" spans="7:21">
      <c r="G2605">
        <f t="shared" si="362"/>
        <v>26.030000000001269</v>
      </c>
      <c r="H2605">
        <f t="shared" si="363"/>
        <v>198000</v>
      </c>
      <c r="I2605" s="2">
        <f>MIN(MainSheet!$C$10/MainSheet!$C$9,MainSheet!$K$9*60)</f>
        <v>660</v>
      </c>
      <c r="J2605" s="1">
        <f>IF(G2605&gt;MainSheet!$C$11,IF(J2604&gt;=0.999,1,(G2605-MainSheet!$C$11)*I2605/$B$2/60),0)</f>
        <v>1</v>
      </c>
      <c r="K2605" s="1">
        <f>IF(G2605&gt;MainSheet!$C$11+$B$6,IF(K2604&gt;=0.999,1,(G2605-MainSheet!$C$11-$B$6)*I2605/$C$2/60),0)</f>
        <v>1</v>
      </c>
      <c r="L2605" s="1">
        <f>IF(G2605&gt;MainSheet!$C$11+$B$6+$C$6,IF(L2604&gt;=0.999,1,(G2605-MainSheet!$C$11-$B$6-$C$6)*I2605/$D$2/60),0)</f>
        <v>1</v>
      </c>
      <c r="M2605">
        <f t="shared" si="364"/>
        <v>1</v>
      </c>
      <c r="N2605" s="2">
        <f t="shared" si="365"/>
        <v>3721.0526315789471</v>
      </c>
      <c r="O2605">
        <f t="shared" si="368"/>
        <v>977.02127659574455</v>
      </c>
      <c r="P2605">
        <f t="shared" si="366"/>
        <v>192000</v>
      </c>
      <c r="Q2605" s="2">
        <f t="shared" si="367"/>
        <v>196698.0739081747</v>
      </c>
      <c r="R2605">
        <f>Q2605/MainSheet!$C$8*(G2605-G2604)+R2604</f>
        <v>3306.2936414362289</v>
      </c>
      <c r="S2605">
        <f t="shared" si="369"/>
        <v>53361.453503209945</v>
      </c>
      <c r="T2605">
        <f t="shared" si="361"/>
        <v>26.030000000001269</v>
      </c>
      <c r="U2605" s="1">
        <f>Q2605/MainSheet!$C$22</f>
        <v>1</v>
      </c>
    </row>
    <row r="2606" spans="7:21">
      <c r="G2606">
        <f t="shared" si="362"/>
        <v>26.040000000001271</v>
      </c>
      <c r="H2606">
        <f t="shared" si="363"/>
        <v>198000</v>
      </c>
      <c r="I2606" s="2">
        <f>MIN(MainSheet!$C$10/MainSheet!$C$9,MainSheet!$K$9*60)</f>
        <v>660</v>
      </c>
      <c r="J2606" s="1">
        <f>IF(G2606&gt;MainSheet!$C$11,IF(J2605&gt;=0.999,1,(G2606-MainSheet!$C$11)*I2606/$B$2/60),0)</f>
        <v>1</v>
      </c>
      <c r="K2606" s="1">
        <f>IF(G2606&gt;MainSheet!$C$11+$B$6,IF(K2605&gt;=0.999,1,(G2606-MainSheet!$C$11-$B$6)*I2606/$C$2/60),0)</f>
        <v>1</v>
      </c>
      <c r="L2606" s="1">
        <f>IF(G2606&gt;MainSheet!$C$11+$B$6+$C$6,IF(L2605&gt;=0.999,1,(G2606-MainSheet!$C$11-$B$6-$C$6)*I2606/$D$2/60),0)</f>
        <v>1</v>
      </c>
      <c r="M2606">
        <f t="shared" si="364"/>
        <v>1</v>
      </c>
      <c r="N2606" s="2">
        <f t="shared" si="365"/>
        <v>3721.0526315789471</v>
      </c>
      <c r="O2606">
        <f t="shared" si="368"/>
        <v>977.02127659574455</v>
      </c>
      <c r="P2606">
        <f t="shared" si="366"/>
        <v>192000</v>
      </c>
      <c r="Q2606" s="2">
        <f t="shared" si="367"/>
        <v>196698.0739081747</v>
      </c>
      <c r="R2606">
        <f>Q2606/MainSheet!$C$8*(G2606-G2605)+R2605</f>
        <v>3308.3248879270636</v>
      </c>
      <c r="S2606">
        <f t="shared" si="369"/>
        <v>53394.236515527977</v>
      </c>
      <c r="T2606">
        <f t="shared" si="361"/>
        <v>26.040000000001271</v>
      </c>
      <c r="U2606" s="1">
        <f>Q2606/MainSheet!$C$22</f>
        <v>1</v>
      </c>
    </row>
    <row r="2607" spans="7:21">
      <c r="G2607">
        <f t="shared" si="362"/>
        <v>26.050000000001273</v>
      </c>
      <c r="H2607">
        <f t="shared" si="363"/>
        <v>198000</v>
      </c>
      <c r="I2607" s="2">
        <f>MIN(MainSheet!$C$10/MainSheet!$C$9,MainSheet!$K$9*60)</f>
        <v>660</v>
      </c>
      <c r="J2607" s="1">
        <f>IF(G2607&gt;MainSheet!$C$11,IF(J2606&gt;=0.999,1,(G2607-MainSheet!$C$11)*I2607/$B$2/60),0)</f>
        <v>1</v>
      </c>
      <c r="K2607" s="1">
        <f>IF(G2607&gt;MainSheet!$C$11+$B$6,IF(K2606&gt;=0.999,1,(G2607-MainSheet!$C$11-$B$6)*I2607/$C$2/60),0)</f>
        <v>1</v>
      </c>
      <c r="L2607" s="1">
        <f>IF(G2607&gt;MainSheet!$C$11+$B$6+$C$6,IF(L2606&gt;=0.999,1,(G2607-MainSheet!$C$11-$B$6-$C$6)*I2607/$D$2/60),0)</f>
        <v>1</v>
      </c>
      <c r="M2607">
        <f t="shared" si="364"/>
        <v>1</v>
      </c>
      <c r="N2607" s="2">
        <f t="shared" si="365"/>
        <v>3721.0526315789471</v>
      </c>
      <c r="O2607">
        <f t="shared" si="368"/>
        <v>977.02127659574455</v>
      </c>
      <c r="P2607">
        <f t="shared" si="366"/>
        <v>192000</v>
      </c>
      <c r="Q2607" s="2">
        <f t="shared" si="367"/>
        <v>196698.0739081747</v>
      </c>
      <c r="R2607">
        <f>Q2607/MainSheet!$C$8*(G2607-G2606)+R2606</f>
        <v>3310.3561344178984</v>
      </c>
      <c r="S2607">
        <f t="shared" si="369"/>
        <v>53427.019527846009</v>
      </c>
      <c r="T2607">
        <f t="shared" si="361"/>
        <v>26.050000000001273</v>
      </c>
      <c r="U2607" s="1">
        <f>Q2607/MainSheet!$C$22</f>
        <v>1</v>
      </c>
    </row>
    <row r="2608" spans="7:21">
      <c r="G2608">
        <f t="shared" si="362"/>
        <v>26.060000000001274</v>
      </c>
      <c r="H2608">
        <f t="shared" si="363"/>
        <v>198000</v>
      </c>
      <c r="I2608" s="2">
        <f>MIN(MainSheet!$C$10/MainSheet!$C$9,MainSheet!$K$9*60)</f>
        <v>660</v>
      </c>
      <c r="J2608" s="1">
        <f>IF(G2608&gt;MainSheet!$C$11,IF(J2607&gt;=0.999,1,(G2608-MainSheet!$C$11)*I2608/$B$2/60),0)</f>
        <v>1</v>
      </c>
      <c r="K2608" s="1">
        <f>IF(G2608&gt;MainSheet!$C$11+$B$6,IF(K2607&gt;=0.999,1,(G2608-MainSheet!$C$11-$B$6)*I2608/$C$2/60),0)</f>
        <v>1</v>
      </c>
      <c r="L2608" s="1">
        <f>IF(G2608&gt;MainSheet!$C$11+$B$6+$C$6,IF(L2607&gt;=0.999,1,(G2608-MainSheet!$C$11-$B$6-$C$6)*I2608/$D$2/60),0)</f>
        <v>1</v>
      </c>
      <c r="M2608">
        <f t="shared" si="364"/>
        <v>1</v>
      </c>
      <c r="N2608" s="2">
        <f t="shared" si="365"/>
        <v>3721.0526315789471</v>
      </c>
      <c r="O2608">
        <f t="shared" si="368"/>
        <v>977.02127659574455</v>
      </c>
      <c r="P2608">
        <f t="shared" si="366"/>
        <v>192000</v>
      </c>
      <c r="Q2608" s="2">
        <f t="shared" si="367"/>
        <v>196698.0739081747</v>
      </c>
      <c r="R2608">
        <f>Q2608/MainSheet!$C$8*(G2608-G2607)+R2607</f>
        <v>3312.3873809087331</v>
      </c>
      <c r="S2608">
        <f t="shared" si="369"/>
        <v>53459.802540164041</v>
      </c>
      <c r="T2608">
        <f t="shared" si="361"/>
        <v>26.060000000001274</v>
      </c>
      <c r="U2608" s="1">
        <f>Q2608/MainSheet!$C$22</f>
        <v>1</v>
      </c>
    </row>
    <row r="2609" spans="7:21">
      <c r="G2609">
        <f t="shared" si="362"/>
        <v>26.070000000001276</v>
      </c>
      <c r="H2609">
        <f t="shared" si="363"/>
        <v>198000</v>
      </c>
      <c r="I2609" s="2">
        <f>MIN(MainSheet!$C$10/MainSheet!$C$9,MainSheet!$K$9*60)</f>
        <v>660</v>
      </c>
      <c r="J2609" s="1">
        <f>IF(G2609&gt;MainSheet!$C$11,IF(J2608&gt;=0.999,1,(G2609-MainSheet!$C$11)*I2609/$B$2/60),0)</f>
        <v>1</v>
      </c>
      <c r="K2609" s="1">
        <f>IF(G2609&gt;MainSheet!$C$11+$B$6,IF(K2608&gt;=0.999,1,(G2609-MainSheet!$C$11-$B$6)*I2609/$C$2/60),0)</f>
        <v>1</v>
      </c>
      <c r="L2609" s="1">
        <f>IF(G2609&gt;MainSheet!$C$11+$B$6+$C$6,IF(L2608&gt;=0.999,1,(G2609-MainSheet!$C$11-$B$6-$C$6)*I2609/$D$2/60),0)</f>
        <v>1</v>
      </c>
      <c r="M2609">
        <f t="shared" si="364"/>
        <v>1</v>
      </c>
      <c r="N2609" s="2">
        <f t="shared" si="365"/>
        <v>3721.0526315789471</v>
      </c>
      <c r="O2609">
        <f t="shared" si="368"/>
        <v>977.02127659574455</v>
      </c>
      <c r="P2609">
        <f t="shared" si="366"/>
        <v>192000</v>
      </c>
      <c r="Q2609" s="2">
        <f t="shared" si="367"/>
        <v>196698.0739081747</v>
      </c>
      <c r="R2609">
        <f>Q2609/MainSheet!$C$8*(G2609-G2608)+R2608</f>
        <v>3314.4186273995679</v>
      </c>
      <c r="S2609">
        <f t="shared" si="369"/>
        <v>53492.585552482073</v>
      </c>
      <c r="T2609">
        <f t="shared" si="361"/>
        <v>26.070000000001276</v>
      </c>
      <c r="U2609" s="1">
        <f>Q2609/MainSheet!$C$22</f>
        <v>1</v>
      </c>
    </row>
    <row r="2610" spans="7:21">
      <c r="G2610">
        <f t="shared" si="362"/>
        <v>26.080000000001277</v>
      </c>
      <c r="H2610">
        <f t="shared" si="363"/>
        <v>198000</v>
      </c>
      <c r="I2610" s="2">
        <f>MIN(MainSheet!$C$10/MainSheet!$C$9,MainSheet!$K$9*60)</f>
        <v>660</v>
      </c>
      <c r="J2610" s="1">
        <f>IF(G2610&gt;MainSheet!$C$11,IF(J2609&gt;=0.999,1,(G2610-MainSheet!$C$11)*I2610/$B$2/60),0)</f>
        <v>1</v>
      </c>
      <c r="K2610" s="1">
        <f>IF(G2610&gt;MainSheet!$C$11+$B$6,IF(K2609&gt;=0.999,1,(G2610-MainSheet!$C$11-$B$6)*I2610/$C$2/60),0)</f>
        <v>1</v>
      </c>
      <c r="L2610" s="1">
        <f>IF(G2610&gt;MainSheet!$C$11+$B$6+$C$6,IF(L2609&gt;=0.999,1,(G2610-MainSheet!$C$11-$B$6-$C$6)*I2610/$D$2/60),0)</f>
        <v>1</v>
      </c>
      <c r="M2610">
        <f t="shared" si="364"/>
        <v>1</v>
      </c>
      <c r="N2610" s="2">
        <f t="shared" si="365"/>
        <v>3721.0526315789471</v>
      </c>
      <c r="O2610">
        <f t="shared" si="368"/>
        <v>977.02127659574455</v>
      </c>
      <c r="P2610">
        <f t="shared" si="366"/>
        <v>192000</v>
      </c>
      <c r="Q2610" s="2">
        <f t="shared" si="367"/>
        <v>196698.0739081747</v>
      </c>
      <c r="R2610">
        <f>Q2610/MainSheet!$C$8*(G2610-G2609)+R2609</f>
        <v>3316.4498738904026</v>
      </c>
      <c r="S2610">
        <f t="shared" si="369"/>
        <v>53525.368564800105</v>
      </c>
      <c r="T2610">
        <f t="shared" si="361"/>
        <v>26.080000000001277</v>
      </c>
      <c r="U2610" s="1">
        <f>Q2610/MainSheet!$C$22</f>
        <v>1</v>
      </c>
    </row>
    <row r="2611" spans="7:21">
      <c r="G2611">
        <f t="shared" si="362"/>
        <v>26.090000000001279</v>
      </c>
      <c r="H2611">
        <f t="shared" si="363"/>
        <v>198000</v>
      </c>
      <c r="I2611" s="2">
        <f>MIN(MainSheet!$C$10/MainSheet!$C$9,MainSheet!$K$9*60)</f>
        <v>660</v>
      </c>
      <c r="J2611" s="1">
        <f>IF(G2611&gt;MainSheet!$C$11,IF(J2610&gt;=0.999,1,(G2611-MainSheet!$C$11)*I2611/$B$2/60),0)</f>
        <v>1</v>
      </c>
      <c r="K2611" s="1">
        <f>IF(G2611&gt;MainSheet!$C$11+$B$6,IF(K2610&gt;=0.999,1,(G2611-MainSheet!$C$11-$B$6)*I2611/$C$2/60),0)</f>
        <v>1</v>
      </c>
      <c r="L2611" s="1">
        <f>IF(G2611&gt;MainSheet!$C$11+$B$6+$C$6,IF(L2610&gt;=0.999,1,(G2611-MainSheet!$C$11-$B$6-$C$6)*I2611/$D$2/60),0)</f>
        <v>1</v>
      </c>
      <c r="M2611">
        <f t="shared" si="364"/>
        <v>1</v>
      </c>
      <c r="N2611" s="2">
        <f t="shared" si="365"/>
        <v>3721.0526315789471</v>
      </c>
      <c r="O2611">
        <f t="shared" si="368"/>
        <v>977.02127659574455</v>
      </c>
      <c r="P2611">
        <f t="shared" si="366"/>
        <v>192000</v>
      </c>
      <c r="Q2611" s="2">
        <f t="shared" si="367"/>
        <v>196698.0739081747</v>
      </c>
      <c r="R2611">
        <f>Q2611/MainSheet!$C$8*(G2611-G2610)+R2610</f>
        <v>3318.4811203812374</v>
      </c>
      <c r="S2611">
        <f t="shared" si="369"/>
        <v>53558.151577118137</v>
      </c>
      <c r="T2611">
        <f t="shared" si="361"/>
        <v>26.090000000001279</v>
      </c>
      <c r="U2611" s="1">
        <f>Q2611/MainSheet!$C$22</f>
        <v>1</v>
      </c>
    </row>
    <row r="2612" spans="7:21">
      <c r="G2612">
        <f t="shared" si="362"/>
        <v>26.10000000000128</v>
      </c>
      <c r="H2612">
        <f t="shared" si="363"/>
        <v>198000</v>
      </c>
      <c r="I2612" s="2">
        <f>MIN(MainSheet!$C$10/MainSheet!$C$9,MainSheet!$K$9*60)</f>
        <v>660</v>
      </c>
      <c r="J2612" s="1">
        <f>IF(G2612&gt;MainSheet!$C$11,IF(J2611&gt;=0.999,1,(G2612-MainSheet!$C$11)*I2612/$B$2/60),0)</f>
        <v>1</v>
      </c>
      <c r="K2612" s="1">
        <f>IF(G2612&gt;MainSheet!$C$11+$B$6,IF(K2611&gt;=0.999,1,(G2612-MainSheet!$C$11-$B$6)*I2612/$C$2/60),0)</f>
        <v>1</v>
      </c>
      <c r="L2612" s="1">
        <f>IF(G2612&gt;MainSheet!$C$11+$B$6+$C$6,IF(L2611&gt;=0.999,1,(G2612-MainSheet!$C$11-$B$6-$C$6)*I2612/$D$2/60),0)</f>
        <v>1</v>
      </c>
      <c r="M2612">
        <f t="shared" si="364"/>
        <v>1</v>
      </c>
      <c r="N2612" s="2">
        <f t="shared" si="365"/>
        <v>3721.0526315789471</v>
      </c>
      <c r="O2612">
        <f t="shared" si="368"/>
        <v>977.02127659574455</v>
      </c>
      <c r="P2612">
        <f t="shared" si="366"/>
        <v>192000</v>
      </c>
      <c r="Q2612" s="2">
        <f t="shared" si="367"/>
        <v>196698.0739081747</v>
      </c>
      <c r="R2612">
        <f>Q2612/MainSheet!$C$8*(G2612-G2611)+R2611</f>
        <v>3320.5123668720721</v>
      </c>
      <c r="S2612">
        <f t="shared" si="369"/>
        <v>53590.934589436169</v>
      </c>
      <c r="T2612">
        <f t="shared" si="361"/>
        <v>26.10000000000128</v>
      </c>
      <c r="U2612" s="1">
        <f>Q2612/MainSheet!$C$22</f>
        <v>1</v>
      </c>
    </row>
    <row r="2613" spans="7:21">
      <c r="G2613">
        <f t="shared" si="362"/>
        <v>26.110000000001282</v>
      </c>
      <c r="H2613">
        <f t="shared" si="363"/>
        <v>198000</v>
      </c>
      <c r="I2613" s="2">
        <f>MIN(MainSheet!$C$10/MainSheet!$C$9,MainSheet!$K$9*60)</f>
        <v>660</v>
      </c>
      <c r="J2613" s="1">
        <f>IF(G2613&gt;MainSheet!$C$11,IF(J2612&gt;=0.999,1,(G2613-MainSheet!$C$11)*I2613/$B$2/60),0)</f>
        <v>1</v>
      </c>
      <c r="K2613" s="1">
        <f>IF(G2613&gt;MainSheet!$C$11+$B$6,IF(K2612&gt;=0.999,1,(G2613-MainSheet!$C$11-$B$6)*I2613/$C$2/60),0)</f>
        <v>1</v>
      </c>
      <c r="L2613" s="1">
        <f>IF(G2613&gt;MainSheet!$C$11+$B$6+$C$6,IF(L2612&gt;=0.999,1,(G2613-MainSheet!$C$11-$B$6-$C$6)*I2613/$D$2/60),0)</f>
        <v>1</v>
      </c>
      <c r="M2613">
        <f t="shared" si="364"/>
        <v>1</v>
      </c>
      <c r="N2613" s="2">
        <f t="shared" si="365"/>
        <v>3721.0526315789471</v>
      </c>
      <c r="O2613">
        <f t="shared" si="368"/>
        <v>977.02127659574455</v>
      </c>
      <c r="P2613">
        <f t="shared" si="366"/>
        <v>192000</v>
      </c>
      <c r="Q2613" s="2">
        <f t="shared" si="367"/>
        <v>196698.0739081747</v>
      </c>
      <c r="R2613">
        <f>Q2613/MainSheet!$C$8*(G2613-G2612)+R2612</f>
        <v>3322.5436133629069</v>
      </c>
      <c r="S2613">
        <f t="shared" si="369"/>
        <v>53623.717601754201</v>
      </c>
      <c r="T2613">
        <f t="shared" si="361"/>
        <v>26.110000000001282</v>
      </c>
      <c r="U2613" s="1">
        <f>Q2613/MainSheet!$C$22</f>
        <v>1</v>
      </c>
    </row>
    <row r="2614" spans="7:21">
      <c r="G2614">
        <f t="shared" si="362"/>
        <v>26.120000000001284</v>
      </c>
      <c r="H2614">
        <f t="shared" si="363"/>
        <v>198000</v>
      </c>
      <c r="I2614" s="2">
        <f>MIN(MainSheet!$C$10/MainSheet!$C$9,MainSheet!$K$9*60)</f>
        <v>660</v>
      </c>
      <c r="J2614" s="1">
        <f>IF(G2614&gt;MainSheet!$C$11,IF(J2613&gt;=0.999,1,(G2614-MainSheet!$C$11)*I2614/$B$2/60),0)</f>
        <v>1</v>
      </c>
      <c r="K2614" s="1">
        <f>IF(G2614&gt;MainSheet!$C$11+$B$6,IF(K2613&gt;=0.999,1,(G2614-MainSheet!$C$11-$B$6)*I2614/$C$2/60),0)</f>
        <v>1</v>
      </c>
      <c r="L2614" s="1">
        <f>IF(G2614&gt;MainSheet!$C$11+$B$6+$C$6,IF(L2613&gt;=0.999,1,(G2614-MainSheet!$C$11-$B$6-$C$6)*I2614/$D$2/60),0)</f>
        <v>1</v>
      </c>
      <c r="M2614">
        <f t="shared" si="364"/>
        <v>1</v>
      </c>
      <c r="N2614" s="2">
        <f t="shared" si="365"/>
        <v>3721.0526315789471</v>
      </c>
      <c r="O2614">
        <f t="shared" si="368"/>
        <v>977.02127659574455</v>
      </c>
      <c r="P2614">
        <f t="shared" si="366"/>
        <v>192000</v>
      </c>
      <c r="Q2614" s="2">
        <f t="shared" si="367"/>
        <v>196698.0739081747</v>
      </c>
      <c r="R2614">
        <f>Q2614/MainSheet!$C$8*(G2614-G2613)+R2613</f>
        <v>3324.5748598537416</v>
      </c>
      <c r="S2614">
        <f t="shared" si="369"/>
        <v>53656.500614072233</v>
      </c>
      <c r="T2614">
        <f t="shared" si="361"/>
        <v>26.120000000001284</v>
      </c>
      <c r="U2614" s="1">
        <f>Q2614/MainSheet!$C$22</f>
        <v>1</v>
      </c>
    </row>
    <row r="2615" spans="7:21">
      <c r="G2615">
        <f t="shared" si="362"/>
        <v>26.130000000001285</v>
      </c>
      <c r="H2615">
        <f t="shared" si="363"/>
        <v>198000</v>
      </c>
      <c r="I2615" s="2">
        <f>MIN(MainSheet!$C$10/MainSheet!$C$9,MainSheet!$K$9*60)</f>
        <v>660</v>
      </c>
      <c r="J2615" s="1">
        <f>IF(G2615&gt;MainSheet!$C$11,IF(J2614&gt;=0.999,1,(G2615-MainSheet!$C$11)*I2615/$B$2/60),0)</f>
        <v>1</v>
      </c>
      <c r="K2615" s="1">
        <f>IF(G2615&gt;MainSheet!$C$11+$B$6,IF(K2614&gt;=0.999,1,(G2615-MainSheet!$C$11-$B$6)*I2615/$C$2/60),0)</f>
        <v>1</v>
      </c>
      <c r="L2615" s="1">
        <f>IF(G2615&gt;MainSheet!$C$11+$B$6+$C$6,IF(L2614&gt;=0.999,1,(G2615-MainSheet!$C$11-$B$6-$C$6)*I2615/$D$2/60),0)</f>
        <v>1</v>
      </c>
      <c r="M2615">
        <f t="shared" si="364"/>
        <v>1</v>
      </c>
      <c r="N2615" s="2">
        <f t="shared" si="365"/>
        <v>3721.0526315789471</v>
      </c>
      <c r="O2615">
        <f t="shared" si="368"/>
        <v>977.02127659574455</v>
      </c>
      <c r="P2615">
        <f t="shared" si="366"/>
        <v>192000</v>
      </c>
      <c r="Q2615" s="2">
        <f t="shared" si="367"/>
        <v>196698.0739081747</v>
      </c>
      <c r="R2615">
        <f>Q2615/MainSheet!$C$8*(G2615-G2614)+R2614</f>
        <v>3326.6061063445763</v>
      </c>
      <c r="S2615">
        <f t="shared" si="369"/>
        <v>53689.283626390265</v>
      </c>
      <c r="T2615">
        <f t="shared" si="361"/>
        <v>26.130000000001285</v>
      </c>
      <c r="U2615" s="1">
        <f>Q2615/MainSheet!$C$22</f>
        <v>1</v>
      </c>
    </row>
    <row r="2616" spans="7:21">
      <c r="G2616">
        <f t="shared" si="362"/>
        <v>26.140000000001287</v>
      </c>
      <c r="H2616">
        <f t="shared" si="363"/>
        <v>198000</v>
      </c>
      <c r="I2616" s="2">
        <f>MIN(MainSheet!$C$10/MainSheet!$C$9,MainSheet!$K$9*60)</f>
        <v>660</v>
      </c>
      <c r="J2616" s="1">
        <f>IF(G2616&gt;MainSheet!$C$11,IF(J2615&gt;=0.999,1,(G2616-MainSheet!$C$11)*I2616/$B$2/60),0)</f>
        <v>1</v>
      </c>
      <c r="K2616" s="1">
        <f>IF(G2616&gt;MainSheet!$C$11+$B$6,IF(K2615&gt;=0.999,1,(G2616-MainSheet!$C$11-$B$6)*I2616/$C$2/60),0)</f>
        <v>1</v>
      </c>
      <c r="L2616" s="1">
        <f>IF(G2616&gt;MainSheet!$C$11+$B$6+$C$6,IF(L2615&gt;=0.999,1,(G2616-MainSheet!$C$11-$B$6-$C$6)*I2616/$D$2/60),0)</f>
        <v>1</v>
      </c>
      <c r="M2616">
        <f t="shared" si="364"/>
        <v>1</v>
      </c>
      <c r="N2616" s="2">
        <f t="shared" si="365"/>
        <v>3721.0526315789471</v>
      </c>
      <c r="O2616">
        <f t="shared" si="368"/>
        <v>977.02127659574455</v>
      </c>
      <c r="P2616">
        <f t="shared" si="366"/>
        <v>192000</v>
      </c>
      <c r="Q2616" s="2">
        <f t="shared" si="367"/>
        <v>196698.0739081747</v>
      </c>
      <c r="R2616">
        <f>Q2616/MainSheet!$C$8*(G2616-G2615)+R2615</f>
        <v>3328.6373528354111</v>
      </c>
      <c r="S2616">
        <f t="shared" si="369"/>
        <v>53722.066638708297</v>
      </c>
      <c r="T2616">
        <f t="shared" si="361"/>
        <v>26.140000000001287</v>
      </c>
      <c r="U2616" s="1">
        <f>Q2616/MainSheet!$C$22</f>
        <v>1</v>
      </c>
    </row>
    <row r="2617" spans="7:21">
      <c r="G2617">
        <f t="shared" si="362"/>
        <v>26.150000000001288</v>
      </c>
      <c r="H2617">
        <f t="shared" si="363"/>
        <v>198000</v>
      </c>
      <c r="I2617" s="2">
        <f>MIN(MainSheet!$C$10/MainSheet!$C$9,MainSheet!$K$9*60)</f>
        <v>660</v>
      </c>
      <c r="J2617" s="1">
        <f>IF(G2617&gt;MainSheet!$C$11,IF(J2616&gt;=0.999,1,(G2617-MainSheet!$C$11)*I2617/$B$2/60),0)</f>
        <v>1</v>
      </c>
      <c r="K2617" s="1">
        <f>IF(G2617&gt;MainSheet!$C$11+$B$6,IF(K2616&gt;=0.999,1,(G2617-MainSheet!$C$11-$B$6)*I2617/$C$2/60),0)</f>
        <v>1</v>
      </c>
      <c r="L2617" s="1">
        <f>IF(G2617&gt;MainSheet!$C$11+$B$6+$C$6,IF(L2616&gt;=0.999,1,(G2617-MainSheet!$C$11-$B$6-$C$6)*I2617/$D$2/60),0)</f>
        <v>1</v>
      </c>
      <c r="M2617">
        <f t="shared" si="364"/>
        <v>1</v>
      </c>
      <c r="N2617" s="2">
        <f t="shared" si="365"/>
        <v>3721.0526315789471</v>
      </c>
      <c r="O2617">
        <f t="shared" si="368"/>
        <v>977.02127659574455</v>
      </c>
      <c r="P2617">
        <f t="shared" si="366"/>
        <v>192000</v>
      </c>
      <c r="Q2617" s="2">
        <f t="shared" si="367"/>
        <v>196698.0739081747</v>
      </c>
      <c r="R2617">
        <f>Q2617/MainSheet!$C$8*(G2617-G2616)+R2616</f>
        <v>3330.6685993262458</v>
      </c>
      <c r="S2617">
        <f t="shared" si="369"/>
        <v>53754.849651026329</v>
      </c>
      <c r="T2617">
        <f t="shared" si="361"/>
        <v>26.150000000001288</v>
      </c>
      <c r="U2617" s="1">
        <f>Q2617/MainSheet!$C$22</f>
        <v>1</v>
      </c>
    </row>
    <row r="2618" spans="7:21">
      <c r="G2618">
        <f t="shared" si="362"/>
        <v>26.16000000000129</v>
      </c>
      <c r="H2618">
        <f t="shared" si="363"/>
        <v>198000</v>
      </c>
      <c r="I2618" s="2">
        <f>MIN(MainSheet!$C$10/MainSheet!$C$9,MainSheet!$K$9*60)</f>
        <v>660</v>
      </c>
      <c r="J2618" s="1">
        <f>IF(G2618&gt;MainSheet!$C$11,IF(J2617&gt;=0.999,1,(G2618-MainSheet!$C$11)*I2618/$B$2/60),0)</f>
        <v>1</v>
      </c>
      <c r="K2618" s="1">
        <f>IF(G2618&gt;MainSheet!$C$11+$B$6,IF(K2617&gt;=0.999,1,(G2618-MainSheet!$C$11-$B$6)*I2618/$C$2/60),0)</f>
        <v>1</v>
      </c>
      <c r="L2618" s="1">
        <f>IF(G2618&gt;MainSheet!$C$11+$B$6+$C$6,IF(L2617&gt;=0.999,1,(G2618-MainSheet!$C$11-$B$6-$C$6)*I2618/$D$2/60),0)</f>
        <v>1</v>
      </c>
      <c r="M2618">
        <f t="shared" si="364"/>
        <v>1</v>
      </c>
      <c r="N2618" s="2">
        <f t="shared" si="365"/>
        <v>3721.0526315789471</v>
      </c>
      <c r="O2618">
        <f t="shared" si="368"/>
        <v>977.02127659574455</v>
      </c>
      <c r="P2618">
        <f t="shared" si="366"/>
        <v>192000</v>
      </c>
      <c r="Q2618" s="2">
        <f t="shared" si="367"/>
        <v>196698.0739081747</v>
      </c>
      <c r="R2618">
        <f>Q2618/MainSheet!$C$8*(G2618-G2617)+R2617</f>
        <v>3332.6998458170806</v>
      </c>
      <c r="S2618">
        <f t="shared" si="369"/>
        <v>53787.63266334436</v>
      </c>
      <c r="T2618">
        <f t="shared" si="361"/>
        <v>26.16000000000129</v>
      </c>
      <c r="U2618" s="1">
        <f>Q2618/MainSheet!$C$22</f>
        <v>1</v>
      </c>
    </row>
    <row r="2619" spans="7:21">
      <c r="G2619">
        <f t="shared" si="362"/>
        <v>26.170000000001291</v>
      </c>
      <c r="H2619">
        <f t="shared" si="363"/>
        <v>198000</v>
      </c>
      <c r="I2619" s="2">
        <f>MIN(MainSheet!$C$10/MainSheet!$C$9,MainSheet!$K$9*60)</f>
        <v>660</v>
      </c>
      <c r="J2619" s="1">
        <f>IF(G2619&gt;MainSheet!$C$11,IF(J2618&gt;=0.999,1,(G2619-MainSheet!$C$11)*I2619/$B$2/60),0)</f>
        <v>1</v>
      </c>
      <c r="K2619" s="1">
        <f>IF(G2619&gt;MainSheet!$C$11+$B$6,IF(K2618&gt;=0.999,1,(G2619-MainSheet!$C$11-$B$6)*I2619/$C$2/60),0)</f>
        <v>1</v>
      </c>
      <c r="L2619" s="1">
        <f>IF(G2619&gt;MainSheet!$C$11+$B$6+$C$6,IF(L2618&gt;=0.999,1,(G2619-MainSheet!$C$11-$B$6-$C$6)*I2619/$D$2/60),0)</f>
        <v>1</v>
      </c>
      <c r="M2619">
        <f t="shared" si="364"/>
        <v>1</v>
      </c>
      <c r="N2619" s="2">
        <f t="shared" si="365"/>
        <v>3721.0526315789471</v>
      </c>
      <c r="O2619">
        <f t="shared" si="368"/>
        <v>977.02127659574455</v>
      </c>
      <c r="P2619">
        <f t="shared" si="366"/>
        <v>192000</v>
      </c>
      <c r="Q2619" s="2">
        <f t="shared" si="367"/>
        <v>196698.0739081747</v>
      </c>
      <c r="R2619">
        <f>Q2619/MainSheet!$C$8*(G2619-G2618)+R2618</f>
        <v>3334.7310923079153</v>
      </c>
      <c r="S2619">
        <f t="shared" si="369"/>
        <v>53820.415675662392</v>
      </c>
      <c r="T2619">
        <f t="shared" si="361"/>
        <v>26.170000000001291</v>
      </c>
      <c r="U2619" s="1">
        <f>Q2619/MainSheet!$C$22</f>
        <v>1</v>
      </c>
    </row>
    <row r="2620" spans="7:21">
      <c r="G2620">
        <f t="shared" si="362"/>
        <v>26.180000000001293</v>
      </c>
      <c r="H2620">
        <f t="shared" si="363"/>
        <v>198000</v>
      </c>
      <c r="I2620" s="2">
        <f>MIN(MainSheet!$C$10/MainSheet!$C$9,MainSheet!$K$9*60)</f>
        <v>660</v>
      </c>
      <c r="J2620" s="1">
        <f>IF(G2620&gt;MainSheet!$C$11,IF(J2619&gt;=0.999,1,(G2620-MainSheet!$C$11)*I2620/$B$2/60),0)</f>
        <v>1</v>
      </c>
      <c r="K2620" s="1">
        <f>IF(G2620&gt;MainSheet!$C$11+$B$6,IF(K2619&gt;=0.999,1,(G2620-MainSheet!$C$11-$B$6)*I2620/$C$2/60),0)</f>
        <v>1</v>
      </c>
      <c r="L2620" s="1">
        <f>IF(G2620&gt;MainSheet!$C$11+$B$6+$C$6,IF(L2619&gt;=0.999,1,(G2620-MainSheet!$C$11-$B$6-$C$6)*I2620/$D$2/60),0)</f>
        <v>1</v>
      </c>
      <c r="M2620">
        <f t="shared" si="364"/>
        <v>1</v>
      </c>
      <c r="N2620" s="2">
        <f t="shared" si="365"/>
        <v>3721.0526315789471</v>
      </c>
      <c r="O2620">
        <f t="shared" si="368"/>
        <v>977.02127659574455</v>
      </c>
      <c r="P2620">
        <f t="shared" si="366"/>
        <v>192000</v>
      </c>
      <c r="Q2620" s="2">
        <f t="shared" si="367"/>
        <v>196698.0739081747</v>
      </c>
      <c r="R2620">
        <f>Q2620/MainSheet!$C$8*(G2620-G2619)+R2619</f>
        <v>3336.7623387987501</v>
      </c>
      <c r="S2620">
        <f t="shared" si="369"/>
        <v>53853.198687980424</v>
      </c>
      <c r="T2620">
        <f t="shared" si="361"/>
        <v>26.180000000001293</v>
      </c>
      <c r="U2620" s="1">
        <f>Q2620/MainSheet!$C$22</f>
        <v>1</v>
      </c>
    </row>
    <row r="2621" spans="7:21">
      <c r="G2621">
        <f t="shared" si="362"/>
        <v>26.190000000001294</v>
      </c>
      <c r="H2621">
        <f t="shared" si="363"/>
        <v>198000</v>
      </c>
      <c r="I2621" s="2">
        <f>MIN(MainSheet!$C$10/MainSheet!$C$9,MainSheet!$K$9*60)</f>
        <v>660</v>
      </c>
      <c r="J2621" s="1">
        <f>IF(G2621&gt;MainSheet!$C$11,IF(J2620&gt;=0.999,1,(G2621-MainSheet!$C$11)*I2621/$B$2/60),0)</f>
        <v>1</v>
      </c>
      <c r="K2621" s="1">
        <f>IF(G2621&gt;MainSheet!$C$11+$B$6,IF(K2620&gt;=0.999,1,(G2621-MainSheet!$C$11-$B$6)*I2621/$C$2/60),0)</f>
        <v>1</v>
      </c>
      <c r="L2621" s="1">
        <f>IF(G2621&gt;MainSheet!$C$11+$B$6+$C$6,IF(L2620&gt;=0.999,1,(G2621-MainSheet!$C$11-$B$6-$C$6)*I2621/$D$2/60),0)</f>
        <v>1</v>
      </c>
      <c r="M2621">
        <f t="shared" si="364"/>
        <v>1</v>
      </c>
      <c r="N2621" s="2">
        <f t="shared" si="365"/>
        <v>3721.0526315789471</v>
      </c>
      <c r="O2621">
        <f t="shared" si="368"/>
        <v>977.02127659574455</v>
      </c>
      <c r="P2621">
        <f t="shared" si="366"/>
        <v>192000</v>
      </c>
      <c r="Q2621" s="2">
        <f t="shared" si="367"/>
        <v>196698.0739081747</v>
      </c>
      <c r="R2621">
        <f>Q2621/MainSheet!$C$8*(G2621-G2620)+R2620</f>
        <v>3338.7935852895848</v>
      </c>
      <c r="S2621">
        <f t="shared" si="369"/>
        <v>53885.981700298456</v>
      </c>
      <c r="T2621">
        <f t="shared" si="361"/>
        <v>26.190000000001294</v>
      </c>
      <c r="U2621" s="1">
        <f>Q2621/MainSheet!$C$22</f>
        <v>1</v>
      </c>
    </row>
    <row r="2622" spans="7:21">
      <c r="G2622">
        <f t="shared" si="362"/>
        <v>26.200000000001296</v>
      </c>
      <c r="H2622">
        <f t="shared" si="363"/>
        <v>198000</v>
      </c>
      <c r="I2622" s="2">
        <f>MIN(MainSheet!$C$10/MainSheet!$C$9,MainSheet!$K$9*60)</f>
        <v>660</v>
      </c>
      <c r="J2622" s="1">
        <f>IF(G2622&gt;MainSheet!$C$11,IF(J2621&gt;=0.999,1,(G2622-MainSheet!$C$11)*I2622/$B$2/60),0)</f>
        <v>1</v>
      </c>
      <c r="K2622" s="1">
        <f>IF(G2622&gt;MainSheet!$C$11+$B$6,IF(K2621&gt;=0.999,1,(G2622-MainSheet!$C$11-$B$6)*I2622/$C$2/60),0)</f>
        <v>1</v>
      </c>
      <c r="L2622" s="1">
        <f>IF(G2622&gt;MainSheet!$C$11+$B$6+$C$6,IF(L2621&gt;=0.999,1,(G2622-MainSheet!$C$11-$B$6-$C$6)*I2622/$D$2/60),0)</f>
        <v>1</v>
      </c>
      <c r="M2622">
        <f t="shared" si="364"/>
        <v>1</v>
      </c>
      <c r="N2622" s="2">
        <f t="shared" si="365"/>
        <v>3721.0526315789471</v>
      </c>
      <c r="O2622">
        <f t="shared" si="368"/>
        <v>977.02127659574455</v>
      </c>
      <c r="P2622">
        <f t="shared" si="366"/>
        <v>192000</v>
      </c>
      <c r="Q2622" s="2">
        <f t="shared" si="367"/>
        <v>196698.0739081747</v>
      </c>
      <c r="R2622">
        <f>Q2622/MainSheet!$C$8*(G2622-G2621)+R2621</f>
        <v>3340.8248317804196</v>
      </c>
      <c r="S2622">
        <f t="shared" si="369"/>
        <v>53918.764712616488</v>
      </c>
      <c r="T2622">
        <f t="shared" si="361"/>
        <v>26.200000000001296</v>
      </c>
      <c r="U2622" s="1">
        <f>Q2622/MainSheet!$C$22</f>
        <v>1</v>
      </c>
    </row>
    <row r="2623" spans="7:21">
      <c r="G2623">
        <f t="shared" si="362"/>
        <v>26.210000000001298</v>
      </c>
      <c r="H2623">
        <f t="shared" si="363"/>
        <v>198000</v>
      </c>
      <c r="I2623" s="2">
        <f>MIN(MainSheet!$C$10/MainSheet!$C$9,MainSheet!$K$9*60)</f>
        <v>660</v>
      </c>
      <c r="J2623" s="1">
        <f>IF(G2623&gt;MainSheet!$C$11,IF(J2622&gt;=0.999,1,(G2623-MainSheet!$C$11)*I2623/$B$2/60),0)</f>
        <v>1</v>
      </c>
      <c r="K2623" s="1">
        <f>IF(G2623&gt;MainSheet!$C$11+$B$6,IF(K2622&gt;=0.999,1,(G2623-MainSheet!$C$11-$B$6)*I2623/$C$2/60),0)</f>
        <v>1</v>
      </c>
      <c r="L2623" s="1">
        <f>IF(G2623&gt;MainSheet!$C$11+$B$6+$C$6,IF(L2622&gt;=0.999,1,(G2623-MainSheet!$C$11-$B$6-$C$6)*I2623/$D$2/60),0)</f>
        <v>1</v>
      </c>
      <c r="M2623">
        <f t="shared" si="364"/>
        <v>1</v>
      </c>
      <c r="N2623" s="2">
        <f t="shared" si="365"/>
        <v>3721.0526315789471</v>
      </c>
      <c r="O2623">
        <f t="shared" si="368"/>
        <v>977.02127659574455</v>
      </c>
      <c r="P2623">
        <f t="shared" si="366"/>
        <v>192000</v>
      </c>
      <c r="Q2623" s="2">
        <f t="shared" si="367"/>
        <v>196698.0739081747</v>
      </c>
      <c r="R2623">
        <f>Q2623/MainSheet!$C$8*(G2623-G2622)+R2622</f>
        <v>3342.8560782712543</v>
      </c>
      <c r="S2623">
        <f t="shared" si="369"/>
        <v>53951.54772493452</v>
      </c>
      <c r="T2623">
        <f t="shared" si="361"/>
        <v>26.210000000001298</v>
      </c>
      <c r="U2623" s="1">
        <f>Q2623/MainSheet!$C$22</f>
        <v>1</v>
      </c>
    </row>
    <row r="2624" spans="7:21">
      <c r="G2624">
        <f t="shared" si="362"/>
        <v>26.220000000001299</v>
      </c>
      <c r="H2624">
        <f t="shared" si="363"/>
        <v>198000</v>
      </c>
      <c r="I2624" s="2">
        <f>MIN(MainSheet!$C$10/MainSheet!$C$9,MainSheet!$K$9*60)</f>
        <v>660</v>
      </c>
      <c r="J2624" s="1">
        <f>IF(G2624&gt;MainSheet!$C$11,IF(J2623&gt;=0.999,1,(G2624-MainSheet!$C$11)*I2624/$B$2/60),0)</f>
        <v>1</v>
      </c>
      <c r="K2624" s="1">
        <f>IF(G2624&gt;MainSheet!$C$11+$B$6,IF(K2623&gt;=0.999,1,(G2624-MainSheet!$C$11-$B$6)*I2624/$C$2/60),0)</f>
        <v>1</v>
      </c>
      <c r="L2624" s="1">
        <f>IF(G2624&gt;MainSheet!$C$11+$B$6+$C$6,IF(L2623&gt;=0.999,1,(G2624-MainSheet!$C$11-$B$6-$C$6)*I2624/$D$2/60),0)</f>
        <v>1</v>
      </c>
      <c r="M2624">
        <f t="shared" si="364"/>
        <v>1</v>
      </c>
      <c r="N2624" s="2">
        <f t="shared" si="365"/>
        <v>3721.0526315789471</v>
      </c>
      <c r="O2624">
        <f t="shared" si="368"/>
        <v>977.02127659574455</v>
      </c>
      <c r="P2624">
        <f t="shared" si="366"/>
        <v>192000</v>
      </c>
      <c r="Q2624" s="2">
        <f t="shared" si="367"/>
        <v>196698.0739081747</v>
      </c>
      <c r="R2624">
        <f>Q2624/MainSheet!$C$8*(G2624-G2623)+R2623</f>
        <v>3344.8873247620891</v>
      </c>
      <c r="S2624">
        <f t="shared" si="369"/>
        <v>53984.330737252552</v>
      </c>
      <c r="T2624">
        <f t="shared" si="361"/>
        <v>26.220000000001299</v>
      </c>
      <c r="U2624" s="1">
        <f>Q2624/MainSheet!$C$22</f>
        <v>1</v>
      </c>
    </row>
    <row r="2625" spans="7:21">
      <c r="G2625">
        <f t="shared" si="362"/>
        <v>26.230000000001301</v>
      </c>
      <c r="H2625">
        <f t="shared" si="363"/>
        <v>198000</v>
      </c>
      <c r="I2625" s="2">
        <f>MIN(MainSheet!$C$10/MainSheet!$C$9,MainSheet!$K$9*60)</f>
        <v>660</v>
      </c>
      <c r="J2625" s="1">
        <f>IF(G2625&gt;MainSheet!$C$11,IF(J2624&gt;=0.999,1,(G2625-MainSheet!$C$11)*I2625/$B$2/60),0)</f>
        <v>1</v>
      </c>
      <c r="K2625" s="1">
        <f>IF(G2625&gt;MainSheet!$C$11+$B$6,IF(K2624&gt;=0.999,1,(G2625-MainSheet!$C$11-$B$6)*I2625/$C$2/60),0)</f>
        <v>1</v>
      </c>
      <c r="L2625" s="1">
        <f>IF(G2625&gt;MainSheet!$C$11+$B$6+$C$6,IF(L2624&gt;=0.999,1,(G2625-MainSheet!$C$11-$B$6-$C$6)*I2625/$D$2/60),0)</f>
        <v>1</v>
      </c>
      <c r="M2625">
        <f t="shared" si="364"/>
        <v>1</v>
      </c>
      <c r="N2625" s="2">
        <f t="shared" si="365"/>
        <v>3721.0526315789471</v>
      </c>
      <c r="O2625">
        <f t="shared" si="368"/>
        <v>977.02127659574455</v>
      </c>
      <c r="P2625">
        <f t="shared" si="366"/>
        <v>192000</v>
      </c>
      <c r="Q2625" s="2">
        <f t="shared" si="367"/>
        <v>196698.0739081747</v>
      </c>
      <c r="R2625">
        <f>Q2625/MainSheet!$C$8*(G2625-G2624)+R2624</f>
        <v>3346.9185712529238</v>
      </c>
      <c r="S2625">
        <f t="shared" si="369"/>
        <v>54017.113749570584</v>
      </c>
      <c r="T2625">
        <f t="shared" si="361"/>
        <v>26.230000000001301</v>
      </c>
      <c r="U2625" s="1">
        <f>Q2625/MainSheet!$C$22</f>
        <v>1</v>
      </c>
    </row>
    <row r="2626" spans="7:21">
      <c r="G2626">
        <f t="shared" si="362"/>
        <v>26.240000000001302</v>
      </c>
      <c r="H2626">
        <f t="shared" si="363"/>
        <v>198000</v>
      </c>
      <c r="I2626" s="2">
        <f>MIN(MainSheet!$C$10/MainSheet!$C$9,MainSheet!$K$9*60)</f>
        <v>660</v>
      </c>
      <c r="J2626" s="1">
        <f>IF(G2626&gt;MainSheet!$C$11,IF(J2625&gt;=0.999,1,(G2626-MainSheet!$C$11)*I2626/$B$2/60),0)</f>
        <v>1</v>
      </c>
      <c r="K2626" s="1">
        <f>IF(G2626&gt;MainSheet!$C$11+$B$6,IF(K2625&gt;=0.999,1,(G2626-MainSheet!$C$11-$B$6)*I2626/$C$2/60),0)</f>
        <v>1</v>
      </c>
      <c r="L2626" s="1">
        <f>IF(G2626&gt;MainSheet!$C$11+$B$6+$C$6,IF(L2625&gt;=0.999,1,(G2626-MainSheet!$C$11-$B$6-$C$6)*I2626/$D$2/60),0)</f>
        <v>1</v>
      </c>
      <c r="M2626">
        <f t="shared" si="364"/>
        <v>1</v>
      </c>
      <c r="N2626" s="2">
        <f t="shared" si="365"/>
        <v>3721.0526315789471</v>
      </c>
      <c r="O2626">
        <f t="shared" si="368"/>
        <v>977.02127659574455</v>
      </c>
      <c r="P2626">
        <f t="shared" si="366"/>
        <v>192000</v>
      </c>
      <c r="Q2626" s="2">
        <f t="shared" si="367"/>
        <v>196698.0739081747</v>
      </c>
      <c r="R2626">
        <f>Q2626/MainSheet!$C$8*(G2626-G2625)+R2625</f>
        <v>3348.9498177437586</v>
      </c>
      <c r="S2626">
        <f t="shared" si="369"/>
        <v>54049.896761888616</v>
      </c>
      <c r="T2626">
        <f t="shared" si="361"/>
        <v>26.240000000001302</v>
      </c>
      <c r="U2626" s="1">
        <f>Q2626/MainSheet!$C$22</f>
        <v>1</v>
      </c>
    </row>
    <row r="2627" spans="7:21">
      <c r="G2627">
        <f t="shared" si="362"/>
        <v>26.250000000001304</v>
      </c>
      <c r="H2627">
        <f t="shared" si="363"/>
        <v>198000</v>
      </c>
      <c r="I2627" s="2">
        <f>MIN(MainSheet!$C$10/MainSheet!$C$9,MainSheet!$K$9*60)</f>
        <v>660</v>
      </c>
      <c r="J2627" s="1">
        <f>IF(G2627&gt;MainSheet!$C$11,IF(J2626&gt;=0.999,1,(G2627-MainSheet!$C$11)*I2627/$B$2/60),0)</f>
        <v>1</v>
      </c>
      <c r="K2627" s="1">
        <f>IF(G2627&gt;MainSheet!$C$11+$B$6,IF(K2626&gt;=0.999,1,(G2627-MainSheet!$C$11-$B$6)*I2627/$C$2/60),0)</f>
        <v>1</v>
      </c>
      <c r="L2627" s="1">
        <f>IF(G2627&gt;MainSheet!$C$11+$B$6+$C$6,IF(L2626&gt;=0.999,1,(G2627-MainSheet!$C$11-$B$6-$C$6)*I2627/$D$2/60),0)</f>
        <v>1</v>
      </c>
      <c r="M2627">
        <f t="shared" si="364"/>
        <v>1</v>
      </c>
      <c r="N2627" s="2">
        <f t="shared" si="365"/>
        <v>3721.0526315789471</v>
      </c>
      <c r="O2627">
        <f t="shared" si="368"/>
        <v>977.02127659574455</v>
      </c>
      <c r="P2627">
        <f t="shared" si="366"/>
        <v>192000</v>
      </c>
      <c r="Q2627" s="2">
        <f t="shared" si="367"/>
        <v>196698.0739081747</v>
      </c>
      <c r="R2627">
        <f>Q2627/MainSheet!$C$8*(G2627-G2626)+R2626</f>
        <v>3350.9810642345933</v>
      </c>
      <c r="S2627">
        <f t="shared" si="369"/>
        <v>54082.679774206648</v>
      </c>
      <c r="T2627">
        <f t="shared" ref="T2627:T2690" si="370">G2627</f>
        <v>26.250000000001304</v>
      </c>
      <c r="U2627" s="1">
        <f>Q2627/MainSheet!$C$22</f>
        <v>1</v>
      </c>
    </row>
    <row r="2628" spans="7:21">
      <c r="G2628">
        <f t="shared" ref="G2628:G2691" si="371">G2627+$F$2</f>
        <v>26.260000000001305</v>
      </c>
      <c r="H2628">
        <f t="shared" ref="H2628:H2691" si="372">H2627</f>
        <v>198000</v>
      </c>
      <c r="I2628" s="2">
        <f>MIN(MainSheet!$C$10/MainSheet!$C$9,MainSheet!$K$9*60)</f>
        <v>660</v>
      </c>
      <c r="J2628" s="1">
        <f>IF(G2628&gt;MainSheet!$C$11,IF(J2627&gt;=0.999,1,(G2628-MainSheet!$C$11)*I2628/$B$2/60),0)</f>
        <v>1</v>
      </c>
      <c r="K2628" s="1">
        <f>IF(G2628&gt;MainSheet!$C$11+$B$6,IF(K2627&gt;=0.999,1,(G2628-MainSheet!$C$11-$B$6)*I2628/$C$2/60),0)</f>
        <v>1</v>
      </c>
      <c r="L2628" s="1">
        <f>IF(G2628&gt;MainSheet!$C$11+$B$6+$C$6,IF(L2627&gt;=0.999,1,(G2628-MainSheet!$C$11-$B$6-$C$6)*I2628/$D$2/60),0)</f>
        <v>1</v>
      </c>
      <c r="M2628">
        <f t="shared" ref="M2628:M2691" si="373">(J2628*$B$2+K2628*$C$2+L2628*$D$2)/SUM($B$2:$D$2)</f>
        <v>1</v>
      </c>
      <c r="N2628" s="2">
        <f t="shared" ref="N2628:N2691" si="374">IF(J2628&gt;=0.01,((1-J2628)*B$3+B$4*(J2628)),0)</f>
        <v>3721.0526315789471</v>
      </c>
      <c r="O2628">
        <f t="shared" si="368"/>
        <v>977.02127659574455</v>
      </c>
      <c r="P2628">
        <f t="shared" ref="P2628:P2691" si="375">IF(IF(N2628+O2628&gt;H2628,H2628-O2628-N2628,IF(L2628&gt;0,((1-L2628)*D$3+D$4*(L2628)),0))+O2628+N2628&gt;H2628,H2628-N2628-O2628,IF(N2628+O2628&gt;H2628,H2628-O2628-N2628,IF(L2628&gt;0,((1-L2628)*D$3+D$4*(L2628)),0)))</f>
        <v>192000</v>
      </c>
      <c r="Q2628" s="2">
        <f t="shared" ref="Q2628:Q2691" si="376">SUM(N2628:P2628)</f>
        <v>196698.0739081747</v>
      </c>
      <c r="R2628">
        <f>Q2628/MainSheet!$C$8*(G2628-G2627)+R2627</f>
        <v>3353.0123107254281</v>
      </c>
      <c r="S2628">
        <f t="shared" si="369"/>
        <v>54115.46278652468</v>
      </c>
      <c r="T2628">
        <f t="shared" si="370"/>
        <v>26.260000000001305</v>
      </c>
      <c r="U2628" s="1">
        <f>Q2628/MainSheet!$C$22</f>
        <v>1</v>
      </c>
    </row>
    <row r="2629" spans="7:21">
      <c r="G2629">
        <f t="shared" si="371"/>
        <v>26.270000000001307</v>
      </c>
      <c r="H2629">
        <f t="shared" si="372"/>
        <v>198000</v>
      </c>
      <c r="I2629" s="2">
        <f>MIN(MainSheet!$C$10/MainSheet!$C$9,MainSheet!$K$9*60)</f>
        <v>660</v>
      </c>
      <c r="J2629" s="1">
        <f>IF(G2629&gt;MainSheet!$C$11,IF(J2628&gt;=0.999,1,(G2629-MainSheet!$C$11)*I2629/$B$2/60),0)</f>
        <v>1</v>
      </c>
      <c r="K2629" s="1">
        <f>IF(G2629&gt;MainSheet!$C$11+$B$6,IF(K2628&gt;=0.999,1,(G2629-MainSheet!$C$11-$B$6)*I2629/$C$2/60),0)</f>
        <v>1</v>
      </c>
      <c r="L2629" s="1">
        <f>IF(G2629&gt;MainSheet!$C$11+$B$6+$C$6,IF(L2628&gt;=0.999,1,(G2629-MainSheet!$C$11-$B$6-$C$6)*I2629/$D$2/60),0)</f>
        <v>1</v>
      </c>
      <c r="M2629">
        <f t="shared" si="373"/>
        <v>1</v>
      </c>
      <c r="N2629" s="2">
        <f t="shared" si="374"/>
        <v>3721.0526315789471</v>
      </c>
      <c r="O2629">
        <f t="shared" ref="O2629:O2692" si="377">IF(K2629&gt;=0.01,((1-K2629)*C$3+C$4*(K2629)),0)</f>
        <v>977.02127659574455</v>
      </c>
      <c r="P2629">
        <f t="shared" si="375"/>
        <v>192000</v>
      </c>
      <c r="Q2629" s="2">
        <f t="shared" si="376"/>
        <v>196698.0739081747</v>
      </c>
      <c r="R2629">
        <f>Q2629/MainSheet!$C$8*(G2629-G2628)+R2628</f>
        <v>3355.0435572162628</v>
      </c>
      <c r="S2629">
        <f t="shared" ref="S2629:S2692" si="378">Q2629*$F$2/60+S2628</f>
        <v>54148.245798842712</v>
      </c>
      <c r="T2629">
        <f t="shared" si="370"/>
        <v>26.270000000001307</v>
      </c>
      <c r="U2629" s="1">
        <f>Q2629/MainSheet!$C$22</f>
        <v>1</v>
      </c>
    </row>
    <row r="2630" spans="7:21">
      <c r="G2630">
        <f t="shared" si="371"/>
        <v>26.280000000001309</v>
      </c>
      <c r="H2630">
        <f t="shared" si="372"/>
        <v>198000</v>
      </c>
      <c r="I2630" s="2">
        <f>MIN(MainSheet!$C$10/MainSheet!$C$9,MainSheet!$K$9*60)</f>
        <v>660</v>
      </c>
      <c r="J2630" s="1">
        <f>IF(G2630&gt;MainSheet!$C$11,IF(J2629&gt;=0.999,1,(G2630-MainSheet!$C$11)*I2630/$B$2/60),0)</f>
        <v>1</v>
      </c>
      <c r="K2630" s="1">
        <f>IF(G2630&gt;MainSheet!$C$11+$B$6,IF(K2629&gt;=0.999,1,(G2630-MainSheet!$C$11-$B$6)*I2630/$C$2/60),0)</f>
        <v>1</v>
      </c>
      <c r="L2630" s="1">
        <f>IF(G2630&gt;MainSheet!$C$11+$B$6+$C$6,IF(L2629&gt;=0.999,1,(G2630-MainSheet!$C$11-$B$6-$C$6)*I2630/$D$2/60),0)</f>
        <v>1</v>
      </c>
      <c r="M2630">
        <f t="shared" si="373"/>
        <v>1</v>
      </c>
      <c r="N2630" s="2">
        <f t="shared" si="374"/>
        <v>3721.0526315789471</v>
      </c>
      <c r="O2630">
        <f t="shared" si="377"/>
        <v>977.02127659574455</v>
      </c>
      <c r="P2630">
        <f t="shared" si="375"/>
        <v>192000</v>
      </c>
      <c r="Q2630" s="2">
        <f t="shared" si="376"/>
        <v>196698.0739081747</v>
      </c>
      <c r="R2630">
        <f>Q2630/MainSheet!$C$8*(G2630-G2629)+R2629</f>
        <v>3357.0748037070975</v>
      </c>
      <c r="S2630">
        <f t="shared" si="378"/>
        <v>54181.028811160744</v>
      </c>
      <c r="T2630">
        <f t="shared" si="370"/>
        <v>26.280000000001309</v>
      </c>
      <c r="U2630" s="1">
        <f>Q2630/MainSheet!$C$22</f>
        <v>1</v>
      </c>
    </row>
    <row r="2631" spans="7:21">
      <c r="G2631">
        <f t="shared" si="371"/>
        <v>26.29000000000131</v>
      </c>
      <c r="H2631">
        <f t="shared" si="372"/>
        <v>198000</v>
      </c>
      <c r="I2631" s="2">
        <f>MIN(MainSheet!$C$10/MainSheet!$C$9,MainSheet!$K$9*60)</f>
        <v>660</v>
      </c>
      <c r="J2631" s="1">
        <f>IF(G2631&gt;MainSheet!$C$11,IF(J2630&gt;=0.999,1,(G2631-MainSheet!$C$11)*I2631/$B$2/60),0)</f>
        <v>1</v>
      </c>
      <c r="K2631" s="1">
        <f>IF(G2631&gt;MainSheet!$C$11+$B$6,IF(K2630&gt;=0.999,1,(G2631-MainSheet!$C$11-$B$6)*I2631/$C$2/60),0)</f>
        <v>1</v>
      </c>
      <c r="L2631" s="1">
        <f>IF(G2631&gt;MainSheet!$C$11+$B$6+$C$6,IF(L2630&gt;=0.999,1,(G2631-MainSheet!$C$11-$B$6-$C$6)*I2631/$D$2/60),0)</f>
        <v>1</v>
      </c>
      <c r="M2631">
        <f t="shared" si="373"/>
        <v>1</v>
      </c>
      <c r="N2631" s="2">
        <f t="shared" si="374"/>
        <v>3721.0526315789471</v>
      </c>
      <c r="O2631">
        <f t="shared" si="377"/>
        <v>977.02127659574455</v>
      </c>
      <c r="P2631">
        <f t="shared" si="375"/>
        <v>192000</v>
      </c>
      <c r="Q2631" s="2">
        <f t="shared" si="376"/>
        <v>196698.0739081747</v>
      </c>
      <c r="R2631">
        <f>Q2631/MainSheet!$C$8*(G2631-G2630)+R2630</f>
        <v>3359.1060501979323</v>
      </c>
      <c r="S2631">
        <f t="shared" si="378"/>
        <v>54213.811823478776</v>
      </c>
      <c r="T2631">
        <f t="shared" si="370"/>
        <v>26.29000000000131</v>
      </c>
      <c r="U2631" s="1">
        <f>Q2631/MainSheet!$C$22</f>
        <v>1</v>
      </c>
    </row>
    <row r="2632" spans="7:21">
      <c r="G2632">
        <f t="shared" si="371"/>
        <v>26.300000000001312</v>
      </c>
      <c r="H2632">
        <f t="shared" si="372"/>
        <v>198000</v>
      </c>
      <c r="I2632" s="2">
        <f>MIN(MainSheet!$C$10/MainSheet!$C$9,MainSheet!$K$9*60)</f>
        <v>660</v>
      </c>
      <c r="J2632" s="1">
        <f>IF(G2632&gt;MainSheet!$C$11,IF(J2631&gt;=0.999,1,(G2632-MainSheet!$C$11)*I2632/$B$2/60),0)</f>
        <v>1</v>
      </c>
      <c r="K2632" s="1">
        <f>IF(G2632&gt;MainSheet!$C$11+$B$6,IF(K2631&gt;=0.999,1,(G2632-MainSheet!$C$11-$B$6)*I2632/$C$2/60),0)</f>
        <v>1</v>
      </c>
      <c r="L2632" s="1">
        <f>IF(G2632&gt;MainSheet!$C$11+$B$6+$C$6,IF(L2631&gt;=0.999,1,(G2632-MainSheet!$C$11-$B$6-$C$6)*I2632/$D$2/60),0)</f>
        <v>1</v>
      </c>
      <c r="M2632">
        <f t="shared" si="373"/>
        <v>1</v>
      </c>
      <c r="N2632" s="2">
        <f t="shared" si="374"/>
        <v>3721.0526315789471</v>
      </c>
      <c r="O2632">
        <f t="shared" si="377"/>
        <v>977.02127659574455</v>
      </c>
      <c r="P2632">
        <f t="shared" si="375"/>
        <v>192000</v>
      </c>
      <c r="Q2632" s="2">
        <f t="shared" si="376"/>
        <v>196698.0739081747</v>
      </c>
      <c r="R2632">
        <f>Q2632/MainSheet!$C$8*(G2632-G2631)+R2631</f>
        <v>3361.137296688767</v>
      </c>
      <c r="S2632">
        <f t="shared" si="378"/>
        <v>54246.594835796808</v>
      </c>
      <c r="T2632">
        <f t="shared" si="370"/>
        <v>26.300000000001312</v>
      </c>
      <c r="U2632" s="1">
        <f>Q2632/MainSheet!$C$22</f>
        <v>1</v>
      </c>
    </row>
    <row r="2633" spans="7:21">
      <c r="G2633">
        <f t="shared" si="371"/>
        <v>26.310000000001313</v>
      </c>
      <c r="H2633">
        <f t="shared" si="372"/>
        <v>198000</v>
      </c>
      <c r="I2633" s="2">
        <f>MIN(MainSheet!$C$10/MainSheet!$C$9,MainSheet!$K$9*60)</f>
        <v>660</v>
      </c>
      <c r="J2633" s="1">
        <f>IF(G2633&gt;MainSheet!$C$11,IF(J2632&gt;=0.999,1,(G2633-MainSheet!$C$11)*I2633/$B$2/60),0)</f>
        <v>1</v>
      </c>
      <c r="K2633" s="1">
        <f>IF(G2633&gt;MainSheet!$C$11+$B$6,IF(K2632&gt;=0.999,1,(G2633-MainSheet!$C$11-$B$6)*I2633/$C$2/60),0)</f>
        <v>1</v>
      </c>
      <c r="L2633" s="1">
        <f>IF(G2633&gt;MainSheet!$C$11+$B$6+$C$6,IF(L2632&gt;=0.999,1,(G2633-MainSheet!$C$11-$B$6-$C$6)*I2633/$D$2/60),0)</f>
        <v>1</v>
      </c>
      <c r="M2633">
        <f t="shared" si="373"/>
        <v>1</v>
      </c>
      <c r="N2633" s="2">
        <f t="shared" si="374"/>
        <v>3721.0526315789471</v>
      </c>
      <c r="O2633">
        <f t="shared" si="377"/>
        <v>977.02127659574455</v>
      </c>
      <c r="P2633">
        <f t="shared" si="375"/>
        <v>192000</v>
      </c>
      <c r="Q2633" s="2">
        <f t="shared" si="376"/>
        <v>196698.0739081747</v>
      </c>
      <c r="R2633">
        <f>Q2633/MainSheet!$C$8*(G2633-G2632)+R2632</f>
        <v>3363.1685431796018</v>
      </c>
      <c r="S2633">
        <f t="shared" si="378"/>
        <v>54279.37784811484</v>
      </c>
      <c r="T2633">
        <f t="shared" si="370"/>
        <v>26.310000000001313</v>
      </c>
      <c r="U2633" s="1">
        <f>Q2633/MainSheet!$C$22</f>
        <v>1</v>
      </c>
    </row>
    <row r="2634" spans="7:21">
      <c r="G2634">
        <f t="shared" si="371"/>
        <v>26.320000000001315</v>
      </c>
      <c r="H2634">
        <f t="shared" si="372"/>
        <v>198000</v>
      </c>
      <c r="I2634" s="2">
        <f>MIN(MainSheet!$C$10/MainSheet!$C$9,MainSheet!$K$9*60)</f>
        <v>660</v>
      </c>
      <c r="J2634" s="1">
        <f>IF(G2634&gt;MainSheet!$C$11,IF(J2633&gt;=0.999,1,(G2634-MainSheet!$C$11)*I2634/$B$2/60),0)</f>
        <v>1</v>
      </c>
      <c r="K2634" s="1">
        <f>IF(G2634&gt;MainSheet!$C$11+$B$6,IF(K2633&gt;=0.999,1,(G2634-MainSheet!$C$11-$B$6)*I2634/$C$2/60),0)</f>
        <v>1</v>
      </c>
      <c r="L2634" s="1">
        <f>IF(G2634&gt;MainSheet!$C$11+$B$6+$C$6,IF(L2633&gt;=0.999,1,(G2634-MainSheet!$C$11-$B$6-$C$6)*I2634/$D$2/60),0)</f>
        <v>1</v>
      </c>
      <c r="M2634">
        <f t="shared" si="373"/>
        <v>1</v>
      </c>
      <c r="N2634" s="2">
        <f t="shared" si="374"/>
        <v>3721.0526315789471</v>
      </c>
      <c r="O2634">
        <f t="shared" si="377"/>
        <v>977.02127659574455</v>
      </c>
      <c r="P2634">
        <f t="shared" si="375"/>
        <v>192000</v>
      </c>
      <c r="Q2634" s="2">
        <f t="shared" si="376"/>
        <v>196698.0739081747</v>
      </c>
      <c r="R2634">
        <f>Q2634/MainSheet!$C$8*(G2634-G2633)+R2633</f>
        <v>3365.1997896704365</v>
      </c>
      <c r="S2634">
        <f t="shared" si="378"/>
        <v>54312.160860432872</v>
      </c>
      <c r="T2634">
        <f t="shared" si="370"/>
        <v>26.320000000001315</v>
      </c>
      <c r="U2634" s="1">
        <f>Q2634/MainSheet!$C$22</f>
        <v>1</v>
      </c>
    </row>
    <row r="2635" spans="7:21">
      <c r="G2635">
        <f t="shared" si="371"/>
        <v>26.330000000001316</v>
      </c>
      <c r="H2635">
        <f t="shared" si="372"/>
        <v>198000</v>
      </c>
      <c r="I2635" s="2">
        <f>MIN(MainSheet!$C$10/MainSheet!$C$9,MainSheet!$K$9*60)</f>
        <v>660</v>
      </c>
      <c r="J2635" s="1">
        <f>IF(G2635&gt;MainSheet!$C$11,IF(J2634&gt;=0.999,1,(G2635-MainSheet!$C$11)*I2635/$B$2/60),0)</f>
        <v>1</v>
      </c>
      <c r="K2635" s="1">
        <f>IF(G2635&gt;MainSheet!$C$11+$B$6,IF(K2634&gt;=0.999,1,(G2635-MainSheet!$C$11-$B$6)*I2635/$C$2/60),0)</f>
        <v>1</v>
      </c>
      <c r="L2635" s="1">
        <f>IF(G2635&gt;MainSheet!$C$11+$B$6+$C$6,IF(L2634&gt;=0.999,1,(G2635-MainSheet!$C$11-$B$6-$C$6)*I2635/$D$2/60),0)</f>
        <v>1</v>
      </c>
      <c r="M2635">
        <f t="shared" si="373"/>
        <v>1</v>
      </c>
      <c r="N2635" s="2">
        <f t="shared" si="374"/>
        <v>3721.0526315789471</v>
      </c>
      <c r="O2635">
        <f t="shared" si="377"/>
        <v>977.02127659574455</v>
      </c>
      <c r="P2635">
        <f t="shared" si="375"/>
        <v>192000</v>
      </c>
      <c r="Q2635" s="2">
        <f t="shared" si="376"/>
        <v>196698.0739081747</v>
      </c>
      <c r="R2635">
        <f>Q2635/MainSheet!$C$8*(G2635-G2634)+R2634</f>
        <v>3367.2310361612713</v>
      </c>
      <c r="S2635">
        <f t="shared" si="378"/>
        <v>54344.943872750904</v>
      </c>
      <c r="T2635">
        <f t="shared" si="370"/>
        <v>26.330000000001316</v>
      </c>
      <c r="U2635" s="1">
        <f>Q2635/MainSheet!$C$22</f>
        <v>1</v>
      </c>
    </row>
    <row r="2636" spans="7:21">
      <c r="G2636">
        <f t="shared" si="371"/>
        <v>26.340000000001318</v>
      </c>
      <c r="H2636">
        <f t="shared" si="372"/>
        <v>198000</v>
      </c>
      <c r="I2636" s="2">
        <f>MIN(MainSheet!$C$10/MainSheet!$C$9,MainSheet!$K$9*60)</f>
        <v>660</v>
      </c>
      <c r="J2636" s="1">
        <f>IF(G2636&gt;MainSheet!$C$11,IF(J2635&gt;=0.999,1,(G2636-MainSheet!$C$11)*I2636/$B$2/60),0)</f>
        <v>1</v>
      </c>
      <c r="K2636" s="1">
        <f>IF(G2636&gt;MainSheet!$C$11+$B$6,IF(K2635&gt;=0.999,1,(G2636-MainSheet!$C$11-$B$6)*I2636/$C$2/60),0)</f>
        <v>1</v>
      </c>
      <c r="L2636" s="1">
        <f>IF(G2636&gt;MainSheet!$C$11+$B$6+$C$6,IF(L2635&gt;=0.999,1,(G2636-MainSheet!$C$11-$B$6-$C$6)*I2636/$D$2/60),0)</f>
        <v>1</v>
      </c>
      <c r="M2636">
        <f t="shared" si="373"/>
        <v>1</v>
      </c>
      <c r="N2636" s="2">
        <f t="shared" si="374"/>
        <v>3721.0526315789471</v>
      </c>
      <c r="O2636">
        <f t="shared" si="377"/>
        <v>977.02127659574455</v>
      </c>
      <c r="P2636">
        <f t="shared" si="375"/>
        <v>192000</v>
      </c>
      <c r="Q2636" s="2">
        <f t="shared" si="376"/>
        <v>196698.0739081747</v>
      </c>
      <c r="R2636">
        <f>Q2636/MainSheet!$C$8*(G2636-G2635)+R2635</f>
        <v>3369.262282652106</v>
      </c>
      <c r="S2636">
        <f t="shared" si="378"/>
        <v>54377.726885068936</v>
      </c>
      <c r="T2636">
        <f t="shared" si="370"/>
        <v>26.340000000001318</v>
      </c>
      <c r="U2636" s="1">
        <f>Q2636/MainSheet!$C$22</f>
        <v>1</v>
      </c>
    </row>
    <row r="2637" spans="7:21">
      <c r="G2637">
        <f t="shared" si="371"/>
        <v>26.350000000001319</v>
      </c>
      <c r="H2637">
        <f t="shared" si="372"/>
        <v>198000</v>
      </c>
      <c r="I2637" s="2">
        <f>MIN(MainSheet!$C$10/MainSheet!$C$9,MainSheet!$K$9*60)</f>
        <v>660</v>
      </c>
      <c r="J2637" s="1">
        <f>IF(G2637&gt;MainSheet!$C$11,IF(J2636&gt;=0.999,1,(G2637-MainSheet!$C$11)*I2637/$B$2/60),0)</f>
        <v>1</v>
      </c>
      <c r="K2637" s="1">
        <f>IF(G2637&gt;MainSheet!$C$11+$B$6,IF(K2636&gt;=0.999,1,(G2637-MainSheet!$C$11-$B$6)*I2637/$C$2/60),0)</f>
        <v>1</v>
      </c>
      <c r="L2637" s="1">
        <f>IF(G2637&gt;MainSheet!$C$11+$B$6+$C$6,IF(L2636&gt;=0.999,1,(G2637-MainSheet!$C$11-$B$6-$C$6)*I2637/$D$2/60),0)</f>
        <v>1</v>
      </c>
      <c r="M2637">
        <f t="shared" si="373"/>
        <v>1</v>
      </c>
      <c r="N2637" s="2">
        <f t="shared" si="374"/>
        <v>3721.0526315789471</v>
      </c>
      <c r="O2637">
        <f t="shared" si="377"/>
        <v>977.02127659574455</v>
      </c>
      <c r="P2637">
        <f t="shared" si="375"/>
        <v>192000</v>
      </c>
      <c r="Q2637" s="2">
        <f t="shared" si="376"/>
        <v>196698.0739081747</v>
      </c>
      <c r="R2637">
        <f>Q2637/MainSheet!$C$8*(G2637-G2636)+R2636</f>
        <v>3371.2935291429408</v>
      </c>
      <c r="S2637">
        <f t="shared" si="378"/>
        <v>54410.509897386968</v>
      </c>
      <c r="T2637">
        <f t="shared" si="370"/>
        <v>26.350000000001319</v>
      </c>
      <c r="U2637" s="1">
        <f>Q2637/MainSheet!$C$22</f>
        <v>1</v>
      </c>
    </row>
    <row r="2638" spans="7:21">
      <c r="G2638">
        <f t="shared" si="371"/>
        <v>26.360000000001321</v>
      </c>
      <c r="H2638">
        <f t="shared" si="372"/>
        <v>198000</v>
      </c>
      <c r="I2638" s="2">
        <f>MIN(MainSheet!$C$10/MainSheet!$C$9,MainSheet!$K$9*60)</f>
        <v>660</v>
      </c>
      <c r="J2638" s="1">
        <f>IF(G2638&gt;MainSheet!$C$11,IF(J2637&gt;=0.999,1,(G2638-MainSheet!$C$11)*I2638/$B$2/60),0)</f>
        <v>1</v>
      </c>
      <c r="K2638" s="1">
        <f>IF(G2638&gt;MainSheet!$C$11+$B$6,IF(K2637&gt;=0.999,1,(G2638-MainSheet!$C$11-$B$6)*I2638/$C$2/60),0)</f>
        <v>1</v>
      </c>
      <c r="L2638" s="1">
        <f>IF(G2638&gt;MainSheet!$C$11+$B$6+$C$6,IF(L2637&gt;=0.999,1,(G2638-MainSheet!$C$11-$B$6-$C$6)*I2638/$D$2/60),0)</f>
        <v>1</v>
      </c>
      <c r="M2638">
        <f t="shared" si="373"/>
        <v>1</v>
      </c>
      <c r="N2638" s="2">
        <f t="shared" si="374"/>
        <v>3721.0526315789471</v>
      </c>
      <c r="O2638">
        <f t="shared" si="377"/>
        <v>977.02127659574455</v>
      </c>
      <c r="P2638">
        <f t="shared" si="375"/>
        <v>192000</v>
      </c>
      <c r="Q2638" s="2">
        <f t="shared" si="376"/>
        <v>196698.0739081747</v>
      </c>
      <c r="R2638">
        <f>Q2638/MainSheet!$C$8*(G2638-G2637)+R2637</f>
        <v>3373.3247756337755</v>
      </c>
      <c r="S2638">
        <f t="shared" si="378"/>
        <v>54443.292909705</v>
      </c>
      <c r="T2638">
        <f t="shared" si="370"/>
        <v>26.360000000001321</v>
      </c>
      <c r="U2638" s="1">
        <f>Q2638/MainSheet!$C$22</f>
        <v>1</v>
      </c>
    </row>
    <row r="2639" spans="7:21">
      <c r="G2639">
        <f t="shared" si="371"/>
        <v>26.370000000001323</v>
      </c>
      <c r="H2639">
        <f t="shared" si="372"/>
        <v>198000</v>
      </c>
      <c r="I2639" s="2">
        <f>MIN(MainSheet!$C$10/MainSheet!$C$9,MainSheet!$K$9*60)</f>
        <v>660</v>
      </c>
      <c r="J2639" s="1">
        <f>IF(G2639&gt;MainSheet!$C$11,IF(J2638&gt;=0.999,1,(G2639-MainSheet!$C$11)*I2639/$B$2/60),0)</f>
        <v>1</v>
      </c>
      <c r="K2639" s="1">
        <f>IF(G2639&gt;MainSheet!$C$11+$B$6,IF(K2638&gt;=0.999,1,(G2639-MainSheet!$C$11-$B$6)*I2639/$C$2/60),0)</f>
        <v>1</v>
      </c>
      <c r="L2639" s="1">
        <f>IF(G2639&gt;MainSheet!$C$11+$B$6+$C$6,IF(L2638&gt;=0.999,1,(G2639-MainSheet!$C$11-$B$6-$C$6)*I2639/$D$2/60),0)</f>
        <v>1</v>
      </c>
      <c r="M2639">
        <f t="shared" si="373"/>
        <v>1</v>
      </c>
      <c r="N2639" s="2">
        <f t="shared" si="374"/>
        <v>3721.0526315789471</v>
      </c>
      <c r="O2639">
        <f t="shared" si="377"/>
        <v>977.02127659574455</v>
      </c>
      <c r="P2639">
        <f t="shared" si="375"/>
        <v>192000</v>
      </c>
      <c r="Q2639" s="2">
        <f t="shared" si="376"/>
        <v>196698.0739081747</v>
      </c>
      <c r="R2639">
        <f>Q2639/MainSheet!$C$8*(G2639-G2638)+R2638</f>
        <v>3375.3560221246103</v>
      </c>
      <c r="S2639">
        <f t="shared" si="378"/>
        <v>54476.075922023032</v>
      </c>
      <c r="T2639">
        <f t="shared" si="370"/>
        <v>26.370000000001323</v>
      </c>
      <c r="U2639" s="1">
        <f>Q2639/MainSheet!$C$22</f>
        <v>1</v>
      </c>
    </row>
    <row r="2640" spans="7:21">
      <c r="G2640">
        <f t="shared" si="371"/>
        <v>26.380000000001324</v>
      </c>
      <c r="H2640">
        <f t="shared" si="372"/>
        <v>198000</v>
      </c>
      <c r="I2640" s="2">
        <f>MIN(MainSheet!$C$10/MainSheet!$C$9,MainSheet!$K$9*60)</f>
        <v>660</v>
      </c>
      <c r="J2640" s="1">
        <f>IF(G2640&gt;MainSheet!$C$11,IF(J2639&gt;=0.999,1,(G2640-MainSheet!$C$11)*I2640/$B$2/60),0)</f>
        <v>1</v>
      </c>
      <c r="K2640" s="1">
        <f>IF(G2640&gt;MainSheet!$C$11+$B$6,IF(K2639&gt;=0.999,1,(G2640-MainSheet!$C$11-$B$6)*I2640/$C$2/60),0)</f>
        <v>1</v>
      </c>
      <c r="L2640" s="1">
        <f>IF(G2640&gt;MainSheet!$C$11+$B$6+$C$6,IF(L2639&gt;=0.999,1,(G2640-MainSheet!$C$11-$B$6-$C$6)*I2640/$D$2/60),0)</f>
        <v>1</v>
      </c>
      <c r="M2640">
        <f t="shared" si="373"/>
        <v>1</v>
      </c>
      <c r="N2640" s="2">
        <f t="shared" si="374"/>
        <v>3721.0526315789471</v>
      </c>
      <c r="O2640">
        <f t="shared" si="377"/>
        <v>977.02127659574455</v>
      </c>
      <c r="P2640">
        <f t="shared" si="375"/>
        <v>192000</v>
      </c>
      <c r="Q2640" s="2">
        <f t="shared" si="376"/>
        <v>196698.0739081747</v>
      </c>
      <c r="R2640">
        <f>Q2640/MainSheet!$C$8*(G2640-G2639)+R2639</f>
        <v>3377.387268615445</v>
      </c>
      <c r="S2640">
        <f t="shared" si="378"/>
        <v>54508.858934341064</v>
      </c>
      <c r="T2640">
        <f t="shared" si="370"/>
        <v>26.380000000001324</v>
      </c>
      <c r="U2640" s="1">
        <f>Q2640/MainSheet!$C$22</f>
        <v>1</v>
      </c>
    </row>
    <row r="2641" spans="7:21">
      <c r="G2641">
        <f t="shared" si="371"/>
        <v>26.390000000001326</v>
      </c>
      <c r="H2641">
        <f t="shared" si="372"/>
        <v>198000</v>
      </c>
      <c r="I2641" s="2">
        <f>MIN(MainSheet!$C$10/MainSheet!$C$9,MainSheet!$K$9*60)</f>
        <v>660</v>
      </c>
      <c r="J2641" s="1">
        <f>IF(G2641&gt;MainSheet!$C$11,IF(J2640&gt;=0.999,1,(G2641-MainSheet!$C$11)*I2641/$B$2/60),0)</f>
        <v>1</v>
      </c>
      <c r="K2641" s="1">
        <f>IF(G2641&gt;MainSheet!$C$11+$B$6,IF(K2640&gt;=0.999,1,(G2641-MainSheet!$C$11-$B$6)*I2641/$C$2/60),0)</f>
        <v>1</v>
      </c>
      <c r="L2641" s="1">
        <f>IF(G2641&gt;MainSheet!$C$11+$B$6+$C$6,IF(L2640&gt;=0.999,1,(G2641-MainSheet!$C$11-$B$6-$C$6)*I2641/$D$2/60),0)</f>
        <v>1</v>
      </c>
      <c r="M2641">
        <f t="shared" si="373"/>
        <v>1</v>
      </c>
      <c r="N2641" s="2">
        <f t="shared" si="374"/>
        <v>3721.0526315789471</v>
      </c>
      <c r="O2641">
        <f t="shared" si="377"/>
        <v>977.02127659574455</v>
      </c>
      <c r="P2641">
        <f t="shared" si="375"/>
        <v>192000</v>
      </c>
      <c r="Q2641" s="2">
        <f t="shared" si="376"/>
        <v>196698.0739081747</v>
      </c>
      <c r="R2641">
        <f>Q2641/MainSheet!$C$8*(G2641-G2640)+R2640</f>
        <v>3379.4185151062798</v>
      </c>
      <c r="S2641">
        <f t="shared" si="378"/>
        <v>54541.641946659096</v>
      </c>
      <c r="T2641">
        <f t="shared" si="370"/>
        <v>26.390000000001326</v>
      </c>
      <c r="U2641" s="1">
        <f>Q2641/MainSheet!$C$22</f>
        <v>1</v>
      </c>
    </row>
    <row r="2642" spans="7:21">
      <c r="G2642">
        <f t="shared" si="371"/>
        <v>26.400000000001327</v>
      </c>
      <c r="H2642">
        <f t="shared" si="372"/>
        <v>198000</v>
      </c>
      <c r="I2642" s="2">
        <f>MIN(MainSheet!$C$10/MainSheet!$C$9,MainSheet!$K$9*60)</f>
        <v>660</v>
      </c>
      <c r="J2642" s="1">
        <f>IF(G2642&gt;MainSheet!$C$11,IF(J2641&gt;=0.999,1,(G2642-MainSheet!$C$11)*I2642/$B$2/60),0)</f>
        <v>1</v>
      </c>
      <c r="K2642" s="1">
        <f>IF(G2642&gt;MainSheet!$C$11+$B$6,IF(K2641&gt;=0.999,1,(G2642-MainSheet!$C$11-$B$6)*I2642/$C$2/60),0)</f>
        <v>1</v>
      </c>
      <c r="L2642" s="1">
        <f>IF(G2642&gt;MainSheet!$C$11+$B$6+$C$6,IF(L2641&gt;=0.999,1,(G2642-MainSheet!$C$11-$B$6-$C$6)*I2642/$D$2/60),0)</f>
        <v>1</v>
      </c>
      <c r="M2642">
        <f t="shared" si="373"/>
        <v>1</v>
      </c>
      <c r="N2642" s="2">
        <f t="shared" si="374"/>
        <v>3721.0526315789471</v>
      </c>
      <c r="O2642">
        <f t="shared" si="377"/>
        <v>977.02127659574455</v>
      </c>
      <c r="P2642">
        <f t="shared" si="375"/>
        <v>192000</v>
      </c>
      <c r="Q2642" s="2">
        <f t="shared" si="376"/>
        <v>196698.0739081747</v>
      </c>
      <c r="R2642">
        <f>Q2642/MainSheet!$C$8*(G2642-G2641)+R2641</f>
        <v>3381.4497615971145</v>
      </c>
      <c r="S2642">
        <f t="shared" si="378"/>
        <v>54574.424958977128</v>
      </c>
      <c r="T2642">
        <f t="shared" si="370"/>
        <v>26.400000000001327</v>
      </c>
      <c r="U2642" s="1">
        <f>Q2642/MainSheet!$C$22</f>
        <v>1</v>
      </c>
    </row>
    <row r="2643" spans="7:21">
      <c r="G2643">
        <f t="shared" si="371"/>
        <v>26.410000000001329</v>
      </c>
      <c r="H2643">
        <f t="shared" si="372"/>
        <v>198000</v>
      </c>
      <c r="I2643" s="2">
        <f>MIN(MainSheet!$C$10/MainSheet!$C$9,MainSheet!$K$9*60)</f>
        <v>660</v>
      </c>
      <c r="J2643" s="1">
        <f>IF(G2643&gt;MainSheet!$C$11,IF(J2642&gt;=0.999,1,(G2643-MainSheet!$C$11)*I2643/$B$2/60),0)</f>
        <v>1</v>
      </c>
      <c r="K2643" s="1">
        <f>IF(G2643&gt;MainSheet!$C$11+$B$6,IF(K2642&gt;=0.999,1,(G2643-MainSheet!$C$11-$B$6)*I2643/$C$2/60),0)</f>
        <v>1</v>
      </c>
      <c r="L2643" s="1">
        <f>IF(G2643&gt;MainSheet!$C$11+$B$6+$C$6,IF(L2642&gt;=0.999,1,(G2643-MainSheet!$C$11-$B$6-$C$6)*I2643/$D$2/60),0)</f>
        <v>1</v>
      </c>
      <c r="M2643">
        <f t="shared" si="373"/>
        <v>1</v>
      </c>
      <c r="N2643" s="2">
        <f t="shared" si="374"/>
        <v>3721.0526315789471</v>
      </c>
      <c r="O2643">
        <f t="shared" si="377"/>
        <v>977.02127659574455</v>
      </c>
      <c r="P2643">
        <f t="shared" si="375"/>
        <v>192000</v>
      </c>
      <c r="Q2643" s="2">
        <f t="shared" si="376"/>
        <v>196698.0739081747</v>
      </c>
      <c r="R2643">
        <f>Q2643/MainSheet!$C$8*(G2643-G2642)+R2642</f>
        <v>3383.4810080879492</v>
      </c>
      <c r="S2643">
        <f t="shared" si="378"/>
        <v>54607.20797129516</v>
      </c>
      <c r="T2643">
        <f t="shared" si="370"/>
        <v>26.410000000001329</v>
      </c>
      <c r="U2643" s="1">
        <f>Q2643/MainSheet!$C$22</f>
        <v>1</v>
      </c>
    </row>
    <row r="2644" spans="7:21">
      <c r="G2644">
        <f t="shared" si="371"/>
        <v>26.42000000000133</v>
      </c>
      <c r="H2644">
        <f t="shared" si="372"/>
        <v>198000</v>
      </c>
      <c r="I2644" s="2">
        <f>MIN(MainSheet!$C$10/MainSheet!$C$9,MainSheet!$K$9*60)</f>
        <v>660</v>
      </c>
      <c r="J2644" s="1">
        <f>IF(G2644&gt;MainSheet!$C$11,IF(J2643&gt;=0.999,1,(G2644-MainSheet!$C$11)*I2644/$B$2/60),0)</f>
        <v>1</v>
      </c>
      <c r="K2644" s="1">
        <f>IF(G2644&gt;MainSheet!$C$11+$B$6,IF(K2643&gt;=0.999,1,(G2644-MainSheet!$C$11-$B$6)*I2644/$C$2/60),0)</f>
        <v>1</v>
      </c>
      <c r="L2644" s="1">
        <f>IF(G2644&gt;MainSheet!$C$11+$B$6+$C$6,IF(L2643&gt;=0.999,1,(G2644-MainSheet!$C$11-$B$6-$C$6)*I2644/$D$2/60),0)</f>
        <v>1</v>
      </c>
      <c r="M2644">
        <f t="shared" si="373"/>
        <v>1</v>
      </c>
      <c r="N2644" s="2">
        <f t="shared" si="374"/>
        <v>3721.0526315789471</v>
      </c>
      <c r="O2644">
        <f t="shared" si="377"/>
        <v>977.02127659574455</v>
      </c>
      <c r="P2644">
        <f t="shared" si="375"/>
        <v>192000</v>
      </c>
      <c r="Q2644" s="2">
        <f t="shared" si="376"/>
        <v>196698.0739081747</v>
      </c>
      <c r="R2644">
        <f>Q2644/MainSheet!$C$8*(G2644-G2643)+R2643</f>
        <v>3385.512254578784</v>
      </c>
      <c r="S2644">
        <f t="shared" si="378"/>
        <v>54639.990983613192</v>
      </c>
      <c r="T2644">
        <f t="shared" si="370"/>
        <v>26.42000000000133</v>
      </c>
      <c r="U2644" s="1">
        <f>Q2644/MainSheet!$C$22</f>
        <v>1</v>
      </c>
    </row>
    <row r="2645" spans="7:21">
      <c r="G2645">
        <f t="shared" si="371"/>
        <v>26.430000000001332</v>
      </c>
      <c r="H2645">
        <f t="shared" si="372"/>
        <v>198000</v>
      </c>
      <c r="I2645" s="2">
        <f>MIN(MainSheet!$C$10/MainSheet!$C$9,MainSheet!$K$9*60)</f>
        <v>660</v>
      </c>
      <c r="J2645" s="1">
        <f>IF(G2645&gt;MainSheet!$C$11,IF(J2644&gt;=0.999,1,(G2645-MainSheet!$C$11)*I2645/$B$2/60),0)</f>
        <v>1</v>
      </c>
      <c r="K2645" s="1">
        <f>IF(G2645&gt;MainSheet!$C$11+$B$6,IF(K2644&gt;=0.999,1,(G2645-MainSheet!$C$11-$B$6)*I2645/$C$2/60),0)</f>
        <v>1</v>
      </c>
      <c r="L2645" s="1">
        <f>IF(G2645&gt;MainSheet!$C$11+$B$6+$C$6,IF(L2644&gt;=0.999,1,(G2645-MainSheet!$C$11-$B$6-$C$6)*I2645/$D$2/60),0)</f>
        <v>1</v>
      </c>
      <c r="M2645">
        <f t="shared" si="373"/>
        <v>1</v>
      </c>
      <c r="N2645" s="2">
        <f t="shared" si="374"/>
        <v>3721.0526315789471</v>
      </c>
      <c r="O2645">
        <f t="shared" si="377"/>
        <v>977.02127659574455</v>
      </c>
      <c r="P2645">
        <f t="shared" si="375"/>
        <v>192000</v>
      </c>
      <c r="Q2645" s="2">
        <f t="shared" si="376"/>
        <v>196698.0739081747</v>
      </c>
      <c r="R2645">
        <f>Q2645/MainSheet!$C$8*(G2645-G2644)+R2644</f>
        <v>3387.5435010696187</v>
      </c>
      <c r="S2645">
        <f t="shared" si="378"/>
        <v>54672.773995931224</v>
      </c>
      <c r="T2645">
        <f t="shared" si="370"/>
        <v>26.430000000001332</v>
      </c>
      <c r="U2645" s="1">
        <f>Q2645/MainSheet!$C$22</f>
        <v>1</v>
      </c>
    </row>
    <row r="2646" spans="7:21">
      <c r="G2646">
        <f t="shared" si="371"/>
        <v>26.440000000001334</v>
      </c>
      <c r="H2646">
        <f t="shared" si="372"/>
        <v>198000</v>
      </c>
      <c r="I2646" s="2">
        <f>MIN(MainSheet!$C$10/MainSheet!$C$9,MainSheet!$K$9*60)</f>
        <v>660</v>
      </c>
      <c r="J2646" s="1">
        <f>IF(G2646&gt;MainSheet!$C$11,IF(J2645&gt;=0.999,1,(G2646-MainSheet!$C$11)*I2646/$B$2/60),0)</f>
        <v>1</v>
      </c>
      <c r="K2646" s="1">
        <f>IF(G2646&gt;MainSheet!$C$11+$B$6,IF(K2645&gt;=0.999,1,(G2646-MainSheet!$C$11-$B$6)*I2646/$C$2/60),0)</f>
        <v>1</v>
      </c>
      <c r="L2646" s="1">
        <f>IF(G2646&gt;MainSheet!$C$11+$B$6+$C$6,IF(L2645&gt;=0.999,1,(G2646-MainSheet!$C$11-$B$6-$C$6)*I2646/$D$2/60),0)</f>
        <v>1</v>
      </c>
      <c r="M2646">
        <f t="shared" si="373"/>
        <v>1</v>
      </c>
      <c r="N2646" s="2">
        <f t="shared" si="374"/>
        <v>3721.0526315789471</v>
      </c>
      <c r="O2646">
        <f t="shared" si="377"/>
        <v>977.02127659574455</v>
      </c>
      <c r="P2646">
        <f t="shared" si="375"/>
        <v>192000</v>
      </c>
      <c r="Q2646" s="2">
        <f t="shared" si="376"/>
        <v>196698.0739081747</v>
      </c>
      <c r="R2646">
        <f>Q2646/MainSheet!$C$8*(G2646-G2645)+R2645</f>
        <v>3389.5747475604535</v>
      </c>
      <c r="S2646">
        <f t="shared" si="378"/>
        <v>54705.557008249256</v>
      </c>
      <c r="T2646">
        <f t="shared" si="370"/>
        <v>26.440000000001334</v>
      </c>
      <c r="U2646" s="1">
        <f>Q2646/MainSheet!$C$22</f>
        <v>1</v>
      </c>
    </row>
    <row r="2647" spans="7:21">
      <c r="G2647">
        <f t="shared" si="371"/>
        <v>26.450000000001335</v>
      </c>
      <c r="H2647">
        <f t="shared" si="372"/>
        <v>198000</v>
      </c>
      <c r="I2647" s="2">
        <f>MIN(MainSheet!$C$10/MainSheet!$C$9,MainSheet!$K$9*60)</f>
        <v>660</v>
      </c>
      <c r="J2647" s="1">
        <f>IF(G2647&gt;MainSheet!$C$11,IF(J2646&gt;=0.999,1,(G2647-MainSheet!$C$11)*I2647/$B$2/60),0)</f>
        <v>1</v>
      </c>
      <c r="K2647" s="1">
        <f>IF(G2647&gt;MainSheet!$C$11+$B$6,IF(K2646&gt;=0.999,1,(G2647-MainSheet!$C$11-$B$6)*I2647/$C$2/60),0)</f>
        <v>1</v>
      </c>
      <c r="L2647" s="1">
        <f>IF(G2647&gt;MainSheet!$C$11+$B$6+$C$6,IF(L2646&gt;=0.999,1,(G2647-MainSheet!$C$11-$B$6-$C$6)*I2647/$D$2/60),0)</f>
        <v>1</v>
      </c>
      <c r="M2647">
        <f t="shared" si="373"/>
        <v>1</v>
      </c>
      <c r="N2647" s="2">
        <f t="shared" si="374"/>
        <v>3721.0526315789471</v>
      </c>
      <c r="O2647">
        <f t="shared" si="377"/>
        <v>977.02127659574455</v>
      </c>
      <c r="P2647">
        <f t="shared" si="375"/>
        <v>192000</v>
      </c>
      <c r="Q2647" s="2">
        <f t="shared" si="376"/>
        <v>196698.0739081747</v>
      </c>
      <c r="R2647">
        <f>Q2647/MainSheet!$C$8*(G2647-G2646)+R2646</f>
        <v>3391.6059940512882</v>
      </c>
      <c r="S2647">
        <f t="shared" si="378"/>
        <v>54738.340020567288</v>
      </c>
      <c r="T2647">
        <f t="shared" si="370"/>
        <v>26.450000000001335</v>
      </c>
      <c r="U2647" s="1">
        <f>Q2647/MainSheet!$C$22</f>
        <v>1</v>
      </c>
    </row>
    <row r="2648" spans="7:21">
      <c r="G2648">
        <f t="shared" si="371"/>
        <v>26.460000000001337</v>
      </c>
      <c r="H2648">
        <f t="shared" si="372"/>
        <v>198000</v>
      </c>
      <c r="I2648" s="2">
        <f>MIN(MainSheet!$C$10/MainSheet!$C$9,MainSheet!$K$9*60)</f>
        <v>660</v>
      </c>
      <c r="J2648" s="1">
        <f>IF(G2648&gt;MainSheet!$C$11,IF(J2647&gt;=0.999,1,(G2648-MainSheet!$C$11)*I2648/$B$2/60),0)</f>
        <v>1</v>
      </c>
      <c r="K2648" s="1">
        <f>IF(G2648&gt;MainSheet!$C$11+$B$6,IF(K2647&gt;=0.999,1,(G2648-MainSheet!$C$11-$B$6)*I2648/$C$2/60),0)</f>
        <v>1</v>
      </c>
      <c r="L2648" s="1">
        <f>IF(G2648&gt;MainSheet!$C$11+$B$6+$C$6,IF(L2647&gt;=0.999,1,(G2648-MainSheet!$C$11-$B$6-$C$6)*I2648/$D$2/60),0)</f>
        <v>1</v>
      </c>
      <c r="M2648">
        <f t="shared" si="373"/>
        <v>1</v>
      </c>
      <c r="N2648" s="2">
        <f t="shared" si="374"/>
        <v>3721.0526315789471</v>
      </c>
      <c r="O2648">
        <f t="shared" si="377"/>
        <v>977.02127659574455</v>
      </c>
      <c r="P2648">
        <f t="shared" si="375"/>
        <v>192000</v>
      </c>
      <c r="Q2648" s="2">
        <f t="shared" si="376"/>
        <v>196698.0739081747</v>
      </c>
      <c r="R2648">
        <f>Q2648/MainSheet!$C$8*(G2648-G2647)+R2647</f>
        <v>3393.637240542123</v>
      </c>
      <c r="S2648">
        <f t="shared" si="378"/>
        <v>54771.12303288532</v>
      </c>
      <c r="T2648">
        <f t="shared" si="370"/>
        <v>26.460000000001337</v>
      </c>
      <c r="U2648" s="1">
        <f>Q2648/MainSheet!$C$22</f>
        <v>1</v>
      </c>
    </row>
    <row r="2649" spans="7:21">
      <c r="G2649">
        <f t="shared" si="371"/>
        <v>26.470000000001338</v>
      </c>
      <c r="H2649">
        <f t="shared" si="372"/>
        <v>198000</v>
      </c>
      <c r="I2649" s="2">
        <f>MIN(MainSheet!$C$10/MainSheet!$C$9,MainSheet!$K$9*60)</f>
        <v>660</v>
      </c>
      <c r="J2649" s="1">
        <f>IF(G2649&gt;MainSheet!$C$11,IF(J2648&gt;=0.999,1,(G2649-MainSheet!$C$11)*I2649/$B$2/60),0)</f>
        <v>1</v>
      </c>
      <c r="K2649" s="1">
        <f>IF(G2649&gt;MainSheet!$C$11+$B$6,IF(K2648&gt;=0.999,1,(G2649-MainSheet!$C$11-$B$6)*I2649/$C$2/60),0)</f>
        <v>1</v>
      </c>
      <c r="L2649" s="1">
        <f>IF(G2649&gt;MainSheet!$C$11+$B$6+$C$6,IF(L2648&gt;=0.999,1,(G2649-MainSheet!$C$11-$B$6-$C$6)*I2649/$D$2/60),0)</f>
        <v>1</v>
      </c>
      <c r="M2649">
        <f t="shared" si="373"/>
        <v>1</v>
      </c>
      <c r="N2649" s="2">
        <f t="shared" si="374"/>
        <v>3721.0526315789471</v>
      </c>
      <c r="O2649">
        <f t="shared" si="377"/>
        <v>977.02127659574455</v>
      </c>
      <c r="P2649">
        <f t="shared" si="375"/>
        <v>192000</v>
      </c>
      <c r="Q2649" s="2">
        <f t="shared" si="376"/>
        <v>196698.0739081747</v>
      </c>
      <c r="R2649">
        <f>Q2649/MainSheet!$C$8*(G2649-G2648)+R2648</f>
        <v>3395.6684870329577</v>
      </c>
      <c r="S2649">
        <f t="shared" si="378"/>
        <v>54803.906045203352</v>
      </c>
      <c r="T2649">
        <f t="shared" si="370"/>
        <v>26.470000000001338</v>
      </c>
      <c r="U2649" s="1">
        <f>Q2649/MainSheet!$C$22</f>
        <v>1</v>
      </c>
    </row>
    <row r="2650" spans="7:21">
      <c r="G2650">
        <f t="shared" si="371"/>
        <v>26.48000000000134</v>
      </c>
      <c r="H2650">
        <f t="shared" si="372"/>
        <v>198000</v>
      </c>
      <c r="I2650" s="2">
        <f>MIN(MainSheet!$C$10/MainSheet!$C$9,MainSheet!$K$9*60)</f>
        <v>660</v>
      </c>
      <c r="J2650" s="1">
        <f>IF(G2650&gt;MainSheet!$C$11,IF(J2649&gt;=0.999,1,(G2650-MainSheet!$C$11)*I2650/$B$2/60),0)</f>
        <v>1</v>
      </c>
      <c r="K2650" s="1">
        <f>IF(G2650&gt;MainSheet!$C$11+$B$6,IF(K2649&gt;=0.999,1,(G2650-MainSheet!$C$11-$B$6)*I2650/$C$2/60),0)</f>
        <v>1</v>
      </c>
      <c r="L2650" s="1">
        <f>IF(G2650&gt;MainSheet!$C$11+$B$6+$C$6,IF(L2649&gt;=0.999,1,(G2650-MainSheet!$C$11-$B$6-$C$6)*I2650/$D$2/60),0)</f>
        <v>1</v>
      </c>
      <c r="M2650">
        <f t="shared" si="373"/>
        <v>1</v>
      </c>
      <c r="N2650" s="2">
        <f t="shared" si="374"/>
        <v>3721.0526315789471</v>
      </c>
      <c r="O2650">
        <f t="shared" si="377"/>
        <v>977.02127659574455</v>
      </c>
      <c r="P2650">
        <f t="shared" si="375"/>
        <v>192000</v>
      </c>
      <c r="Q2650" s="2">
        <f t="shared" si="376"/>
        <v>196698.0739081747</v>
      </c>
      <c r="R2650">
        <f>Q2650/MainSheet!$C$8*(G2650-G2649)+R2649</f>
        <v>3397.6997335237925</v>
      </c>
      <c r="S2650">
        <f t="shared" si="378"/>
        <v>54836.689057521384</v>
      </c>
      <c r="T2650">
        <f t="shared" si="370"/>
        <v>26.48000000000134</v>
      </c>
      <c r="U2650" s="1">
        <f>Q2650/MainSheet!$C$22</f>
        <v>1</v>
      </c>
    </row>
    <row r="2651" spans="7:21">
      <c r="G2651">
        <f t="shared" si="371"/>
        <v>26.490000000001341</v>
      </c>
      <c r="H2651">
        <f t="shared" si="372"/>
        <v>198000</v>
      </c>
      <c r="I2651" s="2">
        <f>MIN(MainSheet!$C$10/MainSheet!$C$9,MainSheet!$K$9*60)</f>
        <v>660</v>
      </c>
      <c r="J2651" s="1">
        <f>IF(G2651&gt;MainSheet!$C$11,IF(J2650&gt;=0.999,1,(G2651-MainSheet!$C$11)*I2651/$B$2/60),0)</f>
        <v>1</v>
      </c>
      <c r="K2651" s="1">
        <f>IF(G2651&gt;MainSheet!$C$11+$B$6,IF(K2650&gt;=0.999,1,(G2651-MainSheet!$C$11-$B$6)*I2651/$C$2/60),0)</f>
        <v>1</v>
      </c>
      <c r="L2651" s="1">
        <f>IF(G2651&gt;MainSheet!$C$11+$B$6+$C$6,IF(L2650&gt;=0.999,1,(G2651-MainSheet!$C$11-$B$6-$C$6)*I2651/$D$2/60),0)</f>
        <v>1</v>
      </c>
      <c r="M2651">
        <f t="shared" si="373"/>
        <v>1</v>
      </c>
      <c r="N2651" s="2">
        <f t="shared" si="374"/>
        <v>3721.0526315789471</v>
      </c>
      <c r="O2651">
        <f t="shared" si="377"/>
        <v>977.02127659574455</v>
      </c>
      <c r="P2651">
        <f t="shared" si="375"/>
        <v>192000</v>
      </c>
      <c r="Q2651" s="2">
        <f t="shared" si="376"/>
        <v>196698.0739081747</v>
      </c>
      <c r="R2651">
        <f>Q2651/MainSheet!$C$8*(G2651-G2650)+R2650</f>
        <v>3399.7309800146272</v>
      </c>
      <c r="S2651">
        <f t="shared" si="378"/>
        <v>54869.472069839416</v>
      </c>
      <c r="T2651">
        <f t="shared" si="370"/>
        <v>26.490000000001341</v>
      </c>
      <c r="U2651" s="1">
        <f>Q2651/MainSheet!$C$22</f>
        <v>1</v>
      </c>
    </row>
    <row r="2652" spans="7:21">
      <c r="G2652">
        <f t="shared" si="371"/>
        <v>26.500000000001343</v>
      </c>
      <c r="H2652">
        <f t="shared" si="372"/>
        <v>198000</v>
      </c>
      <c r="I2652" s="2">
        <f>MIN(MainSheet!$C$10/MainSheet!$C$9,MainSheet!$K$9*60)</f>
        <v>660</v>
      </c>
      <c r="J2652" s="1">
        <f>IF(G2652&gt;MainSheet!$C$11,IF(J2651&gt;=0.999,1,(G2652-MainSheet!$C$11)*I2652/$B$2/60),0)</f>
        <v>1</v>
      </c>
      <c r="K2652" s="1">
        <f>IF(G2652&gt;MainSheet!$C$11+$B$6,IF(K2651&gt;=0.999,1,(G2652-MainSheet!$C$11-$B$6)*I2652/$C$2/60),0)</f>
        <v>1</v>
      </c>
      <c r="L2652" s="1">
        <f>IF(G2652&gt;MainSheet!$C$11+$B$6+$C$6,IF(L2651&gt;=0.999,1,(G2652-MainSheet!$C$11-$B$6-$C$6)*I2652/$D$2/60),0)</f>
        <v>1</v>
      </c>
      <c r="M2652">
        <f t="shared" si="373"/>
        <v>1</v>
      </c>
      <c r="N2652" s="2">
        <f t="shared" si="374"/>
        <v>3721.0526315789471</v>
      </c>
      <c r="O2652">
        <f t="shared" si="377"/>
        <v>977.02127659574455</v>
      </c>
      <c r="P2652">
        <f t="shared" si="375"/>
        <v>192000</v>
      </c>
      <c r="Q2652" s="2">
        <f t="shared" si="376"/>
        <v>196698.0739081747</v>
      </c>
      <c r="R2652">
        <f>Q2652/MainSheet!$C$8*(G2652-G2651)+R2651</f>
        <v>3401.762226505462</v>
      </c>
      <c r="S2652">
        <f t="shared" si="378"/>
        <v>54902.255082157448</v>
      </c>
      <c r="T2652">
        <f t="shared" si="370"/>
        <v>26.500000000001343</v>
      </c>
      <c r="U2652" s="1">
        <f>Q2652/MainSheet!$C$22</f>
        <v>1</v>
      </c>
    </row>
    <row r="2653" spans="7:21">
      <c r="G2653">
        <f t="shared" si="371"/>
        <v>26.510000000001344</v>
      </c>
      <c r="H2653">
        <f t="shared" si="372"/>
        <v>198000</v>
      </c>
      <c r="I2653" s="2">
        <f>MIN(MainSheet!$C$10/MainSheet!$C$9,MainSheet!$K$9*60)</f>
        <v>660</v>
      </c>
      <c r="J2653" s="1">
        <f>IF(G2653&gt;MainSheet!$C$11,IF(J2652&gt;=0.999,1,(G2653-MainSheet!$C$11)*I2653/$B$2/60),0)</f>
        <v>1</v>
      </c>
      <c r="K2653" s="1">
        <f>IF(G2653&gt;MainSheet!$C$11+$B$6,IF(K2652&gt;=0.999,1,(G2653-MainSheet!$C$11-$B$6)*I2653/$C$2/60),0)</f>
        <v>1</v>
      </c>
      <c r="L2653" s="1">
        <f>IF(G2653&gt;MainSheet!$C$11+$B$6+$C$6,IF(L2652&gt;=0.999,1,(G2653-MainSheet!$C$11-$B$6-$C$6)*I2653/$D$2/60),0)</f>
        <v>1</v>
      </c>
      <c r="M2653">
        <f t="shared" si="373"/>
        <v>1</v>
      </c>
      <c r="N2653" s="2">
        <f t="shared" si="374"/>
        <v>3721.0526315789471</v>
      </c>
      <c r="O2653">
        <f t="shared" si="377"/>
        <v>977.02127659574455</v>
      </c>
      <c r="P2653">
        <f t="shared" si="375"/>
        <v>192000</v>
      </c>
      <c r="Q2653" s="2">
        <f t="shared" si="376"/>
        <v>196698.0739081747</v>
      </c>
      <c r="R2653">
        <f>Q2653/MainSheet!$C$8*(G2653-G2652)+R2652</f>
        <v>3403.7934729962967</v>
      </c>
      <c r="S2653">
        <f t="shared" si="378"/>
        <v>54935.03809447548</v>
      </c>
      <c r="T2653">
        <f t="shared" si="370"/>
        <v>26.510000000001344</v>
      </c>
      <c r="U2653" s="1">
        <f>Q2653/MainSheet!$C$22</f>
        <v>1</v>
      </c>
    </row>
    <row r="2654" spans="7:21">
      <c r="G2654">
        <f t="shared" si="371"/>
        <v>26.520000000001346</v>
      </c>
      <c r="H2654">
        <f t="shared" si="372"/>
        <v>198000</v>
      </c>
      <c r="I2654" s="2">
        <f>MIN(MainSheet!$C$10/MainSheet!$C$9,MainSheet!$K$9*60)</f>
        <v>660</v>
      </c>
      <c r="J2654" s="1">
        <f>IF(G2654&gt;MainSheet!$C$11,IF(J2653&gt;=0.999,1,(G2654-MainSheet!$C$11)*I2654/$B$2/60),0)</f>
        <v>1</v>
      </c>
      <c r="K2654" s="1">
        <f>IF(G2654&gt;MainSheet!$C$11+$B$6,IF(K2653&gt;=0.999,1,(G2654-MainSheet!$C$11-$B$6)*I2654/$C$2/60),0)</f>
        <v>1</v>
      </c>
      <c r="L2654" s="1">
        <f>IF(G2654&gt;MainSheet!$C$11+$B$6+$C$6,IF(L2653&gt;=0.999,1,(G2654-MainSheet!$C$11-$B$6-$C$6)*I2654/$D$2/60),0)</f>
        <v>1</v>
      </c>
      <c r="M2654">
        <f t="shared" si="373"/>
        <v>1</v>
      </c>
      <c r="N2654" s="2">
        <f t="shared" si="374"/>
        <v>3721.0526315789471</v>
      </c>
      <c r="O2654">
        <f t="shared" si="377"/>
        <v>977.02127659574455</v>
      </c>
      <c r="P2654">
        <f t="shared" si="375"/>
        <v>192000</v>
      </c>
      <c r="Q2654" s="2">
        <f t="shared" si="376"/>
        <v>196698.0739081747</v>
      </c>
      <c r="R2654">
        <f>Q2654/MainSheet!$C$8*(G2654-G2653)+R2653</f>
        <v>3405.8247194871315</v>
      </c>
      <c r="S2654">
        <f t="shared" si="378"/>
        <v>54967.821106793512</v>
      </c>
      <c r="T2654">
        <f t="shared" si="370"/>
        <v>26.520000000001346</v>
      </c>
      <c r="U2654" s="1">
        <f>Q2654/MainSheet!$C$22</f>
        <v>1</v>
      </c>
    </row>
    <row r="2655" spans="7:21">
      <c r="G2655">
        <f t="shared" si="371"/>
        <v>26.530000000001348</v>
      </c>
      <c r="H2655">
        <f t="shared" si="372"/>
        <v>198000</v>
      </c>
      <c r="I2655" s="2">
        <f>MIN(MainSheet!$C$10/MainSheet!$C$9,MainSheet!$K$9*60)</f>
        <v>660</v>
      </c>
      <c r="J2655" s="1">
        <f>IF(G2655&gt;MainSheet!$C$11,IF(J2654&gt;=0.999,1,(G2655-MainSheet!$C$11)*I2655/$B$2/60),0)</f>
        <v>1</v>
      </c>
      <c r="K2655" s="1">
        <f>IF(G2655&gt;MainSheet!$C$11+$B$6,IF(K2654&gt;=0.999,1,(G2655-MainSheet!$C$11-$B$6)*I2655/$C$2/60),0)</f>
        <v>1</v>
      </c>
      <c r="L2655" s="1">
        <f>IF(G2655&gt;MainSheet!$C$11+$B$6+$C$6,IF(L2654&gt;=0.999,1,(G2655-MainSheet!$C$11-$B$6-$C$6)*I2655/$D$2/60),0)</f>
        <v>1</v>
      </c>
      <c r="M2655">
        <f t="shared" si="373"/>
        <v>1</v>
      </c>
      <c r="N2655" s="2">
        <f t="shared" si="374"/>
        <v>3721.0526315789471</v>
      </c>
      <c r="O2655">
        <f t="shared" si="377"/>
        <v>977.02127659574455</v>
      </c>
      <c r="P2655">
        <f t="shared" si="375"/>
        <v>192000</v>
      </c>
      <c r="Q2655" s="2">
        <f t="shared" si="376"/>
        <v>196698.0739081747</v>
      </c>
      <c r="R2655">
        <f>Q2655/MainSheet!$C$8*(G2655-G2654)+R2654</f>
        <v>3407.8559659779662</v>
      </c>
      <c r="S2655">
        <f t="shared" si="378"/>
        <v>55000.604119111544</v>
      </c>
      <c r="T2655">
        <f t="shared" si="370"/>
        <v>26.530000000001348</v>
      </c>
      <c r="U2655" s="1">
        <f>Q2655/MainSheet!$C$22</f>
        <v>1</v>
      </c>
    </row>
    <row r="2656" spans="7:21">
      <c r="G2656">
        <f t="shared" si="371"/>
        <v>26.540000000001349</v>
      </c>
      <c r="H2656">
        <f t="shared" si="372"/>
        <v>198000</v>
      </c>
      <c r="I2656" s="2">
        <f>MIN(MainSheet!$C$10/MainSheet!$C$9,MainSheet!$K$9*60)</f>
        <v>660</v>
      </c>
      <c r="J2656" s="1">
        <f>IF(G2656&gt;MainSheet!$C$11,IF(J2655&gt;=0.999,1,(G2656-MainSheet!$C$11)*I2656/$B$2/60),0)</f>
        <v>1</v>
      </c>
      <c r="K2656" s="1">
        <f>IF(G2656&gt;MainSheet!$C$11+$B$6,IF(K2655&gt;=0.999,1,(G2656-MainSheet!$C$11-$B$6)*I2656/$C$2/60),0)</f>
        <v>1</v>
      </c>
      <c r="L2656" s="1">
        <f>IF(G2656&gt;MainSheet!$C$11+$B$6+$C$6,IF(L2655&gt;=0.999,1,(G2656-MainSheet!$C$11-$B$6-$C$6)*I2656/$D$2/60),0)</f>
        <v>1</v>
      </c>
      <c r="M2656">
        <f t="shared" si="373"/>
        <v>1</v>
      </c>
      <c r="N2656" s="2">
        <f t="shared" si="374"/>
        <v>3721.0526315789471</v>
      </c>
      <c r="O2656">
        <f t="shared" si="377"/>
        <v>977.02127659574455</v>
      </c>
      <c r="P2656">
        <f t="shared" si="375"/>
        <v>192000</v>
      </c>
      <c r="Q2656" s="2">
        <f t="shared" si="376"/>
        <v>196698.0739081747</v>
      </c>
      <c r="R2656">
        <f>Q2656/MainSheet!$C$8*(G2656-G2655)+R2655</f>
        <v>3409.887212468801</v>
      </c>
      <c r="S2656">
        <f t="shared" si="378"/>
        <v>55033.387131429576</v>
      </c>
      <c r="T2656">
        <f t="shared" si="370"/>
        <v>26.540000000001349</v>
      </c>
      <c r="U2656" s="1">
        <f>Q2656/MainSheet!$C$22</f>
        <v>1</v>
      </c>
    </row>
    <row r="2657" spans="7:21">
      <c r="G2657">
        <f t="shared" si="371"/>
        <v>26.550000000001351</v>
      </c>
      <c r="H2657">
        <f t="shared" si="372"/>
        <v>198000</v>
      </c>
      <c r="I2657" s="2">
        <f>MIN(MainSheet!$C$10/MainSheet!$C$9,MainSheet!$K$9*60)</f>
        <v>660</v>
      </c>
      <c r="J2657" s="1">
        <f>IF(G2657&gt;MainSheet!$C$11,IF(J2656&gt;=0.999,1,(G2657-MainSheet!$C$11)*I2657/$B$2/60),0)</f>
        <v>1</v>
      </c>
      <c r="K2657" s="1">
        <f>IF(G2657&gt;MainSheet!$C$11+$B$6,IF(K2656&gt;=0.999,1,(G2657-MainSheet!$C$11-$B$6)*I2657/$C$2/60),0)</f>
        <v>1</v>
      </c>
      <c r="L2657" s="1">
        <f>IF(G2657&gt;MainSheet!$C$11+$B$6+$C$6,IF(L2656&gt;=0.999,1,(G2657-MainSheet!$C$11-$B$6-$C$6)*I2657/$D$2/60),0)</f>
        <v>1</v>
      </c>
      <c r="M2657">
        <f t="shared" si="373"/>
        <v>1</v>
      </c>
      <c r="N2657" s="2">
        <f t="shared" si="374"/>
        <v>3721.0526315789471</v>
      </c>
      <c r="O2657">
        <f t="shared" si="377"/>
        <v>977.02127659574455</v>
      </c>
      <c r="P2657">
        <f t="shared" si="375"/>
        <v>192000</v>
      </c>
      <c r="Q2657" s="2">
        <f t="shared" si="376"/>
        <v>196698.0739081747</v>
      </c>
      <c r="R2657">
        <f>Q2657/MainSheet!$C$8*(G2657-G2656)+R2656</f>
        <v>3411.9184589596357</v>
      </c>
      <c r="S2657">
        <f t="shared" si="378"/>
        <v>55066.170143747608</v>
      </c>
      <c r="T2657">
        <f t="shared" si="370"/>
        <v>26.550000000001351</v>
      </c>
      <c r="U2657" s="1">
        <f>Q2657/MainSheet!$C$22</f>
        <v>1</v>
      </c>
    </row>
    <row r="2658" spans="7:21">
      <c r="G2658">
        <f t="shared" si="371"/>
        <v>26.560000000001352</v>
      </c>
      <c r="H2658">
        <f t="shared" si="372"/>
        <v>198000</v>
      </c>
      <c r="I2658" s="2">
        <f>MIN(MainSheet!$C$10/MainSheet!$C$9,MainSheet!$K$9*60)</f>
        <v>660</v>
      </c>
      <c r="J2658" s="1">
        <f>IF(G2658&gt;MainSheet!$C$11,IF(J2657&gt;=0.999,1,(G2658-MainSheet!$C$11)*I2658/$B$2/60),0)</f>
        <v>1</v>
      </c>
      <c r="K2658" s="1">
        <f>IF(G2658&gt;MainSheet!$C$11+$B$6,IF(K2657&gt;=0.999,1,(G2658-MainSheet!$C$11-$B$6)*I2658/$C$2/60),0)</f>
        <v>1</v>
      </c>
      <c r="L2658" s="1">
        <f>IF(G2658&gt;MainSheet!$C$11+$B$6+$C$6,IF(L2657&gt;=0.999,1,(G2658-MainSheet!$C$11-$B$6-$C$6)*I2658/$D$2/60),0)</f>
        <v>1</v>
      </c>
      <c r="M2658">
        <f t="shared" si="373"/>
        <v>1</v>
      </c>
      <c r="N2658" s="2">
        <f t="shared" si="374"/>
        <v>3721.0526315789471</v>
      </c>
      <c r="O2658">
        <f t="shared" si="377"/>
        <v>977.02127659574455</v>
      </c>
      <c r="P2658">
        <f t="shared" si="375"/>
        <v>192000</v>
      </c>
      <c r="Q2658" s="2">
        <f t="shared" si="376"/>
        <v>196698.0739081747</v>
      </c>
      <c r="R2658">
        <f>Q2658/MainSheet!$C$8*(G2658-G2657)+R2657</f>
        <v>3413.9497054504704</v>
      </c>
      <c r="S2658">
        <f t="shared" si="378"/>
        <v>55098.95315606564</v>
      </c>
      <c r="T2658">
        <f t="shared" si="370"/>
        <v>26.560000000001352</v>
      </c>
      <c r="U2658" s="1">
        <f>Q2658/MainSheet!$C$22</f>
        <v>1</v>
      </c>
    </row>
    <row r="2659" spans="7:21">
      <c r="G2659">
        <f t="shared" si="371"/>
        <v>26.570000000001354</v>
      </c>
      <c r="H2659">
        <f t="shared" si="372"/>
        <v>198000</v>
      </c>
      <c r="I2659" s="2">
        <f>MIN(MainSheet!$C$10/MainSheet!$C$9,MainSheet!$K$9*60)</f>
        <v>660</v>
      </c>
      <c r="J2659" s="1">
        <f>IF(G2659&gt;MainSheet!$C$11,IF(J2658&gt;=0.999,1,(G2659-MainSheet!$C$11)*I2659/$B$2/60),0)</f>
        <v>1</v>
      </c>
      <c r="K2659" s="1">
        <f>IF(G2659&gt;MainSheet!$C$11+$B$6,IF(K2658&gt;=0.999,1,(G2659-MainSheet!$C$11-$B$6)*I2659/$C$2/60),0)</f>
        <v>1</v>
      </c>
      <c r="L2659" s="1">
        <f>IF(G2659&gt;MainSheet!$C$11+$B$6+$C$6,IF(L2658&gt;=0.999,1,(G2659-MainSheet!$C$11-$B$6-$C$6)*I2659/$D$2/60),0)</f>
        <v>1</v>
      </c>
      <c r="M2659">
        <f t="shared" si="373"/>
        <v>1</v>
      </c>
      <c r="N2659" s="2">
        <f t="shared" si="374"/>
        <v>3721.0526315789471</v>
      </c>
      <c r="O2659">
        <f t="shared" si="377"/>
        <v>977.02127659574455</v>
      </c>
      <c r="P2659">
        <f t="shared" si="375"/>
        <v>192000</v>
      </c>
      <c r="Q2659" s="2">
        <f t="shared" si="376"/>
        <v>196698.0739081747</v>
      </c>
      <c r="R2659">
        <f>Q2659/MainSheet!$C$8*(G2659-G2658)+R2658</f>
        <v>3415.9809519413052</v>
      </c>
      <c r="S2659">
        <f t="shared" si="378"/>
        <v>55131.736168383672</v>
      </c>
      <c r="T2659">
        <f t="shared" si="370"/>
        <v>26.570000000001354</v>
      </c>
      <c r="U2659" s="1">
        <f>Q2659/MainSheet!$C$22</f>
        <v>1</v>
      </c>
    </row>
    <row r="2660" spans="7:21">
      <c r="G2660">
        <f t="shared" si="371"/>
        <v>26.580000000001355</v>
      </c>
      <c r="H2660">
        <f t="shared" si="372"/>
        <v>198000</v>
      </c>
      <c r="I2660" s="2">
        <f>MIN(MainSheet!$C$10/MainSheet!$C$9,MainSheet!$K$9*60)</f>
        <v>660</v>
      </c>
      <c r="J2660" s="1">
        <f>IF(G2660&gt;MainSheet!$C$11,IF(J2659&gt;=0.999,1,(G2660-MainSheet!$C$11)*I2660/$B$2/60),0)</f>
        <v>1</v>
      </c>
      <c r="K2660" s="1">
        <f>IF(G2660&gt;MainSheet!$C$11+$B$6,IF(K2659&gt;=0.999,1,(G2660-MainSheet!$C$11-$B$6)*I2660/$C$2/60),0)</f>
        <v>1</v>
      </c>
      <c r="L2660" s="1">
        <f>IF(G2660&gt;MainSheet!$C$11+$B$6+$C$6,IF(L2659&gt;=0.999,1,(G2660-MainSheet!$C$11-$B$6-$C$6)*I2660/$D$2/60),0)</f>
        <v>1</v>
      </c>
      <c r="M2660">
        <f t="shared" si="373"/>
        <v>1</v>
      </c>
      <c r="N2660" s="2">
        <f t="shared" si="374"/>
        <v>3721.0526315789471</v>
      </c>
      <c r="O2660">
        <f t="shared" si="377"/>
        <v>977.02127659574455</v>
      </c>
      <c r="P2660">
        <f t="shared" si="375"/>
        <v>192000</v>
      </c>
      <c r="Q2660" s="2">
        <f t="shared" si="376"/>
        <v>196698.0739081747</v>
      </c>
      <c r="R2660">
        <f>Q2660/MainSheet!$C$8*(G2660-G2659)+R2659</f>
        <v>3418.0121984321399</v>
      </c>
      <c r="S2660">
        <f t="shared" si="378"/>
        <v>55164.519180701704</v>
      </c>
      <c r="T2660">
        <f t="shared" si="370"/>
        <v>26.580000000001355</v>
      </c>
      <c r="U2660" s="1">
        <f>Q2660/MainSheet!$C$22</f>
        <v>1</v>
      </c>
    </row>
    <row r="2661" spans="7:21">
      <c r="G2661">
        <f t="shared" si="371"/>
        <v>26.590000000001357</v>
      </c>
      <c r="H2661">
        <f t="shared" si="372"/>
        <v>198000</v>
      </c>
      <c r="I2661" s="2">
        <f>MIN(MainSheet!$C$10/MainSheet!$C$9,MainSheet!$K$9*60)</f>
        <v>660</v>
      </c>
      <c r="J2661" s="1">
        <f>IF(G2661&gt;MainSheet!$C$11,IF(J2660&gt;=0.999,1,(G2661-MainSheet!$C$11)*I2661/$B$2/60),0)</f>
        <v>1</v>
      </c>
      <c r="K2661" s="1">
        <f>IF(G2661&gt;MainSheet!$C$11+$B$6,IF(K2660&gt;=0.999,1,(G2661-MainSheet!$C$11-$B$6)*I2661/$C$2/60),0)</f>
        <v>1</v>
      </c>
      <c r="L2661" s="1">
        <f>IF(G2661&gt;MainSheet!$C$11+$B$6+$C$6,IF(L2660&gt;=0.999,1,(G2661-MainSheet!$C$11-$B$6-$C$6)*I2661/$D$2/60),0)</f>
        <v>1</v>
      </c>
      <c r="M2661">
        <f t="shared" si="373"/>
        <v>1</v>
      </c>
      <c r="N2661" s="2">
        <f t="shared" si="374"/>
        <v>3721.0526315789471</v>
      </c>
      <c r="O2661">
        <f t="shared" si="377"/>
        <v>977.02127659574455</v>
      </c>
      <c r="P2661">
        <f t="shared" si="375"/>
        <v>192000</v>
      </c>
      <c r="Q2661" s="2">
        <f t="shared" si="376"/>
        <v>196698.0739081747</v>
      </c>
      <c r="R2661">
        <f>Q2661/MainSheet!$C$8*(G2661-G2660)+R2660</f>
        <v>3420.0434449229747</v>
      </c>
      <c r="S2661">
        <f t="shared" si="378"/>
        <v>55197.302193019736</v>
      </c>
      <c r="T2661">
        <f t="shared" si="370"/>
        <v>26.590000000001357</v>
      </c>
      <c r="U2661" s="1">
        <f>Q2661/MainSheet!$C$22</f>
        <v>1</v>
      </c>
    </row>
    <row r="2662" spans="7:21">
      <c r="G2662">
        <f t="shared" si="371"/>
        <v>26.600000000001359</v>
      </c>
      <c r="H2662">
        <f t="shared" si="372"/>
        <v>198000</v>
      </c>
      <c r="I2662" s="2">
        <f>MIN(MainSheet!$C$10/MainSheet!$C$9,MainSheet!$K$9*60)</f>
        <v>660</v>
      </c>
      <c r="J2662" s="1">
        <f>IF(G2662&gt;MainSheet!$C$11,IF(J2661&gt;=0.999,1,(G2662-MainSheet!$C$11)*I2662/$B$2/60),0)</f>
        <v>1</v>
      </c>
      <c r="K2662" s="1">
        <f>IF(G2662&gt;MainSheet!$C$11+$B$6,IF(K2661&gt;=0.999,1,(G2662-MainSheet!$C$11-$B$6)*I2662/$C$2/60),0)</f>
        <v>1</v>
      </c>
      <c r="L2662" s="1">
        <f>IF(G2662&gt;MainSheet!$C$11+$B$6+$C$6,IF(L2661&gt;=0.999,1,(G2662-MainSheet!$C$11-$B$6-$C$6)*I2662/$D$2/60),0)</f>
        <v>1</v>
      </c>
      <c r="M2662">
        <f t="shared" si="373"/>
        <v>1</v>
      </c>
      <c r="N2662" s="2">
        <f t="shared" si="374"/>
        <v>3721.0526315789471</v>
      </c>
      <c r="O2662">
        <f t="shared" si="377"/>
        <v>977.02127659574455</v>
      </c>
      <c r="P2662">
        <f t="shared" si="375"/>
        <v>192000</v>
      </c>
      <c r="Q2662" s="2">
        <f t="shared" si="376"/>
        <v>196698.0739081747</v>
      </c>
      <c r="R2662">
        <f>Q2662/MainSheet!$C$8*(G2662-G2661)+R2661</f>
        <v>3422.0746914138094</v>
      </c>
      <c r="S2662">
        <f t="shared" si="378"/>
        <v>55230.085205337768</v>
      </c>
      <c r="T2662">
        <f t="shared" si="370"/>
        <v>26.600000000001359</v>
      </c>
      <c r="U2662" s="1">
        <f>Q2662/MainSheet!$C$22</f>
        <v>1</v>
      </c>
    </row>
    <row r="2663" spans="7:21">
      <c r="G2663">
        <f t="shared" si="371"/>
        <v>26.61000000000136</v>
      </c>
      <c r="H2663">
        <f t="shared" si="372"/>
        <v>198000</v>
      </c>
      <c r="I2663" s="2">
        <f>MIN(MainSheet!$C$10/MainSheet!$C$9,MainSheet!$K$9*60)</f>
        <v>660</v>
      </c>
      <c r="J2663" s="1">
        <f>IF(G2663&gt;MainSheet!$C$11,IF(J2662&gt;=0.999,1,(G2663-MainSheet!$C$11)*I2663/$B$2/60),0)</f>
        <v>1</v>
      </c>
      <c r="K2663" s="1">
        <f>IF(G2663&gt;MainSheet!$C$11+$B$6,IF(K2662&gt;=0.999,1,(G2663-MainSheet!$C$11-$B$6)*I2663/$C$2/60),0)</f>
        <v>1</v>
      </c>
      <c r="L2663" s="1">
        <f>IF(G2663&gt;MainSheet!$C$11+$B$6+$C$6,IF(L2662&gt;=0.999,1,(G2663-MainSheet!$C$11-$B$6-$C$6)*I2663/$D$2/60),0)</f>
        <v>1</v>
      </c>
      <c r="M2663">
        <f t="shared" si="373"/>
        <v>1</v>
      </c>
      <c r="N2663" s="2">
        <f t="shared" si="374"/>
        <v>3721.0526315789471</v>
      </c>
      <c r="O2663">
        <f t="shared" si="377"/>
        <v>977.02127659574455</v>
      </c>
      <c r="P2663">
        <f t="shared" si="375"/>
        <v>192000</v>
      </c>
      <c r="Q2663" s="2">
        <f t="shared" si="376"/>
        <v>196698.0739081747</v>
      </c>
      <c r="R2663">
        <f>Q2663/MainSheet!$C$8*(G2663-G2662)+R2662</f>
        <v>3424.1059379046442</v>
      </c>
      <c r="S2663">
        <f t="shared" si="378"/>
        <v>55262.8682176558</v>
      </c>
      <c r="T2663">
        <f t="shared" si="370"/>
        <v>26.61000000000136</v>
      </c>
      <c r="U2663" s="1">
        <f>Q2663/MainSheet!$C$22</f>
        <v>1</v>
      </c>
    </row>
    <row r="2664" spans="7:21">
      <c r="G2664">
        <f t="shared" si="371"/>
        <v>26.620000000001362</v>
      </c>
      <c r="H2664">
        <f t="shared" si="372"/>
        <v>198000</v>
      </c>
      <c r="I2664" s="2">
        <f>MIN(MainSheet!$C$10/MainSheet!$C$9,MainSheet!$K$9*60)</f>
        <v>660</v>
      </c>
      <c r="J2664" s="1">
        <f>IF(G2664&gt;MainSheet!$C$11,IF(J2663&gt;=0.999,1,(G2664-MainSheet!$C$11)*I2664/$B$2/60),0)</f>
        <v>1</v>
      </c>
      <c r="K2664" s="1">
        <f>IF(G2664&gt;MainSheet!$C$11+$B$6,IF(K2663&gt;=0.999,1,(G2664-MainSheet!$C$11-$B$6)*I2664/$C$2/60),0)</f>
        <v>1</v>
      </c>
      <c r="L2664" s="1">
        <f>IF(G2664&gt;MainSheet!$C$11+$B$6+$C$6,IF(L2663&gt;=0.999,1,(G2664-MainSheet!$C$11-$B$6-$C$6)*I2664/$D$2/60),0)</f>
        <v>1</v>
      </c>
      <c r="M2664">
        <f t="shared" si="373"/>
        <v>1</v>
      </c>
      <c r="N2664" s="2">
        <f t="shared" si="374"/>
        <v>3721.0526315789471</v>
      </c>
      <c r="O2664">
        <f t="shared" si="377"/>
        <v>977.02127659574455</v>
      </c>
      <c r="P2664">
        <f t="shared" si="375"/>
        <v>192000</v>
      </c>
      <c r="Q2664" s="2">
        <f t="shared" si="376"/>
        <v>196698.0739081747</v>
      </c>
      <c r="R2664">
        <f>Q2664/MainSheet!$C$8*(G2664-G2663)+R2663</f>
        <v>3426.1371843954789</v>
      </c>
      <c r="S2664">
        <f t="shared" si="378"/>
        <v>55295.651229973832</v>
      </c>
      <c r="T2664">
        <f t="shared" si="370"/>
        <v>26.620000000001362</v>
      </c>
      <c r="U2664" s="1">
        <f>Q2664/MainSheet!$C$22</f>
        <v>1</v>
      </c>
    </row>
    <row r="2665" spans="7:21">
      <c r="G2665">
        <f t="shared" si="371"/>
        <v>26.630000000001363</v>
      </c>
      <c r="H2665">
        <f t="shared" si="372"/>
        <v>198000</v>
      </c>
      <c r="I2665" s="2">
        <f>MIN(MainSheet!$C$10/MainSheet!$C$9,MainSheet!$K$9*60)</f>
        <v>660</v>
      </c>
      <c r="J2665" s="1">
        <f>IF(G2665&gt;MainSheet!$C$11,IF(J2664&gt;=0.999,1,(G2665-MainSheet!$C$11)*I2665/$B$2/60),0)</f>
        <v>1</v>
      </c>
      <c r="K2665" s="1">
        <f>IF(G2665&gt;MainSheet!$C$11+$B$6,IF(K2664&gt;=0.999,1,(G2665-MainSheet!$C$11-$B$6)*I2665/$C$2/60),0)</f>
        <v>1</v>
      </c>
      <c r="L2665" s="1">
        <f>IF(G2665&gt;MainSheet!$C$11+$B$6+$C$6,IF(L2664&gt;=0.999,1,(G2665-MainSheet!$C$11-$B$6-$C$6)*I2665/$D$2/60),0)</f>
        <v>1</v>
      </c>
      <c r="M2665">
        <f t="shared" si="373"/>
        <v>1</v>
      </c>
      <c r="N2665" s="2">
        <f t="shared" si="374"/>
        <v>3721.0526315789471</v>
      </c>
      <c r="O2665">
        <f t="shared" si="377"/>
        <v>977.02127659574455</v>
      </c>
      <c r="P2665">
        <f t="shared" si="375"/>
        <v>192000</v>
      </c>
      <c r="Q2665" s="2">
        <f t="shared" si="376"/>
        <v>196698.0739081747</v>
      </c>
      <c r="R2665">
        <f>Q2665/MainSheet!$C$8*(G2665-G2664)+R2664</f>
        <v>3428.1684308863137</v>
      </c>
      <c r="S2665">
        <f t="shared" si="378"/>
        <v>55328.434242291863</v>
      </c>
      <c r="T2665">
        <f t="shared" si="370"/>
        <v>26.630000000001363</v>
      </c>
      <c r="U2665" s="1">
        <f>Q2665/MainSheet!$C$22</f>
        <v>1</v>
      </c>
    </row>
    <row r="2666" spans="7:21">
      <c r="G2666">
        <f t="shared" si="371"/>
        <v>26.640000000001365</v>
      </c>
      <c r="H2666">
        <f t="shared" si="372"/>
        <v>198000</v>
      </c>
      <c r="I2666" s="2">
        <f>MIN(MainSheet!$C$10/MainSheet!$C$9,MainSheet!$K$9*60)</f>
        <v>660</v>
      </c>
      <c r="J2666" s="1">
        <f>IF(G2666&gt;MainSheet!$C$11,IF(J2665&gt;=0.999,1,(G2666-MainSheet!$C$11)*I2666/$B$2/60),0)</f>
        <v>1</v>
      </c>
      <c r="K2666" s="1">
        <f>IF(G2666&gt;MainSheet!$C$11+$B$6,IF(K2665&gt;=0.999,1,(G2666-MainSheet!$C$11-$B$6)*I2666/$C$2/60),0)</f>
        <v>1</v>
      </c>
      <c r="L2666" s="1">
        <f>IF(G2666&gt;MainSheet!$C$11+$B$6+$C$6,IF(L2665&gt;=0.999,1,(G2666-MainSheet!$C$11-$B$6-$C$6)*I2666/$D$2/60),0)</f>
        <v>1</v>
      </c>
      <c r="M2666">
        <f t="shared" si="373"/>
        <v>1</v>
      </c>
      <c r="N2666" s="2">
        <f t="shared" si="374"/>
        <v>3721.0526315789471</v>
      </c>
      <c r="O2666">
        <f t="shared" si="377"/>
        <v>977.02127659574455</v>
      </c>
      <c r="P2666">
        <f t="shared" si="375"/>
        <v>192000</v>
      </c>
      <c r="Q2666" s="2">
        <f t="shared" si="376"/>
        <v>196698.0739081747</v>
      </c>
      <c r="R2666">
        <f>Q2666/MainSheet!$C$8*(G2666-G2665)+R2665</f>
        <v>3430.1996773771484</v>
      </c>
      <c r="S2666">
        <f t="shared" si="378"/>
        <v>55361.217254609895</v>
      </c>
      <c r="T2666">
        <f t="shared" si="370"/>
        <v>26.640000000001365</v>
      </c>
      <c r="U2666" s="1">
        <f>Q2666/MainSheet!$C$22</f>
        <v>1</v>
      </c>
    </row>
    <row r="2667" spans="7:21">
      <c r="G2667">
        <f t="shared" si="371"/>
        <v>26.650000000001366</v>
      </c>
      <c r="H2667">
        <f t="shared" si="372"/>
        <v>198000</v>
      </c>
      <c r="I2667" s="2">
        <f>MIN(MainSheet!$C$10/MainSheet!$C$9,MainSheet!$K$9*60)</f>
        <v>660</v>
      </c>
      <c r="J2667" s="1">
        <f>IF(G2667&gt;MainSheet!$C$11,IF(J2666&gt;=0.999,1,(G2667-MainSheet!$C$11)*I2667/$B$2/60),0)</f>
        <v>1</v>
      </c>
      <c r="K2667" s="1">
        <f>IF(G2667&gt;MainSheet!$C$11+$B$6,IF(K2666&gt;=0.999,1,(G2667-MainSheet!$C$11-$B$6)*I2667/$C$2/60),0)</f>
        <v>1</v>
      </c>
      <c r="L2667" s="1">
        <f>IF(G2667&gt;MainSheet!$C$11+$B$6+$C$6,IF(L2666&gt;=0.999,1,(G2667-MainSheet!$C$11-$B$6-$C$6)*I2667/$D$2/60),0)</f>
        <v>1</v>
      </c>
      <c r="M2667">
        <f t="shared" si="373"/>
        <v>1</v>
      </c>
      <c r="N2667" s="2">
        <f t="shared" si="374"/>
        <v>3721.0526315789471</v>
      </c>
      <c r="O2667">
        <f t="shared" si="377"/>
        <v>977.02127659574455</v>
      </c>
      <c r="P2667">
        <f t="shared" si="375"/>
        <v>192000</v>
      </c>
      <c r="Q2667" s="2">
        <f t="shared" si="376"/>
        <v>196698.0739081747</v>
      </c>
      <c r="R2667">
        <f>Q2667/MainSheet!$C$8*(G2667-G2666)+R2666</f>
        <v>3432.2309238679832</v>
      </c>
      <c r="S2667">
        <f t="shared" si="378"/>
        <v>55394.000266927927</v>
      </c>
      <c r="T2667">
        <f t="shared" si="370"/>
        <v>26.650000000001366</v>
      </c>
      <c r="U2667" s="1">
        <f>Q2667/MainSheet!$C$22</f>
        <v>1</v>
      </c>
    </row>
    <row r="2668" spans="7:21">
      <c r="G2668">
        <f t="shared" si="371"/>
        <v>26.660000000001368</v>
      </c>
      <c r="H2668">
        <f t="shared" si="372"/>
        <v>198000</v>
      </c>
      <c r="I2668" s="2">
        <f>MIN(MainSheet!$C$10/MainSheet!$C$9,MainSheet!$K$9*60)</f>
        <v>660</v>
      </c>
      <c r="J2668" s="1">
        <f>IF(G2668&gt;MainSheet!$C$11,IF(J2667&gt;=0.999,1,(G2668-MainSheet!$C$11)*I2668/$B$2/60),0)</f>
        <v>1</v>
      </c>
      <c r="K2668" s="1">
        <f>IF(G2668&gt;MainSheet!$C$11+$B$6,IF(K2667&gt;=0.999,1,(G2668-MainSheet!$C$11-$B$6)*I2668/$C$2/60),0)</f>
        <v>1</v>
      </c>
      <c r="L2668" s="1">
        <f>IF(G2668&gt;MainSheet!$C$11+$B$6+$C$6,IF(L2667&gt;=0.999,1,(G2668-MainSheet!$C$11-$B$6-$C$6)*I2668/$D$2/60),0)</f>
        <v>1</v>
      </c>
      <c r="M2668">
        <f t="shared" si="373"/>
        <v>1</v>
      </c>
      <c r="N2668" s="2">
        <f t="shared" si="374"/>
        <v>3721.0526315789471</v>
      </c>
      <c r="O2668">
        <f t="shared" si="377"/>
        <v>977.02127659574455</v>
      </c>
      <c r="P2668">
        <f t="shared" si="375"/>
        <v>192000</v>
      </c>
      <c r="Q2668" s="2">
        <f t="shared" si="376"/>
        <v>196698.0739081747</v>
      </c>
      <c r="R2668">
        <f>Q2668/MainSheet!$C$8*(G2668-G2667)+R2667</f>
        <v>3434.2621703588179</v>
      </c>
      <c r="S2668">
        <f t="shared" si="378"/>
        <v>55426.783279245959</v>
      </c>
      <c r="T2668">
        <f t="shared" si="370"/>
        <v>26.660000000001368</v>
      </c>
      <c r="U2668" s="1">
        <f>Q2668/MainSheet!$C$22</f>
        <v>1</v>
      </c>
    </row>
    <row r="2669" spans="7:21">
      <c r="G2669">
        <f t="shared" si="371"/>
        <v>26.67000000000137</v>
      </c>
      <c r="H2669">
        <f t="shared" si="372"/>
        <v>198000</v>
      </c>
      <c r="I2669" s="2">
        <f>MIN(MainSheet!$C$10/MainSheet!$C$9,MainSheet!$K$9*60)</f>
        <v>660</v>
      </c>
      <c r="J2669" s="1">
        <f>IF(G2669&gt;MainSheet!$C$11,IF(J2668&gt;=0.999,1,(G2669-MainSheet!$C$11)*I2669/$B$2/60),0)</f>
        <v>1</v>
      </c>
      <c r="K2669" s="1">
        <f>IF(G2669&gt;MainSheet!$C$11+$B$6,IF(K2668&gt;=0.999,1,(G2669-MainSheet!$C$11-$B$6)*I2669/$C$2/60),0)</f>
        <v>1</v>
      </c>
      <c r="L2669" s="1">
        <f>IF(G2669&gt;MainSheet!$C$11+$B$6+$C$6,IF(L2668&gt;=0.999,1,(G2669-MainSheet!$C$11-$B$6-$C$6)*I2669/$D$2/60),0)</f>
        <v>1</v>
      </c>
      <c r="M2669">
        <f t="shared" si="373"/>
        <v>1</v>
      </c>
      <c r="N2669" s="2">
        <f t="shared" si="374"/>
        <v>3721.0526315789471</v>
      </c>
      <c r="O2669">
        <f t="shared" si="377"/>
        <v>977.02127659574455</v>
      </c>
      <c r="P2669">
        <f t="shared" si="375"/>
        <v>192000</v>
      </c>
      <c r="Q2669" s="2">
        <f t="shared" si="376"/>
        <v>196698.0739081747</v>
      </c>
      <c r="R2669">
        <f>Q2669/MainSheet!$C$8*(G2669-G2668)+R2668</f>
        <v>3436.2934168496527</v>
      </c>
      <c r="S2669">
        <f t="shared" si="378"/>
        <v>55459.566291563991</v>
      </c>
      <c r="T2669">
        <f t="shared" si="370"/>
        <v>26.67000000000137</v>
      </c>
      <c r="U2669" s="1">
        <f>Q2669/MainSheet!$C$22</f>
        <v>1</v>
      </c>
    </row>
    <row r="2670" spans="7:21">
      <c r="G2670">
        <f t="shared" si="371"/>
        <v>26.680000000001371</v>
      </c>
      <c r="H2670">
        <f t="shared" si="372"/>
        <v>198000</v>
      </c>
      <c r="I2670" s="2">
        <f>MIN(MainSheet!$C$10/MainSheet!$C$9,MainSheet!$K$9*60)</f>
        <v>660</v>
      </c>
      <c r="J2670" s="1">
        <f>IF(G2670&gt;MainSheet!$C$11,IF(J2669&gt;=0.999,1,(G2670-MainSheet!$C$11)*I2670/$B$2/60),0)</f>
        <v>1</v>
      </c>
      <c r="K2670" s="1">
        <f>IF(G2670&gt;MainSheet!$C$11+$B$6,IF(K2669&gt;=0.999,1,(G2670-MainSheet!$C$11-$B$6)*I2670/$C$2/60),0)</f>
        <v>1</v>
      </c>
      <c r="L2670" s="1">
        <f>IF(G2670&gt;MainSheet!$C$11+$B$6+$C$6,IF(L2669&gt;=0.999,1,(G2670-MainSheet!$C$11-$B$6-$C$6)*I2670/$D$2/60),0)</f>
        <v>1</v>
      </c>
      <c r="M2670">
        <f t="shared" si="373"/>
        <v>1</v>
      </c>
      <c r="N2670" s="2">
        <f t="shared" si="374"/>
        <v>3721.0526315789471</v>
      </c>
      <c r="O2670">
        <f t="shared" si="377"/>
        <v>977.02127659574455</v>
      </c>
      <c r="P2670">
        <f t="shared" si="375"/>
        <v>192000</v>
      </c>
      <c r="Q2670" s="2">
        <f t="shared" si="376"/>
        <v>196698.0739081747</v>
      </c>
      <c r="R2670">
        <f>Q2670/MainSheet!$C$8*(G2670-G2669)+R2669</f>
        <v>3438.3246633404874</v>
      </c>
      <c r="S2670">
        <f t="shared" si="378"/>
        <v>55492.349303882023</v>
      </c>
      <c r="T2670">
        <f t="shared" si="370"/>
        <v>26.680000000001371</v>
      </c>
      <c r="U2670" s="1">
        <f>Q2670/MainSheet!$C$22</f>
        <v>1</v>
      </c>
    </row>
    <row r="2671" spans="7:21">
      <c r="G2671">
        <f t="shared" si="371"/>
        <v>26.690000000001373</v>
      </c>
      <c r="H2671">
        <f t="shared" si="372"/>
        <v>198000</v>
      </c>
      <c r="I2671" s="2">
        <f>MIN(MainSheet!$C$10/MainSheet!$C$9,MainSheet!$K$9*60)</f>
        <v>660</v>
      </c>
      <c r="J2671" s="1">
        <f>IF(G2671&gt;MainSheet!$C$11,IF(J2670&gt;=0.999,1,(G2671-MainSheet!$C$11)*I2671/$B$2/60),0)</f>
        <v>1</v>
      </c>
      <c r="K2671" s="1">
        <f>IF(G2671&gt;MainSheet!$C$11+$B$6,IF(K2670&gt;=0.999,1,(G2671-MainSheet!$C$11-$B$6)*I2671/$C$2/60),0)</f>
        <v>1</v>
      </c>
      <c r="L2671" s="1">
        <f>IF(G2671&gt;MainSheet!$C$11+$B$6+$C$6,IF(L2670&gt;=0.999,1,(G2671-MainSheet!$C$11-$B$6-$C$6)*I2671/$D$2/60),0)</f>
        <v>1</v>
      </c>
      <c r="M2671">
        <f t="shared" si="373"/>
        <v>1</v>
      </c>
      <c r="N2671" s="2">
        <f t="shared" si="374"/>
        <v>3721.0526315789471</v>
      </c>
      <c r="O2671">
        <f t="shared" si="377"/>
        <v>977.02127659574455</v>
      </c>
      <c r="P2671">
        <f t="shared" si="375"/>
        <v>192000</v>
      </c>
      <c r="Q2671" s="2">
        <f t="shared" si="376"/>
        <v>196698.0739081747</v>
      </c>
      <c r="R2671">
        <f>Q2671/MainSheet!$C$8*(G2671-G2670)+R2670</f>
        <v>3440.3559098313222</v>
      </c>
      <c r="S2671">
        <f t="shared" si="378"/>
        <v>55525.132316200055</v>
      </c>
      <c r="T2671">
        <f t="shared" si="370"/>
        <v>26.690000000001373</v>
      </c>
      <c r="U2671" s="1">
        <f>Q2671/MainSheet!$C$22</f>
        <v>1</v>
      </c>
    </row>
    <row r="2672" spans="7:21">
      <c r="G2672">
        <f t="shared" si="371"/>
        <v>26.700000000001374</v>
      </c>
      <c r="H2672">
        <f t="shared" si="372"/>
        <v>198000</v>
      </c>
      <c r="I2672" s="2">
        <f>MIN(MainSheet!$C$10/MainSheet!$C$9,MainSheet!$K$9*60)</f>
        <v>660</v>
      </c>
      <c r="J2672" s="1">
        <f>IF(G2672&gt;MainSheet!$C$11,IF(J2671&gt;=0.999,1,(G2672-MainSheet!$C$11)*I2672/$B$2/60),0)</f>
        <v>1</v>
      </c>
      <c r="K2672" s="1">
        <f>IF(G2672&gt;MainSheet!$C$11+$B$6,IF(K2671&gt;=0.999,1,(G2672-MainSheet!$C$11-$B$6)*I2672/$C$2/60),0)</f>
        <v>1</v>
      </c>
      <c r="L2672" s="1">
        <f>IF(G2672&gt;MainSheet!$C$11+$B$6+$C$6,IF(L2671&gt;=0.999,1,(G2672-MainSheet!$C$11-$B$6-$C$6)*I2672/$D$2/60),0)</f>
        <v>1</v>
      </c>
      <c r="M2672">
        <f t="shared" si="373"/>
        <v>1</v>
      </c>
      <c r="N2672" s="2">
        <f t="shared" si="374"/>
        <v>3721.0526315789471</v>
      </c>
      <c r="O2672">
        <f t="shared" si="377"/>
        <v>977.02127659574455</v>
      </c>
      <c r="P2672">
        <f t="shared" si="375"/>
        <v>192000</v>
      </c>
      <c r="Q2672" s="2">
        <f t="shared" si="376"/>
        <v>196698.0739081747</v>
      </c>
      <c r="R2672">
        <f>Q2672/MainSheet!$C$8*(G2672-G2671)+R2671</f>
        <v>3442.3871563221569</v>
      </c>
      <c r="S2672">
        <f t="shared" si="378"/>
        <v>55557.915328518087</v>
      </c>
      <c r="T2672">
        <f t="shared" si="370"/>
        <v>26.700000000001374</v>
      </c>
      <c r="U2672" s="1">
        <f>Q2672/MainSheet!$C$22</f>
        <v>1</v>
      </c>
    </row>
    <row r="2673" spans="7:21">
      <c r="G2673">
        <f t="shared" si="371"/>
        <v>26.710000000001376</v>
      </c>
      <c r="H2673">
        <f t="shared" si="372"/>
        <v>198000</v>
      </c>
      <c r="I2673" s="2">
        <f>MIN(MainSheet!$C$10/MainSheet!$C$9,MainSheet!$K$9*60)</f>
        <v>660</v>
      </c>
      <c r="J2673" s="1">
        <f>IF(G2673&gt;MainSheet!$C$11,IF(J2672&gt;=0.999,1,(G2673-MainSheet!$C$11)*I2673/$B$2/60),0)</f>
        <v>1</v>
      </c>
      <c r="K2673" s="1">
        <f>IF(G2673&gt;MainSheet!$C$11+$B$6,IF(K2672&gt;=0.999,1,(G2673-MainSheet!$C$11-$B$6)*I2673/$C$2/60),0)</f>
        <v>1</v>
      </c>
      <c r="L2673" s="1">
        <f>IF(G2673&gt;MainSheet!$C$11+$B$6+$C$6,IF(L2672&gt;=0.999,1,(G2673-MainSheet!$C$11-$B$6-$C$6)*I2673/$D$2/60),0)</f>
        <v>1</v>
      </c>
      <c r="M2673">
        <f t="shared" si="373"/>
        <v>1</v>
      </c>
      <c r="N2673" s="2">
        <f t="shared" si="374"/>
        <v>3721.0526315789471</v>
      </c>
      <c r="O2673">
        <f t="shared" si="377"/>
        <v>977.02127659574455</v>
      </c>
      <c r="P2673">
        <f t="shared" si="375"/>
        <v>192000</v>
      </c>
      <c r="Q2673" s="2">
        <f t="shared" si="376"/>
        <v>196698.0739081747</v>
      </c>
      <c r="R2673">
        <f>Q2673/MainSheet!$C$8*(G2673-G2672)+R2672</f>
        <v>3444.4184028129916</v>
      </c>
      <c r="S2673">
        <f t="shared" si="378"/>
        <v>55590.698340836119</v>
      </c>
      <c r="T2673">
        <f t="shared" si="370"/>
        <v>26.710000000001376</v>
      </c>
      <c r="U2673" s="1">
        <f>Q2673/MainSheet!$C$22</f>
        <v>1</v>
      </c>
    </row>
    <row r="2674" spans="7:21">
      <c r="G2674">
        <f t="shared" si="371"/>
        <v>26.720000000001377</v>
      </c>
      <c r="H2674">
        <f t="shared" si="372"/>
        <v>198000</v>
      </c>
      <c r="I2674" s="2">
        <f>MIN(MainSheet!$C$10/MainSheet!$C$9,MainSheet!$K$9*60)</f>
        <v>660</v>
      </c>
      <c r="J2674" s="1">
        <f>IF(G2674&gt;MainSheet!$C$11,IF(J2673&gt;=0.999,1,(G2674-MainSheet!$C$11)*I2674/$B$2/60),0)</f>
        <v>1</v>
      </c>
      <c r="K2674" s="1">
        <f>IF(G2674&gt;MainSheet!$C$11+$B$6,IF(K2673&gt;=0.999,1,(G2674-MainSheet!$C$11-$B$6)*I2674/$C$2/60),0)</f>
        <v>1</v>
      </c>
      <c r="L2674" s="1">
        <f>IF(G2674&gt;MainSheet!$C$11+$B$6+$C$6,IF(L2673&gt;=0.999,1,(G2674-MainSheet!$C$11-$B$6-$C$6)*I2674/$D$2/60),0)</f>
        <v>1</v>
      </c>
      <c r="M2674">
        <f t="shared" si="373"/>
        <v>1</v>
      </c>
      <c r="N2674" s="2">
        <f t="shared" si="374"/>
        <v>3721.0526315789471</v>
      </c>
      <c r="O2674">
        <f t="shared" si="377"/>
        <v>977.02127659574455</v>
      </c>
      <c r="P2674">
        <f t="shared" si="375"/>
        <v>192000</v>
      </c>
      <c r="Q2674" s="2">
        <f t="shared" si="376"/>
        <v>196698.0739081747</v>
      </c>
      <c r="R2674">
        <f>Q2674/MainSheet!$C$8*(G2674-G2673)+R2673</f>
        <v>3446.4496493038264</v>
      </c>
      <c r="S2674">
        <f t="shared" si="378"/>
        <v>55623.481353154151</v>
      </c>
      <c r="T2674">
        <f t="shared" si="370"/>
        <v>26.720000000001377</v>
      </c>
      <c r="U2674" s="1">
        <f>Q2674/MainSheet!$C$22</f>
        <v>1</v>
      </c>
    </row>
    <row r="2675" spans="7:21">
      <c r="G2675">
        <f t="shared" si="371"/>
        <v>26.730000000001379</v>
      </c>
      <c r="H2675">
        <f t="shared" si="372"/>
        <v>198000</v>
      </c>
      <c r="I2675" s="2">
        <f>MIN(MainSheet!$C$10/MainSheet!$C$9,MainSheet!$K$9*60)</f>
        <v>660</v>
      </c>
      <c r="J2675" s="1">
        <f>IF(G2675&gt;MainSheet!$C$11,IF(J2674&gt;=0.999,1,(G2675-MainSheet!$C$11)*I2675/$B$2/60),0)</f>
        <v>1</v>
      </c>
      <c r="K2675" s="1">
        <f>IF(G2675&gt;MainSheet!$C$11+$B$6,IF(K2674&gt;=0.999,1,(G2675-MainSheet!$C$11-$B$6)*I2675/$C$2/60),0)</f>
        <v>1</v>
      </c>
      <c r="L2675" s="1">
        <f>IF(G2675&gt;MainSheet!$C$11+$B$6+$C$6,IF(L2674&gt;=0.999,1,(G2675-MainSheet!$C$11-$B$6-$C$6)*I2675/$D$2/60),0)</f>
        <v>1</v>
      </c>
      <c r="M2675">
        <f t="shared" si="373"/>
        <v>1</v>
      </c>
      <c r="N2675" s="2">
        <f t="shared" si="374"/>
        <v>3721.0526315789471</v>
      </c>
      <c r="O2675">
        <f t="shared" si="377"/>
        <v>977.02127659574455</v>
      </c>
      <c r="P2675">
        <f t="shared" si="375"/>
        <v>192000</v>
      </c>
      <c r="Q2675" s="2">
        <f t="shared" si="376"/>
        <v>196698.0739081747</v>
      </c>
      <c r="R2675">
        <f>Q2675/MainSheet!$C$8*(G2675-G2674)+R2674</f>
        <v>3448.4808957946611</v>
      </c>
      <c r="S2675">
        <f t="shared" si="378"/>
        <v>55656.264365472183</v>
      </c>
      <c r="T2675">
        <f t="shared" si="370"/>
        <v>26.730000000001379</v>
      </c>
      <c r="U2675" s="1">
        <f>Q2675/MainSheet!$C$22</f>
        <v>1</v>
      </c>
    </row>
    <row r="2676" spans="7:21">
      <c r="G2676">
        <f t="shared" si="371"/>
        <v>26.74000000000138</v>
      </c>
      <c r="H2676">
        <f t="shared" si="372"/>
        <v>198000</v>
      </c>
      <c r="I2676" s="2">
        <f>MIN(MainSheet!$C$10/MainSheet!$C$9,MainSheet!$K$9*60)</f>
        <v>660</v>
      </c>
      <c r="J2676" s="1">
        <f>IF(G2676&gt;MainSheet!$C$11,IF(J2675&gt;=0.999,1,(G2676-MainSheet!$C$11)*I2676/$B$2/60),0)</f>
        <v>1</v>
      </c>
      <c r="K2676" s="1">
        <f>IF(G2676&gt;MainSheet!$C$11+$B$6,IF(K2675&gt;=0.999,1,(G2676-MainSheet!$C$11-$B$6)*I2676/$C$2/60),0)</f>
        <v>1</v>
      </c>
      <c r="L2676" s="1">
        <f>IF(G2676&gt;MainSheet!$C$11+$B$6+$C$6,IF(L2675&gt;=0.999,1,(G2676-MainSheet!$C$11-$B$6-$C$6)*I2676/$D$2/60),0)</f>
        <v>1</v>
      </c>
      <c r="M2676">
        <f t="shared" si="373"/>
        <v>1</v>
      </c>
      <c r="N2676" s="2">
        <f t="shared" si="374"/>
        <v>3721.0526315789471</v>
      </c>
      <c r="O2676">
        <f t="shared" si="377"/>
        <v>977.02127659574455</v>
      </c>
      <c r="P2676">
        <f t="shared" si="375"/>
        <v>192000</v>
      </c>
      <c r="Q2676" s="2">
        <f t="shared" si="376"/>
        <v>196698.0739081747</v>
      </c>
      <c r="R2676">
        <f>Q2676/MainSheet!$C$8*(G2676-G2675)+R2675</f>
        <v>3450.5121422854959</v>
      </c>
      <c r="S2676">
        <f t="shared" si="378"/>
        <v>55689.047377790215</v>
      </c>
      <c r="T2676">
        <f t="shared" si="370"/>
        <v>26.74000000000138</v>
      </c>
      <c r="U2676" s="1">
        <f>Q2676/MainSheet!$C$22</f>
        <v>1</v>
      </c>
    </row>
    <row r="2677" spans="7:21">
      <c r="G2677">
        <f t="shared" si="371"/>
        <v>26.750000000001382</v>
      </c>
      <c r="H2677">
        <f t="shared" si="372"/>
        <v>198000</v>
      </c>
      <c r="I2677" s="2">
        <f>MIN(MainSheet!$C$10/MainSheet!$C$9,MainSheet!$K$9*60)</f>
        <v>660</v>
      </c>
      <c r="J2677" s="1">
        <f>IF(G2677&gt;MainSheet!$C$11,IF(J2676&gt;=0.999,1,(G2677-MainSheet!$C$11)*I2677/$B$2/60),0)</f>
        <v>1</v>
      </c>
      <c r="K2677" s="1">
        <f>IF(G2677&gt;MainSheet!$C$11+$B$6,IF(K2676&gt;=0.999,1,(G2677-MainSheet!$C$11-$B$6)*I2677/$C$2/60),0)</f>
        <v>1</v>
      </c>
      <c r="L2677" s="1">
        <f>IF(G2677&gt;MainSheet!$C$11+$B$6+$C$6,IF(L2676&gt;=0.999,1,(G2677-MainSheet!$C$11-$B$6-$C$6)*I2677/$D$2/60),0)</f>
        <v>1</v>
      </c>
      <c r="M2677">
        <f t="shared" si="373"/>
        <v>1</v>
      </c>
      <c r="N2677" s="2">
        <f t="shared" si="374"/>
        <v>3721.0526315789471</v>
      </c>
      <c r="O2677">
        <f t="shared" si="377"/>
        <v>977.02127659574455</v>
      </c>
      <c r="P2677">
        <f t="shared" si="375"/>
        <v>192000</v>
      </c>
      <c r="Q2677" s="2">
        <f t="shared" si="376"/>
        <v>196698.0739081747</v>
      </c>
      <c r="R2677">
        <f>Q2677/MainSheet!$C$8*(G2677-G2676)+R2676</f>
        <v>3452.5433887763306</v>
      </c>
      <c r="S2677">
        <f t="shared" si="378"/>
        <v>55721.830390108247</v>
      </c>
      <c r="T2677">
        <f t="shared" si="370"/>
        <v>26.750000000001382</v>
      </c>
      <c r="U2677" s="1">
        <f>Q2677/MainSheet!$C$22</f>
        <v>1</v>
      </c>
    </row>
    <row r="2678" spans="7:21">
      <c r="G2678">
        <f t="shared" si="371"/>
        <v>26.760000000001384</v>
      </c>
      <c r="H2678">
        <f t="shared" si="372"/>
        <v>198000</v>
      </c>
      <c r="I2678" s="2">
        <f>MIN(MainSheet!$C$10/MainSheet!$C$9,MainSheet!$K$9*60)</f>
        <v>660</v>
      </c>
      <c r="J2678" s="1">
        <f>IF(G2678&gt;MainSheet!$C$11,IF(J2677&gt;=0.999,1,(G2678-MainSheet!$C$11)*I2678/$B$2/60),0)</f>
        <v>1</v>
      </c>
      <c r="K2678" s="1">
        <f>IF(G2678&gt;MainSheet!$C$11+$B$6,IF(K2677&gt;=0.999,1,(G2678-MainSheet!$C$11-$B$6)*I2678/$C$2/60),0)</f>
        <v>1</v>
      </c>
      <c r="L2678" s="1">
        <f>IF(G2678&gt;MainSheet!$C$11+$B$6+$C$6,IF(L2677&gt;=0.999,1,(G2678-MainSheet!$C$11-$B$6-$C$6)*I2678/$D$2/60),0)</f>
        <v>1</v>
      </c>
      <c r="M2678">
        <f t="shared" si="373"/>
        <v>1</v>
      </c>
      <c r="N2678" s="2">
        <f t="shared" si="374"/>
        <v>3721.0526315789471</v>
      </c>
      <c r="O2678">
        <f t="shared" si="377"/>
        <v>977.02127659574455</v>
      </c>
      <c r="P2678">
        <f t="shared" si="375"/>
        <v>192000</v>
      </c>
      <c r="Q2678" s="2">
        <f t="shared" si="376"/>
        <v>196698.0739081747</v>
      </c>
      <c r="R2678">
        <f>Q2678/MainSheet!$C$8*(G2678-G2677)+R2677</f>
        <v>3454.5746352671654</v>
      </c>
      <c r="S2678">
        <f t="shared" si="378"/>
        <v>55754.613402426279</v>
      </c>
      <c r="T2678">
        <f t="shared" si="370"/>
        <v>26.760000000001384</v>
      </c>
      <c r="U2678" s="1">
        <f>Q2678/MainSheet!$C$22</f>
        <v>1</v>
      </c>
    </row>
    <row r="2679" spans="7:21">
      <c r="G2679">
        <f t="shared" si="371"/>
        <v>26.770000000001385</v>
      </c>
      <c r="H2679">
        <f t="shared" si="372"/>
        <v>198000</v>
      </c>
      <c r="I2679" s="2">
        <f>MIN(MainSheet!$C$10/MainSheet!$C$9,MainSheet!$K$9*60)</f>
        <v>660</v>
      </c>
      <c r="J2679" s="1">
        <f>IF(G2679&gt;MainSheet!$C$11,IF(J2678&gt;=0.999,1,(G2679-MainSheet!$C$11)*I2679/$B$2/60),0)</f>
        <v>1</v>
      </c>
      <c r="K2679" s="1">
        <f>IF(G2679&gt;MainSheet!$C$11+$B$6,IF(K2678&gt;=0.999,1,(G2679-MainSheet!$C$11-$B$6)*I2679/$C$2/60),0)</f>
        <v>1</v>
      </c>
      <c r="L2679" s="1">
        <f>IF(G2679&gt;MainSheet!$C$11+$B$6+$C$6,IF(L2678&gt;=0.999,1,(G2679-MainSheet!$C$11-$B$6-$C$6)*I2679/$D$2/60),0)</f>
        <v>1</v>
      </c>
      <c r="M2679">
        <f t="shared" si="373"/>
        <v>1</v>
      </c>
      <c r="N2679" s="2">
        <f t="shared" si="374"/>
        <v>3721.0526315789471</v>
      </c>
      <c r="O2679">
        <f t="shared" si="377"/>
        <v>977.02127659574455</v>
      </c>
      <c r="P2679">
        <f t="shared" si="375"/>
        <v>192000</v>
      </c>
      <c r="Q2679" s="2">
        <f t="shared" si="376"/>
        <v>196698.0739081747</v>
      </c>
      <c r="R2679">
        <f>Q2679/MainSheet!$C$8*(G2679-G2678)+R2678</f>
        <v>3456.6058817580001</v>
      </c>
      <c r="S2679">
        <f t="shared" si="378"/>
        <v>55787.396414744311</v>
      </c>
      <c r="T2679">
        <f t="shared" si="370"/>
        <v>26.770000000001385</v>
      </c>
      <c r="U2679" s="1">
        <f>Q2679/MainSheet!$C$22</f>
        <v>1</v>
      </c>
    </row>
    <row r="2680" spans="7:21">
      <c r="G2680">
        <f t="shared" si="371"/>
        <v>26.780000000001387</v>
      </c>
      <c r="H2680">
        <f t="shared" si="372"/>
        <v>198000</v>
      </c>
      <c r="I2680" s="2">
        <f>MIN(MainSheet!$C$10/MainSheet!$C$9,MainSheet!$K$9*60)</f>
        <v>660</v>
      </c>
      <c r="J2680" s="1">
        <f>IF(G2680&gt;MainSheet!$C$11,IF(J2679&gt;=0.999,1,(G2680-MainSheet!$C$11)*I2680/$B$2/60),0)</f>
        <v>1</v>
      </c>
      <c r="K2680" s="1">
        <f>IF(G2680&gt;MainSheet!$C$11+$B$6,IF(K2679&gt;=0.999,1,(G2680-MainSheet!$C$11-$B$6)*I2680/$C$2/60),0)</f>
        <v>1</v>
      </c>
      <c r="L2680" s="1">
        <f>IF(G2680&gt;MainSheet!$C$11+$B$6+$C$6,IF(L2679&gt;=0.999,1,(G2680-MainSheet!$C$11-$B$6-$C$6)*I2680/$D$2/60),0)</f>
        <v>1</v>
      </c>
      <c r="M2680">
        <f t="shared" si="373"/>
        <v>1</v>
      </c>
      <c r="N2680" s="2">
        <f t="shared" si="374"/>
        <v>3721.0526315789471</v>
      </c>
      <c r="O2680">
        <f t="shared" si="377"/>
        <v>977.02127659574455</v>
      </c>
      <c r="P2680">
        <f t="shared" si="375"/>
        <v>192000</v>
      </c>
      <c r="Q2680" s="2">
        <f t="shared" si="376"/>
        <v>196698.0739081747</v>
      </c>
      <c r="R2680">
        <f>Q2680/MainSheet!$C$8*(G2680-G2679)+R2679</f>
        <v>3458.6371282488349</v>
      </c>
      <c r="S2680">
        <f t="shared" si="378"/>
        <v>55820.179427062343</v>
      </c>
      <c r="T2680">
        <f t="shared" si="370"/>
        <v>26.780000000001387</v>
      </c>
      <c r="U2680" s="1">
        <f>Q2680/MainSheet!$C$22</f>
        <v>1</v>
      </c>
    </row>
    <row r="2681" spans="7:21">
      <c r="G2681">
        <f t="shared" si="371"/>
        <v>26.790000000001388</v>
      </c>
      <c r="H2681">
        <f t="shared" si="372"/>
        <v>198000</v>
      </c>
      <c r="I2681" s="2">
        <f>MIN(MainSheet!$C$10/MainSheet!$C$9,MainSheet!$K$9*60)</f>
        <v>660</v>
      </c>
      <c r="J2681" s="1">
        <f>IF(G2681&gt;MainSheet!$C$11,IF(J2680&gt;=0.999,1,(G2681-MainSheet!$C$11)*I2681/$B$2/60),0)</f>
        <v>1</v>
      </c>
      <c r="K2681" s="1">
        <f>IF(G2681&gt;MainSheet!$C$11+$B$6,IF(K2680&gt;=0.999,1,(G2681-MainSheet!$C$11-$B$6)*I2681/$C$2/60),0)</f>
        <v>1</v>
      </c>
      <c r="L2681" s="1">
        <f>IF(G2681&gt;MainSheet!$C$11+$B$6+$C$6,IF(L2680&gt;=0.999,1,(G2681-MainSheet!$C$11-$B$6-$C$6)*I2681/$D$2/60),0)</f>
        <v>1</v>
      </c>
      <c r="M2681">
        <f t="shared" si="373"/>
        <v>1</v>
      </c>
      <c r="N2681" s="2">
        <f t="shared" si="374"/>
        <v>3721.0526315789471</v>
      </c>
      <c r="O2681">
        <f t="shared" si="377"/>
        <v>977.02127659574455</v>
      </c>
      <c r="P2681">
        <f t="shared" si="375"/>
        <v>192000</v>
      </c>
      <c r="Q2681" s="2">
        <f t="shared" si="376"/>
        <v>196698.0739081747</v>
      </c>
      <c r="R2681">
        <f>Q2681/MainSheet!$C$8*(G2681-G2680)+R2680</f>
        <v>3460.6683747396696</v>
      </c>
      <c r="S2681">
        <f t="shared" si="378"/>
        <v>55852.962439380375</v>
      </c>
      <c r="T2681">
        <f t="shared" si="370"/>
        <v>26.790000000001388</v>
      </c>
      <c r="U2681" s="1">
        <f>Q2681/MainSheet!$C$22</f>
        <v>1</v>
      </c>
    </row>
    <row r="2682" spans="7:21">
      <c r="G2682">
        <f t="shared" si="371"/>
        <v>26.80000000000139</v>
      </c>
      <c r="H2682">
        <f t="shared" si="372"/>
        <v>198000</v>
      </c>
      <c r="I2682" s="2">
        <f>MIN(MainSheet!$C$10/MainSheet!$C$9,MainSheet!$K$9*60)</f>
        <v>660</v>
      </c>
      <c r="J2682" s="1">
        <f>IF(G2682&gt;MainSheet!$C$11,IF(J2681&gt;=0.999,1,(G2682-MainSheet!$C$11)*I2682/$B$2/60),0)</f>
        <v>1</v>
      </c>
      <c r="K2682" s="1">
        <f>IF(G2682&gt;MainSheet!$C$11+$B$6,IF(K2681&gt;=0.999,1,(G2682-MainSheet!$C$11-$B$6)*I2682/$C$2/60),0)</f>
        <v>1</v>
      </c>
      <c r="L2682" s="1">
        <f>IF(G2682&gt;MainSheet!$C$11+$B$6+$C$6,IF(L2681&gt;=0.999,1,(G2682-MainSheet!$C$11-$B$6-$C$6)*I2682/$D$2/60),0)</f>
        <v>1</v>
      </c>
      <c r="M2682">
        <f t="shared" si="373"/>
        <v>1</v>
      </c>
      <c r="N2682" s="2">
        <f t="shared" si="374"/>
        <v>3721.0526315789471</v>
      </c>
      <c r="O2682">
        <f t="shared" si="377"/>
        <v>977.02127659574455</v>
      </c>
      <c r="P2682">
        <f t="shared" si="375"/>
        <v>192000</v>
      </c>
      <c r="Q2682" s="2">
        <f t="shared" si="376"/>
        <v>196698.0739081747</v>
      </c>
      <c r="R2682">
        <f>Q2682/MainSheet!$C$8*(G2682-G2681)+R2681</f>
        <v>3462.6996212305044</v>
      </c>
      <c r="S2682">
        <f t="shared" si="378"/>
        <v>55885.745451698407</v>
      </c>
      <c r="T2682">
        <f t="shared" si="370"/>
        <v>26.80000000000139</v>
      </c>
      <c r="U2682" s="1">
        <f>Q2682/MainSheet!$C$22</f>
        <v>1</v>
      </c>
    </row>
    <row r="2683" spans="7:21">
      <c r="G2683">
        <f t="shared" si="371"/>
        <v>26.810000000001391</v>
      </c>
      <c r="H2683">
        <f t="shared" si="372"/>
        <v>198000</v>
      </c>
      <c r="I2683" s="2">
        <f>MIN(MainSheet!$C$10/MainSheet!$C$9,MainSheet!$K$9*60)</f>
        <v>660</v>
      </c>
      <c r="J2683" s="1">
        <f>IF(G2683&gt;MainSheet!$C$11,IF(J2682&gt;=0.999,1,(G2683-MainSheet!$C$11)*I2683/$B$2/60),0)</f>
        <v>1</v>
      </c>
      <c r="K2683" s="1">
        <f>IF(G2683&gt;MainSheet!$C$11+$B$6,IF(K2682&gt;=0.999,1,(G2683-MainSheet!$C$11-$B$6)*I2683/$C$2/60),0)</f>
        <v>1</v>
      </c>
      <c r="L2683" s="1">
        <f>IF(G2683&gt;MainSheet!$C$11+$B$6+$C$6,IF(L2682&gt;=0.999,1,(G2683-MainSheet!$C$11-$B$6-$C$6)*I2683/$D$2/60),0)</f>
        <v>1</v>
      </c>
      <c r="M2683">
        <f t="shared" si="373"/>
        <v>1</v>
      </c>
      <c r="N2683" s="2">
        <f t="shared" si="374"/>
        <v>3721.0526315789471</v>
      </c>
      <c r="O2683">
        <f t="shared" si="377"/>
        <v>977.02127659574455</v>
      </c>
      <c r="P2683">
        <f t="shared" si="375"/>
        <v>192000</v>
      </c>
      <c r="Q2683" s="2">
        <f t="shared" si="376"/>
        <v>196698.0739081747</v>
      </c>
      <c r="R2683">
        <f>Q2683/MainSheet!$C$8*(G2683-G2682)+R2682</f>
        <v>3464.7308677213391</v>
      </c>
      <c r="S2683">
        <f t="shared" si="378"/>
        <v>55918.528464016439</v>
      </c>
      <c r="T2683">
        <f t="shared" si="370"/>
        <v>26.810000000001391</v>
      </c>
      <c r="U2683" s="1">
        <f>Q2683/MainSheet!$C$22</f>
        <v>1</v>
      </c>
    </row>
    <row r="2684" spans="7:21">
      <c r="G2684">
        <f t="shared" si="371"/>
        <v>26.820000000001393</v>
      </c>
      <c r="H2684">
        <f t="shared" si="372"/>
        <v>198000</v>
      </c>
      <c r="I2684" s="2">
        <f>MIN(MainSheet!$C$10/MainSheet!$C$9,MainSheet!$K$9*60)</f>
        <v>660</v>
      </c>
      <c r="J2684" s="1">
        <f>IF(G2684&gt;MainSheet!$C$11,IF(J2683&gt;=0.999,1,(G2684-MainSheet!$C$11)*I2684/$B$2/60),0)</f>
        <v>1</v>
      </c>
      <c r="K2684" s="1">
        <f>IF(G2684&gt;MainSheet!$C$11+$B$6,IF(K2683&gt;=0.999,1,(G2684-MainSheet!$C$11-$B$6)*I2684/$C$2/60),0)</f>
        <v>1</v>
      </c>
      <c r="L2684" s="1">
        <f>IF(G2684&gt;MainSheet!$C$11+$B$6+$C$6,IF(L2683&gt;=0.999,1,(G2684-MainSheet!$C$11-$B$6-$C$6)*I2684/$D$2/60),0)</f>
        <v>1</v>
      </c>
      <c r="M2684">
        <f t="shared" si="373"/>
        <v>1</v>
      </c>
      <c r="N2684" s="2">
        <f t="shared" si="374"/>
        <v>3721.0526315789471</v>
      </c>
      <c r="O2684">
        <f t="shared" si="377"/>
        <v>977.02127659574455</v>
      </c>
      <c r="P2684">
        <f t="shared" si="375"/>
        <v>192000</v>
      </c>
      <c r="Q2684" s="2">
        <f t="shared" si="376"/>
        <v>196698.0739081747</v>
      </c>
      <c r="R2684">
        <f>Q2684/MainSheet!$C$8*(G2684-G2683)+R2683</f>
        <v>3466.7621142121739</v>
      </c>
      <c r="S2684">
        <f t="shared" si="378"/>
        <v>55951.311476334471</v>
      </c>
      <c r="T2684">
        <f t="shared" si="370"/>
        <v>26.820000000001393</v>
      </c>
      <c r="U2684" s="1">
        <f>Q2684/MainSheet!$C$22</f>
        <v>1</v>
      </c>
    </row>
    <row r="2685" spans="7:21">
      <c r="G2685">
        <f t="shared" si="371"/>
        <v>26.830000000001395</v>
      </c>
      <c r="H2685">
        <f t="shared" si="372"/>
        <v>198000</v>
      </c>
      <c r="I2685" s="2">
        <f>MIN(MainSheet!$C$10/MainSheet!$C$9,MainSheet!$K$9*60)</f>
        <v>660</v>
      </c>
      <c r="J2685" s="1">
        <f>IF(G2685&gt;MainSheet!$C$11,IF(J2684&gt;=0.999,1,(G2685-MainSheet!$C$11)*I2685/$B$2/60),0)</f>
        <v>1</v>
      </c>
      <c r="K2685" s="1">
        <f>IF(G2685&gt;MainSheet!$C$11+$B$6,IF(K2684&gt;=0.999,1,(G2685-MainSheet!$C$11-$B$6)*I2685/$C$2/60),0)</f>
        <v>1</v>
      </c>
      <c r="L2685" s="1">
        <f>IF(G2685&gt;MainSheet!$C$11+$B$6+$C$6,IF(L2684&gt;=0.999,1,(G2685-MainSheet!$C$11-$B$6-$C$6)*I2685/$D$2/60),0)</f>
        <v>1</v>
      </c>
      <c r="M2685">
        <f t="shared" si="373"/>
        <v>1</v>
      </c>
      <c r="N2685" s="2">
        <f t="shared" si="374"/>
        <v>3721.0526315789471</v>
      </c>
      <c r="O2685">
        <f t="shared" si="377"/>
        <v>977.02127659574455</v>
      </c>
      <c r="P2685">
        <f t="shared" si="375"/>
        <v>192000</v>
      </c>
      <c r="Q2685" s="2">
        <f t="shared" si="376"/>
        <v>196698.0739081747</v>
      </c>
      <c r="R2685">
        <f>Q2685/MainSheet!$C$8*(G2685-G2684)+R2684</f>
        <v>3468.7933607030086</v>
      </c>
      <c r="S2685">
        <f t="shared" si="378"/>
        <v>55984.094488652503</v>
      </c>
      <c r="T2685">
        <f t="shared" si="370"/>
        <v>26.830000000001395</v>
      </c>
      <c r="U2685" s="1">
        <f>Q2685/MainSheet!$C$22</f>
        <v>1</v>
      </c>
    </row>
    <row r="2686" spans="7:21">
      <c r="G2686">
        <f t="shared" si="371"/>
        <v>26.840000000001396</v>
      </c>
      <c r="H2686">
        <f t="shared" si="372"/>
        <v>198000</v>
      </c>
      <c r="I2686" s="2">
        <f>MIN(MainSheet!$C$10/MainSheet!$C$9,MainSheet!$K$9*60)</f>
        <v>660</v>
      </c>
      <c r="J2686" s="1">
        <f>IF(G2686&gt;MainSheet!$C$11,IF(J2685&gt;=0.999,1,(G2686-MainSheet!$C$11)*I2686/$B$2/60),0)</f>
        <v>1</v>
      </c>
      <c r="K2686" s="1">
        <f>IF(G2686&gt;MainSheet!$C$11+$B$6,IF(K2685&gt;=0.999,1,(G2686-MainSheet!$C$11-$B$6)*I2686/$C$2/60),0)</f>
        <v>1</v>
      </c>
      <c r="L2686" s="1">
        <f>IF(G2686&gt;MainSheet!$C$11+$B$6+$C$6,IF(L2685&gt;=0.999,1,(G2686-MainSheet!$C$11-$B$6-$C$6)*I2686/$D$2/60),0)</f>
        <v>1</v>
      </c>
      <c r="M2686">
        <f t="shared" si="373"/>
        <v>1</v>
      </c>
      <c r="N2686" s="2">
        <f t="shared" si="374"/>
        <v>3721.0526315789471</v>
      </c>
      <c r="O2686">
        <f t="shared" si="377"/>
        <v>977.02127659574455</v>
      </c>
      <c r="P2686">
        <f t="shared" si="375"/>
        <v>192000</v>
      </c>
      <c r="Q2686" s="2">
        <f t="shared" si="376"/>
        <v>196698.0739081747</v>
      </c>
      <c r="R2686">
        <f>Q2686/MainSheet!$C$8*(G2686-G2685)+R2685</f>
        <v>3470.8246071938433</v>
      </c>
      <c r="S2686">
        <f t="shared" si="378"/>
        <v>56016.877500970535</v>
      </c>
      <c r="T2686">
        <f t="shared" si="370"/>
        <v>26.840000000001396</v>
      </c>
      <c r="U2686" s="1">
        <f>Q2686/MainSheet!$C$22</f>
        <v>1</v>
      </c>
    </row>
    <row r="2687" spans="7:21">
      <c r="G2687">
        <f t="shared" si="371"/>
        <v>26.850000000001398</v>
      </c>
      <c r="H2687">
        <f t="shared" si="372"/>
        <v>198000</v>
      </c>
      <c r="I2687" s="2">
        <f>MIN(MainSheet!$C$10/MainSheet!$C$9,MainSheet!$K$9*60)</f>
        <v>660</v>
      </c>
      <c r="J2687" s="1">
        <f>IF(G2687&gt;MainSheet!$C$11,IF(J2686&gt;=0.999,1,(G2687-MainSheet!$C$11)*I2687/$B$2/60),0)</f>
        <v>1</v>
      </c>
      <c r="K2687" s="1">
        <f>IF(G2687&gt;MainSheet!$C$11+$B$6,IF(K2686&gt;=0.999,1,(G2687-MainSheet!$C$11-$B$6)*I2687/$C$2/60),0)</f>
        <v>1</v>
      </c>
      <c r="L2687" s="1">
        <f>IF(G2687&gt;MainSheet!$C$11+$B$6+$C$6,IF(L2686&gt;=0.999,1,(G2687-MainSheet!$C$11-$B$6-$C$6)*I2687/$D$2/60),0)</f>
        <v>1</v>
      </c>
      <c r="M2687">
        <f t="shared" si="373"/>
        <v>1</v>
      </c>
      <c r="N2687" s="2">
        <f t="shared" si="374"/>
        <v>3721.0526315789471</v>
      </c>
      <c r="O2687">
        <f t="shared" si="377"/>
        <v>977.02127659574455</v>
      </c>
      <c r="P2687">
        <f t="shared" si="375"/>
        <v>192000</v>
      </c>
      <c r="Q2687" s="2">
        <f t="shared" si="376"/>
        <v>196698.0739081747</v>
      </c>
      <c r="R2687">
        <f>Q2687/MainSheet!$C$8*(G2687-G2686)+R2686</f>
        <v>3472.8558536846781</v>
      </c>
      <c r="S2687">
        <f t="shared" si="378"/>
        <v>56049.660513288567</v>
      </c>
      <c r="T2687">
        <f t="shared" si="370"/>
        <v>26.850000000001398</v>
      </c>
      <c r="U2687" s="1">
        <f>Q2687/MainSheet!$C$22</f>
        <v>1</v>
      </c>
    </row>
    <row r="2688" spans="7:21">
      <c r="G2688">
        <f t="shared" si="371"/>
        <v>26.860000000001399</v>
      </c>
      <c r="H2688">
        <f t="shared" si="372"/>
        <v>198000</v>
      </c>
      <c r="I2688" s="2">
        <f>MIN(MainSheet!$C$10/MainSheet!$C$9,MainSheet!$K$9*60)</f>
        <v>660</v>
      </c>
      <c r="J2688" s="1">
        <f>IF(G2688&gt;MainSheet!$C$11,IF(J2687&gt;=0.999,1,(G2688-MainSheet!$C$11)*I2688/$B$2/60),0)</f>
        <v>1</v>
      </c>
      <c r="K2688" s="1">
        <f>IF(G2688&gt;MainSheet!$C$11+$B$6,IF(K2687&gt;=0.999,1,(G2688-MainSheet!$C$11-$B$6)*I2688/$C$2/60),0)</f>
        <v>1</v>
      </c>
      <c r="L2688" s="1">
        <f>IF(G2688&gt;MainSheet!$C$11+$B$6+$C$6,IF(L2687&gt;=0.999,1,(G2688-MainSheet!$C$11-$B$6-$C$6)*I2688/$D$2/60),0)</f>
        <v>1</v>
      </c>
      <c r="M2688">
        <f t="shared" si="373"/>
        <v>1</v>
      </c>
      <c r="N2688" s="2">
        <f t="shared" si="374"/>
        <v>3721.0526315789471</v>
      </c>
      <c r="O2688">
        <f t="shared" si="377"/>
        <v>977.02127659574455</v>
      </c>
      <c r="P2688">
        <f t="shared" si="375"/>
        <v>192000</v>
      </c>
      <c r="Q2688" s="2">
        <f t="shared" si="376"/>
        <v>196698.0739081747</v>
      </c>
      <c r="R2688">
        <f>Q2688/MainSheet!$C$8*(G2688-G2687)+R2687</f>
        <v>3474.8871001755128</v>
      </c>
      <c r="S2688">
        <f t="shared" si="378"/>
        <v>56082.443525606599</v>
      </c>
      <c r="T2688">
        <f t="shared" si="370"/>
        <v>26.860000000001399</v>
      </c>
      <c r="U2688" s="1">
        <f>Q2688/MainSheet!$C$22</f>
        <v>1</v>
      </c>
    </row>
    <row r="2689" spans="7:21">
      <c r="G2689">
        <f t="shared" si="371"/>
        <v>26.870000000001401</v>
      </c>
      <c r="H2689">
        <f t="shared" si="372"/>
        <v>198000</v>
      </c>
      <c r="I2689" s="2">
        <f>MIN(MainSheet!$C$10/MainSheet!$C$9,MainSheet!$K$9*60)</f>
        <v>660</v>
      </c>
      <c r="J2689" s="1">
        <f>IF(G2689&gt;MainSheet!$C$11,IF(J2688&gt;=0.999,1,(G2689-MainSheet!$C$11)*I2689/$B$2/60),0)</f>
        <v>1</v>
      </c>
      <c r="K2689" s="1">
        <f>IF(G2689&gt;MainSheet!$C$11+$B$6,IF(K2688&gt;=0.999,1,(G2689-MainSheet!$C$11-$B$6)*I2689/$C$2/60),0)</f>
        <v>1</v>
      </c>
      <c r="L2689" s="1">
        <f>IF(G2689&gt;MainSheet!$C$11+$B$6+$C$6,IF(L2688&gt;=0.999,1,(G2689-MainSheet!$C$11-$B$6-$C$6)*I2689/$D$2/60),0)</f>
        <v>1</v>
      </c>
      <c r="M2689">
        <f t="shared" si="373"/>
        <v>1</v>
      </c>
      <c r="N2689" s="2">
        <f t="shared" si="374"/>
        <v>3721.0526315789471</v>
      </c>
      <c r="O2689">
        <f t="shared" si="377"/>
        <v>977.02127659574455</v>
      </c>
      <c r="P2689">
        <f t="shared" si="375"/>
        <v>192000</v>
      </c>
      <c r="Q2689" s="2">
        <f t="shared" si="376"/>
        <v>196698.0739081747</v>
      </c>
      <c r="R2689">
        <f>Q2689/MainSheet!$C$8*(G2689-G2688)+R2688</f>
        <v>3476.9183466663476</v>
      </c>
      <c r="S2689">
        <f t="shared" si="378"/>
        <v>56115.226537924631</v>
      </c>
      <c r="T2689">
        <f t="shared" si="370"/>
        <v>26.870000000001401</v>
      </c>
      <c r="U2689" s="1">
        <f>Q2689/MainSheet!$C$22</f>
        <v>1</v>
      </c>
    </row>
    <row r="2690" spans="7:21">
      <c r="G2690">
        <f t="shared" si="371"/>
        <v>26.880000000001402</v>
      </c>
      <c r="H2690">
        <f t="shared" si="372"/>
        <v>198000</v>
      </c>
      <c r="I2690" s="2">
        <f>MIN(MainSheet!$C$10/MainSheet!$C$9,MainSheet!$K$9*60)</f>
        <v>660</v>
      </c>
      <c r="J2690" s="1">
        <f>IF(G2690&gt;MainSheet!$C$11,IF(J2689&gt;=0.999,1,(G2690-MainSheet!$C$11)*I2690/$B$2/60),0)</f>
        <v>1</v>
      </c>
      <c r="K2690" s="1">
        <f>IF(G2690&gt;MainSheet!$C$11+$B$6,IF(K2689&gt;=0.999,1,(G2690-MainSheet!$C$11-$B$6)*I2690/$C$2/60),0)</f>
        <v>1</v>
      </c>
      <c r="L2690" s="1">
        <f>IF(G2690&gt;MainSheet!$C$11+$B$6+$C$6,IF(L2689&gt;=0.999,1,(G2690-MainSheet!$C$11-$B$6-$C$6)*I2690/$D$2/60),0)</f>
        <v>1</v>
      </c>
      <c r="M2690">
        <f t="shared" si="373"/>
        <v>1</v>
      </c>
      <c r="N2690" s="2">
        <f t="shared" si="374"/>
        <v>3721.0526315789471</v>
      </c>
      <c r="O2690">
        <f t="shared" si="377"/>
        <v>977.02127659574455</v>
      </c>
      <c r="P2690">
        <f t="shared" si="375"/>
        <v>192000</v>
      </c>
      <c r="Q2690" s="2">
        <f t="shared" si="376"/>
        <v>196698.0739081747</v>
      </c>
      <c r="R2690">
        <f>Q2690/MainSheet!$C$8*(G2690-G2689)+R2689</f>
        <v>3478.9495931571823</v>
      </c>
      <c r="S2690">
        <f t="shared" si="378"/>
        <v>56148.009550242663</v>
      </c>
      <c r="T2690">
        <f t="shared" si="370"/>
        <v>26.880000000001402</v>
      </c>
      <c r="U2690" s="1">
        <f>Q2690/MainSheet!$C$22</f>
        <v>1</v>
      </c>
    </row>
    <row r="2691" spans="7:21">
      <c r="G2691">
        <f t="shared" si="371"/>
        <v>26.890000000001404</v>
      </c>
      <c r="H2691">
        <f t="shared" si="372"/>
        <v>198000</v>
      </c>
      <c r="I2691" s="2">
        <f>MIN(MainSheet!$C$10/MainSheet!$C$9,MainSheet!$K$9*60)</f>
        <v>660</v>
      </c>
      <c r="J2691" s="1">
        <f>IF(G2691&gt;MainSheet!$C$11,IF(J2690&gt;=0.999,1,(G2691-MainSheet!$C$11)*I2691/$B$2/60),0)</f>
        <v>1</v>
      </c>
      <c r="K2691" s="1">
        <f>IF(G2691&gt;MainSheet!$C$11+$B$6,IF(K2690&gt;=0.999,1,(G2691-MainSheet!$C$11-$B$6)*I2691/$C$2/60),0)</f>
        <v>1</v>
      </c>
      <c r="L2691" s="1">
        <f>IF(G2691&gt;MainSheet!$C$11+$B$6+$C$6,IF(L2690&gt;=0.999,1,(G2691-MainSheet!$C$11-$B$6-$C$6)*I2691/$D$2/60),0)</f>
        <v>1</v>
      </c>
      <c r="M2691">
        <f t="shared" si="373"/>
        <v>1</v>
      </c>
      <c r="N2691" s="2">
        <f t="shared" si="374"/>
        <v>3721.0526315789471</v>
      </c>
      <c r="O2691">
        <f t="shared" si="377"/>
        <v>977.02127659574455</v>
      </c>
      <c r="P2691">
        <f t="shared" si="375"/>
        <v>192000</v>
      </c>
      <c r="Q2691" s="2">
        <f t="shared" si="376"/>
        <v>196698.0739081747</v>
      </c>
      <c r="R2691">
        <f>Q2691/MainSheet!$C$8*(G2691-G2690)+R2690</f>
        <v>3480.9808396480171</v>
      </c>
      <c r="S2691">
        <f t="shared" si="378"/>
        <v>56180.792562560695</v>
      </c>
      <c r="T2691">
        <f t="shared" ref="T2691:T2754" si="379">G2691</f>
        <v>26.890000000001404</v>
      </c>
      <c r="U2691" s="1">
        <f>Q2691/MainSheet!$C$22</f>
        <v>1</v>
      </c>
    </row>
    <row r="2692" spans="7:21">
      <c r="G2692">
        <f t="shared" ref="G2692:G2755" si="380">G2691+$F$2</f>
        <v>26.900000000001405</v>
      </c>
      <c r="H2692">
        <f t="shared" ref="H2692:H2755" si="381">H2691</f>
        <v>198000</v>
      </c>
      <c r="I2692" s="2">
        <f>MIN(MainSheet!$C$10/MainSheet!$C$9,MainSheet!$K$9*60)</f>
        <v>660</v>
      </c>
      <c r="J2692" s="1">
        <f>IF(G2692&gt;MainSheet!$C$11,IF(J2691&gt;=0.999,1,(G2692-MainSheet!$C$11)*I2692/$B$2/60),0)</f>
        <v>1</v>
      </c>
      <c r="K2692" s="1">
        <f>IF(G2692&gt;MainSheet!$C$11+$B$6,IF(K2691&gt;=0.999,1,(G2692-MainSheet!$C$11-$B$6)*I2692/$C$2/60),0)</f>
        <v>1</v>
      </c>
      <c r="L2692" s="1">
        <f>IF(G2692&gt;MainSheet!$C$11+$B$6+$C$6,IF(L2691&gt;=0.999,1,(G2692-MainSheet!$C$11-$B$6-$C$6)*I2692/$D$2/60),0)</f>
        <v>1</v>
      </c>
      <c r="M2692">
        <f t="shared" ref="M2692:M2755" si="382">(J2692*$B$2+K2692*$C$2+L2692*$D$2)/SUM($B$2:$D$2)</f>
        <v>1</v>
      </c>
      <c r="N2692" s="2">
        <f t="shared" ref="N2692:N2755" si="383">IF(J2692&gt;=0.01,((1-J2692)*B$3+B$4*(J2692)),0)</f>
        <v>3721.0526315789471</v>
      </c>
      <c r="O2692">
        <f t="shared" si="377"/>
        <v>977.02127659574455</v>
      </c>
      <c r="P2692">
        <f t="shared" ref="P2692:P2755" si="384">IF(IF(N2692+O2692&gt;H2692,H2692-O2692-N2692,IF(L2692&gt;0,((1-L2692)*D$3+D$4*(L2692)),0))+O2692+N2692&gt;H2692,H2692-N2692-O2692,IF(N2692+O2692&gt;H2692,H2692-O2692-N2692,IF(L2692&gt;0,((1-L2692)*D$3+D$4*(L2692)),0)))</f>
        <v>192000</v>
      </c>
      <c r="Q2692" s="2">
        <f t="shared" ref="Q2692:Q2755" si="385">SUM(N2692:P2692)</f>
        <v>196698.0739081747</v>
      </c>
      <c r="R2692">
        <f>Q2692/MainSheet!$C$8*(G2692-G2691)+R2691</f>
        <v>3483.0120861388518</v>
      </c>
      <c r="S2692">
        <f t="shared" si="378"/>
        <v>56213.575574878727</v>
      </c>
      <c r="T2692">
        <f t="shared" si="379"/>
        <v>26.900000000001405</v>
      </c>
      <c r="U2692" s="1">
        <f>Q2692/MainSheet!$C$22</f>
        <v>1</v>
      </c>
    </row>
    <row r="2693" spans="7:21">
      <c r="G2693">
        <f t="shared" si="380"/>
        <v>26.910000000001407</v>
      </c>
      <c r="H2693">
        <f t="shared" si="381"/>
        <v>198000</v>
      </c>
      <c r="I2693" s="2">
        <f>MIN(MainSheet!$C$10/MainSheet!$C$9,MainSheet!$K$9*60)</f>
        <v>660</v>
      </c>
      <c r="J2693" s="1">
        <f>IF(G2693&gt;MainSheet!$C$11,IF(J2692&gt;=0.999,1,(G2693-MainSheet!$C$11)*I2693/$B$2/60),0)</f>
        <v>1</v>
      </c>
      <c r="K2693" s="1">
        <f>IF(G2693&gt;MainSheet!$C$11+$B$6,IF(K2692&gt;=0.999,1,(G2693-MainSheet!$C$11-$B$6)*I2693/$C$2/60),0)</f>
        <v>1</v>
      </c>
      <c r="L2693" s="1">
        <f>IF(G2693&gt;MainSheet!$C$11+$B$6+$C$6,IF(L2692&gt;=0.999,1,(G2693-MainSheet!$C$11-$B$6-$C$6)*I2693/$D$2/60),0)</f>
        <v>1</v>
      </c>
      <c r="M2693">
        <f t="shared" si="382"/>
        <v>1</v>
      </c>
      <c r="N2693" s="2">
        <f t="shared" si="383"/>
        <v>3721.0526315789471</v>
      </c>
      <c r="O2693">
        <f t="shared" ref="O2693:O2756" si="386">IF(K2693&gt;=0.01,((1-K2693)*C$3+C$4*(K2693)),0)</f>
        <v>977.02127659574455</v>
      </c>
      <c r="P2693">
        <f t="shared" si="384"/>
        <v>192000</v>
      </c>
      <c r="Q2693" s="2">
        <f t="shared" si="385"/>
        <v>196698.0739081747</v>
      </c>
      <c r="R2693">
        <f>Q2693/MainSheet!$C$8*(G2693-G2692)+R2692</f>
        <v>3485.0433326296866</v>
      </c>
      <c r="S2693">
        <f t="shared" ref="S2693:S2756" si="387">Q2693*$F$2/60+S2692</f>
        <v>56246.358587196759</v>
      </c>
      <c r="T2693">
        <f t="shared" si="379"/>
        <v>26.910000000001407</v>
      </c>
      <c r="U2693" s="1">
        <f>Q2693/MainSheet!$C$22</f>
        <v>1</v>
      </c>
    </row>
    <row r="2694" spans="7:21">
      <c r="G2694">
        <f t="shared" si="380"/>
        <v>26.920000000001409</v>
      </c>
      <c r="H2694">
        <f t="shared" si="381"/>
        <v>198000</v>
      </c>
      <c r="I2694" s="2">
        <f>MIN(MainSheet!$C$10/MainSheet!$C$9,MainSheet!$K$9*60)</f>
        <v>660</v>
      </c>
      <c r="J2694" s="1">
        <f>IF(G2694&gt;MainSheet!$C$11,IF(J2693&gt;=0.999,1,(G2694-MainSheet!$C$11)*I2694/$B$2/60),0)</f>
        <v>1</v>
      </c>
      <c r="K2694" s="1">
        <f>IF(G2694&gt;MainSheet!$C$11+$B$6,IF(K2693&gt;=0.999,1,(G2694-MainSheet!$C$11-$B$6)*I2694/$C$2/60),0)</f>
        <v>1</v>
      </c>
      <c r="L2694" s="1">
        <f>IF(G2694&gt;MainSheet!$C$11+$B$6+$C$6,IF(L2693&gt;=0.999,1,(G2694-MainSheet!$C$11-$B$6-$C$6)*I2694/$D$2/60),0)</f>
        <v>1</v>
      </c>
      <c r="M2694">
        <f t="shared" si="382"/>
        <v>1</v>
      </c>
      <c r="N2694" s="2">
        <f t="shared" si="383"/>
        <v>3721.0526315789471</v>
      </c>
      <c r="O2694">
        <f t="shared" si="386"/>
        <v>977.02127659574455</v>
      </c>
      <c r="P2694">
        <f t="shared" si="384"/>
        <v>192000</v>
      </c>
      <c r="Q2694" s="2">
        <f t="shared" si="385"/>
        <v>196698.0739081747</v>
      </c>
      <c r="R2694">
        <f>Q2694/MainSheet!$C$8*(G2694-G2693)+R2693</f>
        <v>3487.0745791205213</v>
      </c>
      <c r="S2694">
        <f t="shared" si="387"/>
        <v>56279.141599514791</v>
      </c>
      <c r="T2694">
        <f t="shared" si="379"/>
        <v>26.920000000001409</v>
      </c>
      <c r="U2694" s="1">
        <f>Q2694/MainSheet!$C$22</f>
        <v>1</v>
      </c>
    </row>
    <row r="2695" spans="7:21">
      <c r="G2695">
        <f t="shared" si="380"/>
        <v>26.93000000000141</v>
      </c>
      <c r="H2695">
        <f t="shared" si="381"/>
        <v>198000</v>
      </c>
      <c r="I2695" s="2">
        <f>MIN(MainSheet!$C$10/MainSheet!$C$9,MainSheet!$K$9*60)</f>
        <v>660</v>
      </c>
      <c r="J2695" s="1">
        <f>IF(G2695&gt;MainSheet!$C$11,IF(J2694&gt;=0.999,1,(G2695-MainSheet!$C$11)*I2695/$B$2/60),0)</f>
        <v>1</v>
      </c>
      <c r="K2695" s="1">
        <f>IF(G2695&gt;MainSheet!$C$11+$B$6,IF(K2694&gt;=0.999,1,(G2695-MainSheet!$C$11-$B$6)*I2695/$C$2/60),0)</f>
        <v>1</v>
      </c>
      <c r="L2695" s="1">
        <f>IF(G2695&gt;MainSheet!$C$11+$B$6+$C$6,IF(L2694&gt;=0.999,1,(G2695-MainSheet!$C$11-$B$6-$C$6)*I2695/$D$2/60),0)</f>
        <v>1</v>
      </c>
      <c r="M2695">
        <f t="shared" si="382"/>
        <v>1</v>
      </c>
      <c r="N2695" s="2">
        <f t="shared" si="383"/>
        <v>3721.0526315789471</v>
      </c>
      <c r="O2695">
        <f t="shared" si="386"/>
        <v>977.02127659574455</v>
      </c>
      <c r="P2695">
        <f t="shared" si="384"/>
        <v>192000</v>
      </c>
      <c r="Q2695" s="2">
        <f t="shared" si="385"/>
        <v>196698.0739081747</v>
      </c>
      <c r="R2695">
        <f>Q2695/MainSheet!$C$8*(G2695-G2694)+R2694</f>
        <v>3489.1058256113561</v>
      </c>
      <c r="S2695">
        <f t="shared" si="387"/>
        <v>56311.924611832823</v>
      </c>
      <c r="T2695">
        <f t="shared" si="379"/>
        <v>26.93000000000141</v>
      </c>
      <c r="U2695" s="1">
        <f>Q2695/MainSheet!$C$22</f>
        <v>1</v>
      </c>
    </row>
    <row r="2696" spans="7:21">
      <c r="G2696">
        <f t="shared" si="380"/>
        <v>26.940000000001412</v>
      </c>
      <c r="H2696">
        <f t="shared" si="381"/>
        <v>198000</v>
      </c>
      <c r="I2696" s="2">
        <f>MIN(MainSheet!$C$10/MainSheet!$C$9,MainSheet!$K$9*60)</f>
        <v>660</v>
      </c>
      <c r="J2696" s="1">
        <f>IF(G2696&gt;MainSheet!$C$11,IF(J2695&gt;=0.999,1,(G2696-MainSheet!$C$11)*I2696/$B$2/60),0)</f>
        <v>1</v>
      </c>
      <c r="K2696" s="1">
        <f>IF(G2696&gt;MainSheet!$C$11+$B$6,IF(K2695&gt;=0.999,1,(G2696-MainSheet!$C$11-$B$6)*I2696/$C$2/60),0)</f>
        <v>1</v>
      </c>
      <c r="L2696" s="1">
        <f>IF(G2696&gt;MainSheet!$C$11+$B$6+$C$6,IF(L2695&gt;=0.999,1,(G2696-MainSheet!$C$11-$B$6-$C$6)*I2696/$D$2/60),0)</f>
        <v>1</v>
      </c>
      <c r="M2696">
        <f t="shared" si="382"/>
        <v>1</v>
      </c>
      <c r="N2696" s="2">
        <f t="shared" si="383"/>
        <v>3721.0526315789471</v>
      </c>
      <c r="O2696">
        <f t="shared" si="386"/>
        <v>977.02127659574455</v>
      </c>
      <c r="P2696">
        <f t="shared" si="384"/>
        <v>192000</v>
      </c>
      <c r="Q2696" s="2">
        <f t="shared" si="385"/>
        <v>196698.0739081747</v>
      </c>
      <c r="R2696">
        <f>Q2696/MainSheet!$C$8*(G2696-G2695)+R2695</f>
        <v>3491.1370721021908</v>
      </c>
      <c r="S2696">
        <f t="shared" si="387"/>
        <v>56344.707624150855</v>
      </c>
      <c r="T2696">
        <f t="shared" si="379"/>
        <v>26.940000000001412</v>
      </c>
      <c r="U2696" s="1">
        <f>Q2696/MainSheet!$C$22</f>
        <v>1</v>
      </c>
    </row>
    <row r="2697" spans="7:21">
      <c r="G2697">
        <f t="shared" si="380"/>
        <v>26.950000000001413</v>
      </c>
      <c r="H2697">
        <f t="shared" si="381"/>
        <v>198000</v>
      </c>
      <c r="I2697" s="2">
        <f>MIN(MainSheet!$C$10/MainSheet!$C$9,MainSheet!$K$9*60)</f>
        <v>660</v>
      </c>
      <c r="J2697" s="1">
        <f>IF(G2697&gt;MainSheet!$C$11,IF(J2696&gt;=0.999,1,(G2697-MainSheet!$C$11)*I2697/$B$2/60),0)</f>
        <v>1</v>
      </c>
      <c r="K2697" s="1">
        <f>IF(G2697&gt;MainSheet!$C$11+$B$6,IF(K2696&gt;=0.999,1,(G2697-MainSheet!$C$11-$B$6)*I2697/$C$2/60),0)</f>
        <v>1</v>
      </c>
      <c r="L2697" s="1">
        <f>IF(G2697&gt;MainSheet!$C$11+$B$6+$C$6,IF(L2696&gt;=0.999,1,(G2697-MainSheet!$C$11-$B$6-$C$6)*I2697/$D$2/60),0)</f>
        <v>1</v>
      </c>
      <c r="M2697">
        <f t="shared" si="382"/>
        <v>1</v>
      </c>
      <c r="N2697" s="2">
        <f t="shared" si="383"/>
        <v>3721.0526315789471</v>
      </c>
      <c r="O2697">
        <f t="shared" si="386"/>
        <v>977.02127659574455</v>
      </c>
      <c r="P2697">
        <f t="shared" si="384"/>
        <v>192000</v>
      </c>
      <c r="Q2697" s="2">
        <f t="shared" si="385"/>
        <v>196698.0739081747</v>
      </c>
      <c r="R2697">
        <f>Q2697/MainSheet!$C$8*(G2697-G2696)+R2696</f>
        <v>3493.1683185930256</v>
      </c>
      <c r="S2697">
        <f t="shared" si="387"/>
        <v>56377.490636468887</v>
      </c>
      <c r="T2697">
        <f t="shared" si="379"/>
        <v>26.950000000001413</v>
      </c>
      <c r="U2697" s="1">
        <f>Q2697/MainSheet!$C$22</f>
        <v>1</v>
      </c>
    </row>
    <row r="2698" spans="7:21">
      <c r="G2698">
        <f t="shared" si="380"/>
        <v>26.960000000001415</v>
      </c>
      <c r="H2698">
        <f t="shared" si="381"/>
        <v>198000</v>
      </c>
      <c r="I2698" s="2">
        <f>MIN(MainSheet!$C$10/MainSheet!$C$9,MainSheet!$K$9*60)</f>
        <v>660</v>
      </c>
      <c r="J2698" s="1">
        <f>IF(G2698&gt;MainSheet!$C$11,IF(J2697&gt;=0.999,1,(G2698-MainSheet!$C$11)*I2698/$B$2/60),0)</f>
        <v>1</v>
      </c>
      <c r="K2698" s="1">
        <f>IF(G2698&gt;MainSheet!$C$11+$B$6,IF(K2697&gt;=0.999,1,(G2698-MainSheet!$C$11-$B$6)*I2698/$C$2/60),0)</f>
        <v>1</v>
      </c>
      <c r="L2698" s="1">
        <f>IF(G2698&gt;MainSheet!$C$11+$B$6+$C$6,IF(L2697&gt;=0.999,1,(G2698-MainSheet!$C$11-$B$6-$C$6)*I2698/$D$2/60),0)</f>
        <v>1</v>
      </c>
      <c r="M2698">
        <f t="shared" si="382"/>
        <v>1</v>
      </c>
      <c r="N2698" s="2">
        <f t="shared" si="383"/>
        <v>3721.0526315789471</v>
      </c>
      <c r="O2698">
        <f t="shared" si="386"/>
        <v>977.02127659574455</v>
      </c>
      <c r="P2698">
        <f t="shared" si="384"/>
        <v>192000</v>
      </c>
      <c r="Q2698" s="2">
        <f t="shared" si="385"/>
        <v>196698.0739081747</v>
      </c>
      <c r="R2698">
        <f>Q2698/MainSheet!$C$8*(G2698-G2697)+R2697</f>
        <v>3495.1995650838603</v>
      </c>
      <c r="S2698">
        <f t="shared" si="387"/>
        <v>56410.273648786919</v>
      </c>
      <c r="T2698">
        <f t="shared" si="379"/>
        <v>26.960000000001415</v>
      </c>
      <c r="U2698" s="1">
        <f>Q2698/MainSheet!$C$22</f>
        <v>1</v>
      </c>
    </row>
    <row r="2699" spans="7:21">
      <c r="G2699">
        <f t="shared" si="380"/>
        <v>26.970000000001416</v>
      </c>
      <c r="H2699">
        <f t="shared" si="381"/>
        <v>198000</v>
      </c>
      <c r="I2699" s="2">
        <f>MIN(MainSheet!$C$10/MainSheet!$C$9,MainSheet!$K$9*60)</f>
        <v>660</v>
      </c>
      <c r="J2699" s="1">
        <f>IF(G2699&gt;MainSheet!$C$11,IF(J2698&gt;=0.999,1,(G2699-MainSheet!$C$11)*I2699/$B$2/60),0)</f>
        <v>1</v>
      </c>
      <c r="K2699" s="1">
        <f>IF(G2699&gt;MainSheet!$C$11+$B$6,IF(K2698&gt;=0.999,1,(G2699-MainSheet!$C$11-$B$6)*I2699/$C$2/60),0)</f>
        <v>1</v>
      </c>
      <c r="L2699" s="1">
        <f>IF(G2699&gt;MainSheet!$C$11+$B$6+$C$6,IF(L2698&gt;=0.999,1,(G2699-MainSheet!$C$11-$B$6-$C$6)*I2699/$D$2/60),0)</f>
        <v>1</v>
      </c>
      <c r="M2699">
        <f t="shared" si="382"/>
        <v>1</v>
      </c>
      <c r="N2699" s="2">
        <f t="shared" si="383"/>
        <v>3721.0526315789471</v>
      </c>
      <c r="O2699">
        <f t="shared" si="386"/>
        <v>977.02127659574455</v>
      </c>
      <c r="P2699">
        <f t="shared" si="384"/>
        <v>192000</v>
      </c>
      <c r="Q2699" s="2">
        <f t="shared" si="385"/>
        <v>196698.0739081747</v>
      </c>
      <c r="R2699">
        <f>Q2699/MainSheet!$C$8*(G2699-G2698)+R2698</f>
        <v>3497.2308115746951</v>
      </c>
      <c r="S2699">
        <f t="shared" si="387"/>
        <v>56443.056661104951</v>
      </c>
      <c r="T2699">
        <f t="shared" si="379"/>
        <v>26.970000000001416</v>
      </c>
      <c r="U2699" s="1">
        <f>Q2699/MainSheet!$C$22</f>
        <v>1</v>
      </c>
    </row>
    <row r="2700" spans="7:21">
      <c r="G2700">
        <f t="shared" si="380"/>
        <v>26.980000000001418</v>
      </c>
      <c r="H2700">
        <f t="shared" si="381"/>
        <v>198000</v>
      </c>
      <c r="I2700" s="2">
        <f>MIN(MainSheet!$C$10/MainSheet!$C$9,MainSheet!$K$9*60)</f>
        <v>660</v>
      </c>
      <c r="J2700" s="1">
        <f>IF(G2700&gt;MainSheet!$C$11,IF(J2699&gt;=0.999,1,(G2700-MainSheet!$C$11)*I2700/$B$2/60),0)</f>
        <v>1</v>
      </c>
      <c r="K2700" s="1">
        <f>IF(G2700&gt;MainSheet!$C$11+$B$6,IF(K2699&gt;=0.999,1,(G2700-MainSheet!$C$11-$B$6)*I2700/$C$2/60),0)</f>
        <v>1</v>
      </c>
      <c r="L2700" s="1">
        <f>IF(G2700&gt;MainSheet!$C$11+$B$6+$C$6,IF(L2699&gt;=0.999,1,(G2700-MainSheet!$C$11-$B$6-$C$6)*I2700/$D$2/60),0)</f>
        <v>1</v>
      </c>
      <c r="M2700">
        <f t="shared" si="382"/>
        <v>1</v>
      </c>
      <c r="N2700" s="2">
        <f t="shared" si="383"/>
        <v>3721.0526315789471</v>
      </c>
      <c r="O2700">
        <f t="shared" si="386"/>
        <v>977.02127659574455</v>
      </c>
      <c r="P2700">
        <f t="shared" si="384"/>
        <v>192000</v>
      </c>
      <c r="Q2700" s="2">
        <f t="shared" si="385"/>
        <v>196698.0739081747</v>
      </c>
      <c r="R2700">
        <f>Q2700/MainSheet!$C$8*(G2700-G2699)+R2699</f>
        <v>3499.2620580655298</v>
      </c>
      <c r="S2700">
        <f t="shared" si="387"/>
        <v>56475.839673422983</v>
      </c>
      <c r="T2700">
        <f t="shared" si="379"/>
        <v>26.980000000001418</v>
      </c>
      <c r="U2700" s="1">
        <f>Q2700/MainSheet!$C$22</f>
        <v>1</v>
      </c>
    </row>
    <row r="2701" spans="7:21">
      <c r="G2701">
        <f t="shared" si="380"/>
        <v>26.99000000000142</v>
      </c>
      <c r="H2701">
        <f t="shared" si="381"/>
        <v>198000</v>
      </c>
      <c r="I2701" s="2">
        <f>MIN(MainSheet!$C$10/MainSheet!$C$9,MainSheet!$K$9*60)</f>
        <v>660</v>
      </c>
      <c r="J2701" s="1">
        <f>IF(G2701&gt;MainSheet!$C$11,IF(J2700&gt;=0.999,1,(G2701-MainSheet!$C$11)*I2701/$B$2/60),0)</f>
        <v>1</v>
      </c>
      <c r="K2701" s="1">
        <f>IF(G2701&gt;MainSheet!$C$11+$B$6,IF(K2700&gt;=0.999,1,(G2701-MainSheet!$C$11-$B$6)*I2701/$C$2/60),0)</f>
        <v>1</v>
      </c>
      <c r="L2701" s="1">
        <f>IF(G2701&gt;MainSheet!$C$11+$B$6+$C$6,IF(L2700&gt;=0.999,1,(G2701-MainSheet!$C$11-$B$6-$C$6)*I2701/$D$2/60),0)</f>
        <v>1</v>
      </c>
      <c r="M2701">
        <f t="shared" si="382"/>
        <v>1</v>
      </c>
      <c r="N2701" s="2">
        <f t="shared" si="383"/>
        <v>3721.0526315789471</v>
      </c>
      <c r="O2701">
        <f t="shared" si="386"/>
        <v>977.02127659574455</v>
      </c>
      <c r="P2701">
        <f t="shared" si="384"/>
        <v>192000</v>
      </c>
      <c r="Q2701" s="2">
        <f t="shared" si="385"/>
        <v>196698.0739081747</v>
      </c>
      <c r="R2701">
        <f>Q2701/MainSheet!$C$8*(G2701-G2700)+R2700</f>
        <v>3501.2933045563645</v>
      </c>
      <c r="S2701">
        <f t="shared" si="387"/>
        <v>56508.622685741015</v>
      </c>
      <c r="T2701">
        <f t="shared" si="379"/>
        <v>26.99000000000142</v>
      </c>
      <c r="U2701" s="1">
        <f>Q2701/MainSheet!$C$22</f>
        <v>1</v>
      </c>
    </row>
    <row r="2702" spans="7:21">
      <c r="G2702">
        <f t="shared" si="380"/>
        <v>27.000000000001421</v>
      </c>
      <c r="H2702">
        <f t="shared" si="381"/>
        <v>198000</v>
      </c>
      <c r="I2702" s="2">
        <f>MIN(MainSheet!$C$10/MainSheet!$C$9,MainSheet!$K$9*60)</f>
        <v>660</v>
      </c>
      <c r="J2702" s="1">
        <f>IF(G2702&gt;MainSheet!$C$11,IF(J2701&gt;=0.999,1,(G2702-MainSheet!$C$11)*I2702/$B$2/60),0)</f>
        <v>1</v>
      </c>
      <c r="K2702" s="1">
        <f>IF(G2702&gt;MainSheet!$C$11+$B$6,IF(K2701&gt;=0.999,1,(G2702-MainSheet!$C$11-$B$6)*I2702/$C$2/60),0)</f>
        <v>1</v>
      </c>
      <c r="L2702" s="1">
        <f>IF(G2702&gt;MainSheet!$C$11+$B$6+$C$6,IF(L2701&gt;=0.999,1,(G2702-MainSheet!$C$11-$B$6-$C$6)*I2702/$D$2/60),0)</f>
        <v>1</v>
      </c>
      <c r="M2702">
        <f t="shared" si="382"/>
        <v>1</v>
      </c>
      <c r="N2702" s="2">
        <f t="shared" si="383"/>
        <v>3721.0526315789471</v>
      </c>
      <c r="O2702">
        <f t="shared" si="386"/>
        <v>977.02127659574455</v>
      </c>
      <c r="P2702">
        <f t="shared" si="384"/>
        <v>192000</v>
      </c>
      <c r="Q2702" s="2">
        <f t="shared" si="385"/>
        <v>196698.0739081747</v>
      </c>
      <c r="R2702">
        <f>Q2702/MainSheet!$C$8*(G2702-G2701)+R2701</f>
        <v>3503.3245510471993</v>
      </c>
      <c r="S2702">
        <f t="shared" si="387"/>
        <v>56541.405698059047</v>
      </c>
      <c r="T2702">
        <f t="shared" si="379"/>
        <v>27.000000000001421</v>
      </c>
      <c r="U2702" s="1">
        <f>Q2702/MainSheet!$C$22</f>
        <v>1</v>
      </c>
    </row>
    <row r="2703" spans="7:21">
      <c r="G2703">
        <f t="shared" si="380"/>
        <v>27.010000000001423</v>
      </c>
      <c r="H2703">
        <f t="shared" si="381"/>
        <v>198000</v>
      </c>
      <c r="I2703" s="2">
        <f>MIN(MainSheet!$C$10/MainSheet!$C$9,MainSheet!$K$9*60)</f>
        <v>660</v>
      </c>
      <c r="J2703" s="1">
        <f>IF(G2703&gt;MainSheet!$C$11,IF(J2702&gt;=0.999,1,(G2703-MainSheet!$C$11)*I2703/$B$2/60),0)</f>
        <v>1</v>
      </c>
      <c r="K2703" s="1">
        <f>IF(G2703&gt;MainSheet!$C$11+$B$6,IF(K2702&gt;=0.999,1,(G2703-MainSheet!$C$11-$B$6)*I2703/$C$2/60),0)</f>
        <v>1</v>
      </c>
      <c r="L2703" s="1">
        <f>IF(G2703&gt;MainSheet!$C$11+$B$6+$C$6,IF(L2702&gt;=0.999,1,(G2703-MainSheet!$C$11-$B$6-$C$6)*I2703/$D$2/60),0)</f>
        <v>1</v>
      </c>
      <c r="M2703">
        <f t="shared" si="382"/>
        <v>1</v>
      </c>
      <c r="N2703" s="2">
        <f t="shared" si="383"/>
        <v>3721.0526315789471</v>
      </c>
      <c r="O2703">
        <f t="shared" si="386"/>
        <v>977.02127659574455</v>
      </c>
      <c r="P2703">
        <f t="shared" si="384"/>
        <v>192000</v>
      </c>
      <c r="Q2703" s="2">
        <f t="shared" si="385"/>
        <v>196698.0739081747</v>
      </c>
      <c r="R2703">
        <f>Q2703/MainSheet!$C$8*(G2703-G2702)+R2702</f>
        <v>3505.355797538034</v>
      </c>
      <c r="S2703">
        <f t="shared" si="387"/>
        <v>56574.188710377079</v>
      </c>
      <c r="T2703">
        <f t="shared" si="379"/>
        <v>27.010000000001423</v>
      </c>
      <c r="U2703" s="1">
        <f>Q2703/MainSheet!$C$22</f>
        <v>1</v>
      </c>
    </row>
    <row r="2704" spans="7:21">
      <c r="G2704">
        <f t="shared" si="380"/>
        <v>27.020000000001424</v>
      </c>
      <c r="H2704">
        <f t="shared" si="381"/>
        <v>198000</v>
      </c>
      <c r="I2704" s="2">
        <f>MIN(MainSheet!$C$10/MainSheet!$C$9,MainSheet!$K$9*60)</f>
        <v>660</v>
      </c>
      <c r="J2704" s="1">
        <f>IF(G2704&gt;MainSheet!$C$11,IF(J2703&gt;=0.999,1,(G2704-MainSheet!$C$11)*I2704/$B$2/60),0)</f>
        <v>1</v>
      </c>
      <c r="K2704" s="1">
        <f>IF(G2704&gt;MainSheet!$C$11+$B$6,IF(K2703&gt;=0.999,1,(G2704-MainSheet!$C$11-$B$6)*I2704/$C$2/60),0)</f>
        <v>1</v>
      </c>
      <c r="L2704" s="1">
        <f>IF(G2704&gt;MainSheet!$C$11+$B$6+$C$6,IF(L2703&gt;=0.999,1,(G2704-MainSheet!$C$11-$B$6-$C$6)*I2704/$D$2/60),0)</f>
        <v>1</v>
      </c>
      <c r="M2704">
        <f t="shared" si="382"/>
        <v>1</v>
      </c>
      <c r="N2704" s="2">
        <f t="shared" si="383"/>
        <v>3721.0526315789471</v>
      </c>
      <c r="O2704">
        <f t="shared" si="386"/>
        <v>977.02127659574455</v>
      </c>
      <c r="P2704">
        <f t="shared" si="384"/>
        <v>192000</v>
      </c>
      <c r="Q2704" s="2">
        <f t="shared" si="385"/>
        <v>196698.0739081747</v>
      </c>
      <c r="R2704">
        <f>Q2704/MainSheet!$C$8*(G2704-G2703)+R2703</f>
        <v>3507.3870440288688</v>
      </c>
      <c r="S2704">
        <f t="shared" si="387"/>
        <v>56606.971722695111</v>
      </c>
      <c r="T2704">
        <f t="shared" si="379"/>
        <v>27.020000000001424</v>
      </c>
      <c r="U2704" s="1">
        <f>Q2704/MainSheet!$C$22</f>
        <v>1</v>
      </c>
    </row>
    <row r="2705" spans="7:21">
      <c r="G2705">
        <f t="shared" si="380"/>
        <v>27.030000000001426</v>
      </c>
      <c r="H2705">
        <f t="shared" si="381"/>
        <v>198000</v>
      </c>
      <c r="I2705" s="2">
        <f>MIN(MainSheet!$C$10/MainSheet!$C$9,MainSheet!$K$9*60)</f>
        <v>660</v>
      </c>
      <c r="J2705" s="1">
        <f>IF(G2705&gt;MainSheet!$C$11,IF(J2704&gt;=0.999,1,(G2705-MainSheet!$C$11)*I2705/$B$2/60),0)</f>
        <v>1</v>
      </c>
      <c r="K2705" s="1">
        <f>IF(G2705&gt;MainSheet!$C$11+$B$6,IF(K2704&gt;=0.999,1,(G2705-MainSheet!$C$11-$B$6)*I2705/$C$2/60),0)</f>
        <v>1</v>
      </c>
      <c r="L2705" s="1">
        <f>IF(G2705&gt;MainSheet!$C$11+$B$6+$C$6,IF(L2704&gt;=0.999,1,(G2705-MainSheet!$C$11-$B$6-$C$6)*I2705/$D$2/60),0)</f>
        <v>1</v>
      </c>
      <c r="M2705">
        <f t="shared" si="382"/>
        <v>1</v>
      </c>
      <c r="N2705" s="2">
        <f t="shared" si="383"/>
        <v>3721.0526315789471</v>
      </c>
      <c r="O2705">
        <f t="shared" si="386"/>
        <v>977.02127659574455</v>
      </c>
      <c r="P2705">
        <f t="shared" si="384"/>
        <v>192000</v>
      </c>
      <c r="Q2705" s="2">
        <f t="shared" si="385"/>
        <v>196698.0739081747</v>
      </c>
      <c r="R2705">
        <f>Q2705/MainSheet!$C$8*(G2705-G2704)+R2704</f>
        <v>3509.4182905197035</v>
      </c>
      <c r="S2705">
        <f t="shared" si="387"/>
        <v>56639.754735013143</v>
      </c>
      <c r="T2705">
        <f t="shared" si="379"/>
        <v>27.030000000001426</v>
      </c>
      <c r="U2705" s="1">
        <f>Q2705/MainSheet!$C$22</f>
        <v>1</v>
      </c>
    </row>
    <row r="2706" spans="7:21">
      <c r="G2706">
        <f t="shared" si="380"/>
        <v>27.040000000001427</v>
      </c>
      <c r="H2706">
        <f t="shared" si="381"/>
        <v>198000</v>
      </c>
      <c r="I2706" s="2">
        <f>MIN(MainSheet!$C$10/MainSheet!$C$9,MainSheet!$K$9*60)</f>
        <v>660</v>
      </c>
      <c r="J2706" s="1">
        <f>IF(G2706&gt;MainSheet!$C$11,IF(J2705&gt;=0.999,1,(G2706-MainSheet!$C$11)*I2706/$B$2/60),0)</f>
        <v>1</v>
      </c>
      <c r="K2706" s="1">
        <f>IF(G2706&gt;MainSheet!$C$11+$B$6,IF(K2705&gt;=0.999,1,(G2706-MainSheet!$C$11-$B$6)*I2706/$C$2/60),0)</f>
        <v>1</v>
      </c>
      <c r="L2706" s="1">
        <f>IF(G2706&gt;MainSheet!$C$11+$B$6+$C$6,IF(L2705&gt;=0.999,1,(G2706-MainSheet!$C$11-$B$6-$C$6)*I2706/$D$2/60),0)</f>
        <v>1</v>
      </c>
      <c r="M2706">
        <f t="shared" si="382"/>
        <v>1</v>
      </c>
      <c r="N2706" s="2">
        <f t="shared" si="383"/>
        <v>3721.0526315789471</v>
      </c>
      <c r="O2706">
        <f t="shared" si="386"/>
        <v>977.02127659574455</v>
      </c>
      <c r="P2706">
        <f t="shared" si="384"/>
        <v>192000</v>
      </c>
      <c r="Q2706" s="2">
        <f t="shared" si="385"/>
        <v>196698.0739081747</v>
      </c>
      <c r="R2706">
        <f>Q2706/MainSheet!$C$8*(G2706-G2705)+R2705</f>
        <v>3511.4495370105383</v>
      </c>
      <c r="S2706">
        <f t="shared" si="387"/>
        <v>56672.537747331175</v>
      </c>
      <c r="T2706">
        <f t="shared" si="379"/>
        <v>27.040000000001427</v>
      </c>
      <c r="U2706" s="1">
        <f>Q2706/MainSheet!$C$22</f>
        <v>1</v>
      </c>
    </row>
    <row r="2707" spans="7:21">
      <c r="G2707">
        <f t="shared" si="380"/>
        <v>27.050000000001429</v>
      </c>
      <c r="H2707">
        <f t="shared" si="381"/>
        <v>198000</v>
      </c>
      <c r="I2707" s="2">
        <f>MIN(MainSheet!$C$10/MainSheet!$C$9,MainSheet!$K$9*60)</f>
        <v>660</v>
      </c>
      <c r="J2707" s="1">
        <f>IF(G2707&gt;MainSheet!$C$11,IF(J2706&gt;=0.999,1,(G2707-MainSheet!$C$11)*I2707/$B$2/60),0)</f>
        <v>1</v>
      </c>
      <c r="K2707" s="1">
        <f>IF(G2707&gt;MainSheet!$C$11+$B$6,IF(K2706&gt;=0.999,1,(G2707-MainSheet!$C$11-$B$6)*I2707/$C$2/60),0)</f>
        <v>1</v>
      </c>
      <c r="L2707" s="1">
        <f>IF(G2707&gt;MainSheet!$C$11+$B$6+$C$6,IF(L2706&gt;=0.999,1,(G2707-MainSheet!$C$11-$B$6-$C$6)*I2707/$D$2/60),0)</f>
        <v>1</v>
      </c>
      <c r="M2707">
        <f t="shared" si="382"/>
        <v>1</v>
      </c>
      <c r="N2707" s="2">
        <f t="shared" si="383"/>
        <v>3721.0526315789471</v>
      </c>
      <c r="O2707">
        <f t="shared" si="386"/>
        <v>977.02127659574455</v>
      </c>
      <c r="P2707">
        <f t="shared" si="384"/>
        <v>192000</v>
      </c>
      <c r="Q2707" s="2">
        <f t="shared" si="385"/>
        <v>196698.0739081747</v>
      </c>
      <c r="R2707">
        <f>Q2707/MainSheet!$C$8*(G2707-G2706)+R2706</f>
        <v>3513.480783501373</v>
      </c>
      <c r="S2707">
        <f t="shared" si="387"/>
        <v>56705.320759649207</v>
      </c>
      <c r="T2707">
        <f t="shared" si="379"/>
        <v>27.050000000001429</v>
      </c>
      <c r="U2707" s="1">
        <f>Q2707/MainSheet!$C$22</f>
        <v>1</v>
      </c>
    </row>
    <row r="2708" spans="7:21">
      <c r="G2708">
        <f t="shared" si="380"/>
        <v>27.06000000000143</v>
      </c>
      <c r="H2708">
        <f t="shared" si="381"/>
        <v>198000</v>
      </c>
      <c r="I2708" s="2">
        <f>MIN(MainSheet!$C$10/MainSheet!$C$9,MainSheet!$K$9*60)</f>
        <v>660</v>
      </c>
      <c r="J2708" s="1">
        <f>IF(G2708&gt;MainSheet!$C$11,IF(J2707&gt;=0.999,1,(G2708-MainSheet!$C$11)*I2708/$B$2/60),0)</f>
        <v>1</v>
      </c>
      <c r="K2708" s="1">
        <f>IF(G2708&gt;MainSheet!$C$11+$B$6,IF(K2707&gt;=0.999,1,(G2708-MainSheet!$C$11-$B$6)*I2708/$C$2/60),0)</f>
        <v>1</v>
      </c>
      <c r="L2708" s="1">
        <f>IF(G2708&gt;MainSheet!$C$11+$B$6+$C$6,IF(L2707&gt;=0.999,1,(G2708-MainSheet!$C$11-$B$6-$C$6)*I2708/$D$2/60),0)</f>
        <v>1</v>
      </c>
      <c r="M2708">
        <f t="shared" si="382"/>
        <v>1</v>
      </c>
      <c r="N2708" s="2">
        <f t="shared" si="383"/>
        <v>3721.0526315789471</v>
      </c>
      <c r="O2708">
        <f t="shared" si="386"/>
        <v>977.02127659574455</v>
      </c>
      <c r="P2708">
        <f t="shared" si="384"/>
        <v>192000</v>
      </c>
      <c r="Q2708" s="2">
        <f t="shared" si="385"/>
        <v>196698.0739081747</v>
      </c>
      <c r="R2708">
        <f>Q2708/MainSheet!$C$8*(G2708-G2707)+R2707</f>
        <v>3515.5120299922078</v>
      </c>
      <c r="S2708">
        <f t="shared" si="387"/>
        <v>56738.103771967239</v>
      </c>
      <c r="T2708">
        <f t="shared" si="379"/>
        <v>27.06000000000143</v>
      </c>
      <c r="U2708" s="1">
        <f>Q2708/MainSheet!$C$22</f>
        <v>1</v>
      </c>
    </row>
    <row r="2709" spans="7:21">
      <c r="G2709">
        <f t="shared" si="380"/>
        <v>27.070000000001432</v>
      </c>
      <c r="H2709">
        <f t="shared" si="381"/>
        <v>198000</v>
      </c>
      <c r="I2709" s="2">
        <f>MIN(MainSheet!$C$10/MainSheet!$C$9,MainSheet!$K$9*60)</f>
        <v>660</v>
      </c>
      <c r="J2709" s="1">
        <f>IF(G2709&gt;MainSheet!$C$11,IF(J2708&gt;=0.999,1,(G2709-MainSheet!$C$11)*I2709/$B$2/60),0)</f>
        <v>1</v>
      </c>
      <c r="K2709" s="1">
        <f>IF(G2709&gt;MainSheet!$C$11+$B$6,IF(K2708&gt;=0.999,1,(G2709-MainSheet!$C$11-$B$6)*I2709/$C$2/60),0)</f>
        <v>1</v>
      </c>
      <c r="L2709" s="1">
        <f>IF(G2709&gt;MainSheet!$C$11+$B$6+$C$6,IF(L2708&gt;=0.999,1,(G2709-MainSheet!$C$11-$B$6-$C$6)*I2709/$D$2/60),0)</f>
        <v>1</v>
      </c>
      <c r="M2709">
        <f t="shared" si="382"/>
        <v>1</v>
      </c>
      <c r="N2709" s="2">
        <f t="shared" si="383"/>
        <v>3721.0526315789471</v>
      </c>
      <c r="O2709">
        <f t="shared" si="386"/>
        <v>977.02127659574455</v>
      </c>
      <c r="P2709">
        <f t="shared" si="384"/>
        <v>192000</v>
      </c>
      <c r="Q2709" s="2">
        <f t="shared" si="385"/>
        <v>196698.0739081747</v>
      </c>
      <c r="R2709">
        <f>Q2709/MainSheet!$C$8*(G2709-G2708)+R2708</f>
        <v>3517.5432764830425</v>
      </c>
      <c r="S2709">
        <f t="shared" si="387"/>
        <v>56770.886784285271</v>
      </c>
      <c r="T2709">
        <f t="shared" si="379"/>
        <v>27.070000000001432</v>
      </c>
      <c r="U2709" s="1">
        <f>Q2709/MainSheet!$C$22</f>
        <v>1</v>
      </c>
    </row>
    <row r="2710" spans="7:21">
      <c r="G2710">
        <f t="shared" si="380"/>
        <v>27.080000000001434</v>
      </c>
      <c r="H2710">
        <f t="shared" si="381"/>
        <v>198000</v>
      </c>
      <c r="I2710" s="2">
        <f>MIN(MainSheet!$C$10/MainSheet!$C$9,MainSheet!$K$9*60)</f>
        <v>660</v>
      </c>
      <c r="J2710" s="1">
        <f>IF(G2710&gt;MainSheet!$C$11,IF(J2709&gt;=0.999,1,(G2710-MainSheet!$C$11)*I2710/$B$2/60),0)</f>
        <v>1</v>
      </c>
      <c r="K2710" s="1">
        <f>IF(G2710&gt;MainSheet!$C$11+$B$6,IF(K2709&gt;=0.999,1,(G2710-MainSheet!$C$11-$B$6)*I2710/$C$2/60),0)</f>
        <v>1</v>
      </c>
      <c r="L2710" s="1">
        <f>IF(G2710&gt;MainSheet!$C$11+$B$6+$C$6,IF(L2709&gt;=0.999,1,(G2710-MainSheet!$C$11-$B$6-$C$6)*I2710/$D$2/60),0)</f>
        <v>1</v>
      </c>
      <c r="M2710">
        <f t="shared" si="382"/>
        <v>1</v>
      </c>
      <c r="N2710" s="2">
        <f t="shared" si="383"/>
        <v>3721.0526315789471</v>
      </c>
      <c r="O2710">
        <f t="shared" si="386"/>
        <v>977.02127659574455</v>
      </c>
      <c r="P2710">
        <f t="shared" si="384"/>
        <v>192000</v>
      </c>
      <c r="Q2710" s="2">
        <f t="shared" si="385"/>
        <v>196698.0739081747</v>
      </c>
      <c r="R2710">
        <f>Q2710/MainSheet!$C$8*(G2710-G2709)+R2709</f>
        <v>3519.5745229738773</v>
      </c>
      <c r="S2710">
        <f t="shared" si="387"/>
        <v>56803.669796603303</v>
      </c>
      <c r="T2710">
        <f t="shared" si="379"/>
        <v>27.080000000001434</v>
      </c>
      <c r="U2710" s="1">
        <f>Q2710/MainSheet!$C$22</f>
        <v>1</v>
      </c>
    </row>
    <row r="2711" spans="7:21">
      <c r="G2711">
        <f t="shared" si="380"/>
        <v>27.090000000001435</v>
      </c>
      <c r="H2711">
        <f t="shared" si="381"/>
        <v>198000</v>
      </c>
      <c r="I2711" s="2">
        <f>MIN(MainSheet!$C$10/MainSheet!$C$9,MainSheet!$K$9*60)</f>
        <v>660</v>
      </c>
      <c r="J2711" s="1">
        <f>IF(G2711&gt;MainSheet!$C$11,IF(J2710&gt;=0.999,1,(G2711-MainSheet!$C$11)*I2711/$B$2/60),0)</f>
        <v>1</v>
      </c>
      <c r="K2711" s="1">
        <f>IF(G2711&gt;MainSheet!$C$11+$B$6,IF(K2710&gt;=0.999,1,(G2711-MainSheet!$C$11-$B$6)*I2711/$C$2/60),0)</f>
        <v>1</v>
      </c>
      <c r="L2711" s="1">
        <f>IF(G2711&gt;MainSheet!$C$11+$B$6+$C$6,IF(L2710&gt;=0.999,1,(G2711-MainSheet!$C$11-$B$6-$C$6)*I2711/$D$2/60),0)</f>
        <v>1</v>
      </c>
      <c r="M2711">
        <f t="shared" si="382"/>
        <v>1</v>
      </c>
      <c r="N2711" s="2">
        <f t="shared" si="383"/>
        <v>3721.0526315789471</v>
      </c>
      <c r="O2711">
        <f t="shared" si="386"/>
        <v>977.02127659574455</v>
      </c>
      <c r="P2711">
        <f t="shared" si="384"/>
        <v>192000</v>
      </c>
      <c r="Q2711" s="2">
        <f t="shared" si="385"/>
        <v>196698.0739081747</v>
      </c>
      <c r="R2711">
        <f>Q2711/MainSheet!$C$8*(G2711-G2710)+R2710</f>
        <v>3521.605769464712</v>
      </c>
      <c r="S2711">
        <f t="shared" si="387"/>
        <v>56836.452808921335</v>
      </c>
      <c r="T2711">
        <f t="shared" si="379"/>
        <v>27.090000000001435</v>
      </c>
      <c r="U2711" s="1">
        <f>Q2711/MainSheet!$C$22</f>
        <v>1</v>
      </c>
    </row>
    <row r="2712" spans="7:21">
      <c r="G2712">
        <f t="shared" si="380"/>
        <v>27.100000000001437</v>
      </c>
      <c r="H2712">
        <f t="shared" si="381"/>
        <v>198000</v>
      </c>
      <c r="I2712" s="2">
        <f>MIN(MainSheet!$C$10/MainSheet!$C$9,MainSheet!$K$9*60)</f>
        <v>660</v>
      </c>
      <c r="J2712" s="1">
        <f>IF(G2712&gt;MainSheet!$C$11,IF(J2711&gt;=0.999,1,(G2712-MainSheet!$C$11)*I2712/$B$2/60),0)</f>
        <v>1</v>
      </c>
      <c r="K2712" s="1">
        <f>IF(G2712&gt;MainSheet!$C$11+$B$6,IF(K2711&gt;=0.999,1,(G2712-MainSheet!$C$11-$B$6)*I2712/$C$2/60),0)</f>
        <v>1</v>
      </c>
      <c r="L2712" s="1">
        <f>IF(G2712&gt;MainSheet!$C$11+$B$6+$C$6,IF(L2711&gt;=0.999,1,(G2712-MainSheet!$C$11-$B$6-$C$6)*I2712/$D$2/60),0)</f>
        <v>1</v>
      </c>
      <c r="M2712">
        <f t="shared" si="382"/>
        <v>1</v>
      </c>
      <c r="N2712" s="2">
        <f t="shared" si="383"/>
        <v>3721.0526315789471</v>
      </c>
      <c r="O2712">
        <f t="shared" si="386"/>
        <v>977.02127659574455</v>
      </c>
      <c r="P2712">
        <f t="shared" si="384"/>
        <v>192000</v>
      </c>
      <c r="Q2712" s="2">
        <f t="shared" si="385"/>
        <v>196698.0739081747</v>
      </c>
      <c r="R2712">
        <f>Q2712/MainSheet!$C$8*(G2712-G2711)+R2711</f>
        <v>3523.6370159555468</v>
      </c>
      <c r="S2712">
        <f t="shared" si="387"/>
        <v>56869.235821239366</v>
      </c>
      <c r="T2712">
        <f t="shared" si="379"/>
        <v>27.100000000001437</v>
      </c>
      <c r="U2712" s="1">
        <f>Q2712/MainSheet!$C$22</f>
        <v>1</v>
      </c>
    </row>
    <row r="2713" spans="7:21">
      <c r="G2713">
        <f t="shared" si="380"/>
        <v>27.110000000001438</v>
      </c>
      <c r="H2713">
        <f t="shared" si="381"/>
        <v>198000</v>
      </c>
      <c r="I2713" s="2">
        <f>MIN(MainSheet!$C$10/MainSheet!$C$9,MainSheet!$K$9*60)</f>
        <v>660</v>
      </c>
      <c r="J2713" s="1">
        <f>IF(G2713&gt;MainSheet!$C$11,IF(J2712&gt;=0.999,1,(G2713-MainSheet!$C$11)*I2713/$B$2/60),0)</f>
        <v>1</v>
      </c>
      <c r="K2713" s="1">
        <f>IF(G2713&gt;MainSheet!$C$11+$B$6,IF(K2712&gt;=0.999,1,(G2713-MainSheet!$C$11-$B$6)*I2713/$C$2/60),0)</f>
        <v>1</v>
      </c>
      <c r="L2713" s="1">
        <f>IF(G2713&gt;MainSheet!$C$11+$B$6+$C$6,IF(L2712&gt;=0.999,1,(G2713-MainSheet!$C$11-$B$6-$C$6)*I2713/$D$2/60),0)</f>
        <v>1</v>
      </c>
      <c r="M2713">
        <f t="shared" si="382"/>
        <v>1</v>
      </c>
      <c r="N2713" s="2">
        <f t="shared" si="383"/>
        <v>3721.0526315789471</v>
      </c>
      <c r="O2713">
        <f t="shared" si="386"/>
        <v>977.02127659574455</v>
      </c>
      <c r="P2713">
        <f t="shared" si="384"/>
        <v>192000</v>
      </c>
      <c r="Q2713" s="2">
        <f t="shared" si="385"/>
        <v>196698.0739081747</v>
      </c>
      <c r="R2713">
        <f>Q2713/MainSheet!$C$8*(G2713-G2712)+R2712</f>
        <v>3525.6682624463815</v>
      </c>
      <c r="S2713">
        <f t="shared" si="387"/>
        <v>56902.018833557398</v>
      </c>
      <c r="T2713">
        <f t="shared" si="379"/>
        <v>27.110000000001438</v>
      </c>
      <c r="U2713" s="1">
        <f>Q2713/MainSheet!$C$22</f>
        <v>1</v>
      </c>
    </row>
    <row r="2714" spans="7:21">
      <c r="G2714">
        <f t="shared" si="380"/>
        <v>27.12000000000144</v>
      </c>
      <c r="H2714">
        <f t="shared" si="381"/>
        <v>198000</v>
      </c>
      <c r="I2714" s="2">
        <f>MIN(MainSheet!$C$10/MainSheet!$C$9,MainSheet!$K$9*60)</f>
        <v>660</v>
      </c>
      <c r="J2714" s="1">
        <f>IF(G2714&gt;MainSheet!$C$11,IF(J2713&gt;=0.999,1,(G2714-MainSheet!$C$11)*I2714/$B$2/60),0)</f>
        <v>1</v>
      </c>
      <c r="K2714" s="1">
        <f>IF(G2714&gt;MainSheet!$C$11+$B$6,IF(K2713&gt;=0.999,1,(G2714-MainSheet!$C$11-$B$6)*I2714/$C$2/60),0)</f>
        <v>1</v>
      </c>
      <c r="L2714" s="1">
        <f>IF(G2714&gt;MainSheet!$C$11+$B$6+$C$6,IF(L2713&gt;=0.999,1,(G2714-MainSheet!$C$11-$B$6-$C$6)*I2714/$D$2/60),0)</f>
        <v>1</v>
      </c>
      <c r="M2714">
        <f t="shared" si="382"/>
        <v>1</v>
      </c>
      <c r="N2714" s="2">
        <f t="shared" si="383"/>
        <v>3721.0526315789471</v>
      </c>
      <c r="O2714">
        <f t="shared" si="386"/>
        <v>977.02127659574455</v>
      </c>
      <c r="P2714">
        <f t="shared" si="384"/>
        <v>192000</v>
      </c>
      <c r="Q2714" s="2">
        <f t="shared" si="385"/>
        <v>196698.0739081747</v>
      </c>
      <c r="R2714">
        <f>Q2714/MainSheet!$C$8*(G2714-G2713)+R2713</f>
        <v>3527.6995089372163</v>
      </c>
      <c r="S2714">
        <f t="shared" si="387"/>
        <v>56934.80184587543</v>
      </c>
      <c r="T2714">
        <f t="shared" si="379"/>
        <v>27.12000000000144</v>
      </c>
      <c r="U2714" s="1">
        <f>Q2714/MainSheet!$C$22</f>
        <v>1</v>
      </c>
    </row>
    <row r="2715" spans="7:21">
      <c r="G2715">
        <f t="shared" si="380"/>
        <v>27.130000000001441</v>
      </c>
      <c r="H2715">
        <f t="shared" si="381"/>
        <v>198000</v>
      </c>
      <c r="I2715" s="2">
        <f>MIN(MainSheet!$C$10/MainSheet!$C$9,MainSheet!$K$9*60)</f>
        <v>660</v>
      </c>
      <c r="J2715" s="1">
        <f>IF(G2715&gt;MainSheet!$C$11,IF(J2714&gt;=0.999,1,(G2715-MainSheet!$C$11)*I2715/$B$2/60),0)</f>
        <v>1</v>
      </c>
      <c r="K2715" s="1">
        <f>IF(G2715&gt;MainSheet!$C$11+$B$6,IF(K2714&gt;=0.999,1,(G2715-MainSheet!$C$11-$B$6)*I2715/$C$2/60),0)</f>
        <v>1</v>
      </c>
      <c r="L2715" s="1">
        <f>IF(G2715&gt;MainSheet!$C$11+$B$6+$C$6,IF(L2714&gt;=0.999,1,(G2715-MainSheet!$C$11-$B$6-$C$6)*I2715/$D$2/60),0)</f>
        <v>1</v>
      </c>
      <c r="M2715">
        <f t="shared" si="382"/>
        <v>1</v>
      </c>
      <c r="N2715" s="2">
        <f t="shared" si="383"/>
        <v>3721.0526315789471</v>
      </c>
      <c r="O2715">
        <f t="shared" si="386"/>
        <v>977.02127659574455</v>
      </c>
      <c r="P2715">
        <f t="shared" si="384"/>
        <v>192000</v>
      </c>
      <c r="Q2715" s="2">
        <f t="shared" si="385"/>
        <v>196698.0739081747</v>
      </c>
      <c r="R2715">
        <f>Q2715/MainSheet!$C$8*(G2715-G2714)+R2714</f>
        <v>3529.730755428051</v>
      </c>
      <c r="S2715">
        <f t="shared" si="387"/>
        <v>56967.584858193462</v>
      </c>
      <c r="T2715">
        <f t="shared" si="379"/>
        <v>27.130000000001441</v>
      </c>
      <c r="U2715" s="1">
        <f>Q2715/MainSheet!$C$22</f>
        <v>1</v>
      </c>
    </row>
    <row r="2716" spans="7:21">
      <c r="G2716">
        <f t="shared" si="380"/>
        <v>27.140000000001443</v>
      </c>
      <c r="H2716">
        <f t="shared" si="381"/>
        <v>198000</v>
      </c>
      <c r="I2716" s="2">
        <f>MIN(MainSheet!$C$10/MainSheet!$C$9,MainSheet!$K$9*60)</f>
        <v>660</v>
      </c>
      <c r="J2716" s="1">
        <f>IF(G2716&gt;MainSheet!$C$11,IF(J2715&gt;=0.999,1,(G2716-MainSheet!$C$11)*I2716/$B$2/60),0)</f>
        <v>1</v>
      </c>
      <c r="K2716" s="1">
        <f>IF(G2716&gt;MainSheet!$C$11+$B$6,IF(K2715&gt;=0.999,1,(G2716-MainSheet!$C$11-$B$6)*I2716/$C$2/60),0)</f>
        <v>1</v>
      </c>
      <c r="L2716" s="1">
        <f>IF(G2716&gt;MainSheet!$C$11+$B$6+$C$6,IF(L2715&gt;=0.999,1,(G2716-MainSheet!$C$11-$B$6-$C$6)*I2716/$D$2/60),0)</f>
        <v>1</v>
      </c>
      <c r="M2716">
        <f t="shared" si="382"/>
        <v>1</v>
      </c>
      <c r="N2716" s="2">
        <f t="shared" si="383"/>
        <v>3721.0526315789471</v>
      </c>
      <c r="O2716">
        <f t="shared" si="386"/>
        <v>977.02127659574455</v>
      </c>
      <c r="P2716">
        <f t="shared" si="384"/>
        <v>192000</v>
      </c>
      <c r="Q2716" s="2">
        <f t="shared" si="385"/>
        <v>196698.0739081747</v>
      </c>
      <c r="R2716">
        <f>Q2716/MainSheet!$C$8*(G2716-G2715)+R2715</f>
        <v>3531.7620019188857</v>
      </c>
      <c r="S2716">
        <f t="shared" si="387"/>
        <v>57000.367870511494</v>
      </c>
      <c r="T2716">
        <f t="shared" si="379"/>
        <v>27.140000000001443</v>
      </c>
      <c r="U2716" s="1">
        <f>Q2716/MainSheet!$C$22</f>
        <v>1</v>
      </c>
    </row>
    <row r="2717" spans="7:21">
      <c r="G2717">
        <f t="shared" si="380"/>
        <v>27.150000000001445</v>
      </c>
      <c r="H2717">
        <f t="shared" si="381"/>
        <v>198000</v>
      </c>
      <c r="I2717" s="2">
        <f>MIN(MainSheet!$C$10/MainSheet!$C$9,MainSheet!$K$9*60)</f>
        <v>660</v>
      </c>
      <c r="J2717" s="1">
        <f>IF(G2717&gt;MainSheet!$C$11,IF(J2716&gt;=0.999,1,(G2717-MainSheet!$C$11)*I2717/$B$2/60),0)</f>
        <v>1</v>
      </c>
      <c r="K2717" s="1">
        <f>IF(G2717&gt;MainSheet!$C$11+$B$6,IF(K2716&gt;=0.999,1,(G2717-MainSheet!$C$11-$B$6)*I2717/$C$2/60),0)</f>
        <v>1</v>
      </c>
      <c r="L2717" s="1">
        <f>IF(G2717&gt;MainSheet!$C$11+$B$6+$C$6,IF(L2716&gt;=0.999,1,(G2717-MainSheet!$C$11-$B$6-$C$6)*I2717/$D$2/60),0)</f>
        <v>1</v>
      </c>
      <c r="M2717">
        <f t="shared" si="382"/>
        <v>1</v>
      </c>
      <c r="N2717" s="2">
        <f t="shared" si="383"/>
        <v>3721.0526315789471</v>
      </c>
      <c r="O2717">
        <f t="shared" si="386"/>
        <v>977.02127659574455</v>
      </c>
      <c r="P2717">
        <f t="shared" si="384"/>
        <v>192000</v>
      </c>
      <c r="Q2717" s="2">
        <f t="shared" si="385"/>
        <v>196698.0739081747</v>
      </c>
      <c r="R2717">
        <f>Q2717/MainSheet!$C$8*(G2717-G2716)+R2716</f>
        <v>3533.7932484097205</v>
      </c>
      <c r="S2717">
        <f t="shared" si="387"/>
        <v>57033.150882829526</v>
      </c>
      <c r="T2717">
        <f t="shared" si="379"/>
        <v>27.150000000001445</v>
      </c>
      <c r="U2717" s="1">
        <f>Q2717/MainSheet!$C$22</f>
        <v>1</v>
      </c>
    </row>
    <row r="2718" spans="7:21">
      <c r="G2718">
        <f t="shared" si="380"/>
        <v>27.160000000001446</v>
      </c>
      <c r="H2718">
        <f t="shared" si="381"/>
        <v>198000</v>
      </c>
      <c r="I2718" s="2">
        <f>MIN(MainSheet!$C$10/MainSheet!$C$9,MainSheet!$K$9*60)</f>
        <v>660</v>
      </c>
      <c r="J2718" s="1">
        <f>IF(G2718&gt;MainSheet!$C$11,IF(J2717&gt;=0.999,1,(G2718-MainSheet!$C$11)*I2718/$B$2/60),0)</f>
        <v>1</v>
      </c>
      <c r="K2718" s="1">
        <f>IF(G2718&gt;MainSheet!$C$11+$B$6,IF(K2717&gt;=0.999,1,(G2718-MainSheet!$C$11-$B$6)*I2718/$C$2/60),0)</f>
        <v>1</v>
      </c>
      <c r="L2718" s="1">
        <f>IF(G2718&gt;MainSheet!$C$11+$B$6+$C$6,IF(L2717&gt;=0.999,1,(G2718-MainSheet!$C$11-$B$6-$C$6)*I2718/$D$2/60),0)</f>
        <v>1</v>
      </c>
      <c r="M2718">
        <f t="shared" si="382"/>
        <v>1</v>
      </c>
      <c r="N2718" s="2">
        <f t="shared" si="383"/>
        <v>3721.0526315789471</v>
      </c>
      <c r="O2718">
        <f t="shared" si="386"/>
        <v>977.02127659574455</v>
      </c>
      <c r="P2718">
        <f t="shared" si="384"/>
        <v>192000</v>
      </c>
      <c r="Q2718" s="2">
        <f t="shared" si="385"/>
        <v>196698.0739081747</v>
      </c>
      <c r="R2718">
        <f>Q2718/MainSheet!$C$8*(G2718-G2717)+R2717</f>
        <v>3535.8244949005552</v>
      </c>
      <c r="S2718">
        <f t="shared" si="387"/>
        <v>57065.933895147558</v>
      </c>
      <c r="T2718">
        <f t="shared" si="379"/>
        <v>27.160000000001446</v>
      </c>
      <c r="U2718" s="1">
        <f>Q2718/MainSheet!$C$22</f>
        <v>1</v>
      </c>
    </row>
    <row r="2719" spans="7:21">
      <c r="G2719">
        <f t="shared" si="380"/>
        <v>27.170000000001448</v>
      </c>
      <c r="H2719">
        <f t="shared" si="381"/>
        <v>198000</v>
      </c>
      <c r="I2719" s="2">
        <f>MIN(MainSheet!$C$10/MainSheet!$C$9,MainSheet!$K$9*60)</f>
        <v>660</v>
      </c>
      <c r="J2719" s="1">
        <f>IF(G2719&gt;MainSheet!$C$11,IF(J2718&gt;=0.999,1,(G2719-MainSheet!$C$11)*I2719/$B$2/60),0)</f>
        <v>1</v>
      </c>
      <c r="K2719" s="1">
        <f>IF(G2719&gt;MainSheet!$C$11+$B$6,IF(K2718&gt;=0.999,1,(G2719-MainSheet!$C$11-$B$6)*I2719/$C$2/60),0)</f>
        <v>1</v>
      </c>
      <c r="L2719" s="1">
        <f>IF(G2719&gt;MainSheet!$C$11+$B$6+$C$6,IF(L2718&gt;=0.999,1,(G2719-MainSheet!$C$11-$B$6-$C$6)*I2719/$D$2/60),0)</f>
        <v>1</v>
      </c>
      <c r="M2719">
        <f t="shared" si="382"/>
        <v>1</v>
      </c>
      <c r="N2719" s="2">
        <f t="shared" si="383"/>
        <v>3721.0526315789471</v>
      </c>
      <c r="O2719">
        <f t="shared" si="386"/>
        <v>977.02127659574455</v>
      </c>
      <c r="P2719">
        <f t="shared" si="384"/>
        <v>192000</v>
      </c>
      <c r="Q2719" s="2">
        <f t="shared" si="385"/>
        <v>196698.0739081747</v>
      </c>
      <c r="R2719">
        <f>Q2719/MainSheet!$C$8*(G2719-G2718)+R2718</f>
        <v>3537.85574139139</v>
      </c>
      <c r="S2719">
        <f t="shared" si="387"/>
        <v>57098.71690746559</v>
      </c>
      <c r="T2719">
        <f t="shared" si="379"/>
        <v>27.170000000001448</v>
      </c>
      <c r="U2719" s="1">
        <f>Q2719/MainSheet!$C$22</f>
        <v>1</v>
      </c>
    </row>
    <row r="2720" spans="7:21">
      <c r="G2720">
        <f t="shared" si="380"/>
        <v>27.180000000001449</v>
      </c>
      <c r="H2720">
        <f t="shared" si="381"/>
        <v>198000</v>
      </c>
      <c r="I2720" s="2">
        <f>MIN(MainSheet!$C$10/MainSheet!$C$9,MainSheet!$K$9*60)</f>
        <v>660</v>
      </c>
      <c r="J2720" s="1">
        <f>IF(G2720&gt;MainSheet!$C$11,IF(J2719&gt;=0.999,1,(G2720-MainSheet!$C$11)*I2720/$B$2/60),0)</f>
        <v>1</v>
      </c>
      <c r="K2720" s="1">
        <f>IF(G2720&gt;MainSheet!$C$11+$B$6,IF(K2719&gt;=0.999,1,(G2720-MainSheet!$C$11-$B$6)*I2720/$C$2/60),0)</f>
        <v>1</v>
      </c>
      <c r="L2720" s="1">
        <f>IF(G2720&gt;MainSheet!$C$11+$B$6+$C$6,IF(L2719&gt;=0.999,1,(G2720-MainSheet!$C$11-$B$6-$C$6)*I2720/$D$2/60),0)</f>
        <v>1</v>
      </c>
      <c r="M2720">
        <f t="shared" si="382"/>
        <v>1</v>
      </c>
      <c r="N2720" s="2">
        <f t="shared" si="383"/>
        <v>3721.0526315789471</v>
      </c>
      <c r="O2720">
        <f t="shared" si="386"/>
        <v>977.02127659574455</v>
      </c>
      <c r="P2720">
        <f t="shared" si="384"/>
        <v>192000</v>
      </c>
      <c r="Q2720" s="2">
        <f t="shared" si="385"/>
        <v>196698.0739081747</v>
      </c>
      <c r="R2720">
        <f>Q2720/MainSheet!$C$8*(G2720-G2719)+R2719</f>
        <v>3539.8869878822247</v>
      </c>
      <c r="S2720">
        <f t="shared" si="387"/>
        <v>57131.499919783622</v>
      </c>
      <c r="T2720">
        <f t="shared" si="379"/>
        <v>27.180000000001449</v>
      </c>
      <c r="U2720" s="1">
        <f>Q2720/MainSheet!$C$22</f>
        <v>1</v>
      </c>
    </row>
    <row r="2721" spans="7:21">
      <c r="G2721">
        <f t="shared" si="380"/>
        <v>27.190000000001451</v>
      </c>
      <c r="H2721">
        <f t="shared" si="381"/>
        <v>198000</v>
      </c>
      <c r="I2721" s="2">
        <f>MIN(MainSheet!$C$10/MainSheet!$C$9,MainSheet!$K$9*60)</f>
        <v>660</v>
      </c>
      <c r="J2721" s="1">
        <f>IF(G2721&gt;MainSheet!$C$11,IF(J2720&gt;=0.999,1,(G2721-MainSheet!$C$11)*I2721/$B$2/60),0)</f>
        <v>1</v>
      </c>
      <c r="K2721" s="1">
        <f>IF(G2721&gt;MainSheet!$C$11+$B$6,IF(K2720&gt;=0.999,1,(G2721-MainSheet!$C$11-$B$6)*I2721/$C$2/60),0)</f>
        <v>1</v>
      </c>
      <c r="L2721" s="1">
        <f>IF(G2721&gt;MainSheet!$C$11+$B$6+$C$6,IF(L2720&gt;=0.999,1,(G2721-MainSheet!$C$11-$B$6-$C$6)*I2721/$D$2/60),0)</f>
        <v>1</v>
      </c>
      <c r="M2721">
        <f t="shared" si="382"/>
        <v>1</v>
      </c>
      <c r="N2721" s="2">
        <f t="shared" si="383"/>
        <v>3721.0526315789471</v>
      </c>
      <c r="O2721">
        <f t="shared" si="386"/>
        <v>977.02127659574455</v>
      </c>
      <c r="P2721">
        <f t="shared" si="384"/>
        <v>192000</v>
      </c>
      <c r="Q2721" s="2">
        <f t="shared" si="385"/>
        <v>196698.0739081747</v>
      </c>
      <c r="R2721">
        <f>Q2721/MainSheet!$C$8*(G2721-G2720)+R2720</f>
        <v>3541.9182343730595</v>
      </c>
      <c r="S2721">
        <f t="shared" si="387"/>
        <v>57164.282932101654</v>
      </c>
      <c r="T2721">
        <f t="shared" si="379"/>
        <v>27.190000000001451</v>
      </c>
      <c r="U2721" s="1">
        <f>Q2721/MainSheet!$C$22</f>
        <v>1</v>
      </c>
    </row>
    <row r="2722" spans="7:21">
      <c r="G2722">
        <f t="shared" si="380"/>
        <v>27.200000000001452</v>
      </c>
      <c r="H2722">
        <f t="shared" si="381"/>
        <v>198000</v>
      </c>
      <c r="I2722" s="2">
        <f>MIN(MainSheet!$C$10/MainSheet!$C$9,MainSheet!$K$9*60)</f>
        <v>660</v>
      </c>
      <c r="J2722" s="1">
        <f>IF(G2722&gt;MainSheet!$C$11,IF(J2721&gt;=0.999,1,(G2722-MainSheet!$C$11)*I2722/$B$2/60),0)</f>
        <v>1</v>
      </c>
      <c r="K2722" s="1">
        <f>IF(G2722&gt;MainSheet!$C$11+$B$6,IF(K2721&gt;=0.999,1,(G2722-MainSheet!$C$11-$B$6)*I2722/$C$2/60),0)</f>
        <v>1</v>
      </c>
      <c r="L2722" s="1">
        <f>IF(G2722&gt;MainSheet!$C$11+$B$6+$C$6,IF(L2721&gt;=0.999,1,(G2722-MainSheet!$C$11-$B$6-$C$6)*I2722/$D$2/60),0)</f>
        <v>1</v>
      </c>
      <c r="M2722">
        <f t="shared" si="382"/>
        <v>1</v>
      </c>
      <c r="N2722" s="2">
        <f t="shared" si="383"/>
        <v>3721.0526315789471</v>
      </c>
      <c r="O2722">
        <f t="shared" si="386"/>
        <v>977.02127659574455</v>
      </c>
      <c r="P2722">
        <f t="shared" si="384"/>
        <v>192000</v>
      </c>
      <c r="Q2722" s="2">
        <f t="shared" si="385"/>
        <v>196698.0739081747</v>
      </c>
      <c r="R2722">
        <f>Q2722/MainSheet!$C$8*(G2722-G2721)+R2721</f>
        <v>3543.9494808638942</v>
      </c>
      <c r="S2722">
        <f t="shared" si="387"/>
        <v>57197.065944419686</v>
      </c>
      <c r="T2722">
        <f t="shared" si="379"/>
        <v>27.200000000001452</v>
      </c>
      <c r="U2722" s="1">
        <f>Q2722/MainSheet!$C$22</f>
        <v>1</v>
      </c>
    </row>
    <row r="2723" spans="7:21">
      <c r="G2723">
        <f t="shared" si="380"/>
        <v>27.210000000001454</v>
      </c>
      <c r="H2723">
        <f t="shared" si="381"/>
        <v>198000</v>
      </c>
      <c r="I2723" s="2">
        <f>MIN(MainSheet!$C$10/MainSheet!$C$9,MainSheet!$K$9*60)</f>
        <v>660</v>
      </c>
      <c r="J2723" s="1">
        <f>IF(G2723&gt;MainSheet!$C$11,IF(J2722&gt;=0.999,1,(G2723-MainSheet!$C$11)*I2723/$B$2/60),0)</f>
        <v>1</v>
      </c>
      <c r="K2723" s="1">
        <f>IF(G2723&gt;MainSheet!$C$11+$B$6,IF(K2722&gt;=0.999,1,(G2723-MainSheet!$C$11-$B$6)*I2723/$C$2/60),0)</f>
        <v>1</v>
      </c>
      <c r="L2723" s="1">
        <f>IF(G2723&gt;MainSheet!$C$11+$B$6+$C$6,IF(L2722&gt;=0.999,1,(G2723-MainSheet!$C$11-$B$6-$C$6)*I2723/$D$2/60),0)</f>
        <v>1</v>
      </c>
      <c r="M2723">
        <f t="shared" si="382"/>
        <v>1</v>
      </c>
      <c r="N2723" s="2">
        <f t="shared" si="383"/>
        <v>3721.0526315789471</v>
      </c>
      <c r="O2723">
        <f t="shared" si="386"/>
        <v>977.02127659574455</v>
      </c>
      <c r="P2723">
        <f t="shared" si="384"/>
        <v>192000</v>
      </c>
      <c r="Q2723" s="2">
        <f t="shared" si="385"/>
        <v>196698.0739081747</v>
      </c>
      <c r="R2723">
        <f>Q2723/MainSheet!$C$8*(G2723-G2722)+R2722</f>
        <v>3545.980727354729</v>
      </c>
      <c r="S2723">
        <f t="shared" si="387"/>
        <v>57229.848956737718</v>
      </c>
      <c r="T2723">
        <f t="shared" si="379"/>
        <v>27.210000000001454</v>
      </c>
      <c r="U2723" s="1">
        <f>Q2723/MainSheet!$C$22</f>
        <v>1</v>
      </c>
    </row>
    <row r="2724" spans="7:21">
      <c r="G2724">
        <f t="shared" si="380"/>
        <v>27.220000000001455</v>
      </c>
      <c r="H2724">
        <f t="shared" si="381"/>
        <v>198000</v>
      </c>
      <c r="I2724" s="2">
        <f>MIN(MainSheet!$C$10/MainSheet!$C$9,MainSheet!$K$9*60)</f>
        <v>660</v>
      </c>
      <c r="J2724" s="1">
        <f>IF(G2724&gt;MainSheet!$C$11,IF(J2723&gt;=0.999,1,(G2724-MainSheet!$C$11)*I2724/$B$2/60),0)</f>
        <v>1</v>
      </c>
      <c r="K2724" s="1">
        <f>IF(G2724&gt;MainSheet!$C$11+$B$6,IF(K2723&gt;=0.999,1,(G2724-MainSheet!$C$11-$B$6)*I2724/$C$2/60),0)</f>
        <v>1</v>
      </c>
      <c r="L2724" s="1">
        <f>IF(G2724&gt;MainSheet!$C$11+$B$6+$C$6,IF(L2723&gt;=0.999,1,(G2724-MainSheet!$C$11-$B$6-$C$6)*I2724/$D$2/60),0)</f>
        <v>1</v>
      </c>
      <c r="M2724">
        <f t="shared" si="382"/>
        <v>1</v>
      </c>
      <c r="N2724" s="2">
        <f t="shared" si="383"/>
        <v>3721.0526315789471</v>
      </c>
      <c r="O2724">
        <f t="shared" si="386"/>
        <v>977.02127659574455</v>
      </c>
      <c r="P2724">
        <f t="shared" si="384"/>
        <v>192000</v>
      </c>
      <c r="Q2724" s="2">
        <f t="shared" si="385"/>
        <v>196698.0739081747</v>
      </c>
      <c r="R2724">
        <f>Q2724/MainSheet!$C$8*(G2724-G2723)+R2723</f>
        <v>3548.0119738455637</v>
      </c>
      <c r="S2724">
        <f t="shared" si="387"/>
        <v>57262.63196905575</v>
      </c>
      <c r="T2724">
        <f t="shared" si="379"/>
        <v>27.220000000001455</v>
      </c>
      <c r="U2724" s="1">
        <f>Q2724/MainSheet!$C$22</f>
        <v>1</v>
      </c>
    </row>
    <row r="2725" spans="7:21">
      <c r="G2725">
        <f t="shared" si="380"/>
        <v>27.230000000001457</v>
      </c>
      <c r="H2725">
        <f t="shared" si="381"/>
        <v>198000</v>
      </c>
      <c r="I2725" s="2">
        <f>MIN(MainSheet!$C$10/MainSheet!$C$9,MainSheet!$K$9*60)</f>
        <v>660</v>
      </c>
      <c r="J2725" s="1">
        <f>IF(G2725&gt;MainSheet!$C$11,IF(J2724&gt;=0.999,1,(G2725-MainSheet!$C$11)*I2725/$B$2/60),0)</f>
        <v>1</v>
      </c>
      <c r="K2725" s="1">
        <f>IF(G2725&gt;MainSheet!$C$11+$B$6,IF(K2724&gt;=0.999,1,(G2725-MainSheet!$C$11-$B$6)*I2725/$C$2/60),0)</f>
        <v>1</v>
      </c>
      <c r="L2725" s="1">
        <f>IF(G2725&gt;MainSheet!$C$11+$B$6+$C$6,IF(L2724&gt;=0.999,1,(G2725-MainSheet!$C$11-$B$6-$C$6)*I2725/$D$2/60),0)</f>
        <v>1</v>
      </c>
      <c r="M2725">
        <f t="shared" si="382"/>
        <v>1</v>
      </c>
      <c r="N2725" s="2">
        <f t="shared" si="383"/>
        <v>3721.0526315789471</v>
      </c>
      <c r="O2725">
        <f t="shared" si="386"/>
        <v>977.02127659574455</v>
      </c>
      <c r="P2725">
        <f t="shared" si="384"/>
        <v>192000</v>
      </c>
      <c r="Q2725" s="2">
        <f t="shared" si="385"/>
        <v>196698.0739081747</v>
      </c>
      <c r="R2725">
        <f>Q2725/MainSheet!$C$8*(G2725-G2724)+R2724</f>
        <v>3550.0432203363985</v>
      </c>
      <c r="S2725">
        <f t="shared" si="387"/>
        <v>57295.414981373782</v>
      </c>
      <c r="T2725">
        <f t="shared" si="379"/>
        <v>27.230000000001457</v>
      </c>
      <c r="U2725" s="1">
        <f>Q2725/MainSheet!$C$22</f>
        <v>1</v>
      </c>
    </row>
    <row r="2726" spans="7:21">
      <c r="G2726">
        <f t="shared" si="380"/>
        <v>27.240000000001459</v>
      </c>
      <c r="H2726">
        <f t="shared" si="381"/>
        <v>198000</v>
      </c>
      <c r="I2726" s="2">
        <f>MIN(MainSheet!$C$10/MainSheet!$C$9,MainSheet!$K$9*60)</f>
        <v>660</v>
      </c>
      <c r="J2726" s="1">
        <f>IF(G2726&gt;MainSheet!$C$11,IF(J2725&gt;=0.999,1,(G2726-MainSheet!$C$11)*I2726/$B$2/60),0)</f>
        <v>1</v>
      </c>
      <c r="K2726" s="1">
        <f>IF(G2726&gt;MainSheet!$C$11+$B$6,IF(K2725&gt;=0.999,1,(G2726-MainSheet!$C$11-$B$6)*I2726/$C$2/60),0)</f>
        <v>1</v>
      </c>
      <c r="L2726" s="1">
        <f>IF(G2726&gt;MainSheet!$C$11+$B$6+$C$6,IF(L2725&gt;=0.999,1,(G2726-MainSheet!$C$11-$B$6-$C$6)*I2726/$D$2/60),0)</f>
        <v>1</v>
      </c>
      <c r="M2726">
        <f t="shared" si="382"/>
        <v>1</v>
      </c>
      <c r="N2726" s="2">
        <f t="shared" si="383"/>
        <v>3721.0526315789471</v>
      </c>
      <c r="O2726">
        <f t="shared" si="386"/>
        <v>977.02127659574455</v>
      </c>
      <c r="P2726">
        <f t="shared" si="384"/>
        <v>192000</v>
      </c>
      <c r="Q2726" s="2">
        <f t="shared" si="385"/>
        <v>196698.0739081747</v>
      </c>
      <c r="R2726">
        <f>Q2726/MainSheet!$C$8*(G2726-G2725)+R2725</f>
        <v>3552.0744668272332</v>
      </c>
      <c r="S2726">
        <f t="shared" si="387"/>
        <v>57328.197993691814</v>
      </c>
      <c r="T2726">
        <f t="shared" si="379"/>
        <v>27.240000000001459</v>
      </c>
      <c r="U2726" s="1">
        <f>Q2726/MainSheet!$C$22</f>
        <v>1</v>
      </c>
    </row>
    <row r="2727" spans="7:21">
      <c r="G2727">
        <f t="shared" si="380"/>
        <v>27.25000000000146</v>
      </c>
      <c r="H2727">
        <f t="shared" si="381"/>
        <v>198000</v>
      </c>
      <c r="I2727" s="2">
        <f>MIN(MainSheet!$C$10/MainSheet!$C$9,MainSheet!$K$9*60)</f>
        <v>660</v>
      </c>
      <c r="J2727" s="1">
        <f>IF(G2727&gt;MainSheet!$C$11,IF(J2726&gt;=0.999,1,(G2727-MainSheet!$C$11)*I2727/$B$2/60),0)</f>
        <v>1</v>
      </c>
      <c r="K2727" s="1">
        <f>IF(G2727&gt;MainSheet!$C$11+$B$6,IF(K2726&gt;=0.999,1,(G2727-MainSheet!$C$11-$B$6)*I2727/$C$2/60),0)</f>
        <v>1</v>
      </c>
      <c r="L2727" s="1">
        <f>IF(G2727&gt;MainSheet!$C$11+$B$6+$C$6,IF(L2726&gt;=0.999,1,(G2727-MainSheet!$C$11-$B$6-$C$6)*I2727/$D$2/60),0)</f>
        <v>1</v>
      </c>
      <c r="M2727">
        <f t="shared" si="382"/>
        <v>1</v>
      </c>
      <c r="N2727" s="2">
        <f t="shared" si="383"/>
        <v>3721.0526315789471</v>
      </c>
      <c r="O2727">
        <f t="shared" si="386"/>
        <v>977.02127659574455</v>
      </c>
      <c r="P2727">
        <f t="shared" si="384"/>
        <v>192000</v>
      </c>
      <c r="Q2727" s="2">
        <f t="shared" si="385"/>
        <v>196698.0739081747</v>
      </c>
      <c r="R2727">
        <f>Q2727/MainSheet!$C$8*(G2727-G2726)+R2726</f>
        <v>3554.105713318068</v>
      </c>
      <c r="S2727">
        <f t="shared" si="387"/>
        <v>57360.981006009846</v>
      </c>
      <c r="T2727">
        <f t="shared" si="379"/>
        <v>27.25000000000146</v>
      </c>
      <c r="U2727" s="1">
        <f>Q2727/MainSheet!$C$22</f>
        <v>1</v>
      </c>
    </row>
    <row r="2728" spans="7:21">
      <c r="G2728">
        <f t="shared" si="380"/>
        <v>27.260000000001462</v>
      </c>
      <c r="H2728">
        <f t="shared" si="381"/>
        <v>198000</v>
      </c>
      <c r="I2728" s="2">
        <f>MIN(MainSheet!$C$10/MainSheet!$C$9,MainSheet!$K$9*60)</f>
        <v>660</v>
      </c>
      <c r="J2728" s="1">
        <f>IF(G2728&gt;MainSheet!$C$11,IF(J2727&gt;=0.999,1,(G2728-MainSheet!$C$11)*I2728/$B$2/60),0)</f>
        <v>1</v>
      </c>
      <c r="K2728" s="1">
        <f>IF(G2728&gt;MainSheet!$C$11+$B$6,IF(K2727&gt;=0.999,1,(G2728-MainSheet!$C$11-$B$6)*I2728/$C$2/60),0)</f>
        <v>1</v>
      </c>
      <c r="L2728" s="1">
        <f>IF(G2728&gt;MainSheet!$C$11+$B$6+$C$6,IF(L2727&gt;=0.999,1,(G2728-MainSheet!$C$11-$B$6-$C$6)*I2728/$D$2/60),0)</f>
        <v>1</v>
      </c>
      <c r="M2728">
        <f t="shared" si="382"/>
        <v>1</v>
      </c>
      <c r="N2728" s="2">
        <f t="shared" si="383"/>
        <v>3721.0526315789471</v>
      </c>
      <c r="O2728">
        <f t="shared" si="386"/>
        <v>977.02127659574455</v>
      </c>
      <c r="P2728">
        <f t="shared" si="384"/>
        <v>192000</v>
      </c>
      <c r="Q2728" s="2">
        <f t="shared" si="385"/>
        <v>196698.0739081747</v>
      </c>
      <c r="R2728">
        <f>Q2728/MainSheet!$C$8*(G2728-G2727)+R2727</f>
        <v>3556.1369598089027</v>
      </c>
      <c r="S2728">
        <f t="shared" si="387"/>
        <v>57393.764018327878</v>
      </c>
      <c r="T2728">
        <f t="shared" si="379"/>
        <v>27.260000000001462</v>
      </c>
      <c r="U2728" s="1">
        <f>Q2728/MainSheet!$C$22</f>
        <v>1</v>
      </c>
    </row>
    <row r="2729" spans="7:21">
      <c r="G2729">
        <f t="shared" si="380"/>
        <v>27.270000000001463</v>
      </c>
      <c r="H2729">
        <f t="shared" si="381"/>
        <v>198000</v>
      </c>
      <c r="I2729" s="2">
        <f>MIN(MainSheet!$C$10/MainSheet!$C$9,MainSheet!$K$9*60)</f>
        <v>660</v>
      </c>
      <c r="J2729" s="1">
        <f>IF(G2729&gt;MainSheet!$C$11,IF(J2728&gt;=0.999,1,(G2729-MainSheet!$C$11)*I2729/$B$2/60),0)</f>
        <v>1</v>
      </c>
      <c r="K2729" s="1">
        <f>IF(G2729&gt;MainSheet!$C$11+$B$6,IF(K2728&gt;=0.999,1,(G2729-MainSheet!$C$11-$B$6)*I2729/$C$2/60),0)</f>
        <v>1</v>
      </c>
      <c r="L2729" s="1">
        <f>IF(G2729&gt;MainSheet!$C$11+$B$6+$C$6,IF(L2728&gt;=0.999,1,(G2729-MainSheet!$C$11-$B$6-$C$6)*I2729/$D$2/60),0)</f>
        <v>1</v>
      </c>
      <c r="M2729">
        <f t="shared" si="382"/>
        <v>1</v>
      </c>
      <c r="N2729" s="2">
        <f t="shared" si="383"/>
        <v>3721.0526315789471</v>
      </c>
      <c r="O2729">
        <f t="shared" si="386"/>
        <v>977.02127659574455</v>
      </c>
      <c r="P2729">
        <f t="shared" si="384"/>
        <v>192000</v>
      </c>
      <c r="Q2729" s="2">
        <f t="shared" si="385"/>
        <v>196698.0739081747</v>
      </c>
      <c r="R2729">
        <f>Q2729/MainSheet!$C$8*(G2729-G2728)+R2728</f>
        <v>3558.1682062997374</v>
      </c>
      <c r="S2729">
        <f t="shared" si="387"/>
        <v>57426.54703064591</v>
      </c>
      <c r="T2729">
        <f t="shared" si="379"/>
        <v>27.270000000001463</v>
      </c>
      <c r="U2729" s="1">
        <f>Q2729/MainSheet!$C$22</f>
        <v>1</v>
      </c>
    </row>
    <row r="2730" spans="7:21">
      <c r="G2730">
        <f t="shared" si="380"/>
        <v>27.280000000001465</v>
      </c>
      <c r="H2730">
        <f t="shared" si="381"/>
        <v>198000</v>
      </c>
      <c r="I2730" s="2">
        <f>MIN(MainSheet!$C$10/MainSheet!$C$9,MainSheet!$K$9*60)</f>
        <v>660</v>
      </c>
      <c r="J2730" s="1">
        <f>IF(G2730&gt;MainSheet!$C$11,IF(J2729&gt;=0.999,1,(G2730-MainSheet!$C$11)*I2730/$B$2/60),0)</f>
        <v>1</v>
      </c>
      <c r="K2730" s="1">
        <f>IF(G2730&gt;MainSheet!$C$11+$B$6,IF(K2729&gt;=0.999,1,(G2730-MainSheet!$C$11-$B$6)*I2730/$C$2/60),0)</f>
        <v>1</v>
      </c>
      <c r="L2730" s="1">
        <f>IF(G2730&gt;MainSheet!$C$11+$B$6+$C$6,IF(L2729&gt;=0.999,1,(G2730-MainSheet!$C$11-$B$6-$C$6)*I2730/$D$2/60),0)</f>
        <v>1</v>
      </c>
      <c r="M2730">
        <f t="shared" si="382"/>
        <v>1</v>
      </c>
      <c r="N2730" s="2">
        <f t="shared" si="383"/>
        <v>3721.0526315789471</v>
      </c>
      <c r="O2730">
        <f t="shared" si="386"/>
        <v>977.02127659574455</v>
      </c>
      <c r="P2730">
        <f t="shared" si="384"/>
        <v>192000</v>
      </c>
      <c r="Q2730" s="2">
        <f t="shared" si="385"/>
        <v>196698.0739081747</v>
      </c>
      <c r="R2730">
        <f>Q2730/MainSheet!$C$8*(G2730-G2729)+R2729</f>
        <v>3560.1994527905722</v>
      </c>
      <c r="S2730">
        <f t="shared" si="387"/>
        <v>57459.330042963942</v>
      </c>
      <c r="T2730">
        <f t="shared" si="379"/>
        <v>27.280000000001465</v>
      </c>
      <c r="U2730" s="1">
        <f>Q2730/MainSheet!$C$22</f>
        <v>1</v>
      </c>
    </row>
    <row r="2731" spans="7:21">
      <c r="G2731">
        <f t="shared" si="380"/>
        <v>27.290000000001466</v>
      </c>
      <c r="H2731">
        <f t="shared" si="381"/>
        <v>198000</v>
      </c>
      <c r="I2731" s="2">
        <f>MIN(MainSheet!$C$10/MainSheet!$C$9,MainSheet!$K$9*60)</f>
        <v>660</v>
      </c>
      <c r="J2731" s="1">
        <f>IF(G2731&gt;MainSheet!$C$11,IF(J2730&gt;=0.999,1,(G2731-MainSheet!$C$11)*I2731/$B$2/60),0)</f>
        <v>1</v>
      </c>
      <c r="K2731" s="1">
        <f>IF(G2731&gt;MainSheet!$C$11+$B$6,IF(K2730&gt;=0.999,1,(G2731-MainSheet!$C$11-$B$6)*I2731/$C$2/60),0)</f>
        <v>1</v>
      </c>
      <c r="L2731" s="1">
        <f>IF(G2731&gt;MainSheet!$C$11+$B$6+$C$6,IF(L2730&gt;=0.999,1,(G2731-MainSheet!$C$11-$B$6-$C$6)*I2731/$D$2/60),0)</f>
        <v>1</v>
      </c>
      <c r="M2731">
        <f t="shared" si="382"/>
        <v>1</v>
      </c>
      <c r="N2731" s="2">
        <f t="shared" si="383"/>
        <v>3721.0526315789471</v>
      </c>
      <c r="O2731">
        <f t="shared" si="386"/>
        <v>977.02127659574455</v>
      </c>
      <c r="P2731">
        <f t="shared" si="384"/>
        <v>192000</v>
      </c>
      <c r="Q2731" s="2">
        <f t="shared" si="385"/>
        <v>196698.0739081747</v>
      </c>
      <c r="R2731">
        <f>Q2731/MainSheet!$C$8*(G2731-G2730)+R2730</f>
        <v>3562.2306992814069</v>
      </c>
      <c r="S2731">
        <f t="shared" si="387"/>
        <v>57492.113055281974</v>
      </c>
      <c r="T2731">
        <f t="shared" si="379"/>
        <v>27.290000000001466</v>
      </c>
      <c r="U2731" s="1">
        <f>Q2731/MainSheet!$C$22</f>
        <v>1</v>
      </c>
    </row>
    <row r="2732" spans="7:21">
      <c r="G2732">
        <f t="shared" si="380"/>
        <v>27.300000000001468</v>
      </c>
      <c r="H2732">
        <f t="shared" si="381"/>
        <v>198000</v>
      </c>
      <c r="I2732" s="2">
        <f>MIN(MainSheet!$C$10/MainSheet!$C$9,MainSheet!$K$9*60)</f>
        <v>660</v>
      </c>
      <c r="J2732" s="1">
        <f>IF(G2732&gt;MainSheet!$C$11,IF(J2731&gt;=0.999,1,(G2732-MainSheet!$C$11)*I2732/$B$2/60),0)</f>
        <v>1</v>
      </c>
      <c r="K2732" s="1">
        <f>IF(G2732&gt;MainSheet!$C$11+$B$6,IF(K2731&gt;=0.999,1,(G2732-MainSheet!$C$11-$B$6)*I2732/$C$2/60),0)</f>
        <v>1</v>
      </c>
      <c r="L2732" s="1">
        <f>IF(G2732&gt;MainSheet!$C$11+$B$6+$C$6,IF(L2731&gt;=0.999,1,(G2732-MainSheet!$C$11-$B$6-$C$6)*I2732/$D$2/60),0)</f>
        <v>1</v>
      </c>
      <c r="M2732">
        <f t="shared" si="382"/>
        <v>1</v>
      </c>
      <c r="N2732" s="2">
        <f t="shared" si="383"/>
        <v>3721.0526315789471</v>
      </c>
      <c r="O2732">
        <f t="shared" si="386"/>
        <v>977.02127659574455</v>
      </c>
      <c r="P2732">
        <f t="shared" si="384"/>
        <v>192000</v>
      </c>
      <c r="Q2732" s="2">
        <f t="shared" si="385"/>
        <v>196698.0739081747</v>
      </c>
      <c r="R2732">
        <f>Q2732/MainSheet!$C$8*(G2732-G2731)+R2731</f>
        <v>3564.2619457722417</v>
      </c>
      <c r="S2732">
        <f t="shared" si="387"/>
        <v>57524.896067600006</v>
      </c>
      <c r="T2732">
        <f t="shared" si="379"/>
        <v>27.300000000001468</v>
      </c>
      <c r="U2732" s="1">
        <f>Q2732/MainSheet!$C$22</f>
        <v>1</v>
      </c>
    </row>
    <row r="2733" spans="7:21">
      <c r="G2733">
        <f t="shared" si="380"/>
        <v>27.31000000000147</v>
      </c>
      <c r="H2733">
        <f t="shared" si="381"/>
        <v>198000</v>
      </c>
      <c r="I2733" s="2">
        <f>MIN(MainSheet!$C$10/MainSheet!$C$9,MainSheet!$K$9*60)</f>
        <v>660</v>
      </c>
      <c r="J2733" s="1">
        <f>IF(G2733&gt;MainSheet!$C$11,IF(J2732&gt;=0.999,1,(G2733-MainSheet!$C$11)*I2733/$B$2/60),0)</f>
        <v>1</v>
      </c>
      <c r="K2733" s="1">
        <f>IF(G2733&gt;MainSheet!$C$11+$B$6,IF(K2732&gt;=0.999,1,(G2733-MainSheet!$C$11-$B$6)*I2733/$C$2/60),0)</f>
        <v>1</v>
      </c>
      <c r="L2733" s="1">
        <f>IF(G2733&gt;MainSheet!$C$11+$B$6+$C$6,IF(L2732&gt;=0.999,1,(G2733-MainSheet!$C$11-$B$6-$C$6)*I2733/$D$2/60),0)</f>
        <v>1</v>
      </c>
      <c r="M2733">
        <f t="shared" si="382"/>
        <v>1</v>
      </c>
      <c r="N2733" s="2">
        <f t="shared" si="383"/>
        <v>3721.0526315789471</v>
      </c>
      <c r="O2733">
        <f t="shared" si="386"/>
        <v>977.02127659574455</v>
      </c>
      <c r="P2733">
        <f t="shared" si="384"/>
        <v>192000</v>
      </c>
      <c r="Q2733" s="2">
        <f t="shared" si="385"/>
        <v>196698.0739081747</v>
      </c>
      <c r="R2733">
        <f>Q2733/MainSheet!$C$8*(G2733-G2732)+R2732</f>
        <v>3566.2931922630764</v>
      </c>
      <c r="S2733">
        <f t="shared" si="387"/>
        <v>57557.679079918038</v>
      </c>
      <c r="T2733">
        <f t="shared" si="379"/>
        <v>27.31000000000147</v>
      </c>
      <c r="U2733" s="1">
        <f>Q2733/MainSheet!$C$22</f>
        <v>1</v>
      </c>
    </row>
    <row r="2734" spans="7:21">
      <c r="G2734">
        <f t="shared" si="380"/>
        <v>27.320000000001471</v>
      </c>
      <c r="H2734">
        <f t="shared" si="381"/>
        <v>198000</v>
      </c>
      <c r="I2734" s="2">
        <f>MIN(MainSheet!$C$10/MainSheet!$C$9,MainSheet!$K$9*60)</f>
        <v>660</v>
      </c>
      <c r="J2734" s="1">
        <f>IF(G2734&gt;MainSheet!$C$11,IF(J2733&gt;=0.999,1,(G2734-MainSheet!$C$11)*I2734/$B$2/60),0)</f>
        <v>1</v>
      </c>
      <c r="K2734" s="1">
        <f>IF(G2734&gt;MainSheet!$C$11+$B$6,IF(K2733&gt;=0.999,1,(G2734-MainSheet!$C$11-$B$6)*I2734/$C$2/60),0)</f>
        <v>1</v>
      </c>
      <c r="L2734" s="1">
        <f>IF(G2734&gt;MainSheet!$C$11+$B$6+$C$6,IF(L2733&gt;=0.999,1,(G2734-MainSheet!$C$11-$B$6-$C$6)*I2734/$D$2/60),0)</f>
        <v>1</v>
      </c>
      <c r="M2734">
        <f t="shared" si="382"/>
        <v>1</v>
      </c>
      <c r="N2734" s="2">
        <f t="shared" si="383"/>
        <v>3721.0526315789471</v>
      </c>
      <c r="O2734">
        <f t="shared" si="386"/>
        <v>977.02127659574455</v>
      </c>
      <c r="P2734">
        <f t="shared" si="384"/>
        <v>192000</v>
      </c>
      <c r="Q2734" s="2">
        <f t="shared" si="385"/>
        <v>196698.0739081747</v>
      </c>
      <c r="R2734">
        <f>Q2734/MainSheet!$C$8*(G2734-G2733)+R2733</f>
        <v>3568.3244387539112</v>
      </c>
      <c r="S2734">
        <f t="shared" si="387"/>
        <v>57590.46209223607</v>
      </c>
      <c r="T2734">
        <f t="shared" si="379"/>
        <v>27.320000000001471</v>
      </c>
      <c r="U2734" s="1">
        <f>Q2734/MainSheet!$C$22</f>
        <v>1</v>
      </c>
    </row>
    <row r="2735" spans="7:21">
      <c r="G2735">
        <f t="shared" si="380"/>
        <v>27.330000000001473</v>
      </c>
      <c r="H2735">
        <f t="shared" si="381"/>
        <v>198000</v>
      </c>
      <c r="I2735" s="2">
        <f>MIN(MainSheet!$C$10/MainSheet!$C$9,MainSheet!$K$9*60)</f>
        <v>660</v>
      </c>
      <c r="J2735" s="1">
        <f>IF(G2735&gt;MainSheet!$C$11,IF(J2734&gt;=0.999,1,(G2735-MainSheet!$C$11)*I2735/$B$2/60),0)</f>
        <v>1</v>
      </c>
      <c r="K2735" s="1">
        <f>IF(G2735&gt;MainSheet!$C$11+$B$6,IF(K2734&gt;=0.999,1,(G2735-MainSheet!$C$11-$B$6)*I2735/$C$2/60),0)</f>
        <v>1</v>
      </c>
      <c r="L2735" s="1">
        <f>IF(G2735&gt;MainSheet!$C$11+$B$6+$C$6,IF(L2734&gt;=0.999,1,(G2735-MainSheet!$C$11-$B$6-$C$6)*I2735/$D$2/60),0)</f>
        <v>1</v>
      </c>
      <c r="M2735">
        <f t="shared" si="382"/>
        <v>1</v>
      </c>
      <c r="N2735" s="2">
        <f t="shared" si="383"/>
        <v>3721.0526315789471</v>
      </c>
      <c r="O2735">
        <f t="shared" si="386"/>
        <v>977.02127659574455</v>
      </c>
      <c r="P2735">
        <f t="shared" si="384"/>
        <v>192000</v>
      </c>
      <c r="Q2735" s="2">
        <f t="shared" si="385"/>
        <v>196698.0739081747</v>
      </c>
      <c r="R2735">
        <f>Q2735/MainSheet!$C$8*(G2735-G2734)+R2734</f>
        <v>3570.3556852447459</v>
      </c>
      <c r="S2735">
        <f t="shared" si="387"/>
        <v>57623.245104554102</v>
      </c>
      <c r="T2735">
        <f t="shared" si="379"/>
        <v>27.330000000001473</v>
      </c>
      <c r="U2735" s="1">
        <f>Q2735/MainSheet!$C$22</f>
        <v>1</v>
      </c>
    </row>
    <row r="2736" spans="7:21">
      <c r="G2736">
        <f t="shared" si="380"/>
        <v>27.340000000001474</v>
      </c>
      <c r="H2736">
        <f t="shared" si="381"/>
        <v>198000</v>
      </c>
      <c r="I2736" s="2">
        <f>MIN(MainSheet!$C$10/MainSheet!$C$9,MainSheet!$K$9*60)</f>
        <v>660</v>
      </c>
      <c r="J2736" s="1">
        <f>IF(G2736&gt;MainSheet!$C$11,IF(J2735&gt;=0.999,1,(G2736-MainSheet!$C$11)*I2736/$B$2/60),0)</f>
        <v>1</v>
      </c>
      <c r="K2736" s="1">
        <f>IF(G2736&gt;MainSheet!$C$11+$B$6,IF(K2735&gt;=0.999,1,(G2736-MainSheet!$C$11-$B$6)*I2736/$C$2/60),0)</f>
        <v>1</v>
      </c>
      <c r="L2736" s="1">
        <f>IF(G2736&gt;MainSheet!$C$11+$B$6+$C$6,IF(L2735&gt;=0.999,1,(G2736-MainSheet!$C$11-$B$6-$C$6)*I2736/$D$2/60),0)</f>
        <v>1</v>
      </c>
      <c r="M2736">
        <f t="shared" si="382"/>
        <v>1</v>
      </c>
      <c r="N2736" s="2">
        <f t="shared" si="383"/>
        <v>3721.0526315789471</v>
      </c>
      <c r="O2736">
        <f t="shared" si="386"/>
        <v>977.02127659574455</v>
      </c>
      <c r="P2736">
        <f t="shared" si="384"/>
        <v>192000</v>
      </c>
      <c r="Q2736" s="2">
        <f t="shared" si="385"/>
        <v>196698.0739081747</v>
      </c>
      <c r="R2736">
        <f>Q2736/MainSheet!$C$8*(G2736-G2735)+R2735</f>
        <v>3572.3869317355807</v>
      </c>
      <c r="S2736">
        <f t="shared" si="387"/>
        <v>57656.028116872134</v>
      </c>
      <c r="T2736">
        <f t="shared" si="379"/>
        <v>27.340000000001474</v>
      </c>
      <c r="U2736" s="1">
        <f>Q2736/MainSheet!$C$22</f>
        <v>1</v>
      </c>
    </row>
    <row r="2737" spans="7:21">
      <c r="G2737">
        <f t="shared" si="380"/>
        <v>27.350000000001476</v>
      </c>
      <c r="H2737">
        <f t="shared" si="381"/>
        <v>198000</v>
      </c>
      <c r="I2737" s="2">
        <f>MIN(MainSheet!$C$10/MainSheet!$C$9,MainSheet!$K$9*60)</f>
        <v>660</v>
      </c>
      <c r="J2737" s="1">
        <f>IF(G2737&gt;MainSheet!$C$11,IF(J2736&gt;=0.999,1,(G2737-MainSheet!$C$11)*I2737/$B$2/60),0)</f>
        <v>1</v>
      </c>
      <c r="K2737" s="1">
        <f>IF(G2737&gt;MainSheet!$C$11+$B$6,IF(K2736&gt;=0.999,1,(G2737-MainSheet!$C$11-$B$6)*I2737/$C$2/60),0)</f>
        <v>1</v>
      </c>
      <c r="L2737" s="1">
        <f>IF(G2737&gt;MainSheet!$C$11+$B$6+$C$6,IF(L2736&gt;=0.999,1,(G2737-MainSheet!$C$11-$B$6-$C$6)*I2737/$D$2/60),0)</f>
        <v>1</v>
      </c>
      <c r="M2737">
        <f t="shared" si="382"/>
        <v>1</v>
      </c>
      <c r="N2737" s="2">
        <f t="shared" si="383"/>
        <v>3721.0526315789471</v>
      </c>
      <c r="O2737">
        <f t="shared" si="386"/>
        <v>977.02127659574455</v>
      </c>
      <c r="P2737">
        <f t="shared" si="384"/>
        <v>192000</v>
      </c>
      <c r="Q2737" s="2">
        <f t="shared" si="385"/>
        <v>196698.0739081747</v>
      </c>
      <c r="R2737">
        <f>Q2737/MainSheet!$C$8*(G2737-G2736)+R2736</f>
        <v>3574.4181782264154</v>
      </c>
      <c r="S2737">
        <f t="shared" si="387"/>
        <v>57688.811129190166</v>
      </c>
      <c r="T2737">
        <f t="shared" si="379"/>
        <v>27.350000000001476</v>
      </c>
      <c r="U2737" s="1">
        <f>Q2737/MainSheet!$C$22</f>
        <v>1</v>
      </c>
    </row>
    <row r="2738" spans="7:21">
      <c r="G2738">
        <f t="shared" si="380"/>
        <v>27.360000000001477</v>
      </c>
      <c r="H2738">
        <f t="shared" si="381"/>
        <v>198000</v>
      </c>
      <c r="I2738" s="2">
        <f>MIN(MainSheet!$C$10/MainSheet!$C$9,MainSheet!$K$9*60)</f>
        <v>660</v>
      </c>
      <c r="J2738" s="1">
        <f>IF(G2738&gt;MainSheet!$C$11,IF(J2737&gt;=0.999,1,(G2738-MainSheet!$C$11)*I2738/$B$2/60),0)</f>
        <v>1</v>
      </c>
      <c r="K2738" s="1">
        <f>IF(G2738&gt;MainSheet!$C$11+$B$6,IF(K2737&gt;=0.999,1,(G2738-MainSheet!$C$11-$B$6)*I2738/$C$2/60),0)</f>
        <v>1</v>
      </c>
      <c r="L2738" s="1">
        <f>IF(G2738&gt;MainSheet!$C$11+$B$6+$C$6,IF(L2737&gt;=0.999,1,(G2738-MainSheet!$C$11-$B$6-$C$6)*I2738/$D$2/60),0)</f>
        <v>1</v>
      </c>
      <c r="M2738">
        <f t="shared" si="382"/>
        <v>1</v>
      </c>
      <c r="N2738" s="2">
        <f t="shared" si="383"/>
        <v>3721.0526315789471</v>
      </c>
      <c r="O2738">
        <f t="shared" si="386"/>
        <v>977.02127659574455</v>
      </c>
      <c r="P2738">
        <f t="shared" si="384"/>
        <v>192000</v>
      </c>
      <c r="Q2738" s="2">
        <f t="shared" si="385"/>
        <v>196698.0739081747</v>
      </c>
      <c r="R2738">
        <f>Q2738/MainSheet!$C$8*(G2738-G2737)+R2737</f>
        <v>3576.4494247172502</v>
      </c>
      <c r="S2738">
        <f t="shared" si="387"/>
        <v>57721.594141508198</v>
      </c>
      <c r="T2738">
        <f t="shared" si="379"/>
        <v>27.360000000001477</v>
      </c>
      <c r="U2738" s="1">
        <f>Q2738/MainSheet!$C$22</f>
        <v>1</v>
      </c>
    </row>
    <row r="2739" spans="7:21">
      <c r="G2739">
        <f t="shared" si="380"/>
        <v>27.370000000001479</v>
      </c>
      <c r="H2739">
        <f t="shared" si="381"/>
        <v>198000</v>
      </c>
      <c r="I2739" s="2">
        <f>MIN(MainSheet!$C$10/MainSheet!$C$9,MainSheet!$K$9*60)</f>
        <v>660</v>
      </c>
      <c r="J2739" s="1">
        <f>IF(G2739&gt;MainSheet!$C$11,IF(J2738&gt;=0.999,1,(G2739-MainSheet!$C$11)*I2739/$B$2/60),0)</f>
        <v>1</v>
      </c>
      <c r="K2739" s="1">
        <f>IF(G2739&gt;MainSheet!$C$11+$B$6,IF(K2738&gt;=0.999,1,(G2739-MainSheet!$C$11-$B$6)*I2739/$C$2/60),0)</f>
        <v>1</v>
      </c>
      <c r="L2739" s="1">
        <f>IF(G2739&gt;MainSheet!$C$11+$B$6+$C$6,IF(L2738&gt;=0.999,1,(G2739-MainSheet!$C$11-$B$6-$C$6)*I2739/$D$2/60),0)</f>
        <v>1</v>
      </c>
      <c r="M2739">
        <f t="shared" si="382"/>
        <v>1</v>
      </c>
      <c r="N2739" s="2">
        <f t="shared" si="383"/>
        <v>3721.0526315789471</v>
      </c>
      <c r="O2739">
        <f t="shared" si="386"/>
        <v>977.02127659574455</v>
      </c>
      <c r="P2739">
        <f t="shared" si="384"/>
        <v>192000</v>
      </c>
      <c r="Q2739" s="2">
        <f t="shared" si="385"/>
        <v>196698.0739081747</v>
      </c>
      <c r="R2739">
        <f>Q2739/MainSheet!$C$8*(G2739-G2738)+R2738</f>
        <v>3578.4806712080849</v>
      </c>
      <c r="S2739">
        <f t="shared" si="387"/>
        <v>57754.37715382623</v>
      </c>
      <c r="T2739">
        <f t="shared" si="379"/>
        <v>27.370000000001479</v>
      </c>
      <c r="U2739" s="1">
        <f>Q2739/MainSheet!$C$22</f>
        <v>1</v>
      </c>
    </row>
    <row r="2740" spans="7:21">
      <c r="G2740">
        <f t="shared" si="380"/>
        <v>27.38000000000148</v>
      </c>
      <c r="H2740">
        <f t="shared" si="381"/>
        <v>198000</v>
      </c>
      <c r="I2740" s="2">
        <f>MIN(MainSheet!$C$10/MainSheet!$C$9,MainSheet!$K$9*60)</f>
        <v>660</v>
      </c>
      <c r="J2740" s="1">
        <f>IF(G2740&gt;MainSheet!$C$11,IF(J2739&gt;=0.999,1,(G2740-MainSheet!$C$11)*I2740/$B$2/60),0)</f>
        <v>1</v>
      </c>
      <c r="K2740" s="1">
        <f>IF(G2740&gt;MainSheet!$C$11+$B$6,IF(K2739&gt;=0.999,1,(G2740-MainSheet!$C$11-$B$6)*I2740/$C$2/60),0)</f>
        <v>1</v>
      </c>
      <c r="L2740" s="1">
        <f>IF(G2740&gt;MainSheet!$C$11+$B$6+$C$6,IF(L2739&gt;=0.999,1,(G2740-MainSheet!$C$11-$B$6-$C$6)*I2740/$D$2/60),0)</f>
        <v>1</v>
      </c>
      <c r="M2740">
        <f t="shared" si="382"/>
        <v>1</v>
      </c>
      <c r="N2740" s="2">
        <f t="shared" si="383"/>
        <v>3721.0526315789471</v>
      </c>
      <c r="O2740">
        <f t="shared" si="386"/>
        <v>977.02127659574455</v>
      </c>
      <c r="P2740">
        <f t="shared" si="384"/>
        <v>192000</v>
      </c>
      <c r="Q2740" s="2">
        <f t="shared" si="385"/>
        <v>196698.0739081747</v>
      </c>
      <c r="R2740">
        <f>Q2740/MainSheet!$C$8*(G2740-G2739)+R2739</f>
        <v>3580.5119176989197</v>
      </c>
      <c r="S2740">
        <f t="shared" si="387"/>
        <v>57787.160166144262</v>
      </c>
      <c r="T2740">
        <f t="shared" si="379"/>
        <v>27.38000000000148</v>
      </c>
      <c r="U2740" s="1">
        <f>Q2740/MainSheet!$C$22</f>
        <v>1</v>
      </c>
    </row>
    <row r="2741" spans="7:21">
      <c r="G2741">
        <f t="shared" si="380"/>
        <v>27.390000000001482</v>
      </c>
      <c r="H2741">
        <f t="shared" si="381"/>
        <v>198000</v>
      </c>
      <c r="I2741" s="2">
        <f>MIN(MainSheet!$C$10/MainSheet!$C$9,MainSheet!$K$9*60)</f>
        <v>660</v>
      </c>
      <c r="J2741" s="1">
        <f>IF(G2741&gt;MainSheet!$C$11,IF(J2740&gt;=0.999,1,(G2741-MainSheet!$C$11)*I2741/$B$2/60),0)</f>
        <v>1</v>
      </c>
      <c r="K2741" s="1">
        <f>IF(G2741&gt;MainSheet!$C$11+$B$6,IF(K2740&gt;=0.999,1,(G2741-MainSheet!$C$11-$B$6)*I2741/$C$2/60),0)</f>
        <v>1</v>
      </c>
      <c r="L2741" s="1">
        <f>IF(G2741&gt;MainSheet!$C$11+$B$6+$C$6,IF(L2740&gt;=0.999,1,(G2741-MainSheet!$C$11-$B$6-$C$6)*I2741/$D$2/60),0)</f>
        <v>1</v>
      </c>
      <c r="M2741">
        <f t="shared" si="382"/>
        <v>1</v>
      </c>
      <c r="N2741" s="2">
        <f t="shared" si="383"/>
        <v>3721.0526315789471</v>
      </c>
      <c r="O2741">
        <f t="shared" si="386"/>
        <v>977.02127659574455</v>
      </c>
      <c r="P2741">
        <f t="shared" si="384"/>
        <v>192000</v>
      </c>
      <c r="Q2741" s="2">
        <f t="shared" si="385"/>
        <v>196698.0739081747</v>
      </c>
      <c r="R2741">
        <f>Q2741/MainSheet!$C$8*(G2741-G2740)+R2740</f>
        <v>3582.5431641897544</v>
      </c>
      <c r="S2741">
        <f t="shared" si="387"/>
        <v>57819.943178462294</v>
      </c>
      <c r="T2741">
        <f t="shared" si="379"/>
        <v>27.390000000001482</v>
      </c>
      <c r="U2741" s="1">
        <f>Q2741/MainSheet!$C$22</f>
        <v>1</v>
      </c>
    </row>
    <row r="2742" spans="7:21">
      <c r="G2742">
        <f t="shared" si="380"/>
        <v>27.400000000001484</v>
      </c>
      <c r="H2742">
        <f t="shared" si="381"/>
        <v>198000</v>
      </c>
      <c r="I2742" s="2">
        <f>MIN(MainSheet!$C$10/MainSheet!$C$9,MainSheet!$K$9*60)</f>
        <v>660</v>
      </c>
      <c r="J2742" s="1">
        <f>IF(G2742&gt;MainSheet!$C$11,IF(J2741&gt;=0.999,1,(G2742-MainSheet!$C$11)*I2742/$B$2/60),0)</f>
        <v>1</v>
      </c>
      <c r="K2742" s="1">
        <f>IF(G2742&gt;MainSheet!$C$11+$B$6,IF(K2741&gt;=0.999,1,(G2742-MainSheet!$C$11-$B$6)*I2742/$C$2/60),0)</f>
        <v>1</v>
      </c>
      <c r="L2742" s="1">
        <f>IF(G2742&gt;MainSheet!$C$11+$B$6+$C$6,IF(L2741&gt;=0.999,1,(G2742-MainSheet!$C$11-$B$6-$C$6)*I2742/$D$2/60),0)</f>
        <v>1</v>
      </c>
      <c r="M2742">
        <f t="shared" si="382"/>
        <v>1</v>
      </c>
      <c r="N2742" s="2">
        <f t="shared" si="383"/>
        <v>3721.0526315789471</v>
      </c>
      <c r="O2742">
        <f t="shared" si="386"/>
        <v>977.02127659574455</v>
      </c>
      <c r="P2742">
        <f t="shared" si="384"/>
        <v>192000</v>
      </c>
      <c r="Q2742" s="2">
        <f t="shared" si="385"/>
        <v>196698.0739081747</v>
      </c>
      <c r="R2742">
        <f>Q2742/MainSheet!$C$8*(G2742-G2741)+R2741</f>
        <v>3584.5744106805892</v>
      </c>
      <c r="S2742">
        <f t="shared" si="387"/>
        <v>57852.726190780326</v>
      </c>
      <c r="T2742">
        <f t="shared" si="379"/>
        <v>27.400000000001484</v>
      </c>
      <c r="U2742" s="1">
        <f>Q2742/MainSheet!$C$22</f>
        <v>1</v>
      </c>
    </row>
    <row r="2743" spans="7:21">
      <c r="G2743">
        <f t="shared" si="380"/>
        <v>27.410000000001485</v>
      </c>
      <c r="H2743">
        <f t="shared" si="381"/>
        <v>198000</v>
      </c>
      <c r="I2743" s="2">
        <f>MIN(MainSheet!$C$10/MainSheet!$C$9,MainSheet!$K$9*60)</f>
        <v>660</v>
      </c>
      <c r="J2743" s="1">
        <f>IF(G2743&gt;MainSheet!$C$11,IF(J2742&gt;=0.999,1,(G2743-MainSheet!$C$11)*I2743/$B$2/60),0)</f>
        <v>1</v>
      </c>
      <c r="K2743" s="1">
        <f>IF(G2743&gt;MainSheet!$C$11+$B$6,IF(K2742&gt;=0.999,1,(G2743-MainSheet!$C$11-$B$6)*I2743/$C$2/60),0)</f>
        <v>1</v>
      </c>
      <c r="L2743" s="1">
        <f>IF(G2743&gt;MainSheet!$C$11+$B$6+$C$6,IF(L2742&gt;=0.999,1,(G2743-MainSheet!$C$11-$B$6-$C$6)*I2743/$D$2/60),0)</f>
        <v>1</v>
      </c>
      <c r="M2743">
        <f t="shared" si="382"/>
        <v>1</v>
      </c>
      <c r="N2743" s="2">
        <f t="shared" si="383"/>
        <v>3721.0526315789471</v>
      </c>
      <c r="O2743">
        <f t="shared" si="386"/>
        <v>977.02127659574455</v>
      </c>
      <c r="P2743">
        <f t="shared" si="384"/>
        <v>192000</v>
      </c>
      <c r="Q2743" s="2">
        <f t="shared" si="385"/>
        <v>196698.0739081747</v>
      </c>
      <c r="R2743">
        <f>Q2743/MainSheet!$C$8*(G2743-G2742)+R2742</f>
        <v>3586.6056571714239</v>
      </c>
      <c r="S2743">
        <f t="shared" si="387"/>
        <v>57885.509203098358</v>
      </c>
      <c r="T2743">
        <f t="shared" si="379"/>
        <v>27.410000000001485</v>
      </c>
      <c r="U2743" s="1">
        <f>Q2743/MainSheet!$C$22</f>
        <v>1</v>
      </c>
    </row>
    <row r="2744" spans="7:21">
      <c r="G2744">
        <f t="shared" si="380"/>
        <v>27.420000000001487</v>
      </c>
      <c r="H2744">
        <f t="shared" si="381"/>
        <v>198000</v>
      </c>
      <c r="I2744" s="2">
        <f>MIN(MainSheet!$C$10/MainSheet!$C$9,MainSheet!$K$9*60)</f>
        <v>660</v>
      </c>
      <c r="J2744" s="1">
        <f>IF(G2744&gt;MainSheet!$C$11,IF(J2743&gt;=0.999,1,(G2744-MainSheet!$C$11)*I2744/$B$2/60),0)</f>
        <v>1</v>
      </c>
      <c r="K2744" s="1">
        <f>IF(G2744&gt;MainSheet!$C$11+$B$6,IF(K2743&gt;=0.999,1,(G2744-MainSheet!$C$11-$B$6)*I2744/$C$2/60),0)</f>
        <v>1</v>
      </c>
      <c r="L2744" s="1">
        <f>IF(G2744&gt;MainSheet!$C$11+$B$6+$C$6,IF(L2743&gt;=0.999,1,(G2744-MainSheet!$C$11-$B$6-$C$6)*I2744/$D$2/60),0)</f>
        <v>1</v>
      </c>
      <c r="M2744">
        <f t="shared" si="382"/>
        <v>1</v>
      </c>
      <c r="N2744" s="2">
        <f t="shared" si="383"/>
        <v>3721.0526315789471</v>
      </c>
      <c r="O2744">
        <f t="shared" si="386"/>
        <v>977.02127659574455</v>
      </c>
      <c r="P2744">
        <f t="shared" si="384"/>
        <v>192000</v>
      </c>
      <c r="Q2744" s="2">
        <f t="shared" si="385"/>
        <v>196698.0739081747</v>
      </c>
      <c r="R2744">
        <f>Q2744/MainSheet!$C$8*(G2744-G2743)+R2743</f>
        <v>3588.6369036622586</v>
      </c>
      <c r="S2744">
        <f t="shared" si="387"/>
        <v>57918.29221541639</v>
      </c>
      <c r="T2744">
        <f t="shared" si="379"/>
        <v>27.420000000001487</v>
      </c>
      <c r="U2744" s="1">
        <f>Q2744/MainSheet!$C$22</f>
        <v>1</v>
      </c>
    </row>
    <row r="2745" spans="7:21">
      <c r="G2745">
        <f t="shared" si="380"/>
        <v>27.430000000001488</v>
      </c>
      <c r="H2745">
        <f t="shared" si="381"/>
        <v>198000</v>
      </c>
      <c r="I2745" s="2">
        <f>MIN(MainSheet!$C$10/MainSheet!$C$9,MainSheet!$K$9*60)</f>
        <v>660</v>
      </c>
      <c r="J2745" s="1">
        <f>IF(G2745&gt;MainSheet!$C$11,IF(J2744&gt;=0.999,1,(G2745-MainSheet!$C$11)*I2745/$B$2/60),0)</f>
        <v>1</v>
      </c>
      <c r="K2745" s="1">
        <f>IF(G2745&gt;MainSheet!$C$11+$B$6,IF(K2744&gt;=0.999,1,(G2745-MainSheet!$C$11-$B$6)*I2745/$C$2/60),0)</f>
        <v>1</v>
      </c>
      <c r="L2745" s="1">
        <f>IF(G2745&gt;MainSheet!$C$11+$B$6+$C$6,IF(L2744&gt;=0.999,1,(G2745-MainSheet!$C$11-$B$6-$C$6)*I2745/$D$2/60),0)</f>
        <v>1</v>
      </c>
      <c r="M2745">
        <f t="shared" si="382"/>
        <v>1</v>
      </c>
      <c r="N2745" s="2">
        <f t="shared" si="383"/>
        <v>3721.0526315789471</v>
      </c>
      <c r="O2745">
        <f t="shared" si="386"/>
        <v>977.02127659574455</v>
      </c>
      <c r="P2745">
        <f t="shared" si="384"/>
        <v>192000</v>
      </c>
      <c r="Q2745" s="2">
        <f t="shared" si="385"/>
        <v>196698.0739081747</v>
      </c>
      <c r="R2745">
        <f>Q2745/MainSheet!$C$8*(G2745-G2744)+R2744</f>
        <v>3590.6681501530934</v>
      </c>
      <c r="S2745">
        <f t="shared" si="387"/>
        <v>57951.075227734422</v>
      </c>
      <c r="T2745">
        <f t="shared" si="379"/>
        <v>27.430000000001488</v>
      </c>
      <c r="U2745" s="1">
        <f>Q2745/MainSheet!$C$22</f>
        <v>1</v>
      </c>
    </row>
    <row r="2746" spans="7:21">
      <c r="G2746">
        <f t="shared" si="380"/>
        <v>27.44000000000149</v>
      </c>
      <c r="H2746">
        <f t="shared" si="381"/>
        <v>198000</v>
      </c>
      <c r="I2746" s="2">
        <f>MIN(MainSheet!$C$10/MainSheet!$C$9,MainSheet!$K$9*60)</f>
        <v>660</v>
      </c>
      <c r="J2746" s="1">
        <f>IF(G2746&gt;MainSheet!$C$11,IF(J2745&gt;=0.999,1,(G2746-MainSheet!$C$11)*I2746/$B$2/60),0)</f>
        <v>1</v>
      </c>
      <c r="K2746" s="1">
        <f>IF(G2746&gt;MainSheet!$C$11+$B$6,IF(K2745&gt;=0.999,1,(G2746-MainSheet!$C$11-$B$6)*I2746/$C$2/60),0)</f>
        <v>1</v>
      </c>
      <c r="L2746" s="1">
        <f>IF(G2746&gt;MainSheet!$C$11+$B$6+$C$6,IF(L2745&gt;=0.999,1,(G2746-MainSheet!$C$11-$B$6-$C$6)*I2746/$D$2/60),0)</f>
        <v>1</v>
      </c>
      <c r="M2746">
        <f t="shared" si="382"/>
        <v>1</v>
      </c>
      <c r="N2746" s="2">
        <f t="shared" si="383"/>
        <v>3721.0526315789471</v>
      </c>
      <c r="O2746">
        <f t="shared" si="386"/>
        <v>977.02127659574455</v>
      </c>
      <c r="P2746">
        <f t="shared" si="384"/>
        <v>192000</v>
      </c>
      <c r="Q2746" s="2">
        <f t="shared" si="385"/>
        <v>196698.0739081747</v>
      </c>
      <c r="R2746">
        <f>Q2746/MainSheet!$C$8*(G2746-G2745)+R2745</f>
        <v>3592.6993966439281</v>
      </c>
      <c r="S2746">
        <f t="shared" si="387"/>
        <v>57983.858240052454</v>
      </c>
      <c r="T2746">
        <f t="shared" si="379"/>
        <v>27.44000000000149</v>
      </c>
      <c r="U2746" s="1">
        <f>Q2746/MainSheet!$C$22</f>
        <v>1</v>
      </c>
    </row>
    <row r="2747" spans="7:21">
      <c r="G2747">
        <f t="shared" si="380"/>
        <v>27.450000000001491</v>
      </c>
      <c r="H2747">
        <f t="shared" si="381"/>
        <v>198000</v>
      </c>
      <c r="I2747" s="2">
        <f>MIN(MainSheet!$C$10/MainSheet!$C$9,MainSheet!$K$9*60)</f>
        <v>660</v>
      </c>
      <c r="J2747" s="1">
        <f>IF(G2747&gt;MainSheet!$C$11,IF(J2746&gt;=0.999,1,(G2747-MainSheet!$C$11)*I2747/$B$2/60),0)</f>
        <v>1</v>
      </c>
      <c r="K2747" s="1">
        <f>IF(G2747&gt;MainSheet!$C$11+$B$6,IF(K2746&gt;=0.999,1,(G2747-MainSheet!$C$11-$B$6)*I2747/$C$2/60),0)</f>
        <v>1</v>
      </c>
      <c r="L2747" s="1">
        <f>IF(G2747&gt;MainSheet!$C$11+$B$6+$C$6,IF(L2746&gt;=0.999,1,(G2747-MainSheet!$C$11-$B$6-$C$6)*I2747/$D$2/60),0)</f>
        <v>1</v>
      </c>
      <c r="M2747">
        <f t="shared" si="382"/>
        <v>1</v>
      </c>
      <c r="N2747" s="2">
        <f t="shared" si="383"/>
        <v>3721.0526315789471</v>
      </c>
      <c r="O2747">
        <f t="shared" si="386"/>
        <v>977.02127659574455</v>
      </c>
      <c r="P2747">
        <f t="shared" si="384"/>
        <v>192000</v>
      </c>
      <c r="Q2747" s="2">
        <f t="shared" si="385"/>
        <v>196698.0739081747</v>
      </c>
      <c r="R2747">
        <f>Q2747/MainSheet!$C$8*(G2747-G2746)+R2746</f>
        <v>3594.7306431347629</v>
      </c>
      <c r="S2747">
        <f t="shared" si="387"/>
        <v>58016.641252370486</v>
      </c>
      <c r="T2747">
        <f t="shared" si="379"/>
        <v>27.450000000001491</v>
      </c>
      <c r="U2747" s="1">
        <f>Q2747/MainSheet!$C$22</f>
        <v>1</v>
      </c>
    </row>
    <row r="2748" spans="7:21">
      <c r="G2748">
        <f t="shared" si="380"/>
        <v>27.460000000001493</v>
      </c>
      <c r="H2748">
        <f t="shared" si="381"/>
        <v>198000</v>
      </c>
      <c r="I2748" s="2">
        <f>MIN(MainSheet!$C$10/MainSheet!$C$9,MainSheet!$K$9*60)</f>
        <v>660</v>
      </c>
      <c r="J2748" s="1">
        <f>IF(G2748&gt;MainSheet!$C$11,IF(J2747&gt;=0.999,1,(G2748-MainSheet!$C$11)*I2748/$B$2/60),0)</f>
        <v>1</v>
      </c>
      <c r="K2748" s="1">
        <f>IF(G2748&gt;MainSheet!$C$11+$B$6,IF(K2747&gt;=0.999,1,(G2748-MainSheet!$C$11-$B$6)*I2748/$C$2/60),0)</f>
        <v>1</v>
      </c>
      <c r="L2748" s="1">
        <f>IF(G2748&gt;MainSheet!$C$11+$B$6+$C$6,IF(L2747&gt;=0.999,1,(G2748-MainSheet!$C$11-$B$6-$C$6)*I2748/$D$2/60),0)</f>
        <v>1</v>
      </c>
      <c r="M2748">
        <f t="shared" si="382"/>
        <v>1</v>
      </c>
      <c r="N2748" s="2">
        <f t="shared" si="383"/>
        <v>3721.0526315789471</v>
      </c>
      <c r="O2748">
        <f t="shared" si="386"/>
        <v>977.02127659574455</v>
      </c>
      <c r="P2748">
        <f t="shared" si="384"/>
        <v>192000</v>
      </c>
      <c r="Q2748" s="2">
        <f t="shared" si="385"/>
        <v>196698.0739081747</v>
      </c>
      <c r="R2748">
        <f>Q2748/MainSheet!$C$8*(G2748-G2747)+R2747</f>
        <v>3596.7618896255976</v>
      </c>
      <c r="S2748">
        <f t="shared" si="387"/>
        <v>58049.424264688518</v>
      </c>
      <c r="T2748">
        <f t="shared" si="379"/>
        <v>27.460000000001493</v>
      </c>
      <c r="U2748" s="1">
        <f>Q2748/MainSheet!$C$22</f>
        <v>1</v>
      </c>
    </row>
    <row r="2749" spans="7:21">
      <c r="G2749">
        <f t="shared" si="380"/>
        <v>27.470000000001495</v>
      </c>
      <c r="H2749">
        <f t="shared" si="381"/>
        <v>198000</v>
      </c>
      <c r="I2749" s="2">
        <f>MIN(MainSheet!$C$10/MainSheet!$C$9,MainSheet!$K$9*60)</f>
        <v>660</v>
      </c>
      <c r="J2749" s="1">
        <f>IF(G2749&gt;MainSheet!$C$11,IF(J2748&gt;=0.999,1,(G2749-MainSheet!$C$11)*I2749/$B$2/60),0)</f>
        <v>1</v>
      </c>
      <c r="K2749" s="1">
        <f>IF(G2749&gt;MainSheet!$C$11+$B$6,IF(K2748&gt;=0.999,1,(G2749-MainSheet!$C$11-$B$6)*I2749/$C$2/60),0)</f>
        <v>1</v>
      </c>
      <c r="L2749" s="1">
        <f>IF(G2749&gt;MainSheet!$C$11+$B$6+$C$6,IF(L2748&gt;=0.999,1,(G2749-MainSheet!$C$11-$B$6-$C$6)*I2749/$D$2/60),0)</f>
        <v>1</v>
      </c>
      <c r="M2749">
        <f t="shared" si="382"/>
        <v>1</v>
      </c>
      <c r="N2749" s="2">
        <f t="shared" si="383"/>
        <v>3721.0526315789471</v>
      </c>
      <c r="O2749">
        <f t="shared" si="386"/>
        <v>977.02127659574455</v>
      </c>
      <c r="P2749">
        <f t="shared" si="384"/>
        <v>192000</v>
      </c>
      <c r="Q2749" s="2">
        <f t="shared" si="385"/>
        <v>196698.0739081747</v>
      </c>
      <c r="R2749">
        <f>Q2749/MainSheet!$C$8*(G2749-G2748)+R2748</f>
        <v>3598.7931361164324</v>
      </c>
      <c r="S2749">
        <f t="shared" si="387"/>
        <v>58082.20727700655</v>
      </c>
      <c r="T2749">
        <f t="shared" si="379"/>
        <v>27.470000000001495</v>
      </c>
      <c r="U2749" s="1">
        <f>Q2749/MainSheet!$C$22</f>
        <v>1</v>
      </c>
    </row>
    <row r="2750" spans="7:21">
      <c r="G2750">
        <f t="shared" si="380"/>
        <v>27.480000000001496</v>
      </c>
      <c r="H2750">
        <f t="shared" si="381"/>
        <v>198000</v>
      </c>
      <c r="I2750" s="2">
        <f>MIN(MainSheet!$C$10/MainSheet!$C$9,MainSheet!$K$9*60)</f>
        <v>660</v>
      </c>
      <c r="J2750" s="1">
        <f>IF(G2750&gt;MainSheet!$C$11,IF(J2749&gt;=0.999,1,(G2750-MainSheet!$C$11)*I2750/$B$2/60),0)</f>
        <v>1</v>
      </c>
      <c r="K2750" s="1">
        <f>IF(G2750&gt;MainSheet!$C$11+$B$6,IF(K2749&gt;=0.999,1,(G2750-MainSheet!$C$11-$B$6)*I2750/$C$2/60),0)</f>
        <v>1</v>
      </c>
      <c r="L2750" s="1">
        <f>IF(G2750&gt;MainSheet!$C$11+$B$6+$C$6,IF(L2749&gt;=0.999,1,(G2750-MainSheet!$C$11-$B$6-$C$6)*I2750/$D$2/60),0)</f>
        <v>1</v>
      </c>
      <c r="M2750">
        <f t="shared" si="382"/>
        <v>1</v>
      </c>
      <c r="N2750" s="2">
        <f t="shared" si="383"/>
        <v>3721.0526315789471</v>
      </c>
      <c r="O2750">
        <f t="shared" si="386"/>
        <v>977.02127659574455</v>
      </c>
      <c r="P2750">
        <f t="shared" si="384"/>
        <v>192000</v>
      </c>
      <c r="Q2750" s="2">
        <f t="shared" si="385"/>
        <v>196698.0739081747</v>
      </c>
      <c r="R2750">
        <f>Q2750/MainSheet!$C$8*(G2750-G2749)+R2749</f>
        <v>3600.8243826072671</v>
      </c>
      <c r="S2750">
        <f t="shared" si="387"/>
        <v>58114.990289324582</v>
      </c>
      <c r="T2750">
        <f t="shared" si="379"/>
        <v>27.480000000001496</v>
      </c>
      <c r="U2750" s="1">
        <f>Q2750/MainSheet!$C$22</f>
        <v>1</v>
      </c>
    </row>
    <row r="2751" spans="7:21">
      <c r="G2751">
        <f t="shared" si="380"/>
        <v>27.490000000001498</v>
      </c>
      <c r="H2751">
        <f t="shared" si="381"/>
        <v>198000</v>
      </c>
      <c r="I2751" s="2">
        <f>MIN(MainSheet!$C$10/MainSheet!$C$9,MainSheet!$K$9*60)</f>
        <v>660</v>
      </c>
      <c r="J2751" s="1">
        <f>IF(G2751&gt;MainSheet!$C$11,IF(J2750&gt;=0.999,1,(G2751-MainSheet!$C$11)*I2751/$B$2/60),0)</f>
        <v>1</v>
      </c>
      <c r="K2751" s="1">
        <f>IF(G2751&gt;MainSheet!$C$11+$B$6,IF(K2750&gt;=0.999,1,(G2751-MainSheet!$C$11-$B$6)*I2751/$C$2/60),0)</f>
        <v>1</v>
      </c>
      <c r="L2751" s="1">
        <f>IF(G2751&gt;MainSheet!$C$11+$B$6+$C$6,IF(L2750&gt;=0.999,1,(G2751-MainSheet!$C$11-$B$6-$C$6)*I2751/$D$2/60),0)</f>
        <v>1</v>
      </c>
      <c r="M2751">
        <f t="shared" si="382"/>
        <v>1</v>
      </c>
      <c r="N2751" s="2">
        <f t="shared" si="383"/>
        <v>3721.0526315789471</v>
      </c>
      <c r="O2751">
        <f t="shared" si="386"/>
        <v>977.02127659574455</v>
      </c>
      <c r="P2751">
        <f t="shared" si="384"/>
        <v>192000</v>
      </c>
      <c r="Q2751" s="2">
        <f t="shared" si="385"/>
        <v>196698.0739081747</v>
      </c>
      <c r="R2751">
        <f>Q2751/MainSheet!$C$8*(G2751-G2750)+R2750</f>
        <v>3602.8556290981019</v>
      </c>
      <c r="S2751">
        <f t="shared" si="387"/>
        <v>58147.773301642614</v>
      </c>
      <c r="T2751">
        <f t="shared" si="379"/>
        <v>27.490000000001498</v>
      </c>
      <c r="U2751" s="1">
        <f>Q2751/MainSheet!$C$22</f>
        <v>1</v>
      </c>
    </row>
    <row r="2752" spans="7:21">
      <c r="G2752">
        <f t="shared" si="380"/>
        <v>27.500000000001499</v>
      </c>
      <c r="H2752">
        <f t="shared" si="381"/>
        <v>198000</v>
      </c>
      <c r="I2752" s="2">
        <f>MIN(MainSheet!$C$10/MainSheet!$C$9,MainSheet!$K$9*60)</f>
        <v>660</v>
      </c>
      <c r="J2752" s="1">
        <f>IF(G2752&gt;MainSheet!$C$11,IF(J2751&gt;=0.999,1,(G2752-MainSheet!$C$11)*I2752/$B$2/60),0)</f>
        <v>1</v>
      </c>
      <c r="K2752" s="1">
        <f>IF(G2752&gt;MainSheet!$C$11+$B$6,IF(K2751&gt;=0.999,1,(G2752-MainSheet!$C$11-$B$6)*I2752/$C$2/60),0)</f>
        <v>1</v>
      </c>
      <c r="L2752" s="1">
        <f>IF(G2752&gt;MainSheet!$C$11+$B$6+$C$6,IF(L2751&gt;=0.999,1,(G2752-MainSheet!$C$11-$B$6-$C$6)*I2752/$D$2/60),0)</f>
        <v>1</v>
      </c>
      <c r="M2752">
        <f t="shared" si="382"/>
        <v>1</v>
      </c>
      <c r="N2752" s="2">
        <f t="shared" si="383"/>
        <v>3721.0526315789471</v>
      </c>
      <c r="O2752">
        <f t="shared" si="386"/>
        <v>977.02127659574455</v>
      </c>
      <c r="P2752">
        <f t="shared" si="384"/>
        <v>192000</v>
      </c>
      <c r="Q2752" s="2">
        <f t="shared" si="385"/>
        <v>196698.0739081747</v>
      </c>
      <c r="R2752">
        <f>Q2752/MainSheet!$C$8*(G2752-G2751)+R2751</f>
        <v>3604.8868755889366</v>
      </c>
      <c r="S2752">
        <f t="shared" si="387"/>
        <v>58180.556313960646</v>
      </c>
      <c r="T2752">
        <f t="shared" si="379"/>
        <v>27.500000000001499</v>
      </c>
      <c r="U2752" s="1">
        <f>Q2752/MainSheet!$C$22</f>
        <v>1</v>
      </c>
    </row>
    <row r="2753" spans="7:21">
      <c r="G2753">
        <f t="shared" si="380"/>
        <v>27.510000000001501</v>
      </c>
      <c r="H2753">
        <f t="shared" si="381"/>
        <v>198000</v>
      </c>
      <c r="I2753" s="2">
        <f>MIN(MainSheet!$C$10/MainSheet!$C$9,MainSheet!$K$9*60)</f>
        <v>660</v>
      </c>
      <c r="J2753" s="1">
        <f>IF(G2753&gt;MainSheet!$C$11,IF(J2752&gt;=0.999,1,(G2753-MainSheet!$C$11)*I2753/$B$2/60),0)</f>
        <v>1</v>
      </c>
      <c r="K2753" s="1">
        <f>IF(G2753&gt;MainSheet!$C$11+$B$6,IF(K2752&gt;=0.999,1,(G2753-MainSheet!$C$11-$B$6)*I2753/$C$2/60),0)</f>
        <v>1</v>
      </c>
      <c r="L2753" s="1">
        <f>IF(G2753&gt;MainSheet!$C$11+$B$6+$C$6,IF(L2752&gt;=0.999,1,(G2753-MainSheet!$C$11-$B$6-$C$6)*I2753/$D$2/60),0)</f>
        <v>1</v>
      </c>
      <c r="M2753">
        <f t="shared" si="382"/>
        <v>1</v>
      </c>
      <c r="N2753" s="2">
        <f t="shared" si="383"/>
        <v>3721.0526315789471</v>
      </c>
      <c r="O2753">
        <f t="shared" si="386"/>
        <v>977.02127659574455</v>
      </c>
      <c r="P2753">
        <f t="shared" si="384"/>
        <v>192000</v>
      </c>
      <c r="Q2753" s="2">
        <f t="shared" si="385"/>
        <v>196698.0739081747</v>
      </c>
      <c r="R2753">
        <f>Q2753/MainSheet!$C$8*(G2753-G2752)+R2752</f>
        <v>3606.9181220797714</v>
      </c>
      <c r="S2753">
        <f t="shared" si="387"/>
        <v>58213.339326278678</v>
      </c>
      <c r="T2753">
        <f t="shared" si="379"/>
        <v>27.510000000001501</v>
      </c>
      <c r="U2753" s="1">
        <f>Q2753/MainSheet!$C$22</f>
        <v>1</v>
      </c>
    </row>
    <row r="2754" spans="7:21">
      <c r="G2754">
        <f t="shared" si="380"/>
        <v>27.520000000001502</v>
      </c>
      <c r="H2754">
        <f t="shared" si="381"/>
        <v>198000</v>
      </c>
      <c r="I2754" s="2">
        <f>MIN(MainSheet!$C$10/MainSheet!$C$9,MainSheet!$K$9*60)</f>
        <v>660</v>
      </c>
      <c r="J2754" s="1">
        <f>IF(G2754&gt;MainSheet!$C$11,IF(J2753&gt;=0.999,1,(G2754-MainSheet!$C$11)*I2754/$B$2/60),0)</f>
        <v>1</v>
      </c>
      <c r="K2754" s="1">
        <f>IF(G2754&gt;MainSheet!$C$11+$B$6,IF(K2753&gt;=0.999,1,(G2754-MainSheet!$C$11-$B$6)*I2754/$C$2/60),0)</f>
        <v>1</v>
      </c>
      <c r="L2754" s="1">
        <f>IF(G2754&gt;MainSheet!$C$11+$B$6+$C$6,IF(L2753&gt;=0.999,1,(G2754-MainSheet!$C$11-$B$6-$C$6)*I2754/$D$2/60),0)</f>
        <v>1</v>
      </c>
      <c r="M2754">
        <f t="shared" si="382"/>
        <v>1</v>
      </c>
      <c r="N2754" s="2">
        <f t="shared" si="383"/>
        <v>3721.0526315789471</v>
      </c>
      <c r="O2754">
        <f t="shared" si="386"/>
        <v>977.02127659574455</v>
      </c>
      <c r="P2754">
        <f t="shared" si="384"/>
        <v>192000</v>
      </c>
      <c r="Q2754" s="2">
        <f t="shared" si="385"/>
        <v>196698.0739081747</v>
      </c>
      <c r="R2754">
        <f>Q2754/MainSheet!$C$8*(G2754-G2753)+R2753</f>
        <v>3608.9493685706061</v>
      </c>
      <c r="S2754">
        <f t="shared" si="387"/>
        <v>58246.12233859671</v>
      </c>
      <c r="T2754">
        <f t="shared" si="379"/>
        <v>27.520000000001502</v>
      </c>
      <c r="U2754" s="1">
        <f>Q2754/MainSheet!$C$22</f>
        <v>1</v>
      </c>
    </row>
    <row r="2755" spans="7:21">
      <c r="G2755">
        <f t="shared" si="380"/>
        <v>27.530000000001504</v>
      </c>
      <c r="H2755">
        <f t="shared" si="381"/>
        <v>198000</v>
      </c>
      <c r="I2755" s="2">
        <f>MIN(MainSheet!$C$10/MainSheet!$C$9,MainSheet!$K$9*60)</f>
        <v>660</v>
      </c>
      <c r="J2755" s="1">
        <f>IF(G2755&gt;MainSheet!$C$11,IF(J2754&gt;=0.999,1,(G2755-MainSheet!$C$11)*I2755/$B$2/60),0)</f>
        <v>1</v>
      </c>
      <c r="K2755" s="1">
        <f>IF(G2755&gt;MainSheet!$C$11+$B$6,IF(K2754&gt;=0.999,1,(G2755-MainSheet!$C$11-$B$6)*I2755/$C$2/60),0)</f>
        <v>1</v>
      </c>
      <c r="L2755" s="1">
        <f>IF(G2755&gt;MainSheet!$C$11+$B$6+$C$6,IF(L2754&gt;=0.999,1,(G2755-MainSheet!$C$11-$B$6-$C$6)*I2755/$D$2/60),0)</f>
        <v>1</v>
      </c>
      <c r="M2755">
        <f t="shared" si="382"/>
        <v>1</v>
      </c>
      <c r="N2755" s="2">
        <f t="shared" si="383"/>
        <v>3721.0526315789471</v>
      </c>
      <c r="O2755">
        <f t="shared" si="386"/>
        <v>977.02127659574455</v>
      </c>
      <c r="P2755">
        <f t="shared" si="384"/>
        <v>192000</v>
      </c>
      <c r="Q2755" s="2">
        <f t="shared" si="385"/>
        <v>196698.0739081747</v>
      </c>
      <c r="R2755">
        <f>Q2755/MainSheet!$C$8*(G2755-G2754)+R2754</f>
        <v>3610.9806150614409</v>
      </c>
      <c r="S2755">
        <f t="shared" si="387"/>
        <v>58278.905350914742</v>
      </c>
      <c r="T2755">
        <f t="shared" ref="T2755:T2818" si="388">G2755</f>
        <v>27.530000000001504</v>
      </c>
      <c r="U2755" s="1">
        <f>Q2755/MainSheet!$C$22</f>
        <v>1</v>
      </c>
    </row>
    <row r="2756" spans="7:21">
      <c r="G2756">
        <f t="shared" ref="G2756:G2819" si="389">G2755+$F$2</f>
        <v>27.540000000001505</v>
      </c>
      <c r="H2756">
        <f t="shared" ref="H2756:H2819" si="390">H2755</f>
        <v>198000</v>
      </c>
      <c r="I2756" s="2">
        <f>MIN(MainSheet!$C$10/MainSheet!$C$9,MainSheet!$K$9*60)</f>
        <v>660</v>
      </c>
      <c r="J2756" s="1">
        <f>IF(G2756&gt;MainSheet!$C$11,IF(J2755&gt;=0.999,1,(G2756-MainSheet!$C$11)*I2756/$B$2/60),0)</f>
        <v>1</v>
      </c>
      <c r="K2756" s="1">
        <f>IF(G2756&gt;MainSheet!$C$11+$B$6,IF(K2755&gt;=0.999,1,(G2756-MainSheet!$C$11-$B$6)*I2756/$C$2/60),0)</f>
        <v>1</v>
      </c>
      <c r="L2756" s="1">
        <f>IF(G2756&gt;MainSheet!$C$11+$B$6+$C$6,IF(L2755&gt;=0.999,1,(G2756-MainSheet!$C$11-$B$6-$C$6)*I2756/$D$2/60),0)</f>
        <v>1</v>
      </c>
      <c r="M2756">
        <f t="shared" ref="M2756:M2819" si="391">(J2756*$B$2+K2756*$C$2+L2756*$D$2)/SUM($B$2:$D$2)</f>
        <v>1</v>
      </c>
      <c r="N2756" s="2">
        <f t="shared" ref="N2756:N2819" si="392">IF(J2756&gt;=0.01,((1-J2756)*B$3+B$4*(J2756)),0)</f>
        <v>3721.0526315789471</v>
      </c>
      <c r="O2756">
        <f t="shared" si="386"/>
        <v>977.02127659574455</v>
      </c>
      <c r="P2756">
        <f t="shared" ref="P2756:P2819" si="393">IF(IF(N2756+O2756&gt;H2756,H2756-O2756-N2756,IF(L2756&gt;0,((1-L2756)*D$3+D$4*(L2756)),0))+O2756+N2756&gt;H2756,H2756-N2756-O2756,IF(N2756+O2756&gt;H2756,H2756-O2756-N2756,IF(L2756&gt;0,((1-L2756)*D$3+D$4*(L2756)),0)))</f>
        <v>192000</v>
      </c>
      <c r="Q2756" s="2">
        <f t="shared" ref="Q2756:Q2819" si="394">SUM(N2756:P2756)</f>
        <v>196698.0739081747</v>
      </c>
      <c r="R2756">
        <f>Q2756/MainSheet!$C$8*(G2756-G2755)+R2755</f>
        <v>3613.0118615522756</v>
      </c>
      <c r="S2756">
        <f t="shared" si="387"/>
        <v>58311.688363232774</v>
      </c>
      <c r="T2756">
        <f t="shared" si="388"/>
        <v>27.540000000001505</v>
      </c>
      <c r="U2756" s="1">
        <f>Q2756/MainSheet!$C$22</f>
        <v>1</v>
      </c>
    </row>
    <row r="2757" spans="7:21">
      <c r="G2757">
        <f t="shared" si="389"/>
        <v>27.550000000001507</v>
      </c>
      <c r="H2757">
        <f t="shared" si="390"/>
        <v>198000</v>
      </c>
      <c r="I2757" s="2">
        <f>MIN(MainSheet!$C$10/MainSheet!$C$9,MainSheet!$K$9*60)</f>
        <v>660</v>
      </c>
      <c r="J2757" s="1">
        <f>IF(G2757&gt;MainSheet!$C$11,IF(J2756&gt;=0.999,1,(G2757-MainSheet!$C$11)*I2757/$B$2/60),0)</f>
        <v>1</v>
      </c>
      <c r="K2757" s="1">
        <f>IF(G2757&gt;MainSheet!$C$11+$B$6,IF(K2756&gt;=0.999,1,(G2757-MainSheet!$C$11-$B$6)*I2757/$C$2/60),0)</f>
        <v>1</v>
      </c>
      <c r="L2757" s="1">
        <f>IF(G2757&gt;MainSheet!$C$11+$B$6+$C$6,IF(L2756&gt;=0.999,1,(G2757-MainSheet!$C$11-$B$6-$C$6)*I2757/$D$2/60),0)</f>
        <v>1</v>
      </c>
      <c r="M2757">
        <f t="shared" si="391"/>
        <v>1</v>
      </c>
      <c r="N2757" s="2">
        <f t="shared" si="392"/>
        <v>3721.0526315789471</v>
      </c>
      <c r="O2757">
        <f t="shared" ref="O2757:O2820" si="395">IF(K2757&gt;=0.01,((1-K2757)*C$3+C$4*(K2757)),0)</f>
        <v>977.02127659574455</v>
      </c>
      <c r="P2757">
        <f t="shared" si="393"/>
        <v>192000</v>
      </c>
      <c r="Q2757" s="2">
        <f t="shared" si="394"/>
        <v>196698.0739081747</v>
      </c>
      <c r="R2757">
        <f>Q2757/MainSheet!$C$8*(G2757-G2756)+R2756</f>
        <v>3615.0431080431104</v>
      </c>
      <c r="S2757">
        <f t="shared" ref="S2757:S2820" si="396">Q2757*$F$2/60+S2756</f>
        <v>58344.471375550806</v>
      </c>
      <c r="T2757">
        <f t="shared" si="388"/>
        <v>27.550000000001507</v>
      </c>
      <c r="U2757" s="1">
        <f>Q2757/MainSheet!$C$22</f>
        <v>1</v>
      </c>
    </row>
    <row r="2758" spans="7:21">
      <c r="G2758">
        <f t="shared" si="389"/>
        <v>27.560000000001509</v>
      </c>
      <c r="H2758">
        <f t="shared" si="390"/>
        <v>198000</v>
      </c>
      <c r="I2758" s="2">
        <f>MIN(MainSheet!$C$10/MainSheet!$C$9,MainSheet!$K$9*60)</f>
        <v>660</v>
      </c>
      <c r="J2758" s="1">
        <f>IF(G2758&gt;MainSheet!$C$11,IF(J2757&gt;=0.999,1,(G2758-MainSheet!$C$11)*I2758/$B$2/60),0)</f>
        <v>1</v>
      </c>
      <c r="K2758" s="1">
        <f>IF(G2758&gt;MainSheet!$C$11+$B$6,IF(K2757&gt;=0.999,1,(G2758-MainSheet!$C$11-$B$6)*I2758/$C$2/60),0)</f>
        <v>1</v>
      </c>
      <c r="L2758" s="1">
        <f>IF(G2758&gt;MainSheet!$C$11+$B$6+$C$6,IF(L2757&gt;=0.999,1,(G2758-MainSheet!$C$11-$B$6-$C$6)*I2758/$D$2/60),0)</f>
        <v>1</v>
      </c>
      <c r="M2758">
        <f t="shared" si="391"/>
        <v>1</v>
      </c>
      <c r="N2758" s="2">
        <f t="shared" si="392"/>
        <v>3721.0526315789471</v>
      </c>
      <c r="O2758">
        <f t="shared" si="395"/>
        <v>977.02127659574455</v>
      </c>
      <c r="P2758">
        <f t="shared" si="393"/>
        <v>192000</v>
      </c>
      <c r="Q2758" s="2">
        <f t="shared" si="394"/>
        <v>196698.0739081747</v>
      </c>
      <c r="R2758">
        <f>Q2758/MainSheet!$C$8*(G2758-G2757)+R2757</f>
        <v>3617.0743545339451</v>
      </c>
      <c r="S2758">
        <f t="shared" si="396"/>
        <v>58377.254387868838</v>
      </c>
      <c r="T2758">
        <f t="shared" si="388"/>
        <v>27.560000000001509</v>
      </c>
      <c r="U2758" s="1">
        <f>Q2758/MainSheet!$C$22</f>
        <v>1</v>
      </c>
    </row>
    <row r="2759" spans="7:21">
      <c r="G2759">
        <f t="shared" si="389"/>
        <v>27.57000000000151</v>
      </c>
      <c r="H2759">
        <f t="shared" si="390"/>
        <v>198000</v>
      </c>
      <c r="I2759" s="2">
        <f>MIN(MainSheet!$C$10/MainSheet!$C$9,MainSheet!$K$9*60)</f>
        <v>660</v>
      </c>
      <c r="J2759" s="1">
        <f>IF(G2759&gt;MainSheet!$C$11,IF(J2758&gt;=0.999,1,(G2759-MainSheet!$C$11)*I2759/$B$2/60),0)</f>
        <v>1</v>
      </c>
      <c r="K2759" s="1">
        <f>IF(G2759&gt;MainSheet!$C$11+$B$6,IF(K2758&gt;=0.999,1,(G2759-MainSheet!$C$11-$B$6)*I2759/$C$2/60),0)</f>
        <v>1</v>
      </c>
      <c r="L2759" s="1">
        <f>IF(G2759&gt;MainSheet!$C$11+$B$6+$C$6,IF(L2758&gt;=0.999,1,(G2759-MainSheet!$C$11-$B$6-$C$6)*I2759/$D$2/60),0)</f>
        <v>1</v>
      </c>
      <c r="M2759">
        <f t="shared" si="391"/>
        <v>1</v>
      </c>
      <c r="N2759" s="2">
        <f t="shared" si="392"/>
        <v>3721.0526315789471</v>
      </c>
      <c r="O2759">
        <f t="shared" si="395"/>
        <v>977.02127659574455</v>
      </c>
      <c r="P2759">
        <f t="shared" si="393"/>
        <v>192000</v>
      </c>
      <c r="Q2759" s="2">
        <f t="shared" si="394"/>
        <v>196698.0739081747</v>
      </c>
      <c r="R2759">
        <f>Q2759/MainSheet!$C$8*(G2759-G2758)+R2758</f>
        <v>3619.1056010247798</v>
      </c>
      <c r="S2759">
        <f t="shared" si="396"/>
        <v>58410.037400186869</v>
      </c>
      <c r="T2759">
        <f t="shared" si="388"/>
        <v>27.57000000000151</v>
      </c>
      <c r="U2759" s="1">
        <f>Q2759/MainSheet!$C$22</f>
        <v>1</v>
      </c>
    </row>
    <row r="2760" spans="7:21">
      <c r="G2760">
        <f t="shared" si="389"/>
        <v>27.580000000001512</v>
      </c>
      <c r="H2760">
        <f t="shared" si="390"/>
        <v>198000</v>
      </c>
      <c r="I2760" s="2">
        <f>MIN(MainSheet!$C$10/MainSheet!$C$9,MainSheet!$K$9*60)</f>
        <v>660</v>
      </c>
      <c r="J2760" s="1">
        <f>IF(G2760&gt;MainSheet!$C$11,IF(J2759&gt;=0.999,1,(G2760-MainSheet!$C$11)*I2760/$B$2/60),0)</f>
        <v>1</v>
      </c>
      <c r="K2760" s="1">
        <f>IF(G2760&gt;MainSheet!$C$11+$B$6,IF(K2759&gt;=0.999,1,(G2760-MainSheet!$C$11-$B$6)*I2760/$C$2/60),0)</f>
        <v>1</v>
      </c>
      <c r="L2760" s="1">
        <f>IF(G2760&gt;MainSheet!$C$11+$B$6+$C$6,IF(L2759&gt;=0.999,1,(G2760-MainSheet!$C$11-$B$6-$C$6)*I2760/$D$2/60),0)</f>
        <v>1</v>
      </c>
      <c r="M2760">
        <f t="shared" si="391"/>
        <v>1</v>
      </c>
      <c r="N2760" s="2">
        <f t="shared" si="392"/>
        <v>3721.0526315789471</v>
      </c>
      <c r="O2760">
        <f t="shared" si="395"/>
        <v>977.02127659574455</v>
      </c>
      <c r="P2760">
        <f t="shared" si="393"/>
        <v>192000</v>
      </c>
      <c r="Q2760" s="2">
        <f t="shared" si="394"/>
        <v>196698.0739081747</v>
      </c>
      <c r="R2760">
        <f>Q2760/MainSheet!$C$8*(G2760-G2759)+R2759</f>
        <v>3621.1368475156146</v>
      </c>
      <c r="S2760">
        <f t="shared" si="396"/>
        <v>58442.820412504901</v>
      </c>
      <c r="T2760">
        <f t="shared" si="388"/>
        <v>27.580000000001512</v>
      </c>
      <c r="U2760" s="1">
        <f>Q2760/MainSheet!$C$22</f>
        <v>1</v>
      </c>
    </row>
    <row r="2761" spans="7:21">
      <c r="G2761">
        <f t="shared" si="389"/>
        <v>27.590000000001513</v>
      </c>
      <c r="H2761">
        <f t="shared" si="390"/>
        <v>198000</v>
      </c>
      <c r="I2761" s="2">
        <f>MIN(MainSheet!$C$10/MainSheet!$C$9,MainSheet!$K$9*60)</f>
        <v>660</v>
      </c>
      <c r="J2761" s="1">
        <f>IF(G2761&gt;MainSheet!$C$11,IF(J2760&gt;=0.999,1,(G2761-MainSheet!$C$11)*I2761/$B$2/60),0)</f>
        <v>1</v>
      </c>
      <c r="K2761" s="1">
        <f>IF(G2761&gt;MainSheet!$C$11+$B$6,IF(K2760&gt;=0.999,1,(G2761-MainSheet!$C$11-$B$6)*I2761/$C$2/60),0)</f>
        <v>1</v>
      </c>
      <c r="L2761" s="1">
        <f>IF(G2761&gt;MainSheet!$C$11+$B$6+$C$6,IF(L2760&gt;=0.999,1,(G2761-MainSheet!$C$11-$B$6-$C$6)*I2761/$D$2/60),0)</f>
        <v>1</v>
      </c>
      <c r="M2761">
        <f t="shared" si="391"/>
        <v>1</v>
      </c>
      <c r="N2761" s="2">
        <f t="shared" si="392"/>
        <v>3721.0526315789471</v>
      </c>
      <c r="O2761">
        <f t="shared" si="395"/>
        <v>977.02127659574455</v>
      </c>
      <c r="P2761">
        <f t="shared" si="393"/>
        <v>192000</v>
      </c>
      <c r="Q2761" s="2">
        <f t="shared" si="394"/>
        <v>196698.0739081747</v>
      </c>
      <c r="R2761">
        <f>Q2761/MainSheet!$C$8*(G2761-G2760)+R2760</f>
        <v>3623.1680940064493</v>
      </c>
      <c r="S2761">
        <f t="shared" si="396"/>
        <v>58475.603424822933</v>
      </c>
      <c r="T2761">
        <f t="shared" si="388"/>
        <v>27.590000000001513</v>
      </c>
      <c r="U2761" s="1">
        <f>Q2761/MainSheet!$C$22</f>
        <v>1</v>
      </c>
    </row>
    <row r="2762" spans="7:21">
      <c r="G2762">
        <f t="shared" si="389"/>
        <v>27.600000000001515</v>
      </c>
      <c r="H2762">
        <f t="shared" si="390"/>
        <v>198000</v>
      </c>
      <c r="I2762" s="2">
        <f>MIN(MainSheet!$C$10/MainSheet!$C$9,MainSheet!$K$9*60)</f>
        <v>660</v>
      </c>
      <c r="J2762" s="1">
        <f>IF(G2762&gt;MainSheet!$C$11,IF(J2761&gt;=0.999,1,(G2762-MainSheet!$C$11)*I2762/$B$2/60),0)</f>
        <v>1</v>
      </c>
      <c r="K2762" s="1">
        <f>IF(G2762&gt;MainSheet!$C$11+$B$6,IF(K2761&gt;=0.999,1,(G2762-MainSheet!$C$11-$B$6)*I2762/$C$2/60),0)</f>
        <v>1</v>
      </c>
      <c r="L2762" s="1">
        <f>IF(G2762&gt;MainSheet!$C$11+$B$6+$C$6,IF(L2761&gt;=0.999,1,(G2762-MainSheet!$C$11-$B$6-$C$6)*I2762/$D$2/60),0)</f>
        <v>1</v>
      </c>
      <c r="M2762">
        <f t="shared" si="391"/>
        <v>1</v>
      </c>
      <c r="N2762" s="2">
        <f t="shared" si="392"/>
        <v>3721.0526315789471</v>
      </c>
      <c r="O2762">
        <f t="shared" si="395"/>
        <v>977.02127659574455</v>
      </c>
      <c r="P2762">
        <f t="shared" si="393"/>
        <v>192000</v>
      </c>
      <c r="Q2762" s="2">
        <f t="shared" si="394"/>
        <v>196698.0739081747</v>
      </c>
      <c r="R2762">
        <f>Q2762/MainSheet!$C$8*(G2762-G2761)+R2761</f>
        <v>3625.1993404972841</v>
      </c>
      <c r="S2762">
        <f t="shared" si="396"/>
        <v>58508.386437140965</v>
      </c>
      <c r="T2762">
        <f t="shared" si="388"/>
        <v>27.600000000001515</v>
      </c>
      <c r="U2762" s="1">
        <f>Q2762/MainSheet!$C$22</f>
        <v>1</v>
      </c>
    </row>
    <row r="2763" spans="7:21">
      <c r="G2763">
        <f t="shared" si="389"/>
        <v>27.610000000001516</v>
      </c>
      <c r="H2763">
        <f t="shared" si="390"/>
        <v>198000</v>
      </c>
      <c r="I2763" s="2">
        <f>MIN(MainSheet!$C$10/MainSheet!$C$9,MainSheet!$K$9*60)</f>
        <v>660</v>
      </c>
      <c r="J2763" s="1">
        <f>IF(G2763&gt;MainSheet!$C$11,IF(J2762&gt;=0.999,1,(G2763-MainSheet!$C$11)*I2763/$B$2/60),0)</f>
        <v>1</v>
      </c>
      <c r="K2763" s="1">
        <f>IF(G2763&gt;MainSheet!$C$11+$B$6,IF(K2762&gt;=0.999,1,(G2763-MainSheet!$C$11-$B$6)*I2763/$C$2/60),0)</f>
        <v>1</v>
      </c>
      <c r="L2763" s="1">
        <f>IF(G2763&gt;MainSheet!$C$11+$B$6+$C$6,IF(L2762&gt;=0.999,1,(G2763-MainSheet!$C$11-$B$6-$C$6)*I2763/$D$2/60),0)</f>
        <v>1</v>
      </c>
      <c r="M2763">
        <f t="shared" si="391"/>
        <v>1</v>
      </c>
      <c r="N2763" s="2">
        <f t="shared" si="392"/>
        <v>3721.0526315789471</v>
      </c>
      <c r="O2763">
        <f t="shared" si="395"/>
        <v>977.02127659574455</v>
      </c>
      <c r="P2763">
        <f t="shared" si="393"/>
        <v>192000</v>
      </c>
      <c r="Q2763" s="2">
        <f t="shared" si="394"/>
        <v>196698.0739081747</v>
      </c>
      <c r="R2763">
        <f>Q2763/MainSheet!$C$8*(G2763-G2762)+R2762</f>
        <v>3627.2305869881188</v>
      </c>
      <c r="S2763">
        <f t="shared" si="396"/>
        <v>58541.169449458997</v>
      </c>
      <c r="T2763">
        <f t="shared" si="388"/>
        <v>27.610000000001516</v>
      </c>
      <c r="U2763" s="1">
        <f>Q2763/MainSheet!$C$22</f>
        <v>1</v>
      </c>
    </row>
    <row r="2764" spans="7:21">
      <c r="G2764">
        <f t="shared" si="389"/>
        <v>27.620000000001518</v>
      </c>
      <c r="H2764">
        <f t="shared" si="390"/>
        <v>198000</v>
      </c>
      <c r="I2764" s="2">
        <f>MIN(MainSheet!$C$10/MainSheet!$C$9,MainSheet!$K$9*60)</f>
        <v>660</v>
      </c>
      <c r="J2764" s="1">
        <f>IF(G2764&gt;MainSheet!$C$11,IF(J2763&gt;=0.999,1,(G2764-MainSheet!$C$11)*I2764/$B$2/60),0)</f>
        <v>1</v>
      </c>
      <c r="K2764" s="1">
        <f>IF(G2764&gt;MainSheet!$C$11+$B$6,IF(K2763&gt;=0.999,1,(G2764-MainSheet!$C$11-$B$6)*I2764/$C$2/60),0)</f>
        <v>1</v>
      </c>
      <c r="L2764" s="1">
        <f>IF(G2764&gt;MainSheet!$C$11+$B$6+$C$6,IF(L2763&gt;=0.999,1,(G2764-MainSheet!$C$11-$B$6-$C$6)*I2764/$D$2/60),0)</f>
        <v>1</v>
      </c>
      <c r="M2764">
        <f t="shared" si="391"/>
        <v>1</v>
      </c>
      <c r="N2764" s="2">
        <f t="shared" si="392"/>
        <v>3721.0526315789471</v>
      </c>
      <c r="O2764">
        <f t="shared" si="395"/>
        <v>977.02127659574455</v>
      </c>
      <c r="P2764">
        <f t="shared" si="393"/>
        <v>192000</v>
      </c>
      <c r="Q2764" s="2">
        <f t="shared" si="394"/>
        <v>196698.0739081747</v>
      </c>
      <c r="R2764">
        <f>Q2764/MainSheet!$C$8*(G2764-G2763)+R2763</f>
        <v>3629.2618334789536</v>
      </c>
      <c r="S2764">
        <f t="shared" si="396"/>
        <v>58573.952461777029</v>
      </c>
      <c r="T2764">
        <f t="shared" si="388"/>
        <v>27.620000000001518</v>
      </c>
      <c r="U2764" s="1">
        <f>Q2764/MainSheet!$C$22</f>
        <v>1</v>
      </c>
    </row>
    <row r="2765" spans="7:21">
      <c r="G2765">
        <f t="shared" si="389"/>
        <v>27.63000000000152</v>
      </c>
      <c r="H2765">
        <f t="shared" si="390"/>
        <v>198000</v>
      </c>
      <c r="I2765" s="2">
        <f>MIN(MainSheet!$C$10/MainSheet!$C$9,MainSheet!$K$9*60)</f>
        <v>660</v>
      </c>
      <c r="J2765" s="1">
        <f>IF(G2765&gt;MainSheet!$C$11,IF(J2764&gt;=0.999,1,(G2765-MainSheet!$C$11)*I2765/$B$2/60),0)</f>
        <v>1</v>
      </c>
      <c r="K2765" s="1">
        <f>IF(G2765&gt;MainSheet!$C$11+$B$6,IF(K2764&gt;=0.999,1,(G2765-MainSheet!$C$11-$B$6)*I2765/$C$2/60),0)</f>
        <v>1</v>
      </c>
      <c r="L2765" s="1">
        <f>IF(G2765&gt;MainSheet!$C$11+$B$6+$C$6,IF(L2764&gt;=0.999,1,(G2765-MainSheet!$C$11-$B$6-$C$6)*I2765/$D$2/60),0)</f>
        <v>1</v>
      </c>
      <c r="M2765">
        <f t="shared" si="391"/>
        <v>1</v>
      </c>
      <c r="N2765" s="2">
        <f t="shared" si="392"/>
        <v>3721.0526315789471</v>
      </c>
      <c r="O2765">
        <f t="shared" si="395"/>
        <v>977.02127659574455</v>
      </c>
      <c r="P2765">
        <f t="shared" si="393"/>
        <v>192000</v>
      </c>
      <c r="Q2765" s="2">
        <f t="shared" si="394"/>
        <v>196698.0739081747</v>
      </c>
      <c r="R2765">
        <f>Q2765/MainSheet!$C$8*(G2765-G2764)+R2764</f>
        <v>3631.2930799697883</v>
      </c>
      <c r="S2765">
        <f t="shared" si="396"/>
        <v>58606.735474095061</v>
      </c>
      <c r="T2765">
        <f t="shared" si="388"/>
        <v>27.63000000000152</v>
      </c>
      <c r="U2765" s="1">
        <f>Q2765/MainSheet!$C$22</f>
        <v>1</v>
      </c>
    </row>
    <row r="2766" spans="7:21">
      <c r="G2766">
        <f t="shared" si="389"/>
        <v>27.640000000001521</v>
      </c>
      <c r="H2766">
        <f t="shared" si="390"/>
        <v>198000</v>
      </c>
      <c r="I2766" s="2">
        <f>MIN(MainSheet!$C$10/MainSheet!$C$9,MainSheet!$K$9*60)</f>
        <v>660</v>
      </c>
      <c r="J2766" s="1">
        <f>IF(G2766&gt;MainSheet!$C$11,IF(J2765&gt;=0.999,1,(G2766-MainSheet!$C$11)*I2766/$B$2/60),0)</f>
        <v>1</v>
      </c>
      <c r="K2766" s="1">
        <f>IF(G2766&gt;MainSheet!$C$11+$B$6,IF(K2765&gt;=0.999,1,(G2766-MainSheet!$C$11-$B$6)*I2766/$C$2/60),0)</f>
        <v>1</v>
      </c>
      <c r="L2766" s="1">
        <f>IF(G2766&gt;MainSheet!$C$11+$B$6+$C$6,IF(L2765&gt;=0.999,1,(G2766-MainSheet!$C$11-$B$6-$C$6)*I2766/$D$2/60),0)</f>
        <v>1</v>
      </c>
      <c r="M2766">
        <f t="shared" si="391"/>
        <v>1</v>
      </c>
      <c r="N2766" s="2">
        <f t="shared" si="392"/>
        <v>3721.0526315789471</v>
      </c>
      <c r="O2766">
        <f t="shared" si="395"/>
        <v>977.02127659574455</v>
      </c>
      <c r="P2766">
        <f t="shared" si="393"/>
        <v>192000</v>
      </c>
      <c r="Q2766" s="2">
        <f t="shared" si="394"/>
        <v>196698.0739081747</v>
      </c>
      <c r="R2766">
        <f>Q2766/MainSheet!$C$8*(G2766-G2765)+R2765</f>
        <v>3633.3243264606231</v>
      </c>
      <c r="S2766">
        <f t="shared" si="396"/>
        <v>58639.518486413093</v>
      </c>
      <c r="T2766">
        <f t="shared" si="388"/>
        <v>27.640000000001521</v>
      </c>
      <c r="U2766" s="1">
        <f>Q2766/MainSheet!$C$22</f>
        <v>1</v>
      </c>
    </row>
    <row r="2767" spans="7:21">
      <c r="G2767">
        <f t="shared" si="389"/>
        <v>27.650000000001523</v>
      </c>
      <c r="H2767">
        <f t="shared" si="390"/>
        <v>198000</v>
      </c>
      <c r="I2767" s="2">
        <f>MIN(MainSheet!$C$10/MainSheet!$C$9,MainSheet!$K$9*60)</f>
        <v>660</v>
      </c>
      <c r="J2767" s="1">
        <f>IF(G2767&gt;MainSheet!$C$11,IF(J2766&gt;=0.999,1,(G2767-MainSheet!$C$11)*I2767/$B$2/60),0)</f>
        <v>1</v>
      </c>
      <c r="K2767" s="1">
        <f>IF(G2767&gt;MainSheet!$C$11+$B$6,IF(K2766&gt;=0.999,1,(G2767-MainSheet!$C$11-$B$6)*I2767/$C$2/60),0)</f>
        <v>1</v>
      </c>
      <c r="L2767" s="1">
        <f>IF(G2767&gt;MainSheet!$C$11+$B$6+$C$6,IF(L2766&gt;=0.999,1,(G2767-MainSheet!$C$11-$B$6-$C$6)*I2767/$D$2/60),0)</f>
        <v>1</v>
      </c>
      <c r="M2767">
        <f t="shared" si="391"/>
        <v>1</v>
      </c>
      <c r="N2767" s="2">
        <f t="shared" si="392"/>
        <v>3721.0526315789471</v>
      </c>
      <c r="O2767">
        <f t="shared" si="395"/>
        <v>977.02127659574455</v>
      </c>
      <c r="P2767">
        <f t="shared" si="393"/>
        <v>192000</v>
      </c>
      <c r="Q2767" s="2">
        <f t="shared" si="394"/>
        <v>196698.0739081747</v>
      </c>
      <c r="R2767">
        <f>Q2767/MainSheet!$C$8*(G2767-G2766)+R2766</f>
        <v>3635.3555729514578</v>
      </c>
      <c r="S2767">
        <f t="shared" si="396"/>
        <v>58672.301498731125</v>
      </c>
      <c r="T2767">
        <f t="shared" si="388"/>
        <v>27.650000000001523</v>
      </c>
      <c r="U2767" s="1">
        <f>Q2767/MainSheet!$C$22</f>
        <v>1</v>
      </c>
    </row>
    <row r="2768" spans="7:21">
      <c r="G2768">
        <f t="shared" si="389"/>
        <v>27.660000000001524</v>
      </c>
      <c r="H2768">
        <f t="shared" si="390"/>
        <v>198000</v>
      </c>
      <c r="I2768" s="2">
        <f>MIN(MainSheet!$C$10/MainSheet!$C$9,MainSheet!$K$9*60)</f>
        <v>660</v>
      </c>
      <c r="J2768" s="1">
        <f>IF(G2768&gt;MainSheet!$C$11,IF(J2767&gt;=0.999,1,(G2768-MainSheet!$C$11)*I2768/$B$2/60),0)</f>
        <v>1</v>
      </c>
      <c r="K2768" s="1">
        <f>IF(G2768&gt;MainSheet!$C$11+$B$6,IF(K2767&gt;=0.999,1,(G2768-MainSheet!$C$11-$B$6)*I2768/$C$2/60),0)</f>
        <v>1</v>
      </c>
      <c r="L2768" s="1">
        <f>IF(G2768&gt;MainSheet!$C$11+$B$6+$C$6,IF(L2767&gt;=0.999,1,(G2768-MainSheet!$C$11-$B$6-$C$6)*I2768/$D$2/60),0)</f>
        <v>1</v>
      </c>
      <c r="M2768">
        <f t="shared" si="391"/>
        <v>1</v>
      </c>
      <c r="N2768" s="2">
        <f t="shared" si="392"/>
        <v>3721.0526315789471</v>
      </c>
      <c r="O2768">
        <f t="shared" si="395"/>
        <v>977.02127659574455</v>
      </c>
      <c r="P2768">
        <f t="shared" si="393"/>
        <v>192000</v>
      </c>
      <c r="Q2768" s="2">
        <f t="shared" si="394"/>
        <v>196698.0739081747</v>
      </c>
      <c r="R2768">
        <f>Q2768/MainSheet!$C$8*(G2768-G2767)+R2767</f>
        <v>3637.3868194422926</v>
      </c>
      <c r="S2768">
        <f t="shared" si="396"/>
        <v>58705.084511049157</v>
      </c>
      <c r="T2768">
        <f t="shared" si="388"/>
        <v>27.660000000001524</v>
      </c>
      <c r="U2768" s="1">
        <f>Q2768/MainSheet!$C$22</f>
        <v>1</v>
      </c>
    </row>
    <row r="2769" spans="7:21">
      <c r="G2769">
        <f t="shared" si="389"/>
        <v>27.670000000001526</v>
      </c>
      <c r="H2769">
        <f t="shared" si="390"/>
        <v>198000</v>
      </c>
      <c r="I2769" s="2">
        <f>MIN(MainSheet!$C$10/MainSheet!$C$9,MainSheet!$K$9*60)</f>
        <v>660</v>
      </c>
      <c r="J2769" s="1">
        <f>IF(G2769&gt;MainSheet!$C$11,IF(J2768&gt;=0.999,1,(G2769-MainSheet!$C$11)*I2769/$B$2/60),0)</f>
        <v>1</v>
      </c>
      <c r="K2769" s="1">
        <f>IF(G2769&gt;MainSheet!$C$11+$B$6,IF(K2768&gt;=0.999,1,(G2769-MainSheet!$C$11-$B$6)*I2769/$C$2/60),0)</f>
        <v>1</v>
      </c>
      <c r="L2769" s="1">
        <f>IF(G2769&gt;MainSheet!$C$11+$B$6+$C$6,IF(L2768&gt;=0.999,1,(G2769-MainSheet!$C$11-$B$6-$C$6)*I2769/$D$2/60),0)</f>
        <v>1</v>
      </c>
      <c r="M2769">
        <f t="shared" si="391"/>
        <v>1</v>
      </c>
      <c r="N2769" s="2">
        <f t="shared" si="392"/>
        <v>3721.0526315789471</v>
      </c>
      <c r="O2769">
        <f t="shared" si="395"/>
        <v>977.02127659574455</v>
      </c>
      <c r="P2769">
        <f t="shared" si="393"/>
        <v>192000</v>
      </c>
      <c r="Q2769" s="2">
        <f t="shared" si="394"/>
        <v>196698.0739081747</v>
      </c>
      <c r="R2769">
        <f>Q2769/MainSheet!$C$8*(G2769-G2768)+R2768</f>
        <v>3639.4180659331273</v>
      </c>
      <c r="S2769">
        <f t="shared" si="396"/>
        <v>58737.867523367189</v>
      </c>
      <c r="T2769">
        <f t="shared" si="388"/>
        <v>27.670000000001526</v>
      </c>
      <c r="U2769" s="1">
        <f>Q2769/MainSheet!$C$22</f>
        <v>1</v>
      </c>
    </row>
    <row r="2770" spans="7:21">
      <c r="G2770">
        <f t="shared" si="389"/>
        <v>27.680000000001527</v>
      </c>
      <c r="H2770">
        <f t="shared" si="390"/>
        <v>198000</v>
      </c>
      <c r="I2770" s="2">
        <f>MIN(MainSheet!$C$10/MainSheet!$C$9,MainSheet!$K$9*60)</f>
        <v>660</v>
      </c>
      <c r="J2770" s="1">
        <f>IF(G2770&gt;MainSheet!$C$11,IF(J2769&gt;=0.999,1,(G2770-MainSheet!$C$11)*I2770/$B$2/60),0)</f>
        <v>1</v>
      </c>
      <c r="K2770" s="1">
        <f>IF(G2770&gt;MainSheet!$C$11+$B$6,IF(K2769&gt;=0.999,1,(G2770-MainSheet!$C$11-$B$6)*I2770/$C$2/60),0)</f>
        <v>1</v>
      </c>
      <c r="L2770" s="1">
        <f>IF(G2770&gt;MainSheet!$C$11+$B$6+$C$6,IF(L2769&gt;=0.999,1,(G2770-MainSheet!$C$11-$B$6-$C$6)*I2770/$D$2/60),0)</f>
        <v>1</v>
      </c>
      <c r="M2770">
        <f t="shared" si="391"/>
        <v>1</v>
      </c>
      <c r="N2770" s="2">
        <f t="shared" si="392"/>
        <v>3721.0526315789471</v>
      </c>
      <c r="O2770">
        <f t="shared" si="395"/>
        <v>977.02127659574455</v>
      </c>
      <c r="P2770">
        <f t="shared" si="393"/>
        <v>192000</v>
      </c>
      <c r="Q2770" s="2">
        <f t="shared" si="394"/>
        <v>196698.0739081747</v>
      </c>
      <c r="R2770">
        <f>Q2770/MainSheet!$C$8*(G2770-G2769)+R2769</f>
        <v>3641.4493124239621</v>
      </c>
      <c r="S2770">
        <f t="shared" si="396"/>
        <v>58770.650535685221</v>
      </c>
      <c r="T2770">
        <f t="shared" si="388"/>
        <v>27.680000000001527</v>
      </c>
      <c r="U2770" s="1">
        <f>Q2770/MainSheet!$C$22</f>
        <v>1</v>
      </c>
    </row>
    <row r="2771" spans="7:21">
      <c r="G2771">
        <f t="shared" si="389"/>
        <v>27.690000000001529</v>
      </c>
      <c r="H2771">
        <f t="shared" si="390"/>
        <v>198000</v>
      </c>
      <c r="I2771" s="2">
        <f>MIN(MainSheet!$C$10/MainSheet!$C$9,MainSheet!$K$9*60)</f>
        <v>660</v>
      </c>
      <c r="J2771" s="1">
        <f>IF(G2771&gt;MainSheet!$C$11,IF(J2770&gt;=0.999,1,(G2771-MainSheet!$C$11)*I2771/$B$2/60),0)</f>
        <v>1</v>
      </c>
      <c r="K2771" s="1">
        <f>IF(G2771&gt;MainSheet!$C$11+$B$6,IF(K2770&gt;=0.999,1,(G2771-MainSheet!$C$11-$B$6)*I2771/$C$2/60),0)</f>
        <v>1</v>
      </c>
      <c r="L2771" s="1">
        <f>IF(G2771&gt;MainSheet!$C$11+$B$6+$C$6,IF(L2770&gt;=0.999,1,(G2771-MainSheet!$C$11-$B$6-$C$6)*I2771/$D$2/60),0)</f>
        <v>1</v>
      </c>
      <c r="M2771">
        <f t="shared" si="391"/>
        <v>1</v>
      </c>
      <c r="N2771" s="2">
        <f t="shared" si="392"/>
        <v>3721.0526315789471</v>
      </c>
      <c r="O2771">
        <f t="shared" si="395"/>
        <v>977.02127659574455</v>
      </c>
      <c r="P2771">
        <f t="shared" si="393"/>
        <v>192000</v>
      </c>
      <c r="Q2771" s="2">
        <f t="shared" si="394"/>
        <v>196698.0739081747</v>
      </c>
      <c r="R2771">
        <f>Q2771/MainSheet!$C$8*(G2771-G2770)+R2770</f>
        <v>3643.4805589147968</v>
      </c>
      <c r="S2771">
        <f t="shared" si="396"/>
        <v>58803.433548003253</v>
      </c>
      <c r="T2771">
        <f t="shared" si="388"/>
        <v>27.690000000001529</v>
      </c>
      <c r="U2771" s="1">
        <f>Q2771/MainSheet!$C$22</f>
        <v>1</v>
      </c>
    </row>
    <row r="2772" spans="7:21">
      <c r="G2772">
        <f t="shared" si="389"/>
        <v>27.700000000001531</v>
      </c>
      <c r="H2772">
        <f t="shared" si="390"/>
        <v>198000</v>
      </c>
      <c r="I2772" s="2">
        <f>MIN(MainSheet!$C$10/MainSheet!$C$9,MainSheet!$K$9*60)</f>
        <v>660</v>
      </c>
      <c r="J2772" s="1">
        <f>IF(G2772&gt;MainSheet!$C$11,IF(J2771&gt;=0.999,1,(G2772-MainSheet!$C$11)*I2772/$B$2/60),0)</f>
        <v>1</v>
      </c>
      <c r="K2772" s="1">
        <f>IF(G2772&gt;MainSheet!$C$11+$B$6,IF(K2771&gt;=0.999,1,(G2772-MainSheet!$C$11-$B$6)*I2772/$C$2/60),0)</f>
        <v>1</v>
      </c>
      <c r="L2772" s="1">
        <f>IF(G2772&gt;MainSheet!$C$11+$B$6+$C$6,IF(L2771&gt;=0.999,1,(G2772-MainSheet!$C$11-$B$6-$C$6)*I2772/$D$2/60),0)</f>
        <v>1</v>
      </c>
      <c r="M2772">
        <f t="shared" si="391"/>
        <v>1</v>
      </c>
      <c r="N2772" s="2">
        <f t="shared" si="392"/>
        <v>3721.0526315789471</v>
      </c>
      <c r="O2772">
        <f t="shared" si="395"/>
        <v>977.02127659574455</v>
      </c>
      <c r="P2772">
        <f t="shared" si="393"/>
        <v>192000</v>
      </c>
      <c r="Q2772" s="2">
        <f t="shared" si="394"/>
        <v>196698.0739081747</v>
      </c>
      <c r="R2772">
        <f>Q2772/MainSheet!$C$8*(G2772-G2771)+R2771</f>
        <v>3645.5118054056315</v>
      </c>
      <c r="S2772">
        <f t="shared" si="396"/>
        <v>58836.216560321285</v>
      </c>
      <c r="T2772">
        <f t="shared" si="388"/>
        <v>27.700000000001531</v>
      </c>
      <c r="U2772" s="1">
        <f>Q2772/MainSheet!$C$22</f>
        <v>1</v>
      </c>
    </row>
    <row r="2773" spans="7:21">
      <c r="G2773">
        <f t="shared" si="389"/>
        <v>27.710000000001532</v>
      </c>
      <c r="H2773">
        <f t="shared" si="390"/>
        <v>198000</v>
      </c>
      <c r="I2773" s="2">
        <f>MIN(MainSheet!$C$10/MainSheet!$C$9,MainSheet!$K$9*60)</f>
        <v>660</v>
      </c>
      <c r="J2773" s="1">
        <f>IF(G2773&gt;MainSheet!$C$11,IF(J2772&gt;=0.999,1,(G2773-MainSheet!$C$11)*I2773/$B$2/60),0)</f>
        <v>1</v>
      </c>
      <c r="K2773" s="1">
        <f>IF(G2773&gt;MainSheet!$C$11+$B$6,IF(K2772&gt;=0.999,1,(G2773-MainSheet!$C$11-$B$6)*I2773/$C$2/60),0)</f>
        <v>1</v>
      </c>
      <c r="L2773" s="1">
        <f>IF(G2773&gt;MainSheet!$C$11+$B$6+$C$6,IF(L2772&gt;=0.999,1,(G2773-MainSheet!$C$11-$B$6-$C$6)*I2773/$D$2/60),0)</f>
        <v>1</v>
      </c>
      <c r="M2773">
        <f t="shared" si="391"/>
        <v>1</v>
      </c>
      <c r="N2773" s="2">
        <f t="shared" si="392"/>
        <v>3721.0526315789471</v>
      </c>
      <c r="O2773">
        <f t="shared" si="395"/>
        <v>977.02127659574455</v>
      </c>
      <c r="P2773">
        <f t="shared" si="393"/>
        <v>192000</v>
      </c>
      <c r="Q2773" s="2">
        <f t="shared" si="394"/>
        <v>196698.0739081747</v>
      </c>
      <c r="R2773">
        <f>Q2773/MainSheet!$C$8*(G2773-G2772)+R2772</f>
        <v>3647.5430518964663</v>
      </c>
      <c r="S2773">
        <f t="shared" si="396"/>
        <v>58868.999572639317</v>
      </c>
      <c r="T2773">
        <f t="shared" si="388"/>
        <v>27.710000000001532</v>
      </c>
      <c r="U2773" s="1">
        <f>Q2773/MainSheet!$C$22</f>
        <v>1</v>
      </c>
    </row>
    <row r="2774" spans="7:21">
      <c r="G2774">
        <f t="shared" si="389"/>
        <v>27.720000000001534</v>
      </c>
      <c r="H2774">
        <f t="shared" si="390"/>
        <v>198000</v>
      </c>
      <c r="I2774" s="2">
        <f>MIN(MainSheet!$C$10/MainSheet!$C$9,MainSheet!$K$9*60)</f>
        <v>660</v>
      </c>
      <c r="J2774" s="1">
        <f>IF(G2774&gt;MainSheet!$C$11,IF(J2773&gt;=0.999,1,(G2774-MainSheet!$C$11)*I2774/$B$2/60),0)</f>
        <v>1</v>
      </c>
      <c r="K2774" s="1">
        <f>IF(G2774&gt;MainSheet!$C$11+$B$6,IF(K2773&gt;=0.999,1,(G2774-MainSheet!$C$11-$B$6)*I2774/$C$2/60),0)</f>
        <v>1</v>
      </c>
      <c r="L2774" s="1">
        <f>IF(G2774&gt;MainSheet!$C$11+$B$6+$C$6,IF(L2773&gt;=0.999,1,(G2774-MainSheet!$C$11-$B$6-$C$6)*I2774/$D$2/60),0)</f>
        <v>1</v>
      </c>
      <c r="M2774">
        <f t="shared" si="391"/>
        <v>1</v>
      </c>
      <c r="N2774" s="2">
        <f t="shared" si="392"/>
        <v>3721.0526315789471</v>
      </c>
      <c r="O2774">
        <f t="shared" si="395"/>
        <v>977.02127659574455</v>
      </c>
      <c r="P2774">
        <f t="shared" si="393"/>
        <v>192000</v>
      </c>
      <c r="Q2774" s="2">
        <f t="shared" si="394"/>
        <v>196698.0739081747</v>
      </c>
      <c r="R2774">
        <f>Q2774/MainSheet!$C$8*(G2774-G2773)+R2773</f>
        <v>3649.574298387301</v>
      </c>
      <c r="S2774">
        <f t="shared" si="396"/>
        <v>58901.782584957349</v>
      </c>
      <c r="T2774">
        <f t="shared" si="388"/>
        <v>27.720000000001534</v>
      </c>
      <c r="U2774" s="1">
        <f>Q2774/MainSheet!$C$22</f>
        <v>1</v>
      </c>
    </row>
    <row r="2775" spans="7:21">
      <c r="G2775">
        <f t="shared" si="389"/>
        <v>27.730000000001535</v>
      </c>
      <c r="H2775">
        <f t="shared" si="390"/>
        <v>198000</v>
      </c>
      <c r="I2775" s="2">
        <f>MIN(MainSheet!$C$10/MainSheet!$C$9,MainSheet!$K$9*60)</f>
        <v>660</v>
      </c>
      <c r="J2775" s="1">
        <f>IF(G2775&gt;MainSheet!$C$11,IF(J2774&gt;=0.999,1,(G2775-MainSheet!$C$11)*I2775/$B$2/60),0)</f>
        <v>1</v>
      </c>
      <c r="K2775" s="1">
        <f>IF(G2775&gt;MainSheet!$C$11+$B$6,IF(K2774&gt;=0.999,1,(G2775-MainSheet!$C$11-$B$6)*I2775/$C$2/60),0)</f>
        <v>1</v>
      </c>
      <c r="L2775" s="1">
        <f>IF(G2775&gt;MainSheet!$C$11+$B$6+$C$6,IF(L2774&gt;=0.999,1,(G2775-MainSheet!$C$11-$B$6-$C$6)*I2775/$D$2/60),0)</f>
        <v>1</v>
      </c>
      <c r="M2775">
        <f t="shared" si="391"/>
        <v>1</v>
      </c>
      <c r="N2775" s="2">
        <f t="shared" si="392"/>
        <v>3721.0526315789471</v>
      </c>
      <c r="O2775">
        <f t="shared" si="395"/>
        <v>977.02127659574455</v>
      </c>
      <c r="P2775">
        <f t="shared" si="393"/>
        <v>192000</v>
      </c>
      <c r="Q2775" s="2">
        <f t="shared" si="394"/>
        <v>196698.0739081747</v>
      </c>
      <c r="R2775">
        <f>Q2775/MainSheet!$C$8*(G2775-G2774)+R2774</f>
        <v>3651.6055448781358</v>
      </c>
      <c r="S2775">
        <f t="shared" si="396"/>
        <v>58934.565597275381</v>
      </c>
      <c r="T2775">
        <f t="shared" si="388"/>
        <v>27.730000000001535</v>
      </c>
      <c r="U2775" s="1">
        <f>Q2775/MainSheet!$C$22</f>
        <v>1</v>
      </c>
    </row>
    <row r="2776" spans="7:21">
      <c r="G2776">
        <f t="shared" si="389"/>
        <v>27.740000000001537</v>
      </c>
      <c r="H2776">
        <f t="shared" si="390"/>
        <v>198000</v>
      </c>
      <c r="I2776" s="2">
        <f>MIN(MainSheet!$C$10/MainSheet!$C$9,MainSheet!$K$9*60)</f>
        <v>660</v>
      </c>
      <c r="J2776" s="1">
        <f>IF(G2776&gt;MainSheet!$C$11,IF(J2775&gt;=0.999,1,(G2776-MainSheet!$C$11)*I2776/$B$2/60),0)</f>
        <v>1</v>
      </c>
      <c r="K2776" s="1">
        <f>IF(G2776&gt;MainSheet!$C$11+$B$6,IF(K2775&gt;=0.999,1,(G2776-MainSheet!$C$11-$B$6)*I2776/$C$2/60),0)</f>
        <v>1</v>
      </c>
      <c r="L2776" s="1">
        <f>IF(G2776&gt;MainSheet!$C$11+$B$6+$C$6,IF(L2775&gt;=0.999,1,(G2776-MainSheet!$C$11-$B$6-$C$6)*I2776/$D$2/60),0)</f>
        <v>1</v>
      </c>
      <c r="M2776">
        <f t="shared" si="391"/>
        <v>1</v>
      </c>
      <c r="N2776" s="2">
        <f t="shared" si="392"/>
        <v>3721.0526315789471</v>
      </c>
      <c r="O2776">
        <f t="shared" si="395"/>
        <v>977.02127659574455</v>
      </c>
      <c r="P2776">
        <f t="shared" si="393"/>
        <v>192000</v>
      </c>
      <c r="Q2776" s="2">
        <f t="shared" si="394"/>
        <v>196698.0739081747</v>
      </c>
      <c r="R2776">
        <f>Q2776/MainSheet!$C$8*(G2776-G2775)+R2775</f>
        <v>3653.6367913689705</v>
      </c>
      <c r="S2776">
        <f t="shared" si="396"/>
        <v>58967.348609593413</v>
      </c>
      <c r="T2776">
        <f t="shared" si="388"/>
        <v>27.740000000001537</v>
      </c>
      <c r="U2776" s="1">
        <f>Q2776/MainSheet!$C$22</f>
        <v>1</v>
      </c>
    </row>
    <row r="2777" spans="7:21">
      <c r="G2777">
        <f t="shared" si="389"/>
        <v>27.750000000001538</v>
      </c>
      <c r="H2777">
        <f t="shared" si="390"/>
        <v>198000</v>
      </c>
      <c r="I2777" s="2">
        <f>MIN(MainSheet!$C$10/MainSheet!$C$9,MainSheet!$K$9*60)</f>
        <v>660</v>
      </c>
      <c r="J2777" s="1">
        <f>IF(G2777&gt;MainSheet!$C$11,IF(J2776&gt;=0.999,1,(G2777-MainSheet!$C$11)*I2777/$B$2/60),0)</f>
        <v>1</v>
      </c>
      <c r="K2777" s="1">
        <f>IF(G2777&gt;MainSheet!$C$11+$B$6,IF(K2776&gt;=0.999,1,(G2777-MainSheet!$C$11-$B$6)*I2777/$C$2/60),0)</f>
        <v>1</v>
      </c>
      <c r="L2777" s="1">
        <f>IF(G2777&gt;MainSheet!$C$11+$B$6+$C$6,IF(L2776&gt;=0.999,1,(G2777-MainSheet!$C$11-$B$6-$C$6)*I2777/$D$2/60),0)</f>
        <v>1</v>
      </c>
      <c r="M2777">
        <f t="shared" si="391"/>
        <v>1</v>
      </c>
      <c r="N2777" s="2">
        <f t="shared" si="392"/>
        <v>3721.0526315789471</v>
      </c>
      <c r="O2777">
        <f t="shared" si="395"/>
        <v>977.02127659574455</v>
      </c>
      <c r="P2777">
        <f t="shared" si="393"/>
        <v>192000</v>
      </c>
      <c r="Q2777" s="2">
        <f t="shared" si="394"/>
        <v>196698.0739081747</v>
      </c>
      <c r="R2777">
        <f>Q2777/MainSheet!$C$8*(G2777-G2776)+R2776</f>
        <v>3655.6680378598053</v>
      </c>
      <c r="S2777">
        <f t="shared" si="396"/>
        <v>59000.131621911445</v>
      </c>
      <c r="T2777">
        <f t="shared" si="388"/>
        <v>27.750000000001538</v>
      </c>
      <c r="U2777" s="1">
        <f>Q2777/MainSheet!$C$22</f>
        <v>1</v>
      </c>
    </row>
    <row r="2778" spans="7:21">
      <c r="G2778">
        <f t="shared" si="389"/>
        <v>27.76000000000154</v>
      </c>
      <c r="H2778">
        <f t="shared" si="390"/>
        <v>198000</v>
      </c>
      <c r="I2778" s="2">
        <f>MIN(MainSheet!$C$10/MainSheet!$C$9,MainSheet!$K$9*60)</f>
        <v>660</v>
      </c>
      <c r="J2778" s="1">
        <f>IF(G2778&gt;MainSheet!$C$11,IF(J2777&gt;=0.999,1,(G2778-MainSheet!$C$11)*I2778/$B$2/60),0)</f>
        <v>1</v>
      </c>
      <c r="K2778" s="1">
        <f>IF(G2778&gt;MainSheet!$C$11+$B$6,IF(K2777&gt;=0.999,1,(G2778-MainSheet!$C$11-$B$6)*I2778/$C$2/60),0)</f>
        <v>1</v>
      </c>
      <c r="L2778" s="1">
        <f>IF(G2778&gt;MainSheet!$C$11+$B$6+$C$6,IF(L2777&gt;=0.999,1,(G2778-MainSheet!$C$11-$B$6-$C$6)*I2778/$D$2/60),0)</f>
        <v>1</v>
      </c>
      <c r="M2778">
        <f t="shared" si="391"/>
        <v>1</v>
      </c>
      <c r="N2778" s="2">
        <f t="shared" si="392"/>
        <v>3721.0526315789471</v>
      </c>
      <c r="O2778">
        <f t="shared" si="395"/>
        <v>977.02127659574455</v>
      </c>
      <c r="P2778">
        <f t="shared" si="393"/>
        <v>192000</v>
      </c>
      <c r="Q2778" s="2">
        <f t="shared" si="394"/>
        <v>196698.0739081747</v>
      </c>
      <c r="R2778">
        <f>Q2778/MainSheet!$C$8*(G2778-G2777)+R2777</f>
        <v>3657.69928435064</v>
      </c>
      <c r="S2778">
        <f t="shared" si="396"/>
        <v>59032.914634229477</v>
      </c>
      <c r="T2778">
        <f t="shared" si="388"/>
        <v>27.76000000000154</v>
      </c>
      <c r="U2778" s="1">
        <f>Q2778/MainSheet!$C$22</f>
        <v>1</v>
      </c>
    </row>
    <row r="2779" spans="7:21">
      <c r="G2779">
        <f t="shared" si="389"/>
        <v>27.770000000001541</v>
      </c>
      <c r="H2779">
        <f t="shared" si="390"/>
        <v>198000</v>
      </c>
      <c r="I2779" s="2">
        <f>MIN(MainSheet!$C$10/MainSheet!$C$9,MainSheet!$K$9*60)</f>
        <v>660</v>
      </c>
      <c r="J2779" s="1">
        <f>IF(G2779&gt;MainSheet!$C$11,IF(J2778&gt;=0.999,1,(G2779-MainSheet!$C$11)*I2779/$B$2/60),0)</f>
        <v>1</v>
      </c>
      <c r="K2779" s="1">
        <f>IF(G2779&gt;MainSheet!$C$11+$B$6,IF(K2778&gt;=0.999,1,(G2779-MainSheet!$C$11-$B$6)*I2779/$C$2/60),0)</f>
        <v>1</v>
      </c>
      <c r="L2779" s="1">
        <f>IF(G2779&gt;MainSheet!$C$11+$B$6+$C$6,IF(L2778&gt;=0.999,1,(G2779-MainSheet!$C$11-$B$6-$C$6)*I2779/$D$2/60),0)</f>
        <v>1</v>
      </c>
      <c r="M2779">
        <f t="shared" si="391"/>
        <v>1</v>
      </c>
      <c r="N2779" s="2">
        <f t="shared" si="392"/>
        <v>3721.0526315789471</v>
      </c>
      <c r="O2779">
        <f t="shared" si="395"/>
        <v>977.02127659574455</v>
      </c>
      <c r="P2779">
        <f t="shared" si="393"/>
        <v>192000</v>
      </c>
      <c r="Q2779" s="2">
        <f t="shared" si="394"/>
        <v>196698.0739081747</v>
      </c>
      <c r="R2779">
        <f>Q2779/MainSheet!$C$8*(G2779-G2778)+R2778</f>
        <v>3659.7305308414748</v>
      </c>
      <c r="S2779">
        <f t="shared" si="396"/>
        <v>59065.697646547509</v>
      </c>
      <c r="T2779">
        <f t="shared" si="388"/>
        <v>27.770000000001541</v>
      </c>
      <c r="U2779" s="1">
        <f>Q2779/MainSheet!$C$22</f>
        <v>1</v>
      </c>
    </row>
    <row r="2780" spans="7:21">
      <c r="G2780">
        <f t="shared" si="389"/>
        <v>27.780000000001543</v>
      </c>
      <c r="H2780">
        <f t="shared" si="390"/>
        <v>198000</v>
      </c>
      <c r="I2780" s="2">
        <f>MIN(MainSheet!$C$10/MainSheet!$C$9,MainSheet!$K$9*60)</f>
        <v>660</v>
      </c>
      <c r="J2780" s="1">
        <f>IF(G2780&gt;MainSheet!$C$11,IF(J2779&gt;=0.999,1,(G2780-MainSheet!$C$11)*I2780/$B$2/60),0)</f>
        <v>1</v>
      </c>
      <c r="K2780" s="1">
        <f>IF(G2780&gt;MainSheet!$C$11+$B$6,IF(K2779&gt;=0.999,1,(G2780-MainSheet!$C$11-$B$6)*I2780/$C$2/60),0)</f>
        <v>1</v>
      </c>
      <c r="L2780" s="1">
        <f>IF(G2780&gt;MainSheet!$C$11+$B$6+$C$6,IF(L2779&gt;=0.999,1,(G2780-MainSheet!$C$11-$B$6-$C$6)*I2780/$D$2/60),0)</f>
        <v>1</v>
      </c>
      <c r="M2780">
        <f t="shared" si="391"/>
        <v>1</v>
      </c>
      <c r="N2780" s="2">
        <f t="shared" si="392"/>
        <v>3721.0526315789471</v>
      </c>
      <c r="O2780">
        <f t="shared" si="395"/>
        <v>977.02127659574455</v>
      </c>
      <c r="P2780">
        <f t="shared" si="393"/>
        <v>192000</v>
      </c>
      <c r="Q2780" s="2">
        <f t="shared" si="394"/>
        <v>196698.0739081747</v>
      </c>
      <c r="R2780">
        <f>Q2780/MainSheet!$C$8*(G2780-G2779)+R2779</f>
        <v>3661.7617773323095</v>
      </c>
      <c r="S2780">
        <f t="shared" si="396"/>
        <v>59098.480658865541</v>
      </c>
      <c r="T2780">
        <f t="shared" si="388"/>
        <v>27.780000000001543</v>
      </c>
      <c r="U2780" s="1">
        <f>Q2780/MainSheet!$C$22</f>
        <v>1</v>
      </c>
    </row>
    <row r="2781" spans="7:21">
      <c r="G2781">
        <f t="shared" si="389"/>
        <v>27.790000000001545</v>
      </c>
      <c r="H2781">
        <f t="shared" si="390"/>
        <v>198000</v>
      </c>
      <c r="I2781" s="2">
        <f>MIN(MainSheet!$C$10/MainSheet!$C$9,MainSheet!$K$9*60)</f>
        <v>660</v>
      </c>
      <c r="J2781" s="1">
        <f>IF(G2781&gt;MainSheet!$C$11,IF(J2780&gt;=0.999,1,(G2781-MainSheet!$C$11)*I2781/$B$2/60),0)</f>
        <v>1</v>
      </c>
      <c r="K2781" s="1">
        <f>IF(G2781&gt;MainSheet!$C$11+$B$6,IF(K2780&gt;=0.999,1,(G2781-MainSheet!$C$11-$B$6)*I2781/$C$2/60),0)</f>
        <v>1</v>
      </c>
      <c r="L2781" s="1">
        <f>IF(G2781&gt;MainSheet!$C$11+$B$6+$C$6,IF(L2780&gt;=0.999,1,(G2781-MainSheet!$C$11-$B$6-$C$6)*I2781/$D$2/60),0)</f>
        <v>1</v>
      </c>
      <c r="M2781">
        <f t="shared" si="391"/>
        <v>1</v>
      </c>
      <c r="N2781" s="2">
        <f t="shared" si="392"/>
        <v>3721.0526315789471</v>
      </c>
      <c r="O2781">
        <f t="shared" si="395"/>
        <v>977.02127659574455</v>
      </c>
      <c r="P2781">
        <f t="shared" si="393"/>
        <v>192000</v>
      </c>
      <c r="Q2781" s="2">
        <f t="shared" si="394"/>
        <v>196698.0739081747</v>
      </c>
      <c r="R2781">
        <f>Q2781/MainSheet!$C$8*(G2781-G2780)+R2780</f>
        <v>3663.7930238231443</v>
      </c>
      <c r="S2781">
        <f t="shared" si="396"/>
        <v>59131.263671183573</v>
      </c>
      <c r="T2781">
        <f t="shared" si="388"/>
        <v>27.790000000001545</v>
      </c>
      <c r="U2781" s="1">
        <f>Q2781/MainSheet!$C$22</f>
        <v>1</v>
      </c>
    </row>
    <row r="2782" spans="7:21">
      <c r="G2782">
        <f t="shared" si="389"/>
        <v>27.800000000001546</v>
      </c>
      <c r="H2782">
        <f t="shared" si="390"/>
        <v>198000</v>
      </c>
      <c r="I2782" s="2">
        <f>MIN(MainSheet!$C$10/MainSheet!$C$9,MainSheet!$K$9*60)</f>
        <v>660</v>
      </c>
      <c r="J2782" s="1">
        <f>IF(G2782&gt;MainSheet!$C$11,IF(J2781&gt;=0.999,1,(G2782-MainSheet!$C$11)*I2782/$B$2/60),0)</f>
        <v>1</v>
      </c>
      <c r="K2782" s="1">
        <f>IF(G2782&gt;MainSheet!$C$11+$B$6,IF(K2781&gt;=0.999,1,(G2782-MainSheet!$C$11-$B$6)*I2782/$C$2/60),0)</f>
        <v>1</v>
      </c>
      <c r="L2782" s="1">
        <f>IF(G2782&gt;MainSheet!$C$11+$B$6+$C$6,IF(L2781&gt;=0.999,1,(G2782-MainSheet!$C$11-$B$6-$C$6)*I2782/$D$2/60),0)</f>
        <v>1</v>
      </c>
      <c r="M2782">
        <f t="shared" si="391"/>
        <v>1</v>
      </c>
      <c r="N2782" s="2">
        <f t="shared" si="392"/>
        <v>3721.0526315789471</v>
      </c>
      <c r="O2782">
        <f t="shared" si="395"/>
        <v>977.02127659574455</v>
      </c>
      <c r="P2782">
        <f t="shared" si="393"/>
        <v>192000</v>
      </c>
      <c r="Q2782" s="2">
        <f t="shared" si="394"/>
        <v>196698.0739081747</v>
      </c>
      <c r="R2782">
        <f>Q2782/MainSheet!$C$8*(G2782-G2781)+R2781</f>
        <v>3665.824270313979</v>
      </c>
      <c r="S2782">
        <f t="shared" si="396"/>
        <v>59164.046683501605</v>
      </c>
      <c r="T2782">
        <f t="shared" si="388"/>
        <v>27.800000000001546</v>
      </c>
      <c r="U2782" s="1">
        <f>Q2782/MainSheet!$C$22</f>
        <v>1</v>
      </c>
    </row>
    <row r="2783" spans="7:21">
      <c r="G2783">
        <f t="shared" si="389"/>
        <v>27.810000000001548</v>
      </c>
      <c r="H2783">
        <f t="shared" si="390"/>
        <v>198000</v>
      </c>
      <c r="I2783" s="2">
        <f>MIN(MainSheet!$C$10/MainSheet!$C$9,MainSheet!$K$9*60)</f>
        <v>660</v>
      </c>
      <c r="J2783" s="1">
        <f>IF(G2783&gt;MainSheet!$C$11,IF(J2782&gt;=0.999,1,(G2783-MainSheet!$C$11)*I2783/$B$2/60),0)</f>
        <v>1</v>
      </c>
      <c r="K2783" s="1">
        <f>IF(G2783&gt;MainSheet!$C$11+$B$6,IF(K2782&gt;=0.999,1,(G2783-MainSheet!$C$11-$B$6)*I2783/$C$2/60),0)</f>
        <v>1</v>
      </c>
      <c r="L2783" s="1">
        <f>IF(G2783&gt;MainSheet!$C$11+$B$6+$C$6,IF(L2782&gt;=0.999,1,(G2783-MainSheet!$C$11-$B$6-$C$6)*I2783/$D$2/60),0)</f>
        <v>1</v>
      </c>
      <c r="M2783">
        <f t="shared" si="391"/>
        <v>1</v>
      </c>
      <c r="N2783" s="2">
        <f t="shared" si="392"/>
        <v>3721.0526315789471</v>
      </c>
      <c r="O2783">
        <f t="shared" si="395"/>
        <v>977.02127659574455</v>
      </c>
      <c r="P2783">
        <f t="shared" si="393"/>
        <v>192000</v>
      </c>
      <c r="Q2783" s="2">
        <f t="shared" si="394"/>
        <v>196698.0739081747</v>
      </c>
      <c r="R2783">
        <f>Q2783/MainSheet!$C$8*(G2783-G2782)+R2782</f>
        <v>3667.8555168048138</v>
      </c>
      <c r="S2783">
        <f t="shared" si="396"/>
        <v>59196.829695819637</v>
      </c>
      <c r="T2783">
        <f t="shared" si="388"/>
        <v>27.810000000001548</v>
      </c>
      <c r="U2783" s="1">
        <f>Q2783/MainSheet!$C$22</f>
        <v>1</v>
      </c>
    </row>
    <row r="2784" spans="7:21">
      <c r="G2784">
        <f t="shared" si="389"/>
        <v>27.820000000001549</v>
      </c>
      <c r="H2784">
        <f t="shared" si="390"/>
        <v>198000</v>
      </c>
      <c r="I2784" s="2">
        <f>MIN(MainSheet!$C$10/MainSheet!$C$9,MainSheet!$K$9*60)</f>
        <v>660</v>
      </c>
      <c r="J2784" s="1">
        <f>IF(G2784&gt;MainSheet!$C$11,IF(J2783&gt;=0.999,1,(G2784-MainSheet!$C$11)*I2784/$B$2/60),0)</f>
        <v>1</v>
      </c>
      <c r="K2784" s="1">
        <f>IF(G2784&gt;MainSheet!$C$11+$B$6,IF(K2783&gt;=0.999,1,(G2784-MainSheet!$C$11-$B$6)*I2784/$C$2/60),0)</f>
        <v>1</v>
      </c>
      <c r="L2784" s="1">
        <f>IF(G2784&gt;MainSheet!$C$11+$B$6+$C$6,IF(L2783&gt;=0.999,1,(G2784-MainSheet!$C$11-$B$6-$C$6)*I2784/$D$2/60),0)</f>
        <v>1</v>
      </c>
      <c r="M2784">
        <f t="shared" si="391"/>
        <v>1</v>
      </c>
      <c r="N2784" s="2">
        <f t="shared" si="392"/>
        <v>3721.0526315789471</v>
      </c>
      <c r="O2784">
        <f t="shared" si="395"/>
        <v>977.02127659574455</v>
      </c>
      <c r="P2784">
        <f t="shared" si="393"/>
        <v>192000</v>
      </c>
      <c r="Q2784" s="2">
        <f t="shared" si="394"/>
        <v>196698.0739081747</v>
      </c>
      <c r="R2784">
        <f>Q2784/MainSheet!$C$8*(G2784-G2783)+R2783</f>
        <v>3669.8867632956485</v>
      </c>
      <c r="S2784">
        <f t="shared" si="396"/>
        <v>59229.612708137669</v>
      </c>
      <c r="T2784">
        <f t="shared" si="388"/>
        <v>27.820000000001549</v>
      </c>
      <c r="U2784" s="1">
        <f>Q2784/MainSheet!$C$22</f>
        <v>1</v>
      </c>
    </row>
    <row r="2785" spans="7:21">
      <c r="G2785">
        <f t="shared" si="389"/>
        <v>27.830000000001551</v>
      </c>
      <c r="H2785">
        <f t="shared" si="390"/>
        <v>198000</v>
      </c>
      <c r="I2785" s="2">
        <f>MIN(MainSheet!$C$10/MainSheet!$C$9,MainSheet!$K$9*60)</f>
        <v>660</v>
      </c>
      <c r="J2785" s="1">
        <f>IF(G2785&gt;MainSheet!$C$11,IF(J2784&gt;=0.999,1,(G2785-MainSheet!$C$11)*I2785/$B$2/60),0)</f>
        <v>1</v>
      </c>
      <c r="K2785" s="1">
        <f>IF(G2785&gt;MainSheet!$C$11+$B$6,IF(K2784&gt;=0.999,1,(G2785-MainSheet!$C$11-$B$6)*I2785/$C$2/60),0)</f>
        <v>1</v>
      </c>
      <c r="L2785" s="1">
        <f>IF(G2785&gt;MainSheet!$C$11+$B$6+$C$6,IF(L2784&gt;=0.999,1,(G2785-MainSheet!$C$11-$B$6-$C$6)*I2785/$D$2/60),0)</f>
        <v>1</v>
      </c>
      <c r="M2785">
        <f t="shared" si="391"/>
        <v>1</v>
      </c>
      <c r="N2785" s="2">
        <f t="shared" si="392"/>
        <v>3721.0526315789471</v>
      </c>
      <c r="O2785">
        <f t="shared" si="395"/>
        <v>977.02127659574455</v>
      </c>
      <c r="P2785">
        <f t="shared" si="393"/>
        <v>192000</v>
      </c>
      <c r="Q2785" s="2">
        <f t="shared" si="394"/>
        <v>196698.0739081747</v>
      </c>
      <c r="R2785">
        <f>Q2785/MainSheet!$C$8*(G2785-G2784)+R2784</f>
        <v>3671.9180097864833</v>
      </c>
      <c r="S2785">
        <f t="shared" si="396"/>
        <v>59262.395720455701</v>
      </c>
      <c r="T2785">
        <f t="shared" si="388"/>
        <v>27.830000000001551</v>
      </c>
      <c r="U2785" s="1">
        <f>Q2785/MainSheet!$C$22</f>
        <v>1</v>
      </c>
    </row>
    <row r="2786" spans="7:21">
      <c r="G2786">
        <f t="shared" si="389"/>
        <v>27.840000000001552</v>
      </c>
      <c r="H2786">
        <f t="shared" si="390"/>
        <v>198000</v>
      </c>
      <c r="I2786" s="2">
        <f>MIN(MainSheet!$C$10/MainSheet!$C$9,MainSheet!$K$9*60)</f>
        <v>660</v>
      </c>
      <c r="J2786" s="1">
        <f>IF(G2786&gt;MainSheet!$C$11,IF(J2785&gt;=0.999,1,(G2786-MainSheet!$C$11)*I2786/$B$2/60),0)</f>
        <v>1</v>
      </c>
      <c r="K2786" s="1">
        <f>IF(G2786&gt;MainSheet!$C$11+$B$6,IF(K2785&gt;=0.999,1,(G2786-MainSheet!$C$11-$B$6)*I2786/$C$2/60),0)</f>
        <v>1</v>
      </c>
      <c r="L2786" s="1">
        <f>IF(G2786&gt;MainSheet!$C$11+$B$6+$C$6,IF(L2785&gt;=0.999,1,(G2786-MainSheet!$C$11-$B$6-$C$6)*I2786/$D$2/60),0)</f>
        <v>1</v>
      </c>
      <c r="M2786">
        <f t="shared" si="391"/>
        <v>1</v>
      </c>
      <c r="N2786" s="2">
        <f t="shared" si="392"/>
        <v>3721.0526315789471</v>
      </c>
      <c r="O2786">
        <f t="shared" si="395"/>
        <v>977.02127659574455</v>
      </c>
      <c r="P2786">
        <f t="shared" si="393"/>
        <v>192000</v>
      </c>
      <c r="Q2786" s="2">
        <f t="shared" si="394"/>
        <v>196698.0739081747</v>
      </c>
      <c r="R2786">
        <f>Q2786/MainSheet!$C$8*(G2786-G2785)+R2785</f>
        <v>3673.949256277318</v>
      </c>
      <c r="S2786">
        <f t="shared" si="396"/>
        <v>59295.178732773733</v>
      </c>
      <c r="T2786">
        <f t="shared" si="388"/>
        <v>27.840000000001552</v>
      </c>
      <c r="U2786" s="1">
        <f>Q2786/MainSheet!$C$22</f>
        <v>1</v>
      </c>
    </row>
    <row r="2787" spans="7:21">
      <c r="G2787">
        <f t="shared" si="389"/>
        <v>27.850000000001554</v>
      </c>
      <c r="H2787">
        <f t="shared" si="390"/>
        <v>198000</v>
      </c>
      <c r="I2787" s="2">
        <f>MIN(MainSheet!$C$10/MainSheet!$C$9,MainSheet!$K$9*60)</f>
        <v>660</v>
      </c>
      <c r="J2787" s="1">
        <f>IF(G2787&gt;MainSheet!$C$11,IF(J2786&gt;=0.999,1,(G2787-MainSheet!$C$11)*I2787/$B$2/60),0)</f>
        <v>1</v>
      </c>
      <c r="K2787" s="1">
        <f>IF(G2787&gt;MainSheet!$C$11+$B$6,IF(K2786&gt;=0.999,1,(G2787-MainSheet!$C$11-$B$6)*I2787/$C$2/60),0)</f>
        <v>1</v>
      </c>
      <c r="L2787" s="1">
        <f>IF(G2787&gt;MainSheet!$C$11+$B$6+$C$6,IF(L2786&gt;=0.999,1,(G2787-MainSheet!$C$11-$B$6-$C$6)*I2787/$D$2/60),0)</f>
        <v>1</v>
      </c>
      <c r="M2787">
        <f t="shared" si="391"/>
        <v>1</v>
      </c>
      <c r="N2787" s="2">
        <f t="shared" si="392"/>
        <v>3721.0526315789471</v>
      </c>
      <c r="O2787">
        <f t="shared" si="395"/>
        <v>977.02127659574455</v>
      </c>
      <c r="P2787">
        <f t="shared" si="393"/>
        <v>192000</v>
      </c>
      <c r="Q2787" s="2">
        <f t="shared" si="394"/>
        <v>196698.0739081747</v>
      </c>
      <c r="R2787">
        <f>Q2787/MainSheet!$C$8*(G2787-G2786)+R2786</f>
        <v>3675.9805027681527</v>
      </c>
      <c r="S2787">
        <f t="shared" si="396"/>
        <v>59327.961745091765</v>
      </c>
      <c r="T2787">
        <f t="shared" si="388"/>
        <v>27.850000000001554</v>
      </c>
      <c r="U2787" s="1">
        <f>Q2787/MainSheet!$C$22</f>
        <v>1</v>
      </c>
    </row>
    <row r="2788" spans="7:21">
      <c r="G2788">
        <f t="shared" si="389"/>
        <v>27.860000000001556</v>
      </c>
      <c r="H2788">
        <f t="shared" si="390"/>
        <v>198000</v>
      </c>
      <c r="I2788" s="2">
        <f>MIN(MainSheet!$C$10/MainSheet!$C$9,MainSheet!$K$9*60)</f>
        <v>660</v>
      </c>
      <c r="J2788" s="1">
        <f>IF(G2788&gt;MainSheet!$C$11,IF(J2787&gt;=0.999,1,(G2788-MainSheet!$C$11)*I2788/$B$2/60),0)</f>
        <v>1</v>
      </c>
      <c r="K2788" s="1">
        <f>IF(G2788&gt;MainSheet!$C$11+$B$6,IF(K2787&gt;=0.999,1,(G2788-MainSheet!$C$11-$B$6)*I2788/$C$2/60),0)</f>
        <v>1</v>
      </c>
      <c r="L2788" s="1">
        <f>IF(G2788&gt;MainSheet!$C$11+$B$6+$C$6,IF(L2787&gt;=0.999,1,(G2788-MainSheet!$C$11-$B$6-$C$6)*I2788/$D$2/60),0)</f>
        <v>1</v>
      </c>
      <c r="M2788">
        <f t="shared" si="391"/>
        <v>1</v>
      </c>
      <c r="N2788" s="2">
        <f t="shared" si="392"/>
        <v>3721.0526315789471</v>
      </c>
      <c r="O2788">
        <f t="shared" si="395"/>
        <v>977.02127659574455</v>
      </c>
      <c r="P2788">
        <f t="shared" si="393"/>
        <v>192000</v>
      </c>
      <c r="Q2788" s="2">
        <f t="shared" si="394"/>
        <v>196698.0739081747</v>
      </c>
      <c r="R2788">
        <f>Q2788/MainSheet!$C$8*(G2788-G2787)+R2787</f>
        <v>3678.0117492589875</v>
      </c>
      <c r="S2788">
        <f t="shared" si="396"/>
        <v>59360.744757409797</v>
      </c>
      <c r="T2788">
        <f t="shared" si="388"/>
        <v>27.860000000001556</v>
      </c>
      <c r="U2788" s="1">
        <f>Q2788/MainSheet!$C$22</f>
        <v>1</v>
      </c>
    </row>
    <row r="2789" spans="7:21">
      <c r="G2789">
        <f t="shared" si="389"/>
        <v>27.870000000001557</v>
      </c>
      <c r="H2789">
        <f t="shared" si="390"/>
        <v>198000</v>
      </c>
      <c r="I2789" s="2">
        <f>MIN(MainSheet!$C$10/MainSheet!$C$9,MainSheet!$K$9*60)</f>
        <v>660</v>
      </c>
      <c r="J2789" s="1">
        <f>IF(G2789&gt;MainSheet!$C$11,IF(J2788&gt;=0.999,1,(G2789-MainSheet!$C$11)*I2789/$B$2/60),0)</f>
        <v>1</v>
      </c>
      <c r="K2789" s="1">
        <f>IF(G2789&gt;MainSheet!$C$11+$B$6,IF(K2788&gt;=0.999,1,(G2789-MainSheet!$C$11-$B$6)*I2789/$C$2/60),0)</f>
        <v>1</v>
      </c>
      <c r="L2789" s="1">
        <f>IF(G2789&gt;MainSheet!$C$11+$B$6+$C$6,IF(L2788&gt;=0.999,1,(G2789-MainSheet!$C$11-$B$6-$C$6)*I2789/$D$2/60),0)</f>
        <v>1</v>
      </c>
      <c r="M2789">
        <f t="shared" si="391"/>
        <v>1</v>
      </c>
      <c r="N2789" s="2">
        <f t="shared" si="392"/>
        <v>3721.0526315789471</v>
      </c>
      <c r="O2789">
        <f t="shared" si="395"/>
        <v>977.02127659574455</v>
      </c>
      <c r="P2789">
        <f t="shared" si="393"/>
        <v>192000</v>
      </c>
      <c r="Q2789" s="2">
        <f t="shared" si="394"/>
        <v>196698.0739081747</v>
      </c>
      <c r="R2789">
        <f>Q2789/MainSheet!$C$8*(G2789-G2788)+R2788</f>
        <v>3680.0429957498222</v>
      </c>
      <c r="S2789">
        <f t="shared" si="396"/>
        <v>59393.527769727829</v>
      </c>
      <c r="T2789">
        <f t="shared" si="388"/>
        <v>27.870000000001557</v>
      </c>
      <c r="U2789" s="1">
        <f>Q2789/MainSheet!$C$22</f>
        <v>1</v>
      </c>
    </row>
    <row r="2790" spans="7:21">
      <c r="G2790">
        <f t="shared" si="389"/>
        <v>27.880000000001559</v>
      </c>
      <c r="H2790">
        <f t="shared" si="390"/>
        <v>198000</v>
      </c>
      <c r="I2790" s="2">
        <f>MIN(MainSheet!$C$10/MainSheet!$C$9,MainSheet!$K$9*60)</f>
        <v>660</v>
      </c>
      <c r="J2790" s="1">
        <f>IF(G2790&gt;MainSheet!$C$11,IF(J2789&gt;=0.999,1,(G2790-MainSheet!$C$11)*I2790/$B$2/60),0)</f>
        <v>1</v>
      </c>
      <c r="K2790" s="1">
        <f>IF(G2790&gt;MainSheet!$C$11+$B$6,IF(K2789&gt;=0.999,1,(G2790-MainSheet!$C$11-$B$6)*I2790/$C$2/60),0)</f>
        <v>1</v>
      </c>
      <c r="L2790" s="1">
        <f>IF(G2790&gt;MainSheet!$C$11+$B$6+$C$6,IF(L2789&gt;=0.999,1,(G2790-MainSheet!$C$11-$B$6-$C$6)*I2790/$D$2/60),0)</f>
        <v>1</v>
      </c>
      <c r="M2790">
        <f t="shared" si="391"/>
        <v>1</v>
      </c>
      <c r="N2790" s="2">
        <f t="shared" si="392"/>
        <v>3721.0526315789471</v>
      </c>
      <c r="O2790">
        <f t="shared" si="395"/>
        <v>977.02127659574455</v>
      </c>
      <c r="P2790">
        <f t="shared" si="393"/>
        <v>192000</v>
      </c>
      <c r="Q2790" s="2">
        <f t="shared" si="394"/>
        <v>196698.0739081747</v>
      </c>
      <c r="R2790">
        <f>Q2790/MainSheet!$C$8*(G2790-G2789)+R2789</f>
        <v>3682.074242240657</v>
      </c>
      <c r="S2790">
        <f t="shared" si="396"/>
        <v>59426.310782045861</v>
      </c>
      <c r="T2790">
        <f t="shared" si="388"/>
        <v>27.880000000001559</v>
      </c>
      <c r="U2790" s="1">
        <f>Q2790/MainSheet!$C$22</f>
        <v>1</v>
      </c>
    </row>
    <row r="2791" spans="7:21">
      <c r="G2791">
        <f t="shared" si="389"/>
        <v>27.89000000000156</v>
      </c>
      <c r="H2791">
        <f t="shared" si="390"/>
        <v>198000</v>
      </c>
      <c r="I2791" s="2">
        <f>MIN(MainSheet!$C$10/MainSheet!$C$9,MainSheet!$K$9*60)</f>
        <v>660</v>
      </c>
      <c r="J2791" s="1">
        <f>IF(G2791&gt;MainSheet!$C$11,IF(J2790&gt;=0.999,1,(G2791-MainSheet!$C$11)*I2791/$B$2/60),0)</f>
        <v>1</v>
      </c>
      <c r="K2791" s="1">
        <f>IF(G2791&gt;MainSheet!$C$11+$B$6,IF(K2790&gt;=0.999,1,(G2791-MainSheet!$C$11-$B$6)*I2791/$C$2/60),0)</f>
        <v>1</v>
      </c>
      <c r="L2791" s="1">
        <f>IF(G2791&gt;MainSheet!$C$11+$B$6+$C$6,IF(L2790&gt;=0.999,1,(G2791-MainSheet!$C$11-$B$6-$C$6)*I2791/$D$2/60),0)</f>
        <v>1</v>
      </c>
      <c r="M2791">
        <f t="shared" si="391"/>
        <v>1</v>
      </c>
      <c r="N2791" s="2">
        <f t="shared" si="392"/>
        <v>3721.0526315789471</v>
      </c>
      <c r="O2791">
        <f t="shared" si="395"/>
        <v>977.02127659574455</v>
      </c>
      <c r="P2791">
        <f t="shared" si="393"/>
        <v>192000</v>
      </c>
      <c r="Q2791" s="2">
        <f t="shared" si="394"/>
        <v>196698.0739081747</v>
      </c>
      <c r="R2791">
        <f>Q2791/MainSheet!$C$8*(G2791-G2790)+R2790</f>
        <v>3684.1054887314917</v>
      </c>
      <c r="S2791">
        <f t="shared" si="396"/>
        <v>59459.093794363893</v>
      </c>
      <c r="T2791">
        <f t="shared" si="388"/>
        <v>27.89000000000156</v>
      </c>
      <c r="U2791" s="1">
        <f>Q2791/MainSheet!$C$22</f>
        <v>1</v>
      </c>
    </row>
    <row r="2792" spans="7:21">
      <c r="G2792">
        <f t="shared" si="389"/>
        <v>27.900000000001562</v>
      </c>
      <c r="H2792">
        <f t="shared" si="390"/>
        <v>198000</v>
      </c>
      <c r="I2792" s="2">
        <f>MIN(MainSheet!$C$10/MainSheet!$C$9,MainSheet!$K$9*60)</f>
        <v>660</v>
      </c>
      <c r="J2792" s="1">
        <f>IF(G2792&gt;MainSheet!$C$11,IF(J2791&gt;=0.999,1,(G2792-MainSheet!$C$11)*I2792/$B$2/60),0)</f>
        <v>1</v>
      </c>
      <c r="K2792" s="1">
        <f>IF(G2792&gt;MainSheet!$C$11+$B$6,IF(K2791&gt;=0.999,1,(G2792-MainSheet!$C$11-$B$6)*I2792/$C$2/60),0)</f>
        <v>1</v>
      </c>
      <c r="L2792" s="1">
        <f>IF(G2792&gt;MainSheet!$C$11+$B$6+$C$6,IF(L2791&gt;=0.999,1,(G2792-MainSheet!$C$11-$B$6-$C$6)*I2792/$D$2/60),0)</f>
        <v>1</v>
      </c>
      <c r="M2792">
        <f t="shared" si="391"/>
        <v>1</v>
      </c>
      <c r="N2792" s="2">
        <f t="shared" si="392"/>
        <v>3721.0526315789471</v>
      </c>
      <c r="O2792">
        <f t="shared" si="395"/>
        <v>977.02127659574455</v>
      </c>
      <c r="P2792">
        <f t="shared" si="393"/>
        <v>192000</v>
      </c>
      <c r="Q2792" s="2">
        <f t="shared" si="394"/>
        <v>196698.0739081747</v>
      </c>
      <c r="R2792">
        <f>Q2792/MainSheet!$C$8*(G2792-G2791)+R2791</f>
        <v>3686.1367352223265</v>
      </c>
      <c r="S2792">
        <f t="shared" si="396"/>
        <v>59491.876806681925</v>
      </c>
      <c r="T2792">
        <f t="shared" si="388"/>
        <v>27.900000000001562</v>
      </c>
      <c r="U2792" s="1">
        <f>Q2792/MainSheet!$C$22</f>
        <v>1</v>
      </c>
    </row>
    <row r="2793" spans="7:21">
      <c r="G2793">
        <f t="shared" si="389"/>
        <v>27.910000000001563</v>
      </c>
      <c r="H2793">
        <f t="shared" si="390"/>
        <v>198000</v>
      </c>
      <c r="I2793" s="2">
        <f>MIN(MainSheet!$C$10/MainSheet!$C$9,MainSheet!$K$9*60)</f>
        <v>660</v>
      </c>
      <c r="J2793" s="1">
        <f>IF(G2793&gt;MainSheet!$C$11,IF(J2792&gt;=0.999,1,(G2793-MainSheet!$C$11)*I2793/$B$2/60),0)</f>
        <v>1</v>
      </c>
      <c r="K2793" s="1">
        <f>IF(G2793&gt;MainSheet!$C$11+$B$6,IF(K2792&gt;=0.999,1,(G2793-MainSheet!$C$11-$B$6)*I2793/$C$2/60),0)</f>
        <v>1</v>
      </c>
      <c r="L2793" s="1">
        <f>IF(G2793&gt;MainSheet!$C$11+$B$6+$C$6,IF(L2792&gt;=0.999,1,(G2793-MainSheet!$C$11-$B$6-$C$6)*I2793/$D$2/60),0)</f>
        <v>1</v>
      </c>
      <c r="M2793">
        <f t="shared" si="391"/>
        <v>1</v>
      </c>
      <c r="N2793" s="2">
        <f t="shared" si="392"/>
        <v>3721.0526315789471</v>
      </c>
      <c r="O2793">
        <f t="shared" si="395"/>
        <v>977.02127659574455</v>
      </c>
      <c r="P2793">
        <f t="shared" si="393"/>
        <v>192000</v>
      </c>
      <c r="Q2793" s="2">
        <f t="shared" si="394"/>
        <v>196698.0739081747</v>
      </c>
      <c r="R2793">
        <f>Q2793/MainSheet!$C$8*(G2793-G2792)+R2792</f>
        <v>3688.1679817131612</v>
      </c>
      <c r="S2793">
        <f t="shared" si="396"/>
        <v>59524.659818999957</v>
      </c>
      <c r="T2793">
        <f t="shared" si="388"/>
        <v>27.910000000001563</v>
      </c>
      <c r="U2793" s="1">
        <f>Q2793/MainSheet!$C$22</f>
        <v>1</v>
      </c>
    </row>
    <row r="2794" spans="7:21">
      <c r="G2794">
        <f t="shared" si="389"/>
        <v>27.920000000001565</v>
      </c>
      <c r="H2794">
        <f t="shared" si="390"/>
        <v>198000</v>
      </c>
      <c r="I2794" s="2">
        <f>MIN(MainSheet!$C$10/MainSheet!$C$9,MainSheet!$K$9*60)</f>
        <v>660</v>
      </c>
      <c r="J2794" s="1">
        <f>IF(G2794&gt;MainSheet!$C$11,IF(J2793&gt;=0.999,1,(G2794-MainSheet!$C$11)*I2794/$B$2/60),0)</f>
        <v>1</v>
      </c>
      <c r="K2794" s="1">
        <f>IF(G2794&gt;MainSheet!$C$11+$B$6,IF(K2793&gt;=0.999,1,(G2794-MainSheet!$C$11-$B$6)*I2794/$C$2/60),0)</f>
        <v>1</v>
      </c>
      <c r="L2794" s="1">
        <f>IF(G2794&gt;MainSheet!$C$11+$B$6+$C$6,IF(L2793&gt;=0.999,1,(G2794-MainSheet!$C$11-$B$6-$C$6)*I2794/$D$2/60),0)</f>
        <v>1</v>
      </c>
      <c r="M2794">
        <f t="shared" si="391"/>
        <v>1</v>
      </c>
      <c r="N2794" s="2">
        <f t="shared" si="392"/>
        <v>3721.0526315789471</v>
      </c>
      <c r="O2794">
        <f t="shared" si="395"/>
        <v>977.02127659574455</v>
      </c>
      <c r="P2794">
        <f t="shared" si="393"/>
        <v>192000</v>
      </c>
      <c r="Q2794" s="2">
        <f t="shared" si="394"/>
        <v>196698.0739081747</v>
      </c>
      <c r="R2794">
        <f>Q2794/MainSheet!$C$8*(G2794-G2793)+R2793</f>
        <v>3690.199228203996</v>
      </c>
      <c r="S2794">
        <f t="shared" si="396"/>
        <v>59557.442831317989</v>
      </c>
      <c r="T2794">
        <f t="shared" si="388"/>
        <v>27.920000000001565</v>
      </c>
      <c r="U2794" s="1">
        <f>Q2794/MainSheet!$C$22</f>
        <v>1</v>
      </c>
    </row>
    <row r="2795" spans="7:21">
      <c r="G2795">
        <f t="shared" si="389"/>
        <v>27.930000000001566</v>
      </c>
      <c r="H2795">
        <f t="shared" si="390"/>
        <v>198000</v>
      </c>
      <c r="I2795" s="2">
        <f>MIN(MainSheet!$C$10/MainSheet!$C$9,MainSheet!$K$9*60)</f>
        <v>660</v>
      </c>
      <c r="J2795" s="1">
        <f>IF(G2795&gt;MainSheet!$C$11,IF(J2794&gt;=0.999,1,(G2795-MainSheet!$C$11)*I2795/$B$2/60),0)</f>
        <v>1</v>
      </c>
      <c r="K2795" s="1">
        <f>IF(G2795&gt;MainSheet!$C$11+$B$6,IF(K2794&gt;=0.999,1,(G2795-MainSheet!$C$11-$B$6)*I2795/$C$2/60),0)</f>
        <v>1</v>
      </c>
      <c r="L2795" s="1">
        <f>IF(G2795&gt;MainSheet!$C$11+$B$6+$C$6,IF(L2794&gt;=0.999,1,(G2795-MainSheet!$C$11-$B$6-$C$6)*I2795/$D$2/60),0)</f>
        <v>1</v>
      </c>
      <c r="M2795">
        <f t="shared" si="391"/>
        <v>1</v>
      </c>
      <c r="N2795" s="2">
        <f t="shared" si="392"/>
        <v>3721.0526315789471</v>
      </c>
      <c r="O2795">
        <f t="shared" si="395"/>
        <v>977.02127659574455</v>
      </c>
      <c r="P2795">
        <f t="shared" si="393"/>
        <v>192000</v>
      </c>
      <c r="Q2795" s="2">
        <f t="shared" si="394"/>
        <v>196698.0739081747</v>
      </c>
      <c r="R2795">
        <f>Q2795/MainSheet!$C$8*(G2795-G2794)+R2794</f>
        <v>3692.2304746948307</v>
      </c>
      <c r="S2795">
        <f t="shared" si="396"/>
        <v>59590.225843636021</v>
      </c>
      <c r="T2795">
        <f t="shared" si="388"/>
        <v>27.930000000001566</v>
      </c>
      <c r="U2795" s="1">
        <f>Q2795/MainSheet!$C$22</f>
        <v>1</v>
      </c>
    </row>
    <row r="2796" spans="7:21">
      <c r="G2796">
        <f t="shared" si="389"/>
        <v>27.940000000001568</v>
      </c>
      <c r="H2796">
        <f t="shared" si="390"/>
        <v>198000</v>
      </c>
      <c r="I2796" s="2">
        <f>MIN(MainSheet!$C$10/MainSheet!$C$9,MainSheet!$K$9*60)</f>
        <v>660</v>
      </c>
      <c r="J2796" s="1">
        <f>IF(G2796&gt;MainSheet!$C$11,IF(J2795&gt;=0.999,1,(G2796-MainSheet!$C$11)*I2796/$B$2/60),0)</f>
        <v>1</v>
      </c>
      <c r="K2796" s="1">
        <f>IF(G2796&gt;MainSheet!$C$11+$B$6,IF(K2795&gt;=0.999,1,(G2796-MainSheet!$C$11-$B$6)*I2796/$C$2/60),0)</f>
        <v>1</v>
      </c>
      <c r="L2796" s="1">
        <f>IF(G2796&gt;MainSheet!$C$11+$B$6+$C$6,IF(L2795&gt;=0.999,1,(G2796-MainSheet!$C$11-$B$6-$C$6)*I2796/$D$2/60),0)</f>
        <v>1</v>
      </c>
      <c r="M2796">
        <f t="shared" si="391"/>
        <v>1</v>
      </c>
      <c r="N2796" s="2">
        <f t="shared" si="392"/>
        <v>3721.0526315789471</v>
      </c>
      <c r="O2796">
        <f t="shared" si="395"/>
        <v>977.02127659574455</v>
      </c>
      <c r="P2796">
        <f t="shared" si="393"/>
        <v>192000</v>
      </c>
      <c r="Q2796" s="2">
        <f t="shared" si="394"/>
        <v>196698.0739081747</v>
      </c>
      <c r="R2796">
        <f>Q2796/MainSheet!$C$8*(G2796-G2795)+R2795</f>
        <v>3694.2617211856655</v>
      </c>
      <c r="S2796">
        <f t="shared" si="396"/>
        <v>59623.008855954053</v>
      </c>
      <c r="T2796">
        <f t="shared" si="388"/>
        <v>27.940000000001568</v>
      </c>
      <c r="U2796" s="1">
        <f>Q2796/MainSheet!$C$22</f>
        <v>1</v>
      </c>
    </row>
    <row r="2797" spans="7:21">
      <c r="G2797">
        <f t="shared" si="389"/>
        <v>27.95000000000157</v>
      </c>
      <c r="H2797">
        <f t="shared" si="390"/>
        <v>198000</v>
      </c>
      <c r="I2797" s="2">
        <f>MIN(MainSheet!$C$10/MainSheet!$C$9,MainSheet!$K$9*60)</f>
        <v>660</v>
      </c>
      <c r="J2797" s="1">
        <f>IF(G2797&gt;MainSheet!$C$11,IF(J2796&gt;=0.999,1,(G2797-MainSheet!$C$11)*I2797/$B$2/60),0)</f>
        <v>1</v>
      </c>
      <c r="K2797" s="1">
        <f>IF(G2797&gt;MainSheet!$C$11+$B$6,IF(K2796&gt;=0.999,1,(G2797-MainSheet!$C$11-$B$6)*I2797/$C$2/60),0)</f>
        <v>1</v>
      </c>
      <c r="L2797" s="1">
        <f>IF(G2797&gt;MainSheet!$C$11+$B$6+$C$6,IF(L2796&gt;=0.999,1,(G2797-MainSheet!$C$11-$B$6-$C$6)*I2797/$D$2/60),0)</f>
        <v>1</v>
      </c>
      <c r="M2797">
        <f t="shared" si="391"/>
        <v>1</v>
      </c>
      <c r="N2797" s="2">
        <f t="shared" si="392"/>
        <v>3721.0526315789471</v>
      </c>
      <c r="O2797">
        <f t="shared" si="395"/>
        <v>977.02127659574455</v>
      </c>
      <c r="P2797">
        <f t="shared" si="393"/>
        <v>192000</v>
      </c>
      <c r="Q2797" s="2">
        <f t="shared" si="394"/>
        <v>196698.0739081747</v>
      </c>
      <c r="R2797">
        <f>Q2797/MainSheet!$C$8*(G2797-G2796)+R2796</f>
        <v>3696.2929676765002</v>
      </c>
      <c r="S2797">
        <f t="shared" si="396"/>
        <v>59655.791868272085</v>
      </c>
      <c r="T2797">
        <f t="shared" si="388"/>
        <v>27.95000000000157</v>
      </c>
      <c r="U2797" s="1">
        <f>Q2797/MainSheet!$C$22</f>
        <v>1</v>
      </c>
    </row>
    <row r="2798" spans="7:21">
      <c r="G2798">
        <f t="shared" si="389"/>
        <v>27.960000000001571</v>
      </c>
      <c r="H2798">
        <f t="shared" si="390"/>
        <v>198000</v>
      </c>
      <c r="I2798" s="2">
        <f>MIN(MainSheet!$C$10/MainSheet!$C$9,MainSheet!$K$9*60)</f>
        <v>660</v>
      </c>
      <c r="J2798" s="1">
        <f>IF(G2798&gt;MainSheet!$C$11,IF(J2797&gt;=0.999,1,(G2798-MainSheet!$C$11)*I2798/$B$2/60),0)</f>
        <v>1</v>
      </c>
      <c r="K2798" s="1">
        <f>IF(G2798&gt;MainSheet!$C$11+$B$6,IF(K2797&gt;=0.999,1,(G2798-MainSheet!$C$11-$B$6)*I2798/$C$2/60),0)</f>
        <v>1</v>
      </c>
      <c r="L2798" s="1">
        <f>IF(G2798&gt;MainSheet!$C$11+$B$6+$C$6,IF(L2797&gt;=0.999,1,(G2798-MainSheet!$C$11-$B$6-$C$6)*I2798/$D$2/60),0)</f>
        <v>1</v>
      </c>
      <c r="M2798">
        <f t="shared" si="391"/>
        <v>1</v>
      </c>
      <c r="N2798" s="2">
        <f t="shared" si="392"/>
        <v>3721.0526315789471</v>
      </c>
      <c r="O2798">
        <f t="shared" si="395"/>
        <v>977.02127659574455</v>
      </c>
      <c r="P2798">
        <f t="shared" si="393"/>
        <v>192000</v>
      </c>
      <c r="Q2798" s="2">
        <f t="shared" si="394"/>
        <v>196698.0739081747</v>
      </c>
      <c r="R2798">
        <f>Q2798/MainSheet!$C$8*(G2798-G2797)+R2797</f>
        <v>3698.324214167335</v>
      </c>
      <c r="S2798">
        <f t="shared" si="396"/>
        <v>59688.574880590117</v>
      </c>
      <c r="T2798">
        <f t="shared" si="388"/>
        <v>27.960000000001571</v>
      </c>
      <c r="U2798" s="1">
        <f>Q2798/MainSheet!$C$22</f>
        <v>1</v>
      </c>
    </row>
    <row r="2799" spans="7:21">
      <c r="G2799">
        <f t="shared" si="389"/>
        <v>27.970000000001573</v>
      </c>
      <c r="H2799">
        <f t="shared" si="390"/>
        <v>198000</v>
      </c>
      <c r="I2799" s="2">
        <f>MIN(MainSheet!$C$10/MainSheet!$C$9,MainSheet!$K$9*60)</f>
        <v>660</v>
      </c>
      <c r="J2799" s="1">
        <f>IF(G2799&gt;MainSheet!$C$11,IF(J2798&gt;=0.999,1,(G2799-MainSheet!$C$11)*I2799/$B$2/60),0)</f>
        <v>1</v>
      </c>
      <c r="K2799" s="1">
        <f>IF(G2799&gt;MainSheet!$C$11+$B$6,IF(K2798&gt;=0.999,1,(G2799-MainSheet!$C$11-$B$6)*I2799/$C$2/60),0)</f>
        <v>1</v>
      </c>
      <c r="L2799" s="1">
        <f>IF(G2799&gt;MainSheet!$C$11+$B$6+$C$6,IF(L2798&gt;=0.999,1,(G2799-MainSheet!$C$11-$B$6-$C$6)*I2799/$D$2/60),0)</f>
        <v>1</v>
      </c>
      <c r="M2799">
        <f t="shared" si="391"/>
        <v>1</v>
      </c>
      <c r="N2799" s="2">
        <f t="shared" si="392"/>
        <v>3721.0526315789471</v>
      </c>
      <c r="O2799">
        <f t="shared" si="395"/>
        <v>977.02127659574455</v>
      </c>
      <c r="P2799">
        <f t="shared" si="393"/>
        <v>192000</v>
      </c>
      <c r="Q2799" s="2">
        <f t="shared" si="394"/>
        <v>196698.0739081747</v>
      </c>
      <c r="R2799">
        <f>Q2799/MainSheet!$C$8*(G2799-G2798)+R2798</f>
        <v>3700.3554606581697</v>
      </c>
      <c r="S2799">
        <f t="shared" si="396"/>
        <v>59721.357892908149</v>
      </c>
      <c r="T2799">
        <f t="shared" si="388"/>
        <v>27.970000000001573</v>
      </c>
      <c r="U2799" s="1">
        <f>Q2799/MainSheet!$C$22</f>
        <v>1</v>
      </c>
    </row>
    <row r="2800" spans="7:21">
      <c r="G2800">
        <f t="shared" si="389"/>
        <v>27.980000000001574</v>
      </c>
      <c r="H2800">
        <f t="shared" si="390"/>
        <v>198000</v>
      </c>
      <c r="I2800" s="2">
        <f>MIN(MainSheet!$C$10/MainSheet!$C$9,MainSheet!$K$9*60)</f>
        <v>660</v>
      </c>
      <c r="J2800" s="1">
        <f>IF(G2800&gt;MainSheet!$C$11,IF(J2799&gt;=0.999,1,(G2800-MainSheet!$C$11)*I2800/$B$2/60),0)</f>
        <v>1</v>
      </c>
      <c r="K2800" s="1">
        <f>IF(G2800&gt;MainSheet!$C$11+$B$6,IF(K2799&gt;=0.999,1,(G2800-MainSheet!$C$11-$B$6)*I2800/$C$2/60),0)</f>
        <v>1</v>
      </c>
      <c r="L2800" s="1">
        <f>IF(G2800&gt;MainSheet!$C$11+$B$6+$C$6,IF(L2799&gt;=0.999,1,(G2800-MainSheet!$C$11-$B$6-$C$6)*I2800/$D$2/60),0)</f>
        <v>1</v>
      </c>
      <c r="M2800">
        <f t="shared" si="391"/>
        <v>1</v>
      </c>
      <c r="N2800" s="2">
        <f t="shared" si="392"/>
        <v>3721.0526315789471</v>
      </c>
      <c r="O2800">
        <f t="shared" si="395"/>
        <v>977.02127659574455</v>
      </c>
      <c r="P2800">
        <f t="shared" si="393"/>
        <v>192000</v>
      </c>
      <c r="Q2800" s="2">
        <f t="shared" si="394"/>
        <v>196698.0739081747</v>
      </c>
      <c r="R2800">
        <f>Q2800/MainSheet!$C$8*(G2800-G2799)+R2799</f>
        <v>3702.3867071490045</v>
      </c>
      <c r="S2800">
        <f t="shared" si="396"/>
        <v>59754.140905226181</v>
      </c>
      <c r="T2800">
        <f t="shared" si="388"/>
        <v>27.980000000001574</v>
      </c>
      <c r="U2800" s="1">
        <f>Q2800/MainSheet!$C$22</f>
        <v>1</v>
      </c>
    </row>
    <row r="2801" spans="7:21">
      <c r="G2801">
        <f t="shared" si="389"/>
        <v>27.990000000001576</v>
      </c>
      <c r="H2801">
        <f t="shared" si="390"/>
        <v>198000</v>
      </c>
      <c r="I2801" s="2">
        <f>MIN(MainSheet!$C$10/MainSheet!$C$9,MainSheet!$K$9*60)</f>
        <v>660</v>
      </c>
      <c r="J2801" s="1">
        <f>IF(G2801&gt;MainSheet!$C$11,IF(J2800&gt;=0.999,1,(G2801-MainSheet!$C$11)*I2801/$B$2/60),0)</f>
        <v>1</v>
      </c>
      <c r="K2801" s="1">
        <f>IF(G2801&gt;MainSheet!$C$11+$B$6,IF(K2800&gt;=0.999,1,(G2801-MainSheet!$C$11-$B$6)*I2801/$C$2/60),0)</f>
        <v>1</v>
      </c>
      <c r="L2801" s="1">
        <f>IF(G2801&gt;MainSheet!$C$11+$B$6+$C$6,IF(L2800&gt;=0.999,1,(G2801-MainSheet!$C$11-$B$6-$C$6)*I2801/$D$2/60),0)</f>
        <v>1</v>
      </c>
      <c r="M2801">
        <f t="shared" si="391"/>
        <v>1</v>
      </c>
      <c r="N2801" s="2">
        <f t="shared" si="392"/>
        <v>3721.0526315789471</v>
      </c>
      <c r="O2801">
        <f t="shared" si="395"/>
        <v>977.02127659574455</v>
      </c>
      <c r="P2801">
        <f t="shared" si="393"/>
        <v>192000</v>
      </c>
      <c r="Q2801" s="2">
        <f t="shared" si="394"/>
        <v>196698.0739081747</v>
      </c>
      <c r="R2801">
        <f>Q2801/MainSheet!$C$8*(G2801-G2800)+R2800</f>
        <v>3704.4179536398392</v>
      </c>
      <c r="S2801">
        <f t="shared" si="396"/>
        <v>59786.923917544213</v>
      </c>
      <c r="T2801">
        <f t="shared" si="388"/>
        <v>27.990000000001576</v>
      </c>
      <c r="U2801" s="1">
        <f>Q2801/MainSheet!$C$22</f>
        <v>1</v>
      </c>
    </row>
    <row r="2802" spans="7:21">
      <c r="G2802">
        <f t="shared" si="389"/>
        <v>28.000000000001577</v>
      </c>
      <c r="H2802">
        <f t="shared" si="390"/>
        <v>198000</v>
      </c>
      <c r="I2802" s="2">
        <f>MIN(MainSheet!$C$10/MainSheet!$C$9,MainSheet!$K$9*60)</f>
        <v>660</v>
      </c>
      <c r="J2802" s="1">
        <f>IF(G2802&gt;MainSheet!$C$11,IF(J2801&gt;=0.999,1,(G2802-MainSheet!$C$11)*I2802/$B$2/60),0)</f>
        <v>1</v>
      </c>
      <c r="K2802" s="1">
        <f>IF(G2802&gt;MainSheet!$C$11+$B$6,IF(K2801&gt;=0.999,1,(G2802-MainSheet!$C$11-$B$6)*I2802/$C$2/60),0)</f>
        <v>1</v>
      </c>
      <c r="L2802" s="1">
        <f>IF(G2802&gt;MainSheet!$C$11+$B$6+$C$6,IF(L2801&gt;=0.999,1,(G2802-MainSheet!$C$11-$B$6-$C$6)*I2802/$D$2/60),0)</f>
        <v>1</v>
      </c>
      <c r="M2802">
        <f t="shared" si="391"/>
        <v>1</v>
      </c>
      <c r="N2802" s="2">
        <f t="shared" si="392"/>
        <v>3721.0526315789471</v>
      </c>
      <c r="O2802">
        <f t="shared" si="395"/>
        <v>977.02127659574455</v>
      </c>
      <c r="P2802">
        <f t="shared" si="393"/>
        <v>192000</v>
      </c>
      <c r="Q2802" s="2">
        <f t="shared" si="394"/>
        <v>196698.0739081747</v>
      </c>
      <c r="R2802">
        <f>Q2802/MainSheet!$C$8*(G2802-G2801)+R2801</f>
        <v>3706.4492001306739</v>
      </c>
      <c r="S2802">
        <f t="shared" si="396"/>
        <v>59819.706929862245</v>
      </c>
      <c r="T2802">
        <f t="shared" si="388"/>
        <v>28.000000000001577</v>
      </c>
      <c r="U2802" s="1">
        <f>Q2802/MainSheet!$C$22</f>
        <v>1</v>
      </c>
    </row>
    <row r="2803" spans="7:21">
      <c r="G2803">
        <f t="shared" si="389"/>
        <v>28.010000000001579</v>
      </c>
      <c r="H2803">
        <f t="shared" si="390"/>
        <v>198000</v>
      </c>
      <c r="I2803" s="2">
        <f>MIN(MainSheet!$C$10/MainSheet!$C$9,MainSheet!$K$9*60)</f>
        <v>660</v>
      </c>
      <c r="J2803" s="1">
        <f>IF(G2803&gt;MainSheet!$C$11,IF(J2802&gt;=0.999,1,(G2803-MainSheet!$C$11)*I2803/$B$2/60),0)</f>
        <v>1</v>
      </c>
      <c r="K2803" s="1">
        <f>IF(G2803&gt;MainSheet!$C$11+$B$6,IF(K2802&gt;=0.999,1,(G2803-MainSheet!$C$11-$B$6)*I2803/$C$2/60),0)</f>
        <v>1</v>
      </c>
      <c r="L2803" s="1">
        <f>IF(G2803&gt;MainSheet!$C$11+$B$6+$C$6,IF(L2802&gt;=0.999,1,(G2803-MainSheet!$C$11-$B$6-$C$6)*I2803/$D$2/60),0)</f>
        <v>1</v>
      </c>
      <c r="M2803">
        <f t="shared" si="391"/>
        <v>1</v>
      </c>
      <c r="N2803" s="2">
        <f t="shared" si="392"/>
        <v>3721.0526315789471</v>
      </c>
      <c r="O2803">
        <f t="shared" si="395"/>
        <v>977.02127659574455</v>
      </c>
      <c r="P2803">
        <f t="shared" si="393"/>
        <v>192000</v>
      </c>
      <c r="Q2803" s="2">
        <f t="shared" si="394"/>
        <v>196698.0739081747</v>
      </c>
      <c r="R2803">
        <f>Q2803/MainSheet!$C$8*(G2803-G2802)+R2802</f>
        <v>3708.4804466215087</v>
      </c>
      <c r="S2803">
        <f t="shared" si="396"/>
        <v>59852.489942180277</v>
      </c>
      <c r="T2803">
        <f t="shared" si="388"/>
        <v>28.010000000001579</v>
      </c>
      <c r="U2803" s="1">
        <f>Q2803/MainSheet!$C$22</f>
        <v>1</v>
      </c>
    </row>
    <row r="2804" spans="7:21">
      <c r="G2804">
        <f t="shared" si="389"/>
        <v>28.020000000001581</v>
      </c>
      <c r="H2804">
        <f t="shared" si="390"/>
        <v>198000</v>
      </c>
      <c r="I2804" s="2">
        <f>MIN(MainSheet!$C$10/MainSheet!$C$9,MainSheet!$K$9*60)</f>
        <v>660</v>
      </c>
      <c r="J2804" s="1">
        <f>IF(G2804&gt;MainSheet!$C$11,IF(J2803&gt;=0.999,1,(G2804-MainSheet!$C$11)*I2804/$B$2/60),0)</f>
        <v>1</v>
      </c>
      <c r="K2804" s="1">
        <f>IF(G2804&gt;MainSheet!$C$11+$B$6,IF(K2803&gt;=0.999,1,(G2804-MainSheet!$C$11-$B$6)*I2804/$C$2/60),0)</f>
        <v>1</v>
      </c>
      <c r="L2804" s="1">
        <f>IF(G2804&gt;MainSheet!$C$11+$B$6+$C$6,IF(L2803&gt;=0.999,1,(G2804-MainSheet!$C$11-$B$6-$C$6)*I2804/$D$2/60),0)</f>
        <v>1</v>
      </c>
      <c r="M2804">
        <f t="shared" si="391"/>
        <v>1</v>
      </c>
      <c r="N2804" s="2">
        <f t="shared" si="392"/>
        <v>3721.0526315789471</v>
      </c>
      <c r="O2804">
        <f t="shared" si="395"/>
        <v>977.02127659574455</v>
      </c>
      <c r="P2804">
        <f t="shared" si="393"/>
        <v>192000</v>
      </c>
      <c r="Q2804" s="2">
        <f t="shared" si="394"/>
        <v>196698.0739081747</v>
      </c>
      <c r="R2804">
        <f>Q2804/MainSheet!$C$8*(G2804-G2803)+R2803</f>
        <v>3710.5116931123434</v>
      </c>
      <c r="S2804">
        <f t="shared" si="396"/>
        <v>59885.272954498309</v>
      </c>
      <c r="T2804">
        <f t="shared" si="388"/>
        <v>28.020000000001581</v>
      </c>
      <c r="U2804" s="1">
        <f>Q2804/MainSheet!$C$22</f>
        <v>1</v>
      </c>
    </row>
    <row r="2805" spans="7:21">
      <c r="G2805">
        <f t="shared" si="389"/>
        <v>28.030000000001582</v>
      </c>
      <c r="H2805">
        <f t="shared" si="390"/>
        <v>198000</v>
      </c>
      <c r="I2805" s="2">
        <f>MIN(MainSheet!$C$10/MainSheet!$C$9,MainSheet!$K$9*60)</f>
        <v>660</v>
      </c>
      <c r="J2805" s="1">
        <f>IF(G2805&gt;MainSheet!$C$11,IF(J2804&gt;=0.999,1,(G2805-MainSheet!$C$11)*I2805/$B$2/60),0)</f>
        <v>1</v>
      </c>
      <c r="K2805" s="1">
        <f>IF(G2805&gt;MainSheet!$C$11+$B$6,IF(K2804&gt;=0.999,1,(G2805-MainSheet!$C$11-$B$6)*I2805/$C$2/60),0)</f>
        <v>1</v>
      </c>
      <c r="L2805" s="1">
        <f>IF(G2805&gt;MainSheet!$C$11+$B$6+$C$6,IF(L2804&gt;=0.999,1,(G2805-MainSheet!$C$11-$B$6-$C$6)*I2805/$D$2/60),0)</f>
        <v>1</v>
      </c>
      <c r="M2805">
        <f t="shared" si="391"/>
        <v>1</v>
      </c>
      <c r="N2805" s="2">
        <f t="shared" si="392"/>
        <v>3721.0526315789471</v>
      </c>
      <c r="O2805">
        <f t="shared" si="395"/>
        <v>977.02127659574455</v>
      </c>
      <c r="P2805">
        <f t="shared" si="393"/>
        <v>192000</v>
      </c>
      <c r="Q2805" s="2">
        <f t="shared" si="394"/>
        <v>196698.0739081747</v>
      </c>
      <c r="R2805">
        <f>Q2805/MainSheet!$C$8*(G2805-G2804)+R2804</f>
        <v>3712.5429396031782</v>
      </c>
      <c r="S2805">
        <f t="shared" si="396"/>
        <v>59918.055966816341</v>
      </c>
      <c r="T2805">
        <f t="shared" si="388"/>
        <v>28.030000000001582</v>
      </c>
      <c r="U2805" s="1">
        <f>Q2805/MainSheet!$C$22</f>
        <v>1</v>
      </c>
    </row>
    <row r="2806" spans="7:21">
      <c r="G2806">
        <f t="shared" si="389"/>
        <v>28.040000000001584</v>
      </c>
      <c r="H2806">
        <f t="shared" si="390"/>
        <v>198000</v>
      </c>
      <c r="I2806" s="2">
        <f>MIN(MainSheet!$C$10/MainSheet!$C$9,MainSheet!$K$9*60)</f>
        <v>660</v>
      </c>
      <c r="J2806" s="1">
        <f>IF(G2806&gt;MainSheet!$C$11,IF(J2805&gt;=0.999,1,(G2806-MainSheet!$C$11)*I2806/$B$2/60),0)</f>
        <v>1</v>
      </c>
      <c r="K2806" s="1">
        <f>IF(G2806&gt;MainSheet!$C$11+$B$6,IF(K2805&gt;=0.999,1,(G2806-MainSheet!$C$11-$B$6)*I2806/$C$2/60),0)</f>
        <v>1</v>
      </c>
      <c r="L2806" s="1">
        <f>IF(G2806&gt;MainSheet!$C$11+$B$6+$C$6,IF(L2805&gt;=0.999,1,(G2806-MainSheet!$C$11-$B$6-$C$6)*I2806/$D$2/60),0)</f>
        <v>1</v>
      </c>
      <c r="M2806">
        <f t="shared" si="391"/>
        <v>1</v>
      </c>
      <c r="N2806" s="2">
        <f t="shared" si="392"/>
        <v>3721.0526315789471</v>
      </c>
      <c r="O2806">
        <f t="shared" si="395"/>
        <v>977.02127659574455</v>
      </c>
      <c r="P2806">
        <f t="shared" si="393"/>
        <v>192000</v>
      </c>
      <c r="Q2806" s="2">
        <f t="shared" si="394"/>
        <v>196698.0739081747</v>
      </c>
      <c r="R2806">
        <f>Q2806/MainSheet!$C$8*(G2806-G2805)+R2805</f>
        <v>3714.5741860940129</v>
      </c>
      <c r="S2806">
        <f t="shared" si="396"/>
        <v>59950.838979134372</v>
      </c>
      <c r="T2806">
        <f t="shared" si="388"/>
        <v>28.040000000001584</v>
      </c>
      <c r="U2806" s="1">
        <f>Q2806/MainSheet!$C$22</f>
        <v>1</v>
      </c>
    </row>
    <row r="2807" spans="7:21">
      <c r="G2807">
        <f t="shared" si="389"/>
        <v>28.050000000001585</v>
      </c>
      <c r="H2807">
        <f t="shared" si="390"/>
        <v>198000</v>
      </c>
      <c r="I2807" s="2">
        <f>MIN(MainSheet!$C$10/MainSheet!$C$9,MainSheet!$K$9*60)</f>
        <v>660</v>
      </c>
      <c r="J2807" s="1">
        <f>IF(G2807&gt;MainSheet!$C$11,IF(J2806&gt;=0.999,1,(G2807-MainSheet!$C$11)*I2807/$B$2/60),0)</f>
        <v>1</v>
      </c>
      <c r="K2807" s="1">
        <f>IF(G2807&gt;MainSheet!$C$11+$B$6,IF(K2806&gt;=0.999,1,(G2807-MainSheet!$C$11-$B$6)*I2807/$C$2/60),0)</f>
        <v>1</v>
      </c>
      <c r="L2807" s="1">
        <f>IF(G2807&gt;MainSheet!$C$11+$B$6+$C$6,IF(L2806&gt;=0.999,1,(G2807-MainSheet!$C$11-$B$6-$C$6)*I2807/$D$2/60),0)</f>
        <v>1</v>
      </c>
      <c r="M2807">
        <f t="shared" si="391"/>
        <v>1</v>
      </c>
      <c r="N2807" s="2">
        <f t="shared" si="392"/>
        <v>3721.0526315789471</v>
      </c>
      <c r="O2807">
        <f t="shared" si="395"/>
        <v>977.02127659574455</v>
      </c>
      <c r="P2807">
        <f t="shared" si="393"/>
        <v>192000</v>
      </c>
      <c r="Q2807" s="2">
        <f t="shared" si="394"/>
        <v>196698.0739081747</v>
      </c>
      <c r="R2807">
        <f>Q2807/MainSheet!$C$8*(G2807-G2806)+R2806</f>
        <v>3716.6054325848477</v>
      </c>
      <c r="S2807">
        <f t="shared" si="396"/>
        <v>59983.621991452404</v>
      </c>
      <c r="T2807">
        <f t="shared" si="388"/>
        <v>28.050000000001585</v>
      </c>
      <c r="U2807" s="1">
        <f>Q2807/MainSheet!$C$22</f>
        <v>1</v>
      </c>
    </row>
    <row r="2808" spans="7:21">
      <c r="G2808">
        <f t="shared" si="389"/>
        <v>28.060000000001587</v>
      </c>
      <c r="H2808">
        <f t="shared" si="390"/>
        <v>198000</v>
      </c>
      <c r="I2808" s="2">
        <f>MIN(MainSheet!$C$10/MainSheet!$C$9,MainSheet!$K$9*60)</f>
        <v>660</v>
      </c>
      <c r="J2808" s="1">
        <f>IF(G2808&gt;MainSheet!$C$11,IF(J2807&gt;=0.999,1,(G2808-MainSheet!$C$11)*I2808/$B$2/60),0)</f>
        <v>1</v>
      </c>
      <c r="K2808" s="1">
        <f>IF(G2808&gt;MainSheet!$C$11+$B$6,IF(K2807&gt;=0.999,1,(G2808-MainSheet!$C$11-$B$6)*I2808/$C$2/60),0)</f>
        <v>1</v>
      </c>
      <c r="L2808" s="1">
        <f>IF(G2808&gt;MainSheet!$C$11+$B$6+$C$6,IF(L2807&gt;=0.999,1,(G2808-MainSheet!$C$11-$B$6-$C$6)*I2808/$D$2/60),0)</f>
        <v>1</v>
      </c>
      <c r="M2808">
        <f t="shared" si="391"/>
        <v>1</v>
      </c>
      <c r="N2808" s="2">
        <f t="shared" si="392"/>
        <v>3721.0526315789471</v>
      </c>
      <c r="O2808">
        <f t="shared" si="395"/>
        <v>977.02127659574455</v>
      </c>
      <c r="P2808">
        <f t="shared" si="393"/>
        <v>192000</v>
      </c>
      <c r="Q2808" s="2">
        <f t="shared" si="394"/>
        <v>196698.0739081747</v>
      </c>
      <c r="R2808">
        <f>Q2808/MainSheet!$C$8*(G2808-G2807)+R2807</f>
        <v>3718.6366790756824</v>
      </c>
      <c r="S2808">
        <f t="shared" si="396"/>
        <v>60016.405003770436</v>
      </c>
      <c r="T2808">
        <f t="shared" si="388"/>
        <v>28.060000000001587</v>
      </c>
      <c r="U2808" s="1">
        <f>Q2808/MainSheet!$C$22</f>
        <v>1</v>
      </c>
    </row>
    <row r="2809" spans="7:21">
      <c r="G2809">
        <f t="shared" si="389"/>
        <v>28.070000000001588</v>
      </c>
      <c r="H2809">
        <f t="shared" si="390"/>
        <v>198000</v>
      </c>
      <c r="I2809" s="2">
        <f>MIN(MainSheet!$C$10/MainSheet!$C$9,MainSheet!$K$9*60)</f>
        <v>660</v>
      </c>
      <c r="J2809" s="1">
        <f>IF(G2809&gt;MainSheet!$C$11,IF(J2808&gt;=0.999,1,(G2809-MainSheet!$C$11)*I2809/$B$2/60),0)</f>
        <v>1</v>
      </c>
      <c r="K2809" s="1">
        <f>IF(G2809&gt;MainSheet!$C$11+$B$6,IF(K2808&gt;=0.999,1,(G2809-MainSheet!$C$11-$B$6)*I2809/$C$2/60),0)</f>
        <v>1</v>
      </c>
      <c r="L2809" s="1">
        <f>IF(G2809&gt;MainSheet!$C$11+$B$6+$C$6,IF(L2808&gt;=0.999,1,(G2809-MainSheet!$C$11-$B$6-$C$6)*I2809/$D$2/60),0)</f>
        <v>1</v>
      </c>
      <c r="M2809">
        <f t="shared" si="391"/>
        <v>1</v>
      </c>
      <c r="N2809" s="2">
        <f t="shared" si="392"/>
        <v>3721.0526315789471</v>
      </c>
      <c r="O2809">
        <f t="shared" si="395"/>
        <v>977.02127659574455</v>
      </c>
      <c r="P2809">
        <f t="shared" si="393"/>
        <v>192000</v>
      </c>
      <c r="Q2809" s="2">
        <f t="shared" si="394"/>
        <v>196698.0739081747</v>
      </c>
      <c r="R2809">
        <f>Q2809/MainSheet!$C$8*(G2809-G2808)+R2808</f>
        <v>3720.6679255665172</v>
      </c>
      <c r="S2809">
        <f t="shared" si="396"/>
        <v>60049.188016088468</v>
      </c>
      <c r="T2809">
        <f t="shared" si="388"/>
        <v>28.070000000001588</v>
      </c>
      <c r="U2809" s="1">
        <f>Q2809/MainSheet!$C$22</f>
        <v>1</v>
      </c>
    </row>
    <row r="2810" spans="7:21">
      <c r="G2810">
        <f t="shared" si="389"/>
        <v>28.08000000000159</v>
      </c>
      <c r="H2810">
        <f t="shared" si="390"/>
        <v>198000</v>
      </c>
      <c r="I2810" s="2">
        <f>MIN(MainSheet!$C$10/MainSheet!$C$9,MainSheet!$K$9*60)</f>
        <v>660</v>
      </c>
      <c r="J2810" s="1">
        <f>IF(G2810&gt;MainSheet!$C$11,IF(J2809&gt;=0.999,1,(G2810-MainSheet!$C$11)*I2810/$B$2/60),0)</f>
        <v>1</v>
      </c>
      <c r="K2810" s="1">
        <f>IF(G2810&gt;MainSheet!$C$11+$B$6,IF(K2809&gt;=0.999,1,(G2810-MainSheet!$C$11-$B$6)*I2810/$C$2/60),0)</f>
        <v>1</v>
      </c>
      <c r="L2810" s="1">
        <f>IF(G2810&gt;MainSheet!$C$11+$B$6+$C$6,IF(L2809&gt;=0.999,1,(G2810-MainSheet!$C$11-$B$6-$C$6)*I2810/$D$2/60),0)</f>
        <v>1</v>
      </c>
      <c r="M2810">
        <f t="shared" si="391"/>
        <v>1</v>
      </c>
      <c r="N2810" s="2">
        <f t="shared" si="392"/>
        <v>3721.0526315789471</v>
      </c>
      <c r="O2810">
        <f t="shared" si="395"/>
        <v>977.02127659574455</v>
      </c>
      <c r="P2810">
        <f t="shared" si="393"/>
        <v>192000</v>
      </c>
      <c r="Q2810" s="2">
        <f t="shared" si="394"/>
        <v>196698.0739081747</v>
      </c>
      <c r="R2810">
        <f>Q2810/MainSheet!$C$8*(G2810-G2809)+R2809</f>
        <v>3722.6991720573519</v>
      </c>
      <c r="S2810">
        <f t="shared" si="396"/>
        <v>60081.9710284065</v>
      </c>
      <c r="T2810">
        <f t="shared" si="388"/>
        <v>28.08000000000159</v>
      </c>
      <c r="U2810" s="1">
        <f>Q2810/MainSheet!$C$22</f>
        <v>1</v>
      </c>
    </row>
    <row r="2811" spans="7:21">
      <c r="G2811">
        <f t="shared" si="389"/>
        <v>28.090000000001591</v>
      </c>
      <c r="H2811">
        <f t="shared" si="390"/>
        <v>198000</v>
      </c>
      <c r="I2811" s="2">
        <f>MIN(MainSheet!$C$10/MainSheet!$C$9,MainSheet!$K$9*60)</f>
        <v>660</v>
      </c>
      <c r="J2811" s="1">
        <f>IF(G2811&gt;MainSheet!$C$11,IF(J2810&gt;=0.999,1,(G2811-MainSheet!$C$11)*I2811/$B$2/60),0)</f>
        <v>1</v>
      </c>
      <c r="K2811" s="1">
        <f>IF(G2811&gt;MainSheet!$C$11+$B$6,IF(K2810&gt;=0.999,1,(G2811-MainSheet!$C$11-$B$6)*I2811/$C$2/60),0)</f>
        <v>1</v>
      </c>
      <c r="L2811" s="1">
        <f>IF(G2811&gt;MainSheet!$C$11+$B$6+$C$6,IF(L2810&gt;=0.999,1,(G2811-MainSheet!$C$11-$B$6-$C$6)*I2811/$D$2/60),0)</f>
        <v>1</v>
      </c>
      <c r="M2811">
        <f t="shared" si="391"/>
        <v>1</v>
      </c>
      <c r="N2811" s="2">
        <f t="shared" si="392"/>
        <v>3721.0526315789471</v>
      </c>
      <c r="O2811">
        <f t="shared" si="395"/>
        <v>977.02127659574455</v>
      </c>
      <c r="P2811">
        <f t="shared" si="393"/>
        <v>192000</v>
      </c>
      <c r="Q2811" s="2">
        <f t="shared" si="394"/>
        <v>196698.0739081747</v>
      </c>
      <c r="R2811">
        <f>Q2811/MainSheet!$C$8*(G2811-G2810)+R2810</f>
        <v>3724.7304185481867</v>
      </c>
      <c r="S2811">
        <f t="shared" si="396"/>
        <v>60114.754040724532</v>
      </c>
      <c r="T2811">
        <f t="shared" si="388"/>
        <v>28.090000000001591</v>
      </c>
      <c r="U2811" s="1">
        <f>Q2811/MainSheet!$C$22</f>
        <v>1</v>
      </c>
    </row>
    <row r="2812" spans="7:21">
      <c r="G2812">
        <f t="shared" si="389"/>
        <v>28.100000000001593</v>
      </c>
      <c r="H2812">
        <f t="shared" si="390"/>
        <v>198000</v>
      </c>
      <c r="I2812" s="2">
        <f>MIN(MainSheet!$C$10/MainSheet!$C$9,MainSheet!$K$9*60)</f>
        <v>660</v>
      </c>
      <c r="J2812" s="1">
        <f>IF(G2812&gt;MainSheet!$C$11,IF(J2811&gt;=0.999,1,(G2812-MainSheet!$C$11)*I2812/$B$2/60),0)</f>
        <v>1</v>
      </c>
      <c r="K2812" s="1">
        <f>IF(G2812&gt;MainSheet!$C$11+$B$6,IF(K2811&gt;=0.999,1,(G2812-MainSheet!$C$11-$B$6)*I2812/$C$2/60),0)</f>
        <v>1</v>
      </c>
      <c r="L2812" s="1">
        <f>IF(G2812&gt;MainSheet!$C$11+$B$6+$C$6,IF(L2811&gt;=0.999,1,(G2812-MainSheet!$C$11-$B$6-$C$6)*I2812/$D$2/60),0)</f>
        <v>1</v>
      </c>
      <c r="M2812">
        <f t="shared" si="391"/>
        <v>1</v>
      </c>
      <c r="N2812" s="2">
        <f t="shared" si="392"/>
        <v>3721.0526315789471</v>
      </c>
      <c r="O2812">
        <f t="shared" si="395"/>
        <v>977.02127659574455</v>
      </c>
      <c r="P2812">
        <f t="shared" si="393"/>
        <v>192000</v>
      </c>
      <c r="Q2812" s="2">
        <f t="shared" si="394"/>
        <v>196698.0739081747</v>
      </c>
      <c r="R2812">
        <f>Q2812/MainSheet!$C$8*(G2812-G2811)+R2811</f>
        <v>3726.7616650390214</v>
      </c>
      <c r="S2812">
        <f t="shared" si="396"/>
        <v>60147.537053042564</v>
      </c>
      <c r="T2812">
        <f t="shared" si="388"/>
        <v>28.100000000001593</v>
      </c>
      <c r="U2812" s="1">
        <f>Q2812/MainSheet!$C$22</f>
        <v>1</v>
      </c>
    </row>
    <row r="2813" spans="7:21">
      <c r="G2813">
        <f t="shared" si="389"/>
        <v>28.110000000001595</v>
      </c>
      <c r="H2813">
        <f t="shared" si="390"/>
        <v>198000</v>
      </c>
      <c r="I2813" s="2">
        <f>MIN(MainSheet!$C$10/MainSheet!$C$9,MainSheet!$K$9*60)</f>
        <v>660</v>
      </c>
      <c r="J2813" s="1">
        <f>IF(G2813&gt;MainSheet!$C$11,IF(J2812&gt;=0.999,1,(G2813-MainSheet!$C$11)*I2813/$B$2/60),0)</f>
        <v>1</v>
      </c>
      <c r="K2813" s="1">
        <f>IF(G2813&gt;MainSheet!$C$11+$B$6,IF(K2812&gt;=0.999,1,(G2813-MainSheet!$C$11-$B$6)*I2813/$C$2/60),0)</f>
        <v>1</v>
      </c>
      <c r="L2813" s="1">
        <f>IF(G2813&gt;MainSheet!$C$11+$B$6+$C$6,IF(L2812&gt;=0.999,1,(G2813-MainSheet!$C$11-$B$6-$C$6)*I2813/$D$2/60),0)</f>
        <v>1</v>
      </c>
      <c r="M2813">
        <f t="shared" si="391"/>
        <v>1</v>
      </c>
      <c r="N2813" s="2">
        <f t="shared" si="392"/>
        <v>3721.0526315789471</v>
      </c>
      <c r="O2813">
        <f t="shared" si="395"/>
        <v>977.02127659574455</v>
      </c>
      <c r="P2813">
        <f t="shared" si="393"/>
        <v>192000</v>
      </c>
      <c r="Q2813" s="2">
        <f t="shared" si="394"/>
        <v>196698.0739081747</v>
      </c>
      <c r="R2813">
        <f>Q2813/MainSheet!$C$8*(G2813-G2812)+R2812</f>
        <v>3728.7929115298562</v>
      </c>
      <c r="S2813">
        <f t="shared" si="396"/>
        <v>60180.320065360596</v>
      </c>
      <c r="T2813">
        <f t="shared" si="388"/>
        <v>28.110000000001595</v>
      </c>
      <c r="U2813" s="1">
        <f>Q2813/MainSheet!$C$22</f>
        <v>1</v>
      </c>
    </row>
    <row r="2814" spans="7:21">
      <c r="G2814">
        <f t="shared" si="389"/>
        <v>28.120000000001596</v>
      </c>
      <c r="H2814">
        <f t="shared" si="390"/>
        <v>198000</v>
      </c>
      <c r="I2814" s="2">
        <f>MIN(MainSheet!$C$10/MainSheet!$C$9,MainSheet!$K$9*60)</f>
        <v>660</v>
      </c>
      <c r="J2814" s="1">
        <f>IF(G2814&gt;MainSheet!$C$11,IF(J2813&gt;=0.999,1,(G2814-MainSheet!$C$11)*I2814/$B$2/60),0)</f>
        <v>1</v>
      </c>
      <c r="K2814" s="1">
        <f>IF(G2814&gt;MainSheet!$C$11+$B$6,IF(K2813&gt;=0.999,1,(G2814-MainSheet!$C$11-$B$6)*I2814/$C$2/60),0)</f>
        <v>1</v>
      </c>
      <c r="L2814" s="1">
        <f>IF(G2814&gt;MainSheet!$C$11+$B$6+$C$6,IF(L2813&gt;=0.999,1,(G2814-MainSheet!$C$11-$B$6-$C$6)*I2814/$D$2/60),0)</f>
        <v>1</v>
      </c>
      <c r="M2814">
        <f t="shared" si="391"/>
        <v>1</v>
      </c>
      <c r="N2814" s="2">
        <f t="shared" si="392"/>
        <v>3721.0526315789471</v>
      </c>
      <c r="O2814">
        <f t="shared" si="395"/>
        <v>977.02127659574455</v>
      </c>
      <c r="P2814">
        <f t="shared" si="393"/>
        <v>192000</v>
      </c>
      <c r="Q2814" s="2">
        <f t="shared" si="394"/>
        <v>196698.0739081747</v>
      </c>
      <c r="R2814">
        <f>Q2814/MainSheet!$C$8*(G2814-G2813)+R2813</f>
        <v>3730.8241580206909</v>
      </c>
      <c r="S2814">
        <f t="shared" si="396"/>
        <v>60213.103077678628</v>
      </c>
      <c r="T2814">
        <f t="shared" si="388"/>
        <v>28.120000000001596</v>
      </c>
      <c r="U2814" s="1">
        <f>Q2814/MainSheet!$C$22</f>
        <v>1</v>
      </c>
    </row>
    <row r="2815" spans="7:21">
      <c r="G2815">
        <f t="shared" si="389"/>
        <v>28.130000000001598</v>
      </c>
      <c r="H2815">
        <f t="shared" si="390"/>
        <v>198000</v>
      </c>
      <c r="I2815" s="2">
        <f>MIN(MainSheet!$C$10/MainSheet!$C$9,MainSheet!$K$9*60)</f>
        <v>660</v>
      </c>
      <c r="J2815" s="1">
        <f>IF(G2815&gt;MainSheet!$C$11,IF(J2814&gt;=0.999,1,(G2815-MainSheet!$C$11)*I2815/$B$2/60),0)</f>
        <v>1</v>
      </c>
      <c r="K2815" s="1">
        <f>IF(G2815&gt;MainSheet!$C$11+$B$6,IF(K2814&gt;=0.999,1,(G2815-MainSheet!$C$11-$B$6)*I2815/$C$2/60),0)</f>
        <v>1</v>
      </c>
      <c r="L2815" s="1">
        <f>IF(G2815&gt;MainSheet!$C$11+$B$6+$C$6,IF(L2814&gt;=0.999,1,(G2815-MainSheet!$C$11-$B$6-$C$6)*I2815/$D$2/60),0)</f>
        <v>1</v>
      </c>
      <c r="M2815">
        <f t="shared" si="391"/>
        <v>1</v>
      </c>
      <c r="N2815" s="2">
        <f t="shared" si="392"/>
        <v>3721.0526315789471</v>
      </c>
      <c r="O2815">
        <f t="shared" si="395"/>
        <v>977.02127659574455</v>
      </c>
      <c r="P2815">
        <f t="shared" si="393"/>
        <v>192000</v>
      </c>
      <c r="Q2815" s="2">
        <f t="shared" si="394"/>
        <v>196698.0739081747</v>
      </c>
      <c r="R2815">
        <f>Q2815/MainSheet!$C$8*(G2815-G2814)+R2814</f>
        <v>3732.8554045115256</v>
      </c>
      <c r="S2815">
        <f t="shared" si="396"/>
        <v>60245.88608999666</v>
      </c>
      <c r="T2815">
        <f t="shared" si="388"/>
        <v>28.130000000001598</v>
      </c>
      <c r="U2815" s="1">
        <f>Q2815/MainSheet!$C$22</f>
        <v>1</v>
      </c>
    </row>
    <row r="2816" spans="7:21">
      <c r="G2816">
        <f t="shared" si="389"/>
        <v>28.140000000001599</v>
      </c>
      <c r="H2816">
        <f t="shared" si="390"/>
        <v>198000</v>
      </c>
      <c r="I2816" s="2">
        <f>MIN(MainSheet!$C$10/MainSheet!$C$9,MainSheet!$K$9*60)</f>
        <v>660</v>
      </c>
      <c r="J2816" s="1">
        <f>IF(G2816&gt;MainSheet!$C$11,IF(J2815&gt;=0.999,1,(G2816-MainSheet!$C$11)*I2816/$B$2/60),0)</f>
        <v>1</v>
      </c>
      <c r="K2816" s="1">
        <f>IF(G2816&gt;MainSheet!$C$11+$B$6,IF(K2815&gt;=0.999,1,(G2816-MainSheet!$C$11-$B$6)*I2816/$C$2/60),0)</f>
        <v>1</v>
      </c>
      <c r="L2816" s="1">
        <f>IF(G2816&gt;MainSheet!$C$11+$B$6+$C$6,IF(L2815&gt;=0.999,1,(G2816-MainSheet!$C$11-$B$6-$C$6)*I2816/$D$2/60),0)</f>
        <v>1</v>
      </c>
      <c r="M2816">
        <f t="shared" si="391"/>
        <v>1</v>
      </c>
      <c r="N2816" s="2">
        <f t="shared" si="392"/>
        <v>3721.0526315789471</v>
      </c>
      <c r="O2816">
        <f t="shared" si="395"/>
        <v>977.02127659574455</v>
      </c>
      <c r="P2816">
        <f t="shared" si="393"/>
        <v>192000</v>
      </c>
      <c r="Q2816" s="2">
        <f t="shared" si="394"/>
        <v>196698.0739081747</v>
      </c>
      <c r="R2816">
        <f>Q2816/MainSheet!$C$8*(G2816-G2815)+R2815</f>
        <v>3734.8866510023604</v>
      </c>
      <c r="S2816">
        <f t="shared" si="396"/>
        <v>60278.669102314692</v>
      </c>
      <c r="T2816">
        <f t="shared" si="388"/>
        <v>28.140000000001599</v>
      </c>
      <c r="U2816" s="1">
        <f>Q2816/MainSheet!$C$22</f>
        <v>1</v>
      </c>
    </row>
    <row r="2817" spans="7:21">
      <c r="G2817">
        <f t="shared" si="389"/>
        <v>28.150000000001601</v>
      </c>
      <c r="H2817">
        <f t="shared" si="390"/>
        <v>198000</v>
      </c>
      <c r="I2817" s="2">
        <f>MIN(MainSheet!$C$10/MainSheet!$C$9,MainSheet!$K$9*60)</f>
        <v>660</v>
      </c>
      <c r="J2817" s="1">
        <f>IF(G2817&gt;MainSheet!$C$11,IF(J2816&gt;=0.999,1,(G2817-MainSheet!$C$11)*I2817/$B$2/60),0)</f>
        <v>1</v>
      </c>
      <c r="K2817" s="1">
        <f>IF(G2817&gt;MainSheet!$C$11+$B$6,IF(K2816&gt;=0.999,1,(G2817-MainSheet!$C$11-$B$6)*I2817/$C$2/60),0)</f>
        <v>1</v>
      </c>
      <c r="L2817" s="1">
        <f>IF(G2817&gt;MainSheet!$C$11+$B$6+$C$6,IF(L2816&gt;=0.999,1,(G2817-MainSheet!$C$11-$B$6-$C$6)*I2817/$D$2/60),0)</f>
        <v>1</v>
      </c>
      <c r="M2817">
        <f t="shared" si="391"/>
        <v>1</v>
      </c>
      <c r="N2817" s="2">
        <f t="shared" si="392"/>
        <v>3721.0526315789471</v>
      </c>
      <c r="O2817">
        <f t="shared" si="395"/>
        <v>977.02127659574455</v>
      </c>
      <c r="P2817">
        <f t="shared" si="393"/>
        <v>192000</v>
      </c>
      <c r="Q2817" s="2">
        <f t="shared" si="394"/>
        <v>196698.0739081747</v>
      </c>
      <c r="R2817">
        <f>Q2817/MainSheet!$C$8*(G2817-G2816)+R2816</f>
        <v>3736.9178974931951</v>
      </c>
      <c r="S2817">
        <f t="shared" si="396"/>
        <v>60311.452114632724</v>
      </c>
      <c r="T2817">
        <f t="shared" si="388"/>
        <v>28.150000000001601</v>
      </c>
      <c r="U2817" s="1">
        <f>Q2817/MainSheet!$C$22</f>
        <v>1</v>
      </c>
    </row>
    <row r="2818" spans="7:21">
      <c r="G2818">
        <f t="shared" si="389"/>
        <v>28.160000000001602</v>
      </c>
      <c r="H2818">
        <f t="shared" si="390"/>
        <v>198000</v>
      </c>
      <c r="I2818" s="2">
        <f>MIN(MainSheet!$C$10/MainSheet!$C$9,MainSheet!$K$9*60)</f>
        <v>660</v>
      </c>
      <c r="J2818" s="1">
        <f>IF(G2818&gt;MainSheet!$C$11,IF(J2817&gt;=0.999,1,(G2818-MainSheet!$C$11)*I2818/$B$2/60),0)</f>
        <v>1</v>
      </c>
      <c r="K2818" s="1">
        <f>IF(G2818&gt;MainSheet!$C$11+$B$6,IF(K2817&gt;=0.999,1,(G2818-MainSheet!$C$11-$B$6)*I2818/$C$2/60),0)</f>
        <v>1</v>
      </c>
      <c r="L2818" s="1">
        <f>IF(G2818&gt;MainSheet!$C$11+$B$6+$C$6,IF(L2817&gt;=0.999,1,(G2818-MainSheet!$C$11-$B$6-$C$6)*I2818/$D$2/60),0)</f>
        <v>1</v>
      </c>
      <c r="M2818">
        <f t="shared" si="391"/>
        <v>1</v>
      </c>
      <c r="N2818" s="2">
        <f t="shared" si="392"/>
        <v>3721.0526315789471</v>
      </c>
      <c r="O2818">
        <f t="shared" si="395"/>
        <v>977.02127659574455</v>
      </c>
      <c r="P2818">
        <f t="shared" si="393"/>
        <v>192000</v>
      </c>
      <c r="Q2818" s="2">
        <f t="shared" si="394"/>
        <v>196698.0739081747</v>
      </c>
      <c r="R2818">
        <f>Q2818/MainSheet!$C$8*(G2818-G2817)+R2817</f>
        <v>3738.9491439840299</v>
      </c>
      <c r="S2818">
        <f t="shared" si="396"/>
        <v>60344.235126950756</v>
      </c>
      <c r="T2818">
        <f t="shared" si="388"/>
        <v>28.160000000001602</v>
      </c>
      <c r="U2818" s="1">
        <f>Q2818/MainSheet!$C$22</f>
        <v>1</v>
      </c>
    </row>
    <row r="2819" spans="7:21">
      <c r="G2819">
        <f t="shared" si="389"/>
        <v>28.170000000001604</v>
      </c>
      <c r="H2819">
        <f t="shared" si="390"/>
        <v>198000</v>
      </c>
      <c r="I2819" s="2">
        <f>MIN(MainSheet!$C$10/MainSheet!$C$9,MainSheet!$K$9*60)</f>
        <v>660</v>
      </c>
      <c r="J2819" s="1">
        <f>IF(G2819&gt;MainSheet!$C$11,IF(J2818&gt;=0.999,1,(G2819-MainSheet!$C$11)*I2819/$B$2/60),0)</f>
        <v>1</v>
      </c>
      <c r="K2819" s="1">
        <f>IF(G2819&gt;MainSheet!$C$11+$B$6,IF(K2818&gt;=0.999,1,(G2819-MainSheet!$C$11-$B$6)*I2819/$C$2/60),0)</f>
        <v>1</v>
      </c>
      <c r="L2819" s="1">
        <f>IF(G2819&gt;MainSheet!$C$11+$B$6+$C$6,IF(L2818&gt;=0.999,1,(G2819-MainSheet!$C$11-$B$6-$C$6)*I2819/$D$2/60),0)</f>
        <v>1</v>
      </c>
      <c r="M2819">
        <f t="shared" si="391"/>
        <v>1</v>
      </c>
      <c r="N2819" s="2">
        <f t="shared" si="392"/>
        <v>3721.0526315789471</v>
      </c>
      <c r="O2819">
        <f t="shared" si="395"/>
        <v>977.02127659574455</v>
      </c>
      <c r="P2819">
        <f t="shared" si="393"/>
        <v>192000</v>
      </c>
      <c r="Q2819" s="2">
        <f t="shared" si="394"/>
        <v>196698.0739081747</v>
      </c>
      <c r="R2819">
        <f>Q2819/MainSheet!$C$8*(G2819-G2818)+R2818</f>
        <v>3740.9803904748646</v>
      </c>
      <c r="S2819">
        <f t="shared" si="396"/>
        <v>60377.018139268788</v>
      </c>
      <c r="T2819">
        <f t="shared" ref="T2819:T2882" si="397">G2819</f>
        <v>28.170000000001604</v>
      </c>
      <c r="U2819" s="1">
        <f>Q2819/MainSheet!$C$22</f>
        <v>1</v>
      </c>
    </row>
    <row r="2820" spans="7:21">
      <c r="G2820">
        <f t="shared" ref="G2820:G2883" si="398">G2819+$F$2</f>
        <v>28.180000000001606</v>
      </c>
      <c r="H2820">
        <f t="shared" ref="H2820:H2883" si="399">H2819</f>
        <v>198000</v>
      </c>
      <c r="I2820" s="2">
        <f>MIN(MainSheet!$C$10/MainSheet!$C$9,MainSheet!$K$9*60)</f>
        <v>660</v>
      </c>
      <c r="J2820" s="1">
        <f>IF(G2820&gt;MainSheet!$C$11,IF(J2819&gt;=0.999,1,(G2820-MainSheet!$C$11)*I2820/$B$2/60),0)</f>
        <v>1</v>
      </c>
      <c r="K2820" s="1">
        <f>IF(G2820&gt;MainSheet!$C$11+$B$6,IF(K2819&gt;=0.999,1,(G2820-MainSheet!$C$11-$B$6)*I2820/$C$2/60),0)</f>
        <v>1</v>
      </c>
      <c r="L2820" s="1">
        <f>IF(G2820&gt;MainSheet!$C$11+$B$6+$C$6,IF(L2819&gt;=0.999,1,(G2820-MainSheet!$C$11-$B$6-$C$6)*I2820/$D$2/60),0)</f>
        <v>1</v>
      </c>
      <c r="M2820">
        <f t="shared" ref="M2820:M2883" si="400">(J2820*$B$2+K2820*$C$2+L2820*$D$2)/SUM($B$2:$D$2)</f>
        <v>1</v>
      </c>
      <c r="N2820" s="2">
        <f t="shared" ref="N2820:N2883" si="401">IF(J2820&gt;=0.01,((1-J2820)*B$3+B$4*(J2820)),0)</f>
        <v>3721.0526315789471</v>
      </c>
      <c r="O2820">
        <f t="shared" si="395"/>
        <v>977.02127659574455</v>
      </c>
      <c r="P2820">
        <f t="shared" ref="P2820:P2883" si="402">IF(IF(N2820+O2820&gt;H2820,H2820-O2820-N2820,IF(L2820&gt;0,((1-L2820)*D$3+D$4*(L2820)),0))+O2820+N2820&gt;H2820,H2820-N2820-O2820,IF(N2820+O2820&gt;H2820,H2820-O2820-N2820,IF(L2820&gt;0,((1-L2820)*D$3+D$4*(L2820)),0)))</f>
        <v>192000</v>
      </c>
      <c r="Q2820" s="2">
        <f t="shared" ref="Q2820:Q2883" si="403">SUM(N2820:P2820)</f>
        <v>196698.0739081747</v>
      </c>
      <c r="R2820">
        <f>Q2820/MainSheet!$C$8*(G2820-G2819)+R2819</f>
        <v>3743.0116369656994</v>
      </c>
      <c r="S2820">
        <f t="shared" si="396"/>
        <v>60409.80115158682</v>
      </c>
      <c r="T2820">
        <f t="shared" si="397"/>
        <v>28.180000000001606</v>
      </c>
      <c r="U2820" s="1">
        <f>Q2820/MainSheet!$C$22</f>
        <v>1</v>
      </c>
    </row>
    <row r="2821" spans="7:21">
      <c r="G2821">
        <f t="shared" si="398"/>
        <v>28.190000000001607</v>
      </c>
      <c r="H2821">
        <f t="shared" si="399"/>
        <v>198000</v>
      </c>
      <c r="I2821" s="2">
        <f>MIN(MainSheet!$C$10/MainSheet!$C$9,MainSheet!$K$9*60)</f>
        <v>660</v>
      </c>
      <c r="J2821" s="1">
        <f>IF(G2821&gt;MainSheet!$C$11,IF(J2820&gt;=0.999,1,(G2821-MainSheet!$C$11)*I2821/$B$2/60),0)</f>
        <v>1</v>
      </c>
      <c r="K2821" s="1">
        <f>IF(G2821&gt;MainSheet!$C$11+$B$6,IF(K2820&gt;=0.999,1,(G2821-MainSheet!$C$11-$B$6)*I2821/$C$2/60),0)</f>
        <v>1</v>
      </c>
      <c r="L2821" s="1">
        <f>IF(G2821&gt;MainSheet!$C$11+$B$6+$C$6,IF(L2820&gt;=0.999,1,(G2821-MainSheet!$C$11-$B$6-$C$6)*I2821/$D$2/60),0)</f>
        <v>1</v>
      </c>
      <c r="M2821">
        <f t="shared" si="400"/>
        <v>1</v>
      </c>
      <c r="N2821" s="2">
        <f t="shared" si="401"/>
        <v>3721.0526315789471</v>
      </c>
      <c r="O2821">
        <f t="shared" ref="O2821:O2884" si="404">IF(K2821&gt;=0.01,((1-K2821)*C$3+C$4*(K2821)),0)</f>
        <v>977.02127659574455</v>
      </c>
      <c r="P2821">
        <f t="shared" si="402"/>
        <v>192000</v>
      </c>
      <c r="Q2821" s="2">
        <f t="shared" si="403"/>
        <v>196698.0739081747</v>
      </c>
      <c r="R2821">
        <f>Q2821/MainSheet!$C$8*(G2821-G2820)+R2820</f>
        <v>3745.0428834565341</v>
      </c>
      <c r="S2821">
        <f t="shared" ref="S2821:S2884" si="405">Q2821*$F$2/60+S2820</f>
        <v>60442.584163904852</v>
      </c>
      <c r="T2821">
        <f t="shared" si="397"/>
        <v>28.190000000001607</v>
      </c>
      <c r="U2821" s="1">
        <f>Q2821/MainSheet!$C$22</f>
        <v>1</v>
      </c>
    </row>
    <row r="2822" spans="7:21">
      <c r="G2822">
        <f t="shared" si="398"/>
        <v>28.200000000001609</v>
      </c>
      <c r="H2822">
        <f t="shared" si="399"/>
        <v>198000</v>
      </c>
      <c r="I2822" s="2">
        <f>MIN(MainSheet!$C$10/MainSheet!$C$9,MainSheet!$K$9*60)</f>
        <v>660</v>
      </c>
      <c r="J2822" s="1">
        <f>IF(G2822&gt;MainSheet!$C$11,IF(J2821&gt;=0.999,1,(G2822-MainSheet!$C$11)*I2822/$B$2/60),0)</f>
        <v>1</v>
      </c>
      <c r="K2822" s="1">
        <f>IF(G2822&gt;MainSheet!$C$11+$B$6,IF(K2821&gt;=0.999,1,(G2822-MainSheet!$C$11-$B$6)*I2822/$C$2/60),0)</f>
        <v>1</v>
      </c>
      <c r="L2822" s="1">
        <f>IF(G2822&gt;MainSheet!$C$11+$B$6+$C$6,IF(L2821&gt;=0.999,1,(G2822-MainSheet!$C$11-$B$6-$C$6)*I2822/$D$2/60),0)</f>
        <v>1</v>
      </c>
      <c r="M2822">
        <f t="shared" si="400"/>
        <v>1</v>
      </c>
      <c r="N2822" s="2">
        <f t="shared" si="401"/>
        <v>3721.0526315789471</v>
      </c>
      <c r="O2822">
        <f t="shared" si="404"/>
        <v>977.02127659574455</v>
      </c>
      <c r="P2822">
        <f t="shared" si="402"/>
        <v>192000</v>
      </c>
      <c r="Q2822" s="2">
        <f t="shared" si="403"/>
        <v>196698.0739081747</v>
      </c>
      <c r="R2822">
        <f>Q2822/MainSheet!$C$8*(G2822-G2821)+R2821</f>
        <v>3747.0741299473689</v>
      </c>
      <c r="S2822">
        <f t="shared" si="405"/>
        <v>60475.367176222884</v>
      </c>
      <c r="T2822">
        <f t="shared" si="397"/>
        <v>28.200000000001609</v>
      </c>
      <c r="U2822" s="1">
        <f>Q2822/MainSheet!$C$22</f>
        <v>1</v>
      </c>
    </row>
    <row r="2823" spans="7:21">
      <c r="G2823">
        <f t="shared" si="398"/>
        <v>28.21000000000161</v>
      </c>
      <c r="H2823">
        <f t="shared" si="399"/>
        <v>198000</v>
      </c>
      <c r="I2823" s="2">
        <f>MIN(MainSheet!$C$10/MainSheet!$C$9,MainSheet!$K$9*60)</f>
        <v>660</v>
      </c>
      <c r="J2823" s="1">
        <f>IF(G2823&gt;MainSheet!$C$11,IF(J2822&gt;=0.999,1,(G2823-MainSheet!$C$11)*I2823/$B$2/60),0)</f>
        <v>1</v>
      </c>
      <c r="K2823" s="1">
        <f>IF(G2823&gt;MainSheet!$C$11+$B$6,IF(K2822&gt;=0.999,1,(G2823-MainSheet!$C$11-$B$6)*I2823/$C$2/60),0)</f>
        <v>1</v>
      </c>
      <c r="L2823" s="1">
        <f>IF(G2823&gt;MainSheet!$C$11+$B$6+$C$6,IF(L2822&gt;=0.999,1,(G2823-MainSheet!$C$11-$B$6-$C$6)*I2823/$D$2/60),0)</f>
        <v>1</v>
      </c>
      <c r="M2823">
        <f t="shared" si="400"/>
        <v>1</v>
      </c>
      <c r="N2823" s="2">
        <f t="shared" si="401"/>
        <v>3721.0526315789471</v>
      </c>
      <c r="O2823">
        <f t="shared" si="404"/>
        <v>977.02127659574455</v>
      </c>
      <c r="P2823">
        <f t="shared" si="402"/>
        <v>192000</v>
      </c>
      <c r="Q2823" s="2">
        <f t="shared" si="403"/>
        <v>196698.0739081747</v>
      </c>
      <c r="R2823">
        <f>Q2823/MainSheet!$C$8*(G2823-G2822)+R2822</f>
        <v>3749.1053764382036</v>
      </c>
      <c r="S2823">
        <f t="shared" si="405"/>
        <v>60508.150188540916</v>
      </c>
      <c r="T2823">
        <f t="shared" si="397"/>
        <v>28.21000000000161</v>
      </c>
      <c r="U2823" s="1">
        <f>Q2823/MainSheet!$C$22</f>
        <v>1</v>
      </c>
    </row>
    <row r="2824" spans="7:21">
      <c r="G2824">
        <f t="shared" si="398"/>
        <v>28.220000000001612</v>
      </c>
      <c r="H2824">
        <f t="shared" si="399"/>
        <v>198000</v>
      </c>
      <c r="I2824" s="2">
        <f>MIN(MainSheet!$C$10/MainSheet!$C$9,MainSheet!$K$9*60)</f>
        <v>660</v>
      </c>
      <c r="J2824" s="1">
        <f>IF(G2824&gt;MainSheet!$C$11,IF(J2823&gt;=0.999,1,(G2824-MainSheet!$C$11)*I2824/$B$2/60),0)</f>
        <v>1</v>
      </c>
      <c r="K2824" s="1">
        <f>IF(G2824&gt;MainSheet!$C$11+$B$6,IF(K2823&gt;=0.999,1,(G2824-MainSheet!$C$11-$B$6)*I2824/$C$2/60),0)</f>
        <v>1</v>
      </c>
      <c r="L2824" s="1">
        <f>IF(G2824&gt;MainSheet!$C$11+$B$6+$C$6,IF(L2823&gt;=0.999,1,(G2824-MainSheet!$C$11-$B$6-$C$6)*I2824/$D$2/60),0)</f>
        <v>1</v>
      </c>
      <c r="M2824">
        <f t="shared" si="400"/>
        <v>1</v>
      </c>
      <c r="N2824" s="2">
        <f t="shared" si="401"/>
        <v>3721.0526315789471</v>
      </c>
      <c r="O2824">
        <f t="shared" si="404"/>
        <v>977.02127659574455</v>
      </c>
      <c r="P2824">
        <f t="shared" si="402"/>
        <v>192000</v>
      </c>
      <c r="Q2824" s="2">
        <f t="shared" si="403"/>
        <v>196698.0739081747</v>
      </c>
      <c r="R2824">
        <f>Q2824/MainSheet!$C$8*(G2824-G2823)+R2823</f>
        <v>3751.1366229290384</v>
      </c>
      <c r="S2824">
        <f t="shared" si="405"/>
        <v>60540.933200858948</v>
      </c>
      <c r="T2824">
        <f t="shared" si="397"/>
        <v>28.220000000001612</v>
      </c>
      <c r="U2824" s="1">
        <f>Q2824/MainSheet!$C$22</f>
        <v>1</v>
      </c>
    </row>
    <row r="2825" spans="7:21">
      <c r="G2825">
        <f t="shared" si="398"/>
        <v>28.230000000001613</v>
      </c>
      <c r="H2825">
        <f t="shared" si="399"/>
        <v>198000</v>
      </c>
      <c r="I2825" s="2">
        <f>MIN(MainSheet!$C$10/MainSheet!$C$9,MainSheet!$K$9*60)</f>
        <v>660</v>
      </c>
      <c r="J2825" s="1">
        <f>IF(G2825&gt;MainSheet!$C$11,IF(J2824&gt;=0.999,1,(G2825-MainSheet!$C$11)*I2825/$B$2/60),0)</f>
        <v>1</v>
      </c>
      <c r="K2825" s="1">
        <f>IF(G2825&gt;MainSheet!$C$11+$B$6,IF(K2824&gt;=0.999,1,(G2825-MainSheet!$C$11-$B$6)*I2825/$C$2/60),0)</f>
        <v>1</v>
      </c>
      <c r="L2825" s="1">
        <f>IF(G2825&gt;MainSheet!$C$11+$B$6+$C$6,IF(L2824&gt;=0.999,1,(G2825-MainSheet!$C$11-$B$6-$C$6)*I2825/$D$2/60),0)</f>
        <v>1</v>
      </c>
      <c r="M2825">
        <f t="shared" si="400"/>
        <v>1</v>
      </c>
      <c r="N2825" s="2">
        <f t="shared" si="401"/>
        <v>3721.0526315789471</v>
      </c>
      <c r="O2825">
        <f t="shared" si="404"/>
        <v>977.02127659574455</v>
      </c>
      <c r="P2825">
        <f t="shared" si="402"/>
        <v>192000</v>
      </c>
      <c r="Q2825" s="2">
        <f t="shared" si="403"/>
        <v>196698.0739081747</v>
      </c>
      <c r="R2825">
        <f>Q2825/MainSheet!$C$8*(G2825-G2824)+R2824</f>
        <v>3753.1678694198731</v>
      </c>
      <c r="S2825">
        <f t="shared" si="405"/>
        <v>60573.71621317698</v>
      </c>
      <c r="T2825">
        <f t="shared" si="397"/>
        <v>28.230000000001613</v>
      </c>
      <c r="U2825" s="1">
        <f>Q2825/MainSheet!$C$22</f>
        <v>1</v>
      </c>
    </row>
    <row r="2826" spans="7:21">
      <c r="G2826">
        <f t="shared" si="398"/>
        <v>28.240000000001615</v>
      </c>
      <c r="H2826">
        <f t="shared" si="399"/>
        <v>198000</v>
      </c>
      <c r="I2826" s="2">
        <f>MIN(MainSheet!$C$10/MainSheet!$C$9,MainSheet!$K$9*60)</f>
        <v>660</v>
      </c>
      <c r="J2826" s="1">
        <f>IF(G2826&gt;MainSheet!$C$11,IF(J2825&gt;=0.999,1,(G2826-MainSheet!$C$11)*I2826/$B$2/60),0)</f>
        <v>1</v>
      </c>
      <c r="K2826" s="1">
        <f>IF(G2826&gt;MainSheet!$C$11+$B$6,IF(K2825&gt;=0.999,1,(G2826-MainSheet!$C$11-$B$6)*I2826/$C$2/60),0)</f>
        <v>1</v>
      </c>
      <c r="L2826" s="1">
        <f>IF(G2826&gt;MainSheet!$C$11+$B$6+$C$6,IF(L2825&gt;=0.999,1,(G2826-MainSheet!$C$11-$B$6-$C$6)*I2826/$D$2/60),0)</f>
        <v>1</v>
      </c>
      <c r="M2826">
        <f t="shared" si="400"/>
        <v>1</v>
      </c>
      <c r="N2826" s="2">
        <f t="shared" si="401"/>
        <v>3721.0526315789471</v>
      </c>
      <c r="O2826">
        <f t="shared" si="404"/>
        <v>977.02127659574455</v>
      </c>
      <c r="P2826">
        <f t="shared" si="402"/>
        <v>192000</v>
      </c>
      <c r="Q2826" s="2">
        <f t="shared" si="403"/>
        <v>196698.0739081747</v>
      </c>
      <c r="R2826">
        <f>Q2826/MainSheet!$C$8*(G2826-G2825)+R2825</f>
        <v>3755.1991159107079</v>
      </c>
      <c r="S2826">
        <f t="shared" si="405"/>
        <v>60606.499225495012</v>
      </c>
      <c r="T2826">
        <f t="shared" si="397"/>
        <v>28.240000000001615</v>
      </c>
      <c r="U2826" s="1">
        <f>Q2826/MainSheet!$C$22</f>
        <v>1</v>
      </c>
    </row>
    <row r="2827" spans="7:21">
      <c r="G2827">
        <f t="shared" si="398"/>
        <v>28.250000000001616</v>
      </c>
      <c r="H2827">
        <f t="shared" si="399"/>
        <v>198000</v>
      </c>
      <c r="I2827" s="2">
        <f>MIN(MainSheet!$C$10/MainSheet!$C$9,MainSheet!$K$9*60)</f>
        <v>660</v>
      </c>
      <c r="J2827" s="1">
        <f>IF(G2827&gt;MainSheet!$C$11,IF(J2826&gt;=0.999,1,(G2827-MainSheet!$C$11)*I2827/$B$2/60),0)</f>
        <v>1</v>
      </c>
      <c r="K2827" s="1">
        <f>IF(G2827&gt;MainSheet!$C$11+$B$6,IF(K2826&gt;=0.999,1,(G2827-MainSheet!$C$11-$B$6)*I2827/$C$2/60),0)</f>
        <v>1</v>
      </c>
      <c r="L2827" s="1">
        <f>IF(G2827&gt;MainSheet!$C$11+$B$6+$C$6,IF(L2826&gt;=0.999,1,(G2827-MainSheet!$C$11-$B$6-$C$6)*I2827/$D$2/60),0)</f>
        <v>1</v>
      </c>
      <c r="M2827">
        <f t="shared" si="400"/>
        <v>1</v>
      </c>
      <c r="N2827" s="2">
        <f t="shared" si="401"/>
        <v>3721.0526315789471</v>
      </c>
      <c r="O2827">
        <f t="shared" si="404"/>
        <v>977.02127659574455</v>
      </c>
      <c r="P2827">
        <f t="shared" si="402"/>
        <v>192000</v>
      </c>
      <c r="Q2827" s="2">
        <f t="shared" si="403"/>
        <v>196698.0739081747</v>
      </c>
      <c r="R2827">
        <f>Q2827/MainSheet!$C$8*(G2827-G2826)+R2826</f>
        <v>3757.2303624015426</v>
      </c>
      <c r="S2827">
        <f t="shared" si="405"/>
        <v>60639.282237813044</v>
      </c>
      <c r="T2827">
        <f t="shared" si="397"/>
        <v>28.250000000001616</v>
      </c>
      <c r="U2827" s="1">
        <f>Q2827/MainSheet!$C$22</f>
        <v>1</v>
      </c>
    </row>
    <row r="2828" spans="7:21">
      <c r="G2828">
        <f t="shared" si="398"/>
        <v>28.260000000001618</v>
      </c>
      <c r="H2828">
        <f t="shared" si="399"/>
        <v>198000</v>
      </c>
      <c r="I2828" s="2">
        <f>MIN(MainSheet!$C$10/MainSheet!$C$9,MainSheet!$K$9*60)</f>
        <v>660</v>
      </c>
      <c r="J2828" s="1">
        <f>IF(G2828&gt;MainSheet!$C$11,IF(J2827&gt;=0.999,1,(G2828-MainSheet!$C$11)*I2828/$B$2/60),0)</f>
        <v>1</v>
      </c>
      <c r="K2828" s="1">
        <f>IF(G2828&gt;MainSheet!$C$11+$B$6,IF(K2827&gt;=0.999,1,(G2828-MainSheet!$C$11-$B$6)*I2828/$C$2/60),0)</f>
        <v>1</v>
      </c>
      <c r="L2828" s="1">
        <f>IF(G2828&gt;MainSheet!$C$11+$B$6+$C$6,IF(L2827&gt;=0.999,1,(G2828-MainSheet!$C$11-$B$6-$C$6)*I2828/$D$2/60),0)</f>
        <v>1</v>
      </c>
      <c r="M2828">
        <f t="shared" si="400"/>
        <v>1</v>
      </c>
      <c r="N2828" s="2">
        <f t="shared" si="401"/>
        <v>3721.0526315789471</v>
      </c>
      <c r="O2828">
        <f t="shared" si="404"/>
        <v>977.02127659574455</v>
      </c>
      <c r="P2828">
        <f t="shared" si="402"/>
        <v>192000</v>
      </c>
      <c r="Q2828" s="2">
        <f t="shared" si="403"/>
        <v>196698.0739081747</v>
      </c>
      <c r="R2828">
        <f>Q2828/MainSheet!$C$8*(G2828-G2827)+R2827</f>
        <v>3759.2616088923774</v>
      </c>
      <c r="S2828">
        <f t="shared" si="405"/>
        <v>60672.065250131076</v>
      </c>
      <c r="T2828">
        <f t="shared" si="397"/>
        <v>28.260000000001618</v>
      </c>
      <c r="U2828" s="1">
        <f>Q2828/MainSheet!$C$22</f>
        <v>1</v>
      </c>
    </row>
    <row r="2829" spans="7:21">
      <c r="G2829">
        <f t="shared" si="398"/>
        <v>28.27000000000162</v>
      </c>
      <c r="H2829">
        <f t="shared" si="399"/>
        <v>198000</v>
      </c>
      <c r="I2829" s="2">
        <f>MIN(MainSheet!$C$10/MainSheet!$C$9,MainSheet!$K$9*60)</f>
        <v>660</v>
      </c>
      <c r="J2829" s="1">
        <f>IF(G2829&gt;MainSheet!$C$11,IF(J2828&gt;=0.999,1,(G2829-MainSheet!$C$11)*I2829/$B$2/60),0)</f>
        <v>1</v>
      </c>
      <c r="K2829" s="1">
        <f>IF(G2829&gt;MainSheet!$C$11+$B$6,IF(K2828&gt;=0.999,1,(G2829-MainSheet!$C$11-$B$6)*I2829/$C$2/60),0)</f>
        <v>1</v>
      </c>
      <c r="L2829" s="1">
        <f>IF(G2829&gt;MainSheet!$C$11+$B$6+$C$6,IF(L2828&gt;=0.999,1,(G2829-MainSheet!$C$11-$B$6-$C$6)*I2829/$D$2/60),0)</f>
        <v>1</v>
      </c>
      <c r="M2829">
        <f t="shared" si="400"/>
        <v>1</v>
      </c>
      <c r="N2829" s="2">
        <f t="shared" si="401"/>
        <v>3721.0526315789471</v>
      </c>
      <c r="O2829">
        <f t="shared" si="404"/>
        <v>977.02127659574455</v>
      </c>
      <c r="P2829">
        <f t="shared" si="402"/>
        <v>192000</v>
      </c>
      <c r="Q2829" s="2">
        <f t="shared" si="403"/>
        <v>196698.0739081747</v>
      </c>
      <c r="R2829">
        <f>Q2829/MainSheet!$C$8*(G2829-G2828)+R2828</f>
        <v>3761.2928553832121</v>
      </c>
      <c r="S2829">
        <f t="shared" si="405"/>
        <v>60704.848262449108</v>
      </c>
      <c r="T2829">
        <f t="shared" si="397"/>
        <v>28.27000000000162</v>
      </c>
      <c r="U2829" s="1">
        <f>Q2829/MainSheet!$C$22</f>
        <v>1</v>
      </c>
    </row>
    <row r="2830" spans="7:21">
      <c r="G2830">
        <f t="shared" si="398"/>
        <v>28.280000000001621</v>
      </c>
      <c r="H2830">
        <f t="shared" si="399"/>
        <v>198000</v>
      </c>
      <c r="I2830" s="2">
        <f>MIN(MainSheet!$C$10/MainSheet!$C$9,MainSheet!$K$9*60)</f>
        <v>660</v>
      </c>
      <c r="J2830" s="1">
        <f>IF(G2830&gt;MainSheet!$C$11,IF(J2829&gt;=0.999,1,(G2830-MainSheet!$C$11)*I2830/$B$2/60),0)</f>
        <v>1</v>
      </c>
      <c r="K2830" s="1">
        <f>IF(G2830&gt;MainSheet!$C$11+$B$6,IF(K2829&gt;=0.999,1,(G2830-MainSheet!$C$11-$B$6)*I2830/$C$2/60),0)</f>
        <v>1</v>
      </c>
      <c r="L2830" s="1">
        <f>IF(G2830&gt;MainSheet!$C$11+$B$6+$C$6,IF(L2829&gt;=0.999,1,(G2830-MainSheet!$C$11-$B$6-$C$6)*I2830/$D$2/60),0)</f>
        <v>1</v>
      </c>
      <c r="M2830">
        <f t="shared" si="400"/>
        <v>1</v>
      </c>
      <c r="N2830" s="2">
        <f t="shared" si="401"/>
        <v>3721.0526315789471</v>
      </c>
      <c r="O2830">
        <f t="shared" si="404"/>
        <v>977.02127659574455</v>
      </c>
      <c r="P2830">
        <f t="shared" si="402"/>
        <v>192000</v>
      </c>
      <c r="Q2830" s="2">
        <f t="shared" si="403"/>
        <v>196698.0739081747</v>
      </c>
      <c r="R2830">
        <f>Q2830/MainSheet!$C$8*(G2830-G2829)+R2829</f>
        <v>3763.3241018740468</v>
      </c>
      <c r="S2830">
        <f t="shared" si="405"/>
        <v>60737.63127476714</v>
      </c>
      <c r="T2830">
        <f t="shared" si="397"/>
        <v>28.280000000001621</v>
      </c>
      <c r="U2830" s="1">
        <f>Q2830/MainSheet!$C$22</f>
        <v>1</v>
      </c>
    </row>
    <row r="2831" spans="7:21">
      <c r="G2831">
        <f t="shared" si="398"/>
        <v>28.290000000001623</v>
      </c>
      <c r="H2831">
        <f t="shared" si="399"/>
        <v>198000</v>
      </c>
      <c r="I2831" s="2">
        <f>MIN(MainSheet!$C$10/MainSheet!$C$9,MainSheet!$K$9*60)</f>
        <v>660</v>
      </c>
      <c r="J2831" s="1">
        <f>IF(G2831&gt;MainSheet!$C$11,IF(J2830&gt;=0.999,1,(G2831-MainSheet!$C$11)*I2831/$B$2/60),0)</f>
        <v>1</v>
      </c>
      <c r="K2831" s="1">
        <f>IF(G2831&gt;MainSheet!$C$11+$B$6,IF(K2830&gt;=0.999,1,(G2831-MainSheet!$C$11-$B$6)*I2831/$C$2/60),0)</f>
        <v>1</v>
      </c>
      <c r="L2831" s="1">
        <f>IF(G2831&gt;MainSheet!$C$11+$B$6+$C$6,IF(L2830&gt;=0.999,1,(G2831-MainSheet!$C$11-$B$6-$C$6)*I2831/$D$2/60),0)</f>
        <v>1</v>
      </c>
      <c r="M2831">
        <f t="shared" si="400"/>
        <v>1</v>
      </c>
      <c r="N2831" s="2">
        <f t="shared" si="401"/>
        <v>3721.0526315789471</v>
      </c>
      <c r="O2831">
        <f t="shared" si="404"/>
        <v>977.02127659574455</v>
      </c>
      <c r="P2831">
        <f t="shared" si="402"/>
        <v>192000</v>
      </c>
      <c r="Q2831" s="2">
        <f t="shared" si="403"/>
        <v>196698.0739081747</v>
      </c>
      <c r="R2831">
        <f>Q2831/MainSheet!$C$8*(G2831-G2830)+R2830</f>
        <v>3765.3553483648816</v>
      </c>
      <c r="S2831">
        <f t="shared" si="405"/>
        <v>60770.414287085172</v>
      </c>
      <c r="T2831">
        <f t="shared" si="397"/>
        <v>28.290000000001623</v>
      </c>
      <c r="U2831" s="1">
        <f>Q2831/MainSheet!$C$22</f>
        <v>1</v>
      </c>
    </row>
    <row r="2832" spans="7:21">
      <c r="G2832">
        <f t="shared" si="398"/>
        <v>28.300000000001624</v>
      </c>
      <c r="H2832">
        <f t="shared" si="399"/>
        <v>198000</v>
      </c>
      <c r="I2832" s="2">
        <f>MIN(MainSheet!$C$10/MainSheet!$C$9,MainSheet!$K$9*60)</f>
        <v>660</v>
      </c>
      <c r="J2832" s="1">
        <f>IF(G2832&gt;MainSheet!$C$11,IF(J2831&gt;=0.999,1,(G2832-MainSheet!$C$11)*I2832/$B$2/60),0)</f>
        <v>1</v>
      </c>
      <c r="K2832" s="1">
        <f>IF(G2832&gt;MainSheet!$C$11+$B$6,IF(K2831&gt;=0.999,1,(G2832-MainSheet!$C$11-$B$6)*I2832/$C$2/60),0)</f>
        <v>1</v>
      </c>
      <c r="L2832" s="1">
        <f>IF(G2832&gt;MainSheet!$C$11+$B$6+$C$6,IF(L2831&gt;=0.999,1,(G2832-MainSheet!$C$11-$B$6-$C$6)*I2832/$D$2/60),0)</f>
        <v>1</v>
      </c>
      <c r="M2832">
        <f t="shared" si="400"/>
        <v>1</v>
      </c>
      <c r="N2832" s="2">
        <f t="shared" si="401"/>
        <v>3721.0526315789471</v>
      </c>
      <c r="O2832">
        <f t="shared" si="404"/>
        <v>977.02127659574455</v>
      </c>
      <c r="P2832">
        <f t="shared" si="402"/>
        <v>192000</v>
      </c>
      <c r="Q2832" s="2">
        <f t="shared" si="403"/>
        <v>196698.0739081747</v>
      </c>
      <c r="R2832">
        <f>Q2832/MainSheet!$C$8*(G2832-G2831)+R2831</f>
        <v>3767.3865948557163</v>
      </c>
      <c r="S2832">
        <f t="shared" si="405"/>
        <v>60803.197299403204</v>
      </c>
      <c r="T2832">
        <f t="shared" si="397"/>
        <v>28.300000000001624</v>
      </c>
      <c r="U2832" s="1">
        <f>Q2832/MainSheet!$C$22</f>
        <v>1</v>
      </c>
    </row>
    <row r="2833" spans="7:21">
      <c r="G2833">
        <f t="shared" si="398"/>
        <v>28.310000000001626</v>
      </c>
      <c r="H2833">
        <f t="shared" si="399"/>
        <v>198000</v>
      </c>
      <c r="I2833" s="2">
        <f>MIN(MainSheet!$C$10/MainSheet!$C$9,MainSheet!$K$9*60)</f>
        <v>660</v>
      </c>
      <c r="J2833" s="1">
        <f>IF(G2833&gt;MainSheet!$C$11,IF(J2832&gt;=0.999,1,(G2833-MainSheet!$C$11)*I2833/$B$2/60),0)</f>
        <v>1</v>
      </c>
      <c r="K2833" s="1">
        <f>IF(G2833&gt;MainSheet!$C$11+$B$6,IF(K2832&gt;=0.999,1,(G2833-MainSheet!$C$11-$B$6)*I2833/$C$2/60),0)</f>
        <v>1</v>
      </c>
      <c r="L2833" s="1">
        <f>IF(G2833&gt;MainSheet!$C$11+$B$6+$C$6,IF(L2832&gt;=0.999,1,(G2833-MainSheet!$C$11-$B$6-$C$6)*I2833/$D$2/60),0)</f>
        <v>1</v>
      </c>
      <c r="M2833">
        <f t="shared" si="400"/>
        <v>1</v>
      </c>
      <c r="N2833" s="2">
        <f t="shared" si="401"/>
        <v>3721.0526315789471</v>
      </c>
      <c r="O2833">
        <f t="shared" si="404"/>
        <v>977.02127659574455</v>
      </c>
      <c r="P2833">
        <f t="shared" si="402"/>
        <v>192000</v>
      </c>
      <c r="Q2833" s="2">
        <f t="shared" si="403"/>
        <v>196698.0739081747</v>
      </c>
      <c r="R2833">
        <f>Q2833/MainSheet!$C$8*(G2833-G2832)+R2832</f>
        <v>3769.4178413465511</v>
      </c>
      <c r="S2833">
        <f t="shared" si="405"/>
        <v>60835.980311721236</v>
      </c>
      <c r="T2833">
        <f t="shared" si="397"/>
        <v>28.310000000001626</v>
      </c>
      <c r="U2833" s="1">
        <f>Q2833/MainSheet!$C$22</f>
        <v>1</v>
      </c>
    </row>
    <row r="2834" spans="7:21">
      <c r="G2834">
        <f t="shared" si="398"/>
        <v>28.320000000001627</v>
      </c>
      <c r="H2834">
        <f t="shared" si="399"/>
        <v>198000</v>
      </c>
      <c r="I2834" s="2">
        <f>MIN(MainSheet!$C$10/MainSheet!$C$9,MainSheet!$K$9*60)</f>
        <v>660</v>
      </c>
      <c r="J2834" s="1">
        <f>IF(G2834&gt;MainSheet!$C$11,IF(J2833&gt;=0.999,1,(G2834-MainSheet!$C$11)*I2834/$B$2/60),0)</f>
        <v>1</v>
      </c>
      <c r="K2834" s="1">
        <f>IF(G2834&gt;MainSheet!$C$11+$B$6,IF(K2833&gt;=0.999,1,(G2834-MainSheet!$C$11-$B$6)*I2834/$C$2/60),0)</f>
        <v>1</v>
      </c>
      <c r="L2834" s="1">
        <f>IF(G2834&gt;MainSheet!$C$11+$B$6+$C$6,IF(L2833&gt;=0.999,1,(G2834-MainSheet!$C$11-$B$6-$C$6)*I2834/$D$2/60),0)</f>
        <v>1</v>
      </c>
      <c r="M2834">
        <f t="shared" si="400"/>
        <v>1</v>
      </c>
      <c r="N2834" s="2">
        <f t="shared" si="401"/>
        <v>3721.0526315789471</v>
      </c>
      <c r="O2834">
        <f t="shared" si="404"/>
        <v>977.02127659574455</v>
      </c>
      <c r="P2834">
        <f t="shared" si="402"/>
        <v>192000</v>
      </c>
      <c r="Q2834" s="2">
        <f t="shared" si="403"/>
        <v>196698.0739081747</v>
      </c>
      <c r="R2834">
        <f>Q2834/MainSheet!$C$8*(G2834-G2833)+R2833</f>
        <v>3771.4490878373858</v>
      </c>
      <c r="S2834">
        <f t="shared" si="405"/>
        <v>60868.763324039268</v>
      </c>
      <c r="T2834">
        <f t="shared" si="397"/>
        <v>28.320000000001627</v>
      </c>
      <c r="U2834" s="1">
        <f>Q2834/MainSheet!$C$22</f>
        <v>1</v>
      </c>
    </row>
    <row r="2835" spans="7:21">
      <c r="G2835">
        <f t="shared" si="398"/>
        <v>28.330000000001629</v>
      </c>
      <c r="H2835">
        <f t="shared" si="399"/>
        <v>198000</v>
      </c>
      <c r="I2835" s="2">
        <f>MIN(MainSheet!$C$10/MainSheet!$C$9,MainSheet!$K$9*60)</f>
        <v>660</v>
      </c>
      <c r="J2835" s="1">
        <f>IF(G2835&gt;MainSheet!$C$11,IF(J2834&gt;=0.999,1,(G2835-MainSheet!$C$11)*I2835/$B$2/60),0)</f>
        <v>1</v>
      </c>
      <c r="K2835" s="1">
        <f>IF(G2835&gt;MainSheet!$C$11+$B$6,IF(K2834&gt;=0.999,1,(G2835-MainSheet!$C$11-$B$6)*I2835/$C$2/60),0)</f>
        <v>1</v>
      </c>
      <c r="L2835" s="1">
        <f>IF(G2835&gt;MainSheet!$C$11+$B$6+$C$6,IF(L2834&gt;=0.999,1,(G2835-MainSheet!$C$11-$B$6-$C$6)*I2835/$D$2/60),0)</f>
        <v>1</v>
      </c>
      <c r="M2835">
        <f t="shared" si="400"/>
        <v>1</v>
      </c>
      <c r="N2835" s="2">
        <f t="shared" si="401"/>
        <v>3721.0526315789471</v>
      </c>
      <c r="O2835">
        <f t="shared" si="404"/>
        <v>977.02127659574455</v>
      </c>
      <c r="P2835">
        <f t="shared" si="402"/>
        <v>192000</v>
      </c>
      <c r="Q2835" s="2">
        <f t="shared" si="403"/>
        <v>196698.0739081747</v>
      </c>
      <c r="R2835">
        <f>Q2835/MainSheet!$C$8*(G2835-G2834)+R2834</f>
        <v>3773.4803343282206</v>
      </c>
      <c r="S2835">
        <f t="shared" si="405"/>
        <v>60901.5463363573</v>
      </c>
      <c r="T2835">
        <f t="shared" si="397"/>
        <v>28.330000000001629</v>
      </c>
      <c r="U2835" s="1">
        <f>Q2835/MainSheet!$C$22</f>
        <v>1</v>
      </c>
    </row>
    <row r="2836" spans="7:21">
      <c r="G2836">
        <f t="shared" si="398"/>
        <v>28.340000000001631</v>
      </c>
      <c r="H2836">
        <f t="shared" si="399"/>
        <v>198000</v>
      </c>
      <c r="I2836" s="2">
        <f>MIN(MainSheet!$C$10/MainSheet!$C$9,MainSheet!$K$9*60)</f>
        <v>660</v>
      </c>
      <c r="J2836" s="1">
        <f>IF(G2836&gt;MainSheet!$C$11,IF(J2835&gt;=0.999,1,(G2836-MainSheet!$C$11)*I2836/$B$2/60),0)</f>
        <v>1</v>
      </c>
      <c r="K2836" s="1">
        <f>IF(G2836&gt;MainSheet!$C$11+$B$6,IF(K2835&gt;=0.999,1,(G2836-MainSheet!$C$11-$B$6)*I2836/$C$2/60),0)</f>
        <v>1</v>
      </c>
      <c r="L2836" s="1">
        <f>IF(G2836&gt;MainSheet!$C$11+$B$6+$C$6,IF(L2835&gt;=0.999,1,(G2836-MainSheet!$C$11-$B$6-$C$6)*I2836/$D$2/60),0)</f>
        <v>1</v>
      </c>
      <c r="M2836">
        <f t="shared" si="400"/>
        <v>1</v>
      </c>
      <c r="N2836" s="2">
        <f t="shared" si="401"/>
        <v>3721.0526315789471</v>
      </c>
      <c r="O2836">
        <f t="shared" si="404"/>
        <v>977.02127659574455</v>
      </c>
      <c r="P2836">
        <f t="shared" si="402"/>
        <v>192000</v>
      </c>
      <c r="Q2836" s="2">
        <f t="shared" si="403"/>
        <v>196698.0739081747</v>
      </c>
      <c r="R2836">
        <f>Q2836/MainSheet!$C$8*(G2836-G2835)+R2835</f>
        <v>3775.5115808190553</v>
      </c>
      <c r="S2836">
        <f t="shared" si="405"/>
        <v>60934.329348675332</v>
      </c>
      <c r="T2836">
        <f t="shared" si="397"/>
        <v>28.340000000001631</v>
      </c>
      <c r="U2836" s="1">
        <f>Q2836/MainSheet!$C$22</f>
        <v>1</v>
      </c>
    </row>
    <row r="2837" spans="7:21">
      <c r="G2837">
        <f t="shared" si="398"/>
        <v>28.350000000001632</v>
      </c>
      <c r="H2837">
        <f t="shared" si="399"/>
        <v>198000</v>
      </c>
      <c r="I2837" s="2">
        <f>MIN(MainSheet!$C$10/MainSheet!$C$9,MainSheet!$K$9*60)</f>
        <v>660</v>
      </c>
      <c r="J2837" s="1">
        <f>IF(G2837&gt;MainSheet!$C$11,IF(J2836&gt;=0.999,1,(G2837-MainSheet!$C$11)*I2837/$B$2/60),0)</f>
        <v>1</v>
      </c>
      <c r="K2837" s="1">
        <f>IF(G2837&gt;MainSheet!$C$11+$B$6,IF(K2836&gt;=0.999,1,(G2837-MainSheet!$C$11-$B$6)*I2837/$C$2/60),0)</f>
        <v>1</v>
      </c>
      <c r="L2837" s="1">
        <f>IF(G2837&gt;MainSheet!$C$11+$B$6+$C$6,IF(L2836&gt;=0.999,1,(G2837-MainSheet!$C$11-$B$6-$C$6)*I2837/$D$2/60),0)</f>
        <v>1</v>
      </c>
      <c r="M2837">
        <f t="shared" si="400"/>
        <v>1</v>
      </c>
      <c r="N2837" s="2">
        <f t="shared" si="401"/>
        <v>3721.0526315789471</v>
      </c>
      <c r="O2837">
        <f t="shared" si="404"/>
        <v>977.02127659574455</v>
      </c>
      <c r="P2837">
        <f t="shared" si="402"/>
        <v>192000</v>
      </c>
      <c r="Q2837" s="2">
        <f t="shared" si="403"/>
        <v>196698.0739081747</v>
      </c>
      <c r="R2837">
        <f>Q2837/MainSheet!$C$8*(G2837-G2836)+R2836</f>
        <v>3777.5428273098901</v>
      </c>
      <c r="S2837">
        <f t="shared" si="405"/>
        <v>60967.112360993364</v>
      </c>
      <c r="T2837">
        <f t="shared" si="397"/>
        <v>28.350000000001632</v>
      </c>
      <c r="U2837" s="1">
        <f>Q2837/MainSheet!$C$22</f>
        <v>1</v>
      </c>
    </row>
    <row r="2838" spans="7:21">
      <c r="G2838">
        <f t="shared" si="398"/>
        <v>28.360000000001634</v>
      </c>
      <c r="H2838">
        <f t="shared" si="399"/>
        <v>198000</v>
      </c>
      <c r="I2838" s="2">
        <f>MIN(MainSheet!$C$10/MainSheet!$C$9,MainSheet!$K$9*60)</f>
        <v>660</v>
      </c>
      <c r="J2838" s="1">
        <f>IF(G2838&gt;MainSheet!$C$11,IF(J2837&gt;=0.999,1,(G2838-MainSheet!$C$11)*I2838/$B$2/60),0)</f>
        <v>1</v>
      </c>
      <c r="K2838" s="1">
        <f>IF(G2838&gt;MainSheet!$C$11+$B$6,IF(K2837&gt;=0.999,1,(G2838-MainSheet!$C$11-$B$6)*I2838/$C$2/60),0)</f>
        <v>1</v>
      </c>
      <c r="L2838" s="1">
        <f>IF(G2838&gt;MainSheet!$C$11+$B$6+$C$6,IF(L2837&gt;=0.999,1,(G2838-MainSheet!$C$11-$B$6-$C$6)*I2838/$D$2/60),0)</f>
        <v>1</v>
      </c>
      <c r="M2838">
        <f t="shared" si="400"/>
        <v>1</v>
      </c>
      <c r="N2838" s="2">
        <f t="shared" si="401"/>
        <v>3721.0526315789471</v>
      </c>
      <c r="O2838">
        <f t="shared" si="404"/>
        <v>977.02127659574455</v>
      </c>
      <c r="P2838">
        <f t="shared" si="402"/>
        <v>192000</v>
      </c>
      <c r="Q2838" s="2">
        <f t="shared" si="403"/>
        <v>196698.0739081747</v>
      </c>
      <c r="R2838">
        <f>Q2838/MainSheet!$C$8*(G2838-G2837)+R2837</f>
        <v>3779.5740738007248</v>
      </c>
      <c r="S2838">
        <f t="shared" si="405"/>
        <v>60999.895373311396</v>
      </c>
      <c r="T2838">
        <f t="shared" si="397"/>
        <v>28.360000000001634</v>
      </c>
      <c r="U2838" s="1">
        <f>Q2838/MainSheet!$C$22</f>
        <v>1</v>
      </c>
    </row>
    <row r="2839" spans="7:21">
      <c r="G2839">
        <f t="shared" si="398"/>
        <v>28.370000000001635</v>
      </c>
      <c r="H2839">
        <f t="shared" si="399"/>
        <v>198000</v>
      </c>
      <c r="I2839" s="2">
        <f>MIN(MainSheet!$C$10/MainSheet!$C$9,MainSheet!$K$9*60)</f>
        <v>660</v>
      </c>
      <c r="J2839" s="1">
        <f>IF(G2839&gt;MainSheet!$C$11,IF(J2838&gt;=0.999,1,(G2839-MainSheet!$C$11)*I2839/$B$2/60),0)</f>
        <v>1</v>
      </c>
      <c r="K2839" s="1">
        <f>IF(G2839&gt;MainSheet!$C$11+$B$6,IF(K2838&gt;=0.999,1,(G2839-MainSheet!$C$11-$B$6)*I2839/$C$2/60),0)</f>
        <v>1</v>
      </c>
      <c r="L2839" s="1">
        <f>IF(G2839&gt;MainSheet!$C$11+$B$6+$C$6,IF(L2838&gt;=0.999,1,(G2839-MainSheet!$C$11-$B$6-$C$6)*I2839/$D$2/60),0)</f>
        <v>1</v>
      </c>
      <c r="M2839">
        <f t="shared" si="400"/>
        <v>1</v>
      </c>
      <c r="N2839" s="2">
        <f t="shared" si="401"/>
        <v>3721.0526315789471</v>
      </c>
      <c r="O2839">
        <f t="shared" si="404"/>
        <v>977.02127659574455</v>
      </c>
      <c r="P2839">
        <f t="shared" si="402"/>
        <v>192000</v>
      </c>
      <c r="Q2839" s="2">
        <f t="shared" si="403"/>
        <v>196698.0739081747</v>
      </c>
      <c r="R2839">
        <f>Q2839/MainSheet!$C$8*(G2839-G2838)+R2838</f>
        <v>3781.6053202915596</v>
      </c>
      <c r="S2839">
        <f t="shared" si="405"/>
        <v>61032.678385629428</v>
      </c>
      <c r="T2839">
        <f t="shared" si="397"/>
        <v>28.370000000001635</v>
      </c>
      <c r="U2839" s="1">
        <f>Q2839/MainSheet!$C$22</f>
        <v>1</v>
      </c>
    </row>
    <row r="2840" spans="7:21">
      <c r="G2840">
        <f t="shared" si="398"/>
        <v>28.380000000001637</v>
      </c>
      <c r="H2840">
        <f t="shared" si="399"/>
        <v>198000</v>
      </c>
      <c r="I2840" s="2">
        <f>MIN(MainSheet!$C$10/MainSheet!$C$9,MainSheet!$K$9*60)</f>
        <v>660</v>
      </c>
      <c r="J2840" s="1">
        <f>IF(G2840&gt;MainSheet!$C$11,IF(J2839&gt;=0.999,1,(G2840-MainSheet!$C$11)*I2840/$B$2/60),0)</f>
        <v>1</v>
      </c>
      <c r="K2840" s="1">
        <f>IF(G2840&gt;MainSheet!$C$11+$B$6,IF(K2839&gt;=0.999,1,(G2840-MainSheet!$C$11-$B$6)*I2840/$C$2/60),0)</f>
        <v>1</v>
      </c>
      <c r="L2840" s="1">
        <f>IF(G2840&gt;MainSheet!$C$11+$B$6+$C$6,IF(L2839&gt;=0.999,1,(G2840-MainSheet!$C$11-$B$6-$C$6)*I2840/$D$2/60),0)</f>
        <v>1</v>
      </c>
      <c r="M2840">
        <f t="shared" si="400"/>
        <v>1</v>
      </c>
      <c r="N2840" s="2">
        <f t="shared" si="401"/>
        <v>3721.0526315789471</v>
      </c>
      <c r="O2840">
        <f t="shared" si="404"/>
        <v>977.02127659574455</v>
      </c>
      <c r="P2840">
        <f t="shared" si="402"/>
        <v>192000</v>
      </c>
      <c r="Q2840" s="2">
        <f t="shared" si="403"/>
        <v>196698.0739081747</v>
      </c>
      <c r="R2840">
        <f>Q2840/MainSheet!$C$8*(G2840-G2839)+R2839</f>
        <v>3783.6365667823943</v>
      </c>
      <c r="S2840">
        <f t="shared" si="405"/>
        <v>61065.46139794746</v>
      </c>
      <c r="T2840">
        <f t="shared" si="397"/>
        <v>28.380000000001637</v>
      </c>
      <c r="U2840" s="1">
        <f>Q2840/MainSheet!$C$22</f>
        <v>1</v>
      </c>
    </row>
    <row r="2841" spans="7:21">
      <c r="G2841">
        <f t="shared" si="398"/>
        <v>28.390000000001638</v>
      </c>
      <c r="H2841">
        <f t="shared" si="399"/>
        <v>198000</v>
      </c>
      <c r="I2841" s="2">
        <f>MIN(MainSheet!$C$10/MainSheet!$C$9,MainSheet!$K$9*60)</f>
        <v>660</v>
      </c>
      <c r="J2841" s="1">
        <f>IF(G2841&gt;MainSheet!$C$11,IF(J2840&gt;=0.999,1,(G2841-MainSheet!$C$11)*I2841/$B$2/60),0)</f>
        <v>1</v>
      </c>
      <c r="K2841" s="1">
        <f>IF(G2841&gt;MainSheet!$C$11+$B$6,IF(K2840&gt;=0.999,1,(G2841-MainSheet!$C$11-$B$6)*I2841/$C$2/60),0)</f>
        <v>1</v>
      </c>
      <c r="L2841" s="1">
        <f>IF(G2841&gt;MainSheet!$C$11+$B$6+$C$6,IF(L2840&gt;=0.999,1,(G2841-MainSheet!$C$11-$B$6-$C$6)*I2841/$D$2/60),0)</f>
        <v>1</v>
      </c>
      <c r="M2841">
        <f t="shared" si="400"/>
        <v>1</v>
      </c>
      <c r="N2841" s="2">
        <f t="shared" si="401"/>
        <v>3721.0526315789471</v>
      </c>
      <c r="O2841">
        <f t="shared" si="404"/>
        <v>977.02127659574455</v>
      </c>
      <c r="P2841">
        <f t="shared" si="402"/>
        <v>192000</v>
      </c>
      <c r="Q2841" s="2">
        <f t="shared" si="403"/>
        <v>196698.0739081747</v>
      </c>
      <c r="R2841">
        <f>Q2841/MainSheet!$C$8*(G2841-G2840)+R2840</f>
        <v>3785.6678132732291</v>
      </c>
      <c r="S2841">
        <f t="shared" si="405"/>
        <v>61098.244410265492</v>
      </c>
      <c r="T2841">
        <f t="shared" si="397"/>
        <v>28.390000000001638</v>
      </c>
      <c r="U2841" s="1">
        <f>Q2841/MainSheet!$C$22</f>
        <v>1</v>
      </c>
    </row>
    <row r="2842" spans="7:21">
      <c r="G2842">
        <f t="shared" si="398"/>
        <v>28.40000000000164</v>
      </c>
      <c r="H2842">
        <f t="shared" si="399"/>
        <v>198000</v>
      </c>
      <c r="I2842" s="2">
        <f>MIN(MainSheet!$C$10/MainSheet!$C$9,MainSheet!$K$9*60)</f>
        <v>660</v>
      </c>
      <c r="J2842" s="1">
        <f>IF(G2842&gt;MainSheet!$C$11,IF(J2841&gt;=0.999,1,(G2842-MainSheet!$C$11)*I2842/$B$2/60),0)</f>
        <v>1</v>
      </c>
      <c r="K2842" s="1">
        <f>IF(G2842&gt;MainSheet!$C$11+$B$6,IF(K2841&gt;=0.999,1,(G2842-MainSheet!$C$11-$B$6)*I2842/$C$2/60),0)</f>
        <v>1</v>
      </c>
      <c r="L2842" s="1">
        <f>IF(G2842&gt;MainSheet!$C$11+$B$6+$C$6,IF(L2841&gt;=0.999,1,(G2842-MainSheet!$C$11-$B$6-$C$6)*I2842/$D$2/60),0)</f>
        <v>1</v>
      </c>
      <c r="M2842">
        <f t="shared" si="400"/>
        <v>1</v>
      </c>
      <c r="N2842" s="2">
        <f t="shared" si="401"/>
        <v>3721.0526315789471</v>
      </c>
      <c r="O2842">
        <f t="shared" si="404"/>
        <v>977.02127659574455</v>
      </c>
      <c r="P2842">
        <f t="shared" si="402"/>
        <v>192000</v>
      </c>
      <c r="Q2842" s="2">
        <f t="shared" si="403"/>
        <v>196698.0739081747</v>
      </c>
      <c r="R2842">
        <f>Q2842/MainSheet!$C$8*(G2842-G2841)+R2841</f>
        <v>3787.6990597640638</v>
      </c>
      <c r="S2842">
        <f t="shared" si="405"/>
        <v>61131.027422583524</v>
      </c>
      <c r="T2842">
        <f t="shared" si="397"/>
        <v>28.40000000000164</v>
      </c>
      <c r="U2842" s="1">
        <f>Q2842/MainSheet!$C$22</f>
        <v>1</v>
      </c>
    </row>
    <row r="2843" spans="7:21">
      <c r="G2843">
        <f t="shared" si="398"/>
        <v>28.410000000001641</v>
      </c>
      <c r="H2843">
        <f t="shared" si="399"/>
        <v>198000</v>
      </c>
      <c r="I2843" s="2">
        <f>MIN(MainSheet!$C$10/MainSheet!$C$9,MainSheet!$K$9*60)</f>
        <v>660</v>
      </c>
      <c r="J2843" s="1">
        <f>IF(G2843&gt;MainSheet!$C$11,IF(J2842&gt;=0.999,1,(G2843-MainSheet!$C$11)*I2843/$B$2/60),0)</f>
        <v>1</v>
      </c>
      <c r="K2843" s="1">
        <f>IF(G2843&gt;MainSheet!$C$11+$B$6,IF(K2842&gt;=0.999,1,(G2843-MainSheet!$C$11-$B$6)*I2843/$C$2/60),0)</f>
        <v>1</v>
      </c>
      <c r="L2843" s="1">
        <f>IF(G2843&gt;MainSheet!$C$11+$B$6+$C$6,IF(L2842&gt;=0.999,1,(G2843-MainSheet!$C$11-$B$6-$C$6)*I2843/$D$2/60),0)</f>
        <v>1</v>
      </c>
      <c r="M2843">
        <f t="shared" si="400"/>
        <v>1</v>
      </c>
      <c r="N2843" s="2">
        <f t="shared" si="401"/>
        <v>3721.0526315789471</v>
      </c>
      <c r="O2843">
        <f t="shared" si="404"/>
        <v>977.02127659574455</v>
      </c>
      <c r="P2843">
        <f t="shared" si="402"/>
        <v>192000</v>
      </c>
      <c r="Q2843" s="2">
        <f t="shared" si="403"/>
        <v>196698.0739081747</v>
      </c>
      <c r="R2843">
        <f>Q2843/MainSheet!$C$8*(G2843-G2842)+R2842</f>
        <v>3789.7303062548986</v>
      </c>
      <c r="S2843">
        <f t="shared" si="405"/>
        <v>61163.810434901556</v>
      </c>
      <c r="T2843">
        <f t="shared" si="397"/>
        <v>28.410000000001641</v>
      </c>
      <c r="U2843" s="1">
        <f>Q2843/MainSheet!$C$22</f>
        <v>1</v>
      </c>
    </row>
    <row r="2844" spans="7:21">
      <c r="G2844">
        <f t="shared" si="398"/>
        <v>28.420000000001643</v>
      </c>
      <c r="H2844">
        <f t="shared" si="399"/>
        <v>198000</v>
      </c>
      <c r="I2844" s="2">
        <f>MIN(MainSheet!$C$10/MainSheet!$C$9,MainSheet!$K$9*60)</f>
        <v>660</v>
      </c>
      <c r="J2844" s="1">
        <f>IF(G2844&gt;MainSheet!$C$11,IF(J2843&gt;=0.999,1,(G2844-MainSheet!$C$11)*I2844/$B$2/60),0)</f>
        <v>1</v>
      </c>
      <c r="K2844" s="1">
        <f>IF(G2844&gt;MainSheet!$C$11+$B$6,IF(K2843&gt;=0.999,1,(G2844-MainSheet!$C$11-$B$6)*I2844/$C$2/60),0)</f>
        <v>1</v>
      </c>
      <c r="L2844" s="1">
        <f>IF(G2844&gt;MainSheet!$C$11+$B$6+$C$6,IF(L2843&gt;=0.999,1,(G2844-MainSheet!$C$11-$B$6-$C$6)*I2844/$D$2/60),0)</f>
        <v>1</v>
      </c>
      <c r="M2844">
        <f t="shared" si="400"/>
        <v>1</v>
      </c>
      <c r="N2844" s="2">
        <f t="shared" si="401"/>
        <v>3721.0526315789471</v>
      </c>
      <c r="O2844">
        <f t="shared" si="404"/>
        <v>977.02127659574455</v>
      </c>
      <c r="P2844">
        <f t="shared" si="402"/>
        <v>192000</v>
      </c>
      <c r="Q2844" s="2">
        <f t="shared" si="403"/>
        <v>196698.0739081747</v>
      </c>
      <c r="R2844">
        <f>Q2844/MainSheet!$C$8*(G2844-G2843)+R2843</f>
        <v>3791.7615527457333</v>
      </c>
      <c r="S2844">
        <f t="shared" si="405"/>
        <v>61196.593447219588</v>
      </c>
      <c r="T2844">
        <f t="shared" si="397"/>
        <v>28.420000000001643</v>
      </c>
      <c r="U2844" s="1">
        <f>Q2844/MainSheet!$C$22</f>
        <v>1</v>
      </c>
    </row>
    <row r="2845" spans="7:21">
      <c r="G2845">
        <f t="shared" si="398"/>
        <v>28.430000000001645</v>
      </c>
      <c r="H2845">
        <f t="shared" si="399"/>
        <v>198000</v>
      </c>
      <c r="I2845" s="2">
        <f>MIN(MainSheet!$C$10/MainSheet!$C$9,MainSheet!$K$9*60)</f>
        <v>660</v>
      </c>
      <c r="J2845" s="1">
        <f>IF(G2845&gt;MainSheet!$C$11,IF(J2844&gt;=0.999,1,(G2845-MainSheet!$C$11)*I2845/$B$2/60),0)</f>
        <v>1</v>
      </c>
      <c r="K2845" s="1">
        <f>IF(G2845&gt;MainSheet!$C$11+$B$6,IF(K2844&gt;=0.999,1,(G2845-MainSheet!$C$11-$B$6)*I2845/$C$2/60),0)</f>
        <v>1</v>
      </c>
      <c r="L2845" s="1">
        <f>IF(G2845&gt;MainSheet!$C$11+$B$6+$C$6,IF(L2844&gt;=0.999,1,(G2845-MainSheet!$C$11-$B$6-$C$6)*I2845/$D$2/60),0)</f>
        <v>1</v>
      </c>
      <c r="M2845">
        <f t="shared" si="400"/>
        <v>1</v>
      </c>
      <c r="N2845" s="2">
        <f t="shared" si="401"/>
        <v>3721.0526315789471</v>
      </c>
      <c r="O2845">
        <f t="shared" si="404"/>
        <v>977.02127659574455</v>
      </c>
      <c r="P2845">
        <f t="shared" si="402"/>
        <v>192000</v>
      </c>
      <c r="Q2845" s="2">
        <f t="shared" si="403"/>
        <v>196698.0739081747</v>
      </c>
      <c r="R2845">
        <f>Q2845/MainSheet!$C$8*(G2845-G2844)+R2844</f>
        <v>3793.792799236568</v>
      </c>
      <c r="S2845">
        <f t="shared" si="405"/>
        <v>61229.37645953762</v>
      </c>
      <c r="T2845">
        <f t="shared" si="397"/>
        <v>28.430000000001645</v>
      </c>
      <c r="U2845" s="1">
        <f>Q2845/MainSheet!$C$22</f>
        <v>1</v>
      </c>
    </row>
    <row r="2846" spans="7:21">
      <c r="G2846">
        <f t="shared" si="398"/>
        <v>28.440000000001646</v>
      </c>
      <c r="H2846">
        <f t="shared" si="399"/>
        <v>198000</v>
      </c>
      <c r="I2846" s="2">
        <f>MIN(MainSheet!$C$10/MainSheet!$C$9,MainSheet!$K$9*60)</f>
        <v>660</v>
      </c>
      <c r="J2846" s="1">
        <f>IF(G2846&gt;MainSheet!$C$11,IF(J2845&gt;=0.999,1,(G2846-MainSheet!$C$11)*I2846/$B$2/60),0)</f>
        <v>1</v>
      </c>
      <c r="K2846" s="1">
        <f>IF(G2846&gt;MainSheet!$C$11+$B$6,IF(K2845&gt;=0.999,1,(G2846-MainSheet!$C$11-$B$6)*I2846/$C$2/60),0)</f>
        <v>1</v>
      </c>
      <c r="L2846" s="1">
        <f>IF(G2846&gt;MainSheet!$C$11+$B$6+$C$6,IF(L2845&gt;=0.999,1,(G2846-MainSheet!$C$11-$B$6-$C$6)*I2846/$D$2/60),0)</f>
        <v>1</v>
      </c>
      <c r="M2846">
        <f t="shared" si="400"/>
        <v>1</v>
      </c>
      <c r="N2846" s="2">
        <f t="shared" si="401"/>
        <v>3721.0526315789471</v>
      </c>
      <c r="O2846">
        <f t="shared" si="404"/>
        <v>977.02127659574455</v>
      </c>
      <c r="P2846">
        <f t="shared" si="402"/>
        <v>192000</v>
      </c>
      <c r="Q2846" s="2">
        <f t="shared" si="403"/>
        <v>196698.0739081747</v>
      </c>
      <c r="R2846">
        <f>Q2846/MainSheet!$C$8*(G2846-G2845)+R2845</f>
        <v>3795.8240457274028</v>
      </c>
      <c r="S2846">
        <f t="shared" si="405"/>
        <v>61262.159471855652</v>
      </c>
      <c r="T2846">
        <f t="shared" si="397"/>
        <v>28.440000000001646</v>
      </c>
      <c r="U2846" s="1">
        <f>Q2846/MainSheet!$C$22</f>
        <v>1</v>
      </c>
    </row>
    <row r="2847" spans="7:21">
      <c r="G2847">
        <f t="shared" si="398"/>
        <v>28.450000000001648</v>
      </c>
      <c r="H2847">
        <f t="shared" si="399"/>
        <v>198000</v>
      </c>
      <c r="I2847" s="2">
        <f>MIN(MainSheet!$C$10/MainSheet!$C$9,MainSheet!$K$9*60)</f>
        <v>660</v>
      </c>
      <c r="J2847" s="1">
        <f>IF(G2847&gt;MainSheet!$C$11,IF(J2846&gt;=0.999,1,(G2847-MainSheet!$C$11)*I2847/$B$2/60),0)</f>
        <v>1</v>
      </c>
      <c r="K2847" s="1">
        <f>IF(G2847&gt;MainSheet!$C$11+$B$6,IF(K2846&gt;=0.999,1,(G2847-MainSheet!$C$11-$B$6)*I2847/$C$2/60),0)</f>
        <v>1</v>
      </c>
      <c r="L2847" s="1">
        <f>IF(G2847&gt;MainSheet!$C$11+$B$6+$C$6,IF(L2846&gt;=0.999,1,(G2847-MainSheet!$C$11-$B$6-$C$6)*I2847/$D$2/60),0)</f>
        <v>1</v>
      </c>
      <c r="M2847">
        <f t="shared" si="400"/>
        <v>1</v>
      </c>
      <c r="N2847" s="2">
        <f t="shared" si="401"/>
        <v>3721.0526315789471</v>
      </c>
      <c r="O2847">
        <f t="shared" si="404"/>
        <v>977.02127659574455</v>
      </c>
      <c r="P2847">
        <f t="shared" si="402"/>
        <v>192000</v>
      </c>
      <c r="Q2847" s="2">
        <f t="shared" si="403"/>
        <v>196698.0739081747</v>
      </c>
      <c r="R2847">
        <f>Q2847/MainSheet!$C$8*(G2847-G2846)+R2846</f>
        <v>3797.8552922182375</v>
      </c>
      <c r="S2847">
        <f t="shared" si="405"/>
        <v>61294.942484173684</v>
      </c>
      <c r="T2847">
        <f t="shared" si="397"/>
        <v>28.450000000001648</v>
      </c>
      <c r="U2847" s="1">
        <f>Q2847/MainSheet!$C$22</f>
        <v>1</v>
      </c>
    </row>
    <row r="2848" spans="7:21">
      <c r="G2848">
        <f t="shared" si="398"/>
        <v>28.460000000001649</v>
      </c>
      <c r="H2848">
        <f t="shared" si="399"/>
        <v>198000</v>
      </c>
      <c r="I2848" s="2">
        <f>MIN(MainSheet!$C$10/MainSheet!$C$9,MainSheet!$K$9*60)</f>
        <v>660</v>
      </c>
      <c r="J2848" s="1">
        <f>IF(G2848&gt;MainSheet!$C$11,IF(J2847&gt;=0.999,1,(G2848-MainSheet!$C$11)*I2848/$B$2/60),0)</f>
        <v>1</v>
      </c>
      <c r="K2848" s="1">
        <f>IF(G2848&gt;MainSheet!$C$11+$B$6,IF(K2847&gt;=0.999,1,(G2848-MainSheet!$C$11-$B$6)*I2848/$C$2/60),0)</f>
        <v>1</v>
      </c>
      <c r="L2848" s="1">
        <f>IF(G2848&gt;MainSheet!$C$11+$B$6+$C$6,IF(L2847&gt;=0.999,1,(G2848-MainSheet!$C$11-$B$6-$C$6)*I2848/$D$2/60),0)</f>
        <v>1</v>
      </c>
      <c r="M2848">
        <f t="shared" si="400"/>
        <v>1</v>
      </c>
      <c r="N2848" s="2">
        <f t="shared" si="401"/>
        <v>3721.0526315789471</v>
      </c>
      <c r="O2848">
        <f t="shared" si="404"/>
        <v>977.02127659574455</v>
      </c>
      <c r="P2848">
        <f t="shared" si="402"/>
        <v>192000</v>
      </c>
      <c r="Q2848" s="2">
        <f t="shared" si="403"/>
        <v>196698.0739081747</v>
      </c>
      <c r="R2848">
        <f>Q2848/MainSheet!$C$8*(G2848-G2847)+R2847</f>
        <v>3799.8865387090723</v>
      </c>
      <c r="S2848">
        <f t="shared" si="405"/>
        <v>61327.725496491716</v>
      </c>
      <c r="T2848">
        <f t="shared" si="397"/>
        <v>28.460000000001649</v>
      </c>
      <c r="U2848" s="1">
        <f>Q2848/MainSheet!$C$22</f>
        <v>1</v>
      </c>
    </row>
    <row r="2849" spans="7:21">
      <c r="G2849">
        <f t="shared" si="398"/>
        <v>28.470000000001651</v>
      </c>
      <c r="H2849">
        <f t="shared" si="399"/>
        <v>198000</v>
      </c>
      <c r="I2849" s="2">
        <f>MIN(MainSheet!$C$10/MainSheet!$C$9,MainSheet!$K$9*60)</f>
        <v>660</v>
      </c>
      <c r="J2849" s="1">
        <f>IF(G2849&gt;MainSheet!$C$11,IF(J2848&gt;=0.999,1,(G2849-MainSheet!$C$11)*I2849/$B$2/60),0)</f>
        <v>1</v>
      </c>
      <c r="K2849" s="1">
        <f>IF(G2849&gt;MainSheet!$C$11+$B$6,IF(K2848&gt;=0.999,1,(G2849-MainSheet!$C$11-$B$6)*I2849/$C$2/60),0)</f>
        <v>1</v>
      </c>
      <c r="L2849" s="1">
        <f>IF(G2849&gt;MainSheet!$C$11+$B$6+$C$6,IF(L2848&gt;=0.999,1,(G2849-MainSheet!$C$11-$B$6-$C$6)*I2849/$D$2/60),0)</f>
        <v>1</v>
      </c>
      <c r="M2849">
        <f t="shared" si="400"/>
        <v>1</v>
      </c>
      <c r="N2849" s="2">
        <f t="shared" si="401"/>
        <v>3721.0526315789471</v>
      </c>
      <c r="O2849">
        <f t="shared" si="404"/>
        <v>977.02127659574455</v>
      </c>
      <c r="P2849">
        <f t="shared" si="402"/>
        <v>192000</v>
      </c>
      <c r="Q2849" s="2">
        <f t="shared" si="403"/>
        <v>196698.0739081747</v>
      </c>
      <c r="R2849">
        <f>Q2849/MainSheet!$C$8*(G2849-G2848)+R2848</f>
        <v>3801.917785199907</v>
      </c>
      <c r="S2849">
        <f t="shared" si="405"/>
        <v>61360.508508809748</v>
      </c>
      <c r="T2849">
        <f t="shared" si="397"/>
        <v>28.470000000001651</v>
      </c>
      <c r="U2849" s="1">
        <f>Q2849/MainSheet!$C$22</f>
        <v>1</v>
      </c>
    </row>
    <row r="2850" spans="7:21">
      <c r="G2850">
        <f t="shared" si="398"/>
        <v>28.480000000001652</v>
      </c>
      <c r="H2850">
        <f t="shared" si="399"/>
        <v>198000</v>
      </c>
      <c r="I2850" s="2">
        <f>MIN(MainSheet!$C$10/MainSheet!$C$9,MainSheet!$K$9*60)</f>
        <v>660</v>
      </c>
      <c r="J2850" s="1">
        <f>IF(G2850&gt;MainSheet!$C$11,IF(J2849&gt;=0.999,1,(G2850-MainSheet!$C$11)*I2850/$B$2/60),0)</f>
        <v>1</v>
      </c>
      <c r="K2850" s="1">
        <f>IF(G2850&gt;MainSheet!$C$11+$B$6,IF(K2849&gt;=0.999,1,(G2850-MainSheet!$C$11-$B$6)*I2850/$C$2/60),0)</f>
        <v>1</v>
      </c>
      <c r="L2850" s="1">
        <f>IF(G2850&gt;MainSheet!$C$11+$B$6+$C$6,IF(L2849&gt;=0.999,1,(G2850-MainSheet!$C$11-$B$6-$C$6)*I2850/$D$2/60),0)</f>
        <v>1</v>
      </c>
      <c r="M2850">
        <f t="shared" si="400"/>
        <v>1</v>
      </c>
      <c r="N2850" s="2">
        <f t="shared" si="401"/>
        <v>3721.0526315789471</v>
      </c>
      <c r="O2850">
        <f t="shared" si="404"/>
        <v>977.02127659574455</v>
      </c>
      <c r="P2850">
        <f t="shared" si="402"/>
        <v>192000</v>
      </c>
      <c r="Q2850" s="2">
        <f t="shared" si="403"/>
        <v>196698.0739081747</v>
      </c>
      <c r="R2850">
        <f>Q2850/MainSheet!$C$8*(G2850-G2849)+R2849</f>
        <v>3803.9490316907418</v>
      </c>
      <c r="S2850">
        <f t="shared" si="405"/>
        <v>61393.29152112778</v>
      </c>
      <c r="T2850">
        <f t="shared" si="397"/>
        <v>28.480000000001652</v>
      </c>
      <c r="U2850" s="1">
        <f>Q2850/MainSheet!$C$22</f>
        <v>1</v>
      </c>
    </row>
    <row r="2851" spans="7:21">
      <c r="G2851">
        <f t="shared" si="398"/>
        <v>28.490000000001654</v>
      </c>
      <c r="H2851">
        <f t="shared" si="399"/>
        <v>198000</v>
      </c>
      <c r="I2851" s="2">
        <f>MIN(MainSheet!$C$10/MainSheet!$C$9,MainSheet!$K$9*60)</f>
        <v>660</v>
      </c>
      <c r="J2851" s="1">
        <f>IF(G2851&gt;MainSheet!$C$11,IF(J2850&gt;=0.999,1,(G2851-MainSheet!$C$11)*I2851/$B$2/60),0)</f>
        <v>1</v>
      </c>
      <c r="K2851" s="1">
        <f>IF(G2851&gt;MainSheet!$C$11+$B$6,IF(K2850&gt;=0.999,1,(G2851-MainSheet!$C$11-$B$6)*I2851/$C$2/60),0)</f>
        <v>1</v>
      </c>
      <c r="L2851" s="1">
        <f>IF(G2851&gt;MainSheet!$C$11+$B$6+$C$6,IF(L2850&gt;=0.999,1,(G2851-MainSheet!$C$11-$B$6-$C$6)*I2851/$D$2/60),0)</f>
        <v>1</v>
      </c>
      <c r="M2851">
        <f t="shared" si="400"/>
        <v>1</v>
      </c>
      <c r="N2851" s="2">
        <f t="shared" si="401"/>
        <v>3721.0526315789471</v>
      </c>
      <c r="O2851">
        <f t="shared" si="404"/>
        <v>977.02127659574455</v>
      </c>
      <c r="P2851">
        <f t="shared" si="402"/>
        <v>192000</v>
      </c>
      <c r="Q2851" s="2">
        <f t="shared" si="403"/>
        <v>196698.0739081747</v>
      </c>
      <c r="R2851">
        <f>Q2851/MainSheet!$C$8*(G2851-G2850)+R2850</f>
        <v>3805.9802781815765</v>
      </c>
      <c r="S2851">
        <f t="shared" si="405"/>
        <v>61426.074533445812</v>
      </c>
      <c r="T2851">
        <f t="shared" si="397"/>
        <v>28.490000000001654</v>
      </c>
      <c r="U2851" s="1">
        <f>Q2851/MainSheet!$C$22</f>
        <v>1</v>
      </c>
    </row>
    <row r="2852" spans="7:21">
      <c r="G2852">
        <f t="shared" si="398"/>
        <v>28.500000000001656</v>
      </c>
      <c r="H2852">
        <f t="shared" si="399"/>
        <v>198000</v>
      </c>
      <c r="I2852" s="2">
        <f>MIN(MainSheet!$C$10/MainSheet!$C$9,MainSheet!$K$9*60)</f>
        <v>660</v>
      </c>
      <c r="J2852" s="1">
        <f>IF(G2852&gt;MainSheet!$C$11,IF(J2851&gt;=0.999,1,(G2852-MainSheet!$C$11)*I2852/$B$2/60),0)</f>
        <v>1</v>
      </c>
      <c r="K2852" s="1">
        <f>IF(G2852&gt;MainSheet!$C$11+$B$6,IF(K2851&gt;=0.999,1,(G2852-MainSheet!$C$11-$B$6)*I2852/$C$2/60),0)</f>
        <v>1</v>
      </c>
      <c r="L2852" s="1">
        <f>IF(G2852&gt;MainSheet!$C$11+$B$6+$C$6,IF(L2851&gt;=0.999,1,(G2852-MainSheet!$C$11-$B$6-$C$6)*I2852/$D$2/60),0)</f>
        <v>1</v>
      </c>
      <c r="M2852">
        <f t="shared" si="400"/>
        <v>1</v>
      </c>
      <c r="N2852" s="2">
        <f t="shared" si="401"/>
        <v>3721.0526315789471</v>
      </c>
      <c r="O2852">
        <f t="shared" si="404"/>
        <v>977.02127659574455</v>
      </c>
      <c r="P2852">
        <f t="shared" si="402"/>
        <v>192000</v>
      </c>
      <c r="Q2852" s="2">
        <f t="shared" si="403"/>
        <v>196698.0739081747</v>
      </c>
      <c r="R2852">
        <f>Q2852/MainSheet!$C$8*(G2852-G2851)+R2851</f>
        <v>3808.0115246724113</v>
      </c>
      <c r="S2852">
        <f t="shared" si="405"/>
        <v>61458.857545763844</v>
      </c>
      <c r="T2852">
        <f t="shared" si="397"/>
        <v>28.500000000001656</v>
      </c>
      <c r="U2852" s="1">
        <f>Q2852/MainSheet!$C$22</f>
        <v>1</v>
      </c>
    </row>
    <row r="2853" spans="7:21">
      <c r="G2853">
        <f t="shared" si="398"/>
        <v>28.510000000001657</v>
      </c>
      <c r="H2853">
        <f t="shared" si="399"/>
        <v>198000</v>
      </c>
      <c r="I2853" s="2">
        <f>MIN(MainSheet!$C$10/MainSheet!$C$9,MainSheet!$K$9*60)</f>
        <v>660</v>
      </c>
      <c r="J2853" s="1">
        <f>IF(G2853&gt;MainSheet!$C$11,IF(J2852&gt;=0.999,1,(G2853-MainSheet!$C$11)*I2853/$B$2/60),0)</f>
        <v>1</v>
      </c>
      <c r="K2853" s="1">
        <f>IF(G2853&gt;MainSheet!$C$11+$B$6,IF(K2852&gt;=0.999,1,(G2853-MainSheet!$C$11-$B$6)*I2853/$C$2/60),0)</f>
        <v>1</v>
      </c>
      <c r="L2853" s="1">
        <f>IF(G2853&gt;MainSheet!$C$11+$B$6+$C$6,IF(L2852&gt;=0.999,1,(G2853-MainSheet!$C$11-$B$6-$C$6)*I2853/$D$2/60),0)</f>
        <v>1</v>
      </c>
      <c r="M2853">
        <f t="shared" si="400"/>
        <v>1</v>
      </c>
      <c r="N2853" s="2">
        <f t="shared" si="401"/>
        <v>3721.0526315789471</v>
      </c>
      <c r="O2853">
        <f t="shared" si="404"/>
        <v>977.02127659574455</v>
      </c>
      <c r="P2853">
        <f t="shared" si="402"/>
        <v>192000</v>
      </c>
      <c r="Q2853" s="2">
        <f t="shared" si="403"/>
        <v>196698.0739081747</v>
      </c>
      <c r="R2853">
        <f>Q2853/MainSheet!$C$8*(G2853-G2852)+R2852</f>
        <v>3810.042771163246</v>
      </c>
      <c r="S2853">
        <f t="shared" si="405"/>
        <v>61491.640558081875</v>
      </c>
      <c r="T2853">
        <f t="shared" si="397"/>
        <v>28.510000000001657</v>
      </c>
      <c r="U2853" s="1">
        <f>Q2853/MainSheet!$C$22</f>
        <v>1</v>
      </c>
    </row>
    <row r="2854" spans="7:21">
      <c r="G2854">
        <f t="shared" si="398"/>
        <v>28.520000000001659</v>
      </c>
      <c r="H2854">
        <f t="shared" si="399"/>
        <v>198000</v>
      </c>
      <c r="I2854" s="2">
        <f>MIN(MainSheet!$C$10/MainSheet!$C$9,MainSheet!$K$9*60)</f>
        <v>660</v>
      </c>
      <c r="J2854" s="1">
        <f>IF(G2854&gt;MainSheet!$C$11,IF(J2853&gt;=0.999,1,(G2854-MainSheet!$C$11)*I2854/$B$2/60),0)</f>
        <v>1</v>
      </c>
      <c r="K2854" s="1">
        <f>IF(G2854&gt;MainSheet!$C$11+$B$6,IF(K2853&gt;=0.999,1,(G2854-MainSheet!$C$11-$B$6)*I2854/$C$2/60),0)</f>
        <v>1</v>
      </c>
      <c r="L2854" s="1">
        <f>IF(G2854&gt;MainSheet!$C$11+$B$6+$C$6,IF(L2853&gt;=0.999,1,(G2854-MainSheet!$C$11-$B$6-$C$6)*I2854/$D$2/60),0)</f>
        <v>1</v>
      </c>
      <c r="M2854">
        <f t="shared" si="400"/>
        <v>1</v>
      </c>
      <c r="N2854" s="2">
        <f t="shared" si="401"/>
        <v>3721.0526315789471</v>
      </c>
      <c r="O2854">
        <f t="shared" si="404"/>
        <v>977.02127659574455</v>
      </c>
      <c r="P2854">
        <f t="shared" si="402"/>
        <v>192000</v>
      </c>
      <c r="Q2854" s="2">
        <f t="shared" si="403"/>
        <v>196698.0739081747</v>
      </c>
      <c r="R2854">
        <f>Q2854/MainSheet!$C$8*(G2854-G2853)+R2853</f>
        <v>3812.0740176540808</v>
      </c>
      <c r="S2854">
        <f t="shared" si="405"/>
        <v>61524.423570399907</v>
      </c>
      <c r="T2854">
        <f t="shared" si="397"/>
        <v>28.520000000001659</v>
      </c>
      <c r="U2854" s="1">
        <f>Q2854/MainSheet!$C$22</f>
        <v>1</v>
      </c>
    </row>
    <row r="2855" spans="7:21">
      <c r="G2855">
        <f t="shared" si="398"/>
        <v>28.53000000000166</v>
      </c>
      <c r="H2855">
        <f t="shared" si="399"/>
        <v>198000</v>
      </c>
      <c r="I2855" s="2">
        <f>MIN(MainSheet!$C$10/MainSheet!$C$9,MainSheet!$K$9*60)</f>
        <v>660</v>
      </c>
      <c r="J2855" s="1">
        <f>IF(G2855&gt;MainSheet!$C$11,IF(J2854&gt;=0.999,1,(G2855-MainSheet!$C$11)*I2855/$B$2/60),0)</f>
        <v>1</v>
      </c>
      <c r="K2855" s="1">
        <f>IF(G2855&gt;MainSheet!$C$11+$B$6,IF(K2854&gt;=0.999,1,(G2855-MainSheet!$C$11-$B$6)*I2855/$C$2/60),0)</f>
        <v>1</v>
      </c>
      <c r="L2855" s="1">
        <f>IF(G2855&gt;MainSheet!$C$11+$B$6+$C$6,IF(L2854&gt;=0.999,1,(G2855-MainSheet!$C$11-$B$6-$C$6)*I2855/$D$2/60),0)</f>
        <v>1</v>
      </c>
      <c r="M2855">
        <f t="shared" si="400"/>
        <v>1</v>
      </c>
      <c r="N2855" s="2">
        <f t="shared" si="401"/>
        <v>3721.0526315789471</v>
      </c>
      <c r="O2855">
        <f t="shared" si="404"/>
        <v>977.02127659574455</v>
      </c>
      <c r="P2855">
        <f t="shared" si="402"/>
        <v>192000</v>
      </c>
      <c r="Q2855" s="2">
        <f t="shared" si="403"/>
        <v>196698.0739081747</v>
      </c>
      <c r="R2855">
        <f>Q2855/MainSheet!$C$8*(G2855-G2854)+R2854</f>
        <v>3814.1052641449155</v>
      </c>
      <c r="S2855">
        <f t="shared" si="405"/>
        <v>61557.206582717939</v>
      </c>
      <c r="T2855">
        <f t="shared" si="397"/>
        <v>28.53000000000166</v>
      </c>
      <c r="U2855" s="1">
        <f>Q2855/MainSheet!$C$22</f>
        <v>1</v>
      </c>
    </row>
    <row r="2856" spans="7:21">
      <c r="G2856">
        <f t="shared" si="398"/>
        <v>28.540000000001662</v>
      </c>
      <c r="H2856">
        <f t="shared" si="399"/>
        <v>198000</v>
      </c>
      <c r="I2856" s="2">
        <f>MIN(MainSheet!$C$10/MainSheet!$C$9,MainSheet!$K$9*60)</f>
        <v>660</v>
      </c>
      <c r="J2856" s="1">
        <f>IF(G2856&gt;MainSheet!$C$11,IF(J2855&gt;=0.999,1,(G2856-MainSheet!$C$11)*I2856/$B$2/60),0)</f>
        <v>1</v>
      </c>
      <c r="K2856" s="1">
        <f>IF(G2856&gt;MainSheet!$C$11+$B$6,IF(K2855&gt;=0.999,1,(G2856-MainSheet!$C$11-$B$6)*I2856/$C$2/60),0)</f>
        <v>1</v>
      </c>
      <c r="L2856" s="1">
        <f>IF(G2856&gt;MainSheet!$C$11+$B$6+$C$6,IF(L2855&gt;=0.999,1,(G2856-MainSheet!$C$11-$B$6-$C$6)*I2856/$D$2/60),0)</f>
        <v>1</v>
      </c>
      <c r="M2856">
        <f t="shared" si="400"/>
        <v>1</v>
      </c>
      <c r="N2856" s="2">
        <f t="shared" si="401"/>
        <v>3721.0526315789471</v>
      </c>
      <c r="O2856">
        <f t="shared" si="404"/>
        <v>977.02127659574455</v>
      </c>
      <c r="P2856">
        <f t="shared" si="402"/>
        <v>192000</v>
      </c>
      <c r="Q2856" s="2">
        <f t="shared" si="403"/>
        <v>196698.0739081747</v>
      </c>
      <c r="R2856">
        <f>Q2856/MainSheet!$C$8*(G2856-G2855)+R2855</f>
        <v>3816.1365106357503</v>
      </c>
      <c r="S2856">
        <f t="shared" si="405"/>
        <v>61589.989595035971</v>
      </c>
      <c r="T2856">
        <f t="shared" si="397"/>
        <v>28.540000000001662</v>
      </c>
      <c r="U2856" s="1">
        <f>Q2856/MainSheet!$C$22</f>
        <v>1</v>
      </c>
    </row>
    <row r="2857" spans="7:21">
      <c r="G2857">
        <f t="shared" si="398"/>
        <v>28.550000000001663</v>
      </c>
      <c r="H2857">
        <f t="shared" si="399"/>
        <v>198000</v>
      </c>
      <c r="I2857" s="2">
        <f>MIN(MainSheet!$C$10/MainSheet!$C$9,MainSheet!$K$9*60)</f>
        <v>660</v>
      </c>
      <c r="J2857" s="1">
        <f>IF(G2857&gt;MainSheet!$C$11,IF(J2856&gt;=0.999,1,(G2857-MainSheet!$C$11)*I2857/$B$2/60),0)</f>
        <v>1</v>
      </c>
      <c r="K2857" s="1">
        <f>IF(G2857&gt;MainSheet!$C$11+$B$6,IF(K2856&gt;=0.999,1,(G2857-MainSheet!$C$11-$B$6)*I2857/$C$2/60),0)</f>
        <v>1</v>
      </c>
      <c r="L2857" s="1">
        <f>IF(G2857&gt;MainSheet!$C$11+$B$6+$C$6,IF(L2856&gt;=0.999,1,(G2857-MainSheet!$C$11-$B$6-$C$6)*I2857/$D$2/60),0)</f>
        <v>1</v>
      </c>
      <c r="M2857">
        <f t="shared" si="400"/>
        <v>1</v>
      </c>
      <c r="N2857" s="2">
        <f t="shared" si="401"/>
        <v>3721.0526315789471</v>
      </c>
      <c r="O2857">
        <f t="shared" si="404"/>
        <v>977.02127659574455</v>
      </c>
      <c r="P2857">
        <f t="shared" si="402"/>
        <v>192000</v>
      </c>
      <c r="Q2857" s="2">
        <f t="shared" si="403"/>
        <v>196698.0739081747</v>
      </c>
      <c r="R2857">
        <f>Q2857/MainSheet!$C$8*(G2857-G2856)+R2856</f>
        <v>3818.167757126585</v>
      </c>
      <c r="S2857">
        <f t="shared" si="405"/>
        <v>61622.772607354003</v>
      </c>
      <c r="T2857">
        <f t="shared" si="397"/>
        <v>28.550000000001663</v>
      </c>
      <c r="U2857" s="1">
        <f>Q2857/MainSheet!$C$22</f>
        <v>1</v>
      </c>
    </row>
    <row r="2858" spans="7:21">
      <c r="G2858">
        <f t="shared" si="398"/>
        <v>28.560000000001665</v>
      </c>
      <c r="H2858">
        <f t="shared" si="399"/>
        <v>198000</v>
      </c>
      <c r="I2858" s="2">
        <f>MIN(MainSheet!$C$10/MainSheet!$C$9,MainSheet!$K$9*60)</f>
        <v>660</v>
      </c>
      <c r="J2858" s="1">
        <f>IF(G2858&gt;MainSheet!$C$11,IF(J2857&gt;=0.999,1,(G2858-MainSheet!$C$11)*I2858/$B$2/60),0)</f>
        <v>1</v>
      </c>
      <c r="K2858" s="1">
        <f>IF(G2858&gt;MainSheet!$C$11+$B$6,IF(K2857&gt;=0.999,1,(G2858-MainSheet!$C$11-$B$6)*I2858/$C$2/60),0)</f>
        <v>1</v>
      </c>
      <c r="L2858" s="1">
        <f>IF(G2858&gt;MainSheet!$C$11+$B$6+$C$6,IF(L2857&gt;=0.999,1,(G2858-MainSheet!$C$11-$B$6-$C$6)*I2858/$D$2/60),0)</f>
        <v>1</v>
      </c>
      <c r="M2858">
        <f t="shared" si="400"/>
        <v>1</v>
      </c>
      <c r="N2858" s="2">
        <f t="shared" si="401"/>
        <v>3721.0526315789471</v>
      </c>
      <c r="O2858">
        <f t="shared" si="404"/>
        <v>977.02127659574455</v>
      </c>
      <c r="P2858">
        <f t="shared" si="402"/>
        <v>192000</v>
      </c>
      <c r="Q2858" s="2">
        <f t="shared" si="403"/>
        <v>196698.0739081747</v>
      </c>
      <c r="R2858">
        <f>Q2858/MainSheet!$C$8*(G2858-G2857)+R2857</f>
        <v>3820.1990036174197</v>
      </c>
      <c r="S2858">
        <f t="shared" si="405"/>
        <v>61655.555619672035</v>
      </c>
      <c r="T2858">
        <f t="shared" si="397"/>
        <v>28.560000000001665</v>
      </c>
      <c r="U2858" s="1">
        <f>Q2858/MainSheet!$C$22</f>
        <v>1</v>
      </c>
    </row>
    <row r="2859" spans="7:21">
      <c r="G2859">
        <f t="shared" si="398"/>
        <v>28.570000000001667</v>
      </c>
      <c r="H2859">
        <f t="shared" si="399"/>
        <v>198000</v>
      </c>
      <c r="I2859" s="2">
        <f>MIN(MainSheet!$C$10/MainSheet!$C$9,MainSheet!$K$9*60)</f>
        <v>660</v>
      </c>
      <c r="J2859" s="1">
        <f>IF(G2859&gt;MainSheet!$C$11,IF(J2858&gt;=0.999,1,(G2859-MainSheet!$C$11)*I2859/$B$2/60),0)</f>
        <v>1</v>
      </c>
      <c r="K2859" s="1">
        <f>IF(G2859&gt;MainSheet!$C$11+$B$6,IF(K2858&gt;=0.999,1,(G2859-MainSheet!$C$11-$B$6)*I2859/$C$2/60),0)</f>
        <v>1</v>
      </c>
      <c r="L2859" s="1">
        <f>IF(G2859&gt;MainSheet!$C$11+$B$6+$C$6,IF(L2858&gt;=0.999,1,(G2859-MainSheet!$C$11-$B$6-$C$6)*I2859/$D$2/60),0)</f>
        <v>1</v>
      </c>
      <c r="M2859">
        <f t="shared" si="400"/>
        <v>1</v>
      </c>
      <c r="N2859" s="2">
        <f t="shared" si="401"/>
        <v>3721.0526315789471</v>
      </c>
      <c r="O2859">
        <f t="shared" si="404"/>
        <v>977.02127659574455</v>
      </c>
      <c r="P2859">
        <f t="shared" si="402"/>
        <v>192000</v>
      </c>
      <c r="Q2859" s="2">
        <f t="shared" si="403"/>
        <v>196698.0739081747</v>
      </c>
      <c r="R2859">
        <f>Q2859/MainSheet!$C$8*(G2859-G2858)+R2858</f>
        <v>3822.2302501082545</v>
      </c>
      <c r="S2859">
        <f t="shared" si="405"/>
        <v>61688.338631990067</v>
      </c>
      <c r="T2859">
        <f t="shared" si="397"/>
        <v>28.570000000001667</v>
      </c>
      <c r="U2859" s="1">
        <f>Q2859/MainSheet!$C$22</f>
        <v>1</v>
      </c>
    </row>
    <row r="2860" spans="7:21">
      <c r="G2860">
        <f t="shared" si="398"/>
        <v>28.580000000001668</v>
      </c>
      <c r="H2860">
        <f t="shared" si="399"/>
        <v>198000</v>
      </c>
      <c r="I2860" s="2">
        <f>MIN(MainSheet!$C$10/MainSheet!$C$9,MainSheet!$K$9*60)</f>
        <v>660</v>
      </c>
      <c r="J2860" s="1">
        <f>IF(G2860&gt;MainSheet!$C$11,IF(J2859&gt;=0.999,1,(G2860-MainSheet!$C$11)*I2860/$B$2/60),0)</f>
        <v>1</v>
      </c>
      <c r="K2860" s="1">
        <f>IF(G2860&gt;MainSheet!$C$11+$B$6,IF(K2859&gt;=0.999,1,(G2860-MainSheet!$C$11-$B$6)*I2860/$C$2/60),0)</f>
        <v>1</v>
      </c>
      <c r="L2860" s="1">
        <f>IF(G2860&gt;MainSheet!$C$11+$B$6+$C$6,IF(L2859&gt;=0.999,1,(G2860-MainSheet!$C$11-$B$6-$C$6)*I2860/$D$2/60),0)</f>
        <v>1</v>
      </c>
      <c r="M2860">
        <f t="shared" si="400"/>
        <v>1</v>
      </c>
      <c r="N2860" s="2">
        <f t="shared" si="401"/>
        <v>3721.0526315789471</v>
      </c>
      <c r="O2860">
        <f t="shared" si="404"/>
        <v>977.02127659574455</v>
      </c>
      <c r="P2860">
        <f t="shared" si="402"/>
        <v>192000</v>
      </c>
      <c r="Q2860" s="2">
        <f t="shared" si="403"/>
        <v>196698.0739081747</v>
      </c>
      <c r="R2860">
        <f>Q2860/MainSheet!$C$8*(G2860-G2859)+R2859</f>
        <v>3824.2614965990892</v>
      </c>
      <c r="S2860">
        <f t="shared" si="405"/>
        <v>61721.121644308099</v>
      </c>
      <c r="T2860">
        <f t="shared" si="397"/>
        <v>28.580000000001668</v>
      </c>
      <c r="U2860" s="1">
        <f>Q2860/MainSheet!$C$22</f>
        <v>1</v>
      </c>
    </row>
    <row r="2861" spans="7:21">
      <c r="G2861">
        <f t="shared" si="398"/>
        <v>28.59000000000167</v>
      </c>
      <c r="H2861">
        <f t="shared" si="399"/>
        <v>198000</v>
      </c>
      <c r="I2861" s="2">
        <f>MIN(MainSheet!$C$10/MainSheet!$C$9,MainSheet!$K$9*60)</f>
        <v>660</v>
      </c>
      <c r="J2861" s="1">
        <f>IF(G2861&gt;MainSheet!$C$11,IF(J2860&gt;=0.999,1,(G2861-MainSheet!$C$11)*I2861/$B$2/60),0)</f>
        <v>1</v>
      </c>
      <c r="K2861" s="1">
        <f>IF(G2861&gt;MainSheet!$C$11+$B$6,IF(K2860&gt;=0.999,1,(G2861-MainSheet!$C$11-$B$6)*I2861/$C$2/60),0)</f>
        <v>1</v>
      </c>
      <c r="L2861" s="1">
        <f>IF(G2861&gt;MainSheet!$C$11+$B$6+$C$6,IF(L2860&gt;=0.999,1,(G2861-MainSheet!$C$11-$B$6-$C$6)*I2861/$D$2/60),0)</f>
        <v>1</v>
      </c>
      <c r="M2861">
        <f t="shared" si="400"/>
        <v>1</v>
      </c>
      <c r="N2861" s="2">
        <f t="shared" si="401"/>
        <v>3721.0526315789471</v>
      </c>
      <c r="O2861">
        <f t="shared" si="404"/>
        <v>977.02127659574455</v>
      </c>
      <c r="P2861">
        <f t="shared" si="402"/>
        <v>192000</v>
      </c>
      <c r="Q2861" s="2">
        <f t="shared" si="403"/>
        <v>196698.0739081747</v>
      </c>
      <c r="R2861">
        <f>Q2861/MainSheet!$C$8*(G2861-G2860)+R2860</f>
        <v>3826.292743089924</v>
      </c>
      <c r="S2861">
        <f t="shared" si="405"/>
        <v>61753.904656626131</v>
      </c>
      <c r="T2861">
        <f t="shared" si="397"/>
        <v>28.59000000000167</v>
      </c>
      <c r="U2861" s="1">
        <f>Q2861/MainSheet!$C$22</f>
        <v>1</v>
      </c>
    </row>
    <row r="2862" spans="7:21">
      <c r="G2862">
        <f t="shared" si="398"/>
        <v>28.600000000001671</v>
      </c>
      <c r="H2862">
        <f t="shared" si="399"/>
        <v>198000</v>
      </c>
      <c r="I2862" s="2">
        <f>MIN(MainSheet!$C$10/MainSheet!$C$9,MainSheet!$K$9*60)</f>
        <v>660</v>
      </c>
      <c r="J2862" s="1">
        <f>IF(G2862&gt;MainSheet!$C$11,IF(J2861&gt;=0.999,1,(G2862-MainSheet!$C$11)*I2862/$B$2/60),0)</f>
        <v>1</v>
      </c>
      <c r="K2862" s="1">
        <f>IF(G2862&gt;MainSheet!$C$11+$B$6,IF(K2861&gt;=0.999,1,(G2862-MainSheet!$C$11-$B$6)*I2862/$C$2/60),0)</f>
        <v>1</v>
      </c>
      <c r="L2862" s="1">
        <f>IF(G2862&gt;MainSheet!$C$11+$B$6+$C$6,IF(L2861&gt;=0.999,1,(G2862-MainSheet!$C$11-$B$6-$C$6)*I2862/$D$2/60),0)</f>
        <v>1</v>
      </c>
      <c r="M2862">
        <f t="shared" si="400"/>
        <v>1</v>
      </c>
      <c r="N2862" s="2">
        <f t="shared" si="401"/>
        <v>3721.0526315789471</v>
      </c>
      <c r="O2862">
        <f t="shared" si="404"/>
        <v>977.02127659574455</v>
      </c>
      <c r="P2862">
        <f t="shared" si="402"/>
        <v>192000</v>
      </c>
      <c r="Q2862" s="2">
        <f t="shared" si="403"/>
        <v>196698.0739081747</v>
      </c>
      <c r="R2862">
        <f>Q2862/MainSheet!$C$8*(G2862-G2861)+R2861</f>
        <v>3828.3239895807587</v>
      </c>
      <c r="S2862">
        <f t="shared" si="405"/>
        <v>61786.687668944163</v>
      </c>
      <c r="T2862">
        <f t="shared" si="397"/>
        <v>28.600000000001671</v>
      </c>
      <c r="U2862" s="1">
        <f>Q2862/MainSheet!$C$22</f>
        <v>1</v>
      </c>
    </row>
    <row r="2863" spans="7:21">
      <c r="G2863">
        <f t="shared" si="398"/>
        <v>28.610000000001673</v>
      </c>
      <c r="H2863">
        <f t="shared" si="399"/>
        <v>198000</v>
      </c>
      <c r="I2863" s="2">
        <f>MIN(MainSheet!$C$10/MainSheet!$C$9,MainSheet!$K$9*60)</f>
        <v>660</v>
      </c>
      <c r="J2863" s="1">
        <f>IF(G2863&gt;MainSheet!$C$11,IF(J2862&gt;=0.999,1,(G2863-MainSheet!$C$11)*I2863/$B$2/60),0)</f>
        <v>1</v>
      </c>
      <c r="K2863" s="1">
        <f>IF(G2863&gt;MainSheet!$C$11+$B$6,IF(K2862&gt;=0.999,1,(G2863-MainSheet!$C$11-$B$6)*I2863/$C$2/60),0)</f>
        <v>1</v>
      </c>
      <c r="L2863" s="1">
        <f>IF(G2863&gt;MainSheet!$C$11+$B$6+$C$6,IF(L2862&gt;=0.999,1,(G2863-MainSheet!$C$11-$B$6-$C$6)*I2863/$D$2/60),0)</f>
        <v>1</v>
      </c>
      <c r="M2863">
        <f t="shared" si="400"/>
        <v>1</v>
      </c>
      <c r="N2863" s="2">
        <f t="shared" si="401"/>
        <v>3721.0526315789471</v>
      </c>
      <c r="O2863">
        <f t="shared" si="404"/>
        <v>977.02127659574455</v>
      </c>
      <c r="P2863">
        <f t="shared" si="402"/>
        <v>192000</v>
      </c>
      <c r="Q2863" s="2">
        <f t="shared" si="403"/>
        <v>196698.0739081747</v>
      </c>
      <c r="R2863">
        <f>Q2863/MainSheet!$C$8*(G2863-G2862)+R2862</f>
        <v>3830.3552360715935</v>
      </c>
      <c r="S2863">
        <f t="shared" si="405"/>
        <v>61819.470681262195</v>
      </c>
      <c r="T2863">
        <f t="shared" si="397"/>
        <v>28.610000000001673</v>
      </c>
      <c r="U2863" s="1">
        <f>Q2863/MainSheet!$C$22</f>
        <v>1</v>
      </c>
    </row>
    <row r="2864" spans="7:21">
      <c r="G2864">
        <f t="shared" si="398"/>
        <v>28.620000000001674</v>
      </c>
      <c r="H2864">
        <f t="shared" si="399"/>
        <v>198000</v>
      </c>
      <c r="I2864" s="2">
        <f>MIN(MainSheet!$C$10/MainSheet!$C$9,MainSheet!$K$9*60)</f>
        <v>660</v>
      </c>
      <c r="J2864" s="1">
        <f>IF(G2864&gt;MainSheet!$C$11,IF(J2863&gt;=0.999,1,(G2864-MainSheet!$C$11)*I2864/$B$2/60),0)</f>
        <v>1</v>
      </c>
      <c r="K2864" s="1">
        <f>IF(G2864&gt;MainSheet!$C$11+$B$6,IF(K2863&gt;=0.999,1,(G2864-MainSheet!$C$11-$B$6)*I2864/$C$2/60),0)</f>
        <v>1</v>
      </c>
      <c r="L2864" s="1">
        <f>IF(G2864&gt;MainSheet!$C$11+$B$6+$C$6,IF(L2863&gt;=0.999,1,(G2864-MainSheet!$C$11-$B$6-$C$6)*I2864/$D$2/60),0)</f>
        <v>1</v>
      </c>
      <c r="M2864">
        <f t="shared" si="400"/>
        <v>1</v>
      </c>
      <c r="N2864" s="2">
        <f t="shared" si="401"/>
        <v>3721.0526315789471</v>
      </c>
      <c r="O2864">
        <f t="shared" si="404"/>
        <v>977.02127659574455</v>
      </c>
      <c r="P2864">
        <f t="shared" si="402"/>
        <v>192000</v>
      </c>
      <c r="Q2864" s="2">
        <f t="shared" si="403"/>
        <v>196698.0739081747</v>
      </c>
      <c r="R2864">
        <f>Q2864/MainSheet!$C$8*(G2864-G2863)+R2863</f>
        <v>3832.3864825624282</v>
      </c>
      <c r="S2864">
        <f t="shared" si="405"/>
        <v>61852.253693580227</v>
      </c>
      <c r="T2864">
        <f t="shared" si="397"/>
        <v>28.620000000001674</v>
      </c>
      <c r="U2864" s="1">
        <f>Q2864/MainSheet!$C$22</f>
        <v>1</v>
      </c>
    </row>
    <row r="2865" spans="7:21">
      <c r="G2865">
        <f t="shared" si="398"/>
        <v>28.630000000001676</v>
      </c>
      <c r="H2865">
        <f t="shared" si="399"/>
        <v>198000</v>
      </c>
      <c r="I2865" s="2">
        <f>MIN(MainSheet!$C$10/MainSheet!$C$9,MainSheet!$K$9*60)</f>
        <v>660</v>
      </c>
      <c r="J2865" s="1">
        <f>IF(G2865&gt;MainSheet!$C$11,IF(J2864&gt;=0.999,1,(G2865-MainSheet!$C$11)*I2865/$B$2/60),0)</f>
        <v>1</v>
      </c>
      <c r="K2865" s="1">
        <f>IF(G2865&gt;MainSheet!$C$11+$B$6,IF(K2864&gt;=0.999,1,(G2865-MainSheet!$C$11-$B$6)*I2865/$C$2/60),0)</f>
        <v>1</v>
      </c>
      <c r="L2865" s="1">
        <f>IF(G2865&gt;MainSheet!$C$11+$B$6+$C$6,IF(L2864&gt;=0.999,1,(G2865-MainSheet!$C$11-$B$6-$C$6)*I2865/$D$2/60),0)</f>
        <v>1</v>
      </c>
      <c r="M2865">
        <f t="shared" si="400"/>
        <v>1</v>
      </c>
      <c r="N2865" s="2">
        <f t="shared" si="401"/>
        <v>3721.0526315789471</v>
      </c>
      <c r="O2865">
        <f t="shared" si="404"/>
        <v>977.02127659574455</v>
      </c>
      <c r="P2865">
        <f t="shared" si="402"/>
        <v>192000</v>
      </c>
      <c r="Q2865" s="2">
        <f t="shared" si="403"/>
        <v>196698.0739081747</v>
      </c>
      <c r="R2865">
        <f>Q2865/MainSheet!$C$8*(G2865-G2864)+R2864</f>
        <v>3834.417729053263</v>
      </c>
      <c r="S2865">
        <f t="shared" si="405"/>
        <v>61885.036705898259</v>
      </c>
      <c r="T2865">
        <f t="shared" si="397"/>
        <v>28.630000000001676</v>
      </c>
      <c r="U2865" s="1">
        <f>Q2865/MainSheet!$C$22</f>
        <v>1</v>
      </c>
    </row>
    <row r="2866" spans="7:21">
      <c r="G2866">
        <f t="shared" si="398"/>
        <v>28.640000000001677</v>
      </c>
      <c r="H2866">
        <f t="shared" si="399"/>
        <v>198000</v>
      </c>
      <c r="I2866" s="2">
        <f>MIN(MainSheet!$C$10/MainSheet!$C$9,MainSheet!$K$9*60)</f>
        <v>660</v>
      </c>
      <c r="J2866" s="1">
        <f>IF(G2866&gt;MainSheet!$C$11,IF(J2865&gt;=0.999,1,(G2866-MainSheet!$C$11)*I2866/$B$2/60),0)</f>
        <v>1</v>
      </c>
      <c r="K2866" s="1">
        <f>IF(G2866&gt;MainSheet!$C$11+$B$6,IF(K2865&gt;=0.999,1,(G2866-MainSheet!$C$11-$B$6)*I2866/$C$2/60),0)</f>
        <v>1</v>
      </c>
      <c r="L2866" s="1">
        <f>IF(G2866&gt;MainSheet!$C$11+$B$6+$C$6,IF(L2865&gt;=0.999,1,(G2866-MainSheet!$C$11-$B$6-$C$6)*I2866/$D$2/60),0)</f>
        <v>1</v>
      </c>
      <c r="M2866">
        <f t="shared" si="400"/>
        <v>1</v>
      </c>
      <c r="N2866" s="2">
        <f t="shared" si="401"/>
        <v>3721.0526315789471</v>
      </c>
      <c r="O2866">
        <f t="shared" si="404"/>
        <v>977.02127659574455</v>
      </c>
      <c r="P2866">
        <f t="shared" si="402"/>
        <v>192000</v>
      </c>
      <c r="Q2866" s="2">
        <f t="shared" si="403"/>
        <v>196698.0739081747</v>
      </c>
      <c r="R2866">
        <f>Q2866/MainSheet!$C$8*(G2866-G2865)+R2865</f>
        <v>3836.4489755440977</v>
      </c>
      <c r="S2866">
        <f t="shared" si="405"/>
        <v>61917.819718216291</v>
      </c>
      <c r="T2866">
        <f t="shared" si="397"/>
        <v>28.640000000001677</v>
      </c>
      <c r="U2866" s="1">
        <f>Q2866/MainSheet!$C$22</f>
        <v>1</v>
      </c>
    </row>
    <row r="2867" spans="7:21">
      <c r="G2867">
        <f t="shared" si="398"/>
        <v>28.650000000001679</v>
      </c>
      <c r="H2867">
        <f t="shared" si="399"/>
        <v>198000</v>
      </c>
      <c r="I2867" s="2">
        <f>MIN(MainSheet!$C$10/MainSheet!$C$9,MainSheet!$K$9*60)</f>
        <v>660</v>
      </c>
      <c r="J2867" s="1">
        <f>IF(G2867&gt;MainSheet!$C$11,IF(J2866&gt;=0.999,1,(G2867-MainSheet!$C$11)*I2867/$B$2/60),0)</f>
        <v>1</v>
      </c>
      <c r="K2867" s="1">
        <f>IF(G2867&gt;MainSheet!$C$11+$B$6,IF(K2866&gt;=0.999,1,(G2867-MainSheet!$C$11-$B$6)*I2867/$C$2/60),0)</f>
        <v>1</v>
      </c>
      <c r="L2867" s="1">
        <f>IF(G2867&gt;MainSheet!$C$11+$B$6+$C$6,IF(L2866&gt;=0.999,1,(G2867-MainSheet!$C$11-$B$6-$C$6)*I2867/$D$2/60),0)</f>
        <v>1</v>
      </c>
      <c r="M2867">
        <f t="shared" si="400"/>
        <v>1</v>
      </c>
      <c r="N2867" s="2">
        <f t="shared" si="401"/>
        <v>3721.0526315789471</v>
      </c>
      <c r="O2867">
        <f t="shared" si="404"/>
        <v>977.02127659574455</v>
      </c>
      <c r="P2867">
        <f t="shared" si="402"/>
        <v>192000</v>
      </c>
      <c r="Q2867" s="2">
        <f t="shared" si="403"/>
        <v>196698.0739081747</v>
      </c>
      <c r="R2867">
        <f>Q2867/MainSheet!$C$8*(G2867-G2866)+R2866</f>
        <v>3838.4802220349325</v>
      </c>
      <c r="S2867">
        <f t="shared" si="405"/>
        <v>61950.602730534323</v>
      </c>
      <c r="T2867">
        <f t="shared" si="397"/>
        <v>28.650000000001679</v>
      </c>
      <c r="U2867" s="1">
        <f>Q2867/MainSheet!$C$22</f>
        <v>1</v>
      </c>
    </row>
    <row r="2868" spans="7:21">
      <c r="G2868">
        <f t="shared" si="398"/>
        <v>28.660000000001681</v>
      </c>
      <c r="H2868">
        <f t="shared" si="399"/>
        <v>198000</v>
      </c>
      <c r="I2868" s="2">
        <f>MIN(MainSheet!$C$10/MainSheet!$C$9,MainSheet!$K$9*60)</f>
        <v>660</v>
      </c>
      <c r="J2868" s="1">
        <f>IF(G2868&gt;MainSheet!$C$11,IF(J2867&gt;=0.999,1,(G2868-MainSheet!$C$11)*I2868/$B$2/60),0)</f>
        <v>1</v>
      </c>
      <c r="K2868" s="1">
        <f>IF(G2868&gt;MainSheet!$C$11+$B$6,IF(K2867&gt;=0.999,1,(G2868-MainSheet!$C$11-$B$6)*I2868/$C$2/60),0)</f>
        <v>1</v>
      </c>
      <c r="L2868" s="1">
        <f>IF(G2868&gt;MainSheet!$C$11+$B$6+$C$6,IF(L2867&gt;=0.999,1,(G2868-MainSheet!$C$11-$B$6-$C$6)*I2868/$D$2/60),0)</f>
        <v>1</v>
      </c>
      <c r="M2868">
        <f t="shared" si="400"/>
        <v>1</v>
      </c>
      <c r="N2868" s="2">
        <f t="shared" si="401"/>
        <v>3721.0526315789471</v>
      </c>
      <c r="O2868">
        <f t="shared" si="404"/>
        <v>977.02127659574455</v>
      </c>
      <c r="P2868">
        <f t="shared" si="402"/>
        <v>192000</v>
      </c>
      <c r="Q2868" s="2">
        <f t="shared" si="403"/>
        <v>196698.0739081747</v>
      </c>
      <c r="R2868">
        <f>Q2868/MainSheet!$C$8*(G2868-G2867)+R2867</f>
        <v>3840.5114685257672</v>
      </c>
      <c r="S2868">
        <f t="shared" si="405"/>
        <v>61983.385742852355</v>
      </c>
      <c r="T2868">
        <f t="shared" si="397"/>
        <v>28.660000000001681</v>
      </c>
      <c r="U2868" s="1">
        <f>Q2868/MainSheet!$C$22</f>
        <v>1</v>
      </c>
    </row>
    <row r="2869" spans="7:21">
      <c r="G2869">
        <f t="shared" si="398"/>
        <v>28.670000000001682</v>
      </c>
      <c r="H2869">
        <f t="shared" si="399"/>
        <v>198000</v>
      </c>
      <c r="I2869" s="2">
        <f>MIN(MainSheet!$C$10/MainSheet!$C$9,MainSheet!$K$9*60)</f>
        <v>660</v>
      </c>
      <c r="J2869" s="1">
        <f>IF(G2869&gt;MainSheet!$C$11,IF(J2868&gt;=0.999,1,(G2869-MainSheet!$C$11)*I2869/$B$2/60),0)</f>
        <v>1</v>
      </c>
      <c r="K2869" s="1">
        <f>IF(G2869&gt;MainSheet!$C$11+$B$6,IF(K2868&gt;=0.999,1,(G2869-MainSheet!$C$11-$B$6)*I2869/$C$2/60),0)</f>
        <v>1</v>
      </c>
      <c r="L2869" s="1">
        <f>IF(G2869&gt;MainSheet!$C$11+$B$6+$C$6,IF(L2868&gt;=0.999,1,(G2869-MainSheet!$C$11-$B$6-$C$6)*I2869/$D$2/60),0)</f>
        <v>1</v>
      </c>
      <c r="M2869">
        <f t="shared" si="400"/>
        <v>1</v>
      </c>
      <c r="N2869" s="2">
        <f t="shared" si="401"/>
        <v>3721.0526315789471</v>
      </c>
      <c r="O2869">
        <f t="shared" si="404"/>
        <v>977.02127659574455</v>
      </c>
      <c r="P2869">
        <f t="shared" si="402"/>
        <v>192000</v>
      </c>
      <c r="Q2869" s="2">
        <f t="shared" si="403"/>
        <v>196698.0739081747</v>
      </c>
      <c r="R2869">
        <f>Q2869/MainSheet!$C$8*(G2869-G2868)+R2868</f>
        <v>3842.542715016602</v>
      </c>
      <c r="S2869">
        <f t="shared" si="405"/>
        <v>62016.168755170387</v>
      </c>
      <c r="T2869">
        <f t="shared" si="397"/>
        <v>28.670000000001682</v>
      </c>
      <c r="U2869" s="1">
        <f>Q2869/MainSheet!$C$22</f>
        <v>1</v>
      </c>
    </row>
    <row r="2870" spans="7:21">
      <c r="G2870">
        <f t="shared" si="398"/>
        <v>28.680000000001684</v>
      </c>
      <c r="H2870">
        <f t="shared" si="399"/>
        <v>198000</v>
      </c>
      <c r="I2870" s="2">
        <f>MIN(MainSheet!$C$10/MainSheet!$C$9,MainSheet!$K$9*60)</f>
        <v>660</v>
      </c>
      <c r="J2870" s="1">
        <f>IF(G2870&gt;MainSheet!$C$11,IF(J2869&gt;=0.999,1,(G2870-MainSheet!$C$11)*I2870/$B$2/60),0)</f>
        <v>1</v>
      </c>
      <c r="K2870" s="1">
        <f>IF(G2870&gt;MainSheet!$C$11+$B$6,IF(K2869&gt;=0.999,1,(G2870-MainSheet!$C$11-$B$6)*I2870/$C$2/60),0)</f>
        <v>1</v>
      </c>
      <c r="L2870" s="1">
        <f>IF(G2870&gt;MainSheet!$C$11+$B$6+$C$6,IF(L2869&gt;=0.999,1,(G2870-MainSheet!$C$11-$B$6-$C$6)*I2870/$D$2/60),0)</f>
        <v>1</v>
      </c>
      <c r="M2870">
        <f t="shared" si="400"/>
        <v>1</v>
      </c>
      <c r="N2870" s="2">
        <f t="shared" si="401"/>
        <v>3721.0526315789471</v>
      </c>
      <c r="O2870">
        <f t="shared" si="404"/>
        <v>977.02127659574455</v>
      </c>
      <c r="P2870">
        <f t="shared" si="402"/>
        <v>192000</v>
      </c>
      <c r="Q2870" s="2">
        <f t="shared" si="403"/>
        <v>196698.0739081747</v>
      </c>
      <c r="R2870">
        <f>Q2870/MainSheet!$C$8*(G2870-G2869)+R2869</f>
        <v>3844.5739615074367</v>
      </c>
      <c r="S2870">
        <f t="shared" si="405"/>
        <v>62048.951767488419</v>
      </c>
      <c r="T2870">
        <f t="shared" si="397"/>
        <v>28.680000000001684</v>
      </c>
      <c r="U2870" s="1">
        <f>Q2870/MainSheet!$C$22</f>
        <v>1</v>
      </c>
    </row>
    <row r="2871" spans="7:21">
      <c r="G2871">
        <f t="shared" si="398"/>
        <v>28.690000000001685</v>
      </c>
      <c r="H2871">
        <f t="shared" si="399"/>
        <v>198000</v>
      </c>
      <c r="I2871" s="2">
        <f>MIN(MainSheet!$C$10/MainSheet!$C$9,MainSheet!$K$9*60)</f>
        <v>660</v>
      </c>
      <c r="J2871" s="1">
        <f>IF(G2871&gt;MainSheet!$C$11,IF(J2870&gt;=0.999,1,(G2871-MainSheet!$C$11)*I2871/$B$2/60),0)</f>
        <v>1</v>
      </c>
      <c r="K2871" s="1">
        <f>IF(G2871&gt;MainSheet!$C$11+$B$6,IF(K2870&gt;=0.999,1,(G2871-MainSheet!$C$11-$B$6)*I2871/$C$2/60),0)</f>
        <v>1</v>
      </c>
      <c r="L2871" s="1">
        <f>IF(G2871&gt;MainSheet!$C$11+$B$6+$C$6,IF(L2870&gt;=0.999,1,(G2871-MainSheet!$C$11-$B$6-$C$6)*I2871/$D$2/60),0)</f>
        <v>1</v>
      </c>
      <c r="M2871">
        <f t="shared" si="400"/>
        <v>1</v>
      </c>
      <c r="N2871" s="2">
        <f t="shared" si="401"/>
        <v>3721.0526315789471</v>
      </c>
      <c r="O2871">
        <f t="shared" si="404"/>
        <v>977.02127659574455</v>
      </c>
      <c r="P2871">
        <f t="shared" si="402"/>
        <v>192000</v>
      </c>
      <c r="Q2871" s="2">
        <f t="shared" si="403"/>
        <v>196698.0739081747</v>
      </c>
      <c r="R2871">
        <f>Q2871/MainSheet!$C$8*(G2871-G2870)+R2870</f>
        <v>3846.6052079982715</v>
      </c>
      <c r="S2871">
        <f t="shared" si="405"/>
        <v>62081.734779806451</v>
      </c>
      <c r="T2871">
        <f t="shared" si="397"/>
        <v>28.690000000001685</v>
      </c>
      <c r="U2871" s="1">
        <f>Q2871/MainSheet!$C$22</f>
        <v>1</v>
      </c>
    </row>
    <row r="2872" spans="7:21">
      <c r="G2872">
        <f t="shared" si="398"/>
        <v>28.700000000001687</v>
      </c>
      <c r="H2872">
        <f t="shared" si="399"/>
        <v>198000</v>
      </c>
      <c r="I2872" s="2">
        <f>MIN(MainSheet!$C$10/MainSheet!$C$9,MainSheet!$K$9*60)</f>
        <v>660</v>
      </c>
      <c r="J2872" s="1">
        <f>IF(G2872&gt;MainSheet!$C$11,IF(J2871&gt;=0.999,1,(G2872-MainSheet!$C$11)*I2872/$B$2/60),0)</f>
        <v>1</v>
      </c>
      <c r="K2872" s="1">
        <f>IF(G2872&gt;MainSheet!$C$11+$B$6,IF(K2871&gt;=0.999,1,(G2872-MainSheet!$C$11-$B$6)*I2872/$C$2/60),0)</f>
        <v>1</v>
      </c>
      <c r="L2872" s="1">
        <f>IF(G2872&gt;MainSheet!$C$11+$B$6+$C$6,IF(L2871&gt;=0.999,1,(G2872-MainSheet!$C$11-$B$6-$C$6)*I2872/$D$2/60),0)</f>
        <v>1</v>
      </c>
      <c r="M2872">
        <f t="shared" si="400"/>
        <v>1</v>
      </c>
      <c r="N2872" s="2">
        <f t="shared" si="401"/>
        <v>3721.0526315789471</v>
      </c>
      <c r="O2872">
        <f t="shared" si="404"/>
        <v>977.02127659574455</v>
      </c>
      <c r="P2872">
        <f t="shared" si="402"/>
        <v>192000</v>
      </c>
      <c r="Q2872" s="2">
        <f t="shared" si="403"/>
        <v>196698.0739081747</v>
      </c>
      <c r="R2872">
        <f>Q2872/MainSheet!$C$8*(G2872-G2871)+R2871</f>
        <v>3848.6364544891062</v>
      </c>
      <c r="S2872">
        <f t="shared" si="405"/>
        <v>62114.517792124483</v>
      </c>
      <c r="T2872">
        <f t="shared" si="397"/>
        <v>28.700000000001687</v>
      </c>
      <c r="U2872" s="1">
        <f>Q2872/MainSheet!$C$22</f>
        <v>1</v>
      </c>
    </row>
    <row r="2873" spans="7:21">
      <c r="G2873">
        <f t="shared" si="398"/>
        <v>28.710000000001688</v>
      </c>
      <c r="H2873">
        <f t="shared" si="399"/>
        <v>198000</v>
      </c>
      <c r="I2873" s="2">
        <f>MIN(MainSheet!$C$10/MainSheet!$C$9,MainSheet!$K$9*60)</f>
        <v>660</v>
      </c>
      <c r="J2873" s="1">
        <f>IF(G2873&gt;MainSheet!$C$11,IF(J2872&gt;=0.999,1,(G2873-MainSheet!$C$11)*I2873/$B$2/60),0)</f>
        <v>1</v>
      </c>
      <c r="K2873" s="1">
        <f>IF(G2873&gt;MainSheet!$C$11+$B$6,IF(K2872&gt;=0.999,1,(G2873-MainSheet!$C$11-$B$6)*I2873/$C$2/60),0)</f>
        <v>1</v>
      </c>
      <c r="L2873" s="1">
        <f>IF(G2873&gt;MainSheet!$C$11+$B$6+$C$6,IF(L2872&gt;=0.999,1,(G2873-MainSheet!$C$11-$B$6-$C$6)*I2873/$D$2/60),0)</f>
        <v>1</v>
      </c>
      <c r="M2873">
        <f t="shared" si="400"/>
        <v>1</v>
      </c>
      <c r="N2873" s="2">
        <f t="shared" si="401"/>
        <v>3721.0526315789471</v>
      </c>
      <c r="O2873">
        <f t="shared" si="404"/>
        <v>977.02127659574455</v>
      </c>
      <c r="P2873">
        <f t="shared" si="402"/>
        <v>192000</v>
      </c>
      <c r="Q2873" s="2">
        <f t="shared" si="403"/>
        <v>196698.0739081747</v>
      </c>
      <c r="R2873">
        <f>Q2873/MainSheet!$C$8*(G2873-G2872)+R2872</f>
        <v>3850.6677009799409</v>
      </c>
      <c r="S2873">
        <f t="shared" si="405"/>
        <v>62147.300804442515</v>
      </c>
      <c r="T2873">
        <f t="shared" si="397"/>
        <v>28.710000000001688</v>
      </c>
      <c r="U2873" s="1">
        <f>Q2873/MainSheet!$C$22</f>
        <v>1</v>
      </c>
    </row>
    <row r="2874" spans="7:21">
      <c r="G2874">
        <f t="shared" si="398"/>
        <v>28.72000000000169</v>
      </c>
      <c r="H2874">
        <f t="shared" si="399"/>
        <v>198000</v>
      </c>
      <c r="I2874" s="2">
        <f>MIN(MainSheet!$C$10/MainSheet!$C$9,MainSheet!$K$9*60)</f>
        <v>660</v>
      </c>
      <c r="J2874" s="1">
        <f>IF(G2874&gt;MainSheet!$C$11,IF(J2873&gt;=0.999,1,(G2874-MainSheet!$C$11)*I2874/$B$2/60),0)</f>
        <v>1</v>
      </c>
      <c r="K2874" s="1">
        <f>IF(G2874&gt;MainSheet!$C$11+$B$6,IF(K2873&gt;=0.999,1,(G2874-MainSheet!$C$11-$B$6)*I2874/$C$2/60),0)</f>
        <v>1</v>
      </c>
      <c r="L2874" s="1">
        <f>IF(G2874&gt;MainSheet!$C$11+$B$6+$C$6,IF(L2873&gt;=0.999,1,(G2874-MainSheet!$C$11-$B$6-$C$6)*I2874/$D$2/60),0)</f>
        <v>1</v>
      </c>
      <c r="M2874">
        <f t="shared" si="400"/>
        <v>1</v>
      </c>
      <c r="N2874" s="2">
        <f t="shared" si="401"/>
        <v>3721.0526315789471</v>
      </c>
      <c r="O2874">
        <f t="shared" si="404"/>
        <v>977.02127659574455</v>
      </c>
      <c r="P2874">
        <f t="shared" si="402"/>
        <v>192000</v>
      </c>
      <c r="Q2874" s="2">
        <f t="shared" si="403"/>
        <v>196698.0739081747</v>
      </c>
      <c r="R2874">
        <f>Q2874/MainSheet!$C$8*(G2874-G2873)+R2873</f>
        <v>3852.6989474707757</v>
      </c>
      <c r="S2874">
        <f t="shared" si="405"/>
        <v>62180.083816760547</v>
      </c>
      <c r="T2874">
        <f t="shared" si="397"/>
        <v>28.72000000000169</v>
      </c>
      <c r="U2874" s="1">
        <f>Q2874/MainSheet!$C$22</f>
        <v>1</v>
      </c>
    </row>
    <row r="2875" spans="7:21">
      <c r="G2875">
        <f t="shared" si="398"/>
        <v>28.730000000001692</v>
      </c>
      <c r="H2875">
        <f t="shared" si="399"/>
        <v>198000</v>
      </c>
      <c r="I2875" s="2">
        <f>MIN(MainSheet!$C$10/MainSheet!$C$9,MainSheet!$K$9*60)</f>
        <v>660</v>
      </c>
      <c r="J2875" s="1">
        <f>IF(G2875&gt;MainSheet!$C$11,IF(J2874&gt;=0.999,1,(G2875-MainSheet!$C$11)*I2875/$B$2/60),0)</f>
        <v>1</v>
      </c>
      <c r="K2875" s="1">
        <f>IF(G2875&gt;MainSheet!$C$11+$B$6,IF(K2874&gt;=0.999,1,(G2875-MainSheet!$C$11-$B$6)*I2875/$C$2/60),0)</f>
        <v>1</v>
      </c>
      <c r="L2875" s="1">
        <f>IF(G2875&gt;MainSheet!$C$11+$B$6+$C$6,IF(L2874&gt;=0.999,1,(G2875-MainSheet!$C$11-$B$6-$C$6)*I2875/$D$2/60),0)</f>
        <v>1</v>
      </c>
      <c r="M2875">
        <f t="shared" si="400"/>
        <v>1</v>
      </c>
      <c r="N2875" s="2">
        <f t="shared" si="401"/>
        <v>3721.0526315789471</v>
      </c>
      <c r="O2875">
        <f t="shared" si="404"/>
        <v>977.02127659574455</v>
      </c>
      <c r="P2875">
        <f t="shared" si="402"/>
        <v>192000</v>
      </c>
      <c r="Q2875" s="2">
        <f t="shared" si="403"/>
        <v>196698.0739081747</v>
      </c>
      <c r="R2875">
        <f>Q2875/MainSheet!$C$8*(G2875-G2874)+R2874</f>
        <v>3854.7301939616104</v>
      </c>
      <c r="S2875">
        <f t="shared" si="405"/>
        <v>62212.866829078579</v>
      </c>
      <c r="T2875">
        <f t="shared" si="397"/>
        <v>28.730000000001692</v>
      </c>
      <c r="U2875" s="1">
        <f>Q2875/MainSheet!$C$22</f>
        <v>1</v>
      </c>
    </row>
    <row r="2876" spans="7:21">
      <c r="G2876">
        <f t="shared" si="398"/>
        <v>28.740000000001693</v>
      </c>
      <c r="H2876">
        <f t="shared" si="399"/>
        <v>198000</v>
      </c>
      <c r="I2876" s="2">
        <f>MIN(MainSheet!$C$10/MainSheet!$C$9,MainSheet!$K$9*60)</f>
        <v>660</v>
      </c>
      <c r="J2876" s="1">
        <f>IF(G2876&gt;MainSheet!$C$11,IF(J2875&gt;=0.999,1,(G2876-MainSheet!$C$11)*I2876/$B$2/60),0)</f>
        <v>1</v>
      </c>
      <c r="K2876" s="1">
        <f>IF(G2876&gt;MainSheet!$C$11+$B$6,IF(K2875&gt;=0.999,1,(G2876-MainSheet!$C$11-$B$6)*I2876/$C$2/60),0)</f>
        <v>1</v>
      </c>
      <c r="L2876" s="1">
        <f>IF(G2876&gt;MainSheet!$C$11+$B$6+$C$6,IF(L2875&gt;=0.999,1,(G2876-MainSheet!$C$11-$B$6-$C$6)*I2876/$D$2/60),0)</f>
        <v>1</v>
      </c>
      <c r="M2876">
        <f t="shared" si="400"/>
        <v>1</v>
      </c>
      <c r="N2876" s="2">
        <f t="shared" si="401"/>
        <v>3721.0526315789471</v>
      </c>
      <c r="O2876">
        <f t="shared" si="404"/>
        <v>977.02127659574455</v>
      </c>
      <c r="P2876">
        <f t="shared" si="402"/>
        <v>192000</v>
      </c>
      <c r="Q2876" s="2">
        <f t="shared" si="403"/>
        <v>196698.0739081747</v>
      </c>
      <c r="R2876">
        <f>Q2876/MainSheet!$C$8*(G2876-G2875)+R2875</f>
        <v>3856.7614404524452</v>
      </c>
      <c r="S2876">
        <f t="shared" si="405"/>
        <v>62245.649841396611</v>
      </c>
      <c r="T2876">
        <f t="shared" si="397"/>
        <v>28.740000000001693</v>
      </c>
      <c r="U2876" s="1">
        <f>Q2876/MainSheet!$C$22</f>
        <v>1</v>
      </c>
    </row>
    <row r="2877" spans="7:21">
      <c r="G2877">
        <f t="shared" si="398"/>
        <v>28.750000000001695</v>
      </c>
      <c r="H2877">
        <f t="shared" si="399"/>
        <v>198000</v>
      </c>
      <c r="I2877" s="2">
        <f>MIN(MainSheet!$C$10/MainSheet!$C$9,MainSheet!$K$9*60)</f>
        <v>660</v>
      </c>
      <c r="J2877" s="1">
        <f>IF(G2877&gt;MainSheet!$C$11,IF(J2876&gt;=0.999,1,(G2877-MainSheet!$C$11)*I2877/$B$2/60),0)</f>
        <v>1</v>
      </c>
      <c r="K2877" s="1">
        <f>IF(G2877&gt;MainSheet!$C$11+$B$6,IF(K2876&gt;=0.999,1,(G2877-MainSheet!$C$11-$B$6)*I2877/$C$2/60),0)</f>
        <v>1</v>
      </c>
      <c r="L2877" s="1">
        <f>IF(G2877&gt;MainSheet!$C$11+$B$6+$C$6,IF(L2876&gt;=0.999,1,(G2877-MainSheet!$C$11-$B$6-$C$6)*I2877/$D$2/60),0)</f>
        <v>1</v>
      </c>
      <c r="M2877">
        <f t="shared" si="400"/>
        <v>1</v>
      </c>
      <c r="N2877" s="2">
        <f t="shared" si="401"/>
        <v>3721.0526315789471</v>
      </c>
      <c r="O2877">
        <f t="shared" si="404"/>
        <v>977.02127659574455</v>
      </c>
      <c r="P2877">
        <f t="shared" si="402"/>
        <v>192000</v>
      </c>
      <c r="Q2877" s="2">
        <f t="shared" si="403"/>
        <v>196698.0739081747</v>
      </c>
      <c r="R2877">
        <f>Q2877/MainSheet!$C$8*(G2877-G2876)+R2876</f>
        <v>3858.7926869432799</v>
      </c>
      <c r="S2877">
        <f t="shared" si="405"/>
        <v>62278.432853714643</v>
      </c>
      <c r="T2877">
        <f t="shared" si="397"/>
        <v>28.750000000001695</v>
      </c>
      <c r="U2877" s="1">
        <f>Q2877/MainSheet!$C$22</f>
        <v>1</v>
      </c>
    </row>
    <row r="2878" spans="7:21">
      <c r="G2878">
        <f t="shared" si="398"/>
        <v>28.760000000001696</v>
      </c>
      <c r="H2878">
        <f t="shared" si="399"/>
        <v>198000</v>
      </c>
      <c r="I2878" s="2">
        <f>MIN(MainSheet!$C$10/MainSheet!$C$9,MainSheet!$K$9*60)</f>
        <v>660</v>
      </c>
      <c r="J2878" s="1">
        <f>IF(G2878&gt;MainSheet!$C$11,IF(J2877&gt;=0.999,1,(G2878-MainSheet!$C$11)*I2878/$B$2/60),0)</f>
        <v>1</v>
      </c>
      <c r="K2878" s="1">
        <f>IF(G2878&gt;MainSheet!$C$11+$B$6,IF(K2877&gt;=0.999,1,(G2878-MainSheet!$C$11-$B$6)*I2878/$C$2/60),0)</f>
        <v>1</v>
      </c>
      <c r="L2878" s="1">
        <f>IF(G2878&gt;MainSheet!$C$11+$B$6+$C$6,IF(L2877&gt;=0.999,1,(G2878-MainSheet!$C$11-$B$6-$C$6)*I2878/$D$2/60),0)</f>
        <v>1</v>
      </c>
      <c r="M2878">
        <f t="shared" si="400"/>
        <v>1</v>
      </c>
      <c r="N2878" s="2">
        <f t="shared" si="401"/>
        <v>3721.0526315789471</v>
      </c>
      <c r="O2878">
        <f t="shared" si="404"/>
        <v>977.02127659574455</v>
      </c>
      <c r="P2878">
        <f t="shared" si="402"/>
        <v>192000</v>
      </c>
      <c r="Q2878" s="2">
        <f t="shared" si="403"/>
        <v>196698.0739081747</v>
      </c>
      <c r="R2878">
        <f>Q2878/MainSheet!$C$8*(G2878-G2877)+R2877</f>
        <v>3860.8239334341147</v>
      </c>
      <c r="S2878">
        <f t="shared" si="405"/>
        <v>62311.215866032675</v>
      </c>
      <c r="T2878">
        <f t="shared" si="397"/>
        <v>28.760000000001696</v>
      </c>
      <c r="U2878" s="1">
        <f>Q2878/MainSheet!$C$22</f>
        <v>1</v>
      </c>
    </row>
    <row r="2879" spans="7:21">
      <c r="G2879">
        <f t="shared" si="398"/>
        <v>28.770000000001698</v>
      </c>
      <c r="H2879">
        <f t="shared" si="399"/>
        <v>198000</v>
      </c>
      <c r="I2879" s="2">
        <f>MIN(MainSheet!$C$10/MainSheet!$C$9,MainSheet!$K$9*60)</f>
        <v>660</v>
      </c>
      <c r="J2879" s="1">
        <f>IF(G2879&gt;MainSheet!$C$11,IF(J2878&gt;=0.999,1,(G2879-MainSheet!$C$11)*I2879/$B$2/60),0)</f>
        <v>1</v>
      </c>
      <c r="K2879" s="1">
        <f>IF(G2879&gt;MainSheet!$C$11+$B$6,IF(K2878&gt;=0.999,1,(G2879-MainSheet!$C$11-$B$6)*I2879/$C$2/60),0)</f>
        <v>1</v>
      </c>
      <c r="L2879" s="1">
        <f>IF(G2879&gt;MainSheet!$C$11+$B$6+$C$6,IF(L2878&gt;=0.999,1,(G2879-MainSheet!$C$11-$B$6-$C$6)*I2879/$D$2/60),0)</f>
        <v>1</v>
      </c>
      <c r="M2879">
        <f t="shared" si="400"/>
        <v>1</v>
      </c>
      <c r="N2879" s="2">
        <f t="shared" si="401"/>
        <v>3721.0526315789471</v>
      </c>
      <c r="O2879">
        <f t="shared" si="404"/>
        <v>977.02127659574455</v>
      </c>
      <c r="P2879">
        <f t="shared" si="402"/>
        <v>192000</v>
      </c>
      <c r="Q2879" s="2">
        <f t="shared" si="403"/>
        <v>196698.0739081747</v>
      </c>
      <c r="R2879">
        <f>Q2879/MainSheet!$C$8*(G2879-G2878)+R2878</f>
        <v>3862.8551799249494</v>
      </c>
      <c r="S2879">
        <f t="shared" si="405"/>
        <v>62343.998878350707</v>
      </c>
      <c r="T2879">
        <f t="shared" si="397"/>
        <v>28.770000000001698</v>
      </c>
      <c r="U2879" s="1">
        <f>Q2879/MainSheet!$C$22</f>
        <v>1</v>
      </c>
    </row>
    <row r="2880" spans="7:21">
      <c r="G2880">
        <f t="shared" si="398"/>
        <v>28.780000000001699</v>
      </c>
      <c r="H2880">
        <f t="shared" si="399"/>
        <v>198000</v>
      </c>
      <c r="I2880" s="2">
        <f>MIN(MainSheet!$C$10/MainSheet!$C$9,MainSheet!$K$9*60)</f>
        <v>660</v>
      </c>
      <c r="J2880" s="1">
        <f>IF(G2880&gt;MainSheet!$C$11,IF(J2879&gt;=0.999,1,(G2880-MainSheet!$C$11)*I2880/$B$2/60),0)</f>
        <v>1</v>
      </c>
      <c r="K2880" s="1">
        <f>IF(G2880&gt;MainSheet!$C$11+$B$6,IF(K2879&gt;=0.999,1,(G2880-MainSheet!$C$11-$B$6)*I2880/$C$2/60),0)</f>
        <v>1</v>
      </c>
      <c r="L2880" s="1">
        <f>IF(G2880&gt;MainSheet!$C$11+$B$6+$C$6,IF(L2879&gt;=0.999,1,(G2880-MainSheet!$C$11-$B$6-$C$6)*I2880/$D$2/60),0)</f>
        <v>1</v>
      </c>
      <c r="M2880">
        <f t="shared" si="400"/>
        <v>1</v>
      </c>
      <c r="N2880" s="2">
        <f t="shared" si="401"/>
        <v>3721.0526315789471</v>
      </c>
      <c r="O2880">
        <f t="shared" si="404"/>
        <v>977.02127659574455</v>
      </c>
      <c r="P2880">
        <f t="shared" si="402"/>
        <v>192000</v>
      </c>
      <c r="Q2880" s="2">
        <f t="shared" si="403"/>
        <v>196698.0739081747</v>
      </c>
      <c r="R2880">
        <f>Q2880/MainSheet!$C$8*(G2880-G2879)+R2879</f>
        <v>3864.8864264157842</v>
      </c>
      <c r="S2880">
        <f t="shared" si="405"/>
        <v>62376.781890668739</v>
      </c>
      <c r="T2880">
        <f t="shared" si="397"/>
        <v>28.780000000001699</v>
      </c>
      <c r="U2880" s="1">
        <f>Q2880/MainSheet!$C$22</f>
        <v>1</v>
      </c>
    </row>
    <row r="2881" spans="7:21">
      <c r="G2881">
        <f t="shared" si="398"/>
        <v>28.790000000001701</v>
      </c>
      <c r="H2881">
        <f t="shared" si="399"/>
        <v>198000</v>
      </c>
      <c r="I2881" s="2">
        <f>MIN(MainSheet!$C$10/MainSheet!$C$9,MainSheet!$K$9*60)</f>
        <v>660</v>
      </c>
      <c r="J2881" s="1">
        <f>IF(G2881&gt;MainSheet!$C$11,IF(J2880&gt;=0.999,1,(G2881-MainSheet!$C$11)*I2881/$B$2/60),0)</f>
        <v>1</v>
      </c>
      <c r="K2881" s="1">
        <f>IF(G2881&gt;MainSheet!$C$11+$B$6,IF(K2880&gt;=0.999,1,(G2881-MainSheet!$C$11-$B$6)*I2881/$C$2/60),0)</f>
        <v>1</v>
      </c>
      <c r="L2881" s="1">
        <f>IF(G2881&gt;MainSheet!$C$11+$B$6+$C$6,IF(L2880&gt;=0.999,1,(G2881-MainSheet!$C$11-$B$6-$C$6)*I2881/$D$2/60),0)</f>
        <v>1</v>
      </c>
      <c r="M2881">
        <f t="shared" si="400"/>
        <v>1</v>
      </c>
      <c r="N2881" s="2">
        <f t="shared" si="401"/>
        <v>3721.0526315789471</v>
      </c>
      <c r="O2881">
        <f t="shared" si="404"/>
        <v>977.02127659574455</v>
      </c>
      <c r="P2881">
        <f t="shared" si="402"/>
        <v>192000</v>
      </c>
      <c r="Q2881" s="2">
        <f t="shared" si="403"/>
        <v>196698.0739081747</v>
      </c>
      <c r="R2881">
        <f>Q2881/MainSheet!$C$8*(G2881-G2880)+R2880</f>
        <v>3866.9176729066189</v>
      </c>
      <c r="S2881">
        <f t="shared" si="405"/>
        <v>62409.564902986771</v>
      </c>
      <c r="T2881">
        <f t="shared" si="397"/>
        <v>28.790000000001701</v>
      </c>
      <c r="U2881" s="1">
        <f>Q2881/MainSheet!$C$22</f>
        <v>1</v>
      </c>
    </row>
    <row r="2882" spans="7:21">
      <c r="G2882">
        <f t="shared" si="398"/>
        <v>28.800000000001702</v>
      </c>
      <c r="H2882">
        <f t="shared" si="399"/>
        <v>198000</v>
      </c>
      <c r="I2882" s="2">
        <f>MIN(MainSheet!$C$10/MainSheet!$C$9,MainSheet!$K$9*60)</f>
        <v>660</v>
      </c>
      <c r="J2882" s="1">
        <f>IF(G2882&gt;MainSheet!$C$11,IF(J2881&gt;=0.999,1,(G2882-MainSheet!$C$11)*I2882/$B$2/60),0)</f>
        <v>1</v>
      </c>
      <c r="K2882" s="1">
        <f>IF(G2882&gt;MainSheet!$C$11+$B$6,IF(K2881&gt;=0.999,1,(G2882-MainSheet!$C$11-$B$6)*I2882/$C$2/60),0)</f>
        <v>1</v>
      </c>
      <c r="L2882" s="1">
        <f>IF(G2882&gt;MainSheet!$C$11+$B$6+$C$6,IF(L2881&gt;=0.999,1,(G2882-MainSheet!$C$11-$B$6-$C$6)*I2882/$D$2/60),0)</f>
        <v>1</v>
      </c>
      <c r="M2882">
        <f t="shared" si="400"/>
        <v>1</v>
      </c>
      <c r="N2882" s="2">
        <f t="shared" si="401"/>
        <v>3721.0526315789471</v>
      </c>
      <c r="O2882">
        <f t="shared" si="404"/>
        <v>977.02127659574455</v>
      </c>
      <c r="P2882">
        <f t="shared" si="402"/>
        <v>192000</v>
      </c>
      <c r="Q2882" s="2">
        <f t="shared" si="403"/>
        <v>196698.0739081747</v>
      </c>
      <c r="R2882">
        <f>Q2882/MainSheet!$C$8*(G2882-G2881)+R2881</f>
        <v>3868.9489193974537</v>
      </c>
      <c r="S2882">
        <f t="shared" si="405"/>
        <v>62442.347915304803</v>
      </c>
      <c r="T2882">
        <f t="shared" si="397"/>
        <v>28.800000000001702</v>
      </c>
      <c r="U2882" s="1">
        <f>Q2882/MainSheet!$C$22</f>
        <v>1</v>
      </c>
    </row>
    <row r="2883" spans="7:21">
      <c r="G2883">
        <f t="shared" si="398"/>
        <v>28.810000000001704</v>
      </c>
      <c r="H2883">
        <f t="shared" si="399"/>
        <v>198000</v>
      </c>
      <c r="I2883" s="2">
        <f>MIN(MainSheet!$C$10/MainSheet!$C$9,MainSheet!$K$9*60)</f>
        <v>660</v>
      </c>
      <c r="J2883" s="1">
        <f>IF(G2883&gt;MainSheet!$C$11,IF(J2882&gt;=0.999,1,(G2883-MainSheet!$C$11)*I2883/$B$2/60),0)</f>
        <v>1</v>
      </c>
      <c r="K2883" s="1">
        <f>IF(G2883&gt;MainSheet!$C$11+$B$6,IF(K2882&gt;=0.999,1,(G2883-MainSheet!$C$11-$B$6)*I2883/$C$2/60),0)</f>
        <v>1</v>
      </c>
      <c r="L2883" s="1">
        <f>IF(G2883&gt;MainSheet!$C$11+$B$6+$C$6,IF(L2882&gt;=0.999,1,(G2883-MainSheet!$C$11-$B$6-$C$6)*I2883/$D$2/60),0)</f>
        <v>1</v>
      </c>
      <c r="M2883">
        <f t="shared" si="400"/>
        <v>1</v>
      </c>
      <c r="N2883" s="2">
        <f t="shared" si="401"/>
        <v>3721.0526315789471</v>
      </c>
      <c r="O2883">
        <f t="shared" si="404"/>
        <v>977.02127659574455</v>
      </c>
      <c r="P2883">
        <f t="shared" si="402"/>
        <v>192000</v>
      </c>
      <c r="Q2883" s="2">
        <f t="shared" si="403"/>
        <v>196698.0739081747</v>
      </c>
      <c r="R2883">
        <f>Q2883/MainSheet!$C$8*(G2883-G2882)+R2882</f>
        <v>3870.9801658882884</v>
      </c>
      <c r="S2883">
        <f t="shared" si="405"/>
        <v>62475.130927622835</v>
      </c>
      <c r="T2883">
        <f t="shared" ref="T2883:T2946" si="406">G2883</f>
        <v>28.810000000001704</v>
      </c>
      <c r="U2883" s="1">
        <f>Q2883/MainSheet!$C$22</f>
        <v>1</v>
      </c>
    </row>
    <row r="2884" spans="7:21">
      <c r="G2884">
        <f t="shared" ref="G2884:G2947" si="407">G2883+$F$2</f>
        <v>28.820000000001706</v>
      </c>
      <c r="H2884">
        <f t="shared" ref="H2884:H2947" si="408">H2883</f>
        <v>198000</v>
      </c>
      <c r="I2884" s="2">
        <f>MIN(MainSheet!$C$10/MainSheet!$C$9,MainSheet!$K$9*60)</f>
        <v>660</v>
      </c>
      <c r="J2884" s="1">
        <f>IF(G2884&gt;MainSheet!$C$11,IF(J2883&gt;=0.999,1,(G2884-MainSheet!$C$11)*I2884/$B$2/60),0)</f>
        <v>1</v>
      </c>
      <c r="K2884" s="1">
        <f>IF(G2884&gt;MainSheet!$C$11+$B$6,IF(K2883&gt;=0.999,1,(G2884-MainSheet!$C$11-$B$6)*I2884/$C$2/60),0)</f>
        <v>1</v>
      </c>
      <c r="L2884" s="1">
        <f>IF(G2884&gt;MainSheet!$C$11+$B$6+$C$6,IF(L2883&gt;=0.999,1,(G2884-MainSheet!$C$11-$B$6-$C$6)*I2884/$D$2/60),0)</f>
        <v>1</v>
      </c>
      <c r="M2884">
        <f t="shared" ref="M2884:M2947" si="409">(J2884*$B$2+K2884*$C$2+L2884*$D$2)/SUM($B$2:$D$2)</f>
        <v>1</v>
      </c>
      <c r="N2884" s="2">
        <f t="shared" ref="N2884:N2947" si="410">IF(J2884&gt;=0.01,((1-J2884)*B$3+B$4*(J2884)),0)</f>
        <v>3721.0526315789471</v>
      </c>
      <c r="O2884">
        <f t="shared" si="404"/>
        <v>977.02127659574455</v>
      </c>
      <c r="P2884">
        <f t="shared" ref="P2884:P2947" si="411">IF(IF(N2884+O2884&gt;H2884,H2884-O2884-N2884,IF(L2884&gt;0,((1-L2884)*D$3+D$4*(L2884)),0))+O2884+N2884&gt;H2884,H2884-N2884-O2884,IF(N2884+O2884&gt;H2884,H2884-O2884-N2884,IF(L2884&gt;0,((1-L2884)*D$3+D$4*(L2884)),0)))</f>
        <v>192000</v>
      </c>
      <c r="Q2884" s="2">
        <f t="shared" ref="Q2884:Q2947" si="412">SUM(N2884:P2884)</f>
        <v>196698.0739081747</v>
      </c>
      <c r="R2884">
        <f>Q2884/MainSheet!$C$8*(G2884-G2883)+R2883</f>
        <v>3873.0114123791232</v>
      </c>
      <c r="S2884">
        <f t="shared" si="405"/>
        <v>62507.913939940867</v>
      </c>
      <c r="T2884">
        <f t="shared" si="406"/>
        <v>28.820000000001706</v>
      </c>
      <c r="U2884" s="1">
        <f>Q2884/MainSheet!$C$22</f>
        <v>1</v>
      </c>
    </row>
    <row r="2885" spans="7:21">
      <c r="G2885">
        <f t="shared" si="407"/>
        <v>28.830000000001707</v>
      </c>
      <c r="H2885">
        <f t="shared" si="408"/>
        <v>198000</v>
      </c>
      <c r="I2885" s="2">
        <f>MIN(MainSheet!$C$10/MainSheet!$C$9,MainSheet!$K$9*60)</f>
        <v>660</v>
      </c>
      <c r="J2885" s="1">
        <f>IF(G2885&gt;MainSheet!$C$11,IF(J2884&gt;=0.999,1,(G2885-MainSheet!$C$11)*I2885/$B$2/60),0)</f>
        <v>1</v>
      </c>
      <c r="K2885" s="1">
        <f>IF(G2885&gt;MainSheet!$C$11+$B$6,IF(K2884&gt;=0.999,1,(G2885-MainSheet!$C$11-$B$6)*I2885/$C$2/60),0)</f>
        <v>1</v>
      </c>
      <c r="L2885" s="1">
        <f>IF(G2885&gt;MainSheet!$C$11+$B$6+$C$6,IF(L2884&gt;=0.999,1,(G2885-MainSheet!$C$11-$B$6-$C$6)*I2885/$D$2/60),0)</f>
        <v>1</v>
      </c>
      <c r="M2885">
        <f t="shared" si="409"/>
        <v>1</v>
      </c>
      <c r="N2885" s="2">
        <f t="shared" si="410"/>
        <v>3721.0526315789471</v>
      </c>
      <c r="O2885">
        <f t="shared" ref="O2885:O2948" si="413">IF(K2885&gt;=0.01,((1-K2885)*C$3+C$4*(K2885)),0)</f>
        <v>977.02127659574455</v>
      </c>
      <c r="P2885">
        <f t="shared" si="411"/>
        <v>192000</v>
      </c>
      <c r="Q2885" s="2">
        <f t="shared" si="412"/>
        <v>196698.0739081747</v>
      </c>
      <c r="R2885">
        <f>Q2885/MainSheet!$C$8*(G2885-G2884)+R2884</f>
        <v>3875.0426588699579</v>
      </c>
      <c r="S2885">
        <f t="shared" ref="S2885:S2948" si="414">Q2885*$F$2/60+S2884</f>
        <v>62540.696952258899</v>
      </c>
      <c r="T2885">
        <f t="shared" si="406"/>
        <v>28.830000000001707</v>
      </c>
      <c r="U2885" s="1">
        <f>Q2885/MainSheet!$C$22</f>
        <v>1</v>
      </c>
    </row>
    <row r="2886" spans="7:21">
      <c r="G2886">
        <f t="shared" si="407"/>
        <v>28.840000000001709</v>
      </c>
      <c r="H2886">
        <f t="shared" si="408"/>
        <v>198000</v>
      </c>
      <c r="I2886" s="2">
        <f>MIN(MainSheet!$C$10/MainSheet!$C$9,MainSheet!$K$9*60)</f>
        <v>660</v>
      </c>
      <c r="J2886" s="1">
        <f>IF(G2886&gt;MainSheet!$C$11,IF(J2885&gt;=0.999,1,(G2886-MainSheet!$C$11)*I2886/$B$2/60),0)</f>
        <v>1</v>
      </c>
      <c r="K2886" s="1">
        <f>IF(G2886&gt;MainSheet!$C$11+$B$6,IF(K2885&gt;=0.999,1,(G2886-MainSheet!$C$11-$B$6)*I2886/$C$2/60),0)</f>
        <v>1</v>
      </c>
      <c r="L2886" s="1">
        <f>IF(G2886&gt;MainSheet!$C$11+$B$6+$C$6,IF(L2885&gt;=0.999,1,(G2886-MainSheet!$C$11-$B$6-$C$6)*I2886/$D$2/60),0)</f>
        <v>1</v>
      </c>
      <c r="M2886">
        <f t="shared" si="409"/>
        <v>1</v>
      </c>
      <c r="N2886" s="2">
        <f t="shared" si="410"/>
        <v>3721.0526315789471</v>
      </c>
      <c r="O2886">
        <f t="shared" si="413"/>
        <v>977.02127659574455</v>
      </c>
      <c r="P2886">
        <f t="shared" si="411"/>
        <v>192000</v>
      </c>
      <c r="Q2886" s="2">
        <f t="shared" si="412"/>
        <v>196698.0739081747</v>
      </c>
      <c r="R2886">
        <f>Q2886/MainSheet!$C$8*(G2886-G2885)+R2885</f>
        <v>3877.0739053607927</v>
      </c>
      <c r="S2886">
        <f t="shared" si="414"/>
        <v>62573.479964576931</v>
      </c>
      <c r="T2886">
        <f t="shared" si="406"/>
        <v>28.840000000001709</v>
      </c>
      <c r="U2886" s="1">
        <f>Q2886/MainSheet!$C$22</f>
        <v>1</v>
      </c>
    </row>
    <row r="2887" spans="7:21">
      <c r="G2887">
        <f t="shared" si="407"/>
        <v>28.85000000000171</v>
      </c>
      <c r="H2887">
        <f t="shared" si="408"/>
        <v>198000</v>
      </c>
      <c r="I2887" s="2">
        <f>MIN(MainSheet!$C$10/MainSheet!$C$9,MainSheet!$K$9*60)</f>
        <v>660</v>
      </c>
      <c r="J2887" s="1">
        <f>IF(G2887&gt;MainSheet!$C$11,IF(J2886&gt;=0.999,1,(G2887-MainSheet!$C$11)*I2887/$B$2/60),0)</f>
        <v>1</v>
      </c>
      <c r="K2887" s="1">
        <f>IF(G2887&gt;MainSheet!$C$11+$B$6,IF(K2886&gt;=0.999,1,(G2887-MainSheet!$C$11-$B$6)*I2887/$C$2/60),0)</f>
        <v>1</v>
      </c>
      <c r="L2887" s="1">
        <f>IF(G2887&gt;MainSheet!$C$11+$B$6+$C$6,IF(L2886&gt;=0.999,1,(G2887-MainSheet!$C$11-$B$6-$C$6)*I2887/$D$2/60),0)</f>
        <v>1</v>
      </c>
      <c r="M2887">
        <f t="shared" si="409"/>
        <v>1</v>
      </c>
      <c r="N2887" s="2">
        <f t="shared" si="410"/>
        <v>3721.0526315789471</v>
      </c>
      <c r="O2887">
        <f t="shared" si="413"/>
        <v>977.02127659574455</v>
      </c>
      <c r="P2887">
        <f t="shared" si="411"/>
        <v>192000</v>
      </c>
      <c r="Q2887" s="2">
        <f t="shared" si="412"/>
        <v>196698.0739081747</v>
      </c>
      <c r="R2887">
        <f>Q2887/MainSheet!$C$8*(G2887-G2886)+R2886</f>
        <v>3879.1051518516274</v>
      </c>
      <c r="S2887">
        <f t="shared" si="414"/>
        <v>62606.262976894963</v>
      </c>
      <c r="T2887">
        <f t="shared" si="406"/>
        <v>28.85000000000171</v>
      </c>
      <c r="U2887" s="1">
        <f>Q2887/MainSheet!$C$22</f>
        <v>1</v>
      </c>
    </row>
    <row r="2888" spans="7:21">
      <c r="G2888">
        <f t="shared" si="407"/>
        <v>28.860000000001712</v>
      </c>
      <c r="H2888">
        <f t="shared" si="408"/>
        <v>198000</v>
      </c>
      <c r="I2888" s="2">
        <f>MIN(MainSheet!$C$10/MainSheet!$C$9,MainSheet!$K$9*60)</f>
        <v>660</v>
      </c>
      <c r="J2888" s="1">
        <f>IF(G2888&gt;MainSheet!$C$11,IF(J2887&gt;=0.999,1,(G2888-MainSheet!$C$11)*I2888/$B$2/60),0)</f>
        <v>1</v>
      </c>
      <c r="K2888" s="1">
        <f>IF(G2888&gt;MainSheet!$C$11+$B$6,IF(K2887&gt;=0.999,1,(G2888-MainSheet!$C$11-$B$6)*I2888/$C$2/60),0)</f>
        <v>1</v>
      </c>
      <c r="L2888" s="1">
        <f>IF(G2888&gt;MainSheet!$C$11+$B$6+$C$6,IF(L2887&gt;=0.999,1,(G2888-MainSheet!$C$11-$B$6-$C$6)*I2888/$D$2/60),0)</f>
        <v>1</v>
      </c>
      <c r="M2888">
        <f t="shared" si="409"/>
        <v>1</v>
      </c>
      <c r="N2888" s="2">
        <f t="shared" si="410"/>
        <v>3721.0526315789471</v>
      </c>
      <c r="O2888">
        <f t="shared" si="413"/>
        <v>977.02127659574455</v>
      </c>
      <c r="P2888">
        <f t="shared" si="411"/>
        <v>192000</v>
      </c>
      <c r="Q2888" s="2">
        <f t="shared" si="412"/>
        <v>196698.0739081747</v>
      </c>
      <c r="R2888">
        <f>Q2888/MainSheet!$C$8*(G2888-G2887)+R2887</f>
        <v>3881.1363983424621</v>
      </c>
      <c r="S2888">
        <f t="shared" si="414"/>
        <v>62639.045989212995</v>
      </c>
      <c r="T2888">
        <f t="shared" si="406"/>
        <v>28.860000000001712</v>
      </c>
      <c r="U2888" s="1">
        <f>Q2888/MainSheet!$C$22</f>
        <v>1</v>
      </c>
    </row>
    <row r="2889" spans="7:21">
      <c r="G2889">
        <f t="shared" si="407"/>
        <v>28.870000000001713</v>
      </c>
      <c r="H2889">
        <f t="shared" si="408"/>
        <v>198000</v>
      </c>
      <c r="I2889" s="2">
        <f>MIN(MainSheet!$C$10/MainSheet!$C$9,MainSheet!$K$9*60)</f>
        <v>660</v>
      </c>
      <c r="J2889" s="1">
        <f>IF(G2889&gt;MainSheet!$C$11,IF(J2888&gt;=0.999,1,(G2889-MainSheet!$C$11)*I2889/$B$2/60),0)</f>
        <v>1</v>
      </c>
      <c r="K2889" s="1">
        <f>IF(G2889&gt;MainSheet!$C$11+$B$6,IF(K2888&gt;=0.999,1,(G2889-MainSheet!$C$11-$B$6)*I2889/$C$2/60),0)</f>
        <v>1</v>
      </c>
      <c r="L2889" s="1">
        <f>IF(G2889&gt;MainSheet!$C$11+$B$6+$C$6,IF(L2888&gt;=0.999,1,(G2889-MainSheet!$C$11-$B$6-$C$6)*I2889/$D$2/60),0)</f>
        <v>1</v>
      </c>
      <c r="M2889">
        <f t="shared" si="409"/>
        <v>1</v>
      </c>
      <c r="N2889" s="2">
        <f t="shared" si="410"/>
        <v>3721.0526315789471</v>
      </c>
      <c r="O2889">
        <f t="shared" si="413"/>
        <v>977.02127659574455</v>
      </c>
      <c r="P2889">
        <f t="shared" si="411"/>
        <v>192000</v>
      </c>
      <c r="Q2889" s="2">
        <f t="shared" si="412"/>
        <v>196698.0739081747</v>
      </c>
      <c r="R2889">
        <f>Q2889/MainSheet!$C$8*(G2889-G2888)+R2888</f>
        <v>3883.1676448332969</v>
      </c>
      <c r="S2889">
        <f t="shared" si="414"/>
        <v>62671.829001531027</v>
      </c>
      <c r="T2889">
        <f t="shared" si="406"/>
        <v>28.870000000001713</v>
      </c>
      <c r="U2889" s="1">
        <f>Q2889/MainSheet!$C$22</f>
        <v>1</v>
      </c>
    </row>
    <row r="2890" spans="7:21">
      <c r="G2890">
        <f t="shared" si="407"/>
        <v>28.880000000001715</v>
      </c>
      <c r="H2890">
        <f t="shared" si="408"/>
        <v>198000</v>
      </c>
      <c r="I2890" s="2">
        <f>MIN(MainSheet!$C$10/MainSheet!$C$9,MainSheet!$K$9*60)</f>
        <v>660</v>
      </c>
      <c r="J2890" s="1">
        <f>IF(G2890&gt;MainSheet!$C$11,IF(J2889&gt;=0.999,1,(G2890-MainSheet!$C$11)*I2890/$B$2/60),0)</f>
        <v>1</v>
      </c>
      <c r="K2890" s="1">
        <f>IF(G2890&gt;MainSheet!$C$11+$B$6,IF(K2889&gt;=0.999,1,(G2890-MainSheet!$C$11-$B$6)*I2890/$C$2/60),0)</f>
        <v>1</v>
      </c>
      <c r="L2890" s="1">
        <f>IF(G2890&gt;MainSheet!$C$11+$B$6+$C$6,IF(L2889&gt;=0.999,1,(G2890-MainSheet!$C$11-$B$6-$C$6)*I2890/$D$2/60),0)</f>
        <v>1</v>
      </c>
      <c r="M2890">
        <f t="shared" si="409"/>
        <v>1</v>
      </c>
      <c r="N2890" s="2">
        <f t="shared" si="410"/>
        <v>3721.0526315789471</v>
      </c>
      <c r="O2890">
        <f t="shared" si="413"/>
        <v>977.02127659574455</v>
      </c>
      <c r="P2890">
        <f t="shared" si="411"/>
        <v>192000</v>
      </c>
      <c r="Q2890" s="2">
        <f t="shared" si="412"/>
        <v>196698.0739081747</v>
      </c>
      <c r="R2890">
        <f>Q2890/MainSheet!$C$8*(G2890-G2889)+R2889</f>
        <v>3885.1988913241316</v>
      </c>
      <c r="S2890">
        <f t="shared" si="414"/>
        <v>62704.612013849059</v>
      </c>
      <c r="T2890">
        <f t="shared" si="406"/>
        <v>28.880000000001715</v>
      </c>
      <c r="U2890" s="1">
        <f>Q2890/MainSheet!$C$22</f>
        <v>1</v>
      </c>
    </row>
    <row r="2891" spans="7:21">
      <c r="G2891">
        <f t="shared" si="407"/>
        <v>28.890000000001717</v>
      </c>
      <c r="H2891">
        <f t="shared" si="408"/>
        <v>198000</v>
      </c>
      <c r="I2891" s="2">
        <f>MIN(MainSheet!$C$10/MainSheet!$C$9,MainSheet!$K$9*60)</f>
        <v>660</v>
      </c>
      <c r="J2891" s="1">
        <f>IF(G2891&gt;MainSheet!$C$11,IF(J2890&gt;=0.999,1,(G2891-MainSheet!$C$11)*I2891/$B$2/60),0)</f>
        <v>1</v>
      </c>
      <c r="K2891" s="1">
        <f>IF(G2891&gt;MainSheet!$C$11+$B$6,IF(K2890&gt;=0.999,1,(G2891-MainSheet!$C$11-$B$6)*I2891/$C$2/60),0)</f>
        <v>1</v>
      </c>
      <c r="L2891" s="1">
        <f>IF(G2891&gt;MainSheet!$C$11+$B$6+$C$6,IF(L2890&gt;=0.999,1,(G2891-MainSheet!$C$11-$B$6-$C$6)*I2891/$D$2/60),0)</f>
        <v>1</v>
      </c>
      <c r="M2891">
        <f t="shared" si="409"/>
        <v>1</v>
      </c>
      <c r="N2891" s="2">
        <f t="shared" si="410"/>
        <v>3721.0526315789471</v>
      </c>
      <c r="O2891">
        <f t="shared" si="413"/>
        <v>977.02127659574455</v>
      </c>
      <c r="P2891">
        <f t="shared" si="411"/>
        <v>192000</v>
      </c>
      <c r="Q2891" s="2">
        <f t="shared" si="412"/>
        <v>196698.0739081747</v>
      </c>
      <c r="R2891">
        <f>Q2891/MainSheet!$C$8*(G2891-G2890)+R2890</f>
        <v>3887.2301378149664</v>
      </c>
      <c r="S2891">
        <f t="shared" si="414"/>
        <v>62737.395026167091</v>
      </c>
      <c r="T2891">
        <f t="shared" si="406"/>
        <v>28.890000000001717</v>
      </c>
      <c r="U2891" s="1">
        <f>Q2891/MainSheet!$C$22</f>
        <v>1</v>
      </c>
    </row>
    <row r="2892" spans="7:21">
      <c r="G2892">
        <f t="shared" si="407"/>
        <v>28.900000000001718</v>
      </c>
      <c r="H2892">
        <f t="shared" si="408"/>
        <v>198000</v>
      </c>
      <c r="I2892" s="2">
        <f>MIN(MainSheet!$C$10/MainSheet!$C$9,MainSheet!$K$9*60)</f>
        <v>660</v>
      </c>
      <c r="J2892" s="1">
        <f>IF(G2892&gt;MainSheet!$C$11,IF(J2891&gt;=0.999,1,(G2892-MainSheet!$C$11)*I2892/$B$2/60),0)</f>
        <v>1</v>
      </c>
      <c r="K2892" s="1">
        <f>IF(G2892&gt;MainSheet!$C$11+$B$6,IF(K2891&gt;=0.999,1,(G2892-MainSheet!$C$11-$B$6)*I2892/$C$2/60),0)</f>
        <v>1</v>
      </c>
      <c r="L2892" s="1">
        <f>IF(G2892&gt;MainSheet!$C$11+$B$6+$C$6,IF(L2891&gt;=0.999,1,(G2892-MainSheet!$C$11-$B$6-$C$6)*I2892/$D$2/60),0)</f>
        <v>1</v>
      </c>
      <c r="M2892">
        <f t="shared" si="409"/>
        <v>1</v>
      </c>
      <c r="N2892" s="2">
        <f t="shared" si="410"/>
        <v>3721.0526315789471</v>
      </c>
      <c r="O2892">
        <f t="shared" si="413"/>
        <v>977.02127659574455</v>
      </c>
      <c r="P2892">
        <f t="shared" si="411"/>
        <v>192000</v>
      </c>
      <c r="Q2892" s="2">
        <f t="shared" si="412"/>
        <v>196698.0739081747</v>
      </c>
      <c r="R2892">
        <f>Q2892/MainSheet!$C$8*(G2892-G2891)+R2891</f>
        <v>3889.2613843058011</v>
      </c>
      <c r="S2892">
        <f t="shared" si="414"/>
        <v>62770.178038485123</v>
      </c>
      <c r="T2892">
        <f t="shared" si="406"/>
        <v>28.900000000001718</v>
      </c>
      <c r="U2892" s="1">
        <f>Q2892/MainSheet!$C$22</f>
        <v>1</v>
      </c>
    </row>
    <row r="2893" spans="7:21">
      <c r="G2893">
        <f t="shared" si="407"/>
        <v>28.91000000000172</v>
      </c>
      <c r="H2893">
        <f t="shared" si="408"/>
        <v>198000</v>
      </c>
      <c r="I2893" s="2">
        <f>MIN(MainSheet!$C$10/MainSheet!$C$9,MainSheet!$K$9*60)</f>
        <v>660</v>
      </c>
      <c r="J2893" s="1">
        <f>IF(G2893&gt;MainSheet!$C$11,IF(J2892&gt;=0.999,1,(G2893-MainSheet!$C$11)*I2893/$B$2/60),0)</f>
        <v>1</v>
      </c>
      <c r="K2893" s="1">
        <f>IF(G2893&gt;MainSheet!$C$11+$B$6,IF(K2892&gt;=0.999,1,(G2893-MainSheet!$C$11-$B$6)*I2893/$C$2/60),0)</f>
        <v>1</v>
      </c>
      <c r="L2893" s="1">
        <f>IF(G2893&gt;MainSheet!$C$11+$B$6+$C$6,IF(L2892&gt;=0.999,1,(G2893-MainSheet!$C$11-$B$6-$C$6)*I2893/$D$2/60),0)</f>
        <v>1</v>
      </c>
      <c r="M2893">
        <f t="shared" si="409"/>
        <v>1</v>
      </c>
      <c r="N2893" s="2">
        <f t="shared" si="410"/>
        <v>3721.0526315789471</v>
      </c>
      <c r="O2893">
        <f t="shared" si="413"/>
        <v>977.02127659574455</v>
      </c>
      <c r="P2893">
        <f t="shared" si="411"/>
        <v>192000</v>
      </c>
      <c r="Q2893" s="2">
        <f t="shared" si="412"/>
        <v>196698.0739081747</v>
      </c>
      <c r="R2893">
        <f>Q2893/MainSheet!$C$8*(G2893-G2892)+R2892</f>
        <v>3891.2926307966359</v>
      </c>
      <c r="S2893">
        <f t="shared" si="414"/>
        <v>62802.961050803155</v>
      </c>
      <c r="T2893">
        <f t="shared" si="406"/>
        <v>28.91000000000172</v>
      </c>
      <c r="U2893" s="1">
        <f>Q2893/MainSheet!$C$22</f>
        <v>1</v>
      </c>
    </row>
    <row r="2894" spans="7:21">
      <c r="G2894">
        <f t="shared" si="407"/>
        <v>28.920000000001721</v>
      </c>
      <c r="H2894">
        <f t="shared" si="408"/>
        <v>198000</v>
      </c>
      <c r="I2894" s="2">
        <f>MIN(MainSheet!$C$10/MainSheet!$C$9,MainSheet!$K$9*60)</f>
        <v>660</v>
      </c>
      <c r="J2894" s="1">
        <f>IF(G2894&gt;MainSheet!$C$11,IF(J2893&gt;=0.999,1,(G2894-MainSheet!$C$11)*I2894/$B$2/60),0)</f>
        <v>1</v>
      </c>
      <c r="K2894" s="1">
        <f>IF(G2894&gt;MainSheet!$C$11+$B$6,IF(K2893&gt;=0.999,1,(G2894-MainSheet!$C$11-$B$6)*I2894/$C$2/60),0)</f>
        <v>1</v>
      </c>
      <c r="L2894" s="1">
        <f>IF(G2894&gt;MainSheet!$C$11+$B$6+$C$6,IF(L2893&gt;=0.999,1,(G2894-MainSheet!$C$11-$B$6-$C$6)*I2894/$D$2/60),0)</f>
        <v>1</v>
      </c>
      <c r="M2894">
        <f t="shared" si="409"/>
        <v>1</v>
      </c>
      <c r="N2894" s="2">
        <f t="shared" si="410"/>
        <v>3721.0526315789471</v>
      </c>
      <c r="O2894">
        <f t="shared" si="413"/>
        <v>977.02127659574455</v>
      </c>
      <c r="P2894">
        <f t="shared" si="411"/>
        <v>192000</v>
      </c>
      <c r="Q2894" s="2">
        <f t="shared" si="412"/>
        <v>196698.0739081747</v>
      </c>
      <c r="R2894">
        <f>Q2894/MainSheet!$C$8*(G2894-G2893)+R2893</f>
        <v>3893.3238772874706</v>
      </c>
      <c r="S2894">
        <f t="shared" si="414"/>
        <v>62835.744063121187</v>
      </c>
      <c r="T2894">
        <f t="shared" si="406"/>
        <v>28.920000000001721</v>
      </c>
      <c r="U2894" s="1">
        <f>Q2894/MainSheet!$C$22</f>
        <v>1</v>
      </c>
    </row>
    <row r="2895" spans="7:21">
      <c r="G2895">
        <f t="shared" si="407"/>
        <v>28.930000000001723</v>
      </c>
      <c r="H2895">
        <f t="shared" si="408"/>
        <v>198000</v>
      </c>
      <c r="I2895" s="2">
        <f>MIN(MainSheet!$C$10/MainSheet!$C$9,MainSheet!$K$9*60)</f>
        <v>660</v>
      </c>
      <c r="J2895" s="1">
        <f>IF(G2895&gt;MainSheet!$C$11,IF(J2894&gt;=0.999,1,(G2895-MainSheet!$C$11)*I2895/$B$2/60),0)</f>
        <v>1</v>
      </c>
      <c r="K2895" s="1">
        <f>IF(G2895&gt;MainSheet!$C$11+$B$6,IF(K2894&gt;=0.999,1,(G2895-MainSheet!$C$11-$B$6)*I2895/$C$2/60),0)</f>
        <v>1</v>
      </c>
      <c r="L2895" s="1">
        <f>IF(G2895&gt;MainSheet!$C$11+$B$6+$C$6,IF(L2894&gt;=0.999,1,(G2895-MainSheet!$C$11-$B$6-$C$6)*I2895/$D$2/60),0)</f>
        <v>1</v>
      </c>
      <c r="M2895">
        <f t="shared" si="409"/>
        <v>1</v>
      </c>
      <c r="N2895" s="2">
        <f t="shared" si="410"/>
        <v>3721.0526315789471</v>
      </c>
      <c r="O2895">
        <f t="shared" si="413"/>
        <v>977.02127659574455</v>
      </c>
      <c r="P2895">
        <f t="shared" si="411"/>
        <v>192000</v>
      </c>
      <c r="Q2895" s="2">
        <f t="shared" si="412"/>
        <v>196698.0739081747</v>
      </c>
      <c r="R2895">
        <f>Q2895/MainSheet!$C$8*(G2895-G2894)+R2894</f>
        <v>3895.3551237783054</v>
      </c>
      <c r="S2895">
        <f t="shared" si="414"/>
        <v>62868.527075439219</v>
      </c>
      <c r="T2895">
        <f t="shared" si="406"/>
        <v>28.930000000001723</v>
      </c>
      <c r="U2895" s="1">
        <f>Q2895/MainSheet!$C$22</f>
        <v>1</v>
      </c>
    </row>
    <row r="2896" spans="7:21">
      <c r="G2896">
        <f t="shared" si="407"/>
        <v>28.940000000001724</v>
      </c>
      <c r="H2896">
        <f t="shared" si="408"/>
        <v>198000</v>
      </c>
      <c r="I2896" s="2">
        <f>MIN(MainSheet!$C$10/MainSheet!$C$9,MainSheet!$K$9*60)</f>
        <v>660</v>
      </c>
      <c r="J2896" s="1">
        <f>IF(G2896&gt;MainSheet!$C$11,IF(J2895&gt;=0.999,1,(G2896-MainSheet!$C$11)*I2896/$B$2/60),0)</f>
        <v>1</v>
      </c>
      <c r="K2896" s="1">
        <f>IF(G2896&gt;MainSheet!$C$11+$B$6,IF(K2895&gt;=0.999,1,(G2896-MainSheet!$C$11-$B$6)*I2896/$C$2/60),0)</f>
        <v>1</v>
      </c>
      <c r="L2896" s="1">
        <f>IF(G2896&gt;MainSheet!$C$11+$B$6+$C$6,IF(L2895&gt;=0.999,1,(G2896-MainSheet!$C$11-$B$6-$C$6)*I2896/$D$2/60),0)</f>
        <v>1</v>
      </c>
      <c r="M2896">
        <f t="shared" si="409"/>
        <v>1</v>
      </c>
      <c r="N2896" s="2">
        <f t="shared" si="410"/>
        <v>3721.0526315789471</v>
      </c>
      <c r="O2896">
        <f t="shared" si="413"/>
        <v>977.02127659574455</v>
      </c>
      <c r="P2896">
        <f t="shared" si="411"/>
        <v>192000</v>
      </c>
      <c r="Q2896" s="2">
        <f t="shared" si="412"/>
        <v>196698.0739081747</v>
      </c>
      <c r="R2896">
        <f>Q2896/MainSheet!$C$8*(G2896-G2895)+R2895</f>
        <v>3897.3863702691401</v>
      </c>
      <c r="S2896">
        <f t="shared" si="414"/>
        <v>62901.310087757251</v>
      </c>
      <c r="T2896">
        <f t="shared" si="406"/>
        <v>28.940000000001724</v>
      </c>
      <c r="U2896" s="1">
        <f>Q2896/MainSheet!$C$22</f>
        <v>1</v>
      </c>
    </row>
    <row r="2897" spans="7:21">
      <c r="G2897">
        <f t="shared" si="407"/>
        <v>28.950000000001726</v>
      </c>
      <c r="H2897">
        <f t="shared" si="408"/>
        <v>198000</v>
      </c>
      <c r="I2897" s="2">
        <f>MIN(MainSheet!$C$10/MainSheet!$C$9,MainSheet!$K$9*60)</f>
        <v>660</v>
      </c>
      <c r="J2897" s="1">
        <f>IF(G2897&gt;MainSheet!$C$11,IF(J2896&gt;=0.999,1,(G2897-MainSheet!$C$11)*I2897/$B$2/60),0)</f>
        <v>1</v>
      </c>
      <c r="K2897" s="1">
        <f>IF(G2897&gt;MainSheet!$C$11+$B$6,IF(K2896&gt;=0.999,1,(G2897-MainSheet!$C$11-$B$6)*I2897/$C$2/60),0)</f>
        <v>1</v>
      </c>
      <c r="L2897" s="1">
        <f>IF(G2897&gt;MainSheet!$C$11+$B$6+$C$6,IF(L2896&gt;=0.999,1,(G2897-MainSheet!$C$11-$B$6-$C$6)*I2897/$D$2/60),0)</f>
        <v>1</v>
      </c>
      <c r="M2897">
        <f t="shared" si="409"/>
        <v>1</v>
      </c>
      <c r="N2897" s="2">
        <f t="shared" si="410"/>
        <v>3721.0526315789471</v>
      </c>
      <c r="O2897">
        <f t="shared" si="413"/>
        <v>977.02127659574455</v>
      </c>
      <c r="P2897">
        <f t="shared" si="411"/>
        <v>192000</v>
      </c>
      <c r="Q2897" s="2">
        <f t="shared" si="412"/>
        <v>196698.0739081747</v>
      </c>
      <c r="R2897">
        <f>Q2897/MainSheet!$C$8*(G2897-G2896)+R2896</f>
        <v>3899.4176167599749</v>
      </c>
      <c r="S2897">
        <f t="shared" si="414"/>
        <v>62934.093100075283</v>
      </c>
      <c r="T2897">
        <f t="shared" si="406"/>
        <v>28.950000000001726</v>
      </c>
      <c r="U2897" s="1">
        <f>Q2897/MainSheet!$C$22</f>
        <v>1</v>
      </c>
    </row>
    <row r="2898" spans="7:21">
      <c r="G2898">
        <f t="shared" si="407"/>
        <v>28.960000000001727</v>
      </c>
      <c r="H2898">
        <f t="shared" si="408"/>
        <v>198000</v>
      </c>
      <c r="I2898" s="2">
        <f>MIN(MainSheet!$C$10/MainSheet!$C$9,MainSheet!$K$9*60)</f>
        <v>660</v>
      </c>
      <c r="J2898" s="1">
        <f>IF(G2898&gt;MainSheet!$C$11,IF(J2897&gt;=0.999,1,(G2898-MainSheet!$C$11)*I2898/$B$2/60),0)</f>
        <v>1</v>
      </c>
      <c r="K2898" s="1">
        <f>IF(G2898&gt;MainSheet!$C$11+$B$6,IF(K2897&gt;=0.999,1,(G2898-MainSheet!$C$11-$B$6)*I2898/$C$2/60),0)</f>
        <v>1</v>
      </c>
      <c r="L2898" s="1">
        <f>IF(G2898&gt;MainSheet!$C$11+$B$6+$C$6,IF(L2897&gt;=0.999,1,(G2898-MainSheet!$C$11-$B$6-$C$6)*I2898/$D$2/60),0)</f>
        <v>1</v>
      </c>
      <c r="M2898">
        <f t="shared" si="409"/>
        <v>1</v>
      </c>
      <c r="N2898" s="2">
        <f t="shared" si="410"/>
        <v>3721.0526315789471</v>
      </c>
      <c r="O2898">
        <f t="shared" si="413"/>
        <v>977.02127659574455</v>
      </c>
      <c r="P2898">
        <f t="shared" si="411"/>
        <v>192000</v>
      </c>
      <c r="Q2898" s="2">
        <f t="shared" si="412"/>
        <v>196698.0739081747</v>
      </c>
      <c r="R2898">
        <f>Q2898/MainSheet!$C$8*(G2898-G2897)+R2897</f>
        <v>3901.4488632508096</v>
      </c>
      <c r="S2898">
        <f t="shared" si="414"/>
        <v>62966.876112393315</v>
      </c>
      <c r="T2898">
        <f t="shared" si="406"/>
        <v>28.960000000001727</v>
      </c>
      <c r="U2898" s="1">
        <f>Q2898/MainSheet!$C$22</f>
        <v>1</v>
      </c>
    </row>
    <row r="2899" spans="7:21">
      <c r="G2899">
        <f t="shared" si="407"/>
        <v>28.970000000001729</v>
      </c>
      <c r="H2899">
        <f t="shared" si="408"/>
        <v>198000</v>
      </c>
      <c r="I2899" s="2">
        <f>MIN(MainSheet!$C$10/MainSheet!$C$9,MainSheet!$K$9*60)</f>
        <v>660</v>
      </c>
      <c r="J2899" s="1">
        <f>IF(G2899&gt;MainSheet!$C$11,IF(J2898&gt;=0.999,1,(G2899-MainSheet!$C$11)*I2899/$B$2/60),0)</f>
        <v>1</v>
      </c>
      <c r="K2899" s="1">
        <f>IF(G2899&gt;MainSheet!$C$11+$B$6,IF(K2898&gt;=0.999,1,(G2899-MainSheet!$C$11-$B$6)*I2899/$C$2/60),0)</f>
        <v>1</v>
      </c>
      <c r="L2899" s="1">
        <f>IF(G2899&gt;MainSheet!$C$11+$B$6+$C$6,IF(L2898&gt;=0.999,1,(G2899-MainSheet!$C$11-$B$6-$C$6)*I2899/$D$2/60),0)</f>
        <v>1</v>
      </c>
      <c r="M2899">
        <f t="shared" si="409"/>
        <v>1</v>
      </c>
      <c r="N2899" s="2">
        <f t="shared" si="410"/>
        <v>3721.0526315789471</v>
      </c>
      <c r="O2899">
        <f t="shared" si="413"/>
        <v>977.02127659574455</v>
      </c>
      <c r="P2899">
        <f t="shared" si="411"/>
        <v>192000</v>
      </c>
      <c r="Q2899" s="2">
        <f t="shared" si="412"/>
        <v>196698.0739081747</v>
      </c>
      <c r="R2899">
        <f>Q2899/MainSheet!$C$8*(G2899-G2898)+R2898</f>
        <v>3903.4801097416444</v>
      </c>
      <c r="S2899">
        <f t="shared" si="414"/>
        <v>62999.659124711347</v>
      </c>
      <c r="T2899">
        <f t="shared" si="406"/>
        <v>28.970000000001729</v>
      </c>
      <c r="U2899" s="1">
        <f>Q2899/MainSheet!$C$22</f>
        <v>1</v>
      </c>
    </row>
    <row r="2900" spans="7:21">
      <c r="G2900">
        <f t="shared" si="407"/>
        <v>28.980000000001731</v>
      </c>
      <c r="H2900">
        <f t="shared" si="408"/>
        <v>198000</v>
      </c>
      <c r="I2900" s="2">
        <f>MIN(MainSheet!$C$10/MainSheet!$C$9,MainSheet!$K$9*60)</f>
        <v>660</v>
      </c>
      <c r="J2900" s="1">
        <f>IF(G2900&gt;MainSheet!$C$11,IF(J2899&gt;=0.999,1,(G2900-MainSheet!$C$11)*I2900/$B$2/60),0)</f>
        <v>1</v>
      </c>
      <c r="K2900" s="1">
        <f>IF(G2900&gt;MainSheet!$C$11+$B$6,IF(K2899&gt;=0.999,1,(G2900-MainSheet!$C$11-$B$6)*I2900/$C$2/60),0)</f>
        <v>1</v>
      </c>
      <c r="L2900" s="1">
        <f>IF(G2900&gt;MainSheet!$C$11+$B$6+$C$6,IF(L2899&gt;=0.999,1,(G2900-MainSheet!$C$11-$B$6-$C$6)*I2900/$D$2/60),0)</f>
        <v>1</v>
      </c>
      <c r="M2900">
        <f t="shared" si="409"/>
        <v>1</v>
      </c>
      <c r="N2900" s="2">
        <f t="shared" si="410"/>
        <v>3721.0526315789471</v>
      </c>
      <c r="O2900">
        <f t="shared" si="413"/>
        <v>977.02127659574455</v>
      </c>
      <c r="P2900">
        <f t="shared" si="411"/>
        <v>192000</v>
      </c>
      <c r="Q2900" s="2">
        <f t="shared" si="412"/>
        <v>196698.0739081747</v>
      </c>
      <c r="R2900">
        <f>Q2900/MainSheet!$C$8*(G2900-G2899)+R2899</f>
        <v>3905.5113562324791</v>
      </c>
      <c r="S2900">
        <f t="shared" si="414"/>
        <v>63032.442137029379</v>
      </c>
      <c r="T2900">
        <f t="shared" si="406"/>
        <v>28.980000000001731</v>
      </c>
      <c r="U2900" s="1">
        <f>Q2900/MainSheet!$C$22</f>
        <v>1</v>
      </c>
    </row>
    <row r="2901" spans="7:21">
      <c r="G2901">
        <f t="shared" si="407"/>
        <v>28.990000000001732</v>
      </c>
      <c r="H2901">
        <f t="shared" si="408"/>
        <v>198000</v>
      </c>
      <c r="I2901" s="2">
        <f>MIN(MainSheet!$C$10/MainSheet!$C$9,MainSheet!$K$9*60)</f>
        <v>660</v>
      </c>
      <c r="J2901" s="1">
        <f>IF(G2901&gt;MainSheet!$C$11,IF(J2900&gt;=0.999,1,(G2901-MainSheet!$C$11)*I2901/$B$2/60),0)</f>
        <v>1</v>
      </c>
      <c r="K2901" s="1">
        <f>IF(G2901&gt;MainSheet!$C$11+$B$6,IF(K2900&gt;=0.999,1,(G2901-MainSheet!$C$11-$B$6)*I2901/$C$2/60),0)</f>
        <v>1</v>
      </c>
      <c r="L2901" s="1">
        <f>IF(G2901&gt;MainSheet!$C$11+$B$6+$C$6,IF(L2900&gt;=0.999,1,(G2901-MainSheet!$C$11-$B$6-$C$6)*I2901/$D$2/60),0)</f>
        <v>1</v>
      </c>
      <c r="M2901">
        <f t="shared" si="409"/>
        <v>1</v>
      </c>
      <c r="N2901" s="2">
        <f t="shared" si="410"/>
        <v>3721.0526315789471</v>
      </c>
      <c r="O2901">
        <f t="shared" si="413"/>
        <v>977.02127659574455</v>
      </c>
      <c r="P2901">
        <f t="shared" si="411"/>
        <v>192000</v>
      </c>
      <c r="Q2901" s="2">
        <f t="shared" si="412"/>
        <v>196698.0739081747</v>
      </c>
      <c r="R2901">
        <f>Q2901/MainSheet!$C$8*(G2901-G2900)+R2900</f>
        <v>3907.5426027233138</v>
      </c>
      <c r="S2901">
        <f t="shared" si="414"/>
        <v>63065.22514934741</v>
      </c>
      <c r="T2901">
        <f t="shared" si="406"/>
        <v>28.990000000001732</v>
      </c>
      <c r="U2901" s="1">
        <f>Q2901/MainSheet!$C$22</f>
        <v>1</v>
      </c>
    </row>
    <row r="2902" spans="7:21">
      <c r="G2902">
        <f t="shared" si="407"/>
        <v>29.000000000001734</v>
      </c>
      <c r="H2902">
        <f t="shared" si="408"/>
        <v>198000</v>
      </c>
      <c r="I2902" s="2">
        <f>MIN(MainSheet!$C$10/MainSheet!$C$9,MainSheet!$K$9*60)</f>
        <v>660</v>
      </c>
      <c r="J2902" s="1">
        <f>IF(G2902&gt;MainSheet!$C$11,IF(J2901&gt;=0.999,1,(G2902-MainSheet!$C$11)*I2902/$B$2/60),0)</f>
        <v>1</v>
      </c>
      <c r="K2902" s="1">
        <f>IF(G2902&gt;MainSheet!$C$11+$B$6,IF(K2901&gt;=0.999,1,(G2902-MainSheet!$C$11-$B$6)*I2902/$C$2/60),0)</f>
        <v>1</v>
      </c>
      <c r="L2902" s="1">
        <f>IF(G2902&gt;MainSheet!$C$11+$B$6+$C$6,IF(L2901&gt;=0.999,1,(G2902-MainSheet!$C$11-$B$6-$C$6)*I2902/$D$2/60),0)</f>
        <v>1</v>
      </c>
      <c r="M2902">
        <f t="shared" si="409"/>
        <v>1</v>
      </c>
      <c r="N2902" s="2">
        <f t="shared" si="410"/>
        <v>3721.0526315789471</v>
      </c>
      <c r="O2902">
        <f t="shared" si="413"/>
        <v>977.02127659574455</v>
      </c>
      <c r="P2902">
        <f t="shared" si="411"/>
        <v>192000</v>
      </c>
      <c r="Q2902" s="2">
        <f t="shared" si="412"/>
        <v>196698.0739081747</v>
      </c>
      <c r="R2902">
        <f>Q2902/MainSheet!$C$8*(G2902-G2901)+R2901</f>
        <v>3909.5738492141486</v>
      </c>
      <c r="S2902">
        <f t="shared" si="414"/>
        <v>63098.008161665442</v>
      </c>
      <c r="T2902">
        <f t="shared" si="406"/>
        <v>29.000000000001734</v>
      </c>
      <c r="U2902" s="1">
        <f>Q2902/MainSheet!$C$22</f>
        <v>1</v>
      </c>
    </row>
    <row r="2903" spans="7:21">
      <c r="G2903">
        <f t="shared" si="407"/>
        <v>29.010000000001735</v>
      </c>
      <c r="H2903">
        <f t="shared" si="408"/>
        <v>198000</v>
      </c>
      <c r="I2903" s="2">
        <f>MIN(MainSheet!$C$10/MainSheet!$C$9,MainSheet!$K$9*60)</f>
        <v>660</v>
      </c>
      <c r="J2903" s="1">
        <f>IF(G2903&gt;MainSheet!$C$11,IF(J2902&gt;=0.999,1,(G2903-MainSheet!$C$11)*I2903/$B$2/60),0)</f>
        <v>1</v>
      </c>
      <c r="K2903" s="1">
        <f>IF(G2903&gt;MainSheet!$C$11+$B$6,IF(K2902&gt;=0.999,1,(G2903-MainSheet!$C$11-$B$6)*I2903/$C$2/60),0)</f>
        <v>1</v>
      </c>
      <c r="L2903" s="1">
        <f>IF(G2903&gt;MainSheet!$C$11+$B$6+$C$6,IF(L2902&gt;=0.999,1,(G2903-MainSheet!$C$11-$B$6-$C$6)*I2903/$D$2/60),0)</f>
        <v>1</v>
      </c>
      <c r="M2903">
        <f t="shared" si="409"/>
        <v>1</v>
      </c>
      <c r="N2903" s="2">
        <f t="shared" si="410"/>
        <v>3721.0526315789471</v>
      </c>
      <c r="O2903">
        <f t="shared" si="413"/>
        <v>977.02127659574455</v>
      </c>
      <c r="P2903">
        <f t="shared" si="411"/>
        <v>192000</v>
      </c>
      <c r="Q2903" s="2">
        <f t="shared" si="412"/>
        <v>196698.0739081747</v>
      </c>
      <c r="R2903">
        <f>Q2903/MainSheet!$C$8*(G2903-G2902)+R2902</f>
        <v>3911.6050957049833</v>
      </c>
      <c r="S2903">
        <f t="shared" si="414"/>
        <v>63130.791173983474</v>
      </c>
      <c r="T2903">
        <f t="shared" si="406"/>
        <v>29.010000000001735</v>
      </c>
      <c r="U2903" s="1">
        <f>Q2903/MainSheet!$C$22</f>
        <v>1</v>
      </c>
    </row>
    <row r="2904" spans="7:21">
      <c r="G2904">
        <f t="shared" si="407"/>
        <v>29.020000000001737</v>
      </c>
      <c r="H2904">
        <f t="shared" si="408"/>
        <v>198000</v>
      </c>
      <c r="I2904" s="2">
        <f>MIN(MainSheet!$C$10/MainSheet!$C$9,MainSheet!$K$9*60)</f>
        <v>660</v>
      </c>
      <c r="J2904" s="1">
        <f>IF(G2904&gt;MainSheet!$C$11,IF(J2903&gt;=0.999,1,(G2904-MainSheet!$C$11)*I2904/$B$2/60),0)</f>
        <v>1</v>
      </c>
      <c r="K2904" s="1">
        <f>IF(G2904&gt;MainSheet!$C$11+$B$6,IF(K2903&gt;=0.999,1,(G2904-MainSheet!$C$11-$B$6)*I2904/$C$2/60),0)</f>
        <v>1</v>
      </c>
      <c r="L2904" s="1">
        <f>IF(G2904&gt;MainSheet!$C$11+$B$6+$C$6,IF(L2903&gt;=0.999,1,(G2904-MainSheet!$C$11-$B$6-$C$6)*I2904/$D$2/60),0)</f>
        <v>1</v>
      </c>
      <c r="M2904">
        <f t="shared" si="409"/>
        <v>1</v>
      </c>
      <c r="N2904" s="2">
        <f t="shared" si="410"/>
        <v>3721.0526315789471</v>
      </c>
      <c r="O2904">
        <f t="shared" si="413"/>
        <v>977.02127659574455</v>
      </c>
      <c r="P2904">
        <f t="shared" si="411"/>
        <v>192000</v>
      </c>
      <c r="Q2904" s="2">
        <f t="shared" si="412"/>
        <v>196698.0739081747</v>
      </c>
      <c r="R2904">
        <f>Q2904/MainSheet!$C$8*(G2904-G2903)+R2903</f>
        <v>3913.6363421958181</v>
      </c>
      <c r="S2904">
        <f t="shared" si="414"/>
        <v>63163.574186301506</v>
      </c>
      <c r="T2904">
        <f t="shared" si="406"/>
        <v>29.020000000001737</v>
      </c>
      <c r="U2904" s="1">
        <f>Q2904/MainSheet!$C$22</f>
        <v>1</v>
      </c>
    </row>
    <row r="2905" spans="7:21">
      <c r="G2905">
        <f t="shared" si="407"/>
        <v>29.030000000001738</v>
      </c>
      <c r="H2905">
        <f t="shared" si="408"/>
        <v>198000</v>
      </c>
      <c r="I2905" s="2">
        <f>MIN(MainSheet!$C$10/MainSheet!$C$9,MainSheet!$K$9*60)</f>
        <v>660</v>
      </c>
      <c r="J2905" s="1">
        <f>IF(G2905&gt;MainSheet!$C$11,IF(J2904&gt;=0.999,1,(G2905-MainSheet!$C$11)*I2905/$B$2/60),0)</f>
        <v>1</v>
      </c>
      <c r="K2905" s="1">
        <f>IF(G2905&gt;MainSheet!$C$11+$B$6,IF(K2904&gt;=0.999,1,(G2905-MainSheet!$C$11-$B$6)*I2905/$C$2/60),0)</f>
        <v>1</v>
      </c>
      <c r="L2905" s="1">
        <f>IF(G2905&gt;MainSheet!$C$11+$B$6+$C$6,IF(L2904&gt;=0.999,1,(G2905-MainSheet!$C$11-$B$6-$C$6)*I2905/$D$2/60),0)</f>
        <v>1</v>
      </c>
      <c r="M2905">
        <f t="shared" si="409"/>
        <v>1</v>
      </c>
      <c r="N2905" s="2">
        <f t="shared" si="410"/>
        <v>3721.0526315789471</v>
      </c>
      <c r="O2905">
        <f t="shared" si="413"/>
        <v>977.02127659574455</v>
      </c>
      <c r="P2905">
        <f t="shared" si="411"/>
        <v>192000</v>
      </c>
      <c r="Q2905" s="2">
        <f t="shared" si="412"/>
        <v>196698.0739081747</v>
      </c>
      <c r="R2905">
        <f>Q2905/MainSheet!$C$8*(G2905-G2904)+R2904</f>
        <v>3915.6675886866528</v>
      </c>
      <c r="S2905">
        <f t="shared" si="414"/>
        <v>63196.357198619538</v>
      </c>
      <c r="T2905">
        <f t="shared" si="406"/>
        <v>29.030000000001738</v>
      </c>
      <c r="U2905" s="1">
        <f>Q2905/MainSheet!$C$22</f>
        <v>1</v>
      </c>
    </row>
    <row r="2906" spans="7:21">
      <c r="G2906">
        <f t="shared" si="407"/>
        <v>29.04000000000174</v>
      </c>
      <c r="H2906">
        <f t="shared" si="408"/>
        <v>198000</v>
      </c>
      <c r="I2906" s="2">
        <f>MIN(MainSheet!$C$10/MainSheet!$C$9,MainSheet!$K$9*60)</f>
        <v>660</v>
      </c>
      <c r="J2906" s="1">
        <f>IF(G2906&gt;MainSheet!$C$11,IF(J2905&gt;=0.999,1,(G2906-MainSheet!$C$11)*I2906/$B$2/60),0)</f>
        <v>1</v>
      </c>
      <c r="K2906" s="1">
        <f>IF(G2906&gt;MainSheet!$C$11+$B$6,IF(K2905&gt;=0.999,1,(G2906-MainSheet!$C$11-$B$6)*I2906/$C$2/60),0)</f>
        <v>1</v>
      </c>
      <c r="L2906" s="1">
        <f>IF(G2906&gt;MainSheet!$C$11+$B$6+$C$6,IF(L2905&gt;=0.999,1,(G2906-MainSheet!$C$11-$B$6-$C$6)*I2906/$D$2/60),0)</f>
        <v>1</v>
      </c>
      <c r="M2906">
        <f t="shared" si="409"/>
        <v>1</v>
      </c>
      <c r="N2906" s="2">
        <f t="shared" si="410"/>
        <v>3721.0526315789471</v>
      </c>
      <c r="O2906">
        <f t="shared" si="413"/>
        <v>977.02127659574455</v>
      </c>
      <c r="P2906">
        <f t="shared" si="411"/>
        <v>192000</v>
      </c>
      <c r="Q2906" s="2">
        <f t="shared" si="412"/>
        <v>196698.0739081747</v>
      </c>
      <c r="R2906">
        <f>Q2906/MainSheet!$C$8*(G2906-G2905)+R2905</f>
        <v>3917.6988351774876</v>
      </c>
      <c r="S2906">
        <f t="shared" si="414"/>
        <v>63229.14021093757</v>
      </c>
      <c r="T2906">
        <f t="shared" si="406"/>
        <v>29.04000000000174</v>
      </c>
      <c r="U2906" s="1">
        <f>Q2906/MainSheet!$C$22</f>
        <v>1</v>
      </c>
    </row>
    <row r="2907" spans="7:21">
      <c r="G2907">
        <f t="shared" si="407"/>
        <v>29.050000000001742</v>
      </c>
      <c r="H2907">
        <f t="shared" si="408"/>
        <v>198000</v>
      </c>
      <c r="I2907" s="2">
        <f>MIN(MainSheet!$C$10/MainSheet!$C$9,MainSheet!$K$9*60)</f>
        <v>660</v>
      </c>
      <c r="J2907" s="1">
        <f>IF(G2907&gt;MainSheet!$C$11,IF(J2906&gt;=0.999,1,(G2907-MainSheet!$C$11)*I2907/$B$2/60),0)</f>
        <v>1</v>
      </c>
      <c r="K2907" s="1">
        <f>IF(G2907&gt;MainSheet!$C$11+$B$6,IF(K2906&gt;=0.999,1,(G2907-MainSheet!$C$11-$B$6)*I2907/$C$2/60),0)</f>
        <v>1</v>
      </c>
      <c r="L2907" s="1">
        <f>IF(G2907&gt;MainSheet!$C$11+$B$6+$C$6,IF(L2906&gt;=0.999,1,(G2907-MainSheet!$C$11-$B$6-$C$6)*I2907/$D$2/60),0)</f>
        <v>1</v>
      </c>
      <c r="M2907">
        <f t="shared" si="409"/>
        <v>1</v>
      </c>
      <c r="N2907" s="2">
        <f t="shared" si="410"/>
        <v>3721.0526315789471</v>
      </c>
      <c r="O2907">
        <f t="shared" si="413"/>
        <v>977.02127659574455</v>
      </c>
      <c r="P2907">
        <f t="shared" si="411"/>
        <v>192000</v>
      </c>
      <c r="Q2907" s="2">
        <f t="shared" si="412"/>
        <v>196698.0739081747</v>
      </c>
      <c r="R2907">
        <f>Q2907/MainSheet!$C$8*(G2907-G2906)+R2906</f>
        <v>3919.7300816683223</v>
      </c>
      <c r="S2907">
        <f t="shared" si="414"/>
        <v>63261.923223255602</v>
      </c>
      <c r="T2907">
        <f t="shared" si="406"/>
        <v>29.050000000001742</v>
      </c>
      <c r="U2907" s="1">
        <f>Q2907/MainSheet!$C$22</f>
        <v>1</v>
      </c>
    </row>
    <row r="2908" spans="7:21">
      <c r="G2908">
        <f t="shared" si="407"/>
        <v>29.060000000001743</v>
      </c>
      <c r="H2908">
        <f t="shared" si="408"/>
        <v>198000</v>
      </c>
      <c r="I2908" s="2">
        <f>MIN(MainSheet!$C$10/MainSheet!$C$9,MainSheet!$K$9*60)</f>
        <v>660</v>
      </c>
      <c r="J2908" s="1">
        <f>IF(G2908&gt;MainSheet!$C$11,IF(J2907&gt;=0.999,1,(G2908-MainSheet!$C$11)*I2908/$B$2/60),0)</f>
        <v>1</v>
      </c>
      <c r="K2908" s="1">
        <f>IF(G2908&gt;MainSheet!$C$11+$B$6,IF(K2907&gt;=0.999,1,(G2908-MainSheet!$C$11-$B$6)*I2908/$C$2/60),0)</f>
        <v>1</v>
      </c>
      <c r="L2908" s="1">
        <f>IF(G2908&gt;MainSheet!$C$11+$B$6+$C$6,IF(L2907&gt;=0.999,1,(G2908-MainSheet!$C$11-$B$6-$C$6)*I2908/$D$2/60),0)</f>
        <v>1</v>
      </c>
      <c r="M2908">
        <f t="shared" si="409"/>
        <v>1</v>
      </c>
      <c r="N2908" s="2">
        <f t="shared" si="410"/>
        <v>3721.0526315789471</v>
      </c>
      <c r="O2908">
        <f t="shared" si="413"/>
        <v>977.02127659574455</v>
      </c>
      <c r="P2908">
        <f t="shared" si="411"/>
        <v>192000</v>
      </c>
      <c r="Q2908" s="2">
        <f t="shared" si="412"/>
        <v>196698.0739081747</v>
      </c>
      <c r="R2908">
        <f>Q2908/MainSheet!$C$8*(G2908-G2907)+R2907</f>
        <v>3921.7613281591571</v>
      </c>
      <c r="S2908">
        <f t="shared" si="414"/>
        <v>63294.706235573634</v>
      </c>
      <c r="T2908">
        <f t="shared" si="406"/>
        <v>29.060000000001743</v>
      </c>
      <c r="U2908" s="1">
        <f>Q2908/MainSheet!$C$22</f>
        <v>1</v>
      </c>
    </row>
    <row r="2909" spans="7:21">
      <c r="G2909">
        <f t="shared" si="407"/>
        <v>29.070000000001745</v>
      </c>
      <c r="H2909">
        <f t="shared" si="408"/>
        <v>198000</v>
      </c>
      <c r="I2909" s="2">
        <f>MIN(MainSheet!$C$10/MainSheet!$C$9,MainSheet!$K$9*60)</f>
        <v>660</v>
      </c>
      <c r="J2909" s="1">
        <f>IF(G2909&gt;MainSheet!$C$11,IF(J2908&gt;=0.999,1,(G2909-MainSheet!$C$11)*I2909/$B$2/60),0)</f>
        <v>1</v>
      </c>
      <c r="K2909" s="1">
        <f>IF(G2909&gt;MainSheet!$C$11+$B$6,IF(K2908&gt;=0.999,1,(G2909-MainSheet!$C$11-$B$6)*I2909/$C$2/60),0)</f>
        <v>1</v>
      </c>
      <c r="L2909" s="1">
        <f>IF(G2909&gt;MainSheet!$C$11+$B$6+$C$6,IF(L2908&gt;=0.999,1,(G2909-MainSheet!$C$11-$B$6-$C$6)*I2909/$D$2/60),0)</f>
        <v>1</v>
      </c>
      <c r="M2909">
        <f t="shared" si="409"/>
        <v>1</v>
      </c>
      <c r="N2909" s="2">
        <f t="shared" si="410"/>
        <v>3721.0526315789471</v>
      </c>
      <c r="O2909">
        <f t="shared" si="413"/>
        <v>977.02127659574455</v>
      </c>
      <c r="P2909">
        <f t="shared" si="411"/>
        <v>192000</v>
      </c>
      <c r="Q2909" s="2">
        <f t="shared" si="412"/>
        <v>196698.0739081747</v>
      </c>
      <c r="R2909">
        <f>Q2909/MainSheet!$C$8*(G2909-G2908)+R2908</f>
        <v>3923.7925746499918</v>
      </c>
      <c r="S2909">
        <f t="shared" si="414"/>
        <v>63327.489247891666</v>
      </c>
      <c r="T2909">
        <f t="shared" si="406"/>
        <v>29.070000000001745</v>
      </c>
      <c r="U2909" s="1">
        <f>Q2909/MainSheet!$C$22</f>
        <v>1</v>
      </c>
    </row>
    <row r="2910" spans="7:21">
      <c r="G2910">
        <f t="shared" si="407"/>
        <v>29.080000000001746</v>
      </c>
      <c r="H2910">
        <f t="shared" si="408"/>
        <v>198000</v>
      </c>
      <c r="I2910" s="2">
        <f>MIN(MainSheet!$C$10/MainSheet!$C$9,MainSheet!$K$9*60)</f>
        <v>660</v>
      </c>
      <c r="J2910" s="1">
        <f>IF(G2910&gt;MainSheet!$C$11,IF(J2909&gt;=0.999,1,(G2910-MainSheet!$C$11)*I2910/$B$2/60),0)</f>
        <v>1</v>
      </c>
      <c r="K2910" s="1">
        <f>IF(G2910&gt;MainSheet!$C$11+$B$6,IF(K2909&gt;=0.999,1,(G2910-MainSheet!$C$11-$B$6)*I2910/$C$2/60),0)</f>
        <v>1</v>
      </c>
      <c r="L2910" s="1">
        <f>IF(G2910&gt;MainSheet!$C$11+$B$6+$C$6,IF(L2909&gt;=0.999,1,(G2910-MainSheet!$C$11-$B$6-$C$6)*I2910/$D$2/60),0)</f>
        <v>1</v>
      </c>
      <c r="M2910">
        <f t="shared" si="409"/>
        <v>1</v>
      </c>
      <c r="N2910" s="2">
        <f t="shared" si="410"/>
        <v>3721.0526315789471</v>
      </c>
      <c r="O2910">
        <f t="shared" si="413"/>
        <v>977.02127659574455</v>
      </c>
      <c r="P2910">
        <f t="shared" si="411"/>
        <v>192000</v>
      </c>
      <c r="Q2910" s="2">
        <f t="shared" si="412"/>
        <v>196698.0739081747</v>
      </c>
      <c r="R2910">
        <f>Q2910/MainSheet!$C$8*(G2910-G2909)+R2909</f>
        <v>3925.8238211408266</v>
      </c>
      <c r="S2910">
        <f t="shared" si="414"/>
        <v>63360.272260209698</v>
      </c>
      <c r="T2910">
        <f t="shared" si="406"/>
        <v>29.080000000001746</v>
      </c>
      <c r="U2910" s="1">
        <f>Q2910/MainSheet!$C$22</f>
        <v>1</v>
      </c>
    </row>
    <row r="2911" spans="7:21">
      <c r="G2911">
        <f t="shared" si="407"/>
        <v>29.090000000001748</v>
      </c>
      <c r="H2911">
        <f t="shared" si="408"/>
        <v>198000</v>
      </c>
      <c r="I2911" s="2">
        <f>MIN(MainSheet!$C$10/MainSheet!$C$9,MainSheet!$K$9*60)</f>
        <v>660</v>
      </c>
      <c r="J2911" s="1">
        <f>IF(G2911&gt;MainSheet!$C$11,IF(J2910&gt;=0.999,1,(G2911-MainSheet!$C$11)*I2911/$B$2/60),0)</f>
        <v>1</v>
      </c>
      <c r="K2911" s="1">
        <f>IF(G2911&gt;MainSheet!$C$11+$B$6,IF(K2910&gt;=0.999,1,(G2911-MainSheet!$C$11-$B$6)*I2911/$C$2/60),0)</f>
        <v>1</v>
      </c>
      <c r="L2911" s="1">
        <f>IF(G2911&gt;MainSheet!$C$11+$B$6+$C$6,IF(L2910&gt;=0.999,1,(G2911-MainSheet!$C$11-$B$6-$C$6)*I2911/$D$2/60),0)</f>
        <v>1</v>
      </c>
      <c r="M2911">
        <f t="shared" si="409"/>
        <v>1</v>
      </c>
      <c r="N2911" s="2">
        <f t="shared" si="410"/>
        <v>3721.0526315789471</v>
      </c>
      <c r="O2911">
        <f t="shared" si="413"/>
        <v>977.02127659574455</v>
      </c>
      <c r="P2911">
        <f t="shared" si="411"/>
        <v>192000</v>
      </c>
      <c r="Q2911" s="2">
        <f t="shared" si="412"/>
        <v>196698.0739081747</v>
      </c>
      <c r="R2911">
        <f>Q2911/MainSheet!$C$8*(G2911-G2910)+R2910</f>
        <v>3927.8550676316613</v>
      </c>
      <c r="S2911">
        <f t="shared" si="414"/>
        <v>63393.05527252773</v>
      </c>
      <c r="T2911">
        <f t="shared" si="406"/>
        <v>29.090000000001748</v>
      </c>
      <c r="U2911" s="1">
        <f>Q2911/MainSheet!$C$22</f>
        <v>1</v>
      </c>
    </row>
    <row r="2912" spans="7:21">
      <c r="G2912">
        <f t="shared" si="407"/>
        <v>29.100000000001749</v>
      </c>
      <c r="H2912">
        <f t="shared" si="408"/>
        <v>198000</v>
      </c>
      <c r="I2912" s="2">
        <f>MIN(MainSheet!$C$10/MainSheet!$C$9,MainSheet!$K$9*60)</f>
        <v>660</v>
      </c>
      <c r="J2912" s="1">
        <f>IF(G2912&gt;MainSheet!$C$11,IF(J2911&gt;=0.999,1,(G2912-MainSheet!$C$11)*I2912/$B$2/60),0)</f>
        <v>1</v>
      </c>
      <c r="K2912" s="1">
        <f>IF(G2912&gt;MainSheet!$C$11+$B$6,IF(K2911&gt;=0.999,1,(G2912-MainSheet!$C$11-$B$6)*I2912/$C$2/60),0)</f>
        <v>1</v>
      </c>
      <c r="L2912" s="1">
        <f>IF(G2912&gt;MainSheet!$C$11+$B$6+$C$6,IF(L2911&gt;=0.999,1,(G2912-MainSheet!$C$11-$B$6-$C$6)*I2912/$D$2/60),0)</f>
        <v>1</v>
      </c>
      <c r="M2912">
        <f t="shared" si="409"/>
        <v>1</v>
      </c>
      <c r="N2912" s="2">
        <f t="shared" si="410"/>
        <v>3721.0526315789471</v>
      </c>
      <c r="O2912">
        <f t="shared" si="413"/>
        <v>977.02127659574455</v>
      </c>
      <c r="P2912">
        <f t="shared" si="411"/>
        <v>192000</v>
      </c>
      <c r="Q2912" s="2">
        <f t="shared" si="412"/>
        <v>196698.0739081747</v>
      </c>
      <c r="R2912">
        <f>Q2912/MainSheet!$C$8*(G2912-G2911)+R2911</f>
        <v>3929.8863141224961</v>
      </c>
      <c r="S2912">
        <f t="shared" si="414"/>
        <v>63425.838284845762</v>
      </c>
      <c r="T2912">
        <f t="shared" si="406"/>
        <v>29.100000000001749</v>
      </c>
      <c r="U2912" s="1">
        <f>Q2912/MainSheet!$C$22</f>
        <v>1</v>
      </c>
    </row>
    <row r="2913" spans="7:21">
      <c r="G2913">
        <f t="shared" si="407"/>
        <v>29.110000000001751</v>
      </c>
      <c r="H2913">
        <f t="shared" si="408"/>
        <v>198000</v>
      </c>
      <c r="I2913" s="2">
        <f>MIN(MainSheet!$C$10/MainSheet!$C$9,MainSheet!$K$9*60)</f>
        <v>660</v>
      </c>
      <c r="J2913" s="1">
        <f>IF(G2913&gt;MainSheet!$C$11,IF(J2912&gt;=0.999,1,(G2913-MainSheet!$C$11)*I2913/$B$2/60),0)</f>
        <v>1</v>
      </c>
      <c r="K2913" s="1">
        <f>IF(G2913&gt;MainSheet!$C$11+$B$6,IF(K2912&gt;=0.999,1,(G2913-MainSheet!$C$11-$B$6)*I2913/$C$2/60),0)</f>
        <v>1</v>
      </c>
      <c r="L2913" s="1">
        <f>IF(G2913&gt;MainSheet!$C$11+$B$6+$C$6,IF(L2912&gt;=0.999,1,(G2913-MainSheet!$C$11-$B$6-$C$6)*I2913/$D$2/60),0)</f>
        <v>1</v>
      </c>
      <c r="M2913">
        <f t="shared" si="409"/>
        <v>1</v>
      </c>
      <c r="N2913" s="2">
        <f t="shared" si="410"/>
        <v>3721.0526315789471</v>
      </c>
      <c r="O2913">
        <f t="shared" si="413"/>
        <v>977.02127659574455</v>
      </c>
      <c r="P2913">
        <f t="shared" si="411"/>
        <v>192000</v>
      </c>
      <c r="Q2913" s="2">
        <f t="shared" si="412"/>
        <v>196698.0739081747</v>
      </c>
      <c r="R2913">
        <f>Q2913/MainSheet!$C$8*(G2913-G2912)+R2912</f>
        <v>3931.9175606133308</v>
      </c>
      <c r="S2913">
        <f t="shared" si="414"/>
        <v>63458.621297163794</v>
      </c>
      <c r="T2913">
        <f t="shared" si="406"/>
        <v>29.110000000001751</v>
      </c>
      <c r="U2913" s="1">
        <f>Q2913/MainSheet!$C$22</f>
        <v>1</v>
      </c>
    </row>
    <row r="2914" spans="7:21">
      <c r="G2914">
        <f t="shared" si="407"/>
        <v>29.120000000001752</v>
      </c>
      <c r="H2914">
        <f t="shared" si="408"/>
        <v>198000</v>
      </c>
      <c r="I2914" s="2">
        <f>MIN(MainSheet!$C$10/MainSheet!$C$9,MainSheet!$K$9*60)</f>
        <v>660</v>
      </c>
      <c r="J2914" s="1">
        <f>IF(G2914&gt;MainSheet!$C$11,IF(J2913&gt;=0.999,1,(G2914-MainSheet!$C$11)*I2914/$B$2/60),0)</f>
        <v>1</v>
      </c>
      <c r="K2914" s="1">
        <f>IF(G2914&gt;MainSheet!$C$11+$B$6,IF(K2913&gt;=0.999,1,(G2914-MainSheet!$C$11-$B$6)*I2914/$C$2/60),0)</f>
        <v>1</v>
      </c>
      <c r="L2914" s="1">
        <f>IF(G2914&gt;MainSheet!$C$11+$B$6+$C$6,IF(L2913&gt;=0.999,1,(G2914-MainSheet!$C$11-$B$6-$C$6)*I2914/$D$2/60),0)</f>
        <v>1</v>
      </c>
      <c r="M2914">
        <f t="shared" si="409"/>
        <v>1</v>
      </c>
      <c r="N2914" s="2">
        <f t="shared" si="410"/>
        <v>3721.0526315789471</v>
      </c>
      <c r="O2914">
        <f t="shared" si="413"/>
        <v>977.02127659574455</v>
      </c>
      <c r="P2914">
        <f t="shared" si="411"/>
        <v>192000</v>
      </c>
      <c r="Q2914" s="2">
        <f t="shared" si="412"/>
        <v>196698.0739081747</v>
      </c>
      <c r="R2914">
        <f>Q2914/MainSheet!$C$8*(G2914-G2913)+R2913</f>
        <v>3933.9488071041656</v>
      </c>
      <c r="S2914">
        <f t="shared" si="414"/>
        <v>63491.404309481826</v>
      </c>
      <c r="T2914">
        <f t="shared" si="406"/>
        <v>29.120000000001752</v>
      </c>
      <c r="U2914" s="1">
        <f>Q2914/MainSheet!$C$22</f>
        <v>1</v>
      </c>
    </row>
    <row r="2915" spans="7:21">
      <c r="G2915">
        <f t="shared" si="407"/>
        <v>29.130000000001754</v>
      </c>
      <c r="H2915">
        <f t="shared" si="408"/>
        <v>198000</v>
      </c>
      <c r="I2915" s="2">
        <f>MIN(MainSheet!$C$10/MainSheet!$C$9,MainSheet!$K$9*60)</f>
        <v>660</v>
      </c>
      <c r="J2915" s="1">
        <f>IF(G2915&gt;MainSheet!$C$11,IF(J2914&gt;=0.999,1,(G2915-MainSheet!$C$11)*I2915/$B$2/60),0)</f>
        <v>1</v>
      </c>
      <c r="K2915" s="1">
        <f>IF(G2915&gt;MainSheet!$C$11+$B$6,IF(K2914&gt;=0.999,1,(G2915-MainSheet!$C$11-$B$6)*I2915/$C$2/60),0)</f>
        <v>1</v>
      </c>
      <c r="L2915" s="1">
        <f>IF(G2915&gt;MainSheet!$C$11+$B$6+$C$6,IF(L2914&gt;=0.999,1,(G2915-MainSheet!$C$11-$B$6-$C$6)*I2915/$D$2/60),0)</f>
        <v>1</v>
      </c>
      <c r="M2915">
        <f t="shared" si="409"/>
        <v>1</v>
      </c>
      <c r="N2915" s="2">
        <f t="shared" si="410"/>
        <v>3721.0526315789471</v>
      </c>
      <c r="O2915">
        <f t="shared" si="413"/>
        <v>977.02127659574455</v>
      </c>
      <c r="P2915">
        <f t="shared" si="411"/>
        <v>192000</v>
      </c>
      <c r="Q2915" s="2">
        <f t="shared" si="412"/>
        <v>196698.0739081747</v>
      </c>
      <c r="R2915">
        <f>Q2915/MainSheet!$C$8*(G2915-G2914)+R2914</f>
        <v>3935.9800535950003</v>
      </c>
      <c r="S2915">
        <f t="shared" si="414"/>
        <v>63524.187321799858</v>
      </c>
      <c r="T2915">
        <f t="shared" si="406"/>
        <v>29.130000000001754</v>
      </c>
      <c r="U2915" s="1">
        <f>Q2915/MainSheet!$C$22</f>
        <v>1</v>
      </c>
    </row>
    <row r="2916" spans="7:21">
      <c r="G2916">
        <f t="shared" si="407"/>
        <v>29.140000000001756</v>
      </c>
      <c r="H2916">
        <f t="shared" si="408"/>
        <v>198000</v>
      </c>
      <c r="I2916" s="2">
        <f>MIN(MainSheet!$C$10/MainSheet!$C$9,MainSheet!$K$9*60)</f>
        <v>660</v>
      </c>
      <c r="J2916" s="1">
        <f>IF(G2916&gt;MainSheet!$C$11,IF(J2915&gt;=0.999,1,(G2916-MainSheet!$C$11)*I2916/$B$2/60),0)</f>
        <v>1</v>
      </c>
      <c r="K2916" s="1">
        <f>IF(G2916&gt;MainSheet!$C$11+$B$6,IF(K2915&gt;=0.999,1,(G2916-MainSheet!$C$11-$B$6)*I2916/$C$2/60),0)</f>
        <v>1</v>
      </c>
      <c r="L2916" s="1">
        <f>IF(G2916&gt;MainSheet!$C$11+$B$6+$C$6,IF(L2915&gt;=0.999,1,(G2916-MainSheet!$C$11-$B$6-$C$6)*I2916/$D$2/60),0)</f>
        <v>1</v>
      </c>
      <c r="M2916">
        <f t="shared" si="409"/>
        <v>1</v>
      </c>
      <c r="N2916" s="2">
        <f t="shared" si="410"/>
        <v>3721.0526315789471</v>
      </c>
      <c r="O2916">
        <f t="shared" si="413"/>
        <v>977.02127659574455</v>
      </c>
      <c r="P2916">
        <f t="shared" si="411"/>
        <v>192000</v>
      </c>
      <c r="Q2916" s="2">
        <f t="shared" si="412"/>
        <v>196698.0739081747</v>
      </c>
      <c r="R2916">
        <f>Q2916/MainSheet!$C$8*(G2916-G2915)+R2915</f>
        <v>3938.011300085835</v>
      </c>
      <c r="S2916">
        <f t="shared" si="414"/>
        <v>63556.97033411789</v>
      </c>
      <c r="T2916">
        <f t="shared" si="406"/>
        <v>29.140000000001756</v>
      </c>
      <c r="U2916" s="1">
        <f>Q2916/MainSheet!$C$22</f>
        <v>1</v>
      </c>
    </row>
    <row r="2917" spans="7:21">
      <c r="G2917">
        <f t="shared" si="407"/>
        <v>29.150000000001757</v>
      </c>
      <c r="H2917">
        <f t="shared" si="408"/>
        <v>198000</v>
      </c>
      <c r="I2917" s="2">
        <f>MIN(MainSheet!$C$10/MainSheet!$C$9,MainSheet!$K$9*60)</f>
        <v>660</v>
      </c>
      <c r="J2917" s="1">
        <f>IF(G2917&gt;MainSheet!$C$11,IF(J2916&gt;=0.999,1,(G2917-MainSheet!$C$11)*I2917/$B$2/60),0)</f>
        <v>1</v>
      </c>
      <c r="K2917" s="1">
        <f>IF(G2917&gt;MainSheet!$C$11+$B$6,IF(K2916&gt;=0.999,1,(G2917-MainSheet!$C$11-$B$6)*I2917/$C$2/60),0)</f>
        <v>1</v>
      </c>
      <c r="L2917" s="1">
        <f>IF(G2917&gt;MainSheet!$C$11+$B$6+$C$6,IF(L2916&gt;=0.999,1,(G2917-MainSheet!$C$11-$B$6-$C$6)*I2917/$D$2/60),0)</f>
        <v>1</v>
      </c>
      <c r="M2917">
        <f t="shared" si="409"/>
        <v>1</v>
      </c>
      <c r="N2917" s="2">
        <f t="shared" si="410"/>
        <v>3721.0526315789471</v>
      </c>
      <c r="O2917">
        <f t="shared" si="413"/>
        <v>977.02127659574455</v>
      </c>
      <c r="P2917">
        <f t="shared" si="411"/>
        <v>192000</v>
      </c>
      <c r="Q2917" s="2">
        <f t="shared" si="412"/>
        <v>196698.0739081747</v>
      </c>
      <c r="R2917">
        <f>Q2917/MainSheet!$C$8*(G2917-G2916)+R2916</f>
        <v>3940.0425465766698</v>
      </c>
      <c r="S2917">
        <f t="shared" si="414"/>
        <v>63589.753346435922</v>
      </c>
      <c r="T2917">
        <f t="shared" si="406"/>
        <v>29.150000000001757</v>
      </c>
      <c r="U2917" s="1">
        <f>Q2917/MainSheet!$C$22</f>
        <v>1</v>
      </c>
    </row>
    <row r="2918" spans="7:21">
      <c r="G2918">
        <f t="shared" si="407"/>
        <v>29.160000000001759</v>
      </c>
      <c r="H2918">
        <f t="shared" si="408"/>
        <v>198000</v>
      </c>
      <c r="I2918" s="2">
        <f>MIN(MainSheet!$C$10/MainSheet!$C$9,MainSheet!$K$9*60)</f>
        <v>660</v>
      </c>
      <c r="J2918" s="1">
        <f>IF(G2918&gt;MainSheet!$C$11,IF(J2917&gt;=0.999,1,(G2918-MainSheet!$C$11)*I2918/$B$2/60),0)</f>
        <v>1</v>
      </c>
      <c r="K2918" s="1">
        <f>IF(G2918&gt;MainSheet!$C$11+$B$6,IF(K2917&gt;=0.999,1,(G2918-MainSheet!$C$11-$B$6)*I2918/$C$2/60),0)</f>
        <v>1</v>
      </c>
      <c r="L2918" s="1">
        <f>IF(G2918&gt;MainSheet!$C$11+$B$6+$C$6,IF(L2917&gt;=0.999,1,(G2918-MainSheet!$C$11-$B$6-$C$6)*I2918/$D$2/60),0)</f>
        <v>1</v>
      </c>
      <c r="M2918">
        <f t="shared" si="409"/>
        <v>1</v>
      </c>
      <c r="N2918" s="2">
        <f t="shared" si="410"/>
        <v>3721.0526315789471</v>
      </c>
      <c r="O2918">
        <f t="shared" si="413"/>
        <v>977.02127659574455</v>
      </c>
      <c r="P2918">
        <f t="shared" si="411"/>
        <v>192000</v>
      </c>
      <c r="Q2918" s="2">
        <f t="shared" si="412"/>
        <v>196698.0739081747</v>
      </c>
      <c r="R2918">
        <f>Q2918/MainSheet!$C$8*(G2918-G2917)+R2917</f>
        <v>3942.0737930675045</v>
      </c>
      <c r="S2918">
        <f t="shared" si="414"/>
        <v>63622.536358753954</v>
      </c>
      <c r="T2918">
        <f t="shared" si="406"/>
        <v>29.160000000001759</v>
      </c>
      <c r="U2918" s="1">
        <f>Q2918/MainSheet!$C$22</f>
        <v>1</v>
      </c>
    </row>
    <row r="2919" spans="7:21">
      <c r="G2919">
        <f t="shared" si="407"/>
        <v>29.17000000000176</v>
      </c>
      <c r="H2919">
        <f t="shared" si="408"/>
        <v>198000</v>
      </c>
      <c r="I2919" s="2">
        <f>MIN(MainSheet!$C$10/MainSheet!$C$9,MainSheet!$K$9*60)</f>
        <v>660</v>
      </c>
      <c r="J2919" s="1">
        <f>IF(G2919&gt;MainSheet!$C$11,IF(J2918&gt;=0.999,1,(G2919-MainSheet!$C$11)*I2919/$B$2/60),0)</f>
        <v>1</v>
      </c>
      <c r="K2919" s="1">
        <f>IF(G2919&gt;MainSheet!$C$11+$B$6,IF(K2918&gt;=0.999,1,(G2919-MainSheet!$C$11-$B$6)*I2919/$C$2/60),0)</f>
        <v>1</v>
      </c>
      <c r="L2919" s="1">
        <f>IF(G2919&gt;MainSheet!$C$11+$B$6+$C$6,IF(L2918&gt;=0.999,1,(G2919-MainSheet!$C$11-$B$6-$C$6)*I2919/$D$2/60),0)</f>
        <v>1</v>
      </c>
      <c r="M2919">
        <f t="shared" si="409"/>
        <v>1</v>
      </c>
      <c r="N2919" s="2">
        <f t="shared" si="410"/>
        <v>3721.0526315789471</v>
      </c>
      <c r="O2919">
        <f t="shared" si="413"/>
        <v>977.02127659574455</v>
      </c>
      <c r="P2919">
        <f t="shared" si="411"/>
        <v>192000</v>
      </c>
      <c r="Q2919" s="2">
        <f t="shared" si="412"/>
        <v>196698.0739081747</v>
      </c>
      <c r="R2919">
        <f>Q2919/MainSheet!$C$8*(G2919-G2918)+R2918</f>
        <v>3944.1050395583393</v>
      </c>
      <c r="S2919">
        <f t="shared" si="414"/>
        <v>63655.319371071986</v>
      </c>
      <c r="T2919">
        <f t="shared" si="406"/>
        <v>29.17000000000176</v>
      </c>
      <c r="U2919" s="1">
        <f>Q2919/MainSheet!$C$22</f>
        <v>1</v>
      </c>
    </row>
    <row r="2920" spans="7:21">
      <c r="G2920">
        <f t="shared" si="407"/>
        <v>29.180000000001762</v>
      </c>
      <c r="H2920">
        <f t="shared" si="408"/>
        <v>198000</v>
      </c>
      <c r="I2920" s="2">
        <f>MIN(MainSheet!$C$10/MainSheet!$C$9,MainSheet!$K$9*60)</f>
        <v>660</v>
      </c>
      <c r="J2920" s="1">
        <f>IF(G2920&gt;MainSheet!$C$11,IF(J2919&gt;=0.999,1,(G2920-MainSheet!$C$11)*I2920/$B$2/60),0)</f>
        <v>1</v>
      </c>
      <c r="K2920" s="1">
        <f>IF(G2920&gt;MainSheet!$C$11+$B$6,IF(K2919&gt;=0.999,1,(G2920-MainSheet!$C$11-$B$6)*I2920/$C$2/60),0)</f>
        <v>1</v>
      </c>
      <c r="L2920" s="1">
        <f>IF(G2920&gt;MainSheet!$C$11+$B$6+$C$6,IF(L2919&gt;=0.999,1,(G2920-MainSheet!$C$11-$B$6-$C$6)*I2920/$D$2/60),0)</f>
        <v>1</v>
      </c>
      <c r="M2920">
        <f t="shared" si="409"/>
        <v>1</v>
      </c>
      <c r="N2920" s="2">
        <f t="shared" si="410"/>
        <v>3721.0526315789471</v>
      </c>
      <c r="O2920">
        <f t="shared" si="413"/>
        <v>977.02127659574455</v>
      </c>
      <c r="P2920">
        <f t="shared" si="411"/>
        <v>192000</v>
      </c>
      <c r="Q2920" s="2">
        <f t="shared" si="412"/>
        <v>196698.0739081747</v>
      </c>
      <c r="R2920">
        <f>Q2920/MainSheet!$C$8*(G2920-G2919)+R2919</f>
        <v>3946.136286049174</v>
      </c>
      <c r="S2920">
        <f t="shared" si="414"/>
        <v>63688.102383390018</v>
      </c>
      <c r="T2920">
        <f t="shared" si="406"/>
        <v>29.180000000001762</v>
      </c>
      <c r="U2920" s="1">
        <f>Q2920/MainSheet!$C$22</f>
        <v>1</v>
      </c>
    </row>
    <row r="2921" spans="7:21">
      <c r="G2921">
        <f t="shared" si="407"/>
        <v>29.190000000001763</v>
      </c>
      <c r="H2921">
        <f t="shared" si="408"/>
        <v>198000</v>
      </c>
      <c r="I2921" s="2">
        <f>MIN(MainSheet!$C$10/MainSheet!$C$9,MainSheet!$K$9*60)</f>
        <v>660</v>
      </c>
      <c r="J2921" s="1">
        <f>IF(G2921&gt;MainSheet!$C$11,IF(J2920&gt;=0.999,1,(G2921-MainSheet!$C$11)*I2921/$B$2/60),0)</f>
        <v>1</v>
      </c>
      <c r="K2921" s="1">
        <f>IF(G2921&gt;MainSheet!$C$11+$B$6,IF(K2920&gt;=0.999,1,(G2921-MainSheet!$C$11-$B$6)*I2921/$C$2/60),0)</f>
        <v>1</v>
      </c>
      <c r="L2921" s="1">
        <f>IF(G2921&gt;MainSheet!$C$11+$B$6+$C$6,IF(L2920&gt;=0.999,1,(G2921-MainSheet!$C$11-$B$6-$C$6)*I2921/$D$2/60),0)</f>
        <v>1</v>
      </c>
      <c r="M2921">
        <f t="shared" si="409"/>
        <v>1</v>
      </c>
      <c r="N2921" s="2">
        <f t="shared" si="410"/>
        <v>3721.0526315789471</v>
      </c>
      <c r="O2921">
        <f t="shared" si="413"/>
        <v>977.02127659574455</v>
      </c>
      <c r="P2921">
        <f t="shared" si="411"/>
        <v>192000</v>
      </c>
      <c r="Q2921" s="2">
        <f t="shared" si="412"/>
        <v>196698.0739081747</v>
      </c>
      <c r="R2921">
        <f>Q2921/MainSheet!$C$8*(G2921-G2920)+R2920</f>
        <v>3948.1675325400088</v>
      </c>
      <c r="S2921">
        <f t="shared" si="414"/>
        <v>63720.88539570805</v>
      </c>
      <c r="T2921">
        <f t="shared" si="406"/>
        <v>29.190000000001763</v>
      </c>
      <c r="U2921" s="1">
        <f>Q2921/MainSheet!$C$22</f>
        <v>1</v>
      </c>
    </row>
    <row r="2922" spans="7:21">
      <c r="G2922">
        <f t="shared" si="407"/>
        <v>29.200000000001765</v>
      </c>
      <c r="H2922">
        <f t="shared" si="408"/>
        <v>198000</v>
      </c>
      <c r="I2922" s="2">
        <f>MIN(MainSheet!$C$10/MainSheet!$C$9,MainSheet!$K$9*60)</f>
        <v>660</v>
      </c>
      <c r="J2922" s="1">
        <f>IF(G2922&gt;MainSheet!$C$11,IF(J2921&gt;=0.999,1,(G2922-MainSheet!$C$11)*I2922/$B$2/60),0)</f>
        <v>1</v>
      </c>
      <c r="K2922" s="1">
        <f>IF(G2922&gt;MainSheet!$C$11+$B$6,IF(K2921&gt;=0.999,1,(G2922-MainSheet!$C$11-$B$6)*I2922/$C$2/60),0)</f>
        <v>1</v>
      </c>
      <c r="L2922" s="1">
        <f>IF(G2922&gt;MainSheet!$C$11+$B$6+$C$6,IF(L2921&gt;=0.999,1,(G2922-MainSheet!$C$11-$B$6-$C$6)*I2922/$D$2/60),0)</f>
        <v>1</v>
      </c>
      <c r="M2922">
        <f t="shared" si="409"/>
        <v>1</v>
      </c>
      <c r="N2922" s="2">
        <f t="shared" si="410"/>
        <v>3721.0526315789471</v>
      </c>
      <c r="O2922">
        <f t="shared" si="413"/>
        <v>977.02127659574455</v>
      </c>
      <c r="P2922">
        <f t="shared" si="411"/>
        <v>192000</v>
      </c>
      <c r="Q2922" s="2">
        <f t="shared" si="412"/>
        <v>196698.0739081747</v>
      </c>
      <c r="R2922">
        <f>Q2922/MainSheet!$C$8*(G2922-G2921)+R2921</f>
        <v>3950.1987790308435</v>
      </c>
      <c r="S2922">
        <f t="shared" si="414"/>
        <v>63753.668408026082</v>
      </c>
      <c r="T2922">
        <f t="shared" si="406"/>
        <v>29.200000000001765</v>
      </c>
      <c r="U2922" s="1">
        <f>Q2922/MainSheet!$C$22</f>
        <v>1</v>
      </c>
    </row>
    <row r="2923" spans="7:21">
      <c r="G2923">
        <f t="shared" si="407"/>
        <v>29.210000000001767</v>
      </c>
      <c r="H2923">
        <f t="shared" si="408"/>
        <v>198000</v>
      </c>
      <c r="I2923" s="2">
        <f>MIN(MainSheet!$C$10/MainSheet!$C$9,MainSheet!$K$9*60)</f>
        <v>660</v>
      </c>
      <c r="J2923" s="1">
        <f>IF(G2923&gt;MainSheet!$C$11,IF(J2922&gt;=0.999,1,(G2923-MainSheet!$C$11)*I2923/$B$2/60),0)</f>
        <v>1</v>
      </c>
      <c r="K2923" s="1">
        <f>IF(G2923&gt;MainSheet!$C$11+$B$6,IF(K2922&gt;=0.999,1,(G2923-MainSheet!$C$11-$B$6)*I2923/$C$2/60),0)</f>
        <v>1</v>
      </c>
      <c r="L2923" s="1">
        <f>IF(G2923&gt;MainSheet!$C$11+$B$6+$C$6,IF(L2922&gt;=0.999,1,(G2923-MainSheet!$C$11-$B$6-$C$6)*I2923/$D$2/60),0)</f>
        <v>1</v>
      </c>
      <c r="M2923">
        <f t="shared" si="409"/>
        <v>1</v>
      </c>
      <c r="N2923" s="2">
        <f t="shared" si="410"/>
        <v>3721.0526315789471</v>
      </c>
      <c r="O2923">
        <f t="shared" si="413"/>
        <v>977.02127659574455</v>
      </c>
      <c r="P2923">
        <f t="shared" si="411"/>
        <v>192000</v>
      </c>
      <c r="Q2923" s="2">
        <f t="shared" si="412"/>
        <v>196698.0739081747</v>
      </c>
      <c r="R2923">
        <f>Q2923/MainSheet!$C$8*(G2923-G2922)+R2922</f>
        <v>3952.2300255216783</v>
      </c>
      <c r="S2923">
        <f t="shared" si="414"/>
        <v>63786.451420344114</v>
      </c>
      <c r="T2923">
        <f t="shared" si="406"/>
        <v>29.210000000001767</v>
      </c>
      <c r="U2923" s="1">
        <f>Q2923/MainSheet!$C$22</f>
        <v>1</v>
      </c>
    </row>
    <row r="2924" spans="7:21">
      <c r="G2924">
        <f t="shared" si="407"/>
        <v>29.220000000001768</v>
      </c>
      <c r="H2924">
        <f t="shared" si="408"/>
        <v>198000</v>
      </c>
      <c r="I2924" s="2">
        <f>MIN(MainSheet!$C$10/MainSheet!$C$9,MainSheet!$K$9*60)</f>
        <v>660</v>
      </c>
      <c r="J2924" s="1">
        <f>IF(G2924&gt;MainSheet!$C$11,IF(J2923&gt;=0.999,1,(G2924-MainSheet!$C$11)*I2924/$B$2/60),0)</f>
        <v>1</v>
      </c>
      <c r="K2924" s="1">
        <f>IF(G2924&gt;MainSheet!$C$11+$B$6,IF(K2923&gt;=0.999,1,(G2924-MainSheet!$C$11-$B$6)*I2924/$C$2/60),0)</f>
        <v>1</v>
      </c>
      <c r="L2924" s="1">
        <f>IF(G2924&gt;MainSheet!$C$11+$B$6+$C$6,IF(L2923&gt;=0.999,1,(G2924-MainSheet!$C$11-$B$6-$C$6)*I2924/$D$2/60),0)</f>
        <v>1</v>
      </c>
      <c r="M2924">
        <f t="shared" si="409"/>
        <v>1</v>
      </c>
      <c r="N2924" s="2">
        <f t="shared" si="410"/>
        <v>3721.0526315789471</v>
      </c>
      <c r="O2924">
        <f t="shared" si="413"/>
        <v>977.02127659574455</v>
      </c>
      <c r="P2924">
        <f t="shared" si="411"/>
        <v>192000</v>
      </c>
      <c r="Q2924" s="2">
        <f t="shared" si="412"/>
        <v>196698.0739081747</v>
      </c>
      <c r="R2924">
        <f>Q2924/MainSheet!$C$8*(G2924-G2923)+R2923</f>
        <v>3954.261272012513</v>
      </c>
      <c r="S2924">
        <f t="shared" si="414"/>
        <v>63819.234432662146</v>
      </c>
      <c r="T2924">
        <f t="shared" si="406"/>
        <v>29.220000000001768</v>
      </c>
      <c r="U2924" s="1">
        <f>Q2924/MainSheet!$C$22</f>
        <v>1</v>
      </c>
    </row>
    <row r="2925" spans="7:21">
      <c r="G2925">
        <f t="shared" si="407"/>
        <v>29.23000000000177</v>
      </c>
      <c r="H2925">
        <f t="shared" si="408"/>
        <v>198000</v>
      </c>
      <c r="I2925" s="2">
        <f>MIN(MainSheet!$C$10/MainSheet!$C$9,MainSheet!$K$9*60)</f>
        <v>660</v>
      </c>
      <c r="J2925" s="1">
        <f>IF(G2925&gt;MainSheet!$C$11,IF(J2924&gt;=0.999,1,(G2925-MainSheet!$C$11)*I2925/$B$2/60),0)</f>
        <v>1</v>
      </c>
      <c r="K2925" s="1">
        <f>IF(G2925&gt;MainSheet!$C$11+$B$6,IF(K2924&gt;=0.999,1,(G2925-MainSheet!$C$11-$B$6)*I2925/$C$2/60),0)</f>
        <v>1</v>
      </c>
      <c r="L2925" s="1">
        <f>IF(G2925&gt;MainSheet!$C$11+$B$6+$C$6,IF(L2924&gt;=0.999,1,(G2925-MainSheet!$C$11-$B$6-$C$6)*I2925/$D$2/60),0)</f>
        <v>1</v>
      </c>
      <c r="M2925">
        <f t="shared" si="409"/>
        <v>1</v>
      </c>
      <c r="N2925" s="2">
        <f t="shared" si="410"/>
        <v>3721.0526315789471</v>
      </c>
      <c r="O2925">
        <f t="shared" si="413"/>
        <v>977.02127659574455</v>
      </c>
      <c r="P2925">
        <f t="shared" si="411"/>
        <v>192000</v>
      </c>
      <c r="Q2925" s="2">
        <f t="shared" si="412"/>
        <v>196698.0739081747</v>
      </c>
      <c r="R2925">
        <f>Q2925/MainSheet!$C$8*(G2925-G2924)+R2924</f>
        <v>3956.2925185033478</v>
      </c>
      <c r="S2925">
        <f t="shared" si="414"/>
        <v>63852.017444980178</v>
      </c>
      <c r="T2925">
        <f t="shared" si="406"/>
        <v>29.23000000000177</v>
      </c>
      <c r="U2925" s="1">
        <f>Q2925/MainSheet!$C$22</f>
        <v>1</v>
      </c>
    </row>
    <row r="2926" spans="7:21">
      <c r="G2926">
        <f t="shared" si="407"/>
        <v>29.240000000001771</v>
      </c>
      <c r="H2926">
        <f t="shared" si="408"/>
        <v>198000</v>
      </c>
      <c r="I2926" s="2">
        <f>MIN(MainSheet!$C$10/MainSheet!$C$9,MainSheet!$K$9*60)</f>
        <v>660</v>
      </c>
      <c r="J2926" s="1">
        <f>IF(G2926&gt;MainSheet!$C$11,IF(J2925&gt;=0.999,1,(G2926-MainSheet!$C$11)*I2926/$B$2/60),0)</f>
        <v>1</v>
      </c>
      <c r="K2926" s="1">
        <f>IF(G2926&gt;MainSheet!$C$11+$B$6,IF(K2925&gt;=0.999,1,(G2926-MainSheet!$C$11-$B$6)*I2926/$C$2/60),0)</f>
        <v>1</v>
      </c>
      <c r="L2926" s="1">
        <f>IF(G2926&gt;MainSheet!$C$11+$B$6+$C$6,IF(L2925&gt;=0.999,1,(G2926-MainSheet!$C$11-$B$6-$C$6)*I2926/$D$2/60),0)</f>
        <v>1</v>
      </c>
      <c r="M2926">
        <f t="shared" si="409"/>
        <v>1</v>
      </c>
      <c r="N2926" s="2">
        <f t="shared" si="410"/>
        <v>3721.0526315789471</v>
      </c>
      <c r="O2926">
        <f t="shared" si="413"/>
        <v>977.02127659574455</v>
      </c>
      <c r="P2926">
        <f t="shared" si="411"/>
        <v>192000</v>
      </c>
      <c r="Q2926" s="2">
        <f t="shared" si="412"/>
        <v>196698.0739081747</v>
      </c>
      <c r="R2926">
        <f>Q2926/MainSheet!$C$8*(G2926-G2925)+R2925</f>
        <v>3958.3237649941825</v>
      </c>
      <c r="S2926">
        <f t="shared" si="414"/>
        <v>63884.80045729821</v>
      </c>
      <c r="T2926">
        <f t="shared" si="406"/>
        <v>29.240000000001771</v>
      </c>
      <c r="U2926" s="1">
        <f>Q2926/MainSheet!$C$22</f>
        <v>1</v>
      </c>
    </row>
    <row r="2927" spans="7:21">
      <c r="G2927">
        <f t="shared" si="407"/>
        <v>29.250000000001773</v>
      </c>
      <c r="H2927">
        <f t="shared" si="408"/>
        <v>198000</v>
      </c>
      <c r="I2927" s="2">
        <f>MIN(MainSheet!$C$10/MainSheet!$C$9,MainSheet!$K$9*60)</f>
        <v>660</v>
      </c>
      <c r="J2927" s="1">
        <f>IF(G2927&gt;MainSheet!$C$11,IF(J2926&gt;=0.999,1,(G2927-MainSheet!$C$11)*I2927/$B$2/60),0)</f>
        <v>1</v>
      </c>
      <c r="K2927" s="1">
        <f>IF(G2927&gt;MainSheet!$C$11+$B$6,IF(K2926&gt;=0.999,1,(G2927-MainSheet!$C$11-$B$6)*I2927/$C$2/60),0)</f>
        <v>1</v>
      </c>
      <c r="L2927" s="1">
        <f>IF(G2927&gt;MainSheet!$C$11+$B$6+$C$6,IF(L2926&gt;=0.999,1,(G2927-MainSheet!$C$11-$B$6-$C$6)*I2927/$D$2/60),0)</f>
        <v>1</v>
      </c>
      <c r="M2927">
        <f t="shared" si="409"/>
        <v>1</v>
      </c>
      <c r="N2927" s="2">
        <f t="shared" si="410"/>
        <v>3721.0526315789471</v>
      </c>
      <c r="O2927">
        <f t="shared" si="413"/>
        <v>977.02127659574455</v>
      </c>
      <c r="P2927">
        <f t="shared" si="411"/>
        <v>192000</v>
      </c>
      <c r="Q2927" s="2">
        <f t="shared" si="412"/>
        <v>196698.0739081747</v>
      </c>
      <c r="R2927">
        <f>Q2927/MainSheet!$C$8*(G2927-G2926)+R2926</f>
        <v>3960.3550114850173</v>
      </c>
      <c r="S2927">
        <f t="shared" si="414"/>
        <v>63917.583469616242</v>
      </c>
      <c r="T2927">
        <f t="shared" si="406"/>
        <v>29.250000000001773</v>
      </c>
      <c r="U2927" s="1">
        <f>Q2927/MainSheet!$C$22</f>
        <v>1</v>
      </c>
    </row>
    <row r="2928" spans="7:21">
      <c r="G2928">
        <f t="shared" si="407"/>
        <v>29.260000000001774</v>
      </c>
      <c r="H2928">
        <f t="shared" si="408"/>
        <v>198000</v>
      </c>
      <c r="I2928" s="2">
        <f>MIN(MainSheet!$C$10/MainSheet!$C$9,MainSheet!$K$9*60)</f>
        <v>660</v>
      </c>
      <c r="J2928" s="1">
        <f>IF(G2928&gt;MainSheet!$C$11,IF(J2927&gt;=0.999,1,(G2928-MainSheet!$C$11)*I2928/$B$2/60),0)</f>
        <v>1</v>
      </c>
      <c r="K2928" s="1">
        <f>IF(G2928&gt;MainSheet!$C$11+$B$6,IF(K2927&gt;=0.999,1,(G2928-MainSheet!$C$11-$B$6)*I2928/$C$2/60),0)</f>
        <v>1</v>
      </c>
      <c r="L2928" s="1">
        <f>IF(G2928&gt;MainSheet!$C$11+$B$6+$C$6,IF(L2927&gt;=0.999,1,(G2928-MainSheet!$C$11-$B$6-$C$6)*I2928/$D$2/60),0)</f>
        <v>1</v>
      </c>
      <c r="M2928">
        <f t="shared" si="409"/>
        <v>1</v>
      </c>
      <c r="N2928" s="2">
        <f t="shared" si="410"/>
        <v>3721.0526315789471</v>
      </c>
      <c r="O2928">
        <f t="shared" si="413"/>
        <v>977.02127659574455</v>
      </c>
      <c r="P2928">
        <f t="shared" si="411"/>
        <v>192000</v>
      </c>
      <c r="Q2928" s="2">
        <f t="shared" si="412"/>
        <v>196698.0739081747</v>
      </c>
      <c r="R2928">
        <f>Q2928/MainSheet!$C$8*(G2928-G2927)+R2927</f>
        <v>3962.386257975852</v>
      </c>
      <c r="S2928">
        <f t="shared" si="414"/>
        <v>63950.366481934274</v>
      </c>
      <c r="T2928">
        <f t="shared" si="406"/>
        <v>29.260000000001774</v>
      </c>
      <c r="U2928" s="1">
        <f>Q2928/MainSheet!$C$22</f>
        <v>1</v>
      </c>
    </row>
    <row r="2929" spans="7:21">
      <c r="G2929">
        <f t="shared" si="407"/>
        <v>29.270000000001776</v>
      </c>
      <c r="H2929">
        <f t="shared" si="408"/>
        <v>198000</v>
      </c>
      <c r="I2929" s="2">
        <f>MIN(MainSheet!$C$10/MainSheet!$C$9,MainSheet!$K$9*60)</f>
        <v>660</v>
      </c>
      <c r="J2929" s="1">
        <f>IF(G2929&gt;MainSheet!$C$11,IF(J2928&gt;=0.999,1,(G2929-MainSheet!$C$11)*I2929/$B$2/60),0)</f>
        <v>1</v>
      </c>
      <c r="K2929" s="1">
        <f>IF(G2929&gt;MainSheet!$C$11+$B$6,IF(K2928&gt;=0.999,1,(G2929-MainSheet!$C$11-$B$6)*I2929/$C$2/60),0)</f>
        <v>1</v>
      </c>
      <c r="L2929" s="1">
        <f>IF(G2929&gt;MainSheet!$C$11+$B$6+$C$6,IF(L2928&gt;=0.999,1,(G2929-MainSheet!$C$11-$B$6-$C$6)*I2929/$D$2/60),0)</f>
        <v>1</v>
      </c>
      <c r="M2929">
        <f t="shared" si="409"/>
        <v>1</v>
      </c>
      <c r="N2929" s="2">
        <f t="shared" si="410"/>
        <v>3721.0526315789471</v>
      </c>
      <c r="O2929">
        <f t="shared" si="413"/>
        <v>977.02127659574455</v>
      </c>
      <c r="P2929">
        <f t="shared" si="411"/>
        <v>192000</v>
      </c>
      <c r="Q2929" s="2">
        <f t="shared" si="412"/>
        <v>196698.0739081747</v>
      </c>
      <c r="R2929">
        <f>Q2929/MainSheet!$C$8*(G2929-G2928)+R2928</f>
        <v>3964.4175044666868</v>
      </c>
      <c r="S2929">
        <f t="shared" si="414"/>
        <v>63983.149494252306</v>
      </c>
      <c r="T2929">
        <f t="shared" si="406"/>
        <v>29.270000000001776</v>
      </c>
      <c r="U2929" s="1">
        <f>Q2929/MainSheet!$C$22</f>
        <v>1</v>
      </c>
    </row>
    <row r="2930" spans="7:21">
      <c r="G2930">
        <f t="shared" si="407"/>
        <v>29.280000000001777</v>
      </c>
      <c r="H2930">
        <f t="shared" si="408"/>
        <v>198000</v>
      </c>
      <c r="I2930" s="2">
        <f>MIN(MainSheet!$C$10/MainSheet!$C$9,MainSheet!$K$9*60)</f>
        <v>660</v>
      </c>
      <c r="J2930" s="1">
        <f>IF(G2930&gt;MainSheet!$C$11,IF(J2929&gt;=0.999,1,(G2930-MainSheet!$C$11)*I2930/$B$2/60),0)</f>
        <v>1</v>
      </c>
      <c r="K2930" s="1">
        <f>IF(G2930&gt;MainSheet!$C$11+$B$6,IF(K2929&gt;=0.999,1,(G2930-MainSheet!$C$11-$B$6)*I2930/$C$2/60),0)</f>
        <v>1</v>
      </c>
      <c r="L2930" s="1">
        <f>IF(G2930&gt;MainSheet!$C$11+$B$6+$C$6,IF(L2929&gt;=0.999,1,(G2930-MainSheet!$C$11-$B$6-$C$6)*I2930/$D$2/60),0)</f>
        <v>1</v>
      </c>
      <c r="M2930">
        <f t="shared" si="409"/>
        <v>1</v>
      </c>
      <c r="N2930" s="2">
        <f t="shared" si="410"/>
        <v>3721.0526315789471</v>
      </c>
      <c r="O2930">
        <f t="shared" si="413"/>
        <v>977.02127659574455</v>
      </c>
      <c r="P2930">
        <f t="shared" si="411"/>
        <v>192000</v>
      </c>
      <c r="Q2930" s="2">
        <f t="shared" si="412"/>
        <v>196698.0739081747</v>
      </c>
      <c r="R2930">
        <f>Q2930/MainSheet!$C$8*(G2930-G2929)+R2929</f>
        <v>3966.4487509575215</v>
      </c>
      <c r="S2930">
        <f t="shared" si="414"/>
        <v>64015.932506570338</v>
      </c>
      <c r="T2930">
        <f t="shared" si="406"/>
        <v>29.280000000001777</v>
      </c>
      <c r="U2930" s="1">
        <f>Q2930/MainSheet!$C$22</f>
        <v>1</v>
      </c>
    </row>
    <row r="2931" spans="7:21">
      <c r="G2931">
        <f t="shared" si="407"/>
        <v>29.290000000001779</v>
      </c>
      <c r="H2931">
        <f t="shared" si="408"/>
        <v>198000</v>
      </c>
      <c r="I2931" s="2">
        <f>MIN(MainSheet!$C$10/MainSheet!$C$9,MainSheet!$K$9*60)</f>
        <v>660</v>
      </c>
      <c r="J2931" s="1">
        <f>IF(G2931&gt;MainSheet!$C$11,IF(J2930&gt;=0.999,1,(G2931-MainSheet!$C$11)*I2931/$B$2/60),0)</f>
        <v>1</v>
      </c>
      <c r="K2931" s="1">
        <f>IF(G2931&gt;MainSheet!$C$11+$B$6,IF(K2930&gt;=0.999,1,(G2931-MainSheet!$C$11-$B$6)*I2931/$C$2/60),0)</f>
        <v>1</v>
      </c>
      <c r="L2931" s="1">
        <f>IF(G2931&gt;MainSheet!$C$11+$B$6+$C$6,IF(L2930&gt;=0.999,1,(G2931-MainSheet!$C$11-$B$6-$C$6)*I2931/$D$2/60),0)</f>
        <v>1</v>
      </c>
      <c r="M2931">
        <f t="shared" si="409"/>
        <v>1</v>
      </c>
      <c r="N2931" s="2">
        <f t="shared" si="410"/>
        <v>3721.0526315789471</v>
      </c>
      <c r="O2931">
        <f t="shared" si="413"/>
        <v>977.02127659574455</v>
      </c>
      <c r="P2931">
        <f t="shared" si="411"/>
        <v>192000</v>
      </c>
      <c r="Q2931" s="2">
        <f t="shared" si="412"/>
        <v>196698.0739081747</v>
      </c>
      <c r="R2931">
        <f>Q2931/MainSheet!$C$8*(G2931-G2930)+R2930</f>
        <v>3968.4799974483562</v>
      </c>
      <c r="S2931">
        <f t="shared" si="414"/>
        <v>64048.71551888837</v>
      </c>
      <c r="T2931">
        <f t="shared" si="406"/>
        <v>29.290000000001779</v>
      </c>
      <c r="U2931" s="1">
        <f>Q2931/MainSheet!$C$22</f>
        <v>1</v>
      </c>
    </row>
    <row r="2932" spans="7:21">
      <c r="G2932">
        <f t="shared" si="407"/>
        <v>29.300000000001781</v>
      </c>
      <c r="H2932">
        <f t="shared" si="408"/>
        <v>198000</v>
      </c>
      <c r="I2932" s="2">
        <f>MIN(MainSheet!$C$10/MainSheet!$C$9,MainSheet!$K$9*60)</f>
        <v>660</v>
      </c>
      <c r="J2932" s="1">
        <f>IF(G2932&gt;MainSheet!$C$11,IF(J2931&gt;=0.999,1,(G2932-MainSheet!$C$11)*I2932/$B$2/60),0)</f>
        <v>1</v>
      </c>
      <c r="K2932" s="1">
        <f>IF(G2932&gt;MainSheet!$C$11+$B$6,IF(K2931&gt;=0.999,1,(G2932-MainSheet!$C$11-$B$6)*I2932/$C$2/60),0)</f>
        <v>1</v>
      </c>
      <c r="L2932" s="1">
        <f>IF(G2932&gt;MainSheet!$C$11+$B$6+$C$6,IF(L2931&gt;=0.999,1,(G2932-MainSheet!$C$11-$B$6-$C$6)*I2932/$D$2/60),0)</f>
        <v>1</v>
      </c>
      <c r="M2932">
        <f t="shared" si="409"/>
        <v>1</v>
      </c>
      <c r="N2932" s="2">
        <f t="shared" si="410"/>
        <v>3721.0526315789471</v>
      </c>
      <c r="O2932">
        <f t="shared" si="413"/>
        <v>977.02127659574455</v>
      </c>
      <c r="P2932">
        <f t="shared" si="411"/>
        <v>192000</v>
      </c>
      <c r="Q2932" s="2">
        <f t="shared" si="412"/>
        <v>196698.0739081747</v>
      </c>
      <c r="R2932">
        <f>Q2932/MainSheet!$C$8*(G2932-G2931)+R2931</f>
        <v>3970.511243939191</v>
      </c>
      <c r="S2932">
        <f t="shared" si="414"/>
        <v>64081.498531206402</v>
      </c>
      <c r="T2932">
        <f t="shared" si="406"/>
        <v>29.300000000001781</v>
      </c>
      <c r="U2932" s="1">
        <f>Q2932/MainSheet!$C$22</f>
        <v>1</v>
      </c>
    </row>
    <row r="2933" spans="7:21">
      <c r="G2933">
        <f t="shared" si="407"/>
        <v>29.310000000001782</v>
      </c>
      <c r="H2933">
        <f t="shared" si="408"/>
        <v>198000</v>
      </c>
      <c r="I2933" s="2">
        <f>MIN(MainSheet!$C$10/MainSheet!$C$9,MainSheet!$K$9*60)</f>
        <v>660</v>
      </c>
      <c r="J2933" s="1">
        <f>IF(G2933&gt;MainSheet!$C$11,IF(J2932&gt;=0.999,1,(G2933-MainSheet!$C$11)*I2933/$B$2/60),0)</f>
        <v>1</v>
      </c>
      <c r="K2933" s="1">
        <f>IF(G2933&gt;MainSheet!$C$11+$B$6,IF(K2932&gt;=0.999,1,(G2933-MainSheet!$C$11-$B$6)*I2933/$C$2/60),0)</f>
        <v>1</v>
      </c>
      <c r="L2933" s="1">
        <f>IF(G2933&gt;MainSheet!$C$11+$B$6+$C$6,IF(L2932&gt;=0.999,1,(G2933-MainSheet!$C$11-$B$6-$C$6)*I2933/$D$2/60),0)</f>
        <v>1</v>
      </c>
      <c r="M2933">
        <f t="shared" si="409"/>
        <v>1</v>
      </c>
      <c r="N2933" s="2">
        <f t="shared" si="410"/>
        <v>3721.0526315789471</v>
      </c>
      <c r="O2933">
        <f t="shared" si="413"/>
        <v>977.02127659574455</v>
      </c>
      <c r="P2933">
        <f t="shared" si="411"/>
        <v>192000</v>
      </c>
      <c r="Q2933" s="2">
        <f t="shared" si="412"/>
        <v>196698.0739081747</v>
      </c>
      <c r="R2933">
        <f>Q2933/MainSheet!$C$8*(G2933-G2932)+R2932</f>
        <v>3972.5424904300257</v>
      </c>
      <c r="S2933">
        <f t="shared" si="414"/>
        <v>64114.281543524434</v>
      </c>
      <c r="T2933">
        <f t="shared" si="406"/>
        <v>29.310000000001782</v>
      </c>
      <c r="U2933" s="1">
        <f>Q2933/MainSheet!$C$22</f>
        <v>1</v>
      </c>
    </row>
    <row r="2934" spans="7:21">
      <c r="G2934">
        <f t="shared" si="407"/>
        <v>29.320000000001784</v>
      </c>
      <c r="H2934">
        <f t="shared" si="408"/>
        <v>198000</v>
      </c>
      <c r="I2934" s="2">
        <f>MIN(MainSheet!$C$10/MainSheet!$C$9,MainSheet!$K$9*60)</f>
        <v>660</v>
      </c>
      <c r="J2934" s="1">
        <f>IF(G2934&gt;MainSheet!$C$11,IF(J2933&gt;=0.999,1,(G2934-MainSheet!$C$11)*I2934/$B$2/60),0)</f>
        <v>1</v>
      </c>
      <c r="K2934" s="1">
        <f>IF(G2934&gt;MainSheet!$C$11+$B$6,IF(K2933&gt;=0.999,1,(G2934-MainSheet!$C$11-$B$6)*I2934/$C$2/60),0)</f>
        <v>1</v>
      </c>
      <c r="L2934" s="1">
        <f>IF(G2934&gt;MainSheet!$C$11+$B$6+$C$6,IF(L2933&gt;=0.999,1,(G2934-MainSheet!$C$11-$B$6-$C$6)*I2934/$D$2/60),0)</f>
        <v>1</v>
      </c>
      <c r="M2934">
        <f t="shared" si="409"/>
        <v>1</v>
      </c>
      <c r="N2934" s="2">
        <f t="shared" si="410"/>
        <v>3721.0526315789471</v>
      </c>
      <c r="O2934">
        <f t="shared" si="413"/>
        <v>977.02127659574455</v>
      </c>
      <c r="P2934">
        <f t="shared" si="411"/>
        <v>192000</v>
      </c>
      <c r="Q2934" s="2">
        <f t="shared" si="412"/>
        <v>196698.0739081747</v>
      </c>
      <c r="R2934">
        <f>Q2934/MainSheet!$C$8*(G2934-G2933)+R2933</f>
        <v>3974.5737369208605</v>
      </c>
      <c r="S2934">
        <f t="shared" si="414"/>
        <v>64147.064555842466</v>
      </c>
      <c r="T2934">
        <f t="shared" si="406"/>
        <v>29.320000000001784</v>
      </c>
      <c r="U2934" s="1">
        <f>Q2934/MainSheet!$C$22</f>
        <v>1</v>
      </c>
    </row>
    <row r="2935" spans="7:21">
      <c r="G2935">
        <f t="shared" si="407"/>
        <v>29.330000000001785</v>
      </c>
      <c r="H2935">
        <f t="shared" si="408"/>
        <v>198000</v>
      </c>
      <c r="I2935" s="2">
        <f>MIN(MainSheet!$C$10/MainSheet!$C$9,MainSheet!$K$9*60)</f>
        <v>660</v>
      </c>
      <c r="J2935" s="1">
        <f>IF(G2935&gt;MainSheet!$C$11,IF(J2934&gt;=0.999,1,(G2935-MainSheet!$C$11)*I2935/$B$2/60),0)</f>
        <v>1</v>
      </c>
      <c r="K2935" s="1">
        <f>IF(G2935&gt;MainSheet!$C$11+$B$6,IF(K2934&gt;=0.999,1,(G2935-MainSheet!$C$11-$B$6)*I2935/$C$2/60),0)</f>
        <v>1</v>
      </c>
      <c r="L2935" s="1">
        <f>IF(G2935&gt;MainSheet!$C$11+$B$6+$C$6,IF(L2934&gt;=0.999,1,(G2935-MainSheet!$C$11-$B$6-$C$6)*I2935/$D$2/60),0)</f>
        <v>1</v>
      </c>
      <c r="M2935">
        <f t="shared" si="409"/>
        <v>1</v>
      </c>
      <c r="N2935" s="2">
        <f t="shared" si="410"/>
        <v>3721.0526315789471</v>
      </c>
      <c r="O2935">
        <f t="shared" si="413"/>
        <v>977.02127659574455</v>
      </c>
      <c r="P2935">
        <f t="shared" si="411"/>
        <v>192000</v>
      </c>
      <c r="Q2935" s="2">
        <f t="shared" si="412"/>
        <v>196698.0739081747</v>
      </c>
      <c r="R2935">
        <f>Q2935/MainSheet!$C$8*(G2935-G2934)+R2934</f>
        <v>3976.6049834116952</v>
      </c>
      <c r="S2935">
        <f t="shared" si="414"/>
        <v>64179.847568160498</v>
      </c>
      <c r="T2935">
        <f t="shared" si="406"/>
        <v>29.330000000001785</v>
      </c>
      <c r="U2935" s="1">
        <f>Q2935/MainSheet!$C$22</f>
        <v>1</v>
      </c>
    </row>
    <row r="2936" spans="7:21">
      <c r="G2936">
        <f t="shared" si="407"/>
        <v>29.340000000001787</v>
      </c>
      <c r="H2936">
        <f t="shared" si="408"/>
        <v>198000</v>
      </c>
      <c r="I2936" s="2">
        <f>MIN(MainSheet!$C$10/MainSheet!$C$9,MainSheet!$K$9*60)</f>
        <v>660</v>
      </c>
      <c r="J2936" s="1">
        <f>IF(G2936&gt;MainSheet!$C$11,IF(J2935&gt;=0.999,1,(G2936-MainSheet!$C$11)*I2936/$B$2/60),0)</f>
        <v>1</v>
      </c>
      <c r="K2936" s="1">
        <f>IF(G2936&gt;MainSheet!$C$11+$B$6,IF(K2935&gt;=0.999,1,(G2936-MainSheet!$C$11-$B$6)*I2936/$C$2/60),0)</f>
        <v>1</v>
      </c>
      <c r="L2936" s="1">
        <f>IF(G2936&gt;MainSheet!$C$11+$B$6+$C$6,IF(L2935&gt;=0.999,1,(G2936-MainSheet!$C$11-$B$6-$C$6)*I2936/$D$2/60),0)</f>
        <v>1</v>
      </c>
      <c r="M2936">
        <f t="shared" si="409"/>
        <v>1</v>
      </c>
      <c r="N2936" s="2">
        <f t="shared" si="410"/>
        <v>3721.0526315789471</v>
      </c>
      <c r="O2936">
        <f t="shared" si="413"/>
        <v>977.02127659574455</v>
      </c>
      <c r="P2936">
        <f t="shared" si="411"/>
        <v>192000</v>
      </c>
      <c r="Q2936" s="2">
        <f t="shared" si="412"/>
        <v>196698.0739081747</v>
      </c>
      <c r="R2936">
        <f>Q2936/MainSheet!$C$8*(G2936-G2935)+R2935</f>
        <v>3978.63622990253</v>
      </c>
      <c r="S2936">
        <f t="shared" si="414"/>
        <v>64212.63058047853</v>
      </c>
      <c r="T2936">
        <f t="shared" si="406"/>
        <v>29.340000000001787</v>
      </c>
      <c r="U2936" s="1">
        <f>Q2936/MainSheet!$C$22</f>
        <v>1</v>
      </c>
    </row>
    <row r="2937" spans="7:21">
      <c r="G2937">
        <f t="shared" si="407"/>
        <v>29.350000000001788</v>
      </c>
      <c r="H2937">
        <f t="shared" si="408"/>
        <v>198000</v>
      </c>
      <c r="I2937" s="2">
        <f>MIN(MainSheet!$C$10/MainSheet!$C$9,MainSheet!$K$9*60)</f>
        <v>660</v>
      </c>
      <c r="J2937" s="1">
        <f>IF(G2937&gt;MainSheet!$C$11,IF(J2936&gt;=0.999,1,(G2937-MainSheet!$C$11)*I2937/$B$2/60),0)</f>
        <v>1</v>
      </c>
      <c r="K2937" s="1">
        <f>IF(G2937&gt;MainSheet!$C$11+$B$6,IF(K2936&gt;=0.999,1,(G2937-MainSheet!$C$11-$B$6)*I2937/$C$2/60),0)</f>
        <v>1</v>
      </c>
      <c r="L2937" s="1">
        <f>IF(G2937&gt;MainSheet!$C$11+$B$6+$C$6,IF(L2936&gt;=0.999,1,(G2937-MainSheet!$C$11-$B$6-$C$6)*I2937/$D$2/60),0)</f>
        <v>1</v>
      </c>
      <c r="M2937">
        <f t="shared" si="409"/>
        <v>1</v>
      </c>
      <c r="N2937" s="2">
        <f t="shared" si="410"/>
        <v>3721.0526315789471</v>
      </c>
      <c r="O2937">
        <f t="shared" si="413"/>
        <v>977.02127659574455</v>
      </c>
      <c r="P2937">
        <f t="shared" si="411"/>
        <v>192000</v>
      </c>
      <c r="Q2937" s="2">
        <f t="shared" si="412"/>
        <v>196698.0739081747</v>
      </c>
      <c r="R2937">
        <f>Q2937/MainSheet!$C$8*(G2937-G2936)+R2936</f>
        <v>3980.6674763933647</v>
      </c>
      <c r="S2937">
        <f t="shared" si="414"/>
        <v>64245.413592796562</v>
      </c>
      <c r="T2937">
        <f t="shared" si="406"/>
        <v>29.350000000001788</v>
      </c>
      <c r="U2937" s="1">
        <f>Q2937/MainSheet!$C$22</f>
        <v>1</v>
      </c>
    </row>
    <row r="2938" spans="7:21">
      <c r="G2938">
        <f t="shared" si="407"/>
        <v>29.36000000000179</v>
      </c>
      <c r="H2938">
        <f t="shared" si="408"/>
        <v>198000</v>
      </c>
      <c r="I2938" s="2">
        <f>MIN(MainSheet!$C$10/MainSheet!$C$9,MainSheet!$K$9*60)</f>
        <v>660</v>
      </c>
      <c r="J2938" s="1">
        <f>IF(G2938&gt;MainSheet!$C$11,IF(J2937&gt;=0.999,1,(G2938-MainSheet!$C$11)*I2938/$B$2/60),0)</f>
        <v>1</v>
      </c>
      <c r="K2938" s="1">
        <f>IF(G2938&gt;MainSheet!$C$11+$B$6,IF(K2937&gt;=0.999,1,(G2938-MainSheet!$C$11-$B$6)*I2938/$C$2/60),0)</f>
        <v>1</v>
      </c>
      <c r="L2938" s="1">
        <f>IF(G2938&gt;MainSheet!$C$11+$B$6+$C$6,IF(L2937&gt;=0.999,1,(G2938-MainSheet!$C$11-$B$6-$C$6)*I2938/$D$2/60),0)</f>
        <v>1</v>
      </c>
      <c r="M2938">
        <f t="shared" si="409"/>
        <v>1</v>
      </c>
      <c r="N2938" s="2">
        <f t="shared" si="410"/>
        <v>3721.0526315789471</v>
      </c>
      <c r="O2938">
        <f t="shared" si="413"/>
        <v>977.02127659574455</v>
      </c>
      <c r="P2938">
        <f t="shared" si="411"/>
        <v>192000</v>
      </c>
      <c r="Q2938" s="2">
        <f t="shared" si="412"/>
        <v>196698.0739081747</v>
      </c>
      <c r="R2938">
        <f>Q2938/MainSheet!$C$8*(G2938-G2937)+R2937</f>
        <v>3982.6987228841995</v>
      </c>
      <c r="S2938">
        <f t="shared" si="414"/>
        <v>64278.196605114594</v>
      </c>
      <c r="T2938">
        <f t="shared" si="406"/>
        <v>29.36000000000179</v>
      </c>
      <c r="U2938" s="1">
        <f>Q2938/MainSheet!$C$22</f>
        <v>1</v>
      </c>
    </row>
    <row r="2939" spans="7:21">
      <c r="G2939">
        <f t="shared" si="407"/>
        <v>29.370000000001792</v>
      </c>
      <c r="H2939">
        <f t="shared" si="408"/>
        <v>198000</v>
      </c>
      <c r="I2939" s="2">
        <f>MIN(MainSheet!$C$10/MainSheet!$C$9,MainSheet!$K$9*60)</f>
        <v>660</v>
      </c>
      <c r="J2939" s="1">
        <f>IF(G2939&gt;MainSheet!$C$11,IF(J2938&gt;=0.999,1,(G2939-MainSheet!$C$11)*I2939/$B$2/60),0)</f>
        <v>1</v>
      </c>
      <c r="K2939" s="1">
        <f>IF(G2939&gt;MainSheet!$C$11+$B$6,IF(K2938&gt;=0.999,1,(G2939-MainSheet!$C$11-$B$6)*I2939/$C$2/60),0)</f>
        <v>1</v>
      </c>
      <c r="L2939" s="1">
        <f>IF(G2939&gt;MainSheet!$C$11+$B$6+$C$6,IF(L2938&gt;=0.999,1,(G2939-MainSheet!$C$11-$B$6-$C$6)*I2939/$D$2/60),0)</f>
        <v>1</v>
      </c>
      <c r="M2939">
        <f t="shared" si="409"/>
        <v>1</v>
      </c>
      <c r="N2939" s="2">
        <f t="shared" si="410"/>
        <v>3721.0526315789471</v>
      </c>
      <c r="O2939">
        <f t="shared" si="413"/>
        <v>977.02127659574455</v>
      </c>
      <c r="P2939">
        <f t="shared" si="411"/>
        <v>192000</v>
      </c>
      <c r="Q2939" s="2">
        <f t="shared" si="412"/>
        <v>196698.0739081747</v>
      </c>
      <c r="R2939">
        <f>Q2939/MainSheet!$C$8*(G2939-G2938)+R2938</f>
        <v>3984.7299693750342</v>
      </c>
      <c r="S2939">
        <f t="shared" si="414"/>
        <v>64310.979617432626</v>
      </c>
      <c r="T2939">
        <f t="shared" si="406"/>
        <v>29.370000000001792</v>
      </c>
      <c r="U2939" s="1">
        <f>Q2939/MainSheet!$C$22</f>
        <v>1</v>
      </c>
    </row>
    <row r="2940" spans="7:21">
      <c r="G2940">
        <f t="shared" si="407"/>
        <v>29.380000000001793</v>
      </c>
      <c r="H2940">
        <f t="shared" si="408"/>
        <v>198000</v>
      </c>
      <c r="I2940" s="2">
        <f>MIN(MainSheet!$C$10/MainSheet!$C$9,MainSheet!$K$9*60)</f>
        <v>660</v>
      </c>
      <c r="J2940" s="1">
        <f>IF(G2940&gt;MainSheet!$C$11,IF(J2939&gt;=0.999,1,(G2940-MainSheet!$C$11)*I2940/$B$2/60),0)</f>
        <v>1</v>
      </c>
      <c r="K2940" s="1">
        <f>IF(G2940&gt;MainSheet!$C$11+$B$6,IF(K2939&gt;=0.999,1,(G2940-MainSheet!$C$11-$B$6)*I2940/$C$2/60),0)</f>
        <v>1</v>
      </c>
      <c r="L2940" s="1">
        <f>IF(G2940&gt;MainSheet!$C$11+$B$6+$C$6,IF(L2939&gt;=0.999,1,(G2940-MainSheet!$C$11-$B$6-$C$6)*I2940/$D$2/60),0)</f>
        <v>1</v>
      </c>
      <c r="M2940">
        <f t="shared" si="409"/>
        <v>1</v>
      </c>
      <c r="N2940" s="2">
        <f t="shared" si="410"/>
        <v>3721.0526315789471</v>
      </c>
      <c r="O2940">
        <f t="shared" si="413"/>
        <v>977.02127659574455</v>
      </c>
      <c r="P2940">
        <f t="shared" si="411"/>
        <v>192000</v>
      </c>
      <c r="Q2940" s="2">
        <f t="shared" si="412"/>
        <v>196698.0739081747</v>
      </c>
      <c r="R2940">
        <f>Q2940/MainSheet!$C$8*(G2940-G2939)+R2939</f>
        <v>3986.761215865869</v>
      </c>
      <c r="S2940">
        <f t="shared" si="414"/>
        <v>64343.762629750658</v>
      </c>
      <c r="T2940">
        <f t="shared" si="406"/>
        <v>29.380000000001793</v>
      </c>
      <c r="U2940" s="1">
        <f>Q2940/MainSheet!$C$22</f>
        <v>1</v>
      </c>
    </row>
    <row r="2941" spans="7:21">
      <c r="G2941">
        <f t="shared" si="407"/>
        <v>29.390000000001795</v>
      </c>
      <c r="H2941">
        <f t="shared" si="408"/>
        <v>198000</v>
      </c>
      <c r="I2941" s="2">
        <f>MIN(MainSheet!$C$10/MainSheet!$C$9,MainSheet!$K$9*60)</f>
        <v>660</v>
      </c>
      <c r="J2941" s="1">
        <f>IF(G2941&gt;MainSheet!$C$11,IF(J2940&gt;=0.999,1,(G2941-MainSheet!$C$11)*I2941/$B$2/60),0)</f>
        <v>1</v>
      </c>
      <c r="K2941" s="1">
        <f>IF(G2941&gt;MainSheet!$C$11+$B$6,IF(K2940&gt;=0.999,1,(G2941-MainSheet!$C$11-$B$6)*I2941/$C$2/60),0)</f>
        <v>1</v>
      </c>
      <c r="L2941" s="1">
        <f>IF(G2941&gt;MainSheet!$C$11+$B$6+$C$6,IF(L2940&gt;=0.999,1,(G2941-MainSheet!$C$11-$B$6-$C$6)*I2941/$D$2/60),0)</f>
        <v>1</v>
      </c>
      <c r="M2941">
        <f t="shared" si="409"/>
        <v>1</v>
      </c>
      <c r="N2941" s="2">
        <f t="shared" si="410"/>
        <v>3721.0526315789471</v>
      </c>
      <c r="O2941">
        <f t="shared" si="413"/>
        <v>977.02127659574455</v>
      </c>
      <c r="P2941">
        <f t="shared" si="411"/>
        <v>192000</v>
      </c>
      <c r="Q2941" s="2">
        <f t="shared" si="412"/>
        <v>196698.0739081747</v>
      </c>
      <c r="R2941">
        <f>Q2941/MainSheet!$C$8*(G2941-G2940)+R2940</f>
        <v>3988.7924623567037</v>
      </c>
      <c r="S2941">
        <f t="shared" si="414"/>
        <v>64376.54564206869</v>
      </c>
      <c r="T2941">
        <f t="shared" si="406"/>
        <v>29.390000000001795</v>
      </c>
      <c r="U2941" s="1">
        <f>Q2941/MainSheet!$C$22</f>
        <v>1</v>
      </c>
    </row>
    <row r="2942" spans="7:21">
      <c r="G2942">
        <f t="shared" si="407"/>
        <v>29.400000000001796</v>
      </c>
      <c r="H2942">
        <f t="shared" si="408"/>
        <v>198000</v>
      </c>
      <c r="I2942" s="2">
        <f>MIN(MainSheet!$C$10/MainSheet!$C$9,MainSheet!$K$9*60)</f>
        <v>660</v>
      </c>
      <c r="J2942" s="1">
        <f>IF(G2942&gt;MainSheet!$C$11,IF(J2941&gt;=0.999,1,(G2942-MainSheet!$C$11)*I2942/$B$2/60),0)</f>
        <v>1</v>
      </c>
      <c r="K2942" s="1">
        <f>IF(G2942&gt;MainSheet!$C$11+$B$6,IF(K2941&gt;=0.999,1,(G2942-MainSheet!$C$11-$B$6)*I2942/$C$2/60),0)</f>
        <v>1</v>
      </c>
      <c r="L2942" s="1">
        <f>IF(G2942&gt;MainSheet!$C$11+$B$6+$C$6,IF(L2941&gt;=0.999,1,(G2942-MainSheet!$C$11-$B$6-$C$6)*I2942/$D$2/60),0)</f>
        <v>1</v>
      </c>
      <c r="M2942">
        <f t="shared" si="409"/>
        <v>1</v>
      </c>
      <c r="N2942" s="2">
        <f t="shared" si="410"/>
        <v>3721.0526315789471</v>
      </c>
      <c r="O2942">
        <f t="shared" si="413"/>
        <v>977.02127659574455</v>
      </c>
      <c r="P2942">
        <f t="shared" si="411"/>
        <v>192000</v>
      </c>
      <c r="Q2942" s="2">
        <f t="shared" si="412"/>
        <v>196698.0739081747</v>
      </c>
      <c r="R2942">
        <f>Q2942/MainSheet!$C$8*(G2942-G2941)+R2941</f>
        <v>3990.8237088475385</v>
      </c>
      <c r="S2942">
        <f t="shared" si="414"/>
        <v>64409.328654386722</v>
      </c>
      <c r="T2942">
        <f t="shared" si="406"/>
        <v>29.400000000001796</v>
      </c>
      <c r="U2942" s="1">
        <f>Q2942/MainSheet!$C$22</f>
        <v>1</v>
      </c>
    </row>
    <row r="2943" spans="7:21">
      <c r="G2943">
        <f t="shared" si="407"/>
        <v>29.410000000001798</v>
      </c>
      <c r="H2943">
        <f t="shared" si="408"/>
        <v>198000</v>
      </c>
      <c r="I2943" s="2">
        <f>MIN(MainSheet!$C$10/MainSheet!$C$9,MainSheet!$K$9*60)</f>
        <v>660</v>
      </c>
      <c r="J2943" s="1">
        <f>IF(G2943&gt;MainSheet!$C$11,IF(J2942&gt;=0.999,1,(G2943-MainSheet!$C$11)*I2943/$B$2/60),0)</f>
        <v>1</v>
      </c>
      <c r="K2943" s="1">
        <f>IF(G2943&gt;MainSheet!$C$11+$B$6,IF(K2942&gt;=0.999,1,(G2943-MainSheet!$C$11-$B$6)*I2943/$C$2/60),0)</f>
        <v>1</v>
      </c>
      <c r="L2943" s="1">
        <f>IF(G2943&gt;MainSheet!$C$11+$B$6+$C$6,IF(L2942&gt;=0.999,1,(G2943-MainSheet!$C$11-$B$6-$C$6)*I2943/$D$2/60),0)</f>
        <v>1</v>
      </c>
      <c r="M2943">
        <f t="shared" si="409"/>
        <v>1</v>
      </c>
      <c r="N2943" s="2">
        <f t="shared" si="410"/>
        <v>3721.0526315789471</v>
      </c>
      <c r="O2943">
        <f t="shared" si="413"/>
        <v>977.02127659574455</v>
      </c>
      <c r="P2943">
        <f t="shared" si="411"/>
        <v>192000</v>
      </c>
      <c r="Q2943" s="2">
        <f t="shared" si="412"/>
        <v>196698.0739081747</v>
      </c>
      <c r="R2943">
        <f>Q2943/MainSheet!$C$8*(G2943-G2942)+R2942</f>
        <v>3992.8549553383732</v>
      </c>
      <c r="S2943">
        <f t="shared" si="414"/>
        <v>64442.111666704754</v>
      </c>
      <c r="T2943">
        <f t="shared" si="406"/>
        <v>29.410000000001798</v>
      </c>
      <c r="U2943" s="1">
        <f>Q2943/MainSheet!$C$22</f>
        <v>1</v>
      </c>
    </row>
    <row r="2944" spans="7:21">
      <c r="G2944">
        <f t="shared" si="407"/>
        <v>29.420000000001799</v>
      </c>
      <c r="H2944">
        <f t="shared" si="408"/>
        <v>198000</v>
      </c>
      <c r="I2944" s="2">
        <f>MIN(MainSheet!$C$10/MainSheet!$C$9,MainSheet!$K$9*60)</f>
        <v>660</v>
      </c>
      <c r="J2944" s="1">
        <f>IF(G2944&gt;MainSheet!$C$11,IF(J2943&gt;=0.999,1,(G2944-MainSheet!$C$11)*I2944/$B$2/60),0)</f>
        <v>1</v>
      </c>
      <c r="K2944" s="1">
        <f>IF(G2944&gt;MainSheet!$C$11+$B$6,IF(K2943&gt;=0.999,1,(G2944-MainSheet!$C$11-$B$6)*I2944/$C$2/60),0)</f>
        <v>1</v>
      </c>
      <c r="L2944" s="1">
        <f>IF(G2944&gt;MainSheet!$C$11+$B$6+$C$6,IF(L2943&gt;=0.999,1,(G2944-MainSheet!$C$11-$B$6-$C$6)*I2944/$D$2/60),0)</f>
        <v>1</v>
      </c>
      <c r="M2944">
        <f t="shared" si="409"/>
        <v>1</v>
      </c>
      <c r="N2944" s="2">
        <f t="shared" si="410"/>
        <v>3721.0526315789471</v>
      </c>
      <c r="O2944">
        <f t="shared" si="413"/>
        <v>977.02127659574455</v>
      </c>
      <c r="P2944">
        <f t="shared" si="411"/>
        <v>192000</v>
      </c>
      <c r="Q2944" s="2">
        <f t="shared" si="412"/>
        <v>196698.0739081747</v>
      </c>
      <c r="R2944">
        <f>Q2944/MainSheet!$C$8*(G2944-G2943)+R2943</f>
        <v>3994.8862018292079</v>
      </c>
      <c r="S2944">
        <f t="shared" si="414"/>
        <v>64474.894679022786</v>
      </c>
      <c r="T2944">
        <f t="shared" si="406"/>
        <v>29.420000000001799</v>
      </c>
      <c r="U2944" s="1">
        <f>Q2944/MainSheet!$C$22</f>
        <v>1</v>
      </c>
    </row>
    <row r="2945" spans="7:21">
      <c r="G2945">
        <f t="shared" si="407"/>
        <v>29.430000000001801</v>
      </c>
      <c r="H2945">
        <f t="shared" si="408"/>
        <v>198000</v>
      </c>
      <c r="I2945" s="2">
        <f>MIN(MainSheet!$C$10/MainSheet!$C$9,MainSheet!$K$9*60)</f>
        <v>660</v>
      </c>
      <c r="J2945" s="1">
        <f>IF(G2945&gt;MainSheet!$C$11,IF(J2944&gt;=0.999,1,(G2945-MainSheet!$C$11)*I2945/$B$2/60),0)</f>
        <v>1</v>
      </c>
      <c r="K2945" s="1">
        <f>IF(G2945&gt;MainSheet!$C$11+$B$6,IF(K2944&gt;=0.999,1,(G2945-MainSheet!$C$11-$B$6)*I2945/$C$2/60),0)</f>
        <v>1</v>
      </c>
      <c r="L2945" s="1">
        <f>IF(G2945&gt;MainSheet!$C$11+$B$6+$C$6,IF(L2944&gt;=0.999,1,(G2945-MainSheet!$C$11-$B$6-$C$6)*I2945/$D$2/60),0)</f>
        <v>1</v>
      </c>
      <c r="M2945">
        <f t="shared" si="409"/>
        <v>1</v>
      </c>
      <c r="N2945" s="2">
        <f t="shared" si="410"/>
        <v>3721.0526315789471</v>
      </c>
      <c r="O2945">
        <f t="shared" si="413"/>
        <v>977.02127659574455</v>
      </c>
      <c r="P2945">
        <f t="shared" si="411"/>
        <v>192000</v>
      </c>
      <c r="Q2945" s="2">
        <f t="shared" si="412"/>
        <v>196698.0739081747</v>
      </c>
      <c r="R2945">
        <f>Q2945/MainSheet!$C$8*(G2945-G2944)+R2944</f>
        <v>3996.9174483200427</v>
      </c>
      <c r="S2945">
        <f t="shared" si="414"/>
        <v>64507.677691340818</v>
      </c>
      <c r="T2945">
        <f t="shared" si="406"/>
        <v>29.430000000001801</v>
      </c>
      <c r="U2945" s="1">
        <f>Q2945/MainSheet!$C$22</f>
        <v>1</v>
      </c>
    </row>
    <row r="2946" spans="7:21">
      <c r="G2946">
        <f t="shared" si="407"/>
        <v>29.440000000001803</v>
      </c>
      <c r="H2946">
        <f t="shared" si="408"/>
        <v>198000</v>
      </c>
      <c r="I2946" s="2">
        <f>MIN(MainSheet!$C$10/MainSheet!$C$9,MainSheet!$K$9*60)</f>
        <v>660</v>
      </c>
      <c r="J2946" s="1">
        <f>IF(G2946&gt;MainSheet!$C$11,IF(J2945&gt;=0.999,1,(G2946-MainSheet!$C$11)*I2946/$B$2/60),0)</f>
        <v>1</v>
      </c>
      <c r="K2946" s="1">
        <f>IF(G2946&gt;MainSheet!$C$11+$B$6,IF(K2945&gt;=0.999,1,(G2946-MainSheet!$C$11-$B$6)*I2946/$C$2/60),0)</f>
        <v>1</v>
      </c>
      <c r="L2946" s="1">
        <f>IF(G2946&gt;MainSheet!$C$11+$B$6+$C$6,IF(L2945&gt;=0.999,1,(G2946-MainSheet!$C$11-$B$6-$C$6)*I2946/$D$2/60),0)</f>
        <v>1</v>
      </c>
      <c r="M2946">
        <f t="shared" si="409"/>
        <v>1</v>
      </c>
      <c r="N2946" s="2">
        <f t="shared" si="410"/>
        <v>3721.0526315789471</v>
      </c>
      <c r="O2946">
        <f t="shared" si="413"/>
        <v>977.02127659574455</v>
      </c>
      <c r="P2946">
        <f t="shared" si="411"/>
        <v>192000</v>
      </c>
      <c r="Q2946" s="2">
        <f t="shared" si="412"/>
        <v>196698.0739081747</v>
      </c>
      <c r="R2946">
        <f>Q2946/MainSheet!$C$8*(G2946-G2945)+R2945</f>
        <v>3998.9486948108774</v>
      </c>
      <c r="S2946">
        <f t="shared" si="414"/>
        <v>64540.46070365885</v>
      </c>
      <c r="T2946">
        <f t="shared" si="406"/>
        <v>29.440000000001803</v>
      </c>
      <c r="U2946" s="1">
        <f>Q2946/MainSheet!$C$22</f>
        <v>1</v>
      </c>
    </row>
    <row r="2947" spans="7:21">
      <c r="G2947">
        <f t="shared" si="407"/>
        <v>29.450000000001804</v>
      </c>
      <c r="H2947">
        <f t="shared" si="408"/>
        <v>198000</v>
      </c>
      <c r="I2947" s="2">
        <f>MIN(MainSheet!$C$10/MainSheet!$C$9,MainSheet!$K$9*60)</f>
        <v>660</v>
      </c>
      <c r="J2947" s="1">
        <f>IF(G2947&gt;MainSheet!$C$11,IF(J2946&gt;=0.999,1,(G2947-MainSheet!$C$11)*I2947/$B$2/60),0)</f>
        <v>1</v>
      </c>
      <c r="K2947" s="1">
        <f>IF(G2947&gt;MainSheet!$C$11+$B$6,IF(K2946&gt;=0.999,1,(G2947-MainSheet!$C$11-$B$6)*I2947/$C$2/60),0)</f>
        <v>1</v>
      </c>
      <c r="L2947" s="1">
        <f>IF(G2947&gt;MainSheet!$C$11+$B$6+$C$6,IF(L2946&gt;=0.999,1,(G2947-MainSheet!$C$11-$B$6-$C$6)*I2947/$D$2/60),0)</f>
        <v>1</v>
      </c>
      <c r="M2947">
        <f t="shared" si="409"/>
        <v>1</v>
      </c>
      <c r="N2947" s="2">
        <f t="shared" si="410"/>
        <v>3721.0526315789471</v>
      </c>
      <c r="O2947">
        <f t="shared" si="413"/>
        <v>977.02127659574455</v>
      </c>
      <c r="P2947">
        <f t="shared" si="411"/>
        <v>192000</v>
      </c>
      <c r="Q2947" s="2">
        <f t="shared" si="412"/>
        <v>196698.0739081747</v>
      </c>
      <c r="R2947">
        <f>Q2947/MainSheet!$C$8*(G2947-G2946)+R2946</f>
        <v>4000.9799413017122</v>
      </c>
      <c r="S2947">
        <f t="shared" si="414"/>
        <v>64573.243715976882</v>
      </c>
      <c r="T2947">
        <f t="shared" ref="T2947:T3010" si="415">G2947</f>
        <v>29.450000000001804</v>
      </c>
      <c r="U2947" s="1">
        <f>Q2947/MainSheet!$C$22</f>
        <v>1</v>
      </c>
    </row>
    <row r="2948" spans="7:21">
      <c r="G2948">
        <f t="shared" ref="G2948:G3011" si="416">G2947+$F$2</f>
        <v>29.460000000001806</v>
      </c>
      <c r="H2948">
        <f t="shared" ref="H2948:H3011" si="417">H2947</f>
        <v>198000</v>
      </c>
      <c r="I2948" s="2">
        <f>MIN(MainSheet!$C$10/MainSheet!$C$9,MainSheet!$K$9*60)</f>
        <v>660</v>
      </c>
      <c r="J2948" s="1">
        <f>IF(G2948&gt;MainSheet!$C$11,IF(J2947&gt;=0.999,1,(G2948-MainSheet!$C$11)*I2948/$B$2/60),0)</f>
        <v>1</v>
      </c>
      <c r="K2948" s="1">
        <f>IF(G2948&gt;MainSheet!$C$11+$B$6,IF(K2947&gt;=0.999,1,(G2948-MainSheet!$C$11-$B$6)*I2948/$C$2/60),0)</f>
        <v>1</v>
      </c>
      <c r="L2948" s="1">
        <f>IF(G2948&gt;MainSheet!$C$11+$B$6+$C$6,IF(L2947&gt;=0.999,1,(G2948-MainSheet!$C$11-$B$6-$C$6)*I2948/$D$2/60),0)</f>
        <v>1</v>
      </c>
      <c r="M2948">
        <f t="shared" ref="M2948:M3011" si="418">(J2948*$B$2+K2948*$C$2+L2948*$D$2)/SUM($B$2:$D$2)</f>
        <v>1</v>
      </c>
      <c r="N2948" s="2">
        <f t="shared" ref="N2948:N3011" si="419">IF(J2948&gt;=0.01,((1-J2948)*B$3+B$4*(J2948)),0)</f>
        <v>3721.0526315789471</v>
      </c>
      <c r="O2948">
        <f t="shared" si="413"/>
        <v>977.02127659574455</v>
      </c>
      <c r="P2948">
        <f t="shared" ref="P2948:P3011" si="420">IF(IF(N2948+O2948&gt;H2948,H2948-O2948-N2948,IF(L2948&gt;0,((1-L2948)*D$3+D$4*(L2948)),0))+O2948+N2948&gt;H2948,H2948-N2948-O2948,IF(N2948+O2948&gt;H2948,H2948-O2948-N2948,IF(L2948&gt;0,((1-L2948)*D$3+D$4*(L2948)),0)))</f>
        <v>192000</v>
      </c>
      <c r="Q2948" s="2">
        <f t="shared" ref="Q2948:Q3011" si="421">SUM(N2948:P2948)</f>
        <v>196698.0739081747</v>
      </c>
      <c r="R2948">
        <f>Q2948/MainSheet!$C$8*(G2948-G2947)+R2947</f>
        <v>4003.0111877925469</v>
      </c>
      <c r="S2948">
        <f t="shared" si="414"/>
        <v>64606.026728294913</v>
      </c>
      <c r="T2948">
        <f t="shared" si="415"/>
        <v>29.460000000001806</v>
      </c>
      <c r="U2948" s="1">
        <f>Q2948/MainSheet!$C$22</f>
        <v>1</v>
      </c>
    </row>
    <row r="2949" spans="7:21">
      <c r="G2949">
        <f t="shared" si="416"/>
        <v>29.470000000001807</v>
      </c>
      <c r="H2949">
        <f t="shared" si="417"/>
        <v>198000</v>
      </c>
      <c r="I2949" s="2">
        <f>MIN(MainSheet!$C$10/MainSheet!$C$9,MainSheet!$K$9*60)</f>
        <v>660</v>
      </c>
      <c r="J2949" s="1">
        <f>IF(G2949&gt;MainSheet!$C$11,IF(J2948&gt;=0.999,1,(G2949-MainSheet!$C$11)*I2949/$B$2/60),0)</f>
        <v>1</v>
      </c>
      <c r="K2949" s="1">
        <f>IF(G2949&gt;MainSheet!$C$11+$B$6,IF(K2948&gt;=0.999,1,(G2949-MainSheet!$C$11-$B$6)*I2949/$C$2/60),0)</f>
        <v>1</v>
      </c>
      <c r="L2949" s="1">
        <f>IF(G2949&gt;MainSheet!$C$11+$B$6+$C$6,IF(L2948&gt;=0.999,1,(G2949-MainSheet!$C$11-$B$6-$C$6)*I2949/$D$2/60),0)</f>
        <v>1</v>
      </c>
      <c r="M2949">
        <f t="shared" si="418"/>
        <v>1</v>
      </c>
      <c r="N2949" s="2">
        <f t="shared" si="419"/>
        <v>3721.0526315789471</v>
      </c>
      <c r="O2949">
        <f t="shared" ref="O2949:O3012" si="422">IF(K2949&gt;=0.01,((1-K2949)*C$3+C$4*(K2949)),0)</f>
        <v>977.02127659574455</v>
      </c>
      <c r="P2949">
        <f t="shared" si="420"/>
        <v>192000</v>
      </c>
      <c r="Q2949" s="2">
        <f t="shared" si="421"/>
        <v>196698.0739081747</v>
      </c>
      <c r="R2949">
        <f>Q2949/MainSheet!$C$8*(G2949-G2948)+R2948</f>
        <v>4005.0424342833817</v>
      </c>
      <c r="S2949">
        <f t="shared" ref="S2949:S3012" si="423">Q2949*$F$2/60+S2948</f>
        <v>64638.809740612945</v>
      </c>
      <c r="T2949">
        <f t="shared" si="415"/>
        <v>29.470000000001807</v>
      </c>
      <c r="U2949" s="1">
        <f>Q2949/MainSheet!$C$22</f>
        <v>1</v>
      </c>
    </row>
    <row r="2950" spans="7:21">
      <c r="G2950">
        <f t="shared" si="416"/>
        <v>29.480000000001809</v>
      </c>
      <c r="H2950">
        <f t="shared" si="417"/>
        <v>198000</v>
      </c>
      <c r="I2950" s="2">
        <f>MIN(MainSheet!$C$10/MainSheet!$C$9,MainSheet!$K$9*60)</f>
        <v>660</v>
      </c>
      <c r="J2950" s="1">
        <f>IF(G2950&gt;MainSheet!$C$11,IF(J2949&gt;=0.999,1,(G2950-MainSheet!$C$11)*I2950/$B$2/60),0)</f>
        <v>1</v>
      </c>
      <c r="K2950" s="1">
        <f>IF(G2950&gt;MainSheet!$C$11+$B$6,IF(K2949&gt;=0.999,1,(G2950-MainSheet!$C$11-$B$6)*I2950/$C$2/60),0)</f>
        <v>1</v>
      </c>
      <c r="L2950" s="1">
        <f>IF(G2950&gt;MainSheet!$C$11+$B$6+$C$6,IF(L2949&gt;=0.999,1,(G2950-MainSheet!$C$11-$B$6-$C$6)*I2950/$D$2/60),0)</f>
        <v>1</v>
      </c>
      <c r="M2950">
        <f t="shared" si="418"/>
        <v>1</v>
      </c>
      <c r="N2950" s="2">
        <f t="shared" si="419"/>
        <v>3721.0526315789471</v>
      </c>
      <c r="O2950">
        <f t="shared" si="422"/>
        <v>977.02127659574455</v>
      </c>
      <c r="P2950">
        <f t="shared" si="420"/>
        <v>192000</v>
      </c>
      <c r="Q2950" s="2">
        <f t="shared" si="421"/>
        <v>196698.0739081747</v>
      </c>
      <c r="R2950">
        <f>Q2950/MainSheet!$C$8*(G2950-G2949)+R2949</f>
        <v>4007.0736807742164</v>
      </c>
      <c r="S2950">
        <f t="shared" si="423"/>
        <v>64671.592752930977</v>
      </c>
      <c r="T2950">
        <f t="shared" si="415"/>
        <v>29.480000000001809</v>
      </c>
      <c r="U2950" s="1">
        <f>Q2950/MainSheet!$C$22</f>
        <v>1</v>
      </c>
    </row>
    <row r="2951" spans="7:21">
      <c r="G2951">
        <f t="shared" si="416"/>
        <v>29.49000000000181</v>
      </c>
      <c r="H2951">
        <f t="shared" si="417"/>
        <v>198000</v>
      </c>
      <c r="I2951" s="2">
        <f>MIN(MainSheet!$C$10/MainSheet!$C$9,MainSheet!$K$9*60)</f>
        <v>660</v>
      </c>
      <c r="J2951" s="1">
        <f>IF(G2951&gt;MainSheet!$C$11,IF(J2950&gt;=0.999,1,(G2951-MainSheet!$C$11)*I2951/$B$2/60),0)</f>
        <v>1</v>
      </c>
      <c r="K2951" s="1">
        <f>IF(G2951&gt;MainSheet!$C$11+$B$6,IF(K2950&gt;=0.999,1,(G2951-MainSheet!$C$11-$B$6)*I2951/$C$2/60),0)</f>
        <v>1</v>
      </c>
      <c r="L2951" s="1">
        <f>IF(G2951&gt;MainSheet!$C$11+$B$6+$C$6,IF(L2950&gt;=0.999,1,(G2951-MainSheet!$C$11-$B$6-$C$6)*I2951/$D$2/60),0)</f>
        <v>1</v>
      </c>
      <c r="M2951">
        <f t="shared" si="418"/>
        <v>1</v>
      </c>
      <c r="N2951" s="2">
        <f t="shared" si="419"/>
        <v>3721.0526315789471</v>
      </c>
      <c r="O2951">
        <f t="shared" si="422"/>
        <v>977.02127659574455</v>
      </c>
      <c r="P2951">
        <f t="shared" si="420"/>
        <v>192000</v>
      </c>
      <c r="Q2951" s="2">
        <f t="shared" si="421"/>
        <v>196698.0739081747</v>
      </c>
      <c r="R2951">
        <f>Q2951/MainSheet!$C$8*(G2951-G2950)+R2950</f>
        <v>4009.1049272650512</v>
      </c>
      <c r="S2951">
        <f t="shared" si="423"/>
        <v>64704.375765249009</v>
      </c>
      <c r="T2951">
        <f t="shared" si="415"/>
        <v>29.49000000000181</v>
      </c>
      <c r="U2951" s="1">
        <f>Q2951/MainSheet!$C$22</f>
        <v>1</v>
      </c>
    </row>
    <row r="2952" spans="7:21">
      <c r="G2952">
        <f t="shared" si="416"/>
        <v>29.500000000001812</v>
      </c>
      <c r="H2952">
        <f t="shared" si="417"/>
        <v>198000</v>
      </c>
      <c r="I2952" s="2">
        <f>MIN(MainSheet!$C$10/MainSheet!$C$9,MainSheet!$K$9*60)</f>
        <v>660</v>
      </c>
      <c r="J2952" s="1">
        <f>IF(G2952&gt;MainSheet!$C$11,IF(J2951&gt;=0.999,1,(G2952-MainSheet!$C$11)*I2952/$B$2/60),0)</f>
        <v>1</v>
      </c>
      <c r="K2952" s="1">
        <f>IF(G2952&gt;MainSheet!$C$11+$B$6,IF(K2951&gt;=0.999,1,(G2952-MainSheet!$C$11-$B$6)*I2952/$C$2/60),0)</f>
        <v>1</v>
      </c>
      <c r="L2952" s="1">
        <f>IF(G2952&gt;MainSheet!$C$11+$B$6+$C$6,IF(L2951&gt;=0.999,1,(G2952-MainSheet!$C$11-$B$6-$C$6)*I2952/$D$2/60),0)</f>
        <v>1</v>
      </c>
      <c r="M2952">
        <f t="shared" si="418"/>
        <v>1</v>
      </c>
      <c r="N2952" s="2">
        <f t="shared" si="419"/>
        <v>3721.0526315789471</v>
      </c>
      <c r="O2952">
        <f t="shared" si="422"/>
        <v>977.02127659574455</v>
      </c>
      <c r="P2952">
        <f t="shared" si="420"/>
        <v>192000</v>
      </c>
      <c r="Q2952" s="2">
        <f t="shared" si="421"/>
        <v>196698.0739081747</v>
      </c>
      <c r="R2952">
        <f>Q2952/MainSheet!$C$8*(G2952-G2951)+R2951</f>
        <v>4011.1361737558859</v>
      </c>
      <c r="S2952">
        <f t="shared" si="423"/>
        <v>64737.158777567041</v>
      </c>
      <c r="T2952">
        <f t="shared" si="415"/>
        <v>29.500000000001812</v>
      </c>
      <c r="U2952" s="1">
        <f>Q2952/MainSheet!$C$22</f>
        <v>1</v>
      </c>
    </row>
    <row r="2953" spans="7:21">
      <c r="G2953">
        <f t="shared" si="416"/>
        <v>29.510000000001813</v>
      </c>
      <c r="H2953">
        <f t="shared" si="417"/>
        <v>198000</v>
      </c>
      <c r="I2953" s="2">
        <f>MIN(MainSheet!$C$10/MainSheet!$C$9,MainSheet!$K$9*60)</f>
        <v>660</v>
      </c>
      <c r="J2953" s="1">
        <f>IF(G2953&gt;MainSheet!$C$11,IF(J2952&gt;=0.999,1,(G2953-MainSheet!$C$11)*I2953/$B$2/60),0)</f>
        <v>1</v>
      </c>
      <c r="K2953" s="1">
        <f>IF(G2953&gt;MainSheet!$C$11+$B$6,IF(K2952&gt;=0.999,1,(G2953-MainSheet!$C$11-$B$6)*I2953/$C$2/60),0)</f>
        <v>1</v>
      </c>
      <c r="L2953" s="1">
        <f>IF(G2953&gt;MainSheet!$C$11+$B$6+$C$6,IF(L2952&gt;=0.999,1,(G2953-MainSheet!$C$11-$B$6-$C$6)*I2953/$D$2/60),0)</f>
        <v>1</v>
      </c>
      <c r="M2953">
        <f t="shared" si="418"/>
        <v>1</v>
      </c>
      <c r="N2953" s="2">
        <f t="shared" si="419"/>
        <v>3721.0526315789471</v>
      </c>
      <c r="O2953">
        <f t="shared" si="422"/>
        <v>977.02127659574455</v>
      </c>
      <c r="P2953">
        <f t="shared" si="420"/>
        <v>192000</v>
      </c>
      <c r="Q2953" s="2">
        <f t="shared" si="421"/>
        <v>196698.0739081747</v>
      </c>
      <c r="R2953">
        <f>Q2953/MainSheet!$C$8*(G2953-G2952)+R2952</f>
        <v>4013.1674202467207</v>
      </c>
      <c r="S2953">
        <f t="shared" si="423"/>
        <v>64769.941789885073</v>
      </c>
      <c r="T2953">
        <f t="shared" si="415"/>
        <v>29.510000000001813</v>
      </c>
      <c r="U2953" s="1">
        <f>Q2953/MainSheet!$C$22</f>
        <v>1</v>
      </c>
    </row>
    <row r="2954" spans="7:21">
      <c r="G2954">
        <f t="shared" si="416"/>
        <v>29.520000000001815</v>
      </c>
      <c r="H2954">
        <f t="shared" si="417"/>
        <v>198000</v>
      </c>
      <c r="I2954" s="2">
        <f>MIN(MainSheet!$C$10/MainSheet!$C$9,MainSheet!$K$9*60)</f>
        <v>660</v>
      </c>
      <c r="J2954" s="1">
        <f>IF(G2954&gt;MainSheet!$C$11,IF(J2953&gt;=0.999,1,(G2954-MainSheet!$C$11)*I2954/$B$2/60),0)</f>
        <v>1</v>
      </c>
      <c r="K2954" s="1">
        <f>IF(G2954&gt;MainSheet!$C$11+$B$6,IF(K2953&gt;=0.999,1,(G2954-MainSheet!$C$11-$B$6)*I2954/$C$2/60),0)</f>
        <v>1</v>
      </c>
      <c r="L2954" s="1">
        <f>IF(G2954&gt;MainSheet!$C$11+$B$6+$C$6,IF(L2953&gt;=0.999,1,(G2954-MainSheet!$C$11-$B$6-$C$6)*I2954/$D$2/60),0)</f>
        <v>1</v>
      </c>
      <c r="M2954">
        <f t="shared" si="418"/>
        <v>1</v>
      </c>
      <c r="N2954" s="2">
        <f t="shared" si="419"/>
        <v>3721.0526315789471</v>
      </c>
      <c r="O2954">
        <f t="shared" si="422"/>
        <v>977.02127659574455</v>
      </c>
      <c r="P2954">
        <f t="shared" si="420"/>
        <v>192000</v>
      </c>
      <c r="Q2954" s="2">
        <f t="shared" si="421"/>
        <v>196698.0739081747</v>
      </c>
      <c r="R2954">
        <f>Q2954/MainSheet!$C$8*(G2954-G2953)+R2953</f>
        <v>4015.1986667375554</v>
      </c>
      <c r="S2954">
        <f t="shared" si="423"/>
        <v>64802.724802203105</v>
      </c>
      <c r="T2954">
        <f t="shared" si="415"/>
        <v>29.520000000001815</v>
      </c>
      <c r="U2954" s="1">
        <f>Q2954/MainSheet!$C$22</f>
        <v>1</v>
      </c>
    </row>
    <row r="2955" spans="7:21">
      <c r="G2955">
        <f t="shared" si="416"/>
        <v>29.530000000001817</v>
      </c>
      <c r="H2955">
        <f t="shared" si="417"/>
        <v>198000</v>
      </c>
      <c r="I2955" s="2">
        <f>MIN(MainSheet!$C$10/MainSheet!$C$9,MainSheet!$K$9*60)</f>
        <v>660</v>
      </c>
      <c r="J2955" s="1">
        <f>IF(G2955&gt;MainSheet!$C$11,IF(J2954&gt;=0.999,1,(G2955-MainSheet!$C$11)*I2955/$B$2/60),0)</f>
        <v>1</v>
      </c>
      <c r="K2955" s="1">
        <f>IF(G2955&gt;MainSheet!$C$11+$B$6,IF(K2954&gt;=0.999,1,(G2955-MainSheet!$C$11-$B$6)*I2955/$C$2/60),0)</f>
        <v>1</v>
      </c>
      <c r="L2955" s="1">
        <f>IF(G2955&gt;MainSheet!$C$11+$B$6+$C$6,IF(L2954&gt;=0.999,1,(G2955-MainSheet!$C$11-$B$6-$C$6)*I2955/$D$2/60),0)</f>
        <v>1</v>
      </c>
      <c r="M2955">
        <f t="shared" si="418"/>
        <v>1</v>
      </c>
      <c r="N2955" s="2">
        <f t="shared" si="419"/>
        <v>3721.0526315789471</v>
      </c>
      <c r="O2955">
        <f t="shared" si="422"/>
        <v>977.02127659574455</v>
      </c>
      <c r="P2955">
        <f t="shared" si="420"/>
        <v>192000</v>
      </c>
      <c r="Q2955" s="2">
        <f t="shared" si="421"/>
        <v>196698.0739081747</v>
      </c>
      <c r="R2955">
        <f>Q2955/MainSheet!$C$8*(G2955-G2954)+R2954</f>
        <v>4017.2299132283902</v>
      </c>
      <c r="S2955">
        <f t="shared" si="423"/>
        <v>64835.507814521137</v>
      </c>
      <c r="T2955">
        <f t="shared" si="415"/>
        <v>29.530000000001817</v>
      </c>
      <c r="U2955" s="1">
        <f>Q2955/MainSheet!$C$22</f>
        <v>1</v>
      </c>
    </row>
    <row r="2956" spans="7:21">
      <c r="G2956">
        <f t="shared" si="416"/>
        <v>29.540000000001818</v>
      </c>
      <c r="H2956">
        <f t="shared" si="417"/>
        <v>198000</v>
      </c>
      <c r="I2956" s="2">
        <f>MIN(MainSheet!$C$10/MainSheet!$C$9,MainSheet!$K$9*60)</f>
        <v>660</v>
      </c>
      <c r="J2956" s="1">
        <f>IF(G2956&gt;MainSheet!$C$11,IF(J2955&gt;=0.999,1,(G2956-MainSheet!$C$11)*I2956/$B$2/60),0)</f>
        <v>1</v>
      </c>
      <c r="K2956" s="1">
        <f>IF(G2956&gt;MainSheet!$C$11+$B$6,IF(K2955&gt;=0.999,1,(G2956-MainSheet!$C$11-$B$6)*I2956/$C$2/60),0)</f>
        <v>1</v>
      </c>
      <c r="L2956" s="1">
        <f>IF(G2956&gt;MainSheet!$C$11+$B$6+$C$6,IF(L2955&gt;=0.999,1,(G2956-MainSheet!$C$11-$B$6-$C$6)*I2956/$D$2/60),0)</f>
        <v>1</v>
      </c>
      <c r="M2956">
        <f t="shared" si="418"/>
        <v>1</v>
      </c>
      <c r="N2956" s="2">
        <f t="shared" si="419"/>
        <v>3721.0526315789471</v>
      </c>
      <c r="O2956">
        <f t="shared" si="422"/>
        <v>977.02127659574455</v>
      </c>
      <c r="P2956">
        <f t="shared" si="420"/>
        <v>192000</v>
      </c>
      <c r="Q2956" s="2">
        <f t="shared" si="421"/>
        <v>196698.0739081747</v>
      </c>
      <c r="R2956">
        <f>Q2956/MainSheet!$C$8*(G2956-G2955)+R2955</f>
        <v>4019.2611597192249</v>
      </c>
      <c r="S2956">
        <f t="shared" si="423"/>
        <v>64868.290826839169</v>
      </c>
      <c r="T2956">
        <f t="shared" si="415"/>
        <v>29.540000000001818</v>
      </c>
      <c r="U2956" s="1">
        <f>Q2956/MainSheet!$C$22</f>
        <v>1</v>
      </c>
    </row>
    <row r="2957" spans="7:21">
      <c r="G2957">
        <f t="shared" si="416"/>
        <v>29.55000000000182</v>
      </c>
      <c r="H2957">
        <f t="shared" si="417"/>
        <v>198000</v>
      </c>
      <c r="I2957" s="2">
        <f>MIN(MainSheet!$C$10/MainSheet!$C$9,MainSheet!$K$9*60)</f>
        <v>660</v>
      </c>
      <c r="J2957" s="1">
        <f>IF(G2957&gt;MainSheet!$C$11,IF(J2956&gt;=0.999,1,(G2957-MainSheet!$C$11)*I2957/$B$2/60),0)</f>
        <v>1</v>
      </c>
      <c r="K2957" s="1">
        <f>IF(G2957&gt;MainSheet!$C$11+$B$6,IF(K2956&gt;=0.999,1,(G2957-MainSheet!$C$11-$B$6)*I2957/$C$2/60),0)</f>
        <v>1</v>
      </c>
      <c r="L2957" s="1">
        <f>IF(G2957&gt;MainSheet!$C$11+$B$6+$C$6,IF(L2956&gt;=0.999,1,(G2957-MainSheet!$C$11-$B$6-$C$6)*I2957/$D$2/60),0)</f>
        <v>1</v>
      </c>
      <c r="M2957">
        <f t="shared" si="418"/>
        <v>1</v>
      </c>
      <c r="N2957" s="2">
        <f t="shared" si="419"/>
        <v>3721.0526315789471</v>
      </c>
      <c r="O2957">
        <f t="shared" si="422"/>
        <v>977.02127659574455</v>
      </c>
      <c r="P2957">
        <f t="shared" si="420"/>
        <v>192000</v>
      </c>
      <c r="Q2957" s="2">
        <f t="shared" si="421"/>
        <v>196698.0739081747</v>
      </c>
      <c r="R2957">
        <f>Q2957/MainSheet!$C$8*(G2957-G2956)+R2956</f>
        <v>4021.2924062100597</v>
      </c>
      <c r="S2957">
        <f t="shared" si="423"/>
        <v>64901.073839157201</v>
      </c>
      <c r="T2957">
        <f t="shared" si="415"/>
        <v>29.55000000000182</v>
      </c>
      <c r="U2957" s="1">
        <f>Q2957/MainSheet!$C$22</f>
        <v>1</v>
      </c>
    </row>
    <row r="2958" spans="7:21">
      <c r="G2958">
        <f t="shared" si="416"/>
        <v>29.560000000001821</v>
      </c>
      <c r="H2958">
        <f t="shared" si="417"/>
        <v>198000</v>
      </c>
      <c r="I2958" s="2">
        <f>MIN(MainSheet!$C$10/MainSheet!$C$9,MainSheet!$K$9*60)</f>
        <v>660</v>
      </c>
      <c r="J2958" s="1">
        <f>IF(G2958&gt;MainSheet!$C$11,IF(J2957&gt;=0.999,1,(G2958-MainSheet!$C$11)*I2958/$B$2/60),0)</f>
        <v>1</v>
      </c>
      <c r="K2958" s="1">
        <f>IF(G2958&gt;MainSheet!$C$11+$B$6,IF(K2957&gt;=0.999,1,(G2958-MainSheet!$C$11-$B$6)*I2958/$C$2/60),0)</f>
        <v>1</v>
      </c>
      <c r="L2958" s="1">
        <f>IF(G2958&gt;MainSheet!$C$11+$B$6+$C$6,IF(L2957&gt;=0.999,1,(G2958-MainSheet!$C$11-$B$6-$C$6)*I2958/$D$2/60),0)</f>
        <v>1</v>
      </c>
      <c r="M2958">
        <f t="shared" si="418"/>
        <v>1</v>
      </c>
      <c r="N2958" s="2">
        <f t="shared" si="419"/>
        <v>3721.0526315789471</v>
      </c>
      <c r="O2958">
        <f t="shared" si="422"/>
        <v>977.02127659574455</v>
      </c>
      <c r="P2958">
        <f t="shared" si="420"/>
        <v>192000</v>
      </c>
      <c r="Q2958" s="2">
        <f t="shared" si="421"/>
        <v>196698.0739081747</v>
      </c>
      <c r="R2958">
        <f>Q2958/MainSheet!$C$8*(G2958-G2957)+R2957</f>
        <v>4023.3236527008944</v>
      </c>
      <c r="S2958">
        <f t="shared" si="423"/>
        <v>64933.856851475233</v>
      </c>
      <c r="T2958">
        <f t="shared" si="415"/>
        <v>29.560000000001821</v>
      </c>
      <c r="U2958" s="1">
        <f>Q2958/MainSheet!$C$22</f>
        <v>1</v>
      </c>
    </row>
    <row r="2959" spans="7:21">
      <c r="G2959">
        <f t="shared" si="416"/>
        <v>29.570000000001823</v>
      </c>
      <c r="H2959">
        <f t="shared" si="417"/>
        <v>198000</v>
      </c>
      <c r="I2959" s="2">
        <f>MIN(MainSheet!$C$10/MainSheet!$C$9,MainSheet!$K$9*60)</f>
        <v>660</v>
      </c>
      <c r="J2959" s="1">
        <f>IF(G2959&gt;MainSheet!$C$11,IF(J2958&gt;=0.999,1,(G2959-MainSheet!$C$11)*I2959/$B$2/60),0)</f>
        <v>1</v>
      </c>
      <c r="K2959" s="1">
        <f>IF(G2959&gt;MainSheet!$C$11+$B$6,IF(K2958&gt;=0.999,1,(G2959-MainSheet!$C$11-$B$6)*I2959/$C$2/60),0)</f>
        <v>1</v>
      </c>
      <c r="L2959" s="1">
        <f>IF(G2959&gt;MainSheet!$C$11+$B$6+$C$6,IF(L2958&gt;=0.999,1,(G2959-MainSheet!$C$11-$B$6-$C$6)*I2959/$D$2/60),0)</f>
        <v>1</v>
      </c>
      <c r="M2959">
        <f t="shared" si="418"/>
        <v>1</v>
      </c>
      <c r="N2959" s="2">
        <f t="shared" si="419"/>
        <v>3721.0526315789471</v>
      </c>
      <c r="O2959">
        <f t="shared" si="422"/>
        <v>977.02127659574455</v>
      </c>
      <c r="P2959">
        <f t="shared" si="420"/>
        <v>192000</v>
      </c>
      <c r="Q2959" s="2">
        <f t="shared" si="421"/>
        <v>196698.0739081747</v>
      </c>
      <c r="R2959">
        <f>Q2959/MainSheet!$C$8*(G2959-G2958)+R2958</f>
        <v>4025.3548991917291</v>
      </c>
      <c r="S2959">
        <f t="shared" si="423"/>
        <v>64966.639863793265</v>
      </c>
      <c r="T2959">
        <f t="shared" si="415"/>
        <v>29.570000000001823</v>
      </c>
      <c r="U2959" s="1">
        <f>Q2959/MainSheet!$C$22</f>
        <v>1</v>
      </c>
    </row>
    <row r="2960" spans="7:21">
      <c r="G2960">
        <f t="shared" si="416"/>
        <v>29.580000000001824</v>
      </c>
      <c r="H2960">
        <f t="shared" si="417"/>
        <v>198000</v>
      </c>
      <c r="I2960" s="2">
        <f>MIN(MainSheet!$C$10/MainSheet!$C$9,MainSheet!$K$9*60)</f>
        <v>660</v>
      </c>
      <c r="J2960" s="1">
        <f>IF(G2960&gt;MainSheet!$C$11,IF(J2959&gt;=0.999,1,(G2960-MainSheet!$C$11)*I2960/$B$2/60),0)</f>
        <v>1</v>
      </c>
      <c r="K2960" s="1">
        <f>IF(G2960&gt;MainSheet!$C$11+$B$6,IF(K2959&gt;=0.999,1,(G2960-MainSheet!$C$11-$B$6)*I2960/$C$2/60),0)</f>
        <v>1</v>
      </c>
      <c r="L2960" s="1">
        <f>IF(G2960&gt;MainSheet!$C$11+$B$6+$C$6,IF(L2959&gt;=0.999,1,(G2960-MainSheet!$C$11-$B$6-$C$6)*I2960/$D$2/60),0)</f>
        <v>1</v>
      </c>
      <c r="M2960">
        <f t="shared" si="418"/>
        <v>1</v>
      </c>
      <c r="N2960" s="2">
        <f t="shared" si="419"/>
        <v>3721.0526315789471</v>
      </c>
      <c r="O2960">
        <f t="shared" si="422"/>
        <v>977.02127659574455</v>
      </c>
      <c r="P2960">
        <f t="shared" si="420"/>
        <v>192000</v>
      </c>
      <c r="Q2960" s="2">
        <f t="shared" si="421"/>
        <v>196698.0739081747</v>
      </c>
      <c r="R2960">
        <f>Q2960/MainSheet!$C$8*(G2960-G2959)+R2959</f>
        <v>4027.3861456825639</v>
      </c>
      <c r="S2960">
        <f t="shared" si="423"/>
        <v>64999.422876111297</v>
      </c>
      <c r="T2960">
        <f t="shared" si="415"/>
        <v>29.580000000001824</v>
      </c>
      <c r="U2960" s="1">
        <f>Q2960/MainSheet!$C$22</f>
        <v>1</v>
      </c>
    </row>
    <row r="2961" spans="7:21">
      <c r="G2961">
        <f t="shared" si="416"/>
        <v>29.590000000001826</v>
      </c>
      <c r="H2961">
        <f t="shared" si="417"/>
        <v>198000</v>
      </c>
      <c r="I2961" s="2">
        <f>MIN(MainSheet!$C$10/MainSheet!$C$9,MainSheet!$K$9*60)</f>
        <v>660</v>
      </c>
      <c r="J2961" s="1">
        <f>IF(G2961&gt;MainSheet!$C$11,IF(J2960&gt;=0.999,1,(G2961-MainSheet!$C$11)*I2961/$B$2/60),0)</f>
        <v>1</v>
      </c>
      <c r="K2961" s="1">
        <f>IF(G2961&gt;MainSheet!$C$11+$B$6,IF(K2960&gt;=0.999,1,(G2961-MainSheet!$C$11-$B$6)*I2961/$C$2/60),0)</f>
        <v>1</v>
      </c>
      <c r="L2961" s="1">
        <f>IF(G2961&gt;MainSheet!$C$11+$B$6+$C$6,IF(L2960&gt;=0.999,1,(G2961-MainSheet!$C$11-$B$6-$C$6)*I2961/$D$2/60),0)</f>
        <v>1</v>
      </c>
      <c r="M2961">
        <f t="shared" si="418"/>
        <v>1</v>
      </c>
      <c r="N2961" s="2">
        <f t="shared" si="419"/>
        <v>3721.0526315789471</v>
      </c>
      <c r="O2961">
        <f t="shared" si="422"/>
        <v>977.02127659574455</v>
      </c>
      <c r="P2961">
        <f t="shared" si="420"/>
        <v>192000</v>
      </c>
      <c r="Q2961" s="2">
        <f t="shared" si="421"/>
        <v>196698.0739081747</v>
      </c>
      <c r="R2961">
        <f>Q2961/MainSheet!$C$8*(G2961-G2960)+R2960</f>
        <v>4029.4173921733986</v>
      </c>
      <c r="S2961">
        <f t="shared" si="423"/>
        <v>65032.205888429329</v>
      </c>
      <c r="T2961">
        <f t="shared" si="415"/>
        <v>29.590000000001826</v>
      </c>
      <c r="U2961" s="1">
        <f>Q2961/MainSheet!$C$22</f>
        <v>1</v>
      </c>
    </row>
    <row r="2962" spans="7:21">
      <c r="G2962">
        <f t="shared" si="416"/>
        <v>29.600000000001828</v>
      </c>
      <c r="H2962">
        <f t="shared" si="417"/>
        <v>198000</v>
      </c>
      <c r="I2962" s="2">
        <f>MIN(MainSheet!$C$10/MainSheet!$C$9,MainSheet!$K$9*60)</f>
        <v>660</v>
      </c>
      <c r="J2962" s="1">
        <f>IF(G2962&gt;MainSheet!$C$11,IF(J2961&gt;=0.999,1,(G2962-MainSheet!$C$11)*I2962/$B$2/60),0)</f>
        <v>1</v>
      </c>
      <c r="K2962" s="1">
        <f>IF(G2962&gt;MainSheet!$C$11+$B$6,IF(K2961&gt;=0.999,1,(G2962-MainSheet!$C$11-$B$6)*I2962/$C$2/60),0)</f>
        <v>1</v>
      </c>
      <c r="L2962" s="1">
        <f>IF(G2962&gt;MainSheet!$C$11+$B$6+$C$6,IF(L2961&gt;=0.999,1,(G2962-MainSheet!$C$11-$B$6-$C$6)*I2962/$D$2/60),0)</f>
        <v>1</v>
      </c>
      <c r="M2962">
        <f t="shared" si="418"/>
        <v>1</v>
      </c>
      <c r="N2962" s="2">
        <f t="shared" si="419"/>
        <v>3721.0526315789471</v>
      </c>
      <c r="O2962">
        <f t="shared" si="422"/>
        <v>977.02127659574455</v>
      </c>
      <c r="P2962">
        <f t="shared" si="420"/>
        <v>192000</v>
      </c>
      <c r="Q2962" s="2">
        <f t="shared" si="421"/>
        <v>196698.0739081747</v>
      </c>
      <c r="R2962">
        <f>Q2962/MainSheet!$C$8*(G2962-G2961)+R2961</f>
        <v>4031.4486386642334</v>
      </c>
      <c r="S2962">
        <f t="shared" si="423"/>
        <v>65064.988900747361</v>
      </c>
      <c r="T2962">
        <f t="shared" si="415"/>
        <v>29.600000000001828</v>
      </c>
      <c r="U2962" s="1">
        <f>Q2962/MainSheet!$C$22</f>
        <v>1</v>
      </c>
    </row>
    <row r="2963" spans="7:21">
      <c r="G2963">
        <f t="shared" si="416"/>
        <v>29.610000000001829</v>
      </c>
      <c r="H2963">
        <f t="shared" si="417"/>
        <v>198000</v>
      </c>
      <c r="I2963" s="2">
        <f>MIN(MainSheet!$C$10/MainSheet!$C$9,MainSheet!$K$9*60)</f>
        <v>660</v>
      </c>
      <c r="J2963" s="1">
        <f>IF(G2963&gt;MainSheet!$C$11,IF(J2962&gt;=0.999,1,(G2963-MainSheet!$C$11)*I2963/$B$2/60),0)</f>
        <v>1</v>
      </c>
      <c r="K2963" s="1">
        <f>IF(G2963&gt;MainSheet!$C$11+$B$6,IF(K2962&gt;=0.999,1,(G2963-MainSheet!$C$11-$B$6)*I2963/$C$2/60),0)</f>
        <v>1</v>
      </c>
      <c r="L2963" s="1">
        <f>IF(G2963&gt;MainSheet!$C$11+$B$6+$C$6,IF(L2962&gt;=0.999,1,(G2963-MainSheet!$C$11-$B$6-$C$6)*I2963/$D$2/60),0)</f>
        <v>1</v>
      </c>
      <c r="M2963">
        <f t="shared" si="418"/>
        <v>1</v>
      </c>
      <c r="N2963" s="2">
        <f t="shared" si="419"/>
        <v>3721.0526315789471</v>
      </c>
      <c r="O2963">
        <f t="shared" si="422"/>
        <v>977.02127659574455</v>
      </c>
      <c r="P2963">
        <f t="shared" si="420"/>
        <v>192000</v>
      </c>
      <c r="Q2963" s="2">
        <f t="shared" si="421"/>
        <v>196698.0739081747</v>
      </c>
      <c r="R2963">
        <f>Q2963/MainSheet!$C$8*(G2963-G2962)+R2962</f>
        <v>4033.4798851550681</v>
      </c>
      <c r="S2963">
        <f t="shared" si="423"/>
        <v>65097.771913065393</v>
      </c>
      <c r="T2963">
        <f t="shared" si="415"/>
        <v>29.610000000001829</v>
      </c>
      <c r="U2963" s="1">
        <f>Q2963/MainSheet!$C$22</f>
        <v>1</v>
      </c>
    </row>
    <row r="2964" spans="7:21">
      <c r="G2964">
        <f t="shared" si="416"/>
        <v>29.620000000001831</v>
      </c>
      <c r="H2964">
        <f t="shared" si="417"/>
        <v>198000</v>
      </c>
      <c r="I2964" s="2">
        <f>MIN(MainSheet!$C$10/MainSheet!$C$9,MainSheet!$K$9*60)</f>
        <v>660</v>
      </c>
      <c r="J2964" s="1">
        <f>IF(G2964&gt;MainSheet!$C$11,IF(J2963&gt;=0.999,1,(G2964-MainSheet!$C$11)*I2964/$B$2/60),0)</f>
        <v>1</v>
      </c>
      <c r="K2964" s="1">
        <f>IF(G2964&gt;MainSheet!$C$11+$B$6,IF(K2963&gt;=0.999,1,(G2964-MainSheet!$C$11-$B$6)*I2964/$C$2/60),0)</f>
        <v>1</v>
      </c>
      <c r="L2964" s="1">
        <f>IF(G2964&gt;MainSheet!$C$11+$B$6+$C$6,IF(L2963&gt;=0.999,1,(G2964-MainSheet!$C$11-$B$6-$C$6)*I2964/$D$2/60),0)</f>
        <v>1</v>
      </c>
      <c r="M2964">
        <f t="shared" si="418"/>
        <v>1</v>
      </c>
      <c r="N2964" s="2">
        <f t="shared" si="419"/>
        <v>3721.0526315789471</v>
      </c>
      <c r="O2964">
        <f t="shared" si="422"/>
        <v>977.02127659574455</v>
      </c>
      <c r="P2964">
        <f t="shared" si="420"/>
        <v>192000</v>
      </c>
      <c r="Q2964" s="2">
        <f t="shared" si="421"/>
        <v>196698.0739081747</v>
      </c>
      <c r="R2964">
        <f>Q2964/MainSheet!$C$8*(G2964-G2963)+R2963</f>
        <v>4035.5111316459029</v>
      </c>
      <c r="S2964">
        <f t="shared" si="423"/>
        <v>65130.554925383425</v>
      </c>
      <c r="T2964">
        <f t="shared" si="415"/>
        <v>29.620000000001831</v>
      </c>
      <c r="U2964" s="1">
        <f>Q2964/MainSheet!$C$22</f>
        <v>1</v>
      </c>
    </row>
    <row r="2965" spans="7:21">
      <c r="G2965">
        <f t="shared" si="416"/>
        <v>29.630000000001832</v>
      </c>
      <c r="H2965">
        <f t="shared" si="417"/>
        <v>198000</v>
      </c>
      <c r="I2965" s="2">
        <f>MIN(MainSheet!$C$10/MainSheet!$C$9,MainSheet!$K$9*60)</f>
        <v>660</v>
      </c>
      <c r="J2965" s="1">
        <f>IF(G2965&gt;MainSheet!$C$11,IF(J2964&gt;=0.999,1,(G2965-MainSheet!$C$11)*I2965/$B$2/60),0)</f>
        <v>1</v>
      </c>
      <c r="K2965" s="1">
        <f>IF(G2965&gt;MainSheet!$C$11+$B$6,IF(K2964&gt;=0.999,1,(G2965-MainSheet!$C$11-$B$6)*I2965/$C$2/60),0)</f>
        <v>1</v>
      </c>
      <c r="L2965" s="1">
        <f>IF(G2965&gt;MainSheet!$C$11+$B$6+$C$6,IF(L2964&gt;=0.999,1,(G2965-MainSheet!$C$11-$B$6-$C$6)*I2965/$D$2/60),0)</f>
        <v>1</v>
      </c>
      <c r="M2965">
        <f t="shared" si="418"/>
        <v>1</v>
      </c>
      <c r="N2965" s="2">
        <f t="shared" si="419"/>
        <v>3721.0526315789471</v>
      </c>
      <c r="O2965">
        <f t="shared" si="422"/>
        <v>977.02127659574455</v>
      </c>
      <c r="P2965">
        <f t="shared" si="420"/>
        <v>192000</v>
      </c>
      <c r="Q2965" s="2">
        <f t="shared" si="421"/>
        <v>196698.0739081747</v>
      </c>
      <c r="R2965">
        <f>Q2965/MainSheet!$C$8*(G2965-G2964)+R2964</f>
        <v>4037.5423781367376</v>
      </c>
      <c r="S2965">
        <f t="shared" si="423"/>
        <v>65163.337937701457</v>
      </c>
      <c r="T2965">
        <f t="shared" si="415"/>
        <v>29.630000000001832</v>
      </c>
      <c r="U2965" s="1">
        <f>Q2965/MainSheet!$C$22</f>
        <v>1</v>
      </c>
    </row>
    <row r="2966" spans="7:21">
      <c r="G2966">
        <f t="shared" si="416"/>
        <v>29.640000000001834</v>
      </c>
      <c r="H2966">
        <f t="shared" si="417"/>
        <v>198000</v>
      </c>
      <c r="I2966" s="2">
        <f>MIN(MainSheet!$C$10/MainSheet!$C$9,MainSheet!$K$9*60)</f>
        <v>660</v>
      </c>
      <c r="J2966" s="1">
        <f>IF(G2966&gt;MainSheet!$C$11,IF(J2965&gt;=0.999,1,(G2966-MainSheet!$C$11)*I2966/$B$2/60),0)</f>
        <v>1</v>
      </c>
      <c r="K2966" s="1">
        <f>IF(G2966&gt;MainSheet!$C$11+$B$6,IF(K2965&gt;=0.999,1,(G2966-MainSheet!$C$11-$B$6)*I2966/$C$2/60),0)</f>
        <v>1</v>
      </c>
      <c r="L2966" s="1">
        <f>IF(G2966&gt;MainSheet!$C$11+$B$6+$C$6,IF(L2965&gt;=0.999,1,(G2966-MainSheet!$C$11-$B$6-$C$6)*I2966/$D$2/60),0)</f>
        <v>1</v>
      </c>
      <c r="M2966">
        <f t="shared" si="418"/>
        <v>1</v>
      </c>
      <c r="N2966" s="2">
        <f t="shared" si="419"/>
        <v>3721.0526315789471</v>
      </c>
      <c r="O2966">
        <f t="shared" si="422"/>
        <v>977.02127659574455</v>
      </c>
      <c r="P2966">
        <f t="shared" si="420"/>
        <v>192000</v>
      </c>
      <c r="Q2966" s="2">
        <f t="shared" si="421"/>
        <v>196698.0739081747</v>
      </c>
      <c r="R2966">
        <f>Q2966/MainSheet!$C$8*(G2966-G2965)+R2965</f>
        <v>4039.5736246275724</v>
      </c>
      <c r="S2966">
        <f t="shared" si="423"/>
        <v>65196.120950019489</v>
      </c>
      <c r="T2966">
        <f t="shared" si="415"/>
        <v>29.640000000001834</v>
      </c>
      <c r="U2966" s="1">
        <f>Q2966/MainSheet!$C$22</f>
        <v>1</v>
      </c>
    </row>
    <row r="2967" spans="7:21">
      <c r="G2967">
        <f t="shared" si="416"/>
        <v>29.650000000001835</v>
      </c>
      <c r="H2967">
        <f t="shared" si="417"/>
        <v>198000</v>
      </c>
      <c r="I2967" s="2">
        <f>MIN(MainSheet!$C$10/MainSheet!$C$9,MainSheet!$K$9*60)</f>
        <v>660</v>
      </c>
      <c r="J2967" s="1">
        <f>IF(G2967&gt;MainSheet!$C$11,IF(J2966&gt;=0.999,1,(G2967-MainSheet!$C$11)*I2967/$B$2/60),0)</f>
        <v>1</v>
      </c>
      <c r="K2967" s="1">
        <f>IF(G2967&gt;MainSheet!$C$11+$B$6,IF(K2966&gt;=0.999,1,(G2967-MainSheet!$C$11-$B$6)*I2967/$C$2/60),0)</f>
        <v>1</v>
      </c>
      <c r="L2967" s="1">
        <f>IF(G2967&gt;MainSheet!$C$11+$B$6+$C$6,IF(L2966&gt;=0.999,1,(G2967-MainSheet!$C$11-$B$6-$C$6)*I2967/$D$2/60),0)</f>
        <v>1</v>
      </c>
      <c r="M2967">
        <f t="shared" si="418"/>
        <v>1</v>
      </c>
      <c r="N2967" s="2">
        <f t="shared" si="419"/>
        <v>3721.0526315789471</v>
      </c>
      <c r="O2967">
        <f t="shared" si="422"/>
        <v>977.02127659574455</v>
      </c>
      <c r="P2967">
        <f t="shared" si="420"/>
        <v>192000</v>
      </c>
      <c r="Q2967" s="2">
        <f t="shared" si="421"/>
        <v>196698.0739081747</v>
      </c>
      <c r="R2967">
        <f>Q2967/MainSheet!$C$8*(G2967-G2966)+R2966</f>
        <v>4041.6048711184071</v>
      </c>
      <c r="S2967">
        <f t="shared" si="423"/>
        <v>65228.903962337521</v>
      </c>
      <c r="T2967">
        <f t="shared" si="415"/>
        <v>29.650000000001835</v>
      </c>
      <c r="U2967" s="1">
        <f>Q2967/MainSheet!$C$22</f>
        <v>1</v>
      </c>
    </row>
    <row r="2968" spans="7:21">
      <c r="G2968">
        <f t="shared" si="416"/>
        <v>29.660000000001837</v>
      </c>
      <c r="H2968">
        <f t="shared" si="417"/>
        <v>198000</v>
      </c>
      <c r="I2968" s="2">
        <f>MIN(MainSheet!$C$10/MainSheet!$C$9,MainSheet!$K$9*60)</f>
        <v>660</v>
      </c>
      <c r="J2968" s="1">
        <f>IF(G2968&gt;MainSheet!$C$11,IF(J2967&gt;=0.999,1,(G2968-MainSheet!$C$11)*I2968/$B$2/60),0)</f>
        <v>1</v>
      </c>
      <c r="K2968" s="1">
        <f>IF(G2968&gt;MainSheet!$C$11+$B$6,IF(K2967&gt;=0.999,1,(G2968-MainSheet!$C$11-$B$6)*I2968/$C$2/60),0)</f>
        <v>1</v>
      </c>
      <c r="L2968" s="1">
        <f>IF(G2968&gt;MainSheet!$C$11+$B$6+$C$6,IF(L2967&gt;=0.999,1,(G2968-MainSheet!$C$11-$B$6-$C$6)*I2968/$D$2/60),0)</f>
        <v>1</v>
      </c>
      <c r="M2968">
        <f t="shared" si="418"/>
        <v>1</v>
      </c>
      <c r="N2968" s="2">
        <f t="shared" si="419"/>
        <v>3721.0526315789471</v>
      </c>
      <c r="O2968">
        <f t="shared" si="422"/>
        <v>977.02127659574455</v>
      </c>
      <c r="P2968">
        <f t="shared" si="420"/>
        <v>192000</v>
      </c>
      <c r="Q2968" s="2">
        <f t="shared" si="421"/>
        <v>196698.0739081747</v>
      </c>
      <c r="R2968">
        <f>Q2968/MainSheet!$C$8*(G2968-G2967)+R2967</f>
        <v>4043.6361176092419</v>
      </c>
      <c r="S2968">
        <f t="shared" si="423"/>
        <v>65261.686974655553</v>
      </c>
      <c r="T2968">
        <f t="shared" si="415"/>
        <v>29.660000000001837</v>
      </c>
      <c r="U2968" s="1">
        <f>Q2968/MainSheet!$C$22</f>
        <v>1</v>
      </c>
    </row>
    <row r="2969" spans="7:21">
      <c r="G2969">
        <f t="shared" si="416"/>
        <v>29.670000000001838</v>
      </c>
      <c r="H2969">
        <f t="shared" si="417"/>
        <v>198000</v>
      </c>
      <c r="I2969" s="2">
        <f>MIN(MainSheet!$C$10/MainSheet!$C$9,MainSheet!$K$9*60)</f>
        <v>660</v>
      </c>
      <c r="J2969" s="1">
        <f>IF(G2969&gt;MainSheet!$C$11,IF(J2968&gt;=0.999,1,(G2969-MainSheet!$C$11)*I2969/$B$2/60),0)</f>
        <v>1</v>
      </c>
      <c r="K2969" s="1">
        <f>IF(G2969&gt;MainSheet!$C$11+$B$6,IF(K2968&gt;=0.999,1,(G2969-MainSheet!$C$11-$B$6)*I2969/$C$2/60),0)</f>
        <v>1</v>
      </c>
      <c r="L2969" s="1">
        <f>IF(G2969&gt;MainSheet!$C$11+$B$6+$C$6,IF(L2968&gt;=0.999,1,(G2969-MainSheet!$C$11-$B$6-$C$6)*I2969/$D$2/60),0)</f>
        <v>1</v>
      </c>
      <c r="M2969">
        <f t="shared" si="418"/>
        <v>1</v>
      </c>
      <c r="N2969" s="2">
        <f t="shared" si="419"/>
        <v>3721.0526315789471</v>
      </c>
      <c r="O2969">
        <f t="shared" si="422"/>
        <v>977.02127659574455</v>
      </c>
      <c r="P2969">
        <f t="shared" si="420"/>
        <v>192000</v>
      </c>
      <c r="Q2969" s="2">
        <f t="shared" si="421"/>
        <v>196698.0739081747</v>
      </c>
      <c r="R2969">
        <f>Q2969/MainSheet!$C$8*(G2969-G2968)+R2968</f>
        <v>4045.6673641000766</v>
      </c>
      <c r="S2969">
        <f t="shared" si="423"/>
        <v>65294.469986973585</v>
      </c>
      <c r="T2969">
        <f t="shared" si="415"/>
        <v>29.670000000001838</v>
      </c>
      <c r="U2969" s="1">
        <f>Q2969/MainSheet!$C$22</f>
        <v>1</v>
      </c>
    </row>
    <row r="2970" spans="7:21">
      <c r="G2970">
        <f t="shared" si="416"/>
        <v>29.68000000000184</v>
      </c>
      <c r="H2970">
        <f t="shared" si="417"/>
        <v>198000</v>
      </c>
      <c r="I2970" s="2">
        <f>MIN(MainSheet!$C$10/MainSheet!$C$9,MainSheet!$K$9*60)</f>
        <v>660</v>
      </c>
      <c r="J2970" s="1">
        <f>IF(G2970&gt;MainSheet!$C$11,IF(J2969&gt;=0.999,1,(G2970-MainSheet!$C$11)*I2970/$B$2/60),0)</f>
        <v>1</v>
      </c>
      <c r="K2970" s="1">
        <f>IF(G2970&gt;MainSheet!$C$11+$B$6,IF(K2969&gt;=0.999,1,(G2970-MainSheet!$C$11-$B$6)*I2970/$C$2/60),0)</f>
        <v>1</v>
      </c>
      <c r="L2970" s="1">
        <f>IF(G2970&gt;MainSheet!$C$11+$B$6+$C$6,IF(L2969&gt;=0.999,1,(G2970-MainSheet!$C$11-$B$6-$C$6)*I2970/$D$2/60),0)</f>
        <v>1</v>
      </c>
      <c r="M2970">
        <f t="shared" si="418"/>
        <v>1</v>
      </c>
      <c r="N2970" s="2">
        <f t="shared" si="419"/>
        <v>3721.0526315789471</v>
      </c>
      <c r="O2970">
        <f t="shared" si="422"/>
        <v>977.02127659574455</v>
      </c>
      <c r="P2970">
        <f t="shared" si="420"/>
        <v>192000</v>
      </c>
      <c r="Q2970" s="2">
        <f t="shared" si="421"/>
        <v>196698.0739081747</v>
      </c>
      <c r="R2970">
        <f>Q2970/MainSheet!$C$8*(G2970-G2969)+R2969</f>
        <v>4047.6986105909114</v>
      </c>
      <c r="S2970">
        <f t="shared" si="423"/>
        <v>65327.252999291617</v>
      </c>
      <c r="T2970">
        <f t="shared" si="415"/>
        <v>29.68000000000184</v>
      </c>
      <c r="U2970" s="1">
        <f>Q2970/MainSheet!$C$22</f>
        <v>1</v>
      </c>
    </row>
    <row r="2971" spans="7:21">
      <c r="G2971">
        <f t="shared" si="416"/>
        <v>29.690000000001842</v>
      </c>
      <c r="H2971">
        <f t="shared" si="417"/>
        <v>198000</v>
      </c>
      <c r="I2971" s="2">
        <f>MIN(MainSheet!$C$10/MainSheet!$C$9,MainSheet!$K$9*60)</f>
        <v>660</v>
      </c>
      <c r="J2971" s="1">
        <f>IF(G2971&gt;MainSheet!$C$11,IF(J2970&gt;=0.999,1,(G2971-MainSheet!$C$11)*I2971/$B$2/60),0)</f>
        <v>1</v>
      </c>
      <c r="K2971" s="1">
        <f>IF(G2971&gt;MainSheet!$C$11+$B$6,IF(K2970&gt;=0.999,1,(G2971-MainSheet!$C$11-$B$6)*I2971/$C$2/60),0)</f>
        <v>1</v>
      </c>
      <c r="L2971" s="1">
        <f>IF(G2971&gt;MainSheet!$C$11+$B$6+$C$6,IF(L2970&gt;=0.999,1,(G2971-MainSheet!$C$11-$B$6-$C$6)*I2971/$D$2/60),0)</f>
        <v>1</v>
      </c>
      <c r="M2971">
        <f t="shared" si="418"/>
        <v>1</v>
      </c>
      <c r="N2971" s="2">
        <f t="shared" si="419"/>
        <v>3721.0526315789471</v>
      </c>
      <c r="O2971">
        <f t="shared" si="422"/>
        <v>977.02127659574455</v>
      </c>
      <c r="P2971">
        <f t="shared" si="420"/>
        <v>192000</v>
      </c>
      <c r="Q2971" s="2">
        <f t="shared" si="421"/>
        <v>196698.0739081747</v>
      </c>
      <c r="R2971">
        <f>Q2971/MainSheet!$C$8*(G2971-G2970)+R2970</f>
        <v>4049.7298570817461</v>
      </c>
      <c r="S2971">
        <f t="shared" si="423"/>
        <v>65360.036011609649</v>
      </c>
      <c r="T2971">
        <f t="shared" si="415"/>
        <v>29.690000000001842</v>
      </c>
      <c r="U2971" s="1">
        <f>Q2971/MainSheet!$C$22</f>
        <v>1</v>
      </c>
    </row>
    <row r="2972" spans="7:21">
      <c r="G2972">
        <f t="shared" si="416"/>
        <v>29.700000000001843</v>
      </c>
      <c r="H2972">
        <f t="shared" si="417"/>
        <v>198000</v>
      </c>
      <c r="I2972" s="2">
        <f>MIN(MainSheet!$C$10/MainSheet!$C$9,MainSheet!$K$9*60)</f>
        <v>660</v>
      </c>
      <c r="J2972" s="1">
        <f>IF(G2972&gt;MainSheet!$C$11,IF(J2971&gt;=0.999,1,(G2972-MainSheet!$C$11)*I2972/$B$2/60),0)</f>
        <v>1</v>
      </c>
      <c r="K2972" s="1">
        <f>IF(G2972&gt;MainSheet!$C$11+$B$6,IF(K2971&gt;=0.999,1,(G2972-MainSheet!$C$11-$B$6)*I2972/$C$2/60),0)</f>
        <v>1</v>
      </c>
      <c r="L2972" s="1">
        <f>IF(G2972&gt;MainSheet!$C$11+$B$6+$C$6,IF(L2971&gt;=0.999,1,(G2972-MainSheet!$C$11-$B$6-$C$6)*I2972/$D$2/60),0)</f>
        <v>1</v>
      </c>
      <c r="M2972">
        <f t="shared" si="418"/>
        <v>1</v>
      </c>
      <c r="N2972" s="2">
        <f t="shared" si="419"/>
        <v>3721.0526315789471</v>
      </c>
      <c r="O2972">
        <f t="shared" si="422"/>
        <v>977.02127659574455</v>
      </c>
      <c r="P2972">
        <f t="shared" si="420"/>
        <v>192000</v>
      </c>
      <c r="Q2972" s="2">
        <f t="shared" si="421"/>
        <v>196698.0739081747</v>
      </c>
      <c r="R2972">
        <f>Q2972/MainSheet!$C$8*(G2972-G2971)+R2971</f>
        <v>4051.7611035725809</v>
      </c>
      <c r="S2972">
        <f t="shared" si="423"/>
        <v>65392.819023927681</v>
      </c>
      <c r="T2972">
        <f t="shared" si="415"/>
        <v>29.700000000001843</v>
      </c>
      <c r="U2972" s="1">
        <f>Q2972/MainSheet!$C$22</f>
        <v>1</v>
      </c>
    </row>
    <row r="2973" spans="7:21">
      <c r="G2973">
        <f t="shared" si="416"/>
        <v>29.710000000001845</v>
      </c>
      <c r="H2973">
        <f t="shared" si="417"/>
        <v>198000</v>
      </c>
      <c r="I2973" s="2">
        <f>MIN(MainSheet!$C$10/MainSheet!$C$9,MainSheet!$K$9*60)</f>
        <v>660</v>
      </c>
      <c r="J2973" s="1">
        <f>IF(G2973&gt;MainSheet!$C$11,IF(J2972&gt;=0.999,1,(G2973-MainSheet!$C$11)*I2973/$B$2/60),0)</f>
        <v>1</v>
      </c>
      <c r="K2973" s="1">
        <f>IF(G2973&gt;MainSheet!$C$11+$B$6,IF(K2972&gt;=0.999,1,(G2973-MainSheet!$C$11-$B$6)*I2973/$C$2/60),0)</f>
        <v>1</v>
      </c>
      <c r="L2973" s="1">
        <f>IF(G2973&gt;MainSheet!$C$11+$B$6+$C$6,IF(L2972&gt;=0.999,1,(G2973-MainSheet!$C$11-$B$6-$C$6)*I2973/$D$2/60),0)</f>
        <v>1</v>
      </c>
      <c r="M2973">
        <f t="shared" si="418"/>
        <v>1</v>
      </c>
      <c r="N2973" s="2">
        <f t="shared" si="419"/>
        <v>3721.0526315789471</v>
      </c>
      <c r="O2973">
        <f t="shared" si="422"/>
        <v>977.02127659574455</v>
      </c>
      <c r="P2973">
        <f t="shared" si="420"/>
        <v>192000</v>
      </c>
      <c r="Q2973" s="2">
        <f t="shared" si="421"/>
        <v>196698.0739081747</v>
      </c>
      <c r="R2973">
        <f>Q2973/MainSheet!$C$8*(G2973-G2972)+R2972</f>
        <v>4053.7923500634156</v>
      </c>
      <c r="S2973">
        <f t="shared" si="423"/>
        <v>65425.602036245713</v>
      </c>
      <c r="T2973">
        <f t="shared" si="415"/>
        <v>29.710000000001845</v>
      </c>
      <c r="U2973" s="1">
        <f>Q2973/MainSheet!$C$22</f>
        <v>1</v>
      </c>
    </row>
    <row r="2974" spans="7:21">
      <c r="G2974">
        <f t="shared" si="416"/>
        <v>29.720000000001846</v>
      </c>
      <c r="H2974">
        <f t="shared" si="417"/>
        <v>198000</v>
      </c>
      <c r="I2974" s="2">
        <f>MIN(MainSheet!$C$10/MainSheet!$C$9,MainSheet!$K$9*60)</f>
        <v>660</v>
      </c>
      <c r="J2974" s="1">
        <f>IF(G2974&gt;MainSheet!$C$11,IF(J2973&gt;=0.999,1,(G2974-MainSheet!$C$11)*I2974/$B$2/60),0)</f>
        <v>1</v>
      </c>
      <c r="K2974" s="1">
        <f>IF(G2974&gt;MainSheet!$C$11+$B$6,IF(K2973&gt;=0.999,1,(G2974-MainSheet!$C$11-$B$6)*I2974/$C$2/60),0)</f>
        <v>1</v>
      </c>
      <c r="L2974" s="1">
        <f>IF(G2974&gt;MainSheet!$C$11+$B$6+$C$6,IF(L2973&gt;=0.999,1,(G2974-MainSheet!$C$11-$B$6-$C$6)*I2974/$D$2/60),0)</f>
        <v>1</v>
      </c>
      <c r="M2974">
        <f t="shared" si="418"/>
        <v>1</v>
      </c>
      <c r="N2974" s="2">
        <f t="shared" si="419"/>
        <v>3721.0526315789471</v>
      </c>
      <c r="O2974">
        <f t="shared" si="422"/>
        <v>977.02127659574455</v>
      </c>
      <c r="P2974">
        <f t="shared" si="420"/>
        <v>192000</v>
      </c>
      <c r="Q2974" s="2">
        <f t="shared" si="421"/>
        <v>196698.0739081747</v>
      </c>
      <c r="R2974">
        <f>Q2974/MainSheet!$C$8*(G2974-G2973)+R2973</f>
        <v>4055.8235965542503</v>
      </c>
      <c r="S2974">
        <f t="shared" si="423"/>
        <v>65458.385048563745</v>
      </c>
      <c r="T2974">
        <f t="shared" si="415"/>
        <v>29.720000000001846</v>
      </c>
      <c r="U2974" s="1">
        <f>Q2974/MainSheet!$C$22</f>
        <v>1</v>
      </c>
    </row>
    <row r="2975" spans="7:21">
      <c r="G2975">
        <f t="shared" si="416"/>
        <v>29.730000000001848</v>
      </c>
      <c r="H2975">
        <f t="shared" si="417"/>
        <v>198000</v>
      </c>
      <c r="I2975" s="2">
        <f>MIN(MainSheet!$C$10/MainSheet!$C$9,MainSheet!$K$9*60)</f>
        <v>660</v>
      </c>
      <c r="J2975" s="1">
        <f>IF(G2975&gt;MainSheet!$C$11,IF(J2974&gt;=0.999,1,(G2975-MainSheet!$C$11)*I2975/$B$2/60),0)</f>
        <v>1</v>
      </c>
      <c r="K2975" s="1">
        <f>IF(G2975&gt;MainSheet!$C$11+$B$6,IF(K2974&gt;=0.999,1,(G2975-MainSheet!$C$11-$B$6)*I2975/$C$2/60),0)</f>
        <v>1</v>
      </c>
      <c r="L2975" s="1">
        <f>IF(G2975&gt;MainSheet!$C$11+$B$6+$C$6,IF(L2974&gt;=0.999,1,(G2975-MainSheet!$C$11-$B$6-$C$6)*I2975/$D$2/60),0)</f>
        <v>1</v>
      </c>
      <c r="M2975">
        <f t="shared" si="418"/>
        <v>1</v>
      </c>
      <c r="N2975" s="2">
        <f t="shared" si="419"/>
        <v>3721.0526315789471</v>
      </c>
      <c r="O2975">
        <f t="shared" si="422"/>
        <v>977.02127659574455</v>
      </c>
      <c r="P2975">
        <f t="shared" si="420"/>
        <v>192000</v>
      </c>
      <c r="Q2975" s="2">
        <f t="shared" si="421"/>
        <v>196698.0739081747</v>
      </c>
      <c r="R2975">
        <f>Q2975/MainSheet!$C$8*(G2975-G2974)+R2974</f>
        <v>4057.8548430450851</v>
      </c>
      <c r="S2975">
        <f t="shared" si="423"/>
        <v>65491.168060881777</v>
      </c>
      <c r="T2975">
        <f t="shared" si="415"/>
        <v>29.730000000001848</v>
      </c>
      <c r="U2975" s="1">
        <f>Q2975/MainSheet!$C$22</f>
        <v>1</v>
      </c>
    </row>
    <row r="2976" spans="7:21">
      <c r="G2976">
        <f t="shared" si="416"/>
        <v>29.740000000001849</v>
      </c>
      <c r="H2976">
        <f t="shared" si="417"/>
        <v>198000</v>
      </c>
      <c r="I2976" s="2">
        <f>MIN(MainSheet!$C$10/MainSheet!$C$9,MainSheet!$K$9*60)</f>
        <v>660</v>
      </c>
      <c r="J2976" s="1">
        <f>IF(G2976&gt;MainSheet!$C$11,IF(J2975&gt;=0.999,1,(G2976-MainSheet!$C$11)*I2976/$B$2/60),0)</f>
        <v>1</v>
      </c>
      <c r="K2976" s="1">
        <f>IF(G2976&gt;MainSheet!$C$11+$B$6,IF(K2975&gt;=0.999,1,(G2976-MainSheet!$C$11-$B$6)*I2976/$C$2/60),0)</f>
        <v>1</v>
      </c>
      <c r="L2976" s="1">
        <f>IF(G2976&gt;MainSheet!$C$11+$B$6+$C$6,IF(L2975&gt;=0.999,1,(G2976-MainSheet!$C$11-$B$6-$C$6)*I2976/$D$2/60),0)</f>
        <v>1</v>
      </c>
      <c r="M2976">
        <f t="shared" si="418"/>
        <v>1</v>
      </c>
      <c r="N2976" s="2">
        <f t="shared" si="419"/>
        <v>3721.0526315789471</v>
      </c>
      <c r="O2976">
        <f t="shared" si="422"/>
        <v>977.02127659574455</v>
      </c>
      <c r="P2976">
        <f t="shared" si="420"/>
        <v>192000</v>
      </c>
      <c r="Q2976" s="2">
        <f t="shared" si="421"/>
        <v>196698.0739081747</v>
      </c>
      <c r="R2976">
        <f>Q2976/MainSheet!$C$8*(G2976-G2975)+R2975</f>
        <v>4059.8860895359198</v>
      </c>
      <c r="S2976">
        <f t="shared" si="423"/>
        <v>65523.951073199809</v>
      </c>
      <c r="T2976">
        <f t="shared" si="415"/>
        <v>29.740000000001849</v>
      </c>
      <c r="U2976" s="1">
        <f>Q2976/MainSheet!$C$22</f>
        <v>1</v>
      </c>
    </row>
    <row r="2977" spans="7:21">
      <c r="G2977">
        <f t="shared" si="416"/>
        <v>29.750000000001851</v>
      </c>
      <c r="H2977">
        <f t="shared" si="417"/>
        <v>198000</v>
      </c>
      <c r="I2977" s="2">
        <f>MIN(MainSheet!$C$10/MainSheet!$C$9,MainSheet!$K$9*60)</f>
        <v>660</v>
      </c>
      <c r="J2977" s="1">
        <f>IF(G2977&gt;MainSheet!$C$11,IF(J2976&gt;=0.999,1,(G2977-MainSheet!$C$11)*I2977/$B$2/60),0)</f>
        <v>1</v>
      </c>
      <c r="K2977" s="1">
        <f>IF(G2977&gt;MainSheet!$C$11+$B$6,IF(K2976&gt;=0.999,1,(G2977-MainSheet!$C$11-$B$6)*I2977/$C$2/60),0)</f>
        <v>1</v>
      </c>
      <c r="L2977" s="1">
        <f>IF(G2977&gt;MainSheet!$C$11+$B$6+$C$6,IF(L2976&gt;=0.999,1,(G2977-MainSheet!$C$11-$B$6-$C$6)*I2977/$D$2/60),0)</f>
        <v>1</v>
      </c>
      <c r="M2977">
        <f t="shared" si="418"/>
        <v>1</v>
      </c>
      <c r="N2977" s="2">
        <f t="shared" si="419"/>
        <v>3721.0526315789471</v>
      </c>
      <c r="O2977">
        <f t="shared" si="422"/>
        <v>977.02127659574455</v>
      </c>
      <c r="P2977">
        <f t="shared" si="420"/>
        <v>192000</v>
      </c>
      <c r="Q2977" s="2">
        <f t="shared" si="421"/>
        <v>196698.0739081747</v>
      </c>
      <c r="R2977">
        <f>Q2977/MainSheet!$C$8*(G2977-G2976)+R2976</f>
        <v>4061.9173360267546</v>
      </c>
      <c r="S2977">
        <f t="shared" si="423"/>
        <v>65556.734085517834</v>
      </c>
      <c r="T2977">
        <f t="shared" si="415"/>
        <v>29.750000000001851</v>
      </c>
      <c r="U2977" s="1">
        <f>Q2977/MainSheet!$C$22</f>
        <v>1</v>
      </c>
    </row>
    <row r="2978" spans="7:21">
      <c r="G2978">
        <f t="shared" si="416"/>
        <v>29.760000000001853</v>
      </c>
      <c r="H2978">
        <f t="shared" si="417"/>
        <v>198000</v>
      </c>
      <c r="I2978" s="2">
        <f>MIN(MainSheet!$C$10/MainSheet!$C$9,MainSheet!$K$9*60)</f>
        <v>660</v>
      </c>
      <c r="J2978" s="1">
        <f>IF(G2978&gt;MainSheet!$C$11,IF(J2977&gt;=0.999,1,(G2978-MainSheet!$C$11)*I2978/$B$2/60),0)</f>
        <v>1</v>
      </c>
      <c r="K2978" s="1">
        <f>IF(G2978&gt;MainSheet!$C$11+$B$6,IF(K2977&gt;=0.999,1,(G2978-MainSheet!$C$11-$B$6)*I2978/$C$2/60),0)</f>
        <v>1</v>
      </c>
      <c r="L2978" s="1">
        <f>IF(G2978&gt;MainSheet!$C$11+$B$6+$C$6,IF(L2977&gt;=0.999,1,(G2978-MainSheet!$C$11-$B$6-$C$6)*I2978/$D$2/60),0)</f>
        <v>1</v>
      </c>
      <c r="M2978">
        <f t="shared" si="418"/>
        <v>1</v>
      </c>
      <c r="N2978" s="2">
        <f t="shared" si="419"/>
        <v>3721.0526315789471</v>
      </c>
      <c r="O2978">
        <f t="shared" si="422"/>
        <v>977.02127659574455</v>
      </c>
      <c r="P2978">
        <f t="shared" si="420"/>
        <v>192000</v>
      </c>
      <c r="Q2978" s="2">
        <f t="shared" si="421"/>
        <v>196698.0739081747</v>
      </c>
      <c r="R2978">
        <f>Q2978/MainSheet!$C$8*(G2978-G2977)+R2977</f>
        <v>4063.9485825175893</v>
      </c>
      <c r="S2978">
        <f t="shared" si="423"/>
        <v>65589.517097835866</v>
      </c>
      <c r="T2978">
        <f t="shared" si="415"/>
        <v>29.760000000001853</v>
      </c>
      <c r="U2978" s="1">
        <f>Q2978/MainSheet!$C$22</f>
        <v>1</v>
      </c>
    </row>
    <row r="2979" spans="7:21">
      <c r="G2979">
        <f t="shared" si="416"/>
        <v>29.770000000001854</v>
      </c>
      <c r="H2979">
        <f t="shared" si="417"/>
        <v>198000</v>
      </c>
      <c r="I2979" s="2">
        <f>MIN(MainSheet!$C$10/MainSheet!$C$9,MainSheet!$K$9*60)</f>
        <v>660</v>
      </c>
      <c r="J2979" s="1">
        <f>IF(G2979&gt;MainSheet!$C$11,IF(J2978&gt;=0.999,1,(G2979-MainSheet!$C$11)*I2979/$B$2/60),0)</f>
        <v>1</v>
      </c>
      <c r="K2979" s="1">
        <f>IF(G2979&gt;MainSheet!$C$11+$B$6,IF(K2978&gt;=0.999,1,(G2979-MainSheet!$C$11-$B$6)*I2979/$C$2/60),0)</f>
        <v>1</v>
      </c>
      <c r="L2979" s="1">
        <f>IF(G2979&gt;MainSheet!$C$11+$B$6+$C$6,IF(L2978&gt;=0.999,1,(G2979-MainSheet!$C$11-$B$6-$C$6)*I2979/$D$2/60),0)</f>
        <v>1</v>
      </c>
      <c r="M2979">
        <f t="shared" si="418"/>
        <v>1</v>
      </c>
      <c r="N2979" s="2">
        <f t="shared" si="419"/>
        <v>3721.0526315789471</v>
      </c>
      <c r="O2979">
        <f t="shared" si="422"/>
        <v>977.02127659574455</v>
      </c>
      <c r="P2979">
        <f t="shared" si="420"/>
        <v>192000</v>
      </c>
      <c r="Q2979" s="2">
        <f t="shared" si="421"/>
        <v>196698.0739081747</v>
      </c>
      <c r="R2979">
        <f>Q2979/MainSheet!$C$8*(G2979-G2978)+R2978</f>
        <v>4065.9798290084241</v>
      </c>
      <c r="S2979">
        <f t="shared" si="423"/>
        <v>65622.300110153898</v>
      </c>
      <c r="T2979">
        <f t="shared" si="415"/>
        <v>29.770000000001854</v>
      </c>
      <c r="U2979" s="1">
        <f>Q2979/MainSheet!$C$22</f>
        <v>1</v>
      </c>
    </row>
    <row r="2980" spans="7:21">
      <c r="G2980">
        <f t="shared" si="416"/>
        <v>29.780000000001856</v>
      </c>
      <c r="H2980">
        <f t="shared" si="417"/>
        <v>198000</v>
      </c>
      <c r="I2980" s="2">
        <f>MIN(MainSheet!$C$10/MainSheet!$C$9,MainSheet!$K$9*60)</f>
        <v>660</v>
      </c>
      <c r="J2980" s="1">
        <f>IF(G2980&gt;MainSheet!$C$11,IF(J2979&gt;=0.999,1,(G2980-MainSheet!$C$11)*I2980/$B$2/60),0)</f>
        <v>1</v>
      </c>
      <c r="K2980" s="1">
        <f>IF(G2980&gt;MainSheet!$C$11+$B$6,IF(K2979&gt;=0.999,1,(G2980-MainSheet!$C$11-$B$6)*I2980/$C$2/60),0)</f>
        <v>1</v>
      </c>
      <c r="L2980" s="1">
        <f>IF(G2980&gt;MainSheet!$C$11+$B$6+$C$6,IF(L2979&gt;=0.999,1,(G2980-MainSheet!$C$11-$B$6-$C$6)*I2980/$D$2/60),0)</f>
        <v>1</v>
      </c>
      <c r="M2980">
        <f t="shared" si="418"/>
        <v>1</v>
      </c>
      <c r="N2980" s="2">
        <f t="shared" si="419"/>
        <v>3721.0526315789471</v>
      </c>
      <c r="O2980">
        <f t="shared" si="422"/>
        <v>977.02127659574455</v>
      </c>
      <c r="P2980">
        <f t="shared" si="420"/>
        <v>192000</v>
      </c>
      <c r="Q2980" s="2">
        <f t="shared" si="421"/>
        <v>196698.0739081747</v>
      </c>
      <c r="R2980">
        <f>Q2980/MainSheet!$C$8*(G2980-G2979)+R2979</f>
        <v>4068.0110754992588</v>
      </c>
      <c r="S2980">
        <f t="shared" si="423"/>
        <v>65655.08312247193</v>
      </c>
      <c r="T2980">
        <f t="shared" si="415"/>
        <v>29.780000000001856</v>
      </c>
      <c r="U2980" s="1">
        <f>Q2980/MainSheet!$C$22</f>
        <v>1</v>
      </c>
    </row>
    <row r="2981" spans="7:21">
      <c r="G2981">
        <f t="shared" si="416"/>
        <v>29.790000000001857</v>
      </c>
      <c r="H2981">
        <f t="shared" si="417"/>
        <v>198000</v>
      </c>
      <c r="I2981" s="2">
        <f>MIN(MainSheet!$C$10/MainSheet!$C$9,MainSheet!$K$9*60)</f>
        <v>660</v>
      </c>
      <c r="J2981" s="1">
        <f>IF(G2981&gt;MainSheet!$C$11,IF(J2980&gt;=0.999,1,(G2981-MainSheet!$C$11)*I2981/$B$2/60),0)</f>
        <v>1</v>
      </c>
      <c r="K2981" s="1">
        <f>IF(G2981&gt;MainSheet!$C$11+$B$6,IF(K2980&gt;=0.999,1,(G2981-MainSheet!$C$11-$B$6)*I2981/$C$2/60),0)</f>
        <v>1</v>
      </c>
      <c r="L2981" s="1">
        <f>IF(G2981&gt;MainSheet!$C$11+$B$6+$C$6,IF(L2980&gt;=0.999,1,(G2981-MainSheet!$C$11-$B$6-$C$6)*I2981/$D$2/60),0)</f>
        <v>1</v>
      </c>
      <c r="M2981">
        <f t="shared" si="418"/>
        <v>1</v>
      </c>
      <c r="N2981" s="2">
        <f t="shared" si="419"/>
        <v>3721.0526315789471</v>
      </c>
      <c r="O2981">
        <f t="shared" si="422"/>
        <v>977.02127659574455</v>
      </c>
      <c r="P2981">
        <f t="shared" si="420"/>
        <v>192000</v>
      </c>
      <c r="Q2981" s="2">
        <f t="shared" si="421"/>
        <v>196698.0739081747</v>
      </c>
      <c r="R2981">
        <f>Q2981/MainSheet!$C$8*(G2981-G2980)+R2980</f>
        <v>4070.0423219900936</v>
      </c>
      <c r="S2981">
        <f t="shared" si="423"/>
        <v>65687.866134789962</v>
      </c>
      <c r="T2981">
        <f t="shared" si="415"/>
        <v>29.790000000001857</v>
      </c>
      <c r="U2981" s="1">
        <f>Q2981/MainSheet!$C$22</f>
        <v>1</v>
      </c>
    </row>
    <row r="2982" spans="7:21">
      <c r="G2982">
        <f t="shared" si="416"/>
        <v>29.800000000001859</v>
      </c>
      <c r="H2982">
        <f t="shared" si="417"/>
        <v>198000</v>
      </c>
      <c r="I2982" s="2">
        <f>MIN(MainSheet!$C$10/MainSheet!$C$9,MainSheet!$K$9*60)</f>
        <v>660</v>
      </c>
      <c r="J2982" s="1">
        <f>IF(G2982&gt;MainSheet!$C$11,IF(J2981&gt;=0.999,1,(G2982-MainSheet!$C$11)*I2982/$B$2/60),0)</f>
        <v>1</v>
      </c>
      <c r="K2982" s="1">
        <f>IF(G2982&gt;MainSheet!$C$11+$B$6,IF(K2981&gt;=0.999,1,(G2982-MainSheet!$C$11-$B$6)*I2982/$C$2/60),0)</f>
        <v>1</v>
      </c>
      <c r="L2982" s="1">
        <f>IF(G2982&gt;MainSheet!$C$11+$B$6+$C$6,IF(L2981&gt;=0.999,1,(G2982-MainSheet!$C$11-$B$6-$C$6)*I2982/$D$2/60),0)</f>
        <v>1</v>
      </c>
      <c r="M2982">
        <f t="shared" si="418"/>
        <v>1</v>
      </c>
      <c r="N2982" s="2">
        <f t="shared" si="419"/>
        <v>3721.0526315789471</v>
      </c>
      <c r="O2982">
        <f t="shared" si="422"/>
        <v>977.02127659574455</v>
      </c>
      <c r="P2982">
        <f t="shared" si="420"/>
        <v>192000</v>
      </c>
      <c r="Q2982" s="2">
        <f t="shared" si="421"/>
        <v>196698.0739081747</v>
      </c>
      <c r="R2982">
        <f>Q2982/MainSheet!$C$8*(G2982-G2981)+R2981</f>
        <v>4072.0735684809283</v>
      </c>
      <c r="S2982">
        <f t="shared" si="423"/>
        <v>65720.649147107993</v>
      </c>
      <c r="T2982">
        <f t="shared" si="415"/>
        <v>29.800000000001859</v>
      </c>
      <c r="U2982" s="1">
        <f>Q2982/MainSheet!$C$22</f>
        <v>1</v>
      </c>
    </row>
    <row r="2983" spans="7:21">
      <c r="G2983">
        <f t="shared" si="416"/>
        <v>29.81000000000186</v>
      </c>
      <c r="H2983">
        <f t="shared" si="417"/>
        <v>198000</v>
      </c>
      <c r="I2983" s="2">
        <f>MIN(MainSheet!$C$10/MainSheet!$C$9,MainSheet!$K$9*60)</f>
        <v>660</v>
      </c>
      <c r="J2983" s="1">
        <f>IF(G2983&gt;MainSheet!$C$11,IF(J2982&gt;=0.999,1,(G2983-MainSheet!$C$11)*I2983/$B$2/60),0)</f>
        <v>1</v>
      </c>
      <c r="K2983" s="1">
        <f>IF(G2983&gt;MainSheet!$C$11+$B$6,IF(K2982&gt;=0.999,1,(G2983-MainSheet!$C$11-$B$6)*I2983/$C$2/60),0)</f>
        <v>1</v>
      </c>
      <c r="L2983" s="1">
        <f>IF(G2983&gt;MainSheet!$C$11+$B$6+$C$6,IF(L2982&gt;=0.999,1,(G2983-MainSheet!$C$11-$B$6-$C$6)*I2983/$D$2/60),0)</f>
        <v>1</v>
      </c>
      <c r="M2983">
        <f t="shared" si="418"/>
        <v>1</v>
      </c>
      <c r="N2983" s="2">
        <f t="shared" si="419"/>
        <v>3721.0526315789471</v>
      </c>
      <c r="O2983">
        <f t="shared" si="422"/>
        <v>977.02127659574455</v>
      </c>
      <c r="P2983">
        <f t="shared" si="420"/>
        <v>192000</v>
      </c>
      <c r="Q2983" s="2">
        <f t="shared" si="421"/>
        <v>196698.0739081747</v>
      </c>
      <c r="R2983">
        <f>Q2983/MainSheet!$C$8*(G2983-G2982)+R2982</f>
        <v>4074.1048149717631</v>
      </c>
      <c r="S2983">
        <f t="shared" si="423"/>
        <v>65753.432159426025</v>
      </c>
      <c r="T2983">
        <f t="shared" si="415"/>
        <v>29.81000000000186</v>
      </c>
      <c r="U2983" s="1">
        <f>Q2983/MainSheet!$C$22</f>
        <v>1</v>
      </c>
    </row>
    <row r="2984" spans="7:21">
      <c r="G2984">
        <f t="shared" si="416"/>
        <v>29.820000000001862</v>
      </c>
      <c r="H2984">
        <f t="shared" si="417"/>
        <v>198000</v>
      </c>
      <c r="I2984" s="2">
        <f>MIN(MainSheet!$C$10/MainSheet!$C$9,MainSheet!$K$9*60)</f>
        <v>660</v>
      </c>
      <c r="J2984" s="1">
        <f>IF(G2984&gt;MainSheet!$C$11,IF(J2983&gt;=0.999,1,(G2984-MainSheet!$C$11)*I2984/$B$2/60),0)</f>
        <v>1</v>
      </c>
      <c r="K2984" s="1">
        <f>IF(G2984&gt;MainSheet!$C$11+$B$6,IF(K2983&gt;=0.999,1,(G2984-MainSheet!$C$11-$B$6)*I2984/$C$2/60),0)</f>
        <v>1</v>
      </c>
      <c r="L2984" s="1">
        <f>IF(G2984&gt;MainSheet!$C$11+$B$6+$C$6,IF(L2983&gt;=0.999,1,(G2984-MainSheet!$C$11-$B$6-$C$6)*I2984/$D$2/60),0)</f>
        <v>1</v>
      </c>
      <c r="M2984">
        <f t="shared" si="418"/>
        <v>1</v>
      </c>
      <c r="N2984" s="2">
        <f t="shared" si="419"/>
        <v>3721.0526315789471</v>
      </c>
      <c r="O2984">
        <f t="shared" si="422"/>
        <v>977.02127659574455</v>
      </c>
      <c r="P2984">
        <f t="shared" si="420"/>
        <v>192000</v>
      </c>
      <c r="Q2984" s="2">
        <f t="shared" si="421"/>
        <v>196698.0739081747</v>
      </c>
      <c r="R2984">
        <f>Q2984/MainSheet!$C$8*(G2984-G2983)+R2983</f>
        <v>4076.1360614625978</v>
      </c>
      <c r="S2984">
        <f t="shared" si="423"/>
        <v>65786.215171744057</v>
      </c>
      <c r="T2984">
        <f t="shared" si="415"/>
        <v>29.820000000001862</v>
      </c>
      <c r="U2984" s="1">
        <f>Q2984/MainSheet!$C$22</f>
        <v>1</v>
      </c>
    </row>
    <row r="2985" spans="7:21">
      <c r="G2985">
        <f t="shared" si="416"/>
        <v>29.830000000001863</v>
      </c>
      <c r="H2985">
        <f t="shared" si="417"/>
        <v>198000</v>
      </c>
      <c r="I2985" s="2">
        <f>MIN(MainSheet!$C$10/MainSheet!$C$9,MainSheet!$K$9*60)</f>
        <v>660</v>
      </c>
      <c r="J2985" s="1">
        <f>IF(G2985&gt;MainSheet!$C$11,IF(J2984&gt;=0.999,1,(G2985-MainSheet!$C$11)*I2985/$B$2/60),0)</f>
        <v>1</v>
      </c>
      <c r="K2985" s="1">
        <f>IF(G2985&gt;MainSheet!$C$11+$B$6,IF(K2984&gt;=0.999,1,(G2985-MainSheet!$C$11-$B$6)*I2985/$C$2/60),0)</f>
        <v>1</v>
      </c>
      <c r="L2985" s="1">
        <f>IF(G2985&gt;MainSheet!$C$11+$B$6+$C$6,IF(L2984&gt;=0.999,1,(G2985-MainSheet!$C$11-$B$6-$C$6)*I2985/$D$2/60),0)</f>
        <v>1</v>
      </c>
      <c r="M2985">
        <f t="shared" si="418"/>
        <v>1</v>
      </c>
      <c r="N2985" s="2">
        <f t="shared" si="419"/>
        <v>3721.0526315789471</v>
      </c>
      <c r="O2985">
        <f t="shared" si="422"/>
        <v>977.02127659574455</v>
      </c>
      <c r="P2985">
        <f t="shared" si="420"/>
        <v>192000</v>
      </c>
      <c r="Q2985" s="2">
        <f t="shared" si="421"/>
        <v>196698.0739081747</v>
      </c>
      <c r="R2985">
        <f>Q2985/MainSheet!$C$8*(G2985-G2984)+R2984</f>
        <v>4078.1673079534326</v>
      </c>
      <c r="S2985">
        <f t="shared" si="423"/>
        <v>65818.998184062089</v>
      </c>
      <c r="T2985">
        <f t="shared" si="415"/>
        <v>29.830000000001863</v>
      </c>
      <c r="U2985" s="1">
        <f>Q2985/MainSheet!$C$22</f>
        <v>1</v>
      </c>
    </row>
    <row r="2986" spans="7:21">
      <c r="G2986">
        <f t="shared" si="416"/>
        <v>29.840000000001865</v>
      </c>
      <c r="H2986">
        <f t="shared" si="417"/>
        <v>198000</v>
      </c>
      <c r="I2986" s="2">
        <f>MIN(MainSheet!$C$10/MainSheet!$C$9,MainSheet!$K$9*60)</f>
        <v>660</v>
      </c>
      <c r="J2986" s="1">
        <f>IF(G2986&gt;MainSheet!$C$11,IF(J2985&gt;=0.999,1,(G2986-MainSheet!$C$11)*I2986/$B$2/60),0)</f>
        <v>1</v>
      </c>
      <c r="K2986" s="1">
        <f>IF(G2986&gt;MainSheet!$C$11+$B$6,IF(K2985&gt;=0.999,1,(G2986-MainSheet!$C$11-$B$6)*I2986/$C$2/60),0)</f>
        <v>1</v>
      </c>
      <c r="L2986" s="1">
        <f>IF(G2986&gt;MainSheet!$C$11+$B$6+$C$6,IF(L2985&gt;=0.999,1,(G2986-MainSheet!$C$11-$B$6-$C$6)*I2986/$D$2/60),0)</f>
        <v>1</v>
      </c>
      <c r="M2986">
        <f t="shared" si="418"/>
        <v>1</v>
      </c>
      <c r="N2986" s="2">
        <f t="shared" si="419"/>
        <v>3721.0526315789471</v>
      </c>
      <c r="O2986">
        <f t="shared" si="422"/>
        <v>977.02127659574455</v>
      </c>
      <c r="P2986">
        <f t="shared" si="420"/>
        <v>192000</v>
      </c>
      <c r="Q2986" s="2">
        <f t="shared" si="421"/>
        <v>196698.0739081747</v>
      </c>
      <c r="R2986">
        <f>Q2986/MainSheet!$C$8*(G2986-G2985)+R2985</f>
        <v>4080.1985544442673</v>
      </c>
      <c r="S2986">
        <f t="shared" si="423"/>
        <v>65851.781196380121</v>
      </c>
      <c r="T2986">
        <f t="shared" si="415"/>
        <v>29.840000000001865</v>
      </c>
      <c r="U2986" s="1">
        <f>Q2986/MainSheet!$C$22</f>
        <v>1</v>
      </c>
    </row>
    <row r="2987" spans="7:21">
      <c r="G2987">
        <f t="shared" si="416"/>
        <v>29.850000000001867</v>
      </c>
      <c r="H2987">
        <f t="shared" si="417"/>
        <v>198000</v>
      </c>
      <c r="I2987" s="2">
        <f>MIN(MainSheet!$C$10/MainSheet!$C$9,MainSheet!$K$9*60)</f>
        <v>660</v>
      </c>
      <c r="J2987" s="1">
        <f>IF(G2987&gt;MainSheet!$C$11,IF(J2986&gt;=0.999,1,(G2987-MainSheet!$C$11)*I2987/$B$2/60),0)</f>
        <v>1</v>
      </c>
      <c r="K2987" s="1">
        <f>IF(G2987&gt;MainSheet!$C$11+$B$6,IF(K2986&gt;=0.999,1,(G2987-MainSheet!$C$11-$B$6)*I2987/$C$2/60),0)</f>
        <v>1</v>
      </c>
      <c r="L2987" s="1">
        <f>IF(G2987&gt;MainSheet!$C$11+$B$6+$C$6,IF(L2986&gt;=0.999,1,(G2987-MainSheet!$C$11-$B$6-$C$6)*I2987/$D$2/60),0)</f>
        <v>1</v>
      </c>
      <c r="M2987">
        <f t="shared" si="418"/>
        <v>1</v>
      </c>
      <c r="N2987" s="2">
        <f t="shared" si="419"/>
        <v>3721.0526315789471</v>
      </c>
      <c r="O2987">
        <f t="shared" si="422"/>
        <v>977.02127659574455</v>
      </c>
      <c r="P2987">
        <f t="shared" si="420"/>
        <v>192000</v>
      </c>
      <c r="Q2987" s="2">
        <f t="shared" si="421"/>
        <v>196698.0739081747</v>
      </c>
      <c r="R2987">
        <f>Q2987/MainSheet!$C$8*(G2987-G2986)+R2986</f>
        <v>4082.229800935102</v>
      </c>
      <c r="S2987">
        <f t="shared" si="423"/>
        <v>65884.564208698153</v>
      </c>
      <c r="T2987">
        <f t="shared" si="415"/>
        <v>29.850000000001867</v>
      </c>
      <c r="U2987" s="1">
        <f>Q2987/MainSheet!$C$22</f>
        <v>1</v>
      </c>
    </row>
    <row r="2988" spans="7:21">
      <c r="G2988">
        <f t="shared" si="416"/>
        <v>29.860000000001868</v>
      </c>
      <c r="H2988">
        <f t="shared" si="417"/>
        <v>198000</v>
      </c>
      <c r="I2988" s="2">
        <f>MIN(MainSheet!$C$10/MainSheet!$C$9,MainSheet!$K$9*60)</f>
        <v>660</v>
      </c>
      <c r="J2988" s="1">
        <f>IF(G2988&gt;MainSheet!$C$11,IF(J2987&gt;=0.999,1,(G2988-MainSheet!$C$11)*I2988/$B$2/60),0)</f>
        <v>1</v>
      </c>
      <c r="K2988" s="1">
        <f>IF(G2988&gt;MainSheet!$C$11+$B$6,IF(K2987&gt;=0.999,1,(G2988-MainSheet!$C$11-$B$6)*I2988/$C$2/60),0)</f>
        <v>1</v>
      </c>
      <c r="L2988" s="1">
        <f>IF(G2988&gt;MainSheet!$C$11+$B$6+$C$6,IF(L2987&gt;=0.999,1,(G2988-MainSheet!$C$11-$B$6-$C$6)*I2988/$D$2/60),0)</f>
        <v>1</v>
      </c>
      <c r="M2988">
        <f t="shared" si="418"/>
        <v>1</v>
      </c>
      <c r="N2988" s="2">
        <f t="shared" si="419"/>
        <v>3721.0526315789471</v>
      </c>
      <c r="O2988">
        <f t="shared" si="422"/>
        <v>977.02127659574455</v>
      </c>
      <c r="P2988">
        <f t="shared" si="420"/>
        <v>192000</v>
      </c>
      <c r="Q2988" s="2">
        <f t="shared" si="421"/>
        <v>196698.0739081747</v>
      </c>
      <c r="R2988">
        <f>Q2988/MainSheet!$C$8*(G2988-G2987)+R2987</f>
        <v>4084.2610474259368</v>
      </c>
      <c r="S2988">
        <f t="shared" si="423"/>
        <v>65917.347221016185</v>
      </c>
      <c r="T2988">
        <f t="shared" si="415"/>
        <v>29.860000000001868</v>
      </c>
      <c r="U2988" s="1">
        <f>Q2988/MainSheet!$C$22</f>
        <v>1</v>
      </c>
    </row>
    <row r="2989" spans="7:21">
      <c r="G2989">
        <f t="shared" si="416"/>
        <v>29.87000000000187</v>
      </c>
      <c r="H2989">
        <f t="shared" si="417"/>
        <v>198000</v>
      </c>
      <c r="I2989" s="2">
        <f>MIN(MainSheet!$C$10/MainSheet!$C$9,MainSheet!$K$9*60)</f>
        <v>660</v>
      </c>
      <c r="J2989" s="1">
        <f>IF(G2989&gt;MainSheet!$C$11,IF(J2988&gt;=0.999,1,(G2989-MainSheet!$C$11)*I2989/$B$2/60),0)</f>
        <v>1</v>
      </c>
      <c r="K2989" s="1">
        <f>IF(G2989&gt;MainSheet!$C$11+$B$6,IF(K2988&gt;=0.999,1,(G2989-MainSheet!$C$11-$B$6)*I2989/$C$2/60),0)</f>
        <v>1</v>
      </c>
      <c r="L2989" s="1">
        <f>IF(G2989&gt;MainSheet!$C$11+$B$6+$C$6,IF(L2988&gt;=0.999,1,(G2989-MainSheet!$C$11-$B$6-$C$6)*I2989/$D$2/60),0)</f>
        <v>1</v>
      </c>
      <c r="M2989">
        <f t="shared" si="418"/>
        <v>1</v>
      </c>
      <c r="N2989" s="2">
        <f t="shared" si="419"/>
        <v>3721.0526315789471</v>
      </c>
      <c r="O2989">
        <f t="shared" si="422"/>
        <v>977.02127659574455</v>
      </c>
      <c r="P2989">
        <f t="shared" si="420"/>
        <v>192000</v>
      </c>
      <c r="Q2989" s="2">
        <f t="shared" si="421"/>
        <v>196698.0739081747</v>
      </c>
      <c r="R2989">
        <f>Q2989/MainSheet!$C$8*(G2989-G2988)+R2988</f>
        <v>4086.2922939167715</v>
      </c>
      <c r="S2989">
        <f t="shared" si="423"/>
        <v>65950.130233334217</v>
      </c>
      <c r="T2989">
        <f t="shared" si="415"/>
        <v>29.87000000000187</v>
      </c>
      <c r="U2989" s="1">
        <f>Q2989/MainSheet!$C$22</f>
        <v>1</v>
      </c>
    </row>
    <row r="2990" spans="7:21">
      <c r="G2990">
        <f t="shared" si="416"/>
        <v>29.880000000001871</v>
      </c>
      <c r="H2990">
        <f t="shared" si="417"/>
        <v>198000</v>
      </c>
      <c r="I2990" s="2">
        <f>MIN(MainSheet!$C$10/MainSheet!$C$9,MainSheet!$K$9*60)</f>
        <v>660</v>
      </c>
      <c r="J2990" s="1">
        <f>IF(G2990&gt;MainSheet!$C$11,IF(J2989&gt;=0.999,1,(G2990-MainSheet!$C$11)*I2990/$B$2/60),0)</f>
        <v>1</v>
      </c>
      <c r="K2990" s="1">
        <f>IF(G2990&gt;MainSheet!$C$11+$B$6,IF(K2989&gt;=0.999,1,(G2990-MainSheet!$C$11-$B$6)*I2990/$C$2/60),0)</f>
        <v>1</v>
      </c>
      <c r="L2990" s="1">
        <f>IF(G2990&gt;MainSheet!$C$11+$B$6+$C$6,IF(L2989&gt;=0.999,1,(G2990-MainSheet!$C$11-$B$6-$C$6)*I2990/$D$2/60),0)</f>
        <v>1</v>
      </c>
      <c r="M2990">
        <f t="shared" si="418"/>
        <v>1</v>
      </c>
      <c r="N2990" s="2">
        <f t="shared" si="419"/>
        <v>3721.0526315789471</v>
      </c>
      <c r="O2990">
        <f t="shared" si="422"/>
        <v>977.02127659574455</v>
      </c>
      <c r="P2990">
        <f t="shared" si="420"/>
        <v>192000</v>
      </c>
      <c r="Q2990" s="2">
        <f t="shared" si="421"/>
        <v>196698.0739081747</v>
      </c>
      <c r="R2990">
        <f>Q2990/MainSheet!$C$8*(G2990-G2989)+R2989</f>
        <v>4088.3235404076063</v>
      </c>
      <c r="S2990">
        <f t="shared" si="423"/>
        <v>65982.913245652249</v>
      </c>
      <c r="T2990">
        <f t="shared" si="415"/>
        <v>29.880000000001871</v>
      </c>
      <c r="U2990" s="1">
        <f>Q2990/MainSheet!$C$22</f>
        <v>1</v>
      </c>
    </row>
    <row r="2991" spans="7:21">
      <c r="G2991">
        <f t="shared" si="416"/>
        <v>29.890000000001873</v>
      </c>
      <c r="H2991">
        <f t="shared" si="417"/>
        <v>198000</v>
      </c>
      <c r="I2991" s="2">
        <f>MIN(MainSheet!$C$10/MainSheet!$C$9,MainSheet!$K$9*60)</f>
        <v>660</v>
      </c>
      <c r="J2991" s="1">
        <f>IF(G2991&gt;MainSheet!$C$11,IF(J2990&gt;=0.999,1,(G2991-MainSheet!$C$11)*I2991/$B$2/60),0)</f>
        <v>1</v>
      </c>
      <c r="K2991" s="1">
        <f>IF(G2991&gt;MainSheet!$C$11+$B$6,IF(K2990&gt;=0.999,1,(G2991-MainSheet!$C$11-$B$6)*I2991/$C$2/60),0)</f>
        <v>1</v>
      </c>
      <c r="L2991" s="1">
        <f>IF(G2991&gt;MainSheet!$C$11+$B$6+$C$6,IF(L2990&gt;=0.999,1,(G2991-MainSheet!$C$11-$B$6-$C$6)*I2991/$D$2/60),0)</f>
        <v>1</v>
      </c>
      <c r="M2991">
        <f t="shared" si="418"/>
        <v>1</v>
      </c>
      <c r="N2991" s="2">
        <f t="shared" si="419"/>
        <v>3721.0526315789471</v>
      </c>
      <c r="O2991">
        <f t="shared" si="422"/>
        <v>977.02127659574455</v>
      </c>
      <c r="P2991">
        <f t="shared" si="420"/>
        <v>192000</v>
      </c>
      <c r="Q2991" s="2">
        <f t="shared" si="421"/>
        <v>196698.0739081747</v>
      </c>
      <c r="R2991">
        <f>Q2991/MainSheet!$C$8*(G2991-G2990)+R2990</f>
        <v>4090.354786898441</v>
      </c>
      <c r="S2991">
        <f t="shared" si="423"/>
        <v>66015.696257970281</v>
      </c>
      <c r="T2991">
        <f t="shared" si="415"/>
        <v>29.890000000001873</v>
      </c>
      <c r="U2991" s="1">
        <f>Q2991/MainSheet!$C$22</f>
        <v>1</v>
      </c>
    </row>
    <row r="2992" spans="7:21">
      <c r="G2992">
        <f t="shared" si="416"/>
        <v>29.900000000001874</v>
      </c>
      <c r="H2992">
        <f t="shared" si="417"/>
        <v>198000</v>
      </c>
      <c r="I2992" s="2">
        <f>MIN(MainSheet!$C$10/MainSheet!$C$9,MainSheet!$K$9*60)</f>
        <v>660</v>
      </c>
      <c r="J2992" s="1">
        <f>IF(G2992&gt;MainSheet!$C$11,IF(J2991&gt;=0.999,1,(G2992-MainSheet!$C$11)*I2992/$B$2/60),0)</f>
        <v>1</v>
      </c>
      <c r="K2992" s="1">
        <f>IF(G2992&gt;MainSheet!$C$11+$B$6,IF(K2991&gt;=0.999,1,(G2992-MainSheet!$C$11-$B$6)*I2992/$C$2/60),0)</f>
        <v>1</v>
      </c>
      <c r="L2992" s="1">
        <f>IF(G2992&gt;MainSheet!$C$11+$B$6+$C$6,IF(L2991&gt;=0.999,1,(G2992-MainSheet!$C$11-$B$6-$C$6)*I2992/$D$2/60),0)</f>
        <v>1</v>
      </c>
      <c r="M2992">
        <f t="shared" si="418"/>
        <v>1</v>
      </c>
      <c r="N2992" s="2">
        <f t="shared" si="419"/>
        <v>3721.0526315789471</v>
      </c>
      <c r="O2992">
        <f t="shared" si="422"/>
        <v>977.02127659574455</v>
      </c>
      <c r="P2992">
        <f t="shared" si="420"/>
        <v>192000</v>
      </c>
      <c r="Q2992" s="2">
        <f t="shared" si="421"/>
        <v>196698.0739081747</v>
      </c>
      <c r="R2992">
        <f>Q2992/MainSheet!$C$8*(G2992-G2991)+R2991</f>
        <v>4092.3860333892758</v>
      </c>
      <c r="S2992">
        <f t="shared" si="423"/>
        <v>66048.479270288313</v>
      </c>
      <c r="T2992">
        <f t="shared" si="415"/>
        <v>29.900000000001874</v>
      </c>
      <c r="U2992" s="1">
        <f>Q2992/MainSheet!$C$22</f>
        <v>1</v>
      </c>
    </row>
    <row r="2993" spans="7:21">
      <c r="G2993">
        <f t="shared" si="416"/>
        <v>29.910000000001876</v>
      </c>
      <c r="H2993">
        <f t="shared" si="417"/>
        <v>198000</v>
      </c>
      <c r="I2993" s="2">
        <f>MIN(MainSheet!$C$10/MainSheet!$C$9,MainSheet!$K$9*60)</f>
        <v>660</v>
      </c>
      <c r="J2993" s="1">
        <f>IF(G2993&gt;MainSheet!$C$11,IF(J2992&gt;=0.999,1,(G2993-MainSheet!$C$11)*I2993/$B$2/60),0)</f>
        <v>1</v>
      </c>
      <c r="K2993" s="1">
        <f>IF(G2993&gt;MainSheet!$C$11+$B$6,IF(K2992&gt;=0.999,1,(G2993-MainSheet!$C$11-$B$6)*I2993/$C$2/60),0)</f>
        <v>1</v>
      </c>
      <c r="L2993" s="1">
        <f>IF(G2993&gt;MainSheet!$C$11+$B$6+$C$6,IF(L2992&gt;=0.999,1,(G2993-MainSheet!$C$11-$B$6-$C$6)*I2993/$D$2/60),0)</f>
        <v>1</v>
      </c>
      <c r="M2993">
        <f t="shared" si="418"/>
        <v>1</v>
      </c>
      <c r="N2993" s="2">
        <f t="shared" si="419"/>
        <v>3721.0526315789471</v>
      </c>
      <c r="O2993">
        <f t="shared" si="422"/>
        <v>977.02127659574455</v>
      </c>
      <c r="P2993">
        <f t="shared" si="420"/>
        <v>192000</v>
      </c>
      <c r="Q2993" s="2">
        <f t="shared" si="421"/>
        <v>196698.0739081747</v>
      </c>
      <c r="R2993">
        <f>Q2993/MainSheet!$C$8*(G2993-G2992)+R2992</f>
        <v>4094.4172798801105</v>
      </c>
      <c r="S2993">
        <f t="shared" si="423"/>
        <v>66081.262282606345</v>
      </c>
      <c r="T2993">
        <f t="shared" si="415"/>
        <v>29.910000000001876</v>
      </c>
      <c r="U2993" s="1">
        <f>Q2993/MainSheet!$C$22</f>
        <v>1</v>
      </c>
    </row>
    <row r="2994" spans="7:21">
      <c r="G2994">
        <f t="shared" si="416"/>
        <v>29.920000000001878</v>
      </c>
      <c r="H2994">
        <f t="shared" si="417"/>
        <v>198000</v>
      </c>
      <c r="I2994" s="2">
        <f>MIN(MainSheet!$C$10/MainSheet!$C$9,MainSheet!$K$9*60)</f>
        <v>660</v>
      </c>
      <c r="J2994" s="1">
        <f>IF(G2994&gt;MainSheet!$C$11,IF(J2993&gt;=0.999,1,(G2994-MainSheet!$C$11)*I2994/$B$2/60),0)</f>
        <v>1</v>
      </c>
      <c r="K2994" s="1">
        <f>IF(G2994&gt;MainSheet!$C$11+$B$6,IF(K2993&gt;=0.999,1,(G2994-MainSheet!$C$11-$B$6)*I2994/$C$2/60),0)</f>
        <v>1</v>
      </c>
      <c r="L2994" s="1">
        <f>IF(G2994&gt;MainSheet!$C$11+$B$6+$C$6,IF(L2993&gt;=0.999,1,(G2994-MainSheet!$C$11-$B$6-$C$6)*I2994/$D$2/60),0)</f>
        <v>1</v>
      </c>
      <c r="M2994">
        <f t="shared" si="418"/>
        <v>1</v>
      </c>
      <c r="N2994" s="2">
        <f t="shared" si="419"/>
        <v>3721.0526315789471</v>
      </c>
      <c r="O2994">
        <f t="shared" si="422"/>
        <v>977.02127659574455</v>
      </c>
      <c r="P2994">
        <f t="shared" si="420"/>
        <v>192000</v>
      </c>
      <c r="Q2994" s="2">
        <f t="shared" si="421"/>
        <v>196698.0739081747</v>
      </c>
      <c r="R2994">
        <f>Q2994/MainSheet!$C$8*(G2994-G2993)+R2993</f>
        <v>4096.4485263709448</v>
      </c>
      <c r="S2994">
        <f t="shared" si="423"/>
        <v>66114.045294924377</v>
      </c>
      <c r="T2994">
        <f t="shared" si="415"/>
        <v>29.920000000001878</v>
      </c>
      <c r="U2994" s="1">
        <f>Q2994/MainSheet!$C$22</f>
        <v>1</v>
      </c>
    </row>
    <row r="2995" spans="7:21">
      <c r="G2995">
        <f t="shared" si="416"/>
        <v>29.930000000001879</v>
      </c>
      <c r="H2995">
        <f t="shared" si="417"/>
        <v>198000</v>
      </c>
      <c r="I2995" s="2">
        <f>MIN(MainSheet!$C$10/MainSheet!$C$9,MainSheet!$K$9*60)</f>
        <v>660</v>
      </c>
      <c r="J2995" s="1">
        <f>IF(G2995&gt;MainSheet!$C$11,IF(J2994&gt;=0.999,1,(G2995-MainSheet!$C$11)*I2995/$B$2/60),0)</f>
        <v>1</v>
      </c>
      <c r="K2995" s="1">
        <f>IF(G2995&gt;MainSheet!$C$11+$B$6,IF(K2994&gt;=0.999,1,(G2995-MainSheet!$C$11-$B$6)*I2995/$C$2/60),0)</f>
        <v>1</v>
      </c>
      <c r="L2995" s="1">
        <f>IF(G2995&gt;MainSheet!$C$11+$B$6+$C$6,IF(L2994&gt;=0.999,1,(G2995-MainSheet!$C$11-$B$6-$C$6)*I2995/$D$2/60),0)</f>
        <v>1</v>
      </c>
      <c r="M2995">
        <f t="shared" si="418"/>
        <v>1</v>
      </c>
      <c r="N2995" s="2">
        <f t="shared" si="419"/>
        <v>3721.0526315789471</v>
      </c>
      <c r="O2995">
        <f t="shared" si="422"/>
        <v>977.02127659574455</v>
      </c>
      <c r="P2995">
        <f t="shared" si="420"/>
        <v>192000</v>
      </c>
      <c r="Q2995" s="2">
        <f t="shared" si="421"/>
        <v>196698.0739081747</v>
      </c>
      <c r="R2995">
        <f>Q2995/MainSheet!$C$8*(G2995-G2994)+R2994</f>
        <v>4098.4797728617796</v>
      </c>
      <c r="S2995">
        <f t="shared" si="423"/>
        <v>66146.828307242409</v>
      </c>
      <c r="T2995">
        <f t="shared" si="415"/>
        <v>29.930000000001879</v>
      </c>
      <c r="U2995" s="1">
        <f>Q2995/MainSheet!$C$22</f>
        <v>1</v>
      </c>
    </row>
    <row r="2996" spans="7:21">
      <c r="G2996">
        <f t="shared" si="416"/>
        <v>29.940000000001881</v>
      </c>
      <c r="H2996">
        <f t="shared" si="417"/>
        <v>198000</v>
      </c>
      <c r="I2996" s="2">
        <f>MIN(MainSheet!$C$10/MainSheet!$C$9,MainSheet!$K$9*60)</f>
        <v>660</v>
      </c>
      <c r="J2996" s="1">
        <f>IF(G2996&gt;MainSheet!$C$11,IF(J2995&gt;=0.999,1,(G2996-MainSheet!$C$11)*I2996/$B$2/60),0)</f>
        <v>1</v>
      </c>
      <c r="K2996" s="1">
        <f>IF(G2996&gt;MainSheet!$C$11+$B$6,IF(K2995&gt;=0.999,1,(G2996-MainSheet!$C$11-$B$6)*I2996/$C$2/60),0)</f>
        <v>1</v>
      </c>
      <c r="L2996" s="1">
        <f>IF(G2996&gt;MainSheet!$C$11+$B$6+$C$6,IF(L2995&gt;=0.999,1,(G2996-MainSheet!$C$11-$B$6-$C$6)*I2996/$D$2/60),0)</f>
        <v>1</v>
      </c>
      <c r="M2996">
        <f t="shared" si="418"/>
        <v>1</v>
      </c>
      <c r="N2996" s="2">
        <f t="shared" si="419"/>
        <v>3721.0526315789471</v>
      </c>
      <c r="O2996">
        <f t="shared" si="422"/>
        <v>977.02127659574455</v>
      </c>
      <c r="P2996">
        <f t="shared" si="420"/>
        <v>192000</v>
      </c>
      <c r="Q2996" s="2">
        <f t="shared" si="421"/>
        <v>196698.0739081747</v>
      </c>
      <c r="R2996">
        <f>Q2996/MainSheet!$C$8*(G2996-G2995)+R2995</f>
        <v>4100.5110193526143</v>
      </c>
      <c r="S2996">
        <f t="shared" si="423"/>
        <v>66179.611319560441</v>
      </c>
      <c r="T2996">
        <f t="shared" si="415"/>
        <v>29.940000000001881</v>
      </c>
      <c r="U2996" s="1">
        <f>Q2996/MainSheet!$C$22</f>
        <v>1</v>
      </c>
    </row>
    <row r="2997" spans="7:21">
      <c r="G2997">
        <f t="shared" si="416"/>
        <v>29.950000000001882</v>
      </c>
      <c r="H2997">
        <f t="shared" si="417"/>
        <v>198000</v>
      </c>
      <c r="I2997" s="2">
        <f>MIN(MainSheet!$C$10/MainSheet!$C$9,MainSheet!$K$9*60)</f>
        <v>660</v>
      </c>
      <c r="J2997" s="1">
        <f>IF(G2997&gt;MainSheet!$C$11,IF(J2996&gt;=0.999,1,(G2997-MainSheet!$C$11)*I2997/$B$2/60),0)</f>
        <v>1</v>
      </c>
      <c r="K2997" s="1">
        <f>IF(G2997&gt;MainSheet!$C$11+$B$6,IF(K2996&gt;=0.999,1,(G2997-MainSheet!$C$11-$B$6)*I2997/$C$2/60),0)</f>
        <v>1</v>
      </c>
      <c r="L2997" s="1">
        <f>IF(G2997&gt;MainSheet!$C$11+$B$6+$C$6,IF(L2996&gt;=0.999,1,(G2997-MainSheet!$C$11-$B$6-$C$6)*I2997/$D$2/60),0)</f>
        <v>1</v>
      </c>
      <c r="M2997">
        <f t="shared" si="418"/>
        <v>1</v>
      </c>
      <c r="N2997" s="2">
        <f t="shared" si="419"/>
        <v>3721.0526315789471</v>
      </c>
      <c r="O2997">
        <f t="shared" si="422"/>
        <v>977.02127659574455</v>
      </c>
      <c r="P2997">
        <f t="shared" si="420"/>
        <v>192000</v>
      </c>
      <c r="Q2997" s="2">
        <f t="shared" si="421"/>
        <v>196698.0739081747</v>
      </c>
      <c r="R2997">
        <f>Q2997/MainSheet!$C$8*(G2997-G2996)+R2996</f>
        <v>4102.5422658434491</v>
      </c>
      <c r="S2997">
        <f t="shared" si="423"/>
        <v>66212.394331878473</v>
      </c>
      <c r="T2997">
        <f t="shared" si="415"/>
        <v>29.950000000001882</v>
      </c>
      <c r="U2997" s="1">
        <f>Q2997/MainSheet!$C$22</f>
        <v>1</v>
      </c>
    </row>
    <row r="2998" spans="7:21">
      <c r="G2998">
        <f t="shared" si="416"/>
        <v>29.960000000001884</v>
      </c>
      <c r="H2998">
        <f t="shared" si="417"/>
        <v>198000</v>
      </c>
      <c r="I2998" s="2">
        <f>MIN(MainSheet!$C$10/MainSheet!$C$9,MainSheet!$K$9*60)</f>
        <v>660</v>
      </c>
      <c r="J2998" s="1">
        <f>IF(G2998&gt;MainSheet!$C$11,IF(J2997&gt;=0.999,1,(G2998-MainSheet!$C$11)*I2998/$B$2/60),0)</f>
        <v>1</v>
      </c>
      <c r="K2998" s="1">
        <f>IF(G2998&gt;MainSheet!$C$11+$B$6,IF(K2997&gt;=0.999,1,(G2998-MainSheet!$C$11-$B$6)*I2998/$C$2/60),0)</f>
        <v>1</v>
      </c>
      <c r="L2998" s="1">
        <f>IF(G2998&gt;MainSheet!$C$11+$B$6+$C$6,IF(L2997&gt;=0.999,1,(G2998-MainSheet!$C$11-$B$6-$C$6)*I2998/$D$2/60),0)</f>
        <v>1</v>
      </c>
      <c r="M2998">
        <f t="shared" si="418"/>
        <v>1</v>
      </c>
      <c r="N2998" s="2">
        <f t="shared" si="419"/>
        <v>3721.0526315789471</v>
      </c>
      <c r="O2998">
        <f t="shared" si="422"/>
        <v>977.02127659574455</v>
      </c>
      <c r="P2998">
        <f t="shared" si="420"/>
        <v>192000</v>
      </c>
      <c r="Q2998" s="2">
        <f t="shared" si="421"/>
        <v>196698.0739081747</v>
      </c>
      <c r="R2998">
        <f>Q2998/MainSheet!$C$8*(G2998-G2997)+R2997</f>
        <v>4104.5735123342838</v>
      </c>
      <c r="S2998">
        <f t="shared" si="423"/>
        <v>66245.177344196505</v>
      </c>
      <c r="T2998">
        <f t="shared" si="415"/>
        <v>29.960000000001884</v>
      </c>
      <c r="U2998" s="1">
        <f>Q2998/MainSheet!$C$22</f>
        <v>1</v>
      </c>
    </row>
    <row r="2999" spans="7:21">
      <c r="G2999">
        <f t="shared" si="416"/>
        <v>29.970000000001885</v>
      </c>
      <c r="H2999">
        <f t="shared" si="417"/>
        <v>198000</v>
      </c>
      <c r="I2999" s="2">
        <f>MIN(MainSheet!$C$10/MainSheet!$C$9,MainSheet!$K$9*60)</f>
        <v>660</v>
      </c>
      <c r="J2999" s="1">
        <f>IF(G2999&gt;MainSheet!$C$11,IF(J2998&gt;=0.999,1,(G2999-MainSheet!$C$11)*I2999/$B$2/60),0)</f>
        <v>1</v>
      </c>
      <c r="K2999" s="1">
        <f>IF(G2999&gt;MainSheet!$C$11+$B$6,IF(K2998&gt;=0.999,1,(G2999-MainSheet!$C$11-$B$6)*I2999/$C$2/60),0)</f>
        <v>1</v>
      </c>
      <c r="L2999" s="1">
        <f>IF(G2999&gt;MainSheet!$C$11+$B$6+$C$6,IF(L2998&gt;=0.999,1,(G2999-MainSheet!$C$11-$B$6-$C$6)*I2999/$D$2/60),0)</f>
        <v>1</v>
      </c>
      <c r="M2999">
        <f t="shared" si="418"/>
        <v>1</v>
      </c>
      <c r="N2999" s="2">
        <f t="shared" si="419"/>
        <v>3721.0526315789471</v>
      </c>
      <c r="O2999">
        <f t="shared" si="422"/>
        <v>977.02127659574455</v>
      </c>
      <c r="P2999">
        <f t="shared" si="420"/>
        <v>192000</v>
      </c>
      <c r="Q2999" s="2">
        <f t="shared" si="421"/>
        <v>196698.0739081747</v>
      </c>
      <c r="R2999">
        <f>Q2999/MainSheet!$C$8*(G2999-G2998)+R2998</f>
        <v>4106.6047588251186</v>
      </c>
      <c r="S2999">
        <f t="shared" si="423"/>
        <v>66277.960356514537</v>
      </c>
      <c r="T2999">
        <f t="shared" si="415"/>
        <v>29.970000000001885</v>
      </c>
      <c r="U2999" s="1">
        <f>Q2999/MainSheet!$C$22</f>
        <v>1</v>
      </c>
    </row>
    <row r="3000" spans="7:21">
      <c r="G3000">
        <f t="shared" si="416"/>
        <v>29.980000000001887</v>
      </c>
      <c r="H3000">
        <f t="shared" si="417"/>
        <v>198000</v>
      </c>
      <c r="I3000" s="2">
        <f>MIN(MainSheet!$C$10/MainSheet!$C$9,MainSheet!$K$9*60)</f>
        <v>660</v>
      </c>
      <c r="J3000" s="1">
        <f>IF(G3000&gt;MainSheet!$C$11,IF(J2999&gt;=0.999,1,(G3000-MainSheet!$C$11)*I3000/$B$2/60),0)</f>
        <v>1</v>
      </c>
      <c r="K3000" s="1">
        <f>IF(G3000&gt;MainSheet!$C$11+$B$6,IF(K2999&gt;=0.999,1,(G3000-MainSheet!$C$11-$B$6)*I3000/$C$2/60),0)</f>
        <v>1</v>
      </c>
      <c r="L3000" s="1">
        <f>IF(G3000&gt;MainSheet!$C$11+$B$6+$C$6,IF(L2999&gt;=0.999,1,(G3000-MainSheet!$C$11-$B$6-$C$6)*I3000/$D$2/60),0)</f>
        <v>1</v>
      </c>
      <c r="M3000">
        <f t="shared" si="418"/>
        <v>1</v>
      </c>
      <c r="N3000" s="2">
        <f t="shared" si="419"/>
        <v>3721.0526315789471</v>
      </c>
      <c r="O3000">
        <f t="shared" si="422"/>
        <v>977.02127659574455</v>
      </c>
      <c r="P3000">
        <f t="shared" si="420"/>
        <v>192000</v>
      </c>
      <c r="Q3000" s="2">
        <f t="shared" si="421"/>
        <v>196698.0739081747</v>
      </c>
      <c r="R3000">
        <f>Q3000/MainSheet!$C$8*(G3000-G2999)+R2999</f>
        <v>4108.6360053159533</v>
      </c>
      <c r="S3000">
        <f t="shared" si="423"/>
        <v>66310.743368832569</v>
      </c>
      <c r="T3000">
        <f t="shared" si="415"/>
        <v>29.980000000001887</v>
      </c>
      <c r="U3000" s="1">
        <f>Q3000/MainSheet!$C$22</f>
        <v>1</v>
      </c>
    </row>
    <row r="3001" spans="7:21">
      <c r="G3001">
        <f t="shared" si="416"/>
        <v>29.990000000001888</v>
      </c>
      <c r="H3001">
        <f t="shared" si="417"/>
        <v>198000</v>
      </c>
      <c r="I3001" s="2">
        <f>MIN(MainSheet!$C$10/MainSheet!$C$9,MainSheet!$K$9*60)</f>
        <v>660</v>
      </c>
      <c r="J3001" s="1">
        <f>IF(G3001&gt;MainSheet!$C$11,IF(J3000&gt;=0.999,1,(G3001-MainSheet!$C$11)*I3001/$B$2/60),0)</f>
        <v>1</v>
      </c>
      <c r="K3001" s="1">
        <f>IF(G3001&gt;MainSheet!$C$11+$B$6,IF(K3000&gt;=0.999,1,(G3001-MainSheet!$C$11-$B$6)*I3001/$C$2/60),0)</f>
        <v>1</v>
      </c>
      <c r="L3001" s="1">
        <f>IF(G3001&gt;MainSheet!$C$11+$B$6+$C$6,IF(L3000&gt;=0.999,1,(G3001-MainSheet!$C$11-$B$6-$C$6)*I3001/$D$2/60),0)</f>
        <v>1</v>
      </c>
      <c r="M3001">
        <f t="shared" si="418"/>
        <v>1</v>
      </c>
      <c r="N3001" s="2">
        <f t="shared" si="419"/>
        <v>3721.0526315789471</v>
      </c>
      <c r="O3001">
        <f t="shared" si="422"/>
        <v>977.02127659574455</v>
      </c>
      <c r="P3001">
        <f t="shared" si="420"/>
        <v>192000</v>
      </c>
      <c r="Q3001" s="2">
        <f t="shared" si="421"/>
        <v>196698.0739081747</v>
      </c>
      <c r="R3001">
        <f>Q3001/MainSheet!$C$8*(G3001-G3000)+R3000</f>
        <v>4110.667251806788</v>
      </c>
      <c r="S3001">
        <f t="shared" si="423"/>
        <v>66343.526381150601</v>
      </c>
      <c r="T3001">
        <f t="shared" si="415"/>
        <v>29.990000000001888</v>
      </c>
      <c r="U3001" s="1">
        <f>Q3001/MainSheet!$C$22</f>
        <v>1</v>
      </c>
    </row>
    <row r="3002" spans="7:21">
      <c r="G3002">
        <f t="shared" si="416"/>
        <v>30.00000000000189</v>
      </c>
      <c r="H3002">
        <f t="shared" si="417"/>
        <v>198000</v>
      </c>
      <c r="I3002" s="2">
        <f>MIN(MainSheet!$C$10/MainSheet!$C$9,MainSheet!$K$9*60)</f>
        <v>660</v>
      </c>
      <c r="J3002" s="1">
        <f>IF(G3002&gt;MainSheet!$C$11,IF(J3001&gt;=0.999,1,(G3002-MainSheet!$C$11)*I3002/$B$2/60),0)</f>
        <v>1</v>
      </c>
      <c r="K3002" s="1">
        <f>IF(G3002&gt;MainSheet!$C$11+$B$6,IF(K3001&gt;=0.999,1,(G3002-MainSheet!$C$11-$B$6)*I3002/$C$2/60),0)</f>
        <v>1</v>
      </c>
      <c r="L3002" s="1">
        <f>IF(G3002&gt;MainSheet!$C$11+$B$6+$C$6,IF(L3001&gt;=0.999,1,(G3002-MainSheet!$C$11-$B$6-$C$6)*I3002/$D$2/60),0)</f>
        <v>1</v>
      </c>
      <c r="M3002">
        <f t="shared" si="418"/>
        <v>1</v>
      </c>
      <c r="N3002" s="2">
        <f t="shared" si="419"/>
        <v>3721.0526315789471</v>
      </c>
      <c r="O3002">
        <f t="shared" si="422"/>
        <v>977.02127659574455</v>
      </c>
      <c r="P3002">
        <f t="shared" si="420"/>
        <v>192000</v>
      </c>
      <c r="Q3002" s="2">
        <f t="shared" si="421"/>
        <v>196698.0739081747</v>
      </c>
      <c r="R3002">
        <f>Q3002/MainSheet!$C$8*(G3002-G3001)+R3001</f>
        <v>4112.6984982976228</v>
      </c>
      <c r="S3002">
        <f t="shared" si="423"/>
        <v>66376.309393468633</v>
      </c>
      <c r="T3002">
        <f t="shared" si="415"/>
        <v>30.00000000000189</v>
      </c>
      <c r="U3002" s="1">
        <f>Q3002/MainSheet!$C$22</f>
        <v>1</v>
      </c>
    </row>
    <row r="3003" spans="7:21">
      <c r="G3003">
        <f t="shared" si="416"/>
        <v>30.010000000001892</v>
      </c>
      <c r="H3003">
        <f t="shared" si="417"/>
        <v>198000</v>
      </c>
      <c r="I3003" s="2">
        <f>MIN(MainSheet!$C$10/MainSheet!$C$9,MainSheet!$K$9*60)</f>
        <v>660</v>
      </c>
      <c r="J3003" s="1">
        <f>IF(G3003&gt;MainSheet!$C$11,IF(J3002&gt;=0.999,1,(G3003-MainSheet!$C$11)*I3003/$B$2/60),0)</f>
        <v>1</v>
      </c>
      <c r="K3003" s="1">
        <f>IF(G3003&gt;MainSheet!$C$11+$B$6,IF(K3002&gt;=0.999,1,(G3003-MainSheet!$C$11-$B$6)*I3003/$C$2/60),0)</f>
        <v>1</v>
      </c>
      <c r="L3003" s="1">
        <f>IF(G3003&gt;MainSheet!$C$11+$B$6+$C$6,IF(L3002&gt;=0.999,1,(G3003-MainSheet!$C$11-$B$6-$C$6)*I3003/$D$2/60),0)</f>
        <v>1</v>
      </c>
      <c r="M3003">
        <f t="shared" si="418"/>
        <v>1</v>
      </c>
      <c r="N3003" s="2">
        <f t="shared" si="419"/>
        <v>3721.0526315789471</v>
      </c>
      <c r="O3003">
        <f t="shared" si="422"/>
        <v>977.02127659574455</v>
      </c>
      <c r="P3003">
        <f t="shared" si="420"/>
        <v>192000</v>
      </c>
      <c r="Q3003" s="2">
        <f t="shared" si="421"/>
        <v>196698.0739081747</v>
      </c>
      <c r="R3003">
        <f>Q3003/MainSheet!$C$8*(G3003-G3002)+R3002</f>
        <v>4114.7297447884575</v>
      </c>
      <c r="S3003">
        <f t="shared" si="423"/>
        <v>66409.092405786665</v>
      </c>
      <c r="T3003">
        <f t="shared" si="415"/>
        <v>30.010000000001892</v>
      </c>
      <c r="U3003" s="1">
        <f>Q3003/MainSheet!$C$22</f>
        <v>1</v>
      </c>
    </row>
    <row r="3004" spans="7:21">
      <c r="G3004">
        <f t="shared" si="416"/>
        <v>30.020000000001893</v>
      </c>
      <c r="H3004">
        <f t="shared" si="417"/>
        <v>198000</v>
      </c>
      <c r="I3004" s="2">
        <f>MIN(MainSheet!$C$10/MainSheet!$C$9,MainSheet!$K$9*60)</f>
        <v>660</v>
      </c>
      <c r="J3004" s="1">
        <f>IF(G3004&gt;MainSheet!$C$11,IF(J3003&gt;=0.999,1,(G3004-MainSheet!$C$11)*I3004/$B$2/60),0)</f>
        <v>1</v>
      </c>
      <c r="K3004" s="1">
        <f>IF(G3004&gt;MainSheet!$C$11+$B$6,IF(K3003&gt;=0.999,1,(G3004-MainSheet!$C$11-$B$6)*I3004/$C$2/60),0)</f>
        <v>1</v>
      </c>
      <c r="L3004" s="1">
        <f>IF(G3004&gt;MainSheet!$C$11+$B$6+$C$6,IF(L3003&gt;=0.999,1,(G3004-MainSheet!$C$11-$B$6-$C$6)*I3004/$D$2/60),0)</f>
        <v>1</v>
      </c>
      <c r="M3004">
        <f t="shared" si="418"/>
        <v>1</v>
      </c>
      <c r="N3004" s="2">
        <f t="shared" si="419"/>
        <v>3721.0526315789471</v>
      </c>
      <c r="O3004">
        <f t="shared" si="422"/>
        <v>977.02127659574455</v>
      </c>
      <c r="P3004">
        <f t="shared" si="420"/>
        <v>192000</v>
      </c>
      <c r="Q3004" s="2">
        <f t="shared" si="421"/>
        <v>196698.0739081747</v>
      </c>
      <c r="R3004">
        <f>Q3004/MainSheet!$C$8*(G3004-G3003)+R3003</f>
        <v>4116.7609912792923</v>
      </c>
      <c r="S3004">
        <f t="shared" si="423"/>
        <v>66441.875418104697</v>
      </c>
      <c r="T3004">
        <f t="shared" si="415"/>
        <v>30.020000000001893</v>
      </c>
      <c r="U3004" s="1">
        <f>Q3004/MainSheet!$C$22</f>
        <v>1</v>
      </c>
    </row>
    <row r="3005" spans="7:21">
      <c r="G3005">
        <f t="shared" si="416"/>
        <v>30.030000000001895</v>
      </c>
      <c r="H3005">
        <f t="shared" si="417"/>
        <v>198000</v>
      </c>
      <c r="I3005" s="2">
        <f>MIN(MainSheet!$C$10/MainSheet!$C$9,MainSheet!$K$9*60)</f>
        <v>660</v>
      </c>
      <c r="J3005" s="1">
        <f>IF(G3005&gt;MainSheet!$C$11,IF(J3004&gt;=0.999,1,(G3005-MainSheet!$C$11)*I3005/$B$2/60),0)</f>
        <v>1</v>
      </c>
      <c r="K3005" s="1">
        <f>IF(G3005&gt;MainSheet!$C$11+$B$6,IF(K3004&gt;=0.999,1,(G3005-MainSheet!$C$11-$B$6)*I3005/$C$2/60),0)</f>
        <v>1</v>
      </c>
      <c r="L3005" s="1">
        <f>IF(G3005&gt;MainSheet!$C$11+$B$6+$C$6,IF(L3004&gt;=0.999,1,(G3005-MainSheet!$C$11-$B$6-$C$6)*I3005/$D$2/60),0)</f>
        <v>1</v>
      </c>
      <c r="M3005">
        <f t="shared" si="418"/>
        <v>1</v>
      </c>
      <c r="N3005" s="2">
        <f t="shared" si="419"/>
        <v>3721.0526315789471</v>
      </c>
      <c r="O3005">
        <f t="shared" si="422"/>
        <v>977.02127659574455</v>
      </c>
      <c r="P3005">
        <f t="shared" si="420"/>
        <v>192000</v>
      </c>
      <c r="Q3005" s="2">
        <f t="shared" si="421"/>
        <v>196698.0739081747</v>
      </c>
      <c r="R3005">
        <f>Q3005/MainSheet!$C$8*(G3005-G3004)+R3004</f>
        <v>4118.792237770127</v>
      </c>
      <c r="S3005">
        <f t="shared" si="423"/>
        <v>66474.658430422729</v>
      </c>
      <c r="T3005">
        <f t="shared" si="415"/>
        <v>30.030000000001895</v>
      </c>
      <c r="U3005" s="1">
        <f>Q3005/MainSheet!$C$22</f>
        <v>1</v>
      </c>
    </row>
    <row r="3006" spans="7:21">
      <c r="G3006">
        <f t="shared" si="416"/>
        <v>30.040000000001896</v>
      </c>
      <c r="H3006">
        <f t="shared" si="417"/>
        <v>198000</v>
      </c>
      <c r="I3006" s="2">
        <f>MIN(MainSheet!$C$10/MainSheet!$C$9,MainSheet!$K$9*60)</f>
        <v>660</v>
      </c>
      <c r="J3006" s="1">
        <f>IF(G3006&gt;MainSheet!$C$11,IF(J3005&gt;=0.999,1,(G3006-MainSheet!$C$11)*I3006/$B$2/60),0)</f>
        <v>1</v>
      </c>
      <c r="K3006" s="1">
        <f>IF(G3006&gt;MainSheet!$C$11+$B$6,IF(K3005&gt;=0.999,1,(G3006-MainSheet!$C$11-$B$6)*I3006/$C$2/60),0)</f>
        <v>1</v>
      </c>
      <c r="L3006" s="1">
        <f>IF(G3006&gt;MainSheet!$C$11+$B$6+$C$6,IF(L3005&gt;=0.999,1,(G3006-MainSheet!$C$11-$B$6-$C$6)*I3006/$D$2/60),0)</f>
        <v>1</v>
      </c>
      <c r="M3006">
        <f t="shared" si="418"/>
        <v>1</v>
      </c>
      <c r="N3006" s="2">
        <f t="shared" si="419"/>
        <v>3721.0526315789471</v>
      </c>
      <c r="O3006">
        <f t="shared" si="422"/>
        <v>977.02127659574455</v>
      </c>
      <c r="P3006">
        <f t="shared" si="420"/>
        <v>192000</v>
      </c>
      <c r="Q3006" s="2">
        <f t="shared" si="421"/>
        <v>196698.0739081747</v>
      </c>
      <c r="R3006">
        <f>Q3006/MainSheet!$C$8*(G3006-G3005)+R3005</f>
        <v>4120.8234842609618</v>
      </c>
      <c r="S3006">
        <f t="shared" si="423"/>
        <v>66507.441442740761</v>
      </c>
      <c r="T3006">
        <f t="shared" si="415"/>
        <v>30.040000000001896</v>
      </c>
      <c r="U3006" s="1">
        <f>Q3006/MainSheet!$C$22</f>
        <v>1</v>
      </c>
    </row>
    <row r="3007" spans="7:21">
      <c r="G3007">
        <f t="shared" si="416"/>
        <v>30.050000000001898</v>
      </c>
      <c r="H3007">
        <f t="shared" si="417"/>
        <v>198000</v>
      </c>
      <c r="I3007" s="2">
        <f>MIN(MainSheet!$C$10/MainSheet!$C$9,MainSheet!$K$9*60)</f>
        <v>660</v>
      </c>
      <c r="J3007" s="1">
        <f>IF(G3007&gt;MainSheet!$C$11,IF(J3006&gt;=0.999,1,(G3007-MainSheet!$C$11)*I3007/$B$2/60),0)</f>
        <v>1</v>
      </c>
      <c r="K3007" s="1">
        <f>IF(G3007&gt;MainSheet!$C$11+$B$6,IF(K3006&gt;=0.999,1,(G3007-MainSheet!$C$11-$B$6)*I3007/$C$2/60),0)</f>
        <v>1</v>
      </c>
      <c r="L3007" s="1">
        <f>IF(G3007&gt;MainSheet!$C$11+$B$6+$C$6,IF(L3006&gt;=0.999,1,(G3007-MainSheet!$C$11-$B$6-$C$6)*I3007/$D$2/60),0)</f>
        <v>1</v>
      </c>
      <c r="M3007">
        <f t="shared" si="418"/>
        <v>1</v>
      </c>
      <c r="N3007" s="2">
        <f t="shared" si="419"/>
        <v>3721.0526315789471</v>
      </c>
      <c r="O3007">
        <f t="shared" si="422"/>
        <v>977.02127659574455</v>
      </c>
      <c r="P3007">
        <f t="shared" si="420"/>
        <v>192000</v>
      </c>
      <c r="Q3007" s="2">
        <f t="shared" si="421"/>
        <v>196698.0739081747</v>
      </c>
      <c r="R3007">
        <f>Q3007/MainSheet!$C$8*(G3007-G3006)+R3006</f>
        <v>4122.8547307517965</v>
      </c>
      <c r="S3007">
        <f t="shared" si="423"/>
        <v>66540.224455058793</v>
      </c>
      <c r="T3007">
        <f t="shared" si="415"/>
        <v>30.050000000001898</v>
      </c>
      <c r="U3007" s="1">
        <f>Q3007/MainSheet!$C$22</f>
        <v>1</v>
      </c>
    </row>
    <row r="3008" spans="7:21">
      <c r="G3008">
        <f t="shared" si="416"/>
        <v>30.060000000001899</v>
      </c>
      <c r="H3008">
        <f t="shared" si="417"/>
        <v>198000</v>
      </c>
      <c r="I3008" s="2">
        <f>MIN(MainSheet!$C$10/MainSheet!$C$9,MainSheet!$K$9*60)</f>
        <v>660</v>
      </c>
      <c r="J3008" s="1">
        <f>IF(G3008&gt;MainSheet!$C$11,IF(J3007&gt;=0.999,1,(G3008-MainSheet!$C$11)*I3008/$B$2/60),0)</f>
        <v>1</v>
      </c>
      <c r="K3008" s="1">
        <f>IF(G3008&gt;MainSheet!$C$11+$B$6,IF(K3007&gt;=0.999,1,(G3008-MainSheet!$C$11-$B$6)*I3008/$C$2/60),0)</f>
        <v>1</v>
      </c>
      <c r="L3008" s="1">
        <f>IF(G3008&gt;MainSheet!$C$11+$B$6+$C$6,IF(L3007&gt;=0.999,1,(G3008-MainSheet!$C$11-$B$6-$C$6)*I3008/$D$2/60),0)</f>
        <v>1</v>
      </c>
      <c r="M3008">
        <f t="shared" si="418"/>
        <v>1</v>
      </c>
      <c r="N3008" s="2">
        <f t="shared" si="419"/>
        <v>3721.0526315789471</v>
      </c>
      <c r="O3008">
        <f t="shared" si="422"/>
        <v>977.02127659574455</v>
      </c>
      <c r="P3008">
        <f t="shared" si="420"/>
        <v>192000</v>
      </c>
      <c r="Q3008" s="2">
        <f t="shared" si="421"/>
        <v>196698.0739081747</v>
      </c>
      <c r="R3008">
        <f>Q3008/MainSheet!$C$8*(G3008-G3007)+R3007</f>
        <v>4124.8859772426313</v>
      </c>
      <c r="S3008">
        <f t="shared" si="423"/>
        <v>66573.007467376825</v>
      </c>
      <c r="T3008">
        <f t="shared" si="415"/>
        <v>30.060000000001899</v>
      </c>
      <c r="U3008" s="1">
        <f>Q3008/MainSheet!$C$22</f>
        <v>1</v>
      </c>
    </row>
    <row r="3009" spans="7:21">
      <c r="G3009">
        <f t="shared" si="416"/>
        <v>30.070000000001901</v>
      </c>
      <c r="H3009">
        <f t="shared" si="417"/>
        <v>198000</v>
      </c>
      <c r="I3009" s="2">
        <f>MIN(MainSheet!$C$10/MainSheet!$C$9,MainSheet!$K$9*60)</f>
        <v>660</v>
      </c>
      <c r="J3009" s="1">
        <f>IF(G3009&gt;MainSheet!$C$11,IF(J3008&gt;=0.999,1,(G3009-MainSheet!$C$11)*I3009/$B$2/60),0)</f>
        <v>1</v>
      </c>
      <c r="K3009" s="1">
        <f>IF(G3009&gt;MainSheet!$C$11+$B$6,IF(K3008&gt;=0.999,1,(G3009-MainSheet!$C$11-$B$6)*I3009/$C$2/60),0)</f>
        <v>1</v>
      </c>
      <c r="L3009" s="1">
        <f>IF(G3009&gt;MainSheet!$C$11+$B$6+$C$6,IF(L3008&gt;=0.999,1,(G3009-MainSheet!$C$11-$B$6-$C$6)*I3009/$D$2/60),0)</f>
        <v>1</v>
      </c>
      <c r="M3009">
        <f t="shared" si="418"/>
        <v>1</v>
      </c>
      <c r="N3009" s="2">
        <f t="shared" si="419"/>
        <v>3721.0526315789471</v>
      </c>
      <c r="O3009">
        <f t="shared" si="422"/>
        <v>977.02127659574455</v>
      </c>
      <c r="P3009">
        <f t="shared" si="420"/>
        <v>192000</v>
      </c>
      <c r="Q3009" s="2">
        <f t="shared" si="421"/>
        <v>196698.0739081747</v>
      </c>
      <c r="R3009">
        <f>Q3009/MainSheet!$C$8*(G3009-G3008)+R3008</f>
        <v>4126.917223733466</v>
      </c>
      <c r="S3009">
        <f t="shared" si="423"/>
        <v>66605.790479694857</v>
      </c>
      <c r="T3009">
        <f t="shared" si="415"/>
        <v>30.070000000001901</v>
      </c>
      <c r="U3009" s="1">
        <f>Q3009/MainSheet!$C$22</f>
        <v>1</v>
      </c>
    </row>
    <row r="3010" spans="7:21">
      <c r="G3010">
        <f t="shared" si="416"/>
        <v>30.080000000001903</v>
      </c>
      <c r="H3010">
        <f t="shared" si="417"/>
        <v>198000</v>
      </c>
      <c r="I3010" s="2">
        <f>MIN(MainSheet!$C$10/MainSheet!$C$9,MainSheet!$K$9*60)</f>
        <v>660</v>
      </c>
      <c r="J3010" s="1">
        <f>IF(G3010&gt;MainSheet!$C$11,IF(J3009&gt;=0.999,1,(G3010-MainSheet!$C$11)*I3010/$B$2/60),0)</f>
        <v>1</v>
      </c>
      <c r="K3010" s="1">
        <f>IF(G3010&gt;MainSheet!$C$11+$B$6,IF(K3009&gt;=0.999,1,(G3010-MainSheet!$C$11-$B$6)*I3010/$C$2/60),0)</f>
        <v>1</v>
      </c>
      <c r="L3010" s="1">
        <f>IF(G3010&gt;MainSheet!$C$11+$B$6+$C$6,IF(L3009&gt;=0.999,1,(G3010-MainSheet!$C$11-$B$6-$C$6)*I3010/$D$2/60),0)</f>
        <v>1</v>
      </c>
      <c r="M3010">
        <f t="shared" si="418"/>
        <v>1</v>
      </c>
      <c r="N3010" s="2">
        <f t="shared" si="419"/>
        <v>3721.0526315789471</v>
      </c>
      <c r="O3010">
        <f t="shared" si="422"/>
        <v>977.02127659574455</v>
      </c>
      <c r="P3010">
        <f t="shared" si="420"/>
        <v>192000</v>
      </c>
      <c r="Q3010" s="2">
        <f t="shared" si="421"/>
        <v>196698.0739081747</v>
      </c>
      <c r="R3010">
        <f>Q3010/MainSheet!$C$8*(G3010-G3009)+R3009</f>
        <v>4128.9484702243008</v>
      </c>
      <c r="S3010">
        <f t="shared" si="423"/>
        <v>66638.573492012889</v>
      </c>
      <c r="T3010">
        <f t="shared" si="415"/>
        <v>30.080000000001903</v>
      </c>
      <c r="U3010" s="1">
        <f>Q3010/MainSheet!$C$22</f>
        <v>1</v>
      </c>
    </row>
    <row r="3011" spans="7:21">
      <c r="G3011">
        <f t="shared" si="416"/>
        <v>30.090000000001904</v>
      </c>
      <c r="H3011">
        <f t="shared" si="417"/>
        <v>198000</v>
      </c>
      <c r="I3011" s="2">
        <f>MIN(MainSheet!$C$10/MainSheet!$C$9,MainSheet!$K$9*60)</f>
        <v>660</v>
      </c>
      <c r="J3011" s="1">
        <f>IF(G3011&gt;MainSheet!$C$11,IF(J3010&gt;=0.999,1,(G3011-MainSheet!$C$11)*I3011/$B$2/60),0)</f>
        <v>1</v>
      </c>
      <c r="K3011" s="1">
        <f>IF(G3011&gt;MainSheet!$C$11+$B$6,IF(K3010&gt;=0.999,1,(G3011-MainSheet!$C$11-$B$6)*I3011/$C$2/60),0)</f>
        <v>1</v>
      </c>
      <c r="L3011" s="1">
        <f>IF(G3011&gt;MainSheet!$C$11+$B$6+$C$6,IF(L3010&gt;=0.999,1,(G3011-MainSheet!$C$11-$B$6-$C$6)*I3011/$D$2/60),0)</f>
        <v>1</v>
      </c>
      <c r="M3011">
        <f t="shared" si="418"/>
        <v>1</v>
      </c>
      <c r="N3011" s="2">
        <f t="shared" si="419"/>
        <v>3721.0526315789471</v>
      </c>
      <c r="O3011">
        <f t="shared" si="422"/>
        <v>977.02127659574455</v>
      </c>
      <c r="P3011">
        <f t="shared" si="420"/>
        <v>192000</v>
      </c>
      <c r="Q3011" s="2">
        <f t="shared" si="421"/>
        <v>196698.0739081747</v>
      </c>
      <c r="R3011">
        <f>Q3011/MainSheet!$C$8*(G3011-G3010)+R3010</f>
        <v>4130.9797167151355</v>
      </c>
      <c r="S3011">
        <f t="shared" si="423"/>
        <v>66671.356504330921</v>
      </c>
      <c r="T3011">
        <f t="shared" ref="T3011:T3074" si="424">G3011</f>
        <v>30.090000000001904</v>
      </c>
      <c r="U3011" s="1">
        <f>Q3011/MainSheet!$C$22</f>
        <v>1</v>
      </c>
    </row>
    <row r="3012" spans="7:21">
      <c r="G3012">
        <f t="shared" ref="G3012:G3075" si="425">G3011+$F$2</f>
        <v>30.100000000001906</v>
      </c>
      <c r="H3012">
        <f t="shared" ref="H3012:H3075" si="426">H3011</f>
        <v>198000</v>
      </c>
      <c r="I3012" s="2">
        <f>MIN(MainSheet!$C$10/MainSheet!$C$9,MainSheet!$K$9*60)</f>
        <v>660</v>
      </c>
      <c r="J3012" s="1">
        <f>IF(G3012&gt;MainSheet!$C$11,IF(J3011&gt;=0.999,1,(G3012-MainSheet!$C$11)*I3012/$B$2/60),0)</f>
        <v>1</v>
      </c>
      <c r="K3012" s="1">
        <f>IF(G3012&gt;MainSheet!$C$11+$B$6,IF(K3011&gt;=0.999,1,(G3012-MainSheet!$C$11-$B$6)*I3012/$C$2/60),0)</f>
        <v>1</v>
      </c>
      <c r="L3012" s="1">
        <f>IF(G3012&gt;MainSheet!$C$11+$B$6+$C$6,IF(L3011&gt;=0.999,1,(G3012-MainSheet!$C$11-$B$6-$C$6)*I3012/$D$2/60),0)</f>
        <v>1</v>
      </c>
      <c r="M3012">
        <f t="shared" ref="M3012:M3075" si="427">(J3012*$B$2+K3012*$C$2+L3012*$D$2)/SUM($B$2:$D$2)</f>
        <v>1</v>
      </c>
      <c r="N3012" s="2">
        <f t="shared" ref="N3012:N3075" si="428">IF(J3012&gt;=0.01,((1-J3012)*B$3+B$4*(J3012)),0)</f>
        <v>3721.0526315789471</v>
      </c>
      <c r="O3012">
        <f t="shared" si="422"/>
        <v>977.02127659574455</v>
      </c>
      <c r="P3012">
        <f t="shared" ref="P3012:P3075" si="429">IF(IF(N3012+O3012&gt;H3012,H3012-O3012-N3012,IF(L3012&gt;0,((1-L3012)*D$3+D$4*(L3012)),0))+O3012+N3012&gt;H3012,H3012-N3012-O3012,IF(N3012+O3012&gt;H3012,H3012-O3012-N3012,IF(L3012&gt;0,((1-L3012)*D$3+D$4*(L3012)),0)))</f>
        <v>192000</v>
      </c>
      <c r="Q3012" s="2">
        <f t="shared" ref="Q3012:Q3075" si="430">SUM(N3012:P3012)</f>
        <v>196698.0739081747</v>
      </c>
      <c r="R3012">
        <f>Q3012/MainSheet!$C$8*(G3012-G3011)+R3011</f>
        <v>4133.0109632059703</v>
      </c>
      <c r="S3012">
        <f t="shared" si="423"/>
        <v>66704.139516648953</v>
      </c>
      <c r="T3012">
        <f t="shared" si="424"/>
        <v>30.100000000001906</v>
      </c>
      <c r="U3012" s="1">
        <f>Q3012/MainSheet!$C$22</f>
        <v>1</v>
      </c>
    </row>
    <row r="3013" spans="7:21">
      <c r="G3013">
        <f t="shared" si="425"/>
        <v>30.110000000001907</v>
      </c>
      <c r="H3013">
        <f t="shared" si="426"/>
        <v>198000</v>
      </c>
      <c r="I3013" s="2">
        <f>MIN(MainSheet!$C$10/MainSheet!$C$9,MainSheet!$K$9*60)</f>
        <v>660</v>
      </c>
      <c r="J3013" s="1">
        <f>IF(G3013&gt;MainSheet!$C$11,IF(J3012&gt;=0.999,1,(G3013-MainSheet!$C$11)*I3013/$B$2/60),0)</f>
        <v>1</v>
      </c>
      <c r="K3013" s="1">
        <f>IF(G3013&gt;MainSheet!$C$11+$B$6,IF(K3012&gt;=0.999,1,(G3013-MainSheet!$C$11-$B$6)*I3013/$C$2/60),0)</f>
        <v>1</v>
      </c>
      <c r="L3013" s="1">
        <f>IF(G3013&gt;MainSheet!$C$11+$B$6+$C$6,IF(L3012&gt;=0.999,1,(G3013-MainSheet!$C$11-$B$6-$C$6)*I3013/$D$2/60),0)</f>
        <v>1</v>
      </c>
      <c r="M3013">
        <f t="shared" si="427"/>
        <v>1</v>
      </c>
      <c r="N3013" s="2">
        <f t="shared" si="428"/>
        <v>3721.0526315789471</v>
      </c>
      <c r="O3013">
        <f t="shared" ref="O3013:O3076" si="431">IF(K3013&gt;=0.01,((1-K3013)*C$3+C$4*(K3013)),0)</f>
        <v>977.02127659574455</v>
      </c>
      <c r="P3013">
        <f t="shared" si="429"/>
        <v>192000</v>
      </c>
      <c r="Q3013" s="2">
        <f t="shared" si="430"/>
        <v>196698.0739081747</v>
      </c>
      <c r="R3013">
        <f>Q3013/MainSheet!$C$8*(G3013-G3012)+R3012</f>
        <v>4135.042209696805</v>
      </c>
      <c r="S3013">
        <f t="shared" ref="S3013:S3076" si="432">Q3013*$F$2/60+S3012</f>
        <v>66736.922528966985</v>
      </c>
      <c r="T3013">
        <f t="shared" si="424"/>
        <v>30.110000000001907</v>
      </c>
      <c r="U3013" s="1">
        <f>Q3013/MainSheet!$C$22</f>
        <v>1</v>
      </c>
    </row>
    <row r="3014" spans="7:21">
      <c r="G3014">
        <f t="shared" si="425"/>
        <v>30.120000000001909</v>
      </c>
      <c r="H3014">
        <f t="shared" si="426"/>
        <v>198000</v>
      </c>
      <c r="I3014" s="2">
        <f>MIN(MainSheet!$C$10/MainSheet!$C$9,MainSheet!$K$9*60)</f>
        <v>660</v>
      </c>
      <c r="J3014" s="1">
        <f>IF(G3014&gt;MainSheet!$C$11,IF(J3013&gt;=0.999,1,(G3014-MainSheet!$C$11)*I3014/$B$2/60),0)</f>
        <v>1</v>
      </c>
      <c r="K3014" s="1">
        <f>IF(G3014&gt;MainSheet!$C$11+$B$6,IF(K3013&gt;=0.999,1,(G3014-MainSheet!$C$11-$B$6)*I3014/$C$2/60),0)</f>
        <v>1</v>
      </c>
      <c r="L3014" s="1">
        <f>IF(G3014&gt;MainSheet!$C$11+$B$6+$C$6,IF(L3013&gt;=0.999,1,(G3014-MainSheet!$C$11-$B$6-$C$6)*I3014/$D$2/60),0)</f>
        <v>1</v>
      </c>
      <c r="M3014">
        <f t="shared" si="427"/>
        <v>1</v>
      </c>
      <c r="N3014" s="2">
        <f t="shared" si="428"/>
        <v>3721.0526315789471</v>
      </c>
      <c r="O3014">
        <f t="shared" si="431"/>
        <v>977.02127659574455</v>
      </c>
      <c r="P3014">
        <f t="shared" si="429"/>
        <v>192000</v>
      </c>
      <c r="Q3014" s="2">
        <f t="shared" si="430"/>
        <v>196698.0739081747</v>
      </c>
      <c r="R3014">
        <f>Q3014/MainSheet!$C$8*(G3014-G3013)+R3013</f>
        <v>4137.0734561876397</v>
      </c>
      <c r="S3014">
        <f t="shared" si="432"/>
        <v>66769.705541285017</v>
      </c>
      <c r="T3014">
        <f t="shared" si="424"/>
        <v>30.120000000001909</v>
      </c>
      <c r="U3014" s="1">
        <f>Q3014/MainSheet!$C$22</f>
        <v>1</v>
      </c>
    </row>
    <row r="3015" spans="7:21">
      <c r="G3015">
        <f t="shared" si="425"/>
        <v>30.13000000000191</v>
      </c>
      <c r="H3015">
        <f t="shared" si="426"/>
        <v>198000</v>
      </c>
      <c r="I3015" s="2">
        <f>MIN(MainSheet!$C$10/MainSheet!$C$9,MainSheet!$K$9*60)</f>
        <v>660</v>
      </c>
      <c r="J3015" s="1">
        <f>IF(G3015&gt;MainSheet!$C$11,IF(J3014&gt;=0.999,1,(G3015-MainSheet!$C$11)*I3015/$B$2/60),0)</f>
        <v>1</v>
      </c>
      <c r="K3015" s="1">
        <f>IF(G3015&gt;MainSheet!$C$11+$B$6,IF(K3014&gt;=0.999,1,(G3015-MainSheet!$C$11-$B$6)*I3015/$C$2/60),0)</f>
        <v>1</v>
      </c>
      <c r="L3015" s="1">
        <f>IF(G3015&gt;MainSheet!$C$11+$B$6+$C$6,IF(L3014&gt;=0.999,1,(G3015-MainSheet!$C$11-$B$6-$C$6)*I3015/$D$2/60),0)</f>
        <v>1</v>
      </c>
      <c r="M3015">
        <f t="shared" si="427"/>
        <v>1</v>
      </c>
      <c r="N3015" s="2">
        <f t="shared" si="428"/>
        <v>3721.0526315789471</v>
      </c>
      <c r="O3015">
        <f t="shared" si="431"/>
        <v>977.02127659574455</v>
      </c>
      <c r="P3015">
        <f t="shared" si="429"/>
        <v>192000</v>
      </c>
      <c r="Q3015" s="2">
        <f t="shared" si="430"/>
        <v>196698.0739081747</v>
      </c>
      <c r="R3015">
        <f>Q3015/MainSheet!$C$8*(G3015-G3014)+R3014</f>
        <v>4139.1047026784745</v>
      </c>
      <c r="S3015">
        <f t="shared" si="432"/>
        <v>66802.488553603049</v>
      </c>
      <c r="T3015">
        <f t="shared" si="424"/>
        <v>30.13000000000191</v>
      </c>
      <c r="U3015" s="1">
        <f>Q3015/MainSheet!$C$22</f>
        <v>1</v>
      </c>
    </row>
    <row r="3016" spans="7:21">
      <c r="G3016">
        <f t="shared" si="425"/>
        <v>30.140000000001912</v>
      </c>
      <c r="H3016">
        <f t="shared" si="426"/>
        <v>198000</v>
      </c>
      <c r="I3016" s="2">
        <f>MIN(MainSheet!$C$10/MainSheet!$C$9,MainSheet!$K$9*60)</f>
        <v>660</v>
      </c>
      <c r="J3016" s="1">
        <f>IF(G3016&gt;MainSheet!$C$11,IF(J3015&gt;=0.999,1,(G3016-MainSheet!$C$11)*I3016/$B$2/60),0)</f>
        <v>1</v>
      </c>
      <c r="K3016" s="1">
        <f>IF(G3016&gt;MainSheet!$C$11+$B$6,IF(K3015&gt;=0.999,1,(G3016-MainSheet!$C$11-$B$6)*I3016/$C$2/60),0)</f>
        <v>1</v>
      </c>
      <c r="L3016" s="1">
        <f>IF(G3016&gt;MainSheet!$C$11+$B$6+$C$6,IF(L3015&gt;=0.999,1,(G3016-MainSheet!$C$11-$B$6-$C$6)*I3016/$D$2/60),0)</f>
        <v>1</v>
      </c>
      <c r="M3016">
        <f t="shared" si="427"/>
        <v>1</v>
      </c>
      <c r="N3016" s="2">
        <f t="shared" si="428"/>
        <v>3721.0526315789471</v>
      </c>
      <c r="O3016">
        <f t="shared" si="431"/>
        <v>977.02127659574455</v>
      </c>
      <c r="P3016">
        <f t="shared" si="429"/>
        <v>192000</v>
      </c>
      <c r="Q3016" s="2">
        <f t="shared" si="430"/>
        <v>196698.0739081747</v>
      </c>
      <c r="R3016">
        <f>Q3016/MainSheet!$C$8*(G3016-G3015)+R3015</f>
        <v>4141.1359491693092</v>
      </c>
      <c r="S3016">
        <f t="shared" si="432"/>
        <v>66835.271565921081</v>
      </c>
      <c r="T3016">
        <f t="shared" si="424"/>
        <v>30.140000000001912</v>
      </c>
      <c r="U3016" s="1">
        <f>Q3016/MainSheet!$C$22</f>
        <v>1</v>
      </c>
    </row>
    <row r="3017" spans="7:21">
      <c r="G3017">
        <f t="shared" si="425"/>
        <v>30.150000000001913</v>
      </c>
      <c r="H3017">
        <f t="shared" si="426"/>
        <v>198000</v>
      </c>
      <c r="I3017" s="2">
        <f>MIN(MainSheet!$C$10/MainSheet!$C$9,MainSheet!$K$9*60)</f>
        <v>660</v>
      </c>
      <c r="J3017" s="1">
        <f>IF(G3017&gt;MainSheet!$C$11,IF(J3016&gt;=0.999,1,(G3017-MainSheet!$C$11)*I3017/$B$2/60),0)</f>
        <v>1</v>
      </c>
      <c r="K3017" s="1">
        <f>IF(G3017&gt;MainSheet!$C$11+$B$6,IF(K3016&gt;=0.999,1,(G3017-MainSheet!$C$11-$B$6)*I3017/$C$2/60),0)</f>
        <v>1</v>
      </c>
      <c r="L3017" s="1">
        <f>IF(G3017&gt;MainSheet!$C$11+$B$6+$C$6,IF(L3016&gt;=0.999,1,(G3017-MainSheet!$C$11-$B$6-$C$6)*I3017/$D$2/60),0)</f>
        <v>1</v>
      </c>
      <c r="M3017">
        <f t="shared" si="427"/>
        <v>1</v>
      </c>
      <c r="N3017" s="2">
        <f t="shared" si="428"/>
        <v>3721.0526315789471</v>
      </c>
      <c r="O3017">
        <f t="shared" si="431"/>
        <v>977.02127659574455</v>
      </c>
      <c r="P3017">
        <f t="shared" si="429"/>
        <v>192000</v>
      </c>
      <c r="Q3017" s="2">
        <f t="shared" si="430"/>
        <v>196698.0739081747</v>
      </c>
      <c r="R3017">
        <f>Q3017/MainSheet!$C$8*(G3017-G3016)+R3016</f>
        <v>4143.167195660144</v>
      </c>
      <c r="S3017">
        <f t="shared" si="432"/>
        <v>66868.054578239113</v>
      </c>
      <c r="T3017">
        <f t="shared" si="424"/>
        <v>30.150000000001913</v>
      </c>
      <c r="U3017" s="1">
        <f>Q3017/MainSheet!$C$22</f>
        <v>1</v>
      </c>
    </row>
    <row r="3018" spans="7:21">
      <c r="G3018">
        <f t="shared" si="425"/>
        <v>30.160000000001915</v>
      </c>
      <c r="H3018">
        <f t="shared" si="426"/>
        <v>198000</v>
      </c>
      <c r="I3018" s="2">
        <f>MIN(MainSheet!$C$10/MainSheet!$C$9,MainSheet!$K$9*60)</f>
        <v>660</v>
      </c>
      <c r="J3018" s="1">
        <f>IF(G3018&gt;MainSheet!$C$11,IF(J3017&gt;=0.999,1,(G3018-MainSheet!$C$11)*I3018/$B$2/60),0)</f>
        <v>1</v>
      </c>
      <c r="K3018" s="1">
        <f>IF(G3018&gt;MainSheet!$C$11+$B$6,IF(K3017&gt;=0.999,1,(G3018-MainSheet!$C$11-$B$6)*I3018/$C$2/60),0)</f>
        <v>1</v>
      </c>
      <c r="L3018" s="1">
        <f>IF(G3018&gt;MainSheet!$C$11+$B$6+$C$6,IF(L3017&gt;=0.999,1,(G3018-MainSheet!$C$11-$B$6-$C$6)*I3018/$D$2/60),0)</f>
        <v>1</v>
      </c>
      <c r="M3018">
        <f t="shared" si="427"/>
        <v>1</v>
      </c>
      <c r="N3018" s="2">
        <f t="shared" si="428"/>
        <v>3721.0526315789471</v>
      </c>
      <c r="O3018">
        <f t="shared" si="431"/>
        <v>977.02127659574455</v>
      </c>
      <c r="P3018">
        <f t="shared" si="429"/>
        <v>192000</v>
      </c>
      <c r="Q3018" s="2">
        <f t="shared" si="430"/>
        <v>196698.0739081747</v>
      </c>
      <c r="R3018">
        <f>Q3018/MainSheet!$C$8*(G3018-G3017)+R3017</f>
        <v>4145.1984421509787</v>
      </c>
      <c r="S3018">
        <f t="shared" si="432"/>
        <v>66900.837590557145</v>
      </c>
      <c r="T3018">
        <f t="shared" si="424"/>
        <v>30.160000000001915</v>
      </c>
      <c r="U3018" s="1">
        <f>Q3018/MainSheet!$C$22</f>
        <v>1</v>
      </c>
    </row>
    <row r="3019" spans="7:21">
      <c r="G3019">
        <f t="shared" si="425"/>
        <v>30.170000000001917</v>
      </c>
      <c r="H3019">
        <f t="shared" si="426"/>
        <v>198000</v>
      </c>
      <c r="I3019" s="2">
        <f>MIN(MainSheet!$C$10/MainSheet!$C$9,MainSheet!$K$9*60)</f>
        <v>660</v>
      </c>
      <c r="J3019" s="1">
        <f>IF(G3019&gt;MainSheet!$C$11,IF(J3018&gt;=0.999,1,(G3019-MainSheet!$C$11)*I3019/$B$2/60),0)</f>
        <v>1</v>
      </c>
      <c r="K3019" s="1">
        <f>IF(G3019&gt;MainSheet!$C$11+$B$6,IF(K3018&gt;=0.999,1,(G3019-MainSheet!$C$11-$B$6)*I3019/$C$2/60),0)</f>
        <v>1</v>
      </c>
      <c r="L3019" s="1">
        <f>IF(G3019&gt;MainSheet!$C$11+$B$6+$C$6,IF(L3018&gt;=0.999,1,(G3019-MainSheet!$C$11-$B$6-$C$6)*I3019/$D$2/60),0)</f>
        <v>1</v>
      </c>
      <c r="M3019">
        <f t="shared" si="427"/>
        <v>1</v>
      </c>
      <c r="N3019" s="2">
        <f t="shared" si="428"/>
        <v>3721.0526315789471</v>
      </c>
      <c r="O3019">
        <f t="shared" si="431"/>
        <v>977.02127659574455</v>
      </c>
      <c r="P3019">
        <f t="shared" si="429"/>
        <v>192000</v>
      </c>
      <c r="Q3019" s="2">
        <f t="shared" si="430"/>
        <v>196698.0739081747</v>
      </c>
      <c r="R3019">
        <f>Q3019/MainSheet!$C$8*(G3019-G3018)+R3018</f>
        <v>4147.2296886418135</v>
      </c>
      <c r="S3019">
        <f t="shared" si="432"/>
        <v>66933.620602875177</v>
      </c>
      <c r="T3019">
        <f t="shared" si="424"/>
        <v>30.170000000001917</v>
      </c>
      <c r="U3019" s="1">
        <f>Q3019/MainSheet!$C$22</f>
        <v>1</v>
      </c>
    </row>
    <row r="3020" spans="7:21">
      <c r="G3020">
        <f t="shared" si="425"/>
        <v>30.180000000001918</v>
      </c>
      <c r="H3020">
        <f t="shared" si="426"/>
        <v>198000</v>
      </c>
      <c r="I3020" s="2">
        <f>MIN(MainSheet!$C$10/MainSheet!$C$9,MainSheet!$K$9*60)</f>
        <v>660</v>
      </c>
      <c r="J3020" s="1">
        <f>IF(G3020&gt;MainSheet!$C$11,IF(J3019&gt;=0.999,1,(G3020-MainSheet!$C$11)*I3020/$B$2/60),0)</f>
        <v>1</v>
      </c>
      <c r="K3020" s="1">
        <f>IF(G3020&gt;MainSheet!$C$11+$B$6,IF(K3019&gt;=0.999,1,(G3020-MainSheet!$C$11-$B$6)*I3020/$C$2/60),0)</f>
        <v>1</v>
      </c>
      <c r="L3020" s="1">
        <f>IF(G3020&gt;MainSheet!$C$11+$B$6+$C$6,IF(L3019&gt;=0.999,1,(G3020-MainSheet!$C$11-$B$6-$C$6)*I3020/$D$2/60),0)</f>
        <v>1</v>
      </c>
      <c r="M3020">
        <f t="shared" si="427"/>
        <v>1</v>
      </c>
      <c r="N3020" s="2">
        <f t="shared" si="428"/>
        <v>3721.0526315789471</v>
      </c>
      <c r="O3020">
        <f t="shared" si="431"/>
        <v>977.02127659574455</v>
      </c>
      <c r="P3020">
        <f t="shared" si="429"/>
        <v>192000</v>
      </c>
      <c r="Q3020" s="2">
        <f t="shared" si="430"/>
        <v>196698.0739081747</v>
      </c>
      <c r="R3020">
        <f>Q3020/MainSheet!$C$8*(G3020-G3019)+R3019</f>
        <v>4149.2609351326482</v>
      </c>
      <c r="S3020">
        <f t="shared" si="432"/>
        <v>66966.403615193209</v>
      </c>
      <c r="T3020">
        <f t="shared" si="424"/>
        <v>30.180000000001918</v>
      </c>
      <c r="U3020" s="1">
        <f>Q3020/MainSheet!$C$22</f>
        <v>1</v>
      </c>
    </row>
    <row r="3021" spans="7:21">
      <c r="G3021">
        <f t="shared" si="425"/>
        <v>30.19000000000192</v>
      </c>
      <c r="H3021">
        <f t="shared" si="426"/>
        <v>198000</v>
      </c>
      <c r="I3021" s="2">
        <f>MIN(MainSheet!$C$10/MainSheet!$C$9,MainSheet!$K$9*60)</f>
        <v>660</v>
      </c>
      <c r="J3021" s="1">
        <f>IF(G3021&gt;MainSheet!$C$11,IF(J3020&gt;=0.999,1,(G3021-MainSheet!$C$11)*I3021/$B$2/60),0)</f>
        <v>1</v>
      </c>
      <c r="K3021" s="1">
        <f>IF(G3021&gt;MainSheet!$C$11+$B$6,IF(K3020&gt;=0.999,1,(G3021-MainSheet!$C$11-$B$6)*I3021/$C$2/60),0)</f>
        <v>1</v>
      </c>
      <c r="L3021" s="1">
        <f>IF(G3021&gt;MainSheet!$C$11+$B$6+$C$6,IF(L3020&gt;=0.999,1,(G3021-MainSheet!$C$11-$B$6-$C$6)*I3021/$D$2/60),0)</f>
        <v>1</v>
      </c>
      <c r="M3021">
        <f t="shared" si="427"/>
        <v>1</v>
      </c>
      <c r="N3021" s="2">
        <f t="shared" si="428"/>
        <v>3721.0526315789471</v>
      </c>
      <c r="O3021">
        <f t="shared" si="431"/>
        <v>977.02127659574455</v>
      </c>
      <c r="P3021">
        <f t="shared" si="429"/>
        <v>192000</v>
      </c>
      <c r="Q3021" s="2">
        <f t="shared" si="430"/>
        <v>196698.0739081747</v>
      </c>
      <c r="R3021">
        <f>Q3021/MainSheet!$C$8*(G3021-G3020)+R3020</f>
        <v>4151.292181623483</v>
      </c>
      <c r="S3021">
        <f t="shared" si="432"/>
        <v>66999.186627511241</v>
      </c>
      <c r="T3021">
        <f t="shared" si="424"/>
        <v>30.19000000000192</v>
      </c>
      <c r="U3021" s="1">
        <f>Q3021/MainSheet!$C$22</f>
        <v>1</v>
      </c>
    </row>
    <row r="3022" spans="7:21">
      <c r="G3022">
        <f t="shared" si="425"/>
        <v>30.200000000001921</v>
      </c>
      <c r="H3022">
        <f t="shared" si="426"/>
        <v>198000</v>
      </c>
      <c r="I3022" s="2">
        <f>MIN(MainSheet!$C$10/MainSheet!$C$9,MainSheet!$K$9*60)</f>
        <v>660</v>
      </c>
      <c r="J3022" s="1">
        <f>IF(G3022&gt;MainSheet!$C$11,IF(J3021&gt;=0.999,1,(G3022-MainSheet!$C$11)*I3022/$B$2/60),0)</f>
        <v>1</v>
      </c>
      <c r="K3022" s="1">
        <f>IF(G3022&gt;MainSheet!$C$11+$B$6,IF(K3021&gt;=0.999,1,(G3022-MainSheet!$C$11-$B$6)*I3022/$C$2/60),0)</f>
        <v>1</v>
      </c>
      <c r="L3022" s="1">
        <f>IF(G3022&gt;MainSheet!$C$11+$B$6+$C$6,IF(L3021&gt;=0.999,1,(G3022-MainSheet!$C$11-$B$6-$C$6)*I3022/$D$2/60),0)</f>
        <v>1</v>
      </c>
      <c r="M3022">
        <f t="shared" si="427"/>
        <v>1</v>
      </c>
      <c r="N3022" s="2">
        <f t="shared" si="428"/>
        <v>3721.0526315789471</v>
      </c>
      <c r="O3022">
        <f t="shared" si="431"/>
        <v>977.02127659574455</v>
      </c>
      <c r="P3022">
        <f t="shared" si="429"/>
        <v>192000</v>
      </c>
      <c r="Q3022" s="2">
        <f t="shared" si="430"/>
        <v>196698.0739081747</v>
      </c>
      <c r="R3022">
        <f>Q3022/MainSheet!$C$8*(G3022-G3021)+R3021</f>
        <v>4153.3234281143177</v>
      </c>
      <c r="S3022">
        <f t="shared" si="432"/>
        <v>67031.969639829273</v>
      </c>
      <c r="T3022">
        <f t="shared" si="424"/>
        <v>30.200000000001921</v>
      </c>
      <c r="U3022" s="1">
        <f>Q3022/MainSheet!$C$22</f>
        <v>1</v>
      </c>
    </row>
    <row r="3023" spans="7:21">
      <c r="G3023">
        <f t="shared" si="425"/>
        <v>30.210000000001923</v>
      </c>
      <c r="H3023">
        <f t="shared" si="426"/>
        <v>198000</v>
      </c>
      <c r="I3023" s="2">
        <f>MIN(MainSheet!$C$10/MainSheet!$C$9,MainSheet!$K$9*60)</f>
        <v>660</v>
      </c>
      <c r="J3023" s="1">
        <f>IF(G3023&gt;MainSheet!$C$11,IF(J3022&gt;=0.999,1,(G3023-MainSheet!$C$11)*I3023/$B$2/60),0)</f>
        <v>1</v>
      </c>
      <c r="K3023" s="1">
        <f>IF(G3023&gt;MainSheet!$C$11+$B$6,IF(K3022&gt;=0.999,1,(G3023-MainSheet!$C$11-$B$6)*I3023/$C$2/60),0)</f>
        <v>1</v>
      </c>
      <c r="L3023" s="1">
        <f>IF(G3023&gt;MainSheet!$C$11+$B$6+$C$6,IF(L3022&gt;=0.999,1,(G3023-MainSheet!$C$11-$B$6-$C$6)*I3023/$D$2/60),0)</f>
        <v>1</v>
      </c>
      <c r="M3023">
        <f t="shared" si="427"/>
        <v>1</v>
      </c>
      <c r="N3023" s="2">
        <f t="shared" si="428"/>
        <v>3721.0526315789471</v>
      </c>
      <c r="O3023">
        <f t="shared" si="431"/>
        <v>977.02127659574455</v>
      </c>
      <c r="P3023">
        <f t="shared" si="429"/>
        <v>192000</v>
      </c>
      <c r="Q3023" s="2">
        <f t="shared" si="430"/>
        <v>196698.0739081747</v>
      </c>
      <c r="R3023">
        <f>Q3023/MainSheet!$C$8*(G3023-G3022)+R3022</f>
        <v>4155.3546746051525</v>
      </c>
      <c r="S3023">
        <f t="shared" si="432"/>
        <v>67064.752652147305</v>
      </c>
      <c r="T3023">
        <f t="shared" si="424"/>
        <v>30.210000000001923</v>
      </c>
      <c r="U3023" s="1">
        <f>Q3023/MainSheet!$C$22</f>
        <v>1</v>
      </c>
    </row>
    <row r="3024" spans="7:21">
      <c r="G3024">
        <f t="shared" si="425"/>
        <v>30.220000000001924</v>
      </c>
      <c r="H3024">
        <f t="shared" si="426"/>
        <v>198000</v>
      </c>
      <c r="I3024" s="2">
        <f>MIN(MainSheet!$C$10/MainSheet!$C$9,MainSheet!$K$9*60)</f>
        <v>660</v>
      </c>
      <c r="J3024" s="1">
        <f>IF(G3024&gt;MainSheet!$C$11,IF(J3023&gt;=0.999,1,(G3024-MainSheet!$C$11)*I3024/$B$2/60),0)</f>
        <v>1</v>
      </c>
      <c r="K3024" s="1">
        <f>IF(G3024&gt;MainSheet!$C$11+$B$6,IF(K3023&gt;=0.999,1,(G3024-MainSheet!$C$11-$B$6)*I3024/$C$2/60),0)</f>
        <v>1</v>
      </c>
      <c r="L3024" s="1">
        <f>IF(G3024&gt;MainSheet!$C$11+$B$6+$C$6,IF(L3023&gt;=0.999,1,(G3024-MainSheet!$C$11-$B$6-$C$6)*I3024/$D$2/60),0)</f>
        <v>1</v>
      </c>
      <c r="M3024">
        <f t="shared" si="427"/>
        <v>1</v>
      </c>
      <c r="N3024" s="2">
        <f t="shared" si="428"/>
        <v>3721.0526315789471</v>
      </c>
      <c r="O3024">
        <f t="shared" si="431"/>
        <v>977.02127659574455</v>
      </c>
      <c r="P3024">
        <f t="shared" si="429"/>
        <v>192000</v>
      </c>
      <c r="Q3024" s="2">
        <f t="shared" si="430"/>
        <v>196698.0739081747</v>
      </c>
      <c r="R3024">
        <f>Q3024/MainSheet!$C$8*(G3024-G3023)+R3023</f>
        <v>4157.3859210959872</v>
      </c>
      <c r="S3024">
        <f t="shared" si="432"/>
        <v>67097.535664465337</v>
      </c>
      <c r="T3024">
        <f t="shared" si="424"/>
        <v>30.220000000001924</v>
      </c>
      <c r="U3024" s="1">
        <f>Q3024/MainSheet!$C$22</f>
        <v>1</v>
      </c>
    </row>
    <row r="3025" spans="7:21">
      <c r="G3025">
        <f t="shared" si="425"/>
        <v>30.230000000001926</v>
      </c>
      <c r="H3025">
        <f t="shared" si="426"/>
        <v>198000</v>
      </c>
      <c r="I3025" s="2">
        <f>MIN(MainSheet!$C$10/MainSheet!$C$9,MainSheet!$K$9*60)</f>
        <v>660</v>
      </c>
      <c r="J3025" s="1">
        <f>IF(G3025&gt;MainSheet!$C$11,IF(J3024&gt;=0.999,1,(G3025-MainSheet!$C$11)*I3025/$B$2/60),0)</f>
        <v>1</v>
      </c>
      <c r="K3025" s="1">
        <f>IF(G3025&gt;MainSheet!$C$11+$B$6,IF(K3024&gt;=0.999,1,(G3025-MainSheet!$C$11-$B$6)*I3025/$C$2/60),0)</f>
        <v>1</v>
      </c>
      <c r="L3025" s="1">
        <f>IF(G3025&gt;MainSheet!$C$11+$B$6+$C$6,IF(L3024&gt;=0.999,1,(G3025-MainSheet!$C$11-$B$6-$C$6)*I3025/$D$2/60),0)</f>
        <v>1</v>
      </c>
      <c r="M3025">
        <f t="shared" si="427"/>
        <v>1</v>
      </c>
      <c r="N3025" s="2">
        <f t="shared" si="428"/>
        <v>3721.0526315789471</v>
      </c>
      <c r="O3025">
        <f t="shared" si="431"/>
        <v>977.02127659574455</v>
      </c>
      <c r="P3025">
        <f t="shared" si="429"/>
        <v>192000</v>
      </c>
      <c r="Q3025" s="2">
        <f t="shared" si="430"/>
        <v>196698.0739081747</v>
      </c>
      <c r="R3025">
        <f>Q3025/MainSheet!$C$8*(G3025-G3024)+R3024</f>
        <v>4159.417167586822</v>
      </c>
      <c r="S3025">
        <f t="shared" si="432"/>
        <v>67130.318676783369</v>
      </c>
      <c r="T3025">
        <f t="shared" si="424"/>
        <v>30.230000000001926</v>
      </c>
      <c r="U3025" s="1">
        <f>Q3025/MainSheet!$C$22</f>
        <v>1</v>
      </c>
    </row>
    <row r="3026" spans="7:21">
      <c r="G3026">
        <f t="shared" si="425"/>
        <v>30.240000000001928</v>
      </c>
      <c r="H3026">
        <f t="shared" si="426"/>
        <v>198000</v>
      </c>
      <c r="I3026" s="2">
        <f>MIN(MainSheet!$C$10/MainSheet!$C$9,MainSheet!$K$9*60)</f>
        <v>660</v>
      </c>
      <c r="J3026" s="1">
        <f>IF(G3026&gt;MainSheet!$C$11,IF(J3025&gt;=0.999,1,(G3026-MainSheet!$C$11)*I3026/$B$2/60),0)</f>
        <v>1</v>
      </c>
      <c r="K3026" s="1">
        <f>IF(G3026&gt;MainSheet!$C$11+$B$6,IF(K3025&gt;=0.999,1,(G3026-MainSheet!$C$11-$B$6)*I3026/$C$2/60),0)</f>
        <v>1</v>
      </c>
      <c r="L3026" s="1">
        <f>IF(G3026&gt;MainSheet!$C$11+$B$6+$C$6,IF(L3025&gt;=0.999,1,(G3026-MainSheet!$C$11-$B$6-$C$6)*I3026/$D$2/60),0)</f>
        <v>1</v>
      </c>
      <c r="M3026">
        <f t="shared" si="427"/>
        <v>1</v>
      </c>
      <c r="N3026" s="2">
        <f t="shared" si="428"/>
        <v>3721.0526315789471</v>
      </c>
      <c r="O3026">
        <f t="shared" si="431"/>
        <v>977.02127659574455</v>
      </c>
      <c r="P3026">
        <f t="shared" si="429"/>
        <v>192000</v>
      </c>
      <c r="Q3026" s="2">
        <f t="shared" si="430"/>
        <v>196698.0739081747</v>
      </c>
      <c r="R3026">
        <f>Q3026/MainSheet!$C$8*(G3026-G3025)+R3025</f>
        <v>4161.4484140776567</v>
      </c>
      <c r="S3026">
        <f t="shared" si="432"/>
        <v>67163.101689101401</v>
      </c>
      <c r="T3026">
        <f t="shared" si="424"/>
        <v>30.240000000001928</v>
      </c>
      <c r="U3026" s="1">
        <f>Q3026/MainSheet!$C$22</f>
        <v>1</v>
      </c>
    </row>
    <row r="3027" spans="7:21">
      <c r="G3027">
        <f t="shared" si="425"/>
        <v>30.250000000001929</v>
      </c>
      <c r="H3027">
        <f t="shared" si="426"/>
        <v>198000</v>
      </c>
      <c r="I3027" s="2">
        <f>MIN(MainSheet!$C$10/MainSheet!$C$9,MainSheet!$K$9*60)</f>
        <v>660</v>
      </c>
      <c r="J3027" s="1">
        <f>IF(G3027&gt;MainSheet!$C$11,IF(J3026&gt;=0.999,1,(G3027-MainSheet!$C$11)*I3027/$B$2/60),0)</f>
        <v>1</v>
      </c>
      <c r="K3027" s="1">
        <f>IF(G3027&gt;MainSheet!$C$11+$B$6,IF(K3026&gt;=0.999,1,(G3027-MainSheet!$C$11-$B$6)*I3027/$C$2/60),0)</f>
        <v>1</v>
      </c>
      <c r="L3027" s="1">
        <f>IF(G3027&gt;MainSheet!$C$11+$B$6+$C$6,IF(L3026&gt;=0.999,1,(G3027-MainSheet!$C$11-$B$6-$C$6)*I3027/$D$2/60),0)</f>
        <v>1</v>
      </c>
      <c r="M3027">
        <f t="shared" si="427"/>
        <v>1</v>
      </c>
      <c r="N3027" s="2">
        <f t="shared" si="428"/>
        <v>3721.0526315789471</v>
      </c>
      <c r="O3027">
        <f t="shared" si="431"/>
        <v>977.02127659574455</v>
      </c>
      <c r="P3027">
        <f t="shared" si="429"/>
        <v>192000</v>
      </c>
      <c r="Q3027" s="2">
        <f t="shared" si="430"/>
        <v>196698.0739081747</v>
      </c>
      <c r="R3027">
        <f>Q3027/MainSheet!$C$8*(G3027-G3026)+R3026</f>
        <v>4163.4796605684915</v>
      </c>
      <c r="S3027">
        <f t="shared" si="432"/>
        <v>67195.884701419433</v>
      </c>
      <c r="T3027">
        <f t="shared" si="424"/>
        <v>30.250000000001929</v>
      </c>
      <c r="U3027" s="1">
        <f>Q3027/MainSheet!$C$22</f>
        <v>1</v>
      </c>
    </row>
    <row r="3028" spans="7:21">
      <c r="G3028">
        <f t="shared" si="425"/>
        <v>30.260000000001931</v>
      </c>
      <c r="H3028">
        <f t="shared" si="426"/>
        <v>198000</v>
      </c>
      <c r="I3028" s="2">
        <f>MIN(MainSheet!$C$10/MainSheet!$C$9,MainSheet!$K$9*60)</f>
        <v>660</v>
      </c>
      <c r="J3028" s="1">
        <f>IF(G3028&gt;MainSheet!$C$11,IF(J3027&gt;=0.999,1,(G3028-MainSheet!$C$11)*I3028/$B$2/60),0)</f>
        <v>1</v>
      </c>
      <c r="K3028" s="1">
        <f>IF(G3028&gt;MainSheet!$C$11+$B$6,IF(K3027&gt;=0.999,1,(G3028-MainSheet!$C$11-$B$6)*I3028/$C$2/60),0)</f>
        <v>1</v>
      </c>
      <c r="L3028" s="1">
        <f>IF(G3028&gt;MainSheet!$C$11+$B$6+$C$6,IF(L3027&gt;=0.999,1,(G3028-MainSheet!$C$11-$B$6-$C$6)*I3028/$D$2/60),0)</f>
        <v>1</v>
      </c>
      <c r="M3028">
        <f t="shared" si="427"/>
        <v>1</v>
      </c>
      <c r="N3028" s="2">
        <f t="shared" si="428"/>
        <v>3721.0526315789471</v>
      </c>
      <c r="O3028">
        <f t="shared" si="431"/>
        <v>977.02127659574455</v>
      </c>
      <c r="P3028">
        <f t="shared" si="429"/>
        <v>192000</v>
      </c>
      <c r="Q3028" s="2">
        <f t="shared" si="430"/>
        <v>196698.0739081747</v>
      </c>
      <c r="R3028">
        <f>Q3028/MainSheet!$C$8*(G3028-G3027)+R3027</f>
        <v>4165.5109070593262</v>
      </c>
      <c r="S3028">
        <f t="shared" si="432"/>
        <v>67228.667713737465</v>
      </c>
      <c r="T3028">
        <f t="shared" si="424"/>
        <v>30.260000000001931</v>
      </c>
      <c r="U3028" s="1">
        <f>Q3028/MainSheet!$C$22</f>
        <v>1</v>
      </c>
    </row>
    <row r="3029" spans="7:21">
      <c r="G3029">
        <f t="shared" si="425"/>
        <v>30.270000000001932</v>
      </c>
      <c r="H3029">
        <f t="shared" si="426"/>
        <v>198000</v>
      </c>
      <c r="I3029" s="2">
        <f>MIN(MainSheet!$C$10/MainSheet!$C$9,MainSheet!$K$9*60)</f>
        <v>660</v>
      </c>
      <c r="J3029" s="1">
        <f>IF(G3029&gt;MainSheet!$C$11,IF(J3028&gt;=0.999,1,(G3029-MainSheet!$C$11)*I3029/$B$2/60),0)</f>
        <v>1</v>
      </c>
      <c r="K3029" s="1">
        <f>IF(G3029&gt;MainSheet!$C$11+$B$6,IF(K3028&gt;=0.999,1,(G3029-MainSheet!$C$11-$B$6)*I3029/$C$2/60),0)</f>
        <v>1</v>
      </c>
      <c r="L3029" s="1">
        <f>IF(G3029&gt;MainSheet!$C$11+$B$6+$C$6,IF(L3028&gt;=0.999,1,(G3029-MainSheet!$C$11-$B$6-$C$6)*I3029/$D$2/60),0)</f>
        <v>1</v>
      </c>
      <c r="M3029">
        <f t="shared" si="427"/>
        <v>1</v>
      </c>
      <c r="N3029" s="2">
        <f t="shared" si="428"/>
        <v>3721.0526315789471</v>
      </c>
      <c r="O3029">
        <f t="shared" si="431"/>
        <v>977.02127659574455</v>
      </c>
      <c r="P3029">
        <f t="shared" si="429"/>
        <v>192000</v>
      </c>
      <c r="Q3029" s="2">
        <f t="shared" si="430"/>
        <v>196698.0739081747</v>
      </c>
      <c r="R3029">
        <f>Q3029/MainSheet!$C$8*(G3029-G3028)+R3028</f>
        <v>4167.5421535501609</v>
      </c>
      <c r="S3029">
        <f t="shared" si="432"/>
        <v>67261.450726055496</v>
      </c>
      <c r="T3029">
        <f t="shared" si="424"/>
        <v>30.270000000001932</v>
      </c>
      <c r="U3029" s="1">
        <f>Q3029/MainSheet!$C$22</f>
        <v>1</v>
      </c>
    </row>
    <row r="3030" spans="7:21">
      <c r="G3030">
        <f t="shared" si="425"/>
        <v>30.280000000001934</v>
      </c>
      <c r="H3030">
        <f t="shared" si="426"/>
        <v>198000</v>
      </c>
      <c r="I3030" s="2">
        <f>MIN(MainSheet!$C$10/MainSheet!$C$9,MainSheet!$K$9*60)</f>
        <v>660</v>
      </c>
      <c r="J3030" s="1">
        <f>IF(G3030&gt;MainSheet!$C$11,IF(J3029&gt;=0.999,1,(G3030-MainSheet!$C$11)*I3030/$B$2/60),0)</f>
        <v>1</v>
      </c>
      <c r="K3030" s="1">
        <f>IF(G3030&gt;MainSheet!$C$11+$B$6,IF(K3029&gt;=0.999,1,(G3030-MainSheet!$C$11-$B$6)*I3030/$C$2/60),0)</f>
        <v>1</v>
      </c>
      <c r="L3030" s="1">
        <f>IF(G3030&gt;MainSheet!$C$11+$B$6+$C$6,IF(L3029&gt;=0.999,1,(G3030-MainSheet!$C$11-$B$6-$C$6)*I3030/$D$2/60),0)</f>
        <v>1</v>
      </c>
      <c r="M3030">
        <f t="shared" si="427"/>
        <v>1</v>
      </c>
      <c r="N3030" s="2">
        <f t="shared" si="428"/>
        <v>3721.0526315789471</v>
      </c>
      <c r="O3030">
        <f t="shared" si="431"/>
        <v>977.02127659574455</v>
      </c>
      <c r="P3030">
        <f t="shared" si="429"/>
        <v>192000</v>
      </c>
      <c r="Q3030" s="2">
        <f t="shared" si="430"/>
        <v>196698.0739081747</v>
      </c>
      <c r="R3030">
        <f>Q3030/MainSheet!$C$8*(G3030-G3029)+R3029</f>
        <v>4169.5734000409957</v>
      </c>
      <c r="S3030">
        <f t="shared" si="432"/>
        <v>67294.233738373528</v>
      </c>
      <c r="T3030">
        <f t="shared" si="424"/>
        <v>30.280000000001934</v>
      </c>
      <c r="U3030" s="1">
        <f>Q3030/MainSheet!$C$22</f>
        <v>1</v>
      </c>
    </row>
    <row r="3031" spans="7:21">
      <c r="G3031">
        <f t="shared" si="425"/>
        <v>30.290000000001935</v>
      </c>
      <c r="H3031">
        <f t="shared" si="426"/>
        <v>198000</v>
      </c>
      <c r="I3031" s="2">
        <f>MIN(MainSheet!$C$10/MainSheet!$C$9,MainSheet!$K$9*60)</f>
        <v>660</v>
      </c>
      <c r="J3031" s="1">
        <f>IF(G3031&gt;MainSheet!$C$11,IF(J3030&gt;=0.999,1,(G3031-MainSheet!$C$11)*I3031/$B$2/60),0)</f>
        <v>1</v>
      </c>
      <c r="K3031" s="1">
        <f>IF(G3031&gt;MainSheet!$C$11+$B$6,IF(K3030&gt;=0.999,1,(G3031-MainSheet!$C$11-$B$6)*I3031/$C$2/60),0)</f>
        <v>1</v>
      </c>
      <c r="L3031" s="1">
        <f>IF(G3031&gt;MainSheet!$C$11+$B$6+$C$6,IF(L3030&gt;=0.999,1,(G3031-MainSheet!$C$11-$B$6-$C$6)*I3031/$D$2/60),0)</f>
        <v>1</v>
      </c>
      <c r="M3031">
        <f t="shared" si="427"/>
        <v>1</v>
      </c>
      <c r="N3031" s="2">
        <f t="shared" si="428"/>
        <v>3721.0526315789471</v>
      </c>
      <c r="O3031">
        <f t="shared" si="431"/>
        <v>977.02127659574455</v>
      </c>
      <c r="P3031">
        <f t="shared" si="429"/>
        <v>192000</v>
      </c>
      <c r="Q3031" s="2">
        <f t="shared" si="430"/>
        <v>196698.0739081747</v>
      </c>
      <c r="R3031">
        <f>Q3031/MainSheet!$C$8*(G3031-G3030)+R3030</f>
        <v>4171.6046465318304</v>
      </c>
      <c r="S3031">
        <f t="shared" si="432"/>
        <v>67327.01675069156</v>
      </c>
      <c r="T3031">
        <f t="shared" si="424"/>
        <v>30.290000000001935</v>
      </c>
      <c r="U3031" s="1">
        <f>Q3031/MainSheet!$C$22</f>
        <v>1</v>
      </c>
    </row>
    <row r="3032" spans="7:21">
      <c r="G3032">
        <f t="shared" si="425"/>
        <v>30.300000000001937</v>
      </c>
      <c r="H3032">
        <f t="shared" si="426"/>
        <v>198000</v>
      </c>
      <c r="I3032" s="2">
        <f>MIN(MainSheet!$C$10/MainSheet!$C$9,MainSheet!$K$9*60)</f>
        <v>660</v>
      </c>
      <c r="J3032" s="1">
        <f>IF(G3032&gt;MainSheet!$C$11,IF(J3031&gt;=0.999,1,(G3032-MainSheet!$C$11)*I3032/$B$2/60),0)</f>
        <v>1</v>
      </c>
      <c r="K3032" s="1">
        <f>IF(G3032&gt;MainSheet!$C$11+$B$6,IF(K3031&gt;=0.999,1,(G3032-MainSheet!$C$11-$B$6)*I3032/$C$2/60),0)</f>
        <v>1</v>
      </c>
      <c r="L3032" s="1">
        <f>IF(G3032&gt;MainSheet!$C$11+$B$6+$C$6,IF(L3031&gt;=0.999,1,(G3032-MainSheet!$C$11-$B$6-$C$6)*I3032/$D$2/60),0)</f>
        <v>1</v>
      </c>
      <c r="M3032">
        <f t="shared" si="427"/>
        <v>1</v>
      </c>
      <c r="N3032" s="2">
        <f t="shared" si="428"/>
        <v>3721.0526315789471</v>
      </c>
      <c r="O3032">
        <f t="shared" si="431"/>
        <v>977.02127659574455</v>
      </c>
      <c r="P3032">
        <f t="shared" si="429"/>
        <v>192000</v>
      </c>
      <c r="Q3032" s="2">
        <f t="shared" si="430"/>
        <v>196698.0739081747</v>
      </c>
      <c r="R3032">
        <f>Q3032/MainSheet!$C$8*(G3032-G3031)+R3031</f>
        <v>4173.6358930226652</v>
      </c>
      <c r="S3032">
        <f t="shared" si="432"/>
        <v>67359.799763009592</v>
      </c>
      <c r="T3032">
        <f t="shared" si="424"/>
        <v>30.300000000001937</v>
      </c>
      <c r="U3032" s="1">
        <f>Q3032/MainSheet!$C$22</f>
        <v>1</v>
      </c>
    </row>
    <row r="3033" spans="7:21">
      <c r="G3033">
        <f t="shared" si="425"/>
        <v>30.310000000001939</v>
      </c>
      <c r="H3033">
        <f t="shared" si="426"/>
        <v>198000</v>
      </c>
      <c r="I3033" s="2">
        <f>MIN(MainSheet!$C$10/MainSheet!$C$9,MainSheet!$K$9*60)</f>
        <v>660</v>
      </c>
      <c r="J3033" s="1">
        <f>IF(G3033&gt;MainSheet!$C$11,IF(J3032&gt;=0.999,1,(G3033-MainSheet!$C$11)*I3033/$B$2/60),0)</f>
        <v>1</v>
      </c>
      <c r="K3033" s="1">
        <f>IF(G3033&gt;MainSheet!$C$11+$B$6,IF(K3032&gt;=0.999,1,(G3033-MainSheet!$C$11-$B$6)*I3033/$C$2/60),0)</f>
        <v>1</v>
      </c>
      <c r="L3033" s="1">
        <f>IF(G3033&gt;MainSheet!$C$11+$B$6+$C$6,IF(L3032&gt;=0.999,1,(G3033-MainSheet!$C$11-$B$6-$C$6)*I3033/$D$2/60),0)</f>
        <v>1</v>
      </c>
      <c r="M3033">
        <f t="shared" si="427"/>
        <v>1</v>
      </c>
      <c r="N3033" s="2">
        <f t="shared" si="428"/>
        <v>3721.0526315789471</v>
      </c>
      <c r="O3033">
        <f t="shared" si="431"/>
        <v>977.02127659574455</v>
      </c>
      <c r="P3033">
        <f t="shared" si="429"/>
        <v>192000</v>
      </c>
      <c r="Q3033" s="2">
        <f t="shared" si="430"/>
        <v>196698.0739081747</v>
      </c>
      <c r="R3033">
        <f>Q3033/MainSheet!$C$8*(G3033-G3032)+R3032</f>
        <v>4175.6671395134999</v>
      </c>
      <c r="S3033">
        <f t="shared" si="432"/>
        <v>67392.582775327624</v>
      </c>
      <c r="T3033">
        <f t="shared" si="424"/>
        <v>30.310000000001939</v>
      </c>
      <c r="U3033" s="1">
        <f>Q3033/MainSheet!$C$22</f>
        <v>1</v>
      </c>
    </row>
    <row r="3034" spans="7:21">
      <c r="G3034">
        <f t="shared" si="425"/>
        <v>30.32000000000194</v>
      </c>
      <c r="H3034">
        <f t="shared" si="426"/>
        <v>198000</v>
      </c>
      <c r="I3034" s="2">
        <f>MIN(MainSheet!$C$10/MainSheet!$C$9,MainSheet!$K$9*60)</f>
        <v>660</v>
      </c>
      <c r="J3034" s="1">
        <f>IF(G3034&gt;MainSheet!$C$11,IF(J3033&gt;=0.999,1,(G3034-MainSheet!$C$11)*I3034/$B$2/60),0)</f>
        <v>1</v>
      </c>
      <c r="K3034" s="1">
        <f>IF(G3034&gt;MainSheet!$C$11+$B$6,IF(K3033&gt;=0.999,1,(G3034-MainSheet!$C$11-$B$6)*I3034/$C$2/60),0)</f>
        <v>1</v>
      </c>
      <c r="L3034" s="1">
        <f>IF(G3034&gt;MainSheet!$C$11+$B$6+$C$6,IF(L3033&gt;=0.999,1,(G3034-MainSheet!$C$11-$B$6-$C$6)*I3034/$D$2/60),0)</f>
        <v>1</v>
      </c>
      <c r="M3034">
        <f t="shared" si="427"/>
        <v>1</v>
      </c>
      <c r="N3034" s="2">
        <f t="shared" si="428"/>
        <v>3721.0526315789471</v>
      </c>
      <c r="O3034">
        <f t="shared" si="431"/>
        <v>977.02127659574455</v>
      </c>
      <c r="P3034">
        <f t="shared" si="429"/>
        <v>192000</v>
      </c>
      <c r="Q3034" s="2">
        <f t="shared" si="430"/>
        <v>196698.0739081747</v>
      </c>
      <c r="R3034">
        <f>Q3034/MainSheet!$C$8*(G3034-G3033)+R3033</f>
        <v>4177.6983860043347</v>
      </c>
      <c r="S3034">
        <f t="shared" si="432"/>
        <v>67425.365787645656</v>
      </c>
      <c r="T3034">
        <f t="shared" si="424"/>
        <v>30.32000000000194</v>
      </c>
      <c r="U3034" s="1">
        <f>Q3034/MainSheet!$C$22</f>
        <v>1</v>
      </c>
    </row>
    <row r="3035" spans="7:21">
      <c r="G3035">
        <f t="shared" si="425"/>
        <v>30.330000000001942</v>
      </c>
      <c r="H3035">
        <f t="shared" si="426"/>
        <v>198000</v>
      </c>
      <c r="I3035" s="2">
        <f>MIN(MainSheet!$C$10/MainSheet!$C$9,MainSheet!$K$9*60)</f>
        <v>660</v>
      </c>
      <c r="J3035" s="1">
        <f>IF(G3035&gt;MainSheet!$C$11,IF(J3034&gt;=0.999,1,(G3035-MainSheet!$C$11)*I3035/$B$2/60),0)</f>
        <v>1</v>
      </c>
      <c r="K3035" s="1">
        <f>IF(G3035&gt;MainSheet!$C$11+$B$6,IF(K3034&gt;=0.999,1,(G3035-MainSheet!$C$11-$B$6)*I3035/$C$2/60),0)</f>
        <v>1</v>
      </c>
      <c r="L3035" s="1">
        <f>IF(G3035&gt;MainSheet!$C$11+$B$6+$C$6,IF(L3034&gt;=0.999,1,(G3035-MainSheet!$C$11-$B$6-$C$6)*I3035/$D$2/60),0)</f>
        <v>1</v>
      </c>
      <c r="M3035">
        <f t="shared" si="427"/>
        <v>1</v>
      </c>
      <c r="N3035" s="2">
        <f t="shared" si="428"/>
        <v>3721.0526315789471</v>
      </c>
      <c r="O3035">
        <f t="shared" si="431"/>
        <v>977.02127659574455</v>
      </c>
      <c r="P3035">
        <f t="shared" si="429"/>
        <v>192000</v>
      </c>
      <c r="Q3035" s="2">
        <f t="shared" si="430"/>
        <v>196698.0739081747</v>
      </c>
      <c r="R3035">
        <f>Q3035/MainSheet!$C$8*(G3035-G3034)+R3034</f>
        <v>4179.7296324951694</v>
      </c>
      <c r="S3035">
        <f t="shared" si="432"/>
        <v>67458.148799963688</v>
      </c>
      <c r="T3035">
        <f t="shared" si="424"/>
        <v>30.330000000001942</v>
      </c>
      <c r="U3035" s="1">
        <f>Q3035/MainSheet!$C$22</f>
        <v>1</v>
      </c>
    </row>
    <row r="3036" spans="7:21">
      <c r="G3036">
        <f t="shared" si="425"/>
        <v>30.340000000001943</v>
      </c>
      <c r="H3036">
        <f t="shared" si="426"/>
        <v>198000</v>
      </c>
      <c r="I3036" s="2">
        <f>MIN(MainSheet!$C$10/MainSheet!$C$9,MainSheet!$K$9*60)</f>
        <v>660</v>
      </c>
      <c r="J3036" s="1">
        <f>IF(G3036&gt;MainSheet!$C$11,IF(J3035&gt;=0.999,1,(G3036-MainSheet!$C$11)*I3036/$B$2/60),0)</f>
        <v>1</v>
      </c>
      <c r="K3036" s="1">
        <f>IF(G3036&gt;MainSheet!$C$11+$B$6,IF(K3035&gt;=0.999,1,(G3036-MainSheet!$C$11-$B$6)*I3036/$C$2/60),0)</f>
        <v>1</v>
      </c>
      <c r="L3036" s="1">
        <f>IF(G3036&gt;MainSheet!$C$11+$B$6+$C$6,IF(L3035&gt;=0.999,1,(G3036-MainSheet!$C$11-$B$6-$C$6)*I3036/$D$2/60),0)</f>
        <v>1</v>
      </c>
      <c r="M3036">
        <f t="shared" si="427"/>
        <v>1</v>
      </c>
      <c r="N3036" s="2">
        <f t="shared" si="428"/>
        <v>3721.0526315789471</v>
      </c>
      <c r="O3036">
        <f t="shared" si="431"/>
        <v>977.02127659574455</v>
      </c>
      <c r="P3036">
        <f t="shared" si="429"/>
        <v>192000</v>
      </c>
      <c r="Q3036" s="2">
        <f t="shared" si="430"/>
        <v>196698.0739081747</v>
      </c>
      <c r="R3036">
        <f>Q3036/MainSheet!$C$8*(G3036-G3035)+R3035</f>
        <v>4181.7608789860042</v>
      </c>
      <c r="S3036">
        <f t="shared" si="432"/>
        <v>67490.93181228172</v>
      </c>
      <c r="T3036">
        <f t="shared" si="424"/>
        <v>30.340000000001943</v>
      </c>
      <c r="U3036" s="1">
        <f>Q3036/MainSheet!$C$22</f>
        <v>1</v>
      </c>
    </row>
    <row r="3037" spans="7:21">
      <c r="G3037">
        <f t="shared" si="425"/>
        <v>30.350000000001945</v>
      </c>
      <c r="H3037">
        <f t="shared" si="426"/>
        <v>198000</v>
      </c>
      <c r="I3037" s="2">
        <f>MIN(MainSheet!$C$10/MainSheet!$C$9,MainSheet!$K$9*60)</f>
        <v>660</v>
      </c>
      <c r="J3037" s="1">
        <f>IF(G3037&gt;MainSheet!$C$11,IF(J3036&gt;=0.999,1,(G3037-MainSheet!$C$11)*I3037/$B$2/60),0)</f>
        <v>1</v>
      </c>
      <c r="K3037" s="1">
        <f>IF(G3037&gt;MainSheet!$C$11+$B$6,IF(K3036&gt;=0.999,1,(G3037-MainSheet!$C$11-$B$6)*I3037/$C$2/60),0)</f>
        <v>1</v>
      </c>
      <c r="L3037" s="1">
        <f>IF(G3037&gt;MainSheet!$C$11+$B$6+$C$6,IF(L3036&gt;=0.999,1,(G3037-MainSheet!$C$11-$B$6-$C$6)*I3037/$D$2/60),0)</f>
        <v>1</v>
      </c>
      <c r="M3037">
        <f t="shared" si="427"/>
        <v>1</v>
      </c>
      <c r="N3037" s="2">
        <f t="shared" si="428"/>
        <v>3721.0526315789471</v>
      </c>
      <c r="O3037">
        <f t="shared" si="431"/>
        <v>977.02127659574455</v>
      </c>
      <c r="P3037">
        <f t="shared" si="429"/>
        <v>192000</v>
      </c>
      <c r="Q3037" s="2">
        <f t="shared" si="430"/>
        <v>196698.0739081747</v>
      </c>
      <c r="R3037">
        <f>Q3037/MainSheet!$C$8*(G3037-G3036)+R3036</f>
        <v>4183.7921254768389</v>
      </c>
      <c r="S3037">
        <f t="shared" si="432"/>
        <v>67523.714824599752</v>
      </c>
      <c r="T3037">
        <f t="shared" si="424"/>
        <v>30.350000000001945</v>
      </c>
      <c r="U3037" s="1">
        <f>Q3037/MainSheet!$C$22</f>
        <v>1</v>
      </c>
    </row>
    <row r="3038" spans="7:21">
      <c r="G3038">
        <f t="shared" si="425"/>
        <v>30.360000000001946</v>
      </c>
      <c r="H3038">
        <f t="shared" si="426"/>
        <v>198000</v>
      </c>
      <c r="I3038" s="2">
        <f>MIN(MainSheet!$C$10/MainSheet!$C$9,MainSheet!$K$9*60)</f>
        <v>660</v>
      </c>
      <c r="J3038" s="1">
        <f>IF(G3038&gt;MainSheet!$C$11,IF(J3037&gt;=0.999,1,(G3038-MainSheet!$C$11)*I3038/$B$2/60),0)</f>
        <v>1</v>
      </c>
      <c r="K3038" s="1">
        <f>IF(G3038&gt;MainSheet!$C$11+$B$6,IF(K3037&gt;=0.999,1,(G3038-MainSheet!$C$11-$B$6)*I3038/$C$2/60),0)</f>
        <v>1</v>
      </c>
      <c r="L3038" s="1">
        <f>IF(G3038&gt;MainSheet!$C$11+$B$6+$C$6,IF(L3037&gt;=0.999,1,(G3038-MainSheet!$C$11-$B$6-$C$6)*I3038/$D$2/60),0)</f>
        <v>1</v>
      </c>
      <c r="M3038">
        <f t="shared" si="427"/>
        <v>1</v>
      </c>
      <c r="N3038" s="2">
        <f t="shared" si="428"/>
        <v>3721.0526315789471</v>
      </c>
      <c r="O3038">
        <f t="shared" si="431"/>
        <v>977.02127659574455</v>
      </c>
      <c r="P3038">
        <f t="shared" si="429"/>
        <v>192000</v>
      </c>
      <c r="Q3038" s="2">
        <f t="shared" si="430"/>
        <v>196698.0739081747</v>
      </c>
      <c r="R3038">
        <f>Q3038/MainSheet!$C$8*(G3038-G3037)+R3037</f>
        <v>4185.8233719676737</v>
      </c>
      <c r="S3038">
        <f t="shared" si="432"/>
        <v>67556.497836917784</v>
      </c>
      <c r="T3038">
        <f t="shared" si="424"/>
        <v>30.360000000001946</v>
      </c>
      <c r="U3038" s="1">
        <f>Q3038/MainSheet!$C$22</f>
        <v>1</v>
      </c>
    </row>
    <row r="3039" spans="7:21">
      <c r="G3039">
        <f t="shared" si="425"/>
        <v>30.370000000001948</v>
      </c>
      <c r="H3039">
        <f t="shared" si="426"/>
        <v>198000</v>
      </c>
      <c r="I3039" s="2">
        <f>MIN(MainSheet!$C$10/MainSheet!$C$9,MainSheet!$K$9*60)</f>
        <v>660</v>
      </c>
      <c r="J3039" s="1">
        <f>IF(G3039&gt;MainSheet!$C$11,IF(J3038&gt;=0.999,1,(G3039-MainSheet!$C$11)*I3039/$B$2/60),0)</f>
        <v>1</v>
      </c>
      <c r="K3039" s="1">
        <f>IF(G3039&gt;MainSheet!$C$11+$B$6,IF(K3038&gt;=0.999,1,(G3039-MainSheet!$C$11-$B$6)*I3039/$C$2/60),0)</f>
        <v>1</v>
      </c>
      <c r="L3039" s="1">
        <f>IF(G3039&gt;MainSheet!$C$11+$B$6+$C$6,IF(L3038&gt;=0.999,1,(G3039-MainSheet!$C$11-$B$6-$C$6)*I3039/$D$2/60),0)</f>
        <v>1</v>
      </c>
      <c r="M3039">
        <f t="shared" si="427"/>
        <v>1</v>
      </c>
      <c r="N3039" s="2">
        <f t="shared" si="428"/>
        <v>3721.0526315789471</v>
      </c>
      <c r="O3039">
        <f t="shared" si="431"/>
        <v>977.02127659574455</v>
      </c>
      <c r="P3039">
        <f t="shared" si="429"/>
        <v>192000</v>
      </c>
      <c r="Q3039" s="2">
        <f t="shared" si="430"/>
        <v>196698.0739081747</v>
      </c>
      <c r="R3039">
        <f>Q3039/MainSheet!$C$8*(G3039-G3038)+R3038</f>
        <v>4187.8546184585084</v>
      </c>
      <c r="S3039">
        <f t="shared" si="432"/>
        <v>67589.280849235816</v>
      </c>
      <c r="T3039">
        <f t="shared" si="424"/>
        <v>30.370000000001948</v>
      </c>
      <c r="U3039" s="1">
        <f>Q3039/MainSheet!$C$22</f>
        <v>1</v>
      </c>
    </row>
    <row r="3040" spans="7:21">
      <c r="G3040">
        <f t="shared" si="425"/>
        <v>30.380000000001949</v>
      </c>
      <c r="H3040">
        <f t="shared" si="426"/>
        <v>198000</v>
      </c>
      <c r="I3040" s="2">
        <f>MIN(MainSheet!$C$10/MainSheet!$C$9,MainSheet!$K$9*60)</f>
        <v>660</v>
      </c>
      <c r="J3040" s="1">
        <f>IF(G3040&gt;MainSheet!$C$11,IF(J3039&gt;=0.999,1,(G3040-MainSheet!$C$11)*I3040/$B$2/60),0)</f>
        <v>1</v>
      </c>
      <c r="K3040" s="1">
        <f>IF(G3040&gt;MainSheet!$C$11+$B$6,IF(K3039&gt;=0.999,1,(G3040-MainSheet!$C$11-$B$6)*I3040/$C$2/60),0)</f>
        <v>1</v>
      </c>
      <c r="L3040" s="1">
        <f>IF(G3040&gt;MainSheet!$C$11+$B$6+$C$6,IF(L3039&gt;=0.999,1,(G3040-MainSheet!$C$11-$B$6-$C$6)*I3040/$D$2/60),0)</f>
        <v>1</v>
      </c>
      <c r="M3040">
        <f t="shared" si="427"/>
        <v>1</v>
      </c>
      <c r="N3040" s="2">
        <f t="shared" si="428"/>
        <v>3721.0526315789471</v>
      </c>
      <c r="O3040">
        <f t="shared" si="431"/>
        <v>977.02127659574455</v>
      </c>
      <c r="P3040">
        <f t="shared" si="429"/>
        <v>192000</v>
      </c>
      <c r="Q3040" s="2">
        <f t="shared" si="430"/>
        <v>196698.0739081747</v>
      </c>
      <c r="R3040">
        <f>Q3040/MainSheet!$C$8*(G3040-G3039)+R3039</f>
        <v>4189.8858649493432</v>
      </c>
      <c r="S3040">
        <f t="shared" si="432"/>
        <v>67622.063861553848</v>
      </c>
      <c r="T3040">
        <f t="shared" si="424"/>
        <v>30.380000000001949</v>
      </c>
      <c r="U3040" s="1">
        <f>Q3040/MainSheet!$C$22</f>
        <v>1</v>
      </c>
    </row>
    <row r="3041" spans="7:21">
      <c r="G3041">
        <f t="shared" si="425"/>
        <v>30.390000000001951</v>
      </c>
      <c r="H3041">
        <f t="shared" si="426"/>
        <v>198000</v>
      </c>
      <c r="I3041" s="2">
        <f>MIN(MainSheet!$C$10/MainSheet!$C$9,MainSheet!$K$9*60)</f>
        <v>660</v>
      </c>
      <c r="J3041" s="1">
        <f>IF(G3041&gt;MainSheet!$C$11,IF(J3040&gt;=0.999,1,(G3041-MainSheet!$C$11)*I3041/$B$2/60),0)</f>
        <v>1</v>
      </c>
      <c r="K3041" s="1">
        <f>IF(G3041&gt;MainSheet!$C$11+$B$6,IF(K3040&gt;=0.999,1,(G3041-MainSheet!$C$11-$B$6)*I3041/$C$2/60),0)</f>
        <v>1</v>
      </c>
      <c r="L3041" s="1">
        <f>IF(G3041&gt;MainSheet!$C$11+$B$6+$C$6,IF(L3040&gt;=0.999,1,(G3041-MainSheet!$C$11-$B$6-$C$6)*I3041/$D$2/60),0)</f>
        <v>1</v>
      </c>
      <c r="M3041">
        <f t="shared" si="427"/>
        <v>1</v>
      </c>
      <c r="N3041" s="2">
        <f t="shared" si="428"/>
        <v>3721.0526315789471</v>
      </c>
      <c r="O3041">
        <f t="shared" si="431"/>
        <v>977.02127659574455</v>
      </c>
      <c r="P3041">
        <f t="shared" si="429"/>
        <v>192000</v>
      </c>
      <c r="Q3041" s="2">
        <f t="shared" si="430"/>
        <v>196698.0739081747</v>
      </c>
      <c r="R3041">
        <f>Q3041/MainSheet!$C$8*(G3041-G3040)+R3040</f>
        <v>4191.9171114401779</v>
      </c>
      <c r="S3041">
        <f t="shared" si="432"/>
        <v>67654.84687387188</v>
      </c>
      <c r="T3041">
        <f t="shared" si="424"/>
        <v>30.390000000001951</v>
      </c>
      <c r="U3041" s="1">
        <f>Q3041/MainSheet!$C$22</f>
        <v>1</v>
      </c>
    </row>
    <row r="3042" spans="7:21">
      <c r="G3042">
        <f t="shared" si="425"/>
        <v>30.400000000001953</v>
      </c>
      <c r="H3042">
        <f t="shared" si="426"/>
        <v>198000</v>
      </c>
      <c r="I3042" s="2">
        <f>MIN(MainSheet!$C$10/MainSheet!$C$9,MainSheet!$K$9*60)</f>
        <v>660</v>
      </c>
      <c r="J3042" s="1">
        <f>IF(G3042&gt;MainSheet!$C$11,IF(J3041&gt;=0.999,1,(G3042-MainSheet!$C$11)*I3042/$B$2/60),0)</f>
        <v>1</v>
      </c>
      <c r="K3042" s="1">
        <f>IF(G3042&gt;MainSheet!$C$11+$B$6,IF(K3041&gt;=0.999,1,(G3042-MainSheet!$C$11-$B$6)*I3042/$C$2/60),0)</f>
        <v>1</v>
      </c>
      <c r="L3042" s="1">
        <f>IF(G3042&gt;MainSheet!$C$11+$B$6+$C$6,IF(L3041&gt;=0.999,1,(G3042-MainSheet!$C$11-$B$6-$C$6)*I3042/$D$2/60),0)</f>
        <v>1</v>
      </c>
      <c r="M3042">
        <f t="shared" si="427"/>
        <v>1</v>
      </c>
      <c r="N3042" s="2">
        <f t="shared" si="428"/>
        <v>3721.0526315789471</v>
      </c>
      <c r="O3042">
        <f t="shared" si="431"/>
        <v>977.02127659574455</v>
      </c>
      <c r="P3042">
        <f t="shared" si="429"/>
        <v>192000</v>
      </c>
      <c r="Q3042" s="2">
        <f t="shared" si="430"/>
        <v>196698.0739081747</v>
      </c>
      <c r="R3042">
        <f>Q3042/MainSheet!$C$8*(G3042-G3041)+R3041</f>
        <v>4193.9483579310127</v>
      </c>
      <c r="S3042">
        <f t="shared" si="432"/>
        <v>67687.629886189912</v>
      </c>
      <c r="T3042">
        <f t="shared" si="424"/>
        <v>30.400000000001953</v>
      </c>
      <c r="U3042" s="1">
        <f>Q3042/MainSheet!$C$22</f>
        <v>1</v>
      </c>
    </row>
    <row r="3043" spans="7:21">
      <c r="G3043">
        <f t="shared" si="425"/>
        <v>30.410000000001954</v>
      </c>
      <c r="H3043">
        <f t="shared" si="426"/>
        <v>198000</v>
      </c>
      <c r="I3043" s="2">
        <f>MIN(MainSheet!$C$10/MainSheet!$C$9,MainSheet!$K$9*60)</f>
        <v>660</v>
      </c>
      <c r="J3043" s="1">
        <f>IF(G3043&gt;MainSheet!$C$11,IF(J3042&gt;=0.999,1,(G3043-MainSheet!$C$11)*I3043/$B$2/60),0)</f>
        <v>1</v>
      </c>
      <c r="K3043" s="1">
        <f>IF(G3043&gt;MainSheet!$C$11+$B$6,IF(K3042&gt;=0.999,1,(G3043-MainSheet!$C$11-$B$6)*I3043/$C$2/60),0)</f>
        <v>1</v>
      </c>
      <c r="L3043" s="1">
        <f>IF(G3043&gt;MainSheet!$C$11+$B$6+$C$6,IF(L3042&gt;=0.999,1,(G3043-MainSheet!$C$11-$B$6-$C$6)*I3043/$D$2/60),0)</f>
        <v>1</v>
      </c>
      <c r="M3043">
        <f t="shared" si="427"/>
        <v>1</v>
      </c>
      <c r="N3043" s="2">
        <f t="shared" si="428"/>
        <v>3721.0526315789471</v>
      </c>
      <c r="O3043">
        <f t="shared" si="431"/>
        <v>977.02127659574455</v>
      </c>
      <c r="P3043">
        <f t="shared" si="429"/>
        <v>192000</v>
      </c>
      <c r="Q3043" s="2">
        <f t="shared" si="430"/>
        <v>196698.0739081747</v>
      </c>
      <c r="R3043">
        <f>Q3043/MainSheet!$C$8*(G3043-G3042)+R3042</f>
        <v>4195.9796044218474</v>
      </c>
      <c r="S3043">
        <f t="shared" si="432"/>
        <v>67720.412898507944</v>
      </c>
      <c r="T3043">
        <f t="shared" si="424"/>
        <v>30.410000000001954</v>
      </c>
      <c r="U3043" s="1">
        <f>Q3043/MainSheet!$C$22</f>
        <v>1</v>
      </c>
    </row>
    <row r="3044" spans="7:21">
      <c r="G3044">
        <f t="shared" si="425"/>
        <v>30.420000000001956</v>
      </c>
      <c r="H3044">
        <f t="shared" si="426"/>
        <v>198000</v>
      </c>
      <c r="I3044" s="2">
        <f>MIN(MainSheet!$C$10/MainSheet!$C$9,MainSheet!$K$9*60)</f>
        <v>660</v>
      </c>
      <c r="J3044" s="1">
        <f>IF(G3044&gt;MainSheet!$C$11,IF(J3043&gt;=0.999,1,(G3044-MainSheet!$C$11)*I3044/$B$2/60),0)</f>
        <v>1</v>
      </c>
      <c r="K3044" s="1">
        <f>IF(G3044&gt;MainSheet!$C$11+$B$6,IF(K3043&gt;=0.999,1,(G3044-MainSheet!$C$11-$B$6)*I3044/$C$2/60),0)</f>
        <v>1</v>
      </c>
      <c r="L3044" s="1">
        <f>IF(G3044&gt;MainSheet!$C$11+$B$6+$C$6,IF(L3043&gt;=0.999,1,(G3044-MainSheet!$C$11-$B$6-$C$6)*I3044/$D$2/60),0)</f>
        <v>1</v>
      </c>
      <c r="M3044">
        <f t="shared" si="427"/>
        <v>1</v>
      </c>
      <c r="N3044" s="2">
        <f t="shared" si="428"/>
        <v>3721.0526315789471</v>
      </c>
      <c r="O3044">
        <f t="shared" si="431"/>
        <v>977.02127659574455</v>
      </c>
      <c r="P3044">
        <f t="shared" si="429"/>
        <v>192000</v>
      </c>
      <c r="Q3044" s="2">
        <f t="shared" si="430"/>
        <v>196698.0739081747</v>
      </c>
      <c r="R3044">
        <f>Q3044/MainSheet!$C$8*(G3044-G3043)+R3043</f>
        <v>4198.0108509126821</v>
      </c>
      <c r="S3044">
        <f t="shared" si="432"/>
        <v>67753.195910825976</v>
      </c>
      <c r="T3044">
        <f t="shared" si="424"/>
        <v>30.420000000001956</v>
      </c>
      <c r="U3044" s="1">
        <f>Q3044/MainSheet!$C$22</f>
        <v>1</v>
      </c>
    </row>
    <row r="3045" spans="7:21">
      <c r="G3045">
        <f t="shared" si="425"/>
        <v>30.430000000001957</v>
      </c>
      <c r="H3045">
        <f t="shared" si="426"/>
        <v>198000</v>
      </c>
      <c r="I3045" s="2">
        <f>MIN(MainSheet!$C$10/MainSheet!$C$9,MainSheet!$K$9*60)</f>
        <v>660</v>
      </c>
      <c r="J3045" s="1">
        <f>IF(G3045&gt;MainSheet!$C$11,IF(J3044&gt;=0.999,1,(G3045-MainSheet!$C$11)*I3045/$B$2/60),0)</f>
        <v>1</v>
      </c>
      <c r="K3045" s="1">
        <f>IF(G3045&gt;MainSheet!$C$11+$B$6,IF(K3044&gt;=0.999,1,(G3045-MainSheet!$C$11-$B$6)*I3045/$C$2/60),0)</f>
        <v>1</v>
      </c>
      <c r="L3045" s="1">
        <f>IF(G3045&gt;MainSheet!$C$11+$B$6+$C$6,IF(L3044&gt;=0.999,1,(G3045-MainSheet!$C$11-$B$6-$C$6)*I3045/$D$2/60),0)</f>
        <v>1</v>
      </c>
      <c r="M3045">
        <f t="shared" si="427"/>
        <v>1</v>
      </c>
      <c r="N3045" s="2">
        <f t="shared" si="428"/>
        <v>3721.0526315789471</v>
      </c>
      <c r="O3045">
        <f t="shared" si="431"/>
        <v>977.02127659574455</v>
      </c>
      <c r="P3045">
        <f t="shared" si="429"/>
        <v>192000</v>
      </c>
      <c r="Q3045" s="2">
        <f t="shared" si="430"/>
        <v>196698.0739081747</v>
      </c>
      <c r="R3045">
        <f>Q3045/MainSheet!$C$8*(G3045-G3044)+R3044</f>
        <v>4200.0420974035169</v>
      </c>
      <c r="S3045">
        <f t="shared" si="432"/>
        <v>67785.978923144008</v>
      </c>
      <c r="T3045">
        <f t="shared" si="424"/>
        <v>30.430000000001957</v>
      </c>
      <c r="U3045" s="1">
        <f>Q3045/MainSheet!$C$22</f>
        <v>1</v>
      </c>
    </row>
    <row r="3046" spans="7:21">
      <c r="G3046">
        <f t="shared" si="425"/>
        <v>30.440000000001959</v>
      </c>
      <c r="H3046">
        <f t="shared" si="426"/>
        <v>198000</v>
      </c>
      <c r="I3046" s="2">
        <f>MIN(MainSheet!$C$10/MainSheet!$C$9,MainSheet!$K$9*60)</f>
        <v>660</v>
      </c>
      <c r="J3046" s="1">
        <f>IF(G3046&gt;MainSheet!$C$11,IF(J3045&gt;=0.999,1,(G3046-MainSheet!$C$11)*I3046/$B$2/60),0)</f>
        <v>1</v>
      </c>
      <c r="K3046" s="1">
        <f>IF(G3046&gt;MainSheet!$C$11+$B$6,IF(K3045&gt;=0.999,1,(G3046-MainSheet!$C$11-$B$6)*I3046/$C$2/60),0)</f>
        <v>1</v>
      </c>
      <c r="L3046" s="1">
        <f>IF(G3046&gt;MainSheet!$C$11+$B$6+$C$6,IF(L3045&gt;=0.999,1,(G3046-MainSheet!$C$11-$B$6-$C$6)*I3046/$D$2/60),0)</f>
        <v>1</v>
      </c>
      <c r="M3046">
        <f t="shared" si="427"/>
        <v>1</v>
      </c>
      <c r="N3046" s="2">
        <f t="shared" si="428"/>
        <v>3721.0526315789471</v>
      </c>
      <c r="O3046">
        <f t="shared" si="431"/>
        <v>977.02127659574455</v>
      </c>
      <c r="P3046">
        <f t="shared" si="429"/>
        <v>192000</v>
      </c>
      <c r="Q3046" s="2">
        <f t="shared" si="430"/>
        <v>196698.0739081747</v>
      </c>
      <c r="R3046">
        <f>Q3046/MainSheet!$C$8*(G3046-G3045)+R3045</f>
        <v>4202.0733438943516</v>
      </c>
      <c r="S3046">
        <f t="shared" si="432"/>
        <v>67818.76193546204</v>
      </c>
      <c r="T3046">
        <f t="shared" si="424"/>
        <v>30.440000000001959</v>
      </c>
      <c r="U3046" s="1">
        <f>Q3046/MainSheet!$C$22</f>
        <v>1</v>
      </c>
    </row>
    <row r="3047" spans="7:21">
      <c r="G3047">
        <f t="shared" si="425"/>
        <v>30.45000000000196</v>
      </c>
      <c r="H3047">
        <f t="shared" si="426"/>
        <v>198000</v>
      </c>
      <c r="I3047" s="2">
        <f>MIN(MainSheet!$C$10/MainSheet!$C$9,MainSheet!$K$9*60)</f>
        <v>660</v>
      </c>
      <c r="J3047" s="1">
        <f>IF(G3047&gt;MainSheet!$C$11,IF(J3046&gt;=0.999,1,(G3047-MainSheet!$C$11)*I3047/$B$2/60),0)</f>
        <v>1</v>
      </c>
      <c r="K3047" s="1">
        <f>IF(G3047&gt;MainSheet!$C$11+$B$6,IF(K3046&gt;=0.999,1,(G3047-MainSheet!$C$11-$B$6)*I3047/$C$2/60),0)</f>
        <v>1</v>
      </c>
      <c r="L3047" s="1">
        <f>IF(G3047&gt;MainSheet!$C$11+$B$6+$C$6,IF(L3046&gt;=0.999,1,(G3047-MainSheet!$C$11-$B$6-$C$6)*I3047/$D$2/60),0)</f>
        <v>1</v>
      </c>
      <c r="M3047">
        <f t="shared" si="427"/>
        <v>1</v>
      </c>
      <c r="N3047" s="2">
        <f t="shared" si="428"/>
        <v>3721.0526315789471</v>
      </c>
      <c r="O3047">
        <f t="shared" si="431"/>
        <v>977.02127659574455</v>
      </c>
      <c r="P3047">
        <f t="shared" si="429"/>
        <v>192000</v>
      </c>
      <c r="Q3047" s="2">
        <f t="shared" si="430"/>
        <v>196698.0739081747</v>
      </c>
      <c r="R3047">
        <f>Q3047/MainSheet!$C$8*(G3047-G3046)+R3046</f>
        <v>4204.1045903851864</v>
      </c>
      <c r="S3047">
        <f t="shared" si="432"/>
        <v>67851.544947780072</v>
      </c>
      <c r="T3047">
        <f t="shared" si="424"/>
        <v>30.45000000000196</v>
      </c>
      <c r="U3047" s="1">
        <f>Q3047/MainSheet!$C$22</f>
        <v>1</v>
      </c>
    </row>
    <row r="3048" spans="7:21">
      <c r="G3048">
        <f t="shared" si="425"/>
        <v>30.460000000001962</v>
      </c>
      <c r="H3048">
        <f t="shared" si="426"/>
        <v>198000</v>
      </c>
      <c r="I3048" s="2">
        <f>MIN(MainSheet!$C$10/MainSheet!$C$9,MainSheet!$K$9*60)</f>
        <v>660</v>
      </c>
      <c r="J3048" s="1">
        <f>IF(G3048&gt;MainSheet!$C$11,IF(J3047&gt;=0.999,1,(G3048-MainSheet!$C$11)*I3048/$B$2/60),0)</f>
        <v>1</v>
      </c>
      <c r="K3048" s="1">
        <f>IF(G3048&gt;MainSheet!$C$11+$B$6,IF(K3047&gt;=0.999,1,(G3048-MainSheet!$C$11-$B$6)*I3048/$C$2/60),0)</f>
        <v>1</v>
      </c>
      <c r="L3048" s="1">
        <f>IF(G3048&gt;MainSheet!$C$11+$B$6+$C$6,IF(L3047&gt;=0.999,1,(G3048-MainSheet!$C$11-$B$6-$C$6)*I3048/$D$2/60),0)</f>
        <v>1</v>
      </c>
      <c r="M3048">
        <f t="shared" si="427"/>
        <v>1</v>
      </c>
      <c r="N3048" s="2">
        <f t="shared" si="428"/>
        <v>3721.0526315789471</v>
      </c>
      <c r="O3048">
        <f t="shared" si="431"/>
        <v>977.02127659574455</v>
      </c>
      <c r="P3048">
        <f t="shared" si="429"/>
        <v>192000</v>
      </c>
      <c r="Q3048" s="2">
        <f t="shared" si="430"/>
        <v>196698.0739081747</v>
      </c>
      <c r="R3048">
        <f>Q3048/MainSheet!$C$8*(G3048-G3047)+R3047</f>
        <v>4206.1358368760211</v>
      </c>
      <c r="S3048">
        <f t="shared" si="432"/>
        <v>67884.327960098104</v>
      </c>
      <c r="T3048">
        <f t="shared" si="424"/>
        <v>30.460000000001962</v>
      </c>
      <c r="U3048" s="1">
        <f>Q3048/MainSheet!$C$22</f>
        <v>1</v>
      </c>
    </row>
    <row r="3049" spans="7:21">
      <c r="G3049">
        <f t="shared" si="425"/>
        <v>30.470000000001964</v>
      </c>
      <c r="H3049">
        <f t="shared" si="426"/>
        <v>198000</v>
      </c>
      <c r="I3049" s="2">
        <f>MIN(MainSheet!$C$10/MainSheet!$C$9,MainSheet!$K$9*60)</f>
        <v>660</v>
      </c>
      <c r="J3049" s="1">
        <f>IF(G3049&gt;MainSheet!$C$11,IF(J3048&gt;=0.999,1,(G3049-MainSheet!$C$11)*I3049/$B$2/60),0)</f>
        <v>1</v>
      </c>
      <c r="K3049" s="1">
        <f>IF(G3049&gt;MainSheet!$C$11+$B$6,IF(K3048&gt;=0.999,1,(G3049-MainSheet!$C$11-$B$6)*I3049/$C$2/60),0)</f>
        <v>1</v>
      </c>
      <c r="L3049" s="1">
        <f>IF(G3049&gt;MainSheet!$C$11+$B$6+$C$6,IF(L3048&gt;=0.999,1,(G3049-MainSheet!$C$11-$B$6-$C$6)*I3049/$D$2/60),0)</f>
        <v>1</v>
      </c>
      <c r="M3049">
        <f t="shared" si="427"/>
        <v>1</v>
      </c>
      <c r="N3049" s="2">
        <f t="shared" si="428"/>
        <v>3721.0526315789471</v>
      </c>
      <c r="O3049">
        <f t="shared" si="431"/>
        <v>977.02127659574455</v>
      </c>
      <c r="P3049">
        <f t="shared" si="429"/>
        <v>192000</v>
      </c>
      <c r="Q3049" s="2">
        <f t="shared" si="430"/>
        <v>196698.0739081747</v>
      </c>
      <c r="R3049">
        <f>Q3049/MainSheet!$C$8*(G3049-G3048)+R3048</f>
        <v>4208.1670833668559</v>
      </c>
      <c r="S3049">
        <f t="shared" si="432"/>
        <v>67917.110972416136</v>
      </c>
      <c r="T3049">
        <f t="shared" si="424"/>
        <v>30.470000000001964</v>
      </c>
      <c r="U3049" s="1">
        <f>Q3049/MainSheet!$C$22</f>
        <v>1</v>
      </c>
    </row>
    <row r="3050" spans="7:21">
      <c r="G3050">
        <f t="shared" si="425"/>
        <v>30.480000000001965</v>
      </c>
      <c r="H3050">
        <f t="shared" si="426"/>
        <v>198000</v>
      </c>
      <c r="I3050" s="2">
        <f>MIN(MainSheet!$C$10/MainSheet!$C$9,MainSheet!$K$9*60)</f>
        <v>660</v>
      </c>
      <c r="J3050" s="1">
        <f>IF(G3050&gt;MainSheet!$C$11,IF(J3049&gt;=0.999,1,(G3050-MainSheet!$C$11)*I3050/$B$2/60),0)</f>
        <v>1</v>
      </c>
      <c r="K3050" s="1">
        <f>IF(G3050&gt;MainSheet!$C$11+$B$6,IF(K3049&gt;=0.999,1,(G3050-MainSheet!$C$11-$B$6)*I3050/$C$2/60),0)</f>
        <v>1</v>
      </c>
      <c r="L3050" s="1">
        <f>IF(G3050&gt;MainSheet!$C$11+$B$6+$C$6,IF(L3049&gt;=0.999,1,(G3050-MainSheet!$C$11-$B$6-$C$6)*I3050/$D$2/60),0)</f>
        <v>1</v>
      </c>
      <c r="M3050">
        <f t="shared" si="427"/>
        <v>1</v>
      </c>
      <c r="N3050" s="2">
        <f t="shared" si="428"/>
        <v>3721.0526315789471</v>
      </c>
      <c r="O3050">
        <f t="shared" si="431"/>
        <v>977.02127659574455</v>
      </c>
      <c r="P3050">
        <f t="shared" si="429"/>
        <v>192000</v>
      </c>
      <c r="Q3050" s="2">
        <f t="shared" si="430"/>
        <v>196698.0739081747</v>
      </c>
      <c r="R3050">
        <f>Q3050/MainSheet!$C$8*(G3050-G3049)+R3049</f>
        <v>4210.1983298576906</v>
      </c>
      <c r="S3050">
        <f t="shared" si="432"/>
        <v>67949.893984734168</v>
      </c>
      <c r="T3050">
        <f t="shared" si="424"/>
        <v>30.480000000001965</v>
      </c>
      <c r="U3050" s="1">
        <f>Q3050/MainSheet!$C$22</f>
        <v>1</v>
      </c>
    </row>
    <row r="3051" spans="7:21">
      <c r="G3051">
        <f t="shared" si="425"/>
        <v>30.490000000001967</v>
      </c>
      <c r="H3051">
        <f t="shared" si="426"/>
        <v>198000</v>
      </c>
      <c r="I3051" s="2">
        <f>MIN(MainSheet!$C$10/MainSheet!$C$9,MainSheet!$K$9*60)</f>
        <v>660</v>
      </c>
      <c r="J3051" s="1">
        <f>IF(G3051&gt;MainSheet!$C$11,IF(J3050&gt;=0.999,1,(G3051-MainSheet!$C$11)*I3051/$B$2/60),0)</f>
        <v>1</v>
      </c>
      <c r="K3051" s="1">
        <f>IF(G3051&gt;MainSheet!$C$11+$B$6,IF(K3050&gt;=0.999,1,(G3051-MainSheet!$C$11-$B$6)*I3051/$C$2/60),0)</f>
        <v>1</v>
      </c>
      <c r="L3051" s="1">
        <f>IF(G3051&gt;MainSheet!$C$11+$B$6+$C$6,IF(L3050&gt;=0.999,1,(G3051-MainSheet!$C$11-$B$6-$C$6)*I3051/$D$2/60),0)</f>
        <v>1</v>
      </c>
      <c r="M3051">
        <f t="shared" si="427"/>
        <v>1</v>
      </c>
      <c r="N3051" s="2">
        <f t="shared" si="428"/>
        <v>3721.0526315789471</v>
      </c>
      <c r="O3051">
        <f t="shared" si="431"/>
        <v>977.02127659574455</v>
      </c>
      <c r="P3051">
        <f t="shared" si="429"/>
        <v>192000</v>
      </c>
      <c r="Q3051" s="2">
        <f t="shared" si="430"/>
        <v>196698.0739081747</v>
      </c>
      <c r="R3051">
        <f>Q3051/MainSheet!$C$8*(G3051-G3050)+R3050</f>
        <v>4212.2295763485254</v>
      </c>
      <c r="S3051">
        <f t="shared" si="432"/>
        <v>67982.6769970522</v>
      </c>
      <c r="T3051">
        <f t="shared" si="424"/>
        <v>30.490000000001967</v>
      </c>
      <c r="U3051" s="1">
        <f>Q3051/MainSheet!$C$22</f>
        <v>1</v>
      </c>
    </row>
    <row r="3052" spans="7:21">
      <c r="G3052">
        <f t="shared" si="425"/>
        <v>30.500000000001968</v>
      </c>
      <c r="H3052">
        <f t="shared" si="426"/>
        <v>198000</v>
      </c>
      <c r="I3052" s="2">
        <f>MIN(MainSheet!$C$10/MainSheet!$C$9,MainSheet!$K$9*60)</f>
        <v>660</v>
      </c>
      <c r="J3052" s="1">
        <f>IF(G3052&gt;MainSheet!$C$11,IF(J3051&gt;=0.999,1,(G3052-MainSheet!$C$11)*I3052/$B$2/60),0)</f>
        <v>1</v>
      </c>
      <c r="K3052" s="1">
        <f>IF(G3052&gt;MainSheet!$C$11+$B$6,IF(K3051&gt;=0.999,1,(G3052-MainSheet!$C$11-$B$6)*I3052/$C$2/60),0)</f>
        <v>1</v>
      </c>
      <c r="L3052" s="1">
        <f>IF(G3052&gt;MainSheet!$C$11+$B$6+$C$6,IF(L3051&gt;=0.999,1,(G3052-MainSheet!$C$11-$B$6-$C$6)*I3052/$D$2/60),0)</f>
        <v>1</v>
      </c>
      <c r="M3052">
        <f t="shared" si="427"/>
        <v>1</v>
      </c>
      <c r="N3052" s="2">
        <f t="shared" si="428"/>
        <v>3721.0526315789471</v>
      </c>
      <c r="O3052">
        <f t="shared" si="431"/>
        <v>977.02127659574455</v>
      </c>
      <c r="P3052">
        <f t="shared" si="429"/>
        <v>192000</v>
      </c>
      <c r="Q3052" s="2">
        <f t="shared" si="430"/>
        <v>196698.0739081747</v>
      </c>
      <c r="R3052">
        <f>Q3052/MainSheet!$C$8*(G3052-G3051)+R3051</f>
        <v>4214.2608228393601</v>
      </c>
      <c r="S3052">
        <f t="shared" si="432"/>
        <v>68015.460009370232</v>
      </c>
      <c r="T3052">
        <f t="shared" si="424"/>
        <v>30.500000000001968</v>
      </c>
      <c r="U3052" s="1">
        <f>Q3052/MainSheet!$C$22</f>
        <v>1</v>
      </c>
    </row>
    <row r="3053" spans="7:21">
      <c r="G3053">
        <f t="shared" si="425"/>
        <v>30.51000000000197</v>
      </c>
      <c r="H3053">
        <f t="shared" si="426"/>
        <v>198000</v>
      </c>
      <c r="I3053" s="2">
        <f>MIN(MainSheet!$C$10/MainSheet!$C$9,MainSheet!$K$9*60)</f>
        <v>660</v>
      </c>
      <c r="J3053" s="1">
        <f>IF(G3053&gt;MainSheet!$C$11,IF(J3052&gt;=0.999,1,(G3053-MainSheet!$C$11)*I3053/$B$2/60),0)</f>
        <v>1</v>
      </c>
      <c r="K3053" s="1">
        <f>IF(G3053&gt;MainSheet!$C$11+$B$6,IF(K3052&gt;=0.999,1,(G3053-MainSheet!$C$11-$B$6)*I3053/$C$2/60),0)</f>
        <v>1</v>
      </c>
      <c r="L3053" s="1">
        <f>IF(G3053&gt;MainSheet!$C$11+$B$6+$C$6,IF(L3052&gt;=0.999,1,(G3053-MainSheet!$C$11-$B$6-$C$6)*I3053/$D$2/60),0)</f>
        <v>1</v>
      </c>
      <c r="M3053">
        <f t="shared" si="427"/>
        <v>1</v>
      </c>
      <c r="N3053" s="2">
        <f t="shared" si="428"/>
        <v>3721.0526315789471</v>
      </c>
      <c r="O3053">
        <f t="shared" si="431"/>
        <v>977.02127659574455</v>
      </c>
      <c r="P3053">
        <f t="shared" si="429"/>
        <v>192000</v>
      </c>
      <c r="Q3053" s="2">
        <f t="shared" si="430"/>
        <v>196698.0739081747</v>
      </c>
      <c r="R3053">
        <f>Q3053/MainSheet!$C$8*(G3053-G3052)+R3052</f>
        <v>4216.2920693301949</v>
      </c>
      <c r="S3053">
        <f t="shared" si="432"/>
        <v>68048.243021688264</v>
      </c>
      <c r="T3053">
        <f t="shared" si="424"/>
        <v>30.51000000000197</v>
      </c>
      <c r="U3053" s="1">
        <f>Q3053/MainSheet!$C$22</f>
        <v>1</v>
      </c>
    </row>
    <row r="3054" spans="7:21">
      <c r="G3054">
        <f t="shared" si="425"/>
        <v>30.520000000001971</v>
      </c>
      <c r="H3054">
        <f t="shared" si="426"/>
        <v>198000</v>
      </c>
      <c r="I3054" s="2">
        <f>MIN(MainSheet!$C$10/MainSheet!$C$9,MainSheet!$K$9*60)</f>
        <v>660</v>
      </c>
      <c r="J3054" s="1">
        <f>IF(G3054&gt;MainSheet!$C$11,IF(J3053&gt;=0.999,1,(G3054-MainSheet!$C$11)*I3054/$B$2/60),0)</f>
        <v>1</v>
      </c>
      <c r="K3054" s="1">
        <f>IF(G3054&gt;MainSheet!$C$11+$B$6,IF(K3053&gt;=0.999,1,(G3054-MainSheet!$C$11-$B$6)*I3054/$C$2/60),0)</f>
        <v>1</v>
      </c>
      <c r="L3054" s="1">
        <f>IF(G3054&gt;MainSheet!$C$11+$B$6+$C$6,IF(L3053&gt;=0.999,1,(G3054-MainSheet!$C$11-$B$6-$C$6)*I3054/$D$2/60),0)</f>
        <v>1</v>
      </c>
      <c r="M3054">
        <f t="shared" si="427"/>
        <v>1</v>
      </c>
      <c r="N3054" s="2">
        <f t="shared" si="428"/>
        <v>3721.0526315789471</v>
      </c>
      <c r="O3054">
        <f t="shared" si="431"/>
        <v>977.02127659574455</v>
      </c>
      <c r="P3054">
        <f t="shared" si="429"/>
        <v>192000</v>
      </c>
      <c r="Q3054" s="2">
        <f t="shared" si="430"/>
        <v>196698.0739081747</v>
      </c>
      <c r="R3054">
        <f>Q3054/MainSheet!$C$8*(G3054-G3053)+R3053</f>
        <v>4218.3233158210296</v>
      </c>
      <c r="S3054">
        <f t="shared" si="432"/>
        <v>68081.026034006296</v>
      </c>
      <c r="T3054">
        <f t="shared" si="424"/>
        <v>30.520000000001971</v>
      </c>
      <c r="U3054" s="1">
        <f>Q3054/MainSheet!$C$22</f>
        <v>1</v>
      </c>
    </row>
    <row r="3055" spans="7:21">
      <c r="G3055">
        <f t="shared" si="425"/>
        <v>30.530000000001973</v>
      </c>
      <c r="H3055">
        <f t="shared" si="426"/>
        <v>198000</v>
      </c>
      <c r="I3055" s="2">
        <f>MIN(MainSheet!$C$10/MainSheet!$C$9,MainSheet!$K$9*60)</f>
        <v>660</v>
      </c>
      <c r="J3055" s="1">
        <f>IF(G3055&gt;MainSheet!$C$11,IF(J3054&gt;=0.999,1,(G3055-MainSheet!$C$11)*I3055/$B$2/60),0)</f>
        <v>1</v>
      </c>
      <c r="K3055" s="1">
        <f>IF(G3055&gt;MainSheet!$C$11+$B$6,IF(K3054&gt;=0.999,1,(G3055-MainSheet!$C$11-$B$6)*I3055/$C$2/60),0)</f>
        <v>1</v>
      </c>
      <c r="L3055" s="1">
        <f>IF(G3055&gt;MainSheet!$C$11+$B$6+$C$6,IF(L3054&gt;=0.999,1,(G3055-MainSheet!$C$11-$B$6-$C$6)*I3055/$D$2/60),0)</f>
        <v>1</v>
      </c>
      <c r="M3055">
        <f t="shared" si="427"/>
        <v>1</v>
      </c>
      <c r="N3055" s="2">
        <f t="shared" si="428"/>
        <v>3721.0526315789471</v>
      </c>
      <c r="O3055">
        <f t="shared" si="431"/>
        <v>977.02127659574455</v>
      </c>
      <c r="P3055">
        <f t="shared" si="429"/>
        <v>192000</v>
      </c>
      <c r="Q3055" s="2">
        <f t="shared" si="430"/>
        <v>196698.0739081747</v>
      </c>
      <c r="R3055">
        <f>Q3055/MainSheet!$C$8*(G3055-G3054)+R3054</f>
        <v>4220.3545623118644</v>
      </c>
      <c r="S3055">
        <f t="shared" si="432"/>
        <v>68113.809046324328</v>
      </c>
      <c r="T3055">
        <f t="shared" si="424"/>
        <v>30.530000000001973</v>
      </c>
      <c r="U3055" s="1">
        <f>Q3055/MainSheet!$C$22</f>
        <v>1</v>
      </c>
    </row>
    <row r="3056" spans="7:21">
      <c r="G3056">
        <f t="shared" si="425"/>
        <v>30.540000000001974</v>
      </c>
      <c r="H3056">
        <f t="shared" si="426"/>
        <v>198000</v>
      </c>
      <c r="I3056" s="2">
        <f>MIN(MainSheet!$C$10/MainSheet!$C$9,MainSheet!$K$9*60)</f>
        <v>660</v>
      </c>
      <c r="J3056" s="1">
        <f>IF(G3056&gt;MainSheet!$C$11,IF(J3055&gt;=0.999,1,(G3056-MainSheet!$C$11)*I3056/$B$2/60),0)</f>
        <v>1</v>
      </c>
      <c r="K3056" s="1">
        <f>IF(G3056&gt;MainSheet!$C$11+$B$6,IF(K3055&gt;=0.999,1,(G3056-MainSheet!$C$11-$B$6)*I3056/$C$2/60),0)</f>
        <v>1</v>
      </c>
      <c r="L3056" s="1">
        <f>IF(G3056&gt;MainSheet!$C$11+$B$6+$C$6,IF(L3055&gt;=0.999,1,(G3056-MainSheet!$C$11-$B$6-$C$6)*I3056/$D$2/60),0)</f>
        <v>1</v>
      </c>
      <c r="M3056">
        <f t="shared" si="427"/>
        <v>1</v>
      </c>
      <c r="N3056" s="2">
        <f t="shared" si="428"/>
        <v>3721.0526315789471</v>
      </c>
      <c r="O3056">
        <f t="shared" si="431"/>
        <v>977.02127659574455</v>
      </c>
      <c r="P3056">
        <f t="shared" si="429"/>
        <v>192000</v>
      </c>
      <c r="Q3056" s="2">
        <f t="shared" si="430"/>
        <v>196698.0739081747</v>
      </c>
      <c r="R3056">
        <f>Q3056/MainSheet!$C$8*(G3056-G3055)+R3055</f>
        <v>4222.3858088026991</v>
      </c>
      <c r="S3056">
        <f t="shared" si="432"/>
        <v>68146.59205864236</v>
      </c>
      <c r="T3056">
        <f t="shared" si="424"/>
        <v>30.540000000001974</v>
      </c>
      <c r="U3056" s="1">
        <f>Q3056/MainSheet!$C$22</f>
        <v>1</v>
      </c>
    </row>
    <row r="3057" spans="7:21">
      <c r="G3057">
        <f t="shared" si="425"/>
        <v>30.550000000001976</v>
      </c>
      <c r="H3057">
        <f t="shared" si="426"/>
        <v>198000</v>
      </c>
      <c r="I3057" s="2">
        <f>MIN(MainSheet!$C$10/MainSheet!$C$9,MainSheet!$K$9*60)</f>
        <v>660</v>
      </c>
      <c r="J3057" s="1">
        <f>IF(G3057&gt;MainSheet!$C$11,IF(J3056&gt;=0.999,1,(G3057-MainSheet!$C$11)*I3057/$B$2/60),0)</f>
        <v>1</v>
      </c>
      <c r="K3057" s="1">
        <f>IF(G3057&gt;MainSheet!$C$11+$B$6,IF(K3056&gt;=0.999,1,(G3057-MainSheet!$C$11-$B$6)*I3057/$C$2/60),0)</f>
        <v>1</v>
      </c>
      <c r="L3057" s="1">
        <f>IF(G3057&gt;MainSheet!$C$11+$B$6+$C$6,IF(L3056&gt;=0.999,1,(G3057-MainSheet!$C$11-$B$6-$C$6)*I3057/$D$2/60),0)</f>
        <v>1</v>
      </c>
      <c r="M3057">
        <f t="shared" si="427"/>
        <v>1</v>
      </c>
      <c r="N3057" s="2">
        <f t="shared" si="428"/>
        <v>3721.0526315789471</v>
      </c>
      <c r="O3057">
        <f t="shared" si="431"/>
        <v>977.02127659574455</v>
      </c>
      <c r="P3057">
        <f t="shared" si="429"/>
        <v>192000</v>
      </c>
      <c r="Q3057" s="2">
        <f t="shared" si="430"/>
        <v>196698.0739081747</v>
      </c>
      <c r="R3057">
        <f>Q3057/MainSheet!$C$8*(G3057-G3056)+R3056</f>
        <v>4224.4170552935338</v>
      </c>
      <c r="S3057">
        <f t="shared" si="432"/>
        <v>68179.375070960392</v>
      </c>
      <c r="T3057">
        <f t="shared" si="424"/>
        <v>30.550000000001976</v>
      </c>
      <c r="U3057" s="1">
        <f>Q3057/MainSheet!$C$22</f>
        <v>1</v>
      </c>
    </row>
    <row r="3058" spans="7:21">
      <c r="G3058">
        <f t="shared" si="425"/>
        <v>30.560000000001978</v>
      </c>
      <c r="H3058">
        <f t="shared" si="426"/>
        <v>198000</v>
      </c>
      <c r="I3058" s="2">
        <f>MIN(MainSheet!$C$10/MainSheet!$C$9,MainSheet!$K$9*60)</f>
        <v>660</v>
      </c>
      <c r="J3058" s="1">
        <f>IF(G3058&gt;MainSheet!$C$11,IF(J3057&gt;=0.999,1,(G3058-MainSheet!$C$11)*I3058/$B$2/60),0)</f>
        <v>1</v>
      </c>
      <c r="K3058" s="1">
        <f>IF(G3058&gt;MainSheet!$C$11+$B$6,IF(K3057&gt;=0.999,1,(G3058-MainSheet!$C$11-$B$6)*I3058/$C$2/60),0)</f>
        <v>1</v>
      </c>
      <c r="L3058" s="1">
        <f>IF(G3058&gt;MainSheet!$C$11+$B$6+$C$6,IF(L3057&gt;=0.999,1,(G3058-MainSheet!$C$11-$B$6-$C$6)*I3058/$D$2/60),0)</f>
        <v>1</v>
      </c>
      <c r="M3058">
        <f t="shared" si="427"/>
        <v>1</v>
      </c>
      <c r="N3058" s="2">
        <f t="shared" si="428"/>
        <v>3721.0526315789471</v>
      </c>
      <c r="O3058">
        <f t="shared" si="431"/>
        <v>977.02127659574455</v>
      </c>
      <c r="P3058">
        <f t="shared" si="429"/>
        <v>192000</v>
      </c>
      <c r="Q3058" s="2">
        <f t="shared" si="430"/>
        <v>196698.0739081747</v>
      </c>
      <c r="R3058">
        <f>Q3058/MainSheet!$C$8*(G3058-G3057)+R3057</f>
        <v>4226.4483017843686</v>
      </c>
      <c r="S3058">
        <f t="shared" si="432"/>
        <v>68212.158083278424</v>
      </c>
      <c r="T3058">
        <f t="shared" si="424"/>
        <v>30.560000000001978</v>
      </c>
      <c r="U3058" s="1">
        <f>Q3058/MainSheet!$C$22</f>
        <v>1</v>
      </c>
    </row>
    <row r="3059" spans="7:21">
      <c r="G3059">
        <f t="shared" si="425"/>
        <v>30.570000000001979</v>
      </c>
      <c r="H3059">
        <f t="shared" si="426"/>
        <v>198000</v>
      </c>
      <c r="I3059" s="2">
        <f>MIN(MainSheet!$C$10/MainSheet!$C$9,MainSheet!$K$9*60)</f>
        <v>660</v>
      </c>
      <c r="J3059" s="1">
        <f>IF(G3059&gt;MainSheet!$C$11,IF(J3058&gt;=0.999,1,(G3059-MainSheet!$C$11)*I3059/$B$2/60),0)</f>
        <v>1</v>
      </c>
      <c r="K3059" s="1">
        <f>IF(G3059&gt;MainSheet!$C$11+$B$6,IF(K3058&gt;=0.999,1,(G3059-MainSheet!$C$11-$B$6)*I3059/$C$2/60),0)</f>
        <v>1</v>
      </c>
      <c r="L3059" s="1">
        <f>IF(G3059&gt;MainSheet!$C$11+$B$6+$C$6,IF(L3058&gt;=0.999,1,(G3059-MainSheet!$C$11-$B$6-$C$6)*I3059/$D$2/60),0)</f>
        <v>1</v>
      </c>
      <c r="M3059">
        <f t="shared" si="427"/>
        <v>1</v>
      </c>
      <c r="N3059" s="2">
        <f t="shared" si="428"/>
        <v>3721.0526315789471</v>
      </c>
      <c r="O3059">
        <f t="shared" si="431"/>
        <v>977.02127659574455</v>
      </c>
      <c r="P3059">
        <f t="shared" si="429"/>
        <v>192000</v>
      </c>
      <c r="Q3059" s="2">
        <f t="shared" si="430"/>
        <v>196698.0739081747</v>
      </c>
      <c r="R3059">
        <f>Q3059/MainSheet!$C$8*(G3059-G3058)+R3058</f>
        <v>4228.4795482752033</v>
      </c>
      <c r="S3059">
        <f t="shared" si="432"/>
        <v>68244.941095596456</v>
      </c>
      <c r="T3059">
        <f t="shared" si="424"/>
        <v>30.570000000001979</v>
      </c>
      <c r="U3059" s="1">
        <f>Q3059/MainSheet!$C$22</f>
        <v>1</v>
      </c>
    </row>
    <row r="3060" spans="7:21">
      <c r="G3060">
        <f t="shared" si="425"/>
        <v>30.580000000001981</v>
      </c>
      <c r="H3060">
        <f t="shared" si="426"/>
        <v>198000</v>
      </c>
      <c r="I3060" s="2">
        <f>MIN(MainSheet!$C$10/MainSheet!$C$9,MainSheet!$K$9*60)</f>
        <v>660</v>
      </c>
      <c r="J3060" s="1">
        <f>IF(G3060&gt;MainSheet!$C$11,IF(J3059&gt;=0.999,1,(G3060-MainSheet!$C$11)*I3060/$B$2/60),0)</f>
        <v>1</v>
      </c>
      <c r="K3060" s="1">
        <f>IF(G3060&gt;MainSheet!$C$11+$B$6,IF(K3059&gt;=0.999,1,(G3060-MainSheet!$C$11-$B$6)*I3060/$C$2/60),0)</f>
        <v>1</v>
      </c>
      <c r="L3060" s="1">
        <f>IF(G3060&gt;MainSheet!$C$11+$B$6+$C$6,IF(L3059&gt;=0.999,1,(G3060-MainSheet!$C$11-$B$6-$C$6)*I3060/$D$2/60),0)</f>
        <v>1</v>
      </c>
      <c r="M3060">
        <f t="shared" si="427"/>
        <v>1</v>
      </c>
      <c r="N3060" s="2">
        <f t="shared" si="428"/>
        <v>3721.0526315789471</v>
      </c>
      <c r="O3060">
        <f t="shared" si="431"/>
        <v>977.02127659574455</v>
      </c>
      <c r="P3060">
        <f t="shared" si="429"/>
        <v>192000</v>
      </c>
      <c r="Q3060" s="2">
        <f t="shared" si="430"/>
        <v>196698.0739081747</v>
      </c>
      <c r="R3060">
        <f>Q3060/MainSheet!$C$8*(G3060-G3059)+R3059</f>
        <v>4230.5107947660381</v>
      </c>
      <c r="S3060">
        <f t="shared" si="432"/>
        <v>68277.724107914488</v>
      </c>
      <c r="T3060">
        <f t="shared" si="424"/>
        <v>30.580000000001981</v>
      </c>
      <c r="U3060" s="1">
        <f>Q3060/MainSheet!$C$22</f>
        <v>1</v>
      </c>
    </row>
    <row r="3061" spans="7:21">
      <c r="G3061">
        <f t="shared" si="425"/>
        <v>30.590000000001982</v>
      </c>
      <c r="H3061">
        <f t="shared" si="426"/>
        <v>198000</v>
      </c>
      <c r="I3061" s="2">
        <f>MIN(MainSheet!$C$10/MainSheet!$C$9,MainSheet!$K$9*60)</f>
        <v>660</v>
      </c>
      <c r="J3061" s="1">
        <f>IF(G3061&gt;MainSheet!$C$11,IF(J3060&gt;=0.999,1,(G3061-MainSheet!$C$11)*I3061/$B$2/60),0)</f>
        <v>1</v>
      </c>
      <c r="K3061" s="1">
        <f>IF(G3061&gt;MainSheet!$C$11+$B$6,IF(K3060&gt;=0.999,1,(G3061-MainSheet!$C$11-$B$6)*I3061/$C$2/60),0)</f>
        <v>1</v>
      </c>
      <c r="L3061" s="1">
        <f>IF(G3061&gt;MainSheet!$C$11+$B$6+$C$6,IF(L3060&gt;=0.999,1,(G3061-MainSheet!$C$11-$B$6-$C$6)*I3061/$D$2/60),0)</f>
        <v>1</v>
      </c>
      <c r="M3061">
        <f t="shared" si="427"/>
        <v>1</v>
      </c>
      <c r="N3061" s="2">
        <f t="shared" si="428"/>
        <v>3721.0526315789471</v>
      </c>
      <c r="O3061">
        <f t="shared" si="431"/>
        <v>977.02127659574455</v>
      </c>
      <c r="P3061">
        <f t="shared" si="429"/>
        <v>192000</v>
      </c>
      <c r="Q3061" s="2">
        <f t="shared" si="430"/>
        <v>196698.0739081747</v>
      </c>
      <c r="R3061">
        <f>Q3061/MainSheet!$C$8*(G3061-G3060)+R3060</f>
        <v>4232.5420412568728</v>
      </c>
      <c r="S3061">
        <f t="shared" si="432"/>
        <v>68310.50712023252</v>
      </c>
      <c r="T3061">
        <f t="shared" si="424"/>
        <v>30.590000000001982</v>
      </c>
      <c r="U3061" s="1">
        <f>Q3061/MainSheet!$C$22</f>
        <v>1</v>
      </c>
    </row>
    <row r="3062" spans="7:21">
      <c r="G3062">
        <f t="shared" si="425"/>
        <v>30.600000000001984</v>
      </c>
      <c r="H3062">
        <f t="shared" si="426"/>
        <v>198000</v>
      </c>
      <c r="I3062" s="2">
        <f>MIN(MainSheet!$C$10/MainSheet!$C$9,MainSheet!$K$9*60)</f>
        <v>660</v>
      </c>
      <c r="J3062" s="1">
        <f>IF(G3062&gt;MainSheet!$C$11,IF(J3061&gt;=0.999,1,(G3062-MainSheet!$C$11)*I3062/$B$2/60),0)</f>
        <v>1</v>
      </c>
      <c r="K3062" s="1">
        <f>IF(G3062&gt;MainSheet!$C$11+$B$6,IF(K3061&gt;=0.999,1,(G3062-MainSheet!$C$11-$B$6)*I3062/$C$2/60),0)</f>
        <v>1</v>
      </c>
      <c r="L3062" s="1">
        <f>IF(G3062&gt;MainSheet!$C$11+$B$6+$C$6,IF(L3061&gt;=0.999,1,(G3062-MainSheet!$C$11-$B$6-$C$6)*I3062/$D$2/60),0)</f>
        <v>1</v>
      </c>
      <c r="M3062">
        <f t="shared" si="427"/>
        <v>1</v>
      </c>
      <c r="N3062" s="2">
        <f t="shared" si="428"/>
        <v>3721.0526315789471</v>
      </c>
      <c r="O3062">
        <f t="shared" si="431"/>
        <v>977.02127659574455</v>
      </c>
      <c r="P3062">
        <f t="shared" si="429"/>
        <v>192000</v>
      </c>
      <c r="Q3062" s="2">
        <f t="shared" si="430"/>
        <v>196698.0739081747</v>
      </c>
      <c r="R3062">
        <f>Q3062/MainSheet!$C$8*(G3062-G3061)+R3061</f>
        <v>4234.5732877477076</v>
      </c>
      <c r="S3062">
        <f t="shared" si="432"/>
        <v>68343.290132550552</v>
      </c>
      <c r="T3062">
        <f t="shared" si="424"/>
        <v>30.600000000001984</v>
      </c>
      <c r="U3062" s="1">
        <f>Q3062/MainSheet!$C$22</f>
        <v>1</v>
      </c>
    </row>
    <row r="3063" spans="7:21">
      <c r="G3063">
        <f t="shared" si="425"/>
        <v>30.610000000001985</v>
      </c>
      <c r="H3063">
        <f t="shared" si="426"/>
        <v>198000</v>
      </c>
      <c r="I3063" s="2">
        <f>MIN(MainSheet!$C$10/MainSheet!$C$9,MainSheet!$K$9*60)</f>
        <v>660</v>
      </c>
      <c r="J3063" s="1">
        <f>IF(G3063&gt;MainSheet!$C$11,IF(J3062&gt;=0.999,1,(G3063-MainSheet!$C$11)*I3063/$B$2/60),0)</f>
        <v>1</v>
      </c>
      <c r="K3063" s="1">
        <f>IF(G3063&gt;MainSheet!$C$11+$B$6,IF(K3062&gt;=0.999,1,(G3063-MainSheet!$C$11-$B$6)*I3063/$C$2/60),0)</f>
        <v>1</v>
      </c>
      <c r="L3063" s="1">
        <f>IF(G3063&gt;MainSheet!$C$11+$B$6+$C$6,IF(L3062&gt;=0.999,1,(G3063-MainSheet!$C$11-$B$6-$C$6)*I3063/$D$2/60),0)</f>
        <v>1</v>
      </c>
      <c r="M3063">
        <f t="shared" si="427"/>
        <v>1</v>
      </c>
      <c r="N3063" s="2">
        <f t="shared" si="428"/>
        <v>3721.0526315789471</v>
      </c>
      <c r="O3063">
        <f t="shared" si="431"/>
        <v>977.02127659574455</v>
      </c>
      <c r="P3063">
        <f t="shared" si="429"/>
        <v>192000</v>
      </c>
      <c r="Q3063" s="2">
        <f t="shared" si="430"/>
        <v>196698.0739081747</v>
      </c>
      <c r="R3063">
        <f>Q3063/MainSheet!$C$8*(G3063-G3062)+R3062</f>
        <v>4236.6045342385423</v>
      </c>
      <c r="S3063">
        <f t="shared" si="432"/>
        <v>68376.073144868584</v>
      </c>
      <c r="T3063">
        <f t="shared" si="424"/>
        <v>30.610000000001985</v>
      </c>
      <c r="U3063" s="1">
        <f>Q3063/MainSheet!$C$22</f>
        <v>1</v>
      </c>
    </row>
    <row r="3064" spans="7:21">
      <c r="G3064">
        <f t="shared" si="425"/>
        <v>30.620000000001987</v>
      </c>
      <c r="H3064">
        <f t="shared" si="426"/>
        <v>198000</v>
      </c>
      <c r="I3064" s="2">
        <f>MIN(MainSheet!$C$10/MainSheet!$C$9,MainSheet!$K$9*60)</f>
        <v>660</v>
      </c>
      <c r="J3064" s="1">
        <f>IF(G3064&gt;MainSheet!$C$11,IF(J3063&gt;=0.999,1,(G3064-MainSheet!$C$11)*I3064/$B$2/60),0)</f>
        <v>1</v>
      </c>
      <c r="K3064" s="1">
        <f>IF(G3064&gt;MainSheet!$C$11+$B$6,IF(K3063&gt;=0.999,1,(G3064-MainSheet!$C$11-$B$6)*I3064/$C$2/60),0)</f>
        <v>1</v>
      </c>
      <c r="L3064" s="1">
        <f>IF(G3064&gt;MainSheet!$C$11+$B$6+$C$6,IF(L3063&gt;=0.999,1,(G3064-MainSheet!$C$11-$B$6-$C$6)*I3064/$D$2/60),0)</f>
        <v>1</v>
      </c>
      <c r="M3064">
        <f t="shared" si="427"/>
        <v>1</v>
      </c>
      <c r="N3064" s="2">
        <f t="shared" si="428"/>
        <v>3721.0526315789471</v>
      </c>
      <c r="O3064">
        <f t="shared" si="431"/>
        <v>977.02127659574455</v>
      </c>
      <c r="P3064">
        <f t="shared" si="429"/>
        <v>192000</v>
      </c>
      <c r="Q3064" s="2">
        <f t="shared" si="430"/>
        <v>196698.0739081747</v>
      </c>
      <c r="R3064">
        <f>Q3064/MainSheet!$C$8*(G3064-G3063)+R3063</f>
        <v>4238.6357807293771</v>
      </c>
      <c r="S3064">
        <f t="shared" si="432"/>
        <v>68408.856157186616</v>
      </c>
      <c r="T3064">
        <f t="shared" si="424"/>
        <v>30.620000000001987</v>
      </c>
      <c r="U3064" s="1">
        <f>Q3064/MainSheet!$C$22</f>
        <v>1</v>
      </c>
    </row>
    <row r="3065" spans="7:21">
      <c r="G3065">
        <f t="shared" si="425"/>
        <v>30.630000000001989</v>
      </c>
      <c r="H3065">
        <f t="shared" si="426"/>
        <v>198000</v>
      </c>
      <c r="I3065" s="2">
        <f>MIN(MainSheet!$C$10/MainSheet!$C$9,MainSheet!$K$9*60)</f>
        <v>660</v>
      </c>
      <c r="J3065" s="1">
        <f>IF(G3065&gt;MainSheet!$C$11,IF(J3064&gt;=0.999,1,(G3065-MainSheet!$C$11)*I3065/$B$2/60),0)</f>
        <v>1</v>
      </c>
      <c r="K3065" s="1">
        <f>IF(G3065&gt;MainSheet!$C$11+$B$6,IF(K3064&gt;=0.999,1,(G3065-MainSheet!$C$11-$B$6)*I3065/$C$2/60),0)</f>
        <v>1</v>
      </c>
      <c r="L3065" s="1">
        <f>IF(G3065&gt;MainSheet!$C$11+$B$6+$C$6,IF(L3064&gt;=0.999,1,(G3065-MainSheet!$C$11-$B$6-$C$6)*I3065/$D$2/60),0)</f>
        <v>1</v>
      </c>
      <c r="M3065">
        <f t="shared" si="427"/>
        <v>1</v>
      </c>
      <c r="N3065" s="2">
        <f t="shared" si="428"/>
        <v>3721.0526315789471</v>
      </c>
      <c r="O3065">
        <f t="shared" si="431"/>
        <v>977.02127659574455</v>
      </c>
      <c r="P3065">
        <f t="shared" si="429"/>
        <v>192000</v>
      </c>
      <c r="Q3065" s="2">
        <f t="shared" si="430"/>
        <v>196698.0739081747</v>
      </c>
      <c r="R3065">
        <f>Q3065/MainSheet!$C$8*(G3065-G3064)+R3064</f>
        <v>4240.6670272202118</v>
      </c>
      <c r="S3065">
        <f t="shared" si="432"/>
        <v>68441.639169504648</v>
      </c>
      <c r="T3065">
        <f t="shared" si="424"/>
        <v>30.630000000001989</v>
      </c>
      <c r="U3065" s="1">
        <f>Q3065/MainSheet!$C$22</f>
        <v>1</v>
      </c>
    </row>
    <row r="3066" spans="7:21">
      <c r="G3066">
        <f t="shared" si="425"/>
        <v>30.64000000000199</v>
      </c>
      <c r="H3066">
        <f t="shared" si="426"/>
        <v>198000</v>
      </c>
      <c r="I3066" s="2">
        <f>MIN(MainSheet!$C$10/MainSheet!$C$9,MainSheet!$K$9*60)</f>
        <v>660</v>
      </c>
      <c r="J3066" s="1">
        <f>IF(G3066&gt;MainSheet!$C$11,IF(J3065&gt;=0.999,1,(G3066-MainSheet!$C$11)*I3066/$B$2/60),0)</f>
        <v>1</v>
      </c>
      <c r="K3066" s="1">
        <f>IF(G3066&gt;MainSheet!$C$11+$B$6,IF(K3065&gt;=0.999,1,(G3066-MainSheet!$C$11-$B$6)*I3066/$C$2/60),0)</f>
        <v>1</v>
      </c>
      <c r="L3066" s="1">
        <f>IF(G3066&gt;MainSheet!$C$11+$B$6+$C$6,IF(L3065&gt;=0.999,1,(G3066-MainSheet!$C$11-$B$6-$C$6)*I3066/$D$2/60),0)</f>
        <v>1</v>
      </c>
      <c r="M3066">
        <f t="shared" si="427"/>
        <v>1</v>
      </c>
      <c r="N3066" s="2">
        <f t="shared" si="428"/>
        <v>3721.0526315789471</v>
      </c>
      <c r="O3066">
        <f t="shared" si="431"/>
        <v>977.02127659574455</v>
      </c>
      <c r="P3066">
        <f t="shared" si="429"/>
        <v>192000</v>
      </c>
      <c r="Q3066" s="2">
        <f t="shared" si="430"/>
        <v>196698.0739081747</v>
      </c>
      <c r="R3066">
        <f>Q3066/MainSheet!$C$8*(G3066-G3065)+R3065</f>
        <v>4242.6982737110466</v>
      </c>
      <c r="S3066">
        <f t="shared" si="432"/>
        <v>68474.42218182268</v>
      </c>
      <c r="T3066">
        <f t="shared" si="424"/>
        <v>30.64000000000199</v>
      </c>
      <c r="U3066" s="1">
        <f>Q3066/MainSheet!$C$22</f>
        <v>1</v>
      </c>
    </row>
    <row r="3067" spans="7:21">
      <c r="G3067">
        <f t="shared" si="425"/>
        <v>30.650000000001992</v>
      </c>
      <c r="H3067">
        <f t="shared" si="426"/>
        <v>198000</v>
      </c>
      <c r="I3067" s="2">
        <f>MIN(MainSheet!$C$10/MainSheet!$C$9,MainSheet!$K$9*60)</f>
        <v>660</v>
      </c>
      <c r="J3067" s="1">
        <f>IF(G3067&gt;MainSheet!$C$11,IF(J3066&gt;=0.999,1,(G3067-MainSheet!$C$11)*I3067/$B$2/60),0)</f>
        <v>1</v>
      </c>
      <c r="K3067" s="1">
        <f>IF(G3067&gt;MainSheet!$C$11+$B$6,IF(K3066&gt;=0.999,1,(G3067-MainSheet!$C$11-$B$6)*I3067/$C$2/60),0)</f>
        <v>1</v>
      </c>
      <c r="L3067" s="1">
        <f>IF(G3067&gt;MainSheet!$C$11+$B$6+$C$6,IF(L3066&gt;=0.999,1,(G3067-MainSheet!$C$11-$B$6-$C$6)*I3067/$D$2/60),0)</f>
        <v>1</v>
      </c>
      <c r="M3067">
        <f t="shared" si="427"/>
        <v>1</v>
      </c>
      <c r="N3067" s="2">
        <f t="shared" si="428"/>
        <v>3721.0526315789471</v>
      </c>
      <c r="O3067">
        <f t="shared" si="431"/>
        <v>977.02127659574455</v>
      </c>
      <c r="P3067">
        <f t="shared" si="429"/>
        <v>192000</v>
      </c>
      <c r="Q3067" s="2">
        <f t="shared" si="430"/>
        <v>196698.0739081747</v>
      </c>
      <c r="R3067">
        <f>Q3067/MainSheet!$C$8*(G3067-G3066)+R3066</f>
        <v>4244.7295202018813</v>
      </c>
      <c r="S3067">
        <f t="shared" si="432"/>
        <v>68507.205194140712</v>
      </c>
      <c r="T3067">
        <f t="shared" si="424"/>
        <v>30.650000000001992</v>
      </c>
      <c r="U3067" s="1">
        <f>Q3067/MainSheet!$C$22</f>
        <v>1</v>
      </c>
    </row>
    <row r="3068" spans="7:21">
      <c r="G3068">
        <f t="shared" si="425"/>
        <v>30.660000000001993</v>
      </c>
      <c r="H3068">
        <f t="shared" si="426"/>
        <v>198000</v>
      </c>
      <c r="I3068" s="2">
        <f>MIN(MainSheet!$C$10/MainSheet!$C$9,MainSheet!$K$9*60)</f>
        <v>660</v>
      </c>
      <c r="J3068" s="1">
        <f>IF(G3068&gt;MainSheet!$C$11,IF(J3067&gt;=0.999,1,(G3068-MainSheet!$C$11)*I3068/$B$2/60),0)</f>
        <v>1</v>
      </c>
      <c r="K3068" s="1">
        <f>IF(G3068&gt;MainSheet!$C$11+$B$6,IF(K3067&gt;=0.999,1,(G3068-MainSheet!$C$11-$B$6)*I3068/$C$2/60),0)</f>
        <v>1</v>
      </c>
      <c r="L3068" s="1">
        <f>IF(G3068&gt;MainSheet!$C$11+$B$6+$C$6,IF(L3067&gt;=0.999,1,(G3068-MainSheet!$C$11-$B$6-$C$6)*I3068/$D$2/60),0)</f>
        <v>1</v>
      </c>
      <c r="M3068">
        <f t="shared" si="427"/>
        <v>1</v>
      </c>
      <c r="N3068" s="2">
        <f t="shared" si="428"/>
        <v>3721.0526315789471</v>
      </c>
      <c r="O3068">
        <f t="shared" si="431"/>
        <v>977.02127659574455</v>
      </c>
      <c r="P3068">
        <f t="shared" si="429"/>
        <v>192000</v>
      </c>
      <c r="Q3068" s="2">
        <f t="shared" si="430"/>
        <v>196698.0739081747</v>
      </c>
      <c r="R3068">
        <f>Q3068/MainSheet!$C$8*(G3068-G3067)+R3067</f>
        <v>4246.7607666927161</v>
      </c>
      <c r="S3068">
        <f t="shared" si="432"/>
        <v>68539.988206458744</v>
      </c>
      <c r="T3068">
        <f t="shared" si="424"/>
        <v>30.660000000001993</v>
      </c>
      <c r="U3068" s="1">
        <f>Q3068/MainSheet!$C$22</f>
        <v>1</v>
      </c>
    </row>
    <row r="3069" spans="7:21">
      <c r="G3069">
        <f t="shared" si="425"/>
        <v>30.670000000001995</v>
      </c>
      <c r="H3069">
        <f t="shared" si="426"/>
        <v>198000</v>
      </c>
      <c r="I3069" s="2">
        <f>MIN(MainSheet!$C$10/MainSheet!$C$9,MainSheet!$K$9*60)</f>
        <v>660</v>
      </c>
      <c r="J3069" s="1">
        <f>IF(G3069&gt;MainSheet!$C$11,IF(J3068&gt;=0.999,1,(G3069-MainSheet!$C$11)*I3069/$B$2/60),0)</f>
        <v>1</v>
      </c>
      <c r="K3069" s="1">
        <f>IF(G3069&gt;MainSheet!$C$11+$B$6,IF(K3068&gt;=0.999,1,(G3069-MainSheet!$C$11-$B$6)*I3069/$C$2/60),0)</f>
        <v>1</v>
      </c>
      <c r="L3069" s="1">
        <f>IF(G3069&gt;MainSheet!$C$11+$B$6+$C$6,IF(L3068&gt;=0.999,1,(G3069-MainSheet!$C$11-$B$6-$C$6)*I3069/$D$2/60),0)</f>
        <v>1</v>
      </c>
      <c r="M3069">
        <f t="shared" si="427"/>
        <v>1</v>
      </c>
      <c r="N3069" s="2">
        <f t="shared" si="428"/>
        <v>3721.0526315789471</v>
      </c>
      <c r="O3069">
        <f t="shared" si="431"/>
        <v>977.02127659574455</v>
      </c>
      <c r="P3069">
        <f t="shared" si="429"/>
        <v>192000</v>
      </c>
      <c r="Q3069" s="2">
        <f t="shared" si="430"/>
        <v>196698.0739081747</v>
      </c>
      <c r="R3069">
        <f>Q3069/MainSheet!$C$8*(G3069-G3068)+R3068</f>
        <v>4248.7920131835508</v>
      </c>
      <c r="S3069">
        <f t="shared" si="432"/>
        <v>68572.771218776776</v>
      </c>
      <c r="T3069">
        <f t="shared" si="424"/>
        <v>30.670000000001995</v>
      </c>
      <c r="U3069" s="1">
        <f>Q3069/MainSheet!$C$22</f>
        <v>1</v>
      </c>
    </row>
    <row r="3070" spans="7:21">
      <c r="G3070">
        <f t="shared" si="425"/>
        <v>30.680000000001996</v>
      </c>
      <c r="H3070">
        <f t="shared" si="426"/>
        <v>198000</v>
      </c>
      <c r="I3070" s="2">
        <f>MIN(MainSheet!$C$10/MainSheet!$C$9,MainSheet!$K$9*60)</f>
        <v>660</v>
      </c>
      <c r="J3070" s="1">
        <f>IF(G3070&gt;MainSheet!$C$11,IF(J3069&gt;=0.999,1,(G3070-MainSheet!$C$11)*I3070/$B$2/60),0)</f>
        <v>1</v>
      </c>
      <c r="K3070" s="1">
        <f>IF(G3070&gt;MainSheet!$C$11+$B$6,IF(K3069&gt;=0.999,1,(G3070-MainSheet!$C$11-$B$6)*I3070/$C$2/60),0)</f>
        <v>1</v>
      </c>
      <c r="L3070" s="1">
        <f>IF(G3070&gt;MainSheet!$C$11+$B$6+$C$6,IF(L3069&gt;=0.999,1,(G3070-MainSheet!$C$11-$B$6-$C$6)*I3070/$D$2/60),0)</f>
        <v>1</v>
      </c>
      <c r="M3070">
        <f t="shared" si="427"/>
        <v>1</v>
      </c>
      <c r="N3070" s="2">
        <f t="shared" si="428"/>
        <v>3721.0526315789471</v>
      </c>
      <c r="O3070">
        <f t="shared" si="431"/>
        <v>977.02127659574455</v>
      </c>
      <c r="P3070">
        <f t="shared" si="429"/>
        <v>192000</v>
      </c>
      <c r="Q3070" s="2">
        <f t="shared" si="430"/>
        <v>196698.0739081747</v>
      </c>
      <c r="R3070">
        <f>Q3070/MainSheet!$C$8*(G3070-G3069)+R3069</f>
        <v>4250.8232596743856</v>
      </c>
      <c r="S3070">
        <f t="shared" si="432"/>
        <v>68605.554231094808</v>
      </c>
      <c r="T3070">
        <f t="shared" si="424"/>
        <v>30.680000000001996</v>
      </c>
      <c r="U3070" s="1">
        <f>Q3070/MainSheet!$C$22</f>
        <v>1</v>
      </c>
    </row>
    <row r="3071" spans="7:21">
      <c r="G3071">
        <f t="shared" si="425"/>
        <v>30.690000000001998</v>
      </c>
      <c r="H3071">
        <f t="shared" si="426"/>
        <v>198000</v>
      </c>
      <c r="I3071" s="2">
        <f>MIN(MainSheet!$C$10/MainSheet!$C$9,MainSheet!$K$9*60)</f>
        <v>660</v>
      </c>
      <c r="J3071" s="1">
        <f>IF(G3071&gt;MainSheet!$C$11,IF(J3070&gt;=0.999,1,(G3071-MainSheet!$C$11)*I3071/$B$2/60),0)</f>
        <v>1</v>
      </c>
      <c r="K3071" s="1">
        <f>IF(G3071&gt;MainSheet!$C$11+$B$6,IF(K3070&gt;=0.999,1,(G3071-MainSheet!$C$11-$B$6)*I3071/$C$2/60),0)</f>
        <v>1</v>
      </c>
      <c r="L3071" s="1">
        <f>IF(G3071&gt;MainSheet!$C$11+$B$6+$C$6,IF(L3070&gt;=0.999,1,(G3071-MainSheet!$C$11-$B$6-$C$6)*I3071/$D$2/60),0)</f>
        <v>1</v>
      </c>
      <c r="M3071">
        <f t="shared" si="427"/>
        <v>1</v>
      </c>
      <c r="N3071" s="2">
        <f t="shared" si="428"/>
        <v>3721.0526315789471</v>
      </c>
      <c r="O3071">
        <f t="shared" si="431"/>
        <v>977.02127659574455</v>
      </c>
      <c r="P3071">
        <f t="shared" si="429"/>
        <v>192000</v>
      </c>
      <c r="Q3071" s="2">
        <f t="shared" si="430"/>
        <v>196698.0739081747</v>
      </c>
      <c r="R3071">
        <f>Q3071/MainSheet!$C$8*(G3071-G3070)+R3070</f>
        <v>4252.8545061652203</v>
      </c>
      <c r="S3071">
        <f t="shared" si="432"/>
        <v>68638.33724341284</v>
      </c>
      <c r="T3071">
        <f t="shared" si="424"/>
        <v>30.690000000001998</v>
      </c>
      <c r="U3071" s="1">
        <f>Q3071/MainSheet!$C$22</f>
        <v>1</v>
      </c>
    </row>
    <row r="3072" spans="7:21">
      <c r="G3072">
        <f t="shared" si="425"/>
        <v>30.700000000001999</v>
      </c>
      <c r="H3072">
        <f t="shared" si="426"/>
        <v>198000</v>
      </c>
      <c r="I3072" s="2">
        <f>MIN(MainSheet!$C$10/MainSheet!$C$9,MainSheet!$K$9*60)</f>
        <v>660</v>
      </c>
      <c r="J3072" s="1">
        <f>IF(G3072&gt;MainSheet!$C$11,IF(J3071&gt;=0.999,1,(G3072-MainSheet!$C$11)*I3072/$B$2/60),0)</f>
        <v>1</v>
      </c>
      <c r="K3072" s="1">
        <f>IF(G3072&gt;MainSheet!$C$11+$B$6,IF(K3071&gt;=0.999,1,(G3072-MainSheet!$C$11-$B$6)*I3072/$C$2/60),0)</f>
        <v>1</v>
      </c>
      <c r="L3072" s="1">
        <f>IF(G3072&gt;MainSheet!$C$11+$B$6+$C$6,IF(L3071&gt;=0.999,1,(G3072-MainSheet!$C$11-$B$6-$C$6)*I3072/$D$2/60),0)</f>
        <v>1</v>
      </c>
      <c r="M3072">
        <f t="shared" si="427"/>
        <v>1</v>
      </c>
      <c r="N3072" s="2">
        <f t="shared" si="428"/>
        <v>3721.0526315789471</v>
      </c>
      <c r="O3072">
        <f t="shared" si="431"/>
        <v>977.02127659574455</v>
      </c>
      <c r="P3072">
        <f t="shared" si="429"/>
        <v>192000</v>
      </c>
      <c r="Q3072" s="2">
        <f t="shared" si="430"/>
        <v>196698.0739081747</v>
      </c>
      <c r="R3072">
        <f>Q3072/MainSheet!$C$8*(G3072-G3071)+R3071</f>
        <v>4254.885752656055</v>
      </c>
      <c r="S3072">
        <f t="shared" si="432"/>
        <v>68671.120255730872</v>
      </c>
      <c r="T3072">
        <f t="shared" si="424"/>
        <v>30.700000000001999</v>
      </c>
      <c r="U3072" s="1">
        <f>Q3072/MainSheet!$C$22</f>
        <v>1</v>
      </c>
    </row>
    <row r="3073" spans="7:21">
      <c r="G3073">
        <f t="shared" si="425"/>
        <v>30.710000000002001</v>
      </c>
      <c r="H3073">
        <f t="shared" si="426"/>
        <v>198000</v>
      </c>
      <c r="I3073" s="2">
        <f>MIN(MainSheet!$C$10/MainSheet!$C$9,MainSheet!$K$9*60)</f>
        <v>660</v>
      </c>
      <c r="J3073" s="1">
        <f>IF(G3073&gt;MainSheet!$C$11,IF(J3072&gt;=0.999,1,(G3073-MainSheet!$C$11)*I3073/$B$2/60),0)</f>
        <v>1</v>
      </c>
      <c r="K3073" s="1">
        <f>IF(G3073&gt;MainSheet!$C$11+$B$6,IF(K3072&gt;=0.999,1,(G3073-MainSheet!$C$11-$B$6)*I3073/$C$2/60),0)</f>
        <v>1</v>
      </c>
      <c r="L3073" s="1">
        <f>IF(G3073&gt;MainSheet!$C$11+$B$6+$C$6,IF(L3072&gt;=0.999,1,(G3073-MainSheet!$C$11-$B$6-$C$6)*I3073/$D$2/60),0)</f>
        <v>1</v>
      </c>
      <c r="M3073">
        <f t="shared" si="427"/>
        <v>1</v>
      </c>
      <c r="N3073" s="2">
        <f t="shared" si="428"/>
        <v>3721.0526315789471</v>
      </c>
      <c r="O3073">
        <f t="shared" si="431"/>
        <v>977.02127659574455</v>
      </c>
      <c r="P3073">
        <f t="shared" si="429"/>
        <v>192000</v>
      </c>
      <c r="Q3073" s="2">
        <f t="shared" si="430"/>
        <v>196698.0739081747</v>
      </c>
      <c r="R3073">
        <f>Q3073/MainSheet!$C$8*(G3073-G3072)+R3072</f>
        <v>4256.9169991468898</v>
      </c>
      <c r="S3073">
        <f t="shared" si="432"/>
        <v>68703.903268048904</v>
      </c>
      <c r="T3073">
        <f t="shared" si="424"/>
        <v>30.710000000002001</v>
      </c>
      <c r="U3073" s="1">
        <f>Q3073/MainSheet!$C$22</f>
        <v>1</v>
      </c>
    </row>
    <row r="3074" spans="7:21">
      <c r="G3074">
        <f t="shared" si="425"/>
        <v>30.720000000002003</v>
      </c>
      <c r="H3074">
        <f t="shared" si="426"/>
        <v>198000</v>
      </c>
      <c r="I3074" s="2">
        <f>MIN(MainSheet!$C$10/MainSheet!$C$9,MainSheet!$K$9*60)</f>
        <v>660</v>
      </c>
      <c r="J3074" s="1">
        <f>IF(G3074&gt;MainSheet!$C$11,IF(J3073&gt;=0.999,1,(G3074-MainSheet!$C$11)*I3074/$B$2/60),0)</f>
        <v>1</v>
      </c>
      <c r="K3074" s="1">
        <f>IF(G3074&gt;MainSheet!$C$11+$B$6,IF(K3073&gt;=0.999,1,(G3074-MainSheet!$C$11-$B$6)*I3074/$C$2/60),0)</f>
        <v>1</v>
      </c>
      <c r="L3074" s="1">
        <f>IF(G3074&gt;MainSheet!$C$11+$B$6+$C$6,IF(L3073&gt;=0.999,1,(G3074-MainSheet!$C$11-$B$6-$C$6)*I3074/$D$2/60),0)</f>
        <v>1</v>
      </c>
      <c r="M3074">
        <f t="shared" si="427"/>
        <v>1</v>
      </c>
      <c r="N3074" s="2">
        <f t="shared" si="428"/>
        <v>3721.0526315789471</v>
      </c>
      <c r="O3074">
        <f t="shared" si="431"/>
        <v>977.02127659574455</v>
      </c>
      <c r="P3074">
        <f t="shared" si="429"/>
        <v>192000</v>
      </c>
      <c r="Q3074" s="2">
        <f t="shared" si="430"/>
        <v>196698.0739081747</v>
      </c>
      <c r="R3074">
        <f>Q3074/MainSheet!$C$8*(G3074-G3073)+R3073</f>
        <v>4258.9482456377245</v>
      </c>
      <c r="S3074">
        <f t="shared" si="432"/>
        <v>68736.686280366936</v>
      </c>
      <c r="T3074">
        <f t="shared" si="424"/>
        <v>30.720000000002003</v>
      </c>
      <c r="U3074" s="1">
        <f>Q3074/MainSheet!$C$22</f>
        <v>1</v>
      </c>
    </row>
    <row r="3075" spans="7:21">
      <c r="G3075">
        <f t="shared" si="425"/>
        <v>30.730000000002004</v>
      </c>
      <c r="H3075">
        <f t="shared" si="426"/>
        <v>198000</v>
      </c>
      <c r="I3075" s="2">
        <f>MIN(MainSheet!$C$10/MainSheet!$C$9,MainSheet!$K$9*60)</f>
        <v>660</v>
      </c>
      <c r="J3075" s="1">
        <f>IF(G3075&gt;MainSheet!$C$11,IF(J3074&gt;=0.999,1,(G3075-MainSheet!$C$11)*I3075/$B$2/60),0)</f>
        <v>1</v>
      </c>
      <c r="K3075" s="1">
        <f>IF(G3075&gt;MainSheet!$C$11+$B$6,IF(K3074&gt;=0.999,1,(G3075-MainSheet!$C$11-$B$6)*I3075/$C$2/60),0)</f>
        <v>1</v>
      </c>
      <c r="L3075" s="1">
        <f>IF(G3075&gt;MainSheet!$C$11+$B$6+$C$6,IF(L3074&gt;=0.999,1,(G3075-MainSheet!$C$11-$B$6-$C$6)*I3075/$D$2/60),0)</f>
        <v>1</v>
      </c>
      <c r="M3075">
        <f t="shared" si="427"/>
        <v>1</v>
      </c>
      <c r="N3075" s="2">
        <f t="shared" si="428"/>
        <v>3721.0526315789471</v>
      </c>
      <c r="O3075">
        <f t="shared" si="431"/>
        <v>977.02127659574455</v>
      </c>
      <c r="P3075">
        <f t="shared" si="429"/>
        <v>192000</v>
      </c>
      <c r="Q3075" s="2">
        <f t="shared" si="430"/>
        <v>196698.0739081747</v>
      </c>
      <c r="R3075">
        <f>Q3075/MainSheet!$C$8*(G3075-G3074)+R3074</f>
        <v>4260.9794921285593</v>
      </c>
      <c r="S3075">
        <f t="shared" si="432"/>
        <v>68769.469292684968</v>
      </c>
      <c r="T3075">
        <f t="shared" ref="T3075:T3138" si="433">G3075</f>
        <v>30.730000000002004</v>
      </c>
      <c r="U3075" s="1">
        <f>Q3075/MainSheet!$C$22</f>
        <v>1</v>
      </c>
    </row>
    <row r="3076" spans="7:21">
      <c r="G3076">
        <f t="shared" ref="G3076:G3139" si="434">G3075+$F$2</f>
        <v>30.740000000002006</v>
      </c>
      <c r="H3076">
        <f t="shared" ref="H3076:H3139" si="435">H3075</f>
        <v>198000</v>
      </c>
      <c r="I3076" s="2">
        <f>MIN(MainSheet!$C$10/MainSheet!$C$9,MainSheet!$K$9*60)</f>
        <v>660</v>
      </c>
      <c r="J3076" s="1">
        <f>IF(G3076&gt;MainSheet!$C$11,IF(J3075&gt;=0.999,1,(G3076-MainSheet!$C$11)*I3076/$B$2/60),0)</f>
        <v>1</v>
      </c>
      <c r="K3076" s="1">
        <f>IF(G3076&gt;MainSheet!$C$11+$B$6,IF(K3075&gt;=0.999,1,(G3076-MainSheet!$C$11-$B$6)*I3076/$C$2/60),0)</f>
        <v>1</v>
      </c>
      <c r="L3076" s="1">
        <f>IF(G3076&gt;MainSheet!$C$11+$B$6+$C$6,IF(L3075&gt;=0.999,1,(G3076-MainSheet!$C$11-$B$6-$C$6)*I3076/$D$2/60),0)</f>
        <v>1</v>
      </c>
      <c r="M3076">
        <f t="shared" ref="M3076:M3139" si="436">(J3076*$B$2+K3076*$C$2+L3076*$D$2)/SUM($B$2:$D$2)</f>
        <v>1</v>
      </c>
      <c r="N3076" s="2">
        <f t="shared" ref="N3076:N3139" si="437">IF(J3076&gt;=0.01,((1-J3076)*B$3+B$4*(J3076)),0)</f>
        <v>3721.0526315789471</v>
      </c>
      <c r="O3076">
        <f t="shared" si="431"/>
        <v>977.02127659574455</v>
      </c>
      <c r="P3076">
        <f t="shared" ref="P3076:P3139" si="438">IF(IF(N3076+O3076&gt;H3076,H3076-O3076-N3076,IF(L3076&gt;0,((1-L3076)*D$3+D$4*(L3076)),0))+O3076+N3076&gt;H3076,H3076-N3076-O3076,IF(N3076+O3076&gt;H3076,H3076-O3076-N3076,IF(L3076&gt;0,((1-L3076)*D$3+D$4*(L3076)),0)))</f>
        <v>192000</v>
      </c>
      <c r="Q3076" s="2">
        <f t="shared" ref="Q3076:Q3139" si="439">SUM(N3076:P3076)</f>
        <v>196698.0739081747</v>
      </c>
      <c r="R3076">
        <f>Q3076/MainSheet!$C$8*(G3076-G3075)+R3075</f>
        <v>4263.010738619394</v>
      </c>
      <c r="S3076">
        <f t="shared" si="432"/>
        <v>68802.252305002999</v>
      </c>
      <c r="T3076">
        <f t="shared" si="433"/>
        <v>30.740000000002006</v>
      </c>
      <c r="U3076" s="1">
        <f>Q3076/MainSheet!$C$22</f>
        <v>1</v>
      </c>
    </row>
    <row r="3077" spans="7:21">
      <c r="G3077">
        <f t="shared" si="434"/>
        <v>30.750000000002007</v>
      </c>
      <c r="H3077">
        <f t="shared" si="435"/>
        <v>198000</v>
      </c>
      <c r="I3077" s="2">
        <f>MIN(MainSheet!$C$10/MainSheet!$C$9,MainSheet!$K$9*60)</f>
        <v>660</v>
      </c>
      <c r="J3077" s="1">
        <f>IF(G3077&gt;MainSheet!$C$11,IF(J3076&gt;=0.999,1,(G3077-MainSheet!$C$11)*I3077/$B$2/60),0)</f>
        <v>1</v>
      </c>
      <c r="K3077" s="1">
        <f>IF(G3077&gt;MainSheet!$C$11+$B$6,IF(K3076&gt;=0.999,1,(G3077-MainSheet!$C$11-$B$6)*I3077/$C$2/60),0)</f>
        <v>1</v>
      </c>
      <c r="L3077" s="1">
        <f>IF(G3077&gt;MainSheet!$C$11+$B$6+$C$6,IF(L3076&gt;=0.999,1,(G3077-MainSheet!$C$11-$B$6-$C$6)*I3077/$D$2/60),0)</f>
        <v>1</v>
      </c>
      <c r="M3077">
        <f t="shared" si="436"/>
        <v>1</v>
      </c>
      <c r="N3077" s="2">
        <f t="shared" si="437"/>
        <v>3721.0526315789471</v>
      </c>
      <c r="O3077">
        <f t="shared" ref="O3077:O3140" si="440">IF(K3077&gt;=0.01,((1-K3077)*C$3+C$4*(K3077)),0)</f>
        <v>977.02127659574455</v>
      </c>
      <c r="P3077">
        <f t="shared" si="438"/>
        <v>192000</v>
      </c>
      <c r="Q3077" s="2">
        <f t="shared" si="439"/>
        <v>196698.0739081747</v>
      </c>
      <c r="R3077">
        <f>Q3077/MainSheet!$C$8*(G3077-G3076)+R3076</f>
        <v>4265.0419851102288</v>
      </c>
      <c r="S3077">
        <f t="shared" ref="S3077:S3140" si="441">Q3077*$F$2/60+S3076</f>
        <v>68835.035317321031</v>
      </c>
      <c r="T3077">
        <f t="shared" si="433"/>
        <v>30.750000000002007</v>
      </c>
      <c r="U3077" s="1">
        <f>Q3077/MainSheet!$C$22</f>
        <v>1</v>
      </c>
    </row>
    <row r="3078" spans="7:21">
      <c r="G3078">
        <f t="shared" si="434"/>
        <v>30.760000000002009</v>
      </c>
      <c r="H3078">
        <f t="shared" si="435"/>
        <v>198000</v>
      </c>
      <c r="I3078" s="2">
        <f>MIN(MainSheet!$C$10/MainSheet!$C$9,MainSheet!$K$9*60)</f>
        <v>660</v>
      </c>
      <c r="J3078" s="1">
        <f>IF(G3078&gt;MainSheet!$C$11,IF(J3077&gt;=0.999,1,(G3078-MainSheet!$C$11)*I3078/$B$2/60),0)</f>
        <v>1</v>
      </c>
      <c r="K3078" s="1">
        <f>IF(G3078&gt;MainSheet!$C$11+$B$6,IF(K3077&gt;=0.999,1,(G3078-MainSheet!$C$11-$B$6)*I3078/$C$2/60),0)</f>
        <v>1</v>
      </c>
      <c r="L3078" s="1">
        <f>IF(G3078&gt;MainSheet!$C$11+$B$6+$C$6,IF(L3077&gt;=0.999,1,(G3078-MainSheet!$C$11-$B$6-$C$6)*I3078/$D$2/60),0)</f>
        <v>1</v>
      </c>
      <c r="M3078">
        <f t="shared" si="436"/>
        <v>1</v>
      </c>
      <c r="N3078" s="2">
        <f t="shared" si="437"/>
        <v>3721.0526315789471</v>
      </c>
      <c r="O3078">
        <f t="shared" si="440"/>
        <v>977.02127659574455</v>
      </c>
      <c r="P3078">
        <f t="shared" si="438"/>
        <v>192000</v>
      </c>
      <c r="Q3078" s="2">
        <f t="shared" si="439"/>
        <v>196698.0739081747</v>
      </c>
      <c r="R3078">
        <f>Q3078/MainSheet!$C$8*(G3078-G3077)+R3077</f>
        <v>4267.0732316010635</v>
      </c>
      <c r="S3078">
        <f t="shared" si="441"/>
        <v>68867.818329639063</v>
      </c>
      <c r="T3078">
        <f t="shared" si="433"/>
        <v>30.760000000002009</v>
      </c>
      <c r="U3078" s="1">
        <f>Q3078/MainSheet!$C$22</f>
        <v>1</v>
      </c>
    </row>
    <row r="3079" spans="7:21">
      <c r="G3079">
        <f t="shared" si="434"/>
        <v>30.77000000000201</v>
      </c>
      <c r="H3079">
        <f t="shared" si="435"/>
        <v>198000</v>
      </c>
      <c r="I3079" s="2">
        <f>MIN(MainSheet!$C$10/MainSheet!$C$9,MainSheet!$K$9*60)</f>
        <v>660</v>
      </c>
      <c r="J3079" s="1">
        <f>IF(G3079&gt;MainSheet!$C$11,IF(J3078&gt;=0.999,1,(G3079-MainSheet!$C$11)*I3079/$B$2/60),0)</f>
        <v>1</v>
      </c>
      <c r="K3079" s="1">
        <f>IF(G3079&gt;MainSheet!$C$11+$B$6,IF(K3078&gt;=0.999,1,(G3079-MainSheet!$C$11-$B$6)*I3079/$C$2/60),0)</f>
        <v>1</v>
      </c>
      <c r="L3079" s="1">
        <f>IF(G3079&gt;MainSheet!$C$11+$B$6+$C$6,IF(L3078&gt;=0.999,1,(G3079-MainSheet!$C$11-$B$6-$C$6)*I3079/$D$2/60),0)</f>
        <v>1</v>
      </c>
      <c r="M3079">
        <f t="shared" si="436"/>
        <v>1</v>
      </c>
      <c r="N3079" s="2">
        <f t="shared" si="437"/>
        <v>3721.0526315789471</v>
      </c>
      <c r="O3079">
        <f t="shared" si="440"/>
        <v>977.02127659574455</v>
      </c>
      <c r="P3079">
        <f t="shared" si="438"/>
        <v>192000</v>
      </c>
      <c r="Q3079" s="2">
        <f t="shared" si="439"/>
        <v>196698.0739081747</v>
      </c>
      <c r="R3079">
        <f>Q3079/MainSheet!$C$8*(G3079-G3078)+R3078</f>
        <v>4269.1044780918983</v>
      </c>
      <c r="S3079">
        <f t="shared" si="441"/>
        <v>68900.601341957095</v>
      </c>
      <c r="T3079">
        <f t="shared" si="433"/>
        <v>30.77000000000201</v>
      </c>
      <c r="U3079" s="1">
        <f>Q3079/MainSheet!$C$22</f>
        <v>1</v>
      </c>
    </row>
    <row r="3080" spans="7:21">
      <c r="G3080">
        <f t="shared" si="434"/>
        <v>30.780000000002012</v>
      </c>
      <c r="H3080">
        <f t="shared" si="435"/>
        <v>198000</v>
      </c>
      <c r="I3080" s="2">
        <f>MIN(MainSheet!$C$10/MainSheet!$C$9,MainSheet!$K$9*60)</f>
        <v>660</v>
      </c>
      <c r="J3080" s="1">
        <f>IF(G3080&gt;MainSheet!$C$11,IF(J3079&gt;=0.999,1,(G3080-MainSheet!$C$11)*I3080/$B$2/60),0)</f>
        <v>1</v>
      </c>
      <c r="K3080" s="1">
        <f>IF(G3080&gt;MainSheet!$C$11+$B$6,IF(K3079&gt;=0.999,1,(G3080-MainSheet!$C$11-$B$6)*I3080/$C$2/60),0)</f>
        <v>1</v>
      </c>
      <c r="L3080" s="1">
        <f>IF(G3080&gt;MainSheet!$C$11+$B$6+$C$6,IF(L3079&gt;=0.999,1,(G3080-MainSheet!$C$11-$B$6-$C$6)*I3080/$D$2/60),0)</f>
        <v>1</v>
      </c>
      <c r="M3080">
        <f t="shared" si="436"/>
        <v>1</v>
      </c>
      <c r="N3080" s="2">
        <f t="shared" si="437"/>
        <v>3721.0526315789471</v>
      </c>
      <c r="O3080">
        <f t="shared" si="440"/>
        <v>977.02127659574455</v>
      </c>
      <c r="P3080">
        <f t="shared" si="438"/>
        <v>192000</v>
      </c>
      <c r="Q3080" s="2">
        <f t="shared" si="439"/>
        <v>196698.0739081747</v>
      </c>
      <c r="R3080">
        <f>Q3080/MainSheet!$C$8*(G3080-G3079)+R3079</f>
        <v>4271.135724582733</v>
      </c>
      <c r="S3080">
        <f t="shared" si="441"/>
        <v>68933.384354275127</v>
      </c>
      <c r="T3080">
        <f t="shared" si="433"/>
        <v>30.780000000002012</v>
      </c>
      <c r="U3080" s="1">
        <f>Q3080/MainSheet!$C$22</f>
        <v>1</v>
      </c>
    </row>
    <row r="3081" spans="7:21">
      <c r="G3081">
        <f t="shared" si="434"/>
        <v>30.790000000002014</v>
      </c>
      <c r="H3081">
        <f t="shared" si="435"/>
        <v>198000</v>
      </c>
      <c r="I3081" s="2">
        <f>MIN(MainSheet!$C$10/MainSheet!$C$9,MainSheet!$K$9*60)</f>
        <v>660</v>
      </c>
      <c r="J3081" s="1">
        <f>IF(G3081&gt;MainSheet!$C$11,IF(J3080&gt;=0.999,1,(G3081-MainSheet!$C$11)*I3081/$B$2/60),0)</f>
        <v>1</v>
      </c>
      <c r="K3081" s="1">
        <f>IF(G3081&gt;MainSheet!$C$11+$B$6,IF(K3080&gt;=0.999,1,(G3081-MainSheet!$C$11-$B$6)*I3081/$C$2/60),0)</f>
        <v>1</v>
      </c>
      <c r="L3081" s="1">
        <f>IF(G3081&gt;MainSheet!$C$11+$B$6+$C$6,IF(L3080&gt;=0.999,1,(G3081-MainSheet!$C$11-$B$6-$C$6)*I3081/$D$2/60),0)</f>
        <v>1</v>
      </c>
      <c r="M3081">
        <f t="shared" si="436"/>
        <v>1</v>
      </c>
      <c r="N3081" s="2">
        <f t="shared" si="437"/>
        <v>3721.0526315789471</v>
      </c>
      <c r="O3081">
        <f t="shared" si="440"/>
        <v>977.02127659574455</v>
      </c>
      <c r="P3081">
        <f t="shared" si="438"/>
        <v>192000</v>
      </c>
      <c r="Q3081" s="2">
        <f t="shared" si="439"/>
        <v>196698.0739081747</v>
      </c>
      <c r="R3081">
        <f>Q3081/MainSheet!$C$8*(G3081-G3080)+R3080</f>
        <v>4273.1669710735678</v>
      </c>
      <c r="S3081">
        <f t="shared" si="441"/>
        <v>68966.167366593159</v>
      </c>
      <c r="T3081">
        <f t="shared" si="433"/>
        <v>30.790000000002014</v>
      </c>
      <c r="U3081" s="1">
        <f>Q3081/MainSheet!$C$22</f>
        <v>1</v>
      </c>
    </row>
    <row r="3082" spans="7:21">
      <c r="G3082">
        <f t="shared" si="434"/>
        <v>30.800000000002015</v>
      </c>
      <c r="H3082">
        <f t="shared" si="435"/>
        <v>198000</v>
      </c>
      <c r="I3082" s="2">
        <f>MIN(MainSheet!$C$10/MainSheet!$C$9,MainSheet!$K$9*60)</f>
        <v>660</v>
      </c>
      <c r="J3082" s="1">
        <f>IF(G3082&gt;MainSheet!$C$11,IF(J3081&gt;=0.999,1,(G3082-MainSheet!$C$11)*I3082/$B$2/60),0)</f>
        <v>1</v>
      </c>
      <c r="K3082" s="1">
        <f>IF(G3082&gt;MainSheet!$C$11+$B$6,IF(K3081&gt;=0.999,1,(G3082-MainSheet!$C$11-$B$6)*I3082/$C$2/60),0)</f>
        <v>1</v>
      </c>
      <c r="L3082" s="1">
        <f>IF(G3082&gt;MainSheet!$C$11+$B$6+$C$6,IF(L3081&gt;=0.999,1,(G3082-MainSheet!$C$11-$B$6-$C$6)*I3082/$D$2/60),0)</f>
        <v>1</v>
      </c>
      <c r="M3082">
        <f t="shared" si="436"/>
        <v>1</v>
      </c>
      <c r="N3082" s="2">
        <f t="shared" si="437"/>
        <v>3721.0526315789471</v>
      </c>
      <c r="O3082">
        <f t="shared" si="440"/>
        <v>977.02127659574455</v>
      </c>
      <c r="P3082">
        <f t="shared" si="438"/>
        <v>192000</v>
      </c>
      <c r="Q3082" s="2">
        <f t="shared" si="439"/>
        <v>196698.0739081747</v>
      </c>
      <c r="R3082">
        <f>Q3082/MainSheet!$C$8*(G3082-G3081)+R3081</f>
        <v>4275.1982175644025</v>
      </c>
      <c r="S3082">
        <f t="shared" si="441"/>
        <v>68998.950378911191</v>
      </c>
      <c r="T3082">
        <f t="shared" si="433"/>
        <v>30.800000000002015</v>
      </c>
      <c r="U3082" s="1">
        <f>Q3082/MainSheet!$C$22</f>
        <v>1</v>
      </c>
    </row>
    <row r="3083" spans="7:21">
      <c r="G3083">
        <f t="shared" si="434"/>
        <v>30.810000000002017</v>
      </c>
      <c r="H3083">
        <f t="shared" si="435"/>
        <v>198000</v>
      </c>
      <c r="I3083" s="2">
        <f>MIN(MainSheet!$C$10/MainSheet!$C$9,MainSheet!$K$9*60)</f>
        <v>660</v>
      </c>
      <c r="J3083" s="1">
        <f>IF(G3083&gt;MainSheet!$C$11,IF(J3082&gt;=0.999,1,(G3083-MainSheet!$C$11)*I3083/$B$2/60),0)</f>
        <v>1</v>
      </c>
      <c r="K3083" s="1">
        <f>IF(G3083&gt;MainSheet!$C$11+$B$6,IF(K3082&gt;=0.999,1,(G3083-MainSheet!$C$11-$B$6)*I3083/$C$2/60),0)</f>
        <v>1</v>
      </c>
      <c r="L3083" s="1">
        <f>IF(G3083&gt;MainSheet!$C$11+$B$6+$C$6,IF(L3082&gt;=0.999,1,(G3083-MainSheet!$C$11-$B$6-$C$6)*I3083/$D$2/60),0)</f>
        <v>1</v>
      </c>
      <c r="M3083">
        <f t="shared" si="436"/>
        <v>1</v>
      </c>
      <c r="N3083" s="2">
        <f t="shared" si="437"/>
        <v>3721.0526315789471</v>
      </c>
      <c r="O3083">
        <f t="shared" si="440"/>
        <v>977.02127659574455</v>
      </c>
      <c r="P3083">
        <f t="shared" si="438"/>
        <v>192000</v>
      </c>
      <c r="Q3083" s="2">
        <f t="shared" si="439"/>
        <v>196698.0739081747</v>
      </c>
      <c r="R3083">
        <f>Q3083/MainSheet!$C$8*(G3083-G3082)+R3082</f>
        <v>4277.2294640552373</v>
      </c>
      <c r="S3083">
        <f t="shared" si="441"/>
        <v>69031.733391229223</v>
      </c>
      <c r="T3083">
        <f t="shared" si="433"/>
        <v>30.810000000002017</v>
      </c>
      <c r="U3083" s="1">
        <f>Q3083/MainSheet!$C$22</f>
        <v>1</v>
      </c>
    </row>
    <row r="3084" spans="7:21">
      <c r="G3084">
        <f t="shared" si="434"/>
        <v>30.820000000002018</v>
      </c>
      <c r="H3084">
        <f t="shared" si="435"/>
        <v>198000</v>
      </c>
      <c r="I3084" s="2">
        <f>MIN(MainSheet!$C$10/MainSheet!$C$9,MainSheet!$K$9*60)</f>
        <v>660</v>
      </c>
      <c r="J3084" s="1">
        <f>IF(G3084&gt;MainSheet!$C$11,IF(J3083&gt;=0.999,1,(G3084-MainSheet!$C$11)*I3084/$B$2/60),0)</f>
        <v>1</v>
      </c>
      <c r="K3084" s="1">
        <f>IF(G3084&gt;MainSheet!$C$11+$B$6,IF(K3083&gt;=0.999,1,(G3084-MainSheet!$C$11-$B$6)*I3084/$C$2/60),0)</f>
        <v>1</v>
      </c>
      <c r="L3084" s="1">
        <f>IF(G3084&gt;MainSheet!$C$11+$B$6+$C$6,IF(L3083&gt;=0.999,1,(G3084-MainSheet!$C$11-$B$6-$C$6)*I3084/$D$2/60),0)</f>
        <v>1</v>
      </c>
      <c r="M3084">
        <f t="shared" si="436"/>
        <v>1</v>
      </c>
      <c r="N3084" s="2">
        <f t="shared" si="437"/>
        <v>3721.0526315789471</v>
      </c>
      <c r="O3084">
        <f t="shared" si="440"/>
        <v>977.02127659574455</v>
      </c>
      <c r="P3084">
        <f t="shared" si="438"/>
        <v>192000</v>
      </c>
      <c r="Q3084" s="2">
        <f t="shared" si="439"/>
        <v>196698.0739081747</v>
      </c>
      <c r="R3084">
        <f>Q3084/MainSheet!$C$8*(G3084-G3083)+R3083</f>
        <v>4279.260710546072</v>
      </c>
      <c r="S3084">
        <f t="shared" si="441"/>
        <v>69064.516403547255</v>
      </c>
      <c r="T3084">
        <f t="shared" si="433"/>
        <v>30.820000000002018</v>
      </c>
      <c r="U3084" s="1">
        <f>Q3084/MainSheet!$C$22</f>
        <v>1</v>
      </c>
    </row>
    <row r="3085" spans="7:21">
      <c r="G3085">
        <f t="shared" si="434"/>
        <v>30.83000000000202</v>
      </c>
      <c r="H3085">
        <f t="shared" si="435"/>
        <v>198000</v>
      </c>
      <c r="I3085" s="2">
        <f>MIN(MainSheet!$C$10/MainSheet!$C$9,MainSheet!$K$9*60)</f>
        <v>660</v>
      </c>
      <c r="J3085" s="1">
        <f>IF(G3085&gt;MainSheet!$C$11,IF(J3084&gt;=0.999,1,(G3085-MainSheet!$C$11)*I3085/$B$2/60),0)</f>
        <v>1</v>
      </c>
      <c r="K3085" s="1">
        <f>IF(G3085&gt;MainSheet!$C$11+$B$6,IF(K3084&gt;=0.999,1,(G3085-MainSheet!$C$11-$B$6)*I3085/$C$2/60),0)</f>
        <v>1</v>
      </c>
      <c r="L3085" s="1">
        <f>IF(G3085&gt;MainSheet!$C$11+$B$6+$C$6,IF(L3084&gt;=0.999,1,(G3085-MainSheet!$C$11-$B$6-$C$6)*I3085/$D$2/60),0)</f>
        <v>1</v>
      </c>
      <c r="M3085">
        <f t="shared" si="436"/>
        <v>1</v>
      </c>
      <c r="N3085" s="2">
        <f t="shared" si="437"/>
        <v>3721.0526315789471</v>
      </c>
      <c r="O3085">
        <f t="shared" si="440"/>
        <v>977.02127659574455</v>
      </c>
      <c r="P3085">
        <f t="shared" si="438"/>
        <v>192000</v>
      </c>
      <c r="Q3085" s="2">
        <f t="shared" si="439"/>
        <v>196698.0739081747</v>
      </c>
      <c r="R3085">
        <f>Q3085/MainSheet!$C$8*(G3085-G3084)+R3084</f>
        <v>4281.2919570369068</v>
      </c>
      <c r="S3085">
        <f t="shared" si="441"/>
        <v>69097.299415865287</v>
      </c>
      <c r="T3085">
        <f t="shared" si="433"/>
        <v>30.83000000000202</v>
      </c>
      <c r="U3085" s="1">
        <f>Q3085/MainSheet!$C$22</f>
        <v>1</v>
      </c>
    </row>
    <row r="3086" spans="7:21">
      <c r="G3086">
        <f t="shared" si="434"/>
        <v>30.840000000002021</v>
      </c>
      <c r="H3086">
        <f t="shared" si="435"/>
        <v>198000</v>
      </c>
      <c r="I3086" s="2">
        <f>MIN(MainSheet!$C$10/MainSheet!$C$9,MainSheet!$K$9*60)</f>
        <v>660</v>
      </c>
      <c r="J3086" s="1">
        <f>IF(G3086&gt;MainSheet!$C$11,IF(J3085&gt;=0.999,1,(G3086-MainSheet!$C$11)*I3086/$B$2/60),0)</f>
        <v>1</v>
      </c>
      <c r="K3086" s="1">
        <f>IF(G3086&gt;MainSheet!$C$11+$B$6,IF(K3085&gt;=0.999,1,(G3086-MainSheet!$C$11-$B$6)*I3086/$C$2/60),0)</f>
        <v>1</v>
      </c>
      <c r="L3086" s="1">
        <f>IF(G3086&gt;MainSheet!$C$11+$B$6+$C$6,IF(L3085&gt;=0.999,1,(G3086-MainSheet!$C$11-$B$6-$C$6)*I3086/$D$2/60),0)</f>
        <v>1</v>
      </c>
      <c r="M3086">
        <f t="shared" si="436"/>
        <v>1</v>
      </c>
      <c r="N3086" s="2">
        <f t="shared" si="437"/>
        <v>3721.0526315789471</v>
      </c>
      <c r="O3086">
        <f t="shared" si="440"/>
        <v>977.02127659574455</v>
      </c>
      <c r="P3086">
        <f t="shared" si="438"/>
        <v>192000</v>
      </c>
      <c r="Q3086" s="2">
        <f t="shared" si="439"/>
        <v>196698.0739081747</v>
      </c>
      <c r="R3086">
        <f>Q3086/MainSheet!$C$8*(G3086-G3085)+R3085</f>
        <v>4283.3232035277415</v>
      </c>
      <c r="S3086">
        <f t="shared" si="441"/>
        <v>69130.082428183319</v>
      </c>
      <c r="T3086">
        <f t="shared" si="433"/>
        <v>30.840000000002021</v>
      </c>
      <c r="U3086" s="1">
        <f>Q3086/MainSheet!$C$22</f>
        <v>1</v>
      </c>
    </row>
    <row r="3087" spans="7:21">
      <c r="G3087">
        <f t="shared" si="434"/>
        <v>30.850000000002023</v>
      </c>
      <c r="H3087">
        <f t="shared" si="435"/>
        <v>198000</v>
      </c>
      <c r="I3087" s="2">
        <f>MIN(MainSheet!$C$10/MainSheet!$C$9,MainSheet!$K$9*60)</f>
        <v>660</v>
      </c>
      <c r="J3087" s="1">
        <f>IF(G3087&gt;MainSheet!$C$11,IF(J3086&gt;=0.999,1,(G3087-MainSheet!$C$11)*I3087/$B$2/60),0)</f>
        <v>1</v>
      </c>
      <c r="K3087" s="1">
        <f>IF(G3087&gt;MainSheet!$C$11+$B$6,IF(K3086&gt;=0.999,1,(G3087-MainSheet!$C$11-$B$6)*I3087/$C$2/60),0)</f>
        <v>1</v>
      </c>
      <c r="L3087" s="1">
        <f>IF(G3087&gt;MainSheet!$C$11+$B$6+$C$6,IF(L3086&gt;=0.999,1,(G3087-MainSheet!$C$11-$B$6-$C$6)*I3087/$D$2/60),0)</f>
        <v>1</v>
      </c>
      <c r="M3087">
        <f t="shared" si="436"/>
        <v>1</v>
      </c>
      <c r="N3087" s="2">
        <f t="shared" si="437"/>
        <v>3721.0526315789471</v>
      </c>
      <c r="O3087">
        <f t="shared" si="440"/>
        <v>977.02127659574455</v>
      </c>
      <c r="P3087">
        <f t="shared" si="438"/>
        <v>192000</v>
      </c>
      <c r="Q3087" s="2">
        <f t="shared" si="439"/>
        <v>196698.0739081747</v>
      </c>
      <c r="R3087">
        <f>Q3087/MainSheet!$C$8*(G3087-G3086)+R3086</f>
        <v>4285.3544500185762</v>
      </c>
      <c r="S3087">
        <f t="shared" si="441"/>
        <v>69162.865440501351</v>
      </c>
      <c r="T3087">
        <f t="shared" si="433"/>
        <v>30.850000000002023</v>
      </c>
      <c r="U3087" s="1">
        <f>Q3087/MainSheet!$C$22</f>
        <v>1</v>
      </c>
    </row>
    <row r="3088" spans="7:21">
      <c r="G3088">
        <f t="shared" si="434"/>
        <v>30.860000000002024</v>
      </c>
      <c r="H3088">
        <f t="shared" si="435"/>
        <v>198000</v>
      </c>
      <c r="I3088" s="2">
        <f>MIN(MainSheet!$C$10/MainSheet!$C$9,MainSheet!$K$9*60)</f>
        <v>660</v>
      </c>
      <c r="J3088" s="1">
        <f>IF(G3088&gt;MainSheet!$C$11,IF(J3087&gt;=0.999,1,(G3088-MainSheet!$C$11)*I3088/$B$2/60),0)</f>
        <v>1</v>
      </c>
      <c r="K3088" s="1">
        <f>IF(G3088&gt;MainSheet!$C$11+$B$6,IF(K3087&gt;=0.999,1,(G3088-MainSheet!$C$11-$B$6)*I3088/$C$2/60),0)</f>
        <v>1</v>
      </c>
      <c r="L3088" s="1">
        <f>IF(G3088&gt;MainSheet!$C$11+$B$6+$C$6,IF(L3087&gt;=0.999,1,(G3088-MainSheet!$C$11-$B$6-$C$6)*I3088/$D$2/60),0)</f>
        <v>1</v>
      </c>
      <c r="M3088">
        <f t="shared" si="436"/>
        <v>1</v>
      </c>
      <c r="N3088" s="2">
        <f t="shared" si="437"/>
        <v>3721.0526315789471</v>
      </c>
      <c r="O3088">
        <f t="shared" si="440"/>
        <v>977.02127659574455</v>
      </c>
      <c r="P3088">
        <f t="shared" si="438"/>
        <v>192000</v>
      </c>
      <c r="Q3088" s="2">
        <f t="shared" si="439"/>
        <v>196698.0739081747</v>
      </c>
      <c r="R3088">
        <f>Q3088/MainSheet!$C$8*(G3088-G3087)+R3087</f>
        <v>4287.385696509411</v>
      </c>
      <c r="S3088">
        <f t="shared" si="441"/>
        <v>69195.648452819383</v>
      </c>
      <c r="T3088">
        <f t="shared" si="433"/>
        <v>30.860000000002024</v>
      </c>
      <c r="U3088" s="1">
        <f>Q3088/MainSheet!$C$22</f>
        <v>1</v>
      </c>
    </row>
    <row r="3089" spans="7:21">
      <c r="G3089">
        <f t="shared" si="434"/>
        <v>30.870000000002026</v>
      </c>
      <c r="H3089">
        <f t="shared" si="435"/>
        <v>198000</v>
      </c>
      <c r="I3089" s="2">
        <f>MIN(MainSheet!$C$10/MainSheet!$C$9,MainSheet!$K$9*60)</f>
        <v>660</v>
      </c>
      <c r="J3089" s="1">
        <f>IF(G3089&gt;MainSheet!$C$11,IF(J3088&gt;=0.999,1,(G3089-MainSheet!$C$11)*I3089/$B$2/60),0)</f>
        <v>1</v>
      </c>
      <c r="K3089" s="1">
        <f>IF(G3089&gt;MainSheet!$C$11+$B$6,IF(K3088&gt;=0.999,1,(G3089-MainSheet!$C$11-$B$6)*I3089/$C$2/60),0)</f>
        <v>1</v>
      </c>
      <c r="L3089" s="1">
        <f>IF(G3089&gt;MainSheet!$C$11+$B$6+$C$6,IF(L3088&gt;=0.999,1,(G3089-MainSheet!$C$11-$B$6-$C$6)*I3089/$D$2/60),0)</f>
        <v>1</v>
      </c>
      <c r="M3089">
        <f t="shared" si="436"/>
        <v>1</v>
      </c>
      <c r="N3089" s="2">
        <f t="shared" si="437"/>
        <v>3721.0526315789471</v>
      </c>
      <c r="O3089">
        <f t="shared" si="440"/>
        <v>977.02127659574455</v>
      </c>
      <c r="P3089">
        <f t="shared" si="438"/>
        <v>192000</v>
      </c>
      <c r="Q3089" s="2">
        <f t="shared" si="439"/>
        <v>196698.0739081747</v>
      </c>
      <c r="R3089">
        <f>Q3089/MainSheet!$C$8*(G3089-G3088)+R3088</f>
        <v>4289.4169430002457</v>
      </c>
      <c r="S3089">
        <f t="shared" si="441"/>
        <v>69228.431465137415</v>
      </c>
      <c r="T3089">
        <f t="shared" si="433"/>
        <v>30.870000000002026</v>
      </c>
      <c r="U3089" s="1">
        <f>Q3089/MainSheet!$C$22</f>
        <v>1</v>
      </c>
    </row>
    <row r="3090" spans="7:21">
      <c r="G3090">
        <f t="shared" si="434"/>
        <v>30.880000000002028</v>
      </c>
      <c r="H3090">
        <f t="shared" si="435"/>
        <v>198000</v>
      </c>
      <c r="I3090" s="2">
        <f>MIN(MainSheet!$C$10/MainSheet!$C$9,MainSheet!$K$9*60)</f>
        <v>660</v>
      </c>
      <c r="J3090" s="1">
        <f>IF(G3090&gt;MainSheet!$C$11,IF(J3089&gt;=0.999,1,(G3090-MainSheet!$C$11)*I3090/$B$2/60),0)</f>
        <v>1</v>
      </c>
      <c r="K3090" s="1">
        <f>IF(G3090&gt;MainSheet!$C$11+$B$6,IF(K3089&gt;=0.999,1,(G3090-MainSheet!$C$11-$B$6)*I3090/$C$2/60),0)</f>
        <v>1</v>
      </c>
      <c r="L3090" s="1">
        <f>IF(G3090&gt;MainSheet!$C$11+$B$6+$C$6,IF(L3089&gt;=0.999,1,(G3090-MainSheet!$C$11-$B$6-$C$6)*I3090/$D$2/60),0)</f>
        <v>1</v>
      </c>
      <c r="M3090">
        <f t="shared" si="436"/>
        <v>1</v>
      </c>
      <c r="N3090" s="2">
        <f t="shared" si="437"/>
        <v>3721.0526315789471</v>
      </c>
      <c r="O3090">
        <f t="shared" si="440"/>
        <v>977.02127659574455</v>
      </c>
      <c r="P3090">
        <f t="shared" si="438"/>
        <v>192000</v>
      </c>
      <c r="Q3090" s="2">
        <f t="shared" si="439"/>
        <v>196698.0739081747</v>
      </c>
      <c r="R3090">
        <f>Q3090/MainSheet!$C$8*(G3090-G3089)+R3089</f>
        <v>4291.4481894910805</v>
      </c>
      <c r="S3090">
        <f t="shared" si="441"/>
        <v>69261.214477455447</v>
      </c>
      <c r="T3090">
        <f t="shared" si="433"/>
        <v>30.880000000002028</v>
      </c>
      <c r="U3090" s="1">
        <f>Q3090/MainSheet!$C$22</f>
        <v>1</v>
      </c>
    </row>
    <row r="3091" spans="7:21">
      <c r="G3091">
        <f t="shared" si="434"/>
        <v>30.890000000002029</v>
      </c>
      <c r="H3091">
        <f t="shared" si="435"/>
        <v>198000</v>
      </c>
      <c r="I3091" s="2">
        <f>MIN(MainSheet!$C$10/MainSheet!$C$9,MainSheet!$K$9*60)</f>
        <v>660</v>
      </c>
      <c r="J3091" s="1">
        <f>IF(G3091&gt;MainSheet!$C$11,IF(J3090&gt;=0.999,1,(G3091-MainSheet!$C$11)*I3091/$B$2/60),0)</f>
        <v>1</v>
      </c>
      <c r="K3091" s="1">
        <f>IF(G3091&gt;MainSheet!$C$11+$B$6,IF(K3090&gt;=0.999,1,(G3091-MainSheet!$C$11-$B$6)*I3091/$C$2/60),0)</f>
        <v>1</v>
      </c>
      <c r="L3091" s="1">
        <f>IF(G3091&gt;MainSheet!$C$11+$B$6+$C$6,IF(L3090&gt;=0.999,1,(G3091-MainSheet!$C$11-$B$6-$C$6)*I3091/$D$2/60),0)</f>
        <v>1</v>
      </c>
      <c r="M3091">
        <f t="shared" si="436"/>
        <v>1</v>
      </c>
      <c r="N3091" s="2">
        <f t="shared" si="437"/>
        <v>3721.0526315789471</v>
      </c>
      <c r="O3091">
        <f t="shared" si="440"/>
        <v>977.02127659574455</v>
      </c>
      <c r="P3091">
        <f t="shared" si="438"/>
        <v>192000</v>
      </c>
      <c r="Q3091" s="2">
        <f t="shared" si="439"/>
        <v>196698.0739081747</v>
      </c>
      <c r="R3091">
        <f>Q3091/MainSheet!$C$8*(G3091-G3090)+R3090</f>
        <v>4293.4794359819152</v>
      </c>
      <c r="S3091">
        <f t="shared" si="441"/>
        <v>69293.997489773479</v>
      </c>
      <c r="T3091">
        <f t="shared" si="433"/>
        <v>30.890000000002029</v>
      </c>
      <c r="U3091" s="1">
        <f>Q3091/MainSheet!$C$22</f>
        <v>1</v>
      </c>
    </row>
    <row r="3092" spans="7:21">
      <c r="G3092">
        <f t="shared" si="434"/>
        <v>30.900000000002031</v>
      </c>
      <c r="H3092">
        <f t="shared" si="435"/>
        <v>198000</v>
      </c>
      <c r="I3092" s="2">
        <f>MIN(MainSheet!$C$10/MainSheet!$C$9,MainSheet!$K$9*60)</f>
        <v>660</v>
      </c>
      <c r="J3092" s="1">
        <f>IF(G3092&gt;MainSheet!$C$11,IF(J3091&gt;=0.999,1,(G3092-MainSheet!$C$11)*I3092/$B$2/60),0)</f>
        <v>1</v>
      </c>
      <c r="K3092" s="1">
        <f>IF(G3092&gt;MainSheet!$C$11+$B$6,IF(K3091&gt;=0.999,1,(G3092-MainSheet!$C$11-$B$6)*I3092/$C$2/60),0)</f>
        <v>1</v>
      </c>
      <c r="L3092" s="1">
        <f>IF(G3092&gt;MainSheet!$C$11+$B$6+$C$6,IF(L3091&gt;=0.999,1,(G3092-MainSheet!$C$11-$B$6-$C$6)*I3092/$D$2/60),0)</f>
        <v>1</v>
      </c>
      <c r="M3092">
        <f t="shared" si="436"/>
        <v>1</v>
      </c>
      <c r="N3092" s="2">
        <f t="shared" si="437"/>
        <v>3721.0526315789471</v>
      </c>
      <c r="O3092">
        <f t="shared" si="440"/>
        <v>977.02127659574455</v>
      </c>
      <c r="P3092">
        <f t="shared" si="438"/>
        <v>192000</v>
      </c>
      <c r="Q3092" s="2">
        <f t="shared" si="439"/>
        <v>196698.0739081747</v>
      </c>
      <c r="R3092">
        <f>Q3092/MainSheet!$C$8*(G3092-G3091)+R3091</f>
        <v>4295.51068247275</v>
      </c>
      <c r="S3092">
        <f t="shared" si="441"/>
        <v>69326.780502091511</v>
      </c>
      <c r="T3092">
        <f t="shared" si="433"/>
        <v>30.900000000002031</v>
      </c>
      <c r="U3092" s="1">
        <f>Q3092/MainSheet!$C$22</f>
        <v>1</v>
      </c>
    </row>
    <row r="3093" spans="7:21">
      <c r="G3093">
        <f t="shared" si="434"/>
        <v>30.910000000002032</v>
      </c>
      <c r="H3093">
        <f t="shared" si="435"/>
        <v>198000</v>
      </c>
      <c r="I3093" s="2">
        <f>MIN(MainSheet!$C$10/MainSheet!$C$9,MainSheet!$K$9*60)</f>
        <v>660</v>
      </c>
      <c r="J3093" s="1">
        <f>IF(G3093&gt;MainSheet!$C$11,IF(J3092&gt;=0.999,1,(G3093-MainSheet!$C$11)*I3093/$B$2/60),0)</f>
        <v>1</v>
      </c>
      <c r="K3093" s="1">
        <f>IF(G3093&gt;MainSheet!$C$11+$B$6,IF(K3092&gt;=0.999,1,(G3093-MainSheet!$C$11-$B$6)*I3093/$C$2/60),0)</f>
        <v>1</v>
      </c>
      <c r="L3093" s="1">
        <f>IF(G3093&gt;MainSheet!$C$11+$B$6+$C$6,IF(L3092&gt;=0.999,1,(G3093-MainSheet!$C$11-$B$6-$C$6)*I3093/$D$2/60),0)</f>
        <v>1</v>
      </c>
      <c r="M3093">
        <f t="shared" si="436"/>
        <v>1</v>
      </c>
      <c r="N3093" s="2">
        <f t="shared" si="437"/>
        <v>3721.0526315789471</v>
      </c>
      <c r="O3093">
        <f t="shared" si="440"/>
        <v>977.02127659574455</v>
      </c>
      <c r="P3093">
        <f t="shared" si="438"/>
        <v>192000</v>
      </c>
      <c r="Q3093" s="2">
        <f t="shared" si="439"/>
        <v>196698.0739081747</v>
      </c>
      <c r="R3093">
        <f>Q3093/MainSheet!$C$8*(G3093-G3092)+R3092</f>
        <v>4297.5419289635847</v>
      </c>
      <c r="S3093">
        <f t="shared" si="441"/>
        <v>69359.563514409543</v>
      </c>
      <c r="T3093">
        <f t="shared" si="433"/>
        <v>30.910000000002032</v>
      </c>
      <c r="U3093" s="1">
        <f>Q3093/MainSheet!$C$22</f>
        <v>1</v>
      </c>
    </row>
    <row r="3094" spans="7:21">
      <c r="G3094">
        <f t="shared" si="434"/>
        <v>30.920000000002034</v>
      </c>
      <c r="H3094">
        <f t="shared" si="435"/>
        <v>198000</v>
      </c>
      <c r="I3094" s="2">
        <f>MIN(MainSheet!$C$10/MainSheet!$C$9,MainSheet!$K$9*60)</f>
        <v>660</v>
      </c>
      <c r="J3094" s="1">
        <f>IF(G3094&gt;MainSheet!$C$11,IF(J3093&gt;=0.999,1,(G3094-MainSheet!$C$11)*I3094/$B$2/60),0)</f>
        <v>1</v>
      </c>
      <c r="K3094" s="1">
        <f>IF(G3094&gt;MainSheet!$C$11+$B$6,IF(K3093&gt;=0.999,1,(G3094-MainSheet!$C$11-$B$6)*I3094/$C$2/60),0)</f>
        <v>1</v>
      </c>
      <c r="L3094" s="1">
        <f>IF(G3094&gt;MainSheet!$C$11+$B$6+$C$6,IF(L3093&gt;=0.999,1,(G3094-MainSheet!$C$11-$B$6-$C$6)*I3094/$D$2/60),0)</f>
        <v>1</v>
      </c>
      <c r="M3094">
        <f t="shared" si="436"/>
        <v>1</v>
      </c>
      <c r="N3094" s="2">
        <f t="shared" si="437"/>
        <v>3721.0526315789471</v>
      </c>
      <c r="O3094">
        <f t="shared" si="440"/>
        <v>977.02127659574455</v>
      </c>
      <c r="P3094">
        <f t="shared" si="438"/>
        <v>192000</v>
      </c>
      <c r="Q3094" s="2">
        <f t="shared" si="439"/>
        <v>196698.0739081747</v>
      </c>
      <c r="R3094">
        <f>Q3094/MainSheet!$C$8*(G3094-G3093)+R3093</f>
        <v>4299.5731754544195</v>
      </c>
      <c r="S3094">
        <f t="shared" si="441"/>
        <v>69392.346526727575</v>
      </c>
      <c r="T3094">
        <f t="shared" si="433"/>
        <v>30.920000000002034</v>
      </c>
      <c r="U3094" s="1">
        <f>Q3094/MainSheet!$C$22</f>
        <v>1</v>
      </c>
    </row>
    <row r="3095" spans="7:21">
      <c r="G3095">
        <f t="shared" si="434"/>
        <v>30.930000000002035</v>
      </c>
      <c r="H3095">
        <f t="shared" si="435"/>
        <v>198000</v>
      </c>
      <c r="I3095" s="2">
        <f>MIN(MainSheet!$C$10/MainSheet!$C$9,MainSheet!$K$9*60)</f>
        <v>660</v>
      </c>
      <c r="J3095" s="1">
        <f>IF(G3095&gt;MainSheet!$C$11,IF(J3094&gt;=0.999,1,(G3095-MainSheet!$C$11)*I3095/$B$2/60),0)</f>
        <v>1</v>
      </c>
      <c r="K3095" s="1">
        <f>IF(G3095&gt;MainSheet!$C$11+$B$6,IF(K3094&gt;=0.999,1,(G3095-MainSheet!$C$11-$B$6)*I3095/$C$2/60),0)</f>
        <v>1</v>
      </c>
      <c r="L3095" s="1">
        <f>IF(G3095&gt;MainSheet!$C$11+$B$6+$C$6,IF(L3094&gt;=0.999,1,(G3095-MainSheet!$C$11-$B$6-$C$6)*I3095/$D$2/60),0)</f>
        <v>1</v>
      </c>
      <c r="M3095">
        <f t="shared" si="436"/>
        <v>1</v>
      </c>
      <c r="N3095" s="2">
        <f t="shared" si="437"/>
        <v>3721.0526315789471</v>
      </c>
      <c r="O3095">
        <f t="shared" si="440"/>
        <v>977.02127659574455</v>
      </c>
      <c r="P3095">
        <f t="shared" si="438"/>
        <v>192000</v>
      </c>
      <c r="Q3095" s="2">
        <f t="shared" si="439"/>
        <v>196698.0739081747</v>
      </c>
      <c r="R3095">
        <f>Q3095/MainSheet!$C$8*(G3095-G3094)+R3094</f>
        <v>4301.6044219452542</v>
      </c>
      <c r="S3095">
        <f t="shared" si="441"/>
        <v>69425.129539045607</v>
      </c>
      <c r="T3095">
        <f t="shared" si="433"/>
        <v>30.930000000002035</v>
      </c>
      <c r="U3095" s="1">
        <f>Q3095/MainSheet!$C$22</f>
        <v>1</v>
      </c>
    </row>
    <row r="3096" spans="7:21">
      <c r="G3096">
        <f t="shared" si="434"/>
        <v>30.940000000002037</v>
      </c>
      <c r="H3096">
        <f t="shared" si="435"/>
        <v>198000</v>
      </c>
      <c r="I3096" s="2">
        <f>MIN(MainSheet!$C$10/MainSheet!$C$9,MainSheet!$K$9*60)</f>
        <v>660</v>
      </c>
      <c r="J3096" s="1">
        <f>IF(G3096&gt;MainSheet!$C$11,IF(J3095&gt;=0.999,1,(G3096-MainSheet!$C$11)*I3096/$B$2/60),0)</f>
        <v>1</v>
      </c>
      <c r="K3096" s="1">
        <f>IF(G3096&gt;MainSheet!$C$11+$B$6,IF(K3095&gt;=0.999,1,(G3096-MainSheet!$C$11-$B$6)*I3096/$C$2/60),0)</f>
        <v>1</v>
      </c>
      <c r="L3096" s="1">
        <f>IF(G3096&gt;MainSheet!$C$11+$B$6+$C$6,IF(L3095&gt;=0.999,1,(G3096-MainSheet!$C$11-$B$6-$C$6)*I3096/$D$2/60),0)</f>
        <v>1</v>
      </c>
      <c r="M3096">
        <f t="shared" si="436"/>
        <v>1</v>
      </c>
      <c r="N3096" s="2">
        <f t="shared" si="437"/>
        <v>3721.0526315789471</v>
      </c>
      <c r="O3096">
        <f t="shared" si="440"/>
        <v>977.02127659574455</v>
      </c>
      <c r="P3096">
        <f t="shared" si="438"/>
        <v>192000</v>
      </c>
      <c r="Q3096" s="2">
        <f t="shared" si="439"/>
        <v>196698.0739081747</v>
      </c>
      <c r="R3096">
        <f>Q3096/MainSheet!$C$8*(G3096-G3095)+R3095</f>
        <v>4303.635668436089</v>
      </c>
      <c r="S3096">
        <f t="shared" si="441"/>
        <v>69457.912551363639</v>
      </c>
      <c r="T3096">
        <f t="shared" si="433"/>
        <v>30.940000000002037</v>
      </c>
      <c r="U3096" s="1">
        <f>Q3096/MainSheet!$C$22</f>
        <v>1</v>
      </c>
    </row>
    <row r="3097" spans="7:21">
      <c r="G3097">
        <f t="shared" si="434"/>
        <v>30.950000000002039</v>
      </c>
      <c r="H3097">
        <f t="shared" si="435"/>
        <v>198000</v>
      </c>
      <c r="I3097" s="2">
        <f>MIN(MainSheet!$C$10/MainSheet!$C$9,MainSheet!$K$9*60)</f>
        <v>660</v>
      </c>
      <c r="J3097" s="1">
        <f>IF(G3097&gt;MainSheet!$C$11,IF(J3096&gt;=0.999,1,(G3097-MainSheet!$C$11)*I3097/$B$2/60),0)</f>
        <v>1</v>
      </c>
      <c r="K3097" s="1">
        <f>IF(G3097&gt;MainSheet!$C$11+$B$6,IF(K3096&gt;=0.999,1,(G3097-MainSheet!$C$11-$B$6)*I3097/$C$2/60),0)</f>
        <v>1</v>
      </c>
      <c r="L3097" s="1">
        <f>IF(G3097&gt;MainSheet!$C$11+$B$6+$C$6,IF(L3096&gt;=0.999,1,(G3097-MainSheet!$C$11-$B$6-$C$6)*I3097/$D$2/60),0)</f>
        <v>1</v>
      </c>
      <c r="M3097">
        <f t="shared" si="436"/>
        <v>1</v>
      </c>
      <c r="N3097" s="2">
        <f t="shared" si="437"/>
        <v>3721.0526315789471</v>
      </c>
      <c r="O3097">
        <f t="shared" si="440"/>
        <v>977.02127659574455</v>
      </c>
      <c r="P3097">
        <f t="shared" si="438"/>
        <v>192000</v>
      </c>
      <c r="Q3097" s="2">
        <f t="shared" si="439"/>
        <v>196698.0739081747</v>
      </c>
      <c r="R3097">
        <f>Q3097/MainSheet!$C$8*(G3097-G3096)+R3096</f>
        <v>4305.6669149269237</v>
      </c>
      <c r="S3097">
        <f t="shared" si="441"/>
        <v>69490.695563681671</v>
      </c>
      <c r="T3097">
        <f t="shared" si="433"/>
        <v>30.950000000002039</v>
      </c>
      <c r="U3097" s="1">
        <f>Q3097/MainSheet!$C$22</f>
        <v>1</v>
      </c>
    </row>
    <row r="3098" spans="7:21">
      <c r="G3098">
        <f t="shared" si="434"/>
        <v>30.96000000000204</v>
      </c>
      <c r="H3098">
        <f t="shared" si="435"/>
        <v>198000</v>
      </c>
      <c r="I3098" s="2">
        <f>MIN(MainSheet!$C$10/MainSheet!$C$9,MainSheet!$K$9*60)</f>
        <v>660</v>
      </c>
      <c r="J3098" s="1">
        <f>IF(G3098&gt;MainSheet!$C$11,IF(J3097&gt;=0.999,1,(G3098-MainSheet!$C$11)*I3098/$B$2/60),0)</f>
        <v>1</v>
      </c>
      <c r="K3098" s="1">
        <f>IF(G3098&gt;MainSheet!$C$11+$B$6,IF(K3097&gt;=0.999,1,(G3098-MainSheet!$C$11-$B$6)*I3098/$C$2/60),0)</f>
        <v>1</v>
      </c>
      <c r="L3098" s="1">
        <f>IF(G3098&gt;MainSheet!$C$11+$B$6+$C$6,IF(L3097&gt;=0.999,1,(G3098-MainSheet!$C$11-$B$6-$C$6)*I3098/$D$2/60),0)</f>
        <v>1</v>
      </c>
      <c r="M3098">
        <f t="shared" si="436"/>
        <v>1</v>
      </c>
      <c r="N3098" s="2">
        <f t="shared" si="437"/>
        <v>3721.0526315789471</v>
      </c>
      <c r="O3098">
        <f t="shared" si="440"/>
        <v>977.02127659574455</v>
      </c>
      <c r="P3098">
        <f t="shared" si="438"/>
        <v>192000</v>
      </c>
      <c r="Q3098" s="2">
        <f t="shared" si="439"/>
        <v>196698.0739081747</v>
      </c>
      <c r="R3098">
        <f>Q3098/MainSheet!$C$8*(G3098-G3097)+R3097</f>
        <v>4307.6981614177585</v>
      </c>
      <c r="S3098">
        <f t="shared" si="441"/>
        <v>69523.478575999703</v>
      </c>
      <c r="T3098">
        <f t="shared" si="433"/>
        <v>30.96000000000204</v>
      </c>
      <c r="U3098" s="1">
        <f>Q3098/MainSheet!$C$22</f>
        <v>1</v>
      </c>
    </row>
    <row r="3099" spans="7:21">
      <c r="G3099">
        <f t="shared" si="434"/>
        <v>30.970000000002042</v>
      </c>
      <c r="H3099">
        <f t="shared" si="435"/>
        <v>198000</v>
      </c>
      <c r="I3099" s="2">
        <f>MIN(MainSheet!$C$10/MainSheet!$C$9,MainSheet!$K$9*60)</f>
        <v>660</v>
      </c>
      <c r="J3099" s="1">
        <f>IF(G3099&gt;MainSheet!$C$11,IF(J3098&gt;=0.999,1,(G3099-MainSheet!$C$11)*I3099/$B$2/60),0)</f>
        <v>1</v>
      </c>
      <c r="K3099" s="1">
        <f>IF(G3099&gt;MainSheet!$C$11+$B$6,IF(K3098&gt;=0.999,1,(G3099-MainSheet!$C$11-$B$6)*I3099/$C$2/60),0)</f>
        <v>1</v>
      </c>
      <c r="L3099" s="1">
        <f>IF(G3099&gt;MainSheet!$C$11+$B$6+$C$6,IF(L3098&gt;=0.999,1,(G3099-MainSheet!$C$11-$B$6-$C$6)*I3099/$D$2/60),0)</f>
        <v>1</v>
      </c>
      <c r="M3099">
        <f t="shared" si="436"/>
        <v>1</v>
      </c>
      <c r="N3099" s="2">
        <f t="shared" si="437"/>
        <v>3721.0526315789471</v>
      </c>
      <c r="O3099">
        <f t="shared" si="440"/>
        <v>977.02127659574455</v>
      </c>
      <c r="P3099">
        <f t="shared" si="438"/>
        <v>192000</v>
      </c>
      <c r="Q3099" s="2">
        <f t="shared" si="439"/>
        <v>196698.0739081747</v>
      </c>
      <c r="R3099">
        <f>Q3099/MainSheet!$C$8*(G3099-G3098)+R3098</f>
        <v>4309.7294079085932</v>
      </c>
      <c r="S3099">
        <f t="shared" si="441"/>
        <v>69556.261588317735</v>
      </c>
      <c r="T3099">
        <f t="shared" si="433"/>
        <v>30.970000000002042</v>
      </c>
      <c r="U3099" s="1">
        <f>Q3099/MainSheet!$C$22</f>
        <v>1</v>
      </c>
    </row>
    <row r="3100" spans="7:21">
      <c r="G3100">
        <f t="shared" si="434"/>
        <v>30.980000000002043</v>
      </c>
      <c r="H3100">
        <f t="shared" si="435"/>
        <v>198000</v>
      </c>
      <c r="I3100" s="2">
        <f>MIN(MainSheet!$C$10/MainSheet!$C$9,MainSheet!$K$9*60)</f>
        <v>660</v>
      </c>
      <c r="J3100" s="1">
        <f>IF(G3100&gt;MainSheet!$C$11,IF(J3099&gt;=0.999,1,(G3100-MainSheet!$C$11)*I3100/$B$2/60),0)</f>
        <v>1</v>
      </c>
      <c r="K3100" s="1">
        <f>IF(G3100&gt;MainSheet!$C$11+$B$6,IF(K3099&gt;=0.999,1,(G3100-MainSheet!$C$11-$B$6)*I3100/$C$2/60),0)</f>
        <v>1</v>
      </c>
      <c r="L3100" s="1">
        <f>IF(G3100&gt;MainSheet!$C$11+$B$6+$C$6,IF(L3099&gt;=0.999,1,(G3100-MainSheet!$C$11-$B$6-$C$6)*I3100/$D$2/60),0)</f>
        <v>1</v>
      </c>
      <c r="M3100">
        <f t="shared" si="436"/>
        <v>1</v>
      </c>
      <c r="N3100" s="2">
        <f t="shared" si="437"/>
        <v>3721.0526315789471</v>
      </c>
      <c r="O3100">
        <f t="shared" si="440"/>
        <v>977.02127659574455</v>
      </c>
      <c r="P3100">
        <f t="shared" si="438"/>
        <v>192000</v>
      </c>
      <c r="Q3100" s="2">
        <f t="shared" si="439"/>
        <v>196698.0739081747</v>
      </c>
      <c r="R3100">
        <f>Q3100/MainSheet!$C$8*(G3100-G3099)+R3099</f>
        <v>4311.7606543994279</v>
      </c>
      <c r="S3100">
        <f t="shared" si="441"/>
        <v>69589.044600635767</v>
      </c>
      <c r="T3100">
        <f t="shared" si="433"/>
        <v>30.980000000002043</v>
      </c>
      <c r="U3100" s="1">
        <f>Q3100/MainSheet!$C$22</f>
        <v>1</v>
      </c>
    </row>
    <row r="3101" spans="7:21">
      <c r="G3101">
        <f t="shared" si="434"/>
        <v>30.990000000002045</v>
      </c>
      <c r="H3101">
        <f t="shared" si="435"/>
        <v>198000</v>
      </c>
      <c r="I3101" s="2">
        <f>MIN(MainSheet!$C$10/MainSheet!$C$9,MainSheet!$K$9*60)</f>
        <v>660</v>
      </c>
      <c r="J3101" s="1">
        <f>IF(G3101&gt;MainSheet!$C$11,IF(J3100&gt;=0.999,1,(G3101-MainSheet!$C$11)*I3101/$B$2/60),0)</f>
        <v>1</v>
      </c>
      <c r="K3101" s="1">
        <f>IF(G3101&gt;MainSheet!$C$11+$B$6,IF(K3100&gt;=0.999,1,(G3101-MainSheet!$C$11-$B$6)*I3101/$C$2/60),0)</f>
        <v>1</v>
      </c>
      <c r="L3101" s="1">
        <f>IF(G3101&gt;MainSheet!$C$11+$B$6+$C$6,IF(L3100&gt;=0.999,1,(G3101-MainSheet!$C$11-$B$6-$C$6)*I3101/$D$2/60),0)</f>
        <v>1</v>
      </c>
      <c r="M3101">
        <f t="shared" si="436"/>
        <v>1</v>
      </c>
      <c r="N3101" s="2">
        <f t="shared" si="437"/>
        <v>3721.0526315789471</v>
      </c>
      <c r="O3101">
        <f t="shared" si="440"/>
        <v>977.02127659574455</v>
      </c>
      <c r="P3101">
        <f t="shared" si="438"/>
        <v>192000</v>
      </c>
      <c r="Q3101" s="2">
        <f t="shared" si="439"/>
        <v>196698.0739081747</v>
      </c>
      <c r="R3101">
        <f>Q3101/MainSheet!$C$8*(G3101-G3100)+R3100</f>
        <v>4313.7919008902627</v>
      </c>
      <c r="S3101">
        <f t="shared" si="441"/>
        <v>69621.827612953799</v>
      </c>
      <c r="T3101">
        <f t="shared" si="433"/>
        <v>30.990000000002045</v>
      </c>
      <c r="U3101" s="1">
        <f>Q3101/MainSheet!$C$22</f>
        <v>1</v>
      </c>
    </row>
    <row r="3102" spans="7:21">
      <c r="G3102">
        <f t="shared" si="434"/>
        <v>31.000000000002046</v>
      </c>
      <c r="H3102">
        <f t="shared" si="435"/>
        <v>198000</v>
      </c>
      <c r="I3102" s="2">
        <f>MIN(MainSheet!$C$10/MainSheet!$C$9,MainSheet!$K$9*60)</f>
        <v>660</v>
      </c>
      <c r="J3102" s="1">
        <f>IF(G3102&gt;MainSheet!$C$11,IF(J3101&gt;=0.999,1,(G3102-MainSheet!$C$11)*I3102/$B$2/60),0)</f>
        <v>1</v>
      </c>
      <c r="K3102" s="1">
        <f>IF(G3102&gt;MainSheet!$C$11+$B$6,IF(K3101&gt;=0.999,1,(G3102-MainSheet!$C$11-$B$6)*I3102/$C$2/60),0)</f>
        <v>1</v>
      </c>
      <c r="L3102" s="1">
        <f>IF(G3102&gt;MainSheet!$C$11+$B$6+$C$6,IF(L3101&gt;=0.999,1,(G3102-MainSheet!$C$11-$B$6-$C$6)*I3102/$D$2/60),0)</f>
        <v>1</v>
      </c>
      <c r="M3102">
        <f t="shared" si="436"/>
        <v>1</v>
      </c>
      <c r="N3102" s="2">
        <f t="shared" si="437"/>
        <v>3721.0526315789471</v>
      </c>
      <c r="O3102">
        <f t="shared" si="440"/>
        <v>977.02127659574455</v>
      </c>
      <c r="P3102">
        <f t="shared" si="438"/>
        <v>192000</v>
      </c>
      <c r="Q3102" s="2">
        <f t="shared" si="439"/>
        <v>196698.0739081747</v>
      </c>
      <c r="R3102">
        <f>Q3102/MainSheet!$C$8*(G3102-G3101)+R3101</f>
        <v>4315.8231473810974</v>
      </c>
      <c r="S3102">
        <f t="shared" si="441"/>
        <v>69654.610625271831</v>
      </c>
      <c r="T3102">
        <f t="shared" si="433"/>
        <v>31.000000000002046</v>
      </c>
      <c r="U3102" s="1">
        <f>Q3102/MainSheet!$C$22</f>
        <v>1</v>
      </c>
    </row>
    <row r="3103" spans="7:21">
      <c r="G3103">
        <f t="shared" si="434"/>
        <v>31.010000000002048</v>
      </c>
      <c r="H3103">
        <f t="shared" si="435"/>
        <v>198000</v>
      </c>
      <c r="I3103" s="2">
        <f>MIN(MainSheet!$C$10/MainSheet!$C$9,MainSheet!$K$9*60)</f>
        <v>660</v>
      </c>
      <c r="J3103" s="1">
        <f>IF(G3103&gt;MainSheet!$C$11,IF(J3102&gt;=0.999,1,(G3103-MainSheet!$C$11)*I3103/$B$2/60),0)</f>
        <v>1</v>
      </c>
      <c r="K3103" s="1">
        <f>IF(G3103&gt;MainSheet!$C$11+$B$6,IF(K3102&gt;=0.999,1,(G3103-MainSheet!$C$11-$B$6)*I3103/$C$2/60),0)</f>
        <v>1</v>
      </c>
      <c r="L3103" s="1">
        <f>IF(G3103&gt;MainSheet!$C$11+$B$6+$C$6,IF(L3102&gt;=0.999,1,(G3103-MainSheet!$C$11-$B$6-$C$6)*I3103/$D$2/60),0)</f>
        <v>1</v>
      </c>
      <c r="M3103">
        <f t="shared" si="436"/>
        <v>1</v>
      </c>
      <c r="N3103" s="2">
        <f t="shared" si="437"/>
        <v>3721.0526315789471</v>
      </c>
      <c r="O3103">
        <f t="shared" si="440"/>
        <v>977.02127659574455</v>
      </c>
      <c r="P3103">
        <f t="shared" si="438"/>
        <v>192000</v>
      </c>
      <c r="Q3103" s="2">
        <f t="shared" si="439"/>
        <v>196698.0739081747</v>
      </c>
      <c r="R3103">
        <f>Q3103/MainSheet!$C$8*(G3103-G3102)+R3102</f>
        <v>4317.8543938719322</v>
      </c>
      <c r="S3103">
        <f t="shared" si="441"/>
        <v>69687.393637589863</v>
      </c>
      <c r="T3103">
        <f t="shared" si="433"/>
        <v>31.010000000002048</v>
      </c>
      <c r="U3103" s="1">
        <f>Q3103/MainSheet!$C$22</f>
        <v>1</v>
      </c>
    </row>
    <row r="3104" spans="7:21">
      <c r="G3104">
        <f t="shared" si="434"/>
        <v>31.020000000002049</v>
      </c>
      <c r="H3104">
        <f t="shared" si="435"/>
        <v>198000</v>
      </c>
      <c r="I3104" s="2">
        <f>MIN(MainSheet!$C$10/MainSheet!$C$9,MainSheet!$K$9*60)</f>
        <v>660</v>
      </c>
      <c r="J3104" s="1">
        <f>IF(G3104&gt;MainSheet!$C$11,IF(J3103&gt;=0.999,1,(G3104-MainSheet!$C$11)*I3104/$B$2/60),0)</f>
        <v>1</v>
      </c>
      <c r="K3104" s="1">
        <f>IF(G3104&gt;MainSheet!$C$11+$B$6,IF(K3103&gt;=0.999,1,(G3104-MainSheet!$C$11-$B$6)*I3104/$C$2/60),0)</f>
        <v>1</v>
      </c>
      <c r="L3104" s="1">
        <f>IF(G3104&gt;MainSheet!$C$11+$B$6+$C$6,IF(L3103&gt;=0.999,1,(G3104-MainSheet!$C$11-$B$6-$C$6)*I3104/$D$2/60),0)</f>
        <v>1</v>
      </c>
      <c r="M3104">
        <f t="shared" si="436"/>
        <v>1</v>
      </c>
      <c r="N3104" s="2">
        <f t="shared" si="437"/>
        <v>3721.0526315789471</v>
      </c>
      <c r="O3104">
        <f t="shared" si="440"/>
        <v>977.02127659574455</v>
      </c>
      <c r="P3104">
        <f t="shared" si="438"/>
        <v>192000</v>
      </c>
      <c r="Q3104" s="2">
        <f t="shared" si="439"/>
        <v>196698.0739081747</v>
      </c>
      <c r="R3104">
        <f>Q3104/MainSheet!$C$8*(G3104-G3103)+R3103</f>
        <v>4319.8856403627669</v>
      </c>
      <c r="S3104">
        <f t="shared" si="441"/>
        <v>69720.176649907895</v>
      </c>
      <c r="T3104">
        <f t="shared" si="433"/>
        <v>31.020000000002049</v>
      </c>
      <c r="U3104" s="1">
        <f>Q3104/MainSheet!$C$22</f>
        <v>1</v>
      </c>
    </row>
    <row r="3105" spans="7:21">
      <c r="G3105">
        <f t="shared" si="434"/>
        <v>31.030000000002051</v>
      </c>
      <c r="H3105">
        <f t="shared" si="435"/>
        <v>198000</v>
      </c>
      <c r="I3105" s="2">
        <f>MIN(MainSheet!$C$10/MainSheet!$C$9,MainSheet!$K$9*60)</f>
        <v>660</v>
      </c>
      <c r="J3105" s="1">
        <f>IF(G3105&gt;MainSheet!$C$11,IF(J3104&gt;=0.999,1,(G3105-MainSheet!$C$11)*I3105/$B$2/60),0)</f>
        <v>1</v>
      </c>
      <c r="K3105" s="1">
        <f>IF(G3105&gt;MainSheet!$C$11+$B$6,IF(K3104&gt;=0.999,1,(G3105-MainSheet!$C$11-$B$6)*I3105/$C$2/60),0)</f>
        <v>1</v>
      </c>
      <c r="L3105" s="1">
        <f>IF(G3105&gt;MainSheet!$C$11+$B$6+$C$6,IF(L3104&gt;=0.999,1,(G3105-MainSheet!$C$11-$B$6-$C$6)*I3105/$D$2/60),0)</f>
        <v>1</v>
      </c>
      <c r="M3105">
        <f t="shared" si="436"/>
        <v>1</v>
      </c>
      <c r="N3105" s="2">
        <f t="shared" si="437"/>
        <v>3721.0526315789471</v>
      </c>
      <c r="O3105">
        <f t="shared" si="440"/>
        <v>977.02127659574455</v>
      </c>
      <c r="P3105">
        <f t="shared" si="438"/>
        <v>192000</v>
      </c>
      <c r="Q3105" s="2">
        <f t="shared" si="439"/>
        <v>196698.0739081747</v>
      </c>
      <c r="R3105">
        <f>Q3105/MainSheet!$C$8*(G3105-G3104)+R3104</f>
        <v>4321.9168868536017</v>
      </c>
      <c r="S3105">
        <f t="shared" si="441"/>
        <v>69752.959662225927</v>
      </c>
      <c r="T3105">
        <f t="shared" si="433"/>
        <v>31.030000000002051</v>
      </c>
      <c r="U3105" s="1">
        <f>Q3105/MainSheet!$C$22</f>
        <v>1</v>
      </c>
    </row>
    <row r="3106" spans="7:21">
      <c r="G3106">
        <f t="shared" si="434"/>
        <v>31.040000000002053</v>
      </c>
      <c r="H3106">
        <f t="shared" si="435"/>
        <v>198000</v>
      </c>
      <c r="I3106" s="2">
        <f>MIN(MainSheet!$C$10/MainSheet!$C$9,MainSheet!$K$9*60)</f>
        <v>660</v>
      </c>
      <c r="J3106" s="1">
        <f>IF(G3106&gt;MainSheet!$C$11,IF(J3105&gt;=0.999,1,(G3106-MainSheet!$C$11)*I3106/$B$2/60),0)</f>
        <v>1</v>
      </c>
      <c r="K3106" s="1">
        <f>IF(G3106&gt;MainSheet!$C$11+$B$6,IF(K3105&gt;=0.999,1,(G3106-MainSheet!$C$11-$B$6)*I3106/$C$2/60),0)</f>
        <v>1</v>
      </c>
      <c r="L3106" s="1">
        <f>IF(G3106&gt;MainSheet!$C$11+$B$6+$C$6,IF(L3105&gt;=0.999,1,(G3106-MainSheet!$C$11-$B$6-$C$6)*I3106/$D$2/60),0)</f>
        <v>1</v>
      </c>
      <c r="M3106">
        <f t="shared" si="436"/>
        <v>1</v>
      </c>
      <c r="N3106" s="2">
        <f t="shared" si="437"/>
        <v>3721.0526315789471</v>
      </c>
      <c r="O3106">
        <f t="shared" si="440"/>
        <v>977.02127659574455</v>
      </c>
      <c r="P3106">
        <f t="shared" si="438"/>
        <v>192000</v>
      </c>
      <c r="Q3106" s="2">
        <f t="shared" si="439"/>
        <v>196698.0739081747</v>
      </c>
      <c r="R3106">
        <f>Q3106/MainSheet!$C$8*(G3106-G3105)+R3105</f>
        <v>4323.9481333444364</v>
      </c>
      <c r="S3106">
        <f t="shared" si="441"/>
        <v>69785.742674543959</v>
      </c>
      <c r="T3106">
        <f t="shared" si="433"/>
        <v>31.040000000002053</v>
      </c>
      <c r="U3106" s="1">
        <f>Q3106/MainSheet!$C$22</f>
        <v>1</v>
      </c>
    </row>
    <row r="3107" spans="7:21">
      <c r="G3107">
        <f t="shared" si="434"/>
        <v>31.050000000002054</v>
      </c>
      <c r="H3107">
        <f t="shared" si="435"/>
        <v>198000</v>
      </c>
      <c r="I3107" s="2">
        <f>MIN(MainSheet!$C$10/MainSheet!$C$9,MainSheet!$K$9*60)</f>
        <v>660</v>
      </c>
      <c r="J3107" s="1">
        <f>IF(G3107&gt;MainSheet!$C$11,IF(J3106&gt;=0.999,1,(G3107-MainSheet!$C$11)*I3107/$B$2/60),0)</f>
        <v>1</v>
      </c>
      <c r="K3107" s="1">
        <f>IF(G3107&gt;MainSheet!$C$11+$B$6,IF(K3106&gt;=0.999,1,(G3107-MainSheet!$C$11-$B$6)*I3107/$C$2/60),0)</f>
        <v>1</v>
      </c>
      <c r="L3107" s="1">
        <f>IF(G3107&gt;MainSheet!$C$11+$B$6+$C$6,IF(L3106&gt;=0.999,1,(G3107-MainSheet!$C$11-$B$6-$C$6)*I3107/$D$2/60),0)</f>
        <v>1</v>
      </c>
      <c r="M3107">
        <f t="shared" si="436"/>
        <v>1</v>
      </c>
      <c r="N3107" s="2">
        <f t="shared" si="437"/>
        <v>3721.0526315789471</v>
      </c>
      <c r="O3107">
        <f t="shared" si="440"/>
        <v>977.02127659574455</v>
      </c>
      <c r="P3107">
        <f t="shared" si="438"/>
        <v>192000</v>
      </c>
      <c r="Q3107" s="2">
        <f t="shared" si="439"/>
        <v>196698.0739081747</v>
      </c>
      <c r="R3107">
        <f>Q3107/MainSheet!$C$8*(G3107-G3106)+R3106</f>
        <v>4325.9793798352712</v>
      </c>
      <c r="S3107">
        <f t="shared" si="441"/>
        <v>69818.525686861991</v>
      </c>
      <c r="T3107">
        <f t="shared" si="433"/>
        <v>31.050000000002054</v>
      </c>
      <c r="U3107" s="1">
        <f>Q3107/MainSheet!$C$22</f>
        <v>1</v>
      </c>
    </row>
    <row r="3108" spans="7:21">
      <c r="G3108">
        <f t="shared" si="434"/>
        <v>31.060000000002056</v>
      </c>
      <c r="H3108">
        <f t="shared" si="435"/>
        <v>198000</v>
      </c>
      <c r="I3108" s="2">
        <f>MIN(MainSheet!$C$10/MainSheet!$C$9,MainSheet!$K$9*60)</f>
        <v>660</v>
      </c>
      <c r="J3108" s="1">
        <f>IF(G3108&gt;MainSheet!$C$11,IF(J3107&gt;=0.999,1,(G3108-MainSheet!$C$11)*I3108/$B$2/60),0)</f>
        <v>1</v>
      </c>
      <c r="K3108" s="1">
        <f>IF(G3108&gt;MainSheet!$C$11+$B$6,IF(K3107&gt;=0.999,1,(G3108-MainSheet!$C$11-$B$6)*I3108/$C$2/60),0)</f>
        <v>1</v>
      </c>
      <c r="L3108" s="1">
        <f>IF(G3108&gt;MainSheet!$C$11+$B$6+$C$6,IF(L3107&gt;=0.999,1,(G3108-MainSheet!$C$11-$B$6-$C$6)*I3108/$D$2/60),0)</f>
        <v>1</v>
      </c>
      <c r="M3108">
        <f t="shared" si="436"/>
        <v>1</v>
      </c>
      <c r="N3108" s="2">
        <f t="shared" si="437"/>
        <v>3721.0526315789471</v>
      </c>
      <c r="O3108">
        <f t="shared" si="440"/>
        <v>977.02127659574455</v>
      </c>
      <c r="P3108">
        <f t="shared" si="438"/>
        <v>192000</v>
      </c>
      <c r="Q3108" s="2">
        <f t="shared" si="439"/>
        <v>196698.0739081747</v>
      </c>
      <c r="R3108">
        <f>Q3108/MainSheet!$C$8*(G3108-G3107)+R3107</f>
        <v>4328.0106263261059</v>
      </c>
      <c r="S3108">
        <f t="shared" si="441"/>
        <v>69851.308699180023</v>
      </c>
      <c r="T3108">
        <f t="shared" si="433"/>
        <v>31.060000000002056</v>
      </c>
      <c r="U3108" s="1">
        <f>Q3108/MainSheet!$C$22</f>
        <v>1</v>
      </c>
    </row>
    <row r="3109" spans="7:21">
      <c r="G3109">
        <f t="shared" si="434"/>
        <v>31.070000000002057</v>
      </c>
      <c r="H3109">
        <f t="shared" si="435"/>
        <v>198000</v>
      </c>
      <c r="I3109" s="2">
        <f>MIN(MainSheet!$C$10/MainSheet!$C$9,MainSheet!$K$9*60)</f>
        <v>660</v>
      </c>
      <c r="J3109" s="1">
        <f>IF(G3109&gt;MainSheet!$C$11,IF(J3108&gt;=0.999,1,(G3109-MainSheet!$C$11)*I3109/$B$2/60),0)</f>
        <v>1</v>
      </c>
      <c r="K3109" s="1">
        <f>IF(G3109&gt;MainSheet!$C$11+$B$6,IF(K3108&gt;=0.999,1,(G3109-MainSheet!$C$11-$B$6)*I3109/$C$2/60),0)</f>
        <v>1</v>
      </c>
      <c r="L3109" s="1">
        <f>IF(G3109&gt;MainSheet!$C$11+$B$6+$C$6,IF(L3108&gt;=0.999,1,(G3109-MainSheet!$C$11-$B$6-$C$6)*I3109/$D$2/60),0)</f>
        <v>1</v>
      </c>
      <c r="M3109">
        <f t="shared" si="436"/>
        <v>1</v>
      </c>
      <c r="N3109" s="2">
        <f t="shared" si="437"/>
        <v>3721.0526315789471</v>
      </c>
      <c r="O3109">
        <f t="shared" si="440"/>
        <v>977.02127659574455</v>
      </c>
      <c r="P3109">
        <f t="shared" si="438"/>
        <v>192000</v>
      </c>
      <c r="Q3109" s="2">
        <f t="shared" si="439"/>
        <v>196698.0739081747</v>
      </c>
      <c r="R3109">
        <f>Q3109/MainSheet!$C$8*(G3109-G3108)+R3108</f>
        <v>4330.0418728169407</v>
      </c>
      <c r="S3109">
        <f t="shared" si="441"/>
        <v>69884.091711498055</v>
      </c>
      <c r="T3109">
        <f t="shared" si="433"/>
        <v>31.070000000002057</v>
      </c>
      <c r="U3109" s="1">
        <f>Q3109/MainSheet!$C$22</f>
        <v>1</v>
      </c>
    </row>
    <row r="3110" spans="7:21">
      <c r="G3110">
        <f t="shared" si="434"/>
        <v>31.080000000002059</v>
      </c>
      <c r="H3110">
        <f t="shared" si="435"/>
        <v>198000</v>
      </c>
      <c r="I3110" s="2">
        <f>MIN(MainSheet!$C$10/MainSheet!$C$9,MainSheet!$K$9*60)</f>
        <v>660</v>
      </c>
      <c r="J3110" s="1">
        <f>IF(G3110&gt;MainSheet!$C$11,IF(J3109&gt;=0.999,1,(G3110-MainSheet!$C$11)*I3110/$B$2/60),0)</f>
        <v>1</v>
      </c>
      <c r="K3110" s="1">
        <f>IF(G3110&gt;MainSheet!$C$11+$B$6,IF(K3109&gt;=0.999,1,(G3110-MainSheet!$C$11-$B$6)*I3110/$C$2/60),0)</f>
        <v>1</v>
      </c>
      <c r="L3110" s="1">
        <f>IF(G3110&gt;MainSheet!$C$11+$B$6+$C$6,IF(L3109&gt;=0.999,1,(G3110-MainSheet!$C$11-$B$6-$C$6)*I3110/$D$2/60),0)</f>
        <v>1</v>
      </c>
      <c r="M3110">
        <f t="shared" si="436"/>
        <v>1</v>
      </c>
      <c r="N3110" s="2">
        <f t="shared" si="437"/>
        <v>3721.0526315789471</v>
      </c>
      <c r="O3110">
        <f t="shared" si="440"/>
        <v>977.02127659574455</v>
      </c>
      <c r="P3110">
        <f t="shared" si="438"/>
        <v>192000</v>
      </c>
      <c r="Q3110" s="2">
        <f t="shared" si="439"/>
        <v>196698.0739081747</v>
      </c>
      <c r="R3110">
        <f>Q3110/MainSheet!$C$8*(G3110-G3109)+R3109</f>
        <v>4332.0731193077754</v>
      </c>
      <c r="S3110">
        <f t="shared" si="441"/>
        <v>69916.874723816087</v>
      </c>
      <c r="T3110">
        <f t="shared" si="433"/>
        <v>31.080000000002059</v>
      </c>
      <c r="U3110" s="1">
        <f>Q3110/MainSheet!$C$22</f>
        <v>1</v>
      </c>
    </row>
    <row r="3111" spans="7:21">
      <c r="G3111">
        <f t="shared" si="434"/>
        <v>31.09000000000206</v>
      </c>
      <c r="H3111">
        <f t="shared" si="435"/>
        <v>198000</v>
      </c>
      <c r="I3111" s="2">
        <f>MIN(MainSheet!$C$10/MainSheet!$C$9,MainSheet!$K$9*60)</f>
        <v>660</v>
      </c>
      <c r="J3111" s="1">
        <f>IF(G3111&gt;MainSheet!$C$11,IF(J3110&gt;=0.999,1,(G3111-MainSheet!$C$11)*I3111/$B$2/60),0)</f>
        <v>1</v>
      </c>
      <c r="K3111" s="1">
        <f>IF(G3111&gt;MainSheet!$C$11+$B$6,IF(K3110&gt;=0.999,1,(G3111-MainSheet!$C$11-$B$6)*I3111/$C$2/60),0)</f>
        <v>1</v>
      </c>
      <c r="L3111" s="1">
        <f>IF(G3111&gt;MainSheet!$C$11+$B$6+$C$6,IF(L3110&gt;=0.999,1,(G3111-MainSheet!$C$11-$B$6-$C$6)*I3111/$D$2/60),0)</f>
        <v>1</v>
      </c>
      <c r="M3111">
        <f t="shared" si="436"/>
        <v>1</v>
      </c>
      <c r="N3111" s="2">
        <f t="shared" si="437"/>
        <v>3721.0526315789471</v>
      </c>
      <c r="O3111">
        <f t="shared" si="440"/>
        <v>977.02127659574455</v>
      </c>
      <c r="P3111">
        <f t="shared" si="438"/>
        <v>192000</v>
      </c>
      <c r="Q3111" s="2">
        <f t="shared" si="439"/>
        <v>196698.0739081747</v>
      </c>
      <c r="R3111">
        <f>Q3111/MainSheet!$C$8*(G3111-G3110)+R3110</f>
        <v>4334.1043657986102</v>
      </c>
      <c r="S3111">
        <f t="shared" si="441"/>
        <v>69949.657736134119</v>
      </c>
      <c r="T3111">
        <f t="shared" si="433"/>
        <v>31.09000000000206</v>
      </c>
      <c r="U3111" s="1">
        <f>Q3111/MainSheet!$C$22</f>
        <v>1</v>
      </c>
    </row>
    <row r="3112" spans="7:21">
      <c r="G3112">
        <f t="shared" si="434"/>
        <v>31.100000000002062</v>
      </c>
      <c r="H3112">
        <f t="shared" si="435"/>
        <v>198000</v>
      </c>
      <c r="I3112" s="2">
        <f>MIN(MainSheet!$C$10/MainSheet!$C$9,MainSheet!$K$9*60)</f>
        <v>660</v>
      </c>
      <c r="J3112" s="1">
        <f>IF(G3112&gt;MainSheet!$C$11,IF(J3111&gt;=0.999,1,(G3112-MainSheet!$C$11)*I3112/$B$2/60),0)</f>
        <v>1</v>
      </c>
      <c r="K3112" s="1">
        <f>IF(G3112&gt;MainSheet!$C$11+$B$6,IF(K3111&gt;=0.999,1,(G3112-MainSheet!$C$11-$B$6)*I3112/$C$2/60),0)</f>
        <v>1</v>
      </c>
      <c r="L3112" s="1">
        <f>IF(G3112&gt;MainSheet!$C$11+$B$6+$C$6,IF(L3111&gt;=0.999,1,(G3112-MainSheet!$C$11-$B$6-$C$6)*I3112/$D$2/60),0)</f>
        <v>1</v>
      </c>
      <c r="M3112">
        <f t="shared" si="436"/>
        <v>1</v>
      </c>
      <c r="N3112" s="2">
        <f t="shared" si="437"/>
        <v>3721.0526315789471</v>
      </c>
      <c r="O3112">
        <f t="shared" si="440"/>
        <v>977.02127659574455</v>
      </c>
      <c r="P3112">
        <f t="shared" si="438"/>
        <v>192000</v>
      </c>
      <c r="Q3112" s="2">
        <f t="shared" si="439"/>
        <v>196698.0739081747</v>
      </c>
      <c r="R3112">
        <f>Q3112/MainSheet!$C$8*(G3112-G3111)+R3111</f>
        <v>4336.1356122894449</v>
      </c>
      <c r="S3112">
        <f t="shared" si="441"/>
        <v>69982.440748452151</v>
      </c>
      <c r="T3112">
        <f t="shared" si="433"/>
        <v>31.100000000002062</v>
      </c>
      <c r="U3112" s="1">
        <f>Q3112/MainSheet!$C$22</f>
        <v>1</v>
      </c>
    </row>
    <row r="3113" spans="7:21">
      <c r="G3113">
        <f t="shared" si="434"/>
        <v>31.110000000002064</v>
      </c>
      <c r="H3113">
        <f t="shared" si="435"/>
        <v>198000</v>
      </c>
      <c r="I3113" s="2">
        <f>MIN(MainSheet!$C$10/MainSheet!$C$9,MainSheet!$K$9*60)</f>
        <v>660</v>
      </c>
      <c r="J3113" s="1">
        <f>IF(G3113&gt;MainSheet!$C$11,IF(J3112&gt;=0.999,1,(G3113-MainSheet!$C$11)*I3113/$B$2/60),0)</f>
        <v>1</v>
      </c>
      <c r="K3113" s="1">
        <f>IF(G3113&gt;MainSheet!$C$11+$B$6,IF(K3112&gt;=0.999,1,(G3113-MainSheet!$C$11-$B$6)*I3113/$C$2/60),0)</f>
        <v>1</v>
      </c>
      <c r="L3113" s="1">
        <f>IF(G3113&gt;MainSheet!$C$11+$B$6+$C$6,IF(L3112&gt;=0.999,1,(G3113-MainSheet!$C$11-$B$6-$C$6)*I3113/$D$2/60),0)</f>
        <v>1</v>
      </c>
      <c r="M3113">
        <f t="shared" si="436"/>
        <v>1</v>
      </c>
      <c r="N3113" s="2">
        <f t="shared" si="437"/>
        <v>3721.0526315789471</v>
      </c>
      <c r="O3113">
        <f t="shared" si="440"/>
        <v>977.02127659574455</v>
      </c>
      <c r="P3113">
        <f t="shared" si="438"/>
        <v>192000</v>
      </c>
      <c r="Q3113" s="2">
        <f t="shared" si="439"/>
        <v>196698.0739081747</v>
      </c>
      <c r="R3113">
        <f>Q3113/MainSheet!$C$8*(G3113-G3112)+R3112</f>
        <v>4338.1668587802797</v>
      </c>
      <c r="S3113">
        <f t="shared" si="441"/>
        <v>70015.223760770183</v>
      </c>
      <c r="T3113">
        <f t="shared" si="433"/>
        <v>31.110000000002064</v>
      </c>
      <c r="U3113" s="1">
        <f>Q3113/MainSheet!$C$22</f>
        <v>1</v>
      </c>
    </row>
    <row r="3114" spans="7:21">
      <c r="G3114">
        <f t="shared" si="434"/>
        <v>31.120000000002065</v>
      </c>
      <c r="H3114">
        <f t="shared" si="435"/>
        <v>198000</v>
      </c>
      <c r="I3114" s="2">
        <f>MIN(MainSheet!$C$10/MainSheet!$C$9,MainSheet!$K$9*60)</f>
        <v>660</v>
      </c>
      <c r="J3114" s="1">
        <f>IF(G3114&gt;MainSheet!$C$11,IF(J3113&gt;=0.999,1,(G3114-MainSheet!$C$11)*I3114/$B$2/60),0)</f>
        <v>1</v>
      </c>
      <c r="K3114" s="1">
        <f>IF(G3114&gt;MainSheet!$C$11+$B$6,IF(K3113&gt;=0.999,1,(G3114-MainSheet!$C$11-$B$6)*I3114/$C$2/60),0)</f>
        <v>1</v>
      </c>
      <c r="L3114" s="1">
        <f>IF(G3114&gt;MainSheet!$C$11+$B$6+$C$6,IF(L3113&gt;=0.999,1,(G3114-MainSheet!$C$11-$B$6-$C$6)*I3114/$D$2/60),0)</f>
        <v>1</v>
      </c>
      <c r="M3114">
        <f t="shared" si="436"/>
        <v>1</v>
      </c>
      <c r="N3114" s="2">
        <f t="shared" si="437"/>
        <v>3721.0526315789471</v>
      </c>
      <c r="O3114">
        <f t="shared" si="440"/>
        <v>977.02127659574455</v>
      </c>
      <c r="P3114">
        <f t="shared" si="438"/>
        <v>192000</v>
      </c>
      <c r="Q3114" s="2">
        <f t="shared" si="439"/>
        <v>196698.0739081747</v>
      </c>
      <c r="R3114">
        <f>Q3114/MainSheet!$C$8*(G3114-G3113)+R3113</f>
        <v>4340.1981052711144</v>
      </c>
      <c r="S3114">
        <f t="shared" si="441"/>
        <v>70048.006773088215</v>
      </c>
      <c r="T3114">
        <f t="shared" si="433"/>
        <v>31.120000000002065</v>
      </c>
      <c r="U3114" s="1">
        <f>Q3114/MainSheet!$C$22</f>
        <v>1</v>
      </c>
    </row>
    <row r="3115" spans="7:21">
      <c r="G3115">
        <f t="shared" si="434"/>
        <v>31.130000000002067</v>
      </c>
      <c r="H3115">
        <f t="shared" si="435"/>
        <v>198000</v>
      </c>
      <c r="I3115" s="2">
        <f>MIN(MainSheet!$C$10/MainSheet!$C$9,MainSheet!$K$9*60)</f>
        <v>660</v>
      </c>
      <c r="J3115" s="1">
        <f>IF(G3115&gt;MainSheet!$C$11,IF(J3114&gt;=0.999,1,(G3115-MainSheet!$C$11)*I3115/$B$2/60),0)</f>
        <v>1</v>
      </c>
      <c r="K3115" s="1">
        <f>IF(G3115&gt;MainSheet!$C$11+$B$6,IF(K3114&gt;=0.999,1,(G3115-MainSheet!$C$11-$B$6)*I3115/$C$2/60),0)</f>
        <v>1</v>
      </c>
      <c r="L3115" s="1">
        <f>IF(G3115&gt;MainSheet!$C$11+$B$6+$C$6,IF(L3114&gt;=0.999,1,(G3115-MainSheet!$C$11-$B$6-$C$6)*I3115/$D$2/60),0)</f>
        <v>1</v>
      </c>
      <c r="M3115">
        <f t="shared" si="436"/>
        <v>1</v>
      </c>
      <c r="N3115" s="2">
        <f t="shared" si="437"/>
        <v>3721.0526315789471</v>
      </c>
      <c r="O3115">
        <f t="shared" si="440"/>
        <v>977.02127659574455</v>
      </c>
      <c r="P3115">
        <f t="shared" si="438"/>
        <v>192000</v>
      </c>
      <c r="Q3115" s="2">
        <f t="shared" si="439"/>
        <v>196698.0739081747</v>
      </c>
      <c r="R3115">
        <f>Q3115/MainSheet!$C$8*(G3115-G3114)+R3114</f>
        <v>4342.2293517619491</v>
      </c>
      <c r="S3115">
        <f t="shared" si="441"/>
        <v>70080.789785406247</v>
      </c>
      <c r="T3115">
        <f t="shared" si="433"/>
        <v>31.130000000002067</v>
      </c>
      <c r="U3115" s="1">
        <f>Q3115/MainSheet!$C$22</f>
        <v>1</v>
      </c>
    </row>
    <row r="3116" spans="7:21">
      <c r="G3116">
        <f t="shared" si="434"/>
        <v>31.140000000002068</v>
      </c>
      <c r="H3116">
        <f t="shared" si="435"/>
        <v>198000</v>
      </c>
      <c r="I3116" s="2">
        <f>MIN(MainSheet!$C$10/MainSheet!$C$9,MainSheet!$K$9*60)</f>
        <v>660</v>
      </c>
      <c r="J3116" s="1">
        <f>IF(G3116&gt;MainSheet!$C$11,IF(J3115&gt;=0.999,1,(G3116-MainSheet!$C$11)*I3116/$B$2/60),0)</f>
        <v>1</v>
      </c>
      <c r="K3116" s="1">
        <f>IF(G3116&gt;MainSheet!$C$11+$B$6,IF(K3115&gt;=0.999,1,(G3116-MainSheet!$C$11-$B$6)*I3116/$C$2/60),0)</f>
        <v>1</v>
      </c>
      <c r="L3116" s="1">
        <f>IF(G3116&gt;MainSheet!$C$11+$B$6+$C$6,IF(L3115&gt;=0.999,1,(G3116-MainSheet!$C$11-$B$6-$C$6)*I3116/$D$2/60),0)</f>
        <v>1</v>
      </c>
      <c r="M3116">
        <f t="shared" si="436"/>
        <v>1</v>
      </c>
      <c r="N3116" s="2">
        <f t="shared" si="437"/>
        <v>3721.0526315789471</v>
      </c>
      <c r="O3116">
        <f t="shared" si="440"/>
        <v>977.02127659574455</v>
      </c>
      <c r="P3116">
        <f t="shared" si="438"/>
        <v>192000</v>
      </c>
      <c r="Q3116" s="2">
        <f t="shared" si="439"/>
        <v>196698.0739081747</v>
      </c>
      <c r="R3116">
        <f>Q3116/MainSheet!$C$8*(G3116-G3115)+R3115</f>
        <v>4344.2605982527839</v>
      </c>
      <c r="S3116">
        <f t="shared" si="441"/>
        <v>70113.572797724279</v>
      </c>
      <c r="T3116">
        <f t="shared" si="433"/>
        <v>31.140000000002068</v>
      </c>
      <c r="U3116" s="1">
        <f>Q3116/MainSheet!$C$22</f>
        <v>1</v>
      </c>
    </row>
    <row r="3117" spans="7:21">
      <c r="G3117">
        <f t="shared" si="434"/>
        <v>31.15000000000207</v>
      </c>
      <c r="H3117">
        <f t="shared" si="435"/>
        <v>198000</v>
      </c>
      <c r="I3117" s="2">
        <f>MIN(MainSheet!$C$10/MainSheet!$C$9,MainSheet!$K$9*60)</f>
        <v>660</v>
      </c>
      <c r="J3117" s="1">
        <f>IF(G3117&gt;MainSheet!$C$11,IF(J3116&gt;=0.999,1,(G3117-MainSheet!$C$11)*I3117/$B$2/60),0)</f>
        <v>1</v>
      </c>
      <c r="K3117" s="1">
        <f>IF(G3117&gt;MainSheet!$C$11+$B$6,IF(K3116&gt;=0.999,1,(G3117-MainSheet!$C$11-$B$6)*I3117/$C$2/60),0)</f>
        <v>1</v>
      </c>
      <c r="L3117" s="1">
        <f>IF(G3117&gt;MainSheet!$C$11+$B$6+$C$6,IF(L3116&gt;=0.999,1,(G3117-MainSheet!$C$11-$B$6-$C$6)*I3117/$D$2/60),0)</f>
        <v>1</v>
      </c>
      <c r="M3117">
        <f t="shared" si="436"/>
        <v>1</v>
      </c>
      <c r="N3117" s="2">
        <f t="shared" si="437"/>
        <v>3721.0526315789471</v>
      </c>
      <c r="O3117">
        <f t="shared" si="440"/>
        <v>977.02127659574455</v>
      </c>
      <c r="P3117">
        <f t="shared" si="438"/>
        <v>192000</v>
      </c>
      <c r="Q3117" s="2">
        <f t="shared" si="439"/>
        <v>196698.0739081747</v>
      </c>
      <c r="R3117">
        <f>Q3117/MainSheet!$C$8*(G3117-G3116)+R3116</f>
        <v>4346.2918447436186</v>
      </c>
      <c r="S3117">
        <f t="shared" si="441"/>
        <v>70146.355810042311</v>
      </c>
      <c r="T3117">
        <f t="shared" si="433"/>
        <v>31.15000000000207</v>
      </c>
      <c r="U3117" s="1">
        <f>Q3117/MainSheet!$C$22</f>
        <v>1</v>
      </c>
    </row>
    <row r="3118" spans="7:21">
      <c r="G3118">
        <f t="shared" si="434"/>
        <v>31.160000000002071</v>
      </c>
      <c r="H3118">
        <f t="shared" si="435"/>
        <v>198000</v>
      </c>
      <c r="I3118" s="2">
        <f>MIN(MainSheet!$C$10/MainSheet!$C$9,MainSheet!$K$9*60)</f>
        <v>660</v>
      </c>
      <c r="J3118" s="1">
        <f>IF(G3118&gt;MainSheet!$C$11,IF(J3117&gt;=0.999,1,(G3118-MainSheet!$C$11)*I3118/$B$2/60),0)</f>
        <v>1</v>
      </c>
      <c r="K3118" s="1">
        <f>IF(G3118&gt;MainSheet!$C$11+$B$6,IF(K3117&gt;=0.999,1,(G3118-MainSheet!$C$11-$B$6)*I3118/$C$2/60),0)</f>
        <v>1</v>
      </c>
      <c r="L3118" s="1">
        <f>IF(G3118&gt;MainSheet!$C$11+$B$6+$C$6,IF(L3117&gt;=0.999,1,(G3118-MainSheet!$C$11-$B$6-$C$6)*I3118/$D$2/60),0)</f>
        <v>1</v>
      </c>
      <c r="M3118">
        <f t="shared" si="436"/>
        <v>1</v>
      </c>
      <c r="N3118" s="2">
        <f t="shared" si="437"/>
        <v>3721.0526315789471</v>
      </c>
      <c r="O3118">
        <f t="shared" si="440"/>
        <v>977.02127659574455</v>
      </c>
      <c r="P3118">
        <f t="shared" si="438"/>
        <v>192000</v>
      </c>
      <c r="Q3118" s="2">
        <f t="shared" si="439"/>
        <v>196698.0739081747</v>
      </c>
      <c r="R3118">
        <f>Q3118/MainSheet!$C$8*(G3118-G3117)+R3117</f>
        <v>4348.3230912344534</v>
      </c>
      <c r="S3118">
        <f t="shared" si="441"/>
        <v>70179.138822360343</v>
      </c>
      <c r="T3118">
        <f t="shared" si="433"/>
        <v>31.160000000002071</v>
      </c>
      <c r="U3118" s="1">
        <f>Q3118/MainSheet!$C$22</f>
        <v>1</v>
      </c>
    </row>
    <row r="3119" spans="7:21">
      <c r="G3119">
        <f t="shared" si="434"/>
        <v>31.170000000002073</v>
      </c>
      <c r="H3119">
        <f t="shared" si="435"/>
        <v>198000</v>
      </c>
      <c r="I3119" s="2">
        <f>MIN(MainSheet!$C$10/MainSheet!$C$9,MainSheet!$K$9*60)</f>
        <v>660</v>
      </c>
      <c r="J3119" s="1">
        <f>IF(G3119&gt;MainSheet!$C$11,IF(J3118&gt;=0.999,1,(G3119-MainSheet!$C$11)*I3119/$B$2/60),0)</f>
        <v>1</v>
      </c>
      <c r="K3119" s="1">
        <f>IF(G3119&gt;MainSheet!$C$11+$B$6,IF(K3118&gt;=0.999,1,(G3119-MainSheet!$C$11-$B$6)*I3119/$C$2/60),0)</f>
        <v>1</v>
      </c>
      <c r="L3119" s="1">
        <f>IF(G3119&gt;MainSheet!$C$11+$B$6+$C$6,IF(L3118&gt;=0.999,1,(G3119-MainSheet!$C$11-$B$6-$C$6)*I3119/$D$2/60),0)</f>
        <v>1</v>
      </c>
      <c r="M3119">
        <f t="shared" si="436"/>
        <v>1</v>
      </c>
      <c r="N3119" s="2">
        <f t="shared" si="437"/>
        <v>3721.0526315789471</v>
      </c>
      <c r="O3119">
        <f t="shared" si="440"/>
        <v>977.02127659574455</v>
      </c>
      <c r="P3119">
        <f t="shared" si="438"/>
        <v>192000</v>
      </c>
      <c r="Q3119" s="2">
        <f t="shared" si="439"/>
        <v>196698.0739081747</v>
      </c>
      <c r="R3119">
        <f>Q3119/MainSheet!$C$8*(G3119-G3118)+R3118</f>
        <v>4350.3543377252881</v>
      </c>
      <c r="S3119">
        <f t="shared" si="441"/>
        <v>70211.921834678375</v>
      </c>
      <c r="T3119">
        <f t="shared" si="433"/>
        <v>31.170000000002073</v>
      </c>
      <c r="U3119" s="1">
        <f>Q3119/MainSheet!$C$22</f>
        <v>1</v>
      </c>
    </row>
    <row r="3120" spans="7:21">
      <c r="G3120">
        <f t="shared" si="434"/>
        <v>31.180000000002075</v>
      </c>
      <c r="H3120">
        <f t="shared" si="435"/>
        <v>198000</v>
      </c>
      <c r="I3120" s="2">
        <f>MIN(MainSheet!$C$10/MainSheet!$C$9,MainSheet!$K$9*60)</f>
        <v>660</v>
      </c>
      <c r="J3120" s="1">
        <f>IF(G3120&gt;MainSheet!$C$11,IF(J3119&gt;=0.999,1,(G3120-MainSheet!$C$11)*I3120/$B$2/60),0)</f>
        <v>1</v>
      </c>
      <c r="K3120" s="1">
        <f>IF(G3120&gt;MainSheet!$C$11+$B$6,IF(K3119&gt;=0.999,1,(G3120-MainSheet!$C$11-$B$6)*I3120/$C$2/60),0)</f>
        <v>1</v>
      </c>
      <c r="L3120" s="1">
        <f>IF(G3120&gt;MainSheet!$C$11+$B$6+$C$6,IF(L3119&gt;=0.999,1,(G3120-MainSheet!$C$11-$B$6-$C$6)*I3120/$D$2/60),0)</f>
        <v>1</v>
      </c>
      <c r="M3120">
        <f t="shared" si="436"/>
        <v>1</v>
      </c>
      <c r="N3120" s="2">
        <f t="shared" si="437"/>
        <v>3721.0526315789471</v>
      </c>
      <c r="O3120">
        <f t="shared" si="440"/>
        <v>977.02127659574455</v>
      </c>
      <c r="P3120">
        <f t="shared" si="438"/>
        <v>192000</v>
      </c>
      <c r="Q3120" s="2">
        <f t="shared" si="439"/>
        <v>196698.0739081747</v>
      </c>
      <c r="R3120">
        <f>Q3120/MainSheet!$C$8*(G3120-G3119)+R3119</f>
        <v>4352.3855842161229</v>
      </c>
      <c r="S3120">
        <f t="shared" si="441"/>
        <v>70244.704846996407</v>
      </c>
      <c r="T3120">
        <f t="shared" si="433"/>
        <v>31.180000000002075</v>
      </c>
      <c r="U3120" s="1">
        <f>Q3120/MainSheet!$C$22</f>
        <v>1</v>
      </c>
    </row>
    <row r="3121" spans="7:21">
      <c r="G3121">
        <f t="shared" si="434"/>
        <v>31.190000000002076</v>
      </c>
      <c r="H3121">
        <f t="shared" si="435"/>
        <v>198000</v>
      </c>
      <c r="I3121" s="2">
        <f>MIN(MainSheet!$C$10/MainSheet!$C$9,MainSheet!$K$9*60)</f>
        <v>660</v>
      </c>
      <c r="J3121" s="1">
        <f>IF(G3121&gt;MainSheet!$C$11,IF(J3120&gt;=0.999,1,(G3121-MainSheet!$C$11)*I3121/$B$2/60),0)</f>
        <v>1</v>
      </c>
      <c r="K3121" s="1">
        <f>IF(G3121&gt;MainSheet!$C$11+$B$6,IF(K3120&gt;=0.999,1,(G3121-MainSheet!$C$11-$B$6)*I3121/$C$2/60),0)</f>
        <v>1</v>
      </c>
      <c r="L3121" s="1">
        <f>IF(G3121&gt;MainSheet!$C$11+$B$6+$C$6,IF(L3120&gt;=0.999,1,(G3121-MainSheet!$C$11-$B$6-$C$6)*I3121/$D$2/60),0)</f>
        <v>1</v>
      </c>
      <c r="M3121">
        <f t="shared" si="436"/>
        <v>1</v>
      </c>
      <c r="N3121" s="2">
        <f t="shared" si="437"/>
        <v>3721.0526315789471</v>
      </c>
      <c r="O3121">
        <f t="shared" si="440"/>
        <v>977.02127659574455</v>
      </c>
      <c r="P3121">
        <f t="shared" si="438"/>
        <v>192000</v>
      </c>
      <c r="Q3121" s="2">
        <f t="shared" si="439"/>
        <v>196698.0739081747</v>
      </c>
      <c r="R3121">
        <f>Q3121/MainSheet!$C$8*(G3121-G3120)+R3120</f>
        <v>4354.4168307069576</v>
      </c>
      <c r="S3121">
        <f t="shared" si="441"/>
        <v>70277.487859314439</v>
      </c>
      <c r="T3121">
        <f t="shared" si="433"/>
        <v>31.190000000002076</v>
      </c>
      <c r="U3121" s="1">
        <f>Q3121/MainSheet!$C$22</f>
        <v>1</v>
      </c>
    </row>
    <row r="3122" spans="7:21">
      <c r="G3122">
        <f t="shared" si="434"/>
        <v>31.200000000002078</v>
      </c>
      <c r="H3122">
        <f t="shared" si="435"/>
        <v>198000</v>
      </c>
      <c r="I3122" s="2">
        <f>MIN(MainSheet!$C$10/MainSheet!$C$9,MainSheet!$K$9*60)</f>
        <v>660</v>
      </c>
      <c r="J3122" s="1">
        <f>IF(G3122&gt;MainSheet!$C$11,IF(J3121&gt;=0.999,1,(G3122-MainSheet!$C$11)*I3122/$B$2/60),0)</f>
        <v>1</v>
      </c>
      <c r="K3122" s="1">
        <f>IF(G3122&gt;MainSheet!$C$11+$B$6,IF(K3121&gt;=0.999,1,(G3122-MainSheet!$C$11-$B$6)*I3122/$C$2/60),0)</f>
        <v>1</v>
      </c>
      <c r="L3122" s="1">
        <f>IF(G3122&gt;MainSheet!$C$11+$B$6+$C$6,IF(L3121&gt;=0.999,1,(G3122-MainSheet!$C$11-$B$6-$C$6)*I3122/$D$2/60),0)</f>
        <v>1</v>
      </c>
      <c r="M3122">
        <f t="shared" si="436"/>
        <v>1</v>
      </c>
      <c r="N3122" s="2">
        <f t="shared" si="437"/>
        <v>3721.0526315789471</v>
      </c>
      <c r="O3122">
        <f t="shared" si="440"/>
        <v>977.02127659574455</v>
      </c>
      <c r="P3122">
        <f t="shared" si="438"/>
        <v>192000</v>
      </c>
      <c r="Q3122" s="2">
        <f t="shared" si="439"/>
        <v>196698.0739081747</v>
      </c>
      <c r="R3122">
        <f>Q3122/MainSheet!$C$8*(G3122-G3121)+R3121</f>
        <v>4356.4480771977924</v>
      </c>
      <c r="S3122">
        <f t="shared" si="441"/>
        <v>70310.270871632471</v>
      </c>
      <c r="T3122">
        <f t="shared" si="433"/>
        <v>31.200000000002078</v>
      </c>
      <c r="U3122" s="1">
        <f>Q3122/MainSheet!$C$22</f>
        <v>1</v>
      </c>
    </row>
    <row r="3123" spans="7:21">
      <c r="G3123">
        <f t="shared" si="434"/>
        <v>31.210000000002079</v>
      </c>
      <c r="H3123">
        <f t="shared" si="435"/>
        <v>198000</v>
      </c>
      <c r="I3123" s="2">
        <f>MIN(MainSheet!$C$10/MainSheet!$C$9,MainSheet!$K$9*60)</f>
        <v>660</v>
      </c>
      <c r="J3123" s="1">
        <f>IF(G3123&gt;MainSheet!$C$11,IF(J3122&gt;=0.999,1,(G3123-MainSheet!$C$11)*I3123/$B$2/60),0)</f>
        <v>1</v>
      </c>
      <c r="K3123" s="1">
        <f>IF(G3123&gt;MainSheet!$C$11+$B$6,IF(K3122&gt;=0.999,1,(G3123-MainSheet!$C$11-$B$6)*I3123/$C$2/60),0)</f>
        <v>1</v>
      </c>
      <c r="L3123" s="1">
        <f>IF(G3123&gt;MainSheet!$C$11+$B$6+$C$6,IF(L3122&gt;=0.999,1,(G3123-MainSheet!$C$11-$B$6-$C$6)*I3123/$D$2/60),0)</f>
        <v>1</v>
      </c>
      <c r="M3123">
        <f t="shared" si="436"/>
        <v>1</v>
      </c>
      <c r="N3123" s="2">
        <f t="shared" si="437"/>
        <v>3721.0526315789471</v>
      </c>
      <c r="O3123">
        <f t="shared" si="440"/>
        <v>977.02127659574455</v>
      </c>
      <c r="P3123">
        <f t="shared" si="438"/>
        <v>192000</v>
      </c>
      <c r="Q3123" s="2">
        <f t="shared" si="439"/>
        <v>196698.0739081747</v>
      </c>
      <c r="R3123">
        <f>Q3123/MainSheet!$C$8*(G3123-G3122)+R3122</f>
        <v>4358.4793236886271</v>
      </c>
      <c r="S3123">
        <f t="shared" si="441"/>
        <v>70343.053883950502</v>
      </c>
      <c r="T3123">
        <f t="shared" si="433"/>
        <v>31.210000000002079</v>
      </c>
      <c r="U3123" s="1">
        <f>Q3123/MainSheet!$C$22</f>
        <v>1</v>
      </c>
    </row>
    <row r="3124" spans="7:21">
      <c r="G3124">
        <f t="shared" si="434"/>
        <v>31.220000000002081</v>
      </c>
      <c r="H3124">
        <f t="shared" si="435"/>
        <v>198000</v>
      </c>
      <c r="I3124" s="2">
        <f>MIN(MainSheet!$C$10/MainSheet!$C$9,MainSheet!$K$9*60)</f>
        <v>660</v>
      </c>
      <c r="J3124" s="1">
        <f>IF(G3124&gt;MainSheet!$C$11,IF(J3123&gt;=0.999,1,(G3124-MainSheet!$C$11)*I3124/$B$2/60),0)</f>
        <v>1</v>
      </c>
      <c r="K3124" s="1">
        <f>IF(G3124&gt;MainSheet!$C$11+$B$6,IF(K3123&gt;=0.999,1,(G3124-MainSheet!$C$11-$B$6)*I3124/$C$2/60),0)</f>
        <v>1</v>
      </c>
      <c r="L3124" s="1">
        <f>IF(G3124&gt;MainSheet!$C$11+$B$6+$C$6,IF(L3123&gt;=0.999,1,(G3124-MainSheet!$C$11-$B$6-$C$6)*I3124/$D$2/60),0)</f>
        <v>1</v>
      </c>
      <c r="M3124">
        <f t="shared" si="436"/>
        <v>1</v>
      </c>
      <c r="N3124" s="2">
        <f t="shared" si="437"/>
        <v>3721.0526315789471</v>
      </c>
      <c r="O3124">
        <f t="shared" si="440"/>
        <v>977.02127659574455</v>
      </c>
      <c r="P3124">
        <f t="shared" si="438"/>
        <v>192000</v>
      </c>
      <c r="Q3124" s="2">
        <f t="shared" si="439"/>
        <v>196698.0739081747</v>
      </c>
      <c r="R3124">
        <f>Q3124/MainSheet!$C$8*(G3124-G3123)+R3123</f>
        <v>4360.5105701794619</v>
      </c>
      <c r="S3124">
        <f t="shared" si="441"/>
        <v>70375.836896268534</v>
      </c>
      <c r="T3124">
        <f t="shared" si="433"/>
        <v>31.220000000002081</v>
      </c>
      <c r="U3124" s="1">
        <f>Q3124/MainSheet!$C$22</f>
        <v>1</v>
      </c>
    </row>
    <row r="3125" spans="7:21">
      <c r="G3125">
        <f t="shared" si="434"/>
        <v>31.230000000002082</v>
      </c>
      <c r="H3125">
        <f t="shared" si="435"/>
        <v>198000</v>
      </c>
      <c r="I3125" s="2">
        <f>MIN(MainSheet!$C$10/MainSheet!$C$9,MainSheet!$K$9*60)</f>
        <v>660</v>
      </c>
      <c r="J3125" s="1">
        <f>IF(G3125&gt;MainSheet!$C$11,IF(J3124&gt;=0.999,1,(G3125-MainSheet!$C$11)*I3125/$B$2/60),0)</f>
        <v>1</v>
      </c>
      <c r="K3125" s="1">
        <f>IF(G3125&gt;MainSheet!$C$11+$B$6,IF(K3124&gt;=0.999,1,(G3125-MainSheet!$C$11-$B$6)*I3125/$C$2/60),0)</f>
        <v>1</v>
      </c>
      <c r="L3125" s="1">
        <f>IF(G3125&gt;MainSheet!$C$11+$B$6+$C$6,IF(L3124&gt;=0.999,1,(G3125-MainSheet!$C$11-$B$6-$C$6)*I3125/$D$2/60),0)</f>
        <v>1</v>
      </c>
      <c r="M3125">
        <f t="shared" si="436"/>
        <v>1</v>
      </c>
      <c r="N3125" s="2">
        <f t="shared" si="437"/>
        <v>3721.0526315789471</v>
      </c>
      <c r="O3125">
        <f t="shared" si="440"/>
        <v>977.02127659574455</v>
      </c>
      <c r="P3125">
        <f t="shared" si="438"/>
        <v>192000</v>
      </c>
      <c r="Q3125" s="2">
        <f t="shared" si="439"/>
        <v>196698.0739081747</v>
      </c>
      <c r="R3125">
        <f>Q3125/MainSheet!$C$8*(G3125-G3124)+R3124</f>
        <v>4362.5418166702966</v>
      </c>
      <c r="S3125">
        <f t="shared" si="441"/>
        <v>70408.619908586566</v>
      </c>
      <c r="T3125">
        <f t="shared" si="433"/>
        <v>31.230000000002082</v>
      </c>
      <c r="U3125" s="1">
        <f>Q3125/MainSheet!$C$22</f>
        <v>1</v>
      </c>
    </row>
    <row r="3126" spans="7:21">
      <c r="G3126">
        <f t="shared" si="434"/>
        <v>31.240000000002084</v>
      </c>
      <c r="H3126">
        <f t="shared" si="435"/>
        <v>198000</v>
      </c>
      <c r="I3126" s="2">
        <f>MIN(MainSheet!$C$10/MainSheet!$C$9,MainSheet!$K$9*60)</f>
        <v>660</v>
      </c>
      <c r="J3126" s="1">
        <f>IF(G3126&gt;MainSheet!$C$11,IF(J3125&gt;=0.999,1,(G3126-MainSheet!$C$11)*I3126/$B$2/60),0)</f>
        <v>1</v>
      </c>
      <c r="K3126" s="1">
        <f>IF(G3126&gt;MainSheet!$C$11+$B$6,IF(K3125&gt;=0.999,1,(G3126-MainSheet!$C$11-$B$6)*I3126/$C$2/60),0)</f>
        <v>1</v>
      </c>
      <c r="L3126" s="1">
        <f>IF(G3126&gt;MainSheet!$C$11+$B$6+$C$6,IF(L3125&gt;=0.999,1,(G3126-MainSheet!$C$11-$B$6-$C$6)*I3126/$D$2/60),0)</f>
        <v>1</v>
      </c>
      <c r="M3126">
        <f t="shared" si="436"/>
        <v>1</v>
      </c>
      <c r="N3126" s="2">
        <f t="shared" si="437"/>
        <v>3721.0526315789471</v>
      </c>
      <c r="O3126">
        <f t="shared" si="440"/>
        <v>977.02127659574455</v>
      </c>
      <c r="P3126">
        <f t="shared" si="438"/>
        <v>192000</v>
      </c>
      <c r="Q3126" s="2">
        <f t="shared" si="439"/>
        <v>196698.0739081747</v>
      </c>
      <c r="R3126">
        <f>Q3126/MainSheet!$C$8*(G3126-G3125)+R3125</f>
        <v>4364.5730631611314</v>
      </c>
      <c r="S3126">
        <f t="shared" si="441"/>
        <v>70441.402920904598</v>
      </c>
      <c r="T3126">
        <f t="shared" si="433"/>
        <v>31.240000000002084</v>
      </c>
      <c r="U3126" s="1">
        <f>Q3126/MainSheet!$C$22</f>
        <v>1</v>
      </c>
    </row>
    <row r="3127" spans="7:21">
      <c r="G3127">
        <f t="shared" si="434"/>
        <v>31.250000000002085</v>
      </c>
      <c r="H3127">
        <f t="shared" si="435"/>
        <v>198000</v>
      </c>
      <c r="I3127" s="2">
        <f>MIN(MainSheet!$C$10/MainSheet!$C$9,MainSheet!$K$9*60)</f>
        <v>660</v>
      </c>
      <c r="J3127" s="1">
        <f>IF(G3127&gt;MainSheet!$C$11,IF(J3126&gt;=0.999,1,(G3127-MainSheet!$C$11)*I3127/$B$2/60),0)</f>
        <v>1</v>
      </c>
      <c r="K3127" s="1">
        <f>IF(G3127&gt;MainSheet!$C$11+$B$6,IF(K3126&gt;=0.999,1,(G3127-MainSheet!$C$11-$B$6)*I3127/$C$2/60),0)</f>
        <v>1</v>
      </c>
      <c r="L3127" s="1">
        <f>IF(G3127&gt;MainSheet!$C$11+$B$6+$C$6,IF(L3126&gt;=0.999,1,(G3127-MainSheet!$C$11-$B$6-$C$6)*I3127/$D$2/60),0)</f>
        <v>1</v>
      </c>
      <c r="M3127">
        <f t="shared" si="436"/>
        <v>1</v>
      </c>
      <c r="N3127" s="2">
        <f t="shared" si="437"/>
        <v>3721.0526315789471</v>
      </c>
      <c r="O3127">
        <f t="shared" si="440"/>
        <v>977.02127659574455</v>
      </c>
      <c r="P3127">
        <f t="shared" si="438"/>
        <v>192000</v>
      </c>
      <c r="Q3127" s="2">
        <f t="shared" si="439"/>
        <v>196698.0739081747</v>
      </c>
      <c r="R3127">
        <f>Q3127/MainSheet!$C$8*(G3127-G3126)+R3126</f>
        <v>4366.6043096519661</v>
      </c>
      <c r="S3127">
        <f t="shared" si="441"/>
        <v>70474.18593322263</v>
      </c>
      <c r="T3127">
        <f t="shared" si="433"/>
        <v>31.250000000002085</v>
      </c>
      <c r="U3127" s="1">
        <f>Q3127/MainSheet!$C$22</f>
        <v>1</v>
      </c>
    </row>
    <row r="3128" spans="7:21">
      <c r="G3128">
        <f t="shared" si="434"/>
        <v>31.260000000002087</v>
      </c>
      <c r="H3128">
        <f t="shared" si="435"/>
        <v>198000</v>
      </c>
      <c r="I3128" s="2">
        <f>MIN(MainSheet!$C$10/MainSheet!$C$9,MainSheet!$K$9*60)</f>
        <v>660</v>
      </c>
      <c r="J3128" s="1">
        <f>IF(G3128&gt;MainSheet!$C$11,IF(J3127&gt;=0.999,1,(G3128-MainSheet!$C$11)*I3128/$B$2/60),0)</f>
        <v>1</v>
      </c>
      <c r="K3128" s="1">
        <f>IF(G3128&gt;MainSheet!$C$11+$B$6,IF(K3127&gt;=0.999,1,(G3128-MainSheet!$C$11-$B$6)*I3128/$C$2/60),0)</f>
        <v>1</v>
      </c>
      <c r="L3128" s="1">
        <f>IF(G3128&gt;MainSheet!$C$11+$B$6+$C$6,IF(L3127&gt;=0.999,1,(G3128-MainSheet!$C$11-$B$6-$C$6)*I3128/$D$2/60),0)</f>
        <v>1</v>
      </c>
      <c r="M3128">
        <f t="shared" si="436"/>
        <v>1</v>
      </c>
      <c r="N3128" s="2">
        <f t="shared" si="437"/>
        <v>3721.0526315789471</v>
      </c>
      <c r="O3128">
        <f t="shared" si="440"/>
        <v>977.02127659574455</v>
      </c>
      <c r="P3128">
        <f t="shared" si="438"/>
        <v>192000</v>
      </c>
      <c r="Q3128" s="2">
        <f t="shared" si="439"/>
        <v>196698.0739081747</v>
      </c>
      <c r="R3128">
        <f>Q3128/MainSheet!$C$8*(G3128-G3127)+R3127</f>
        <v>4368.6355561428009</v>
      </c>
      <c r="S3128">
        <f t="shared" si="441"/>
        <v>70506.968945540662</v>
      </c>
      <c r="T3128">
        <f t="shared" si="433"/>
        <v>31.260000000002087</v>
      </c>
      <c r="U3128" s="1">
        <f>Q3128/MainSheet!$C$22</f>
        <v>1</v>
      </c>
    </row>
    <row r="3129" spans="7:21">
      <c r="G3129">
        <f t="shared" si="434"/>
        <v>31.270000000002089</v>
      </c>
      <c r="H3129">
        <f t="shared" si="435"/>
        <v>198000</v>
      </c>
      <c r="I3129" s="2">
        <f>MIN(MainSheet!$C$10/MainSheet!$C$9,MainSheet!$K$9*60)</f>
        <v>660</v>
      </c>
      <c r="J3129" s="1">
        <f>IF(G3129&gt;MainSheet!$C$11,IF(J3128&gt;=0.999,1,(G3129-MainSheet!$C$11)*I3129/$B$2/60),0)</f>
        <v>1</v>
      </c>
      <c r="K3129" s="1">
        <f>IF(G3129&gt;MainSheet!$C$11+$B$6,IF(K3128&gt;=0.999,1,(G3129-MainSheet!$C$11-$B$6)*I3129/$C$2/60),0)</f>
        <v>1</v>
      </c>
      <c r="L3129" s="1">
        <f>IF(G3129&gt;MainSheet!$C$11+$B$6+$C$6,IF(L3128&gt;=0.999,1,(G3129-MainSheet!$C$11-$B$6-$C$6)*I3129/$D$2/60),0)</f>
        <v>1</v>
      </c>
      <c r="M3129">
        <f t="shared" si="436"/>
        <v>1</v>
      </c>
      <c r="N3129" s="2">
        <f t="shared" si="437"/>
        <v>3721.0526315789471</v>
      </c>
      <c r="O3129">
        <f t="shared" si="440"/>
        <v>977.02127659574455</v>
      </c>
      <c r="P3129">
        <f t="shared" si="438"/>
        <v>192000</v>
      </c>
      <c r="Q3129" s="2">
        <f t="shared" si="439"/>
        <v>196698.0739081747</v>
      </c>
      <c r="R3129">
        <f>Q3129/MainSheet!$C$8*(G3129-G3128)+R3128</f>
        <v>4370.6668026336356</v>
      </c>
      <c r="S3129">
        <f t="shared" si="441"/>
        <v>70539.751957858694</v>
      </c>
      <c r="T3129">
        <f t="shared" si="433"/>
        <v>31.270000000002089</v>
      </c>
      <c r="U3129" s="1">
        <f>Q3129/MainSheet!$C$22</f>
        <v>1</v>
      </c>
    </row>
    <row r="3130" spans="7:21">
      <c r="G3130">
        <f t="shared" si="434"/>
        <v>31.28000000000209</v>
      </c>
      <c r="H3130">
        <f t="shared" si="435"/>
        <v>198000</v>
      </c>
      <c r="I3130" s="2">
        <f>MIN(MainSheet!$C$10/MainSheet!$C$9,MainSheet!$K$9*60)</f>
        <v>660</v>
      </c>
      <c r="J3130" s="1">
        <f>IF(G3130&gt;MainSheet!$C$11,IF(J3129&gt;=0.999,1,(G3130-MainSheet!$C$11)*I3130/$B$2/60),0)</f>
        <v>1</v>
      </c>
      <c r="K3130" s="1">
        <f>IF(G3130&gt;MainSheet!$C$11+$B$6,IF(K3129&gt;=0.999,1,(G3130-MainSheet!$C$11-$B$6)*I3130/$C$2/60),0)</f>
        <v>1</v>
      </c>
      <c r="L3130" s="1">
        <f>IF(G3130&gt;MainSheet!$C$11+$B$6+$C$6,IF(L3129&gt;=0.999,1,(G3130-MainSheet!$C$11-$B$6-$C$6)*I3130/$D$2/60),0)</f>
        <v>1</v>
      </c>
      <c r="M3130">
        <f t="shared" si="436"/>
        <v>1</v>
      </c>
      <c r="N3130" s="2">
        <f t="shared" si="437"/>
        <v>3721.0526315789471</v>
      </c>
      <c r="O3130">
        <f t="shared" si="440"/>
        <v>977.02127659574455</v>
      </c>
      <c r="P3130">
        <f t="shared" si="438"/>
        <v>192000</v>
      </c>
      <c r="Q3130" s="2">
        <f t="shared" si="439"/>
        <v>196698.0739081747</v>
      </c>
      <c r="R3130">
        <f>Q3130/MainSheet!$C$8*(G3130-G3129)+R3129</f>
        <v>4372.6980491244703</v>
      </c>
      <c r="S3130">
        <f t="shared" si="441"/>
        <v>70572.534970176726</v>
      </c>
      <c r="T3130">
        <f t="shared" si="433"/>
        <v>31.28000000000209</v>
      </c>
      <c r="U3130" s="1">
        <f>Q3130/MainSheet!$C$22</f>
        <v>1</v>
      </c>
    </row>
    <row r="3131" spans="7:21">
      <c r="G3131">
        <f t="shared" si="434"/>
        <v>31.290000000002092</v>
      </c>
      <c r="H3131">
        <f t="shared" si="435"/>
        <v>198000</v>
      </c>
      <c r="I3131" s="2">
        <f>MIN(MainSheet!$C$10/MainSheet!$C$9,MainSheet!$K$9*60)</f>
        <v>660</v>
      </c>
      <c r="J3131" s="1">
        <f>IF(G3131&gt;MainSheet!$C$11,IF(J3130&gt;=0.999,1,(G3131-MainSheet!$C$11)*I3131/$B$2/60),0)</f>
        <v>1</v>
      </c>
      <c r="K3131" s="1">
        <f>IF(G3131&gt;MainSheet!$C$11+$B$6,IF(K3130&gt;=0.999,1,(G3131-MainSheet!$C$11-$B$6)*I3131/$C$2/60),0)</f>
        <v>1</v>
      </c>
      <c r="L3131" s="1">
        <f>IF(G3131&gt;MainSheet!$C$11+$B$6+$C$6,IF(L3130&gt;=0.999,1,(G3131-MainSheet!$C$11-$B$6-$C$6)*I3131/$D$2/60),0)</f>
        <v>1</v>
      </c>
      <c r="M3131">
        <f t="shared" si="436"/>
        <v>1</v>
      </c>
      <c r="N3131" s="2">
        <f t="shared" si="437"/>
        <v>3721.0526315789471</v>
      </c>
      <c r="O3131">
        <f t="shared" si="440"/>
        <v>977.02127659574455</v>
      </c>
      <c r="P3131">
        <f t="shared" si="438"/>
        <v>192000</v>
      </c>
      <c r="Q3131" s="2">
        <f t="shared" si="439"/>
        <v>196698.0739081747</v>
      </c>
      <c r="R3131">
        <f>Q3131/MainSheet!$C$8*(G3131-G3130)+R3130</f>
        <v>4374.7292956153051</v>
      </c>
      <c r="S3131">
        <f t="shared" si="441"/>
        <v>70605.317982494758</v>
      </c>
      <c r="T3131">
        <f t="shared" si="433"/>
        <v>31.290000000002092</v>
      </c>
      <c r="U3131" s="1">
        <f>Q3131/MainSheet!$C$22</f>
        <v>1</v>
      </c>
    </row>
    <row r="3132" spans="7:21">
      <c r="G3132">
        <f t="shared" si="434"/>
        <v>31.300000000002093</v>
      </c>
      <c r="H3132">
        <f t="shared" si="435"/>
        <v>198000</v>
      </c>
      <c r="I3132" s="2">
        <f>MIN(MainSheet!$C$10/MainSheet!$C$9,MainSheet!$K$9*60)</f>
        <v>660</v>
      </c>
      <c r="J3132" s="1">
        <f>IF(G3132&gt;MainSheet!$C$11,IF(J3131&gt;=0.999,1,(G3132-MainSheet!$C$11)*I3132/$B$2/60),0)</f>
        <v>1</v>
      </c>
      <c r="K3132" s="1">
        <f>IF(G3132&gt;MainSheet!$C$11+$B$6,IF(K3131&gt;=0.999,1,(G3132-MainSheet!$C$11-$B$6)*I3132/$C$2/60),0)</f>
        <v>1</v>
      </c>
      <c r="L3132" s="1">
        <f>IF(G3132&gt;MainSheet!$C$11+$B$6+$C$6,IF(L3131&gt;=0.999,1,(G3132-MainSheet!$C$11-$B$6-$C$6)*I3132/$D$2/60),0)</f>
        <v>1</v>
      </c>
      <c r="M3132">
        <f t="shared" si="436"/>
        <v>1</v>
      </c>
      <c r="N3132" s="2">
        <f t="shared" si="437"/>
        <v>3721.0526315789471</v>
      </c>
      <c r="O3132">
        <f t="shared" si="440"/>
        <v>977.02127659574455</v>
      </c>
      <c r="P3132">
        <f t="shared" si="438"/>
        <v>192000</v>
      </c>
      <c r="Q3132" s="2">
        <f t="shared" si="439"/>
        <v>196698.0739081747</v>
      </c>
      <c r="R3132">
        <f>Q3132/MainSheet!$C$8*(G3132-G3131)+R3131</f>
        <v>4376.7605421061398</v>
      </c>
      <c r="S3132">
        <f t="shared" si="441"/>
        <v>70638.10099481279</v>
      </c>
      <c r="T3132">
        <f t="shared" si="433"/>
        <v>31.300000000002093</v>
      </c>
      <c r="U3132" s="1">
        <f>Q3132/MainSheet!$C$22</f>
        <v>1</v>
      </c>
    </row>
    <row r="3133" spans="7:21">
      <c r="G3133">
        <f t="shared" si="434"/>
        <v>31.310000000002095</v>
      </c>
      <c r="H3133">
        <f t="shared" si="435"/>
        <v>198000</v>
      </c>
      <c r="I3133" s="2">
        <f>MIN(MainSheet!$C$10/MainSheet!$C$9,MainSheet!$K$9*60)</f>
        <v>660</v>
      </c>
      <c r="J3133" s="1">
        <f>IF(G3133&gt;MainSheet!$C$11,IF(J3132&gt;=0.999,1,(G3133-MainSheet!$C$11)*I3133/$B$2/60),0)</f>
        <v>1</v>
      </c>
      <c r="K3133" s="1">
        <f>IF(G3133&gt;MainSheet!$C$11+$B$6,IF(K3132&gt;=0.999,1,(G3133-MainSheet!$C$11-$B$6)*I3133/$C$2/60),0)</f>
        <v>1</v>
      </c>
      <c r="L3133" s="1">
        <f>IF(G3133&gt;MainSheet!$C$11+$B$6+$C$6,IF(L3132&gt;=0.999,1,(G3133-MainSheet!$C$11-$B$6-$C$6)*I3133/$D$2/60),0)</f>
        <v>1</v>
      </c>
      <c r="M3133">
        <f t="shared" si="436"/>
        <v>1</v>
      </c>
      <c r="N3133" s="2">
        <f t="shared" si="437"/>
        <v>3721.0526315789471</v>
      </c>
      <c r="O3133">
        <f t="shared" si="440"/>
        <v>977.02127659574455</v>
      </c>
      <c r="P3133">
        <f t="shared" si="438"/>
        <v>192000</v>
      </c>
      <c r="Q3133" s="2">
        <f t="shared" si="439"/>
        <v>196698.0739081747</v>
      </c>
      <c r="R3133">
        <f>Q3133/MainSheet!$C$8*(G3133-G3132)+R3132</f>
        <v>4378.7917885969746</v>
      </c>
      <c r="S3133">
        <f t="shared" si="441"/>
        <v>70670.884007130822</v>
      </c>
      <c r="T3133">
        <f t="shared" si="433"/>
        <v>31.310000000002095</v>
      </c>
      <c r="U3133" s="1">
        <f>Q3133/MainSheet!$C$22</f>
        <v>1</v>
      </c>
    </row>
    <row r="3134" spans="7:21">
      <c r="G3134">
        <f t="shared" si="434"/>
        <v>31.320000000002096</v>
      </c>
      <c r="H3134">
        <f t="shared" si="435"/>
        <v>198000</v>
      </c>
      <c r="I3134" s="2">
        <f>MIN(MainSheet!$C$10/MainSheet!$C$9,MainSheet!$K$9*60)</f>
        <v>660</v>
      </c>
      <c r="J3134" s="1">
        <f>IF(G3134&gt;MainSheet!$C$11,IF(J3133&gt;=0.999,1,(G3134-MainSheet!$C$11)*I3134/$B$2/60),0)</f>
        <v>1</v>
      </c>
      <c r="K3134" s="1">
        <f>IF(G3134&gt;MainSheet!$C$11+$B$6,IF(K3133&gt;=0.999,1,(G3134-MainSheet!$C$11-$B$6)*I3134/$C$2/60),0)</f>
        <v>1</v>
      </c>
      <c r="L3134" s="1">
        <f>IF(G3134&gt;MainSheet!$C$11+$B$6+$C$6,IF(L3133&gt;=0.999,1,(G3134-MainSheet!$C$11-$B$6-$C$6)*I3134/$D$2/60),0)</f>
        <v>1</v>
      </c>
      <c r="M3134">
        <f t="shared" si="436"/>
        <v>1</v>
      </c>
      <c r="N3134" s="2">
        <f t="shared" si="437"/>
        <v>3721.0526315789471</v>
      </c>
      <c r="O3134">
        <f t="shared" si="440"/>
        <v>977.02127659574455</v>
      </c>
      <c r="P3134">
        <f t="shared" si="438"/>
        <v>192000</v>
      </c>
      <c r="Q3134" s="2">
        <f t="shared" si="439"/>
        <v>196698.0739081747</v>
      </c>
      <c r="R3134">
        <f>Q3134/MainSheet!$C$8*(G3134-G3133)+R3133</f>
        <v>4380.8230350878093</v>
      </c>
      <c r="S3134">
        <f t="shared" si="441"/>
        <v>70703.667019448854</v>
      </c>
      <c r="T3134">
        <f t="shared" si="433"/>
        <v>31.320000000002096</v>
      </c>
      <c r="U3134" s="1">
        <f>Q3134/MainSheet!$C$22</f>
        <v>1</v>
      </c>
    </row>
    <row r="3135" spans="7:21">
      <c r="G3135">
        <f t="shared" si="434"/>
        <v>31.330000000002098</v>
      </c>
      <c r="H3135">
        <f t="shared" si="435"/>
        <v>198000</v>
      </c>
      <c r="I3135" s="2">
        <f>MIN(MainSheet!$C$10/MainSheet!$C$9,MainSheet!$K$9*60)</f>
        <v>660</v>
      </c>
      <c r="J3135" s="1">
        <f>IF(G3135&gt;MainSheet!$C$11,IF(J3134&gt;=0.999,1,(G3135-MainSheet!$C$11)*I3135/$B$2/60),0)</f>
        <v>1</v>
      </c>
      <c r="K3135" s="1">
        <f>IF(G3135&gt;MainSheet!$C$11+$B$6,IF(K3134&gt;=0.999,1,(G3135-MainSheet!$C$11-$B$6)*I3135/$C$2/60),0)</f>
        <v>1</v>
      </c>
      <c r="L3135" s="1">
        <f>IF(G3135&gt;MainSheet!$C$11+$B$6+$C$6,IF(L3134&gt;=0.999,1,(G3135-MainSheet!$C$11-$B$6-$C$6)*I3135/$D$2/60),0)</f>
        <v>1</v>
      </c>
      <c r="M3135">
        <f t="shared" si="436"/>
        <v>1</v>
      </c>
      <c r="N3135" s="2">
        <f t="shared" si="437"/>
        <v>3721.0526315789471</v>
      </c>
      <c r="O3135">
        <f t="shared" si="440"/>
        <v>977.02127659574455</v>
      </c>
      <c r="P3135">
        <f t="shared" si="438"/>
        <v>192000</v>
      </c>
      <c r="Q3135" s="2">
        <f t="shared" si="439"/>
        <v>196698.0739081747</v>
      </c>
      <c r="R3135">
        <f>Q3135/MainSheet!$C$8*(G3135-G3134)+R3134</f>
        <v>4382.8542815786441</v>
      </c>
      <c r="S3135">
        <f t="shared" si="441"/>
        <v>70736.450031766886</v>
      </c>
      <c r="T3135">
        <f t="shared" si="433"/>
        <v>31.330000000002098</v>
      </c>
      <c r="U3135" s="1">
        <f>Q3135/MainSheet!$C$22</f>
        <v>1</v>
      </c>
    </row>
    <row r="3136" spans="7:21">
      <c r="G3136">
        <f t="shared" si="434"/>
        <v>31.3400000000021</v>
      </c>
      <c r="H3136">
        <f t="shared" si="435"/>
        <v>198000</v>
      </c>
      <c r="I3136" s="2">
        <f>MIN(MainSheet!$C$10/MainSheet!$C$9,MainSheet!$K$9*60)</f>
        <v>660</v>
      </c>
      <c r="J3136" s="1">
        <f>IF(G3136&gt;MainSheet!$C$11,IF(J3135&gt;=0.999,1,(G3136-MainSheet!$C$11)*I3136/$B$2/60),0)</f>
        <v>1</v>
      </c>
      <c r="K3136" s="1">
        <f>IF(G3136&gt;MainSheet!$C$11+$B$6,IF(K3135&gt;=0.999,1,(G3136-MainSheet!$C$11-$B$6)*I3136/$C$2/60),0)</f>
        <v>1</v>
      </c>
      <c r="L3136" s="1">
        <f>IF(G3136&gt;MainSheet!$C$11+$B$6+$C$6,IF(L3135&gt;=0.999,1,(G3136-MainSheet!$C$11-$B$6-$C$6)*I3136/$D$2/60),0)</f>
        <v>1</v>
      </c>
      <c r="M3136">
        <f t="shared" si="436"/>
        <v>1</v>
      </c>
      <c r="N3136" s="2">
        <f t="shared" si="437"/>
        <v>3721.0526315789471</v>
      </c>
      <c r="O3136">
        <f t="shared" si="440"/>
        <v>977.02127659574455</v>
      </c>
      <c r="P3136">
        <f t="shared" si="438"/>
        <v>192000</v>
      </c>
      <c r="Q3136" s="2">
        <f t="shared" si="439"/>
        <v>196698.0739081747</v>
      </c>
      <c r="R3136">
        <f>Q3136/MainSheet!$C$8*(G3136-G3135)+R3135</f>
        <v>4384.8855280694788</v>
      </c>
      <c r="S3136">
        <f t="shared" si="441"/>
        <v>70769.233044084918</v>
      </c>
      <c r="T3136">
        <f t="shared" si="433"/>
        <v>31.3400000000021</v>
      </c>
      <c r="U3136" s="1">
        <f>Q3136/MainSheet!$C$22</f>
        <v>1</v>
      </c>
    </row>
    <row r="3137" spans="7:21">
      <c r="G3137">
        <f t="shared" si="434"/>
        <v>31.350000000002101</v>
      </c>
      <c r="H3137">
        <f t="shared" si="435"/>
        <v>198000</v>
      </c>
      <c r="I3137" s="2">
        <f>MIN(MainSheet!$C$10/MainSheet!$C$9,MainSheet!$K$9*60)</f>
        <v>660</v>
      </c>
      <c r="J3137" s="1">
        <f>IF(G3137&gt;MainSheet!$C$11,IF(J3136&gt;=0.999,1,(G3137-MainSheet!$C$11)*I3137/$B$2/60),0)</f>
        <v>1</v>
      </c>
      <c r="K3137" s="1">
        <f>IF(G3137&gt;MainSheet!$C$11+$B$6,IF(K3136&gt;=0.999,1,(G3137-MainSheet!$C$11-$B$6)*I3137/$C$2/60),0)</f>
        <v>1</v>
      </c>
      <c r="L3137" s="1">
        <f>IF(G3137&gt;MainSheet!$C$11+$B$6+$C$6,IF(L3136&gt;=0.999,1,(G3137-MainSheet!$C$11-$B$6-$C$6)*I3137/$D$2/60),0)</f>
        <v>1</v>
      </c>
      <c r="M3137">
        <f t="shared" si="436"/>
        <v>1</v>
      </c>
      <c r="N3137" s="2">
        <f t="shared" si="437"/>
        <v>3721.0526315789471</v>
      </c>
      <c r="O3137">
        <f t="shared" si="440"/>
        <v>977.02127659574455</v>
      </c>
      <c r="P3137">
        <f t="shared" si="438"/>
        <v>192000</v>
      </c>
      <c r="Q3137" s="2">
        <f t="shared" si="439"/>
        <v>196698.0739081747</v>
      </c>
      <c r="R3137">
        <f>Q3137/MainSheet!$C$8*(G3137-G3136)+R3136</f>
        <v>4386.9167745603136</v>
      </c>
      <c r="S3137">
        <f t="shared" si="441"/>
        <v>70802.01605640295</v>
      </c>
      <c r="T3137">
        <f t="shared" si="433"/>
        <v>31.350000000002101</v>
      </c>
      <c r="U3137" s="1">
        <f>Q3137/MainSheet!$C$22</f>
        <v>1</v>
      </c>
    </row>
    <row r="3138" spans="7:21">
      <c r="G3138">
        <f t="shared" si="434"/>
        <v>31.360000000002103</v>
      </c>
      <c r="H3138">
        <f t="shared" si="435"/>
        <v>198000</v>
      </c>
      <c r="I3138" s="2">
        <f>MIN(MainSheet!$C$10/MainSheet!$C$9,MainSheet!$K$9*60)</f>
        <v>660</v>
      </c>
      <c r="J3138" s="1">
        <f>IF(G3138&gt;MainSheet!$C$11,IF(J3137&gt;=0.999,1,(G3138-MainSheet!$C$11)*I3138/$B$2/60),0)</f>
        <v>1</v>
      </c>
      <c r="K3138" s="1">
        <f>IF(G3138&gt;MainSheet!$C$11+$B$6,IF(K3137&gt;=0.999,1,(G3138-MainSheet!$C$11-$B$6)*I3138/$C$2/60),0)</f>
        <v>1</v>
      </c>
      <c r="L3138" s="1">
        <f>IF(G3138&gt;MainSheet!$C$11+$B$6+$C$6,IF(L3137&gt;=0.999,1,(G3138-MainSheet!$C$11-$B$6-$C$6)*I3138/$D$2/60),0)</f>
        <v>1</v>
      </c>
      <c r="M3138">
        <f t="shared" si="436"/>
        <v>1</v>
      </c>
      <c r="N3138" s="2">
        <f t="shared" si="437"/>
        <v>3721.0526315789471</v>
      </c>
      <c r="O3138">
        <f t="shared" si="440"/>
        <v>977.02127659574455</v>
      </c>
      <c r="P3138">
        <f t="shared" si="438"/>
        <v>192000</v>
      </c>
      <c r="Q3138" s="2">
        <f t="shared" si="439"/>
        <v>196698.0739081747</v>
      </c>
      <c r="R3138">
        <f>Q3138/MainSheet!$C$8*(G3138-G3137)+R3137</f>
        <v>4388.9480210511483</v>
      </c>
      <c r="S3138">
        <f t="shared" si="441"/>
        <v>70834.799068720982</v>
      </c>
      <c r="T3138">
        <f t="shared" si="433"/>
        <v>31.360000000002103</v>
      </c>
      <c r="U3138" s="1">
        <f>Q3138/MainSheet!$C$22</f>
        <v>1</v>
      </c>
    </row>
    <row r="3139" spans="7:21">
      <c r="G3139">
        <f t="shared" si="434"/>
        <v>31.370000000002104</v>
      </c>
      <c r="H3139">
        <f t="shared" si="435"/>
        <v>198000</v>
      </c>
      <c r="I3139" s="2">
        <f>MIN(MainSheet!$C$10/MainSheet!$C$9,MainSheet!$K$9*60)</f>
        <v>660</v>
      </c>
      <c r="J3139" s="1">
        <f>IF(G3139&gt;MainSheet!$C$11,IF(J3138&gt;=0.999,1,(G3139-MainSheet!$C$11)*I3139/$B$2/60),0)</f>
        <v>1</v>
      </c>
      <c r="K3139" s="1">
        <f>IF(G3139&gt;MainSheet!$C$11+$B$6,IF(K3138&gt;=0.999,1,(G3139-MainSheet!$C$11-$B$6)*I3139/$C$2/60),0)</f>
        <v>1</v>
      </c>
      <c r="L3139" s="1">
        <f>IF(G3139&gt;MainSheet!$C$11+$B$6+$C$6,IF(L3138&gt;=0.999,1,(G3139-MainSheet!$C$11-$B$6-$C$6)*I3139/$D$2/60),0)</f>
        <v>1</v>
      </c>
      <c r="M3139">
        <f t="shared" si="436"/>
        <v>1</v>
      </c>
      <c r="N3139" s="2">
        <f t="shared" si="437"/>
        <v>3721.0526315789471</v>
      </c>
      <c r="O3139">
        <f t="shared" si="440"/>
        <v>977.02127659574455</v>
      </c>
      <c r="P3139">
        <f t="shared" si="438"/>
        <v>192000</v>
      </c>
      <c r="Q3139" s="2">
        <f t="shared" si="439"/>
        <v>196698.0739081747</v>
      </c>
      <c r="R3139">
        <f>Q3139/MainSheet!$C$8*(G3139-G3138)+R3138</f>
        <v>4390.9792675419831</v>
      </c>
      <c r="S3139">
        <f t="shared" si="441"/>
        <v>70867.582081039014</v>
      </c>
      <c r="T3139">
        <f t="shared" ref="T3139:T3202" si="442">G3139</f>
        <v>31.370000000002104</v>
      </c>
      <c r="U3139" s="1">
        <f>Q3139/MainSheet!$C$22</f>
        <v>1</v>
      </c>
    </row>
    <row r="3140" spans="7:21">
      <c r="G3140">
        <f t="shared" ref="G3140:G3203" si="443">G3139+$F$2</f>
        <v>31.380000000002106</v>
      </c>
      <c r="H3140">
        <f t="shared" ref="H3140:H3203" si="444">H3139</f>
        <v>198000</v>
      </c>
      <c r="I3140" s="2">
        <f>MIN(MainSheet!$C$10/MainSheet!$C$9,MainSheet!$K$9*60)</f>
        <v>660</v>
      </c>
      <c r="J3140" s="1">
        <f>IF(G3140&gt;MainSheet!$C$11,IF(J3139&gt;=0.999,1,(G3140-MainSheet!$C$11)*I3140/$B$2/60),0)</f>
        <v>1</v>
      </c>
      <c r="K3140" s="1">
        <f>IF(G3140&gt;MainSheet!$C$11+$B$6,IF(K3139&gt;=0.999,1,(G3140-MainSheet!$C$11-$B$6)*I3140/$C$2/60),0)</f>
        <v>1</v>
      </c>
      <c r="L3140" s="1">
        <f>IF(G3140&gt;MainSheet!$C$11+$B$6+$C$6,IF(L3139&gt;=0.999,1,(G3140-MainSheet!$C$11-$B$6-$C$6)*I3140/$D$2/60),0)</f>
        <v>1</v>
      </c>
      <c r="M3140">
        <f t="shared" ref="M3140:M3203" si="445">(J3140*$B$2+K3140*$C$2+L3140*$D$2)/SUM($B$2:$D$2)</f>
        <v>1</v>
      </c>
      <c r="N3140" s="2">
        <f t="shared" ref="N3140:N3203" si="446">IF(J3140&gt;=0.01,((1-J3140)*B$3+B$4*(J3140)),0)</f>
        <v>3721.0526315789471</v>
      </c>
      <c r="O3140">
        <f t="shared" si="440"/>
        <v>977.02127659574455</v>
      </c>
      <c r="P3140">
        <f t="shared" ref="P3140:P3203" si="447">IF(IF(N3140+O3140&gt;H3140,H3140-O3140-N3140,IF(L3140&gt;0,((1-L3140)*D$3+D$4*(L3140)),0))+O3140+N3140&gt;H3140,H3140-N3140-O3140,IF(N3140+O3140&gt;H3140,H3140-O3140-N3140,IF(L3140&gt;0,((1-L3140)*D$3+D$4*(L3140)),0)))</f>
        <v>192000</v>
      </c>
      <c r="Q3140" s="2">
        <f t="shared" ref="Q3140:Q3203" si="448">SUM(N3140:P3140)</f>
        <v>196698.0739081747</v>
      </c>
      <c r="R3140">
        <f>Q3140/MainSheet!$C$8*(G3140-G3139)+R3139</f>
        <v>4393.0105140328178</v>
      </c>
      <c r="S3140">
        <f t="shared" si="441"/>
        <v>70900.365093357046</v>
      </c>
      <c r="T3140">
        <f t="shared" si="442"/>
        <v>31.380000000002106</v>
      </c>
      <c r="U3140" s="1">
        <f>Q3140/MainSheet!$C$22</f>
        <v>1</v>
      </c>
    </row>
    <row r="3141" spans="7:21">
      <c r="G3141">
        <f t="shared" si="443"/>
        <v>31.390000000002107</v>
      </c>
      <c r="H3141">
        <f t="shared" si="444"/>
        <v>198000</v>
      </c>
      <c r="I3141" s="2">
        <f>MIN(MainSheet!$C$10/MainSheet!$C$9,MainSheet!$K$9*60)</f>
        <v>660</v>
      </c>
      <c r="J3141" s="1">
        <f>IF(G3141&gt;MainSheet!$C$11,IF(J3140&gt;=0.999,1,(G3141-MainSheet!$C$11)*I3141/$B$2/60),0)</f>
        <v>1</v>
      </c>
      <c r="K3141" s="1">
        <f>IF(G3141&gt;MainSheet!$C$11+$B$6,IF(K3140&gt;=0.999,1,(G3141-MainSheet!$C$11-$B$6)*I3141/$C$2/60),0)</f>
        <v>1</v>
      </c>
      <c r="L3141" s="1">
        <f>IF(G3141&gt;MainSheet!$C$11+$B$6+$C$6,IF(L3140&gt;=0.999,1,(G3141-MainSheet!$C$11-$B$6-$C$6)*I3141/$D$2/60),0)</f>
        <v>1</v>
      </c>
      <c r="M3141">
        <f t="shared" si="445"/>
        <v>1</v>
      </c>
      <c r="N3141" s="2">
        <f t="shared" si="446"/>
        <v>3721.0526315789471</v>
      </c>
      <c r="O3141">
        <f t="shared" ref="O3141:O3204" si="449">IF(K3141&gt;=0.01,((1-K3141)*C$3+C$4*(K3141)),0)</f>
        <v>977.02127659574455</v>
      </c>
      <c r="P3141">
        <f t="shared" si="447"/>
        <v>192000</v>
      </c>
      <c r="Q3141" s="2">
        <f t="shared" si="448"/>
        <v>196698.0739081747</v>
      </c>
      <c r="R3141">
        <f>Q3141/MainSheet!$C$8*(G3141-G3140)+R3140</f>
        <v>4395.0417605236526</v>
      </c>
      <c r="S3141">
        <f t="shared" ref="S3141:S3204" si="450">Q3141*$F$2/60+S3140</f>
        <v>70933.148105675078</v>
      </c>
      <c r="T3141">
        <f t="shared" si="442"/>
        <v>31.390000000002107</v>
      </c>
      <c r="U3141" s="1">
        <f>Q3141/MainSheet!$C$22</f>
        <v>1</v>
      </c>
    </row>
    <row r="3142" spans="7:21">
      <c r="G3142">
        <f t="shared" si="443"/>
        <v>31.400000000002109</v>
      </c>
      <c r="H3142">
        <f t="shared" si="444"/>
        <v>198000</v>
      </c>
      <c r="I3142" s="2">
        <f>MIN(MainSheet!$C$10/MainSheet!$C$9,MainSheet!$K$9*60)</f>
        <v>660</v>
      </c>
      <c r="J3142" s="1">
        <f>IF(G3142&gt;MainSheet!$C$11,IF(J3141&gt;=0.999,1,(G3142-MainSheet!$C$11)*I3142/$B$2/60),0)</f>
        <v>1</v>
      </c>
      <c r="K3142" s="1">
        <f>IF(G3142&gt;MainSheet!$C$11+$B$6,IF(K3141&gt;=0.999,1,(G3142-MainSheet!$C$11-$B$6)*I3142/$C$2/60),0)</f>
        <v>1</v>
      </c>
      <c r="L3142" s="1">
        <f>IF(G3142&gt;MainSheet!$C$11+$B$6+$C$6,IF(L3141&gt;=0.999,1,(G3142-MainSheet!$C$11-$B$6-$C$6)*I3142/$D$2/60),0)</f>
        <v>1</v>
      </c>
      <c r="M3142">
        <f t="shared" si="445"/>
        <v>1</v>
      </c>
      <c r="N3142" s="2">
        <f t="shared" si="446"/>
        <v>3721.0526315789471</v>
      </c>
      <c r="O3142">
        <f t="shared" si="449"/>
        <v>977.02127659574455</v>
      </c>
      <c r="P3142">
        <f t="shared" si="447"/>
        <v>192000</v>
      </c>
      <c r="Q3142" s="2">
        <f t="shared" si="448"/>
        <v>196698.0739081747</v>
      </c>
      <c r="R3142">
        <f>Q3142/MainSheet!$C$8*(G3142-G3141)+R3141</f>
        <v>4397.0730070144873</v>
      </c>
      <c r="S3142">
        <f t="shared" si="450"/>
        <v>70965.93111799311</v>
      </c>
      <c r="T3142">
        <f t="shared" si="442"/>
        <v>31.400000000002109</v>
      </c>
      <c r="U3142" s="1">
        <f>Q3142/MainSheet!$C$22</f>
        <v>1</v>
      </c>
    </row>
    <row r="3143" spans="7:21">
      <c r="G3143">
        <f t="shared" si="443"/>
        <v>31.41000000000211</v>
      </c>
      <c r="H3143">
        <f t="shared" si="444"/>
        <v>198000</v>
      </c>
      <c r="I3143" s="2">
        <f>MIN(MainSheet!$C$10/MainSheet!$C$9,MainSheet!$K$9*60)</f>
        <v>660</v>
      </c>
      <c r="J3143" s="1">
        <f>IF(G3143&gt;MainSheet!$C$11,IF(J3142&gt;=0.999,1,(G3143-MainSheet!$C$11)*I3143/$B$2/60),0)</f>
        <v>1</v>
      </c>
      <c r="K3143" s="1">
        <f>IF(G3143&gt;MainSheet!$C$11+$B$6,IF(K3142&gt;=0.999,1,(G3143-MainSheet!$C$11-$B$6)*I3143/$C$2/60),0)</f>
        <v>1</v>
      </c>
      <c r="L3143" s="1">
        <f>IF(G3143&gt;MainSheet!$C$11+$B$6+$C$6,IF(L3142&gt;=0.999,1,(G3143-MainSheet!$C$11-$B$6-$C$6)*I3143/$D$2/60),0)</f>
        <v>1</v>
      </c>
      <c r="M3143">
        <f t="shared" si="445"/>
        <v>1</v>
      </c>
      <c r="N3143" s="2">
        <f t="shared" si="446"/>
        <v>3721.0526315789471</v>
      </c>
      <c r="O3143">
        <f t="shared" si="449"/>
        <v>977.02127659574455</v>
      </c>
      <c r="P3143">
        <f t="shared" si="447"/>
        <v>192000</v>
      </c>
      <c r="Q3143" s="2">
        <f t="shared" si="448"/>
        <v>196698.0739081747</v>
      </c>
      <c r="R3143">
        <f>Q3143/MainSheet!$C$8*(G3143-G3142)+R3142</f>
        <v>4399.104253505322</v>
      </c>
      <c r="S3143">
        <f t="shared" si="450"/>
        <v>70998.714130311142</v>
      </c>
      <c r="T3143">
        <f t="shared" si="442"/>
        <v>31.41000000000211</v>
      </c>
      <c r="U3143" s="1">
        <f>Q3143/MainSheet!$C$22</f>
        <v>1</v>
      </c>
    </row>
    <row r="3144" spans="7:21">
      <c r="G3144">
        <f t="shared" si="443"/>
        <v>31.420000000002112</v>
      </c>
      <c r="H3144">
        <f t="shared" si="444"/>
        <v>198000</v>
      </c>
      <c r="I3144" s="2">
        <f>MIN(MainSheet!$C$10/MainSheet!$C$9,MainSheet!$K$9*60)</f>
        <v>660</v>
      </c>
      <c r="J3144" s="1">
        <f>IF(G3144&gt;MainSheet!$C$11,IF(J3143&gt;=0.999,1,(G3144-MainSheet!$C$11)*I3144/$B$2/60),0)</f>
        <v>1</v>
      </c>
      <c r="K3144" s="1">
        <f>IF(G3144&gt;MainSheet!$C$11+$B$6,IF(K3143&gt;=0.999,1,(G3144-MainSheet!$C$11-$B$6)*I3144/$C$2/60),0)</f>
        <v>1</v>
      </c>
      <c r="L3144" s="1">
        <f>IF(G3144&gt;MainSheet!$C$11+$B$6+$C$6,IF(L3143&gt;=0.999,1,(G3144-MainSheet!$C$11-$B$6-$C$6)*I3144/$D$2/60),0)</f>
        <v>1</v>
      </c>
      <c r="M3144">
        <f t="shared" si="445"/>
        <v>1</v>
      </c>
      <c r="N3144" s="2">
        <f t="shared" si="446"/>
        <v>3721.0526315789471</v>
      </c>
      <c r="O3144">
        <f t="shared" si="449"/>
        <v>977.02127659574455</v>
      </c>
      <c r="P3144">
        <f t="shared" si="447"/>
        <v>192000</v>
      </c>
      <c r="Q3144" s="2">
        <f t="shared" si="448"/>
        <v>196698.0739081747</v>
      </c>
      <c r="R3144">
        <f>Q3144/MainSheet!$C$8*(G3144-G3143)+R3143</f>
        <v>4401.1354999961568</v>
      </c>
      <c r="S3144">
        <f t="shared" si="450"/>
        <v>71031.497142629174</v>
      </c>
      <c r="T3144">
        <f t="shared" si="442"/>
        <v>31.420000000002112</v>
      </c>
      <c r="U3144" s="1">
        <f>Q3144/MainSheet!$C$22</f>
        <v>1</v>
      </c>
    </row>
    <row r="3145" spans="7:21">
      <c r="G3145">
        <f t="shared" si="443"/>
        <v>31.430000000002114</v>
      </c>
      <c r="H3145">
        <f t="shared" si="444"/>
        <v>198000</v>
      </c>
      <c r="I3145" s="2">
        <f>MIN(MainSheet!$C$10/MainSheet!$C$9,MainSheet!$K$9*60)</f>
        <v>660</v>
      </c>
      <c r="J3145" s="1">
        <f>IF(G3145&gt;MainSheet!$C$11,IF(J3144&gt;=0.999,1,(G3145-MainSheet!$C$11)*I3145/$B$2/60),0)</f>
        <v>1</v>
      </c>
      <c r="K3145" s="1">
        <f>IF(G3145&gt;MainSheet!$C$11+$B$6,IF(K3144&gt;=0.999,1,(G3145-MainSheet!$C$11-$B$6)*I3145/$C$2/60),0)</f>
        <v>1</v>
      </c>
      <c r="L3145" s="1">
        <f>IF(G3145&gt;MainSheet!$C$11+$B$6+$C$6,IF(L3144&gt;=0.999,1,(G3145-MainSheet!$C$11-$B$6-$C$6)*I3145/$D$2/60),0)</f>
        <v>1</v>
      </c>
      <c r="M3145">
        <f t="shared" si="445"/>
        <v>1</v>
      </c>
      <c r="N3145" s="2">
        <f t="shared" si="446"/>
        <v>3721.0526315789471</v>
      </c>
      <c r="O3145">
        <f t="shared" si="449"/>
        <v>977.02127659574455</v>
      </c>
      <c r="P3145">
        <f t="shared" si="447"/>
        <v>192000</v>
      </c>
      <c r="Q3145" s="2">
        <f t="shared" si="448"/>
        <v>196698.0739081747</v>
      </c>
      <c r="R3145">
        <f>Q3145/MainSheet!$C$8*(G3145-G3144)+R3144</f>
        <v>4403.1667464869915</v>
      </c>
      <c r="S3145">
        <f t="shared" si="450"/>
        <v>71064.280154947206</v>
      </c>
      <c r="T3145">
        <f t="shared" si="442"/>
        <v>31.430000000002114</v>
      </c>
      <c r="U3145" s="1">
        <f>Q3145/MainSheet!$C$22</f>
        <v>1</v>
      </c>
    </row>
    <row r="3146" spans="7:21">
      <c r="G3146">
        <f t="shared" si="443"/>
        <v>31.440000000002115</v>
      </c>
      <c r="H3146">
        <f t="shared" si="444"/>
        <v>198000</v>
      </c>
      <c r="I3146" s="2">
        <f>MIN(MainSheet!$C$10/MainSheet!$C$9,MainSheet!$K$9*60)</f>
        <v>660</v>
      </c>
      <c r="J3146" s="1">
        <f>IF(G3146&gt;MainSheet!$C$11,IF(J3145&gt;=0.999,1,(G3146-MainSheet!$C$11)*I3146/$B$2/60),0)</f>
        <v>1</v>
      </c>
      <c r="K3146" s="1">
        <f>IF(G3146&gt;MainSheet!$C$11+$B$6,IF(K3145&gt;=0.999,1,(G3146-MainSheet!$C$11-$B$6)*I3146/$C$2/60),0)</f>
        <v>1</v>
      </c>
      <c r="L3146" s="1">
        <f>IF(G3146&gt;MainSheet!$C$11+$B$6+$C$6,IF(L3145&gt;=0.999,1,(G3146-MainSheet!$C$11-$B$6-$C$6)*I3146/$D$2/60),0)</f>
        <v>1</v>
      </c>
      <c r="M3146">
        <f t="shared" si="445"/>
        <v>1</v>
      </c>
      <c r="N3146" s="2">
        <f t="shared" si="446"/>
        <v>3721.0526315789471</v>
      </c>
      <c r="O3146">
        <f t="shared" si="449"/>
        <v>977.02127659574455</v>
      </c>
      <c r="P3146">
        <f t="shared" si="447"/>
        <v>192000</v>
      </c>
      <c r="Q3146" s="2">
        <f t="shared" si="448"/>
        <v>196698.0739081747</v>
      </c>
      <c r="R3146">
        <f>Q3146/MainSheet!$C$8*(G3146-G3145)+R3145</f>
        <v>4405.1979929778263</v>
      </c>
      <c r="S3146">
        <f t="shared" si="450"/>
        <v>71097.063167265238</v>
      </c>
      <c r="T3146">
        <f t="shared" si="442"/>
        <v>31.440000000002115</v>
      </c>
      <c r="U3146" s="1">
        <f>Q3146/MainSheet!$C$22</f>
        <v>1</v>
      </c>
    </row>
    <row r="3147" spans="7:21">
      <c r="G3147">
        <f t="shared" si="443"/>
        <v>31.450000000002117</v>
      </c>
      <c r="H3147">
        <f t="shared" si="444"/>
        <v>198000</v>
      </c>
      <c r="I3147" s="2">
        <f>MIN(MainSheet!$C$10/MainSheet!$C$9,MainSheet!$K$9*60)</f>
        <v>660</v>
      </c>
      <c r="J3147" s="1">
        <f>IF(G3147&gt;MainSheet!$C$11,IF(J3146&gt;=0.999,1,(G3147-MainSheet!$C$11)*I3147/$B$2/60),0)</f>
        <v>1</v>
      </c>
      <c r="K3147" s="1">
        <f>IF(G3147&gt;MainSheet!$C$11+$B$6,IF(K3146&gt;=0.999,1,(G3147-MainSheet!$C$11-$B$6)*I3147/$C$2/60),0)</f>
        <v>1</v>
      </c>
      <c r="L3147" s="1">
        <f>IF(G3147&gt;MainSheet!$C$11+$B$6+$C$6,IF(L3146&gt;=0.999,1,(G3147-MainSheet!$C$11-$B$6-$C$6)*I3147/$D$2/60),0)</f>
        <v>1</v>
      </c>
      <c r="M3147">
        <f t="shared" si="445"/>
        <v>1</v>
      </c>
      <c r="N3147" s="2">
        <f t="shared" si="446"/>
        <v>3721.0526315789471</v>
      </c>
      <c r="O3147">
        <f t="shared" si="449"/>
        <v>977.02127659574455</v>
      </c>
      <c r="P3147">
        <f t="shared" si="447"/>
        <v>192000</v>
      </c>
      <c r="Q3147" s="2">
        <f t="shared" si="448"/>
        <v>196698.0739081747</v>
      </c>
      <c r="R3147">
        <f>Q3147/MainSheet!$C$8*(G3147-G3146)+R3146</f>
        <v>4407.229239468661</v>
      </c>
      <c r="S3147">
        <f t="shared" si="450"/>
        <v>71129.84617958327</v>
      </c>
      <c r="T3147">
        <f t="shared" si="442"/>
        <v>31.450000000002117</v>
      </c>
      <c r="U3147" s="1">
        <f>Q3147/MainSheet!$C$22</f>
        <v>1</v>
      </c>
    </row>
    <row r="3148" spans="7:21">
      <c r="G3148">
        <f t="shared" si="443"/>
        <v>31.460000000002118</v>
      </c>
      <c r="H3148">
        <f t="shared" si="444"/>
        <v>198000</v>
      </c>
      <c r="I3148" s="2">
        <f>MIN(MainSheet!$C$10/MainSheet!$C$9,MainSheet!$K$9*60)</f>
        <v>660</v>
      </c>
      <c r="J3148" s="1">
        <f>IF(G3148&gt;MainSheet!$C$11,IF(J3147&gt;=0.999,1,(G3148-MainSheet!$C$11)*I3148/$B$2/60),0)</f>
        <v>1</v>
      </c>
      <c r="K3148" s="1">
        <f>IF(G3148&gt;MainSheet!$C$11+$B$6,IF(K3147&gt;=0.999,1,(G3148-MainSheet!$C$11-$B$6)*I3148/$C$2/60),0)</f>
        <v>1</v>
      </c>
      <c r="L3148" s="1">
        <f>IF(G3148&gt;MainSheet!$C$11+$B$6+$C$6,IF(L3147&gt;=0.999,1,(G3148-MainSheet!$C$11-$B$6-$C$6)*I3148/$D$2/60),0)</f>
        <v>1</v>
      </c>
      <c r="M3148">
        <f t="shared" si="445"/>
        <v>1</v>
      </c>
      <c r="N3148" s="2">
        <f t="shared" si="446"/>
        <v>3721.0526315789471</v>
      </c>
      <c r="O3148">
        <f t="shared" si="449"/>
        <v>977.02127659574455</v>
      </c>
      <c r="P3148">
        <f t="shared" si="447"/>
        <v>192000</v>
      </c>
      <c r="Q3148" s="2">
        <f t="shared" si="448"/>
        <v>196698.0739081747</v>
      </c>
      <c r="R3148">
        <f>Q3148/MainSheet!$C$8*(G3148-G3147)+R3147</f>
        <v>4409.2604859594958</v>
      </c>
      <c r="S3148">
        <f t="shared" si="450"/>
        <v>71162.629191901302</v>
      </c>
      <c r="T3148">
        <f t="shared" si="442"/>
        <v>31.460000000002118</v>
      </c>
      <c r="U3148" s="1">
        <f>Q3148/MainSheet!$C$22</f>
        <v>1</v>
      </c>
    </row>
    <row r="3149" spans="7:21">
      <c r="G3149">
        <f t="shared" si="443"/>
        <v>31.47000000000212</v>
      </c>
      <c r="H3149">
        <f t="shared" si="444"/>
        <v>198000</v>
      </c>
      <c r="I3149" s="2">
        <f>MIN(MainSheet!$C$10/MainSheet!$C$9,MainSheet!$K$9*60)</f>
        <v>660</v>
      </c>
      <c r="J3149" s="1">
        <f>IF(G3149&gt;MainSheet!$C$11,IF(J3148&gt;=0.999,1,(G3149-MainSheet!$C$11)*I3149/$B$2/60),0)</f>
        <v>1</v>
      </c>
      <c r="K3149" s="1">
        <f>IF(G3149&gt;MainSheet!$C$11+$B$6,IF(K3148&gt;=0.999,1,(G3149-MainSheet!$C$11-$B$6)*I3149/$C$2/60),0)</f>
        <v>1</v>
      </c>
      <c r="L3149" s="1">
        <f>IF(G3149&gt;MainSheet!$C$11+$B$6+$C$6,IF(L3148&gt;=0.999,1,(G3149-MainSheet!$C$11-$B$6-$C$6)*I3149/$D$2/60),0)</f>
        <v>1</v>
      </c>
      <c r="M3149">
        <f t="shared" si="445"/>
        <v>1</v>
      </c>
      <c r="N3149" s="2">
        <f t="shared" si="446"/>
        <v>3721.0526315789471</v>
      </c>
      <c r="O3149">
        <f t="shared" si="449"/>
        <v>977.02127659574455</v>
      </c>
      <c r="P3149">
        <f t="shared" si="447"/>
        <v>192000</v>
      </c>
      <c r="Q3149" s="2">
        <f t="shared" si="448"/>
        <v>196698.0739081747</v>
      </c>
      <c r="R3149">
        <f>Q3149/MainSheet!$C$8*(G3149-G3148)+R3148</f>
        <v>4411.2917324503305</v>
      </c>
      <c r="S3149">
        <f t="shared" si="450"/>
        <v>71195.412204219334</v>
      </c>
      <c r="T3149">
        <f t="shared" si="442"/>
        <v>31.47000000000212</v>
      </c>
      <c r="U3149" s="1">
        <f>Q3149/MainSheet!$C$22</f>
        <v>1</v>
      </c>
    </row>
    <row r="3150" spans="7:21">
      <c r="G3150">
        <f t="shared" si="443"/>
        <v>31.480000000002121</v>
      </c>
      <c r="H3150">
        <f t="shared" si="444"/>
        <v>198000</v>
      </c>
      <c r="I3150" s="2">
        <f>MIN(MainSheet!$C$10/MainSheet!$C$9,MainSheet!$K$9*60)</f>
        <v>660</v>
      </c>
      <c r="J3150" s="1">
        <f>IF(G3150&gt;MainSheet!$C$11,IF(J3149&gt;=0.999,1,(G3150-MainSheet!$C$11)*I3150/$B$2/60),0)</f>
        <v>1</v>
      </c>
      <c r="K3150" s="1">
        <f>IF(G3150&gt;MainSheet!$C$11+$B$6,IF(K3149&gt;=0.999,1,(G3150-MainSheet!$C$11-$B$6)*I3150/$C$2/60),0)</f>
        <v>1</v>
      </c>
      <c r="L3150" s="1">
        <f>IF(G3150&gt;MainSheet!$C$11+$B$6+$C$6,IF(L3149&gt;=0.999,1,(G3150-MainSheet!$C$11-$B$6-$C$6)*I3150/$D$2/60),0)</f>
        <v>1</v>
      </c>
      <c r="M3150">
        <f t="shared" si="445"/>
        <v>1</v>
      </c>
      <c r="N3150" s="2">
        <f t="shared" si="446"/>
        <v>3721.0526315789471</v>
      </c>
      <c r="O3150">
        <f t="shared" si="449"/>
        <v>977.02127659574455</v>
      </c>
      <c r="P3150">
        <f t="shared" si="447"/>
        <v>192000</v>
      </c>
      <c r="Q3150" s="2">
        <f t="shared" si="448"/>
        <v>196698.0739081747</v>
      </c>
      <c r="R3150">
        <f>Q3150/MainSheet!$C$8*(G3150-G3149)+R3149</f>
        <v>4413.3229789411653</v>
      </c>
      <c r="S3150">
        <f t="shared" si="450"/>
        <v>71228.195216537366</v>
      </c>
      <c r="T3150">
        <f t="shared" si="442"/>
        <v>31.480000000002121</v>
      </c>
      <c r="U3150" s="1">
        <f>Q3150/MainSheet!$C$22</f>
        <v>1</v>
      </c>
    </row>
    <row r="3151" spans="7:21">
      <c r="G3151">
        <f t="shared" si="443"/>
        <v>31.490000000002123</v>
      </c>
      <c r="H3151">
        <f t="shared" si="444"/>
        <v>198000</v>
      </c>
      <c r="I3151" s="2">
        <f>MIN(MainSheet!$C$10/MainSheet!$C$9,MainSheet!$K$9*60)</f>
        <v>660</v>
      </c>
      <c r="J3151" s="1">
        <f>IF(G3151&gt;MainSheet!$C$11,IF(J3150&gt;=0.999,1,(G3151-MainSheet!$C$11)*I3151/$B$2/60),0)</f>
        <v>1</v>
      </c>
      <c r="K3151" s="1">
        <f>IF(G3151&gt;MainSheet!$C$11+$B$6,IF(K3150&gt;=0.999,1,(G3151-MainSheet!$C$11-$B$6)*I3151/$C$2/60),0)</f>
        <v>1</v>
      </c>
      <c r="L3151" s="1">
        <f>IF(G3151&gt;MainSheet!$C$11+$B$6+$C$6,IF(L3150&gt;=0.999,1,(G3151-MainSheet!$C$11-$B$6-$C$6)*I3151/$D$2/60),0)</f>
        <v>1</v>
      </c>
      <c r="M3151">
        <f t="shared" si="445"/>
        <v>1</v>
      </c>
      <c r="N3151" s="2">
        <f t="shared" si="446"/>
        <v>3721.0526315789471</v>
      </c>
      <c r="O3151">
        <f t="shared" si="449"/>
        <v>977.02127659574455</v>
      </c>
      <c r="P3151">
        <f t="shared" si="447"/>
        <v>192000</v>
      </c>
      <c r="Q3151" s="2">
        <f t="shared" si="448"/>
        <v>196698.0739081747</v>
      </c>
      <c r="R3151">
        <f>Q3151/MainSheet!$C$8*(G3151-G3150)+R3150</f>
        <v>4415.354225432</v>
      </c>
      <c r="S3151">
        <f t="shared" si="450"/>
        <v>71260.978228855398</v>
      </c>
      <c r="T3151">
        <f t="shared" si="442"/>
        <v>31.490000000002123</v>
      </c>
      <c r="U3151" s="1">
        <f>Q3151/MainSheet!$C$22</f>
        <v>1</v>
      </c>
    </row>
    <row r="3152" spans="7:21">
      <c r="G3152">
        <f t="shared" si="443"/>
        <v>31.500000000002125</v>
      </c>
      <c r="H3152">
        <f t="shared" si="444"/>
        <v>198000</v>
      </c>
      <c r="I3152" s="2">
        <f>MIN(MainSheet!$C$10/MainSheet!$C$9,MainSheet!$K$9*60)</f>
        <v>660</v>
      </c>
      <c r="J3152" s="1">
        <f>IF(G3152&gt;MainSheet!$C$11,IF(J3151&gt;=0.999,1,(G3152-MainSheet!$C$11)*I3152/$B$2/60),0)</f>
        <v>1</v>
      </c>
      <c r="K3152" s="1">
        <f>IF(G3152&gt;MainSheet!$C$11+$B$6,IF(K3151&gt;=0.999,1,(G3152-MainSheet!$C$11-$B$6)*I3152/$C$2/60),0)</f>
        <v>1</v>
      </c>
      <c r="L3152" s="1">
        <f>IF(G3152&gt;MainSheet!$C$11+$B$6+$C$6,IF(L3151&gt;=0.999,1,(G3152-MainSheet!$C$11-$B$6-$C$6)*I3152/$D$2/60),0)</f>
        <v>1</v>
      </c>
      <c r="M3152">
        <f t="shared" si="445"/>
        <v>1</v>
      </c>
      <c r="N3152" s="2">
        <f t="shared" si="446"/>
        <v>3721.0526315789471</v>
      </c>
      <c r="O3152">
        <f t="shared" si="449"/>
        <v>977.02127659574455</v>
      </c>
      <c r="P3152">
        <f t="shared" si="447"/>
        <v>192000</v>
      </c>
      <c r="Q3152" s="2">
        <f t="shared" si="448"/>
        <v>196698.0739081747</v>
      </c>
      <c r="R3152">
        <f>Q3152/MainSheet!$C$8*(G3152-G3151)+R3151</f>
        <v>4417.3854719228348</v>
      </c>
      <c r="S3152">
        <f t="shared" si="450"/>
        <v>71293.76124117343</v>
      </c>
      <c r="T3152">
        <f t="shared" si="442"/>
        <v>31.500000000002125</v>
      </c>
      <c r="U3152" s="1">
        <f>Q3152/MainSheet!$C$22</f>
        <v>1</v>
      </c>
    </row>
    <row r="3153" spans="7:21">
      <c r="G3153">
        <f t="shared" si="443"/>
        <v>31.510000000002126</v>
      </c>
      <c r="H3153">
        <f t="shared" si="444"/>
        <v>198000</v>
      </c>
      <c r="I3153" s="2">
        <f>MIN(MainSheet!$C$10/MainSheet!$C$9,MainSheet!$K$9*60)</f>
        <v>660</v>
      </c>
      <c r="J3153" s="1">
        <f>IF(G3153&gt;MainSheet!$C$11,IF(J3152&gt;=0.999,1,(G3153-MainSheet!$C$11)*I3153/$B$2/60),0)</f>
        <v>1</v>
      </c>
      <c r="K3153" s="1">
        <f>IF(G3153&gt;MainSheet!$C$11+$B$6,IF(K3152&gt;=0.999,1,(G3153-MainSheet!$C$11-$B$6)*I3153/$C$2/60),0)</f>
        <v>1</v>
      </c>
      <c r="L3153" s="1">
        <f>IF(G3153&gt;MainSheet!$C$11+$B$6+$C$6,IF(L3152&gt;=0.999,1,(G3153-MainSheet!$C$11-$B$6-$C$6)*I3153/$D$2/60),0)</f>
        <v>1</v>
      </c>
      <c r="M3153">
        <f t="shared" si="445"/>
        <v>1</v>
      </c>
      <c r="N3153" s="2">
        <f t="shared" si="446"/>
        <v>3721.0526315789471</v>
      </c>
      <c r="O3153">
        <f t="shared" si="449"/>
        <v>977.02127659574455</v>
      </c>
      <c r="P3153">
        <f t="shared" si="447"/>
        <v>192000</v>
      </c>
      <c r="Q3153" s="2">
        <f t="shared" si="448"/>
        <v>196698.0739081747</v>
      </c>
      <c r="R3153">
        <f>Q3153/MainSheet!$C$8*(G3153-G3152)+R3152</f>
        <v>4419.4167184136695</v>
      </c>
      <c r="S3153">
        <f t="shared" si="450"/>
        <v>71326.544253491462</v>
      </c>
      <c r="T3153">
        <f t="shared" si="442"/>
        <v>31.510000000002126</v>
      </c>
      <c r="U3153" s="1">
        <f>Q3153/MainSheet!$C$22</f>
        <v>1</v>
      </c>
    </row>
    <row r="3154" spans="7:21">
      <c r="G3154">
        <f t="shared" si="443"/>
        <v>31.520000000002128</v>
      </c>
      <c r="H3154">
        <f t="shared" si="444"/>
        <v>198000</v>
      </c>
      <c r="I3154" s="2">
        <f>MIN(MainSheet!$C$10/MainSheet!$C$9,MainSheet!$K$9*60)</f>
        <v>660</v>
      </c>
      <c r="J3154" s="1">
        <f>IF(G3154&gt;MainSheet!$C$11,IF(J3153&gt;=0.999,1,(G3154-MainSheet!$C$11)*I3154/$B$2/60),0)</f>
        <v>1</v>
      </c>
      <c r="K3154" s="1">
        <f>IF(G3154&gt;MainSheet!$C$11+$B$6,IF(K3153&gt;=0.999,1,(G3154-MainSheet!$C$11-$B$6)*I3154/$C$2/60),0)</f>
        <v>1</v>
      </c>
      <c r="L3154" s="1">
        <f>IF(G3154&gt;MainSheet!$C$11+$B$6+$C$6,IF(L3153&gt;=0.999,1,(G3154-MainSheet!$C$11-$B$6-$C$6)*I3154/$D$2/60),0)</f>
        <v>1</v>
      </c>
      <c r="M3154">
        <f t="shared" si="445"/>
        <v>1</v>
      </c>
      <c r="N3154" s="2">
        <f t="shared" si="446"/>
        <v>3721.0526315789471</v>
      </c>
      <c r="O3154">
        <f t="shared" si="449"/>
        <v>977.02127659574455</v>
      </c>
      <c r="P3154">
        <f t="shared" si="447"/>
        <v>192000</v>
      </c>
      <c r="Q3154" s="2">
        <f t="shared" si="448"/>
        <v>196698.0739081747</v>
      </c>
      <c r="R3154">
        <f>Q3154/MainSheet!$C$8*(G3154-G3153)+R3153</f>
        <v>4421.4479649045043</v>
      </c>
      <c r="S3154">
        <f t="shared" si="450"/>
        <v>71359.327265809494</v>
      </c>
      <c r="T3154">
        <f t="shared" si="442"/>
        <v>31.520000000002128</v>
      </c>
      <c r="U3154" s="1">
        <f>Q3154/MainSheet!$C$22</f>
        <v>1</v>
      </c>
    </row>
    <row r="3155" spans="7:21">
      <c r="G3155">
        <f t="shared" si="443"/>
        <v>31.530000000002129</v>
      </c>
      <c r="H3155">
        <f t="shared" si="444"/>
        <v>198000</v>
      </c>
      <c r="I3155" s="2">
        <f>MIN(MainSheet!$C$10/MainSheet!$C$9,MainSheet!$K$9*60)</f>
        <v>660</v>
      </c>
      <c r="J3155" s="1">
        <f>IF(G3155&gt;MainSheet!$C$11,IF(J3154&gt;=0.999,1,(G3155-MainSheet!$C$11)*I3155/$B$2/60),0)</f>
        <v>1</v>
      </c>
      <c r="K3155" s="1">
        <f>IF(G3155&gt;MainSheet!$C$11+$B$6,IF(K3154&gt;=0.999,1,(G3155-MainSheet!$C$11-$B$6)*I3155/$C$2/60),0)</f>
        <v>1</v>
      </c>
      <c r="L3155" s="1">
        <f>IF(G3155&gt;MainSheet!$C$11+$B$6+$C$6,IF(L3154&gt;=0.999,1,(G3155-MainSheet!$C$11-$B$6-$C$6)*I3155/$D$2/60),0)</f>
        <v>1</v>
      </c>
      <c r="M3155">
        <f t="shared" si="445"/>
        <v>1</v>
      </c>
      <c r="N3155" s="2">
        <f t="shared" si="446"/>
        <v>3721.0526315789471</v>
      </c>
      <c r="O3155">
        <f t="shared" si="449"/>
        <v>977.02127659574455</v>
      </c>
      <c r="P3155">
        <f t="shared" si="447"/>
        <v>192000</v>
      </c>
      <c r="Q3155" s="2">
        <f t="shared" si="448"/>
        <v>196698.0739081747</v>
      </c>
      <c r="R3155">
        <f>Q3155/MainSheet!$C$8*(G3155-G3154)+R3154</f>
        <v>4423.479211395339</v>
      </c>
      <c r="S3155">
        <f t="shared" si="450"/>
        <v>71392.110278127526</v>
      </c>
      <c r="T3155">
        <f t="shared" si="442"/>
        <v>31.530000000002129</v>
      </c>
      <c r="U3155" s="1">
        <f>Q3155/MainSheet!$C$22</f>
        <v>1</v>
      </c>
    </row>
    <row r="3156" spans="7:21">
      <c r="G3156">
        <f t="shared" si="443"/>
        <v>31.540000000002131</v>
      </c>
      <c r="H3156">
        <f t="shared" si="444"/>
        <v>198000</v>
      </c>
      <c r="I3156" s="2">
        <f>MIN(MainSheet!$C$10/MainSheet!$C$9,MainSheet!$K$9*60)</f>
        <v>660</v>
      </c>
      <c r="J3156" s="1">
        <f>IF(G3156&gt;MainSheet!$C$11,IF(J3155&gt;=0.999,1,(G3156-MainSheet!$C$11)*I3156/$B$2/60),0)</f>
        <v>1</v>
      </c>
      <c r="K3156" s="1">
        <f>IF(G3156&gt;MainSheet!$C$11+$B$6,IF(K3155&gt;=0.999,1,(G3156-MainSheet!$C$11-$B$6)*I3156/$C$2/60),0)</f>
        <v>1</v>
      </c>
      <c r="L3156" s="1">
        <f>IF(G3156&gt;MainSheet!$C$11+$B$6+$C$6,IF(L3155&gt;=0.999,1,(G3156-MainSheet!$C$11-$B$6-$C$6)*I3156/$D$2/60),0)</f>
        <v>1</v>
      </c>
      <c r="M3156">
        <f t="shared" si="445"/>
        <v>1</v>
      </c>
      <c r="N3156" s="2">
        <f t="shared" si="446"/>
        <v>3721.0526315789471</v>
      </c>
      <c r="O3156">
        <f t="shared" si="449"/>
        <v>977.02127659574455</v>
      </c>
      <c r="P3156">
        <f t="shared" si="447"/>
        <v>192000</v>
      </c>
      <c r="Q3156" s="2">
        <f t="shared" si="448"/>
        <v>196698.0739081747</v>
      </c>
      <c r="R3156">
        <f>Q3156/MainSheet!$C$8*(G3156-G3155)+R3155</f>
        <v>4425.5104578861738</v>
      </c>
      <c r="S3156">
        <f t="shared" si="450"/>
        <v>71424.893290445558</v>
      </c>
      <c r="T3156">
        <f t="shared" si="442"/>
        <v>31.540000000002131</v>
      </c>
      <c r="U3156" s="1">
        <f>Q3156/MainSheet!$C$22</f>
        <v>1</v>
      </c>
    </row>
    <row r="3157" spans="7:21">
      <c r="G3157">
        <f t="shared" si="443"/>
        <v>31.550000000002132</v>
      </c>
      <c r="H3157">
        <f t="shared" si="444"/>
        <v>198000</v>
      </c>
      <c r="I3157" s="2">
        <f>MIN(MainSheet!$C$10/MainSheet!$C$9,MainSheet!$K$9*60)</f>
        <v>660</v>
      </c>
      <c r="J3157" s="1">
        <f>IF(G3157&gt;MainSheet!$C$11,IF(J3156&gt;=0.999,1,(G3157-MainSheet!$C$11)*I3157/$B$2/60),0)</f>
        <v>1</v>
      </c>
      <c r="K3157" s="1">
        <f>IF(G3157&gt;MainSheet!$C$11+$B$6,IF(K3156&gt;=0.999,1,(G3157-MainSheet!$C$11-$B$6)*I3157/$C$2/60),0)</f>
        <v>1</v>
      </c>
      <c r="L3157" s="1">
        <f>IF(G3157&gt;MainSheet!$C$11+$B$6+$C$6,IF(L3156&gt;=0.999,1,(G3157-MainSheet!$C$11-$B$6-$C$6)*I3157/$D$2/60),0)</f>
        <v>1</v>
      </c>
      <c r="M3157">
        <f t="shared" si="445"/>
        <v>1</v>
      </c>
      <c r="N3157" s="2">
        <f t="shared" si="446"/>
        <v>3721.0526315789471</v>
      </c>
      <c r="O3157">
        <f t="shared" si="449"/>
        <v>977.02127659574455</v>
      </c>
      <c r="P3157">
        <f t="shared" si="447"/>
        <v>192000</v>
      </c>
      <c r="Q3157" s="2">
        <f t="shared" si="448"/>
        <v>196698.0739081747</v>
      </c>
      <c r="R3157">
        <f>Q3157/MainSheet!$C$8*(G3157-G3156)+R3156</f>
        <v>4427.5417043770085</v>
      </c>
      <c r="S3157">
        <f t="shared" si="450"/>
        <v>71457.67630276359</v>
      </c>
      <c r="T3157">
        <f t="shared" si="442"/>
        <v>31.550000000002132</v>
      </c>
      <c r="U3157" s="1">
        <f>Q3157/MainSheet!$C$22</f>
        <v>1</v>
      </c>
    </row>
    <row r="3158" spans="7:21">
      <c r="G3158">
        <f t="shared" si="443"/>
        <v>31.560000000002134</v>
      </c>
      <c r="H3158">
        <f t="shared" si="444"/>
        <v>198000</v>
      </c>
      <c r="I3158" s="2">
        <f>MIN(MainSheet!$C$10/MainSheet!$C$9,MainSheet!$K$9*60)</f>
        <v>660</v>
      </c>
      <c r="J3158" s="1">
        <f>IF(G3158&gt;MainSheet!$C$11,IF(J3157&gt;=0.999,1,(G3158-MainSheet!$C$11)*I3158/$B$2/60),0)</f>
        <v>1</v>
      </c>
      <c r="K3158" s="1">
        <f>IF(G3158&gt;MainSheet!$C$11+$B$6,IF(K3157&gt;=0.999,1,(G3158-MainSheet!$C$11-$B$6)*I3158/$C$2/60),0)</f>
        <v>1</v>
      </c>
      <c r="L3158" s="1">
        <f>IF(G3158&gt;MainSheet!$C$11+$B$6+$C$6,IF(L3157&gt;=0.999,1,(G3158-MainSheet!$C$11-$B$6-$C$6)*I3158/$D$2/60),0)</f>
        <v>1</v>
      </c>
      <c r="M3158">
        <f t="shared" si="445"/>
        <v>1</v>
      </c>
      <c r="N3158" s="2">
        <f t="shared" si="446"/>
        <v>3721.0526315789471</v>
      </c>
      <c r="O3158">
        <f t="shared" si="449"/>
        <v>977.02127659574455</v>
      </c>
      <c r="P3158">
        <f t="shared" si="447"/>
        <v>192000</v>
      </c>
      <c r="Q3158" s="2">
        <f t="shared" si="448"/>
        <v>196698.0739081747</v>
      </c>
      <c r="R3158">
        <f>Q3158/MainSheet!$C$8*(G3158-G3157)+R3157</f>
        <v>4429.5729508678432</v>
      </c>
      <c r="S3158">
        <f t="shared" si="450"/>
        <v>71490.459315081622</v>
      </c>
      <c r="T3158">
        <f t="shared" si="442"/>
        <v>31.560000000002134</v>
      </c>
      <c r="U3158" s="1">
        <f>Q3158/MainSheet!$C$22</f>
        <v>1</v>
      </c>
    </row>
    <row r="3159" spans="7:21">
      <c r="G3159">
        <f t="shared" si="443"/>
        <v>31.570000000002135</v>
      </c>
      <c r="H3159">
        <f t="shared" si="444"/>
        <v>198000</v>
      </c>
      <c r="I3159" s="2">
        <f>MIN(MainSheet!$C$10/MainSheet!$C$9,MainSheet!$K$9*60)</f>
        <v>660</v>
      </c>
      <c r="J3159" s="1">
        <f>IF(G3159&gt;MainSheet!$C$11,IF(J3158&gt;=0.999,1,(G3159-MainSheet!$C$11)*I3159/$B$2/60),0)</f>
        <v>1</v>
      </c>
      <c r="K3159" s="1">
        <f>IF(G3159&gt;MainSheet!$C$11+$B$6,IF(K3158&gt;=0.999,1,(G3159-MainSheet!$C$11-$B$6)*I3159/$C$2/60),0)</f>
        <v>1</v>
      </c>
      <c r="L3159" s="1">
        <f>IF(G3159&gt;MainSheet!$C$11+$B$6+$C$6,IF(L3158&gt;=0.999,1,(G3159-MainSheet!$C$11-$B$6-$C$6)*I3159/$D$2/60),0)</f>
        <v>1</v>
      </c>
      <c r="M3159">
        <f t="shared" si="445"/>
        <v>1</v>
      </c>
      <c r="N3159" s="2">
        <f t="shared" si="446"/>
        <v>3721.0526315789471</v>
      </c>
      <c r="O3159">
        <f t="shared" si="449"/>
        <v>977.02127659574455</v>
      </c>
      <c r="P3159">
        <f t="shared" si="447"/>
        <v>192000</v>
      </c>
      <c r="Q3159" s="2">
        <f t="shared" si="448"/>
        <v>196698.0739081747</v>
      </c>
      <c r="R3159">
        <f>Q3159/MainSheet!$C$8*(G3159-G3158)+R3158</f>
        <v>4431.604197358678</v>
      </c>
      <c r="S3159">
        <f t="shared" si="450"/>
        <v>71523.242327399654</v>
      </c>
      <c r="T3159">
        <f t="shared" si="442"/>
        <v>31.570000000002135</v>
      </c>
      <c r="U3159" s="1">
        <f>Q3159/MainSheet!$C$22</f>
        <v>1</v>
      </c>
    </row>
    <row r="3160" spans="7:21">
      <c r="G3160">
        <f t="shared" si="443"/>
        <v>31.580000000002137</v>
      </c>
      <c r="H3160">
        <f t="shared" si="444"/>
        <v>198000</v>
      </c>
      <c r="I3160" s="2">
        <f>MIN(MainSheet!$C$10/MainSheet!$C$9,MainSheet!$K$9*60)</f>
        <v>660</v>
      </c>
      <c r="J3160" s="1">
        <f>IF(G3160&gt;MainSheet!$C$11,IF(J3159&gt;=0.999,1,(G3160-MainSheet!$C$11)*I3160/$B$2/60),0)</f>
        <v>1</v>
      </c>
      <c r="K3160" s="1">
        <f>IF(G3160&gt;MainSheet!$C$11+$B$6,IF(K3159&gt;=0.999,1,(G3160-MainSheet!$C$11-$B$6)*I3160/$C$2/60),0)</f>
        <v>1</v>
      </c>
      <c r="L3160" s="1">
        <f>IF(G3160&gt;MainSheet!$C$11+$B$6+$C$6,IF(L3159&gt;=0.999,1,(G3160-MainSheet!$C$11-$B$6-$C$6)*I3160/$D$2/60),0)</f>
        <v>1</v>
      </c>
      <c r="M3160">
        <f t="shared" si="445"/>
        <v>1</v>
      </c>
      <c r="N3160" s="2">
        <f t="shared" si="446"/>
        <v>3721.0526315789471</v>
      </c>
      <c r="O3160">
        <f t="shared" si="449"/>
        <v>977.02127659574455</v>
      </c>
      <c r="P3160">
        <f t="shared" si="447"/>
        <v>192000</v>
      </c>
      <c r="Q3160" s="2">
        <f t="shared" si="448"/>
        <v>196698.0739081747</v>
      </c>
      <c r="R3160">
        <f>Q3160/MainSheet!$C$8*(G3160-G3159)+R3159</f>
        <v>4433.6354438495127</v>
      </c>
      <c r="S3160">
        <f t="shared" si="450"/>
        <v>71556.025339717686</v>
      </c>
      <c r="T3160">
        <f t="shared" si="442"/>
        <v>31.580000000002137</v>
      </c>
      <c r="U3160" s="1">
        <f>Q3160/MainSheet!$C$22</f>
        <v>1</v>
      </c>
    </row>
    <row r="3161" spans="7:21">
      <c r="G3161">
        <f t="shared" si="443"/>
        <v>31.590000000002139</v>
      </c>
      <c r="H3161">
        <f t="shared" si="444"/>
        <v>198000</v>
      </c>
      <c r="I3161" s="2">
        <f>MIN(MainSheet!$C$10/MainSheet!$C$9,MainSheet!$K$9*60)</f>
        <v>660</v>
      </c>
      <c r="J3161" s="1">
        <f>IF(G3161&gt;MainSheet!$C$11,IF(J3160&gt;=0.999,1,(G3161-MainSheet!$C$11)*I3161/$B$2/60),0)</f>
        <v>1</v>
      </c>
      <c r="K3161" s="1">
        <f>IF(G3161&gt;MainSheet!$C$11+$B$6,IF(K3160&gt;=0.999,1,(G3161-MainSheet!$C$11-$B$6)*I3161/$C$2/60),0)</f>
        <v>1</v>
      </c>
      <c r="L3161" s="1">
        <f>IF(G3161&gt;MainSheet!$C$11+$B$6+$C$6,IF(L3160&gt;=0.999,1,(G3161-MainSheet!$C$11-$B$6-$C$6)*I3161/$D$2/60),0)</f>
        <v>1</v>
      </c>
      <c r="M3161">
        <f t="shared" si="445"/>
        <v>1</v>
      </c>
      <c r="N3161" s="2">
        <f t="shared" si="446"/>
        <v>3721.0526315789471</v>
      </c>
      <c r="O3161">
        <f t="shared" si="449"/>
        <v>977.02127659574455</v>
      </c>
      <c r="P3161">
        <f t="shared" si="447"/>
        <v>192000</v>
      </c>
      <c r="Q3161" s="2">
        <f t="shared" si="448"/>
        <v>196698.0739081747</v>
      </c>
      <c r="R3161">
        <f>Q3161/MainSheet!$C$8*(G3161-G3160)+R3160</f>
        <v>4435.6666903403475</v>
      </c>
      <c r="S3161">
        <f t="shared" si="450"/>
        <v>71588.808352035718</v>
      </c>
      <c r="T3161">
        <f t="shared" si="442"/>
        <v>31.590000000002139</v>
      </c>
      <c r="U3161" s="1">
        <f>Q3161/MainSheet!$C$22</f>
        <v>1</v>
      </c>
    </row>
    <row r="3162" spans="7:21">
      <c r="G3162">
        <f t="shared" si="443"/>
        <v>31.60000000000214</v>
      </c>
      <c r="H3162">
        <f t="shared" si="444"/>
        <v>198000</v>
      </c>
      <c r="I3162" s="2">
        <f>MIN(MainSheet!$C$10/MainSheet!$C$9,MainSheet!$K$9*60)</f>
        <v>660</v>
      </c>
      <c r="J3162" s="1">
        <f>IF(G3162&gt;MainSheet!$C$11,IF(J3161&gt;=0.999,1,(G3162-MainSheet!$C$11)*I3162/$B$2/60),0)</f>
        <v>1</v>
      </c>
      <c r="K3162" s="1">
        <f>IF(G3162&gt;MainSheet!$C$11+$B$6,IF(K3161&gt;=0.999,1,(G3162-MainSheet!$C$11-$B$6)*I3162/$C$2/60),0)</f>
        <v>1</v>
      </c>
      <c r="L3162" s="1">
        <f>IF(G3162&gt;MainSheet!$C$11+$B$6+$C$6,IF(L3161&gt;=0.999,1,(G3162-MainSheet!$C$11-$B$6-$C$6)*I3162/$D$2/60),0)</f>
        <v>1</v>
      </c>
      <c r="M3162">
        <f t="shared" si="445"/>
        <v>1</v>
      </c>
      <c r="N3162" s="2">
        <f t="shared" si="446"/>
        <v>3721.0526315789471</v>
      </c>
      <c r="O3162">
        <f t="shared" si="449"/>
        <v>977.02127659574455</v>
      </c>
      <c r="P3162">
        <f t="shared" si="447"/>
        <v>192000</v>
      </c>
      <c r="Q3162" s="2">
        <f t="shared" si="448"/>
        <v>196698.0739081747</v>
      </c>
      <c r="R3162">
        <f>Q3162/MainSheet!$C$8*(G3162-G3161)+R3161</f>
        <v>4437.6979368311822</v>
      </c>
      <c r="S3162">
        <f t="shared" si="450"/>
        <v>71621.59136435375</v>
      </c>
      <c r="T3162">
        <f t="shared" si="442"/>
        <v>31.60000000000214</v>
      </c>
      <c r="U3162" s="1">
        <f>Q3162/MainSheet!$C$22</f>
        <v>1</v>
      </c>
    </row>
    <row r="3163" spans="7:21">
      <c r="G3163">
        <f t="shared" si="443"/>
        <v>31.610000000002142</v>
      </c>
      <c r="H3163">
        <f t="shared" si="444"/>
        <v>198000</v>
      </c>
      <c r="I3163" s="2">
        <f>MIN(MainSheet!$C$10/MainSheet!$C$9,MainSheet!$K$9*60)</f>
        <v>660</v>
      </c>
      <c r="J3163" s="1">
        <f>IF(G3163&gt;MainSheet!$C$11,IF(J3162&gt;=0.999,1,(G3163-MainSheet!$C$11)*I3163/$B$2/60),0)</f>
        <v>1</v>
      </c>
      <c r="K3163" s="1">
        <f>IF(G3163&gt;MainSheet!$C$11+$B$6,IF(K3162&gt;=0.999,1,(G3163-MainSheet!$C$11-$B$6)*I3163/$C$2/60),0)</f>
        <v>1</v>
      </c>
      <c r="L3163" s="1">
        <f>IF(G3163&gt;MainSheet!$C$11+$B$6+$C$6,IF(L3162&gt;=0.999,1,(G3163-MainSheet!$C$11-$B$6-$C$6)*I3163/$D$2/60),0)</f>
        <v>1</v>
      </c>
      <c r="M3163">
        <f t="shared" si="445"/>
        <v>1</v>
      </c>
      <c r="N3163" s="2">
        <f t="shared" si="446"/>
        <v>3721.0526315789471</v>
      </c>
      <c r="O3163">
        <f t="shared" si="449"/>
        <v>977.02127659574455</v>
      </c>
      <c r="P3163">
        <f t="shared" si="447"/>
        <v>192000</v>
      </c>
      <c r="Q3163" s="2">
        <f t="shared" si="448"/>
        <v>196698.0739081747</v>
      </c>
      <c r="R3163">
        <f>Q3163/MainSheet!$C$8*(G3163-G3162)+R3162</f>
        <v>4439.729183322017</v>
      </c>
      <c r="S3163">
        <f t="shared" si="450"/>
        <v>71654.374376671782</v>
      </c>
      <c r="T3163">
        <f t="shared" si="442"/>
        <v>31.610000000002142</v>
      </c>
      <c r="U3163" s="1">
        <f>Q3163/MainSheet!$C$22</f>
        <v>1</v>
      </c>
    </row>
    <row r="3164" spans="7:21">
      <c r="G3164">
        <f t="shared" si="443"/>
        <v>31.620000000002143</v>
      </c>
      <c r="H3164">
        <f t="shared" si="444"/>
        <v>198000</v>
      </c>
      <c r="I3164" s="2">
        <f>MIN(MainSheet!$C$10/MainSheet!$C$9,MainSheet!$K$9*60)</f>
        <v>660</v>
      </c>
      <c r="J3164" s="1">
        <f>IF(G3164&gt;MainSheet!$C$11,IF(J3163&gt;=0.999,1,(G3164-MainSheet!$C$11)*I3164/$B$2/60),0)</f>
        <v>1</v>
      </c>
      <c r="K3164" s="1">
        <f>IF(G3164&gt;MainSheet!$C$11+$B$6,IF(K3163&gt;=0.999,1,(G3164-MainSheet!$C$11-$B$6)*I3164/$C$2/60),0)</f>
        <v>1</v>
      </c>
      <c r="L3164" s="1">
        <f>IF(G3164&gt;MainSheet!$C$11+$B$6+$C$6,IF(L3163&gt;=0.999,1,(G3164-MainSheet!$C$11-$B$6-$C$6)*I3164/$D$2/60),0)</f>
        <v>1</v>
      </c>
      <c r="M3164">
        <f t="shared" si="445"/>
        <v>1</v>
      </c>
      <c r="N3164" s="2">
        <f t="shared" si="446"/>
        <v>3721.0526315789471</v>
      </c>
      <c r="O3164">
        <f t="shared" si="449"/>
        <v>977.02127659574455</v>
      </c>
      <c r="P3164">
        <f t="shared" si="447"/>
        <v>192000</v>
      </c>
      <c r="Q3164" s="2">
        <f t="shared" si="448"/>
        <v>196698.0739081747</v>
      </c>
      <c r="R3164">
        <f>Q3164/MainSheet!$C$8*(G3164-G3163)+R3163</f>
        <v>4441.7604298128517</v>
      </c>
      <c r="S3164">
        <f t="shared" si="450"/>
        <v>71687.157388989814</v>
      </c>
      <c r="T3164">
        <f t="shared" si="442"/>
        <v>31.620000000002143</v>
      </c>
      <c r="U3164" s="1">
        <f>Q3164/MainSheet!$C$22</f>
        <v>1</v>
      </c>
    </row>
    <row r="3165" spans="7:21">
      <c r="G3165">
        <f t="shared" si="443"/>
        <v>31.630000000002145</v>
      </c>
      <c r="H3165">
        <f t="shared" si="444"/>
        <v>198000</v>
      </c>
      <c r="I3165" s="2">
        <f>MIN(MainSheet!$C$10/MainSheet!$C$9,MainSheet!$K$9*60)</f>
        <v>660</v>
      </c>
      <c r="J3165" s="1">
        <f>IF(G3165&gt;MainSheet!$C$11,IF(J3164&gt;=0.999,1,(G3165-MainSheet!$C$11)*I3165/$B$2/60),0)</f>
        <v>1</v>
      </c>
      <c r="K3165" s="1">
        <f>IF(G3165&gt;MainSheet!$C$11+$B$6,IF(K3164&gt;=0.999,1,(G3165-MainSheet!$C$11-$B$6)*I3165/$C$2/60),0)</f>
        <v>1</v>
      </c>
      <c r="L3165" s="1">
        <f>IF(G3165&gt;MainSheet!$C$11+$B$6+$C$6,IF(L3164&gt;=0.999,1,(G3165-MainSheet!$C$11-$B$6-$C$6)*I3165/$D$2/60),0)</f>
        <v>1</v>
      </c>
      <c r="M3165">
        <f t="shared" si="445"/>
        <v>1</v>
      </c>
      <c r="N3165" s="2">
        <f t="shared" si="446"/>
        <v>3721.0526315789471</v>
      </c>
      <c r="O3165">
        <f t="shared" si="449"/>
        <v>977.02127659574455</v>
      </c>
      <c r="P3165">
        <f t="shared" si="447"/>
        <v>192000</v>
      </c>
      <c r="Q3165" s="2">
        <f t="shared" si="448"/>
        <v>196698.0739081747</v>
      </c>
      <c r="R3165">
        <f>Q3165/MainSheet!$C$8*(G3165-G3164)+R3164</f>
        <v>4443.7916763036865</v>
      </c>
      <c r="S3165">
        <f t="shared" si="450"/>
        <v>71719.940401307846</v>
      </c>
      <c r="T3165">
        <f t="shared" si="442"/>
        <v>31.630000000002145</v>
      </c>
      <c r="U3165" s="1">
        <f>Q3165/MainSheet!$C$22</f>
        <v>1</v>
      </c>
    </row>
    <row r="3166" spans="7:21">
      <c r="G3166">
        <f t="shared" si="443"/>
        <v>31.640000000002146</v>
      </c>
      <c r="H3166">
        <f t="shared" si="444"/>
        <v>198000</v>
      </c>
      <c r="I3166" s="2">
        <f>MIN(MainSheet!$C$10/MainSheet!$C$9,MainSheet!$K$9*60)</f>
        <v>660</v>
      </c>
      <c r="J3166" s="1">
        <f>IF(G3166&gt;MainSheet!$C$11,IF(J3165&gt;=0.999,1,(G3166-MainSheet!$C$11)*I3166/$B$2/60),0)</f>
        <v>1</v>
      </c>
      <c r="K3166" s="1">
        <f>IF(G3166&gt;MainSheet!$C$11+$B$6,IF(K3165&gt;=0.999,1,(G3166-MainSheet!$C$11-$B$6)*I3166/$C$2/60),0)</f>
        <v>1</v>
      </c>
      <c r="L3166" s="1">
        <f>IF(G3166&gt;MainSheet!$C$11+$B$6+$C$6,IF(L3165&gt;=0.999,1,(G3166-MainSheet!$C$11-$B$6-$C$6)*I3166/$D$2/60),0)</f>
        <v>1</v>
      </c>
      <c r="M3166">
        <f t="shared" si="445"/>
        <v>1</v>
      </c>
      <c r="N3166" s="2">
        <f t="shared" si="446"/>
        <v>3721.0526315789471</v>
      </c>
      <c r="O3166">
        <f t="shared" si="449"/>
        <v>977.02127659574455</v>
      </c>
      <c r="P3166">
        <f t="shared" si="447"/>
        <v>192000</v>
      </c>
      <c r="Q3166" s="2">
        <f t="shared" si="448"/>
        <v>196698.0739081747</v>
      </c>
      <c r="R3166">
        <f>Q3166/MainSheet!$C$8*(G3166-G3165)+R3165</f>
        <v>4445.8229227945212</v>
      </c>
      <c r="S3166">
        <f t="shared" si="450"/>
        <v>71752.723413625878</v>
      </c>
      <c r="T3166">
        <f t="shared" si="442"/>
        <v>31.640000000002146</v>
      </c>
      <c r="U3166" s="1">
        <f>Q3166/MainSheet!$C$22</f>
        <v>1</v>
      </c>
    </row>
    <row r="3167" spans="7:21">
      <c r="G3167">
        <f t="shared" si="443"/>
        <v>31.650000000002148</v>
      </c>
      <c r="H3167">
        <f t="shared" si="444"/>
        <v>198000</v>
      </c>
      <c r="I3167" s="2">
        <f>MIN(MainSheet!$C$10/MainSheet!$C$9,MainSheet!$K$9*60)</f>
        <v>660</v>
      </c>
      <c r="J3167" s="1">
        <f>IF(G3167&gt;MainSheet!$C$11,IF(J3166&gt;=0.999,1,(G3167-MainSheet!$C$11)*I3167/$B$2/60),0)</f>
        <v>1</v>
      </c>
      <c r="K3167" s="1">
        <f>IF(G3167&gt;MainSheet!$C$11+$B$6,IF(K3166&gt;=0.999,1,(G3167-MainSheet!$C$11-$B$6)*I3167/$C$2/60),0)</f>
        <v>1</v>
      </c>
      <c r="L3167" s="1">
        <f>IF(G3167&gt;MainSheet!$C$11+$B$6+$C$6,IF(L3166&gt;=0.999,1,(G3167-MainSheet!$C$11-$B$6-$C$6)*I3167/$D$2/60),0)</f>
        <v>1</v>
      </c>
      <c r="M3167">
        <f t="shared" si="445"/>
        <v>1</v>
      </c>
      <c r="N3167" s="2">
        <f t="shared" si="446"/>
        <v>3721.0526315789471</v>
      </c>
      <c r="O3167">
        <f t="shared" si="449"/>
        <v>977.02127659574455</v>
      </c>
      <c r="P3167">
        <f t="shared" si="447"/>
        <v>192000</v>
      </c>
      <c r="Q3167" s="2">
        <f t="shared" si="448"/>
        <v>196698.0739081747</v>
      </c>
      <c r="R3167">
        <f>Q3167/MainSheet!$C$8*(G3167-G3166)+R3166</f>
        <v>4447.854169285356</v>
      </c>
      <c r="S3167">
        <f t="shared" si="450"/>
        <v>71785.50642594391</v>
      </c>
      <c r="T3167">
        <f t="shared" si="442"/>
        <v>31.650000000002148</v>
      </c>
      <c r="U3167" s="1">
        <f>Q3167/MainSheet!$C$22</f>
        <v>1</v>
      </c>
    </row>
    <row r="3168" spans="7:21">
      <c r="G3168">
        <f t="shared" si="443"/>
        <v>31.66000000000215</v>
      </c>
      <c r="H3168">
        <f t="shared" si="444"/>
        <v>198000</v>
      </c>
      <c r="I3168" s="2">
        <f>MIN(MainSheet!$C$10/MainSheet!$C$9,MainSheet!$K$9*60)</f>
        <v>660</v>
      </c>
      <c r="J3168" s="1">
        <f>IF(G3168&gt;MainSheet!$C$11,IF(J3167&gt;=0.999,1,(G3168-MainSheet!$C$11)*I3168/$B$2/60),0)</f>
        <v>1</v>
      </c>
      <c r="K3168" s="1">
        <f>IF(G3168&gt;MainSheet!$C$11+$B$6,IF(K3167&gt;=0.999,1,(G3168-MainSheet!$C$11-$B$6)*I3168/$C$2/60),0)</f>
        <v>1</v>
      </c>
      <c r="L3168" s="1">
        <f>IF(G3168&gt;MainSheet!$C$11+$B$6+$C$6,IF(L3167&gt;=0.999,1,(G3168-MainSheet!$C$11-$B$6-$C$6)*I3168/$D$2/60),0)</f>
        <v>1</v>
      </c>
      <c r="M3168">
        <f t="shared" si="445"/>
        <v>1</v>
      </c>
      <c r="N3168" s="2">
        <f t="shared" si="446"/>
        <v>3721.0526315789471</v>
      </c>
      <c r="O3168">
        <f t="shared" si="449"/>
        <v>977.02127659574455</v>
      </c>
      <c r="P3168">
        <f t="shared" si="447"/>
        <v>192000</v>
      </c>
      <c r="Q3168" s="2">
        <f t="shared" si="448"/>
        <v>196698.0739081747</v>
      </c>
      <c r="R3168">
        <f>Q3168/MainSheet!$C$8*(G3168-G3167)+R3167</f>
        <v>4449.8854157761907</v>
      </c>
      <c r="S3168">
        <f t="shared" si="450"/>
        <v>71818.289438261942</v>
      </c>
      <c r="T3168">
        <f t="shared" si="442"/>
        <v>31.66000000000215</v>
      </c>
      <c r="U3168" s="1">
        <f>Q3168/MainSheet!$C$22</f>
        <v>1</v>
      </c>
    </row>
    <row r="3169" spans="7:21">
      <c r="G3169">
        <f t="shared" si="443"/>
        <v>31.670000000002151</v>
      </c>
      <c r="H3169">
        <f t="shared" si="444"/>
        <v>198000</v>
      </c>
      <c r="I3169" s="2">
        <f>MIN(MainSheet!$C$10/MainSheet!$C$9,MainSheet!$K$9*60)</f>
        <v>660</v>
      </c>
      <c r="J3169" s="1">
        <f>IF(G3169&gt;MainSheet!$C$11,IF(J3168&gt;=0.999,1,(G3169-MainSheet!$C$11)*I3169/$B$2/60),0)</f>
        <v>1</v>
      </c>
      <c r="K3169" s="1">
        <f>IF(G3169&gt;MainSheet!$C$11+$B$6,IF(K3168&gt;=0.999,1,(G3169-MainSheet!$C$11-$B$6)*I3169/$C$2/60),0)</f>
        <v>1</v>
      </c>
      <c r="L3169" s="1">
        <f>IF(G3169&gt;MainSheet!$C$11+$B$6+$C$6,IF(L3168&gt;=0.999,1,(G3169-MainSheet!$C$11-$B$6-$C$6)*I3169/$D$2/60),0)</f>
        <v>1</v>
      </c>
      <c r="M3169">
        <f t="shared" si="445"/>
        <v>1</v>
      </c>
      <c r="N3169" s="2">
        <f t="shared" si="446"/>
        <v>3721.0526315789471</v>
      </c>
      <c r="O3169">
        <f t="shared" si="449"/>
        <v>977.02127659574455</v>
      </c>
      <c r="P3169">
        <f t="shared" si="447"/>
        <v>192000</v>
      </c>
      <c r="Q3169" s="2">
        <f t="shared" si="448"/>
        <v>196698.0739081747</v>
      </c>
      <c r="R3169">
        <f>Q3169/MainSheet!$C$8*(G3169-G3168)+R3168</f>
        <v>4451.9166622670255</v>
      </c>
      <c r="S3169">
        <f t="shared" si="450"/>
        <v>71851.072450579974</v>
      </c>
      <c r="T3169">
        <f t="shared" si="442"/>
        <v>31.670000000002151</v>
      </c>
      <c r="U3169" s="1">
        <f>Q3169/MainSheet!$C$22</f>
        <v>1</v>
      </c>
    </row>
    <row r="3170" spans="7:21">
      <c r="G3170">
        <f t="shared" si="443"/>
        <v>31.680000000002153</v>
      </c>
      <c r="H3170">
        <f t="shared" si="444"/>
        <v>198000</v>
      </c>
      <c r="I3170" s="2">
        <f>MIN(MainSheet!$C$10/MainSheet!$C$9,MainSheet!$K$9*60)</f>
        <v>660</v>
      </c>
      <c r="J3170" s="1">
        <f>IF(G3170&gt;MainSheet!$C$11,IF(J3169&gt;=0.999,1,(G3170-MainSheet!$C$11)*I3170/$B$2/60),0)</f>
        <v>1</v>
      </c>
      <c r="K3170" s="1">
        <f>IF(G3170&gt;MainSheet!$C$11+$B$6,IF(K3169&gt;=0.999,1,(G3170-MainSheet!$C$11-$B$6)*I3170/$C$2/60),0)</f>
        <v>1</v>
      </c>
      <c r="L3170" s="1">
        <f>IF(G3170&gt;MainSheet!$C$11+$B$6+$C$6,IF(L3169&gt;=0.999,1,(G3170-MainSheet!$C$11-$B$6-$C$6)*I3170/$D$2/60),0)</f>
        <v>1</v>
      </c>
      <c r="M3170">
        <f t="shared" si="445"/>
        <v>1</v>
      </c>
      <c r="N3170" s="2">
        <f t="shared" si="446"/>
        <v>3721.0526315789471</v>
      </c>
      <c r="O3170">
        <f t="shared" si="449"/>
        <v>977.02127659574455</v>
      </c>
      <c r="P3170">
        <f t="shared" si="447"/>
        <v>192000</v>
      </c>
      <c r="Q3170" s="2">
        <f t="shared" si="448"/>
        <v>196698.0739081747</v>
      </c>
      <c r="R3170">
        <f>Q3170/MainSheet!$C$8*(G3170-G3169)+R3169</f>
        <v>4453.9479087578602</v>
      </c>
      <c r="S3170">
        <f t="shared" si="450"/>
        <v>71883.855462898005</v>
      </c>
      <c r="T3170">
        <f t="shared" si="442"/>
        <v>31.680000000002153</v>
      </c>
      <c r="U3170" s="1">
        <f>Q3170/MainSheet!$C$22</f>
        <v>1</v>
      </c>
    </row>
    <row r="3171" spans="7:21">
      <c r="G3171">
        <f t="shared" si="443"/>
        <v>31.690000000002154</v>
      </c>
      <c r="H3171">
        <f t="shared" si="444"/>
        <v>198000</v>
      </c>
      <c r="I3171" s="2">
        <f>MIN(MainSheet!$C$10/MainSheet!$C$9,MainSheet!$K$9*60)</f>
        <v>660</v>
      </c>
      <c r="J3171" s="1">
        <f>IF(G3171&gt;MainSheet!$C$11,IF(J3170&gt;=0.999,1,(G3171-MainSheet!$C$11)*I3171/$B$2/60),0)</f>
        <v>1</v>
      </c>
      <c r="K3171" s="1">
        <f>IF(G3171&gt;MainSheet!$C$11+$B$6,IF(K3170&gt;=0.999,1,(G3171-MainSheet!$C$11-$B$6)*I3171/$C$2/60),0)</f>
        <v>1</v>
      </c>
      <c r="L3171" s="1">
        <f>IF(G3171&gt;MainSheet!$C$11+$B$6+$C$6,IF(L3170&gt;=0.999,1,(G3171-MainSheet!$C$11-$B$6-$C$6)*I3171/$D$2/60),0)</f>
        <v>1</v>
      </c>
      <c r="M3171">
        <f t="shared" si="445"/>
        <v>1</v>
      </c>
      <c r="N3171" s="2">
        <f t="shared" si="446"/>
        <v>3721.0526315789471</v>
      </c>
      <c r="O3171">
        <f t="shared" si="449"/>
        <v>977.02127659574455</v>
      </c>
      <c r="P3171">
        <f t="shared" si="447"/>
        <v>192000</v>
      </c>
      <c r="Q3171" s="2">
        <f t="shared" si="448"/>
        <v>196698.0739081747</v>
      </c>
      <c r="R3171">
        <f>Q3171/MainSheet!$C$8*(G3171-G3170)+R3170</f>
        <v>4455.979155248695</v>
      </c>
      <c r="S3171">
        <f t="shared" si="450"/>
        <v>71916.638475216037</v>
      </c>
      <c r="T3171">
        <f t="shared" si="442"/>
        <v>31.690000000002154</v>
      </c>
      <c r="U3171" s="1">
        <f>Q3171/MainSheet!$C$22</f>
        <v>1</v>
      </c>
    </row>
    <row r="3172" spans="7:21">
      <c r="G3172">
        <f t="shared" si="443"/>
        <v>31.700000000002156</v>
      </c>
      <c r="H3172">
        <f t="shared" si="444"/>
        <v>198000</v>
      </c>
      <c r="I3172" s="2">
        <f>MIN(MainSheet!$C$10/MainSheet!$C$9,MainSheet!$K$9*60)</f>
        <v>660</v>
      </c>
      <c r="J3172" s="1">
        <f>IF(G3172&gt;MainSheet!$C$11,IF(J3171&gt;=0.999,1,(G3172-MainSheet!$C$11)*I3172/$B$2/60),0)</f>
        <v>1</v>
      </c>
      <c r="K3172" s="1">
        <f>IF(G3172&gt;MainSheet!$C$11+$B$6,IF(K3171&gt;=0.999,1,(G3172-MainSheet!$C$11-$B$6)*I3172/$C$2/60),0)</f>
        <v>1</v>
      </c>
      <c r="L3172" s="1">
        <f>IF(G3172&gt;MainSheet!$C$11+$B$6+$C$6,IF(L3171&gt;=0.999,1,(G3172-MainSheet!$C$11-$B$6-$C$6)*I3172/$D$2/60),0)</f>
        <v>1</v>
      </c>
      <c r="M3172">
        <f t="shared" si="445"/>
        <v>1</v>
      </c>
      <c r="N3172" s="2">
        <f t="shared" si="446"/>
        <v>3721.0526315789471</v>
      </c>
      <c r="O3172">
        <f t="shared" si="449"/>
        <v>977.02127659574455</v>
      </c>
      <c r="P3172">
        <f t="shared" si="447"/>
        <v>192000</v>
      </c>
      <c r="Q3172" s="2">
        <f t="shared" si="448"/>
        <v>196698.0739081747</v>
      </c>
      <c r="R3172">
        <f>Q3172/MainSheet!$C$8*(G3172-G3171)+R3171</f>
        <v>4458.0104017395297</v>
      </c>
      <c r="S3172">
        <f t="shared" si="450"/>
        <v>71949.421487534069</v>
      </c>
      <c r="T3172">
        <f t="shared" si="442"/>
        <v>31.700000000002156</v>
      </c>
      <c r="U3172" s="1">
        <f>Q3172/MainSheet!$C$22</f>
        <v>1</v>
      </c>
    </row>
    <row r="3173" spans="7:21">
      <c r="G3173">
        <f t="shared" si="443"/>
        <v>31.710000000002157</v>
      </c>
      <c r="H3173">
        <f t="shared" si="444"/>
        <v>198000</v>
      </c>
      <c r="I3173" s="2">
        <f>MIN(MainSheet!$C$10/MainSheet!$C$9,MainSheet!$K$9*60)</f>
        <v>660</v>
      </c>
      <c r="J3173" s="1">
        <f>IF(G3173&gt;MainSheet!$C$11,IF(J3172&gt;=0.999,1,(G3173-MainSheet!$C$11)*I3173/$B$2/60),0)</f>
        <v>1</v>
      </c>
      <c r="K3173" s="1">
        <f>IF(G3173&gt;MainSheet!$C$11+$B$6,IF(K3172&gt;=0.999,1,(G3173-MainSheet!$C$11-$B$6)*I3173/$C$2/60),0)</f>
        <v>1</v>
      </c>
      <c r="L3173" s="1">
        <f>IF(G3173&gt;MainSheet!$C$11+$B$6+$C$6,IF(L3172&gt;=0.999,1,(G3173-MainSheet!$C$11-$B$6-$C$6)*I3173/$D$2/60),0)</f>
        <v>1</v>
      </c>
      <c r="M3173">
        <f t="shared" si="445"/>
        <v>1</v>
      </c>
      <c r="N3173" s="2">
        <f t="shared" si="446"/>
        <v>3721.0526315789471</v>
      </c>
      <c r="O3173">
        <f t="shared" si="449"/>
        <v>977.02127659574455</v>
      </c>
      <c r="P3173">
        <f t="shared" si="447"/>
        <v>192000</v>
      </c>
      <c r="Q3173" s="2">
        <f t="shared" si="448"/>
        <v>196698.0739081747</v>
      </c>
      <c r="R3173">
        <f>Q3173/MainSheet!$C$8*(G3173-G3172)+R3172</f>
        <v>4460.0416482303644</v>
      </c>
      <c r="S3173">
        <f t="shared" si="450"/>
        <v>71982.204499852101</v>
      </c>
      <c r="T3173">
        <f t="shared" si="442"/>
        <v>31.710000000002157</v>
      </c>
      <c r="U3173" s="1">
        <f>Q3173/MainSheet!$C$22</f>
        <v>1</v>
      </c>
    </row>
    <row r="3174" spans="7:21">
      <c r="G3174">
        <f t="shared" si="443"/>
        <v>31.720000000002159</v>
      </c>
      <c r="H3174">
        <f t="shared" si="444"/>
        <v>198000</v>
      </c>
      <c r="I3174" s="2">
        <f>MIN(MainSheet!$C$10/MainSheet!$C$9,MainSheet!$K$9*60)</f>
        <v>660</v>
      </c>
      <c r="J3174" s="1">
        <f>IF(G3174&gt;MainSheet!$C$11,IF(J3173&gt;=0.999,1,(G3174-MainSheet!$C$11)*I3174/$B$2/60),0)</f>
        <v>1</v>
      </c>
      <c r="K3174" s="1">
        <f>IF(G3174&gt;MainSheet!$C$11+$B$6,IF(K3173&gt;=0.999,1,(G3174-MainSheet!$C$11-$B$6)*I3174/$C$2/60),0)</f>
        <v>1</v>
      </c>
      <c r="L3174" s="1">
        <f>IF(G3174&gt;MainSheet!$C$11+$B$6+$C$6,IF(L3173&gt;=0.999,1,(G3174-MainSheet!$C$11-$B$6-$C$6)*I3174/$D$2/60),0)</f>
        <v>1</v>
      </c>
      <c r="M3174">
        <f t="shared" si="445"/>
        <v>1</v>
      </c>
      <c r="N3174" s="2">
        <f t="shared" si="446"/>
        <v>3721.0526315789471</v>
      </c>
      <c r="O3174">
        <f t="shared" si="449"/>
        <v>977.02127659574455</v>
      </c>
      <c r="P3174">
        <f t="shared" si="447"/>
        <v>192000</v>
      </c>
      <c r="Q3174" s="2">
        <f t="shared" si="448"/>
        <v>196698.0739081747</v>
      </c>
      <c r="R3174">
        <f>Q3174/MainSheet!$C$8*(G3174-G3173)+R3173</f>
        <v>4462.0728947211992</v>
      </c>
      <c r="S3174">
        <f t="shared" si="450"/>
        <v>72014.987512170133</v>
      </c>
      <c r="T3174">
        <f t="shared" si="442"/>
        <v>31.720000000002159</v>
      </c>
      <c r="U3174" s="1">
        <f>Q3174/MainSheet!$C$22</f>
        <v>1</v>
      </c>
    </row>
    <row r="3175" spans="7:21">
      <c r="G3175">
        <f t="shared" si="443"/>
        <v>31.73000000000216</v>
      </c>
      <c r="H3175">
        <f t="shared" si="444"/>
        <v>198000</v>
      </c>
      <c r="I3175" s="2">
        <f>MIN(MainSheet!$C$10/MainSheet!$C$9,MainSheet!$K$9*60)</f>
        <v>660</v>
      </c>
      <c r="J3175" s="1">
        <f>IF(G3175&gt;MainSheet!$C$11,IF(J3174&gt;=0.999,1,(G3175-MainSheet!$C$11)*I3175/$B$2/60),0)</f>
        <v>1</v>
      </c>
      <c r="K3175" s="1">
        <f>IF(G3175&gt;MainSheet!$C$11+$B$6,IF(K3174&gt;=0.999,1,(G3175-MainSheet!$C$11-$B$6)*I3175/$C$2/60),0)</f>
        <v>1</v>
      </c>
      <c r="L3175" s="1">
        <f>IF(G3175&gt;MainSheet!$C$11+$B$6+$C$6,IF(L3174&gt;=0.999,1,(G3175-MainSheet!$C$11-$B$6-$C$6)*I3175/$D$2/60),0)</f>
        <v>1</v>
      </c>
      <c r="M3175">
        <f t="shared" si="445"/>
        <v>1</v>
      </c>
      <c r="N3175" s="2">
        <f t="shared" si="446"/>
        <v>3721.0526315789471</v>
      </c>
      <c r="O3175">
        <f t="shared" si="449"/>
        <v>977.02127659574455</v>
      </c>
      <c r="P3175">
        <f t="shared" si="447"/>
        <v>192000</v>
      </c>
      <c r="Q3175" s="2">
        <f t="shared" si="448"/>
        <v>196698.0739081747</v>
      </c>
      <c r="R3175">
        <f>Q3175/MainSheet!$C$8*(G3175-G3174)+R3174</f>
        <v>4464.1041412120339</v>
      </c>
      <c r="S3175">
        <f t="shared" si="450"/>
        <v>72047.770524488165</v>
      </c>
      <c r="T3175">
        <f t="shared" si="442"/>
        <v>31.73000000000216</v>
      </c>
      <c r="U3175" s="1">
        <f>Q3175/MainSheet!$C$22</f>
        <v>1</v>
      </c>
    </row>
    <row r="3176" spans="7:21">
      <c r="G3176">
        <f t="shared" si="443"/>
        <v>31.740000000002162</v>
      </c>
      <c r="H3176">
        <f t="shared" si="444"/>
        <v>198000</v>
      </c>
      <c r="I3176" s="2">
        <f>MIN(MainSheet!$C$10/MainSheet!$C$9,MainSheet!$K$9*60)</f>
        <v>660</v>
      </c>
      <c r="J3176" s="1">
        <f>IF(G3176&gt;MainSheet!$C$11,IF(J3175&gt;=0.999,1,(G3176-MainSheet!$C$11)*I3176/$B$2/60),0)</f>
        <v>1</v>
      </c>
      <c r="K3176" s="1">
        <f>IF(G3176&gt;MainSheet!$C$11+$B$6,IF(K3175&gt;=0.999,1,(G3176-MainSheet!$C$11-$B$6)*I3176/$C$2/60),0)</f>
        <v>1</v>
      </c>
      <c r="L3176" s="1">
        <f>IF(G3176&gt;MainSheet!$C$11+$B$6+$C$6,IF(L3175&gt;=0.999,1,(G3176-MainSheet!$C$11-$B$6-$C$6)*I3176/$D$2/60),0)</f>
        <v>1</v>
      </c>
      <c r="M3176">
        <f t="shared" si="445"/>
        <v>1</v>
      </c>
      <c r="N3176" s="2">
        <f t="shared" si="446"/>
        <v>3721.0526315789471</v>
      </c>
      <c r="O3176">
        <f t="shared" si="449"/>
        <v>977.02127659574455</v>
      </c>
      <c r="P3176">
        <f t="shared" si="447"/>
        <v>192000</v>
      </c>
      <c r="Q3176" s="2">
        <f t="shared" si="448"/>
        <v>196698.0739081747</v>
      </c>
      <c r="R3176">
        <f>Q3176/MainSheet!$C$8*(G3176-G3175)+R3175</f>
        <v>4466.1353877028687</v>
      </c>
      <c r="S3176">
        <f t="shared" si="450"/>
        <v>72080.553536806197</v>
      </c>
      <c r="T3176">
        <f t="shared" si="442"/>
        <v>31.740000000002162</v>
      </c>
      <c r="U3176" s="1">
        <f>Q3176/MainSheet!$C$22</f>
        <v>1</v>
      </c>
    </row>
    <row r="3177" spans="7:21">
      <c r="G3177">
        <f t="shared" si="443"/>
        <v>31.750000000002164</v>
      </c>
      <c r="H3177">
        <f t="shared" si="444"/>
        <v>198000</v>
      </c>
      <c r="I3177" s="2">
        <f>MIN(MainSheet!$C$10/MainSheet!$C$9,MainSheet!$K$9*60)</f>
        <v>660</v>
      </c>
      <c r="J3177" s="1">
        <f>IF(G3177&gt;MainSheet!$C$11,IF(J3176&gt;=0.999,1,(G3177-MainSheet!$C$11)*I3177/$B$2/60),0)</f>
        <v>1</v>
      </c>
      <c r="K3177" s="1">
        <f>IF(G3177&gt;MainSheet!$C$11+$B$6,IF(K3176&gt;=0.999,1,(G3177-MainSheet!$C$11-$B$6)*I3177/$C$2/60),0)</f>
        <v>1</v>
      </c>
      <c r="L3177" s="1">
        <f>IF(G3177&gt;MainSheet!$C$11+$B$6+$C$6,IF(L3176&gt;=0.999,1,(G3177-MainSheet!$C$11-$B$6-$C$6)*I3177/$D$2/60),0)</f>
        <v>1</v>
      </c>
      <c r="M3177">
        <f t="shared" si="445"/>
        <v>1</v>
      </c>
      <c r="N3177" s="2">
        <f t="shared" si="446"/>
        <v>3721.0526315789471</v>
      </c>
      <c r="O3177">
        <f t="shared" si="449"/>
        <v>977.02127659574455</v>
      </c>
      <c r="P3177">
        <f t="shared" si="447"/>
        <v>192000</v>
      </c>
      <c r="Q3177" s="2">
        <f t="shared" si="448"/>
        <v>196698.0739081747</v>
      </c>
      <c r="R3177">
        <f>Q3177/MainSheet!$C$8*(G3177-G3176)+R3176</f>
        <v>4468.1666341937034</v>
      </c>
      <c r="S3177">
        <f t="shared" si="450"/>
        <v>72113.336549124229</v>
      </c>
      <c r="T3177">
        <f t="shared" si="442"/>
        <v>31.750000000002164</v>
      </c>
      <c r="U3177" s="1">
        <f>Q3177/MainSheet!$C$22</f>
        <v>1</v>
      </c>
    </row>
    <row r="3178" spans="7:21">
      <c r="G3178">
        <f t="shared" si="443"/>
        <v>31.760000000002165</v>
      </c>
      <c r="H3178">
        <f t="shared" si="444"/>
        <v>198000</v>
      </c>
      <c r="I3178" s="2">
        <f>MIN(MainSheet!$C$10/MainSheet!$C$9,MainSheet!$K$9*60)</f>
        <v>660</v>
      </c>
      <c r="J3178" s="1">
        <f>IF(G3178&gt;MainSheet!$C$11,IF(J3177&gt;=0.999,1,(G3178-MainSheet!$C$11)*I3178/$B$2/60),0)</f>
        <v>1</v>
      </c>
      <c r="K3178" s="1">
        <f>IF(G3178&gt;MainSheet!$C$11+$B$6,IF(K3177&gt;=0.999,1,(G3178-MainSheet!$C$11-$B$6)*I3178/$C$2/60),0)</f>
        <v>1</v>
      </c>
      <c r="L3178" s="1">
        <f>IF(G3178&gt;MainSheet!$C$11+$B$6+$C$6,IF(L3177&gt;=0.999,1,(G3178-MainSheet!$C$11-$B$6-$C$6)*I3178/$D$2/60),0)</f>
        <v>1</v>
      </c>
      <c r="M3178">
        <f t="shared" si="445"/>
        <v>1</v>
      </c>
      <c r="N3178" s="2">
        <f t="shared" si="446"/>
        <v>3721.0526315789471</v>
      </c>
      <c r="O3178">
        <f t="shared" si="449"/>
        <v>977.02127659574455</v>
      </c>
      <c r="P3178">
        <f t="shared" si="447"/>
        <v>192000</v>
      </c>
      <c r="Q3178" s="2">
        <f t="shared" si="448"/>
        <v>196698.0739081747</v>
      </c>
      <c r="R3178">
        <f>Q3178/MainSheet!$C$8*(G3178-G3177)+R3177</f>
        <v>4470.1978806845382</v>
      </c>
      <c r="S3178">
        <f t="shared" si="450"/>
        <v>72146.119561442261</v>
      </c>
      <c r="T3178">
        <f t="shared" si="442"/>
        <v>31.760000000002165</v>
      </c>
      <c r="U3178" s="1">
        <f>Q3178/MainSheet!$C$22</f>
        <v>1</v>
      </c>
    </row>
    <row r="3179" spans="7:21">
      <c r="G3179">
        <f t="shared" si="443"/>
        <v>31.770000000002167</v>
      </c>
      <c r="H3179">
        <f t="shared" si="444"/>
        <v>198000</v>
      </c>
      <c r="I3179" s="2">
        <f>MIN(MainSheet!$C$10/MainSheet!$C$9,MainSheet!$K$9*60)</f>
        <v>660</v>
      </c>
      <c r="J3179" s="1">
        <f>IF(G3179&gt;MainSheet!$C$11,IF(J3178&gt;=0.999,1,(G3179-MainSheet!$C$11)*I3179/$B$2/60),0)</f>
        <v>1</v>
      </c>
      <c r="K3179" s="1">
        <f>IF(G3179&gt;MainSheet!$C$11+$B$6,IF(K3178&gt;=0.999,1,(G3179-MainSheet!$C$11-$B$6)*I3179/$C$2/60),0)</f>
        <v>1</v>
      </c>
      <c r="L3179" s="1">
        <f>IF(G3179&gt;MainSheet!$C$11+$B$6+$C$6,IF(L3178&gt;=0.999,1,(G3179-MainSheet!$C$11-$B$6-$C$6)*I3179/$D$2/60),0)</f>
        <v>1</v>
      </c>
      <c r="M3179">
        <f t="shared" si="445"/>
        <v>1</v>
      </c>
      <c r="N3179" s="2">
        <f t="shared" si="446"/>
        <v>3721.0526315789471</v>
      </c>
      <c r="O3179">
        <f t="shared" si="449"/>
        <v>977.02127659574455</v>
      </c>
      <c r="P3179">
        <f t="shared" si="447"/>
        <v>192000</v>
      </c>
      <c r="Q3179" s="2">
        <f t="shared" si="448"/>
        <v>196698.0739081747</v>
      </c>
      <c r="R3179">
        <f>Q3179/MainSheet!$C$8*(G3179-G3178)+R3178</f>
        <v>4472.2291271753729</v>
      </c>
      <c r="S3179">
        <f t="shared" si="450"/>
        <v>72178.902573760293</v>
      </c>
      <c r="T3179">
        <f t="shared" si="442"/>
        <v>31.770000000002167</v>
      </c>
      <c r="U3179" s="1">
        <f>Q3179/MainSheet!$C$22</f>
        <v>1</v>
      </c>
    </row>
    <row r="3180" spans="7:21">
      <c r="G3180">
        <f t="shared" si="443"/>
        <v>31.780000000002168</v>
      </c>
      <c r="H3180">
        <f t="shared" si="444"/>
        <v>198000</v>
      </c>
      <c r="I3180" s="2">
        <f>MIN(MainSheet!$C$10/MainSheet!$C$9,MainSheet!$K$9*60)</f>
        <v>660</v>
      </c>
      <c r="J3180" s="1">
        <f>IF(G3180&gt;MainSheet!$C$11,IF(J3179&gt;=0.999,1,(G3180-MainSheet!$C$11)*I3180/$B$2/60),0)</f>
        <v>1</v>
      </c>
      <c r="K3180" s="1">
        <f>IF(G3180&gt;MainSheet!$C$11+$B$6,IF(K3179&gt;=0.999,1,(G3180-MainSheet!$C$11-$B$6)*I3180/$C$2/60),0)</f>
        <v>1</v>
      </c>
      <c r="L3180" s="1">
        <f>IF(G3180&gt;MainSheet!$C$11+$B$6+$C$6,IF(L3179&gt;=0.999,1,(G3180-MainSheet!$C$11-$B$6-$C$6)*I3180/$D$2/60),0)</f>
        <v>1</v>
      </c>
      <c r="M3180">
        <f t="shared" si="445"/>
        <v>1</v>
      </c>
      <c r="N3180" s="2">
        <f t="shared" si="446"/>
        <v>3721.0526315789471</v>
      </c>
      <c r="O3180">
        <f t="shared" si="449"/>
        <v>977.02127659574455</v>
      </c>
      <c r="P3180">
        <f t="shared" si="447"/>
        <v>192000</v>
      </c>
      <c r="Q3180" s="2">
        <f t="shared" si="448"/>
        <v>196698.0739081747</v>
      </c>
      <c r="R3180">
        <f>Q3180/MainSheet!$C$8*(G3180-G3179)+R3179</f>
        <v>4474.2603736662077</v>
      </c>
      <c r="S3180">
        <f t="shared" si="450"/>
        <v>72211.685586078325</v>
      </c>
      <c r="T3180">
        <f t="shared" si="442"/>
        <v>31.780000000002168</v>
      </c>
      <c r="U3180" s="1">
        <f>Q3180/MainSheet!$C$22</f>
        <v>1</v>
      </c>
    </row>
    <row r="3181" spans="7:21">
      <c r="G3181">
        <f t="shared" si="443"/>
        <v>31.79000000000217</v>
      </c>
      <c r="H3181">
        <f t="shared" si="444"/>
        <v>198000</v>
      </c>
      <c r="I3181" s="2">
        <f>MIN(MainSheet!$C$10/MainSheet!$C$9,MainSheet!$K$9*60)</f>
        <v>660</v>
      </c>
      <c r="J3181" s="1">
        <f>IF(G3181&gt;MainSheet!$C$11,IF(J3180&gt;=0.999,1,(G3181-MainSheet!$C$11)*I3181/$B$2/60),0)</f>
        <v>1</v>
      </c>
      <c r="K3181" s="1">
        <f>IF(G3181&gt;MainSheet!$C$11+$B$6,IF(K3180&gt;=0.999,1,(G3181-MainSheet!$C$11-$B$6)*I3181/$C$2/60),0)</f>
        <v>1</v>
      </c>
      <c r="L3181" s="1">
        <f>IF(G3181&gt;MainSheet!$C$11+$B$6+$C$6,IF(L3180&gt;=0.999,1,(G3181-MainSheet!$C$11-$B$6-$C$6)*I3181/$D$2/60),0)</f>
        <v>1</v>
      </c>
      <c r="M3181">
        <f t="shared" si="445"/>
        <v>1</v>
      </c>
      <c r="N3181" s="2">
        <f t="shared" si="446"/>
        <v>3721.0526315789471</v>
      </c>
      <c r="O3181">
        <f t="shared" si="449"/>
        <v>977.02127659574455</v>
      </c>
      <c r="P3181">
        <f t="shared" si="447"/>
        <v>192000</v>
      </c>
      <c r="Q3181" s="2">
        <f t="shared" si="448"/>
        <v>196698.0739081747</v>
      </c>
      <c r="R3181">
        <f>Q3181/MainSheet!$C$8*(G3181-G3180)+R3180</f>
        <v>4476.2916201570424</v>
      </c>
      <c r="S3181">
        <f t="shared" si="450"/>
        <v>72244.468598396357</v>
      </c>
      <c r="T3181">
        <f t="shared" si="442"/>
        <v>31.79000000000217</v>
      </c>
      <c r="U3181" s="1">
        <f>Q3181/MainSheet!$C$22</f>
        <v>1</v>
      </c>
    </row>
    <row r="3182" spans="7:21">
      <c r="G3182">
        <f t="shared" si="443"/>
        <v>31.800000000002171</v>
      </c>
      <c r="H3182">
        <f t="shared" si="444"/>
        <v>198000</v>
      </c>
      <c r="I3182" s="2">
        <f>MIN(MainSheet!$C$10/MainSheet!$C$9,MainSheet!$K$9*60)</f>
        <v>660</v>
      </c>
      <c r="J3182" s="1">
        <f>IF(G3182&gt;MainSheet!$C$11,IF(J3181&gt;=0.999,1,(G3182-MainSheet!$C$11)*I3182/$B$2/60),0)</f>
        <v>1</v>
      </c>
      <c r="K3182" s="1">
        <f>IF(G3182&gt;MainSheet!$C$11+$B$6,IF(K3181&gt;=0.999,1,(G3182-MainSheet!$C$11-$B$6)*I3182/$C$2/60),0)</f>
        <v>1</v>
      </c>
      <c r="L3182" s="1">
        <f>IF(G3182&gt;MainSheet!$C$11+$B$6+$C$6,IF(L3181&gt;=0.999,1,(G3182-MainSheet!$C$11-$B$6-$C$6)*I3182/$D$2/60),0)</f>
        <v>1</v>
      </c>
      <c r="M3182">
        <f t="shared" si="445"/>
        <v>1</v>
      </c>
      <c r="N3182" s="2">
        <f t="shared" si="446"/>
        <v>3721.0526315789471</v>
      </c>
      <c r="O3182">
        <f t="shared" si="449"/>
        <v>977.02127659574455</v>
      </c>
      <c r="P3182">
        <f t="shared" si="447"/>
        <v>192000</v>
      </c>
      <c r="Q3182" s="2">
        <f t="shared" si="448"/>
        <v>196698.0739081747</v>
      </c>
      <c r="R3182">
        <f>Q3182/MainSheet!$C$8*(G3182-G3181)+R3181</f>
        <v>4478.3228666478772</v>
      </c>
      <c r="S3182">
        <f t="shared" si="450"/>
        <v>72277.251610714389</v>
      </c>
      <c r="T3182">
        <f t="shared" si="442"/>
        <v>31.800000000002171</v>
      </c>
      <c r="U3182" s="1">
        <f>Q3182/MainSheet!$C$22</f>
        <v>1</v>
      </c>
    </row>
    <row r="3183" spans="7:21">
      <c r="G3183">
        <f t="shared" si="443"/>
        <v>31.810000000002173</v>
      </c>
      <c r="H3183">
        <f t="shared" si="444"/>
        <v>198000</v>
      </c>
      <c r="I3183" s="2">
        <f>MIN(MainSheet!$C$10/MainSheet!$C$9,MainSheet!$K$9*60)</f>
        <v>660</v>
      </c>
      <c r="J3183" s="1">
        <f>IF(G3183&gt;MainSheet!$C$11,IF(J3182&gt;=0.999,1,(G3183-MainSheet!$C$11)*I3183/$B$2/60),0)</f>
        <v>1</v>
      </c>
      <c r="K3183" s="1">
        <f>IF(G3183&gt;MainSheet!$C$11+$B$6,IF(K3182&gt;=0.999,1,(G3183-MainSheet!$C$11-$B$6)*I3183/$C$2/60),0)</f>
        <v>1</v>
      </c>
      <c r="L3183" s="1">
        <f>IF(G3183&gt;MainSheet!$C$11+$B$6+$C$6,IF(L3182&gt;=0.999,1,(G3183-MainSheet!$C$11-$B$6-$C$6)*I3183/$D$2/60),0)</f>
        <v>1</v>
      </c>
      <c r="M3183">
        <f t="shared" si="445"/>
        <v>1</v>
      </c>
      <c r="N3183" s="2">
        <f t="shared" si="446"/>
        <v>3721.0526315789471</v>
      </c>
      <c r="O3183">
        <f t="shared" si="449"/>
        <v>977.02127659574455</v>
      </c>
      <c r="P3183">
        <f t="shared" si="447"/>
        <v>192000</v>
      </c>
      <c r="Q3183" s="2">
        <f t="shared" si="448"/>
        <v>196698.0739081747</v>
      </c>
      <c r="R3183">
        <f>Q3183/MainSheet!$C$8*(G3183-G3182)+R3182</f>
        <v>4480.3541131387119</v>
      </c>
      <c r="S3183">
        <f t="shared" si="450"/>
        <v>72310.034623032421</v>
      </c>
      <c r="T3183">
        <f t="shared" si="442"/>
        <v>31.810000000002173</v>
      </c>
      <c r="U3183" s="1">
        <f>Q3183/MainSheet!$C$22</f>
        <v>1</v>
      </c>
    </row>
    <row r="3184" spans="7:21">
      <c r="G3184">
        <f t="shared" si="443"/>
        <v>31.820000000002175</v>
      </c>
      <c r="H3184">
        <f t="shared" si="444"/>
        <v>198000</v>
      </c>
      <c r="I3184" s="2">
        <f>MIN(MainSheet!$C$10/MainSheet!$C$9,MainSheet!$K$9*60)</f>
        <v>660</v>
      </c>
      <c r="J3184" s="1">
        <f>IF(G3184&gt;MainSheet!$C$11,IF(J3183&gt;=0.999,1,(G3184-MainSheet!$C$11)*I3184/$B$2/60),0)</f>
        <v>1</v>
      </c>
      <c r="K3184" s="1">
        <f>IF(G3184&gt;MainSheet!$C$11+$B$6,IF(K3183&gt;=0.999,1,(G3184-MainSheet!$C$11-$B$6)*I3184/$C$2/60),0)</f>
        <v>1</v>
      </c>
      <c r="L3184" s="1">
        <f>IF(G3184&gt;MainSheet!$C$11+$B$6+$C$6,IF(L3183&gt;=0.999,1,(G3184-MainSheet!$C$11-$B$6-$C$6)*I3184/$D$2/60),0)</f>
        <v>1</v>
      </c>
      <c r="M3184">
        <f t="shared" si="445"/>
        <v>1</v>
      </c>
      <c r="N3184" s="2">
        <f t="shared" si="446"/>
        <v>3721.0526315789471</v>
      </c>
      <c r="O3184">
        <f t="shared" si="449"/>
        <v>977.02127659574455</v>
      </c>
      <c r="P3184">
        <f t="shared" si="447"/>
        <v>192000</v>
      </c>
      <c r="Q3184" s="2">
        <f t="shared" si="448"/>
        <v>196698.0739081747</v>
      </c>
      <c r="R3184">
        <f>Q3184/MainSheet!$C$8*(G3184-G3183)+R3183</f>
        <v>4482.3853596295467</v>
      </c>
      <c r="S3184">
        <f t="shared" si="450"/>
        <v>72342.817635350453</v>
      </c>
      <c r="T3184">
        <f t="shared" si="442"/>
        <v>31.820000000002175</v>
      </c>
      <c r="U3184" s="1">
        <f>Q3184/MainSheet!$C$22</f>
        <v>1</v>
      </c>
    </row>
    <row r="3185" spans="7:21">
      <c r="G3185">
        <f t="shared" si="443"/>
        <v>31.830000000002176</v>
      </c>
      <c r="H3185">
        <f t="shared" si="444"/>
        <v>198000</v>
      </c>
      <c r="I3185" s="2">
        <f>MIN(MainSheet!$C$10/MainSheet!$C$9,MainSheet!$K$9*60)</f>
        <v>660</v>
      </c>
      <c r="J3185" s="1">
        <f>IF(G3185&gt;MainSheet!$C$11,IF(J3184&gt;=0.999,1,(G3185-MainSheet!$C$11)*I3185/$B$2/60),0)</f>
        <v>1</v>
      </c>
      <c r="K3185" s="1">
        <f>IF(G3185&gt;MainSheet!$C$11+$B$6,IF(K3184&gt;=0.999,1,(G3185-MainSheet!$C$11-$B$6)*I3185/$C$2/60),0)</f>
        <v>1</v>
      </c>
      <c r="L3185" s="1">
        <f>IF(G3185&gt;MainSheet!$C$11+$B$6+$C$6,IF(L3184&gt;=0.999,1,(G3185-MainSheet!$C$11-$B$6-$C$6)*I3185/$D$2/60),0)</f>
        <v>1</v>
      </c>
      <c r="M3185">
        <f t="shared" si="445"/>
        <v>1</v>
      </c>
      <c r="N3185" s="2">
        <f t="shared" si="446"/>
        <v>3721.0526315789471</v>
      </c>
      <c r="O3185">
        <f t="shared" si="449"/>
        <v>977.02127659574455</v>
      </c>
      <c r="P3185">
        <f t="shared" si="447"/>
        <v>192000</v>
      </c>
      <c r="Q3185" s="2">
        <f t="shared" si="448"/>
        <v>196698.0739081747</v>
      </c>
      <c r="R3185">
        <f>Q3185/MainSheet!$C$8*(G3185-G3184)+R3184</f>
        <v>4484.4166061203814</v>
      </c>
      <c r="S3185">
        <f t="shared" si="450"/>
        <v>72375.600647668485</v>
      </c>
      <c r="T3185">
        <f t="shared" si="442"/>
        <v>31.830000000002176</v>
      </c>
      <c r="U3185" s="1">
        <f>Q3185/MainSheet!$C$22</f>
        <v>1</v>
      </c>
    </row>
    <row r="3186" spans="7:21">
      <c r="G3186">
        <f t="shared" si="443"/>
        <v>31.840000000002178</v>
      </c>
      <c r="H3186">
        <f t="shared" si="444"/>
        <v>198000</v>
      </c>
      <c r="I3186" s="2">
        <f>MIN(MainSheet!$C$10/MainSheet!$C$9,MainSheet!$K$9*60)</f>
        <v>660</v>
      </c>
      <c r="J3186" s="1">
        <f>IF(G3186&gt;MainSheet!$C$11,IF(J3185&gt;=0.999,1,(G3186-MainSheet!$C$11)*I3186/$B$2/60),0)</f>
        <v>1</v>
      </c>
      <c r="K3186" s="1">
        <f>IF(G3186&gt;MainSheet!$C$11+$B$6,IF(K3185&gt;=0.999,1,(G3186-MainSheet!$C$11-$B$6)*I3186/$C$2/60),0)</f>
        <v>1</v>
      </c>
      <c r="L3186" s="1">
        <f>IF(G3186&gt;MainSheet!$C$11+$B$6+$C$6,IF(L3185&gt;=0.999,1,(G3186-MainSheet!$C$11-$B$6-$C$6)*I3186/$D$2/60),0)</f>
        <v>1</v>
      </c>
      <c r="M3186">
        <f t="shared" si="445"/>
        <v>1</v>
      </c>
      <c r="N3186" s="2">
        <f t="shared" si="446"/>
        <v>3721.0526315789471</v>
      </c>
      <c r="O3186">
        <f t="shared" si="449"/>
        <v>977.02127659574455</v>
      </c>
      <c r="P3186">
        <f t="shared" si="447"/>
        <v>192000</v>
      </c>
      <c r="Q3186" s="2">
        <f t="shared" si="448"/>
        <v>196698.0739081747</v>
      </c>
      <c r="R3186">
        <f>Q3186/MainSheet!$C$8*(G3186-G3185)+R3185</f>
        <v>4486.4478526112161</v>
      </c>
      <c r="S3186">
        <f t="shared" si="450"/>
        <v>72408.383659986517</v>
      </c>
      <c r="T3186">
        <f t="shared" si="442"/>
        <v>31.840000000002178</v>
      </c>
      <c r="U3186" s="1">
        <f>Q3186/MainSheet!$C$22</f>
        <v>1</v>
      </c>
    </row>
    <row r="3187" spans="7:21">
      <c r="G3187">
        <f t="shared" si="443"/>
        <v>31.850000000002179</v>
      </c>
      <c r="H3187">
        <f t="shared" si="444"/>
        <v>198000</v>
      </c>
      <c r="I3187" s="2">
        <f>MIN(MainSheet!$C$10/MainSheet!$C$9,MainSheet!$K$9*60)</f>
        <v>660</v>
      </c>
      <c r="J3187" s="1">
        <f>IF(G3187&gt;MainSheet!$C$11,IF(J3186&gt;=0.999,1,(G3187-MainSheet!$C$11)*I3187/$B$2/60),0)</f>
        <v>1</v>
      </c>
      <c r="K3187" s="1">
        <f>IF(G3187&gt;MainSheet!$C$11+$B$6,IF(K3186&gt;=0.999,1,(G3187-MainSheet!$C$11-$B$6)*I3187/$C$2/60),0)</f>
        <v>1</v>
      </c>
      <c r="L3187" s="1">
        <f>IF(G3187&gt;MainSheet!$C$11+$B$6+$C$6,IF(L3186&gt;=0.999,1,(G3187-MainSheet!$C$11-$B$6-$C$6)*I3187/$D$2/60),0)</f>
        <v>1</v>
      </c>
      <c r="M3187">
        <f t="shared" si="445"/>
        <v>1</v>
      </c>
      <c r="N3187" s="2">
        <f t="shared" si="446"/>
        <v>3721.0526315789471</v>
      </c>
      <c r="O3187">
        <f t="shared" si="449"/>
        <v>977.02127659574455</v>
      </c>
      <c r="P3187">
        <f t="shared" si="447"/>
        <v>192000</v>
      </c>
      <c r="Q3187" s="2">
        <f t="shared" si="448"/>
        <v>196698.0739081747</v>
      </c>
      <c r="R3187">
        <f>Q3187/MainSheet!$C$8*(G3187-G3186)+R3186</f>
        <v>4488.4790991020509</v>
      </c>
      <c r="S3187">
        <f t="shared" si="450"/>
        <v>72441.166672304549</v>
      </c>
      <c r="T3187">
        <f t="shared" si="442"/>
        <v>31.850000000002179</v>
      </c>
      <c r="U3187" s="1">
        <f>Q3187/MainSheet!$C$22</f>
        <v>1</v>
      </c>
    </row>
    <row r="3188" spans="7:21">
      <c r="G3188">
        <f t="shared" si="443"/>
        <v>31.860000000002181</v>
      </c>
      <c r="H3188">
        <f t="shared" si="444"/>
        <v>198000</v>
      </c>
      <c r="I3188" s="2">
        <f>MIN(MainSheet!$C$10/MainSheet!$C$9,MainSheet!$K$9*60)</f>
        <v>660</v>
      </c>
      <c r="J3188" s="1">
        <f>IF(G3188&gt;MainSheet!$C$11,IF(J3187&gt;=0.999,1,(G3188-MainSheet!$C$11)*I3188/$B$2/60),0)</f>
        <v>1</v>
      </c>
      <c r="K3188" s="1">
        <f>IF(G3188&gt;MainSheet!$C$11+$B$6,IF(K3187&gt;=0.999,1,(G3188-MainSheet!$C$11-$B$6)*I3188/$C$2/60),0)</f>
        <v>1</v>
      </c>
      <c r="L3188" s="1">
        <f>IF(G3188&gt;MainSheet!$C$11+$B$6+$C$6,IF(L3187&gt;=0.999,1,(G3188-MainSheet!$C$11-$B$6-$C$6)*I3188/$D$2/60),0)</f>
        <v>1</v>
      </c>
      <c r="M3188">
        <f t="shared" si="445"/>
        <v>1</v>
      </c>
      <c r="N3188" s="2">
        <f t="shared" si="446"/>
        <v>3721.0526315789471</v>
      </c>
      <c r="O3188">
        <f t="shared" si="449"/>
        <v>977.02127659574455</v>
      </c>
      <c r="P3188">
        <f t="shared" si="447"/>
        <v>192000</v>
      </c>
      <c r="Q3188" s="2">
        <f t="shared" si="448"/>
        <v>196698.0739081747</v>
      </c>
      <c r="R3188">
        <f>Q3188/MainSheet!$C$8*(G3188-G3187)+R3187</f>
        <v>4490.5103455928856</v>
      </c>
      <c r="S3188">
        <f t="shared" si="450"/>
        <v>72473.949684622581</v>
      </c>
      <c r="T3188">
        <f t="shared" si="442"/>
        <v>31.860000000002181</v>
      </c>
      <c r="U3188" s="1">
        <f>Q3188/MainSheet!$C$22</f>
        <v>1</v>
      </c>
    </row>
    <row r="3189" spans="7:21">
      <c r="G3189">
        <f t="shared" si="443"/>
        <v>31.870000000002182</v>
      </c>
      <c r="H3189">
        <f t="shared" si="444"/>
        <v>198000</v>
      </c>
      <c r="I3189" s="2">
        <f>MIN(MainSheet!$C$10/MainSheet!$C$9,MainSheet!$K$9*60)</f>
        <v>660</v>
      </c>
      <c r="J3189" s="1">
        <f>IF(G3189&gt;MainSheet!$C$11,IF(J3188&gt;=0.999,1,(G3189-MainSheet!$C$11)*I3189/$B$2/60),0)</f>
        <v>1</v>
      </c>
      <c r="K3189" s="1">
        <f>IF(G3189&gt;MainSheet!$C$11+$B$6,IF(K3188&gt;=0.999,1,(G3189-MainSheet!$C$11-$B$6)*I3189/$C$2/60),0)</f>
        <v>1</v>
      </c>
      <c r="L3189" s="1">
        <f>IF(G3189&gt;MainSheet!$C$11+$B$6+$C$6,IF(L3188&gt;=0.999,1,(G3189-MainSheet!$C$11-$B$6-$C$6)*I3189/$D$2/60),0)</f>
        <v>1</v>
      </c>
      <c r="M3189">
        <f t="shared" si="445"/>
        <v>1</v>
      </c>
      <c r="N3189" s="2">
        <f t="shared" si="446"/>
        <v>3721.0526315789471</v>
      </c>
      <c r="O3189">
        <f t="shared" si="449"/>
        <v>977.02127659574455</v>
      </c>
      <c r="P3189">
        <f t="shared" si="447"/>
        <v>192000</v>
      </c>
      <c r="Q3189" s="2">
        <f t="shared" si="448"/>
        <v>196698.0739081747</v>
      </c>
      <c r="R3189">
        <f>Q3189/MainSheet!$C$8*(G3189-G3188)+R3188</f>
        <v>4492.5415920837204</v>
      </c>
      <c r="S3189">
        <f t="shared" si="450"/>
        <v>72506.732696940613</v>
      </c>
      <c r="T3189">
        <f t="shared" si="442"/>
        <v>31.870000000002182</v>
      </c>
      <c r="U3189" s="1">
        <f>Q3189/MainSheet!$C$22</f>
        <v>1</v>
      </c>
    </row>
    <row r="3190" spans="7:21">
      <c r="G3190">
        <f t="shared" si="443"/>
        <v>31.880000000002184</v>
      </c>
      <c r="H3190">
        <f t="shared" si="444"/>
        <v>198000</v>
      </c>
      <c r="I3190" s="2">
        <f>MIN(MainSheet!$C$10/MainSheet!$C$9,MainSheet!$K$9*60)</f>
        <v>660</v>
      </c>
      <c r="J3190" s="1">
        <f>IF(G3190&gt;MainSheet!$C$11,IF(J3189&gt;=0.999,1,(G3190-MainSheet!$C$11)*I3190/$B$2/60),0)</f>
        <v>1</v>
      </c>
      <c r="K3190" s="1">
        <f>IF(G3190&gt;MainSheet!$C$11+$B$6,IF(K3189&gt;=0.999,1,(G3190-MainSheet!$C$11-$B$6)*I3190/$C$2/60),0)</f>
        <v>1</v>
      </c>
      <c r="L3190" s="1">
        <f>IF(G3190&gt;MainSheet!$C$11+$B$6+$C$6,IF(L3189&gt;=0.999,1,(G3190-MainSheet!$C$11-$B$6-$C$6)*I3190/$D$2/60),0)</f>
        <v>1</v>
      </c>
      <c r="M3190">
        <f t="shared" si="445"/>
        <v>1</v>
      </c>
      <c r="N3190" s="2">
        <f t="shared" si="446"/>
        <v>3721.0526315789471</v>
      </c>
      <c r="O3190">
        <f t="shared" si="449"/>
        <v>977.02127659574455</v>
      </c>
      <c r="P3190">
        <f t="shared" si="447"/>
        <v>192000</v>
      </c>
      <c r="Q3190" s="2">
        <f t="shared" si="448"/>
        <v>196698.0739081747</v>
      </c>
      <c r="R3190">
        <f>Q3190/MainSheet!$C$8*(G3190-G3189)+R3189</f>
        <v>4494.5728385745551</v>
      </c>
      <c r="S3190">
        <f t="shared" si="450"/>
        <v>72539.515709258645</v>
      </c>
      <c r="T3190">
        <f t="shared" si="442"/>
        <v>31.880000000002184</v>
      </c>
      <c r="U3190" s="1">
        <f>Q3190/MainSheet!$C$22</f>
        <v>1</v>
      </c>
    </row>
    <row r="3191" spans="7:21">
      <c r="G3191">
        <f t="shared" si="443"/>
        <v>31.890000000002185</v>
      </c>
      <c r="H3191">
        <f t="shared" si="444"/>
        <v>198000</v>
      </c>
      <c r="I3191" s="2">
        <f>MIN(MainSheet!$C$10/MainSheet!$C$9,MainSheet!$K$9*60)</f>
        <v>660</v>
      </c>
      <c r="J3191" s="1">
        <f>IF(G3191&gt;MainSheet!$C$11,IF(J3190&gt;=0.999,1,(G3191-MainSheet!$C$11)*I3191/$B$2/60),0)</f>
        <v>1</v>
      </c>
      <c r="K3191" s="1">
        <f>IF(G3191&gt;MainSheet!$C$11+$B$6,IF(K3190&gt;=0.999,1,(G3191-MainSheet!$C$11-$B$6)*I3191/$C$2/60),0)</f>
        <v>1</v>
      </c>
      <c r="L3191" s="1">
        <f>IF(G3191&gt;MainSheet!$C$11+$B$6+$C$6,IF(L3190&gt;=0.999,1,(G3191-MainSheet!$C$11-$B$6-$C$6)*I3191/$D$2/60),0)</f>
        <v>1</v>
      </c>
      <c r="M3191">
        <f t="shared" si="445"/>
        <v>1</v>
      </c>
      <c r="N3191" s="2">
        <f t="shared" si="446"/>
        <v>3721.0526315789471</v>
      </c>
      <c r="O3191">
        <f t="shared" si="449"/>
        <v>977.02127659574455</v>
      </c>
      <c r="P3191">
        <f t="shared" si="447"/>
        <v>192000</v>
      </c>
      <c r="Q3191" s="2">
        <f t="shared" si="448"/>
        <v>196698.0739081747</v>
      </c>
      <c r="R3191">
        <f>Q3191/MainSheet!$C$8*(G3191-G3190)+R3190</f>
        <v>4496.6040850653899</v>
      </c>
      <c r="S3191">
        <f t="shared" si="450"/>
        <v>72572.298721576677</v>
      </c>
      <c r="T3191">
        <f t="shared" si="442"/>
        <v>31.890000000002185</v>
      </c>
      <c r="U3191" s="1">
        <f>Q3191/MainSheet!$C$22</f>
        <v>1</v>
      </c>
    </row>
    <row r="3192" spans="7:21">
      <c r="G3192">
        <f t="shared" si="443"/>
        <v>31.900000000002187</v>
      </c>
      <c r="H3192">
        <f t="shared" si="444"/>
        <v>198000</v>
      </c>
      <c r="I3192" s="2">
        <f>MIN(MainSheet!$C$10/MainSheet!$C$9,MainSheet!$K$9*60)</f>
        <v>660</v>
      </c>
      <c r="J3192" s="1">
        <f>IF(G3192&gt;MainSheet!$C$11,IF(J3191&gt;=0.999,1,(G3192-MainSheet!$C$11)*I3192/$B$2/60),0)</f>
        <v>1</v>
      </c>
      <c r="K3192" s="1">
        <f>IF(G3192&gt;MainSheet!$C$11+$B$6,IF(K3191&gt;=0.999,1,(G3192-MainSheet!$C$11-$B$6)*I3192/$C$2/60),0)</f>
        <v>1</v>
      </c>
      <c r="L3192" s="1">
        <f>IF(G3192&gt;MainSheet!$C$11+$B$6+$C$6,IF(L3191&gt;=0.999,1,(G3192-MainSheet!$C$11-$B$6-$C$6)*I3192/$D$2/60),0)</f>
        <v>1</v>
      </c>
      <c r="M3192">
        <f t="shared" si="445"/>
        <v>1</v>
      </c>
      <c r="N3192" s="2">
        <f t="shared" si="446"/>
        <v>3721.0526315789471</v>
      </c>
      <c r="O3192">
        <f t="shared" si="449"/>
        <v>977.02127659574455</v>
      </c>
      <c r="P3192">
        <f t="shared" si="447"/>
        <v>192000</v>
      </c>
      <c r="Q3192" s="2">
        <f t="shared" si="448"/>
        <v>196698.0739081747</v>
      </c>
      <c r="R3192">
        <f>Q3192/MainSheet!$C$8*(G3192-G3191)+R3191</f>
        <v>4498.6353315562246</v>
      </c>
      <c r="S3192">
        <f t="shared" si="450"/>
        <v>72605.081733894709</v>
      </c>
      <c r="T3192">
        <f t="shared" si="442"/>
        <v>31.900000000002187</v>
      </c>
      <c r="U3192" s="1">
        <f>Q3192/MainSheet!$C$22</f>
        <v>1</v>
      </c>
    </row>
    <row r="3193" spans="7:21">
      <c r="G3193">
        <f t="shared" si="443"/>
        <v>31.910000000002189</v>
      </c>
      <c r="H3193">
        <f t="shared" si="444"/>
        <v>198000</v>
      </c>
      <c r="I3193" s="2">
        <f>MIN(MainSheet!$C$10/MainSheet!$C$9,MainSheet!$K$9*60)</f>
        <v>660</v>
      </c>
      <c r="J3193" s="1">
        <f>IF(G3193&gt;MainSheet!$C$11,IF(J3192&gt;=0.999,1,(G3193-MainSheet!$C$11)*I3193/$B$2/60),0)</f>
        <v>1</v>
      </c>
      <c r="K3193" s="1">
        <f>IF(G3193&gt;MainSheet!$C$11+$B$6,IF(K3192&gt;=0.999,1,(G3193-MainSheet!$C$11-$B$6)*I3193/$C$2/60),0)</f>
        <v>1</v>
      </c>
      <c r="L3193" s="1">
        <f>IF(G3193&gt;MainSheet!$C$11+$B$6+$C$6,IF(L3192&gt;=0.999,1,(G3193-MainSheet!$C$11-$B$6-$C$6)*I3193/$D$2/60),0)</f>
        <v>1</v>
      </c>
      <c r="M3193">
        <f t="shared" si="445"/>
        <v>1</v>
      </c>
      <c r="N3193" s="2">
        <f t="shared" si="446"/>
        <v>3721.0526315789471</v>
      </c>
      <c r="O3193">
        <f t="shared" si="449"/>
        <v>977.02127659574455</v>
      </c>
      <c r="P3193">
        <f t="shared" si="447"/>
        <v>192000</v>
      </c>
      <c r="Q3193" s="2">
        <f t="shared" si="448"/>
        <v>196698.0739081747</v>
      </c>
      <c r="R3193">
        <f>Q3193/MainSheet!$C$8*(G3193-G3192)+R3192</f>
        <v>4500.6665780470594</v>
      </c>
      <c r="S3193">
        <f t="shared" si="450"/>
        <v>72637.864746212741</v>
      </c>
      <c r="T3193">
        <f t="shared" si="442"/>
        <v>31.910000000002189</v>
      </c>
      <c r="U3193" s="1">
        <f>Q3193/MainSheet!$C$22</f>
        <v>1</v>
      </c>
    </row>
    <row r="3194" spans="7:21">
      <c r="G3194">
        <f t="shared" si="443"/>
        <v>31.92000000000219</v>
      </c>
      <c r="H3194">
        <f t="shared" si="444"/>
        <v>198000</v>
      </c>
      <c r="I3194" s="2">
        <f>MIN(MainSheet!$C$10/MainSheet!$C$9,MainSheet!$K$9*60)</f>
        <v>660</v>
      </c>
      <c r="J3194" s="1">
        <f>IF(G3194&gt;MainSheet!$C$11,IF(J3193&gt;=0.999,1,(G3194-MainSheet!$C$11)*I3194/$B$2/60),0)</f>
        <v>1</v>
      </c>
      <c r="K3194" s="1">
        <f>IF(G3194&gt;MainSheet!$C$11+$B$6,IF(K3193&gt;=0.999,1,(G3194-MainSheet!$C$11-$B$6)*I3194/$C$2/60),0)</f>
        <v>1</v>
      </c>
      <c r="L3194" s="1">
        <f>IF(G3194&gt;MainSheet!$C$11+$B$6+$C$6,IF(L3193&gt;=0.999,1,(G3194-MainSheet!$C$11-$B$6-$C$6)*I3194/$D$2/60),0)</f>
        <v>1</v>
      </c>
      <c r="M3194">
        <f t="shared" si="445"/>
        <v>1</v>
      </c>
      <c r="N3194" s="2">
        <f t="shared" si="446"/>
        <v>3721.0526315789471</v>
      </c>
      <c r="O3194">
        <f t="shared" si="449"/>
        <v>977.02127659574455</v>
      </c>
      <c r="P3194">
        <f t="shared" si="447"/>
        <v>192000</v>
      </c>
      <c r="Q3194" s="2">
        <f t="shared" si="448"/>
        <v>196698.0739081747</v>
      </c>
      <c r="R3194">
        <f>Q3194/MainSheet!$C$8*(G3194-G3193)+R3193</f>
        <v>4502.6978245378941</v>
      </c>
      <c r="S3194">
        <f t="shared" si="450"/>
        <v>72670.647758530773</v>
      </c>
      <c r="T3194">
        <f t="shared" si="442"/>
        <v>31.92000000000219</v>
      </c>
      <c r="U3194" s="1">
        <f>Q3194/MainSheet!$C$22</f>
        <v>1</v>
      </c>
    </row>
    <row r="3195" spans="7:21">
      <c r="G3195">
        <f t="shared" si="443"/>
        <v>31.930000000002192</v>
      </c>
      <c r="H3195">
        <f t="shared" si="444"/>
        <v>198000</v>
      </c>
      <c r="I3195" s="2">
        <f>MIN(MainSheet!$C$10/MainSheet!$C$9,MainSheet!$K$9*60)</f>
        <v>660</v>
      </c>
      <c r="J3195" s="1">
        <f>IF(G3195&gt;MainSheet!$C$11,IF(J3194&gt;=0.999,1,(G3195-MainSheet!$C$11)*I3195/$B$2/60),0)</f>
        <v>1</v>
      </c>
      <c r="K3195" s="1">
        <f>IF(G3195&gt;MainSheet!$C$11+$B$6,IF(K3194&gt;=0.999,1,(G3195-MainSheet!$C$11-$B$6)*I3195/$C$2/60),0)</f>
        <v>1</v>
      </c>
      <c r="L3195" s="1">
        <f>IF(G3195&gt;MainSheet!$C$11+$B$6+$C$6,IF(L3194&gt;=0.999,1,(G3195-MainSheet!$C$11-$B$6-$C$6)*I3195/$D$2/60),0)</f>
        <v>1</v>
      </c>
      <c r="M3195">
        <f t="shared" si="445"/>
        <v>1</v>
      </c>
      <c r="N3195" s="2">
        <f t="shared" si="446"/>
        <v>3721.0526315789471</v>
      </c>
      <c r="O3195">
        <f t="shared" si="449"/>
        <v>977.02127659574455</v>
      </c>
      <c r="P3195">
        <f t="shared" si="447"/>
        <v>192000</v>
      </c>
      <c r="Q3195" s="2">
        <f t="shared" si="448"/>
        <v>196698.0739081747</v>
      </c>
      <c r="R3195">
        <f>Q3195/MainSheet!$C$8*(G3195-G3194)+R3194</f>
        <v>4504.7290710287289</v>
      </c>
      <c r="S3195">
        <f t="shared" si="450"/>
        <v>72703.430770848805</v>
      </c>
      <c r="T3195">
        <f t="shared" si="442"/>
        <v>31.930000000002192</v>
      </c>
      <c r="U3195" s="1">
        <f>Q3195/MainSheet!$C$22</f>
        <v>1</v>
      </c>
    </row>
    <row r="3196" spans="7:21">
      <c r="G3196">
        <f t="shared" si="443"/>
        <v>31.940000000002193</v>
      </c>
      <c r="H3196">
        <f t="shared" si="444"/>
        <v>198000</v>
      </c>
      <c r="I3196" s="2">
        <f>MIN(MainSheet!$C$10/MainSheet!$C$9,MainSheet!$K$9*60)</f>
        <v>660</v>
      </c>
      <c r="J3196" s="1">
        <f>IF(G3196&gt;MainSheet!$C$11,IF(J3195&gt;=0.999,1,(G3196-MainSheet!$C$11)*I3196/$B$2/60),0)</f>
        <v>1</v>
      </c>
      <c r="K3196" s="1">
        <f>IF(G3196&gt;MainSheet!$C$11+$B$6,IF(K3195&gt;=0.999,1,(G3196-MainSheet!$C$11-$B$6)*I3196/$C$2/60),0)</f>
        <v>1</v>
      </c>
      <c r="L3196" s="1">
        <f>IF(G3196&gt;MainSheet!$C$11+$B$6+$C$6,IF(L3195&gt;=0.999,1,(G3196-MainSheet!$C$11-$B$6-$C$6)*I3196/$D$2/60),0)</f>
        <v>1</v>
      </c>
      <c r="M3196">
        <f t="shared" si="445"/>
        <v>1</v>
      </c>
      <c r="N3196" s="2">
        <f t="shared" si="446"/>
        <v>3721.0526315789471</v>
      </c>
      <c r="O3196">
        <f t="shared" si="449"/>
        <v>977.02127659574455</v>
      </c>
      <c r="P3196">
        <f t="shared" si="447"/>
        <v>192000</v>
      </c>
      <c r="Q3196" s="2">
        <f t="shared" si="448"/>
        <v>196698.0739081747</v>
      </c>
      <c r="R3196">
        <f>Q3196/MainSheet!$C$8*(G3196-G3195)+R3195</f>
        <v>4506.7603175195636</v>
      </c>
      <c r="S3196">
        <f t="shared" si="450"/>
        <v>72736.213783166837</v>
      </c>
      <c r="T3196">
        <f t="shared" si="442"/>
        <v>31.940000000002193</v>
      </c>
      <c r="U3196" s="1">
        <f>Q3196/MainSheet!$C$22</f>
        <v>1</v>
      </c>
    </row>
    <row r="3197" spans="7:21">
      <c r="G3197">
        <f t="shared" si="443"/>
        <v>31.950000000002195</v>
      </c>
      <c r="H3197">
        <f t="shared" si="444"/>
        <v>198000</v>
      </c>
      <c r="I3197" s="2">
        <f>MIN(MainSheet!$C$10/MainSheet!$C$9,MainSheet!$K$9*60)</f>
        <v>660</v>
      </c>
      <c r="J3197" s="1">
        <f>IF(G3197&gt;MainSheet!$C$11,IF(J3196&gt;=0.999,1,(G3197-MainSheet!$C$11)*I3197/$B$2/60),0)</f>
        <v>1</v>
      </c>
      <c r="K3197" s="1">
        <f>IF(G3197&gt;MainSheet!$C$11+$B$6,IF(K3196&gt;=0.999,1,(G3197-MainSheet!$C$11-$B$6)*I3197/$C$2/60),0)</f>
        <v>1</v>
      </c>
      <c r="L3197" s="1">
        <f>IF(G3197&gt;MainSheet!$C$11+$B$6+$C$6,IF(L3196&gt;=0.999,1,(G3197-MainSheet!$C$11-$B$6-$C$6)*I3197/$D$2/60),0)</f>
        <v>1</v>
      </c>
      <c r="M3197">
        <f t="shared" si="445"/>
        <v>1</v>
      </c>
      <c r="N3197" s="2">
        <f t="shared" si="446"/>
        <v>3721.0526315789471</v>
      </c>
      <c r="O3197">
        <f t="shared" si="449"/>
        <v>977.02127659574455</v>
      </c>
      <c r="P3197">
        <f t="shared" si="447"/>
        <v>192000</v>
      </c>
      <c r="Q3197" s="2">
        <f t="shared" si="448"/>
        <v>196698.0739081747</v>
      </c>
      <c r="R3197">
        <f>Q3197/MainSheet!$C$8*(G3197-G3196)+R3196</f>
        <v>4508.7915640103984</v>
      </c>
      <c r="S3197">
        <f t="shared" si="450"/>
        <v>72768.996795484869</v>
      </c>
      <c r="T3197">
        <f t="shared" si="442"/>
        <v>31.950000000002195</v>
      </c>
      <c r="U3197" s="1">
        <f>Q3197/MainSheet!$C$22</f>
        <v>1</v>
      </c>
    </row>
    <row r="3198" spans="7:21">
      <c r="G3198">
        <f t="shared" si="443"/>
        <v>31.960000000002196</v>
      </c>
      <c r="H3198">
        <f t="shared" si="444"/>
        <v>198000</v>
      </c>
      <c r="I3198" s="2">
        <f>MIN(MainSheet!$C$10/MainSheet!$C$9,MainSheet!$K$9*60)</f>
        <v>660</v>
      </c>
      <c r="J3198" s="1">
        <f>IF(G3198&gt;MainSheet!$C$11,IF(J3197&gt;=0.999,1,(G3198-MainSheet!$C$11)*I3198/$B$2/60),0)</f>
        <v>1</v>
      </c>
      <c r="K3198" s="1">
        <f>IF(G3198&gt;MainSheet!$C$11+$B$6,IF(K3197&gt;=0.999,1,(G3198-MainSheet!$C$11-$B$6)*I3198/$C$2/60),0)</f>
        <v>1</v>
      </c>
      <c r="L3198" s="1">
        <f>IF(G3198&gt;MainSheet!$C$11+$B$6+$C$6,IF(L3197&gt;=0.999,1,(G3198-MainSheet!$C$11-$B$6-$C$6)*I3198/$D$2/60),0)</f>
        <v>1</v>
      </c>
      <c r="M3198">
        <f t="shared" si="445"/>
        <v>1</v>
      </c>
      <c r="N3198" s="2">
        <f t="shared" si="446"/>
        <v>3721.0526315789471</v>
      </c>
      <c r="O3198">
        <f t="shared" si="449"/>
        <v>977.02127659574455</v>
      </c>
      <c r="P3198">
        <f t="shared" si="447"/>
        <v>192000</v>
      </c>
      <c r="Q3198" s="2">
        <f t="shared" si="448"/>
        <v>196698.0739081747</v>
      </c>
      <c r="R3198">
        <f>Q3198/MainSheet!$C$8*(G3198-G3197)+R3197</f>
        <v>4510.8228105012331</v>
      </c>
      <c r="S3198">
        <f t="shared" si="450"/>
        <v>72801.779807802901</v>
      </c>
      <c r="T3198">
        <f t="shared" si="442"/>
        <v>31.960000000002196</v>
      </c>
      <c r="U3198" s="1">
        <f>Q3198/MainSheet!$C$22</f>
        <v>1</v>
      </c>
    </row>
    <row r="3199" spans="7:21">
      <c r="G3199">
        <f t="shared" si="443"/>
        <v>31.970000000002198</v>
      </c>
      <c r="H3199">
        <f t="shared" si="444"/>
        <v>198000</v>
      </c>
      <c r="I3199" s="2">
        <f>MIN(MainSheet!$C$10/MainSheet!$C$9,MainSheet!$K$9*60)</f>
        <v>660</v>
      </c>
      <c r="J3199" s="1">
        <f>IF(G3199&gt;MainSheet!$C$11,IF(J3198&gt;=0.999,1,(G3199-MainSheet!$C$11)*I3199/$B$2/60),0)</f>
        <v>1</v>
      </c>
      <c r="K3199" s="1">
        <f>IF(G3199&gt;MainSheet!$C$11+$B$6,IF(K3198&gt;=0.999,1,(G3199-MainSheet!$C$11-$B$6)*I3199/$C$2/60),0)</f>
        <v>1</v>
      </c>
      <c r="L3199" s="1">
        <f>IF(G3199&gt;MainSheet!$C$11+$B$6+$C$6,IF(L3198&gt;=0.999,1,(G3199-MainSheet!$C$11-$B$6-$C$6)*I3199/$D$2/60),0)</f>
        <v>1</v>
      </c>
      <c r="M3199">
        <f t="shared" si="445"/>
        <v>1</v>
      </c>
      <c r="N3199" s="2">
        <f t="shared" si="446"/>
        <v>3721.0526315789471</v>
      </c>
      <c r="O3199">
        <f t="shared" si="449"/>
        <v>977.02127659574455</v>
      </c>
      <c r="P3199">
        <f t="shared" si="447"/>
        <v>192000</v>
      </c>
      <c r="Q3199" s="2">
        <f t="shared" si="448"/>
        <v>196698.0739081747</v>
      </c>
      <c r="R3199">
        <f>Q3199/MainSheet!$C$8*(G3199-G3198)+R3198</f>
        <v>4512.8540569920679</v>
      </c>
      <c r="S3199">
        <f t="shared" si="450"/>
        <v>72834.562820120933</v>
      </c>
      <c r="T3199">
        <f t="shared" si="442"/>
        <v>31.970000000002198</v>
      </c>
      <c r="U3199" s="1">
        <f>Q3199/MainSheet!$C$22</f>
        <v>1</v>
      </c>
    </row>
    <row r="3200" spans="7:21">
      <c r="G3200">
        <f t="shared" si="443"/>
        <v>31.9800000000022</v>
      </c>
      <c r="H3200">
        <f t="shared" si="444"/>
        <v>198000</v>
      </c>
      <c r="I3200" s="2">
        <f>MIN(MainSheet!$C$10/MainSheet!$C$9,MainSheet!$K$9*60)</f>
        <v>660</v>
      </c>
      <c r="J3200" s="1">
        <f>IF(G3200&gt;MainSheet!$C$11,IF(J3199&gt;=0.999,1,(G3200-MainSheet!$C$11)*I3200/$B$2/60),0)</f>
        <v>1</v>
      </c>
      <c r="K3200" s="1">
        <f>IF(G3200&gt;MainSheet!$C$11+$B$6,IF(K3199&gt;=0.999,1,(G3200-MainSheet!$C$11-$B$6)*I3200/$C$2/60),0)</f>
        <v>1</v>
      </c>
      <c r="L3200" s="1">
        <f>IF(G3200&gt;MainSheet!$C$11+$B$6+$C$6,IF(L3199&gt;=0.999,1,(G3200-MainSheet!$C$11-$B$6-$C$6)*I3200/$D$2/60),0)</f>
        <v>1</v>
      </c>
      <c r="M3200">
        <f t="shared" si="445"/>
        <v>1</v>
      </c>
      <c r="N3200" s="2">
        <f t="shared" si="446"/>
        <v>3721.0526315789471</v>
      </c>
      <c r="O3200">
        <f t="shared" si="449"/>
        <v>977.02127659574455</v>
      </c>
      <c r="P3200">
        <f t="shared" si="447"/>
        <v>192000</v>
      </c>
      <c r="Q3200" s="2">
        <f t="shared" si="448"/>
        <v>196698.0739081747</v>
      </c>
      <c r="R3200">
        <f>Q3200/MainSheet!$C$8*(G3200-G3199)+R3199</f>
        <v>4514.8853034829026</v>
      </c>
      <c r="S3200">
        <f t="shared" si="450"/>
        <v>72867.345832438965</v>
      </c>
      <c r="T3200">
        <f t="shared" si="442"/>
        <v>31.9800000000022</v>
      </c>
      <c r="U3200" s="1">
        <f>Q3200/MainSheet!$C$22</f>
        <v>1</v>
      </c>
    </row>
    <row r="3201" spans="7:21">
      <c r="G3201">
        <f t="shared" si="443"/>
        <v>31.990000000002201</v>
      </c>
      <c r="H3201">
        <f t="shared" si="444"/>
        <v>198000</v>
      </c>
      <c r="I3201" s="2">
        <f>MIN(MainSheet!$C$10/MainSheet!$C$9,MainSheet!$K$9*60)</f>
        <v>660</v>
      </c>
      <c r="J3201" s="1">
        <f>IF(G3201&gt;MainSheet!$C$11,IF(J3200&gt;=0.999,1,(G3201-MainSheet!$C$11)*I3201/$B$2/60),0)</f>
        <v>1</v>
      </c>
      <c r="K3201" s="1">
        <f>IF(G3201&gt;MainSheet!$C$11+$B$6,IF(K3200&gt;=0.999,1,(G3201-MainSheet!$C$11-$B$6)*I3201/$C$2/60),0)</f>
        <v>1</v>
      </c>
      <c r="L3201" s="1">
        <f>IF(G3201&gt;MainSheet!$C$11+$B$6+$C$6,IF(L3200&gt;=0.999,1,(G3201-MainSheet!$C$11-$B$6-$C$6)*I3201/$D$2/60),0)</f>
        <v>1</v>
      </c>
      <c r="M3201">
        <f t="shared" si="445"/>
        <v>1</v>
      </c>
      <c r="N3201" s="2">
        <f t="shared" si="446"/>
        <v>3721.0526315789471</v>
      </c>
      <c r="O3201">
        <f t="shared" si="449"/>
        <v>977.02127659574455</v>
      </c>
      <c r="P3201">
        <f t="shared" si="447"/>
        <v>192000</v>
      </c>
      <c r="Q3201" s="2">
        <f t="shared" si="448"/>
        <v>196698.0739081747</v>
      </c>
      <c r="R3201">
        <f>Q3201/MainSheet!$C$8*(G3201-G3200)+R3200</f>
        <v>4516.9165499737373</v>
      </c>
      <c r="S3201">
        <f t="shared" si="450"/>
        <v>72900.128844756997</v>
      </c>
      <c r="T3201">
        <f t="shared" si="442"/>
        <v>31.990000000002201</v>
      </c>
      <c r="U3201" s="1">
        <f>Q3201/MainSheet!$C$22</f>
        <v>1</v>
      </c>
    </row>
    <row r="3202" spans="7:21">
      <c r="G3202">
        <f t="shared" si="443"/>
        <v>32.000000000002203</v>
      </c>
      <c r="H3202">
        <f t="shared" si="444"/>
        <v>198000</v>
      </c>
      <c r="I3202" s="2">
        <f>MIN(MainSheet!$C$10/MainSheet!$C$9,MainSheet!$K$9*60)</f>
        <v>660</v>
      </c>
      <c r="J3202" s="1">
        <f>IF(G3202&gt;MainSheet!$C$11,IF(J3201&gt;=0.999,1,(G3202-MainSheet!$C$11)*I3202/$B$2/60),0)</f>
        <v>1</v>
      </c>
      <c r="K3202" s="1">
        <f>IF(G3202&gt;MainSheet!$C$11+$B$6,IF(K3201&gt;=0.999,1,(G3202-MainSheet!$C$11-$B$6)*I3202/$C$2/60),0)</f>
        <v>1</v>
      </c>
      <c r="L3202" s="1">
        <f>IF(G3202&gt;MainSheet!$C$11+$B$6+$C$6,IF(L3201&gt;=0.999,1,(G3202-MainSheet!$C$11-$B$6-$C$6)*I3202/$D$2/60),0)</f>
        <v>1</v>
      </c>
      <c r="M3202">
        <f t="shared" si="445"/>
        <v>1</v>
      </c>
      <c r="N3202" s="2">
        <f t="shared" si="446"/>
        <v>3721.0526315789471</v>
      </c>
      <c r="O3202">
        <f t="shared" si="449"/>
        <v>977.02127659574455</v>
      </c>
      <c r="P3202">
        <f t="shared" si="447"/>
        <v>192000</v>
      </c>
      <c r="Q3202" s="2">
        <f t="shared" si="448"/>
        <v>196698.0739081747</v>
      </c>
      <c r="R3202">
        <f>Q3202/MainSheet!$C$8*(G3202-G3201)+R3201</f>
        <v>4518.9477964645721</v>
      </c>
      <c r="S3202">
        <f t="shared" si="450"/>
        <v>72932.911857075029</v>
      </c>
      <c r="T3202">
        <f t="shared" si="442"/>
        <v>32.000000000002203</v>
      </c>
      <c r="U3202" s="1">
        <f>Q3202/MainSheet!$C$22</f>
        <v>1</v>
      </c>
    </row>
    <row r="3203" spans="7:21">
      <c r="G3203">
        <f t="shared" si="443"/>
        <v>32.010000000002201</v>
      </c>
      <c r="H3203">
        <f t="shared" si="444"/>
        <v>198000</v>
      </c>
      <c r="I3203" s="2">
        <f>MIN(MainSheet!$C$10/MainSheet!$C$9,MainSheet!$K$9*60)</f>
        <v>660</v>
      </c>
      <c r="J3203" s="1">
        <f>IF(G3203&gt;MainSheet!$C$11,IF(J3202&gt;=0.999,1,(G3203-MainSheet!$C$11)*I3203/$B$2/60),0)</f>
        <v>1</v>
      </c>
      <c r="K3203" s="1">
        <f>IF(G3203&gt;MainSheet!$C$11+$B$6,IF(K3202&gt;=0.999,1,(G3203-MainSheet!$C$11-$B$6)*I3203/$C$2/60),0)</f>
        <v>1</v>
      </c>
      <c r="L3203" s="1">
        <f>IF(G3203&gt;MainSheet!$C$11+$B$6+$C$6,IF(L3202&gt;=0.999,1,(G3203-MainSheet!$C$11-$B$6-$C$6)*I3203/$D$2/60),0)</f>
        <v>1</v>
      </c>
      <c r="M3203">
        <f t="shared" si="445"/>
        <v>1</v>
      </c>
      <c r="N3203" s="2">
        <f t="shared" si="446"/>
        <v>3721.0526315789471</v>
      </c>
      <c r="O3203">
        <f t="shared" si="449"/>
        <v>977.02127659574455</v>
      </c>
      <c r="P3203">
        <f t="shared" si="447"/>
        <v>192000</v>
      </c>
      <c r="Q3203" s="2">
        <f t="shared" si="448"/>
        <v>196698.0739081747</v>
      </c>
      <c r="R3203">
        <f>Q3203/MainSheet!$C$8*(G3203-G3202)+R3202</f>
        <v>4520.9790429554059</v>
      </c>
      <c r="S3203">
        <f t="shared" si="450"/>
        <v>72965.694869393061</v>
      </c>
      <c r="T3203">
        <f t="shared" ref="T3203:T3266" si="451">G3203</f>
        <v>32.010000000002201</v>
      </c>
      <c r="U3203" s="1">
        <f>Q3203/MainSheet!$C$22</f>
        <v>1</v>
      </c>
    </row>
    <row r="3204" spans="7:21">
      <c r="G3204">
        <f t="shared" ref="G3204:G3267" si="452">G3203+$F$2</f>
        <v>32.020000000002199</v>
      </c>
      <c r="H3204">
        <f t="shared" ref="H3204:H3267" si="453">H3203</f>
        <v>198000</v>
      </c>
      <c r="I3204" s="2">
        <f>MIN(MainSheet!$C$10/MainSheet!$C$9,MainSheet!$K$9*60)</f>
        <v>660</v>
      </c>
      <c r="J3204" s="1">
        <f>IF(G3204&gt;MainSheet!$C$11,IF(J3203&gt;=0.999,1,(G3204-MainSheet!$C$11)*I3204/$B$2/60),0)</f>
        <v>1</v>
      </c>
      <c r="K3204" s="1">
        <f>IF(G3204&gt;MainSheet!$C$11+$B$6,IF(K3203&gt;=0.999,1,(G3204-MainSheet!$C$11-$B$6)*I3204/$C$2/60),0)</f>
        <v>1</v>
      </c>
      <c r="L3204" s="1">
        <f>IF(G3204&gt;MainSheet!$C$11+$B$6+$C$6,IF(L3203&gt;=0.999,1,(G3204-MainSheet!$C$11-$B$6-$C$6)*I3204/$D$2/60),0)</f>
        <v>1</v>
      </c>
      <c r="M3204">
        <f t="shared" ref="M3204:M3267" si="454">(J3204*$B$2+K3204*$C$2+L3204*$D$2)/SUM($B$2:$D$2)</f>
        <v>1</v>
      </c>
      <c r="N3204" s="2">
        <f t="shared" ref="N3204:N3267" si="455">IF(J3204&gt;=0.01,((1-J3204)*B$3+B$4*(J3204)),0)</f>
        <v>3721.0526315789471</v>
      </c>
      <c r="O3204">
        <f t="shared" si="449"/>
        <v>977.02127659574455</v>
      </c>
      <c r="P3204">
        <f t="shared" ref="P3204:P3267" si="456">IF(IF(N3204+O3204&gt;H3204,H3204-O3204-N3204,IF(L3204&gt;0,((1-L3204)*D$3+D$4*(L3204)),0))+O3204+N3204&gt;H3204,H3204-N3204-O3204,IF(N3204+O3204&gt;H3204,H3204-O3204-N3204,IF(L3204&gt;0,((1-L3204)*D$3+D$4*(L3204)),0)))</f>
        <v>192000</v>
      </c>
      <c r="Q3204" s="2">
        <f t="shared" ref="Q3204:Q3267" si="457">SUM(N3204:P3204)</f>
        <v>196698.0739081747</v>
      </c>
      <c r="R3204">
        <f>Q3204/MainSheet!$C$8*(G3204-G3203)+R3203</f>
        <v>4523.0102894462398</v>
      </c>
      <c r="S3204">
        <f t="shared" si="450"/>
        <v>72998.477881711093</v>
      </c>
      <c r="T3204">
        <f t="shared" si="451"/>
        <v>32.020000000002199</v>
      </c>
      <c r="U3204" s="1">
        <f>Q3204/MainSheet!$C$22</f>
        <v>1</v>
      </c>
    </row>
    <row r="3205" spans="7:21">
      <c r="G3205">
        <f t="shared" si="452"/>
        <v>32.030000000002197</v>
      </c>
      <c r="H3205">
        <f t="shared" si="453"/>
        <v>198000</v>
      </c>
      <c r="I3205" s="2">
        <f>MIN(MainSheet!$C$10/MainSheet!$C$9,MainSheet!$K$9*60)</f>
        <v>660</v>
      </c>
      <c r="J3205" s="1">
        <f>IF(G3205&gt;MainSheet!$C$11,IF(J3204&gt;=0.999,1,(G3205-MainSheet!$C$11)*I3205/$B$2/60),0)</f>
        <v>1</v>
      </c>
      <c r="K3205" s="1">
        <f>IF(G3205&gt;MainSheet!$C$11+$B$6,IF(K3204&gt;=0.999,1,(G3205-MainSheet!$C$11-$B$6)*I3205/$C$2/60),0)</f>
        <v>1</v>
      </c>
      <c r="L3205" s="1">
        <f>IF(G3205&gt;MainSheet!$C$11+$B$6+$C$6,IF(L3204&gt;=0.999,1,(G3205-MainSheet!$C$11-$B$6-$C$6)*I3205/$D$2/60),0)</f>
        <v>1</v>
      </c>
      <c r="M3205">
        <f t="shared" si="454"/>
        <v>1</v>
      </c>
      <c r="N3205" s="2">
        <f t="shared" si="455"/>
        <v>3721.0526315789471</v>
      </c>
      <c r="O3205">
        <f t="shared" ref="O3205:O3268" si="458">IF(K3205&gt;=0.01,((1-K3205)*C$3+C$4*(K3205)),0)</f>
        <v>977.02127659574455</v>
      </c>
      <c r="P3205">
        <f t="shared" si="456"/>
        <v>192000</v>
      </c>
      <c r="Q3205" s="2">
        <f t="shared" si="457"/>
        <v>196698.0739081747</v>
      </c>
      <c r="R3205">
        <f>Q3205/MainSheet!$C$8*(G3205-G3204)+R3204</f>
        <v>4525.0415359370736</v>
      </c>
      <c r="S3205">
        <f t="shared" ref="S3205:S3268" si="459">Q3205*$F$2/60+S3204</f>
        <v>73031.260894029125</v>
      </c>
      <c r="T3205">
        <f t="shared" si="451"/>
        <v>32.030000000002197</v>
      </c>
      <c r="U3205" s="1">
        <f>Q3205/MainSheet!$C$22</f>
        <v>1</v>
      </c>
    </row>
    <row r="3206" spans="7:21">
      <c r="G3206">
        <f t="shared" si="452"/>
        <v>32.040000000002195</v>
      </c>
      <c r="H3206">
        <f t="shared" si="453"/>
        <v>198000</v>
      </c>
      <c r="I3206" s="2">
        <f>MIN(MainSheet!$C$10/MainSheet!$C$9,MainSheet!$K$9*60)</f>
        <v>660</v>
      </c>
      <c r="J3206" s="1">
        <f>IF(G3206&gt;MainSheet!$C$11,IF(J3205&gt;=0.999,1,(G3206-MainSheet!$C$11)*I3206/$B$2/60),0)</f>
        <v>1</v>
      </c>
      <c r="K3206" s="1">
        <f>IF(G3206&gt;MainSheet!$C$11+$B$6,IF(K3205&gt;=0.999,1,(G3206-MainSheet!$C$11-$B$6)*I3206/$C$2/60),0)</f>
        <v>1</v>
      </c>
      <c r="L3206" s="1">
        <f>IF(G3206&gt;MainSheet!$C$11+$B$6+$C$6,IF(L3205&gt;=0.999,1,(G3206-MainSheet!$C$11-$B$6-$C$6)*I3206/$D$2/60),0)</f>
        <v>1</v>
      </c>
      <c r="M3206">
        <f t="shared" si="454"/>
        <v>1</v>
      </c>
      <c r="N3206" s="2">
        <f t="shared" si="455"/>
        <v>3721.0526315789471</v>
      </c>
      <c r="O3206">
        <f t="shared" si="458"/>
        <v>977.02127659574455</v>
      </c>
      <c r="P3206">
        <f t="shared" si="456"/>
        <v>192000</v>
      </c>
      <c r="Q3206" s="2">
        <f t="shared" si="457"/>
        <v>196698.0739081747</v>
      </c>
      <c r="R3206">
        <f>Q3206/MainSheet!$C$8*(G3206-G3205)+R3205</f>
        <v>4527.0727824279074</v>
      </c>
      <c r="S3206">
        <f t="shared" si="459"/>
        <v>73064.043906347157</v>
      </c>
      <c r="T3206">
        <f t="shared" si="451"/>
        <v>32.040000000002195</v>
      </c>
      <c r="U3206" s="1">
        <f>Q3206/MainSheet!$C$22</f>
        <v>1</v>
      </c>
    </row>
    <row r="3207" spans="7:21">
      <c r="G3207">
        <f t="shared" si="452"/>
        <v>32.050000000002193</v>
      </c>
      <c r="H3207">
        <f t="shared" si="453"/>
        <v>198000</v>
      </c>
      <c r="I3207" s="2">
        <f>MIN(MainSheet!$C$10/MainSheet!$C$9,MainSheet!$K$9*60)</f>
        <v>660</v>
      </c>
      <c r="J3207" s="1">
        <f>IF(G3207&gt;MainSheet!$C$11,IF(J3206&gt;=0.999,1,(G3207-MainSheet!$C$11)*I3207/$B$2/60),0)</f>
        <v>1</v>
      </c>
      <c r="K3207" s="1">
        <f>IF(G3207&gt;MainSheet!$C$11+$B$6,IF(K3206&gt;=0.999,1,(G3207-MainSheet!$C$11-$B$6)*I3207/$C$2/60),0)</f>
        <v>1</v>
      </c>
      <c r="L3207" s="1">
        <f>IF(G3207&gt;MainSheet!$C$11+$B$6+$C$6,IF(L3206&gt;=0.999,1,(G3207-MainSheet!$C$11-$B$6-$C$6)*I3207/$D$2/60),0)</f>
        <v>1</v>
      </c>
      <c r="M3207">
        <f t="shared" si="454"/>
        <v>1</v>
      </c>
      <c r="N3207" s="2">
        <f t="shared" si="455"/>
        <v>3721.0526315789471</v>
      </c>
      <c r="O3207">
        <f t="shared" si="458"/>
        <v>977.02127659574455</v>
      </c>
      <c r="P3207">
        <f t="shared" si="456"/>
        <v>192000</v>
      </c>
      <c r="Q3207" s="2">
        <f t="shared" si="457"/>
        <v>196698.0739081747</v>
      </c>
      <c r="R3207">
        <f>Q3207/MainSheet!$C$8*(G3207-G3206)+R3206</f>
        <v>4529.1040289187413</v>
      </c>
      <c r="S3207">
        <f t="shared" si="459"/>
        <v>73096.826918665189</v>
      </c>
      <c r="T3207">
        <f t="shared" si="451"/>
        <v>32.050000000002193</v>
      </c>
      <c r="U3207" s="1">
        <f>Q3207/MainSheet!$C$22</f>
        <v>1</v>
      </c>
    </row>
    <row r="3208" spans="7:21">
      <c r="G3208">
        <f t="shared" si="452"/>
        <v>32.060000000002191</v>
      </c>
      <c r="H3208">
        <f t="shared" si="453"/>
        <v>198000</v>
      </c>
      <c r="I3208" s="2">
        <f>MIN(MainSheet!$C$10/MainSheet!$C$9,MainSheet!$K$9*60)</f>
        <v>660</v>
      </c>
      <c r="J3208" s="1">
        <f>IF(G3208&gt;MainSheet!$C$11,IF(J3207&gt;=0.999,1,(G3208-MainSheet!$C$11)*I3208/$B$2/60),0)</f>
        <v>1</v>
      </c>
      <c r="K3208" s="1">
        <f>IF(G3208&gt;MainSheet!$C$11+$B$6,IF(K3207&gt;=0.999,1,(G3208-MainSheet!$C$11-$B$6)*I3208/$C$2/60),0)</f>
        <v>1</v>
      </c>
      <c r="L3208" s="1">
        <f>IF(G3208&gt;MainSheet!$C$11+$B$6+$C$6,IF(L3207&gt;=0.999,1,(G3208-MainSheet!$C$11-$B$6-$C$6)*I3208/$D$2/60),0)</f>
        <v>1</v>
      </c>
      <c r="M3208">
        <f t="shared" si="454"/>
        <v>1</v>
      </c>
      <c r="N3208" s="2">
        <f t="shared" si="455"/>
        <v>3721.0526315789471</v>
      </c>
      <c r="O3208">
        <f t="shared" si="458"/>
        <v>977.02127659574455</v>
      </c>
      <c r="P3208">
        <f t="shared" si="456"/>
        <v>192000</v>
      </c>
      <c r="Q3208" s="2">
        <f t="shared" si="457"/>
        <v>196698.0739081747</v>
      </c>
      <c r="R3208">
        <f>Q3208/MainSheet!$C$8*(G3208-G3207)+R3207</f>
        <v>4531.1352754095751</v>
      </c>
      <c r="S3208">
        <f t="shared" si="459"/>
        <v>73129.609930983221</v>
      </c>
      <c r="T3208">
        <f t="shared" si="451"/>
        <v>32.060000000002191</v>
      </c>
      <c r="U3208" s="1">
        <f>Q3208/MainSheet!$C$22</f>
        <v>1</v>
      </c>
    </row>
    <row r="3209" spans="7:21">
      <c r="G3209">
        <f t="shared" si="452"/>
        <v>32.070000000002189</v>
      </c>
      <c r="H3209">
        <f t="shared" si="453"/>
        <v>198000</v>
      </c>
      <c r="I3209" s="2">
        <f>MIN(MainSheet!$C$10/MainSheet!$C$9,MainSheet!$K$9*60)</f>
        <v>660</v>
      </c>
      <c r="J3209" s="1">
        <f>IF(G3209&gt;MainSheet!$C$11,IF(J3208&gt;=0.999,1,(G3209-MainSheet!$C$11)*I3209/$B$2/60),0)</f>
        <v>1</v>
      </c>
      <c r="K3209" s="1">
        <f>IF(G3209&gt;MainSheet!$C$11+$B$6,IF(K3208&gt;=0.999,1,(G3209-MainSheet!$C$11-$B$6)*I3209/$C$2/60),0)</f>
        <v>1</v>
      </c>
      <c r="L3209" s="1">
        <f>IF(G3209&gt;MainSheet!$C$11+$B$6+$C$6,IF(L3208&gt;=0.999,1,(G3209-MainSheet!$C$11-$B$6-$C$6)*I3209/$D$2/60),0)</f>
        <v>1</v>
      </c>
      <c r="M3209">
        <f t="shared" si="454"/>
        <v>1</v>
      </c>
      <c r="N3209" s="2">
        <f t="shared" si="455"/>
        <v>3721.0526315789471</v>
      </c>
      <c r="O3209">
        <f t="shared" si="458"/>
        <v>977.02127659574455</v>
      </c>
      <c r="P3209">
        <f t="shared" si="456"/>
        <v>192000</v>
      </c>
      <c r="Q3209" s="2">
        <f t="shared" si="457"/>
        <v>196698.0739081747</v>
      </c>
      <c r="R3209">
        <f>Q3209/MainSheet!$C$8*(G3209-G3208)+R3208</f>
        <v>4533.166521900409</v>
      </c>
      <c r="S3209">
        <f t="shared" si="459"/>
        <v>73162.392943301253</v>
      </c>
      <c r="T3209">
        <f t="shared" si="451"/>
        <v>32.070000000002189</v>
      </c>
      <c r="U3209" s="1">
        <f>Q3209/MainSheet!$C$22</f>
        <v>1</v>
      </c>
    </row>
    <row r="3210" spans="7:21">
      <c r="G3210">
        <f t="shared" si="452"/>
        <v>32.080000000002187</v>
      </c>
      <c r="H3210">
        <f t="shared" si="453"/>
        <v>198000</v>
      </c>
      <c r="I3210" s="2">
        <f>MIN(MainSheet!$C$10/MainSheet!$C$9,MainSheet!$K$9*60)</f>
        <v>660</v>
      </c>
      <c r="J3210" s="1">
        <f>IF(G3210&gt;MainSheet!$C$11,IF(J3209&gt;=0.999,1,(G3210-MainSheet!$C$11)*I3210/$B$2/60),0)</f>
        <v>1</v>
      </c>
      <c r="K3210" s="1">
        <f>IF(G3210&gt;MainSheet!$C$11+$B$6,IF(K3209&gt;=0.999,1,(G3210-MainSheet!$C$11-$B$6)*I3210/$C$2/60),0)</f>
        <v>1</v>
      </c>
      <c r="L3210" s="1">
        <f>IF(G3210&gt;MainSheet!$C$11+$B$6+$C$6,IF(L3209&gt;=0.999,1,(G3210-MainSheet!$C$11-$B$6-$C$6)*I3210/$D$2/60),0)</f>
        <v>1</v>
      </c>
      <c r="M3210">
        <f t="shared" si="454"/>
        <v>1</v>
      </c>
      <c r="N3210" s="2">
        <f t="shared" si="455"/>
        <v>3721.0526315789471</v>
      </c>
      <c r="O3210">
        <f t="shared" si="458"/>
        <v>977.02127659574455</v>
      </c>
      <c r="P3210">
        <f t="shared" si="456"/>
        <v>192000</v>
      </c>
      <c r="Q3210" s="2">
        <f t="shared" si="457"/>
        <v>196698.0739081747</v>
      </c>
      <c r="R3210">
        <f>Q3210/MainSheet!$C$8*(G3210-G3209)+R3209</f>
        <v>4535.1977683912428</v>
      </c>
      <c r="S3210">
        <f t="shared" si="459"/>
        <v>73195.175955619285</v>
      </c>
      <c r="T3210">
        <f t="shared" si="451"/>
        <v>32.080000000002187</v>
      </c>
      <c r="U3210" s="1">
        <f>Q3210/MainSheet!$C$22</f>
        <v>1</v>
      </c>
    </row>
    <row r="3211" spans="7:21">
      <c r="G3211">
        <f t="shared" si="452"/>
        <v>32.090000000002185</v>
      </c>
      <c r="H3211">
        <f t="shared" si="453"/>
        <v>198000</v>
      </c>
      <c r="I3211" s="2">
        <f>MIN(MainSheet!$C$10/MainSheet!$C$9,MainSheet!$K$9*60)</f>
        <v>660</v>
      </c>
      <c r="J3211" s="1">
        <f>IF(G3211&gt;MainSheet!$C$11,IF(J3210&gt;=0.999,1,(G3211-MainSheet!$C$11)*I3211/$B$2/60),0)</f>
        <v>1</v>
      </c>
      <c r="K3211" s="1">
        <f>IF(G3211&gt;MainSheet!$C$11+$B$6,IF(K3210&gt;=0.999,1,(G3211-MainSheet!$C$11-$B$6)*I3211/$C$2/60),0)</f>
        <v>1</v>
      </c>
      <c r="L3211" s="1">
        <f>IF(G3211&gt;MainSheet!$C$11+$B$6+$C$6,IF(L3210&gt;=0.999,1,(G3211-MainSheet!$C$11-$B$6-$C$6)*I3211/$D$2/60),0)</f>
        <v>1</v>
      </c>
      <c r="M3211">
        <f t="shared" si="454"/>
        <v>1</v>
      </c>
      <c r="N3211" s="2">
        <f t="shared" si="455"/>
        <v>3721.0526315789471</v>
      </c>
      <c r="O3211">
        <f t="shared" si="458"/>
        <v>977.02127659574455</v>
      </c>
      <c r="P3211">
        <f t="shared" si="456"/>
        <v>192000</v>
      </c>
      <c r="Q3211" s="2">
        <f t="shared" si="457"/>
        <v>196698.0739081747</v>
      </c>
      <c r="R3211">
        <f>Q3211/MainSheet!$C$8*(G3211-G3210)+R3210</f>
        <v>4537.2290148820766</v>
      </c>
      <c r="S3211">
        <f t="shared" si="459"/>
        <v>73227.958967937317</v>
      </c>
      <c r="T3211">
        <f t="shared" si="451"/>
        <v>32.090000000002185</v>
      </c>
      <c r="U3211" s="1">
        <f>Q3211/MainSheet!$C$22</f>
        <v>1</v>
      </c>
    </row>
    <row r="3212" spans="7:21">
      <c r="G3212">
        <f t="shared" si="452"/>
        <v>32.100000000002183</v>
      </c>
      <c r="H3212">
        <f t="shared" si="453"/>
        <v>198000</v>
      </c>
      <c r="I3212" s="2">
        <f>MIN(MainSheet!$C$10/MainSheet!$C$9,MainSheet!$K$9*60)</f>
        <v>660</v>
      </c>
      <c r="J3212" s="1">
        <f>IF(G3212&gt;MainSheet!$C$11,IF(J3211&gt;=0.999,1,(G3212-MainSheet!$C$11)*I3212/$B$2/60),0)</f>
        <v>1</v>
      </c>
      <c r="K3212" s="1">
        <f>IF(G3212&gt;MainSheet!$C$11+$B$6,IF(K3211&gt;=0.999,1,(G3212-MainSheet!$C$11-$B$6)*I3212/$C$2/60),0)</f>
        <v>1</v>
      </c>
      <c r="L3212" s="1">
        <f>IF(G3212&gt;MainSheet!$C$11+$B$6+$C$6,IF(L3211&gt;=0.999,1,(G3212-MainSheet!$C$11-$B$6-$C$6)*I3212/$D$2/60),0)</f>
        <v>1</v>
      </c>
      <c r="M3212">
        <f t="shared" si="454"/>
        <v>1</v>
      </c>
      <c r="N3212" s="2">
        <f t="shared" si="455"/>
        <v>3721.0526315789471</v>
      </c>
      <c r="O3212">
        <f t="shared" si="458"/>
        <v>977.02127659574455</v>
      </c>
      <c r="P3212">
        <f t="shared" si="456"/>
        <v>192000</v>
      </c>
      <c r="Q3212" s="2">
        <f t="shared" si="457"/>
        <v>196698.0739081747</v>
      </c>
      <c r="R3212">
        <f>Q3212/MainSheet!$C$8*(G3212-G3211)+R3211</f>
        <v>4539.2602613729105</v>
      </c>
      <c r="S3212">
        <f t="shared" si="459"/>
        <v>73260.741980255349</v>
      </c>
      <c r="T3212">
        <f t="shared" si="451"/>
        <v>32.100000000002183</v>
      </c>
      <c r="U3212" s="1">
        <f>Q3212/MainSheet!$C$22</f>
        <v>1</v>
      </c>
    </row>
    <row r="3213" spans="7:21">
      <c r="G3213">
        <f t="shared" si="452"/>
        <v>32.110000000002181</v>
      </c>
      <c r="H3213">
        <f t="shared" si="453"/>
        <v>198000</v>
      </c>
      <c r="I3213" s="2">
        <f>MIN(MainSheet!$C$10/MainSheet!$C$9,MainSheet!$K$9*60)</f>
        <v>660</v>
      </c>
      <c r="J3213" s="1">
        <f>IF(G3213&gt;MainSheet!$C$11,IF(J3212&gt;=0.999,1,(G3213-MainSheet!$C$11)*I3213/$B$2/60),0)</f>
        <v>1</v>
      </c>
      <c r="K3213" s="1">
        <f>IF(G3213&gt;MainSheet!$C$11+$B$6,IF(K3212&gt;=0.999,1,(G3213-MainSheet!$C$11-$B$6)*I3213/$C$2/60),0)</f>
        <v>1</v>
      </c>
      <c r="L3213" s="1">
        <f>IF(G3213&gt;MainSheet!$C$11+$B$6+$C$6,IF(L3212&gt;=0.999,1,(G3213-MainSheet!$C$11-$B$6-$C$6)*I3213/$D$2/60),0)</f>
        <v>1</v>
      </c>
      <c r="M3213">
        <f t="shared" si="454"/>
        <v>1</v>
      </c>
      <c r="N3213" s="2">
        <f t="shared" si="455"/>
        <v>3721.0526315789471</v>
      </c>
      <c r="O3213">
        <f t="shared" si="458"/>
        <v>977.02127659574455</v>
      </c>
      <c r="P3213">
        <f t="shared" si="456"/>
        <v>192000</v>
      </c>
      <c r="Q3213" s="2">
        <f t="shared" si="457"/>
        <v>196698.0739081747</v>
      </c>
      <c r="R3213">
        <f>Q3213/MainSheet!$C$8*(G3213-G3212)+R3212</f>
        <v>4541.2915078637443</v>
      </c>
      <c r="S3213">
        <f t="shared" si="459"/>
        <v>73293.524992573381</v>
      </c>
      <c r="T3213">
        <f t="shared" si="451"/>
        <v>32.110000000002181</v>
      </c>
      <c r="U3213" s="1">
        <f>Q3213/MainSheet!$C$22</f>
        <v>1</v>
      </c>
    </row>
    <row r="3214" spans="7:21">
      <c r="G3214">
        <f t="shared" si="452"/>
        <v>32.120000000002179</v>
      </c>
      <c r="H3214">
        <f t="shared" si="453"/>
        <v>198000</v>
      </c>
      <c r="I3214" s="2">
        <f>MIN(MainSheet!$C$10/MainSheet!$C$9,MainSheet!$K$9*60)</f>
        <v>660</v>
      </c>
      <c r="J3214" s="1">
        <f>IF(G3214&gt;MainSheet!$C$11,IF(J3213&gt;=0.999,1,(G3214-MainSheet!$C$11)*I3214/$B$2/60),0)</f>
        <v>1</v>
      </c>
      <c r="K3214" s="1">
        <f>IF(G3214&gt;MainSheet!$C$11+$B$6,IF(K3213&gt;=0.999,1,(G3214-MainSheet!$C$11-$B$6)*I3214/$C$2/60),0)</f>
        <v>1</v>
      </c>
      <c r="L3214" s="1">
        <f>IF(G3214&gt;MainSheet!$C$11+$B$6+$C$6,IF(L3213&gt;=0.999,1,(G3214-MainSheet!$C$11-$B$6-$C$6)*I3214/$D$2/60),0)</f>
        <v>1</v>
      </c>
      <c r="M3214">
        <f t="shared" si="454"/>
        <v>1</v>
      </c>
      <c r="N3214" s="2">
        <f t="shared" si="455"/>
        <v>3721.0526315789471</v>
      </c>
      <c r="O3214">
        <f t="shared" si="458"/>
        <v>977.02127659574455</v>
      </c>
      <c r="P3214">
        <f t="shared" si="456"/>
        <v>192000</v>
      </c>
      <c r="Q3214" s="2">
        <f t="shared" si="457"/>
        <v>196698.0739081747</v>
      </c>
      <c r="R3214">
        <f>Q3214/MainSheet!$C$8*(G3214-G3213)+R3213</f>
        <v>4543.3227543545781</v>
      </c>
      <c r="S3214">
        <f t="shared" si="459"/>
        <v>73326.308004891413</v>
      </c>
      <c r="T3214">
        <f t="shared" si="451"/>
        <v>32.120000000002179</v>
      </c>
      <c r="U3214" s="1">
        <f>Q3214/MainSheet!$C$22</f>
        <v>1</v>
      </c>
    </row>
    <row r="3215" spans="7:21">
      <c r="G3215">
        <f t="shared" si="452"/>
        <v>32.130000000002177</v>
      </c>
      <c r="H3215">
        <f t="shared" si="453"/>
        <v>198000</v>
      </c>
      <c r="I3215" s="2">
        <f>MIN(MainSheet!$C$10/MainSheet!$C$9,MainSheet!$K$9*60)</f>
        <v>660</v>
      </c>
      <c r="J3215" s="1">
        <f>IF(G3215&gt;MainSheet!$C$11,IF(J3214&gt;=0.999,1,(G3215-MainSheet!$C$11)*I3215/$B$2/60),0)</f>
        <v>1</v>
      </c>
      <c r="K3215" s="1">
        <f>IF(G3215&gt;MainSheet!$C$11+$B$6,IF(K3214&gt;=0.999,1,(G3215-MainSheet!$C$11-$B$6)*I3215/$C$2/60),0)</f>
        <v>1</v>
      </c>
      <c r="L3215" s="1">
        <f>IF(G3215&gt;MainSheet!$C$11+$B$6+$C$6,IF(L3214&gt;=0.999,1,(G3215-MainSheet!$C$11-$B$6-$C$6)*I3215/$D$2/60),0)</f>
        <v>1</v>
      </c>
      <c r="M3215">
        <f t="shared" si="454"/>
        <v>1</v>
      </c>
      <c r="N3215" s="2">
        <f t="shared" si="455"/>
        <v>3721.0526315789471</v>
      </c>
      <c r="O3215">
        <f t="shared" si="458"/>
        <v>977.02127659574455</v>
      </c>
      <c r="P3215">
        <f t="shared" si="456"/>
        <v>192000</v>
      </c>
      <c r="Q3215" s="2">
        <f t="shared" si="457"/>
        <v>196698.0739081747</v>
      </c>
      <c r="R3215">
        <f>Q3215/MainSheet!$C$8*(G3215-G3214)+R3214</f>
        <v>4545.354000845412</v>
      </c>
      <c r="S3215">
        <f t="shared" si="459"/>
        <v>73359.091017209445</v>
      </c>
      <c r="T3215">
        <f t="shared" si="451"/>
        <v>32.130000000002177</v>
      </c>
      <c r="U3215" s="1">
        <f>Q3215/MainSheet!$C$22</f>
        <v>1</v>
      </c>
    </row>
    <row r="3216" spans="7:21">
      <c r="G3216">
        <f t="shared" si="452"/>
        <v>32.140000000002175</v>
      </c>
      <c r="H3216">
        <f t="shared" si="453"/>
        <v>198000</v>
      </c>
      <c r="I3216" s="2">
        <f>MIN(MainSheet!$C$10/MainSheet!$C$9,MainSheet!$K$9*60)</f>
        <v>660</v>
      </c>
      <c r="J3216" s="1">
        <f>IF(G3216&gt;MainSheet!$C$11,IF(J3215&gt;=0.999,1,(G3216-MainSheet!$C$11)*I3216/$B$2/60),0)</f>
        <v>1</v>
      </c>
      <c r="K3216" s="1">
        <f>IF(G3216&gt;MainSheet!$C$11+$B$6,IF(K3215&gt;=0.999,1,(G3216-MainSheet!$C$11-$B$6)*I3216/$C$2/60),0)</f>
        <v>1</v>
      </c>
      <c r="L3216" s="1">
        <f>IF(G3216&gt;MainSheet!$C$11+$B$6+$C$6,IF(L3215&gt;=0.999,1,(G3216-MainSheet!$C$11-$B$6-$C$6)*I3216/$D$2/60),0)</f>
        <v>1</v>
      </c>
      <c r="M3216">
        <f t="shared" si="454"/>
        <v>1</v>
      </c>
      <c r="N3216" s="2">
        <f t="shared" si="455"/>
        <v>3721.0526315789471</v>
      </c>
      <c r="O3216">
        <f t="shared" si="458"/>
        <v>977.02127659574455</v>
      </c>
      <c r="P3216">
        <f t="shared" si="456"/>
        <v>192000</v>
      </c>
      <c r="Q3216" s="2">
        <f t="shared" si="457"/>
        <v>196698.0739081747</v>
      </c>
      <c r="R3216">
        <f>Q3216/MainSheet!$C$8*(G3216-G3215)+R3215</f>
        <v>4547.3852473362458</v>
      </c>
      <c r="S3216">
        <f t="shared" si="459"/>
        <v>73391.874029527477</v>
      </c>
      <c r="T3216">
        <f t="shared" si="451"/>
        <v>32.140000000002175</v>
      </c>
      <c r="U3216" s="1">
        <f>Q3216/MainSheet!$C$22</f>
        <v>1</v>
      </c>
    </row>
    <row r="3217" spans="7:21">
      <c r="G3217">
        <f t="shared" si="452"/>
        <v>32.150000000002173</v>
      </c>
      <c r="H3217">
        <f t="shared" si="453"/>
        <v>198000</v>
      </c>
      <c r="I3217" s="2">
        <f>MIN(MainSheet!$C$10/MainSheet!$C$9,MainSheet!$K$9*60)</f>
        <v>660</v>
      </c>
      <c r="J3217" s="1">
        <f>IF(G3217&gt;MainSheet!$C$11,IF(J3216&gt;=0.999,1,(G3217-MainSheet!$C$11)*I3217/$B$2/60),0)</f>
        <v>1</v>
      </c>
      <c r="K3217" s="1">
        <f>IF(G3217&gt;MainSheet!$C$11+$B$6,IF(K3216&gt;=0.999,1,(G3217-MainSheet!$C$11-$B$6)*I3217/$C$2/60),0)</f>
        <v>1</v>
      </c>
      <c r="L3217" s="1">
        <f>IF(G3217&gt;MainSheet!$C$11+$B$6+$C$6,IF(L3216&gt;=0.999,1,(G3217-MainSheet!$C$11-$B$6-$C$6)*I3217/$D$2/60),0)</f>
        <v>1</v>
      </c>
      <c r="M3217">
        <f t="shared" si="454"/>
        <v>1</v>
      </c>
      <c r="N3217" s="2">
        <f t="shared" si="455"/>
        <v>3721.0526315789471</v>
      </c>
      <c r="O3217">
        <f t="shared" si="458"/>
        <v>977.02127659574455</v>
      </c>
      <c r="P3217">
        <f t="shared" si="456"/>
        <v>192000</v>
      </c>
      <c r="Q3217" s="2">
        <f t="shared" si="457"/>
        <v>196698.0739081747</v>
      </c>
      <c r="R3217">
        <f>Q3217/MainSheet!$C$8*(G3217-G3216)+R3216</f>
        <v>4549.4164938270796</v>
      </c>
      <c r="S3217">
        <f t="shared" si="459"/>
        <v>73424.657041845509</v>
      </c>
      <c r="T3217">
        <f t="shared" si="451"/>
        <v>32.150000000002173</v>
      </c>
      <c r="U3217" s="1">
        <f>Q3217/MainSheet!$C$22</f>
        <v>1</v>
      </c>
    </row>
    <row r="3218" spans="7:21">
      <c r="G3218">
        <f t="shared" si="452"/>
        <v>32.160000000002171</v>
      </c>
      <c r="H3218">
        <f t="shared" si="453"/>
        <v>198000</v>
      </c>
      <c r="I3218" s="2">
        <f>MIN(MainSheet!$C$10/MainSheet!$C$9,MainSheet!$K$9*60)</f>
        <v>660</v>
      </c>
      <c r="J3218" s="1">
        <f>IF(G3218&gt;MainSheet!$C$11,IF(J3217&gt;=0.999,1,(G3218-MainSheet!$C$11)*I3218/$B$2/60),0)</f>
        <v>1</v>
      </c>
      <c r="K3218" s="1">
        <f>IF(G3218&gt;MainSheet!$C$11+$B$6,IF(K3217&gt;=0.999,1,(G3218-MainSheet!$C$11-$B$6)*I3218/$C$2/60),0)</f>
        <v>1</v>
      </c>
      <c r="L3218" s="1">
        <f>IF(G3218&gt;MainSheet!$C$11+$B$6+$C$6,IF(L3217&gt;=0.999,1,(G3218-MainSheet!$C$11-$B$6-$C$6)*I3218/$D$2/60),0)</f>
        <v>1</v>
      </c>
      <c r="M3218">
        <f t="shared" si="454"/>
        <v>1</v>
      </c>
      <c r="N3218" s="2">
        <f t="shared" si="455"/>
        <v>3721.0526315789471</v>
      </c>
      <c r="O3218">
        <f t="shared" si="458"/>
        <v>977.02127659574455</v>
      </c>
      <c r="P3218">
        <f t="shared" si="456"/>
        <v>192000</v>
      </c>
      <c r="Q3218" s="2">
        <f t="shared" si="457"/>
        <v>196698.0739081747</v>
      </c>
      <c r="R3218">
        <f>Q3218/MainSheet!$C$8*(G3218-G3217)+R3217</f>
        <v>4551.4477403179135</v>
      </c>
      <c r="S3218">
        <f t="shared" si="459"/>
        <v>73457.44005416354</v>
      </c>
      <c r="T3218">
        <f t="shared" si="451"/>
        <v>32.160000000002171</v>
      </c>
      <c r="U3218" s="1">
        <f>Q3218/MainSheet!$C$22</f>
        <v>1</v>
      </c>
    </row>
    <row r="3219" spans="7:21">
      <c r="G3219">
        <f t="shared" si="452"/>
        <v>32.170000000002169</v>
      </c>
      <c r="H3219">
        <f t="shared" si="453"/>
        <v>198000</v>
      </c>
      <c r="I3219" s="2">
        <f>MIN(MainSheet!$C$10/MainSheet!$C$9,MainSheet!$K$9*60)</f>
        <v>660</v>
      </c>
      <c r="J3219" s="1">
        <f>IF(G3219&gt;MainSheet!$C$11,IF(J3218&gt;=0.999,1,(G3219-MainSheet!$C$11)*I3219/$B$2/60),0)</f>
        <v>1</v>
      </c>
      <c r="K3219" s="1">
        <f>IF(G3219&gt;MainSheet!$C$11+$B$6,IF(K3218&gt;=0.999,1,(G3219-MainSheet!$C$11-$B$6)*I3219/$C$2/60),0)</f>
        <v>1</v>
      </c>
      <c r="L3219" s="1">
        <f>IF(G3219&gt;MainSheet!$C$11+$B$6+$C$6,IF(L3218&gt;=0.999,1,(G3219-MainSheet!$C$11-$B$6-$C$6)*I3219/$D$2/60),0)</f>
        <v>1</v>
      </c>
      <c r="M3219">
        <f t="shared" si="454"/>
        <v>1</v>
      </c>
      <c r="N3219" s="2">
        <f t="shared" si="455"/>
        <v>3721.0526315789471</v>
      </c>
      <c r="O3219">
        <f t="shared" si="458"/>
        <v>977.02127659574455</v>
      </c>
      <c r="P3219">
        <f t="shared" si="456"/>
        <v>192000</v>
      </c>
      <c r="Q3219" s="2">
        <f t="shared" si="457"/>
        <v>196698.0739081747</v>
      </c>
      <c r="R3219">
        <f>Q3219/MainSheet!$C$8*(G3219-G3218)+R3218</f>
        <v>4553.4789868087473</v>
      </c>
      <c r="S3219">
        <f t="shared" si="459"/>
        <v>73490.223066481572</v>
      </c>
      <c r="T3219">
        <f t="shared" si="451"/>
        <v>32.170000000002169</v>
      </c>
      <c r="U3219" s="1">
        <f>Q3219/MainSheet!$C$22</f>
        <v>1</v>
      </c>
    </row>
    <row r="3220" spans="7:21">
      <c r="G3220">
        <f t="shared" si="452"/>
        <v>32.180000000002167</v>
      </c>
      <c r="H3220">
        <f t="shared" si="453"/>
        <v>198000</v>
      </c>
      <c r="I3220" s="2">
        <f>MIN(MainSheet!$C$10/MainSheet!$C$9,MainSheet!$K$9*60)</f>
        <v>660</v>
      </c>
      <c r="J3220" s="1">
        <f>IF(G3220&gt;MainSheet!$C$11,IF(J3219&gt;=0.999,1,(G3220-MainSheet!$C$11)*I3220/$B$2/60),0)</f>
        <v>1</v>
      </c>
      <c r="K3220" s="1">
        <f>IF(G3220&gt;MainSheet!$C$11+$B$6,IF(K3219&gt;=0.999,1,(G3220-MainSheet!$C$11-$B$6)*I3220/$C$2/60),0)</f>
        <v>1</v>
      </c>
      <c r="L3220" s="1">
        <f>IF(G3220&gt;MainSheet!$C$11+$B$6+$C$6,IF(L3219&gt;=0.999,1,(G3220-MainSheet!$C$11-$B$6-$C$6)*I3220/$D$2/60),0)</f>
        <v>1</v>
      </c>
      <c r="M3220">
        <f t="shared" si="454"/>
        <v>1</v>
      </c>
      <c r="N3220" s="2">
        <f t="shared" si="455"/>
        <v>3721.0526315789471</v>
      </c>
      <c r="O3220">
        <f t="shared" si="458"/>
        <v>977.02127659574455</v>
      </c>
      <c r="P3220">
        <f t="shared" si="456"/>
        <v>192000</v>
      </c>
      <c r="Q3220" s="2">
        <f t="shared" si="457"/>
        <v>196698.0739081747</v>
      </c>
      <c r="R3220">
        <f>Q3220/MainSheet!$C$8*(G3220-G3219)+R3219</f>
        <v>4555.5102332995812</v>
      </c>
      <c r="S3220">
        <f t="shared" si="459"/>
        <v>73523.006078799604</v>
      </c>
      <c r="T3220">
        <f t="shared" si="451"/>
        <v>32.180000000002167</v>
      </c>
      <c r="U3220" s="1">
        <f>Q3220/MainSheet!$C$22</f>
        <v>1</v>
      </c>
    </row>
    <row r="3221" spans="7:21">
      <c r="G3221">
        <f t="shared" si="452"/>
        <v>32.190000000002165</v>
      </c>
      <c r="H3221">
        <f t="shared" si="453"/>
        <v>198000</v>
      </c>
      <c r="I3221" s="2">
        <f>MIN(MainSheet!$C$10/MainSheet!$C$9,MainSheet!$K$9*60)</f>
        <v>660</v>
      </c>
      <c r="J3221" s="1">
        <f>IF(G3221&gt;MainSheet!$C$11,IF(J3220&gt;=0.999,1,(G3221-MainSheet!$C$11)*I3221/$B$2/60),0)</f>
        <v>1</v>
      </c>
      <c r="K3221" s="1">
        <f>IF(G3221&gt;MainSheet!$C$11+$B$6,IF(K3220&gt;=0.999,1,(G3221-MainSheet!$C$11-$B$6)*I3221/$C$2/60),0)</f>
        <v>1</v>
      </c>
      <c r="L3221" s="1">
        <f>IF(G3221&gt;MainSheet!$C$11+$B$6+$C$6,IF(L3220&gt;=0.999,1,(G3221-MainSheet!$C$11-$B$6-$C$6)*I3221/$D$2/60),0)</f>
        <v>1</v>
      </c>
      <c r="M3221">
        <f t="shared" si="454"/>
        <v>1</v>
      </c>
      <c r="N3221" s="2">
        <f t="shared" si="455"/>
        <v>3721.0526315789471</v>
      </c>
      <c r="O3221">
        <f t="shared" si="458"/>
        <v>977.02127659574455</v>
      </c>
      <c r="P3221">
        <f t="shared" si="456"/>
        <v>192000</v>
      </c>
      <c r="Q3221" s="2">
        <f t="shared" si="457"/>
        <v>196698.0739081747</v>
      </c>
      <c r="R3221">
        <f>Q3221/MainSheet!$C$8*(G3221-G3220)+R3220</f>
        <v>4557.541479790415</v>
      </c>
      <c r="S3221">
        <f t="shared" si="459"/>
        <v>73555.789091117636</v>
      </c>
      <c r="T3221">
        <f t="shared" si="451"/>
        <v>32.190000000002165</v>
      </c>
      <c r="U3221" s="1">
        <f>Q3221/MainSheet!$C$22</f>
        <v>1</v>
      </c>
    </row>
    <row r="3222" spans="7:21">
      <c r="G3222">
        <f t="shared" si="452"/>
        <v>32.200000000002163</v>
      </c>
      <c r="H3222">
        <f t="shared" si="453"/>
        <v>198000</v>
      </c>
      <c r="I3222" s="2">
        <f>MIN(MainSheet!$C$10/MainSheet!$C$9,MainSheet!$K$9*60)</f>
        <v>660</v>
      </c>
      <c r="J3222" s="1">
        <f>IF(G3222&gt;MainSheet!$C$11,IF(J3221&gt;=0.999,1,(G3222-MainSheet!$C$11)*I3222/$B$2/60),0)</f>
        <v>1</v>
      </c>
      <c r="K3222" s="1">
        <f>IF(G3222&gt;MainSheet!$C$11+$B$6,IF(K3221&gt;=0.999,1,(G3222-MainSheet!$C$11-$B$6)*I3222/$C$2/60),0)</f>
        <v>1</v>
      </c>
      <c r="L3222" s="1">
        <f>IF(G3222&gt;MainSheet!$C$11+$B$6+$C$6,IF(L3221&gt;=0.999,1,(G3222-MainSheet!$C$11-$B$6-$C$6)*I3222/$D$2/60),0)</f>
        <v>1</v>
      </c>
      <c r="M3222">
        <f t="shared" si="454"/>
        <v>1</v>
      </c>
      <c r="N3222" s="2">
        <f t="shared" si="455"/>
        <v>3721.0526315789471</v>
      </c>
      <c r="O3222">
        <f t="shared" si="458"/>
        <v>977.02127659574455</v>
      </c>
      <c r="P3222">
        <f t="shared" si="456"/>
        <v>192000</v>
      </c>
      <c r="Q3222" s="2">
        <f t="shared" si="457"/>
        <v>196698.0739081747</v>
      </c>
      <c r="R3222">
        <f>Q3222/MainSheet!$C$8*(G3222-G3221)+R3221</f>
        <v>4559.5727262812488</v>
      </c>
      <c r="S3222">
        <f t="shared" si="459"/>
        <v>73588.572103435668</v>
      </c>
      <c r="T3222">
        <f t="shared" si="451"/>
        <v>32.200000000002163</v>
      </c>
      <c r="U3222" s="1">
        <f>Q3222/MainSheet!$C$22</f>
        <v>1</v>
      </c>
    </row>
    <row r="3223" spans="7:21">
      <c r="G3223">
        <f t="shared" si="452"/>
        <v>32.210000000002161</v>
      </c>
      <c r="H3223">
        <f t="shared" si="453"/>
        <v>198000</v>
      </c>
      <c r="I3223" s="2">
        <f>MIN(MainSheet!$C$10/MainSheet!$C$9,MainSheet!$K$9*60)</f>
        <v>660</v>
      </c>
      <c r="J3223" s="1">
        <f>IF(G3223&gt;MainSheet!$C$11,IF(J3222&gt;=0.999,1,(G3223-MainSheet!$C$11)*I3223/$B$2/60),0)</f>
        <v>1</v>
      </c>
      <c r="K3223" s="1">
        <f>IF(G3223&gt;MainSheet!$C$11+$B$6,IF(K3222&gt;=0.999,1,(G3223-MainSheet!$C$11-$B$6)*I3223/$C$2/60),0)</f>
        <v>1</v>
      </c>
      <c r="L3223" s="1">
        <f>IF(G3223&gt;MainSheet!$C$11+$B$6+$C$6,IF(L3222&gt;=0.999,1,(G3223-MainSheet!$C$11-$B$6-$C$6)*I3223/$D$2/60),0)</f>
        <v>1</v>
      </c>
      <c r="M3223">
        <f t="shared" si="454"/>
        <v>1</v>
      </c>
      <c r="N3223" s="2">
        <f t="shared" si="455"/>
        <v>3721.0526315789471</v>
      </c>
      <c r="O3223">
        <f t="shared" si="458"/>
        <v>977.02127659574455</v>
      </c>
      <c r="P3223">
        <f t="shared" si="456"/>
        <v>192000</v>
      </c>
      <c r="Q3223" s="2">
        <f t="shared" si="457"/>
        <v>196698.0739081747</v>
      </c>
      <c r="R3223">
        <f>Q3223/MainSheet!$C$8*(G3223-G3222)+R3222</f>
        <v>4561.6039727720827</v>
      </c>
      <c r="S3223">
        <f t="shared" si="459"/>
        <v>73621.3551157537</v>
      </c>
      <c r="T3223">
        <f t="shared" si="451"/>
        <v>32.210000000002161</v>
      </c>
      <c r="U3223" s="1">
        <f>Q3223/MainSheet!$C$22</f>
        <v>1</v>
      </c>
    </row>
    <row r="3224" spans="7:21">
      <c r="G3224">
        <f t="shared" si="452"/>
        <v>32.220000000002159</v>
      </c>
      <c r="H3224">
        <f t="shared" si="453"/>
        <v>198000</v>
      </c>
      <c r="I3224" s="2">
        <f>MIN(MainSheet!$C$10/MainSheet!$C$9,MainSheet!$K$9*60)</f>
        <v>660</v>
      </c>
      <c r="J3224" s="1">
        <f>IF(G3224&gt;MainSheet!$C$11,IF(J3223&gt;=0.999,1,(G3224-MainSheet!$C$11)*I3224/$B$2/60),0)</f>
        <v>1</v>
      </c>
      <c r="K3224" s="1">
        <f>IF(G3224&gt;MainSheet!$C$11+$B$6,IF(K3223&gt;=0.999,1,(G3224-MainSheet!$C$11-$B$6)*I3224/$C$2/60),0)</f>
        <v>1</v>
      </c>
      <c r="L3224" s="1">
        <f>IF(G3224&gt;MainSheet!$C$11+$B$6+$C$6,IF(L3223&gt;=0.999,1,(G3224-MainSheet!$C$11-$B$6-$C$6)*I3224/$D$2/60),0)</f>
        <v>1</v>
      </c>
      <c r="M3224">
        <f t="shared" si="454"/>
        <v>1</v>
      </c>
      <c r="N3224" s="2">
        <f t="shared" si="455"/>
        <v>3721.0526315789471</v>
      </c>
      <c r="O3224">
        <f t="shared" si="458"/>
        <v>977.02127659574455</v>
      </c>
      <c r="P3224">
        <f t="shared" si="456"/>
        <v>192000</v>
      </c>
      <c r="Q3224" s="2">
        <f t="shared" si="457"/>
        <v>196698.0739081747</v>
      </c>
      <c r="R3224">
        <f>Q3224/MainSheet!$C$8*(G3224-G3223)+R3223</f>
        <v>4563.6352192629165</v>
      </c>
      <c r="S3224">
        <f t="shared" si="459"/>
        <v>73654.138128071732</v>
      </c>
      <c r="T3224">
        <f t="shared" si="451"/>
        <v>32.220000000002159</v>
      </c>
      <c r="U3224" s="1">
        <f>Q3224/MainSheet!$C$22</f>
        <v>1</v>
      </c>
    </row>
    <row r="3225" spans="7:21">
      <c r="G3225">
        <f t="shared" si="452"/>
        <v>32.230000000002157</v>
      </c>
      <c r="H3225">
        <f t="shared" si="453"/>
        <v>198000</v>
      </c>
      <c r="I3225" s="2">
        <f>MIN(MainSheet!$C$10/MainSheet!$C$9,MainSheet!$K$9*60)</f>
        <v>660</v>
      </c>
      <c r="J3225" s="1">
        <f>IF(G3225&gt;MainSheet!$C$11,IF(J3224&gt;=0.999,1,(G3225-MainSheet!$C$11)*I3225/$B$2/60),0)</f>
        <v>1</v>
      </c>
      <c r="K3225" s="1">
        <f>IF(G3225&gt;MainSheet!$C$11+$B$6,IF(K3224&gt;=0.999,1,(G3225-MainSheet!$C$11-$B$6)*I3225/$C$2/60),0)</f>
        <v>1</v>
      </c>
      <c r="L3225" s="1">
        <f>IF(G3225&gt;MainSheet!$C$11+$B$6+$C$6,IF(L3224&gt;=0.999,1,(G3225-MainSheet!$C$11-$B$6-$C$6)*I3225/$D$2/60),0)</f>
        <v>1</v>
      </c>
      <c r="M3225">
        <f t="shared" si="454"/>
        <v>1</v>
      </c>
      <c r="N3225" s="2">
        <f t="shared" si="455"/>
        <v>3721.0526315789471</v>
      </c>
      <c r="O3225">
        <f t="shared" si="458"/>
        <v>977.02127659574455</v>
      </c>
      <c r="P3225">
        <f t="shared" si="456"/>
        <v>192000</v>
      </c>
      <c r="Q3225" s="2">
        <f t="shared" si="457"/>
        <v>196698.0739081747</v>
      </c>
      <c r="R3225">
        <f>Q3225/MainSheet!$C$8*(G3225-G3224)+R3224</f>
        <v>4565.6664657537503</v>
      </c>
      <c r="S3225">
        <f t="shared" si="459"/>
        <v>73686.921140389764</v>
      </c>
      <c r="T3225">
        <f t="shared" si="451"/>
        <v>32.230000000002157</v>
      </c>
      <c r="U3225" s="1">
        <f>Q3225/MainSheet!$C$22</f>
        <v>1</v>
      </c>
    </row>
    <row r="3226" spans="7:21">
      <c r="G3226">
        <f t="shared" si="452"/>
        <v>32.240000000002155</v>
      </c>
      <c r="H3226">
        <f t="shared" si="453"/>
        <v>198000</v>
      </c>
      <c r="I3226" s="2">
        <f>MIN(MainSheet!$C$10/MainSheet!$C$9,MainSheet!$K$9*60)</f>
        <v>660</v>
      </c>
      <c r="J3226" s="1">
        <f>IF(G3226&gt;MainSheet!$C$11,IF(J3225&gt;=0.999,1,(G3226-MainSheet!$C$11)*I3226/$B$2/60),0)</f>
        <v>1</v>
      </c>
      <c r="K3226" s="1">
        <f>IF(G3226&gt;MainSheet!$C$11+$B$6,IF(K3225&gt;=0.999,1,(G3226-MainSheet!$C$11-$B$6)*I3226/$C$2/60),0)</f>
        <v>1</v>
      </c>
      <c r="L3226" s="1">
        <f>IF(G3226&gt;MainSheet!$C$11+$B$6+$C$6,IF(L3225&gt;=0.999,1,(G3226-MainSheet!$C$11-$B$6-$C$6)*I3226/$D$2/60),0)</f>
        <v>1</v>
      </c>
      <c r="M3226">
        <f t="shared" si="454"/>
        <v>1</v>
      </c>
      <c r="N3226" s="2">
        <f t="shared" si="455"/>
        <v>3721.0526315789471</v>
      </c>
      <c r="O3226">
        <f t="shared" si="458"/>
        <v>977.02127659574455</v>
      </c>
      <c r="P3226">
        <f t="shared" si="456"/>
        <v>192000</v>
      </c>
      <c r="Q3226" s="2">
        <f t="shared" si="457"/>
        <v>196698.0739081747</v>
      </c>
      <c r="R3226">
        <f>Q3226/MainSheet!$C$8*(G3226-G3225)+R3225</f>
        <v>4567.6977122445842</v>
      </c>
      <c r="S3226">
        <f t="shared" si="459"/>
        <v>73719.704152707796</v>
      </c>
      <c r="T3226">
        <f t="shared" si="451"/>
        <v>32.240000000002155</v>
      </c>
      <c r="U3226" s="1">
        <f>Q3226/MainSheet!$C$22</f>
        <v>1</v>
      </c>
    </row>
    <row r="3227" spans="7:21">
      <c r="G3227">
        <f t="shared" si="452"/>
        <v>32.250000000002153</v>
      </c>
      <c r="H3227">
        <f t="shared" si="453"/>
        <v>198000</v>
      </c>
      <c r="I3227" s="2">
        <f>MIN(MainSheet!$C$10/MainSheet!$C$9,MainSheet!$K$9*60)</f>
        <v>660</v>
      </c>
      <c r="J3227" s="1">
        <f>IF(G3227&gt;MainSheet!$C$11,IF(J3226&gt;=0.999,1,(G3227-MainSheet!$C$11)*I3227/$B$2/60),0)</f>
        <v>1</v>
      </c>
      <c r="K3227" s="1">
        <f>IF(G3227&gt;MainSheet!$C$11+$B$6,IF(K3226&gt;=0.999,1,(G3227-MainSheet!$C$11-$B$6)*I3227/$C$2/60),0)</f>
        <v>1</v>
      </c>
      <c r="L3227" s="1">
        <f>IF(G3227&gt;MainSheet!$C$11+$B$6+$C$6,IF(L3226&gt;=0.999,1,(G3227-MainSheet!$C$11-$B$6-$C$6)*I3227/$D$2/60),0)</f>
        <v>1</v>
      </c>
      <c r="M3227">
        <f t="shared" si="454"/>
        <v>1</v>
      </c>
      <c r="N3227" s="2">
        <f t="shared" si="455"/>
        <v>3721.0526315789471</v>
      </c>
      <c r="O3227">
        <f t="shared" si="458"/>
        <v>977.02127659574455</v>
      </c>
      <c r="P3227">
        <f t="shared" si="456"/>
        <v>192000</v>
      </c>
      <c r="Q3227" s="2">
        <f t="shared" si="457"/>
        <v>196698.0739081747</v>
      </c>
      <c r="R3227">
        <f>Q3227/MainSheet!$C$8*(G3227-G3226)+R3226</f>
        <v>4569.728958735418</v>
      </c>
      <c r="S3227">
        <f t="shared" si="459"/>
        <v>73752.487165025828</v>
      </c>
      <c r="T3227">
        <f t="shared" si="451"/>
        <v>32.250000000002153</v>
      </c>
      <c r="U3227" s="1">
        <f>Q3227/MainSheet!$C$22</f>
        <v>1</v>
      </c>
    </row>
    <row r="3228" spans="7:21">
      <c r="G3228">
        <f t="shared" si="452"/>
        <v>32.260000000002151</v>
      </c>
      <c r="H3228">
        <f t="shared" si="453"/>
        <v>198000</v>
      </c>
      <c r="I3228" s="2">
        <f>MIN(MainSheet!$C$10/MainSheet!$C$9,MainSheet!$K$9*60)</f>
        <v>660</v>
      </c>
      <c r="J3228" s="1">
        <f>IF(G3228&gt;MainSheet!$C$11,IF(J3227&gt;=0.999,1,(G3228-MainSheet!$C$11)*I3228/$B$2/60),0)</f>
        <v>1</v>
      </c>
      <c r="K3228" s="1">
        <f>IF(G3228&gt;MainSheet!$C$11+$B$6,IF(K3227&gt;=0.999,1,(G3228-MainSheet!$C$11-$B$6)*I3228/$C$2/60),0)</f>
        <v>1</v>
      </c>
      <c r="L3228" s="1">
        <f>IF(G3228&gt;MainSheet!$C$11+$B$6+$C$6,IF(L3227&gt;=0.999,1,(G3228-MainSheet!$C$11-$B$6-$C$6)*I3228/$D$2/60),0)</f>
        <v>1</v>
      </c>
      <c r="M3228">
        <f t="shared" si="454"/>
        <v>1</v>
      </c>
      <c r="N3228" s="2">
        <f t="shared" si="455"/>
        <v>3721.0526315789471</v>
      </c>
      <c r="O3228">
        <f t="shared" si="458"/>
        <v>977.02127659574455</v>
      </c>
      <c r="P3228">
        <f t="shared" si="456"/>
        <v>192000</v>
      </c>
      <c r="Q3228" s="2">
        <f t="shared" si="457"/>
        <v>196698.0739081747</v>
      </c>
      <c r="R3228">
        <f>Q3228/MainSheet!$C$8*(G3228-G3227)+R3227</f>
        <v>4571.7602052262519</v>
      </c>
      <c r="S3228">
        <f t="shared" si="459"/>
        <v>73785.27017734386</v>
      </c>
      <c r="T3228">
        <f t="shared" si="451"/>
        <v>32.260000000002151</v>
      </c>
      <c r="U3228" s="1">
        <f>Q3228/MainSheet!$C$22</f>
        <v>1</v>
      </c>
    </row>
    <row r="3229" spans="7:21">
      <c r="G3229">
        <f t="shared" si="452"/>
        <v>32.270000000002149</v>
      </c>
      <c r="H3229">
        <f t="shared" si="453"/>
        <v>198000</v>
      </c>
      <c r="I3229" s="2">
        <f>MIN(MainSheet!$C$10/MainSheet!$C$9,MainSheet!$K$9*60)</f>
        <v>660</v>
      </c>
      <c r="J3229" s="1">
        <f>IF(G3229&gt;MainSheet!$C$11,IF(J3228&gt;=0.999,1,(G3229-MainSheet!$C$11)*I3229/$B$2/60),0)</f>
        <v>1</v>
      </c>
      <c r="K3229" s="1">
        <f>IF(G3229&gt;MainSheet!$C$11+$B$6,IF(K3228&gt;=0.999,1,(G3229-MainSheet!$C$11-$B$6)*I3229/$C$2/60),0)</f>
        <v>1</v>
      </c>
      <c r="L3229" s="1">
        <f>IF(G3229&gt;MainSheet!$C$11+$B$6+$C$6,IF(L3228&gt;=0.999,1,(G3229-MainSheet!$C$11-$B$6-$C$6)*I3229/$D$2/60),0)</f>
        <v>1</v>
      </c>
      <c r="M3229">
        <f t="shared" si="454"/>
        <v>1</v>
      </c>
      <c r="N3229" s="2">
        <f t="shared" si="455"/>
        <v>3721.0526315789471</v>
      </c>
      <c r="O3229">
        <f t="shared" si="458"/>
        <v>977.02127659574455</v>
      </c>
      <c r="P3229">
        <f t="shared" si="456"/>
        <v>192000</v>
      </c>
      <c r="Q3229" s="2">
        <f t="shared" si="457"/>
        <v>196698.0739081747</v>
      </c>
      <c r="R3229">
        <f>Q3229/MainSheet!$C$8*(G3229-G3228)+R3228</f>
        <v>4573.7914517170857</v>
      </c>
      <c r="S3229">
        <f t="shared" si="459"/>
        <v>73818.053189661892</v>
      </c>
      <c r="T3229">
        <f t="shared" si="451"/>
        <v>32.270000000002149</v>
      </c>
      <c r="U3229" s="1">
        <f>Q3229/MainSheet!$C$22</f>
        <v>1</v>
      </c>
    </row>
    <row r="3230" spans="7:21">
      <c r="G3230">
        <f t="shared" si="452"/>
        <v>32.280000000002147</v>
      </c>
      <c r="H3230">
        <f t="shared" si="453"/>
        <v>198000</v>
      </c>
      <c r="I3230" s="2">
        <f>MIN(MainSheet!$C$10/MainSheet!$C$9,MainSheet!$K$9*60)</f>
        <v>660</v>
      </c>
      <c r="J3230" s="1">
        <f>IF(G3230&gt;MainSheet!$C$11,IF(J3229&gt;=0.999,1,(G3230-MainSheet!$C$11)*I3230/$B$2/60),0)</f>
        <v>1</v>
      </c>
      <c r="K3230" s="1">
        <f>IF(G3230&gt;MainSheet!$C$11+$B$6,IF(K3229&gt;=0.999,1,(G3230-MainSheet!$C$11-$B$6)*I3230/$C$2/60),0)</f>
        <v>1</v>
      </c>
      <c r="L3230" s="1">
        <f>IF(G3230&gt;MainSheet!$C$11+$B$6+$C$6,IF(L3229&gt;=0.999,1,(G3230-MainSheet!$C$11-$B$6-$C$6)*I3230/$D$2/60),0)</f>
        <v>1</v>
      </c>
      <c r="M3230">
        <f t="shared" si="454"/>
        <v>1</v>
      </c>
      <c r="N3230" s="2">
        <f t="shared" si="455"/>
        <v>3721.0526315789471</v>
      </c>
      <c r="O3230">
        <f t="shared" si="458"/>
        <v>977.02127659574455</v>
      </c>
      <c r="P3230">
        <f t="shared" si="456"/>
        <v>192000</v>
      </c>
      <c r="Q3230" s="2">
        <f t="shared" si="457"/>
        <v>196698.0739081747</v>
      </c>
      <c r="R3230">
        <f>Q3230/MainSheet!$C$8*(G3230-G3229)+R3229</f>
        <v>4575.8226982079195</v>
      </c>
      <c r="S3230">
        <f t="shared" si="459"/>
        <v>73850.836201979924</v>
      </c>
      <c r="T3230">
        <f t="shared" si="451"/>
        <v>32.280000000002147</v>
      </c>
      <c r="U3230" s="1">
        <f>Q3230/MainSheet!$C$22</f>
        <v>1</v>
      </c>
    </row>
    <row r="3231" spans="7:21">
      <c r="G3231">
        <f t="shared" si="452"/>
        <v>32.290000000002145</v>
      </c>
      <c r="H3231">
        <f t="shared" si="453"/>
        <v>198000</v>
      </c>
      <c r="I3231" s="2">
        <f>MIN(MainSheet!$C$10/MainSheet!$C$9,MainSheet!$K$9*60)</f>
        <v>660</v>
      </c>
      <c r="J3231" s="1">
        <f>IF(G3231&gt;MainSheet!$C$11,IF(J3230&gt;=0.999,1,(G3231-MainSheet!$C$11)*I3231/$B$2/60),0)</f>
        <v>1</v>
      </c>
      <c r="K3231" s="1">
        <f>IF(G3231&gt;MainSheet!$C$11+$B$6,IF(K3230&gt;=0.999,1,(G3231-MainSheet!$C$11-$B$6)*I3231/$C$2/60),0)</f>
        <v>1</v>
      </c>
      <c r="L3231" s="1">
        <f>IF(G3231&gt;MainSheet!$C$11+$B$6+$C$6,IF(L3230&gt;=0.999,1,(G3231-MainSheet!$C$11-$B$6-$C$6)*I3231/$D$2/60),0)</f>
        <v>1</v>
      </c>
      <c r="M3231">
        <f t="shared" si="454"/>
        <v>1</v>
      </c>
      <c r="N3231" s="2">
        <f t="shared" si="455"/>
        <v>3721.0526315789471</v>
      </c>
      <c r="O3231">
        <f t="shared" si="458"/>
        <v>977.02127659574455</v>
      </c>
      <c r="P3231">
        <f t="shared" si="456"/>
        <v>192000</v>
      </c>
      <c r="Q3231" s="2">
        <f t="shared" si="457"/>
        <v>196698.0739081747</v>
      </c>
      <c r="R3231">
        <f>Q3231/MainSheet!$C$8*(G3231-G3230)+R3230</f>
        <v>4577.8539446987534</v>
      </c>
      <c r="S3231">
        <f t="shared" si="459"/>
        <v>73883.619214297956</v>
      </c>
      <c r="T3231">
        <f t="shared" si="451"/>
        <v>32.290000000002145</v>
      </c>
      <c r="U3231" s="1">
        <f>Q3231/MainSheet!$C$22</f>
        <v>1</v>
      </c>
    </row>
    <row r="3232" spans="7:21">
      <c r="G3232">
        <f t="shared" si="452"/>
        <v>32.300000000002143</v>
      </c>
      <c r="H3232">
        <f t="shared" si="453"/>
        <v>198000</v>
      </c>
      <c r="I3232" s="2">
        <f>MIN(MainSheet!$C$10/MainSheet!$C$9,MainSheet!$K$9*60)</f>
        <v>660</v>
      </c>
      <c r="J3232" s="1">
        <f>IF(G3232&gt;MainSheet!$C$11,IF(J3231&gt;=0.999,1,(G3232-MainSheet!$C$11)*I3232/$B$2/60),0)</f>
        <v>1</v>
      </c>
      <c r="K3232" s="1">
        <f>IF(G3232&gt;MainSheet!$C$11+$B$6,IF(K3231&gt;=0.999,1,(G3232-MainSheet!$C$11-$B$6)*I3232/$C$2/60),0)</f>
        <v>1</v>
      </c>
      <c r="L3232" s="1">
        <f>IF(G3232&gt;MainSheet!$C$11+$B$6+$C$6,IF(L3231&gt;=0.999,1,(G3232-MainSheet!$C$11-$B$6-$C$6)*I3232/$D$2/60),0)</f>
        <v>1</v>
      </c>
      <c r="M3232">
        <f t="shared" si="454"/>
        <v>1</v>
      </c>
      <c r="N3232" s="2">
        <f t="shared" si="455"/>
        <v>3721.0526315789471</v>
      </c>
      <c r="O3232">
        <f t="shared" si="458"/>
        <v>977.02127659574455</v>
      </c>
      <c r="P3232">
        <f t="shared" si="456"/>
        <v>192000</v>
      </c>
      <c r="Q3232" s="2">
        <f t="shared" si="457"/>
        <v>196698.0739081747</v>
      </c>
      <c r="R3232">
        <f>Q3232/MainSheet!$C$8*(G3232-G3231)+R3231</f>
        <v>4579.8851911895872</v>
      </c>
      <c r="S3232">
        <f t="shared" si="459"/>
        <v>73916.402226615988</v>
      </c>
      <c r="T3232">
        <f t="shared" si="451"/>
        <v>32.300000000002143</v>
      </c>
      <c r="U3232" s="1">
        <f>Q3232/MainSheet!$C$22</f>
        <v>1</v>
      </c>
    </row>
    <row r="3233" spans="7:21">
      <c r="G3233">
        <f t="shared" si="452"/>
        <v>32.310000000002141</v>
      </c>
      <c r="H3233">
        <f t="shared" si="453"/>
        <v>198000</v>
      </c>
      <c r="I3233" s="2">
        <f>MIN(MainSheet!$C$10/MainSheet!$C$9,MainSheet!$K$9*60)</f>
        <v>660</v>
      </c>
      <c r="J3233" s="1">
        <f>IF(G3233&gt;MainSheet!$C$11,IF(J3232&gt;=0.999,1,(G3233-MainSheet!$C$11)*I3233/$B$2/60),0)</f>
        <v>1</v>
      </c>
      <c r="K3233" s="1">
        <f>IF(G3233&gt;MainSheet!$C$11+$B$6,IF(K3232&gt;=0.999,1,(G3233-MainSheet!$C$11-$B$6)*I3233/$C$2/60),0)</f>
        <v>1</v>
      </c>
      <c r="L3233" s="1">
        <f>IF(G3233&gt;MainSheet!$C$11+$B$6+$C$6,IF(L3232&gt;=0.999,1,(G3233-MainSheet!$C$11-$B$6-$C$6)*I3233/$D$2/60),0)</f>
        <v>1</v>
      </c>
      <c r="M3233">
        <f t="shared" si="454"/>
        <v>1</v>
      </c>
      <c r="N3233" s="2">
        <f t="shared" si="455"/>
        <v>3721.0526315789471</v>
      </c>
      <c r="O3233">
        <f t="shared" si="458"/>
        <v>977.02127659574455</v>
      </c>
      <c r="P3233">
        <f t="shared" si="456"/>
        <v>192000</v>
      </c>
      <c r="Q3233" s="2">
        <f t="shared" si="457"/>
        <v>196698.0739081747</v>
      </c>
      <c r="R3233">
        <f>Q3233/MainSheet!$C$8*(G3233-G3232)+R3232</f>
        <v>4581.916437680421</v>
      </c>
      <c r="S3233">
        <f t="shared" si="459"/>
        <v>73949.18523893402</v>
      </c>
      <c r="T3233">
        <f t="shared" si="451"/>
        <v>32.310000000002141</v>
      </c>
      <c r="U3233" s="1">
        <f>Q3233/MainSheet!$C$22</f>
        <v>1</v>
      </c>
    </row>
    <row r="3234" spans="7:21">
      <c r="G3234">
        <f t="shared" si="452"/>
        <v>32.320000000002139</v>
      </c>
      <c r="H3234">
        <f t="shared" si="453"/>
        <v>198000</v>
      </c>
      <c r="I3234" s="2">
        <f>MIN(MainSheet!$C$10/MainSheet!$C$9,MainSheet!$K$9*60)</f>
        <v>660</v>
      </c>
      <c r="J3234" s="1">
        <f>IF(G3234&gt;MainSheet!$C$11,IF(J3233&gt;=0.999,1,(G3234-MainSheet!$C$11)*I3234/$B$2/60),0)</f>
        <v>1</v>
      </c>
      <c r="K3234" s="1">
        <f>IF(G3234&gt;MainSheet!$C$11+$B$6,IF(K3233&gt;=0.999,1,(G3234-MainSheet!$C$11-$B$6)*I3234/$C$2/60),0)</f>
        <v>1</v>
      </c>
      <c r="L3234" s="1">
        <f>IF(G3234&gt;MainSheet!$C$11+$B$6+$C$6,IF(L3233&gt;=0.999,1,(G3234-MainSheet!$C$11-$B$6-$C$6)*I3234/$D$2/60),0)</f>
        <v>1</v>
      </c>
      <c r="M3234">
        <f t="shared" si="454"/>
        <v>1</v>
      </c>
      <c r="N3234" s="2">
        <f t="shared" si="455"/>
        <v>3721.0526315789471</v>
      </c>
      <c r="O3234">
        <f t="shared" si="458"/>
        <v>977.02127659574455</v>
      </c>
      <c r="P3234">
        <f t="shared" si="456"/>
        <v>192000</v>
      </c>
      <c r="Q3234" s="2">
        <f t="shared" si="457"/>
        <v>196698.0739081747</v>
      </c>
      <c r="R3234">
        <f>Q3234/MainSheet!$C$8*(G3234-G3233)+R3233</f>
        <v>4583.9476841712549</v>
      </c>
      <c r="S3234">
        <f t="shared" si="459"/>
        <v>73981.968251252052</v>
      </c>
      <c r="T3234">
        <f t="shared" si="451"/>
        <v>32.320000000002139</v>
      </c>
      <c r="U3234" s="1">
        <f>Q3234/MainSheet!$C$22</f>
        <v>1</v>
      </c>
    </row>
    <row r="3235" spans="7:21">
      <c r="G3235">
        <f t="shared" si="452"/>
        <v>32.330000000002137</v>
      </c>
      <c r="H3235">
        <f t="shared" si="453"/>
        <v>198000</v>
      </c>
      <c r="I3235" s="2">
        <f>MIN(MainSheet!$C$10/MainSheet!$C$9,MainSheet!$K$9*60)</f>
        <v>660</v>
      </c>
      <c r="J3235" s="1">
        <f>IF(G3235&gt;MainSheet!$C$11,IF(J3234&gt;=0.999,1,(G3235-MainSheet!$C$11)*I3235/$B$2/60),0)</f>
        <v>1</v>
      </c>
      <c r="K3235" s="1">
        <f>IF(G3235&gt;MainSheet!$C$11+$B$6,IF(K3234&gt;=0.999,1,(G3235-MainSheet!$C$11-$B$6)*I3235/$C$2/60),0)</f>
        <v>1</v>
      </c>
      <c r="L3235" s="1">
        <f>IF(G3235&gt;MainSheet!$C$11+$B$6+$C$6,IF(L3234&gt;=0.999,1,(G3235-MainSheet!$C$11-$B$6-$C$6)*I3235/$D$2/60),0)</f>
        <v>1</v>
      </c>
      <c r="M3235">
        <f t="shared" si="454"/>
        <v>1</v>
      </c>
      <c r="N3235" s="2">
        <f t="shared" si="455"/>
        <v>3721.0526315789471</v>
      </c>
      <c r="O3235">
        <f t="shared" si="458"/>
        <v>977.02127659574455</v>
      </c>
      <c r="P3235">
        <f t="shared" si="456"/>
        <v>192000</v>
      </c>
      <c r="Q3235" s="2">
        <f t="shared" si="457"/>
        <v>196698.0739081747</v>
      </c>
      <c r="R3235">
        <f>Q3235/MainSheet!$C$8*(G3235-G3234)+R3234</f>
        <v>4585.9789306620887</v>
      </c>
      <c r="S3235">
        <f t="shared" si="459"/>
        <v>74014.751263570084</v>
      </c>
      <c r="T3235">
        <f t="shared" si="451"/>
        <v>32.330000000002137</v>
      </c>
      <c r="U3235" s="1">
        <f>Q3235/MainSheet!$C$22</f>
        <v>1</v>
      </c>
    </row>
    <row r="3236" spans="7:21">
      <c r="G3236">
        <f t="shared" si="452"/>
        <v>32.340000000002135</v>
      </c>
      <c r="H3236">
        <f t="shared" si="453"/>
        <v>198000</v>
      </c>
      <c r="I3236" s="2">
        <f>MIN(MainSheet!$C$10/MainSheet!$C$9,MainSheet!$K$9*60)</f>
        <v>660</v>
      </c>
      <c r="J3236" s="1">
        <f>IF(G3236&gt;MainSheet!$C$11,IF(J3235&gt;=0.999,1,(G3236-MainSheet!$C$11)*I3236/$B$2/60),0)</f>
        <v>1</v>
      </c>
      <c r="K3236" s="1">
        <f>IF(G3236&gt;MainSheet!$C$11+$B$6,IF(K3235&gt;=0.999,1,(G3236-MainSheet!$C$11-$B$6)*I3236/$C$2/60),0)</f>
        <v>1</v>
      </c>
      <c r="L3236" s="1">
        <f>IF(G3236&gt;MainSheet!$C$11+$B$6+$C$6,IF(L3235&gt;=0.999,1,(G3236-MainSheet!$C$11-$B$6-$C$6)*I3236/$D$2/60),0)</f>
        <v>1</v>
      </c>
      <c r="M3236">
        <f t="shared" si="454"/>
        <v>1</v>
      </c>
      <c r="N3236" s="2">
        <f t="shared" si="455"/>
        <v>3721.0526315789471</v>
      </c>
      <c r="O3236">
        <f t="shared" si="458"/>
        <v>977.02127659574455</v>
      </c>
      <c r="P3236">
        <f t="shared" si="456"/>
        <v>192000</v>
      </c>
      <c r="Q3236" s="2">
        <f t="shared" si="457"/>
        <v>196698.0739081747</v>
      </c>
      <c r="R3236">
        <f>Q3236/MainSheet!$C$8*(G3236-G3235)+R3235</f>
        <v>4588.0101771529226</v>
      </c>
      <c r="S3236">
        <f t="shared" si="459"/>
        <v>74047.534275888116</v>
      </c>
      <c r="T3236">
        <f t="shared" si="451"/>
        <v>32.340000000002135</v>
      </c>
      <c r="U3236" s="1">
        <f>Q3236/MainSheet!$C$22</f>
        <v>1</v>
      </c>
    </row>
    <row r="3237" spans="7:21">
      <c r="G3237">
        <f t="shared" si="452"/>
        <v>32.350000000002133</v>
      </c>
      <c r="H3237">
        <f t="shared" si="453"/>
        <v>198000</v>
      </c>
      <c r="I3237" s="2">
        <f>MIN(MainSheet!$C$10/MainSheet!$C$9,MainSheet!$K$9*60)</f>
        <v>660</v>
      </c>
      <c r="J3237" s="1">
        <f>IF(G3237&gt;MainSheet!$C$11,IF(J3236&gt;=0.999,1,(G3237-MainSheet!$C$11)*I3237/$B$2/60),0)</f>
        <v>1</v>
      </c>
      <c r="K3237" s="1">
        <f>IF(G3237&gt;MainSheet!$C$11+$B$6,IF(K3236&gt;=0.999,1,(G3237-MainSheet!$C$11-$B$6)*I3237/$C$2/60),0)</f>
        <v>1</v>
      </c>
      <c r="L3237" s="1">
        <f>IF(G3237&gt;MainSheet!$C$11+$B$6+$C$6,IF(L3236&gt;=0.999,1,(G3237-MainSheet!$C$11-$B$6-$C$6)*I3237/$D$2/60),0)</f>
        <v>1</v>
      </c>
      <c r="M3237">
        <f t="shared" si="454"/>
        <v>1</v>
      </c>
      <c r="N3237" s="2">
        <f t="shared" si="455"/>
        <v>3721.0526315789471</v>
      </c>
      <c r="O3237">
        <f t="shared" si="458"/>
        <v>977.02127659574455</v>
      </c>
      <c r="P3237">
        <f t="shared" si="456"/>
        <v>192000</v>
      </c>
      <c r="Q3237" s="2">
        <f t="shared" si="457"/>
        <v>196698.0739081747</v>
      </c>
      <c r="R3237">
        <f>Q3237/MainSheet!$C$8*(G3237-G3236)+R3236</f>
        <v>4590.0414236437564</v>
      </c>
      <c r="S3237">
        <f t="shared" si="459"/>
        <v>74080.317288206148</v>
      </c>
      <c r="T3237">
        <f t="shared" si="451"/>
        <v>32.350000000002133</v>
      </c>
      <c r="U3237" s="1">
        <f>Q3237/MainSheet!$C$22</f>
        <v>1</v>
      </c>
    </row>
    <row r="3238" spans="7:21">
      <c r="G3238">
        <f t="shared" si="452"/>
        <v>32.360000000002131</v>
      </c>
      <c r="H3238">
        <f t="shared" si="453"/>
        <v>198000</v>
      </c>
      <c r="I3238" s="2">
        <f>MIN(MainSheet!$C$10/MainSheet!$C$9,MainSheet!$K$9*60)</f>
        <v>660</v>
      </c>
      <c r="J3238" s="1">
        <f>IF(G3238&gt;MainSheet!$C$11,IF(J3237&gt;=0.999,1,(G3238-MainSheet!$C$11)*I3238/$B$2/60),0)</f>
        <v>1</v>
      </c>
      <c r="K3238" s="1">
        <f>IF(G3238&gt;MainSheet!$C$11+$B$6,IF(K3237&gt;=0.999,1,(G3238-MainSheet!$C$11-$B$6)*I3238/$C$2/60),0)</f>
        <v>1</v>
      </c>
      <c r="L3238" s="1">
        <f>IF(G3238&gt;MainSheet!$C$11+$B$6+$C$6,IF(L3237&gt;=0.999,1,(G3238-MainSheet!$C$11-$B$6-$C$6)*I3238/$D$2/60),0)</f>
        <v>1</v>
      </c>
      <c r="M3238">
        <f t="shared" si="454"/>
        <v>1</v>
      </c>
      <c r="N3238" s="2">
        <f t="shared" si="455"/>
        <v>3721.0526315789471</v>
      </c>
      <c r="O3238">
        <f t="shared" si="458"/>
        <v>977.02127659574455</v>
      </c>
      <c r="P3238">
        <f t="shared" si="456"/>
        <v>192000</v>
      </c>
      <c r="Q3238" s="2">
        <f t="shared" si="457"/>
        <v>196698.0739081747</v>
      </c>
      <c r="R3238">
        <f>Q3238/MainSheet!$C$8*(G3238-G3237)+R3237</f>
        <v>4592.0726701345902</v>
      </c>
      <c r="S3238">
        <f t="shared" si="459"/>
        <v>74113.10030052418</v>
      </c>
      <c r="T3238">
        <f t="shared" si="451"/>
        <v>32.360000000002131</v>
      </c>
      <c r="U3238" s="1">
        <f>Q3238/MainSheet!$C$22</f>
        <v>1</v>
      </c>
    </row>
    <row r="3239" spans="7:21">
      <c r="G3239">
        <f t="shared" si="452"/>
        <v>32.370000000002129</v>
      </c>
      <c r="H3239">
        <f t="shared" si="453"/>
        <v>198000</v>
      </c>
      <c r="I3239" s="2">
        <f>MIN(MainSheet!$C$10/MainSheet!$C$9,MainSheet!$K$9*60)</f>
        <v>660</v>
      </c>
      <c r="J3239" s="1">
        <f>IF(G3239&gt;MainSheet!$C$11,IF(J3238&gt;=0.999,1,(G3239-MainSheet!$C$11)*I3239/$B$2/60),0)</f>
        <v>1</v>
      </c>
      <c r="K3239" s="1">
        <f>IF(G3239&gt;MainSheet!$C$11+$B$6,IF(K3238&gt;=0.999,1,(G3239-MainSheet!$C$11-$B$6)*I3239/$C$2/60),0)</f>
        <v>1</v>
      </c>
      <c r="L3239" s="1">
        <f>IF(G3239&gt;MainSheet!$C$11+$B$6+$C$6,IF(L3238&gt;=0.999,1,(G3239-MainSheet!$C$11-$B$6-$C$6)*I3239/$D$2/60),0)</f>
        <v>1</v>
      </c>
      <c r="M3239">
        <f t="shared" si="454"/>
        <v>1</v>
      </c>
      <c r="N3239" s="2">
        <f t="shared" si="455"/>
        <v>3721.0526315789471</v>
      </c>
      <c r="O3239">
        <f t="shared" si="458"/>
        <v>977.02127659574455</v>
      </c>
      <c r="P3239">
        <f t="shared" si="456"/>
        <v>192000</v>
      </c>
      <c r="Q3239" s="2">
        <f t="shared" si="457"/>
        <v>196698.0739081747</v>
      </c>
      <c r="R3239">
        <f>Q3239/MainSheet!$C$8*(G3239-G3238)+R3238</f>
        <v>4594.1039166254241</v>
      </c>
      <c r="S3239">
        <f t="shared" si="459"/>
        <v>74145.883312842212</v>
      </c>
      <c r="T3239">
        <f t="shared" si="451"/>
        <v>32.370000000002129</v>
      </c>
      <c r="U3239" s="1">
        <f>Q3239/MainSheet!$C$22</f>
        <v>1</v>
      </c>
    </row>
    <row r="3240" spans="7:21">
      <c r="G3240">
        <f t="shared" si="452"/>
        <v>32.380000000002127</v>
      </c>
      <c r="H3240">
        <f t="shared" si="453"/>
        <v>198000</v>
      </c>
      <c r="I3240" s="2">
        <f>MIN(MainSheet!$C$10/MainSheet!$C$9,MainSheet!$K$9*60)</f>
        <v>660</v>
      </c>
      <c r="J3240" s="1">
        <f>IF(G3240&gt;MainSheet!$C$11,IF(J3239&gt;=0.999,1,(G3240-MainSheet!$C$11)*I3240/$B$2/60),0)</f>
        <v>1</v>
      </c>
      <c r="K3240" s="1">
        <f>IF(G3240&gt;MainSheet!$C$11+$B$6,IF(K3239&gt;=0.999,1,(G3240-MainSheet!$C$11-$B$6)*I3240/$C$2/60),0)</f>
        <v>1</v>
      </c>
      <c r="L3240" s="1">
        <f>IF(G3240&gt;MainSheet!$C$11+$B$6+$C$6,IF(L3239&gt;=0.999,1,(G3240-MainSheet!$C$11-$B$6-$C$6)*I3240/$D$2/60),0)</f>
        <v>1</v>
      </c>
      <c r="M3240">
        <f t="shared" si="454"/>
        <v>1</v>
      </c>
      <c r="N3240" s="2">
        <f t="shared" si="455"/>
        <v>3721.0526315789471</v>
      </c>
      <c r="O3240">
        <f t="shared" si="458"/>
        <v>977.02127659574455</v>
      </c>
      <c r="P3240">
        <f t="shared" si="456"/>
        <v>192000</v>
      </c>
      <c r="Q3240" s="2">
        <f t="shared" si="457"/>
        <v>196698.0739081747</v>
      </c>
      <c r="R3240">
        <f>Q3240/MainSheet!$C$8*(G3240-G3239)+R3239</f>
        <v>4596.1351631162579</v>
      </c>
      <c r="S3240">
        <f t="shared" si="459"/>
        <v>74178.666325160244</v>
      </c>
      <c r="T3240">
        <f t="shared" si="451"/>
        <v>32.380000000002127</v>
      </c>
      <c r="U3240" s="1">
        <f>Q3240/MainSheet!$C$22</f>
        <v>1</v>
      </c>
    </row>
    <row r="3241" spans="7:21">
      <c r="G3241">
        <f t="shared" si="452"/>
        <v>32.390000000002125</v>
      </c>
      <c r="H3241">
        <f t="shared" si="453"/>
        <v>198000</v>
      </c>
      <c r="I3241" s="2">
        <f>MIN(MainSheet!$C$10/MainSheet!$C$9,MainSheet!$K$9*60)</f>
        <v>660</v>
      </c>
      <c r="J3241" s="1">
        <f>IF(G3241&gt;MainSheet!$C$11,IF(J3240&gt;=0.999,1,(G3241-MainSheet!$C$11)*I3241/$B$2/60),0)</f>
        <v>1</v>
      </c>
      <c r="K3241" s="1">
        <f>IF(G3241&gt;MainSheet!$C$11+$B$6,IF(K3240&gt;=0.999,1,(G3241-MainSheet!$C$11-$B$6)*I3241/$C$2/60),0)</f>
        <v>1</v>
      </c>
      <c r="L3241" s="1">
        <f>IF(G3241&gt;MainSheet!$C$11+$B$6+$C$6,IF(L3240&gt;=0.999,1,(G3241-MainSheet!$C$11-$B$6-$C$6)*I3241/$D$2/60),0)</f>
        <v>1</v>
      </c>
      <c r="M3241">
        <f t="shared" si="454"/>
        <v>1</v>
      </c>
      <c r="N3241" s="2">
        <f t="shared" si="455"/>
        <v>3721.0526315789471</v>
      </c>
      <c r="O3241">
        <f t="shared" si="458"/>
        <v>977.02127659574455</v>
      </c>
      <c r="P3241">
        <f t="shared" si="456"/>
        <v>192000</v>
      </c>
      <c r="Q3241" s="2">
        <f t="shared" si="457"/>
        <v>196698.0739081747</v>
      </c>
      <c r="R3241">
        <f>Q3241/MainSheet!$C$8*(G3241-G3240)+R3240</f>
        <v>4598.1664096070917</v>
      </c>
      <c r="S3241">
        <f t="shared" si="459"/>
        <v>74211.449337478276</v>
      </c>
      <c r="T3241">
        <f t="shared" si="451"/>
        <v>32.390000000002125</v>
      </c>
      <c r="U3241" s="1">
        <f>Q3241/MainSheet!$C$22</f>
        <v>1</v>
      </c>
    </row>
    <row r="3242" spans="7:21">
      <c r="G3242">
        <f t="shared" si="452"/>
        <v>32.400000000002123</v>
      </c>
      <c r="H3242">
        <f t="shared" si="453"/>
        <v>198000</v>
      </c>
      <c r="I3242" s="2">
        <f>MIN(MainSheet!$C$10/MainSheet!$C$9,MainSheet!$K$9*60)</f>
        <v>660</v>
      </c>
      <c r="J3242" s="1">
        <f>IF(G3242&gt;MainSheet!$C$11,IF(J3241&gt;=0.999,1,(G3242-MainSheet!$C$11)*I3242/$B$2/60),0)</f>
        <v>1</v>
      </c>
      <c r="K3242" s="1">
        <f>IF(G3242&gt;MainSheet!$C$11+$B$6,IF(K3241&gt;=0.999,1,(G3242-MainSheet!$C$11-$B$6)*I3242/$C$2/60),0)</f>
        <v>1</v>
      </c>
      <c r="L3242" s="1">
        <f>IF(G3242&gt;MainSheet!$C$11+$B$6+$C$6,IF(L3241&gt;=0.999,1,(G3242-MainSheet!$C$11-$B$6-$C$6)*I3242/$D$2/60),0)</f>
        <v>1</v>
      </c>
      <c r="M3242">
        <f t="shared" si="454"/>
        <v>1</v>
      </c>
      <c r="N3242" s="2">
        <f t="shared" si="455"/>
        <v>3721.0526315789471</v>
      </c>
      <c r="O3242">
        <f t="shared" si="458"/>
        <v>977.02127659574455</v>
      </c>
      <c r="P3242">
        <f t="shared" si="456"/>
        <v>192000</v>
      </c>
      <c r="Q3242" s="2">
        <f t="shared" si="457"/>
        <v>196698.0739081747</v>
      </c>
      <c r="R3242">
        <f>Q3242/MainSheet!$C$8*(G3242-G3241)+R3241</f>
        <v>4600.1976560979256</v>
      </c>
      <c r="S3242">
        <f t="shared" si="459"/>
        <v>74244.232349796308</v>
      </c>
      <c r="T3242">
        <f t="shared" si="451"/>
        <v>32.400000000002123</v>
      </c>
      <c r="U3242" s="1">
        <f>Q3242/MainSheet!$C$22</f>
        <v>1</v>
      </c>
    </row>
    <row r="3243" spans="7:21">
      <c r="G3243">
        <f t="shared" si="452"/>
        <v>32.410000000002121</v>
      </c>
      <c r="H3243">
        <f t="shared" si="453"/>
        <v>198000</v>
      </c>
      <c r="I3243" s="2">
        <f>MIN(MainSheet!$C$10/MainSheet!$C$9,MainSheet!$K$9*60)</f>
        <v>660</v>
      </c>
      <c r="J3243" s="1">
        <f>IF(G3243&gt;MainSheet!$C$11,IF(J3242&gt;=0.999,1,(G3243-MainSheet!$C$11)*I3243/$B$2/60),0)</f>
        <v>1</v>
      </c>
      <c r="K3243" s="1">
        <f>IF(G3243&gt;MainSheet!$C$11+$B$6,IF(K3242&gt;=0.999,1,(G3243-MainSheet!$C$11-$B$6)*I3243/$C$2/60),0)</f>
        <v>1</v>
      </c>
      <c r="L3243" s="1">
        <f>IF(G3243&gt;MainSheet!$C$11+$B$6+$C$6,IF(L3242&gt;=0.999,1,(G3243-MainSheet!$C$11-$B$6-$C$6)*I3243/$D$2/60),0)</f>
        <v>1</v>
      </c>
      <c r="M3243">
        <f t="shared" si="454"/>
        <v>1</v>
      </c>
      <c r="N3243" s="2">
        <f t="shared" si="455"/>
        <v>3721.0526315789471</v>
      </c>
      <c r="O3243">
        <f t="shared" si="458"/>
        <v>977.02127659574455</v>
      </c>
      <c r="P3243">
        <f t="shared" si="456"/>
        <v>192000</v>
      </c>
      <c r="Q3243" s="2">
        <f t="shared" si="457"/>
        <v>196698.0739081747</v>
      </c>
      <c r="R3243">
        <f>Q3243/MainSheet!$C$8*(G3243-G3242)+R3242</f>
        <v>4602.2289025887594</v>
      </c>
      <c r="S3243">
        <f t="shared" si="459"/>
        <v>74277.01536211434</v>
      </c>
      <c r="T3243">
        <f t="shared" si="451"/>
        <v>32.410000000002121</v>
      </c>
      <c r="U3243" s="1">
        <f>Q3243/MainSheet!$C$22</f>
        <v>1</v>
      </c>
    </row>
    <row r="3244" spans="7:21">
      <c r="G3244">
        <f t="shared" si="452"/>
        <v>32.420000000002119</v>
      </c>
      <c r="H3244">
        <f t="shared" si="453"/>
        <v>198000</v>
      </c>
      <c r="I3244" s="2">
        <f>MIN(MainSheet!$C$10/MainSheet!$C$9,MainSheet!$K$9*60)</f>
        <v>660</v>
      </c>
      <c r="J3244" s="1">
        <f>IF(G3244&gt;MainSheet!$C$11,IF(J3243&gt;=0.999,1,(G3244-MainSheet!$C$11)*I3244/$B$2/60),0)</f>
        <v>1</v>
      </c>
      <c r="K3244" s="1">
        <f>IF(G3244&gt;MainSheet!$C$11+$B$6,IF(K3243&gt;=0.999,1,(G3244-MainSheet!$C$11-$B$6)*I3244/$C$2/60),0)</f>
        <v>1</v>
      </c>
      <c r="L3244" s="1">
        <f>IF(G3244&gt;MainSheet!$C$11+$B$6+$C$6,IF(L3243&gt;=0.999,1,(G3244-MainSheet!$C$11-$B$6-$C$6)*I3244/$D$2/60),0)</f>
        <v>1</v>
      </c>
      <c r="M3244">
        <f t="shared" si="454"/>
        <v>1</v>
      </c>
      <c r="N3244" s="2">
        <f t="shared" si="455"/>
        <v>3721.0526315789471</v>
      </c>
      <c r="O3244">
        <f t="shared" si="458"/>
        <v>977.02127659574455</v>
      </c>
      <c r="P3244">
        <f t="shared" si="456"/>
        <v>192000</v>
      </c>
      <c r="Q3244" s="2">
        <f t="shared" si="457"/>
        <v>196698.0739081747</v>
      </c>
      <c r="R3244">
        <f>Q3244/MainSheet!$C$8*(G3244-G3243)+R3243</f>
        <v>4604.2601490795932</v>
      </c>
      <c r="S3244">
        <f t="shared" si="459"/>
        <v>74309.798374432372</v>
      </c>
      <c r="T3244">
        <f t="shared" si="451"/>
        <v>32.420000000002119</v>
      </c>
      <c r="U3244" s="1">
        <f>Q3244/MainSheet!$C$22</f>
        <v>1</v>
      </c>
    </row>
    <row r="3245" spans="7:21">
      <c r="G3245">
        <f t="shared" si="452"/>
        <v>32.430000000002117</v>
      </c>
      <c r="H3245">
        <f t="shared" si="453"/>
        <v>198000</v>
      </c>
      <c r="I3245" s="2">
        <f>MIN(MainSheet!$C$10/MainSheet!$C$9,MainSheet!$K$9*60)</f>
        <v>660</v>
      </c>
      <c r="J3245" s="1">
        <f>IF(G3245&gt;MainSheet!$C$11,IF(J3244&gt;=0.999,1,(G3245-MainSheet!$C$11)*I3245/$B$2/60),0)</f>
        <v>1</v>
      </c>
      <c r="K3245" s="1">
        <f>IF(G3245&gt;MainSheet!$C$11+$B$6,IF(K3244&gt;=0.999,1,(G3245-MainSheet!$C$11-$B$6)*I3245/$C$2/60),0)</f>
        <v>1</v>
      </c>
      <c r="L3245" s="1">
        <f>IF(G3245&gt;MainSheet!$C$11+$B$6+$C$6,IF(L3244&gt;=0.999,1,(G3245-MainSheet!$C$11-$B$6-$C$6)*I3245/$D$2/60),0)</f>
        <v>1</v>
      </c>
      <c r="M3245">
        <f t="shared" si="454"/>
        <v>1</v>
      </c>
      <c r="N3245" s="2">
        <f t="shared" si="455"/>
        <v>3721.0526315789471</v>
      </c>
      <c r="O3245">
        <f t="shared" si="458"/>
        <v>977.02127659574455</v>
      </c>
      <c r="P3245">
        <f t="shared" si="456"/>
        <v>192000</v>
      </c>
      <c r="Q3245" s="2">
        <f t="shared" si="457"/>
        <v>196698.0739081747</v>
      </c>
      <c r="R3245">
        <f>Q3245/MainSheet!$C$8*(G3245-G3244)+R3244</f>
        <v>4606.2913955704271</v>
      </c>
      <c r="S3245">
        <f t="shared" si="459"/>
        <v>74342.581386750404</v>
      </c>
      <c r="T3245">
        <f t="shared" si="451"/>
        <v>32.430000000002117</v>
      </c>
      <c r="U3245" s="1">
        <f>Q3245/MainSheet!$C$22</f>
        <v>1</v>
      </c>
    </row>
    <row r="3246" spans="7:21">
      <c r="G3246">
        <f t="shared" si="452"/>
        <v>32.440000000002115</v>
      </c>
      <c r="H3246">
        <f t="shared" si="453"/>
        <v>198000</v>
      </c>
      <c r="I3246" s="2">
        <f>MIN(MainSheet!$C$10/MainSheet!$C$9,MainSheet!$K$9*60)</f>
        <v>660</v>
      </c>
      <c r="J3246" s="1">
        <f>IF(G3246&gt;MainSheet!$C$11,IF(J3245&gt;=0.999,1,(G3246-MainSheet!$C$11)*I3246/$B$2/60),0)</f>
        <v>1</v>
      </c>
      <c r="K3246" s="1">
        <f>IF(G3246&gt;MainSheet!$C$11+$B$6,IF(K3245&gt;=0.999,1,(G3246-MainSheet!$C$11-$B$6)*I3246/$C$2/60),0)</f>
        <v>1</v>
      </c>
      <c r="L3246" s="1">
        <f>IF(G3246&gt;MainSheet!$C$11+$B$6+$C$6,IF(L3245&gt;=0.999,1,(G3246-MainSheet!$C$11-$B$6-$C$6)*I3246/$D$2/60),0)</f>
        <v>1</v>
      </c>
      <c r="M3246">
        <f t="shared" si="454"/>
        <v>1</v>
      </c>
      <c r="N3246" s="2">
        <f t="shared" si="455"/>
        <v>3721.0526315789471</v>
      </c>
      <c r="O3246">
        <f t="shared" si="458"/>
        <v>977.02127659574455</v>
      </c>
      <c r="P3246">
        <f t="shared" si="456"/>
        <v>192000</v>
      </c>
      <c r="Q3246" s="2">
        <f t="shared" si="457"/>
        <v>196698.0739081747</v>
      </c>
      <c r="R3246">
        <f>Q3246/MainSheet!$C$8*(G3246-G3245)+R3245</f>
        <v>4608.3226420612609</v>
      </c>
      <c r="S3246">
        <f t="shared" si="459"/>
        <v>74375.364399068436</v>
      </c>
      <c r="T3246">
        <f t="shared" si="451"/>
        <v>32.440000000002115</v>
      </c>
      <c r="U3246" s="1">
        <f>Q3246/MainSheet!$C$22</f>
        <v>1</v>
      </c>
    </row>
    <row r="3247" spans="7:21">
      <c r="G3247">
        <f t="shared" si="452"/>
        <v>32.450000000002113</v>
      </c>
      <c r="H3247">
        <f t="shared" si="453"/>
        <v>198000</v>
      </c>
      <c r="I3247" s="2">
        <f>MIN(MainSheet!$C$10/MainSheet!$C$9,MainSheet!$K$9*60)</f>
        <v>660</v>
      </c>
      <c r="J3247" s="1">
        <f>IF(G3247&gt;MainSheet!$C$11,IF(J3246&gt;=0.999,1,(G3247-MainSheet!$C$11)*I3247/$B$2/60),0)</f>
        <v>1</v>
      </c>
      <c r="K3247" s="1">
        <f>IF(G3247&gt;MainSheet!$C$11+$B$6,IF(K3246&gt;=0.999,1,(G3247-MainSheet!$C$11-$B$6)*I3247/$C$2/60),0)</f>
        <v>1</v>
      </c>
      <c r="L3247" s="1">
        <f>IF(G3247&gt;MainSheet!$C$11+$B$6+$C$6,IF(L3246&gt;=0.999,1,(G3247-MainSheet!$C$11-$B$6-$C$6)*I3247/$D$2/60),0)</f>
        <v>1</v>
      </c>
      <c r="M3247">
        <f t="shared" si="454"/>
        <v>1</v>
      </c>
      <c r="N3247" s="2">
        <f t="shared" si="455"/>
        <v>3721.0526315789471</v>
      </c>
      <c r="O3247">
        <f t="shared" si="458"/>
        <v>977.02127659574455</v>
      </c>
      <c r="P3247">
        <f t="shared" si="456"/>
        <v>192000</v>
      </c>
      <c r="Q3247" s="2">
        <f t="shared" si="457"/>
        <v>196698.0739081747</v>
      </c>
      <c r="R3247">
        <f>Q3247/MainSheet!$C$8*(G3247-G3246)+R3246</f>
        <v>4610.3538885520948</v>
      </c>
      <c r="S3247">
        <f t="shared" si="459"/>
        <v>74408.147411386468</v>
      </c>
      <c r="T3247">
        <f t="shared" si="451"/>
        <v>32.450000000002113</v>
      </c>
      <c r="U3247" s="1">
        <f>Q3247/MainSheet!$C$22</f>
        <v>1</v>
      </c>
    </row>
    <row r="3248" spans="7:21">
      <c r="G3248">
        <f t="shared" si="452"/>
        <v>32.460000000002111</v>
      </c>
      <c r="H3248">
        <f t="shared" si="453"/>
        <v>198000</v>
      </c>
      <c r="I3248" s="2">
        <f>MIN(MainSheet!$C$10/MainSheet!$C$9,MainSheet!$K$9*60)</f>
        <v>660</v>
      </c>
      <c r="J3248" s="1">
        <f>IF(G3248&gt;MainSheet!$C$11,IF(J3247&gt;=0.999,1,(G3248-MainSheet!$C$11)*I3248/$B$2/60),0)</f>
        <v>1</v>
      </c>
      <c r="K3248" s="1">
        <f>IF(G3248&gt;MainSheet!$C$11+$B$6,IF(K3247&gt;=0.999,1,(G3248-MainSheet!$C$11-$B$6)*I3248/$C$2/60),0)</f>
        <v>1</v>
      </c>
      <c r="L3248" s="1">
        <f>IF(G3248&gt;MainSheet!$C$11+$B$6+$C$6,IF(L3247&gt;=0.999,1,(G3248-MainSheet!$C$11-$B$6-$C$6)*I3248/$D$2/60),0)</f>
        <v>1</v>
      </c>
      <c r="M3248">
        <f t="shared" si="454"/>
        <v>1</v>
      </c>
      <c r="N3248" s="2">
        <f t="shared" si="455"/>
        <v>3721.0526315789471</v>
      </c>
      <c r="O3248">
        <f t="shared" si="458"/>
        <v>977.02127659574455</v>
      </c>
      <c r="P3248">
        <f t="shared" si="456"/>
        <v>192000</v>
      </c>
      <c r="Q3248" s="2">
        <f t="shared" si="457"/>
        <v>196698.0739081747</v>
      </c>
      <c r="R3248">
        <f>Q3248/MainSheet!$C$8*(G3248-G3247)+R3247</f>
        <v>4612.3851350429286</v>
      </c>
      <c r="S3248">
        <f t="shared" si="459"/>
        <v>74440.9304237045</v>
      </c>
      <c r="T3248">
        <f t="shared" si="451"/>
        <v>32.460000000002111</v>
      </c>
      <c r="U3248" s="1">
        <f>Q3248/MainSheet!$C$22</f>
        <v>1</v>
      </c>
    </row>
    <row r="3249" spans="7:21">
      <c r="G3249">
        <f t="shared" si="452"/>
        <v>32.470000000002109</v>
      </c>
      <c r="H3249">
        <f t="shared" si="453"/>
        <v>198000</v>
      </c>
      <c r="I3249" s="2">
        <f>MIN(MainSheet!$C$10/MainSheet!$C$9,MainSheet!$K$9*60)</f>
        <v>660</v>
      </c>
      <c r="J3249" s="1">
        <f>IF(G3249&gt;MainSheet!$C$11,IF(J3248&gt;=0.999,1,(G3249-MainSheet!$C$11)*I3249/$B$2/60),0)</f>
        <v>1</v>
      </c>
      <c r="K3249" s="1">
        <f>IF(G3249&gt;MainSheet!$C$11+$B$6,IF(K3248&gt;=0.999,1,(G3249-MainSheet!$C$11-$B$6)*I3249/$C$2/60),0)</f>
        <v>1</v>
      </c>
      <c r="L3249" s="1">
        <f>IF(G3249&gt;MainSheet!$C$11+$B$6+$C$6,IF(L3248&gt;=0.999,1,(G3249-MainSheet!$C$11-$B$6-$C$6)*I3249/$D$2/60),0)</f>
        <v>1</v>
      </c>
      <c r="M3249">
        <f t="shared" si="454"/>
        <v>1</v>
      </c>
      <c r="N3249" s="2">
        <f t="shared" si="455"/>
        <v>3721.0526315789471</v>
      </c>
      <c r="O3249">
        <f t="shared" si="458"/>
        <v>977.02127659574455</v>
      </c>
      <c r="P3249">
        <f t="shared" si="456"/>
        <v>192000</v>
      </c>
      <c r="Q3249" s="2">
        <f t="shared" si="457"/>
        <v>196698.0739081747</v>
      </c>
      <c r="R3249">
        <f>Q3249/MainSheet!$C$8*(G3249-G3248)+R3248</f>
        <v>4614.4163815337624</v>
      </c>
      <c r="S3249">
        <f t="shared" si="459"/>
        <v>74473.713436022532</v>
      </c>
      <c r="T3249">
        <f t="shared" si="451"/>
        <v>32.470000000002109</v>
      </c>
      <c r="U3249" s="1">
        <f>Q3249/MainSheet!$C$22</f>
        <v>1</v>
      </c>
    </row>
    <row r="3250" spans="7:21">
      <c r="G3250">
        <f t="shared" si="452"/>
        <v>32.480000000002107</v>
      </c>
      <c r="H3250">
        <f t="shared" si="453"/>
        <v>198000</v>
      </c>
      <c r="I3250" s="2">
        <f>MIN(MainSheet!$C$10/MainSheet!$C$9,MainSheet!$K$9*60)</f>
        <v>660</v>
      </c>
      <c r="J3250" s="1">
        <f>IF(G3250&gt;MainSheet!$C$11,IF(J3249&gt;=0.999,1,(G3250-MainSheet!$C$11)*I3250/$B$2/60),0)</f>
        <v>1</v>
      </c>
      <c r="K3250" s="1">
        <f>IF(G3250&gt;MainSheet!$C$11+$B$6,IF(K3249&gt;=0.999,1,(G3250-MainSheet!$C$11-$B$6)*I3250/$C$2/60),0)</f>
        <v>1</v>
      </c>
      <c r="L3250" s="1">
        <f>IF(G3250&gt;MainSheet!$C$11+$B$6+$C$6,IF(L3249&gt;=0.999,1,(G3250-MainSheet!$C$11-$B$6-$C$6)*I3250/$D$2/60),0)</f>
        <v>1</v>
      </c>
      <c r="M3250">
        <f t="shared" si="454"/>
        <v>1</v>
      </c>
      <c r="N3250" s="2">
        <f t="shared" si="455"/>
        <v>3721.0526315789471</v>
      </c>
      <c r="O3250">
        <f t="shared" si="458"/>
        <v>977.02127659574455</v>
      </c>
      <c r="P3250">
        <f t="shared" si="456"/>
        <v>192000</v>
      </c>
      <c r="Q3250" s="2">
        <f t="shared" si="457"/>
        <v>196698.0739081747</v>
      </c>
      <c r="R3250">
        <f>Q3250/MainSheet!$C$8*(G3250-G3249)+R3249</f>
        <v>4616.4476280245963</v>
      </c>
      <c r="S3250">
        <f t="shared" si="459"/>
        <v>74506.496448340564</v>
      </c>
      <c r="T3250">
        <f t="shared" si="451"/>
        <v>32.480000000002107</v>
      </c>
      <c r="U3250" s="1">
        <f>Q3250/MainSheet!$C$22</f>
        <v>1</v>
      </c>
    </row>
    <row r="3251" spans="7:21">
      <c r="G3251">
        <f t="shared" si="452"/>
        <v>32.490000000002105</v>
      </c>
      <c r="H3251">
        <f t="shared" si="453"/>
        <v>198000</v>
      </c>
      <c r="I3251" s="2">
        <f>MIN(MainSheet!$C$10/MainSheet!$C$9,MainSheet!$K$9*60)</f>
        <v>660</v>
      </c>
      <c r="J3251" s="1">
        <f>IF(G3251&gt;MainSheet!$C$11,IF(J3250&gt;=0.999,1,(G3251-MainSheet!$C$11)*I3251/$B$2/60),0)</f>
        <v>1</v>
      </c>
      <c r="K3251" s="1">
        <f>IF(G3251&gt;MainSheet!$C$11+$B$6,IF(K3250&gt;=0.999,1,(G3251-MainSheet!$C$11-$B$6)*I3251/$C$2/60),0)</f>
        <v>1</v>
      </c>
      <c r="L3251" s="1">
        <f>IF(G3251&gt;MainSheet!$C$11+$B$6+$C$6,IF(L3250&gt;=0.999,1,(G3251-MainSheet!$C$11-$B$6-$C$6)*I3251/$D$2/60),0)</f>
        <v>1</v>
      </c>
      <c r="M3251">
        <f t="shared" si="454"/>
        <v>1</v>
      </c>
      <c r="N3251" s="2">
        <f t="shared" si="455"/>
        <v>3721.0526315789471</v>
      </c>
      <c r="O3251">
        <f t="shared" si="458"/>
        <v>977.02127659574455</v>
      </c>
      <c r="P3251">
        <f t="shared" si="456"/>
        <v>192000</v>
      </c>
      <c r="Q3251" s="2">
        <f t="shared" si="457"/>
        <v>196698.0739081747</v>
      </c>
      <c r="R3251">
        <f>Q3251/MainSheet!$C$8*(G3251-G3250)+R3250</f>
        <v>4618.4788745154301</v>
      </c>
      <c r="S3251">
        <f t="shared" si="459"/>
        <v>74539.279460658596</v>
      </c>
      <c r="T3251">
        <f t="shared" si="451"/>
        <v>32.490000000002105</v>
      </c>
      <c r="U3251" s="1">
        <f>Q3251/MainSheet!$C$22</f>
        <v>1</v>
      </c>
    </row>
    <row r="3252" spans="7:21">
      <c r="G3252">
        <f t="shared" si="452"/>
        <v>32.500000000002103</v>
      </c>
      <c r="H3252">
        <f t="shared" si="453"/>
        <v>198000</v>
      </c>
      <c r="I3252" s="2">
        <f>MIN(MainSheet!$C$10/MainSheet!$C$9,MainSheet!$K$9*60)</f>
        <v>660</v>
      </c>
      <c r="J3252" s="1">
        <f>IF(G3252&gt;MainSheet!$C$11,IF(J3251&gt;=0.999,1,(G3252-MainSheet!$C$11)*I3252/$B$2/60),0)</f>
        <v>1</v>
      </c>
      <c r="K3252" s="1">
        <f>IF(G3252&gt;MainSheet!$C$11+$B$6,IF(K3251&gt;=0.999,1,(G3252-MainSheet!$C$11-$B$6)*I3252/$C$2/60),0)</f>
        <v>1</v>
      </c>
      <c r="L3252" s="1">
        <f>IF(G3252&gt;MainSheet!$C$11+$B$6+$C$6,IF(L3251&gt;=0.999,1,(G3252-MainSheet!$C$11-$B$6-$C$6)*I3252/$D$2/60),0)</f>
        <v>1</v>
      </c>
      <c r="M3252">
        <f t="shared" si="454"/>
        <v>1</v>
      </c>
      <c r="N3252" s="2">
        <f t="shared" si="455"/>
        <v>3721.0526315789471</v>
      </c>
      <c r="O3252">
        <f t="shared" si="458"/>
        <v>977.02127659574455</v>
      </c>
      <c r="P3252">
        <f t="shared" si="456"/>
        <v>192000</v>
      </c>
      <c r="Q3252" s="2">
        <f t="shared" si="457"/>
        <v>196698.0739081747</v>
      </c>
      <c r="R3252">
        <f>Q3252/MainSheet!$C$8*(G3252-G3251)+R3251</f>
        <v>4620.5101210062639</v>
      </c>
      <c r="S3252">
        <f t="shared" si="459"/>
        <v>74572.062472976628</v>
      </c>
      <c r="T3252">
        <f t="shared" si="451"/>
        <v>32.500000000002103</v>
      </c>
      <c r="U3252" s="1">
        <f>Q3252/MainSheet!$C$22</f>
        <v>1</v>
      </c>
    </row>
    <row r="3253" spans="7:21">
      <c r="G3253">
        <f t="shared" si="452"/>
        <v>32.510000000002101</v>
      </c>
      <c r="H3253">
        <f t="shared" si="453"/>
        <v>198000</v>
      </c>
      <c r="I3253" s="2">
        <f>MIN(MainSheet!$C$10/MainSheet!$C$9,MainSheet!$K$9*60)</f>
        <v>660</v>
      </c>
      <c r="J3253" s="1">
        <f>IF(G3253&gt;MainSheet!$C$11,IF(J3252&gt;=0.999,1,(G3253-MainSheet!$C$11)*I3253/$B$2/60),0)</f>
        <v>1</v>
      </c>
      <c r="K3253" s="1">
        <f>IF(G3253&gt;MainSheet!$C$11+$B$6,IF(K3252&gt;=0.999,1,(G3253-MainSheet!$C$11-$B$6)*I3253/$C$2/60),0)</f>
        <v>1</v>
      </c>
      <c r="L3253" s="1">
        <f>IF(G3253&gt;MainSheet!$C$11+$B$6+$C$6,IF(L3252&gt;=0.999,1,(G3253-MainSheet!$C$11-$B$6-$C$6)*I3253/$D$2/60),0)</f>
        <v>1</v>
      </c>
      <c r="M3253">
        <f t="shared" si="454"/>
        <v>1</v>
      </c>
      <c r="N3253" s="2">
        <f t="shared" si="455"/>
        <v>3721.0526315789471</v>
      </c>
      <c r="O3253">
        <f t="shared" si="458"/>
        <v>977.02127659574455</v>
      </c>
      <c r="P3253">
        <f t="shared" si="456"/>
        <v>192000</v>
      </c>
      <c r="Q3253" s="2">
        <f t="shared" si="457"/>
        <v>196698.0739081747</v>
      </c>
      <c r="R3253">
        <f>Q3253/MainSheet!$C$8*(G3253-G3252)+R3252</f>
        <v>4622.5413674970978</v>
      </c>
      <c r="S3253">
        <f t="shared" si="459"/>
        <v>74604.84548529466</v>
      </c>
      <c r="T3253">
        <f t="shared" si="451"/>
        <v>32.510000000002101</v>
      </c>
      <c r="U3253" s="1">
        <f>Q3253/MainSheet!$C$22</f>
        <v>1</v>
      </c>
    </row>
    <row r="3254" spans="7:21">
      <c r="G3254">
        <f t="shared" si="452"/>
        <v>32.520000000002099</v>
      </c>
      <c r="H3254">
        <f t="shared" si="453"/>
        <v>198000</v>
      </c>
      <c r="I3254" s="2">
        <f>MIN(MainSheet!$C$10/MainSheet!$C$9,MainSheet!$K$9*60)</f>
        <v>660</v>
      </c>
      <c r="J3254" s="1">
        <f>IF(G3254&gt;MainSheet!$C$11,IF(J3253&gt;=0.999,1,(G3254-MainSheet!$C$11)*I3254/$B$2/60),0)</f>
        <v>1</v>
      </c>
      <c r="K3254" s="1">
        <f>IF(G3254&gt;MainSheet!$C$11+$B$6,IF(K3253&gt;=0.999,1,(G3254-MainSheet!$C$11-$B$6)*I3254/$C$2/60),0)</f>
        <v>1</v>
      </c>
      <c r="L3254" s="1">
        <f>IF(G3254&gt;MainSheet!$C$11+$B$6+$C$6,IF(L3253&gt;=0.999,1,(G3254-MainSheet!$C$11-$B$6-$C$6)*I3254/$D$2/60),0)</f>
        <v>1</v>
      </c>
      <c r="M3254">
        <f t="shared" si="454"/>
        <v>1</v>
      </c>
      <c r="N3254" s="2">
        <f t="shared" si="455"/>
        <v>3721.0526315789471</v>
      </c>
      <c r="O3254">
        <f t="shared" si="458"/>
        <v>977.02127659574455</v>
      </c>
      <c r="P3254">
        <f t="shared" si="456"/>
        <v>192000</v>
      </c>
      <c r="Q3254" s="2">
        <f t="shared" si="457"/>
        <v>196698.0739081747</v>
      </c>
      <c r="R3254">
        <f>Q3254/MainSheet!$C$8*(G3254-G3253)+R3253</f>
        <v>4624.5726139879316</v>
      </c>
      <c r="S3254">
        <f t="shared" si="459"/>
        <v>74637.628497612692</v>
      </c>
      <c r="T3254">
        <f t="shared" si="451"/>
        <v>32.520000000002099</v>
      </c>
      <c r="U3254" s="1">
        <f>Q3254/MainSheet!$C$22</f>
        <v>1</v>
      </c>
    </row>
    <row r="3255" spans="7:21">
      <c r="G3255">
        <f t="shared" si="452"/>
        <v>32.530000000002097</v>
      </c>
      <c r="H3255">
        <f t="shared" si="453"/>
        <v>198000</v>
      </c>
      <c r="I3255" s="2">
        <f>MIN(MainSheet!$C$10/MainSheet!$C$9,MainSheet!$K$9*60)</f>
        <v>660</v>
      </c>
      <c r="J3255" s="1">
        <f>IF(G3255&gt;MainSheet!$C$11,IF(J3254&gt;=0.999,1,(G3255-MainSheet!$C$11)*I3255/$B$2/60),0)</f>
        <v>1</v>
      </c>
      <c r="K3255" s="1">
        <f>IF(G3255&gt;MainSheet!$C$11+$B$6,IF(K3254&gt;=0.999,1,(G3255-MainSheet!$C$11-$B$6)*I3255/$C$2/60),0)</f>
        <v>1</v>
      </c>
      <c r="L3255" s="1">
        <f>IF(G3255&gt;MainSheet!$C$11+$B$6+$C$6,IF(L3254&gt;=0.999,1,(G3255-MainSheet!$C$11-$B$6-$C$6)*I3255/$D$2/60),0)</f>
        <v>1</v>
      </c>
      <c r="M3255">
        <f t="shared" si="454"/>
        <v>1</v>
      </c>
      <c r="N3255" s="2">
        <f t="shared" si="455"/>
        <v>3721.0526315789471</v>
      </c>
      <c r="O3255">
        <f t="shared" si="458"/>
        <v>977.02127659574455</v>
      </c>
      <c r="P3255">
        <f t="shared" si="456"/>
        <v>192000</v>
      </c>
      <c r="Q3255" s="2">
        <f t="shared" si="457"/>
        <v>196698.0739081747</v>
      </c>
      <c r="R3255">
        <f>Q3255/MainSheet!$C$8*(G3255-G3254)+R3254</f>
        <v>4626.6038604787655</v>
      </c>
      <c r="S3255">
        <f t="shared" si="459"/>
        <v>74670.411509930724</v>
      </c>
      <c r="T3255">
        <f t="shared" si="451"/>
        <v>32.530000000002097</v>
      </c>
      <c r="U3255" s="1">
        <f>Q3255/MainSheet!$C$22</f>
        <v>1</v>
      </c>
    </row>
    <row r="3256" spans="7:21">
      <c r="G3256">
        <f t="shared" si="452"/>
        <v>32.540000000002095</v>
      </c>
      <c r="H3256">
        <f t="shared" si="453"/>
        <v>198000</v>
      </c>
      <c r="I3256" s="2">
        <f>MIN(MainSheet!$C$10/MainSheet!$C$9,MainSheet!$K$9*60)</f>
        <v>660</v>
      </c>
      <c r="J3256" s="1">
        <f>IF(G3256&gt;MainSheet!$C$11,IF(J3255&gt;=0.999,1,(G3256-MainSheet!$C$11)*I3256/$B$2/60),0)</f>
        <v>1</v>
      </c>
      <c r="K3256" s="1">
        <f>IF(G3256&gt;MainSheet!$C$11+$B$6,IF(K3255&gt;=0.999,1,(G3256-MainSheet!$C$11-$B$6)*I3256/$C$2/60),0)</f>
        <v>1</v>
      </c>
      <c r="L3256" s="1">
        <f>IF(G3256&gt;MainSheet!$C$11+$B$6+$C$6,IF(L3255&gt;=0.999,1,(G3256-MainSheet!$C$11-$B$6-$C$6)*I3256/$D$2/60),0)</f>
        <v>1</v>
      </c>
      <c r="M3256">
        <f t="shared" si="454"/>
        <v>1</v>
      </c>
      <c r="N3256" s="2">
        <f t="shared" si="455"/>
        <v>3721.0526315789471</v>
      </c>
      <c r="O3256">
        <f t="shared" si="458"/>
        <v>977.02127659574455</v>
      </c>
      <c r="P3256">
        <f t="shared" si="456"/>
        <v>192000</v>
      </c>
      <c r="Q3256" s="2">
        <f t="shared" si="457"/>
        <v>196698.0739081747</v>
      </c>
      <c r="R3256">
        <f>Q3256/MainSheet!$C$8*(G3256-G3255)+R3255</f>
        <v>4628.6351069695993</v>
      </c>
      <c r="S3256">
        <f t="shared" si="459"/>
        <v>74703.194522248756</v>
      </c>
      <c r="T3256">
        <f t="shared" si="451"/>
        <v>32.540000000002095</v>
      </c>
      <c r="U3256" s="1">
        <f>Q3256/MainSheet!$C$22</f>
        <v>1</v>
      </c>
    </row>
    <row r="3257" spans="7:21">
      <c r="G3257">
        <f t="shared" si="452"/>
        <v>32.550000000002093</v>
      </c>
      <c r="H3257">
        <f t="shared" si="453"/>
        <v>198000</v>
      </c>
      <c r="I3257" s="2">
        <f>MIN(MainSheet!$C$10/MainSheet!$C$9,MainSheet!$K$9*60)</f>
        <v>660</v>
      </c>
      <c r="J3257" s="1">
        <f>IF(G3257&gt;MainSheet!$C$11,IF(J3256&gt;=0.999,1,(G3257-MainSheet!$C$11)*I3257/$B$2/60),0)</f>
        <v>1</v>
      </c>
      <c r="K3257" s="1">
        <f>IF(G3257&gt;MainSheet!$C$11+$B$6,IF(K3256&gt;=0.999,1,(G3257-MainSheet!$C$11-$B$6)*I3257/$C$2/60),0)</f>
        <v>1</v>
      </c>
      <c r="L3257" s="1">
        <f>IF(G3257&gt;MainSheet!$C$11+$B$6+$C$6,IF(L3256&gt;=0.999,1,(G3257-MainSheet!$C$11-$B$6-$C$6)*I3257/$D$2/60),0)</f>
        <v>1</v>
      </c>
      <c r="M3257">
        <f t="shared" si="454"/>
        <v>1</v>
      </c>
      <c r="N3257" s="2">
        <f t="shared" si="455"/>
        <v>3721.0526315789471</v>
      </c>
      <c r="O3257">
        <f t="shared" si="458"/>
        <v>977.02127659574455</v>
      </c>
      <c r="P3257">
        <f t="shared" si="456"/>
        <v>192000</v>
      </c>
      <c r="Q3257" s="2">
        <f t="shared" si="457"/>
        <v>196698.0739081747</v>
      </c>
      <c r="R3257">
        <f>Q3257/MainSheet!$C$8*(G3257-G3256)+R3256</f>
        <v>4630.6663534604331</v>
      </c>
      <c r="S3257">
        <f t="shared" si="459"/>
        <v>74735.977534566788</v>
      </c>
      <c r="T3257">
        <f t="shared" si="451"/>
        <v>32.550000000002093</v>
      </c>
      <c r="U3257" s="1">
        <f>Q3257/MainSheet!$C$22</f>
        <v>1</v>
      </c>
    </row>
    <row r="3258" spans="7:21">
      <c r="G3258">
        <f t="shared" si="452"/>
        <v>32.560000000002091</v>
      </c>
      <c r="H3258">
        <f t="shared" si="453"/>
        <v>198000</v>
      </c>
      <c r="I3258" s="2">
        <f>MIN(MainSheet!$C$10/MainSheet!$C$9,MainSheet!$K$9*60)</f>
        <v>660</v>
      </c>
      <c r="J3258" s="1">
        <f>IF(G3258&gt;MainSheet!$C$11,IF(J3257&gt;=0.999,1,(G3258-MainSheet!$C$11)*I3258/$B$2/60),0)</f>
        <v>1</v>
      </c>
      <c r="K3258" s="1">
        <f>IF(G3258&gt;MainSheet!$C$11+$B$6,IF(K3257&gt;=0.999,1,(G3258-MainSheet!$C$11-$B$6)*I3258/$C$2/60),0)</f>
        <v>1</v>
      </c>
      <c r="L3258" s="1">
        <f>IF(G3258&gt;MainSheet!$C$11+$B$6+$C$6,IF(L3257&gt;=0.999,1,(G3258-MainSheet!$C$11-$B$6-$C$6)*I3258/$D$2/60),0)</f>
        <v>1</v>
      </c>
      <c r="M3258">
        <f t="shared" si="454"/>
        <v>1</v>
      </c>
      <c r="N3258" s="2">
        <f t="shared" si="455"/>
        <v>3721.0526315789471</v>
      </c>
      <c r="O3258">
        <f t="shared" si="458"/>
        <v>977.02127659574455</v>
      </c>
      <c r="P3258">
        <f t="shared" si="456"/>
        <v>192000</v>
      </c>
      <c r="Q3258" s="2">
        <f t="shared" si="457"/>
        <v>196698.0739081747</v>
      </c>
      <c r="R3258">
        <f>Q3258/MainSheet!$C$8*(G3258-G3257)+R3257</f>
        <v>4632.697599951267</v>
      </c>
      <c r="S3258">
        <f t="shared" si="459"/>
        <v>74768.76054688482</v>
      </c>
      <c r="T3258">
        <f t="shared" si="451"/>
        <v>32.560000000002091</v>
      </c>
      <c r="U3258" s="1">
        <f>Q3258/MainSheet!$C$22</f>
        <v>1</v>
      </c>
    </row>
    <row r="3259" spans="7:21">
      <c r="G3259">
        <f t="shared" si="452"/>
        <v>32.570000000002089</v>
      </c>
      <c r="H3259">
        <f t="shared" si="453"/>
        <v>198000</v>
      </c>
      <c r="I3259" s="2">
        <f>MIN(MainSheet!$C$10/MainSheet!$C$9,MainSheet!$K$9*60)</f>
        <v>660</v>
      </c>
      <c r="J3259" s="1">
        <f>IF(G3259&gt;MainSheet!$C$11,IF(J3258&gt;=0.999,1,(G3259-MainSheet!$C$11)*I3259/$B$2/60),0)</f>
        <v>1</v>
      </c>
      <c r="K3259" s="1">
        <f>IF(G3259&gt;MainSheet!$C$11+$B$6,IF(K3258&gt;=0.999,1,(G3259-MainSheet!$C$11-$B$6)*I3259/$C$2/60),0)</f>
        <v>1</v>
      </c>
      <c r="L3259" s="1">
        <f>IF(G3259&gt;MainSheet!$C$11+$B$6+$C$6,IF(L3258&gt;=0.999,1,(G3259-MainSheet!$C$11-$B$6-$C$6)*I3259/$D$2/60),0)</f>
        <v>1</v>
      </c>
      <c r="M3259">
        <f t="shared" si="454"/>
        <v>1</v>
      </c>
      <c r="N3259" s="2">
        <f t="shared" si="455"/>
        <v>3721.0526315789471</v>
      </c>
      <c r="O3259">
        <f t="shared" si="458"/>
        <v>977.02127659574455</v>
      </c>
      <c r="P3259">
        <f t="shared" si="456"/>
        <v>192000</v>
      </c>
      <c r="Q3259" s="2">
        <f t="shared" si="457"/>
        <v>196698.0739081747</v>
      </c>
      <c r="R3259">
        <f>Q3259/MainSheet!$C$8*(G3259-G3258)+R3258</f>
        <v>4634.7288464421008</v>
      </c>
      <c r="S3259">
        <f t="shared" si="459"/>
        <v>74801.543559202852</v>
      </c>
      <c r="T3259">
        <f t="shared" si="451"/>
        <v>32.570000000002089</v>
      </c>
      <c r="U3259" s="1">
        <f>Q3259/MainSheet!$C$22</f>
        <v>1</v>
      </c>
    </row>
    <row r="3260" spans="7:21">
      <c r="G3260">
        <f t="shared" si="452"/>
        <v>32.580000000002087</v>
      </c>
      <c r="H3260">
        <f t="shared" si="453"/>
        <v>198000</v>
      </c>
      <c r="I3260" s="2">
        <f>MIN(MainSheet!$C$10/MainSheet!$C$9,MainSheet!$K$9*60)</f>
        <v>660</v>
      </c>
      <c r="J3260" s="1">
        <f>IF(G3260&gt;MainSheet!$C$11,IF(J3259&gt;=0.999,1,(G3260-MainSheet!$C$11)*I3260/$B$2/60),0)</f>
        <v>1</v>
      </c>
      <c r="K3260" s="1">
        <f>IF(G3260&gt;MainSheet!$C$11+$B$6,IF(K3259&gt;=0.999,1,(G3260-MainSheet!$C$11-$B$6)*I3260/$C$2/60),0)</f>
        <v>1</v>
      </c>
      <c r="L3260" s="1">
        <f>IF(G3260&gt;MainSheet!$C$11+$B$6+$C$6,IF(L3259&gt;=0.999,1,(G3260-MainSheet!$C$11-$B$6-$C$6)*I3260/$D$2/60),0)</f>
        <v>1</v>
      </c>
      <c r="M3260">
        <f t="shared" si="454"/>
        <v>1</v>
      </c>
      <c r="N3260" s="2">
        <f t="shared" si="455"/>
        <v>3721.0526315789471</v>
      </c>
      <c r="O3260">
        <f t="shared" si="458"/>
        <v>977.02127659574455</v>
      </c>
      <c r="P3260">
        <f t="shared" si="456"/>
        <v>192000</v>
      </c>
      <c r="Q3260" s="2">
        <f t="shared" si="457"/>
        <v>196698.0739081747</v>
      </c>
      <c r="R3260">
        <f>Q3260/MainSheet!$C$8*(G3260-G3259)+R3259</f>
        <v>4636.7600929329346</v>
      </c>
      <c r="S3260">
        <f t="shared" si="459"/>
        <v>74834.326571520884</v>
      </c>
      <c r="T3260">
        <f t="shared" si="451"/>
        <v>32.580000000002087</v>
      </c>
      <c r="U3260" s="1">
        <f>Q3260/MainSheet!$C$22</f>
        <v>1</v>
      </c>
    </row>
    <row r="3261" spans="7:21">
      <c r="G3261">
        <f t="shared" si="452"/>
        <v>32.590000000002085</v>
      </c>
      <c r="H3261">
        <f t="shared" si="453"/>
        <v>198000</v>
      </c>
      <c r="I3261" s="2">
        <f>MIN(MainSheet!$C$10/MainSheet!$C$9,MainSheet!$K$9*60)</f>
        <v>660</v>
      </c>
      <c r="J3261" s="1">
        <f>IF(G3261&gt;MainSheet!$C$11,IF(J3260&gt;=0.999,1,(G3261-MainSheet!$C$11)*I3261/$B$2/60),0)</f>
        <v>1</v>
      </c>
      <c r="K3261" s="1">
        <f>IF(G3261&gt;MainSheet!$C$11+$B$6,IF(K3260&gt;=0.999,1,(G3261-MainSheet!$C$11-$B$6)*I3261/$C$2/60),0)</f>
        <v>1</v>
      </c>
      <c r="L3261" s="1">
        <f>IF(G3261&gt;MainSheet!$C$11+$B$6+$C$6,IF(L3260&gt;=0.999,1,(G3261-MainSheet!$C$11-$B$6-$C$6)*I3261/$D$2/60),0)</f>
        <v>1</v>
      </c>
      <c r="M3261">
        <f t="shared" si="454"/>
        <v>1</v>
      </c>
      <c r="N3261" s="2">
        <f t="shared" si="455"/>
        <v>3721.0526315789471</v>
      </c>
      <c r="O3261">
        <f t="shared" si="458"/>
        <v>977.02127659574455</v>
      </c>
      <c r="P3261">
        <f t="shared" si="456"/>
        <v>192000</v>
      </c>
      <c r="Q3261" s="2">
        <f t="shared" si="457"/>
        <v>196698.0739081747</v>
      </c>
      <c r="R3261">
        <f>Q3261/MainSheet!$C$8*(G3261-G3260)+R3260</f>
        <v>4638.7913394237685</v>
      </c>
      <c r="S3261">
        <f t="shared" si="459"/>
        <v>74867.109583838916</v>
      </c>
      <c r="T3261">
        <f t="shared" si="451"/>
        <v>32.590000000002085</v>
      </c>
      <c r="U3261" s="1">
        <f>Q3261/MainSheet!$C$22</f>
        <v>1</v>
      </c>
    </row>
    <row r="3262" spans="7:21">
      <c r="G3262">
        <f t="shared" si="452"/>
        <v>32.600000000002083</v>
      </c>
      <c r="H3262">
        <f t="shared" si="453"/>
        <v>198000</v>
      </c>
      <c r="I3262" s="2">
        <f>MIN(MainSheet!$C$10/MainSheet!$C$9,MainSheet!$K$9*60)</f>
        <v>660</v>
      </c>
      <c r="J3262" s="1">
        <f>IF(G3262&gt;MainSheet!$C$11,IF(J3261&gt;=0.999,1,(G3262-MainSheet!$C$11)*I3262/$B$2/60),0)</f>
        <v>1</v>
      </c>
      <c r="K3262" s="1">
        <f>IF(G3262&gt;MainSheet!$C$11+$B$6,IF(K3261&gt;=0.999,1,(G3262-MainSheet!$C$11-$B$6)*I3262/$C$2/60),0)</f>
        <v>1</v>
      </c>
      <c r="L3262" s="1">
        <f>IF(G3262&gt;MainSheet!$C$11+$B$6+$C$6,IF(L3261&gt;=0.999,1,(G3262-MainSheet!$C$11-$B$6-$C$6)*I3262/$D$2/60),0)</f>
        <v>1</v>
      </c>
      <c r="M3262">
        <f t="shared" si="454"/>
        <v>1</v>
      </c>
      <c r="N3262" s="2">
        <f t="shared" si="455"/>
        <v>3721.0526315789471</v>
      </c>
      <c r="O3262">
        <f t="shared" si="458"/>
        <v>977.02127659574455</v>
      </c>
      <c r="P3262">
        <f t="shared" si="456"/>
        <v>192000</v>
      </c>
      <c r="Q3262" s="2">
        <f t="shared" si="457"/>
        <v>196698.0739081747</v>
      </c>
      <c r="R3262">
        <f>Q3262/MainSheet!$C$8*(G3262-G3261)+R3261</f>
        <v>4640.8225859146023</v>
      </c>
      <c r="S3262">
        <f t="shared" si="459"/>
        <v>74899.892596156948</v>
      </c>
      <c r="T3262">
        <f t="shared" si="451"/>
        <v>32.600000000002083</v>
      </c>
      <c r="U3262" s="1">
        <f>Q3262/MainSheet!$C$22</f>
        <v>1</v>
      </c>
    </row>
    <row r="3263" spans="7:21">
      <c r="G3263">
        <f t="shared" si="452"/>
        <v>32.610000000002081</v>
      </c>
      <c r="H3263">
        <f t="shared" si="453"/>
        <v>198000</v>
      </c>
      <c r="I3263" s="2">
        <f>MIN(MainSheet!$C$10/MainSheet!$C$9,MainSheet!$K$9*60)</f>
        <v>660</v>
      </c>
      <c r="J3263" s="1">
        <f>IF(G3263&gt;MainSheet!$C$11,IF(J3262&gt;=0.999,1,(G3263-MainSheet!$C$11)*I3263/$B$2/60),0)</f>
        <v>1</v>
      </c>
      <c r="K3263" s="1">
        <f>IF(G3263&gt;MainSheet!$C$11+$B$6,IF(K3262&gt;=0.999,1,(G3263-MainSheet!$C$11-$B$6)*I3263/$C$2/60),0)</f>
        <v>1</v>
      </c>
      <c r="L3263" s="1">
        <f>IF(G3263&gt;MainSheet!$C$11+$B$6+$C$6,IF(L3262&gt;=0.999,1,(G3263-MainSheet!$C$11-$B$6-$C$6)*I3263/$D$2/60),0)</f>
        <v>1</v>
      </c>
      <c r="M3263">
        <f t="shared" si="454"/>
        <v>1</v>
      </c>
      <c r="N3263" s="2">
        <f t="shared" si="455"/>
        <v>3721.0526315789471</v>
      </c>
      <c r="O3263">
        <f t="shared" si="458"/>
        <v>977.02127659574455</v>
      </c>
      <c r="P3263">
        <f t="shared" si="456"/>
        <v>192000</v>
      </c>
      <c r="Q3263" s="2">
        <f t="shared" si="457"/>
        <v>196698.0739081747</v>
      </c>
      <c r="R3263">
        <f>Q3263/MainSheet!$C$8*(G3263-G3262)+R3262</f>
        <v>4642.8538324054362</v>
      </c>
      <c r="S3263">
        <f t="shared" si="459"/>
        <v>74932.67560847498</v>
      </c>
      <c r="T3263">
        <f t="shared" si="451"/>
        <v>32.610000000002081</v>
      </c>
      <c r="U3263" s="1">
        <f>Q3263/MainSheet!$C$22</f>
        <v>1</v>
      </c>
    </row>
    <row r="3264" spans="7:21">
      <c r="G3264">
        <f t="shared" si="452"/>
        <v>32.620000000002079</v>
      </c>
      <c r="H3264">
        <f t="shared" si="453"/>
        <v>198000</v>
      </c>
      <c r="I3264" s="2">
        <f>MIN(MainSheet!$C$10/MainSheet!$C$9,MainSheet!$K$9*60)</f>
        <v>660</v>
      </c>
      <c r="J3264" s="1">
        <f>IF(G3264&gt;MainSheet!$C$11,IF(J3263&gt;=0.999,1,(G3264-MainSheet!$C$11)*I3264/$B$2/60),0)</f>
        <v>1</v>
      </c>
      <c r="K3264" s="1">
        <f>IF(G3264&gt;MainSheet!$C$11+$B$6,IF(K3263&gt;=0.999,1,(G3264-MainSheet!$C$11-$B$6)*I3264/$C$2/60),0)</f>
        <v>1</v>
      </c>
      <c r="L3264" s="1">
        <f>IF(G3264&gt;MainSheet!$C$11+$B$6+$C$6,IF(L3263&gt;=0.999,1,(G3264-MainSheet!$C$11-$B$6-$C$6)*I3264/$D$2/60),0)</f>
        <v>1</v>
      </c>
      <c r="M3264">
        <f t="shared" si="454"/>
        <v>1</v>
      </c>
      <c r="N3264" s="2">
        <f t="shared" si="455"/>
        <v>3721.0526315789471</v>
      </c>
      <c r="O3264">
        <f t="shared" si="458"/>
        <v>977.02127659574455</v>
      </c>
      <c r="P3264">
        <f t="shared" si="456"/>
        <v>192000</v>
      </c>
      <c r="Q3264" s="2">
        <f t="shared" si="457"/>
        <v>196698.0739081747</v>
      </c>
      <c r="R3264">
        <f>Q3264/MainSheet!$C$8*(G3264-G3263)+R3263</f>
        <v>4644.88507889627</v>
      </c>
      <c r="S3264">
        <f t="shared" si="459"/>
        <v>74965.458620793012</v>
      </c>
      <c r="T3264">
        <f t="shared" si="451"/>
        <v>32.620000000002079</v>
      </c>
      <c r="U3264" s="1">
        <f>Q3264/MainSheet!$C$22</f>
        <v>1</v>
      </c>
    </row>
    <row r="3265" spans="7:21">
      <c r="G3265">
        <f t="shared" si="452"/>
        <v>32.630000000002077</v>
      </c>
      <c r="H3265">
        <f t="shared" si="453"/>
        <v>198000</v>
      </c>
      <c r="I3265" s="2">
        <f>MIN(MainSheet!$C$10/MainSheet!$C$9,MainSheet!$K$9*60)</f>
        <v>660</v>
      </c>
      <c r="J3265" s="1">
        <f>IF(G3265&gt;MainSheet!$C$11,IF(J3264&gt;=0.999,1,(G3265-MainSheet!$C$11)*I3265/$B$2/60),0)</f>
        <v>1</v>
      </c>
      <c r="K3265" s="1">
        <f>IF(G3265&gt;MainSheet!$C$11+$B$6,IF(K3264&gt;=0.999,1,(G3265-MainSheet!$C$11-$B$6)*I3265/$C$2/60),0)</f>
        <v>1</v>
      </c>
      <c r="L3265" s="1">
        <f>IF(G3265&gt;MainSheet!$C$11+$B$6+$C$6,IF(L3264&gt;=0.999,1,(G3265-MainSheet!$C$11-$B$6-$C$6)*I3265/$D$2/60),0)</f>
        <v>1</v>
      </c>
      <c r="M3265">
        <f t="shared" si="454"/>
        <v>1</v>
      </c>
      <c r="N3265" s="2">
        <f t="shared" si="455"/>
        <v>3721.0526315789471</v>
      </c>
      <c r="O3265">
        <f t="shared" si="458"/>
        <v>977.02127659574455</v>
      </c>
      <c r="P3265">
        <f t="shared" si="456"/>
        <v>192000</v>
      </c>
      <c r="Q3265" s="2">
        <f t="shared" si="457"/>
        <v>196698.0739081747</v>
      </c>
      <c r="R3265">
        <f>Q3265/MainSheet!$C$8*(G3265-G3264)+R3264</f>
        <v>4646.9163253871038</v>
      </c>
      <c r="S3265">
        <f t="shared" si="459"/>
        <v>74998.241633111043</v>
      </c>
      <c r="T3265">
        <f t="shared" si="451"/>
        <v>32.630000000002077</v>
      </c>
      <c r="U3265" s="1">
        <f>Q3265/MainSheet!$C$22</f>
        <v>1</v>
      </c>
    </row>
    <row r="3266" spans="7:21">
      <c r="G3266">
        <f t="shared" si="452"/>
        <v>32.640000000002075</v>
      </c>
      <c r="H3266">
        <f t="shared" si="453"/>
        <v>198000</v>
      </c>
      <c r="I3266" s="2">
        <f>MIN(MainSheet!$C$10/MainSheet!$C$9,MainSheet!$K$9*60)</f>
        <v>660</v>
      </c>
      <c r="J3266" s="1">
        <f>IF(G3266&gt;MainSheet!$C$11,IF(J3265&gt;=0.999,1,(G3266-MainSheet!$C$11)*I3266/$B$2/60),0)</f>
        <v>1</v>
      </c>
      <c r="K3266" s="1">
        <f>IF(G3266&gt;MainSheet!$C$11+$B$6,IF(K3265&gt;=0.999,1,(G3266-MainSheet!$C$11-$B$6)*I3266/$C$2/60),0)</f>
        <v>1</v>
      </c>
      <c r="L3266" s="1">
        <f>IF(G3266&gt;MainSheet!$C$11+$B$6+$C$6,IF(L3265&gt;=0.999,1,(G3266-MainSheet!$C$11-$B$6-$C$6)*I3266/$D$2/60),0)</f>
        <v>1</v>
      </c>
      <c r="M3266">
        <f t="shared" si="454"/>
        <v>1</v>
      </c>
      <c r="N3266" s="2">
        <f t="shared" si="455"/>
        <v>3721.0526315789471</v>
      </c>
      <c r="O3266">
        <f t="shared" si="458"/>
        <v>977.02127659574455</v>
      </c>
      <c r="P3266">
        <f t="shared" si="456"/>
        <v>192000</v>
      </c>
      <c r="Q3266" s="2">
        <f t="shared" si="457"/>
        <v>196698.0739081747</v>
      </c>
      <c r="R3266">
        <f>Q3266/MainSheet!$C$8*(G3266-G3265)+R3265</f>
        <v>4648.9475718779377</v>
      </c>
      <c r="S3266">
        <f t="shared" si="459"/>
        <v>75031.024645429075</v>
      </c>
      <c r="T3266">
        <f t="shared" si="451"/>
        <v>32.640000000002075</v>
      </c>
      <c r="U3266" s="1">
        <f>Q3266/MainSheet!$C$22</f>
        <v>1</v>
      </c>
    </row>
    <row r="3267" spans="7:21">
      <c r="G3267">
        <f t="shared" si="452"/>
        <v>32.650000000002073</v>
      </c>
      <c r="H3267">
        <f t="shared" si="453"/>
        <v>198000</v>
      </c>
      <c r="I3267" s="2">
        <f>MIN(MainSheet!$C$10/MainSheet!$C$9,MainSheet!$K$9*60)</f>
        <v>660</v>
      </c>
      <c r="J3267" s="1">
        <f>IF(G3267&gt;MainSheet!$C$11,IF(J3266&gt;=0.999,1,(G3267-MainSheet!$C$11)*I3267/$B$2/60),0)</f>
        <v>1</v>
      </c>
      <c r="K3267" s="1">
        <f>IF(G3267&gt;MainSheet!$C$11+$B$6,IF(K3266&gt;=0.999,1,(G3267-MainSheet!$C$11-$B$6)*I3267/$C$2/60),0)</f>
        <v>1</v>
      </c>
      <c r="L3267" s="1">
        <f>IF(G3267&gt;MainSheet!$C$11+$B$6+$C$6,IF(L3266&gt;=0.999,1,(G3267-MainSheet!$C$11-$B$6-$C$6)*I3267/$D$2/60),0)</f>
        <v>1</v>
      </c>
      <c r="M3267">
        <f t="shared" si="454"/>
        <v>1</v>
      </c>
      <c r="N3267" s="2">
        <f t="shared" si="455"/>
        <v>3721.0526315789471</v>
      </c>
      <c r="O3267">
        <f t="shared" si="458"/>
        <v>977.02127659574455</v>
      </c>
      <c r="P3267">
        <f t="shared" si="456"/>
        <v>192000</v>
      </c>
      <c r="Q3267" s="2">
        <f t="shared" si="457"/>
        <v>196698.0739081747</v>
      </c>
      <c r="R3267">
        <f>Q3267/MainSheet!$C$8*(G3267-G3266)+R3266</f>
        <v>4650.9788183687715</v>
      </c>
      <c r="S3267">
        <f t="shared" si="459"/>
        <v>75063.807657747107</v>
      </c>
      <c r="T3267">
        <f t="shared" ref="T3267:T3330" si="460">G3267</f>
        <v>32.650000000002073</v>
      </c>
      <c r="U3267" s="1">
        <f>Q3267/MainSheet!$C$22</f>
        <v>1</v>
      </c>
    </row>
    <row r="3268" spans="7:21">
      <c r="G3268">
        <f t="shared" ref="G3268:G3331" si="461">G3267+$F$2</f>
        <v>32.660000000002071</v>
      </c>
      <c r="H3268">
        <f t="shared" ref="H3268:H3331" si="462">H3267</f>
        <v>198000</v>
      </c>
      <c r="I3268" s="2">
        <f>MIN(MainSheet!$C$10/MainSheet!$C$9,MainSheet!$K$9*60)</f>
        <v>660</v>
      </c>
      <c r="J3268" s="1">
        <f>IF(G3268&gt;MainSheet!$C$11,IF(J3267&gt;=0.999,1,(G3268-MainSheet!$C$11)*I3268/$B$2/60),0)</f>
        <v>1</v>
      </c>
      <c r="K3268" s="1">
        <f>IF(G3268&gt;MainSheet!$C$11+$B$6,IF(K3267&gt;=0.999,1,(G3268-MainSheet!$C$11-$B$6)*I3268/$C$2/60),0)</f>
        <v>1</v>
      </c>
      <c r="L3268" s="1">
        <f>IF(G3268&gt;MainSheet!$C$11+$B$6+$C$6,IF(L3267&gt;=0.999,1,(G3268-MainSheet!$C$11-$B$6-$C$6)*I3268/$D$2/60),0)</f>
        <v>1</v>
      </c>
      <c r="M3268">
        <f t="shared" ref="M3268:M3331" si="463">(J3268*$B$2+K3268*$C$2+L3268*$D$2)/SUM($B$2:$D$2)</f>
        <v>1</v>
      </c>
      <c r="N3268" s="2">
        <f t="shared" ref="N3268:N3331" si="464">IF(J3268&gt;=0.01,((1-J3268)*B$3+B$4*(J3268)),0)</f>
        <v>3721.0526315789471</v>
      </c>
      <c r="O3268">
        <f t="shared" si="458"/>
        <v>977.02127659574455</v>
      </c>
      <c r="P3268">
        <f t="shared" ref="P3268:P3331" si="465">IF(IF(N3268+O3268&gt;H3268,H3268-O3268-N3268,IF(L3268&gt;0,((1-L3268)*D$3+D$4*(L3268)),0))+O3268+N3268&gt;H3268,H3268-N3268-O3268,IF(N3268+O3268&gt;H3268,H3268-O3268-N3268,IF(L3268&gt;0,((1-L3268)*D$3+D$4*(L3268)),0)))</f>
        <v>192000</v>
      </c>
      <c r="Q3268" s="2">
        <f t="shared" ref="Q3268:Q3331" si="466">SUM(N3268:P3268)</f>
        <v>196698.0739081747</v>
      </c>
      <c r="R3268">
        <f>Q3268/MainSheet!$C$8*(G3268-G3267)+R3267</f>
        <v>4653.0100648596053</v>
      </c>
      <c r="S3268">
        <f t="shared" si="459"/>
        <v>75096.590670065139</v>
      </c>
      <c r="T3268">
        <f t="shared" si="460"/>
        <v>32.660000000002071</v>
      </c>
      <c r="U3268" s="1">
        <f>Q3268/MainSheet!$C$22</f>
        <v>1</v>
      </c>
    </row>
    <row r="3269" spans="7:21">
      <c r="G3269">
        <f t="shared" si="461"/>
        <v>32.670000000002069</v>
      </c>
      <c r="H3269">
        <f t="shared" si="462"/>
        <v>198000</v>
      </c>
      <c r="I3269" s="2">
        <f>MIN(MainSheet!$C$10/MainSheet!$C$9,MainSheet!$K$9*60)</f>
        <v>660</v>
      </c>
      <c r="J3269" s="1">
        <f>IF(G3269&gt;MainSheet!$C$11,IF(J3268&gt;=0.999,1,(G3269-MainSheet!$C$11)*I3269/$B$2/60),0)</f>
        <v>1</v>
      </c>
      <c r="K3269" s="1">
        <f>IF(G3269&gt;MainSheet!$C$11+$B$6,IF(K3268&gt;=0.999,1,(G3269-MainSheet!$C$11-$B$6)*I3269/$C$2/60),0)</f>
        <v>1</v>
      </c>
      <c r="L3269" s="1">
        <f>IF(G3269&gt;MainSheet!$C$11+$B$6+$C$6,IF(L3268&gt;=0.999,1,(G3269-MainSheet!$C$11-$B$6-$C$6)*I3269/$D$2/60),0)</f>
        <v>1</v>
      </c>
      <c r="M3269">
        <f t="shared" si="463"/>
        <v>1</v>
      </c>
      <c r="N3269" s="2">
        <f t="shared" si="464"/>
        <v>3721.0526315789471</v>
      </c>
      <c r="O3269">
        <f t="shared" ref="O3269:O3332" si="467">IF(K3269&gt;=0.01,((1-K3269)*C$3+C$4*(K3269)),0)</f>
        <v>977.02127659574455</v>
      </c>
      <c r="P3269">
        <f t="shared" si="465"/>
        <v>192000</v>
      </c>
      <c r="Q3269" s="2">
        <f t="shared" si="466"/>
        <v>196698.0739081747</v>
      </c>
      <c r="R3269">
        <f>Q3269/MainSheet!$C$8*(G3269-G3268)+R3268</f>
        <v>4655.0413113504392</v>
      </c>
      <c r="S3269">
        <f t="shared" ref="S3269:S3332" si="468">Q3269*$F$2/60+S3268</f>
        <v>75129.373682383171</v>
      </c>
      <c r="T3269">
        <f t="shared" si="460"/>
        <v>32.670000000002069</v>
      </c>
      <c r="U3269" s="1">
        <f>Q3269/MainSheet!$C$22</f>
        <v>1</v>
      </c>
    </row>
    <row r="3270" spans="7:21">
      <c r="G3270">
        <f t="shared" si="461"/>
        <v>32.680000000002067</v>
      </c>
      <c r="H3270">
        <f t="shared" si="462"/>
        <v>198000</v>
      </c>
      <c r="I3270" s="2">
        <f>MIN(MainSheet!$C$10/MainSheet!$C$9,MainSheet!$K$9*60)</f>
        <v>660</v>
      </c>
      <c r="J3270" s="1">
        <f>IF(G3270&gt;MainSheet!$C$11,IF(J3269&gt;=0.999,1,(G3270-MainSheet!$C$11)*I3270/$B$2/60),0)</f>
        <v>1</v>
      </c>
      <c r="K3270" s="1">
        <f>IF(G3270&gt;MainSheet!$C$11+$B$6,IF(K3269&gt;=0.999,1,(G3270-MainSheet!$C$11-$B$6)*I3270/$C$2/60),0)</f>
        <v>1</v>
      </c>
      <c r="L3270" s="1">
        <f>IF(G3270&gt;MainSheet!$C$11+$B$6+$C$6,IF(L3269&gt;=0.999,1,(G3270-MainSheet!$C$11-$B$6-$C$6)*I3270/$D$2/60),0)</f>
        <v>1</v>
      </c>
      <c r="M3270">
        <f t="shared" si="463"/>
        <v>1</v>
      </c>
      <c r="N3270" s="2">
        <f t="shared" si="464"/>
        <v>3721.0526315789471</v>
      </c>
      <c r="O3270">
        <f t="shared" si="467"/>
        <v>977.02127659574455</v>
      </c>
      <c r="P3270">
        <f t="shared" si="465"/>
        <v>192000</v>
      </c>
      <c r="Q3270" s="2">
        <f t="shared" si="466"/>
        <v>196698.0739081747</v>
      </c>
      <c r="R3270">
        <f>Q3270/MainSheet!$C$8*(G3270-G3269)+R3269</f>
        <v>4657.072557841273</v>
      </c>
      <c r="S3270">
        <f t="shared" si="468"/>
        <v>75162.156694701203</v>
      </c>
      <c r="T3270">
        <f t="shared" si="460"/>
        <v>32.680000000002067</v>
      </c>
      <c r="U3270" s="1">
        <f>Q3270/MainSheet!$C$22</f>
        <v>1</v>
      </c>
    </row>
    <row r="3271" spans="7:21">
      <c r="G3271">
        <f t="shared" si="461"/>
        <v>32.690000000002065</v>
      </c>
      <c r="H3271">
        <f t="shared" si="462"/>
        <v>198000</v>
      </c>
      <c r="I3271" s="2">
        <f>MIN(MainSheet!$C$10/MainSheet!$C$9,MainSheet!$K$9*60)</f>
        <v>660</v>
      </c>
      <c r="J3271" s="1">
        <f>IF(G3271&gt;MainSheet!$C$11,IF(J3270&gt;=0.999,1,(G3271-MainSheet!$C$11)*I3271/$B$2/60),0)</f>
        <v>1</v>
      </c>
      <c r="K3271" s="1">
        <f>IF(G3271&gt;MainSheet!$C$11+$B$6,IF(K3270&gt;=0.999,1,(G3271-MainSheet!$C$11-$B$6)*I3271/$C$2/60),0)</f>
        <v>1</v>
      </c>
      <c r="L3271" s="1">
        <f>IF(G3271&gt;MainSheet!$C$11+$B$6+$C$6,IF(L3270&gt;=0.999,1,(G3271-MainSheet!$C$11-$B$6-$C$6)*I3271/$D$2/60),0)</f>
        <v>1</v>
      </c>
      <c r="M3271">
        <f t="shared" si="463"/>
        <v>1</v>
      </c>
      <c r="N3271" s="2">
        <f t="shared" si="464"/>
        <v>3721.0526315789471</v>
      </c>
      <c r="O3271">
        <f t="shared" si="467"/>
        <v>977.02127659574455</v>
      </c>
      <c r="P3271">
        <f t="shared" si="465"/>
        <v>192000</v>
      </c>
      <c r="Q3271" s="2">
        <f t="shared" si="466"/>
        <v>196698.0739081747</v>
      </c>
      <c r="R3271">
        <f>Q3271/MainSheet!$C$8*(G3271-G3270)+R3270</f>
        <v>4659.1038043321068</v>
      </c>
      <c r="S3271">
        <f t="shared" si="468"/>
        <v>75194.939707019235</v>
      </c>
      <c r="T3271">
        <f t="shared" si="460"/>
        <v>32.690000000002065</v>
      </c>
      <c r="U3271" s="1">
        <f>Q3271/MainSheet!$C$22</f>
        <v>1</v>
      </c>
    </row>
    <row r="3272" spans="7:21">
      <c r="G3272">
        <f t="shared" si="461"/>
        <v>32.700000000002063</v>
      </c>
      <c r="H3272">
        <f t="shared" si="462"/>
        <v>198000</v>
      </c>
      <c r="I3272" s="2">
        <f>MIN(MainSheet!$C$10/MainSheet!$C$9,MainSheet!$K$9*60)</f>
        <v>660</v>
      </c>
      <c r="J3272" s="1">
        <f>IF(G3272&gt;MainSheet!$C$11,IF(J3271&gt;=0.999,1,(G3272-MainSheet!$C$11)*I3272/$B$2/60),0)</f>
        <v>1</v>
      </c>
      <c r="K3272" s="1">
        <f>IF(G3272&gt;MainSheet!$C$11+$B$6,IF(K3271&gt;=0.999,1,(G3272-MainSheet!$C$11-$B$6)*I3272/$C$2/60),0)</f>
        <v>1</v>
      </c>
      <c r="L3272" s="1">
        <f>IF(G3272&gt;MainSheet!$C$11+$B$6+$C$6,IF(L3271&gt;=0.999,1,(G3272-MainSheet!$C$11-$B$6-$C$6)*I3272/$D$2/60),0)</f>
        <v>1</v>
      </c>
      <c r="M3272">
        <f t="shared" si="463"/>
        <v>1</v>
      </c>
      <c r="N3272" s="2">
        <f t="shared" si="464"/>
        <v>3721.0526315789471</v>
      </c>
      <c r="O3272">
        <f t="shared" si="467"/>
        <v>977.02127659574455</v>
      </c>
      <c r="P3272">
        <f t="shared" si="465"/>
        <v>192000</v>
      </c>
      <c r="Q3272" s="2">
        <f t="shared" si="466"/>
        <v>196698.0739081747</v>
      </c>
      <c r="R3272">
        <f>Q3272/MainSheet!$C$8*(G3272-G3271)+R3271</f>
        <v>4661.1350508229407</v>
      </c>
      <c r="S3272">
        <f t="shared" si="468"/>
        <v>75227.722719337267</v>
      </c>
      <c r="T3272">
        <f t="shared" si="460"/>
        <v>32.700000000002063</v>
      </c>
      <c r="U3272" s="1">
        <f>Q3272/MainSheet!$C$22</f>
        <v>1</v>
      </c>
    </row>
    <row r="3273" spans="7:21">
      <c r="G3273">
        <f t="shared" si="461"/>
        <v>32.710000000002061</v>
      </c>
      <c r="H3273">
        <f t="shared" si="462"/>
        <v>198000</v>
      </c>
      <c r="I3273" s="2">
        <f>MIN(MainSheet!$C$10/MainSheet!$C$9,MainSheet!$K$9*60)</f>
        <v>660</v>
      </c>
      <c r="J3273" s="1">
        <f>IF(G3273&gt;MainSheet!$C$11,IF(J3272&gt;=0.999,1,(G3273-MainSheet!$C$11)*I3273/$B$2/60),0)</f>
        <v>1</v>
      </c>
      <c r="K3273" s="1">
        <f>IF(G3273&gt;MainSheet!$C$11+$B$6,IF(K3272&gt;=0.999,1,(G3273-MainSheet!$C$11-$B$6)*I3273/$C$2/60),0)</f>
        <v>1</v>
      </c>
      <c r="L3273" s="1">
        <f>IF(G3273&gt;MainSheet!$C$11+$B$6+$C$6,IF(L3272&gt;=0.999,1,(G3273-MainSheet!$C$11-$B$6-$C$6)*I3273/$D$2/60),0)</f>
        <v>1</v>
      </c>
      <c r="M3273">
        <f t="shared" si="463"/>
        <v>1</v>
      </c>
      <c r="N3273" s="2">
        <f t="shared" si="464"/>
        <v>3721.0526315789471</v>
      </c>
      <c r="O3273">
        <f t="shared" si="467"/>
        <v>977.02127659574455</v>
      </c>
      <c r="P3273">
        <f t="shared" si="465"/>
        <v>192000</v>
      </c>
      <c r="Q3273" s="2">
        <f t="shared" si="466"/>
        <v>196698.0739081747</v>
      </c>
      <c r="R3273">
        <f>Q3273/MainSheet!$C$8*(G3273-G3272)+R3272</f>
        <v>4663.1662973137745</v>
      </c>
      <c r="S3273">
        <f t="shared" si="468"/>
        <v>75260.505731655299</v>
      </c>
      <c r="T3273">
        <f t="shared" si="460"/>
        <v>32.710000000002061</v>
      </c>
      <c r="U3273" s="1">
        <f>Q3273/MainSheet!$C$22</f>
        <v>1</v>
      </c>
    </row>
    <row r="3274" spans="7:21">
      <c r="G3274">
        <f t="shared" si="461"/>
        <v>32.720000000002059</v>
      </c>
      <c r="H3274">
        <f t="shared" si="462"/>
        <v>198000</v>
      </c>
      <c r="I3274" s="2">
        <f>MIN(MainSheet!$C$10/MainSheet!$C$9,MainSheet!$K$9*60)</f>
        <v>660</v>
      </c>
      <c r="J3274" s="1">
        <f>IF(G3274&gt;MainSheet!$C$11,IF(J3273&gt;=0.999,1,(G3274-MainSheet!$C$11)*I3274/$B$2/60),0)</f>
        <v>1</v>
      </c>
      <c r="K3274" s="1">
        <f>IF(G3274&gt;MainSheet!$C$11+$B$6,IF(K3273&gt;=0.999,1,(G3274-MainSheet!$C$11-$B$6)*I3274/$C$2/60),0)</f>
        <v>1</v>
      </c>
      <c r="L3274" s="1">
        <f>IF(G3274&gt;MainSheet!$C$11+$B$6+$C$6,IF(L3273&gt;=0.999,1,(G3274-MainSheet!$C$11-$B$6-$C$6)*I3274/$D$2/60),0)</f>
        <v>1</v>
      </c>
      <c r="M3274">
        <f t="shared" si="463"/>
        <v>1</v>
      </c>
      <c r="N3274" s="2">
        <f t="shared" si="464"/>
        <v>3721.0526315789471</v>
      </c>
      <c r="O3274">
        <f t="shared" si="467"/>
        <v>977.02127659574455</v>
      </c>
      <c r="P3274">
        <f t="shared" si="465"/>
        <v>192000</v>
      </c>
      <c r="Q3274" s="2">
        <f t="shared" si="466"/>
        <v>196698.0739081747</v>
      </c>
      <c r="R3274">
        <f>Q3274/MainSheet!$C$8*(G3274-G3273)+R3273</f>
        <v>4665.1975438046084</v>
      </c>
      <c r="S3274">
        <f t="shared" si="468"/>
        <v>75293.288743973331</v>
      </c>
      <c r="T3274">
        <f t="shared" si="460"/>
        <v>32.720000000002059</v>
      </c>
      <c r="U3274" s="1">
        <f>Q3274/MainSheet!$C$22</f>
        <v>1</v>
      </c>
    </row>
    <row r="3275" spans="7:21">
      <c r="G3275">
        <f t="shared" si="461"/>
        <v>32.730000000002057</v>
      </c>
      <c r="H3275">
        <f t="shared" si="462"/>
        <v>198000</v>
      </c>
      <c r="I3275" s="2">
        <f>MIN(MainSheet!$C$10/MainSheet!$C$9,MainSheet!$K$9*60)</f>
        <v>660</v>
      </c>
      <c r="J3275" s="1">
        <f>IF(G3275&gt;MainSheet!$C$11,IF(J3274&gt;=0.999,1,(G3275-MainSheet!$C$11)*I3275/$B$2/60),0)</f>
        <v>1</v>
      </c>
      <c r="K3275" s="1">
        <f>IF(G3275&gt;MainSheet!$C$11+$B$6,IF(K3274&gt;=0.999,1,(G3275-MainSheet!$C$11-$B$6)*I3275/$C$2/60),0)</f>
        <v>1</v>
      </c>
      <c r="L3275" s="1">
        <f>IF(G3275&gt;MainSheet!$C$11+$B$6+$C$6,IF(L3274&gt;=0.999,1,(G3275-MainSheet!$C$11-$B$6-$C$6)*I3275/$D$2/60),0)</f>
        <v>1</v>
      </c>
      <c r="M3275">
        <f t="shared" si="463"/>
        <v>1</v>
      </c>
      <c r="N3275" s="2">
        <f t="shared" si="464"/>
        <v>3721.0526315789471</v>
      </c>
      <c r="O3275">
        <f t="shared" si="467"/>
        <v>977.02127659574455</v>
      </c>
      <c r="P3275">
        <f t="shared" si="465"/>
        <v>192000</v>
      </c>
      <c r="Q3275" s="2">
        <f t="shared" si="466"/>
        <v>196698.0739081747</v>
      </c>
      <c r="R3275">
        <f>Q3275/MainSheet!$C$8*(G3275-G3274)+R3274</f>
        <v>4667.2287902954422</v>
      </c>
      <c r="S3275">
        <f t="shared" si="468"/>
        <v>75326.071756291363</v>
      </c>
      <c r="T3275">
        <f t="shared" si="460"/>
        <v>32.730000000002057</v>
      </c>
      <c r="U3275" s="1">
        <f>Q3275/MainSheet!$C$22</f>
        <v>1</v>
      </c>
    </row>
    <row r="3276" spans="7:21">
      <c r="G3276">
        <f t="shared" si="461"/>
        <v>32.740000000002055</v>
      </c>
      <c r="H3276">
        <f t="shared" si="462"/>
        <v>198000</v>
      </c>
      <c r="I3276" s="2">
        <f>MIN(MainSheet!$C$10/MainSheet!$C$9,MainSheet!$K$9*60)</f>
        <v>660</v>
      </c>
      <c r="J3276" s="1">
        <f>IF(G3276&gt;MainSheet!$C$11,IF(J3275&gt;=0.999,1,(G3276-MainSheet!$C$11)*I3276/$B$2/60),0)</f>
        <v>1</v>
      </c>
      <c r="K3276" s="1">
        <f>IF(G3276&gt;MainSheet!$C$11+$B$6,IF(K3275&gt;=0.999,1,(G3276-MainSheet!$C$11-$B$6)*I3276/$C$2/60),0)</f>
        <v>1</v>
      </c>
      <c r="L3276" s="1">
        <f>IF(G3276&gt;MainSheet!$C$11+$B$6+$C$6,IF(L3275&gt;=0.999,1,(G3276-MainSheet!$C$11-$B$6-$C$6)*I3276/$D$2/60),0)</f>
        <v>1</v>
      </c>
      <c r="M3276">
        <f t="shared" si="463"/>
        <v>1</v>
      </c>
      <c r="N3276" s="2">
        <f t="shared" si="464"/>
        <v>3721.0526315789471</v>
      </c>
      <c r="O3276">
        <f t="shared" si="467"/>
        <v>977.02127659574455</v>
      </c>
      <c r="P3276">
        <f t="shared" si="465"/>
        <v>192000</v>
      </c>
      <c r="Q3276" s="2">
        <f t="shared" si="466"/>
        <v>196698.0739081747</v>
      </c>
      <c r="R3276">
        <f>Q3276/MainSheet!$C$8*(G3276-G3275)+R3275</f>
        <v>4669.260036786276</v>
      </c>
      <c r="S3276">
        <f t="shared" si="468"/>
        <v>75358.854768609395</v>
      </c>
      <c r="T3276">
        <f t="shared" si="460"/>
        <v>32.740000000002055</v>
      </c>
      <c r="U3276" s="1">
        <f>Q3276/MainSheet!$C$22</f>
        <v>1</v>
      </c>
    </row>
    <row r="3277" spans="7:21">
      <c r="G3277">
        <f t="shared" si="461"/>
        <v>32.750000000002053</v>
      </c>
      <c r="H3277">
        <f t="shared" si="462"/>
        <v>198000</v>
      </c>
      <c r="I3277" s="2">
        <f>MIN(MainSheet!$C$10/MainSheet!$C$9,MainSheet!$K$9*60)</f>
        <v>660</v>
      </c>
      <c r="J3277" s="1">
        <f>IF(G3277&gt;MainSheet!$C$11,IF(J3276&gt;=0.999,1,(G3277-MainSheet!$C$11)*I3277/$B$2/60),0)</f>
        <v>1</v>
      </c>
      <c r="K3277" s="1">
        <f>IF(G3277&gt;MainSheet!$C$11+$B$6,IF(K3276&gt;=0.999,1,(G3277-MainSheet!$C$11-$B$6)*I3277/$C$2/60),0)</f>
        <v>1</v>
      </c>
      <c r="L3277" s="1">
        <f>IF(G3277&gt;MainSheet!$C$11+$B$6+$C$6,IF(L3276&gt;=0.999,1,(G3277-MainSheet!$C$11-$B$6-$C$6)*I3277/$D$2/60),0)</f>
        <v>1</v>
      </c>
      <c r="M3277">
        <f t="shared" si="463"/>
        <v>1</v>
      </c>
      <c r="N3277" s="2">
        <f t="shared" si="464"/>
        <v>3721.0526315789471</v>
      </c>
      <c r="O3277">
        <f t="shared" si="467"/>
        <v>977.02127659574455</v>
      </c>
      <c r="P3277">
        <f t="shared" si="465"/>
        <v>192000</v>
      </c>
      <c r="Q3277" s="2">
        <f t="shared" si="466"/>
        <v>196698.0739081747</v>
      </c>
      <c r="R3277">
        <f>Q3277/MainSheet!$C$8*(G3277-G3276)+R3276</f>
        <v>4671.2912832771099</v>
      </c>
      <c r="S3277">
        <f t="shared" si="468"/>
        <v>75391.637780927427</v>
      </c>
      <c r="T3277">
        <f t="shared" si="460"/>
        <v>32.750000000002053</v>
      </c>
      <c r="U3277" s="1">
        <f>Q3277/MainSheet!$C$22</f>
        <v>1</v>
      </c>
    </row>
    <row r="3278" spans="7:21">
      <c r="G3278">
        <f t="shared" si="461"/>
        <v>32.760000000002051</v>
      </c>
      <c r="H3278">
        <f t="shared" si="462"/>
        <v>198000</v>
      </c>
      <c r="I3278" s="2">
        <f>MIN(MainSheet!$C$10/MainSheet!$C$9,MainSheet!$K$9*60)</f>
        <v>660</v>
      </c>
      <c r="J3278" s="1">
        <f>IF(G3278&gt;MainSheet!$C$11,IF(J3277&gt;=0.999,1,(G3278-MainSheet!$C$11)*I3278/$B$2/60),0)</f>
        <v>1</v>
      </c>
      <c r="K3278" s="1">
        <f>IF(G3278&gt;MainSheet!$C$11+$B$6,IF(K3277&gt;=0.999,1,(G3278-MainSheet!$C$11-$B$6)*I3278/$C$2/60),0)</f>
        <v>1</v>
      </c>
      <c r="L3278" s="1">
        <f>IF(G3278&gt;MainSheet!$C$11+$B$6+$C$6,IF(L3277&gt;=0.999,1,(G3278-MainSheet!$C$11-$B$6-$C$6)*I3278/$D$2/60),0)</f>
        <v>1</v>
      </c>
      <c r="M3278">
        <f t="shared" si="463"/>
        <v>1</v>
      </c>
      <c r="N3278" s="2">
        <f t="shared" si="464"/>
        <v>3721.0526315789471</v>
      </c>
      <c r="O3278">
        <f t="shared" si="467"/>
        <v>977.02127659574455</v>
      </c>
      <c r="P3278">
        <f t="shared" si="465"/>
        <v>192000</v>
      </c>
      <c r="Q3278" s="2">
        <f t="shared" si="466"/>
        <v>196698.0739081747</v>
      </c>
      <c r="R3278">
        <f>Q3278/MainSheet!$C$8*(G3278-G3277)+R3277</f>
        <v>4673.3225297679437</v>
      </c>
      <c r="S3278">
        <f t="shared" si="468"/>
        <v>75424.420793245459</v>
      </c>
      <c r="T3278">
        <f t="shared" si="460"/>
        <v>32.760000000002051</v>
      </c>
      <c r="U3278" s="1">
        <f>Q3278/MainSheet!$C$22</f>
        <v>1</v>
      </c>
    </row>
    <row r="3279" spans="7:21">
      <c r="G3279">
        <f t="shared" si="461"/>
        <v>32.770000000002049</v>
      </c>
      <c r="H3279">
        <f t="shared" si="462"/>
        <v>198000</v>
      </c>
      <c r="I3279" s="2">
        <f>MIN(MainSheet!$C$10/MainSheet!$C$9,MainSheet!$K$9*60)</f>
        <v>660</v>
      </c>
      <c r="J3279" s="1">
        <f>IF(G3279&gt;MainSheet!$C$11,IF(J3278&gt;=0.999,1,(G3279-MainSheet!$C$11)*I3279/$B$2/60),0)</f>
        <v>1</v>
      </c>
      <c r="K3279" s="1">
        <f>IF(G3279&gt;MainSheet!$C$11+$B$6,IF(K3278&gt;=0.999,1,(G3279-MainSheet!$C$11-$B$6)*I3279/$C$2/60),0)</f>
        <v>1</v>
      </c>
      <c r="L3279" s="1">
        <f>IF(G3279&gt;MainSheet!$C$11+$B$6+$C$6,IF(L3278&gt;=0.999,1,(G3279-MainSheet!$C$11-$B$6-$C$6)*I3279/$D$2/60),0)</f>
        <v>1</v>
      </c>
      <c r="M3279">
        <f t="shared" si="463"/>
        <v>1</v>
      </c>
      <c r="N3279" s="2">
        <f t="shared" si="464"/>
        <v>3721.0526315789471</v>
      </c>
      <c r="O3279">
        <f t="shared" si="467"/>
        <v>977.02127659574455</v>
      </c>
      <c r="P3279">
        <f t="shared" si="465"/>
        <v>192000</v>
      </c>
      <c r="Q3279" s="2">
        <f t="shared" si="466"/>
        <v>196698.0739081747</v>
      </c>
      <c r="R3279">
        <f>Q3279/MainSheet!$C$8*(G3279-G3278)+R3278</f>
        <v>4675.3537762587775</v>
      </c>
      <c r="S3279">
        <f t="shared" si="468"/>
        <v>75457.203805563491</v>
      </c>
      <c r="T3279">
        <f t="shared" si="460"/>
        <v>32.770000000002049</v>
      </c>
      <c r="U3279" s="1">
        <f>Q3279/MainSheet!$C$22</f>
        <v>1</v>
      </c>
    </row>
    <row r="3280" spans="7:21">
      <c r="G3280">
        <f t="shared" si="461"/>
        <v>32.780000000002047</v>
      </c>
      <c r="H3280">
        <f t="shared" si="462"/>
        <v>198000</v>
      </c>
      <c r="I3280" s="2">
        <f>MIN(MainSheet!$C$10/MainSheet!$C$9,MainSheet!$K$9*60)</f>
        <v>660</v>
      </c>
      <c r="J3280" s="1">
        <f>IF(G3280&gt;MainSheet!$C$11,IF(J3279&gt;=0.999,1,(G3280-MainSheet!$C$11)*I3280/$B$2/60),0)</f>
        <v>1</v>
      </c>
      <c r="K3280" s="1">
        <f>IF(G3280&gt;MainSheet!$C$11+$B$6,IF(K3279&gt;=0.999,1,(G3280-MainSheet!$C$11-$B$6)*I3280/$C$2/60),0)</f>
        <v>1</v>
      </c>
      <c r="L3280" s="1">
        <f>IF(G3280&gt;MainSheet!$C$11+$B$6+$C$6,IF(L3279&gt;=0.999,1,(G3280-MainSheet!$C$11-$B$6-$C$6)*I3280/$D$2/60),0)</f>
        <v>1</v>
      </c>
      <c r="M3280">
        <f t="shared" si="463"/>
        <v>1</v>
      </c>
      <c r="N3280" s="2">
        <f t="shared" si="464"/>
        <v>3721.0526315789471</v>
      </c>
      <c r="O3280">
        <f t="shared" si="467"/>
        <v>977.02127659574455</v>
      </c>
      <c r="P3280">
        <f t="shared" si="465"/>
        <v>192000</v>
      </c>
      <c r="Q3280" s="2">
        <f t="shared" si="466"/>
        <v>196698.0739081747</v>
      </c>
      <c r="R3280">
        <f>Q3280/MainSheet!$C$8*(G3280-G3279)+R3279</f>
        <v>4677.3850227496114</v>
      </c>
      <c r="S3280">
        <f t="shared" si="468"/>
        <v>75489.986817881523</v>
      </c>
      <c r="T3280">
        <f t="shared" si="460"/>
        <v>32.780000000002047</v>
      </c>
      <c r="U3280" s="1">
        <f>Q3280/MainSheet!$C$22</f>
        <v>1</v>
      </c>
    </row>
    <row r="3281" spans="7:21">
      <c r="G3281">
        <f t="shared" si="461"/>
        <v>32.790000000002046</v>
      </c>
      <c r="H3281">
        <f t="shared" si="462"/>
        <v>198000</v>
      </c>
      <c r="I3281" s="2">
        <f>MIN(MainSheet!$C$10/MainSheet!$C$9,MainSheet!$K$9*60)</f>
        <v>660</v>
      </c>
      <c r="J3281" s="1">
        <f>IF(G3281&gt;MainSheet!$C$11,IF(J3280&gt;=0.999,1,(G3281-MainSheet!$C$11)*I3281/$B$2/60),0)</f>
        <v>1</v>
      </c>
      <c r="K3281" s="1">
        <f>IF(G3281&gt;MainSheet!$C$11+$B$6,IF(K3280&gt;=0.999,1,(G3281-MainSheet!$C$11-$B$6)*I3281/$C$2/60),0)</f>
        <v>1</v>
      </c>
      <c r="L3281" s="1">
        <f>IF(G3281&gt;MainSheet!$C$11+$B$6+$C$6,IF(L3280&gt;=0.999,1,(G3281-MainSheet!$C$11-$B$6-$C$6)*I3281/$D$2/60),0)</f>
        <v>1</v>
      </c>
      <c r="M3281">
        <f t="shared" si="463"/>
        <v>1</v>
      </c>
      <c r="N3281" s="2">
        <f t="shared" si="464"/>
        <v>3721.0526315789471</v>
      </c>
      <c r="O3281">
        <f t="shared" si="467"/>
        <v>977.02127659574455</v>
      </c>
      <c r="P3281">
        <f t="shared" si="465"/>
        <v>192000</v>
      </c>
      <c r="Q3281" s="2">
        <f t="shared" si="466"/>
        <v>196698.0739081747</v>
      </c>
      <c r="R3281">
        <f>Q3281/MainSheet!$C$8*(G3281-G3280)+R3280</f>
        <v>4679.4162692404452</v>
      </c>
      <c r="S3281">
        <f t="shared" si="468"/>
        <v>75522.769830199555</v>
      </c>
      <c r="T3281">
        <f t="shared" si="460"/>
        <v>32.790000000002046</v>
      </c>
      <c r="U3281" s="1">
        <f>Q3281/MainSheet!$C$22</f>
        <v>1</v>
      </c>
    </row>
    <row r="3282" spans="7:21">
      <c r="G3282">
        <f t="shared" si="461"/>
        <v>32.800000000002044</v>
      </c>
      <c r="H3282">
        <f t="shared" si="462"/>
        <v>198000</v>
      </c>
      <c r="I3282" s="2">
        <f>MIN(MainSheet!$C$10/MainSheet!$C$9,MainSheet!$K$9*60)</f>
        <v>660</v>
      </c>
      <c r="J3282" s="1">
        <f>IF(G3282&gt;MainSheet!$C$11,IF(J3281&gt;=0.999,1,(G3282-MainSheet!$C$11)*I3282/$B$2/60),0)</f>
        <v>1</v>
      </c>
      <c r="K3282" s="1">
        <f>IF(G3282&gt;MainSheet!$C$11+$B$6,IF(K3281&gt;=0.999,1,(G3282-MainSheet!$C$11-$B$6)*I3282/$C$2/60),0)</f>
        <v>1</v>
      </c>
      <c r="L3282" s="1">
        <f>IF(G3282&gt;MainSheet!$C$11+$B$6+$C$6,IF(L3281&gt;=0.999,1,(G3282-MainSheet!$C$11-$B$6-$C$6)*I3282/$D$2/60),0)</f>
        <v>1</v>
      </c>
      <c r="M3282">
        <f t="shared" si="463"/>
        <v>1</v>
      </c>
      <c r="N3282" s="2">
        <f t="shared" si="464"/>
        <v>3721.0526315789471</v>
      </c>
      <c r="O3282">
        <f t="shared" si="467"/>
        <v>977.02127659574455</v>
      </c>
      <c r="P3282">
        <f t="shared" si="465"/>
        <v>192000</v>
      </c>
      <c r="Q3282" s="2">
        <f t="shared" si="466"/>
        <v>196698.0739081747</v>
      </c>
      <c r="R3282">
        <f>Q3282/MainSheet!$C$8*(G3282-G3281)+R3281</f>
        <v>4681.4475157312791</v>
      </c>
      <c r="S3282">
        <f t="shared" si="468"/>
        <v>75555.552842517587</v>
      </c>
      <c r="T3282">
        <f t="shared" si="460"/>
        <v>32.800000000002044</v>
      </c>
      <c r="U3282" s="1">
        <f>Q3282/MainSheet!$C$22</f>
        <v>1</v>
      </c>
    </row>
    <row r="3283" spans="7:21">
      <c r="G3283">
        <f t="shared" si="461"/>
        <v>32.810000000002042</v>
      </c>
      <c r="H3283">
        <f t="shared" si="462"/>
        <v>198000</v>
      </c>
      <c r="I3283" s="2">
        <f>MIN(MainSheet!$C$10/MainSheet!$C$9,MainSheet!$K$9*60)</f>
        <v>660</v>
      </c>
      <c r="J3283" s="1">
        <f>IF(G3283&gt;MainSheet!$C$11,IF(J3282&gt;=0.999,1,(G3283-MainSheet!$C$11)*I3283/$B$2/60),0)</f>
        <v>1</v>
      </c>
      <c r="K3283" s="1">
        <f>IF(G3283&gt;MainSheet!$C$11+$B$6,IF(K3282&gt;=0.999,1,(G3283-MainSheet!$C$11-$B$6)*I3283/$C$2/60),0)</f>
        <v>1</v>
      </c>
      <c r="L3283" s="1">
        <f>IF(G3283&gt;MainSheet!$C$11+$B$6+$C$6,IF(L3282&gt;=0.999,1,(G3283-MainSheet!$C$11-$B$6-$C$6)*I3283/$D$2/60),0)</f>
        <v>1</v>
      </c>
      <c r="M3283">
        <f t="shared" si="463"/>
        <v>1</v>
      </c>
      <c r="N3283" s="2">
        <f t="shared" si="464"/>
        <v>3721.0526315789471</v>
      </c>
      <c r="O3283">
        <f t="shared" si="467"/>
        <v>977.02127659574455</v>
      </c>
      <c r="P3283">
        <f t="shared" si="465"/>
        <v>192000</v>
      </c>
      <c r="Q3283" s="2">
        <f t="shared" si="466"/>
        <v>196698.0739081747</v>
      </c>
      <c r="R3283">
        <f>Q3283/MainSheet!$C$8*(G3283-G3282)+R3282</f>
        <v>4683.4787622221129</v>
      </c>
      <c r="S3283">
        <f t="shared" si="468"/>
        <v>75588.335854835619</v>
      </c>
      <c r="T3283">
        <f t="shared" si="460"/>
        <v>32.810000000002042</v>
      </c>
      <c r="U3283" s="1">
        <f>Q3283/MainSheet!$C$22</f>
        <v>1</v>
      </c>
    </row>
    <row r="3284" spans="7:21">
      <c r="G3284">
        <f t="shared" si="461"/>
        <v>32.82000000000204</v>
      </c>
      <c r="H3284">
        <f t="shared" si="462"/>
        <v>198000</v>
      </c>
      <c r="I3284" s="2">
        <f>MIN(MainSheet!$C$10/MainSheet!$C$9,MainSheet!$K$9*60)</f>
        <v>660</v>
      </c>
      <c r="J3284" s="1">
        <f>IF(G3284&gt;MainSheet!$C$11,IF(J3283&gt;=0.999,1,(G3284-MainSheet!$C$11)*I3284/$B$2/60),0)</f>
        <v>1</v>
      </c>
      <c r="K3284" s="1">
        <f>IF(G3284&gt;MainSheet!$C$11+$B$6,IF(K3283&gt;=0.999,1,(G3284-MainSheet!$C$11-$B$6)*I3284/$C$2/60),0)</f>
        <v>1</v>
      </c>
      <c r="L3284" s="1">
        <f>IF(G3284&gt;MainSheet!$C$11+$B$6+$C$6,IF(L3283&gt;=0.999,1,(G3284-MainSheet!$C$11-$B$6-$C$6)*I3284/$D$2/60),0)</f>
        <v>1</v>
      </c>
      <c r="M3284">
        <f t="shared" si="463"/>
        <v>1</v>
      </c>
      <c r="N3284" s="2">
        <f t="shared" si="464"/>
        <v>3721.0526315789471</v>
      </c>
      <c r="O3284">
        <f t="shared" si="467"/>
        <v>977.02127659574455</v>
      </c>
      <c r="P3284">
        <f t="shared" si="465"/>
        <v>192000</v>
      </c>
      <c r="Q3284" s="2">
        <f t="shared" si="466"/>
        <v>196698.0739081747</v>
      </c>
      <c r="R3284">
        <f>Q3284/MainSheet!$C$8*(G3284-G3283)+R3283</f>
        <v>4685.5100087129467</v>
      </c>
      <c r="S3284">
        <f t="shared" si="468"/>
        <v>75621.118867153651</v>
      </c>
      <c r="T3284">
        <f t="shared" si="460"/>
        <v>32.82000000000204</v>
      </c>
      <c r="U3284" s="1">
        <f>Q3284/MainSheet!$C$22</f>
        <v>1</v>
      </c>
    </row>
    <row r="3285" spans="7:21">
      <c r="G3285">
        <f t="shared" si="461"/>
        <v>32.830000000002038</v>
      </c>
      <c r="H3285">
        <f t="shared" si="462"/>
        <v>198000</v>
      </c>
      <c r="I3285" s="2">
        <f>MIN(MainSheet!$C$10/MainSheet!$C$9,MainSheet!$K$9*60)</f>
        <v>660</v>
      </c>
      <c r="J3285" s="1">
        <f>IF(G3285&gt;MainSheet!$C$11,IF(J3284&gt;=0.999,1,(G3285-MainSheet!$C$11)*I3285/$B$2/60),0)</f>
        <v>1</v>
      </c>
      <c r="K3285" s="1">
        <f>IF(G3285&gt;MainSheet!$C$11+$B$6,IF(K3284&gt;=0.999,1,(G3285-MainSheet!$C$11-$B$6)*I3285/$C$2/60),0)</f>
        <v>1</v>
      </c>
      <c r="L3285" s="1">
        <f>IF(G3285&gt;MainSheet!$C$11+$B$6+$C$6,IF(L3284&gt;=0.999,1,(G3285-MainSheet!$C$11-$B$6-$C$6)*I3285/$D$2/60),0)</f>
        <v>1</v>
      </c>
      <c r="M3285">
        <f t="shared" si="463"/>
        <v>1</v>
      </c>
      <c r="N3285" s="2">
        <f t="shared" si="464"/>
        <v>3721.0526315789471</v>
      </c>
      <c r="O3285">
        <f t="shared" si="467"/>
        <v>977.02127659574455</v>
      </c>
      <c r="P3285">
        <f t="shared" si="465"/>
        <v>192000</v>
      </c>
      <c r="Q3285" s="2">
        <f t="shared" si="466"/>
        <v>196698.0739081747</v>
      </c>
      <c r="R3285">
        <f>Q3285/MainSheet!$C$8*(G3285-G3284)+R3284</f>
        <v>4687.5412552037806</v>
      </c>
      <c r="S3285">
        <f t="shared" si="468"/>
        <v>75653.901879471683</v>
      </c>
      <c r="T3285">
        <f t="shared" si="460"/>
        <v>32.830000000002038</v>
      </c>
      <c r="U3285" s="1">
        <f>Q3285/MainSheet!$C$22</f>
        <v>1</v>
      </c>
    </row>
    <row r="3286" spans="7:21">
      <c r="G3286">
        <f t="shared" si="461"/>
        <v>32.840000000002036</v>
      </c>
      <c r="H3286">
        <f t="shared" si="462"/>
        <v>198000</v>
      </c>
      <c r="I3286" s="2">
        <f>MIN(MainSheet!$C$10/MainSheet!$C$9,MainSheet!$K$9*60)</f>
        <v>660</v>
      </c>
      <c r="J3286" s="1">
        <f>IF(G3286&gt;MainSheet!$C$11,IF(J3285&gt;=0.999,1,(G3286-MainSheet!$C$11)*I3286/$B$2/60),0)</f>
        <v>1</v>
      </c>
      <c r="K3286" s="1">
        <f>IF(G3286&gt;MainSheet!$C$11+$B$6,IF(K3285&gt;=0.999,1,(G3286-MainSheet!$C$11-$B$6)*I3286/$C$2/60),0)</f>
        <v>1</v>
      </c>
      <c r="L3286" s="1">
        <f>IF(G3286&gt;MainSheet!$C$11+$B$6+$C$6,IF(L3285&gt;=0.999,1,(G3286-MainSheet!$C$11-$B$6-$C$6)*I3286/$D$2/60),0)</f>
        <v>1</v>
      </c>
      <c r="M3286">
        <f t="shared" si="463"/>
        <v>1</v>
      </c>
      <c r="N3286" s="2">
        <f t="shared" si="464"/>
        <v>3721.0526315789471</v>
      </c>
      <c r="O3286">
        <f t="shared" si="467"/>
        <v>977.02127659574455</v>
      </c>
      <c r="P3286">
        <f t="shared" si="465"/>
        <v>192000</v>
      </c>
      <c r="Q3286" s="2">
        <f t="shared" si="466"/>
        <v>196698.0739081747</v>
      </c>
      <c r="R3286">
        <f>Q3286/MainSheet!$C$8*(G3286-G3285)+R3285</f>
        <v>4689.5725016946144</v>
      </c>
      <c r="S3286">
        <f t="shared" si="468"/>
        <v>75686.684891789715</v>
      </c>
      <c r="T3286">
        <f t="shared" si="460"/>
        <v>32.840000000002036</v>
      </c>
      <c r="U3286" s="1">
        <f>Q3286/MainSheet!$C$22</f>
        <v>1</v>
      </c>
    </row>
    <row r="3287" spans="7:21">
      <c r="G3287">
        <f t="shared" si="461"/>
        <v>32.850000000002034</v>
      </c>
      <c r="H3287">
        <f t="shared" si="462"/>
        <v>198000</v>
      </c>
      <c r="I3287" s="2">
        <f>MIN(MainSheet!$C$10/MainSheet!$C$9,MainSheet!$K$9*60)</f>
        <v>660</v>
      </c>
      <c r="J3287" s="1">
        <f>IF(G3287&gt;MainSheet!$C$11,IF(J3286&gt;=0.999,1,(G3287-MainSheet!$C$11)*I3287/$B$2/60),0)</f>
        <v>1</v>
      </c>
      <c r="K3287" s="1">
        <f>IF(G3287&gt;MainSheet!$C$11+$B$6,IF(K3286&gt;=0.999,1,(G3287-MainSheet!$C$11-$B$6)*I3287/$C$2/60),0)</f>
        <v>1</v>
      </c>
      <c r="L3287" s="1">
        <f>IF(G3287&gt;MainSheet!$C$11+$B$6+$C$6,IF(L3286&gt;=0.999,1,(G3287-MainSheet!$C$11-$B$6-$C$6)*I3287/$D$2/60),0)</f>
        <v>1</v>
      </c>
      <c r="M3287">
        <f t="shared" si="463"/>
        <v>1</v>
      </c>
      <c r="N3287" s="2">
        <f t="shared" si="464"/>
        <v>3721.0526315789471</v>
      </c>
      <c r="O3287">
        <f t="shared" si="467"/>
        <v>977.02127659574455</v>
      </c>
      <c r="P3287">
        <f t="shared" si="465"/>
        <v>192000</v>
      </c>
      <c r="Q3287" s="2">
        <f t="shared" si="466"/>
        <v>196698.0739081747</v>
      </c>
      <c r="R3287">
        <f>Q3287/MainSheet!$C$8*(G3287-G3286)+R3286</f>
        <v>4691.6037481854482</v>
      </c>
      <c r="S3287">
        <f t="shared" si="468"/>
        <v>75719.467904107747</v>
      </c>
      <c r="T3287">
        <f t="shared" si="460"/>
        <v>32.850000000002034</v>
      </c>
      <c r="U3287" s="1">
        <f>Q3287/MainSheet!$C$22</f>
        <v>1</v>
      </c>
    </row>
    <row r="3288" spans="7:21">
      <c r="G3288">
        <f t="shared" si="461"/>
        <v>32.860000000002032</v>
      </c>
      <c r="H3288">
        <f t="shared" si="462"/>
        <v>198000</v>
      </c>
      <c r="I3288" s="2">
        <f>MIN(MainSheet!$C$10/MainSheet!$C$9,MainSheet!$K$9*60)</f>
        <v>660</v>
      </c>
      <c r="J3288" s="1">
        <f>IF(G3288&gt;MainSheet!$C$11,IF(J3287&gt;=0.999,1,(G3288-MainSheet!$C$11)*I3288/$B$2/60),0)</f>
        <v>1</v>
      </c>
      <c r="K3288" s="1">
        <f>IF(G3288&gt;MainSheet!$C$11+$B$6,IF(K3287&gt;=0.999,1,(G3288-MainSheet!$C$11-$B$6)*I3288/$C$2/60),0)</f>
        <v>1</v>
      </c>
      <c r="L3288" s="1">
        <f>IF(G3288&gt;MainSheet!$C$11+$B$6+$C$6,IF(L3287&gt;=0.999,1,(G3288-MainSheet!$C$11-$B$6-$C$6)*I3288/$D$2/60),0)</f>
        <v>1</v>
      </c>
      <c r="M3288">
        <f t="shared" si="463"/>
        <v>1</v>
      </c>
      <c r="N3288" s="2">
        <f t="shared" si="464"/>
        <v>3721.0526315789471</v>
      </c>
      <c r="O3288">
        <f t="shared" si="467"/>
        <v>977.02127659574455</v>
      </c>
      <c r="P3288">
        <f t="shared" si="465"/>
        <v>192000</v>
      </c>
      <c r="Q3288" s="2">
        <f t="shared" si="466"/>
        <v>196698.0739081747</v>
      </c>
      <c r="R3288">
        <f>Q3288/MainSheet!$C$8*(G3288-G3287)+R3287</f>
        <v>4693.6349946762821</v>
      </c>
      <c r="S3288">
        <f t="shared" si="468"/>
        <v>75752.250916425779</v>
      </c>
      <c r="T3288">
        <f t="shared" si="460"/>
        <v>32.860000000002032</v>
      </c>
      <c r="U3288" s="1">
        <f>Q3288/MainSheet!$C$22</f>
        <v>1</v>
      </c>
    </row>
    <row r="3289" spans="7:21">
      <c r="G3289">
        <f t="shared" si="461"/>
        <v>32.87000000000203</v>
      </c>
      <c r="H3289">
        <f t="shared" si="462"/>
        <v>198000</v>
      </c>
      <c r="I3289" s="2">
        <f>MIN(MainSheet!$C$10/MainSheet!$C$9,MainSheet!$K$9*60)</f>
        <v>660</v>
      </c>
      <c r="J3289" s="1">
        <f>IF(G3289&gt;MainSheet!$C$11,IF(J3288&gt;=0.999,1,(G3289-MainSheet!$C$11)*I3289/$B$2/60),0)</f>
        <v>1</v>
      </c>
      <c r="K3289" s="1">
        <f>IF(G3289&gt;MainSheet!$C$11+$B$6,IF(K3288&gt;=0.999,1,(G3289-MainSheet!$C$11-$B$6)*I3289/$C$2/60),0)</f>
        <v>1</v>
      </c>
      <c r="L3289" s="1">
        <f>IF(G3289&gt;MainSheet!$C$11+$B$6+$C$6,IF(L3288&gt;=0.999,1,(G3289-MainSheet!$C$11-$B$6-$C$6)*I3289/$D$2/60),0)</f>
        <v>1</v>
      </c>
      <c r="M3289">
        <f t="shared" si="463"/>
        <v>1</v>
      </c>
      <c r="N3289" s="2">
        <f t="shared" si="464"/>
        <v>3721.0526315789471</v>
      </c>
      <c r="O3289">
        <f t="shared" si="467"/>
        <v>977.02127659574455</v>
      </c>
      <c r="P3289">
        <f t="shared" si="465"/>
        <v>192000</v>
      </c>
      <c r="Q3289" s="2">
        <f t="shared" si="466"/>
        <v>196698.0739081747</v>
      </c>
      <c r="R3289">
        <f>Q3289/MainSheet!$C$8*(G3289-G3288)+R3288</f>
        <v>4695.6662411671159</v>
      </c>
      <c r="S3289">
        <f t="shared" si="468"/>
        <v>75785.033928743811</v>
      </c>
      <c r="T3289">
        <f t="shared" si="460"/>
        <v>32.87000000000203</v>
      </c>
      <c r="U3289" s="1">
        <f>Q3289/MainSheet!$C$22</f>
        <v>1</v>
      </c>
    </row>
    <row r="3290" spans="7:21">
      <c r="G3290">
        <f t="shared" si="461"/>
        <v>32.880000000002028</v>
      </c>
      <c r="H3290">
        <f t="shared" si="462"/>
        <v>198000</v>
      </c>
      <c r="I3290" s="2">
        <f>MIN(MainSheet!$C$10/MainSheet!$C$9,MainSheet!$K$9*60)</f>
        <v>660</v>
      </c>
      <c r="J3290" s="1">
        <f>IF(G3290&gt;MainSheet!$C$11,IF(J3289&gt;=0.999,1,(G3290-MainSheet!$C$11)*I3290/$B$2/60),0)</f>
        <v>1</v>
      </c>
      <c r="K3290" s="1">
        <f>IF(G3290&gt;MainSheet!$C$11+$B$6,IF(K3289&gt;=0.999,1,(G3290-MainSheet!$C$11-$B$6)*I3290/$C$2/60),0)</f>
        <v>1</v>
      </c>
      <c r="L3290" s="1">
        <f>IF(G3290&gt;MainSheet!$C$11+$B$6+$C$6,IF(L3289&gt;=0.999,1,(G3290-MainSheet!$C$11-$B$6-$C$6)*I3290/$D$2/60),0)</f>
        <v>1</v>
      </c>
      <c r="M3290">
        <f t="shared" si="463"/>
        <v>1</v>
      </c>
      <c r="N3290" s="2">
        <f t="shared" si="464"/>
        <v>3721.0526315789471</v>
      </c>
      <c r="O3290">
        <f t="shared" si="467"/>
        <v>977.02127659574455</v>
      </c>
      <c r="P3290">
        <f t="shared" si="465"/>
        <v>192000</v>
      </c>
      <c r="Q3290" s="2">
        <f t="shared" si="466"/>
        <v>196698.0739081747</v>
      </c>
      <c r="R3290">
        <f>Q3290/MainSheet!$C$8*(G3290-G3289)+R3289</f>
        <v>4697.6974876579498</v>
      </c>
      <c r="S3290">
        <f t="shared" si="468"/>
        <v>75817.816941061843</v>
      </c>
      <c r="T3290">
        <f t="shared" si="460"/>
        <v>32.880000000002028</v>
      </c>
      <c r="U3290" s="1">
        <f>Q3290/MainSheet!$C$22</f>
        <v>1</v>
      </c>
    </row>
    <row r="3291" spans="7:21">
      <c r="G3291">
        <f t="shared" si="461"/>
        <v>32.890000000002026</v>
      </c>
      <c r="H3291">
        <f t="shared" si="462"/>
        <v>198000</v>
      </c>
      <c r="I3291" s="2">
        <f>MIN(MainSheet!$C$10/MainSheet!$C$9,MainSheet!$K$9*60)</f>
        <v>660</v>
      </c>
      <c r="J3291" s="1">
        <f>IF(G3291&gt;MainSheet!$C$11,IF(J3290&gt;=0.999,1,(G3291-MainSheet!$C$11)*I3291/$B$2/60),0)</f>
        <v>1</v>
      </c>
      <c r="K3291" s="1">
        <f>IF(G3291&gt;MainSheet!$C$11+$B$6,IF(K3290&gt;=0.999,1,(G3291-MainSheet!$C$11-$B$6)*I3291/$C$2/60),0)</f>
        <v>1</v>
      </c>
      <c r="L3291" s="1">
        <f>IF(G3291&gt;MainSheet!$C$11+$B$6+$C$6,IF(L3290&gt;=0.999,1,(G3291-MainSheet!$C$11-$B$6-$C$6)*I3291/$D$2/60),0)</f>
        <v>1</v>
      </c>
      <c r="M3291">
        <f t="shared" si="463"/>
        <v>1</v>
      </c>
      <c r="N3291" s="2">
        <f t="shared" si="464"/>
        <v>3721.0526315789471</v>
      </c>
      <c r="O3291">
        <f t="shared" si="467"/>
        <v>977.02127659574455</v>
      </c>
      <c r="P3291">
        <f t="shared" si="465"/>
        <v>192000</v>
      </c>
      <c r="Q3291" s="2">
        <f t="shared" si="466"/>
        <v>196698.0739081747</v>
      </c>
      <c r="R3291">
        <f>Q3291/MainSheet!$C$8*(G3291-G3290)+R3290</f>
        <v>4699.7287341487836</v>
      </c>
      <c r="S3291">
        <f t="shared" si="468"/>
        <v>75850.599953379875</v>
      </c>
      <c r="T3291">
        <f t="shared" si="460"/>
        <v>32.890000000002026</v>
      </c>
      <c r="U3291" s="1">
        <f>Q3291/MainSheet!$C$22</f>
        <v>1</v>
      </c>
    </row>
    <row r="3292" spans="7:21">
      <c r="G3292">
        <f t="shared" si="461"/>
        <v>32.900000000002024</v>
      </c>
      <c r="H3292">
        <f t="shared" si="462"/>
        <v>198000</v>
      </c>
      <c r="I3292" s="2">
        <f>MIN(MainSheet!$C$10/MainSheet!$C$9,MainSheet!$K$9*60)</f>
        <v>660</v>
      </c>
      <c r="J3292" s="1">
        <f>IF(G3292&gt;MainSheet!$C$11,IF(J3291&gt;=0.999,1,(G3292-MainSheet!$C$11)*I3292/$B$2/60),0)</f>
        <v>1</v>
      </c>
      <c r="K3292" s="1">
        <f>IF(G3292&gt;MainSheet!$C$11+$B$6,IF(K3291&gt;=0.999,1,(G3292-MainSheet!$C$11-$B$6)*I3292/$C$2/60),0)</f>
        <v>1</v>
      </c>
      <c r="L3292" s="1">
        <f>IF(G3292&gt;MainSheet!$C$11+$B$6+$C$6,IF(L3291&gt;=0.999,1,(G3292-MainSheet!$C$11-$B$6-$C$6)*I3292/$D$2/60),0)</f>
        <v>1</v>
      </c>
      <c r="M3292">
        <f t="shared" si="463"/>
        <v>1</v>
      </c>
      <c r="N3292" s="2">
        <f t="shared" si="464"/>
        <v>3721.0526315789471</v>
      </c>
      <c r="O3292">
        <f t="shared" si="467"/>
        <v>977.02127659574455</v>
      </c>
      <c r="P3292">
        <f t="shared" si="465"/>
        <v>192000</v>
      </c>
      <c r="Q3292" s="2">
        <f t="shared" si="466"/>
        <v>196698.0739081747</v>
      </c>
      <c r="R3292">
        <f>Q3292/MainSheet!$C$8*(G3292-G3291)+R3291</f>
        <v>4701.7599806396174</v>
      </c>
      <c r="S3292">
        <f t="shared" si="468"/>
        <v>75883.382965697907</v>
      </c>
      <c r="T3292">
        <f t="shared" si="460"/>
        <v>32.900000000002024</v>
      </c>
      <c r="U3292" s="1">
        <f>Q3292/MainSheet!$C$22</f>
        <v>1</v>
      </c>
    </row>
    <row r="3293" spans="7:21">
      <c r="G3293">
        <f t="shared" si="461"/>
        <v>32.910000000002022</v>
      </c>
      <c r="H3293">
        <f t="shared" si="462"/>
        <v>198000</v>
      </c>
      <c r="I3293" s="2">
        <f>MIN(MainSheet!$C$10/MainSheet!$C$9,MainSheet!$K$9*60)</f>
        <v>660</v>
      </c>
      <c r="J3293" s="1">
        <f>IF(G3293&gt;MainSheet!$C$11,IF(J3292&gt;=0.999,1,(G3293-MainSheet!$C$11)*I3293/$B$2/60),0)</f>
        <v>1</v>
      </c>
      <c r="K3293" s="1">
        <f>IF(G3293&gt;MainSheet!$C$11+$B$6,IF(K3292&gt;=0.999,1,(G3293-MainSheet!$C$11-$B$6)*I3293/$C$2/60),0)</f>
        <v>1</v>
      </c>
      <c r="L3293" s="1">
        <f>IF(G3293&gt;MainSheet!$C$11+$B$6+$C$6,IF(L3292&gt;=0.999,1,(G3293-MainSheet!$C$11-$B$6-$C$6)*I3293/$D$2/60),0)</f>
        <v>1</v>
      </c>
      <c r="M3293">
        <f t="shared" si="463"/>
        <v>1</v>
      </c>
      <c r="N3293" s="2">
        <f t="shared" si="464"/>
        <v>3721.0526315789471</v>
      </c>
      <c r="O3293">
        <f t="shared" si="467"/>
        <v>977.02127659574455</v>
      </c>
      <c r="P3293">
        <f t="shared" si="465"/>
        <v>192000</v>
      </c>
      <c r="Q3293" s="2">
        <f t="shared" si="466"/>
        <v>196698.0739081747</v>
      </c>
      <c r="R3293">
        <f>Q3293/MainSheet!$C$8*(G3293-G3292)+R3292</f>
        <v>4703.7912271304513</v>
      </c>
      <c r="S3293">
        <f t="shared" si="468"/>
        <v>75916.165978015939</v>
      </c>
      <c r="T3293">
        <f t="shared" si="460"/>
        <v>32.910000000002022</v>
      </c>
      <c r="U3293" s="1">
        <f>Q3293/MainSheet!$C$22</f>
        <v>1</v>
      </c>
    </row>
    <row r="3294" spans="7:21">
      <c r="G3294">
        <f t="shared" si="461"/>
        <v>32.92000000000202</v>
      </c>
      <c r="H3294">
        <f t="shared" si="462"/>
        <v>198000</v>
      </c>
      <c r="I3294" s="2">
        <f>MIN(MainSheet!$C$10/MainSheet!$C$9,MainSheet!$K$9*60)</f>
        <v>660</v>
      </c>
      <c r="J3294" s="1">
        <f>IF(G3294&gt;MainSheet!$C$11,IF(J3293&gt;=0.999,1,(G3294-MainSheet!$C$11)*I3294/$B$2/60),0)</f>
        <v>1</v>
      </c>
      <c r="K3294" s="1">
        <f>IF(G3294&gt;MainSheet!$C$11+$B$6,IF(K3293&gt;=0.999,1,(G3294-MainSheet!$C$11-$B$6)*I3294/$C$2/60),0)</f>
        <v>1</v>
      </c>
      <c r="L3294" s="1">
        <f>IF(G3294&gt;MainSheet!$C$11+$B$6+$C$6,IF(L3293&gt;=0.999,1,(G3294-MainSheet!$C$11-$B$6-$C$6)*I3294/$D$2/60),0)</f>
        <v>1</v>
      </c>
      <c r="M3294">
        <f t="shared" si="463"/>
        <v>1</v>
      </c>
      <c r="N3294" s="2">
        <f t="shared" si="464"/>
        <v>3721.0526315789471</v>
      </c>
      <c r="O3294">
        <f t="shared" si="467"/>
        <v>977.02127659574455</v>
      </c>
      <c r="P3294">
        <f t="shared" si="465"/>
        <v>192000</v>
      </c>
      <c r="Q3294" s="2">
        <f t="shared" si="466"/>
        <v>196698.0739081747</v>
      </c>
      <c r="R3294">
        <f>Q3294/MainSheet!$C$8*(G3294-G3293)+R3293</f>
        <v>4705.8224736212851</v>
      </c>
      <c r="S3294">
        <f t="shared" si="468"/>
        <v>75948.948990333971</v>
      </c>
      <c r="T3294">
        <f t="shared" si="460"/>
        <v>32.92000000000202</v>
      </c>
      <c r="U3294" s="1">
        <f>Q3294/MainSheet!$C$22</f>
        <v>1</v>
      </c>
    </row>
    <row r="3295" spans="7:21">
      <c r="G3295">
        <f t="shared" si="461"/>
        <v>32.930000000002018</v>
      </c>
      <c r="H3295">
        <f t="shared" si="462"/>
        <v>198000</v>
      </c>
      <c r="I3295" s="2">
        <f>MIN(MainSheet!$C$10/MainSheet!$C$9,MainSheet!$K$9*60)</f>
        <v>660</v>
      </c>
      <c r="J3295" s="1">
        <f>IF(G3295&gt;MainSheet!$C$11,IF(J3294&gt;=0.999,1,(G3295-MainSheet!$C$11)*I3295/$B$2/60),0)</f>
        <v>1</v>
      </c>
      <c r="K3295" s="1">
        <f>IF(G3295&gt;MainSheet!$C$11+$B$6,IF(K3294&gt;=0.999,1,(G3295-MainSheet!$C$11-$B$6)*I3295/$C$2/60),0)</f>
        <v>1</v>
      </c>
      <c r="L3295" s="1">
        <f>IF(G3295&gt;MainSheet!$C$11+$B$6+$C$6,IF(L3294&gt;=0.999,1,(G3295-MainSheet!$C$11-$B$6-$C$6)*I3295/$D$2/60),0)</f>
        <v>1</v>
      </c>
      <c r="M3295">
        <f t="shared" si="463"/>
        <v>1</v>
      </c>
      <c r="N3295" s="2">
        <f t="shared" si="464"/>
        <v>3721.0526315789471</v>
      </c>
      <c r="O3295">
        <f t="shared" si="467"/>
        <v>977.02127659574455</v>
      </c>
      <c r="P3295">
        <f t="shared" si="465"/>
        <v>192000</v>
      </c>
      <c r="Q3295" s="2">
        <f t="shared" si="466"/>
        <v>196698.0739081747</v>
      </c>
      <c r="R3295">
        <f>Q3295/MainSheet!$C$8*(G3295-G3294)+R3294</f>
        <v>4707.8537201121189</v>
      </c>
      <c r="S3295">
        <f t="shared" si="468"/>
        <v>75981.732002652003</v>
      </c>
      <c r="T3295">
        <f t="shared" si="460"/>
        <v>32.930000000002018</v>
      </c>
      <c r="U3295" s="1">
        <f>Q3295/MainSheet!$C$22</f>
        <v>1</v>
      </c>
    </row>
    <row r="3296" spans="7:21">
      <c r="G3296">
        <f t="shared" si="461"/>
        <v>32.940000000002016</v>
      </c>
      <c r="H3296">
        <f t="shared" si="462"/>
        <v>198000</v>
      </c>
      <c r="I3296" s="2">
        <f>MIN(MainSheet!$C$10/MainSheet!$C$9,MainSheet!$K$9*60)</f>
        <v>660</v>
      </c>
      <c r="J3296" s="1">
        <f>IF(G3296&gt;MainSheet!$C$11,IF(J3295&gt;=0.999,1,(G3296-MainSheet!$C$11)*I3296/$B$2/60),0)</f>
        <v>1</v>
      </c>
      <c r="K3296" s="1">
        <f>IF(G3296&gt;MainSheet!$C$11+$B$6,IF(K3295&gt;=0.999,1,(G3296-MainSheet!$C$11-$B$6)*I3296/$C$2/60),0)</f>
        <v>1</v>
      </c>
      <c r="L3296" s="1">
        <f>IF(G3296&gt;MainSheet!$C$11+$B$6+$C$6,IF(L3295&gt;=0.999,1,(G3296-MainSheet!$C$11-$B$6-$C$6)*I3296/$D$2/60),0)</f>
        <v>1</v>
      </c>
      <c r="M3296">
        <f t="shared" si="463"/>
        <v>1</v>
      </c>
      <c r="N3296" s="2">
        <f t="shared" si="464"/>
        <v>3721.0526315789471</v>
      </c>
      <c r="O3296">
        <f t="shared" si="467"/>
        <v>977.02127659574455</v>
      </c>
      <c r="P3296">
        <f t="shared" si="465"/>
        <v>192000</v>
      </c>
      <c r="Q3296" s="2">
        <f t="shared" si="466"/>
        <v>196698.0739081747</v>
      </c>
      <c r="R3296">
        <f>Q3296/MainSheet!$C$8*(G3296-G3295)+R3295</f>
        <v>4709.8849666029528</v>
      </c>
      <c r="S3296">
        <f t="shared" si="468"/>
        <v>76014.515014970035</v>
      </c>
      <c r="T3296">
        <f t="shared" si="460"/>
        <v>32.940000000002016</v>
      </c>
      <c r="U3296" s="1">
        <f>Q3296/MainSheet!$C$22</f>
        <v>1</v>
      </c>
    </row>
    <row r="3297" spans="7:21">
      <c r="G3297">
        <f t="shared" si="461"/>
        <v>32.950000000002014</v>
      </c>
      <c r="H3297">
        <f t="shared" si="462"/>
        <v>198000</v>
      </c>
      <c r="I3297" s="2">
        <f>MIN(MainSheet!$C$10/MainSheet!$C$9,MainSheet!$K$9*60)</f>
        <v>660</v>
      </c>
      <c r="J3297" s="1">
        <f>IF(G3297&gt;MainSheet!$C$11,IF(J3296&gt;=0.999,1,(G3297-MainSheet!$C$11)*I3297/$B$2/60),0)</f>
        <v>1</v>
      </c>
      <c r="K3297" s="1">
        <f>IF(G3297&gt;MainSheet!$C$11+$B$6,IF(K3296&gt;=0.999,1,(G3297-MainSheet!$C$11-$B$6)*I3297/$C$2/60),0)</f>
        <v>1</v>
      </c>
      <c r="L3297" s="1">
        <f>IF(G3297&gt;MainSheet!$C$11+$B$6+$C$6,IF(L3296&gt;=0.999,1,(G3297-MainSheet!$C$11-$B$6-$C$6)*I3297/$D$2/60),0)</f>
        <v>1</v>
      </c>
      <c r="M3297">
        <f t="shared" si="463"/>
        <v>1</v>
      </c>
      <c r="N3297" s="2">
        <f t="shared" si="464"/>
        <v>3721.0526315789471</v>
      </c>
      <c r="O3297">
        <f t="shared" si="467"/>
        <v>977.02127659574455</v>
      </c>
      <c r="P3297">
        <f t="shared" si="465"/>
        <v>192000</v>
      </c>
      <c r="Q3297" s="2">
        <f t="shared" si="466"/>
        <v>196698.0739081747</v>
      </c>
      <c r="R3297">
        <f>Q3297/MainSheet!$C$8*(G3297-G3296)+R3296</f>
        <v>4711.9162130937866</v>
      </c>
      <c r="S3297">
        <f t="shared" si="468"/>
        <v>76047.298027288067</v>
      </c>
      <c r="T3297">
        <f t="shared" si="460"/>
        <v>32.950000000002014</v>
      </c>
      <c r="U3297" s="1">
        <f>Q3297/MainSheet!$C$22</f>
        <v>1</v>
      </c>
    </row>
    <row r="3298" spans="7:21">
      <c r="G3298">
        <f t="shared" si="461"/>
        <v>32.960000000002012</v>
      </c>
      <c r="H3298">
        <f t="shared" si="462"/>
        <v>198000</v>
      </c>
      <c r="I3298" s="2">
        <f>MIN(MainSheet!$C$10/MainSheet!$C$9,MainSheet!$K$9*60)</f>
        <v>660</v>
      </c>
      <c r="J3298" s="1">
        <f>IF(G3298&gt;MainSheet!$C$11,IF(J3297&gt;=0.999,1,(G3298-MainSheet!$C$11)*I3298/$B$2/60),0)</f>
        <v>1</v>
      </c>
      <c r="K3298" s="1">
        <f>IF(G3298&gt;MainSheet!$C$11+$B$6,IF(K3297&gt;=0.999,1,(G3298-MainSheet!$C$11-$B$6)*I3298/$C$2/60),0)</f>
        <v>1</v>
      </c>
      <c r="L3298" s="1">
        <f>IF(G3298&gt;MainSheet!$C$11+$B$6+$C$6,IF(L3297&gt;=0.999,1,(G3298-MainSheet!$C$11-$B$6-$C$6)*I3298/$D$2/60),0)</f>
        <v>1</v>
      </c>
      <c r="M3298">
        <f t="shared" si="463"/>
        <v>1</v>
      </c>
      <c r="N3298" s="2">
        <f t="shared" si="464"/>
        <v>3721.0526315789471</v>
      </c>
      <c r="O3298">
        <f t="shared" si="467"/>
        <v>977.02127659574455</v>
      </c>
      <c r="P3298">
        <f t="shared" si="465"/>
        <v>192000</v>
      </c>
      <c r="Q3298" s="2">
        <f t="shared" si="466"/>
        <v>196698.0739081747</v>
      </c>
      <c r="R3298">
        <f>Q3298/MainSheet!$C$8*(G3298-G3297)+R3297</f>
        <v>4713.9474595846204</v>
      </c>
      <c r="S3298">
        <f t="shared" si="468"/>
        <v>76080.081039606099</v>
      </c>
      <c r="T3298">
        <f t="shared" si="460"/>
        <v>32.960000000002012</v>
      </c>
      <c r="U3298" s="1">
        <f>Q3298/MainSheet!$C$22</f>
        <v>1</v>
      </c>
    </row>
    <row r="3299" spans="7:21">
      <c r="G3299">
        <f t="shared" si="461"/>
        <v>32.97000000000201</v>
      </c>
      <c r="H3299">
        <f t="shared" si="462"/>
        <v>198000</v>
      </c>
      <c r="I3299" s="2">
        <f>MIN(MainSheet!$C$10/MainSheet!$C$9,MainSheet!$K$9*60)</f>
        <v>660</v>
      </c>
      <c r="J3299" s="1">
        <f>IF(G3299&gt;MainSheet!$C$11,IF(J3298&gt;=0.999,1,(G3299-MainSheet!$C$11)*I3299/$B$2/60),0)</f>
        <v>1</v>
      </c>
      <c r="K3299" s="1">
        <f>IF(G3299&gt;MainSheet!$C$11+$B$6,IF(K3298&gt;=0.999,1,(G3299-MainSheet!$C$11-$B$6)*I3299/$C$2/60),0)</f>
        <v>1</v>
      </c>
      <c r="L3299" s="1">
        <f>IF(G3299&gt;MainSheet!$C$11+$B$6+$C$6,IF(L3298&gt;=0.999,1,(G3299-MainSheet!$C$11-$B$6-$C$6)*I3299/$D$2/60),0)</f>
        <v>1</v>
      </c>
      <c r="M3299">
        <f t="shared" si="463"/>
        <v>1</v>
      </c>
      <c r="N3299" s="2">
        <f t="shared" si="464"/>
        <v>3721.0526315789471</v>
      </c>
      <c r="O3299">
        <f t="shared" si="467"/>
        <v>977.02127659574455</v>
      </c>
      <c r="P3299">
        <f t="shared" si="465"/>
        <v>192000</v>
      </c>
      <c r="Q3299" s="2">
        <f t="shared" si="466"/>
        <v>196698.0739081747</v>
      </c>
      <c r="R3299">
        <f>Q3299/MainSheet!$C$8*(G3299-G3298)+R3298</f>
        <v>4715.9787060754543</v>
      </c>
      <c r="S3299">
        <f t="shared" si="468"/>
        <v>76112.864051924131</v>
      </c>
      <c r="T3299">
        <f t="shared" si="460"/>
        <v>32.97000000000201</v>
      </c>
      <c r="U3299" s="1">
        <f>Q3299/MainSheet!$C$22</f>
        <v>1</v>
      </c>
    </row>
    <row r="3300" spans="7:21">
      <c r="G3300">
        <f t="shared" si="461"/>
        <v>32.980000000002008</v>
      </c>
      <c r="H3300">
        <f t="shared" si="462"/>
        <v>198000</v>
      </c>
      <c r="I3300" s="2">
        <f>MIN(MainSheet!$C$10/MainSheet!$C$9,MainSheet!$K$9*60)</f>
        <v>660</v>
      </c>
      <c r="J3300" s="1">
        <f>IF(G3300&gt;MainSheet!$C$11,IF(J3299&gt;=0.999,1,(G3300-MainSheet!$C$11)*I3300/$B$2/60),0)</f>
        <v>1</v>
      </c>
      <c r="K3300" s="1">
        <f>IF(G3300&gt;MainSheet!$C$11+$B$6,IF(K3299&gt;=0.999,1,(G3300-MainSheet!$C$11-$B$6)*I3300/$C$2/60),0)</f>
        <v>1</v>
      </c>
      <c r="L3300" s="1">
        <f>IF(G3300&gt;MainSheet!$C$11+$B$6+$C$6,IF(L3299&gt;=0.999,1,(G3300-MainSheet!$C$11-$B$6-$C$6)*I3300/$D$2/60),0)</f>
        <v>1</v>
      </c>
      <c r="M3300">
        <f t="shared" si="463"/>
        <v>1</v>
      </c>
      <c r="N3300" s="2">
        <f t="shared" si="464"/>
        <v>3721.0526315789471</v>
      </c>
      <c r="O3300">
        <f t="shared" si="467"/>
        <v>977.02127659574455</v>
      </c>
      <c r="P3300">
        <f t="shared" si="465"/>
        <v>192000</v>
      </c>
      <c r="Q3300" s="2">
        <f t="shared" si="466"/>
        <v>196698.0739081747</v>
      </c>
      <c r="R3300">
        <f>Q3300/MainSheet!$C$8*(G3300-G3299)+R3299</f>
        <v>4718.0099525662881</v>
      </c>
      <c r="S3300">
        <f t="shared" si="468"/>
        <v>76145.647064242163</v>
      </c>
      <c r="T3300">
        <f t="shared" si="460"/>
        <v>32.980000000002008</v>
      </c>
      <c r="U3300" s="1">
        <f>Q3300/MainSheet!$C$22</f>
        <v>1</v>
      </c>
    </row>
    <row r="3301" spans="7:21">
      <c r="G3301">
        <f t="shared" si="461"/>
        <v>32.990000000002006</v>
      </c>
      <c r="H3301">
        <f t="shared" si="462"/>
        <v>198000</v>
      </c>
      <c r="I3301" s="2">
        <f>MIN(MainSheet!$C$10/MainSheet!$C$9,MainSheet!$K$9*60)</f>
        <v>660</v>
      </c>
      <c r="J3301" s="1">
        <f>IF(G3301&gt;MainSheet!$C$11,IF(J3300&gt;=0.999,1,(G3301-MainSheet!$C$11)*I3301/$B$2/60),0)</f>
        <v>1</v>
      </c>
      <c r="K3301" s="1">
        <f>IF(G3301&gt;MainSheet!$C$11+$B$6,IF(K3300&gt;=0.999,1,(G3301-MainSheet!$C$11-$B$6)*I3301/$C$2/60),0)</f>
        <v>1</v>
      </c>
      <c r="L3301" s="1">
        <f>IF(G3301&gt;MainSheet!$C$11+$B$6+$C$6,IF(L3300&gt;=0.999,1,(G3301-MainSheet!$C$11-$B$6-$C$6)*I3301/$D$2/60),0)</f>
        <v>1</v>
      </c>
      <c r="M3301">
        <f t="shared" si="463"/>
        <v>1</v>
      </c>
      <c r="N3301" s="2">
        <f t="shared" si="464"/>
        <v>3721.0526315789471</v>
      </c>
      <c r="O3301">
        <f t="shared" si="467"/>
        <v>977.02127659574455</v>
      </c>
      <c r="P3301">
        <f t="shared" si="465"/>
        <v>192000</v>
      </c>
      <c r="Q3301" s="2">
        <f t="shared" si="466"/>
        <v>196698.0739081747</v>
      </c>
      <c r="R3301">
        <f>Q3301/MainSheet!$C$8*(G3301-G3300)+R3300</f>
        <v>4720.041199057122</v>
      </c>
      <c r="S3301">
        <f t="shared" si="468"/>
        <v>76178.430076560195</v>
      </c>
      <c r="T3301">
        <f t="shared" si="460"/>
        <v>32.990000000002006</v>
      </c>
      <c r="U3301" s="1">
        <f>Q3301/MainSheet!$C$22</f>
        <v>1</v>
      </c>
    </row>
    <row r="3302" spans="7:21">
      <c r="G3302">
        <f t="shared" si="461"/>
        <v>33.000000000002004</v>
      </c>
      <c r="H3302">
        <f t="shared" si="462"/>
        <v>198000</v>
      </c>
      <c r="I3302" s="2">
        <f>MIN(MainSheet!$C$10/MainSheet!$C$9,MainSheet!$K$9*60)</f>
        <v>660</v>
      </c>
      <c r="J3302" s="1">
        <f>IF(G3302&gt;MainSheet!$C$11,IF(J3301&gt;=0.999,1,(G3302-MainSheet!$C$11)*I3302/$B$2/60),0)</f>
        <v>1</v>
      </c>
      <c r="K3302" s="1">
        <f>IF(G3302&gt;MainSheet!$C$11+$B$6,IF(K3301&gt;=0.999,1,(G3302-MainSheet!$C$11-$B$6)*I3302/$C$2/60),0)</f>
        <v>1</v>
      </c>
      <c r="L3302" s="1">
        <f>IF(G3302&gt;MainSheet!$C$11+$B$6+$C$6,IF(L3301&gt;=0.999,1,(G3302-MainSheet!$C$11-$B$6-$C$6)*I3302/$D$2/60),0)</f>
        <v>1</v>
      </c>
      <c r="M3302">
        <f t="shared" si="463"/>
        <v>1</v>
      </c>
      <c r="N3302" s="2">
        <f t="shared" si="464"/>
        <v>3721.0526315789471</v>
      </c>
      <c r="O3302">
        <f t="shared" si="467"/>
        <v>977.02127659574455</v>
      </c>
      <c r="P3302">
        <f t="shared" si="465"/>
        <v>192000</v>
      </c>
      <c r="Q3302" s="2">
        <f t="shared" si="466"/>
        <v>196698.0739081747</v>
      </c>
      <c r="R3302">
        <f>Q3302/MainSheet!$C$8*(G3302-G3301)+R3301</f>
        <v>4722.0724455479558</v>
      </c>
      <c r="S3302">
        <f t="shared" si="468"/>
        <v>76211.213088878227</v>
      </c>
      <c r="T3302">
        <f t="shared" si="460"/>
        <v>33.000000000002004</v>
      </c>
      <c r="U3302" s="1">
        <f>Q3302/MainSheet!$C$22</f>
        <v>1</v>
      </c>
    </row>
    <row r="3303" spans="7:21">
      <c r="G3303">
        <f t="shared" si="461"/>
        <v>33.010000000002002</v>
      </c>
      <c r="H3303">
        <f t="shared" si="462"/>
        <v>198000</v>
      </c>
      <c r="I3303" s="2">
        <f>MIN(MainSheet!$C$10/MainSheet!$C$9,MainSheet!$K$9*60)</f>
        <v>660</v>
      </c>
      <c r="J3303" s="1">
        <f>IF(G3303&gt;MainSheet!$C$11,IF(J3302&gt;=0.999,1,(G3303-MainSheet!$C$11)*I3303/$B$2/60),0)</f>
        <v>1</v>
      </c>
      <c r="K3303" s="1">
        <f>IF(G3303&gt;MainSheet!$C$11+$B$6,IF(K3302&gt;=0.999,1,(G3303-MainSheet!$C$11-$B$6)*I3303/$C$2/60),0)</f>
        <v>1</v>
      </c>
      <c r="L3303" s="1">
        <f>IF(G3303&gt;MainSheet!$C$11+$B$6+$C$6,IF(L3302&gt;=0.999,1,(G3303-MainSheet!$C$11-$B$6-$C$6)*I3303/$D$2/60),0)</f>
        <v>1</v>
      </c>
      <c r="M3303">
        <f t="shared" si="463"/>
        <v>1</v>
      </c>
      <c r="N3303" s="2">
        <f t="shared" si="464"/>
        <v>3721.0526315789471</v>
      </c>
      <c r="O3303">
        <f t="shared" si="467"/>
        <v>977.02127659574455</v>
      </c>
      <c r="P3303">
        <f t="shared" si="465"/>
        <v>192000</v>
      </c>
      <c r="Q3303" s="2">
        <f t="shared" si="466"/>
        <v>196698.0739081747</v>
      </c>
      <c r="R3303">
        <f>Q3303/MainSheet!$C$8*(G3303-G3302)+R3302</f>
        <v>4724.1036920387896</v>
      </c>
      <c r="S3303">
        <f t="shared" si="468"/>
        <v>76243.996101196259</v>
      </c>
      <c r="T3303">
        <f t="shared" si="460"/>
        <v>33.010000000002002</v>
      </c>
      <c r="U3303" s="1">
        <f>Q3303/MainSheet!$C$22</f>
        <v>1</v>
      </c>
    </row>
    <row r="3304" spans="7:21">
      <c r="G3304">
        <f t="shared" si="461"/>
        <v>33.020000000002</v>
      </c>
      <c r="H3304">
        <f t="shared" si="462"/>
        <v>198000</v>
      </c>
      <c r="I3304" s="2">
        <f>MIN(MainSheet!$C$10/MainSheet!$C$9,MainSheet!$K$9*60)</f>
        <v>660</v>
      </c>
      <c r="J3304" s="1">
        <f>IF(G3304&gt;MainSheet!$C$11,IF(J3303&gt;=0.999,1,(G3304-MainSheet!$C$11)*I3304/$B$2/60),0)</f>
        <v>1</v>
      </c>
      <c r="K3304" s="1">
        <f>IF(G3304&gt;MainSheet!$C$11+$B$6,IF(K3303&gt;=0.999,1,(G3304-MainSheet!$C$11-$B$6)*I3304/$C$2/60),0)</f>
        <v>1</v>
      </c>
      <c r="L3304" s="1">
        <f>IF(G3304&gt;MainSheet!$C$11+$B$6+$C$6,IF(L3303&gt;=0.999,1,(G3304-MainSheet!$C$11-$B$6-$C$6)*I3304/$D$2/60),0)</f>
        <v>1</v>
      </c>
      <c r="M3304">
        <f t="shared" si="463"/>
        <v>1</v>
      </c>
      <c r="N3304" s="2">
        <f t="shared" si="464"/>
        <v>3721.0526315789471</v>
      </c>
      <c r="O3304">
        <f t="shared" si="467"/>
        <v>977.02127659574455</v>
      </c>
      <c r="P3304">
        <f t="shared" si="465"/>
        <v>192000</v>
      </c>
      <c r="Q3304" s="2">
        <f t="shared" si="466"/>
        <v>196698.0739081747</v>
      </c>
      <c r="R3304">
        <f>Q3304/MainSheet!$C$8*(G3304-G3303)+R3303</f>
        <v>4726.1349385296235</v>
      </c>
      <c r="S3304">
        <f t="shared" si="468"/>
        <v>76276.779113514291</v>
      </c>
      <c r="T3304">
        <f t="shared" si="460"/>
        <v>33.020000000002</v>
      </c>
      <c r="U3304" s="1">
        <f>Q3304/MainSheet!$C$22</f>
        <v>1</v>
      </c>
    </row>
    <row r="3305" spans="7:21">
      <c r="G3305">
        <f t="shared" si="461"/>
        <v>33.030000000001998</v>
      </c>
      <c r="H3305">
        <f t="shared" si="462"/>
        <v>198000</v>
      </c>
      <c r="I3305" s="2">
        <f>MIN(MainSheet!$C$10/MainSheet!$C$9,MainSheet!$K$9*60)</f>
        <v>660</v>
      </c>
      <c r="J3305" s="1">
        <f>IF(G3305&gt;MainSheet!$C$11,IF(J3304&gt;=0.999,1,(G3305-MainSheet!$C$11)*I3305/$B$2/60),0)</f>
        <v>1</v>
      </c>
      <c r="K3305" s="1">
        <f>IF(G3305&gt;MainSheet!$C$11+$B$6,IF(K3304&gt;=0.999,1,(G3305-MainSheet!$C$11-$B$6)*I3305/$C$2/60),0)</f>
        <v>1</v>
      </c>
      <c r="L3305" s="1">
        <f>IF(G3305&gt;MainSheet!$C$11+$B$6+$C$6,IF(L3304&gt;=0.999,1,(G3305-MainSheet!$C$11-$B$6-$C$6)*I3305/$D$2/60),0)</f>
        <v>1</v>
      </c>
      <c r="M3305">
        <f t="shared" si="463"/>
        <v>1</v>
      </c>
      <c r="N3305" s="2">
        <f t="shared" si="464"/>
        <v>3721.0526315789471</v>
      </c>
      <c r="O3305">
        <f t="shared" si="467"/>
        <v>977.02127659574455</v>
      </c>
      <c r="P3305">
        <f t="shared" si="465"/>
        <v>192000</v>
      </c>
      <c r="Q3305" s="2">
        <f t="shared" si="466"/>
        <v>196698.0739081747</v>
      </c>
      <c r="R3305">
        <f>Q3305/MainSheet!$C$8*(G3305-G3304)+R3304</f>
        <v>4728.1661850204573</v>
      </c>
      <c r="S3305">
        <f t="shared" si="468"/>
        <v>76309.562125832323</v>
      </c>
      <c r="T3305">
        <f t="shared" si="460"/>
        <v>33.030000000001998</v>
      </c>
      <c r="U3305" s="1">
        <f>Q3305/MainSheet!$C$22</f>
        <v>1</v>
      </c>
    </row>
    <row r="3306" spans="7:21">
      <c r="G3306">
        <f t="shared" si="461"/>
        <v>33.040000000001996</v>
      </c>
      <c r="H3306">
        <f t="shared" si="462"/>
        <v>198000</v>
      </c>
      <c r="I3306" s="2">
        <f>MIN(MainSheet!$C$10/MainSheet!$C$9,MainSheet!$K$9*60)</f>
        <v>660</v>
      </c>
      <c r="J3306" s="1">
        <f>IF(G3306&gt;MainSheet!$C$11,IF(J3305&gt;=0.999,1,(G3306-MainSheet!$C$11)*I3306/$B$2/60),0)</f>
        <v>1</v>
      </c>
      <c r="K3306" s="1">
        <f>IF(G3306&gt;MainSheet!$C$11+$B$6,IF(K3305&gt;=0.999,1,(G3306-MainSheet!$C$11-$B$6)*I3306/$C$2/60),0)</f>
        <v>1</v>
      </c>
      <c r="L3306" s="1">
        <f>IF(G3306&gt;MainSheet!$C$11+$B$6+$C$6,IF(L3305&gt;=0.999,1,(G3306-MainSheet!$C$11-$B$6-$C$6)*I3306/$D$2/60),0)</f>
        <v>1</v>
      </c>
      <c r="M3306">
        <f t="shared" si="463"/>
        <v>1</v>
      </c>
      <c r="N3306" s="2">
        <f t="shared" si="464"/>
        <v>3721.0526315789471</v>
      </c>
      <c r="O3306">
        <f t="shared" si="467"/>
        <v>977.02127659574455</v>
      </c>
      <c r="P3306">
        <f t="shared" si="465"/>
        <v>192000</v>
      </c>
      <c r="Q3306" s="2">
        <f t="shared" si="466"/>
        <v>196698.0739081747</v>
      </c>
      <c r="R3306">
        <f>Q3306/MainSheet!$C$8*(G3306-G3305)+R3305</f>
        <v>4730.1974315112911</v>
      </c>
      <c r="S3306">
        <f t="shared" si="468"/>
        <v>76342.345138150355</v>
      </c>
      <c r="T3306">
        <f t="shared" si="460"/>
        <v>33.040000000001996</v>
      </c>
      <c r="U3306" s="1">
        <f>Q3306/MainSheet!$C$22</f>
        <v>1</v>
      </c>
    </row>
    <row r="3307" spans="7:21">
      <c r="G3307">
        <f t="shared" si="461"/>
        <v>33.050000000001994</v>
      </c>
      <c r="H3307">
        <f t="shared" si="462"/>
        <v>198000</v>
      </c>
      <c r="I3307" s="2">
        <f>MIN(MainSheet!$C$10/MainSheet!$C$9,MainSheet!$K$9*60)</f>
        <v>660</v>
      </c>
      <c r="J3307" s="1">
        <f>IF(G3307&gt;MainSheet!$C$11,IF(J3306&gt;=0.999,1,(G3307-MainSheet!$C$11)*I3307/$B$2/60),0)</f>
        <v>1</v>
      </c>
      <c r="K3307" s="1">
        <f>IF(G3307&gt;MainSheet!$C$11+$B$6,IF(K3306&gt;=0.999,1,(G3307-MainSheet!$C$11-$B$6)*I3307/$C$2/60),0)</f>
        <v>1</v>
      </c>
      <c r="L3307" s="1">
        <f>IF(G3307&gt;MainSheet!$C$11+$B$6+$C$6,IF(L3306&gt;=0.999,1,(G3307-MainSheet!$C$11-$B$6-$C$6)*I3307/$D$2/60),0)</f>
        <v>1</v>
      </c>
      <c r="M3307">
        <f t="shared" si="463"/>
        <v>1</v>
      </c>
      <c r="N3307" s="2">
        <f t="shared" si="464"/>
        <v>3721.0526315789471</v>
      </c>
      <c r="O3307">
        <f t="shared" si="467"/>
        <v>977.02127659574455</v>
      </c>
      <c r="P3307">
        <f t="shared" si="465"/>
        <v>192000</v>
      </c>
      <c r="Q3307" s="2">
        <f t="shared" si="466"/>
        <v>196698.0739081747</v>
      </c>
      <c r="R3307">
        <f>Q3307/MainSheet!$C$8*(G3307-G3306)+R3306</f>
        <v>4732.228678002125</v>
      </c>
      <c r="S3307">
        <f t="shared" si="468"/>
        <v>76375.128150468387</v>
      </c>
      <c r="T3307">
        <f t="shared" si="460"/>
        <v>33.050000000001994</v>
      </c>
      <c r="U3307" s="1">
        <f>Q3307/MainSheet!$C$22</f>
        <v>1</v>
      </c>
    </row>
    <row r="3308" spans="7:21">
      <c r="G3308">
        <f t="shared" si="461"/>
        <v>33.060000000001992</v>
      </c>
      <c r="H3308">
        <f t="shared" si="462"/>
        <v>198000</v>
      </c>
      <c r="I3308" s="2">
        <f>MIN(MainSheet!$C$10/MainSheet!$C$9,MainSheet!$K$9*60)</f>
        <v>660</v>
      </c>
      <c r="J3308" s="1">
        <f>IF(G3308&gt;MainSheet!$C$11,IF(J3307&gt;=0.999,1,(G3308-MainSheet!$C$11)*I3308/$B$2/60),0)</f>
        <v>1</v>
      </c>
      <c r="K3308" s="1">
        <f>IF(G3308&gt;MainSheet!$C$11+$B$6,IF(K3307&gt;=0.999,1,(G3308-MainSheet!$C$11-$B$6)*I3308/$C$2/60),0)</f>
        <v>1</v>
      </c>
      <c r="L3308" s="1">
        <f>IF(G3308&gt;MainSheet!$C$11+$B$6+$C$6,IF(L3307&gt;=0.999,1,(G3308-MainSheet!$C$11-$B$6-$C$6)*I3308/$D$2/60),0)</f>
        <v>1</v>
      </c>
      <c r="M3308">
        <f t="shared" si="463"/>
        <v>1</v>
      </c>
      <c r="N3308" s="2">
        <f t="shared" si="464"/>
        <v>3721.0526315789471</v>
      </c>
      <c r="O3308">
        <f t="shared" si="467"/>
        <v>977.02127659574455</v>
      </c>
      <c r="P3308">
        <f t="shared" si="465"/>
        <v>192000</v>
      </c>
      <c r="Q3308" s="2">
        <f t="shared" si="466"/>
        <v>196698.0739081747</v>
      </c>
      <c r="R3308">
        <f>Q3308/MainSheet!$C$8*(G3308-G3307)+R3307</f>
        <v>4734.2599244929588</v>
      </c>
      <c r="S3308">
        <f t="shared" si="468"/>
        <v>76407.911162786419</v>
      </c>
      <c r="T3308">
        <f t="shared" si="460"/>
        <v>33.060000000001992</v>
      </c>
      <c r="U3308" s="1">
        <f>Q3308/MainSheet!$C$22</f>
        <v>1</v>
      </c>
    </row>
    <row r="3309" spans="7:21">
      <c r="G3309">
        <f t="shared" si="461"/>
        <v>33.07000000000199</v>
      </c>
      <c r="H3309">
        <f t="shared" si="462"/>
        <v>198000</v>
      </c>
      <c r="I3309" s="2">
        <f>MIN(MainSheet!$C$10/MainSheet!$C$9,MainSheet!$K$9*60)</f>
        <v>660</v>
      </c>
      <c r="J3309" s="1">
        <f>IF(G3309&gt;MainSheet!$C$11,IF(J3308&gt;=0.999,1,(G3309-MainSheet!$C$11)*I3309/$B$2/60),0)</f>
        <v>1</v>
      </c>
      <c r="K3309" s="1">
        <f>IF(G3309&gt;MainSheet!$C$11+$B$6,IF(K3308&gt;=0.999,1,(G3309-MainSheet!$C$11-$B$6)*I3309/$C$2/60),0)</f>
        <v>1</v>
      </c>
      <c r="L3309" s="1">
        <f>IF(G3309&gt;MainSheet!$C$11+$B$6+$C$6,IF(L3308&gt;=0.999,1,(G3309-MainSheet!$C$11-$B$6-$C$6)*I3309/$D$2/60),0)</f>
        <v>1</v>
      </c>
      <c r="M3309">
        <f t="shared" si="463"/>
        <v>1</v>
      </c>
      <c r="N3309" s="2">
        <f t="shared" si="464"/>
        <v>3721.0526315789471</v>
      </c>
      <c r="O3309">
        <f t="shared" si="467"/>
        <v>977.02127659574455</v>
      </c>
      <c r="P3309">
        <f t="shared" si="465"/>
        <v>192000</v>
      </c>
      <c r="Q3309" s="2">
        <f t="shared" si="466"/>
        <v>196698.0739081747</v>
      </c>
      <c r="R3309">
        <f>Q3309/MainSheet!$C$8*(G3309-G3308)+R3308</f>
        <v>4736.2911709837927</v>
      </c>
      <c r="S3309">
        <f t="shared" si="468"/>
        <v>76440.694175104451</v>
      </c>
      <c r="T3309">
        <f t="shared" si="460"/>
        <v>33.07000000000199</v>
      </c>
      <c r="U3309" s="1">
        <f>Q3309/MainSheet!$C$22</f>
        <v>1</v>
      </c>
    </row>
    <row r="3310" spans="7:21">
      <c r="G3310">
        <f t="shared" si="461"/>
        <v>33.080000000001988</v>
      </c>
      <c r="H3310">
        <f t="shared" si="462"/>
        <v>198000</v>
      </c>
      <c r="I3310" s="2">
        <f>MIN(MainSheet!$C$10/MainSheet!$C$9,MainSheet!$K$9*60)</f>
        <v>660</v>
      </c>
      <c r="J3310" s="1">
        <f>IF(G3310&gt;MainSheet!$C$11,IF(J3309&gt;=0.999,1,(G3310-MainSheet!$C$11)*I3310/$B$2/60),0)</f>
        <v>1</v>
      </c>
      <c r="K3310" s="1">
        <f>IF(G3310&gt;MainSheet!$C$11+$B$6,IF(K3309&gt;=0.999,1,(G3310-MainSheet!$C$11-$B$6)*I3310/$C$2/60),0)</f>
        <v>1</v>
      </c>
      <c r="L3310" s="1">
        <f>IF(G3310&gt;MainSheet!$C$11+$B$6+$C$6,IF(L3309&gt;=0.999,1,(G3310-MainSheet!$C$11-$B$6-$C$6)*I3310/$D$2/60),0)</f>
        <v>1</v>
      </c>
      <c r="M3310">
        <f t="shared" si="463"/>
        <v>1</v>
      </c>
      <c r="N3310" s="2">
        <f t="shared" si="464"/>
        <v>3721.0526315789471</v>
      </c>
      <c r="O3310">
        <f t="shared" si="467"/>
        <v>977.02127659574455</v>
      </c>
      <c r="P3310">
        <f t="shared" si="465"/>
        <v>192000</v>
      </c>
      <c r="Q3310" s="2">
        <f t="shared" si="466"/>
        <v>196698.0739081747</v>
      </c>
      <c r="R3310">
        <f>Q3310/MainSheet!$C$8*(G3310-G3309)+R3309</f>
        <v>4738.3224174746265</v>
      </c>
      <c r="S3310">
        <f t="shared" si="468"/>
        <v>76473.477187422483</v>
      </c>
      <c r="T3310">
        <f t="shared" si="460"/>
        <v>33.080000000001988</v>
      </c>
      <c r="U3310" s="1">
        <f>Q3310/MainSheet!$C$22</f>
        <v>1</v>
      </c>
    </row>
    <row r="3311" spans="7:21">
      <c r="G3311">
        <f t="shared" si="461"/>
        <v>33.090000000001986</v>
      </c>
      <c r="H3311">
        <f t="shared" si="462"/>
        <v>198000</v>
      </c>
      <c r="I3311" s="2">
        <f>MIN(MainSheet!$C$10/MainSheet!$C$9,MainSheet!$K$9*60)</f>
        <v>660</v>
      </c>
      <c r="J3311" s="1">
        <f>IF(G3311&gt;MainSheet!$C$11,IF(J3310&gt;=0.999,1,(G3311-MainSheet!$C$11)*I3311/$B$2/60),0)</f>
        <v>1</v>
      </c>
      <c r="K3311" s="1">
        <f>IF(G3311&gt;MainSheet!$C$11+$B$6,IF(K3310&gt;=0.999,1,(G3311-MainSheet!$C$11-$B$6)*I3311/$C$2/60),0)</f>
        <v>1</v>
      </c>
      <c r="L3311" s="1">
        <f>IF(G3311&gt;MainSheet!$C$11+$B$6+$C$6,IF(L3310&gt;=0.999,1,(G3311-MainSheet!$C$11-$B$6-$C$6)*I3311/$D$2/60),0)</f>
        <v>1</v>
      </c>
      <c r="M3311">
        <f t="shared" si="463"/>
        <v>1</v>
      </c>
      <c r="N3311" s="2">
        <f t="shared" si="464"/>
        <v>3721.0526315789471</v>
      </c>
      <c r="O3311">
        <f t="shared" si="467"/>
        <v>977.02127659574455</v>
      </c>
      <c r="P3311">
        <f t="shared" si="465"/>
        <v>192000</v>
      </c>
      <c r="Q3311" s="2">
        <f t="shared" si="466"/>
        <v>196698.0739081747</v>
      </c>
      <c r="R3311">
        <f>Q3311/MainSheet!$C$8*(G3311-G3310)+R3310</f>
        <v>4740.3536639654603</v>
      </c>
      <c r="S3311">
        <f t="shared" si="468"/>
        <v>76506.260199740515</v>
      </c>
      <c r="T3311">
        <f t="shared" si="460"/>
        <v>33.090000000001986</v>
      </c>
      <c r="U3311" s="1">
        <f>Q3311/MainSheet!$C$22</f>
        <v>1</v>
      </c>
    </row>
    <row r="3312" spans="7:21">
      <c r="G3312">
        <f t="shared" si="461"/>
        <v>33.100000000001984</v>
      </c>
      <c r="H3312">
        <f t="shared" si="462"/>
        <v>198000</v>
      </c>
      <c r="I3312" s="2">
        <f>MIN(MainSheet!$C$10/MainSheet!$C$9,MainSheet!$K$9*60)</f>
        <v>660</v>
      </c>
      <c r="J3312" s="1">
        <f>IF(G3312&gt;MainSheet!$C$11,IF(J3311&gt;=0.999,1,(G3312-MainSheet!$C$11)*I3312/$B$2/60),0)</f>
        <v>1</v>
      </c>
      <c r="K3312" s="1">
        <f>IF(G3312&gt;MainSheet!$C$11+$B$6,IF(K3311&gt;=0.999,1,(G3312-MainSheet!$C$11-$B$6)*I3312/$C$2/60),0)</f>
        <v>1</v>
      </c>
      <c r="L3312" s="1">
        <f>IF(G3312&gt;MainSheet!$C$11+$B$6+$C$6,IF(L3311&gt;=0.999,1,(G3312-MainSheet!$C$11-$B$6-$C$6)*I3312/$D$2/60),0)</f>
        <v>1</v>
      </c>
      <c r="M3312">
        <f t="shared" si="463"/>
        <v>1</v>
      </c>
      <c r="N3312" s="2">
        <f t="shared" si="464"/>
        <v>3721.0526315789471</v>
      </c>
      <c r="O3312">
        <f t="shared" si="467"/>
        <v>977.02127659574455</v>
      </c>
      <c r="P3312">
        <f t="shared" si="465"/>
        <v>192000</v>
      </c>
      <c r="Q3312" s="2">
        <f t="shared" si="466"/>
        <v>196698.0739081747</v>
      </c>
      <c r="R3312">
        <f>Q3312/MainSheet!$C$8*(G3312-G3311)+R3311</f>
        <v>4742.3849104562942</v>
      </c>
      <c r="S3312">
        <f t="shared" si="468"/>
        <v>76539.043212058546</v>
      </c>
      <c r="T3312">
        <f t="shared" si="460"/>
        <v>33.100000000001984</v>
      </c>
      <c r="U3312" s="1">
        <f>Q3312/MainSheet!$C$22</f>
        <v>1</v>
      </c>
    </row>
    <row r="3313" spans="7:21">
      <c r="G3313">
        <f t="shared" si="461"/>
        <v>33.110000000001982</v>
      </c>
      <c r="H3313">
        <f t="shared" si="462"/>
        <v>198000</v>
      </c>
      <c r="I3313" s="2">
        <f>MIN(MainSheet!$C$10/MainSheet!$C$9,MainSheet!$K$9*60)</f>
        <v>660</v>
      </c>
      <c r="J3313" s="1">
        <f>IF(G3313&gt;MainSheet!$C$11,IF(J3312&gt;=0.999,1,(G3313-MainSheet!$C$11)*I3313/$B$2/60),0)</f>
        <v>1</v>
      </c>
      <c r="K3313" s="1">
        <f>IF(G3313&gt;MainSheet!$C$11+$B$6,IF(K3312&gt;=0.999,1,(G3313-MainSheet!$C$11-$B$6)*I3313/$C$2/60),0)</f>
        <v>1</v>
      </c>
      <c r="L3313" s="1">
        <f>IF(G3313&gt;MainSheet!$C$11+$B$6+$C$6,IF(L3312&gt;=0.999,1,(G3313-MainSheet!$C$11-$B$6-$C$6)*I3313/$D$2/60),0)</f>
        <v>1</v>
      </c>
      <c r="M3313">
        <f t="shared" si="463"/>
        <v>1</v>
      </c>
      <c r="N3313" s="2">
        <f t="shared" si="464"/>
        <v>3721.0526315789471</v>
      </c>
      <c r="O3313">
        <f t="shared" si="467"/>
        <v>977.02127659574455</v>
      </c>
      <c r="P3313">
        <f t="shared" si="465"/>
        <v>192000</v>
      </c>
      <c r="Q3313" s="2">
        <f t="shared" si="466"/>
        <v>196698.0739081747</v>
      </c>
      <c r="R3313">
        <f>Q3313/MainSheet!$C$8*(G3313-G3312)+R3312</f>
        <v>4744.416156947128</v>
      </c>
      <c r="S3313">
        <f t="shared" si="468"/>
        <v>76571.826224376578</v>
      </c>
      <c r="T3313">
        <f t="shared" si="460"/>
        <v>33.110000000001982</v>
      </c>
      <c r="U3313" s="1">
        <f>Q3313/MainSheet!$C$22</f>
        <v>1</v>
      </c>
    </row>
    <row r="3314" spans="7:21">
      <c r="G3314">
        <f t="shared" si="461"/>
        <v>33.12000000000198</v>
      </c>
      <c r="H3314">
        <f t="shared" si="462"/>
        <v>198000</v>
      </c>
      <c r="I3314" s="2">
        <f>MIN(MainSheet!$C$10/MainSheet!$C$9,MainSheet!$K$9*60)</f>
        <v>660</v>
      </c>
      <c r="J3314" s="1">
        <f>IF(G3314&gt;MainSheet!$C$11,IF(J3313&gt;=0.999,1,(G3314-MainSheet!$C$11)*I3314/$B$2/60),0)</f>
        <v>1</v>
      </c>
      <c r="K3314" s="1">
        <f>IF(G3314&gt;MainSheet!$C$11+$B$6,IF(K3313&gt;=0.999,1,(G3314-MainSheet!$C$11-$B$6)*I3314/$C$2/60),0)</f>
        <v>1</v>
      </c>
      <c r="L3314" s="1">
        <f>IF(G3314&gt;MainSheet!$C$11+$B$6+$C$6,IF(L3313&gt;=0.999,1,(G3314-MainSheet!$C$11-$B$6-$C$6)*I3314/$D$2/60),0)</f>
        <v>1</v>
      </c>
      <c r="M3314">
        <f t="shared" si="463"/>
        <v>1</v>
      </c>
      <c r="N3314" s="2">
        <f t="shared" si="464"/>
        <v>3721.0526315789471</v>
      </c>
      <c r="O3314">
        <f t="shared" si="467"/>
        <v>977.02127659574455</v>
      </c>
      <c r="P3314">
        <f t="shared" si="465"/>
        <v>192000</v>
      </c>
      <c r="Q3314" s="2">
        <f t="shared" si="466"/>
        <v>196698.0739081747</v>
      </c>
      <c r="R3314">
        <f>Q3314/MainSheet!$C$8*(G3314-G3313)+R3313</f>
        <v>4746.4474034379618</v>
      </c>
      <c r="S3314">
        <f t="shared" si="468"/>
        <v>76604.60923669461</v>
      </c>
      <c r="T3314">
        <f t="shared" si="460"/>
        <v>33.12000000000198</v>
      </c>
      <c r="U3314" s="1">
        <f>Q3314/MainSheet!$C$22</f>
        <v>1</v>
      </c>
    </row>
    <row r="3315" spans="7:21">
      <c r="G3315">
        <f t="shared" si="461"/>
        <v>33.130000000001978</v>
      </c>
      <c r="H3315">
        <f t="shared" si="462"/>
        <v>198000</v>
      </c>
      <c r="I3315" s="2">
        <f>MIN(MainSheet!$C$10/MainSheet!$C$9,MainSheet!$K$9*60)</f>
        <v>660</v>
      </c>
      <c r="J3315" s="1">
        <f>IF(G3315&gt;MainSheet!$C$11,IF(J3314&gt;=0.999,1,(G3315-MainSheet!$C$11)*I3315/$B$2/60),0)</f>
        <v>1</v>
      </c>
      <c r="K3315" s="1">
        <f>IF(G3315&gt;MainSheet!$C$11+$B$6,IF(K3314&gt;=0.999,1,(G3315-MainSheet!$C$11-$B$6)*I3315/$C$2/60),0)</f>
        <v>1</v>
      </c>
      <c r="L3315" s="1">
        <f>IF(G3315&gt;MainSheet!$C$11+$B$6+$C$6,IF(L3314&gt;=0.999,1,(G3315-MainSheet!$C$11-$B$6-$C$6)*I3315/$D$2/60),0)</f>
        <v>1</v>
      </c>
      <c r="M3315">
        <f t="shared" si="463"/>
        <v>1</v>
      </c>
      <c r="N3315" s="2">
        <f t="shared" si="464"/>
        <v>3721.0526315789471</v>
      </c>
      <c r="O3315">
        <f t="shared" si="467"/>
        <v>977.02127659574455</v>
      </c>
      <c r="P3315">
        <f t="shared" si="465"/>
        <v>192000</v>
      </c>
      <c r="Q3315" s="2">
        <f t="shared" si="466"/>
        <v>196698.0739081747</v>
      </c>
      <c r="R3315">
        <f>Q3315/MainSheet!$C$8*(G3315-G3314)+R3314</f>
        <v>4748.4786499287957</v>
      </c>
      <c r="S3315">
        <f t="shared" si="468"/>
        <v>76637.392249012642</v>
      </c>
      <c r="T3315">
        <f t="shared" si="460"/>
        <v>33.130000000001978</v>
      </c>
      <c r="U3315" s="1">
        <f>Q3315/MainSheet!$C$22</f>
        <v>1</v>
      </c>
    </row>
    <row r="3316" spans="7:21">
      <c r="G3316">
        <f t="shared" si="461"/>
        <v>33.140000000001976</v>
      </c>
      <c r="H3316">
        <f t="shared" si="462"/>
        <v>198000</v>
      </c>
      <c r="I3316" s="2">
        <f>MIN(MainSheet!$C$10/MainSheet!$C$9,MainSheet!$K$9*60)</f>
        <v>660</v>
      </c>
      <c r="J3316" s="1">
        <f>IF(G3316&gt;MainSheet!$C$11,IF(J3315&gt;=0.999,1,(G3316-MainSheet!$C$11)*I3316/$B$2/60),0)</f>
        <v>1</v>
      </c>
      <c r="K3316" s="1">
        <f>IF(G3316&gt;MainSheet!$C$11+$B$6,IF(K3315&gt;=0.999,1,(G3316-MainSheet!$C$11-$B$6)*I3316/$C$2/60),0)</f>
        <v>1</v>
      </c>
      <c r="L3316" s="1">
        <f>IF(G3316&gt;MainSheet!$C$11+$B$6+$C$6,IF(L3315&gt;=0.999,1,(G3316-MainSheet!$C$11-$B$6-$C$6)*I3316/$D$2/60),0)</f>
        <v>1</v>
      </c>
      <c r="M3316">
        <f t="shared" si="463"/>
        <v>1</v>
      </c>
      <c r="N3316" s="2">
        <f t="shared" si="464"/>
        <v>3721.0526315789471</v>
      </c>
      <c r="O3316">
        <f t="shared" si="467"/>
        <v>977.02127659574455</v>
      </c>
      <c r="P3316">
        <f t="shared" si="465"/>
        <v>192000</v>
      </c>
      <c r="Q3316" s="2">
        <f t="shared" si="466"/>
        <v>196698.0739081747</v>
      </c>
      <c r="R3316">
        <f>Q3316/MainSheet!$C$8*(G3316-G3315)+R3315</f>
        <v>4750.5098964196295</v>
      </c>
      <c r="S3316">
        <f t="shared" si="468"/>
        <v>76670.175261330674</v>
      </c>
      <c r="T3316">
        <f t="shared" si="460"/>
        <v>33.140000000001976</v>
      </c>
      <c r="U3316" s="1">
        <f>Q3316/MainSheet!$C$22</f>
        <v>1</v>
      </c>
    </row>
    <row r="3317" spans="7:21">
      <c r="G3317">
        <f t="shared" si="461"/>
        <v>33.150000000001974</v>
      </c>
      <c r="H3317">
        <f t="shared" si="462"/>
        <v>198000</v>
      </c>
      <c r="I3317" s="2">
        <f>MIN(MainSheet!$C$10/MainSheet!$C$9,MainSheet!$K$9*60)</f>
        <v>660</v>
      </c>
      <c r="J3317" s="1">
        <f>IF(G3317&gt;MainSheet!$C$11,IF(J3316&gt;=0.999,1,(G3317-MainSheet!$C$11)*I3317/$B$2/60),0)</f>
        <v>1</v>
      </c>
      <c r="K3317" s="1">
        <f>IF(G3317&gt;MainSheet!$C$11+$B$6,IF(K3316&gt;=0.999,1,(G3317-MainSheet!$C$11-$B$6)*I3317/$C$2/60),0)</f>
        <v>1</v>
      </c>
      <c r="L3317" s="1">
        <f>IF(G3317&gt;MainSheet!$C$11+$B$6+$C$6,IF(L3316&gt;=0.999,1,(G3317-MainSheet!$C$11-$B$6-$C$6)*I3317/$D$2/60),0)</f>
        <v>1</v>
      </c>
      <c r="M3317">
        <f t="shared" si="463"/>
        <v>1</v>
      </c>
      <c r="N3317" s="2">
        <f t="shared" si="464"/>
        <v>3721.0526315789471</v>
      </c>
      <c r="O3317">
        <f t="shared" si="467"/>
        <v>977.02127659574455</v>
      </c>
      <c r="P3317">
        <f t="shared" si="465"/>
        <v>192000</v>
      </c>
      <c r="Q3317" s="2">
        <f t="shared" si="466"/>
        <v>196698.0739081747</v>
      </c>
      <c r="R3317">
        <f>Q3317/MainSheet!$C$8*(G3317-G3316)+R3316</f>
        <v>4752.5411429104633</v>
      </c>
      <c r="S3317">
        <f t="shared" si="468"/>
        <v>76702.958273648706</v>
      </c>
      <c r="T3317">
        <f t="shared" si="460"/>
        <v>33.150000000001974</v>
      </c>
      <c r="U3317" s="1">
        <f>Q3317/MainSheet!$C$22</f>
        <v>1</v>
      </c>
    </row>
    <row r="3318" spans="7:21">
      <c r="G3318">
        <f t="shared" si="461"/>
        <v>33.160000000001972</v>
      </c>
      <c r="H3318">
        <f t="shared" si="462"/>
        <v>198000</v>
      </c>
      <c r="I3318" s="2">
        <f>MIN(MainSheet!$C$10/MainSheet!$C$9,MainSheet!$K$9*60)</f>
        <v>660</v>
      </c>
      <c r="J3318" s="1">
        <f>IF(G3318&gt;MainSheet!$C$11,IF(J3317&gt;=0.999,1,(G3318-MainSheet!$C$11)*I3318/$B$2/60),0)</f>
        <v>1</v>
      </c>
      <c r="K3318" s="1">
        <f>IF(G3318&gt;MainSheet!$C$11+$B$6,IF(K3317&gt;=0.999,1,(G3318-MainSheet!$C$11-$B$6)*I3318/$C$2/60),0)</f>
        <v>1</v>
      </c>
      <c r="L3318" s="1">
        <f>IF(G3318&gt;MainSheet!$C$11+$B$6+$C$6,IF(L3317&gt;=0.999,1,(G3318-MainSheet!$C$11-$B$6-$C$6)*I3318/$D$2/60),0)</f>
        <v>1</v>
      </c>
      <c r="M3318">
        <f t="shared" si="463"/>
        <v>1</v>
      </c>
      <c r="N3318" s="2">
        <f t="shared" si="464"/>
        <v>3721.0526315789471</v>
      </c>
      <c r="O3318">
        <f t="shared" si="467"/>
        <v>977.02127659574455</v>
      </c>
      <c r="P3318">
        <f t="shared" si="465"/>
        <v>192000</v>
      </c>
      <c r="Q3318" s="2">
        <f t="shared" si="466"/>
        <v>196698.0739081747</v>
      </c>
      <c r="R3318">
        <f>Q3318/MainSheet!$C$8*(G3318-G3317)+R3317</f>
        <v>4754.5723894012972</v>
      </c>
      <c r="S3318">
        <f t="shared" si="468"/>
        <v>76735.741285966738</v>
      </c>
      <c r="T3318">
        <f t="shared" si="460"/>
        <v>33.160000000001972</v>
      </c>
      <c r="U3318" s="1">
        <f>Q3318/MainSheet!$C$22</f>
        <v>1</v>
      </c>
    </row>
    <row r="3319" spans="7:21">
      <c r="G3319">
        <f t="shared" si="461"/>
        <v>33.17000000000197</v>
      </c>
      <c r="H3319">
        <f t="shared" si="462"/>
        <v>198000</v>
      </c>
      <c r="I3319" s="2">
        <f>MIN(MainSheet!$C$10/MainSheet!$C$9,MainSheet!$K$9*60)</f>
        <v>660</v>
      </c>
      <c r="J3319" s="1">
        <f>IF(G3319&gt;MainSheet!$C$11,IF(J3318&gt;=0.999,1,(G3319-MainSheet!$C$11)*I3319/$B$2/60),0)</f>
        <v>1</v>
      </c>
      <c r="K3319" s="1">
        <f>IF(G3319&gt;MainSheet!$C$11+$B$6,IF(K3318&gt;=0.999,1,(G3319-MainSheet!$C$11-$B$6)*I3319/$C$2/60),0)</f>
        <v>1</v>
      </c>
      <c r="L3319" s="1">
        <f>IF(G3319&gt;MainSheet!$C$11+$B$6+$C$6,IF(L3318&gt;=0.999,1,(G3319-MainSheet!$C$11-$B$6-$C$6)*I3319/$D$2/60),0)</f>
        <v>1</v>
      </c>
      <c r="M3319">
        <f t="shared" si="463"/>
        <v>1</v>
      </c>
      <c r="N3319" s="2">
        <f t="shared" si="464"/>
        <v>3721.0526315789471</v>
      </c>
      <c r="O3319">
        <f t="shared" si="467"/>
        <v>977.02127659574455</v>
      </c>
      <c r="P3319">
        <f t="shared" si="465"/>
        <v>192000</v>
      </c>
      <c r="Q3319" s="2">
        <f t="shared" si="466"/>
        <v>196698.0739081747</v>
      </c>
      <c r="R3319">
        <f>Q3319/MainSheet!$C$8*(G3319-G3318)+R3318</f>
        <v>4756.603635892131</v>
      </c>
      <c r="S3319">
        <f t="shared" si="468"/>
        <v>76768.52429828477</v>
      </c>
      <c r="T3319">
        <f t="shared" si="460"/>
        <v>33.17000000000197</v>
      </c>
      <c r="U3319" s="1">
        <f>Q3319/MainSheet!$C$22</f>
        <v>1</v>
      </c>
    </row>
    <row r="3320" spans="7:21">
      <c r="G3320">
        <f t="shared" si="461"/>
        <v>33.180000000001968</v>
      </c>
      <c r="H3320">
        <f t="shared" si="462"/>
        <v>198000</v>
      </c>
      <c r="I3320" s="2">
        <f>MIN(MainSheet!$C$10/MainSheet!$C$9,MainSheet!$K$9*60)</f>
        <v>660</v>
      </c>
      <c r="J3320" s="1">
        <f>IF(G3320&gt;MainSheet!$C$11,IF(J3319&gt;=0.999,1,(G3320-MainSheet!$C$11)*I3320/$B$2/60),0)</f>
        <v>1</v>
      </c>
      <c r="K3320" s="1">
        <f>IF(G3320&gt;MainSheet!$C$11+$B$6,IF(K3319&gt;=0.999,1,(G3320-MainSheet!$C$11-$B$6)*I3320/$C$2/60),0)</f>
        <v>1</v>
      </c>
      <c r="L3320" s="1">
        <f>IF(G3320&gt;MainSheet!$C$11+$B$6+$C$6,IF(L3319&gt;=0.999,1,(G3320-MainSheet!$C$11-$B$6-$C$6)*I3320/$D$2/60),0)</f>
        <v>1</v>
      </c>
      <c r="M3320">
        <f t="shared" si="463"/>
        <v>1</v>
      </c>
      <c r="N3320" s="2">
        <f t="shared" si="464"/>
        <v>3721.0526315789471</v>
      </c>
      <c r="O3320">
        <f t="shared" si="467"/>
        <v>977.02127659574455</v>
      </c>
      <c r="P3320">
        <f t="shared" si="465"/>
        <v>192000</v>
      </c>
      <c r="Q3320" s="2">
        <f t="shared" si="466"/>
        <v>196698.0739081747</v>
      </c>
      <c r="R3320">
        <f>Q3320/MainSheet!$C$8*(G3320-G3319)+R3319</f>
        <v>4758.6348823829649</v>
      </c>
      <c r="S3320">
        <f t="shared" si="468"/>
        <v>76801.307310602802</v>
      </c>
      <c r="T3320">
        <f t="shared" si="460"/>
        <v>33.180000000001968</v>
      </c>
      <c r="U3320" s="1">
        <f>Q3320/MainSheet!$C$22</f>
        <v>1</v>
      </c>
    </row>
    <row r="3321" spans="7:21">
      <c r="G3321">
        <f t="shared" si="461"/>
        <v>33.190000000001966</v>
      </c>
      <c r="H3321">
        <f t="shared" si="462"/>
        <v>198000</v>
      </c>
      <c r="I3321" s="2">
        <f>MIN(MainSheet!$C$10/MainSheet!$C$9,MainSheet!$K$9*60)</f>
        <v>660</v>
      </c>
      <c r="J3321" s="1">
        <f>IF(G3321&gt;MainSheet!$C$11,IF(J3320&gt;=0.999,1,(G3321-MainSheet!$C$11)*I3321/$B$2/60),0)</f>
        <v>1</v>
      </c>
      <c r="K3321" s="1">
        <f>IF(G3321&gt;MainSheet!$C$11+$B$6,IF(K3320&gt;=0.999,1,(G3321-MainSheet!$C$11-$B$6)*I3321/$C$2/60),0)</f>
        <v>1</v>
      </c>
      <c r="L3321" s="1">
        <f>IF(G3321&gt;MainSheet!$C$11+$B$6+$C$6,IF(L3320&gt;=0.999,1,(G3321-MainSheet!$C$11-$B$6-$C$6)*I3321/$D$2/60),0)</f>
        <v>1</v>
      </c>
      <c r="M3321">
        <f t="shared" si="463"/>
        <v>1</v>
      </c>
      <c r="N3321" s="2">
        <f t="shared" si="464"/>
        <v>3721.0526315789471</v>
      </c>
      <c r="O3321">
        <f t="shared" si="467"/>
        <v>977.02127659574455</v>
      </c>
      <c r="P3321">
        <f t="shared" si="465"/>
        <v>192000</v>
      </c>
      <c r="Q3321" s="2">
        <f t="shared" si="466"/>
        <v>196698.0739081747</v>
      </c>
      <c r="R3321">
        <f>Q3321/MainSheet!$C$8*(G3321-G3320)+R3320</f>
        <v>4760.6661288737987</v>
      </c>
      <c r="S3321">
        <f t="shared" si="468"/>
        <v>76834.090322920834</v>
      </c>
      <c r="T3321">
        <f t="shared" si="460"/>
        <v>33.190000000001966</v>
      </c>
      <c r="U3321" s="1">
        <f>Q3321/MainSheet!$C$22</f>
        <v>1</v>
      </c>
    </row>
    <row r="3322" spans="7:21">
      <c r="G3322">
        <f t="shared" si="461"/>
        <v>33.200000000001964</v>
      </c>
      <c r="H3322">
        <f t="shared" si="462"/>
        <v>198000</v>
      </c>
      <c r="I3322" s="2">
        <f>MIN(MainSheet!$C$10/MainSheet!$C$9,MainSheet!$K$9*60)</f>
        <v>660</v>
      </c>
      <c r="J3322" s="1">
        <f>IF(G3322&gt;MainSheet!$C$11,IF(J3321&gt;=0.999,1,(G3322-MainSheet!$C$11)*I3322/$B$2/60),0)</f>
        <v>1</v>
      </c>
      <c r="K3322" s="1">
        <f>IF(G3322&gt;MainSheet!$C$11+$B$6,IF(K3321&gt;=0.999,1,(G3322-MainSheet!$C$11-$B$6)*I3322/$C$2/60),0)</f>
        <v>1</v>
      </c>
      <c r="L3322" s="1">
        <f>IF(G3322&gt;MainSheet!$C$11+$B$6+$C$6,IF(L3321&gt;=0.999,1,(G3322-MainSheet!$C$11-$B$6-$C$6)*I3322/$D$2/60),0)</f>
        <v>1</v>
      </c>
      <c r="M3322">
        <f t="shared" si="463"/>
        <v>1</v>
      </c>
      <c r="N3322" s="2">
        <f t="shared" si="464"/>
        <v>3721.0526315789471</v>
      </c>
      <c r="O3322">
        <f t="shared" si="467"/>
        <v>977.02127659574455</v>
      </c>
      <c r="P3322">
        <f t="shared" si="465"/>
        <v>192000</v>
      </c>
      <c r="Q3322" s="2">
        <f t="shared" si="466"/>
        <v>196698.0739081747</v>
      </c>
      <c r="R3322">
        <f>Q3322/MainSheet!$C$8*(G3322-G3321)+R3321</f>
        <v>4762.6973753646325</v>
      </c>
      <c r="S3322">
        <f t="shared" si="468"/>
        <v>76866.873335238866</v>
      </c>
      <c r="T3322">
        <f t="shared" si="460"/>
        <v>33.200000000001964</v>
      </c>
      <c r="U3322" s="1">
        <f>Q3322/MainSheet!$C$22</f>
        <v>1</v>
      </c>
    </row>
    <row r="3323" spans="7:21">
      <c r="G3323">
        <f t="shared" si="461"/>
        <v>33.210000000001962</v>
      </c>
      <c r="H3323">
        <f t="shared" si="462"/>
        <v>198000</v>
      </c>
      <c r="I3323" s="2">
        <f>MIN(MainSheet!$C$10/MainSheet!$C$9,MainSheet!$K$9*60)</f>
        <v>660</v>
      </c>
      <c r="J3323" s="1">
        <f>IF(G3323&gt;MainSheet!$C$11,IF(J3322&gt;=0.999,1,(G3323-MainSheet!$C$11)*I3323/$B$2/60),0)</f>
        <v>1</v>
      </c>
      <c r="K3323" s="1">
        <f>IF(G3323&gt;MainSheet!$C$11+$B$6,IF(K3322&gt;=0.999,1,(G3323-MainSheet!$C$11-$B$6)*I3323/$C$2/60),0)</f>
        <v>1</v>
      </c>
      <c r="L3323" s="1">
        <f>IF(G3323&gt;MainSheet!$C$11+$B$6+$C$6,IF(L3322&gt;=0.999,1,(G3323-MainSheet!$C$11-$B$6-$C$6)*I3323/$D$2/60),0)</f>
        <v>1</v>
      </c>
      <c r="M3323">
        <f t="shared" si="463"/>
        <v>1</v>
      </c>
      <c r="N3323" s="2">
        <f t="shared" si="464"/>
        <v>3721.0526315789471</v>
      </c>
      <c r="O3323">
        <f t="shared" si="467"/>
        <v>977.02127659574455</v>
      </c>
      <c r="P3323">
        <f t="shared" si="465"/>
        <v>192000</v>
      </c>
      <c r="Q3323" s="2">
        <f t="shared" si="466"/>
        <v>196698.0739081747</v>
      </c>
      <c r="R3323">
        <f>Q3323/MainSheet!$C$8*(G3323-G3322)+R3322</f>
        <v>4764.7286218554664</v>
      </c>
      <c r="S3323">
        <f t="shared" si="468"/>
        <v>76899.656347556898</v>
      </c>
      <c r="T3323">
        <f t="shared" si="460"/>
        <v>33.210000000001962</v>
      </c>
      <c r="U3323" s="1">
        <f>Q3323/MainSheet!$C$22</f>
        <v>1</v>
      </c>
    </row>
    <row r="3324" spans="7:21">
      <c r="G3324">
        <f t="shared" si="461"/>
        <v>33.22000000000196</v>
      </c>
      <c r="H3324">
        <f t="shared" si="462"/>
        <v>198000</v>
      </c>
      <c r="I3324" s="2">
        <f>MIN(MainSheet!$C$10/MainSheet!$C$9,MainSheet!$K$9*60)</f>
        <v>660</v>
      </c>
      <c r="J3324" s="1">
        <f>IF(G3324&gt;MainSheet!$C$11,IF(J3323&gt;=0.999,1,(G3324-MainSheet!$C$11)*I3324/$B$2/60),0)</f>
        <v>1</v>
      </c>
      <c r="K3324" s="1">
        <f>IF(G3324&gt;MainSheet!$C$11+$B$6,IF(K3323&gt;=0.999,1,(G3324-MainSheet!$C$11-$B$6)*I3324/$C$2/60),0)</f>
        <v>1</v>
      </c>
      <c r="L3324" s="1">
        <f>IF(G3324&gt;MainSheet!$C$11+$B$6+$C$6,IF(L3323&gt;=0.999,1,(G3324-MainSheet!$C$11-$B$6-$C$6)*I3324/$D$2/60),0)</f>
        <v>1</v>
      </c>
      <c r="M3324">
        <f t="shared" si="463"/>
        <v>1</v>
      </c>
      <c r="N3324" s="2">
        <f t="shared" si="464"/>
        <v>3721.0526315789471</v>
      </c>
      <c r="O3324">
        <f t="shared" si="467"/>
        <v>977.02127659574455</v>
      </c>
      <c r="P3324">
        <f t="shared" si="465"/>
        <v>192000</v>
      </c>
      <c r="Q3324" s="2">
        <f t="shared" si="466"/>
        <v>196698.0739081747</v>
      </c>
      <c r="R3324">
        <f>Q3324/MainSheet!$C$8*(G3324-G3323)+R3323</f>
        <v>4766.7598683463002</v>
      </c>
      <c r="S3324">
        <f t="shared" si="468"/>
        <v>76932.43935987493</v>
      </c>
      <c r="T3324">
        <f t="shared" si="460"/>
        <v>33.22000000000196</v>
      </c>
      <c r="U3324" s="1">
        <f>Q3324/MainSheet!$C$22</f>
        <v>1</v>
      </c>
    </row>
    <row r="3325" spans="7:21">
      <c r="G3325">
        <f t="shared" si="461"/>
        <v>33.230000000001958</v>
      </c>
      <c r="H3325">
        <f t="shared" si="462"/>
        <v>198000</v>
      </c>
      <c r="I3325" s="2">
        <f>MIN(MainSheet!$C$10/MainSheet!$C$9,MainSheet!$K$9*60)</f>
        <v>660</v>
      </c>
      <c r="J3325" s="1">
        <f>IF(G3325&gt;MainSheet!$C$11,IF(J3324&gt;=0.999,1,(G3325-MainSheet!$C$11)*I3325/$B$2/60),0)</f>
        <v>1</v>
      </c>
      <c r="K3325" s="1">
        <f>IF(G3325&gt;MainSheet!$C$11+$B$6,IF(K3324&gt;=0.999,1,(G3325-MainSheet!$C$11-$B$6)*I3325/$C$2/60),0)</f>
        <v>1</v>
      </c>
      <c r="L3325" s="1">
        <f>IF(G3325&gt;MainSheet!$C$11+$B$6+$C$6,IF(L3324&gt;=0.999,1,(G3325-MainSheet!$C$11-$B$6-$C$6)*I3325/$D$2/60),0)</f>
        <v>1</v>
      </c>
      <c r="M3325">
        <f t="shared" si="463"/>
        <v>1</v>
      </c>
      <c r="N3325" s="2">
        <f t="shared" si="464"/>
        <v>3721.0526315789471</v>
      </c>
      <c r="O3325">
        <f t="shared" si="467"/>
        <v>977.02127659574455</v>
      </c>
      <c r="P3325">
        <f t="shared" si="465"/>
        <v>192000</v>
      </c>
      <c r="Q3325" s="2">
        <f t="shared" si="466"/>
        <v>196698.0739081747</v>
      </c>
      <c r="R3325">
        <f>Q3325/MainSheet!$C$8*(G3325-G3324)+R3324</f>
        <v>4768.791114837134</v>
      </c>
      <c r="S3325">
        <f t="shared" si="468"/>
        <v>76965.222372192962</v>
      </c>
      <c r="T3325">
        <f t="shared" si="460"/>
        <v>33.230000000001958</v>
      </c>
      <c r="U3325" s="1">
        <f>Q3325/MainSheet!$C$22</f>
        <v>1</v>
      </c>
    </row>
    <row r="3326" spans="7:21">
      <c r="G3326">
        <f t="shared" si="461"/>
        <v>33.240000000001956</v>
      </c>
      <c r="H3326">
        <f t="shared" si="462"/>
        <v>198000</v>
      </c>
      <c r="I3326" s="2">
        <f>MIN(MainSheet!$C$10/MainSheet!$C$9,MainSheet!$K$9*60)</f>
        <v>660</v>
      </c>
      <c r="J3326" s="1">
        <f>IF(G3326&gt;MainSheet!$C$11,IF(J3325&gt;=0.999,1,(G3326-MainSheet!$C$11)*I3326/$B$2/60),0)</f>
        <v>1</v>
      </c>
      <c r="K3326" s="1">
        <f>IF(G3326&gt;MainSheet!$C$11+$B$6,IF(K3325&gt;=0.999,1,(G3326-MainSheet!$C$11-$B$6)*I3326/$C$2/60),0)</f>
        <v>1</v>
      </c>
      <c r="L3326" s="1">
        <f>IF(G3326&gt;MainSheet!$C$11+$B$6+$C$6,IF(L3325&gt;=0.999,1,(G3326-MainSheet!$C$11-$B$6-$C$6)*I3326/$D$2/60),0)</f>
        <v>1</v>
      </c>
      <c r="M3326">
        <f t="shared" si="463"/>
        <v>1</v>
      </c>
      <c r="N3326" s="2">
        <f t="shared" si="464"/>
        <v>3721.0526315789471</v>
      </c>
      <c r="O3326">
        <f t="shared" si="467"/>
        <v>977.02127659574455</v>
      </c>
      <c r="P3326">
        <f t="shared" si="465"/>
        <v>192000</v>
      </c>
      <c r="Q3326" s="2">
        <f t="shared" si="466"/>
        <v>196698.0739081747</v>
      </c>
      <c r="R3326">
        <f>Q3326/MainSheet!$C$8*(G3326-G3325)+R3325</f>
        <v>4770.8223613279679</v>
      </c>
      <c r="S3326">
        <f t="shared" si="468"/>
        <v>76998.005384510994</v>
      </c>
      <c r="T3326">
        <f t="shared" si="460"/>
        <v>33.240000000001956</v>
      </c>
      <c r="U3326" s="1">
        <f>Q3326/MainSheet!$C$22</f>
        <v>1</v>
      </c>
    </row>
    <row r="3327" spans="7:21">
      <c r="G3327">
        <f t="shared" si="461"/>
        <v>33.250000000001954</v>
      </c>
      <c r="H3327">
        <f t="shared" si="462"/>
        <v>198000</v>
      </c>
      <c r="I3327" s="2">
        <f>MIN(MainSheet!$C$10/MainSheet!$C$9,MainSheet!$K$9*60)</f>
        <v>660</v>
      </c>
      <c r="J3327" s="1">
        <f>IF(G3327&gt;MainSheet!$C$11,IF(J3326&gt;=0.999,1,(G3327-MainSheet!$C$11)*I3327/$B$2/60),0)</f>
        <v>1</v>
      </c>
      <c r="K3327" s="1">
        <f>IF(G3327&gt;MainSheet!$C$11+$B$6,IF(K3326&gt;=0.999,1,(G3327-MainSheet!$C$11-$B$6)*I3327/$C$2/60),0)</f>
        <v>1</v>
      </c>
      <c r="L3327" s="1">
        <f>IF(G3327&gt;MainSheet!$C$11+$B$6+$C$6,IF(L3326&gt;=0.999,1,(G3327-MainSheet!$C$11-$B$6-$C$6)*I3327/$D$2/60),0)</f>
        <v>1</v>
      </c>
      <c r="M3327">
        <f t="shared" si="463"/>
        <v>1</v>
      </c>
      <c r="N3327" s="2">
        <f t="shared" si="464"/>
        <v>3721.0526315789471</v>
      </c>
      <c r="O3327">
        <f t="shared" si="467"/>
        <v>977.02127659574455</v>
      </c>
      <c r="P3327">
        <f t="shared" si="465"/>
        <v>192000</v>
      </c>
      <c r="Q3327" s="2">
        <f t="shared" si="466"/>
        <v>196698.0739081747</v>
      </c>
      <c r="R3327">
        <f>Q3327/MainSheet!$C$8*(G3327-G3326)+R3326</f>
        <v>4772.8536078188017</v>
      </c>
      <c r="S3327">
        <f t="shared" si="468"/>
        <v>77030.788396829026</v>
      </c>
      <c r="T3327">
        <f t="shared" si="460"/>
        <v>33.250000000001954</v>
      </c>
      <c r="U3327" s="1">
        <f>Q3327/MainSheet!$C$22</f>
        <v>1</v>
      </c>
    </row>
    <row r="3328" spans="7:21">
      <c r="G3328">
        <f t="shared" si="461"/>
        <v>33.260000000001952</v>
      </c>
      <c r="H3328">
        <f t="shared" si="462"/>
        <v>198000</v>
      </c>
      <c r="I3328" s="2">
        <f>MIN(MainSheet!$C$10/MainSheet!$C$9,MainSheet!$K$9*60)</f>
        <v>660</v>
      </c>
      <c r="J3328" s="1">
        <f>IF(G3328&gt;MainSheet!$C$11,IF(J3327&gt;=0.999,1,(G3328-MainSheet!$C$11)*I3328/$B$2/60),0)</f>
        <v>1</v>
      </c>
      <c r="K3328" s="1">
        <f>IF(G3328&gt;MainSheet!$C$11+$B$6,IF(K3327&gt;=0.999,1,(G3328-MainSheet!$C$11-$B$6)*I3328/$C$2/60),0)</f>
        <v>1</v>
      </c>
      <c r="L3328" s="1">
        <f>IF(G3328&gt;MainSheet!$C$11+$B$6+$C$6,IF(L3327&gt;=0.999,1,(G3328-MainSheet!$C$11-$B$6-$C$6)*I3328/$D$2/60),0)</f>
        <v>1</v>
      </c>
      <c r="M3328">
        <f t="shared" si="463"/>
        <v>1</v>
      </c>
      <c r="N3328" s="2">
        <f t="shared" si="464"/>
        <v>3721.0526315789471</v>
      </c>
      <c r="O3328">
        <f t="shared" si="467"/>
        <v>977.02127659574455</v>
      </c>
      <c r="P3328">
        <f t="shared" si="465"/>
        <v>192000</v>
      </c>
      <c r="Q3328" s="2">
        <f t="shared" si="466"/>
        <v>196698.0739081747</v>
      </c>
      <c r="R3328">
        <f>Q3328/MainSheet!$C$8*(G3328-G3327)+R3327</f>
        <v>4774.8848543096356</v>
      </c>
      <c r="S3328">
        <f t="shared" si="468"/>
        <v>77063.571409147058</v>
      </c>
      <c r="T3328">
        <f t="shared" si="460"/>
        <v>33.260000000001952</v>
      </c>
      <c r="U3328" s="1">
        <f>Q3328/MainSheet!$C$22</f>
        <v>1</v>
      </c>
    </row>
    <row r="3329" spans="7:21">
      <c r="G3329">
        <f t="shared" si="461"/>
        <v>33.27000000000195</v>
      </c>
      <c r="H3329">
        <f t="shared" si="462"/>
        <v>198000</v>
      </c>
      <c r="I3329" s="2">
        <f>MIN(MainSheet!$C$10/MainSheet!$C$9,MainSheet!$K$9*60)</f>
        <v>660</v>
      </c>
      <c r="J3329" s="1">
        <f>IF(G3329&gt;MainSheet!$C$11,IF(J3328&gt;=0.999,1,(G3329-MainSheet!$C$11)*I3329/$B$2/60),0)</f>
        <v>1</v>
      </c>
      <c r="K3329" s="1">
        <f>IF(G3329&gt;MainSheet!$C$11+$B$6,IF(K3328&gt;=0.999,1,(G3329-MainSheet!$C$11-$B$6)*I3329/$C$2/60),0)</f>
        <v>1</v>
      </c>
      <c r="L3329" s="1">
        <f>IF(G3329&gt;MainSheet!$C$11+$B$6+$C$6,IF(L3328&gt;=0.999,1,(G3329-MainSheet!$C$11-$B$6-$C$6)*I3329/$D$2/60),0)</f>
        <v>1</v>
      </c>
      <c r="M3329">
        <f t="shared" si="463"/>
        <v>1</v>
      </c>
      <c r="N3329" s="2">
        <f t="shared" si="464"/>
        <v>3721.0526315789471</v>
      </c>
      <c r="O3329">
        <f t="shared" si="467"/>
        <v>977.02127659574455</v>
      </c>
      <c r="P3329">
        <f t="shared" si="465"/>
        <v>192000</v>
      </c>
      <c r="Q3329" s="2">
        <f t="shared" si="466"/>
        <v>196698.0739081747</v>
      </c>
      <c r="R3329">
        <f>Q3329/MainSheet!$C$8*(G3329-G3328)+R3328</f>
        <v>4776.9161008004694</v>
      </c>
      <c r="S3329">
        <f t="shared" si="468"/>
        <v>77096.35442146509</v>
      </c>
      <c r="T3329">
        <f t="shared" si="460"/>
        <v>33.27000000000195</v>
      </c>
      <c r="U3329" s="1">
        <f>Q3329/MainSheet!$C$22</f>
        <v>1</v>
      </c>
    </row>
    <row r="3330" spans="7:21">
      <c r="G3330">
        <f t="shared" si="461"/>
        <v>33.280000000001948</v>
      </c>
      <c r="H3330">
        <f t="shared" si="462"/>
        <v>198000</v>
      </c>
      <c r="I3330" s="2">
        <f>MIN(MainSheet!$C$10/MainSheet!$C$9,MainSheet!$K$9*60)</f>
        <v>660</v>
      </c>
      <c r="J3330" s="1">
        <f>IF(G3330&gt;MainSheet!$C$11,IF(J3329&gt;=0.999,1,(G3330-MainSheet!$C$11)*I3330/$B$2/60),0)</f>
        <v>1</v>
      </c>
      <c r="K3330" s="1">
        <f>IF(G3330&gt;MainSheet!$C$11+$B$6,IF(K3329&gt;=0.999,1,(G3330-MainSheet!$C$11-$B$6)*I3330/$C$2/60),0)</f>
        <v>1</v>
      </c>
      <c r="L3330" s="1">
        <f>IF(G3330&gt;MainSheet!$C$11+$B$6+$C$6,IF(L3329&gt;=0.999,1,(G3330-MainSheet!$C$11-$B$6-$C$6)*I3330/$D$2/60),0)</f>
        <v>1</v>
      </c>
      <c r="M3330">
        <f t="shared" si="463"/>
        <v>1</v>
      </c>
      <c r="N3330" s="2">
        <f t="shared" si="464"/>
        <v>3721.0526315789471</v>
      </c>
      <c r="O3330">
        <f t="shared" si="467"/>
        <v>977.02127659574455</v>
      </c>
      <c r="P3330">
        <f t="shared" si="465"/>
        <v>192000</v>
      </c>
      <c r="Q3330" s="2">
        <f t="shared" si="466"/>
        <v>196698.0739081747</v>
      </c>
      <c r="R3330">
        <f>Q3330/MainSheet!$C$8*(G3330-G3329)+R3329</f>
        <v>4778.9473472913032</v>
      </c>
      <c r="S3330">
        <f t="shared" si="468"/>
        <v>77129.137433783122</v>
      </c>
      <c r="T3330">
        <f t="shared" si="460"/>
        <v>33.280000000001948</v>
      </c>
      <c r="U3330" s="1">
        <f>Q3330/MainSheet!$C$22</f>
        <v>1</v>
      </c>
    </row>
    <row r="3331" spans="7:21">
      <c r="G3331">
        <f t="shared" si="461"/>
        <v>33.290000000001946</v>
      </c>
      <c r="H3331">
        <f t="shared" si="462"/>
        <v>198000</v>
      </c>
      <c r="I3331" s="2">
        <f>MIN(MainSheet!$C$10/MainSheet!$C$9,MainSheet!$K$9*60)</f>
        <v>660</v>
      </c>
      <c r="J3331" s="1">
        <f>IF(G3331&gt;MainSheet!$C$11,IF(J3330&gt;=0.999,1,(G3331-MainSheet!$C$11)*I3331/$B$2/60),0)</f>
        <v>1</v>
      </c>
      <c r="K3331" s="1">
        <f>IF(G3331&gt;MainSheet!$C$11+$B$6,IF(K3330&gt;=0.999,1,(G3331-MainSheet!$C$11-$B$6)*I3331/$C$2/60),0)</f>
        <v>1</v>
      </c>
      <c r="L3331" s="1">
        <f>IF(G3331&gt;MainSheet!$C$11+$B$6+$C$6,IF(L3330&gt;=0.999,1,(G3331-MainSheet!$C$11-$B$6-$C$6)*I3331/$D$2/60),0)</f>
        <v>1</v>
      </c>
      <c r="M3331">
        <f t="shared" si="463"/>
        <v>1</v>
      </c>
      <c r="N3331" s="2">
        <f t="shared" si="464"/>
        <v>3721.0526315789471</v>
      </c>
      <c r="O3331">
        <f t="shared" si="467"/>
        <v>977.02127659574455</v>
      </c>
      <c r="P3331">
        <f t="shared" si="465"/>
        <v>192000</v>
      </c>
      <c r="Q3331" s="2">
        <f t="shared" si="466"/>
        <v>196698.0739081747</v>
      </c>
      <c r="R3331">
        <f>Q3331/MainSheet!$C$8*(G3331-G3330)+R3330</f>
        <v>4780.9785937821371</v>
      </c>
      <c r="S3331">
        <f t="shared" si="468"/>
        <v>77161.920446101154</v>
      </c>
      <c r="T3331">
        <f t="shared" ref="T3331:T3394" si="469">G3331</f>
        <v>33.290000000001946</v>
      </c>
      <c r="U3331" s="1">
        <f>Q3331/MainSheet!$C$22</f>
        <v>1</v>
      </c>
    </row>
    <row r="3332" spans="7:21">
      <c r="G3332">
        <f t="shared" ref="G3332:G3395" si="470">G3331+$F$2</f>
        <v>33.300000000001944</v>
      </c>
      <c r="H3332">
        <f t="shared" ref="H3332:H3395" si="471">H3331</f>
        <v>198000</v>
      </c>
      <c r="I3332" s="2">
        <f>MIN(MainSheet!$C$10/MainSheet!$C$9,MainSheet!$K$9*60)</f>
        <v>660</v>
      </c>
      <c r="J3332" s="1">
        <f>IF(G3332&gt;MainSheet!$C$11,IF(J3331&gt;=0.999,1,(G3332-MainSheet!$C$11)*I3332/$B$2/60),0)</f>
        <v>1</v>
      </c>
      <c r="K3332" s="1">
        <f>IF(G3332&gt;MainSheet!$C$11+$B$6,IF(K3331&gt;=0.999,1,(G3332-MainSheet!$C$11-$B$6)*I3332/$C$2/60),0)</f>
        <v>1</v>
      </c>
      <c r="L3332" s="1">
        <f>IF(G3332&gt;MainSheet!$C$11+$B$6+$C$6,IF(L3331&gt;=0.999,1,(G3332-MainSheet!$C$11-$B$6-$C$6)*I3332/$D$2/60),0)</f>
        <v>1</v>
      </c>
      <c r="M3332">
        <f t="shared" ref="M3332:M3395" si="472">(J3332*$B$2+K3332*$C$2+L3332*$D$2)/SUM($B$2:$D$2)</f>
        <v>1</v>
      </c>
      <c r="N3332" s="2">
        <f t="shared" ref="N3332:N3395" si="473">IF(J3332&gt;=0.01,((1-J3332)*B$3+B$4*(J3332)),0)</f>
        <v>3721.0526315789471</v>
      </c>
      <c r="O3332">
        <f t="shared" si="467"/>
        <v>977.02127659574455</v>
      </c>
      <c r="P3332">
        <f t="shared" ref="P3332:P3395" si="474">IF(IF(N3332+O3332&gt;H3332,H3332-O3332-N3332,IF(L3332&gt;0,((1-L3332)*D$3+D$4*(L3332)),0))+O3332+N3332&gt;H3332,H3332-N3332-O3332,IF(N3332+O3332&gt;H3332,H3332-O3332-N3332,IF(L3332&gt;0,((1-L3332)*D$3+D$4*(L3332)),0)))</f>
        <v>192000</v>
      </c>
      <c r="Q3332" s="2">
        <f t="shared" ref="Q3332:Q3395" si="475">SUM(N3332:P3332)</f>
        <v>196698.0739081747</v>
      </c>
      <c r="R3332">
        <f>Q3332/MainSheet!$C$8*(G3332-G3331)+R3331</f>
        <v>4783.0098402729709</v>
      </c>
      <c r="S3332">
        <f t="shared" si="468"/>
        <v>77194.703458419186</v>
      </c>
      <c r="T3332">
        <f t="shared" si="469"/>
        <v>33.300000000001944</v>
      </c>
      <c r="U3332" s="1">
        <f>Q3332/MainSheet!$C$22</f>
        <v>1</v>
      </c>
    </row>
    <row r="3333" spans="7:21">
      <c r="G3333">
        <f t="shared" si="470"/>
        <v>33.310000000001942</v>
      </c>
      <c r="H3333">
        <f t="shared" si="471"/>
        <v>198000</v>
      </c>
      <c r="I3333" s="2">
        <f>MIN(MainSheet!$C$10/MainSheet!$C$9,MainSheet!$K$9*60)</f>
        <v>660</v>
      </c>
      <c r="J3333" s="1">
        <f>IF(G3333&gt;MainSheet!$C$11,IF(J3332&gt;=0.999,1,(G3333-MainSheet!$C$11)*I3333/$B$2/60),0)</f>
        <v>1</v>
      </c>
      <c r="K3333" s="1">
        <f>IF(G3333&gt;MainSheet!$C$11+$B$6,IF(K3332&gt;=0.999,1,(G3333-MainSheet!$C$11-$B$6)*I3333/$C$2/60),0)</f>
        <v>1</v>
      </c>
      <c r="L3333" s="1">
        <f>IF(G3333&gt;MainSheet!$C$11+$B$6+$C$6,IF(L3332&gt;=0.999,1,(G3333-MainSheet!$C$11-$B$6-$C$6)*I3333/$D$2/60),0)</f>
        <v>1</v>
      </c>
      <c r="M3333">
        <f t="shared" si="472"/>
        <v>1</v>
      </c>
      <c r="N3333" s="2">
        <f t="shared" si="473"/>
        <v>3721.0526315789471</v>
      </c>
      <c r="O3333">
        <f t="shared" ref="O3333:O3396" si="476">IF(K3333&gt;=0.01,((1-K3333)*C$3+C$4*(K3333)),0)</f>
        <v>977.02127659574455</v>
      </c>
      <c r="P3333">
        <f t="shared" si="474"/>
        <v>192000</v>
      </c>
      <c r="Q3333" s="2">
        <f t="shared" si="475"/>
        <v>196698.0739081747</v>
      </c>
      <c r="R3333">
        <f>Q3333/MainSheet!$C$8*(G3333-G3332)+R3332</f>
        <v>4785.0410867638047</v>
      </c>
      <c r="S3333">
        <f t="shared" ref="S3333:S3396" si="477">Q3333*$F$2/60+S3332</f>
        <v>77227.486470737218</v>
      </c>
      <c r="T3333">
        <f t="shared" si="469"/>
        <v>33.310000000001942</v>
      </c>
      <c r="U3333" s="1">
        <f>Q3333/MainSheet!$C$22</f>
        <v>1</v>
      </c>
    </row>
    <row r="3334" spans="7:21">
      <c r="G3334">
        <f t="shared" si="470"/>
        <v>33.32000000000194</v>
      </c>
      <c r="H3334">
        <f t="shared" si="471"/>
        <v>198000</v>
      </c>
      <c r="I3334" s="2">
        <f>MIN(MainSheet!$C$10/MainSheet!$C$9,MainSheet!$K$9*60)</f>
        <v>660</v>
      </c>
      <c r="J3334" s="1">
        <f>IF(G3334&gt;MainSheet!$C$11,IF(J3333&gt;=0.999,1,(G3334-MainSheet!$C$11)*I3334/$B$2/60),0)</f>
        <v>1</v>
      </c>
      <c r="K3334" s="1">
        <f>IF(G3334&gt;MainSheet!$C$11+$B$6,IF(K3333&gt;=0.999,1,(G3334-MainSheet!$C$11-$B$6)*I3334/$C$2/60),0)</f>
        <v>1</v>
      </c>
      <c r="L3334" s="1">
        <f>IF(G3334&gt;MainSheet!$C$11+$B$6+$C$6,IF(L3333&gt;=0.999,1,(G3334-MainSheet!$C$11-$B$6-$C$6)*I3334/$D$2/60),0)</f>
        <v>1</v>
      </c>
      <c r="M3334">
        <f t="shared" si="472"/>
        <v>1</v>
      </c>
      <c r="N3334" s="2">
        <f t="shared" si="473"/>
        <v>3721.0526315789471</v>
      </c>
      <c r="O3334">
        <f t="shared" si="476"/>
        <v>977.02127659574455</v>
      </c>
      <c r="P3334">
        <f t="shared" si="474"/>
        <v>192000</v>
      </c>
      <c r="Q3334" s="2">
        <f t="shared" si="475"/>
        <v>196698.0739081747</v>
      </c>
      <c r="R3334">
        <f>Q3334/MainSheet!$C$8*(G3334-G3333)+R3333</f>
        <v>4787.0723332546386</v>
      </c>
      <c r="S3334">
        <f t="shared" si="477"/>
        <v>77260.26948305525</v>
      </c>
      <c r="T3334">
        <f t="shared" si="469"/>
        <v>33.32000000000194</v>
      </c>
      <c r="U3334" s="1">
        <f>Q3334/MainSheet!$C$22</f>
        <v>1</v>
      </c>
    </row>
    <row r="3335" spans="7:21">
      <c r="G3335">
        <f t="shared" si="470"/>
        <v>33.330000000001938</v>
      </c>
      <c r="H3335">
        <f t="shared" si="471"/>
        <v>198000</v>
      </c>
      <c r="I3335" s="2">
        <f>MIN(MainSheet!$C$10/MainSheet!$C$9,MainSheet!$K$9*60)</f>
        <v>660</v>
      </c>
      <c r="J3335" s="1">
        <f>IF(G3335&gt;MainSheet!$C$11,IF(J3334&gt;=0.999,1,(G3335-MainSheet!$C$11)*I3335/$B$2/60),0)</f>
        <v>1</v>
      </c>
      <c r="K3335" s="1">
        <f>IF(G3335&gt;MainSheet!$C$11+$B$6,IF(K3334&gt;=0.999,1,(G3335-MainSheet!$C$11-$B$6)*I3335/$C$2/60),0)</f>
        <v>1</v>
      </c>
      <c r="L3335" s="1">
        <f>IF(G3335&gt;MainSheet!$C$11+$B$6+$C$6,IF(L3334&gt;=0.999,1,(G3335-MainSheet!$C$11-$B$6-$C$6)*I3335/$D$2/60),0)</f>
        <v>1</v>
      </c>
      <c r="M3335">
        <f t="shared" si="472"/>
        <v>1</v>
      </c>
      <c r="N3335" s="2">
        <f t="shared" si="473"/>
        <v>3721.0526315789471</v>
      </c>
      <c r="O3335">
        <f t="shared" si="476"/>
        <v>977.02127659574455</v>
      </c>
      <c r="P3335">
        <f t="shared" si="474"/>
        <v>192000</v>
      </c>
      <c r="Q3335" s="2">
        <f t="shared" si="475"/>
        <v>196698.0739081747</v>
      </c>
      <c r="R3335">
        <f>Q3335/MainSheet!$C$8*(G3335-G3334)+R3334</f>
        <v>4789.1035797454724</v>
      </c>
      <c r="S3335">
        <f t="shared" si="477"/>
        <v>77293.052495373282</v>
      </c>
      <c r="T3335">
        <f t="shared" si="469"/>
        <v>33.330000000001938</v>
      </c>
      <c r="U3335" s="1">
        <f>Q3335/MainSheet!$C$22</f>
        <v>1</v>
      </c>
    </row>
    <row r="3336" spans="7:21">
      <c r="G3336">
        <f t="shared" si="470"/>
        <v>33.340000000001936</v>
      </c>
      <c r="H3336">
        <f t="shared" si="471"/>
        <v>198000</v>
      </c>
      <c r="I3336" s="2">
        <f>MIN(MainSheet!$C$10/MainSheet!$C$9,MainSheet!$K$9*60)</f>
        <v>660</v>
      </c>
      <c r="J3336" s="1">
        <f>IF(G3336&gt;MainSheet!$C$11,IF(J3335&gt;=0.999,1,(G3336-MainSheet!$C$11)*I3336/$B$2/60),0)</f>
        <v>1</v>
      </c>
      <c r="K3336" s="1">
        <f>IF(G3336&gt;MainSheet!$C$11+$B$6,IF(K3335&gt;=0.999,1,(G3336-MainSheet!$C$11-$B$6)*I3336/$C$2/60),0)</f>
        <v>1</v>
      </c>
      <c r="L3336" s="1">
        <f>IF(G3336&gt;MainSheet!$C$11+$B$6+$C$6,IF(L3335&gt;=0.999,1,(G3336-MainSheet!$C$11-$B$6-$C$6)*I3336/$D$2/60),0)</f>
        <v>1</v>
      </c>
      <c r="M3336">
        <f t="shared" si="472"/>
        <v>1</v>
      </c>
      <c r="N3336" s="2">
        <f t="shared" si="473"/>
        <v>3721.0526315789471</v>
      </c>
      <c r="O3336">
        <f t="shared" si="476"/>
        <v>977.02127659574455</v>
      </c>
      <c r="P3336">
        <f t="shared" si="474"/>
        <v>192000</v>
      </c>
      <c r="Q3336" s="2">
        <f t="shared" si="475"/>
        <v>196698.0739081747</v>
      </c>
      <c r="R3336">
        <f>Q3336/MainSheet!$C$8*(G3336-G3335)+R3335</f>
        <v>4791.1348262363063</v>
      </c>
      <c r="S3336">
        <f t="shared" si="477"/>
        <v>77325.835507691314</v>
      </c>
      <c r="T3336">
        <f t="shared" si="469"/>
        <v>33.340000000001936</v>
      </c>
      <c r="U3336" s="1">
        <f>Q3336/MainSheet!$C$22</f>
        <v>1</v>
      </c>
    </row>
    <row r="3337" spans="7:21">
      <c r="G3337">
        <f t="shared" si="470"/>
        <v>33.350000000001934</v>
      </c>
      <c r="H3337">
        <f t="shared" si="471"/>
        <v>198000</v>
      </c>
      <c r="I3337" s="2">
        <f>MIN(MainSheet!$C$10/MainSheet!$C$9,MainSheet!$K$9*60)</f>
        <v>660</v>
      </c>
      <c r="J3337" s="1">
        <f>IF(G3337&gt;MainSheet!$C$11,IF(J3336&gt;=0.999,1,(G3337-MainSheet!$C$11)*I3337/$B$2/60),0)</f>
        <v>1</v>
      </c>
      <c r="K3337" s="1">
        <f>IF(G3337&gt;MainSheet!$C$11+$B$6,IF(K3336&gt;=0.999,1,(G3337-MainSheet!$C$11-$B$6)*I3337/$C$2/60),0)</f>
        <v>1</v>
      </c>
      <c r="L3337" s="1">
        <f>IF(G3337&gt;MainSheet!$C$11+$B$6+$C$6,IF(L3336&gt;=0.999,1,(G3337-MainSheet!$C$11-$B$6-$C$6)*I3337/$D$2/60),0)</f>
        <v>1</v>
      </c>
      <c r="M3337">
        <f t="shared" si="472"/>
        <v>1</v>
      </c>
      <c r="N3337" s="2">
        <f t="shared" si="473"/>
        <v>3721.0526315789471</v>
      </c>
      <c r="O3337">
        <f t="shared" si="476"/>
        <v>977.02127659574455</v>
      </c>
      <c r="P3337">
        <f t="shared" si="474"/>
        <v>192000</v>
      </c>
      <c r="Q3337" s="2">
        <f t="shared" si="475"/>
        <v>196698.0739081747</v>
      </c>
      <c r="R3337">
        <f>Q3337/MainSheet!$C$8*(G3337-G3336)+R3336</f>
        <v>4793.1660727271401</v>
      </c>
      <c r="S3337">
        <f t="shared" si="477"/>
        <v>77358.618520009346</v>
      </c>
      <c r="T3337">
        <f t="shared" si="469"/>
        <v>33.350000000001934</v>
      </c>
      <c r="U3337" s="1">
        <f>Q3337/MainSheet!$C$22</f>
        <v>1</v>
      </c>
    </row>
    <row r="3338" spans="7:21">
      <c r="G3338">
        <f t="shared" si="470"/>
        <v>33.360000000001932</v>
      </c>
      <c r="H3338">
        <f t="shared" si="471"/>
        <v>198000</v>
      </c>
      <c r="I3338" s="2">
        <f>MIN(MainSheet!$C$10/MainSheet!$C$9,MainSheet!$K$9*60)</f>
        <v>660</v>
      </c>
      <c r="J3338" s="1">
        <f>IF(G3338&gt;MainSheet!$C$11,IF(J3337&gt;=0.999,1,(G3338-MainSheet!$C$11)*I3338/$B$2/60),0)</f>
        <v>1</v>
      </c>
      <c r="K3338" s="1">
        <f>IF(G3338&gt;MainSheet!$C$11+$B$6,IF(K3337&gt;=0.999,1,(G3338-MainSheet!$C$11-$B$6)*I3338/$C$2/60),0)</f>
        <v>1</v>
      </c>
      <c r="L3338" s="1">
        <f>IF(G3338&gt;MainSheet!$C$11+$B$6+$C$6,IF(L3337&gt;=0.999,1,(G3338-MainSheet!$C$11-$B$6-$C$6)*I3338/$D$2/60),0)</f>
        <v>1</v>
      </c>
      <c r="M3338">
        <f t="shared" si="472"/>
        <v>1</v>
      </c>
      <c r="N3338" s="2">
        <f t="shared" si="473"/>
        <v>3721.0526315789471</v>
      </c>
      <c r="O3338">
        <f t="shared" si="476"/>
        <v>977.02127659574455</v>
      </c>
      <c r="P3338">
        <f t="shared" si="474"/>
        <v>192000</v>
      </c>
      <c r="Q3338" s="2">
        <f t="shared" si="475"/>
        <v>196698.0739081747</v>
      </c>
      <c r="R3338">
        <f>Q3338/MainSheet!$C$8*(G3338-G3337)+R3337</f>
        <v>4795.1973192179739</v>
      </c>
      <c r="S3338">
        <f t="shared" si="477"/>
        <v>77391.401532327378</v>
      </c>
      <c r="T3338">
        <f t="shared" si="469"/>
        <v>33.360000000001932</v>
      </c>
      <c r="U3338" s="1">
        <f>Q3338/MainSheet!$C$22</f>
        <v>1</v>
      </c>
    </row>
    <row r="3339" spans="7:21">
      <c r="G3339">
        <f t="shared" si="470"/>
        <v>33.37000000000193</v>
      </c>
      <c r="H3339">
        <f t="shared" si="471"/>
        <v>198000</v>
      </c>
      <c r="I3339" s="2">
        <f>MIN(MainSheet!$C$10/MainSheet!$C$9,MainSheet!$K$9*60)</f>
        <v>660</v>
      </c>
      <c r="J3339" s="1">
        <f>IF(G3339&gt;MainSheet!$C$11,IF(J3338&gt;=0.999,1,(G3339-MainSheet!$C$11)*I3339/$B$2/60),0)</f>
        <v>1</v>
      </c>
      <c r="K3339" s="1">
        <f>IF(G3339&gt;MainSheet!$C$11+$B$6,IF(K3338&gt;=0.999,1,(G3339-MainSheet!$C$11-$B$6)*I3339/$C$2/60),0)</f>
        <v>1</v>
      </c>
      <c r="L3339" s="1">
        <f>IF(G3339&gt;MainSheet!$C$11+$B$6+$C$6,IF(L3338&gt;=0.999,1,(G3339-MainSheet!$C$11-$B$6-$C$6)*I3339/$D$2/60),0)</f>
        <v>1</v>
      </c>
      <c r="M3339">
        <f t="shared" si="472"/>
        <v>1</v>
      </c>
      <c r="N3339" s="2">
        <f t="shared" si="473"/>
        <v>3721.0526315789471</v>
      </c>
      <c r="O3339">
        <f t="shared" si="476"/>
        <v>977.02127659574455</v>
      </c>
      <c r="P3339">
        <f t="shared" si="474"/>
        <v>192000</v>
      </c>
      <c r="Q3339" s="2">
        <f t="shared" si="475"/>
        <v>196698.0739081747</v>
      </c>
      <c r="R3339">
        <f>Q3339/MainSheet!$C$8*(G3339-G3338)+R3338</f>
        <v>4797.2285657088078</v>
      </c>
      <c r="S3339">
        <f t="shared" si="477"/>
        <v>77424.18454464541</v>
      </c>
      <c r="T3339">
        <f t="shared" si="469"/>
        <v>33.37000000000193</v>
      </c>
      <c r="U3339" s="1">
        <f>Q3339/MainSheet!$C$22</f>
        <v>1</v>
      </c>
    </row>
    <row r="3340" spans="7:21">
      <c r="G3340">
        <f t="shared" si="470"/>
        <v>33.380000000001928</v>
      </c>
      <c r="H3340">
        <f t="shared" si="471"/>
        <v>198000</v>
      </c>
      <c r="I3340" s="2">
        <f>MIN(MainSheet!$C$10/MainSheet!$C$9,MainSheet!$K$9*60)</f>
        <v>660</v>
      </c>
      <c r="J3340" s="1">
        <f>IF(G3340&gt;MainSheet!$C$11,IF(J3339&gt;=0.999,1,(G3340-MainSheet!$C$11)*I3340/$B$2/60),0)</f>
        <v>1</v>
      </c>
      <c r="K3340" s="1">
        <f>IF(G3340&gt;MainSheet!$C$11+$B$6,IF(K3339&gt;=0.999,1,(G3340-MainSheet!$C$11-$B$6)*I3340/$C$2/60),0)</f>
        <v>1</v>
      </c>
      <c r="L3340" s="1">
        <f>IF(G3340&gt;MainSheet!$C$11+$B$6+$C$6,IF(L3339&gt;=0.999,1,(G3340-MainSheet!$C$11-$B$6-$C$6)*I3340/$D$2/60),0)</f>
        <v>1</v>
      </c>
      <c r="M3340">
        <f t="shared" si="472"/>
        <v>1</v>
      </c>
      <c r="N3340" s="2">
        <f t="shared" si="473"/>
        <v>3721.0526315789471</v>
      </c>
      <c r="O3340">
        <f t="shared" si="476"/>
        <v>977.02127659574455</v>
      </c>
      <c r="P3340">
        <f t="shared" si="474"/>
        <v>192000</v>
      </c>
      <c r="Q3340" s="2">
        <f t="shared" si="475"/>
        <v>196698.0739081747</v>
      </c>
      <c r="R3340">
        <f>Q3340/MainSheet!$C$8*(G3340-G3339)+R3339</f>
        <v>4799.2598121996416</v>
      </c>
      <c r="S3340">
        <f t="shared" si="477"/>
        <v>77456.967556963442</v>
      </c>
      <c r="T3340">
        <f t="shared" si="469"/>
        <v>33.380000000001928</v>
      </c>
      <c r="U3340" s="1">
        <f>Q3340/MainSheet!$C$22</f>
        <v>1</v>
      </c>
    </row>
    <row r="3341" spans="7:21">
      <c r="G3341">
        <f t="shared" si="470"/>
        <v>33.390000000001926</v>
      </c>
      <c r="H3341">
        <f t="shared" si="471"/>
        <v>198000</v>
      </c>
      <c r="I3341" s="2">
        <f>MIN(MainSheet!$C$10/MainSheet!$C$9,MainSheet!$K$9*60)</f>
        <v>660</v>
      </c>
      <c r="J3341" s="1">
        <f>IF(G3341&gt;MainSheet!$C$11,IF(J3340&gt;=0.999,1,(G3341-MainSheet!$C$11)*I3341/$B$2/60),0)</f>
        <v>1</v>
      </c>
      <c r="K3341" s="1">
        <f>IF(G3341&gt;MainSheet!$C$11+$B$6,IF(K3340&gt;=0.999,1,(G3341-MainSheet!$C$11-$B$6)*I3341/$C$2/60),0)</f>
        <v>1</v>
      </c>
      <c r="L3341" s="1">
        <f>IF(G3341&gt;MainSheet!$C$11+$B$6+$C$6,IF(L3340&gt;=0.999,1,(G3341-MainSheet!$C$11-$B$6-$C$6)*I3341/$D$2/60),0)</f>
        <v>1</v>
      </c>
      <c r="M3341">
        <f t="shared" si="472"/>
        <v>1</v>
      </c>
      <c r="N3341" s="2">
        <f t="shared" si="473"/>
        <v>3721.0526315789471</v>
      </c>
      <c r="O3341">
        <f t="shared" si="476"/>
        <v>977.02127659574455</v>
      </c>
      <c r="P3341">
        <f t="shared" si="474"/>
        <v>192000</v>
      </c>
      <c r="Q3341" s="2">
        <f t="shared" si="475"/>
        <v>196698.0739081747</v>
      </c>
      <c r="R3341">
        <f>Q3341/MainSheet!$C$8*(G3341-G3340)+R3340</f>
        <v>4801.2910586904754</v>
      </c>
      <c r="S3341">
        <f t="shared" si="477"/>
        <v>77489.750569281474</v>
      </c>
      <c r="T3341">
        <f t="shared" si="469"/>
        <v>33.390000000001926</v>
      </c>
      <c r="U3341" s="1">
        <f>Q3341/MainSheet!$C$22</f>
        <v>1</v>
      </c>
    </row>
    <row r="3342" spans="7:21">
      <c r="G3342">
        <f t="shared" si="470"/>
        <v>33.400000000001924</v>
      </c>
      <c r="H3342">
        <f t="shared" si="471"/>
        <v>198000</v>
      </c>
      <c r="I3342" s="2">
        <f>MIN(MainSheet!$C$10/MainSheet!$C$9,MainSheet!$K$9*60)</f>
        <v>660</v>
      </c>
      <c r="J3342" s="1">
        <f>IF(G3342&gt;MainSheet!$C$11,IF(J3341&gt;=0.999,1,(G3342-MainSheet!$C$11)*I3342/$B$2/60),0)</f>
        <v>1</v>
      </c>
      <c r="K3342" s="1">
        <f>IF(G3342&gt;MainSheet!$C$11+$B$6,IF(K3341&gt;=0.999,1,(G3342-MainSheet!$C$11-$B$6)*I3342/$C$2/60),0)</f>
        <v>1</v>
      </c>
      <c r="L3342" s="1">
        <f>IF(G3342&gt;MainSheet!$C$11+$B$6+$C$6,IF(L3341&gt;=0.999,1,(G3342-MainSheet!$C$11-$B$6-$C$6)*I3342/$D$2/60),0)</f>
        <v>1</v>
      </c>
      <c r="M3342">
        <f t="shared" si="472"/>
        <v>1</v>
      </c>
      <c r="N3342" s="2">
        <f t="shared" si="473"/>
        <v>3721.0526315789471</v>
      </c>
      <c r="O3342">
        <f t="shared" si="476"/>
        <v>977.02127659574455</v>
      </c>
      <c r="P3342">
        <f t="shared" si="474"/>
        <v>192000</v>
      </c>
      <c r="Q3342" s="2">
        <f t="shared" si="475"/>
        <v>196698.0739081747</v>
      </c>
      <c r="R3342">
        <f>Q3342/MainSheet!$C$8*(G3342-G3341)+R3341</f>
        <v>4803.3223051813093</v>
      </c>
      <c r="S3342">
        <f t="shared" si="477"/>
        <v>77522.533581599506</v>
      </c>
      <c r="T3342">
        <f t="shared" si="469"/>
        <v>33.400000000001924</v>
      </c>
      <c r="U3342" s="1">
        <f>Q3342/MainSheet!$C$22</f>
        <v>1</v>
      </c>
    </row>
    <row r="3343" spans="7:21">
      <c r="G3343">
        <f t="shared" si="470"/>
        <v>33.410000000001922</v>
      </c>
      <c r="H3343">
        <f t="shared" si="471"/>
        <v>198000</v>
      </c>
      <c r="I3343" s="2">
        <f>MIN(MainSheet!$C$10/MainSheet!$C$9,MainSheet!$K$9*60)</f>
        <v>660</v>
      </c>
      <c r="J3343" s="1">
        <f>IF(G3343&gt;MainSheet!$C$11,IF(J3342&gt;=0.999,1,(G3343-MainSheet!$C$11)*I3343/$B$2/60),0)</f>
        <v>1</v>
      </c>
      <c r="K3343" s="1">
        <f>IF(G3343&gt;MainSheet!$C$11+$B$6,IF(K3342&gt;=0.999,1,(G3343-MainSheet!$C$11-$B$6)*I3343/$C$2/60),0)</f>
        <v>1</v>
      </c>
      <c r="L3343" s="1">
        <f>IF(G3343&gt;MainSheet!$C$11+$B$6+$C$6,IF(L3342&gt;=0.999,1,(G3343-MainSheet!$C$11-$B$6-$C$6)*I3343/$D$2/60),0)</f>
        <v>1</v>
      </c>
      <c r="M3343">
        <f t="shared" si="472"/>
        <v>1</v>
      </c>
      <c r="N3343" s="2">
        <f t="shared" si="473"/>
        <v>3721.0526315789471</v>
      </c>
      <c r="O3343">
        <f t="shared" si="476"/>
        <v>977.02127659574455</v>
      </c>
      <c r="P3343">
        <f t="shared" si="474"/>
        <v>192000</v>
      </c>
      <c r="Q3343" s="2">
        <f t="shared" si="475"/>
        <v>196698.0739081747</v>
      </c>
      <c r="R3343">
        <f>Q3343/MainSheet!$C$8*(G3343-G3342)+R3342</f>
        <v>4805.3535516721431</v>
      </c>
      <c r="S3343">
        <f t="shared" si="477"/>
        <v>77555.316593917538</v>
      </c>
      <c r="T3343">
        <f t="shared" si="469"/>
        <v>33.410000000001922</v>
      </c>
      <c r="U3343" s="1">
        <f>Q3343/MainSheet!$C$22</f>
        <v>1</v>
      </c>
    </row>
    <row r="3344" spans="7:21">
      <c r="G3344">
        <f t="shared" si="470"/>
        <v>33.42000000000192</v>
      </c>
      <c r="H3344">
        <f t="shared" si="471"/>
        <v>198000</v>
      </c>
      <c r="I3344" s="2">
        <f>MIN(MainSheet!$C$10/MainSheet!$C$9,MainSheet!$K$9*60)</f>
        <v>660</v>
      </c>
      <c r="J3344" s="1">
        <f>IF(G3344&gt;MainSheet!$C$11,IF(J3343&gt;=0.999,1,(G3344-MainSheet!$C$11)*I3344/$B$2/60),0)</f>
        <v>1</v>
      </c>
      <c r="K3344" s="1">
        <f>IF(G3344&gt;MainSheet!$C$11+$B$6,IF(K3343&gt;=0.999,1,(G3344-MainSheet!$C$11-$B$6)*I3344/$C$2/60),0)</f>
        <v>1</v>
      </c>
      <c r="L3344" s="1">
        <f>IF(G3344&gt;MainSheet!$C$11+$B$6+$C$6,IF(L3343&gt;=0.999,1,(G3344-MainSheet!$C$11-$B$6-$C$6)*I3344/$D$2/60),0)</f>
        <v>1</v>
      </c>
      <c r="M3344">
        <f t="shared" si="472"/>
        <v>1</v>
      </c>
      <c r="N3344" s="2">
        <f t="shared" si="473"/>
        <v>3721.0526315789471</v>
      </c>
      <c r="O3344">
        <f t="shared" si="476"/>
        <v>977.02127659574455</v>
      </c>
      <c r="P3344">
        <f t="shared" si="474"/>
        <v>192000</v>
      </c>
      <c r="Q3344" s="2">
        <f t="shared" si="475"/>
        <v>196698.0739081747</v>
      </c>
      <c r="R3344">
        <f>Q3344/MainSheet!$C$8*(G3344-G3343)+R3343</f>
        <v>4807.3847981629769</v>
      </c>
      <c r="S3344">
        <f t="shared" si="477"/>
        <v>77588.09960623557</v>
      </c>
      <c r="T3344">
        <f t="shared" si="469"/>
        <v>33.42000000000192</v>
      </c>
      <c r="U3344" s="1">
        <f>Q3344/MainSheet!$C$22</f>
        <v>1</v>
      </c>
    </row>
    <row r="3345" spans="7:21">
      <c r="G3345">
        <f t="shared" si="470"/>
        <v>33.430000000001918</v>
      </c>
      <c r="H3345">
        <f t="shared" si="471"/>
        <v>198000</v>
      </c>
      <c r="I3345" s="2">
        <f>MIN(MainSheet!$C$10/MainSheet!$C$9,MainSheet!$K$9*60)</f>
        <v>660</v>
      </c>
      <c r="J3345" s="1">
        <f>IF(G3345&gt;MainSheet!$C$11,IF(J3344&gt;=0.999,1,(G3345-MainSheet!$C$11)*I3345/$B$2/60),0)</f>
        <v>1</v>
      </c>
      <c r="K3345" s="1">
        <f>IF(G3345&gt;MainSheet!$C$11+$B$6,IF(K3344&gt;=0.999,1,(G3345-MainSheet!$C$11-$B$6)*I3345/$C$2/60),0)</f>
        <v>1</v>
      </c>
      <c r="L3345" s="1">
        <f>IF(G3345&gt;MainSheet!$C$11+$B$6+$C$6,IF(L3344&gt;=0.999,1,(G3345-MainSheet!$C$11-$B$6-$C$6)*I3345/$D$2/60),0)</f>
        <v>1</v>
      </c>
      <c r="M3345">
        <f t="shared" si="472"/>
        <v>1</v>
      </c>
      <c r="N3345" s="2">
        <f t="shared" si="473"/>
        <v>3721.0526315789471</v>
      </c>
      <c r="O3345">
        <f t="shared" si="476"/>
        <v>977.02127659574455</v>
      </c>
      <c r="P3345">
        <f t="shared" si="474"/>
        <v>192000</v>
      </c>
      <c r="Q3345" s="2">
        <f t="shared" si="475"/>
        <v>196698.0739081747</v>
      </c>
      <c r="R3345">
        <f>Q3345/MainSheet!$C$8*(G3345-G3344)+R3344</f>
        <v>4809.4160446538108</v>
      </c>
      <c r="S3345">
        <f t="shared" si="477"/>
        <v>77620.882618553602</v>
      </c>
      <c r="T3345">
        <f t="shared" si="469"/>
        <v>33.430000000001918</v>
      </c>
      <c r="U3345" s="1">
        <f>Q3345/MainSheet!$C$22</f>
        <v>1</v>
      </c>
    </row>
    <row r="3346" spans="7:21">
      <c r="G3346">
        <f t="shared" si="470"/>
        <v>33.440000000001916</v>
      </c>
      <c r="H3346">
        <f t="shared" si="471"/>
        <v>198000</v>
      </c>
      <c r="I3346" s="2">
        <f>MIN(MainSheet!$C$10/MainSheet!$C$9,MainSheet!$K$9*60)</f>
        <v>660</v>
      </c>
      <c r="J3346" s="1">
        <f>IF(G3346&gt;MainSheet!$C$11,IF(J3345&gt;=0.999,1,(G3346-MainSheet!$C$11)*I3346/$B$2/60),0)</f>
        <v>1</v>
      </c>
      <c r="K3346" s="1">
        <f>IF(G3346&gt;MainSheet!$C$11+$B$6,IF(K3345&gt;=0.999,1,(G3346-MainSheet!$C$11-$B$6)*I3346/$C$2/60),0)</f>
        <v>1</v>
      </c>
      <c r="L3346" s="1">
        <f>IF(G3346&gt;MainSheet!$C$11+$B$6+$C$6,IF(L3345&gt;=0.999,1,(G3346-MainSheet!$C$11-$B$6-$C$6)*I3346/$D$2/60),0)</f>
        <v>1</v>
      </c>
      <c r="M3346">
        <f t="shared" si="472"/>
        <v>1</v>
      </c>
      <c r="N3346" s="2">
        <f t="shared" si="473"/>
        <v>3721.0526315789471</v>
      </c>
      <c r="O3346">
        <f t="shared" si="476"/>
        <v>977.02127659574455</v>
      </c>
      <c r="P3346">
        <f t="shared" si="474"/>
        <v>192000</v>
      </c>
      <c r="Q3346" s="2">
        <f t="shared" si="475"/>
        <v>196698.0739081747</v>
      </c>
      <c r="R3346">
        <f>Q3346/MainSheet!$C$8*(G3346-G3345)+R3345</f>
        <v>4811.4472911446446</v>
      </c>
      <c r="S3346">
        <f t="shared" si="477"/>
        <v>77653.665630871634</v>
      </c>
      <c r="T3346">
        <f t="shared" si="469"/>
        <v>33.440000000001916</v>
      </c>
      <c r="U3346" s="1">
        <f>Q3346/MainSheet!$C$22</f>
        <v>1</v>
      </c>
    </row>
    <row r="3347" spans="7:21">
      <c r="G3347">
        <f t="shared" si="470"/>
        <v>33.450000000001914</v>
      </c>
      <c r="H3347">
        <f t="shared" si="471"/>
        <v>198000</v>
      </c>
      <c r="I3347" s="2">
        <f>MIN(MainSheet!$C$10/MainSheet!$C$9,MainSheet!$K$9*60)</f>
        <v>660</v>
      </c>
      <c r="J3347" s="1">
        <f>IF(G3347&gt;MainSheet!$C$11,IF(J3346&gt;=0.999,1,(G3347-MainSheet!$C$11)*I3347/$B$2/60),0)</f>
        <v>1</v>
      </c>
      <c r="K3347" s="1">
        <f>IF(G3347&gt;MainSheet!$C$11+$B$6,IF(K3346&gt;=0.999,1,(G3347-MainSheet!$C$11-$B$6)*I3347/$C$2/60),0)</f>
        <v>1</v>
      </c>
      <c r="L3347" s="1">
        <f>IF(G3347&gt;MainSheet!$C$11+$B$6+$C$6,IF(L3346&gt;=0.999,1,(G3347-MainSheet!$C$11-$B$6-$C$6)*I3347/$D$2/60),0)</f>
        <v>1</v>
      </c>
      <c r="M3347">
        <f t="shared" si="472"/>
        <v>1</v>
      </c>
      <c r="N3347" s="2">
        <f t="shared" si="473"/>
        <v>3721.0526315789471</v>
      </c>
      <c r="O3347">
        <f t="shared" si="476"/>
        <v>977.02127659574455</v>
      </c>
      <c r="P3347">
        <f t="shared" si="474"/>
        <v>192000</v>
      </c>
      <c r="Q3347" s="2">
        <f t="shared" si="475"/>
        <v>196698.0739081747</v>
      </c>
      <c r="R3347">
        <f>Q3347/MainSheet!$C$8*(G3347-G3346)+R3346</f>
        <v>4813.4785376354785</v>
      </c>
      <c r="S3347">
        <f t="shared" si="477"/>
        <v>77686.448643189666</v>
      </c>
      <c r="T3347">
        <f t="shared" si="469"/>
        <v>33.450000000001914</v>
      </c>
      <c r="U3347" s="1">
        <f>Q3347/MainSheet!$C$22</f>
        <v>1</v>
      </c>
    </row>
    <row r="3348" spans="7:21">
      <c r="G3348">
        <f t="shared" si="470"/>
        <v>33.460000000001912</v>
      </c>
      <c r="H3348">
        <f t="shared" si="471"/>
        <v>198000</v>
      </c>
      <c r="I3348" s="2">
        <f>MIN(MainSheet!$C$10/MainSheet!$C$9,MainSheet!$K$9*60)</f>
        <v>660</v>
      </c>
      <c r="J3348" s="1">
        <f>IF(G3348&gt;MainSheet!$C$11,IF(J3347&gt;=0.999,1,(G3348-MainSheet!$C$11)*I3348/$B$2/60),0)</f>
        <v>1</v>
      </c>
      <c r="K3348" s="1">
        <f>IF(G3348&gt;MainSheet!$C$11+$B$6,IF(K3347&gt;=0.999,1,(G3348-MainSheet!$C$11-$B$6)*I3348/$C$2/60),0)</f>
        <v>1</v>
      </c>
      <c r="L3348" s="1">
        <f>IF(G3348&gt;MainSheet!$C$11+$B$6+$C$6,IF(L3347&gt;=0.999,1,(G3348-MainSheet!$C$11-$B$6-$C$6)*I3348/$D$2/60),0)</f>
        <v>1</v>
      </c>
      <c r="M3348">
        <f t="shared" si="472"/>
        <v>1</v>
      </c>
      <c r="N3348" s="2">
        <f t="shared" si="473"/>
        <v>3721.0526315789471</v>
      </c>
      <c r="O3348">
        <f t="shared" si="476"/>
        <v>977.02127659574455</v>
      </c>
      <c r="P3348">
        <f t="shared" si="474"/>
        <v>192000</v>
      </c>
      <c r="Q3348" s="2">
        <f t="shared" si="475"/>
        <v>196698.0739081747</v>
      </c>
      <c r="R3348">
        <f>Q3348/MainSheet!$C$8*(G3348-G3347)+R3347</f>
        <v>4815.5097841263123</v>
      </c>
      <c r="S3348">
        <f t="shared" si="477"/>
        <v>77719.231655507698</v>
      </c>
      <c r="T3348">
        <f t="shared" si="469"/>
        <v>33.460000000001912</v>
      </c>
      <c r="U3348" s="1">
        <f>Q3348/MainSheet!$C$22</f>
        <v>1</v>
      </c>
    </row>
    <row r="3349" spans="7:21">
      <c r="G3349">
        <f t="shared" si="470"/>
        <v>33.47000000000191</v>
      </c>
      <c r="H3349">
        <f t="shared" si="471"/>
        <v>198000</v>
      </c>
      <c r="I3349" s="2">
        <f>MIN(MainSheet!$C$10/MainSheet!$C$9,MainSheet!$K$9*60)</f>
        <v>660</v>
      </c>
      <c r="J3349" s="1">
        <f>IF(G3349&gt;MainSheet!$C$11,IF(J3348&gt;=0.999,1,(G3349-MainSheet!$C$11)*I3349/$B$2/60),0)</f>
        <v>1</v>
      </c>
      <c r="K3349" s="1">
        <f>IF(G3349&gt;MainSheet!$C$11+$B$6,IF(K3348&gt;=0.999,1,(G3349-MainSheet!$C$11-$B$6)*I3349/$C$2/60),0)</f>
        <v>1</v>
      </c>
      <c r="L3349" s="1">
        <f>IF(G3349&gt;MainSheet!$C$11+$B$6+$C$6,IF(L3348&gt;=0.999,1,(G3349-MainSheet!$C$11-$B$6-$C$6)*I3349/$D$2/60),0)</f>
        <v>1</v>
      </c>
      <c r="M3349">
        <f t="shared" si="472"/>
        <v>1</v>
      </c>
      <c r="N3349" s="2">
        <f t="shared" si="473"/>
        <v>3721.0526315789471</v>
      </c>
      <c r="O3349">
        <f t="shared" si="476"/>
        <v>977.02127659574455</v>
      </c>
      <c r="P3349">
        <f t="shared" si="474"/>
        <v>192000</v>
      </c>
      <c r="Q3349" s="2">
        <f t="shared" si="475"/>
        <v>196698.0739081747</v>
      </c>
      <c r="R3349">
        <f>Q3349/MainSheet!$C$8*(G3349-G3348)+R3348</f>
        <v>4817.5410306171461</v>
      </c>
      <c r="S3349">
        <f t="shared" si="477"/>
        <v>77752.01466782573</v>
      </c>
      <c r="T3349">
        <f t="shared" si="469"/>
        <v>33.47000000000191</v>
      </c>
      <c r="U3349" s="1">
        <f>Q3349/MainSheet!$C$22</f>
        <v>1</v>
      </c>
    </row>
    <row r="3350" spans="7:21">
      <c r="G3350">
        <f t="shared" si="470"/>
        <v>33.480000000001908</v>
      </c>
      <c r="H3350">
        <f t="shared" si="471"/>
        <v>198000</v>
      </c>
      <c r="I3350" s="2">
        <f>MIN(MainSheet!$C$10/MainSheet!$C$9,MainSheet!$K$9*60)</f>
        <v>660</v>
      </c>
      <c r="J3350" s="1">
        <f>IF(G3350&gt;MainSheet!$C$11,IF(J3349&gt;=0.999,1,(G3350-MainSheet!$C$11)*I3350/$B$2/60),0)</f>
        <v>1</v>
      </c>
      <c r="K3350" s="1">
        <f>IF(G3350&gt;MainSheet!$C$11+$B$6,IF(K3349&gt;=0.999,1,(G3350-MainSheet!$C$11-$B$6)*I3350/$C$2/60),0)</f>
        <v>1</v>
      </c>
      <c r="L3350" s="1">
        <f>IF(G3350&gt;MainSheet!$C$11+$B$6+$C$6,IF(L3349&gt;=0.999,1,(G3350-MainSheet!$C$11-$B$6-$C$6)*I3350/$D$2/60),0)</f>
        <v>1</v>
      </c>
      <c r="M3350">
        <f t="shared" si="472"/>
        <v>1</v>
      </c>
      <c r="N3350" s="2">
        <f t="shared" si="473"/>
        <v>3721.0526315789471</v>
      </c>
      <c r="O3350">
        <f t="shared" si="476"/>
        <v>977.02127659574455</v>
      </c>
      <c r="P3350">
        <f t="shared" si="474"/>
        <v>192000</v>
      </c>
      <c r="Q3350" s="2">
        <f t="shared" si="475"/>
        <v>196698.0739081747</v>
      </c>
      <c r="R3350">
        <f>Q3350/MainSheet!$C$8*(G3350-G3349)+R3349</f>
        <v>4819.57227710798</v>
      </c>
      <c r="S3350">
        <f t="shared" si="477"/>
        <v>77784.797680143762</v>
      </c>
      <c r="T3350">
        <f t="shared" si="469"/>
        <v>33.480000000001908</v>
      </c>
      <c r="U3350" s="1">
        <f>Q3350/MainSheet!$C$22</f>
        <v>1</v>
      </c>
    </row>
    <row r="3351" spans="7:21">
      <c r="G3351">
        <f t="shared" si="470"/>
        <v>33.490000000001906</v>
      </c>
      <c r="H3351">
        <f t="shared" si="471"/>
        <v>198000</v>
      </c>
      <c r="I3351" s="2">
        <f>MIN(MainSheet!$C$10/MainSheet!$C$9,MainSheet!$K$9*60)</f>
        <v>660</v>
      </c>
      <c r="J3351" s="1">
        <f>IF(G3351&gt;MainSheet!$C$11,IF(J3350&gt;=0.999,1,(G3351-MainSheet!$C$11)*I3351/$B$2/60),0)</f>
        <v>1</v>
      </c>
      <c r="K3351" s="1">
        <f>IF(G3351&gt;MainSheet!$C$11+$B$6,IF(K3350&gt;=0.999,1,(G3351-MainSheet!$C$11-$B$6)*I3351/$C$2/60),0)</f>
        <v>1</v>
      </c>
      <c r="L3351" s="1">
        <f>IF(G3351&gt;MainSheet!$C$11+$B$6+$C$6,IF(L3350&gt;=0.999,1,(G3351-MainSheet!$C$11-$B$6-$C$6)*I3351/$D$2/60),0)</f>
        <v>1</v>
      </c>
      <c r="M3351">
        <f t="shared" si="472"/>
        <v>1</v>
      </c>
      <c r="N3351" s="2">
        <f t="shared" si="473"/>
        <v>3721.0526315789471</v>
      </c>
      <c r="O3351">
        <f t="shared" si="476"/>
        <v>977.02127659574455</v>
      </c>
      <c r="P3351">
        <f t="shared" si="474"/>
        <v>192000</v>
      </c>
      <c r="Q3351" s="2">
        <f t="shared" si="475"/>
        <v>196698.0739081747</v>
      </c>
      <c r="R3351">
        <f>Q3351/MainSheet!$C$8*(G3351-G3350)+R3350</f>
        <v>4821.6035235988138</v>
      </c>
      <c r="S3351">
        <f t="shared" si="477"/>
        <v>77817.580692461794</v>
      </c>
      <c r="T3351">
        <f t="shared" si="469"/>
        <v>33.490000000001906</v>
      </c>
      <c r="U3351" s="1">
        <f>Q3351/MainSheet!$C$22</f>
        <v>1</v>
      </c>
    </row>
    <row r="3352" spans="7:21">
      <c r="G3352">
        <f t="shared" si="470"/>
        <v>33.500000000001904</v>
      </c>
      <c r="H3352">
        <f t="shared" si="471"/>
        <v>198000</v>
      </c>
      <c r="I3352" s="2">
        <f>MIN(MainSheet!$C$10/MainSheet!$C$9,MainSheet!$K$9*60)</f>
        <v>660</v>
      </c>
      <c r="J3352" s="1">
        <f>IF(G3352&gt;MainSheet!$C$11,IF(J3351&gt;=0.999,1,(G3352-MainSheet!$C$11)*I3352/$B$2/60),0)</f>
        <v>1</v>
      </c>
      <c r="K3352" s="1">
        <f>IF(G3352&gt;MainSheet!$C$11+$B$6,IF(K3351&gt;=0.999,1,(G3352-MainSheet!$C$11-$B$6)*I3352/$C$2/60),0)</f>
        <v>1</v>
      </c>
      <c r="L3352" s="1">
        <f>IF(G3352&gt;MainSheet!$C$11+$B$6+$C$6,IF(L3351&gt;=0.999,1,(G3352-MainSheet!$C$11-$B$6-$C$6)*I3352/$D$2/60),0)</f>
        <v>1</v>
      </c>
      <c r="M3352">
        <f t="shared" si="472"/>
        <v>1</v>
      </c>
      <c r="N3352" s="2">
        <f t="shared" si="473"/>
        <v>3721.0526315789471</v>
      </c>
      <c r="O3352">
        <f t="shared" si="476"/>
        <v>977.02127659574455</v>
      </c>
      <c r="P3352">
        <f t="shared" si="474"/>
        <v>192000</v>
      </c>
      <c r="Q3352" s="2">
        <f t="shared" si="475"/>
        <v>196698.0739081747</v>
      </c>
      <c r="R3352">
        <f>Q3352/MainSheet!$C$8*(G3352-G3351)+R3351</f>
        <v>4823.6347700896476</v>
      </c>
      <c r="S3352">
        <f t="shared" si="477"/>
        <v>77850.363704779826</v>
      </c>
      <c r="T3352">
        <f t="shared" si="469"/>
        <v>33.500000000001904</v>
      </c>
      <c r="U3352" s="1">
        <f>Q3352/MainSheet!$C$22</f>
        <v>1</v>
      </c>
    </row>
    <row r="3353" spans="7:21">
      <c r="G3353">
        <f t="shared" si="470"/>
        <v>33.510000000001902</v>
      </c>
      <c r="H3353">
        <f t="shared" si="471"/>
        <v>198000</v>
      </c>
      <c r="I3353" s="2">
        <f>MIN(MainSheet!$C$10/MainSheet!$C$9,MainSheet!$K$9*60)</f>
        <v>660</v>
      </c>
      <c r="J3353" s="1">
        <f>IF(G3353&gt;MainSheet!$C$11,IF(J3352&gt;=0.999,1,(G3353-MainSheet!$C$11)*I3353/$B$2/60),0)</f>
        <v>1</v>
      </c>
      <c r="K3353" s="1">
        <f>IF(G3353&gt;MainSheet!$C$11+$B$6,IF(K3352&gt;=0.999,1,(G3353-MainSheet!$C$11-$B$6)*I3353/$C$2/60),0)</f>
        <v>1</v>
      </c>
      <c r="L3353" s="1">
        <f>IF(G3353&gt;MainSheet!$C$11+$B$6+$C$6,IF(L3352&gt;=0.999,1,(G3353-MainSheet!$C$11-$B$6-$C$6)*I3353/$D$2/60),0)</f>
        <v>1</v>
      </c>
      <c r="M3353">
        <f t="shared" si="472"/>
        <v>1</v>
      </c>
      <c r="N3353" s="2">
        <f t="shared" si="473"/>
        <v>3721.0526315789471</v>
      </c>
      <c r="O3353">
        <f t="shared" si="476"/>
        <v>977.02127659574455</v>
      </c>
      <c r="P3353">
        <f t="shared" si="474"/>
        <v>192000</v>
      </c>
      <c r="Q3353" s="2">
        <f t="shared" si="475"/>
        <v>196698.0739081747</v>
      </c>
      <c r="R3353">
        <f>Q3353/MainSheet!$C$8*(G3353-G3352)+R3352</f>
        <v>4825.6660165804815</v>
      </c>
      <c r="S3353">
        <f t="shared" si="477"/>
        <v>77883.146717097858</v>
      </c>
      <c r="T3353">
        <f t="shared" si="469"/>
        <v>33.510000000001902</v>
      </c>
      <c r="U3353" s="1">
        <f>Q3353/MainSheet!$C$22</f>
        <v>1</v>
      </c>
    </row>
    <row r="3354" spans="7:21">
      <c r="G3354">
        <f t="shared" si="470"/>
        <v>33.5200000000019</v>
      </c>
      <c r="H3354">
        <f t="shared" si="471"/>
        <v>198000</v>
      </c>
      <c r="I3354" s="2">
        <f>MIN(MainSheet!$C$10/MainSheet!$C$9,MainSheet!$K$9*60)</f>
        <v>660</v>
      </c>
      <c r="J3354" s="1">
        <f>IF(G3354&gt;MainSheet!$C$11,IF(J3353&gt;=0.999,1,(G3354-MainSheet!$C$11)*I3354/$B$2/60),0)</f>
        <v>1</v>
      </c>
      <c r="K3354" s="1">
        <f>IF(G3354&gt;MainSheet!$C$11+$B$6,IF(K3353&gt;=0.999,1,(G3354-MainSheet!$C$11-$B$6)*I3354/$C$2/60),0)</f>
        <v>1</v>
      </c>
      <c r="L3354" s="1">
        <f>IF(G3354&gt;MainSheet!$C$11+$B$6+$C$6,IF(L3353&gt;=0.999,1,(G3354-MainSheet!$C$11-$B$6-$C$6)*I3354/$D$2/60),0)</f>
        <v>1</v>
      </c>
      <c r="M3354">
        <f t="shared" si="472"/>
        <v>1</v>
      </c>
      <c r="N3354" s="2">
        <f t="shared" si="473"/>
        <v>3721.0526315789471</v>
      </c>
      <c r="O3354">
        <f t="shared" si="476"/>
        <v>977.02127659574455</v>
      </c>
      <c r="P3354">
        <f t="shared" si="474"/>
        <v>192000</v>
      </c>
      <c r="Q3354" s="2">
        <f t="shared" si="475"/>
        <v>196698.0739081747</v>
      </c>
      <c r="R3354">
        <f>Q3354/MainSheet!$C$8*(G3354-G3353)+R3353</f>
        <v>4827.6972630713153</v>
      </c>
      <c r="S3354">
        <f t="shared" si="477"/>
        <v>77915.92972941589</v>
      </c>
      <c r="T3354">
        <f t="shared" si="469"/>
        <v>33.5200000000019</v>
      </c>
      <c r="U3354" s="1">
        <f>Q3354/MainSheet!$C$22</f>
        <v>1</v>
      </c>
    </row>
    <row r="3355" spans="7:21">
      <c r="G3355">
        <f t="shared" si="470"/>
        <v>33.530000000001898</v>
      </c>
      <c r="H3355">
        <f t="shared" si="471"/>
        <v>198000</v>
      </c>
      <c r="I3355" s="2">
        <f>MIN(MainSheet!$C$10/MainSheet!$C$9,MainSheet!$K$9*60)</f>
        <v>660</v>
      </c>
      <c r="J3355" s="1">
        <f>IF(G3355&gt;MainSheet!$C$11,IF(J3354&gt;=0.999,1,(G3355-MainSheet!$C$11)*I3355/$B$2/60),0)</f>
        <v>1</v>
      </c>
      <c r="K3355" s="1">
        <f>IF(G3355&gt;MainSheet!$C$11+$B$6,IF(K3354&gt;=0.999,1,(G3355-MainSheet!$C$11-$B$6)*I3355/$C$2/60),0)</f>
        <v>1</v>
      </c>
      <c r="L3355" s="1">
        <f>IF(G3355&gt;MainSheet!$C$11+$B$6+$C$6,IF(L3354&gt;=0.999,1,(G3355-MainSheet!$C$11-$B$6-$C$6)*I3355/$D$2/60),0)</f>
        <v>1</v>
      </c>
      <c r="M3355">
        <f t="shared" si="472"/>
        <v>1</v>
      </c>
      <c r="N3355" s="2">
        <f t="shared" si="473"/>
        <v>3721.0526315789471</v>
      </c>
      <c r="O3355">
        <f t="shared" si="476"/>
        <v>977.02127659574455</v>
      </c>
      <c r="P3355">
        <f t="shared" si="474"/>
        <v>192000</v>
      </c>
      <c r="Q3355" s="2">
        <f t="shared" si="475"/>
        <v>196698.0739081747</v>
      </c>
      <c r="R3355">
        <f>Q3355/MainSheet!$C$8*(G3355-G3354)+R3354</f>
        <v>4829.7285095621492</v>
      </c>
      <c r="S3355">
        <f t="shared" si="477"/>
        <v>77948.712741733922</v>
      </c>
      <c r="T3355">
        <f t="shared" si="469"/>
        <v>33.530000000001898</v>
      </c>
      <c r="U3355" s="1">
        <f>Q3355/MainSheet!$C$22</f>
        <v>1</v>
      </c>
    </row>
    <row r="3356" spans="7:21">
      <c r="G3356">
        <f t="shared" si="470"/>
        <v>33.540000000001896</v>
      </c>
      <c r="H3356">
        <f t="shared" si="471"/>
        <v>198000</v>
      </c>
      <c r="I3356" s="2">
        <f>MIN(MainSheet!$C$10/MainSheet!$C$9,MainSheet!$K$9*60)</f>
        <v>660</v>
      </c>
      <c r="J3356" s="1">
        <f>IF(G3356&gt;MainSheet!$C$11,IF(J3355&gt;=0.999,1,(G3356-MainSheet!$C$11)*I3356/$B$2/60),0)</f>
        <v>1</v>
      </c>
      <c r="K3356" s="1">
        <f>IF(G3356&gt;MainSheet!$C$11+$B$6,IF(K3355&gt;=0.999,1,(G3356-MainSheet!$C$11-$B$6)*I3356/$C$2/60),0)</f>
        <v>1</v>
      </c>
      <c r="L3356" s="1">
        <f>IF(G3356&gt;MainSheet!$C$11+$B$6+$C$6,IF(L3355&gt;=0.999,1,(G3356-MainSheet!$C$11-$B$6-$C$6)*I3356/$D$2/60),0)</f>
        <v>1</v>
      </c>
      <c r="M3356">
        <f t="shared" si="472"/>
        <v>1</v>
      </c>
      <c r="N3356" s="2">
        <f t="shared" si="473"/>
        <v>3721.0526315789471</v>
      </c>
      <c r="O3356">
        <f t="shared" si="476"/>
        <v>977.02127659574455</v>
      </c>
      <c r="P3356">
        <f t="shared" si="474"/>
        <v>192000</v>
      </c>
      <c r="Q3356" s="2">
        <f t="shared" si="475"/>
        <v>196698.0739081747</v>
      </c>
      <c r="R3356">
        <f>Q3356/MainSheet!$C$8*(G3356-G3355)+R3355</f>
        <v>4831.759756052983</v>
      </c>
      <c r="S3356">
        <f t="shared" si="477"/>
        <v>77981.495754051954</v>
      </c>
      <c r="T3356">
        <f t="shared" si="469"/>
        <v>33.540000000001896</v>
      </c>
      <c r="U3356" s="1">
        <f>Q3356/MainSheet!$C$22</f>
        <v>1</v>
      </c>
    </row>
    <row r="3357" spans="7:21">
      <c r="G3357">
        <f t="shared" si="470"/>
        <v>33.550000000001894</v>
      </c>
      <c r="H3357">
        <f t="shared" si="471"/>
        <v>198000</v>
      </c>
      <c r="I3357" s="2">
        <f>MIN(MainSheet!$C$10/MainSheet!$C$9,MainSheet!$K$9*60)</f>
        <v>660</v>
      </c>
      <c r="J3357" s="1">
        <f>IF(G3357&gt;MainSheet!$C$11,IF(J3356&gt;=0.999,1,(G3357-MainSheet!$C$11)*I3357/$B$2/60),0)</f>
        <v>1</v>
      </c>
      <c r="K3357" s="1">
        <f>IF(G3357&gt;MainSheet!$C$11+$B$6,IF(K3356&gt;=0.999,1,(G3357-MainSheet!$C$11-$B$6)*I3357/$C$2/60),0)</f>
        <v>1</v>
      </c>
      <c r="L3357" s="1">
        <f>IF(G3357&gt;MainSheet!$C$11+$B$6+$C$6,IF(L3356&gt;=0.999,1,(G3357-MainSheet!$C$11-$B$6-$C$6)*I3357/$D$2/60),0)</f>
        <v>1</v>
      </c>
      <c r="M3357">
        <f t="shared" si="472"/>
        <v>1</v>
      </c>
      <c r="N3357" s="2">
        <f t="shared" si="473"/>
        <v>3721.0526315789471</v>
      </c>
      <c r="O3357">
        <f t="shared" si="476"/>
        <v>977.02127659574455</v>
      </c>
      <c r="P3357">
        <f t="shared" si="474"/>
        <v>192000</v>
      </c>
      <c r="Q3357" s="2">
        <f t="shared" si="475"/>
        <v>196698.0739081747</v>
      </c>
      <c r="R3357">
        <f>Q3357/MainSheet!$C$8*(G3357-G3356)+R3356</f>
        <v>4833.7910025438168</v>
      </c>
      <c r="S3357">
        <f t="shared" si="477"/>
        <v>78014.278766369986</v>
      </c>
      <c r="T3357">
        <f t="shared" si="469"/>
        <v>33.550000000001894</v>
      </c>
      <c r="U3357" s="1">
        <f>Q3357/MainSheet!$C$22</f>
        <v>1</v>
      </c>
    </row>
    <row r="3358" spans="7:21">
      <c r="G3358">
        <f t="shared" si="470"/>
        <v>33.560000000001892</v>
      </c>
      <c r="H3358">
        <f t="shared" si="471"/>
        <v>198000</v>
      </c>
      <c r="I3358" s="2">
        <f>MIN(MainSheet!$C$10/MainSheet!$C$9,MainSheet!$K$9*60)</f>
        <v>660</v>
      </c>
      <c r="J3358" s="1">
        <f>IF(G3358&gt;MainSheet!$C$11,IF(J3357&gt;=0.999,1,(G3358-MainSheet!$C$11)*I3358/$B$2/60),0)</f>
        <v>1</v>
      </c>
      <c r="K3358" s="1">
        <f>IF(G3358&gt;MainSheet!$C$11+$B$6,IF(K3357&gt;=0.999,1,(G3358-MainSheet!$C$11-$B$6)*I3358/$C$2/60),0)</f>
        <v>1</v>
      </c>
      <c r="L3358" s="1">
        <f>IF(G3358&gt;MainSheet!$C$11+$B$6+$C$6,IF(L3357&gt;=0.999,1,(G3358-MainSheet!$C$11-$B$6-$C$6)*I3358/$D$2/60),0)</f>
        <v>1</v>
      </c>
      <c r="M3358">
        <f t="shared" si="472"/>
        <v>1</v>
      </c>
      <c r="N3358" s="2">
        <f t="shared" si="473"/>
        <v>3721.0526315789471</v>
      </c>
      <c r="O3358">
        <f t="shared" si="476"/>
        <v>977.02127659574455</v>
      </c>
      <c r="P3358">
        <f t="shared" si="474"/>
        <v>192000</v>
      </c>
      <c r="Q3358" s="2">
        <f t="shared" si="475"/>
        <v>196698.0739081747</v>
      </c>
      <c r="R3358">
        <f>Q3358/MainSheet!$C$8*(G3358-G3357)+R3357</f>
        <v>4835.8222490346507</v>
      </c>
      <c r="S3358">
        <f t="shared" si="477"/>
        <v>78047.061778688018</v>
      </c>
      <c r="T3358">
        <f t="shared" si="469"/>
        <v>33.560000000001892</v>
      </c>
      <c r="U3358" s="1">
        <f>Q3358/MainSheet!$C$22</f>
        <v>1</v>
      </c>
    </row>
    <row r="3359" spans="7:21">
      <c r="G3359">
        <f t="shared" si="470"/>
        <v>33.57000000000189</v>
      </c>
      <c r="H3359">
        <f t="shared" si="471"/>
        <v>198000</v>
      </c>
      <c r="I3359" s="2">
        <f>MIN(MainSheet!$C$10/MainSheet!$C$9,MainSheet!$K$9*60)</f>
        <v>660</v>
      </c>
      <c r="J3359" s="1">
        <f>IF(G3359&gt;MainSheet!$C$11,IF(J3358&gt;=0.999,1,(G3359-MainSheet!$C$11)*I3359/$B$2/60),0)</f>
        <v>1</v>
      </c>
      <c r="K3359" s="1">
        <f>IF(G3359&gt;MainSheet!$C$11+$B$6,IF(K3358&gt;=0.999,1,(G3359-MainSheet!$C$11-$B$6)*I3359/$C$2/60),0)</f>
        <v>1</v>
      </c>
      <c r="L3359" s="1">
        <f>IF(G3359&gt;MainSheet!$C$11+$B$6+$C$6,IF(L3358&gt;=0.999,1,(G3359-MainSheet!$C$11-$B$6-$C$6)*I3359/$D$2/60),0)</f>
        <v>1</v>
      </c>
      <c r="M3359">
        <f t="shared" si="472"/>
        <v>1</v>
      </c>
      <c r="N3359" s="2">
        <f t="shared" si="473"/>
        <v>3721.0526315789471</v>
      </c>
      <c r="O3359">
        <f t="shared" si="476"/>
        <v>977.02127659574455</v>
      </c>
      <c r="P3359">
        <f t="shared" si="474"/>
        <v>192000</v>
      </c>
      <c r="Q3359" s="2">
        <f t="shared" si="475"/>
        <v>196698.0739081747</v>
      </c>
      <c r="R3359">
        <f>Q3359/MainSheet!$C$8*(G3359-G3358)+R3358</f>
        <v>4837.8534955254845</v>
      </c>
      <c r="S3359">
        <f t="shared" si="477"/>
        <v>78079.844791006049</v>
      </c>
      <c r="T3359">
        <f t="shared" si="469"/>
        <v>33.57000000000189</v>
      </c>
      <c r="U3359" s="1">
        <f>Q3359/MainSheet!$C$22</f>
        <v>1</v>
      </c>
    </row>
    <row r="3360" spans="7:21">
      <c r="G3360">
        <f t="shared" si="470"/>
        <v>33.580000000001888</v>
      </c>
      <c r="H3360">
        <f t="shared" si="471"/>
        <v>198000</v>
      </c>
      <c r="I3360" s="2">
        <f>MIN(MainSheet!$C$10/MainSheet!$C$9,MainSheet!$K$9*60)</f>
        <v>660</v>
      </c>
      <c r="J3360" s="1">
        <f>IF(G3360&gt;MainSheet!$C$11,IF(J3359&gt;=0.999,1,(G3360-MainSheet!$C$11)*I3360/$B$2/60),0)</f>
        <v>1</v>
      </c>
      <c r="K3360" s="1">
        <f>IF(G3360&gt;MainSheet!$C$11+$B$6,IF(K3359&gt;=0.999,1,(G3360-MainSheet!$C$11-$B$6)*I3360/$C$2/60),0)</f>
        <v>1</v>
      </c>
      <c r="L3360" s="1">
        <f>IF(G3360&gt;MainSheet!$C$11+$B$6+$C$6,IF(L3359&gt;=0.999,1,(G3360-MainSheet!$C$11-$B$6-$C$6)*I3360/$D$2/60),0)</f>
        <v>1</v>
      </c>
      <c r="M3360">
        <f t="shared" si="472"/>
        <v>1</v>
      </c>
      <c r="N3360" s="2">
        <f t="shared" si="473"/>
        <v>3721.0526315789471</v>
      </c>
      <c r="O3360">
        <f t="shared" si="476"/>
        <v>977.02127659574455</v>
      </c>
      <c r="P3360">
        <f t="shared" si="474"/>
        <v>192000</v>
      </c>
      <c r="Q3360" s="2">
        <f t="shared" si="475"/>
        <v>196698.0739081747</v>
      </c>
      <c r="R3360">
        <f>Q3360/MainSheet!$C$8*(G3360-G3359)+R3359</f>
        <v>4839.8847420163183</v>
      </c>
      <c r="S3360">
        <f t="shared" si="477"/>
        <v>78112.627803324081</v>
      </c>
      <c r="T3360">
        <f t="shared" si="469"/>
        <v>33.580000000001888</v>
      </c>
      <c r="U3360" s="1">
        <f>Q3360/MainSheet!$C$22</f>
        <v>1</v>
      </c>
    </row>
    <row r="3361" spans="7:21">
      <c r="G3361">
        <f t="shared" si="470"/>
        <v>33.590000000001886</v>
      </c>
      <c r="H3361">
        <f t="shared" si="471"/>
        <v>198000</v>
      </c>
      <c r="I3361" s="2">
        <f>MIN(MainSheet!$C$10/MainSheet!$C$9,MainSheet!$K$9*60)</f>
        <v>660</v>
      </c>
      <c r="J3361" s="1">
        <f>IF(G3361&gt;MainSheet!$C$11,IF(J3360&gt;=0.999,1,(G3361-MainSheet!$C$11)*I3361/$B$2/60),0)</f>
        <v>1</v>
      </c>
      <c r="K3361" s="1">
        <f>IF(G3361&gt;MainSheet!$C$11+$B$6,IF(K3360&gt;=0.999,1,(G3361-MainSheet!$C$11-$B$6)*I3361/$C$2/60),0)</f>
        <v>1</v>
      </c>
      <c r="L3361" s="1">
        <f>IF(G3361&gt;MainSheet!$C$11+$B$6+$C$6,IF(L3360&gt;=0.999,1,(G3361-MainSheet!$C$11-$B$6-$C$6)*I3361/$D$2/60),0)</f>
        <v>1</v>
      </c>
      <c r="M3361">
        <f t="shared" si="472"/>
        <v>1</v>
      </c>
      <c r="N3361" s="2">
        <f t="shared" si="473"/>
        <v>3721.0526315789471</v>
      </c>
      <c r="O3361">
        <f t="shared" si="476"/>
        <v>977.02127659574455</v>
      </c>
      <c r="P3361">
        <f t="shared" si="474"/>
        <v>192000</v>
      </c>
      <c r="Q3361" s="2">
        <f t="shared" si="475"/>
        <v>196698.0739081747</v>
      </c>
      <c r="R3361">
        <f>Q3361/MainSheet!$C$8*(G3361-G3360)+R3360</f>
        <v>4841.9159885071522</v>
      </c>
      <c r="S3361">
        <f t="shared" si="477"/>
        <v>78145.410815642113</v>
      </c>
      <c r="T3361">
        <f t="shared" si="469"/>
        <v>33.590000000001886</v>
      </c>
      <c r="U3361" s="1">
        <f>Q3361/MainSheet!$C$22</f>
        <v>1</v>
      </c>
    </row>
    <row r="3362" spans="7:21">
      <c r="G3362">
        <f t="shared" si="470"/>
        <v>33.600000000001884</v>
      </c>
      <c r="H3362">
        <f t="shared" si="471"/>
        <v>198000</v>
      </c>
      <c r="I3362" s="2">
        <f>MIN(MainSheet!$C$10/MainSheet!$C$9,MainSheet!$K$9*60)</f>
        <v>660</v>
      </c>
      <c r="J3362" s="1">
        <f>IF(G3362&gt;MainSheet!$C$11,IF(J3361&gt;=0.999,1,(G3362-MainSheet!$C$11)*I3362/$B$2/60),0)</f>
        <v>1</v>
      </c>
      <c r="K3362" s="1">
        <f>IF(G3362&gt;MainSheet!$C$11+$B$6,IF(K3361&gt;=0.999,1,(G3362-MainSheet!$C$11-$B$6)*I3362/$C$2/60),0)</f>
        <v>1</v>
      </c>
      <c r="L3362" s="1">
        <f>IF(G3362&gt;MainSheet!$C$11+$B$6+$C$6,IF(L3361&gt;=0.999,1,(G3362-MainSheet!$C$11-$B$6-$C$6)*I3362/$D$2/60),0)</f>
        <v>1</v>
      </c>
      <c r="M3362">
        <f t="shared" si="472"/>
        <v>1</v>
      </c>
      <c r="N3362" s="2">
        <f t="shared" si="473"/>
        <v>3721.0526315789471</v>
      </c>
      <c r="O3362">
        <f t="shared" si="476"/>
        <v>977.02127659574455</v>
      </c>
      <c r="P3362">
        <f t="shared" si="474"/>
        <v>192000</v>
      </c>
      <c r="Q3362" s="2">
        <f t="shared" si="475"/>
        <v>196698.0739081747</v>
      </c>
      <c r="R3362">
        <f>Q3362/MainSheet!$C$8*(G3362-G3361)+R3361</f>
        <v>4843.947234997986</v>
      </c>
      <c r="S3362">
        <f t="shared" si="477"/>
        <v>78178.193827960145</v>
      </c>
      <c r="T3362">
        <f t="shared" si="469"/>
        <v>33.600000000001884</v>
      </c>
      <c r="U3362" s="1">
        <f>Q3362/MainSheet!$C$22</f>
        <v>1</v>
      </c>
    </row>
    <row r="3363" spans="7:21">
      <c r="G3363">
        <f t="shared" si="470"/>
        <v>33.610000000001882</v>
      </c>
      <c r="H3363">
        <f t="shared" si="471"/>
        <v>198000</v>
      </c>
      <c r="I3363" s="2">
        <f>MIN(MainSheet!$C$10/MainSheet!$C$9,MainSheet!$K$9*60)</f>
        <v>660</v>
      </c>
      <c r="J3363" s="1">
        <f>IF(G3363&gt;MainSheet!$C$11,IF(J3362&gt;=0.999,1,(G3363-MainSheet!$C$11)*I3363/$B$2/60),0)</f>
        <v>1</v>
      </c>
      <c r="K3363" s="1">
        <f>IF(G3363&gt;MainSheet!$C$11+$B$6,IF(K3362&gt;=0.999,1,(G3363-MainSheet!$C$11-$B$6)*I3363/$C$2/60),0)</f>
        <v>1</v>
      </c>
      <c r="L3363" s="1">
        <f>IF(G3363&gt;MainSheet!$C$11+$B$6+$C$6,IF(L3362&gt;=0.999,1,(G3363-MainSheet!$C$11-$B$6-$C$6)*I3363/$D$2/60),0)</f>
        <v>1</v>
      </c>
      <c r="M3363">
        <f t="shared" si="472"/>
        <v>1</v>
      </c>
      <c r="N3363" s="2">
        <f t="shared" si="473"/>
        <v>3721.0526315789471</v>
      </c>
      <c r="O3363">
        <f t="shared" si="476"/>
        <v>977.02127659574455</v>
      </c>
      <c r="P3363">
        <f t="shared" si="474"/>
        <v>192000</v>
      </c>
      <c r="Q3363" s="2">
        <f t="shared" si="475"/>
        <v>196698.0739081747</v>
      </c>
      <c r="R3363">
        <f>Q3363/MainSheet!$C$8*(G3363-G3362)+R3362</f>
        <v>4845.9784814888199</v>
      </c>
      <c r="S3363">
        <f t="shared" si="477"/>
        <v>78210.976840278177</v>
      </c>
      <c r="T3363">
        <f t="shared" si="469"/>
        <v>33.610000000001882</v>
      </c>
      <c r="U3363" s="1">
        <f>Q3363/MainSheet!$C$22</f>
        <v>1</v>
      </c>
    </row>
    <row r="3364" spans="7:21">
      <c r="G3364">
        <f t="shared" si="470"/>
        <v>33.62000000000188</v>
      </c>
      <c r="H3364">
        <f t="shared" si="471"/>
        <v>198000</v>
      </c>
      <c r="I3364" s="2">
        <f>MIN(MainSheet!$C$10/MainSheet!$C$9,MainSheet!$K$9*60)</f>
        <v>660</v>
      </c>
      <c r="J3364" s="1">
        <f>IF(G3364&gt;MainSheet!$C$11,IF(J3363&gt;=0.999,1,(G3364-MainSheet!$C$11)*I3364/$B$2/60),0)</f>
        <v>1</v>
      </c>
      <c r="K3364" s="1">
        <f>IF(G3364&gt;MainSheet!$C$11+$B$6,IF(K3363&gt;=0.999,1,(G3364-MainSheet!$C$11-$B$6)*I3364/$C$2/60),0)</f>
        <v>1</v>
      </c>
      <c r="L3364" s="1">
        <f>IF(G3364&gt;MainSheet!$C$11+$B$6+$C$6,IF(L3363&gt;=0.999,1,(G3364-MainSheet!$C$11-$B$6-$C$6)*I3364/$D$2/60),0)</f>
        <v>1</v>
      </c>
      <c r="M3364">
        <f t="shared" si="472"/>
        <v>1</v>
      </c>
      <c r="N3364" s="2">
        <f t="shared" si="473"/>
        <v>3721.0526315789471</v>
      </c>
      <c r="O3364">
        <f t="shared" si="476"/>
        <v>977.02127659574455</v>
      </c>
      <c r="P3364">
        <f t="shared" si="474"/>
        <v>192000</v>
      </c>
      <c r="Q3364" s="2">
        <f t="shared" si="475"/>
        <v>196698.0739081747</v>
      </c>
      <c r="R3364">
        <f>Q3364/MainSheet!$C$8*(G3364-G3363)+R3363</f>
        <v>4848.0097279796537</v>
      </c>
      <c r="S3364">
        <f t="shared" si="477"/>
        <v>78243.759852596209</v>
      </c>
      <c r="T3364">
        <f t="shared" si="469"/>
        <v>33.62000000000188</v>
      </c>
      <c r="U3364" s="1">
        <f>Q3364/MainSheet!$C$22</f>
        <v>1</v>
      </c>
    </row>
    <row r="3365" spans="7:21">
      <c r="G3365">
        <f t="shared" si="470"/>
        <v>33.630000000001878</v>
      </c>
      <c r="H3365">
        <f t="shared" si="471"/>
        <v>198000</v>
      </c>
      <c r="I3365" s="2">
        <f>MIN(MainSheet!$C$10/MainSheet!$C$9,MainSheet!$K$9*60)</f>
        <v>660</v>
      </c>
      <c r="J3365" s="1">
        <f>IF(G3365&gt;MainSheet!$C$11,IF(J3364&gt;=0.999,1,(G3365-MainSheet!$C$11)*I3365/$B$2/60),0)</f>
        <v>1</v>
      </c>
      <c r="K3365" s="1">
        <f>IF(G3365&gt;MainSheet!$C$11+$B$6,IF(K3364&gt;=0.999,1,(G3365-MainSheet!$C$11-$B$6)*I3365/$C$2/60),0)</f>
        <v>1</v>
      </c>
      <c r="L3365" s="1">
        <f>IF(G3365&gt;MainSheet!$C$11+$B$6+$C$6,IF(L3364&gt;=0.999,1,(G3365-MainSheet!$C$11-$B$6-$C$6)*I3365/$D$2/60),0)</f>
        <v>1</v>
      </c>
      <c r="M3365">
        <f t="shared" si="472"/>
        <v>1</v>
      </c>
      <c r="N3365" s="2">
        <f t="shared" si="473"/>
        <v>3721.0526315789471</v>
      </c>
      <c r="O3365">
        <f t="shared" si="476"/>
        <v>977.02127659574455</v>
      </c>
      <c r="P3365">
        <f t="shared" si="474"/>
        <v>192000</v>
      </c>
      <c r="Q3365" s="2">
        <f t="shared" si="475"/>
        <v>196698.0739081747</v>
      </c>
      <c r="R3365">
        <f>Q3365/MainSheet!$C$8*(G3365-G3364)+R3364</f>
        <v>4850.0409744704875</v>
      </c>
      <c r="S3365">
        <f t="shared" si="477"/>
        <v>78276.542864914241</v>
      </c>
      <c r="T3365">
        <f t="shared" si="469"/>
        <v>33.630000000001878</v>
      </c>
      <c r="U3365" s="1">
        <f>Q3365/MainSheet!$C$22</f>
        <v>1</v>
      </c>
    </row>
    <row r="3366" spans="7:21">
      <c r="G3366">
        <f t="shared" si="470"/>
        <v>33.640000000001876</v>
      </c>
      <c r="H3366">
        <f t="shared" si="471"/>
        <v>198000</v>
      </c>
      <c r="I3366" s="2">
        <f>MIN(MainSheet!$C$10/MainSheet!$C$9,MainSheet!$K$9*60)</f>
        <v>660</v>
      </c>
      <c r="J3366" s="1">
        <f>IF(G3366&gt;MainSheet!$C$11,IF(J3365&gt;=0.999,1,(G3366-MainSheet!$C$11)*I3366/$B$2/60),0)</f>
        <v>1</v>
      </c>
      <c r="K3366" s="1">
        <f>IF(G3366&gt;MainSheet!$C$11+$B$6,IF(K3365&gt;=0.999,1,(G3366-MainSheet!$C$11-$B$6)*I3366/$C$2/60),0)</f>
        <v>1</v>
      </c>
      <c r="L3366" s="1">
        <f>IF(G3366&gt;MainSheet!$C$11+$B$6+$C$6,IF(L3365&gt;=0.999,1,(G3366-MainSheet!$C$11-$B$6-$C$6)*I3366/$D$2/60),0)</f>
        <v>1</v>
      </c>
      <c r="M3366">
        <f t="shared" si="472"/>
        <v>1</v>
      </c>
      <c r="N3366" s="2">
        <f t="shared" si="473"/>
        <v>3721.0526315789471</v>
      </c>
      <c r="O3366">
        <f t="shared" si="476"/>
        <v>977.02127659574455</v>
      </c>
      <c r="P3366">
        <f t="shared" si="474"/>
        <v>192000</v>
      </c>
      <c r="Q3366" s="2">
        <f t="shared" si="475"/>
        <v>196698.0739081747</v>
      </c>
      <c r="R3366">
        <f>Q3366/MainSheet!$C$8*(G3366-G3365)+R3365</f>
        <v>4852.0722209613214</v>
      </c>
      <c r="S3366">
        <f t="shared" si="477"/>
        <v>78309.325877232273</v>
      </c>
      <c r="T3366">
        <f t="shared" si="469"/>
        <v>33.640000000001876</v>
      </c>
      <c r="U3366" s="1">
        <f>Q3366/MainSheet!$C$22</f>
        <v>1</v>
      </c>
    </row>
    <row r="3367" spans="7:21">
      <c r="G3367">
        <f t="shared" si="470"/>
        <v>33.650000000001874</v>
      </c>
      <c r="H3367">
        <f t="shared" si="471"/>
        <v>198000</v>
      </c>
      <c r="I3367" s="2">
        <f>MIN(MainSheet!$C$10/MainSheet!$C$9,MainSheet!$K$9*60)</f>
        <v>660</v>
      </c>
      <c r="J3367" s="1">
        <f>IF(G3367&gt;MainSheet!$C$11,IF(J3366&gt;=0.999,1,(G3367-MainSheet!$C$11)*I3367/$B$2/60),0)</f>
        <v>1</v>
      </c>
      <c r="K3367" s="1">
        <f>IF(G3367&gt;MainSheet!$C$11+$B$6,IF(K3366&gt;=0.999,1,(G3367-MainSheet!$C$11-$B$6)*I3367/$C$2/60),0)</f>
        <v>1</v>
      </c>
      <c r="L3367" s="1">
        <f>IF(G3367&gt;MainSheet!$C$11+$B$6+$C$6,IF(L3366&gt;=0.999,1,(G3367-MainSheet!$C$11-$B$6-$C$6)*I3367/$D$2/60),0)</f>
        <v>1</v>
      </c>
      <c r="M3367">
        <f t="shared" si="472"/>
        <v>1</v>
      </c>
      <c r="N3367" s="2">
        <f t="shared" si="473"/>
        <v>3721.0526315789471</v>
      </c>
      <c r="O3367">
        <f t="shared" si="476"/>
        <v>977.02127659574455</v>
      </c>
      <c r="P3367">
        <f t="shared" si="474"/>
        <v>192000</v>
      </c>
      <c r="Q3367" s="2">
        <f t="shared" si="475"/>
        <v>196698.0739081747</v>
      </c>
      <c r="R3367">
        <f>Q3367/MainSheet!$C$8*(G3367-G3366)+R3366</f>
        <v>4854.1034674521552</v>
      </c>
      <c r="S3367">
        <f t="shared" si="477"/>
        <v>78342.108889550305</v>
      </c>
      <c r="T3367">
        <f t="shared" si="469"/>
        <v>33.650000000001874</v>
      </c>
      <c r="U3367" s="1">
        <f>Q3367/MainSheet!$C$22</f>
        <v>1</v>
      </c>
    </row>
    <row r="3368" spans="7:21">
      <c r="G3368">
        <f t="shared" si="470"/>
        <v>33.660000000001872</v>
      </c>
      <c r="H3368">
        <f t="shared" si="471"/>
        <v>198000</v>
      </c>
      <c r="I3368" s="2">
        <f>MIN(MainSheet!$C$10/MainSheet!$C$9,MainSheet!$K$9*60)</f>
        <v>660</v>
      </c>
      <c r="J3368" s="1">
        <f>IF(G3368&gt;MainSheet!$C$11,IF(J3367&gt;=0.999,1,(G3368-MainSheet!$C$11)*I3368/$B$2/60),0)</f>
        <v>1</v>
      </c>
      <c r="K3368" s="1">
        <f>IF(G3368&gt;MainSheet!$C$11+$B$6,IF(K3367&gt;=0.999,1,(G3368-MainSheet!$C$11-$B$6)*I3368/$C$2/60),0)</f>
        <v>1</v>
      </c>
      <c r="L3368" s="1">
        <f>IF(G3368&gt;MainSheet!$C$11+$B$6+$C$6,IF(L3367&gt;=0.999,1,(G3368-MainSheet!$C$11-$B$6-$C$6)*I3368/$D$2/60),0)</f>
        <v>1</v>
      </c>
      <c r="M3368">
        <f t="shared" si="472"/>
        <v>1</v>
      </c>
      <c r="N3368" s="2">
        <f t="shared" si="473"/>
        <v>3721.0526315789471</v>
      </c>
      <c r="O3368">
        <f t="shared" si="476"/>
        <v>977.02127659574455</v>
      </c>
      <c r="P3368">
        <f t="shared" si="474"/>
        <v>192000</v>
      </c>
      <c r="Q3368" s="2">
        <f t="shared" si="475"/>
        <v>196698.0739081747</v>
      </c>
      <c r="R3368">
        <f>Q3368/MainSheet!$C$8*(G3368-G3367)+R3367</f>
        <v>4856.134713942989</v>
      </c>
      <c r="S3368">
        <f t="shared" si="477"/>
        <v>78374.891901868337</v>
      </c>
      <c r="T3368">
        <f t="shared" si="469"/>
        <v>33.660000000001872</v>
      </c>
      <c r="U3368" s="1">
        <f>Q3368/MainSheet!$C$22</f>
        <v>1</v>
      </c>
    </row>
    <row r="3369" spans="7:21">
      <c r="G3369">
        <f t="shared" si="470"/>
        <v>33.67000000000187</v>
      </c>
      <c r="H3369">
        <f t="shared" si="471"/>
        <v>198000</v>
      </c>
      <c r="I3369" s="2">
        <f>MIN(MainSheet!$C$10/MainSheet!$C$9,MainSheet!$K$9*60)</f>
        <v>660</v>
      </c>
      <c r="J3369" s="1">
        <f>IF(G3369&gt;MainSheet!$C$11,IF(J3368&gt;=0.999,1,(G3369-MainSheet!$C$11)*I3369/$B$2/60),0)</f>
        <v>1</v>
      </c>
      <c r="K3369" s="1">
        <f>IF(G3369&gt;MainSheet!$C$11+$B$6,IF(K3368&gt;=0.999,1,(G3369-MainSheet!$C$11-$B$6)*I3369/$C$2/60),0)</f>
        <v>1</v>
      </c>
      <c r="L3369" s="1">
        <f>IF(G3369&gt;MainSheet!$C$11+$B$6+$C$6,IF(L3368&gt;=0.999,1,(G3369-MainSheet!$C$11-$B$6-$C$6)*I3369/$D$2/60),0)</f>
        <v>1</v>
      </c>
      <c r="M3369">
        <f t="shared" si="472"/>
        <v>1</v>
      </c>
      <c r="N3369" s="2">
        <f t="shared" si="473"/>
        <v>3721.0526315789471</v>
      </c>
      <c r="O3369">
        <f t="shared" si="476"/>
        <v>977.02127659574455</v>
      </c>
      <c r="P3369">
        <f t="shared" si="474"/>
        <v>192000</v>
      </c>
      <c r="Q3369" s="2">
        <f t="shared" si="475"/>
        <v>196698.0739081747</v>
      </c>
      <c r="R3369">
        <f>Q3369/MainSheet!$C$8*(G3369-G3368)+R3368</f>
        <v>4858.1659604338229</v>
      </c>
      <c r="S3369">
        <f t="shared" si="477"/>
        <v>78407.674914186369</v>
      </c>
      <c r="T3369">
        <f t="shared" si="469"/>
        <v>33.67000000000187</v>
      </c>
      <c r="U3369" s="1">
        <f>Q3369/MainSheet!$C$22</f>
        <v>1</v>
      </c>
    </row>
    <row r="3370" spans="7:21">
      <c r="G3370">
        <f t="shared" si="470"/>
        <v>33.680000000001868</v>
      </c>
      <c r="H3370">
        <f t="shared" si="471"/>
        <v>198000</v>
      </c>
      <c r="I3370" s="2">
        <f>MIN(MainSheet!$C$10/MainSheet!$C$9,MainSheet!$K$9*60)</f>
        <v>660</v>
      </c>
      <c r="J3370" s="1">
        <f>IF(G3370&gt;MainSheet!$C$11,IF(J3369&gt;=0.999,1,(G3370-MainSheet!$C$11)*I3370/$B$2/60),0)</f>
        <v>1</v>
      </c>
      <c r="K3370" s="1">
        <f>IF(G3370&gt;MainSheet!$C$11+$B$6,IF(K3369&gt;=0.999,1,(G3370-MainSheet!$C$11-$B$6)*I3370/$C$2/60),0)</f>
        <v>1</v>
      </c>
      <c r="L3370" s="1">
        <f>IF(G3370&gt;MainSheet!$C$11+$B$6+$C$6,IF(L3369&gt;=0.999,1,(G3370-MainSheet!$C$11-$B$6-$C$6)*I3370/$D$2/60),0)</f>
        <v>1</v>
      </c>
      <c r="M3370">
        <f t="shared" si="472"/>
        <v>1</v>
      </c>
      <c r="N3370" s="2">
        <f t="shared" si="473"/>
        <v>3721.0526315789471</v>
      </c>
      <c r="O3370">
        <f t="shared" si="476"/>
        <v>977.02127659574455</v>
      </c>
      <c r="P3370">
        <f t="shared" si="474"/>
        <v>192000</v>
      </c>
      <c r="Q3370" s="2">
        <f t="shared" si="475"/>
        <v>196698.0739081747</v>
      </c>
      <c r="R3370">
        <f>Q3370/MainSheet!$C$8*(G3370-G3369)+R3369</f>
        <v>4860.1972069246567</v>
      </c>
      <c r="S3370">
        <f t="shared" si="477"/>
        <v>78440.457926504401</v>
      </c>
      <c r="T3370">
        <f t="shared" si="469"/>
        <v>33.680000000001868</v>
      </c>
      <c r="U3370" s="1">
        <f>Q3370/MainSheet!$C$22</f>
        <v>1</v>
      </c>
    </row>
    <row r="3371" spans="7:21">
      <c r="G3371">
        <f t="shared" si="470"/>
        <v>33.690000000001866</v>
      </c>
      <c r="H3371">
        <f t="shared" si="471"/>
        <v>198000</v>
      </c>
      <c r="I3371" s="2">
        <f>MIN(MainSheet!$C$10/MainSheet!$C$9,MainSheet!$K$9*60)</f>
        <v>660</v>
      </c>
      <c r="J3371" s="1">
        <f>IF(G3371&gt;MainSheet!$C$11,IF(J3370&gt;=0.999,1,(G3371-MainSheet!$C$11)*I3371/$B$2/60),0)</f>
        <v>1</v>
      </c>
      <c r="K3371" s="1">
        <f>IF(G3371&gt;MainSheet!$C$11+$B$6,IF(K3370&gt;=0.999,1,(G3371-MainSheet!$C$11-$B$6)*I3371/$C$2/60),0)</f>
        <v>1</v>
      </c>
      <c r="L3371" s="1">
        <f>IF(G3371&gt;MainSheet!$C$11+$B$6+$C$6,IF(L3370&gt;=0.999,1,(G3371-MainSheet!$C$11-$B$6-$C$6)*I3371/$D$2/60),0)</f>
        <v>1</v>
      </c>
      <c r="M3371">
        <f t="shared" si="472"/>
        <v>1</v>
      </c>
      <c r="N3371" s="2">
        <f t="shared" si="473"/>
        <v>3721.0526315789471</v>
      </c>
      <c r="O3371">
        <f t="shared" si="476"/>
        <v>977.02127659574455</v>
      </c>
      <c r="P3371">
        <f t="shared" si="474"/>
        <v>192000</v>
      </c>
      <c r="Q3371" s="2">
        <f t="shared" si="475"/>
        <v>196698.0739081747</v>
      </c>
      <c r="R3371">
        <f>Q3371/MainSheet!$C$8*(G3371-G3370)+R3370</f>
        <v>4862.2284534154905</v>
      </c>
      <c r="S3371">
        <f t="shared" si="477"/>
        <v>78473.240938822433</v>
      </c>
      <c r="T3371">
        <f t="shared" si="469"/>
        <v>33.690000000001866</v>
      </c>
      <c r="U3371" s="1">
        <f>Q3371/MainSheet!$C$22</f>
        <v>1</v>
      </c>
    </row>
    <row r="3372" spans="7:21">
      <c r="G3372">
        <f t="shared" si="470"/>
        <v>33.700000000001864</v>
      </c>
      <c r="H3372">
        <f t="shared" si="471"/>
        <v>198000</v>
      </c>
      <c r="I3372" s="2">
        <f>MIN(MainSheet!$C$10/MainSheet!$C$9,MainSheet!$K$9*60)</f>
        <v>660</v>
      </c>
      <c r="J3372" s="1">
        <f>IF(G3372&gt;MainSheet!$C$11,IF(J3371&gt;=0.999,1,(G3372-MainSheet!$C$11)*I3372/$B$2/60),0)</f>
        <v>1</v>
      </c>
      <c r="K3372" s="1">
        <f>IF(G3372&gt;MainSheet!$C$11+$B$6,IF(K3371&gt;=0.999,1,(G3372-MainSheet!$C$11-$B$6)*I3372/$C$2/60),0)</f>
        <v>1</v>
      </c>
      <c r="L3372" s="1">
        <f>IF(G3372&gt;MainSheet!$C$11+$B$6+$C$6,IF(L3371&gt;=0.999,1,(G3372-MainSheet!$C$11-$B$6-$C$6)*I3372/$D$2/60),0)</f>
        <v>1</v>
      </c>
      <c r="M3372">
        <f t="shared" si="472"/>
        <v>1</v>
      </c>
      <c r="N3372" s="2">
        <f t="shared" si="473"/>
        <v>3721.0526315789471</v>
      </c>
      <c r="O3372">
        <f t="shared" si="476"/>
        <v>977.02127659574455</v>
      </c>
      <c r="P3372">
        <f t="shared" si="474"/>
        <v>192000</v>
      </c>
      <c r="Q3372" s="2">
        <f t="shared" si="475"/>
        <v>196698.0739081747</v>
      </c>
      <c r="R3372">
        <f>Q3372/MainSheet!$C$8*(G3372-G3371)+R3371</f>
        <v>4864.2596999063244</v>
      </c>
      <c r="S3372">
        <f t="shared" si="477"/>
        <v>78506.023951140465</v>
      </c>
      <c r="T3372">
        <f t="shared" si="469"/>
        <v>33.700000000001864</v>
      </c>
      <c r="U3372" s="1">
        <f>Q3372/MainSheet!$C$22</f>
        <v>1</v>
      </c>
    </row>
    <row r="3373" spans="7:21">
      <c r="G3373">
        <f t="shared" si="470"/>
        <v>33.710000000001862</v>
      </c>
      <c r="H3373">
        <f t="shared" si="471"/>
        <v>198000</v>
      </c>
      <c r="I3373" s="2">
        <f>MIN(MainSheet!$C$10/MainSheet!$C$9,MainSheet!$K$9*60)</f>
        <v>660</v>
      </c>
      <c r="J3373" s="1">
        <f>IF(G3373&gt;MainSheet!$C$11,IF(J3372&gt;=0.999,1,(G3373-MainSheet!$C$11)*I3373/$B$2/60),0)</f>
        <v>1</v>
      </c>
      <c r="K3373" s="1">
        <f>IF(G3373&gt;MainSheet!$C$11+$B$6,IF(K3372&gt;=0.999,1,(G3373-MainSheet!$C$11-$B$6)*I3373/$C$2/60),0)</f>
        <v>1</v>
      </c>
      <c r="L3373" s="1">
        <f>IF(G3373&gt;MainSheet!$C$11+$B$6+$C$6,IF(L3372&gt;=0.999,1,(G3373-MainSheet!$C$11-$B$6-$C$6)*I3373/$D$2/60),0)</f>
        <v>1</v>
      </c>
      <c r="M3373">
        <f t="shared" si="472"/>
        <v>1</v>
      </c>
      <c r="N3373" s="2">
        <f t="shared" si="473"/>
        <v>3721.0526315789471</v>
      </c>
      <c r="O3373">
        <f t="shared" si="476"/>
        <v>977.02127659574455</v>
      </c>
      <c r="P3373">
        <f t="shared" si="474"/>
        <v>192000</v>
      </c>
      <c r="Q3373" s="2">
        <f t="shared" si="475"/>
        <v>196698.0739081747</v>
      </c>
      <c r="R3373">
        <f>Q3373/MainSheet!$C$8*(G3373-G3372)+R3372</f>
        <v>4866.2909463971582</v>
      </c>
      <c r="S3373">
        <f t="shared" si="477"/>
        <v>78538.806963458497</v>
      </c>
      <c r="T3373">
        <f t="shared" si="469"/>
        <v>33.710000000001862</v>
      </c>
      <c r="U3373" s="1">
        <f>Q3373/MainSheet!$C$22</f>
        <v>1</v>
      </c>
    </row>
    <row r="3374" spans="7:21">
      <c r="G3374">
        <f t="shared" si="470"/>
        <v>33.72000000000186</v>
      </c>
      <c r="H3374">
        <f t="shared" si="471"/>
        <v>198000</v>
      </c>
      <c r="I3374" s="2">
        <f>MIN(MainSheet!$C$10/MainSheet!$C$9,MainSheet!$K$9*60)</f>
        <v>660</v>
      </c>
      <c r="J3374" s="1">
        <f>IF(G3374&gt;MainSheet!$C$11,IF(J3373&gt;=0.999,1,(G3374-MainSheet!$C$11)*I3374/$B$2/60),0)</f>
        <v>1</v>
      </c>
      <c r="K3374" s="1">
        <f>IF(G3374&gt;MainSheet!$C$11+$B$6,IF(K3373&gt;=0.999,1,(G3374-MainSheet!$C$11-$B$6)*I3374/$C$2/60),0)</f>
        <v>1</v>
      </c>
      <c r="L3374" s="1">
        <f>IF(G3374&gt;MainSheet!$C$11+$B$6+$C$6,IF(L3373&gt;=0.999,1,(G3374-MainSheet!$C$11-$B$6-$C$6)*I3374/$D$2/60),0)</f>
        <v>1</v>
      </c>
      <c r="M3374">
        <f t="shared" si="472"/>
        <v>1</v>
      </c>
      <c r="N3374" s="2">
        <f t="shared" si="473"/>
        <v>3721.0526315789471</v>
      </c>
      <c r="O3374">
        <f t="shared" si="476"/>
        <v>977.02127659574455</v>
      </c>
      <c r="P3374">
        <f t="shared" si="474"/>
        <v>192000</v>
      </c>
      <c r="Q3374" s="2">
        <f t="shared" si="475"/>
        <v>196698.0739081747</v>
      </c>
      <c r="R3374">
        <f>Q3374/MainSheet!$C$8*(G3374-G3373)+R3373</f>
        <v>4868.3221928879921</v>
      </c>
      <c r="S3374">
        <f t="shared" si="477"/>
        <v>78571.589975776529</v>
      </c>
      <c r="T3374">
        <f t="shared" si="469"/>
        <v>33.72000000000186</v>
      </c>
      <c r="U3374" s="1">
        <f>Q3374/MainSheet!$C$22</f>
        <v>1</v>
      </c>
    </row>
    <row r="3375" spans="7:21">
      <c r="G3375">
        <f t="shared" si="470"/>
        <v>33.730000000001858</v>
      </c>
      <c r="H3375">
        <f t="shared" si="471"/>
        <v>198000</v>
      </c>
      <c r="I3375" s="2">
        <f>MIN(MainSheet!$C$10/MainSheet!$C$9,MainSheet!$K$9*60)</f>
        <v>660</v>
      </c>
      <c r="J3375" s="1">
        <f>IF(G3375&gt;MainSheet!$C$11,IF(J3374&gt;=0.999,1,(G3375-MainSheet!$C$11)*I3375/$B$2/60),0)</f>
        <v>1</v>
      </c>
      <c r="K3375" s="1">
        <f>IF(G3375&gt;MainSheet!$C$11+$B$6,IF(K3374&gt;=0.999,1,(G3375-MainSheet!$C$11-$B$6)*I3375/$C$2/60),0)</f>
        <v>1</v>
      </c>
      <c r="L3375" s="1">
        <f>IF(G3375&gt;MainSheet!$C$11+$B$6+$C$6,IF(L3374&gt;=0.999,1,(G3375-MainSheet!$C$11-$B$6-$C$6)*I3375/$D$2/60),0)</f>
        <v>1</v>
      </c>
      <c r="M3375">
        <f t="shared" si="472"/>
        <v>1</v>
      </c>
      <c r="N3375" s="2">
        <f t="shared" si="473"/>
        <v>3721.0526315789471</v>
      </c>
      <c r="O3375">
        <f t="shared" si="476"/>
        <v>977.02127659574455</v>
      </c>
      <c r="P3375">
        <f t="shared" si="474"/>
        <v>192000</v>
      </c>
      <c r="Q3375" s="2">
        <f t="shared" si="475"/>
        <v>196698.0739081747</v>
      </c>
      <c r="R3375">
        <f>Q3375/MainSheet!$C$8*(G3375-G3374)+R3374</f>
        <v>4870.3534393788259</v>
      </c>
      <c r="S3375">
        <f t="shared" si="477"/>
        <v>78604.372988094561</v>
      </c>
      <c r="T3375">
        <f t="shared" si="469"/>
        <v>33.730000000001858</v>
      </c>
      <c r="U3375" s="1">
        <f>Q3375/MainSheet!$C$22</f>
        <v>1</v>
      </c>
    </row>
    <row r="3376" spans="7:21">
      <c r="G3376">
        <f t="shared" si="470"/>
        <v>33.740000000001857</v>
      </c>
      <c r="H3376">
        <f t="shared" si="471"/>
        <v>198000</v>
      </c>
      <c r="I3376" s="2">
        <f>MIN(MainSheet!$C$10/MainSheet!$C$9,MainSheet!$K$9*60)</f>
        <v>660</v>
      </c>
      <c r="J3376" s="1">
        <f>IF(G3376&gt;MainSheet!$C$11,IF(J3375&gt;=0.999,1,(G3376-MainSheet!$C$11)*I3376/$B$2/60),0)</f>
        <v>1</v>
      </c>
      <c r="K3376" s="1">
        <f>IF(G3376&gt;MainSheet!$C$11+$B$6,IF(K3375&gt;=0.999,1,(G3376-MainSheet!$C$11-$B$6)*I3376/$C$2/60),0)</f>
        <v>1</v>
      </c>
      <c r="L3376" s="1">
        <f>IF(G3376&gt;MainSheet!$C$11+$B$6+$C$6,IF(L3375&gt;=0.999,1,(G3376-MainSheet!$C$11-$B$6-$C$6)*I3376/$D$2/60),0)</f>
        <v>1</v>
      </c>
      <c r="M3376">
        <f t="shared" si="472"/>
        <v>1</v>
      </c>
      <c r="N3376" s="2">
        <f t="shared" si="473"/>
        <v>3721.0526315789471</v>
      </c>
      <c r="O3376">
        <f t="shared" si="476"/>
        <v>977.02127659574455</v>
      </c>
      <c r="P3376">
        <f t="shared" si="474"/>
        <v>192000</v>
      </c>
      <c r="Q3376" s="2">
        <f t="shared" si="475"/>
        <v>196698.0739081747</v>
      </c>
      <c r="R3376">
        <f>Q3376/MainSheet!$C$8*(G3376-G3375)+R3375</f>
        <v>4872.3846858696597</v>
      </c>
      <c r="S3376">
        <f t="shared" si="477"/>
        <v>78637.156000412593</v>
      </c>
      <c r="T3376">
        <f t="shared" si="469"/>
        <v>33.740000000001857</v>
      </c>
      <c r="U3376" s="1">
        <f>Q3376/MainSheet!$C$22</f>
        <v>1</v>
      </c>
    </row>
    <row r="3377" spans="7:21">
      <c r="G3377">
        <f t="shared" si="470"/>
        <v>33.750000000001855</v>
      </c>
      <c r="H3377">
        <f t="shared" si="471"/>
        <v>198000</v>
      </c>
      <c r="I3377" s="2">
        <f>MIN(MainSheet!$C$10/MainSheet!$C$9,MainSheet!$K$9*60)</f>
        <v>660</v>
      </c>
      <c r="J3377" s="1">
        <f>IF(G3377&gt;MainSheet!$C$11,IF(J3376&gt;=0.999,1,(G3377-MainSheet!$C$11)*I3377/$B$2/60),0)</f>
        <v>1</v>
      </c>
      <c r="K3377" s="1">
        <f>IF(G3377&gt;MainSheet!$C$11+$B$6,IF(K3376&gt;=0.999,1,(G3377-MainSheet!$C$11-$B$6)*I3377/$C$2/60),0)</f>
        <v>1</v>
      </c>
      <c r="L3377" s="1">
        <f>IF(G3377&gt;MainSheet!$C$11+$B$6+$C$6,IF(L3376&gt;=0.999,1,(G3377-MainSheet!$C$11-$B$6-$C$6)*I3377/$D$2/60),0)</f>
        <v>1</v>
      </c>
      <c r="M3377">
        <f t="shared" si="472"/>
        <v>1</v>
      </c>
      <c r="N3377" s="2">
        <f t="shared" si="473"/>
        <v>3721.0526315789471</v>
      </c>
      <c r="O3377">
        <f t="shared" si="476"/>
        <v>977.02127659574455</v>
      </c>
      <c r="P3377">
        <f t="shared" si="474"/>
        <v>192000</v>
      </c>
      <c r="Q3377" s="2">
        <f t="shared" si="475"/>
        <v>196698.0739081747</v>
      </c>
      <c r="R3377">
        <f>Q3377/MainSheet!$C$8*(G3377-G3376)+R3376</f>
        <v>4874.4159323604936</v>
      </c>
      <c r="S3377">
        <f t="shared" si="477"/>
        <v>78669.939012730625</v>
      </c>
      <c r="T3377">
        <f t="shared" si="469"/>
        <v>33.750000000001855</v>
      </c>
      <c r="U3377" s="1">
        <f>Q3377/MainSheet!$C$22</f>
        <v>1</v>
      </c>
    </row>
    <row r="3378" spans="7:21">
      <c r="G3378">
        <f t="shared" si="470"/>
        <v>33.760000000001853</v>
      </c>
      <c r="H3378">
        <f t="shared" si="471"/>
        <v>198000</v>
      </c>
      <c r="I3378" s="2">
        <f>MIN(MainSheet!$C$10/MainSheet!$C$9,MainSheet!$K$9*60)</f>
        <v>660</v>
      </c>
      <c r="J3378" s="1">
        <f>IF(G3378&gt;MainSheet!$C$11,IF(J3377&gt;=0.999,1,(G3378-MainSheet!$C$11)*I3378/$B$2/60),0)</f>
        <v>1</v>
      </c>
      <c r="K3378" s="1">
        <f>IF(G3378&gt;MainSheet!$C$11+$B$6,IF(K3377&gt;=0.999,1,(G3378-MainSheet!$C$11-$B$6)*I3378/$C$2/60),0)</f>
        <v>1</v>
      </c>
      <c r="L3378" s="1">
        <f>IF(G3378&gt;MainSheet!$C$11+$B$6+$C$6,IF(L3377&gt;=0.999,1,(G3378-MainSheet!$C$11-$B$6-$C$6)*I3378/$D$2/60),0)</f>
        <v>1</v>
      </c>
      <c r="M3378">
        <f t="shared" si="472"/>
        <v>1</v>
      </c>
      <c r="N3378" s="2">
        <f t="shared" si="473"/>
        <v>3721.0526315789471</v>
      </c>
      <c r="O3378">
        <f t="shared" si="476"/>
        <v>977.02127659574455</v>
      </c>
      <c r="P3378">
        <f t="shared" si="474"/>
        <v>192000</v>
      </c>
      <c r="Q3378" s="2">
        <f t="shared" si="475"/>
        <v>196698.0739081747</v>
      </c>
      <c r="R3378">
        <f>Q3378/MainSheet!$C$8*(G3378-G3377)+R3377</f>
        <v>4876.4471788513274</v>
      </c>
      <c r="S3378">
        <f t="shared" si="477"/>
        <v>78702.722025048657</v>
      </c>
      <c r="T3378">
        <f t="shared" si="469"/>
        <v>33.760000000001853</v>
      </c>
      <c r="U3378" s="1">
        <f>Q3378/MainSheet!$C$22</f>
        <v>1</v>
      </c>
    </row>
    <row r="3379" spans="7:21">
      <c r="G3379">
        <f t="shared" si="470"/>
        <v>33.770000000001851</v>
      </c>
      <c r="H3379">
        <f t="shared" si="471"/>
        <v>198000</v>
      </c>
      <c r="I3379" s="2">
        <f>MIN(MainSheet!$C$10/MainSheet!$C$9,MainSheet!$K$9*60)</f>
        <v>660</v>
      </c>
      <c r="J3379" s="1">
        <f>IF(G3379&gt;MainSheet!$C$11,IF(J3378&gt;=0.999,1,(G3379-MainSheet!$C$11)*I3379/$B$2/60),0)</f>
        <v>1</v>
      </c>
      <c r="K3379" s="1">
        <f>IF(G3379&gt;MainSheet!$C$11+$B$6,IF(K3378&gt;=0.999,1,(G3379-MainSheet!$C$11-$B$6)*I3379/$C$2/60),0)</f>
        <v>1</v>
      </c>
      <c r="L3379" s="1">
        <f>IF(G3379&gt;MainSheet!$C$11+$B$6+$C$6,IF(L3378&gt;=0.999,1,(G3379-MainSheet!$C$11-$B$6-$C$6)*I3379/$D$2/60),0)</f>
        <v>1</v>
      </c>
      <c r="M3379">
        <f t="shared" si="472"/>
        <v>1</v>
      </c>
      <c r="N3379" s="2">
        <f t="shared" si="473"/>
        <v>3721.0526315789471</v>
      </c>
      <c r="O3379">
        <f t="shared" si="476"/>
        <v>977.02127659574455</v>
      </c>
      <c r="P3379">
        <f t="shared" si="474"/>
        <v>192000</v>
      </c>
      <c r="Q3379" s="2">
        <f t="shared" si="475"/>
        <v>196698.0739081747</v>
      </c>
      <c r="R3379">
        <f>Q3379/MainSheet!$C$8*(G3379-G3378)+R3378</f>
        <v>4878.4784253421612</v>
      </c>
      <c r="S3379">
        <f t="shared" si="477"/>
        <v>78735.505037366689</v>
      </c>
      <c r="T3379">
        <f t="shared" si="469"/>
        <v>33.770000000001851</v>
      </c>
      <c r="U3379" s="1">
        <f>Q3379/MainSheet!$C$22</f>
        <v>1</v>
      </c>
    </row>
    <row r="3380" spans="7:21">
      <c r="G3380">
        <f t="shared" si="470"/>
        <v>33.780000000001849</v>
      </c>
      <c r="H3380">
        <f t="shared" si="471"/>
        <v>198000</v>
      </c>
      <c r="I3380" s="2">
        <f>MIN(MainSheet!$C$10/MainSheet!$C$9,MainSheet!$K$9*60)</f>
        <v>660</v>
      </c>
      <c r="J3380" s="1">
        <f>IF(G3380&gt;MainSheet!$C$11,IF(J3379&gt;=0.999,1,(G3380-MainSheet!$C$11)*I3380/$B$2/60),0)</f>
        <v>1</v>
      </c>
      <c r="K3380" s="1">
        <f>IF(G3380&gt;MainSheet!$C$11+$B$6,IF(K3379&gt;=0.999,1,(G3380-MainSheet!$C$11-$B$6)*I3380/$C$2/60),0)</f>
        <v>1</v>
      </c>
      <c r="L3380" s="1">
        <f>IF(G3380&gt;MainSheet!$C$11+$B$6+$C$6,IF(L3379&gt;=0.999,1,(G3380-MainSheet!$C$11-$B$6-$C$6)*I3380/$D$2/60),0)</f>
        <v>1</v>
      </c>
      <c r="M3380">
        <f t="shared" si="472"/>
        <v>1</v>
      </c>
      <c r="N3380" s="2">
        <f t="shared" si="473"/>
        <v>3721.0526315789471</v>
      </c>
      <c r="O3380">
        <f t="shared" si="476"/>
        <v>977.02127659574455</v>
      </c>
      <c r="P3380">
        <f t="shared" si="474"/>
        <v>192000</v>
      </c>
      <c r="Q3380" s="2">
        <f t="shared" si="475"/>
        <v>196698.0739081747</v>
      </c>
      <c r="R3380">
        <f>Q3380/MainSheet!$C$8*(G3380-G3379)+R3379</f>
        <v>4880.5096718329951</v>
      </c>
      <c r="S3380">
        <f t="shared" si="477"/>
        <v>78768.288049684721</v>
      </c>
      <c r="T3380">
        <f t="shared" si="469"/>
        <v>33.780000000001849</v>
      </c>
      <c r="U3380" s="1">
        <f>Q3380/MainSheet!$C$22</f>
        <v>1</v>
      </c>
    </row>
    <row r="3381" spans="7:21">
      <c r="G3381">
        <f t="shared" si="470"/>
        <v>33.790000000001847</v>
      </c>
      <c r="H3381">
        <f t="shared" si="471"/>
        <v>198000</v>
      </c>
      <c r="I3381" s="2">
        <f>MIN(MainSheet!$C$10/MainSheet!$C$9,MainSheet!$K$9*60)</f>
        <v>660</v>
      </c>
      <c r="J3381" s="1">
        <f>IF(G3381&gt;MainSheet!$C$11,IF(J3380&gt;=0.999,1,(G3381-MainSheet!$C$11)*I3381/$B$2/60),0)</f>
        <v>1</v>
      </c>
      <c r="K3381" s="1">
        <f>IF(G3381&gt;MainSheet!$C$11+$B$6,IF(K3380&gt;=0.999,1,(G3381-MainSheet!$C$11-$B$6)*I3381/$C$2/60),0)</f>
        <v>1</v>
      </c>
      <c r="L3381" s="1">
        <f>IF(G3381&gt;MainSheet!$C$11+$B$6+$C$6,IF(L3380&gt;=0.999,1,(G3381-MainSheet!$C$11-$B$6-$C$6)*I3381/$D$2/60),0)</f>
        <v>1</v>
      </c>
      <c r="M3381">
        <f t="shared" si="472"/>
        <v>1</v>
      </c>
      <c r="N3381" s="2">
        <f t="shared" si="473"/>
        <v>3721.0526315789471</v>
      </c>
      <c r="O3381">
        <f t="shared" si="476"/>
        <v>977.02127659574455</v>
      </c>
      <c r="P3381">
        <f t="shared" si="474"/>
        <v>192000</v>
      </c>
      <c r="Q3381" s="2">
        <f t="shared" si="475"/>
        <v>196698.0739081747</v>
      </c>
      <c r="R3381">
        <f>Q3381/MainSheet!$C$8*(G3381-G3380)+R3380</f>
        <v>4882.5409183238289</v>
      </c>
      <c r="S3381">
        <f t="shared" si="477"/>
        <v>78801.071062002753</v>
      </c>
      <c r="T3381">
        <f t="shared" si="469"/>
        <v>33.790000000001847</v>
      </c>
      <c r="U3381" s="1">
        <f>Q3381/MainSheet!$C$22</f>
        <v>1</v>
      </c>
    </row>
    <row r="3382" spans="7:21">
      <c r="G3382">
        <f t="shared" si="470"/>
        <v>33.800000000001845</v>
      </c>
      <c r="H3382">
        <f t="shared" si="471"/>
        <v>198000</v>
      </c>
      <c r="I3382" s="2">
        <f>MIN(MainSheet!$C$10/MainSheet!$C$9,MainSheet!$K$9*60)</f>
        <v>660</v>
      </c>
      <c r="J3382" s="1">
        <f>IF(G3382&gt;MainSheet!$C$11,IF(J3381&gt;=0.999,1,(G3382-MainSheet!$C$11)*I3382/$B$2/60),0)</f>
        <v>1</v>
      </c>
      <c r="K3382" s="1">
        <f>IF(G3382&gt;MainSheet!$C$11+$B$6,IF(K3381&gt;=0.999,1,(G3382-MainSheet!$C$11-$B$6)*I3382/$C$2/60),0)</f>
        <v>1</v>
      </c>
      <c r="L3382" s="1">
        <f>IF(G3382&gt;MainSheet!$C$11+$B$6+$C$6,IF(L3381&gt;=0.999,1,(G3382-MainSheet!$C$11-$B$6-$C$6)*I3382/$D$2/60),0)</f>
        <v>1</v>
      </c>
      <c r="M3382">
        <f t="shared" si="472"/>
        <v>1</v>
      </c>
      <c r="N3382" s="2">
        <f t="shared" si="473"/>
        <v>3721.0526315789471</v>
      </c>
      <c r="O3382">
        <f t="shared" si="476"/>
        <v>977.02127659574455</v>
      </c>
      <c r="P3382">
        <f t="shared" si="474"/>
        <v>192000</v>
      </c>
      <c r="Q3382" s="2">
        <f t="shared" si="475"/>
        <v>196698.0739081747</v>
      </c>
      <c r="R3382">
        <f>Q3382/MainSheet!$C$8*(G3382-G3381)+R3381</f>
        <v>4884.5721648146628</v>
      </c>
      <c r="S3382">
        <f t="shared" si="477"/>
        <v>78833.854074320785</v>
      </c>
      <c r="T3382">
        <f t="shared" si="469"/>
        <v>33.800000000001845</v>
      </c>
      <c r="U3382" s="1">
        <f>Q3382/MainSheet!$C$22</f>
        <v>1</v>
      </c>
    </row>
    <row r="3383" spans="7:21">
      <c r="G3383">
        <f t="shared" si="470"/>
        <v>33.810000000001843</v>
      </c>
      <c r="H3383">
        <f t="shared" si="471"/>
        <v>198000</v>
      </c>
      <c r="I3383" s="2">
        <f>MIN(MainSheet!$C$10/MainSheet!$C$9,MainSheet!$K$9*60)</f>
        <v>660</v>
      </c>
      <c r="J3383" s="1">
        <f>IF(G3383&gt;MainSheet!$C$11,IF(J3382&gt;=0.999,1,(G3383-MainSheet!$C$11)*I3383/$B$2/60),0)</f>
        <v>1</v>
      </c>
      <c r="K3383" s="1">
        <f>IF(G3383&gt;MainSheet!$C$11+$B$6,IF(K3382&gt;=0.999,1,(G3383-MainSheet!$C$11-$B$6)*I3383/$C$2/60),0)</f>
        <v>1</v>
      </c>
      <c r="L3383" s="1">
        <f>IF(G3383&gt;MainSheet!$C$11+$B$6+$C$6,IF(L3382&gt;=0.999,1,(G3383-MainSheet!$C$11-$B$6-$C$6)*I3383/$D$2/60),0)</f>
        <v>1</v>
      </c>
      <c r="M3383">
        <f t="shared" si="472"/>
        <v>1</v>
      </c>
      <c r="N3383" s="2">
        <f t="shared" si="473"/>
        <v>3721.0526315789471</v>
      </c>
      <c r="O3383">
        <f t="shared" si="476"/>
        <v>977.02127659574455</v>
      </c>
      <c r="P3383">
        <f t="shared" si="474"/>
        <v>192000</v>
      </c>
      <c r="Q3383" s="2">
        <f t="shared" si="475"/>
        <v>196698.0739081747</v>
      </c>
      <c r="R3383">
        <f>Q3383/MainSheet!$C$8*(G3383-G3382)+R3382</f>
        <v>4886.6034113054966</v>
      </c>
      <c r="S3383">
        <f t="shared" si="477"/>
        <v>78866.637086638817</v>
      </c>
      <c r="T3383">
        <f t="shared" si="469"/>
        <v>33.810000000001843</v>
      </c>
      <c r="U3383" s="1">
        <f>Q3383/MainSheet!$C$22</f>
        <v>1</v>
      </c>
    </row>
    <row r="3384" spans="7:21">
      <c r="G3384">
        <f t="shared" si="470"/>
        <v>33.820000000001841</v>
      </c>
      <c r="H3384">
        <f t="shared" si="471"/>
        <v>198000</v>
      </c>
      <c r="I3384" s="2">
        <f>MIN(MainSheet!$C$10/MainSheet!$C$9,MainSheet!$K$9*60)</f>
        <v>660</v>
      </c>
      <c r="J3384" s="1">
        <f>IF(G3384&gt;MainSheet!$C$11,IF(J3383&gt;=0.999,1,(G3384-MainSheet!$C$11)*I3384/$B$2/60),0)</f>
        <v>1</v>
      </c>
      <c r="K3384" s="1">
        <f>IF(G3384&gt;MainSheet!$C$11+$B$6,IF(K3383&gt;=0.999,1,(G3384-MainSheet!$C$11-$B$6)*I3384/$C$2/60),0)</f>
        <v>1</v>
      </c>
      <c r="L3384" s="1">
        <f>IF(G3384&gt;MainSheet!$C$11+$B$6+$C$6,IF(L3383&gt;=0.999,1,(G3384-MainSheet!$C$11-$B$6-$C$6)*I3384/$D$2/60),0)</f>
        <v>1</v>
      </c>
      <c r="M3384">
        <f t="shared" si="472"/>
        <v>1</v>
      </c>
      <c r="N3384" s="2">
        <f t="shared" si="473"/>
        <v>3721.0526315789471</v>
      </c>
      <c r="O3384">
        <f t="shared" si="476"/>
        <v>977.02127659574455</v>
      </c>
      <c r="P3384">
        <f t="shared" si="474"/>
        <v>192000</v>
      </c>
      <c r="Q3384" s="2">
        <f t="shared" si="475"/>
        <v>196698.0739081747</v>
      </c>
      <c r="R3384">
        <f>Q3384/MainSheet!$C$8*(G3384-G3383)+R3383</f>
        <v>4888.6346577963304</v>
      </c>
      <c r="S3384">
        <f t="shared" si="477"/>
        <v>78899.420098956849</v>
      </c>
      <c r="T3384">
        <f t="shared" si="469"/>
        <v>33.820000000001841</v>
      </c>
      <c r="U3384" s="1">
        <f>Q3384/MainSheet!$C$22</f>
        <v>1</v>
      </c>
    </row>
    <row r="3385" spans="7:21">
      <c r="G3385">
        <f t="shared" si="470"/>
        <v>33.830000000001839</v>
      </c>
      <c r="H3385">
        <f t="shared" si="471"/>
        <v>198000</v>
      </c>
      <c r="I3385" s="2">
        <f>MIN(MainSheet!$C$10/MainSheet!$C$9,MainSheet!$K$9*60)</f>
        <v>660</v>
      </c>
      <c r="J3385" s="1">
        <f>IF(G3385&gt;MainSheet!$C$11,IF(J3384&gt;=0.999,1,(G3385-MainSheet!$C$11)*I3385/$B$2/60),0)</f>
        <v>1</v>
      </c>
      <c r="K3385" s="1">
        <f>IF(G3385&gt;MainSheet!$C$11+$B$6,IF(K3384&gt;=0.999,1,(G3385-MainSheet!$C$11-$B$6)*I3385/$C$2/60),0)</f>
        <v>1</v>
      </c>
      <c r="L3385" s="1">
        <f>IF(G3385&gt;MainSheet!$C$11+$B$6+$C$6,IF(L3384&gt;=0.999,1,(G3385-MainSheet!$C$11-$B$6-$C$6)*I3385/$D$2/60),0)</f>
        <v>1</v>
      </c>
      <c r="M3385">
        <f t="shared" si="472"/>
        <v>1</v>
      </c>
      <c r="N3385" s="2">
        <f t="shared" si="473"/>
        <v>3721.0526315789471</v>
      </c>
      <c r="O3385">
        <f t="shared" si="476"/>
        <v>977.02127659574455</v>
      </c>
      <c r="P3385">
        <f t="shared" si="474"/>
        <v>192000</v>
      </c>
      <c r="Q3385" s="2">
        <f t="shared" si="475"/>
        <v>196698.0739081747</v>
      </c>
      <c r="R3385">
        <f>Q3385/MainSheet!$C$8*(G3385-G3384)+R3384</f>
        <v>4890.6659042871643</v>
      </c>
      <c r="S3385">
        <f t="shared" si="477"/>
        <v>78932.203111274881</v>
      </c>
      <c r="T3385">
        <f t="shared" si="469"/>
        <v>33.830000000001839</v>
      </c>
      <c r="U3385" s="1">
        <f>Q3385/MainSheet!$C$22</f>
        <v>1</v>
      </c>
    </row>
    <row r="3386" spans="7:21">
      <c r="G3386">
        <f t="shared" si="470"/>
        <v>33.840000000001837</v>
      </c>
      <c r="H3386">
        <f t="shared" si="471"/>
        <v>198000</v>
      </c>
      <c r="I3386" s="2">
        <f>MIN(MainSheet!$C$10/MainSheet!$C$9,MainSheet!$K$9*60)</f>
        <v>660</v>
      </c>
      <c r="J3386" s="1">
        <f>IF(G3386&gt;MainSheet!$C$11,IF(J3385&gt;=0.999,1,(G3386-MainSheet!$C$11)*I3386/$B$2/60),0)</f>
        <v>1</v>
      </c>
      <c r="K3386" s="1">
        <f>IF(G3386&gt;MainSheet!$C$11+$B$6,IF(K3385&gt;=0.999,1,(G3386-MainSheet!$C$11-$B$6)*I3386/$C$2/60),0)</f>
        <v>1</v>
      </c>
      <c r="L3386" s="1">
        <f>IF(G3386&gt;MainSheet!$C$11+$B$6+$C$6,IF(L3385&gt;=0.999,1,(G3386-MainSheet!$C$11-$B$6-$C$6)*I3386/$D$2/60),0)</f>
        <v>1</v>
      </c>
      <c r="M3386">
        <f t="shared" si="472"/>
        <v>1</v>
      </c>
      <c r="N3386" s="2">
        <f t="shared" si="473"/>
        <v>3721.0526315789471</v>
      </c>
      <c r="O3386">
        <f t="shared" si="476"/>
        <v>977.02127659574455</v>
      </c>
      <c r="P3386">
        <f t="shared" si="474"/>
        <v>192000</v>
      </c>
      <c r="Q3386" s="2">
        <f t="shared" si="475"/>
        <v>196698.0739081747</v>
      </c>
      <c r="R3386">
        <f>Q3386/MainSheet!$C$8*(G3386-G3385)+R3385</f>
        <v>4892.6971507779981</v>
      </c>
      <c r="S3386">
        <f t="shared" si="477"/>
        <v>78964.986123592913</v>
      </c>
      <c r="T3386">
        <f t="shared" si="469"/>
        <v>33.840000000001837</v>
      </c>
      <c r="U3386" s="1">
        <f>Q3386/MainSheet!$C$22</f>
        <v>1</v>
      </c>
    </row>
    <row r="3387" spans="7:21">
      <c r="G3387">
        <f t="shared" si="470"/>
        <v>33.850000000001835</v>
      </c>
      <c r="H3387">
        <f t="shared" si="471"/>
        <v>198000</v>
      </c>
      <c r="I3387" s="2">
        <f>MIN(MainSheet!$C$10/MainSheet!$C$9,MainSheet!$K$9*60)</f>
        <v>660</v>
      </c>
      <c r="J3387" s="1">
        <f>IF(G3387&gt;MainSheet!$C$11,IF(J3386&gt;=0.999,1,(G3387-MainSheet!$C$11)*I3387/$B$2/60),0)</f>
        <v>1</v>
      </c>
      <c r="K3387" s="1">
        <f>IF(G3387&gt;MainSheet!$C$11+$B$6,IF(K3386&gt;=0.999,1,(G3387-MainSheet!$C$11-$B$6)*I3387/$C$2/60),0)</f>
        <v>1</v>
      </c>
      <c r="L3387" s="1">
        <f>IF(G3387&gt;MainSheet!$C$11+$B$6+$C$6,IF(L3386&gt;=0.999,1,(G3387-MainSheet!$C$11-$B$6-$C$6)*I3387/$D$2/60),0)</f>
        <v>1</v>
      </c>
      <c r="M3387">
        <f t="shared" si="472"/>
        <v>1</v>
      </c>
      <c r="N3387" s="2">
        <f t="shared" si="473"/>
        <v>3721.0526315789471</v>
      </c>
      <c r="O3387">
        <f t="shared" si="476"/>
        <v>977.02127659574455</v>
      </c>
      <c r="P3387">
        <f t="shared" si="474"/>
        <v>192000</v>
      </c>
      <c r="Q3387" s="2">
        <f t="shared" si="475"/>
        <v>196698.0739081747</v>
      </c>
      <c r="R3387">
        <f>Q3387/MainSheet!$C$8*(G3387-G3386)+R3386</f>
        <v>4894.7283972688319</v>
      </c>
      <c r="S3387">
        <f t="shared" si="477"/>
        <v>78997.769135910945</v>
      </c>
      <c r="T3387">
        <f t="shared" si="469"/>
        <v>33.850000000001835</v>
      </c>
      <c r="U3387" s="1">
        <f>Q3387/MainSheet!$C$22</f>
        <v>1</v>
      </c>
    </row>
    <row r="3388" spans="7:21">
      <c r="G3388">
        <f t="shared" si="470"/>
        <v>33.860000000001833</v>
      </c>
      <c r="H3388">
        <f t="shared" si="471"/>
        <v>198000</v>
      </c>
      <c r="I3388" s="2">
        <f>MIN(MainSheet!$C$10/MainSheet!$C$9,MainSheet!$K$9*60)</f>
        <v>660</v>
      </c>
      <c r="J3388" s="1">
        <f>IF(G3388&gt;MainSheet!$C$11,IF(J3387&gt;=0.999,1,(G3388-MainSheet!$C$11)*I3388/$B$2/60),0)</f>
        <v>1</v>
      </c>
      <c r="K3388" s="1">
        <f>IF(G3388&gt;MainSheet!$C$11+$B$6,IF(K3387&gt;=0.999,1,(G3388-MainSheet!$C$11-$B$6)*I3388/$C$2/60),0)</f>
        <v>1</v>
      </c>
      <c r="L3388" s="1">
        <f>IF(G3388&gt;MainSheet!$C$11+$B$6+$C$6,IF(L3387&gt;=0.999,1,(G3388-MainSheet!$C$11-$B$6-$C$6)*I3388/$D$2/60),0)</f>
        <v>1</v>
      </c>
      <c r="M3388">
        <f t="shared" si="472"/>
        <v>1</v>
      </c>
      <c r="N3388" s="2">
        <f t="shared" si="473"/>
        <v>3721.0526315789471</v>
      </c>
      <c r="O3388">
        <f t="shared" si="476"/>
        <v>977.02127659574455</v>
      </c>
      <c r="P3388">
        <f t="shared" si="474"/>
        <v>192000</v>
      </c>
      <c r="Q3388" s="2">
        <f t="shared" si="475"/>
        <v>196698.0739081747</v>
      </c>
      <c r="R3388">
        <f>Q3388/MainSheet!$C$8*(G3388-G3387)+R3387</f>
        <v>4896.7596437596658</v>
      </c>
      <c r="S3388">
        <f t="shared" si="477"/>
        <v>79030.552148228977</v>
      </c>
      <c r="T3388">
        <f t="shared" si="469"/>
        <v>33.860000000001833</v>
      </c>
      <c r="U3388" s="1">
        <f>Q3388/MainSheet!$C$22</f>
        <v>1</v>
      </c>
    </row>
    <row r="3389" spans="7:21">
      <c r="G3389">
        <f t="shared" si="470"/>
        <v>33.870000000001831</v>
      </c>
      <c r="H3389">
        <f t="shared" si="471"/>
        <v>198000</v>
      </c>
      <c r="I3389" s="2">
        <f>MIN(MainSheet!$C$10/MainSheet!$C$9,MainSheet!$K$9*60)</f>
        <v>660</v>
      </c>
      <c r="J3389" s="1">
        <f>IF(G3389&gt;MainSheet!$C$11,IF(J3388&gt;=0.999,1,(G3389-MainSheet!$C$11)*I3389/$B$2/60),0)</f>
        <v>1</v>
      </c>
      <c r="K3389" s="1">
        <f>IF(G3389&gt;MainSheet!$C$11+$B$6,IF(K3388&gt;=0.999,1,(G3389-MainSheet!$C$11-$B$6)*I3389/$C$2/60),0)</f>
        <v>1</v>
      </c>
      <c r="L3389" s="1">
        <f>IF(G3389&gt;MainSheet!$C$11+$B$6+$C$6,IF(L3388&gt;=0.999,1,(G3389-MainSheet!$C$11-$B$6-$C$6)*I3389/$D$2/60),0)</f>
        <v>1</v>
      </c>
      <c r="M3389">
        <f t="shared" si="472"/>
        <v>1</v>
      </c>
      <c r="N3389" s="2">
        <f t="shared" si="473"/>
        <v>3721.0526315789471</v>
      </c>
      <c r="O3389">
        <f t="shared" si="476"/>
        <v>977.02127659574455</v>
      </c>
      <c r="P3389">
        <f t="shared" si="474"/>
        <v>192000</v>
      </c>
      <c r="Q3389" s="2">
        <f t="shared" si="475"/>
        <v>196698.0739081747</v>
      </c>
      <c r="R3389">
        <f>Q3389/MainSheet!$C$8*(G3389-G3388)+R3388</f>
        <v>4898.7908902504996</v>
      </c>
      <c r="S3389">
        <f t="shared" si="477"/>
        <v>79063.335160547009</v>
      </c>
      <c r="T3389">
        <f t="shared" si="469"/>
        <v>33.870000000001831</v>
      </c>
      <c r="U3389" s="1">
        <f>Q3389/MainSheet!$C$22</f>
        <v>1</v>
      </c>
    </row>
    <row r="3390" spans="7:21">
      <c r="G3390">
        <f t="shared" si="470"/>
        <v>33.880000000001829</v>
      </c>
      <c r="H3390">
        <f t="shared" si="471"/>
        <v>198000</v>
      </c>
      <c r="I3390" s="2">
        <f>MIN(MainSheet!$C$10/MainSheet!$C$9,MainSheet!$K$9*60)</f>
        <v>660</v>
      </c>
      <c r="J3390" s="1">
        <f>IF(G3390&gt;MainSheet!$C$11,IF(J3389&gt;=0.999,1,(G3390-MainSheet!$C$11)*I3390/$B$2/60),0)</f>
        <v>1</v>
      </c>
      <c r="K3390" s="1">
        <f>IF(G3390&gt;MainSheet!$C$11+$B$6,IF(K3389&gt;=0.999,1,(G3390-MainSheet!$C$11-$B$6)*I3390/$C$2/60),0)</f>
        <v>1</v>
      </c>
      <c r="L3390" s="1">
        <f>IF(G3390&gt;MainSheet!$C$11+$B$6+$C$6,IF(L3389&gt;=0.999,1,(G3390-MainSheet!$C$11-$B$6-$C$6)*I3390/$D$2/60),0)</f>
        <v>1</v>
      </c>
      <c r="M3390">
        <f t="shared" si="472"/>
        <v>1</v>
      </c>
      <c r="N3390" s="2">
        <f t="shared" si="473"/>
        <v>3721.0526315789471</v>
      </c>
      <c r="O3390">
        <f t="shared" si="476"/>
        <v>977.02127659574455</v>
      </c>
      <c r="P3390">
        <f t="shared" si="474"/>
        <v>192000</v>
      </c>
      <c r="Q3390" s="2">
        <f t="shared" si="475"/>
        <v>196698.0739081747</v>
      </c>
      <c r="R3390">
        <f>Q3390/MainSheet!$C$8*(G3390-G3389)+R3389</f>
        <v>4900.8221367413335</v>
      </c>
      <c r="S3390">
        <f t="shared" si="477"/>
        <v>79096.118172865041</v>
      </c>
      <c r="T3390">
        <f t="shared" si="469"/>
        <v>33.880000000001829</v>
      </c>
      <c r="U3390" s="1">
        <f>Q3390/MainSheet!$C$22</f>
        <v>1</v>
      </c>
    </row>
    <row r="3391" spans="7:21">
      <c r="G3391">
        <f t="shared" si="470"/>
        <v>33.890000000001827</v>
      </c>
      <c r="H3391">
        <f t="shared" si="471"/>
        <v>198000</v>
      </c>
      <c r="I3391" s="2">
        <f>MIN(MainSheet!$C$10/MainSheet!$C$9,MainSheet!$K$9*60)</f>
        <v>660</v>
      </c>
      <c r="J3391" s="1">
        <f>IF(G3391&gt;MainSheet!$C$11,IF(J3390&gt;=0.999,1,(G3391-MainSheet!$C$11)*I3391/$B$2/60),0)</f>
        <v>1</v>
      </c>
      <c r="K3391" s="1">
        <f>IF(G3391&gt;MainSheet!$C$11+$B$6,IF(K3390&gt;=0.999,1,(G3391-MainSheet!$C$11-$B$6)*I3391/$C$2/60),0)</f>
        <v>1</v>
      </c>
      <c r="L3391" s="1">
        <f>IF(G3391&gt;MainSheet!$C$11+$B$6+$C$6,IF(L3390&gt;=0.999,1,(G3391-MainSheet!$C$11-$B$6-$C$6)*I3391/$D$2/60),0)</f>
        <v>1</v>
      </c>
      <c r="M3391">
        <f t="shared" si="472"/>
        <v>1</v>
      </c>
      <c r="N3391" s="2">
        <f t="shared" si="473"/>
        <v>3721.0526315789471</v>
      </c>
      <c r="O3391">
        <f t="shared" si="476"/>
        <v>977.02127659574455</v>
      </c>
      <c r="P3391">
        <f t="shared" si="474"/>
        <v>192000</v>
      </c>
      <c r="Q3391" s="2">
        <f t="shared" si="475"/>
        <v>196698.0739081747</v>
      </c>
      <c r="R3391">
        <f>Q3391/MainSheet!$C$8*(G3391-G3390)+R3390</f>
        <v>4902.8533832321673</v>
      </c>
      <c r="S3391">
        <f t="shared" si="477"/>
        <v>79128.901185183073</v>
      </c>
      <c r="T3391">
        <f t="shared" si="469"/>
        <v>33.890000000001827</v>
      </c>
      <c r="U3391" s="1">
        <f>Q3391/MainSheet!$C$22</f>
        <v>1</v>
      </c>
    </row>
    <row r="3392" spans="7:21">
      <c r="G3392">
        <f t="shared" si="470"/>
        <v>33.900000000001825</v>
      </c>
      <c r="H3392">
        <f t="shared" si="471"/>
        <v>198000</v>
      </c>
      <c r="I3392" s="2">
        <f>MIN(MainSheet!$C$10/MainSheet!$C$9,MainSheet!$K$9*60)</f>
        <v>660</v>
      </c>
      <c r="J3392" s="1">
        <f>IF(G3392&gt;MainSheet!$C$11,IF(J3391&gt;=0.999,1,(G3392-MainSheet!$C$11)*I3392/$B$2/60),0)</f>
        <v>1</v>
      </c>
      <c r="K3392" s="1">
        <f>IF(G3392&gt;MainSheet!$C$11+$B$6,IF(K3391&gt;=0.999,1,(G3392-MainSheet!$C$11-$B$6)*I3392/$C$2/60),0)</f>
        <v>1</v>
      </c>
      <c r="L3392" s="1">
        <f>IF(G3392&gt;MainSheet!$C$11+$B$6+$C$6,IF(L3391&gt;=0.999,1,(G3392-MainSheet!$C$11-$B$6-$C$6)*I3392/$D$2/60),0)</f>
        <v>1</v>
      </c>
      <c r="M3392">
        <f t="shared" si="472"/>
        <v>1</v>
      </c>
      <c r="N3392" s="2">
        <f t="shared" si="473"/>
        <v>3721.0526315789471</v>
      </c>
      <c r="O3392">
        <f t="shared" si="476"/>
        <v>977.02127659574455</v>
      </c>
      <c r="P3392">
        <f t="shared" si="474"/>
        <v>192000</v>
      </c>
      <c r="Q3392" s="2">
        <f t="shared" si="475"/>
        <v>196698.0739081747</v>
      </c>
      <c r="R3392">
        <f>Q3392/MainSheet!$C$8*(G3392-G3391)+R3391</f>
        <v>4904.8846297230011</v>
      </c>
      <c r="S3392">
        <f t="shared" si="477"/>
        <v>79161.684197501105</v>
      </c>
      <c r="T3392">
        <f t="shared" si="469"/>
        <v>33.900000000001825</v>
      </c>
      <c r="U3392" s="1">
        <f>Q3392/MainSheet!$C$22</f>
        <v>1</v>
      </c>
    </row>
    <row r="3393" spans="7:21">
      <c r="G3393">
        <f t="shared" si="470"/>
        <v>33.910000000001823</v>
      </c>
      <c r="H3393">
        <f t="shared" si="471"/>
        <v>198000</v>
      </c>
      <c r="I3393" s="2">
        <f>MIN(MainSheet!$C$10/MainSheet!$C$9,MainSheet!$K$9*60)</f>
        <v>660</v>
      </c>
      <c r="J3393" s="1">
        <f>IF(G3393&gt;MainSheet!$C$11,IF(J3392&gt;=0.999,1,(G3393-MainSheet!$C$11)*I3393/$B$2/60),0)</f>
        <v>1</v>
      </c>
      <c r="K3393" s="1">
        <f>IF(G3393&gt;MainSheet!$C$11+$B$6,IF(K3392&gt;=0.999,1,(G3393-MainSheet!$C$11-$B$6)*I3393/$C$2/60),0)</f>
        <v>1</v>
      </c>
      <c r="L3393" s="1">
        <f>IF(G3393&gt;MainSheet!$C$11+$B$6+$C$6,IF(L3392&gt;=0.999,1,(G3393-MainSheet!$C$11-$B$6-$C$6)*I3393/$D$2/60),0)</f>
        <v>1</v>
      </c>
      <c r="M3393">
        <f t="shared" si="472"/>
        <v>1</v>
      </c>
      <c r="N3393" s="2">
        <f t="shared" si="473"/>
        <v>3721.0526315789471</v>
      </c>
      <c r="O3393">
        <f t="shared" si="476"/>
        <v>977.02127659574455</v>
      </c>
      <c r="P3393">
        <f t="shared" si="474"/>
        <v>192000</v>
      </c>
      <c r="Q3393" s="2">
        <f t="shared" si="475"/>
        <v>196698.0739081747</v>
      </c>
      <c r="R3393">
        <f>Q3393/MainSheet!$C$8*(G3393-G3392)+R3392</f>
        <v>4906.915876213835</v>
      </c>
      <c r="S3393">
        <f t="shared" si="477"/>
        <v>79194.467209819137</v>
      </c>
      <c r="T3393">
        <f t="shared" si="469"/>
        <v>33.910000000001823</v>
      </c>
      <c r="U3393" s="1">
        <f>Q3393/MainSheet!$C$22</f>
        <v>1</v>
      </c>
    </row>
    <row r="3394" spans="7:21">
      <c r="G3394">
        <f t="shared" si="470"/>
        <v>33.920000000001821</v>
      </c>
      <c r="H3394">
        <f t="shared" si="471"/>
        <v>198000</v>
      </c>
      <c r="I3394" s="2">
        <f>MIN(MainSheet!$C$10/MainSheet!$C$9,MainSheet!$K$9*60)</f>
        <v>660</v>
      </c>
      <c r="J3394" s="1">
        <f>IF(G3394&gt;MainSheet!$C$11,IF(J3393&gt;=0.999,1,(G3394-MainSheet!$C$11)*I3394/$B$2/60),0)</f>
        <v>1</v>
      </c>
      <c r="K3394" s="1">
        <f>IF(G3394&gt;MainSheet!$C$11+$B$6,IF(K3393&gt;=0.999,1,(G3394-MainSheet!$C$11-$B$6)*I3394/$C$2/60),0)</f>
        <v>1</v>
      </c>
      <c r="L3394" s="1">
        <f>IF(G3394&gt;MainSheet!$C$11+$B$6+$C$6,IF(L3393&gt;=0.999,1,(G3394-MainSheet!$C$11-$B$6-$C$6)*I3394/$D$2/60),0)</f>
        <v>1</v>
      </c>
      <c r="M3394">
        <f t="shared" si="472"/>
        <v>1</v>
      </c>
      <c r="N3394" s="2">
        <f t="shared" si="473"/>
        <v>3721.0526315789471</v>
      </c>
      <c r="O3394">
        <f t="shared" si="476"/>
        <v>977.02127659574455</v>
      </c>
      <c r="P3394">
        <f t="shared" si="474"/>
        <v>192000</v>
      </c>
      <c r="Q3394" s="2">
        <f t="shared" si="475"/>
        <v>196698.0739081747</v>
      </c>
      <c r="R3394">
        <f>Q3394/MainSheet!$C$8*(G3394-G3393)+R3393</f>
        <v>4908.9471227046688</v>
      </c>
      <c r="S3394">
        <f t="shared" si="477"/>
        <v>79227.250222137169</v>
      </c>
      <c r="T3394">
        <f t="shared" si="469"/>
        <v>33.920000000001821</v>
      </c>
      <c r="U3394" s="1">
        <f>Q3394/MainSheet!$C$22</f>
        <v>1</v>
      </c>
    </row>
    <row r="3395" spans="7:21">
      <c r="G3395">
        <f t="shared" si="470"/>
        <v>33.930000000001819</v>
      </c>
      <c r="H3395">
        <f t="shared" si="471"/>
        <v>198000</v>
      </c>
      <c r="I3395" s="2">
        <f>MIN(MainSheet!$C$10/MainSheet!$C$9,MainSheet!$K$9*60)</f>
        <v>660</v>
      </c>
      <c r="J3395" s="1">
        <f>IF(G3395&gt;MainSheet!$C$11,IF(J3394&gt;=0.999,1,(G3395-MainSheet!$C$11)*I3395/$B$2/60),0)</f>
        <v>1</v>
      </c>
      <c r="K3395" s="1">
        <f>IF(G3395&gt;MainSheet!$C$11+$B$6,IF(K3394&gt;=0.999,1,(G3395-MainSheet!$C$11-$B$6)*I3395/$C$2/60),0)</f>
        <v>1</v>
      </c>
      <c r="L3395" s="1">
        <f>IF(G3395&gt;MainSheet!$C$11+$B$6+$C$6,IF(L3394&gt;=0.999,1,(G3395-MainSheet!$C$11-$B$6-$C$6)*I3395/$D$2/60),0)</f>
        <v>1</v>
      </c>
      <c r="M3395">
        <f t="shared" si="472"/>
        <v>1</v>
      </c>
      <c r="N3395" s="2">
        <f t="shared" si="473"/>
        <v>3721.0526315789471</v>
      </c>
      <c r="O3395">
        <f t="shared" si="476"/>
        <v>977.02127659574455</v>
      </c>
      <c r="P3395">
        <f t="shared" si="474"/>
        <v>192000</v>
      </c>
      <c r="Q3395" s="2">
        <f t="shared" si="475"/>
        <v>196698.0739081747</v>
      </c>
      <c r="R3395">
        <f>Q3395/MainSheet!$C$8*(G3395-G3394)+R3394</f>
        <v>4910.9783691955026</v>
      </c>
      <c r="S3395">
        <f t="shared" si="477"/>
        <v>79260.033234455201</v>
      </c>
      <c r="T3395">
        <f t="shared" ref="T3395:T3458" si="478">G3395</f>
        <v>33.930000000001819</v>
      </c>
      <c r="U3395" s="1">
        <f>Q3395/MainSheet!$C$22</f>
        <v>1</v>
      </c>
    </row>
    <row r="3396" spans="7:21">
      <c r="G3396">
        <f t="shared" ref="G3396:G3459" si="479">G3395+$F$2</f>
        <v>33.940000000001817</v>
      </c>
      <c r="H3396">
        <f t="shared" ref="H3396:H3459" si="480">H3395</f>
        <v>198000</v>
      </c>
      <c r="I3396" s="2">
        <f>MIN(MainSheet!$C$10/MainSheet!$C$9,MainSheet!$K$9*60)</f>
        <v>660</v>
      </c>
      <c r="J3396" s="1">
        <f>IF(G3396&gt;MainSheet!$C$11,IF(J3395&gt;=0.999,1,(G3396-MainSheet!$C$11)*I3396/$B$2/60),0)</f>
        <v>1</v>
      </c>
      <c r="K3396" s="1">
        <f>IF(G3396&gt;MainSheet!$C$11+$B$6,IF(K3395&gt;=0.999,1,(G3396-MainSheet!$C$11-$B$6)*I3396/$C$2/60),0)</f>
        <v>1</v>
      </c>
      <c r="L3396" s="1">
        <f>IF(G3396&gt;MainSheet!$C$11+$B$6+$C$6,IF(L3395&gt;=0.999,1,(G3396-MainSheet!$C$11-$B$6-$C$6)*I3396/$D$2/60),0)</f>
        <v>1</v>
      </c>
      <c r="M3396">
        <f t="shared" ref="M3396:M3459" si="481">(J3396*$B$2+K3396*$C$2+L3396*$D$2)/SUM($B$2:$D$2)</f>
        <v>1</v>
      </c>
      <c r="N3396" s="2">
        <f t="shared" ref="N3396:N3459" si="482">IF(J3396&gt;=0.01,((1-J3396)*B$3+B$4*(J3396)),0)</f>
        <v>3721.0526315789471</v>
      </c>
      <c r="O3396">
        <f t="shared" si="476"/>
        <v>977.02127659574455</v>
      </c>
      <c r="P3396">
        <f t="shared" ref="P3396:P3459" si="483">IF(IF(N3396+O3396&gt;H3396,H3396-O3396-N3396,IF(L3396&gt;0,((1-L3396)*D$3+D$4*(L3396)),0))+O3396+N3396&gt;H3396,H3396-N3396-O3396,IF(N3396+O3396&gt;H3396,H3396-O3396-N3396,IF(L3396&gt;0,((1-L3396)*D$3+D$4*(L3396)),0)))</f>
        <v>192000</v>
      </c>
      <c r="Q3396" s="2">
        <f t="shared" ref="Q3396:Q3459" si="484">SUM(N3396:P3396)</f>
        <v>196698.0739081747</v>
      </c>
      <c r="R3396">
        <f>Q3396/MainSheet!$C$8*(G3396-G3395)+R3395</f>
        <v>4913.0096156863365</v>
      </c>
      <c r="S3396">
        <f t="shared" si="477"/>
        <v>79292.816246773233</v>
      </c>
      <c r="T3396">
        <f t="shared" si="478"/>
        <v>33.940000000001817</v>
      </c>
      <c r="U3396" s="1">
        <f>Q3396/MainSheet!$C$22</f>
        <v>1</v>
      </c>
    </row>
    <row r="3397" spans="7:21">
      <c r="G3397">
        <f t="shared" si="479"/>
        <v>33.950000000001815</v>
      </c>
      <c r="H3397">
        <f t="shared" si="480"/>
        <v>198000</v>
      </c>
      <c r="I3397" s="2">
        <f>MIN(MainSheet!$C$10/MainSheet!$C$9,MainSheet!$K$9*60)</f>
        <v>660</v>
      </c>
      <c r="J3397" s="1">
        <f>IF(G3397&gt;MainSheet!$C$11,IF(J3396&gt;=0.999,1,(G3397-MainSheet!$C$11)*I3397/$B$2/60),0)</f>
        <v>1</v>
      </c>
      <c r="K3397" s="1">
        <f>IF(G3397&gt;MainSheet!$C$11+$B$6,IF(K3396&gt;=0.999,1,(G3397-MainSheet!$C$11-$B$6)*I3397/$C$2/60),0)</f>
        <v>1</v>
      </c>
      <c r="L3397" s="1">
        <f>IF(G3397&gt;MainSheet!$C$11+$B$6+$C$6,IF(L3396&gt;=0.999,1,(G3397-MainSheet!$C$11-$B$6-$C$6)*I3397/$D$2/60),0)</f>
        <v>1</v>
      </c>
      <c r="M3397">
        <f t="shared" si="481"/>
        <v>1</v>
      </c>
      <c r="N3397" s="2">
        <f t="shared" si="482"/>
        <v>3721.0526315789471</v>
      </c>
      <c r="O3397">
        <f t="shared" ref="O3397:O3460" si="485">IF(K3397&gt;=0.01,((1-K3397)*C$3+C$4*(K3397)),0)</f>
        <v>977.02127659574455</v>
      </c>
      <c r="P3397">
        <f t="shared" si="483"/>
        <v>192000</v>
      </c>
      <c r="Q3397" s="2">
        <f t="shared" si="484"/>
        <v>196698.0739081747</v>
      </c>
      <c r="R3397">
        <f>Q3397/MainSheet!$C$8*(G3397-G3396)+R3396</f>
        <v>4915.0408621771703</v>
      </c>
      <c r="S3397">
        <f t="shared" ref="S3397:S3460" si="486">Q3397*$F$2/60+S3396</f>
        <v>79325.599259091265</v>
      </c>
      <c r="T3397">
        <f t="shared" si="478"/>
        <v>33.950000000001815</v>
      </c>
      <c r="U3397" s="1">
        <f>Q3397/MainSheet!$C$22</f>
        <v>1</v>
      </c>
    </row>
    <row r="3398" spans="7:21">
      <c r="G3398">
        <f t="shared" si="479"/>
        <v>33.960000000001813</v>
      </c>
      <c r="H3398">
        <f t="shared" si="480"/>
        <v>198000</v>
      </c>
      <c r="I3398" s="2">
        <f>MIN(MainSheet!$C$10/MainSheet!$C$9,MainSheet!$K$9*60)</f>
        <v>660</v>
      </c>
      <c r="J3398" s="1">
        <f>IF(G3398&gt;MainSheet!$C$11,IF(J3397&gt;=0.999,1,(G3398-MainSheet!$C$11)*I3398/$B$2/60),0)</f>
        <v>1</v>
      </c>
      <c r="K3398" s="1">
        <f>IF(G3398&gt;MainSheet!$C$11+$B$6,IF(K3397&gt;=0.999,1,(G3398-MainSheet!$C$11-$B$6)*I3398/$C$2/60),0)</f>
        <v>1</v>
      </c>
      <c r="L3398" s="1">
        <f>IF(G3398&gt;MainSheet!$C$11+$B$6+$C$6,IF(L3397&gt;=0.999,1,(G3398-MainSheet!$C$11-$B$6-$C$6)*I3398/$D$2/60),0)</f>
        <v>1</v>
      </c>
      <c r="M3398">
        <f t="shared" si="481"/>
        <v>1</v>
      </c>
      <c r="N3398" s="2">
        <f t="shared" si="482"/>
        <v>3721.0526315789471</v>
      </c>
      <c r="O3398">
        <f t="shared" si="485"/>
        <v>977.02127659574455</v>
      </c>
      <c r="P3398">
        <f t="shared" si="483"/>
        <v>192000</v>
      </c>
      <c r="Q3398" s="2">
        <f t="shared" si="484"/>
        <v>196698.0739081747</v>
      </c>
      <c r="R3398">
        <f>Q3398/MainSheet!$C$8*(G3398-G3397)+R3397</f>
        <v>4917.0721086680041</v>
      </c>
      <c r="S3398">
        <f t="shared" si="486"/>
        <v>79358.382271409297</v>
      </c>
      <c r="T3398">
        <f t="shared" si="478"/>
        <v>33.960000000001813</v>
      </c>
      <c r="U3398" s="1">
        <f>Q3398/MainSheet!$C$22</f>
        <v>1</v>
      </c>
    </row>
    <row r="3399" spans="7:21">
      <c r="G3399">
        <f t="shared" si="479"/>
        <v>33.970000000001811</v>
      </c>
      <c r="H3399">
        <f t="shared" si="480"/>
        <v>198000</v>
      </c>
      <c r="I3399" s="2">
        <f>MIN(MainSheet!$C$10/MainSheet!$C$9,MainSheet!$K$9*60)</f>
        <v>660</v>
      </c>
      <c r="J3399" s="1">
        <f>IF(G3399&gt;MainSheet!$C$11,IF(J3398&gt;=0.999,1,(G3399-MainSheet!$C$11)*I3399/$B$2/60),0)</f>
        <v>1</v>
      </c>
      <c r="K3399" s="1">
        <f>IF(G3399&gt;MainSheet!$C$11+$B$6,IF(K3398&gt;=0.999,1,(G3399-MainSheet!$C$11-$B$6)*I3399/$C$2/60),0)</f>
        <v>1</v>
      </c>
      <c r="L3399" s="1">
        <f>IF(G3399&gt;MainSheet!$C$11+$B$6+$C$6,IF(L3398&gt;=0.999,1,(G3399-MainSheet!$C$11-$B$6-$C$6)*I3399/$D$2/60),0)</f>
        <v>1</v>
      </c>
      <c r="M3399">
        <f t="shared" si="481"/>
        <v>1</v>
      </c>
      <c r="N3399" s="2">
        <f t="shared" si="482"/>
        <v>3721.0526315789471</v>
      </c>
      <c r="O3399">
        <f t="shared" si="485"/>
        <v>977.02127659574455</v>
      </c>
      <c r="P3399">
        <f t="shared" si="483"/>
        <v>192000</v>
      </c>
      <c r="Q3399" s="2">
        <f t="shared" si="484"/>
        <v>196698.0739081747</v>
      </c>
      <c r="R3399">
        <f>Q3399/MainSheet!$C$8*(G3399-G3398)+R3398</f>
        <v>4919.103355158838</v>
      </c>
      <c r="S3399">
        <f t="shared" si="486"/>
        <v>79391.165283727329</v>
      </c>
      <c r="T3399">
        <f t="shared" si="478"/>
        <v>33.970000000001811</v>
      </c>
      <c r="U3399" s="1">
        <f>Q3399/MainSheet!$C$22</f>
        <v>1</v>
      </c>
    </row>
    <row r="3400" spans="7:21">
      <c r="G3400">
        <f t="shared" si="479"/>
        <v>33.980000000001809</v>
      </c>
      <c r="H3400">
        <f t="shared" si="480"/>
        <v>198000</v>
      </c>
      <c r="I3400" s="2">
        <f>MIN(MainSheet!$C$10/MainSheet!$C$9,MainSheet!$K$9*60)</f>
        <v>660</v>
      </c>
      <c r="J3400" s="1">
        <f>IF(G3400&gt;MainSheet!$C$11,IF(J3399&gt;=0.999,1,(G3400-MainSheet!$C$11)*I3400/$B$2/60),0)</f>
        <v>1</v>
      </c>
      <c r="K3400" s="1">
        <f>IF(G3400&gt;MainSheet!$C$11+$B$6,IF(K3399&gt;=0.999,1,(G3400-MainSheet!$C$11-$B$6)*I3400/$C$2/60),0)</f>
        <v>1</v>
      </c>
      <c r="L3400" s="1">
        <f>IF(G3400&gt;MainSheet!$C$11+$B$6+$C$6,IF(L3399&gt;=0.999,1,(G3400-MainSheet!$C$11-$B$6-$C$6)*I3400/$D$2/60),0)</f>
        <v>1</v>
      </c>
      <c r="M3400">
        <f t="shared" si="481"/>
        <v>1</v>
      </c>
      <c r="N3400" s="2">
        <f t="shared" si="482"/>
        <v>3721.0526315789471</v>
      </c>
      <c r="O3400">
        <f t="shared" si="485"/>
        <v>977.02127659574455</v>
      </c>
      <c r="P3400">
        <f t="shared" si="483"/>
        <v>192000</v>
      </c>
      <c r="Q3400" s="2">
        <f t="shared" si="484"/>
        <v>196698.0739081747</v>
      </c>
      <c r="R3400">
        <f>Q3400/MainSheet!$C$8*(G3400-G3399)+R3399</f>
        <v>4921.1346016496718</v>
      </c>
      <c r="S3400">
        <f t="shared" si="486"/>
        <v>79423.948296045361</v>
      </c>
      <c r="T3400">
        <f t="shared" si="478"/>
        <v>33.980000000001809</v>
      </c>
      <c r="U3400" s="1">
        <f>Q3400/MainSheet!$C$22</f>
        <v>1</v>
      </c>
    </row>
    <row r="3401" spans="7:21">
      <c r="G3401">
        <f t="shared" si="479"/>
        <v>33.990000000001807</v>
      </c>
      <c r="H3401">
        <f t="shared" si="480"/>
        <v>198000</v>
      </c>
      <c r="I3401" s="2">
        <f>MIN(MainSheet!$C$10/MainSheet!$C$9,MainSheet!$K$9*60)</f>
        <v>660</v>
      </c>
      <c r="J3401" s="1">
        <f>IF(G3401&gt;MainSheet!$C$11,IF(J3400&gt;=0.999,1,(G3401-MainSheet!$C$11)*I3401/$B$2/60),0)</f>
        <v>1</v>
      </c>
      <c r="K3401" s="1">
        <f>IF(G3401&gt;MainSheet!$C$11+$B$6,IF(K3400&gt;=0.999,1,(G3401-MainSheet!$C$11-$B$6)*I3401/$C$2/60),0)</f>
        <v>1</v>
      </c>
      <c r="L3401" s="1">
        <f>IF(G3401&gt;MainSheet!$C$11+$B$6+$C$6,IF(L3400&gt;=0.999,1,(G3401-MainSheet!$C$11-$B$6-$C$6)*I3401/$D$2/60),0)</f>
        <v>1</v>
      </c>
      <c r="M3401">
        <f t="shared" si="481"/>
        <v>1</v>
      </c>
      <c r="N3401" s="2">
        <f t="shared" si="482"/>
        <v>3721.0526315789471</v>
      </c>
      <c r="O3401">
        <f t="shared" si="485"/>
        <v>977.02127659574455</v>
      </c>
      <c r="P3401">
        <f t="shared" si="483"/>
        <v>192000</v>
      </c>
      <c r="Q3401" s="2">
        <f t="shared" si="484"/>
        <v>196698.0739081747</v>
      </c>
      <c r="R3401">
        <f>Q3401/MainSheet!$C$8*(G3401-G3400)+R3400</f>
        <v>4923.1658481405057</v>
      </c>
      <c r="S3401">
        <f t="shared" si="486"/>
        <v>79456.731308363393</v>
      </c>
      <c r="T3401">
        <f t="shared" si="478"/>
        <v>33.990000000001807</v>
      </c>
      <c r="U3401" s="1">
        <f>Q3401/MainSheet!$C$22</f>
        <v>1</v>
      </c>
    </row>
    <row r="3402" spans="7:21">
      <c r="G3402">
        <f t="shared" si="479"/>
        <v>34.000000000001805</v>
      </c>
      <c r="H3402">
        <f t="shared" si="480"/>
        <v>198000</v>
      </c>
      <c r="I3402" s="2">
        <f>MIN(MainSheet!$C$10/MainSheet!$C$9,MainSheet!$K$9*60)</f>
        <v>660</v>
      </c>
      <c r="J3402" s="1">
        <f>IF(G3402&gt;MainSheet!$C$11,IF(J3401&gt;=0.999,1,(G3402-MainSheet!$C$11)*I3402/$B$2/60),0)</f>
        <v>1</v>
      </c>
      <c r="K3402" s="1">
        <f>IF(G3402&gt;MainSheet!$C$11+$B$6,IF(K3401&gt;=0.999,1,(G3402-MainSheet!$C$11-$B$6)*I3402/$C$2/60),0)</f>
        <v>1</v>
      </c>
      <c r="L3402" s="1">
        <f>IF(G3402&gt;MainSheet!$C$11+$B$6+$C$6,IF(L3401&gt;=0.999,1,(G3402-MainSheet!$C$11-$B$6-$C$6)*I3402/$D$2/60),0)</f>
        <v>1</v>
      </c>
      <c r="M3402">
        <f t="shared" si="481"/>
        <v>1</v>
      </c>
      <c r="N3402" s="2">
        <f t="shared" si="482"/>
        <v>3721.0526315789471</v>
      </c>
      <c r="O3402">
        <f t="shared" si="485"/>
        <v>977.02127659574455</v>
      </c>
      <c r="P3402">
        <f t="shared" si="483"/>
        <v>192000</v>
      </c>
      <c r="Q3402" s="2">
        <f t="shared" si="484"/>
        <v>196698.0739081747</v>
      </c>
      <c r="R3402">
        <f>Q3402/MainSheet!$C$8*(G3402-G3401)+R3401</f>
        <v>4925.1970946313395</v>
      </c>
      <c r="S3402">
        <f t="shared" si="486"/>
        <v>79489.514320681425</v>
      </c>
      <c r="T3402">
        <f t="shared" si="478"/>
        <v>34.000000000001805</v>
      </c>
      <c r="U3402" s="1">
        <f>Q3402/MainSheet!$C$22</f>
        <v>1</v>
      </c>
    </row>
    <row r="3403" spans="7:21">
      <c r="G3403">
        <f t="shared" si="479"/>
        <v>34.010000000001803</v>
      </c>
      <c r="H3403">
        <f t="shared" si="480"/>
        <v>198000</v>
      </c>
      <c r="I3403" s="2">
        <f>MIN(MainSheet!$C$10/MainSheet!$C$9,MainSheet!$K$9*60)</f>
        <v>660</v>
      </c>
      <c r="J3403" s="1">
        <f>IF(G3403&gt;MainSheet!$C$11,IF(J3402&gt;=0.999,1,(G3403-MainSheet!$C$11)*I3403/$B$2/60),0)</f>
        <v>1</v>
      </c>
      <c r="K3403" s="1">
        <f>IF(G3403&gt;MainSheet!$C$11+$B$6,IF(K3402&gt;=0.999,1,(G3403-MainSheet!$C$11-$B$6)*I3403/$C$2/60),0)</f>
        <v>1</v>
      </c>
      <c r="L3403" s="1">
        <f>IF(G3403&gt;MainSheet!$C$11+$B$6+$C$6,IF(L3402&gt;=0.999,1,(G3403-MainSheet!$C$11-$B$6-$C$6)*I3403/$D$2/60),0)</f>
        <v>1</v>
      </c>
      <c r="M3403">
        <f t="shared" si="481"/>
        <v>1</v>
      </c>
      <c r="N3403" s="2">
        <f t="shared" si="482"/>
        <v>3721.0526315789471</v>
      </c>
      <c r="O3403">
        <f t="shared" si="485"/>
        <v>977.02127659574455</v>
      </c>
      <c r="P3403">
        <f t="shared" si="483"/>
        <v>192000</v>
      </c>
      <c r="Q3403" s="2">
        <f t="shared" si="484"/>
        <v>196698.0739081747</v>
      </c>
      <c r="R3403">
        <f>Q3403/MainSheet!$C$8*(G3403-G3402)+R3402</f>
        <v>4927.2283411221733</v>
      </c>
      <c r="S3403">
        <f t="shared" si="486"/>
        <v>79522.297332999457</v>
      </c>
      <c r="T3403">
        <f t="shared" si="478"/>
        <v>34.010000000001803</v>
      </c>
      <c r="U3403" s="1">
        <f>Q3403/MainSheet!$C$22</f>
        <v>1</v>
      </c>
    </row>
    <row r="3404" spans="7:21">
      <c r="G3404">
        <f t="shared" si="479"/>
        <v>34.020000000001801</v>
      </c>
      <c r="H3404">
        <f t="shared" si="480"/>
        <v>198000</v>
      </c>
      <c r="I3404" s="2">
        <f>MIN(MainSheet!$C$10/MainSheet!$C$9,MainSheet!$K$9*60)</f>
        <v>660</v>
      </c>
      <c r="J3404" s="1">
        <f>IF(G3404&gt;MainSheet!$C$11,IF(J3403&gt;=0.999,1,(G3404-MainSheet!$C$11)*I3404/$B$2/60),0)</f>
        <v>1</v>
      </c>
      <c r="K3404" s="1">
        <f>IF(G3404&gt;MainSheet!$C$11+$B$6,IF(K3403&gt;=0.999,1,(G3404-MainSheet!$C$11-$B$6)*I3404/$C$2/60),0)</f>
        <v>1</v>
      </c>
      <c r="L3404" s="1">
        <f>IF(G3404&gt;MainSheet!$C$11+$B$6+$C$6,IF(L3403&gt;=0.999,1,(G3404-MainSheet!$C$11-$B$6-$C$6)*I3404/$D$2/60),0)</f>
        <v>1</v>
      </c>
      <c r="M3404">
        <f t="shared" si="481"/>
        <v>1</v>
      </c>
      <c r="N3404" s="2">
        <f t="shared" si="482"/>
        <v>3721.0526315789471</v>
      </c>
      <c r="O3404">
        <f t="shared" si="485"/>
        <v>977.02127659574455</v>
      </c>
      <c r="P3404">
        <f t="shared" si="483"/>
        <v>192000</v>
      </c>
      <c r="Q3404" s="2">
        <f t="shared" si="484"/>
        <v>196698.0739081747</v>
      </c>
      <c r="R3404">
        <f>Q3404/MainSheet!$C$8*(G3404-G3403)+R3403</f>
        <v>4929.2595876130072</v>
      </c>
      <c r="S3404">
        <f t="shared" si="486"/>
        <v>79555.080345317489</v>
      </c>
      <c r="T3404">
        <f t="shared" si="478"/>
        <v>34.020000000001801</v>
      </c>
      <c r="U3404" s="1">
        <f>Q3404/MainSheet!$C$22</f>
        <v>1</v>
      </c>
    </row>
    <row r="3405" spans="7:21">
      <c r="G3405">
        <f t="shared" si="479"/>
        <v>34.030000000001799</v>
      </c>
      <c r="H3405">
        <f t="shared" si="480"/>
        <v>198000</v>
      </c>
      <c r="I3405" s="2">
        <f>MIN(MainSheet!$C$10/MainSheet!$C$9,MainSheet!$K$9*60)</f>
        <v>660</v>
      </c>
      <c r="J3405" s="1">
        <f>IF(G3405&gt;MainSheet!$C$11,IF(J3404&gt;=0.999,1,(G3405-MainSheet!$C$11)*I3405/$B$2/60),0)</f>
        <v>1</v>
      </c>
      <c r="K3405" s="1">
        <f>IF(G3405&gt;MainSheet!$C$11+$B$6,IF(K3404&gt;=0.999,1,(G3405-MainSheet!$C$11-$B$6)*I3405/$C$2/60),0)</f>
        <v>1</v>
      </c>
      <c r="L3405" s="1">
        <f>IF(G3405&gt;MainSheet!$C$11+$B$6+$C$6,IF(L3404&gt;=0.999,1,(G3405-MainSheet!$C$11-$B$6-$C$6)*I3405/$D$2/60),0)</f>
        <v>1</v>
      </c>
      <c r="M3405">
        <f t="shared" si="481"/>
        <v>1</v>
      </c>
      <c r="N3405" s="2">
        <f t="shared" si="482"/>
        <v>3721.0526315789471</v>
      </c>
      <c r="O3405">
        <f t="shared" si="485"/>
        <v>977.02127659574455</v>
      </c>
      <c r="P3405">
        <f t="shared" si="483"/>
        <v>192000</v>
      </c>
      <c r="Q3405" s="2">
        <f t="shared" si="484"/>
        <v>196698.0739081747</v>
      </c>
      <c r="R3405">
        <f>Q3405/MainSheet!$C$8*(G3405-G3404)+R3404</f>
        <v>4931.290834103841</v>
      </c>
      <c r="S3405">
        <f t="shared" si="486"/>
        <v>79587.863357635521</v>
      </c>
      <c r="T3405">
        <f t="shared" si="478"/>
        <v>34.030000000001799</v>
      </c>
      <c r="U3405" s="1">
        <f>Q3405/MainSheet!$C$22</f>
        <v>1</v>
      </c>
    </row>
    <row r="3406" spans="7:21">
      <c r="G3406">
        <f t="shared" si="479"/>
        <v>34.040000000001797</v>
      </c>
      <c r="H3406">
        <f t="shared" si="480"/>
        <v>198000</v>
      </c>
      <c r="I3406" s="2">
        <f>MIN(MainSheet!$C$10/MainSheet!$C$9,MainSheet!$K$9*60)</f>
        <v>660</v>
      </c>
      <c r="J3406" s="1">
        <f>IF(G3406&gt;MainSheet!$C$11,IF(J3405&gt;=0.999,1,(G3406-MainSheet!$C$11)*I3406/$B$2/60),0)</f>
        <v>1</v>
      </c>
      <c r="K3406" s="1">
        <f>IF(G3406&gt;MainSheet!$C$11+$B$6,IF(K3405&gt;=0.999,1,(G3406-MainSheet!$C$11-$B$6)*I3406/$C$2/60),0)</f>
        <v>1</v>
      </c>
      <c r="L3406" s="1">
        <f>IF(G3406&gt;MainSheet!$C$11+$B$6+$C$6,IF(L3405&gt;=0.999,1,(G3406-MainSheet!$C$11-$B$6-$C$6)*I3406/$D$2/60),0)</f>
        <v>1</v>
      </c>
      <c r="M3406">
        <f t="shared" si="481"/>
        <v>1</v>
      </c>
      <c r="N3406" s="2">
        <f t="shared" si="482"/>
        <v>3721.0526315789471</v>
      </c>
      <c r="O3406">
        <f t="shared" si="485"/>
        <v>977.02127659574455</v>
      </c>
      <c r="P3406">
        <f t="shared" si="483"/>
        <v>192000</v>
      </c>
      <c r="Q3406" s="2">
        <f t="shared" si="484"/>
        <v>196698.0739081747</v>
      </c>
      <c r="R3406">
        <f>Q3406/MainSheet!$C$8*(G3406-G3405)+R3405</f>
        <v>4933.3220805946748</v>
      </c>
      <c r="S3406">
        <f t="shared" si="486"/>
        <v>79620.646369953552</v>
      </c>
      <c r="T3406">
        <f t="shared" si="478"/>
        <v>34.040000000001797</v>
      </c>
      <c r="U3406" s="1">
        <f>Q3406/MainSheet!$C$22</f>
        <v>1</v>
      </c>
    </row>
    <row r="3407" spans="7:21">
      <c r="G3407">
        <f t="shared" si="479"/>
        <v>34.050000000001795</v>
      </c>
      <c r="H3407">
        <f t="shared" si="480"/>
        <v>198000</v>
      </c>
      <c r="I3407" s="2">
        <f>MIN(MainSheet!$C$10/MainSheet!$C$9,MainSheet!$K$9*60)</f>
        <v>660</v>
      </c>
      <c r="J3407" s="1">
        <f>IF(G3407&gt;MainSheet!$C$11,IF(J3406&gt;=0.999,1,(G3407-MainSheet!$C$11)*I3407/$B$2/60),0)</f>
        <v>1</v>
      </c>
      <c r="K3407" s="1">
        <f>IF(G3407&gt;MainSheet!$C$11+$B$6,IF(K3406&gt;=0.999,1,(G3407-MainSheet!$C$11-$B$6)*I3407/$C$2/60),0)</f>
        <v>1</v>
      </c>
      <c r="L3407" s="1">
        <f>IF(G3407&gt;MainSheet!$C$11+$B$6+$C$6,IF(L3406&gt;=0.999,1,(G3407-MainSheet!$C$11-$B$6-$C$6)*I3407/$D$2/60),0)</f>
        <v>1</v>
      </c>
      <c r="M3407">
        <f t="shared" si="481"/>
        <v>1</v>
      </c>
      <c r="N3407" s="2">
        <f t="shared" si="482"/>
        <v>3721.0526315789471</v>
      </c>
      <c r="O3407">
        <f t="shared" si="485"/>
        <v>977.02127659574455</v>
      </c>
      <c r="P3407">
        <f t="shared" si="483"/>
        <v>192000</v>
      </c>
      <c r="Q3407" s="2">
        <f t="shared" si="484"/>
        <v>196698.0739081747</v>
      </c>
      <c r="R3407">
        <f>Q3407/MainSheet!$C$8*(G3407-G3406)+R3406</f>
        <v>4935.3533270855087</v>
      </c>
      <c r="S3407">
        <f t="shared" si="486"/>
        <v>79653.429382271584</v>
      </c>
      <c r="T3407">
        <f t="shared" si="478"/>
        <v>34.050000000001795</v>
      </c>
      <c r="U3407" s="1">
        <f>Q3407/MainSheet!$C$22</f>
        <v>1</v>
      </c>
    </row>
    <row r="3408" spans="7:21">
      <c r="G3408">
        <f t="shared" si="479"/>
        <v>34.060000000001793</v>
      </c>
      <c r="H3408">
        <f t="shared" si="480"/>
        <v>198000</v>
      </c>
      <c r="I3408" s="2">
        <f>MIN(MainSheet!$C$10/MainSheet!$C$9,MainSheet!$K$9*60)</f>
        <v>660</v>
      </c>
      <c r="J3408" s="1">
        <f>IF(G3408&gt;MainSheet!$C$11,IF(J3407&gt;=0.999,1,(G3408-MainSheet!$C$11)*I3408/$B$2/60),0)</f>
        <v>1</v>
      </c>
      <c r="K3408" s="1">
        <f>IF(G3408&gt;MainSheet!$C$11+$B$6,IF(K3407&gt;=0.999,1,(G3408-MainSheet!$C$11-$B$6)*I3408/$C$2/60),0)</f>
        <v>1</v>
      </c>
      <c r="L3408" s="1">
        <f>IF(G3408&gt;MainSheet!$C$11+$B$6+$C$6,IF(L3407&gt;=0.999,1,(G3408-MainSheet!$C$11-$B$6-$C$6)*I3408/$D$2/60),0)</f>
        <v>1</v>
      </c>
      <c r="M3408">
        <f t="shared" si="481"/>
        <v>1</v>
      </c>
      <c r="N3408" s="2">
        <f t="shared" si="482"/>
        <v>3721.0526315789471</v>
      </c>
      <c r="O3408">
        <f t="shared" si="485"/>
        <v>977.02127659574455</v>
      </c>
      <c r="P3408">
        <f t="shared" si="483"/>
        <v>192000</v>
      </c>
      <c r="Q3408" s="2">
        <f t="shared" si="484"/>
        <v>196698.0739081747</v>
      </c>
      <c r="R3408">
        <f>Q3408/MainSheet!$C$8*(G3408-G3407)+R3407</f>
        <v>4937.3845735763425</v>
      </c>
      <c r="S3408">
        <f t="shared" si="486"/>
        <v>79686.212394589616</v>
      </c>
      <c r="T3408">
        <f t="shared" si="478"/>
        <v>34.060000000001793</v>
      </c>
      <c r="U3408" s="1">
        <f>Q3408/MainSheet!$C$22</f>
        <v>1</v>
      </c>
    </row>
    <row r="3409" spans="7:21">
      <c r="G3409">
        <f t="shared" si="479"/>
        <v>34.070000000001791</v>
      </c>
      <c r="H3409">
        <f t="shared" si="480"/>
        <v>198000</v>
      </c>
      <c r="I3409" s="2">
        <f>MIN(MainSheet!$C$10/MainSheet!$C$9,MainSheet!$K$9*60)</f>
        <v>660</v>
      </c>
      <c r="J3409" s="1">
        <f>IF(G3409&gt;MainSheet!$C$11,IF(J3408&gt;=0.999,1,(G3409-MainSheet!$C$11)*I3409/$B$2/60),0)</f>
        <v>1</v>
      </c>
      <c r="K3409" s="1">
        <f>IF(G3409&gt;MainSheet!$C$11+$B$6,IF(K3408&gt;=0.999,1,(G3409-MainSheet!$C$11-$B$6)*I3409/$C$2/60),0)</f>
        <v>1</v>
      </c>
      <c r="L3409" s="1">
        <f>IF(G3409&gt;MainSheet!$C$11+$B$6+$C$6,IF(L3408&gt;=0.999,1,(G3409-MainSheet!$C$11-$B$6-$C$6)*I3409/$D$2/60),0)</f>
        <v>1</v>
      </c>
      <c r="M3409">
        <f t="shared" si="481"/>
        <v>1</v>
      </c>
      <c r="N3409" s="2">
        <f t="shared" si="482"/>
        <v>3721.0526315789471</v>
      </c>
      <c r="O3409">
        <f t="shared" si="485"/>
        <v>977.02127659574455</v>
      </c>
      <c r="P3409">
        <f t="shared" si="483"/>
        <v>192000</v>
      </c>
      <c r="Q3409" s="2">
        <f t="shared" si="484"/>
        <v>196698.0739081747</v>
      </c>
      <c r="R3409">
        <f>Q3409/MainSheet!$C$8*(G3409-G3408)+R3408</f>
        <v>4939.4158200671764</v>
      </c>
      <c r="S3409">
        <f t="shared" si="486"/>
        <v>79718.995406907648</v>
      </c>
      <c r="T3409">
        <f t="shared" si="478"/>
        <v>34.070000000001791</v>
      </c>
      <c r="U3409" s="1">
        <f>Q3409/MainSheet!$C$22</f>
        <v>1</v>
      </c>
    </row>
    <row r="3410" spans="7:21">
      <c r="G3410">
        <f t="shared" si="479"/>
        <v>34.080000000001789</v>
      </c>
      <c r="H3410">
        <f t="shared" si="480"/>
        <v>198000</v>
      </c>
      <c r="I3410" s="2">
        <f>MIN(MainSheet!$C$10/MainSheet!$C$9,MainSheet!$K$9*60)</f>
        <v>660</v>
      </c>
      <c r="J3410" s="1">
        <f>IF(G3410&gt;MainSheet!$C$11,IF(J3409&gt;=0.999,1,(G3410-MainSheet!$C$11)*I3410/$B$2/60),0)</f>
        <v>1</v>
      </c>
      <c r="K3410" s="1">
        <f>IF(G3410&gt;MainSheet!$C$11+$B$6,IF(K3409&gt;=0.999,1,(G3410-MainSheet!$C$11-$B$6)*I3410/$C$2/60),0)</f>
        <v>1</v>
      </c>
      <c r="L3410" s="1">
        <f>IF(G3410&gt;MainSheet!$C$11+$B$6+$C$6,IF(L3409&gt;=0.999,1,(G3410-MainSheet!$C$11-$B$6-$C$6)*I3410/$D$2/60),0)</f>
        <v>1</v>
      </c>
      <c r="M3410">
        <f t="shared" si="481"/>
        <v>1</v>
      </c>
      <c r="N3410" s="2">
        <f t="shared" si="482"/>
        <v>3721.0526315789471</v>
      </c>
      <c r="O3410">
        <f t="shared" si="485"/>
        <v>977.02127659574455</v>
      </c>
      <c r="P3410">
        <f t="shared" si="483"/>
        <v>192000</v>
      </c>
      <c r="Q3410" s="2">
        <f t="shared" si="484"/>
        <v>196698.0739081747</v>
      </c>
      <c r="R3410">
        <f>Q3410/MainSheet!$C$8*(G3410-G3409)+R3409</f>
        <v>4941.4470665580102</v>
      </c>
      <c r="S3410">
        <f t="shared" si="486"/>
        <v>79751.77841922568</v>
      </c>
      <c r="T3410">
        <f t="shared" si="478"/>
        <v>34.080000000001789</v>
      </c>
      <c r="U3410" s="1">
        <f>Q3410/MainSheet!$C$22</f>
        <v>1</v>
      </c>
    </row>
    <row r="3411" spans="7:21">
      <c r="G3411">
        <f t="shared" si="479"/>
        <v>34.090000000001787</v>
      </c>
      <c r="H3411">
        <f t="shared" si="480"/>
        <v>198000</v>
      </c>
      <c r="I3411" s="2">
        <f>MIN(MainSheet!$C$10/MainSheet!$C$9,MainSheet!$K$9*60)</f>
        <v>660</v>
      </c>
      <c r="J3411" s="1">
        <f>IF(G3411&gt;MainSheet!$C$11,IF(J3410&gt;=0.999,1,(G3411-MainSheet!$C$11)*I3411/$B$2/60),0)</f>
        <v>1</v>
      </c>
      <c r="K3411" s="1">
        <f>IF(G3411&gt;MainSheet!$C$11+$B$6,IF(K3410&gt;=0.999,1,(G3411-MainSheet!$C$11-$B$6)*I3411/$C$2/60),0)</f>
        <v>1</v>
      </c>
      <c r="L3411" s="1">
        <f>IF(G3411&gt;MainSheet!$C$11+$B$6+$C$6,IF(L3410&gt;=0.999,1,(G3411-MainSheet!$C$11-$B$6-$C$6)*I3411/$D$2/60),0)</f>
        <v>1</v>
      </c>
      <c r="M3411">
        <f t="shared" si="481"/>
        <v>1</v>
      </c>
      <c r="N3411" s="2">
        <f t="shared" si="482"/>
        <v>3721.0526315789471</v>
      </c>
      <c r="O3411">
        <f t="shared" si="485"/>
        <v>977.02127659574455</v>
      </c>
      <c r="P3411">
        <f t="shared" si="483"/>
        <v>192000</v>
      </c>
      <c r="Q3411" s="2">
        <f t="shared" si="484"/>
        <v>196698.0739081747</v>
      </c>
      <c r="R3411">
        <f>Q3411/MainSheet!$C$8*(G3411-G3410)+R3410</f>
        <v>4943.478313048844</v>
      </c>
      <c r="S3411">
        <f t="shared" si="486"/>
        <v>79784.561431543712</v>
      </c>
      <c r="T3411">
        <f t="shared" si="478"/>
        <v>34.090000000001787</v>
      </c>
      <c r="U3411" s="1">
        <f>Q3411/MainSheet!$C$22</f>
        <v>1</v>
      </c>
    </row>
    <row r="3412" spans="7:21">
      <c r="G3412">
        <f t="shared" si="479"/>
        <v>34.100000000001785</v>
      </c>
      <c r="H3412">
        <f t="shared" si="480"/>
        <v>198000</v>
      </c>
      <c r="I3412" s="2">
        <f>MIN(MainSheet!$C$10/MainSheet!$C$9,MainSheet!$K$9*60)</f>
        <v>660</v>
      </c>
      <c r="J3412" s="1">
        <f>IF(G3412&gt;MainSheet!$C$11,IF(J3411&gt;=0.999,1,(G3412-MainSheet!$C$11)*I3412/$B$2/60),0)</f>
        <v>1</v>
      </c>
      <c r="K3412" s="1">
        <f>IF(G3412&gt;MainSheet!$C$11+$B$6,IF(K3411&gt;=0.999,1,(G3412-MainSheet!$C$11-$B$6)*I3412/$C$2/60),0)</f>
        <v>1</v>
      </c>
      <c r="L3412" s="1">
        <f>IF(G3412&gt;MainSheet!$C$11+$B$6+$C$6,IF(L3411&gt;=0.999,1,(G3412-MainSheet!$C$11-$B$6-$C$6)*I3412/$D$2/60),0)</f>
        <v>1</v>
      </c>
      <c r="M3412">
        <f t="shared" si="481"/>
        <v>1</v>
      </c>
      <c r="N3412" s="2">
        <f t="shared" si="482"/>
        <v>3721.0526315789471</v>
      </c>
      <c r="O3412">
        <f t="shared" si="485"/>
        <v>977.02127659574455</v>
      </c>
      <c r="P3412">
        <f t="shared" si="483"/>
        <v>192000</v>
      </c>
      <c r="Q3412" s="2">
        <f t="shared" si="484"/>
        <v>196698.0739081747</v>
      </c>
      <c r="R3412">
        <f>Q3412/MainSheet!$C$8*(G3412-G3411)+R3411</f>
        <v>4945.5095595396779</v>
      </c>
      <c r="S3412">
        <f t="shared" si="486"/>
        <v>79817.344443861744</v>
      </c>
      <c r="T3412">
        <f t="shared" si="478"/>
        <v>34.100000000001785</v>
      </c>
      <c r="U3412" s="1">
        <f>Q3412/MainSheet!$C$22</f>
        <v>1</v>
      </c>
    </row>
    <row r="3413" spans="7:21">
      <c r="G3413">
        <f t="shared" si="479"/>
        <v>34.110000000001783</v>
      </c>
      <c r="H3413">
        <f t="shared" si="480"/>
        <v>198000</v>
      </c>
      <c r="I3413" s="2">
        <f>MIN(MainSheet!$C$10/MainSheet!$C$9,MainSheet!$K$9*60)</f>
        <v>660</v>
      </c>
      <c r="J3413" s="1">
        <f>IF(G3413&gt;MainSheet!$C$11,IF(J3412&gt;=0.999,1,(G3413-MainSheet!$C$11)*I3413/$B$2/60),0)</f>
        <v>1</v>
      </c>
      <c r="K3413" s="1">
        <f>IF(G3413&gt;MainSheet!$C$11+$B$6,IF(K3412&gt;=0.999,1,(G3413-MainSheet!$C$11-$B$6)*I3413/$C$2/60),0)</f>
        <v>1</v>
      </c>
      <c r="L3413" s="1">
        <f>IF(G3413&gt;MainSheet!$C$11+$B$6+$C$6,IF(L3412&gt;=0.999,1,(G3413-MainSheet!$C$11-$B$6-$C$6)*I3413/$D$2/60),0)</f>
        <v>1</v>
      </c>
      <c r="M3413">
        <f t="shared" si="481"/>
        <v>1</v>
      </c>
      <c r="N3413" s="2">
        <f t="shared" si="482"/>
        <v>3721.0526315789471</v>
      </c>
      <c r="O3413">
        <f t="shared" si="485"/>
        <v>977.02127659574455</v>
      </c>
      <c r="P3413">
        <f t="shared" si="483"/>
        <v>192000</v>
      </c>
      <c r="Q3413" s="2">
        <f t="shared" si="484"/>
        <v>196698.0739081747</v>
      </c>
      <c r="R3413">
        <f>Q3413/MainSheet!$C$8*(G3413-G3412)+R3412</f>
        <v>4947.5408060305117</v>
      </c>
      <c r="S3413">
        <f t="shared" si="486"/>
        <v>79850.127456179776</v>
      </c>
      <c r="T3413">
        <f t="shared" si="478"/>
        <v>34.110000000001783</v>
      </c>
      <c r="U3413" s="1">
        <f>Q3413/MainSheet!$C$22</f>
        <v>1</v>
      </c>
    </row>
    <row r="3414" spans="7:21">
      <c r="G3414">
        <f t="shared" si="479"/>
        <v>34.120000000001781</v>
      </c>
      <c r="H3414">
        <f t="shared" si="480"/>
        <v>198000</v>
      </c>
      <c r="I3414" s="2">
        <f>MIN(MainSheet!$C$10/MainSheet!$C$9,MainSheet!$K$9*60)</f>
        <v>660</v>
      </c>
      <c r="J3414" s="1">
        <f>IF(G3414&gt;MainSheet!$C$11,IF(J3413&gt;=0.999,1,(G3414-MainSheet!$C$11)*I3414/$B$2/60),0)</f>
        <v>1</v>
      </c>
      <c r="K3414" s="1">
        <f>IF(G3414&gt;MainSheet!$C$11+$B$6,IF(K3413&gt;=0.999,1,(G3414-MainSheet!$C$11-$B$6)*I3414/$C$2/60),0)</f>
        <v>1</v>
      </c>
      <c r="L3414" s="1">
        <f>IF(G3414&gt;MainSheet!$C$11+$B$6+$C$6,IF(L3413&gt;=0.999,1,(G3414-MainSheet!$C$11-$B$6-$C$6)*I3414/$D$2/60),0)</f>
        <v>1</v>
      </c>
      <c r="M3414">
        <f t="shared" si="481"/>
        <v>1</v>
      </c>
      <c r="N3414" s="2">
        <f t="shared" si="482"/>
        <v>3721.0526315789471</v>
      </c>
      <c r="O3414">
        <f t="shared" si="485"/>
        <v>977.02127659574455</v>
      </c>
      <c r="P3414">
        <f t="shared" si="483"/>
        <v>192000</v>
      </c>
      <c r="Q3414" s="2">
        <f t="shared" si="484"/>
        <v>196698.0739081747</v>
      </c>
      <c r="R3414">
        <f>Q3414/MainSheet!$C$8*(G3414-G3413)+R3413</f>
        <v>4949.5720525213455</v>
      </c>
      <c r="S3414">
        <f t="shared" si="486"/>
        <v>79882.910468497808</v>
      </c>
      <c r="T3414">
        <f t="shared" si="478"/>
        <v>34.120000000001781</v>
      </c>
      <c r="U3414" s="1">
        <f>Q3414/MainSheet!$C$22</f>
        <v>1</v>
      </c>
    </row>
    <row r="3415" spans="7:21">
      <c r="G3415">
        <f t="shared" si="479"/>
        <v>34.130000000001779</v>
      </c>
      <c r="H3415">
        <f t="shared" si="480"/>
        <v>198000</v>
      </c>
      <c r="I3415" s="2">
        <f>MIN(MainSheet!$C$10/MainSheet!$C$9,MainSheet!$K$9*60)</f>
        <v>660</v>
      </c>
      <c r="J3415" s="1">
        <f>IF(G3415&gt;MainSheet!$C$11,IF(J3414&gt;=0.999,1,(G3415-MainSheet!$C$11)*I3415/$B$2/60),0)</f>
        <v>1</v>
      </c>
      <c r="K3415" s="1">
        <f>IF(G3415&gt;MainSheet!$C$11+$B$6,IF(K3414&gt;=0.999,1,(G3415-MainSheet!$C$11-$B$6)*I3415/$C$2/60),0)</f>
        <v>1</v>
      </c>
      <c r="L3415" s="1">
        <f>IF(G3415&gt;MainSheet!$C$11+$B$6+$C$6,IF(L3414&gt;=0.999,1,(G3415-MainSheet!$C$11-$B$6-$C$6)*I3415/$D$2/60),0)</f>
        <v>1</v>
      </c>
      <c r="M3415">
        <f t="shared" si="481"/>
        <v>1</v>
      </c>
      <c r="N3415" s="2">
        <f t="shared" si="482"/>
        <v>3721.0526315789471</v>
      </c>
      <c r="O3415">
        <f t="shared" si="485"/>
        <v>977.02127659574455</v>
      </c>
      <c r="P3415">
        <f t="shared" si="483"/>
        <v>192000</v>
      </c>
      <c r="Q3415" s="2">
        <f t="shared" si="484"/>
        <v>196698.0739081747</v>
      </c>
      <c r="R3415">
        <f>Q3415/MainSheet!$C$8*(G3415-G3414)+R3414</f>
        <v>4951.6032990121794</v>
      </c>
      <c r="S3415">
        <f t="shared" si="486"/>
        <v>79915.69348081584</v>
      </c>
      <c r="T3415">
        <f t="shared" si="478"/>
        <v>34.130000000001779</v>
      </c>
      <c r="U3415" s="1">
        <f>Q3415/MainSheet!$C$22</f>
        <v>1</v>
      </c>
    </row>
    <row r="3416" spans="7:21">
      <c r="G3416">
        <f t="shared" si="479"/>
        <v>34.140000000001777</v>
      </c>
      <c r="H3416">
        <f t="shared" si="480"/>
        <v>198000</v>
      </c>
      <c r="I3416" s="2">
        <f>MIN(MainSheet!$C$10/MainSheet!$C$9,MainSheet!$K$9*60)</f>
        <v>660</v>
      </c>
      <c r="J3416" s="1">
        <f>IF(G3416&gt;MainSheet!$C$11,IF(J3415&gt;=0.999,1,(G3416-MainSheet!$C$11)*I3416/$B$2/60),0)</f>
        <v>1</v>
      </c>
      <c r="K3416" s="1">
        <f>IF(G3416&gt;MainSheet!$C$11+$B$6,IF(K3415&gt;=0.999,1,(G3416-MainSheet!$C$11-$B$6)*I3416/$C$2/60),0)</f>
        <v>1</v>
      </c>
      <c r="L3416" s="1">
        <f>IF(G3416&gt;MainSheet!$C$11+$B$6+$C$6,IF(L3415&gt;=0.999,1,(G3416-MainSheet!$C$11-$B$6-$C$6)*I3416/$D$2/60),0)</f>
        <v>1</v>
      </c>
      <c r="M3416">
        <f t="shared" si="481"/>
        <v>1</v>
      </c>
      <c r="N3416" s="2">
        <f t="shared" si="482"/>
        <v>3721.0526315789471</v>
      </c>
      <c r="O3416">
        <f t="shared" si="485"/>
        <v>977.02127659574455</v>
      </c>
      <c r="P3416">
        <f t="shared" si="483"/>
        <v>192000</v>
      </c>
      <c r="Q3416" s="2">
        <f t="shared" si="484"/>
        <v>196698.0739081747</v>
      </c>
      <c r="R3416">
        <f>Q3416/MainSheet!$C$8*(G3416-G3415)+R3415</f>
        <v>4953.6345455030132</v>
      </c>
      <c r="S3416">
        <f t="shared" si="486"/>
        <v>79948.476493133872</v>
      </c>
      <c r="T3416">
        <f t="shared" si="478"/>
        <v>34.140000000001777</v>
      </c>
      <c r="U3416" s="1">
        <f>Q3416/MainSheet!$C$22</f>
        <v>1</v>
      </c>
    </row>
    <row r="3417" spans="7:21">
      <c r="G3417">
        <f t="shared" si="479"/>
        <v>34.150000000001775</v>
      </c>
      <c r="H3417">
        <f t="shared" si="480"/>
        <v>198000</v>
      </c>
      <c r="I3417" s="2">
        <f>MIN(MainSheet!$C$10/MainSheet!$C$9,MainSheet!$K$9*60)</f>
        <v>660</v>
      </c>
      <c r="J3417" s="1">
        <f>IF(G3417&gt;MainSheet!$C$11,IF(J3416&gt;=0.999,1,(G3417-MainSheet!$C$11)*I3417/$B$2/60),0)</f>
        <v>1</v>
      </c>
      <c r="K3417" s="1">
        <f>IF(G3417&gt;MainSheet!$C$11+$B$6,IF(K3416&gt;=0.999,1,(G3417-MainSheet!$C$11-$B$6)*I3417/$C$2/60),0)</f>
        <v>1</v>
      </c>
      <c r="L3417" s="1">
        <f>IF(G3417&gt;MainSheet!$C$11+$B$6+$C$6,IF(L3416&gt;=0.999,1,(G3417-MainSheet!$C$11-$B$6-$C$6)*I3417/$D$2/60),0)</f>
        <v>1</v>
      </c>
      <c r="M3417">
        <f t="shared" si="481"/>
        <v>1</v>
      </c>
      <c r="N3417" s="2">
        <f t="shared" si="482"/>
        <v>3721.0526315789471</v>
      </c>
      <c r="O3417">
        <f t="shared" si="485"/>
        <v>977.02127659574455</v>
      </c>
      <c r="P3417">
        <f t="shared" si="483"/>
        <v>192000</v>
      </c>
      <c r="Q3417" s="2">
        <f t="shared" si="484"/>
        <v>196698.0739081747</v>
      </c>
      <c r="R3417">
        <f>Q3417/MainSheet!$C$8*(G3417-G3416)+R3416</f>
        <v>4955.6657919938471</v>
      </c>
      <c r="S3417">
        <f t="shared" si="486"/>
        <v>79981.259505451904</v>
      </c>
      <c r="T3417">
        <f t="shared" si="478"/>
        <v>34.150000000001775</v>
      </c>
      <c r="U3417" s="1">
        <f>Q3417/MainSheet!$C$22</f>
        <v>1</v>
      </c>
    </row>
    <row r="3418" spans="7:21">
      <c r="G3418">
        <f t="shared" si="479"/>
        <v>34.160000000001773</v>
      </c>
      <c r="H3418">
        <f t="shared" si="480"/>
        <v>198000</v>
      </c>
      <c r="I3418" s="2">
        <f>MIN(MainSheet!$C$10/MainSheet!$C$9,MainSheet!$K$9*60)</f>
        <v>660</v>
      </c>
      <c r="J3418" s="1">
        <f>IF(G3418&gt;MainSheet!$C$11,IF(J3417&gt;=0.999,1,(G3418-MainSheet!$C$11)*I3418/$B$2/60),0)</f>
        <v>1</v>
      </c>
      <c r="K3418" s="1">
        <f>IF(G3418&gt;MainSheet!$C$11+$B$6,IF(K3417&gt;=0.999,1,(G3418-MainSheet!$C$11-$B$6)*I3418/$C$2/60),0)</f>
        <v>1</v>
      </c>
      <c r="L3418" s="1">
        <f>IF(G3418&gt;MainSheet!$C$11+$B$6+$C$6,IF(L3417&gt;=0.999,1,(G3418-MainSheet!$C$11-$B$6-$C$6)*I3418/$D$2/60),0)</f>
        <v>1</v>
      </c>
      <c r="M3418">
        <f t="shared" si="481"/>
        <v>1</v>
      </c>
      <c r="N3418" s="2">
        <f t="shared" si="482"/>
        <v>3721.0526315789471</v>
      </c>
      <c r="O3418">
        <f t="shared" si="485"/>
        <v>977.02127659574455</v>
      </c>
      <c r="P3418">
        <f t="shared" si="483"/>
        <v>192000</v>
      </c>
      <c r="Q3418" s="2">
        <f t="shared" si="484"/>
        <v>196698.0739081747</v>
      </c>
      <c r="R3418">
        <f>Q3418/MainSheet!$C$8*(G3418-G3417)+R3417</f>
        <v>4957.6970384846809</v>
      </c>
      <c r="S3418">
        <f t="shared" si="486"/>
        <v>80014.042517769936</v>
      </c>
      <c r="T3418">
        <f t="shared" si="478"/>
        <v>34.160000000001773</v>
      </c>
      <c r="U3418" s="1">
        <f>Q3418/MainSheet!$C$22</f>
        <v>1</v>
      </c>
    </row>
    <row r="3419" spans="7:21">
      <c r="G3419">
        <f t="shared" si="479"/>
        <v>34.170000000001771</v>
      </c>
      <c r="H3419">
        <f t="shared" si="480"/>
        <v>198000</v>
      </c>
      <c r="I3419" s="2">
        <f>MIN(MainSheet!$C$10/MainSheet!$C$9,MainSheet!$K$9*60)</f>
        <v>660</v>
      </c>
      <c r="J3419" s="1">
        <f>IF(G3419&gt;MainSheet!$C$11,IF(J3418&gt;=0.999,1,(G3419-MainSheet!$C$11)*I3419/$B$2/60),0)</f>
        <v>1</v>
      </c>
      <c r="K3419" s="1">
        <f>IF(G3419&gt;MainSheet!$C$11+$B$6,IF(K3418&gt;=0.999,1,(G3419-MainSheet!$C$11-$B$6)*I3419/$C$2/60),0)</f>
        <v>1</v>
      </c>
      <c r="L3419" s="1">
        <f>IF(G3419&gt;MainSheet!$C$11+$B$6+$C$6,IF(L3418&gt;=0.999,1,(G3419-MainSheet!$C$11-$B$6-$C$6)*I3419/$D$2/60),0)</f>
        <v>1</v>
      </c>
      <c r="M3419">
        <f t="shared" si="481"/>
        <v>1</v>
      </c>
      <c r="N3419" s="2">
        <f t="shared" si="482"/>
        <v>3721.0526315789471</v>
      </c>
      <c r="O3419">
        <f t="shared" si="485"/>
        <v>977.02127659574455</v>
      </c>
      <c r="P3419">
        <f t="shared" si="483"/>
        <v>192000</v>
      </c>
      <c r="Q3419" s="2">
        <f t="shared" si="484"/>
        <v>196698.0739081747</v>
      </c>
      <c r="R3419">
        <f>Q3419/MainSheet!$C$8*(G3419-G3418)+R3418</f>
        <v>4959.7282849755147</v>
      </c>
      <c r="S3419">
        <f t="shared" si="486"/>
        <v>80046.825530087968</v>
      </c>
      <c r="T3419">
        <f t="shared" si="478"/>
        <v>34.170000000001771</v>
      </c>
      <c r="U3419" s="1">
        <f>Q3419/MainSheet!$C$22</f>
        <v>1</v>
      </c>
    </row>
    <row r="3420" spans="7:21">
      <c r="G3420">
        <f t="shared" si="479"/>
        <v>34.180000000001769</v>
      </c>
      <c r="H3420">
        <f t="shared" si="480"/>
        <v>198000</v>
      </c>
      <c r="I3420" s="2">
        <f>MIN(MainSheet!$C$10/MainSheet!$C$9,MainSheet!$K$9*60)</f>
        <v>660</v>
      </c>
      <c r="J3420" s="1">
        <f>IF(G3420&gt;MainSheet!$C$11,IF(J3419&gt;=0.999,1,(G3420-MainSheet!$C$11)*I3420/$B$2/60),0)</f>
        <v>1</v>
      </c>
      <c r="K3420" s="1">
        <f>IF(G3420&gt;MainSheet!$C$11+$B$6,IF(K3419&gt;=0.999,1,(G3420-MainSheet!$C$11-$B$6)*I3420/$C$2/60),0)</f>
        <v>1</v>
      </c>
      <c r="L3420" s="1">
        <f>IF(G3420&gt;MainSheet!$C$11+$B$6+$C$6,IF(L3419&gt;=0.999,1,(G3420-MainSheet!$C$11-$B$6-$C$6)*I3420/$D$2/60),0)</f>
        <v>1</v>
      </c>
      <c r="M3420">
        <f t="shared" si="481"/>
        <v>1</v>
      </c>
      <c r="N3420" s="2">
        <f t="shared" si="482"/>
        <v>3721.0526315789471</v>
      </c>
      <c r="O3420">
        <f t="shared" si="485"/>
        <v>977.02127659574455</v>
      </c>
      <c r="P3420">
        <f t="shared" si="483"/>
        <v>192000</v>
      </c>
      <c r="Q3420" s="2">
        <f t="shared" si="484"/>
        <v>196698.0739081747</v>
      </c>
      <c r="R3420">
        <f>Q3420/MainSheet!$C$8*(G3420-G3419)+R3419</f>
        <v>4961.7595314663486</v>
      </c>
      <c r="S3420">
        <f t="shared" si="486"/>
        <v>80079.608542406</v>
      </c>
      <c r="T3420">
        <f t="shared" si="478"/>
        <v>34.180000000001769</v>
      </c>
      <c r="U3420" s="1">
        <f>Q3420/MainSheet!$C$22</f>
        <v>1</v>
      </c>
    </row>
    <row r="3421" spans="7:21">
      <c r="G3421">
        <f t="shared" si="479"/>
        <v>34.190000000001767</v>
      </c>
      <c r="H3421">
        <f t="shared" si="480"/>
        <v>198000</v>
      </c>
      <c r="I3421" s="2">
        <f>MIN(MainSheet!$C$10/MainSheet!$C$9,MainSheet!$K$9*60)</f>
        <v>660</v>
      </c>
      <c r="J3421" s="1">
        <f>IF(G3421&gt;MainSheet!$C$11,IF(J3420&gt;=0.999,1,(G3421-MainSheet!$C$11)*I3421/$B$2/60),0)</f>
        <v>1</v>
      </c>
      <c r="K3421" s="1">
        <f>IF(G3421&gt;MainSheet!$C$11+$B$6,IF(K3420&gt;=0.999,1,(G3421-MainSheet!$C$11-$B$6)*I3421/$C$2/60),0)</f>
        <v>1</v>
      </c>
      <c r="L3421" s="1">
        <f>IF(G3421&gt;MainSheet!$C$11+$B$6+$C$6,IF(L3420&gt;=0.999,1,(G3421-MainSheet!$C$11-$B$6-$C$6)*I3421/$D$2/60),0)</f>
        <v>1</v>
      </c>
      <c r="M3421">
        <f t="shared" si="481"/>
        <v>1</v>
      </c>
      <c r="N3421" s="2">
        <f t="shared" si="482"/>
        <v>3721.0526315789471</v>
      </c>
      <c r="O3421">
        <f t="shared" si="485"/>
        <v>977.02127659574455</v>
      </c>
      <c r="P3421">
        <f t="shared" si="483"/>
        <v>192000</v>
      </c>
      <c r="Q3421" s="2">
        <f t="shared" si="484"/>
        <v>196698.0739081747</v>
      </c>
      <c r="R3421">
        <f>Q3421/MainSheet!$C$8*(G3421-G3420)+R3420</f>
        <v>4963.7907779571824</v>
      </c>
      <c r="S3421">
        <f t="shared" si="486"/>
        <v>80112.391554724032</v>
      </c>
      <c r="T3421">
        <f t="shared" si="478"/>
        <v>34.190000000001767</v>
      </c>
      <c r="U3421" s="1">
        <f>Q3421/MainSheet!$C$22</f>
        <v>1</v>
      </c>
    </row>
    <row r="3422" spans="7:21">
      <c r="G3422">
        <f t="shared" si="479"/>
        <v>34.200000000001765</v>
      </c>
      <c r="H3422">
        <f t="shared" si="480"/>
        <v>198000</v>
      </c>
      <c r="I3422" s="2">
        <f>MIN(MainSheet!$C$10/MainSheet!$C$9,MainSheet!$K$9*60)</f>
        <v>660</v>
      </c>
      <c r="J3422" s="1">
        <f>IF(G3422&gt;MainSheet!$C$11,IF(J3421&gt;=0.999,1,(G3422-MainSheet!$C$11)*I3422/$B$2/60),0)</f>
        <v>1</v>
      </c>
      <c r="K3422" s="1">
        <f>IF(G3422&gt;MainSheet!$C$11+$B$6,IF(K3421&gt;=0.999,1,(G3422-MainSheet!$C$11-$B$6)*I3422/$C$2/60),0)</f>
        <v>1</v>
      </c>
      <c r="L3422" s="1">
        <f>IF(G3422&gt;MainSheet!$C$11+$B$6+$C$6,IF(L3421&gt;=0.999,1,(G3422-MainSheet!$C$11-$B$6-$C$6)*I3422/$D$2/60),0)</f>
        <v>1</v>
      </c>
      <c r="M3422">
        <f t="shared" si="481"/>
        <v>1</v>
      </c>
      <c r="N3422" s="2">
        <f t="shared" si="482"/>
        <v>3721.0526315789471</v>
      </c>
      <c r="O3422">
        <f t="shared" si="485"/>
        <v>977.02127659574455</v>
      </c>
      <c r="P3422">
        <f t="shared" si="483"/>
        <v>192000</v>
      </c>
      <c r="Q3422" s="2">
        <f t="shared" si="484"/>
        <v>196698.0739081747</v>
      </c>
      <c r="R3422">
        <f>Q3422/MainSheet!$C$8*(G3422-G3421)+R3421</f>
        <v>4965.8220244480162</v>
      </c>
      <c r="S3422">
        <f t="shared" si="486"/>
        <v>80145.174567042064</v>
      </c>
      <c r="T3422">
        <f t="shared" si="478"/>
        <v>34.200000000001765</v>
      </c>
      <c r="U3422" s="1">
        <f>Q3422/MainSheet!$C$22</f>
        <v>1</v>
      </c>
    </row>
    <row r="3423" spans="7:21">
      <c r="G3423">
        <f t="shared" si="479"/>
        <v>34.210000000001763</v>
      </c>
      <c r="H3423">
        <f t="shared" si="480"/>
        <v>198000</v>
      </c>
      <c r="I3423" s="2">
        <f>MIN(MainSheet!$C$10/MainSheet!$C$9,MainSheet!$K$9*60)</f>
        <v>660</v>
      </c>
      <c r="J3423" s="1">
        <f>IF(G3423&gt;MainSheet!$C$11,IF(J3422&gt;=0.999,1,(G3423-MainSheet!$C$11)*I3423/$B$2/60),0)</f>
        <v>1</v>
      </c>
      <c r="K3423" s="1">
        <f>IF(G3423&gt;MainSheet!$C$11+$B$6,IF(K3422&gt;=0.999,1,(G3423-MainSheet!$C$11-$B$6)*I3423/$C$2/60),0)</f>
        <v>1</v>
      </c>
      <c r="L3423" s="1">
        <f>IF(G3423&gt;MainSheet!$C$11+$B$6+$C$6,IF(L3422&gt;=0.999,1,(G3423-MainSheet!$C$11-$B$6-$C$6)*I3423/$D$2/60),0)</f>
        <v>1</v>
      </c>
      <c r="M3423">
        <f t="shared" si="481"/>
        <v>1</v>
      </c>
      <c r="N3423" s="2">
        <f t="shared" si="482"/>
        <v>3721.0526315789471</v>
      </c>
      <c r="O3423">
        <f t="shared" si="485"/>
        <v>977.02127659574455</v>
      </c>
      <c r="P3423">
        <f t="shared" si="483"/>
        <v>192000</v>
      </c>
      <c r="Q3423" s="2">
        <f t="shared" si="484"/>
        <v>196698.0739081747</v>
      </c>
      <c r="R3423">
        <f>Q3423/MainSheet!$C$8*(G3423-G3422)+R3422</f>
        <v>4967.8532709388501</v>
      </c>
      <c r="S3423">
        <f t="shared" si="486"/>
        <v>80177.957579360096</v>
      </c>
      <c r="T3423">
        <f t="shared" si="478"/>
        <v>34.210000000001763</v>
      </c>
      <c r="U3423" s="1">
        <f>Q3423/MainSheet!$C$22</f>
        <v>1</v>
      </c>
    </row>
    <row r="3424" spans="7:21">
      <c r="G3424">
        <f t="shared" si="479"/>
        <v>34.220000000001761</v>
      </c>
      <c r="H3424">
        <f t="shared" si="480"/>
        <v>198000</v>
      </c>
      <c r="I3424" s="2">
        <f>MIN(MainSheet!$C$10/MainSheet!$C$9,MainSheet!$K$9*60)</f>
        <v>660</v>
      </c>
      <c r="J3424" s="1">
        <f>IF(G3424&gt;MainSheet!$C$11,IF(J3423&gt;=0.999,1,(G3424-MainSheet!$C$11)*I3424/$B$2/60),0)</f>
        <v>1</v>
      </c>
      <c r="K3424" s="1">
        <f>IF(G3424&gt;MainSheet!$C$11+$B$6,IF(K3423&gt;=0.999,1,(G3424-MainSheet!$C$11-$B$6)*I3424/$C$2/60),0)</f>
        <v>1</v>
      </c>
      <c r="L3424" s="1">
        <f>IF(G3424&gt;MainSheet!$C$11+$B$6+$C$6,IF(L3423&gt;=0.999,1,(G3424-MainSheet!$C$11-$B$6-$C$6)*I3424/$D$2/60),0)</f>
        <v>1</v>
      </c>
      <c r="M3424">
        <f t="shared" si="481"/>
        <v>1</v>
      </c>
      <c r="N3424" s="2">
        <f t="shared" si="482"/>
        <v>3721.0526315789471</v>
      </c>
      <c r="O3424">
        <f t="shared" si="485"/>
        <v>977.02127659574455</v>
      </c>
      <c r="P3424">
        <f t="shared" si="483"/>
        <v>192000</v>
      </c>
      <c r="Q3424" s="2">
        <f t="shared" si="484"/>
        <v>196698.0739081747</v>
      </c>
      <c r="R3424">
        <f>Q3424/MainSheet!$C$8*(G3424-G3423)+R3423</f>
        <v>4969.8845174296839</v>
      </c>
      <c r="S3424">
        <f t="shared" si="486"/>
        <v>80210.740591678128</v>
      </c>
      <c r="T3424">
        <f t="shared" si="478"/>
        <v>34.220000000001761</v>
      </c>
      <c r="U3424" s="1">
        <f>Q3424/MainSheet!$C$22</f>
        <v>1</v>
      </c>
    </row>
    <row r="3425" spans="7:21">
      <c r="G3425">
        <f t="shared" si="479"/>
        <v>34.230000000001759</v>
      </c>
      <c r="H3425">
        <f t="shared" si="480"/>
        <v>198000</v>
      </c>
      <c r="I3425" s="2">
        <f>MIN(MainSheet!$C$10/MainSheet!$C$9,MainSheet!$K$9*60)</f>
        <v>660</v>
      </c>
      <c r="J3425" s="1">
        <f>IF(G3425&gt;MainSheet!$C$11,IF(J3424&gt;=0.999,1,(G3425-MainSheet!$C$11)*I3425/$B$2/60),0)</f>
        <v>1</v>
      </c>
      <c r="K3425" s="1">
        <f>IF(G3425&gt;MainSheet!$C$11+$B$6,IF(K3424&gt;=0.999,1,(G3425-MainSheet!$C$11-$B$6)*I3425/$C$2/60),0)</f>
        <v>1</v>
      </c>
      <c r="L3425" s="1">
        <f>IF(G3425&gt;MainSheet!$C$11+$B$6+$C$6,IF(L3424&gt;=0.999,1,(G3425-MainSheet!$C$11-$B$6-$C$6)*I3425/$D$2/60),0)</f>
        <v>1</v>
      </c>
      <c r="M3425">
        <f t="shared" si="481"/>
        <v>1</v>
      </c>
      <c r="N3425" s="2">
        <f t="shared" si="482"/>
        <v>3721.0526315789471</v>
      </c>
      <c r="O3425">
        <f t="shared" si="485"/>
        <v>977.02127659574455</v>
      </c>
      <c r="P3425">
        <f t="shared" si="483"/>
        <v>192000</v>
      </c>
      <c r="Q3425" s="2">
        <f t="shared" si="484"/>
        <v>196698.0739081747</v>
      </c>
      <c r="R3425">
        <f>Q3425/MainSheet!$C$8*(G3425-G3424)+R3424</f>
        <v>4971.9157639205177</v>
      </c>
      <c r="S3425">
        <f t="shared" si="486"/>
        <v>80243.52360399616</v>
      </c>
      <c r="T3425">
        <f t="shared" si="478"/>
        <v>34.230000000001759</v>
      </c>
      <c r="U3425" s="1">
        <f>Q3425/MainSheet!$C$22</f>
        <v>1</v>
      </c>
    </row>
    <row r="3426" spans="7:21">
      <c r="G3426">
        <f t="shared" si="479"/>
        <v>34.240000000001757</v>
      </c>
      <c r="H3426">
        <f t="shared" si="480"/>
        <v>198000</v>
      </c>
      <c r="I3426" s="2">
        <f>MIN(MainSheet!$C$10/MainSheet!$C$9,MainSheet!$K$9*60)</f>
        <v>660</v>
      </c>
      <c r="J3426" s="1">
        <f>IF(G3426&gt;MainSheet!$C$11,IF(J3425&gt;=0.999,1,(G3426-MainSheet!$C$11)*I3426/$B$2/60),0)</f>
        <v>1</v>
      </c>
      <c r="K3426" s="1">
        <f>IF(G3426&gt;MainSheet!$C$11+$B$6,IF(K3425&gt;=0.999,1,(G3426-MainSheet!$C$11-$B$6)*I3426/$C$2/60),0)</f>
        <v>1</v>
      </c>
      <c r="L3426" s="1">
        <f>IF(G3426&gt;MainSheet!$C$11+$B$6+$C$6,IF(L3425&gt;=0.999,1,(G3426-MainSheet!$C$11-$B$6-$C$6)*I3426/$D$2/60),0)</f>
        <v>1</v>
      </c>
      <c r="M3426">
        <f t="shared" si="481"/>
        <v>1</v>
      </c>
      <c r="N3426" s="2">
        <f t="shared" si="482"/>
        <v>3721.0526315789471</v>
      </c>
      <c r="O3426">
        <f t="shared" si="485"/>
        <v>977.02127659574455</v>
      </c>
      <c r="P3426">
        <f t="shared" si="483"/>
        <v>192000</v>
      </c>
      <c r="Q3426" s="2">
        <f t="shared" si="484"/>
        <v>196698.0739081747</v>
      </c>
      <c r="R3426">
        <f>Q3426/MainSheet!$C$8*(G3426-G3425)+R3425</f>
        <v>4973.9470104113516</v>
      </c>
      <c r="S3426">
        <f t="shared" si="486"/>
        <v>80276.306616314192</v>
      </c>
      <c r="T3426">
        <f t="shared" si="478"/>
        <v>34.240000000001757</v>
      </c>
      <c r="U3426" s="1">
        <f>Q3426/MainSheet!$C$22</f>
        <v>1</v>
      </c>
    </row>
    <row r="3427" spans="7:21">
      <c r="G3427">
        <f t="shared" si="479"/>
        <v>34.250000000001755</v>
      </c>
      <c r="H3427">
        <f t="shared" si="480"/>
        <v>198000</v>
      </c>
      <c r="I3427" s="2">
        <f>MIN(MainSheet!$C$10/MainSheet!$C$9,MainSheet!$K$9*60)</f>
        <v>660</v>
      </c>
      <c r="J3427" s="1">
        <f>IF(G3427&gt;MainSheet!$C$11,IF(J3426&gt;=0.999,1,(G3427-MainSheet!$C$11)*I3427/$B$2/60),0)</f>
        <v>1</v>
      </c>
      <c r="K3427" s="1">
        <f>IF(G3427&gt;MainSheet!$C$11+$B$6,IF(K3426&gt;=0.999,1,(G3427-MainSheet!$C$11-$B$6)*I3427/$C$2/60),0)</f>
        <v>1</v>
      </c>
      <c r="L3427" s="1">
        <f>IF(G3427&gt;MainSheet!$C$11+$B$6+$C$6,IF(L3426&gt;=0.999,1,(G3427-MainSheet!$C$11-$B$6-$C$6)*I3427/$D$2/60),0)</f>
        <v>1</v>
      </c>
      <c r="M3427">
        <f t="shared" si="481"/>
        <v>1</v>
      </c>
      <c r="N3427" s="2">
        <f t="shared" si="482"/>
        <v>3721.0526315789471</v>
      </c>
      <c r="O3427">
        <f t="shared" si="485"/>
        <v>977.02127659574455</v>
      </c>
      <c r="P3427">
        <f t="shared" si="483"/>
        <v>192000</v>
      </c>
      <c r="Q3427" s="2">
        <f t="shared" si="484"/>
        <v>196698.0739081747</v>
      </c>
      <c r="R3427">
        <f>Q3427/MainSheet!$C$8*(G3427-G3426)+R3426</f>
        <v>4975.9782569021854</v>
      </c>
      <c r="S3427">
        <f t="shared" si="486"/>
        <v>80309.089628632224</v>
      </c>
      <c r="T3427">
        <f t="shared" si="478"/>
        <v>34.250000000001755</v>
      </c>
      <c r="U3427" s="1">
        <f>Q3427/MainSheet!$C$22</f>
        <v>1</v>
      </c>
    </row>
    <row r="3428" spans="7:21">
      <c r="G3428">
        <f t="shared" si="479"/>
        <v>34.260000000001753</v>
      </c>
      <c r="H3428">
        <f t="shared" si="480"/>
        <v>198000</v>
      </c>
      <c r="I3428" s="2">
        <f>MIN(MainSheet!$C$10/MainSheet!$C$9,MainSheet!$K$9*60)</f>
        <v>660</v>
      </c>
      <c r="J3428" s="1">
        <f>IF(G3428&gt;MainSheet!$C$11,IF(J3427&gt;=0.999,1,(G3428-MainSheet!$C$11)*I3428/$B$2/60),0)</f>
        <v>1</v>
      </c>
      <c r="K3428" s="1">
        <f>IF(G3428&gt;MainSheet!$C$11+$B$6,IF(K3427&gt;=0.999,1,(G3428-MainSheet!$C$11-$B$6)*I3428/$C$2/60),0)</f>
        <v>1</v>
      </c>
      <c r="L3428" s="1">
        <f>IF(G3428&gt;MainSheet!$C$11+$B$6+$C$6,IF(L3427&gt;=0.999,1,(G3428-MainSheet!$C$11-$B$6-$C$6)*I3428/$D$2/60),0)</f>
        <v>1</v>
      </c>
      <c r="M3428">
        <f t="shared" si="481"/>
        <v>1</v>
      </c>
      <c r="N3428" s="2">
        <f t="shared" si="482"/>
        <v>3721.0526315789471</v>
      </c>
      <c r="O3428">
        <f t="shared" si="485"/>
        <v>977.02127659574455</v>
      </c>
      <c r="P3428">
        <f t="shared" si="483"/>
        <v>192000</v>
      </c>
      <c r="Q3428" s="2">
        <f t="shared" si="484"/>
        <v>196698.0739081747</v>
      </c>
      <c r="R3428">
        <f>Q3428/MainSheet!$C$8*(G3428-G3427)+R3427</f>
        <v>4978.0095033930193</v>
      </c>
      <c r="S3428">
        <f t="shared" si="486"/>
        <v>80341.872640950256</v>
      </c>
      <c r="T3428">
        <f t="shared" si="478"/>
        <v>34.260000000001753</v>
      </c>
      <c r="U3428" s="1">
        <f>Q3428/MainSheet!$C$22</f>
        <v>1</v>
      </c>
    </row>
    <row r="3429" spans="7:21">
      <c r="G3429">
        <f t="shared" si="479"/>
        <v>34.270000000001751</v>
      </c>
      <c r="H3429">
        <f t="shared" si="480"/>
        <v>198000</v>
      </c>
      <c r="I3429" s="2">
        <f>MIN(MainSheet!$C$10/MainSheet!$C$9,MainSheet!$K$9*60)</f>
        <v>660</v>
      </c>
      <c r="J3429" s="1">
        <f>IF(G3429&gt;MainSheet!$C$11,IF(J3428&gt;=0.999,1,(G3429-MainSheet!$C$11)*I3429/$B$2/60),0)</f>
        <v>1</v>
      </c>
      <c r="K3429" s="1">
        <f>IF(G3429&gt;MainSheet!$C$11+$B$6,IF(K3428&gt;=0.999,1,(G3429-MainSheet!$C$11-$B$6)*I3429/$C$2/60),0)</f>
        <v>1</v>
      </c>
      <c r="L3429" s="1">
        <f>IF(G3429&gt;MainSheet!$C$11+$B$6+$C$6,IF(L3428&gt;=0.999,1,(G3429-MainSheet!$C$11-$B$6-$C$6)*I3429/$D$2/60),0)</f>
        <v>1</v>
      </c>
      <c r="M3429">
        <f t="shared" si="481"/>
        <v>1</v>
      </c>
      <c r="N3429" s="2">
        <f t="shared" si="482"/>
        <v>3721.0526315789471</v>
      </c>
      <c r="O3429">
        <f t="shared" si="485"/>
        <v>977.02127659574455</v>
      </c>
      <c r="P3429">
        <f t="shared" si="483"/>
        <v>192000</v>
      </c>
      <c r="Q3429" s="2">
        <f t="shared" si="484"/>
        <v>196698.0739081747</v>
      </c>
      <c r="R3429">
        <f>Q3429/MainSheet!$C$8*(G3429-G3428)+R3428</f>
        <v>4980.0407498838531</v>
      </c>
      <c r="S3429">
        <f t="shared" si="486"/>
        <v>80374.655653268288</v>
      </c>
      <c r="T3429">
        <f t="shared" si="478"/>
        <v>34.270000000001751</v>
      </c>
      <c r="U3429" s="1">
        <f>Q3429/MainSheet!$C$22</f>
        <v>1</v>
      </c>
    </row>
    <row r="3430" spans="7:21">
      <c r="G3430">
        <f t="shared" si="479"/>
        <v>34.280000000001749</v>
      </c>
      <c r="H3430">
        <f t="shared" si="480"/>
        <v>198000</v>
      </c>
      <c r="I3430" s="2">
        <f>MIN(MainSheet!$C$10/MainSheet!$C$9,MainSheet!$K$9*60)</f>
        <v>660</v>
      </c>
      <c r="J3430" s="1">
        <f>IF(G3430&gt;MainSheet!$C$11,IF(J3429&gt;=0.999,1,(G3430-MainSheet!$C$11)*I3430/$B$2/60),0)</f>
        <v>1</v>
      </c>
      <c r="K3430" s="1">
        <f>IF(G3430&gt;MainSheet!$C$11+$B$6,IF(K3429&gt;=0.999,1,(G3430-MainSheet!$C$11-$B$6)*I3430/$C$2/60),0)</f>
        <v>1</v>
      </c>
      <c r="L3430" s="1">
        <f>IF(G3430&gt;MainSheet!$C$11+$B$6+$C$6,IF(L3429&gt;=0.999,1,(G3430-MainSheet!$C$11-$B$6-$C$6)*I3430/$D$2/60),0)</f>
        <v>1</v>
      </c>
      <c r="M3430">
        <f t="shared" si="481"/>
        <v>1</v>
      </c>
      <c r="N3430" s="2">
        <f t="shared" si="482"/>
        <v>3721.0526315789471</v>
      </c>
      <c r="O3430">
        <f t="shared" si="485"/>
        <v>977.02127659574455</v>
      </c>
      <c r="P3430">
        <f t="shared" si="483"/>
        <v>192000</v>
      </c>
      <c r="Q3430" s="2">
        <f t="shared" si="484"/>
        <v>196698.0739081747</v>
      </c>
      <c r="R3430">
        <f>Q3430/MainSheet!$C$8*(G3430-G3429)+R3429</f>
        <v>4982.0719963746869</v>
      </c>
      <c r="S3430">
        <f t="shared" si="486"/>
        <v>80407.43866558632</v>
      </c>
      <c r="T3430">
        <f t="shared" si="478"/>
        <v>34.280000000001749</v>
      </c>
      <c r="U3430" s="1">
        <f>Q3430/MainSheet!$C$22</f>
        <v>1</v>
      </c>
    </row>
    <row r="3431" spans="7:21">
      <c r="G3431">
        <f t="shared" si="479"/>
        <v>34.290000000001747</v>
      </c>
      <c r="H3431">
        <f t="shared" si="480"/>
        <v>198000</v>
      </c>
      <c r="I3431" s="2">
        <f>MIN(MainSheet!$C$10/MainSheet!$C$9,MainSheet!$K$9*60)</f>
        <v>660</v>
      </c>
      <c r="J3431" s="1">
        <f>IF(G3431&gt;MainSheet!$C$11,IF(J3430&gt;=0.999,1,(G3431-MainSheet!$C$11)*I3431/$B$2/60),0)</f>
        <v>1</v>
      </c>
      <c r="K3431" s="1">
        <f>IF(G3431&gt;MainSheet!$C$11+$B$6,IF(K3430&gt;=0.999,1,(G3431-MainSheet!$C$11-$B$6)*I3431/$C$2/60),0)</f>
        <v>1</v>
      </c>
      <c r="L3431" s="1">
        <f>IF(G3431&gt;MainSheet!$C$11+$B$6+$C$6,IF(L3430&gt;=0.999,1,(G3431-MainSheet!$C$11-$B$6-$C$6)*I3431/$D$2/60),0)</f>
        <v>1</v>
      </c>
      <c r="M3431">
        <f t="shared" si="481"/>
        <v>1</v>
      </c>
      <c r="N3431" s="2">
        <f t="shared" si="482"/>
        <v>3721.0526315789471</v>
      </c>
      <c r="O3431">
        <f t="shared" si="485"/>
        <v>977.02127659574455</v>
      </c>
      <c r="P3431">
        <f t="shared" si="483"/>
        <v>192000</v>
      </c>
      <c r="Q3431" s="2">
        <f t="shared" si="484"/>
        <v>196698.0739081747</v>
      </c>
      <c r="R3431">
        <f>Q3431/MainSheet!$C$8*(G3431-G3430)+R3430</f>
        <v>4984.1032428655208</v>
      </c>
      <c r="S3431">
        <f t="shared" si="486"/>
        <v>80440.221677904352</v>
      </c>
      <c r="T3431">
        <f t="shared" si="478"/>
        <v>34.290000000001747</v>
      </c>
      <c r="U3431" s="1">
        <f>Q3431/MainSheet!$C$22</f>
        <v>1</v>
      </c>
    </row>
    <row r="3432" spans="7:21">
      <c r="G3432">
        <f t="shared" si="479"/>
        <v>34.300000000001745</v>
      </c>
      <c r="H3432">
        <f t="shared" si="480"/>
        <v>198000</v>
      </c>
      <c r="I3432" s="2">
        <f>MIN(MainSheet!$C$10/MainSheet!$C$9,MainSheet!$K$9*60)</f>
        <v>660</v>
      </c>
      <c r="J3432" s="1">
        <f>IF(G3432&gt;MainSheet!$C$11,IF(J3431&gt;=0.999,1,(G3432-MainSheet!$C$11)*I3432/$B$2/60),0)</f>
        <v>1</v>
      </c>
      <c r="K3432" s="1">
        <f>IF(G3432&gt;MainSheet!$C$11+$B$6,IF(K3431&gt;=0.999,1,(G3432-MainSheet!$C$11-$B$6)*I3432/$C$2/60),0)</f>
        <v>1</v>
      </c>
      <c r="L3432" s="1">
        <f>IF(G3432&gt;MainSheet!$C$11+$B$6+$C$6,IF(L3431&gt;=0.999,1,(G3432-MainSheet!$C$11-$B$6-$C$6)*I3432/$D$2/60),0)</f>
        <v>1</v>
      </c>
      <c r="M3432">
        <f t="shared" si="481"/>
        <v>1</v>
      </c>
      <c r="N3432" s="2">
        <f t="shared" si="482"/>
        <v>3721.0526315789471</v>
      </c>
      <c r="O3432">
        <f t="shared" si="485"/>
        <v>977.02127659574455</v>
      </c>
      <c r="P3432">
        <f t="shared" si="483"/>
        <v>192000</v>
      </c>
      <c r="Q3432" s="2">
        <f t="shared" si="484"/>
        <v>196698.0739081747</v>
      </c>
      <c r="R3432">
        <f>Q3432/MainSheet!$C$8*(G3432-G3431)+R3431</f>
        <v>4986.1344893563546</v>
      </c>
      <c r="S3432">
        <f t="shared" si="486"/>
        <v>80473.004690222384</v>
      </c>
      <c r="T3432">
        <f t="shared" si="478"/>
        <v>34.300000000001745</v>
      </c>
      <c r="U3432" s="1">
        <f>Q3432/MainSheet!$C$22</f>
        <v>1</v>
      </c>
    </row>
    <row r="3433" spans="7:21">
      <c r="G3433">
        <f t="shared" si="479"/>
        <v>34.310000000001743</v>
      </c>
      <c r="H3433">
        <f t="shared" si="480"/>
        <v>198000</v>
      </c>
      <c r="I3433" s="2">
        <f>MIN(MainSheet!$C$10/MainSheet!$C$9,MainSheet!$K$9*60)</f>
        <v>660</v>
      </c>
      <c r="J3433" s="1">
        <f>IF(G3433&gt;MainSheet!$C$11,IF(J3432&gt;=0.999,1,(G3433-MainSheet!$C$11)*I3433/$B$2/60),0)</f>
        <v>1</v>
      </c>
      <c r="K3433" s="1">
        <f>IF(G3433&gt;MainSheet!$C$11+$B$6,IF(K3432&gt;=0.999,1,(G3433-MainSheet!$C$11-$B$6)*I3433/$C$2/60),0)</f>
        <v>1</v>
      </c>
      <c r="L3433" s="1">
        <f>IF(G3433&gt;MainSheet!$C$11+$B$6+$C$6,IF(L3432&gt;=0.999,1,(G3433-MainSheet!$C$11-$B$6-$C$6)*I3433/$D$2/60),0)</f>
        <v>1</v>
      </c>
      <c r="M3433">
        <f t="shared" si="481"/>
        <v>1</v>
      </c>
      <c r="N3433" s="2">
        <f t="shared" si="482"/>
        <v>3721.0526315789471</v>
      </c>
      <c r="O3433">
        <f t="shared" si="485"/>
        <v>977.02127659574455</v>
      </c>
      <c r="P3433">
        <f t="shared" si="483"/>
        <v>192000</v>
      </c>
      <c r="Q3433" s="2">
        <f t="shared" si="484"/>
        <v>196698.0739081747</v>
      </c>
      <c r="R3433">
        <f>Q3433/MainSheet!$C$8*(G3433-G3432)+R3432</f>
        <v>4988.1657358471884</v>
      </c>
      <c r="S3433">
        <f t="shared" si="486"/>
        <v>80505.787702540416</v>
      </c>
      <c r="T3433">
        <f t="shared" si="478"/>
        <v>34.310000000001743</v>
      </c>
      <c r="U3433" s="1">
        <f>Q3433/MainSheet!$C$22</f>
        <v>1</v>
      </c>
    </row>
    <row r="3434" spans="7:21">
      <c r="G3434">
        <f t="shared" si="479"/>
        <v>34.320000000001741</v>
      </c>
      <c r="H3434">
        <f t="shared" si="480"/>
        <v>198000</v>
      </c>
      <c r="I3434" s="2">
        <f>MIN(MainSheet!$C$10/MainSheet!$C$9,MainSheet!$K$9*60)</f>
        <v>660</v>
      </c>
      <c r="J3434" s="1">
        <f>IF(G3434&gt;MainSheet!$C$11,IF(J3433&gt;=0.999,1,(G3434-MainSheet!$C$11)*I3434/$B$2/60),0)</f>
        <v>1</v>
      </c>
      <c r="K3434" s="1">
        <f>IF(G3434&gt;MainSheet!$C$11+$B$6,IF(K3433&gt;=0.999,1,(G3434-MainSheet!$C$11-$B$6)*I3434/$C$2/60),0)</f>
        <v>1</v>
      </c>
      <c r="L3434" s="1">
        <f>IF(G3434&gt;MainSheet!$C$11+$B$6+$C$6,IF(L3433&gt;=0.999,1,(G3434-MainSheet!$C$11-$B$6-$C$6)*I3434/$D$2/60),0)</f>
        <v>1</v>
      </c>
      <c r="M3434">
        <f t="shared" si="481"/>
        <v>1</v>
      </c>
      <c r="N3434" s="2">
        <f t="shared" si="482"/>
        <v>3721.0526315789471</v>
      </c>
      <c r="O3434">
        <f t="shared" si="485"/>
        <v>977.02127659574455</v>
      </c>
      <c r="P3434">
        <f t="shared" si="483"/>
        <v>192000</v>
      </c>
      <c r="Q3434" s="2">
        <f t="shared" si="484"/>
        <v>196698.0739081747</v>
      </c>
      <c r="R3434">
        <f>Q3434/MainSheet!$C$8*(G3434-G3433)+R3433</f>
        <v>4990.1969823380223</v>
      </c>
      <c r="S3434">
        <f t="shared" si="486"/>
        <v>80538.570714858448</v>
      </c>
      <c r="T3434">
        <f t="shared" si="478"/>
        <v>34.320000000001741</v>
      </c>
      <c r="U3434" s="1">
        <f>Q3434/MainSheet!$C$22</f>
        <v>1</v>
      </c>
    </row>
    <row r="3435" spans="7:21">
      <c r="G3435">
        <f t="shared" si="479"/>
        <v>34.330000000001739</v>
      </c>
      <c r="H3435">
        <f t="shared" si="480"/>
        <v>198000</v>
      </c>
      <c r="I3435" s="2">
        <f>MIN(MainSheet!$C$10/MainSheet!$C$9,MainSheet!$K$9*60)</f>
        <v>660</v>
      </c>
      <c r="J3435" s="1">
        <f>IF(G3435&gt;MainSheet!$C$11,IF(J3434&gt;=0.999,1,(G3435-MainSheet!$C$11)*I3435/$B$2/60),0)</f>
        <v>1</v>
      </c>
      <c r="K3435" s="1">
        <f>IF(G3435&gt;MainSheet!$C$11+$B$6,IF(K3434&gt;=0.999,1,(G3435-MainSheet!$C$11-$B$6)*I3435/$C$2/60),0)</f>
        <v>1</v>
      </c>
      <c r="L3435" s="1">
        <f>IF(G3435&gt;MainSheet!$C$11+$B$6+$C$6,IF(L3434&gt;=0.999,1,(G3435-MainSheet!$C$11-$B$6-$C$6)*I3435/$D$2/60),0)</f>
        <v>1</v>
      </c>
      <c r="M3435">
        <f t="shared" si="481"/>
        <v>1</v>
      </c>
      <c r="N3435" s="2">
        <f t="shared" si="482"/>
        <v>3721.0526315789471</v>
      </c>
      <c r="O3435">
        <f t="shared" si="485"/>
        <v>977.02127659574455</v>
      </c>
      <c r="P3435">
        <f t="shared" si="483"/>
        <v>192000</v>
      </c>
      <c r="Q3435" s="2">
        <f t="shared" si="484"/>
        <v>196698.0739081747</v>
      </c>
      <c r="R3435">
        <f>Q3435/MainSheet!$C$8*(G3435-G3434)+R3434</f>
        <v>4992.2282288288561</v>
      </c>
      <c r="S3435">
        <f t="shared" si="486"/>
        <v>80571.35372717648</v>
      </c>
      <c r="T3435">
        <f t="shared" si="478"/>
        <v>34.330000000001739</v>
      </c>
      <c r="U3435" s="1">
        <f>Q3435/MainSheet!$C$22</f>
        <v>1</v>
      </c>
    </row>
    <row r="3436" spans="7:21">
      <c r="G3436">
        <f t="shared" si="479"/>
        <v>34.340000000001737</v>
      </c>
      <c r="H3436">
        <f t="shared" si="480"/>
        <v>198000</v>
      </c>
      <c r="I3436" s="2">
        <f>MIN(MainSheet!$C$10/MainSheet!$C$9,MainSheet!$K$9*60)</f>
        <v>660</v>
      </c>
      <c r="J3436" s="1">
        <f>IF(G3436&gt;MainSheet!$C$11,IF(J3435&gt;=0.999,1,(G3436-MainSheet!$C$11)*I3436/$B$2/60),0)</f>
        <v>1</v>
      </c>
      <c r="K3436" s="1">
        <f>IF(G3436&gt;MainSheet!$C$11+$B$6,IF(K3435&gt;=0.999,1,(G3436-MainSheet!$C$11-$B$6)*I3436/$C$2/60),0)</f>
        <v>1</v>
      </c>
      <c r="L3436" s="1">
        <f>IF(G3436&gt;MainSheet!$C$11+$B$6+$C$6,IF(L3435&gt;=0.999,1,(G3436-MainSheet!$C$11-$B$6-$C$6)*I3436/$D$2/60),0)</f>
        <v>1</v>
      </c>
      <c r="M3436">
        <f t="shared" si="481"/>
        <v>1</v>
      </c>
      <c r="N3436" s="2">
        <f t="shared" si="482"/>
        <v>3721.0526315789471</v>
      </c>
      <c r="O3436">
        <f t="shared" si="485"/>
        <v>977.02127659574455</v>
      </c>
      <c r="P3436">
        <f t="shared" si="483"/>
        <v>192000</v>
      </c>
      <c r="Q3436" s="2">
        <f t="shared" si="484"/>
        <v>196698.0739081747</v>
      </c>
      <c r="R3436">
        <f>Q3436/MainSheet!$C$8*(G3436-G3435)+R3435</f>
        <v>4994.25947531969</v>
      </c>
      <c r="S3436">
        <f t="shared" si="486"/>
        <v>80604.136739494512</v>
      </c>
      <c r="T3436">
        <f t="shared" si="478"/>
        <v>34.340000000001737</v>
      </c>
      <c r="U3436" s="1">
        <f>Q3436/MainSheet!$C$22</f>
        <v>1</v>
      </c>
    </row>
    <row r="3437" spans="7:21">
      <c r="G3437">
        <f t="shared" si="479"/>
        <v>34.350000000001735</v>
      </c>
      <c r="H3437">
        <f t="shared" si="480"/>
        <v>198000</v>
      </c>
      <c r="I3437" s="2">
        <f>MIN(MainSheet!$C$10/MainSheet!$C$9,MainSheet!$K$9*60)</f>
        <v>660</v>
      </c>
      <c r="J3437" s="1">
        <f>IF(G3437&gt;MainSheet!$C$11,IF(J3436&gt;=0.999,1,(G3437-MainSheet!$C$11)*I3437/$B$2/60),0)</f>
        <v>1</v>
      </c>
      <c r="K3437" s="1">
        <f>IF(G3437&gt;MainSheet!$C$11+$B$6,IF(K3436&gt;=0.999,1,(G3437-MainSheet!$C$11-$B$6)*I3437/$C$2/60),0)</f>
        <v>1</v>
      </c>
      <c r="L3437" s="1">
        <f>IF(G3437&gt;MainSheet!$C$11+$B$6+$C$6,IF(L3436&gt;=0.999,1,(G3437-MainSheet!$C$11-$B$6-$C$6)*I3437/$D$2/60),0)</f>
        <v>1</v>
      </c>
      <c r="M3437">
        <f t="shared" si="481"/>
        <v>1</v>
      </c>
      <c r="N3437" s="2">
        <f t="shared" si="482"/>
        <v>3721.0526315789471</v>
      </c>
      <c r="O3437">
        <f t="shared" si="485"/>
        <v>977.02127659574455</v>
      </c>
      <c r="P3437">
        <f t="shared" si="483"/>
        <v>192000</v>
      </c>
      <c r="Q3437" s="2">
        <f t="shared" si="484"/>
        <v>196698.0739081747</v>
      </c>
      <c r="R3437">
        <f>Q3437/MainSheet!$C$8*(G3437-G3436)+R3436</f>
        <v>4996.2907218105238</v>
      </c>
      <c r="S3437">
        <f t="shared" si="486"/>
        <v>80636.919751812544</v>
      </c>
      <c r="T3437">
        <f t="shared" si="478"/>
        <v>34.350000000001735</v>
      </c>
      <c r="U3437" s="1">
        <f>Q3437/MainSheet!$C$22</f>
        <v>1</v>
      </c>
    </row>
    <row r="3438" spans="7:21">
      <c r="G3438">
        <f t="shared" si="479"/>
        <v>34.360000000001733</v>
      </c>
      <c r="H3438">
        <f t="shared" si="480"/>
        <v>198000</v>
      </c>
      <c r="I3438" s="2">
        <f>MIN(MainSheet!$C$10/MainSheet!$C$9,MainSheet!$K$9*60)</f>
        <v>660</v>
      </c>
      <c r="J3438" s="1">
        <f>IF(G3438&gt;MainSheet!$C$11,IF(J3437&gt;=0.999,1,(G3438-MainSheet!$C$11)*I3438/$B$2/60),0)</f>
        <v>1</v>
      </c>
      <c r="K3438" s="1">
        <f>IF(G3438&gt;MainSheet!$C$11+$B$6,IF(K3437&gt;=0.999,1,(G3438-MainSheet!$C$11-$B$6)*I3438/$C$2/60),0)</f>
        <v>1</v>
      </c>
      <c r="L3438" s="1">
        <f>IF(G3438&gt;MainSheet!$C$11+$B$6+$C$6,IF(L3437&gt;=0.999,1,(G3438-MainSheet!$C$11-$B$6-$C$6)*I3438/$D$2/60),0)</f>
        <v>1</v>
      </c>
      <c r="M3438">
        <f t="shared" si="481"/>
        <v>1</v>
      </c>
      <c r="N3438" s="2">
        <f t="shared" si="482"/>
        <v>3721.0526315789471</v>
      </c>
      <c r="O3438">
        <f t="shared" si="485"/>
        <v>977.02127659574455</v>
      </c>
      <c r="P3438">
        <f t="shared" si="483"/>
        <v>192000</v>
      </c>
      <c r="Q3438" s="2">
        <f t="shared" si="484"/>
        <v>196698.0739081747</v>
      </c>
      <c r="R3438">
        <f>Q3438/MainSheet!$C$8*(G3438-G3437)+R3437</f>
        <v>4998.3219683013576</v>
      </c>
      <c r="S3438">
        <f t="shared" si="486"/>
        <v>80669.702764130576</v>
      </c>
      <c r="T3438">
        <f t="shared" si="478"/>
        <v>34.360000000001733</v>
      </c>
      <c r="U3438" s="1">
        <f>Q3438/MainSheet!$C$22</f>
        <v>1</v>
      </c>
    </row>
    <row r="3439" spans="7:21">
      <c r="G3439">
        <f t="shared" si="479"/>
        <v>34.370000000001731</v>
      </c>
      <c r="H3439">
        <f t="shared" si="480"/>
        <v>198000</v>
      </c>
      <c r="I3439" s="2">
        <f>MIN(MainSheet!$C$10/MainSheet!$C$9,MainSheet!$K$9*60)</f>
        <v>660</v>
      </c>
      <c r="J3439" s="1">
        <f>IF(G3439&gt;MainSheet!$C$11,IF(J3438&gt;=0.999,1,(G3439-MainSheet!$C$11)*I3439/$B$2/60),0)</f>
        <v>1</v>
      </c>
      <c r="K3439" s="1">
        <f>IF(G3439&gt;MainSheet!$C$11+$B$6,IF(K3438&gt;=0.999,1,(G3439-MainSheet!$C$11-$B$6)*I3439/$C$2/60),0)</f>
        <v>1</v>
      </c>
      <c r="L3439" s="1">
        <f>IF(G3439&gt;MainSheet!$C$11+$B$6+$C$6,IF(L3438&gt;=0.999,1,(G3439-MainSheet!$C$11-$B$6-$C$6)*I3439/$D$2/60),0)</f>
        <v>1</v>
      </c>
      <c r="M3439">
        <f t="shared" si="481"/>
        <v>1</v>
      </c>
      <c r="N3439" s="2">
        <f t="shared" si="482"/>
        <v>3721.0526315789471</v>
      </c>
      <c r="O3439">
        <f t="shared" si="485"/>
        <v>977.02127659574455</v>
      </c>
      <c r="P3439">
        <f t="shared" si="483"/>
        <v>192000</v>
      </c>
      <c r="Q3439" s="2">
        <f t="shared" si="484"/>
        <v>196698.0739081747</v>
      </c>
      <c r="R3439">
        <f>Q3439/MainSheet!$C$8*(G3439-G3438)+R3438</f>
        <v>5000.3532147921915</v>
      </c>
      <c r="S3439">
        <f t="shared" si="486"/>
        <v>80702.485776448608</v>
      </c>
      <c r="T3439">
        <f t="shared" si="478"/>
        <v>34.370000000001731</v>
      </c>
      <c r="U3439" s="1">
        <f>Q3439/MainSheet!$C$22</f>
        <v>1</v>
      </c>
    </row>
    <row r="3440" spans="7:21">
      <c r="G3440">
        <f t="shared" si="479"/>
        <v>34.380000000001729</v>
      </c>
      <c r="H3440">
        <f t="shared" si="480"/>
        <v>198000</v>
      </c>
      <c r="I3440" s="2">
        <f>MIN(MainSheet!$C$10/MainSheet!$C$9,MainSheet!$K$9*60)</f>
        <v>660</v>
      </c>
      <c r="J3440" s="1">
        <f>IF(G3440&gt;MainSheet!$C$11,IF(J3439&gt;=0.999,1,(G3440-MainSheet!$C$11)*I3440/$B$2/60),0)</f>
        <v>1</v>
      </c>
      <c r="K3440" s="1">
        <f>IF(G3440&gt;MainSheet!$C$11+$B$6,IF(K3439&gt;=0.999,1,(G3440-MainSheet!$C$11-$B$6)*I3440/$C$2/60),0)</f>
        <v>1</v>
      </c>
      <c r="L3440" s="1">
        <f>IF(G3440&gt;MainSheet!$C$11+$B$6+$C$6,IF(L3439&gt;=0.999,1,(G3440-MainSheet!$C$11-$B$6-$C$6)*I3440/$D$2/60),0)</f>
        <v>1</v>
      </c>
      <c r="M3440">
        <f t="shared" si="481"/>
        <v>1</v>
      </c>
      <c r="N3440" s="2">
        <f t="shared" si="482"/>
        <v>3721.0526315789471</v>
      </c>
      <c r="O3440">
        <f t="shared" si="485"/>
        <v>977.02127659574455</v>
      </c>
      <c r="P3440">
        <f t="shared" si="483"/>
        <v>192000</v>
      </c>
      <c r="Q3440" s="2">
        <f t="shared" si="484"/>
        <v>196698.0739081747</v>
      </c>
      <c r="R3440">
        <f>Q3440/MainSheet!$C$8*(G3440-G3439)+R3439</f>
        <v>5002.3844612830253</v>
      </c>
      <c r="S3440">
        <f t="shared" si="486"/>
        <v>80735.26878876664</v>
      </c>
      <c r="T3440">
        <f t="shared" si="478"/>
        <v>34.380000000001729</v>
      </c>
      <c r="U3440" s="1">
        <f>Q3440/MainSheet!$C$22</f>
        <v>1</v>
      </c>
    </row>
    <row r="3441" spans="7:21">
      <c r="G3441">
        <f t="shared" si="479"/>
        <v>34.390000000001727</v>
      </c>
      <c r="H3441">
        <f t="shared" si="480"/>
        <v>198000</v>
      </c>
      <c r="I3441" s="2">
        <f>MIN(MainSheet!$C$10/MainSheet!$C$9,MainSheet!$K$9*60)</f>
        <v>660</v>
      </c>
      <c r="J3441" s="1">
        <f>IF(G3441&gt;MainSheet!$C$11,IF(J3440&gt;=0.999,1,(G3441-MainSheet!$C$11)*I3441/$B$2/60),0)</f>
        <v>1</v>
      </c>
      <c r="K3441" s="1">
        <f>IF(G3441&gt;MainSheet!$C$11+$B$6,IF(K3440&gt;=0.999,1,(G3441-MainSheet!$C$11-$B$6)*I3441/$C$2/60),0)</f>
        <v>1</v>
      </c>
      <c r="L3441" s="1">
        <f>IF(G3441&gt;MainSheet!$C$11+$B$6+$C$6,IF(L3440&gt;=0.999,1,(G3441-MainSheet!$C$11-$B$6-$C$6)*I3441/$D$2/60),0)</f>
        <v>1</v>
      </c>
      <c r="M3441">
        <f t="shared" si="481"/>
        <v>1</v>
      </c>
      <c r="N3441" s="2">
        <f t="shared" si="482"/>
        <v>3721.0526315789471</v>
      </c>
      <c r="O3441">
        <f t="shared" si="485"/>
        <v>977.02127659574455</v>
      </c>
      <c r="P3441">
        <f t="shared" si="483"/>
        <v>192000</v>
      </c>
      <c r="Q3441" s="2">
        <f t="shared" si="484"/>
        <v>196698.0739081747</v>
      </c>
      <c r="R3441">
        <f>Q3441/MainSheet!$C$8*(G3441-G3440)+R3440</f>
        <v>5004.4157077738591</v>
      </c>
      <c r="S3441">
        <f t="shared" si="486"/>
        <v>80768.051801084672</v>
      </c>
      <c r="T3441">
        <f t="shared" si="478"/>
        <v>34.390000000001727</v>
      </c>
      <c r="U3441" s="1">
        <f>Q3441/MainSheet!$C$22</f>
        <v>1</v>
      </c>
    </row>
    <row r="3442" spans="7:21">
      <c r="G3442">
        <f t="shared" si="479"/>
        <v>34.400000000001725</v>
      </c>
      <c r="H3442">
        <f t="shared" si="480"/>
        <v>198000</v>
      </c>
      <c r="I3442" s="2">
        <f>MIN(MainSheet!$C$10/MainSheet!$C$9,MainSheet!$K$9*60)</f>
        <v>660</v>
      </c>
      <c r="J3442" s="1">
        <f>IF(G3442&gt;MainSheet!$C$11,IF(J3441&gt;=0.999,1,(G3442-MainSheet!$C$11)*I3442/$B$2/60),0)</f>
        <v>1</v>
      </c>
      <c r="K3442" s="1">
        <f>IF(G3442&gt;MainSheet!$C$11+$B$6,IF(K3441&gt;=0.999,1,(G3442-MainSheet!$C$11-$B$6)*I3442/$C$2/60),0)</f>
        <v>1</v>
      </c>
      <c r="L3442" s="1">
        <f>IF(G3442&gt;MainSheet!$C$11+$B$6+$C$6,IF(L3441&gt;=0.999,1,(G3442-MainSheet!$C$11-$B$6-$C$6)*I3442/$D$2/60),0)</f>
        <v>1</v>
      </c>
      <c r="M3442">
        <f t="shared" si="481"/>
        <v>1</v>
      </c>
      <c r="N3442" s="2">
        <f t="shared" si="482"/>
        <v>3721.0526315789471</v>
      </c>
      <c r="O3442">
        <f t="shared" si="485"/>
        <v>977.02127659574455</v>
      </c>
      <c r="P3442">
        <f t="shared" si="483"/>
        <v>192000</v>
      </c>
      <c r="Q3442" s="2">
        <f t="shared" si="484"/>
        <v>196698.0739081747</v>
      </c>
      <c r="R3442">
        <f>Q3442/MainSheet!$C$8*(G3442-G3441)+R3441</f>
        <v>5006.446954264693</v>
      </c>
      <c r="S3442">
        <f t="shared" si="486"/>
        <v>80800.834813402704</v>
      </c>
      <c r="T3442">
        <f t="shared" si="478"/>
        <v>34.400000000001725</v>
      </c>
      <c r="U3442" s="1">
        <f>Q3442/MainSheet!$C$22</f>
        <v>1</v>
      </c>
    </row>
    <row r="3443" spans="7:21">
      <c r="G3443">
        <f t="shared" si="479"/>
        <v>34.410000000001723</v>
      </c>
      <c r="H3443">
        <f t="shared" si="480"/>
        <v>198000</v>
      </c>
      <c r="I3443" s="2">
        <f>MIN(MainSheet!$C$10/MainSheet!$C$9,MainSheet!$K$9*60)</f>
        <v>660</v>
      </c>
      <c r="J3443" s="1">
        <f>IF(G3443&gt;MainSheet!$C$11,IF(J3442&gt;=0.999,1,(G3443-MainSheet!$C$11)*I3443/$B$2/60),0)</f>
        <v>1</v>
      </c>
      <c r="K3443" s="1">
        <f>IF(G3443&gt;MainSheet!$C$11+$B$6,IF(K3442&gt;=0.999,1,(G3443-MainSheet!$C$11-$B$6)*I3443/$C$2/60),0)</f>
        <v>1</v>
      </c>
      <c r="L3443" s="1">
        <f>IF(G3443&gt;MainSheet!$C$11+$B$6+$C$6,IF(L3442&gt;=0.999,1,(G3443-MainSheet!$C$11-$B$6-$C$6)*I3443/$D$2/60),0)</f>
        <v>1</v>
      </c>
      <c r="M3443">
        <f t="shared" si="481"/>
        <v>1</v>
      </c>
      <c r="N3443" s="2">
        <f t="shared" si="482"/>
        <v>3721.0526315789471</v>
      </c>
      <c r="O3443">
        <f t="shared" si="485"/>
        <v>977.02127659574455</v>
      </c>
      <c r="P3443">
        <f t="shared" si="483"/>
        <v>192000</v>
      </c>
      <c r="Q3443" s="2">
        <f t="shared" si="484"/>
        <v>196698.0739081747</v>
      </c>
      <c r="R3443">
        <f>Q3443/MainSheet!$C$8*(G3443-G3442)+R3442</f>
        <v>5008.4782007555268</v>
      </c>
      <c r="S3443">
        <f t="shared" si="486"/>
        <v>80833.617825720736</v>
      </c>
      <c r="T3443">
        <f t="shared" si="478"/>
        <v>34.410000000001723</v>
      </c>
      <c r="U3443" s="1">
        <f>Q3443/MainSheet!$C$22</f>
        <v>1</v>
      </c>
    </row>
    <row r="3444" spans="7:21">
      <c r="G3444">
        <f t="shared" si="479"/>
        <v>34.420000000001721</v>
      </c>
      <c r="H3444">
        <f t="shared" si="480"/>
        <v>198000</v>
      </c>
      <c r="I3444" s="2">
        <f>MIN(MainSheet!$C$10/MainSheet!$C$9,MainSheet!$K$9*60)</f>
        <v>660</v>
      </c>
      <c r="J3444" s="1">
        <f>IF(G3444&gt;MainSheet!$C$11,IF(J3443&gt;=0.999,1,(G3444-MainSheet!$C$11)*I3444/$B$2/60),0)</f>
        <v>1</v>
      </c>
      <c r="K3444" s="1">
        <f>IF(G3444&gt;MainSheet!$C$11+$B$6,IF(K3443&gt;=0.999,1,(G3444-MainSheet!$C$11-$B$6)*I3444/$C$2/60),0)</f>
        <v>1</v>
      </c>
      <c r="L3444" s="1">
        <f>IF(G3444&gt;MainSheet!$C$11+$B$6+$C$6,IF(L3443&gt;=0.999,1,(G3444-MainSheet!$C$11-$B$6-$C$6)*I3444/$D$2/60),0)</f>
        <v>1</v>
      </c>
      <c r="M3444">
        <f t="shared" si="481"/>
        <v>1</v>
      </c>
      <c r="N3444" s="2">
        <f t="shared" si="482"/>
        <v>3721.0526315789471</v>
      </c>
      <c r="O3444">
        <f t="shared" si="485"/>
        <v>977.02127659574455</v>
      </c>
      <c r="P3444">
        <f t="shared" si="483"/>
        <v>192000</v>
      </c>
      <c r="Q3444" s="2">
        <f t="shared" si="484"/>
        <v>196698.0739081747</v>
      </c>
      <c r="R3444">
        <f>Q3444/MainSheet!$C$8*(G3444-G3443)+R3443</f>
        <v>5010.5094472463607</v>
      </c>
      <c r="S3444">
        <f t="shared" si="486"/>
        <v>80866.400838038768</v>
      </c>
      <c r="T3444">
        <f t="shared" si="478"/>
        <v>34.420000000001721</v>
      </c>
      <c r="U3444" s="1">
        <f>Q3444/MainSheet!$C$22</f>
        <v>1</v>
      </c>
    </row>
    <row r="3445" spans="7:21">
      <c r="G3445">
        <f t="shared" si="479"/>
        <v>34.430000000001719</v>
      </c>
      <c r="H3445">
        <f t="shared" si="480"/>
        <v>198000</v>
      </c>
      <c r="I3445" s="2">
        <f>MIN(MainSheet!$C$10/MainSheet!$C$9,MainSheet!$K$9*60)</f>
        <v>660</v>
      </c>
      <c r="J3445" s="1">
        <f>IF(G3445&gt;MainSheet!$C$11,IF(J3444&gt;=0.999,1,(G3445-MainSheet!$C$11)*I3445/$B$2/60),0)</f>
        <v>1</v>
      </c>
      <c r="K3445" s="1">
        <f>IF(G3445&gt;MainSheet!$C$11+$B$6,IF(K3444&gt;=0.999,1,(G3445-MainSheet!$C$11-$B$6)*I3445/$C$2/60),0)</f>
        <v>1</v>
      </c>
      <c r="L3445" s="1">
        <f>IF(G3445&gt;MainSheet!$C$11+$B$6+$C$6,IF(L3444&gt;=0.999,1,(G3445-MainSheet!$C$11-$B$6-$C$6)*I3445/$D$2/60),0)</f>
        <v>1</v>
      </c>
      <c r="M3445">
        <f t="shared" si="481"/>
        <v>1</v>
      </c>
      <c r="N3445" s="2">
        <f t="shared" si="482"/>
        <v>3721.0526315789471</v>
      </c>
      <c r="O3445">
        <f t="shared" si="485"/>
        <v>977.02127659574455</v>
      </c>
      <c r="P3445">
        <f t="shared" si="483"/>
        <v>192000</v>
      </c>
      <c r="Q3445" s="2">
        <f t="shared" si="484"/>
        <v>196698.0739081747</v>
      </c>
      <c r="R3445">
        <f>Q3445/MainSheet!$C$8*(G3445-G3444)+R3444</f>
        <v>5012.5406937371945</v>
      </c>
      <c r="S3445">
        <f t="shared" si="486"/>
        <v>80899.1838503568</v>
      </c>
      <c r="T3445">
        <f t="shared" si="478"/>
        <v>34.430000000001719</v>
      </c>
      <c r="U3445" s="1">
        <f>Q3445/MainSheet!$C$22</f>
        <v>1</v>
      </c>
    </row>
    <row r="3446" spans="7:21">
      <c r="G3446">
        <f t="shared" si="479"/>
        <v>34.440000000001717</v>
      </c>
      <c r="H3446">
        <f t="shared" si="480"/>
        <v>198000</v>
      </c>
      <c r="I3446" s="2">
        <f>MIN(MainSheet!$C$10/MainSheet!$C$9,MainSheet!$K$9*60)</f>
        <v>660</v>
      </c>
      <c r="J3446" s="1">
        <f>IF(G3446&gt;MainSheet!$C$11,IF(J3445&gt;=0.999,1,(G3446-MainSheet!$C$11)*I3446/$B$2/60),0)</f>
        <v>1</v>
      </c>
      <c r="K3446" s="1">
        <f>IF(G3446&gt;MainSheet!$C$11+$B$6,IF(K3445&gt;=0.999,1,(G3446-MainSheet!$C$11-$B$6)*I3446/$C$2/60),0)</f>
        <v>1</v>
      </c>
      <c r="L3446" s="1">
        <f>IF(G3446&gt;MainSheet!$C$11+$B$6+$C$6,IF(L3445&gt;=0.999,1,(G3446-MainSheet!$C$11-$B$6-$C$6)*I3446/$D$2/60),0)</f>
        <v>1</v>
      </c>
      <c r="M3446">
        <f t="shared" si="481"/>
        <v>1</v>
      </c>
      <c r="N3446" s="2">
        <f t="shared" si="482"/>
        <v>3721.0526315789471</v>
      </c>
      <c r="O3446">
        <f t="shared" si="485"/>
        <v>977.02127659574455</v>
      </c>
      <c r="P3446">
        <f t="shared" si="483"/>
        <v>192000</v>
      </c>
      <c r="Q3446" s="2">
        <f t="shared" si="484"/>
        <v>196698.0739081747</v>
      </c>
      <c r="R3446">
        <f>Q3446/MainSheet!$C$8*(G3446-G3445)+R3445</f>
        <v>5014.5719402280283</v>
      </c>
      <c r="S3446">
        <f t="shared" si="486"/>
        <v>80931.966862674832</v>
      </c>
      <c r="T3446">
        <f t="shared" si="478"/>
        <v>34.440000000001717</v>
      </c>
      <c r="U3446" s="1">
        <f>Q3446/MainSheet!$C$22</f>
        <v>1</v>
      </c>
    </row>
    <row r="3447" spans="7:21">
      <c r="G3447">
        <f t="shared" si="479"/>
        <v>34.450000000001715</v>
      </c>
      <c r="H3447">
        <f t="shared" si="480"/>
        <v>198000</v>
      </c>
      <c r="I3447" s="2">
        <f>MIN(MainSheet!$C$10/MainSheet!$C$9,MainSheet!$K$9*60)</f>
        <v>660</v>
      </c>
      <c r="J3447" s="1">
        <f>IF(G3447&gt;MainSheet!$C$11,IF(J3446&gt;=0.999,1,(G3447-MainSheet!$C$11)*I3447/$B$2/60),0)</f>
        <v>1</v>
      </c>
      <c r="K3447" s="1">
        <f>IF(G3447&gt;MainSheet!$C$11+$B$6,IF(K3446&gt;=0.999,1,(G3447-MainSheet!$C$11-$B$6)*I3447/$C$2/60),0)</f>
        <v>1</v>
      </c>
      <c r="L3447" s="1">
        <f>IF(G3447&gt;MainSheet!$C$11+$B$6+$C$6,IF(L3446&gt;=0.999,1,(G3447-MainSheet!$C$11-$B$6-$C$6)*I3447/$D$2/60),0)</f>
        <v>1</v>
      </c>
      <c r="M3447">
        <f t="shared" si="481"/>
        <v>1</v>
      </c>
      <c r="N3447" s="2">
        <f t="shared" si="482"/>
        <v>3721.0526315789471</v>
      </c>
      <c r="O3447">
        <f t="shared" si="485"/>
        <v>977.02127659574455</v>
      </c>
      <c r="P3447">
        <f t="shared" si="483"/>
        <v>192000</v>
      </c>
      <c r="Q3447" s="2">
        <f t="shared" si="484"/>
        <v>196698.0739081747</v>
      </c>
      <c r="R3447">
        <f>Q3447/MainSheet!$C$8*(G3447-G3446)+R3446</f>
        <v>5016.6031867188622</v>
      </c>
      <c r="S3447">
        <f t="shared" si="486"/>
        <v>80964.749874992864</v>
      </c>
      <c r="T3447">
        <f t="shared" si="478"/>
        <v>34.450000000001715</v>
      </c>
      <c r="U3447" s="1">
        <f>Q3447/MainSheet!$C$22</f>
        <v>1</v>
      </c>
    </row>
    <row r="3448" spans="7:21">
      <c r="G3448">
        <f t="shared" si="479"/>
        <v>34.460000000001713</v>
      </c>
      <c r="H3448">
        <f t="shared" si="480"/>
        <v>198000</v>
      </c>
      <c r="I3448" s="2">
        <f>MIN(MainSheet!$C$10/MainSheet!$C$9,MainSheet!$K$9*60)</f>
        <v>660</v>
      </c>
      <c r="J3448" s="1">
        <f>IF(G3448&gt;MainSheet!$C$11,IF(J3447&gt;=0.999,1,(G3448-MainSheet!$C$11)*I3448/$B$2/60),0)</f>
        <v>1</v>
      </c>
      <c r="K3448" s="1">
        <f>IF(G3448&gt;MainSheet!$C$11+$B$6,IF(K3447&gt;=0.999,1,(G3448-MainSheet!$C$11-$B$6)*I3448/$C$2/60),0)</f>
        <v>1</v>
      </c>
      <c r="L3448" s="1">
        <f>IF(G3448&gt;MainSheet!$C$11+$B$6+$C$6,IF(L3447&gt;=0.999,1,(G3448-MainSheet!$C$11-$B$6-$C$6)*I3448/$D$2/60),0)</f>
        <v>1</v>
      </c>
      <c r="M3448">
        <f t="shared" si="481"/>
        <v>1</v>
      </c>
      <c r="N3448" s="2">
        <f t="shared" si="482"/>
        <v>3721.0526315789471</v>
      </c>
      <c r="O3448">
        <f t="shared" si="485"/>
        <v>977.02127659574455</v>
      </c>
      <c r="P3448">
        <f t="shared" si="483"/>
        <v>192000</v>
      </c>
      <c r="Q3448" s="2">
        <f t="shared" si="484"/>
        <v>196698.0739081747</v>
      </c>
      <c r="R3448">
        <f>Q3448/MainSheet!$C$8*(G3448-G3447)+R3447</f>
        <v>5018.634433209696</v>
      </c>
      <c r="S3448">
        <f t="shared" si="486"/>
        <v>80997.532887310896</v>
      </c>
      <c r="T3448">
        <f t="shared" si="478"/>
        <v>34.460000000001713</v>
      </c>
      <c r="U3448" s="1">
        <f>Q3448/MainSheet!$C$22</f>
        <v>1</v>
      </c>
    </row>
    <row r="3449" spans="7:21">
      <c r="G3449">
        <f t="shared" si="479"/>
        <v>34.470000000001711</v>
      </c>
      <c r="H3449">
        <f t="shared" si="480"/>
        <v>198000</v>
      </c>
      <c r="I3449" s="2">
        <f>MIN(MainSheet!$C$10/MainSheet!$C$9,MainSheet!$K$9*60)</f>
        <v>660</v>
      </c>
      <c r="J3449" s="1">
        <f>IF(G3449&gt;MainSheet!$C$11,IF(J3448&gt;=0.999,1,(G3449-MainSheet!$C$11)*I3449/$B$2/60),0)</f>
        <v>1</v>
      </c>
      <c r="K3449" s="1">
        <f>IF(G3449&gt;MainSheet!$C$11+$B$6,IF(K3448&gt;=0.999,1,(G3449-MainSheet!$C$11-$B$6)*I3449/$C$2/60),0)</f>
        <v>1</v>
      </c>
      <c r="L3449" s="1">
        <f>IF(G3449&gt;MainSheet!$C$11+$B$6+$C$6,IF(L3448&gt;=0.999,1,(G3449-MainSheet!$C$11-$B$6-$C$6)*I3449/$D$2/60),0)</f>
        <v>1</v>
      </c>
      <c r="M3449">
        <f t="shared" si="481"/>
        <v>1</v>
      </c>
      <c r="N3449" s="2">
        <f t="shared" si="482"/>
        <v>3721.0526315789471</v>
      </c>
      <c r="O3449">
        <f t="shared" si="485"/>
        <v>977.02127659574455</v>
      </c>
      <c r="P3449">
        <f t="shared" si="483"/>
        <v>192000</v>
      </c>
      <c r="Q3449" s="2">
        <f t="shared" si="484"/>
        <v>196698.0739081747</v>
      </c>
      <c r="R3449">
        <f>Q3449/MainSheet!$C$8*(G3449-G3448)+R3448</f>
        <v>5020.6656797005298</v>
      </c>
      <c r="S3449">
        <f t="shared" si="486"/>
        <v>81030.315899628928</v>
      </c>
      <c r="T3449">
        <f t="shared" si="478"/>
        <v>34.470000000001711</v>
      </c>
      <c r="U3449" s="1">
        <f>Q3449/MainSheet!$C$22</f>
        <v>1</v>
      </c>
    </row>
    <row r="3450" spans="7:21">
      <c r="G3450">
        <f t="shared" si="479"/>
        <v>34.480000000001709</v>
      </c>
      <c r="H3450">
        <f t="shared" si="480"/>
        <v>198000</v>
      </c>
      <c r="I3450" s="2">
        <f>MIN(MainSheet!$C$10/MainSheet!$C$9,MainSheet!$K$9*60)</f>
        <v>660</v>
      </c>
      <c r="J3450" s="1">
        <f>IF(G3450&gt;MainSheet!$C$11,IF(J3449&gt;=0.999,1,(G3450-MainSheet!$C$11)*I3450/$B$2/60),0)</f>
        <v>1</v>
      </c>
      <c r="K3450" s="1">
        <f>IF(G3450&gt;MainSheet!$C$11+$B$6,IF(K3449&gt;=0.999,1,(G3450-MainSheet!$C$11-$B$6)*I3450/$C$2/60),0)</f>
        <v>1</v>
      </c>
      <c r="L3450" s="1">
        <f>IF(G3450&gt;MainSheet!$C$11+$B$6+$C$6,IF(L3449&gt;=0.999,1,(G3450-MainSheet!$C$11-$B$6-$C$6)*I3450/$D$2/60),0)</f>
        <v>1</v>
      </c>
      <c r="M3450">
        <f t="shared" si="481"/>
        <v>1</v>
      </c>
      <c r="N3450" s="2">
        <f t="shared" si="482"/>
        <v>3721.0526315789471</v>
      </c>
      <c r="O3450">
        <f t="shared" si="485"/>
        <v>977.02127659574455</v>
      </c>
      <c r="P3450">
        <f t="shared" si="483"/>
        <v>192000</v>
      </c>
      <c r="Q3450" s="2">
        <f t="shared" si="484"/>
        <v>196698.0739081747</v>
      </c>
      <c r="R3450">
        <f>Q3450/MainSheet!$C$8*(G3450-G3449)+R3449</f>
        <v>5022.6969261913637</v>
      </c>
      <c r="S3450">
        <f t="shared" si="486"/>
        <v>81063.09891194696</v>
      </c>
      <c r="T3450">
        <f t="shared" si="478"/>
        <v>34.480000000001709</v>
      </c>
      <c r="U3450" s="1">
        <f>Q3450/MainSheet!$C$22</f>
        <v>1</v>
      </c>
    </row>
    <row r="3451" spans="7:21">
      <c r="G3451">
        <f t="shared" si="479"/>
        <v>34.490000000001707</v>
      </c>
      <c r="H3451">
        <f t="shared" si="480"/>
        <v>198000</v>
      </c>
      <c r="I3451" s="2">
        <f>MIN(MainSheet!$C$10/MainSheet!$C$9,MainSheet!$K$9*60)</f>
        <v>660</v>
      </c>
      <c r="J3451" s="1">
        <f>IF(G3451&gt;MainSheet!$C$11,IF(J3450&gt;=0.999,1,(G3451-MainSheet!$C$11)*I3451/$B$2/60),0)</f>
        <v>1</v>
      </c>
      <c r="K3451" s="1">
        <f>IF(G3451&gt;MainSheet!$C$11+$B$6,IF(K3450&gt;=0.999,1,(G3451-MainSheet!$C$11-$B$6)*I3451/$C$2/60),0)</f>
        <v>1</v>
      </c>
      <c r="L3451" s="1">
        <f>IF(G3451&gt;MainSheet!$C$11+$B$6+$C$6,IF(L3450&gt;=0.999,1,(G3451-MainSheet!$C$11-$B$6-$C$6)*I3451/$D$2/60),0)</f>
        <v>1</v>
      </c>
      <c r="M3451">
        <f t="shared" si="481"/>
        <v>1</v>
      </c>
      <c r="N3451" s="2">
        <f t="shared" si="482"/>
        <v>3721.0526315789471</v>
      </c>
      <c r="O3451">
        <f t="shared" si="485"/>
        <v>977.02127659574455</v>
      </c>
      <c r="P3451">
        <f t="shared" si="483"/>
        <v>192000</v>
      </c>
      <c r="Q3451" s="2">
        <f t="shared" si="484"/>
        <v>196698.0739081747</v>
      </c>
      <c r="R3451">
        <f>Q3451/MainSheet!$C$8*(G3451-G3450)+R3450</f>
        <v>5024.7281726821975</v>
      </c>
      <c r="S3451">
        <f t="shared" si="486"/>
        <v>81095.881924264992</v>
      </c>
      <c r="T3451">
        <f t="shared" si="478"/>
        <v>34.490000000001707</v>
      </c>
      <c r="U3451" s="1">
        <f>Q3451/MainSheet!$C$22</f>
        <v>1</v>
      </c>
    </row>
    <row r="3452" spans="7:21">
      <c r="G3452">
        <f t="shared" si="479"/>
        <v>34.500000000001705</v>
      </c>
      <c r="H3452">
        <f t="shared" si="480"/>
        <v>198000</v>
      </c>
      <c r="I3452" s="2">
        <f>MIN(MainSheet!$C$10/MainSheet!$C$9,MainSheet!$K$9*60)</f>
        <v>660</v>
      </c>
      <c r="J3452" s="1">
        <f>IF(G3452&gt;MainSheet!$C$11,IF(J3451&gt;=0.999,1,(G3452-MainSheet!$C$11)*I3452/$B$2/60),0)</f>
        <v>1</v>
      </c>
      <c r="K3452" s="1">
        <f>IF(G3452&gt;MainSheet!$C$11+$B$6,IF(K3451&gt;=0.999,1,(G3452-MainSheet!$C$11-$B$6)*I3452/$C$2/60),0)</f>
        <v>1</v>
      </c>
      <c r="L3452" s="1">
        <f>IF(G3452&gt;MainSheet!$C$11+$B$6+$C$6,IF(L3451&gt;=0.999,1,(G3452-MainSheet!$C$11-$B$6-$C$6)*I3452/$D$2/60),0)</f>
        <v>1</v>
      </c>
      <c r="M3452">
        <f t="shared" si="481"/>
        <v>1</v>
      </c>
      <c r="N3452" s="2">
        <f t="shared" si="482"/>
        <v>3721.0526315789471</v>
      </c>
      <c r="O3452">
        <f t="shared" si="485"/>
        <v>977.02127659574455</v>
      </c>
      <c r="P3452">
        <f t="shared" si="483"/>
        <v>192000</v>
      </c>
      <c r="Q3452" s="2">
        <f t="shared" si="484"/>
        <v>196698.0739081747</v>
      </c>
      <c r="R3452">
        <f>Q3452/MainSheet!$C$8*(G3452-G3451)+R3451</f>
        <v>5026.7594191730313</v>
      </c>
      <c r="S3452">
        <f t="shared" si="486"/>
        <v>81128.664936583024</v>
      </c>
      <c r="T3452">
        <f t="shared" si="478"/>
        <v>34.500000000001705</v>
      </c>
      <c r="U3452" s="1">
        <f>Q3452/MainSheet!$C$22</f>
        <v>1</v>
      </c>
    </row>
    <row r="3453" spans="7:21">
      <c r="G3453">
        <f t="shared" si="479"/>
        <v>34.510000000001703</v>
      </c>
      <c r="H3453">
        <f t="shared" si="480"/>
        <v>198000</v>
      </c>
      <c r="I3453" s="2">
        <f>MIN(MainSheet!$C$10/MainSheet!$C$9,MainSheet!$K$9*60)</f>
        <v>660</v>
      </c>
      <c r="J3453" s="1">
        <f>IF(G3453&gt;MainSheet!$C$11,IF(J3452&gt;=0.999,1,(G3453-MainSheet!$C$11)*I3453/$B$2/60),0)</f>
        <v>1</v>
      </c>
      <c r="K3453" s="1">
        <f>IF(G3453&gt;MainSheet!$C$11+$B$6,IF(K3452&gt;=0.999,1,(G3453-MainSheet!$C$11-$B$6)*I3453/$C$2/60),0)</f>
        <v>1</v>
      </c>
      <c r="L3453" s="1">
        <f>IF(G3453&gt;MainSheet!$C$11+$B$6+$C$6,IF(L3452&gt;=0.999,1,(G3453-MainSheet!$C$11-$B$6-$C$6)*I3453/$D$2/60),0)</f>
        <v>1</v>
      </c>
      <c r="M3453">
        <f t="shared" si="481"/>
        <v>1</v>
      </c>
      <c r="N3453" s="2">
        <f t="shared" si="482"/>
        <v>3721.0526315789471</v>
      </c>
      <c r="O3453">
        <f t="shared" si="485"/>
        <v>977.02127659574455</v>
      </c>
      <c r="P3453">
        <f t="shared" si="483"/>
        <v>192000</v>
      </c>
      <c r="Q3453" s="2">
        <f t="shared" si="484"/>
        <v>196698.0739081747</v>
      </c>
      <c r="R3453">
        <f>Q3453/MainSheet!$C$8*(G3453-G3452)+R3452</f>
        <v>5028.7906656638652</v>
      </c>
      <c r="S3453">
        <f t="shared" si="486"/>
        <v>81161.447948901055</v>
      </c>
      <c r="T3453">
        <f t="shared" si="478"/>
        <v>34.510000000001703</v>
      </c>
      <c r="U3453" s="1">
        <f>Q3453/MainSheet!$C$22</f>
        <v>1</v>
      </c>
    </row>
    <row r="3454" spans="7:21">
      <c r="G3454">
        <f t="shared" si="479"/>
        <v>34.520000000001701</v>
      </c>
      <c r="H3454">
        <f t="shared" si="480"/>
        <v>198000</v>
      </c>
      <c r="I3454" s="2">
        <f>MIN(MainSheet!$C$10/MainSheet!$C$9,MainSheet!$K$9*60)</f>
        <v>660</v>
      </c>
      <c r="J3454" s="1">
        <f>IF(G3454&gt;MainSheet!$C$11,IF(J3453&gt;=0.999,1,(G3454-MainSheet!$C$11)*I3454/$B$2/60),0)</f>
        <v>1</v>
      </c>
      <c r="K3454" s="1">
        <f>IF(G3454&gt;MainSheet!$C$11+$B$6,IF(K3453&gt;=0.999,1,(G3454-MainSheet!$C$11-$B$6)*I3454/$C$2/60),0)</f>
        <v>1</v>
      </c>
      <c r="L3454" s="1">
        <f>IF(G3454&gt;MainSheet!$C$11+$B$6+$C$6,IF(L3453&gt;=0.999,1,(G3454-MainSheet!$C$11-$B$6-$C$6)*I3454/$D$2/60),0)</f>
        <v>1</v>
      </c>
      <c r="M3454">
        <f t="shared" si="481"/>
        <v>1</v>
      </c>
      <c r="N3454" s="2">
        <f t="shared" si="482"/>
        <v>3721.0526315789471</v>
      </c>
      <c r="O3454">
        <f t="shared" si="485"/>
        <v>977.02127659574455</v>
      </c>
      <c r="P3454">
        <f t="shared" si="483"/>
        <v>192000</v>
      </c>
      <c r="Q3454" s="2">
        <f t="shared" si="484"/>
        <v>196698.0739081747</v>
      </c>
      <c r="R3454">
        <f>Q3454/MainSheet!$C$8*(G3454-G3453)+R3453</f>
        <v>5030.821912154699</v>
      </c>
      <c r="S3454">
        <f t="shared" si="486"/>
        <v>81194.230961219087</v>
      </c>
      <c r="T3454">
        <f t="shared" si="478"/>
        <v>34.520000000001701</v>
      </c>
      <c r="U3454" s="1">
        <f>Q3454/MainSheet!$C$22</f>
        <v>1</v>
      </c>
    </row>
    <row r="3455" spans="7:21">
      <c r="G3455">
        <f t="shared" si="479"/>
        <v>34.530000000001699</v>
      </c>
      <c r="H3455">
        <f t="shared" si="480"/>
        <v>198000</v>
      </c>
      <c r="I3455" s="2">
        <f>MIN(MainSheet!$C$10/MainSheet!$C$9,MainSheet!$K$9*60)</f>
        <v>660</v>
      </c>
      <c r="J3455" s="1">
        <f>IF(G3455&gt;MainSheet!$C$11,IF(J3454&gt;=0.999,1,(G3455-MainSheet!$C$11)*I3455/$B$2/60),0)</f>
        <v>1</v>
      </c>
      <c r="K3455" s="1">
        <f>IF(G3455&gt;MainSheet!$C$11+$B$6,IF(K3454&gt;=0.999,1,(G3455-MainSheet!$C$11-$B$6)*I3455/$C$2/60),0)</f>
        <v>1</v>
      </c>
      <c r="L3455" s="1">
        <f>IF(G3455&gt;MainSheet!$C$11+$B$6+$C$6,IF(L3454&gt;=0.999,1,(G3455-MainSheet!$C$11-$B$6-$C$6)*I3455/$D$2/60),0)</f>
        <v>1</v>
      </c>
      <c r="M3455">
        <f t="shared" si="481"/>
        <v>1</v>
      </c>
      <c r="N3455" s="2">
        <f t="shared" si="482"/>
        <v>3721.0526315789471</v>
      </c>
      <c r="O3455">
        <f t="shared" si="485"/>
        <v>977.02127659574455</v>
      </c>
      <c r="P3455">
        <f t="shared" si="483"/>
        <v>192000</v>
      </c>
      <c r="Q3455" s="2">
        <f t="shared" si="484"/>
        <v>196698.0739081747</v>
      </c>
      <c r="R3455">
        <f>Q3455/MainSheet!$C$8*(G3455-G3454)+R3454</f>
        <v>5032.8531586455329</v>
      </c>
      <c r="S3455">
        <f t="shared" si="486"/>
        <v>81227.013973537119</v>
      </c>
      <c r="T3455">
        <f t="shared" si="478"/>
        <v>34.530000000001699</v>
      </c>
      <c r="U3455" s="1">
        <f>Q3455/MainSheet!$C$22</f>
        <v>1</v>
      </c>
    </row>
    <row r="3456" spans="7:21">
      <c r="G3456">
        <f t="shared" si="479"/>
        <v>34.540000000001697</v>
      </c>
      <c r="H3456">
        <f t="shared" si="480"/>
        <v>198000</v>
      </c>
      <c r="I3456" s="2">
        <f>MIN(MainSheet!$C$10/MainSheet!$C$9,MainSheet!$K$9*60)</f>
        <v>660</v>
      </c>
      <c r="J3456" s="1">
        <f>IF(G3456&gt;MainSheet!$C$11,IF(J3455&gt;=0.999,1,(G3456-MainSheet!$C$11)*I3456/$B$2/60),0)</f>
        <v>1</v>
      </c>
      <c r="K3456" s="1">
        <f>IF(G3456&gt;MainSheet!$C$11+$B$6,IF(K3455&gt;=0.999,1,(G3456-MainSheet!$C$11-$B$6)*I3456/$C$2/60),0)</f>
        <v>1</v>
      </c>
      <c r="L3456" s="1">
        <f>IF(G3456&gt;MainSheet!$C$11+$B$6+$C$6,IF(L3455&gt;=0.999,1,(G3456-MainSheet!$C$11-$B$6-$C$6)*I3456/$D$2/60),0)</f>
        <v>1</v>
      </c>
      <c r="M3456">
        <f t="shared" si="481"/>
        <v>1</v>
      </c>
      <c r="N3456" s="2">
        <f t="shared" si="482"/>
        <v>3721.0526315789471</v>
      </c>
      <c r="O3456">
        <f t="shared" si="485"/>
        <v>977.02127659574455</v>
      </c>
      <c r="P3456">
        <f t="shared" si="483"/>
        <v>192000</v>
      </c>
      <c r="Q3456" s="2">
        <f t="shared" si="484"/>
        <v>196698.0739081747</v>
      </c>
      <c r="R3456">
        <f>Q3456/MainSheet!$C$8*(G3456-G3455)+R3455</f>
        <v>5034.8844051363667</v>
      </c>
      <c r="S3456">
        <f t="shared" si="486"/>
        <v>81259.796985855151</v>
      </c>
      <c r="T3456">
        <f t="shared" si="478"/>
        <v>34.540000000001697</v>
      </c>
      <c r="U3456" s="1">
        <f>Q3456/MainSheet!$C$22</f>
        <v>1</v>
      </c>
    </row>
    <row r="3457" spans="7:21">
      <c r="G3457">
        <f t="shared" si="479"/>
        <v>34.550000000001695</v>
      </c>
      <c r="H3457">
        <f t="shared" si="480"/>
        <v>198000</v>
      </c>
      <c r="I3457" s="2">
        <f>MIN(MainSheet!$C$10/MainSheet!$C$9,MainSheet!$K$9*60)</f>
        <v>660</v>
      </c>
      <c r="J3457" s="1">
        <f>IF(G3457&gt;MainSheet!$C$11,IF(J3456&gt;=0.999,1,(G3457-MainSheet!$C$11)*I3457/$B$2/60),0)</f>
        <v>1</v>
      </c>
      <c r="K3457" s="1">
        <f>IF(G3457&gt;MainSheet!$C$11+$B$6,IF(K3456&gt;=0.999,1,(G3457-MainSheet!$C$11-$B$6)*I3457/$C$2/60),0)</f>
        <v>1</v>
      </c>
      <c r="L3457" s="1">
        <f>IF(G3457&gt;MainSheet!$C$11+$B$6+$C$6,IF(L3456&gt;=0.999,1,(G3457-MainSheet!$C$11-$B$6-$C$6)*I3457/$D$2/60),0)</f>
        <v>1</v>
      </c>
      <c r="M3457">
        <f t="shared" si="481"/>
        <v>1</v>
      </c>
      <c r="N3457" s="2">
        <f t="shared" si="482"/>
        <v>3721.0526315789471</v>
      </c>
      <c r="O3457">
        <f t="shared" si="485"/>
        <v>977.02127659574455</v>
      </c>
      <c r="P3457">
        <f t="shared" si="483"/>
        <v>192000</v>
      </c>
      <c r="Q3457" s="2">
        <f t="shared" si="484"/>
        <v>196698.0739081747</v>
      </c>
      <c r="R3457">
        <f>Q3457/MainSheet!$C$8*(G3457-G3456)+R3456</f>
        <v>5036.9156516272005</v>
      </c>
      <c r="S3457">
        <f t="shared" si="486"/>
        <v>81292.579998173183</v>
      </c>
      <c r="T3457">
        <f t="shared" si="478"/>
        <v>34.550000000001695</v>
      </c>
      <c r="U3457" s="1">
        <f>Q3457/MainSheet!$C$22</f>
        <v>1</v>
      </c>
    </row>
    <row r="3458" spans="7:21">
      <c r="G3458">
        <f t="shared" si="479"/>
        <v>34.560000000001693</v>
      </c>
      <c r="H3458">
        <f t="shared" si="480"/>
        <v>198000</v>
      </c>
      <c r="I3458" s="2">
        <f>MIN(MainSheet!$C$10/MainSheet!$C$9,MainSheet!$K$9*60)</f>
        <v>660</v>
      </c>
      <c r="J3458" s="1">
        <f>IF(G3458&gt;MainSheet!$C$11,IF(J3457&gt;=0.999,1,(G3458-MainSheet!$C$11)*I3458/$B$2/60),0)</f>
        <v>1</v>
      </c>
      <c r="K3458" s="1">
        <f>IF(G3458&gt;MainSheet!$C$11+$B$6,IF(K3457&gt;=0.999,1,(G3458-MainSheet!$C$11-$B$6)*I3458/$C$2/60),0)</f>
        <v>1</v>
      </c>
      <c r="L3458" s="1">
        <f>IF(G3458&gt;MainSheet!$C$11+$B$6+$C$6,IF(L3457&gt;=0.999,1,(G3458-MainSheet!$C$11-$B$6-$C$6)*I3458/$D$2/60),0)</f>
        <v>1</v>
      </c>
      <c r="M3458">
        <f t="shared" si="481"/>
        <v>1</v>
      </c>
      <c r="N3458" s="2">
        <f t="shared" si="482"/>
        <v>3721.0526315789471</v>
      </c>
      <c r="O3458">
        <f t="shared" si="485"/>
        <v>977.02127659574455</v>
      </c>
      <c r="P3458">
        <f t="shared" si="483"/>
        <v>192000</v>
      </c>
      <c r="Q3458" s="2">
        <f t="shared" si="484"/>
        <v>196698.0739081747</v>
      </c>
      <c r="R3458">
        <f>Q3458/MainSheet!$C$8*(G3458-G3457)+R3457</f>
        <v>5038.9468981180344</v>
      </c>
      <c r="S3458">
        <f t="shared" si="486"/>
        <v>81325.363010491215</v>
      </c>
      <c r="T3458">
        <f t="shared" si="478"/>
        <v>34.560000000001693</v>
      </c>
      <c r="U3458" s="1">
        <f>Q3458/MainSheet!$C$22</f>
        <v>1</v>
      </c>
    </row>
    <row r="3459" spans="7:21">
      <c r="G3459">
        <f t="shared" si="479"/>
        <v>34.570000000001691</v>
      </c>
      <c r="H3459">
        <f t="shared" si="480"/>
        <v>198000</v>
      </c>
      <c r="I3459" s="2">
        <f>MIN(MainSheet!$C$10/MainSheet!$C$9,MainSheet!$K$9*60)</f>
        <v>660</v>
      </c>
      <c r="J3459" s="1">
        <f>IF(G3459&gt;MainSheet!$C$11,IF(J3458&gt;=0.999,1,(G3459-MainSheet!$C$11)*I3459/$B$2/60),0)</f>
        <v>1</v>
      </c>
      <c r="K3459" s="1">
        <f>IF(G3459&gt;MainSheet!$C$11+$B$6,IF(K3458&gt;=0.999,1,(G3459-MainSheet!$C$11-$B$6)*I3459/$C$2/60),0)</f>
        <v>1</v>
      </c>
      <c r="L3459" s="1">
        <f>IF(G3459&gt;MainSheet!$C$11+$B$6+$C$6,IF(L3458&gt;=0.999,1,(G3459-MainSheet!$C$11-$B$6-$C$6)*I3459/$D$2/60),0)</f>
        <v>1</v>
      </c>
      <c r="M3459">
        <f t="shared" si="481"/>
        <v>1</v>
      </c>
      <c r="N3459" s="2">
        <f t="shared" si="482"/>
        <v>3721.0526315789471</v>
      </c>
      <c r="O3459">
        <f t="shared" si="485"/>
        <v>977.02127659574455</v>
      </c>
      <c r="P3459">
        <f t="shared" si="483"/>
        <v>192000</v>
      </c>
      <c r="Q3459" s="2">
        <f t="shared" si="484"/>
        <v>196698.0739081747</v>
      </c>
      <c r="R3459">
        <f>Q3459/MainSheet!$C$8*(G3459-G3458)+R3458</f>
        <v>5040.9781446088682</v>
      </c>
      <c r="S3459">
        <f t="shared" si="486"/>
        <v>81358.146022809247</v>
      </c>
      <c r="T3459">
        <f t="shared" ref="T3459:T3522" si="487">G3459</f>
        <v>34.570000000001691</v>
      </c>
      <c r="U3459" s="1">
        <f>Q3459/MainSheet!$C$22</f>
        <v>1</v>
      </c>
    </row>
    <row r="3460" spans="7:21">
      <c r="G3460">
        <f t="shared" ref="G3460:G3523" si="488">G3459+$F$2</f>
        <v>34.580000000001689</v>
      </c>
      <c r="H3460">
        <f t="shared" ref="H3460:H3523" si="489">H3459</f>
        <v>198000</v>
      </c>
      <c r="I3460" s="2">
        <f>MIN(MainSheet!$C$10/MainSheet!$C$9,MainSheet!$K$9*60)</f>
        <v>660</v>
      </c>
      <c r="J3460" s="1">
        <f>IF(G3460&gt;MainSheet!$C$11,IF(J3459&gt;=0.999,1,(G3460-MainSheet!$C$11)*I3460/$B$2/60),0)</f>
        <v>1</v>
      </c>
      <c r="K3460" s="1">
        <f>IF(G3460&gt;MainSheet!$C$11+$B$6,IF(K3459&gt;=0.999,1,(G3460-MainSheet!$C$11-$B$6)*I3460/$C$2/60),0)</f>
        <v>1</v>
      </c>
      <c r="L3460" s="1">
        <f>IF(G3460&gt;MainSheet!$C$11+$B$6+$C$6,IF(L3459&gt;=0.999,1,(G3460-MainSheet!$C$11-$B$6-$C$6)*I3460/$D$2/60),0)</f>
        <v>1</v>
      </c>
      <c r="M3460">
        <f t="shared" ref="M3460:M3523" si="490">(J3460*$B$2+K3460*$C$2+L3460*$D$2)/SUM($B$2:$D$2)</f>
        <v>1</v>
      </c>
      <c r="N3460" s="2">
        <f t="shared" ref="N3460:N3523" si="491">IF(J3460&gt;=0.01,((1-J3460)*B$3+B$4*(J3460)),0)</f>
        <v>3721.0526315789471</v>
      </c>
      <c r="O3460">
        <f t="shared" si="485"/>
        <v>977.02127659574455</v>
      </c>
      <c r="P3460">
        <f t="shared" ref="P3460:P3523" si="492">IF(IF(N3460+O3460&gt;H3460,H3460-O3460-N3460,IF(L3460&gt;0,((1-L3460)*D$3+D$4*(L3460)),0))+O3460+N3460&gt;H3460,H3460-N3460-O3460,IF(N3460+O3460&gt;H3460,H3460-O3460-N3460,IF(L3460&gt;0,((1-L3460)*D$3+D$4*(L3460)),0)))</f>
        <v>192000</v>
      </c>
      <c r="Q3460" s="2">
        <f t="shared" ref="Q3460:Q3523" si="493">SUM(N3460:P3460)</f>
        <v>196698.0739081747</v>
      </c>
      <c r="R3460">
        <f>Q3460/MainSheet!$C$8*(G3460-G3459)+R3459</f>
        <v>5043.009391099702</v>
      </c>
      <c r="S3460">
        <f t="shared" si="486"/>
        <v>81390.929035127279</v>
      </c>
      <c r="T3460">
        <f t="shared" si="487"/>
        <v>34.580000000001689</v>
      </c>
      <c r="U3460" s="1">
        <f>Q3460/MainSheet!$C$22</f>
        <v>1</v>
      </c>
    </row>
    <row r="3461" spans="7:21">
      <c r="G3461">
        <f t="shared" si="488"/>
        <v>34.590000000001687</v>
      </c>
      <c r="H3461">
        <f t="shared" si="489"/>
        <v>198000</v>
      </c>
      <c r="I3461" s="2">
        <f>MIN(MainSheet!$C$10/MainSheet!$C$9,MainSheet!$K$9*60)</f>
        <v>660</v>
      </c>
      <c r="J3461" s="1">
        <f>IF(G3461&gt;MainSheet!$C$11,IF(J3460&gt;=0.999,1,(G3461-MainSheet!$C$11)*I3461/$B$2/60),0)</f>
        <v>1</v>
      </c>
      <c r="K3461" s="1">
        <f>IF(G3461&gt;MainSheet!$C$11+$B$6,IF(K3460&gt;=0.999,1,(G3461-MainSheet!$C$11-$B$6)*I3461/$C$2/60),0)</f>
        <v>1</v>
      </c>
      <c r="L3461" s="1">
        <f>IF(G3461&gt;MainSheet!$C$11+$B$6+$C$6,IF(L3460&gt;=0.999,1,(G3461-MainSheet!$C$11-$B$6-$C$6)*I3461/$D$2/60),0)</f>
        <v>1</v>
      </c>
      <c r="M3461">
        <f t="shared" si="490"/>
        <v>1</v>
      </c>
      <c r="N3461" s="2">
        <f t="shared" si="491"/>
        <v>3721.0526315789471</v>
      </c>
      <c r="O3461">
        <f t="shared" ref="O3461:O3524" si="494">IF(K3461&gt;=0.01,((1-K3461)*C$3+C$4*(K3461)),0)</f>
        <v>977.02127659574455</v>
      </c>
      <c r="P3461">
        <f t="shared" si="492"/>
        <v>192000</v>
      </c>
      <c r="Q3461" s="2">
        <f t="shared" si="493"/>
        <v>196698.0739081747</v>
      </c>
      <c r="R3461">
        <f>Q3461/MainSheet!$C$8*(G3461-G3460)+R3460</f>
        <v>5045.0406375905359</v>
      </c>
      <c r="S3461">
        <f t="shared" ref="S3461:S3524" si="495">Q3461*$F$2/60+S3460</f>
        <v>81423.712047445311</v>
      </c>
      <c r="T3461">
        <f t="shared" si="487"/>
        <v>34.590000000001687</v>
      </c>
      <c r="U3461" s="1">
        <f>Q3461/MainSheet!$C$22</f>
        <v>1</v>
      </c>
    </row>
    <row r="3462" spans="7:21">
      <c r="G3462">
        <f t="shared" si="488"/>
        <v>34.600000000001685</v>
      </c>
      <c r="H3462">
        <f t="shared" si="489"/>
        <v>198000</v>
      </c>
      <c r="I3462" s="2">
        <f>MIN(MainSheet!$C$10/MainSheet!$C$9,MainSheet!$K$9*60)</f>
        <v>660</v>
      </c>
      <c r="J3462" s="1">
        <f>IF(G3462&gt;MainSheet!$C$11,IF(J3461&gt;=0.999,1,(G3462-MainSheet!$C$11)*I3462/$B$2/60),0)</f>
        <v>1</v>
      </c>
      <c r="K3462" s="1">
        <f>IF(G3462&gt;MainSheet!$C$11+$B$6,IF(K3461&gt;=0.999,1,(G3462-MainSheet!$C$11-$B$6)*I3462/$C$2/60),0)</f>
        <v>1</v>
      </c>
      <c r="L3462" s="1">
        <f>IF(G3462&gt;MainSheet!$C$11+$B$6+$C$6,IF(L3461&gt;=0.999,1,(G3462-MainSheet!$C$11-$B$6-$C$6)*I3462/$D$2/60),0)</f>
        <v>1</v>
      </c>
      <c r="M3462">
        <f t="shared" si="490"/>
        <v>1</v>
      </c>
      <c r="N3462" s="2">
        <f t="shared" si="491"/>
        <v>3721.0526315789471</v>
      </c>
      <c r="O3462">
        <f t="shared" si="494"/>
        <v>977.02127659574455</v>
      </c>
      <c r="P3462">
        <f t="shared" si="492"/>
        <v>192000</v>
      </c>
      <c r="Q3462" s="2">
        <f t="shared" si="493"/>
        <v>196698.0739081747</v>
      </c>
      <c r="R3462">
        <f>Q3462/MainSheet!$C$8*(G3462-G3461)+R3461</f>
        <v>5047.0718840813697</v>
      </c>
      <c r="S3462">
        <f t="shared" si="495"/>
        <v>81456.495059763343</v>
      </c>
      <c r="T3462">
        <f t="shared" si="487"/>
        <v>34.600000000001685</v>
      </c>
      <c r="U3462" s="1">
        <f>Q3462/MainSheet!$C$22</f>
        <v>1</v>
      </c>
    </row>
    <row r="3463" spans="7:21">
      <c r="G3463">
        <f t="shared" si="488"/>
        <v>34.610000000001683</v>
      </c>
      <c r="H3463">
        <f t="shared" si="489"/>
        <v>198000</v>
      </c>
      <c r="I3463" s="2">
        <f>MIN(MainSheet!$C$10/MainSheet!$C$9,MainSheet!$K$9*60)</f>
        <v>660</v>
      </c>
      <c r="J3463" s="1">
        <f>IF(G3463&gt;MainSheet!$C$11,IF(J3462&gt;=0.999,1,(G3463-MainSheet!$C$11)*I3463/$B$2/60),0)</f>
        <v>1</v>
      </c>
      <c r="K3463" s="1">
        <f>IF(G3463&gt;MainSheet!$C$11+$B$6,IF(K3462&gt;=0.999,1,(G3463-MainSheet!$C$11-$B$6)*I3463/$C$2/60),0)</f>
        <v>1</v>
      </c>
      <c r="L3463" s="1">
        <f>IF(G3463&gt;MainSheet!$C$11+$B$6+$C$6,IF(L3462&gt;=0.999,1,(G3463-MainSheet!$C$11-$B$6-$C$6)*I3463/$D$2/60),0)</f>
        <v>1</v>
      </c>
      <c r="M3463">
        <f t="shared" si="490"/>
        <v>1</v>
      </c>
      <c r="N3463" s="2">
        <f t="shared" si="491"/>
        <v>3721.0526315789471</v>
      </c>
      <c r="O3463">
        <f t="shared" si="494"/>
        <v>977.02127659574455</v>
      </c>
      <c r="P3463">
        <f t="shared" si="492"/>
        <v>192000</v>
      </c>
      <c r="Q3463" s="2">
        <f t="shared" si="493"/>
        <v>196698.0739081747</v>
      </c>
      <c r="R3463">
        <f>Q3463/MainSheet!$C$8*(G3463-G3462)+R3462</f>
        <v>5049.1031305722036</v>
      </c>
      <c r="S3463">
        <f t="shared" si="495"/>
        <v>81489.278072081375</v>
      </c>
      <c r="T3463">
        <f t="shared" si="487"/>
        <v>34.610000000001683</v>
      </c>
      <c r="U3463" s="1">
        <f>Q3463/MainSheet!$C$22</f>
        <v>1</v>
      </c>
    </row>
    <row r="3464" spans="7:21">
      <c r="G3464">
        <f t="shared" si="488"/>
        <v>34.620000000001681</v>
      </c>
      <c r="H3464">
        <f t="shared" si="489"/>
        <v>198000</v>
      </c>
      <c r="I3464" s="2">
        <f>MIN(MainSheet!$C$10/MainSheet!$C$9,MainSheet!$K$9*60)</f>
        <v>660</v>
      </c>
      <c r="J3464" s="1">
        <f>IF(G3464&gt;MainSheet!$C$11,IF(J3463&gt;=0.999,1,(G3464-MainSheet!$C$11)*I3464/$B$2/60),0)</f>
        <v>1</v>
      </c>
      <c r="K3464" s="1">
        <f>IF(G3464&gt;MainSheet!$C$11+$B$6,IF(K3463&gt;=0.999,1,(G3464-MainSheet!$C$11-$B$6)*I3464/$C$2/60),0)</f>
        <v>1</v>
      </c>
      <c r="L3464" s="1">
        <f>IF(G3464&gt;MainSheet!$C$11+$B$6+$C$6,IF(L3463&gt;=0.999,1,(G3464-MainSheet!$C$11-$B$6-$C$6)*I3464/$D$2/60),0)</f>
        <v>1</v>
      </c>
      <c r="M3464">
        <f t="shared" si="490"/>
        <v>1</v>
      </c>
      <c r="N3464" s="2">
        <f t="shared" si="491"/>
        <v>3721.0526315789471</v>
      </c>
      <c r="O3464">
        <f t="shared" si="494"/>
        <v>977.02127659574455</v>
      </c>
      <c r="P3464">
        <f t="shared" si="492"/>
        <v>192000</v>
      </c>
      <c r="Q3464" s="2">
        <f t="shared" si="493"/>
        <v>196698.0739081747</v>
      </c>
      <c r="R3464">
        <f>Q3464/MainSheet!$C$8*(G3464-G3463)+R3463</f>
        <v>5051.1343770630374</v>
      </c>
      <c r="S3464">
        <f t="shared" si="495"/>
        <v>81522.061084399407</v>
      </c>
      <c r="T3464">
        <f t="shared" si="487"/>
        <v>34.620000000001681</v>
      </c>
      <c r="U3464" s="1">
        <f>Q3464/MainSheet!$C$22</f>
        <v>1</v>
      </c>
    </row>
    <row r="3465" spans="7:21">
      <c r="G3465">
        <f t="shared" si="488"/>
        <v>34.630000000001679</v>
      </c>
      <c r="H3465">
        <f t="shared" si="489"/>
        <v>198000</v>
      </c>
      <c r="I3465" s="2">
        <f>MIN(MainSheet!$C$10/MainSheet!$C$9,MainSheet!$K$9*60)</f>
        <v>660</v>
      </c>
      <c r="J3465" s="1">
        <f>IF(G3465&gt;MainSheet!$C$11,IF(J3464&gt;=0.999,1,(G3465-MainSheet!$C$11)*I3465/$B$2/60),0)</f>
        <v>1</v>
      </c>
      <c r="K3465" s="1">
        <f>IF(G3465&gt;MainSheet!$C$11+$B$6,IF(K3464&gt;=0.999,1,(G3465-MainSheet!$C$11-$B$6)*I3465/$C$2/60),0)</f>
        <v>1</v>
      </c>
      <c r="L3465" s="1">
        <f>IF(G3465&gt;MainSheet!$C$11+$B$6+$C$6,IF(L3464&gt;=0.999,1,(G3465-MainSheet!$C$11-$B$6-$C$6)*I3465/$D$2/60),0)</f>
        <v>1</v>
      </c>
      <c r="M3465">
        <f t="shared" si="490"/>
        <v>1</v>
      </c>
      <c r="N3465" s="2">
        <f t="shared" si="491"/>
        <v>3721.0526315789471</v>
      </c>
      <c r="O3465">
        <f t="shared" si="494"/>
        <v>977.02127659574455</v>
      </c>
      <c r="P3465">
        <f t="shared" si="492"/>
        <v>192000</v>
      </c>
      <c r="Q3465" s="2">
        <f t="shared" si="493"/>
        <v>196698.0739081747</v>
      </c>
      <c r="R3465">
        <f>Q3465/MainSheet!$C$8*(G3465-G3464)+R3464</f>
        <v>5053.1656235538712</v>
      </c>
      <c r="S3465">
        <f t="shared" si="495"/>
        <v>81554.844096717439</v>
      </c>
      <c r="T3465">
        <f t="shared" si="487"/>
        <v>34.630000000001679</v>
      </c>
      <c r="U3465" s="1">
        <f>Q3465/MainSheet!$C$22</f>
        <v>1</v>
      </c>
    </row>
    <row r="3466" spans="7:21">
      <c r="G3466">
        <f t="shared" si="488"/>
        <v>34.640000000001677</v>
      </c>
      <c r="H3466">
        <f t="shared" si="489"/>
        <v>198000</v>
      </c>
      <c r="I3466" s="2">
        <f>MIN(MainSheet!$C$10/MainSheet!$C$9,MainSheet!$K$9*60)</f>
        <v>660</v>
      </c>
      <c r="J3466" s="1">
        <f>IF(G3466&gt;MainSheet!$C$11,IF(J3465&gt;=0.999,1,(G3466-MainSheet!$C$11)*I3466/$B$2/60),0)</f>
        <v>1</v>
      </c>
      <c r="K3466" s="1">
        <f>IF(G3466&gt;MainSheet!$C$11+$B$6,IF(K3465&gt;=0.999,1,(G3466-MainSheet!$C$11-$B$6)*I3466/$C$2/60),0)</f>
        <v>1</v>
      </c>
      <c r="L3466" s="1">
        <f>IF(G3466&gt;MainSheet!$C$11+$B$6+$C$6,IF(L3465&gt;=0.999,1,(G3466-MainSheet!$C$11-$B$6-$C$6)*I3466/$D$2/60),0)</f>
        <v>1</v>
      </c>
      <c r="M3466">
        <f t="shared" si="490"/>
        <v>1</v>
      </c>
      <c r="N3466" s="2">
        <f t="shared" si="491"/>
        <v>3721.0526315789471</v>
      </c>
      <c r="O3466">
        <f t="shared" si="494"/>
        <v>977.02127659574455</v>
      </c>
      <c r="P3466">
        <f t="shared" si="492"/>
        <v>192000</v>
      </c>
      <c r="Q3466" s="2">
        <f t="shared" si="493"/>
        <v>196698.0739081747</v>
      </c>
      <c r="R3466">
        <f>Q3466/MainSheet!$C$8*(G3466-G3465)+R3465</f>
        <v>5055.1968700447051</v>
      </c>
      <c r="S3466">
        <f t="shared" si="495"/>
        <v>81587.627109035471</v>
      </c>
      <c r="T3466">
        <f t="shared" si="487"/>
        <v>34.640000000001677</v>
      </c>
      <c r="U3466" s="1">
        <f>Q3466/MainSheet!$C$22</f>
        <v>1</v>
      </c>
    </row>
    <row r="3467" spans="7:21">
      <c r="G3467">
        <f t="shared" si="488"/>
        <v>34.650000000001675</v>
      </c>
      <c r="H3467">
        <f t="shared" si="489"/>
        <v>198000</v>
      </c>
      <c r="I3467" s="2">
        <f>MIN(MainSheet!$C$10/MainSheet!$C$9,MainSheet!$K$9*60)</f>
        <v>660</v>
      </c>
      <c r="J3467" s="1">
        <f>IF(G3467&gt;MainSheet!$C$11,IF(J3466&gt;=0.999,1,(G3467-MainSheet!$C$11)*I3467/$B$2/60),0)</f>
        <v>1</v>
      </c>
      <c r="K3467" s="1">
        <f>IF(G3467&gt;MainSheet!$C$11+$B$6,IF(K3466&gt;=0.999,1,(G3467-MainSheet!$C$11-$B$6)*I3467/$C$2/60),0)</f>
        <v>1</v>
      </c>
      <c r="L3467" s="1">
        <f>IF(G3467&gt;MainSheet!$C$11+$B$6+$C$6,IF(L3466&gt;=0.999,1,(G3467-MainSheet!$C$11-$B$6-$C$6)*I3467/$D$2/60),0)</f>
        <v>1</v>
      </c>
      <c r="M3467">
        <f t="shared" si="490"/>
        <v>1</v>
      </c>
      <c r="N3467" s="2">
        <f t="shared" si="491"/>
        <v>3721.0526315789471</v>
      </c>
      <c r="O3467">
        <f t="shared" si="494"/>
        <v>977.02127659574455</v>
      </c>
      <c r="P3467">
        <f t="shared" si="492"/>
        <v>192000</v>
      </c>
      <c r="Q3467" s="2">
        <f t="shared" si="493"/>
        <v>196698.0739081747</v>
      </c>
      <c r="R3467">
        <f>Q3467/MainSheet!$C$8*(G3467-G3466)+R3466</f>
        <v>5057.2281165355389</v>
      </c>
      <c r="S3467">
        <f t="shared" si="495"/>
        <v>81620.410121353503</v>
      </c>
      <c r="T3467">
        <f t="shared" si="487"/>
        <v>34.650000000001675</v>
      </c>
      <c r="U3467" s="1">
        <f>Q3467/MainSheet!$C$22</f>
        <v>1</v>
      </c>
    </row>
    <row r="3468" spans="7:21">
      <c r="G3468">
        <f t="shared" si="488"/>
        <v>34.660000000001673</v>
      </c>
      <c r="H3468">
        <f t="shared" si="489"/>
        <v>198000</v>
      </c>
      <c r="I3468" s="2">
        <f>MIN(MainSheet!$C$10/MainSheet!$C$9,MainSheet!$K$9*60)</f>
        <v>660</v>
      </c>
      <c r="J3468" s="1">
        <f>IF(G3468&gt;MainSheet!$C$11,IF(J3467&gt;=0.999,1,(G3468-MainSheet!$C$11)*I3468/$B$2/60),0)</f>
        <v>1</v>
      </c>
      <c r="K3468" s="1">
        <f>IF(G3468&gt;MainSheet!$C$11+$B$6,IF(K3467&gt;=0.999,1,(G3468-MainSheet!$C$11-$B$6)*I3468/$C$2/60),0)</f>
        <v>1</v>
      </c>
      <c r="L3468" s="1">
        <f>IF(G3468&gt;MainSheet!$C$11+$B$6+$C$6,IF(L3467&gt;=0.999,1,(G3468-MainSheet!$C$11-$B$6-$C$6)*I3468/$D$2/60),0)</f>
        <v>1</v>
      </c>
      <c r="M3468">
        <f t="shared" si="490"/>
        <v>1</v>
      </c>
      <c r="N3468" s="2">
        <f t="shared" si="491"/>
        <v>3721.0526315789471</v>
      </c>
      <c r="O3468">
        <f t="shared" si="494"/>
        <v>977.02127659574455</v>
      </c>
      <c r="P3468">
        <f t="shared" si="492"/>
        <v>192000</v>
      </c>
      <c r="Q3468" s="2">
        <f t="shared" si="493"/>
        <v>196698.0739081747</v>
      </c>
      <c r="R3468">
        <f>Q3468/MainSheet!$C$8*(G3468-G3467)+R3467</f>
        <v>5059.2593630263727</v>
      </c>
      <c r="S3468">
        <f t="shared" si="495"/>
        <v>81653.193133671535</v>
      </c>
      <c r="T3468">
        <f t="shared" si="487"/>
        <v>34.660000000001673</v>
      </c>
      <c r="U3468" s="1">
        <f>Q3468/MainSheet!$C$22</f>
        <v>1</v>
      </c>
    </row>
    <row r="3469" spans="7:21">
      <c r="G3469">
        <f t="shared" si="488"/>
        <v>34.670000000001671</v>
      </c>
      <c r="H3469">
        <f t="shared" si="489"/>
        <v>198000</v>
      </c>
      <c r="I3469" s="2">
        <f>MIN(MainSheet!$C$10/MainSheet!$C$9,MainSheet!$K$9*60)</f>
        <v>660</v>
      </c>
      <c r="J3469" s="1">
        <f>IF(G3469&gt;MainSheet!$C$11,IF(J3468&gt;=0.999,1,(G3469-MainSheet!$C$11)*I3469/$B$2/60),0)</f>
        <v>1</v>
      </c>
      <c r="K3469" s="1">
        <f>IF(G3469&gt;MainSheet!$C$11+$B$6,IF(K3468&gt;=0.999,1,(G3469-MainSheet!$C$11-$B$6)*I3469/$C$2/60),0)</f>
        <v>1</v>
      </c>
      <c r="L3469" s="1">
        <f>IF(G3469&gt;MainSheet!$C$11+$B$6+$C$6,IF(L3468&gt;=0.999,1,(G3469-MainSheet!$C$11-$B$6-$C$6)*I3469/$D$2/60),0)</f>
        <v>1</v>
      </c>
      <c r="M3469">
        <f t="shared" si="490"/>
        <v>1</v>
      </c>
      <c r="N3469" s="2">
        <f t="shared" si="491"/>
        <v>3721.0526315789471</v>
      </c>
      <c r="O3469">
        <f t="shared" si="494"/>
        <v>977.02127659574455</v>
      </c>
      <c r="P3469">
        <f t="shared" si="492"/>
        <v>192000</v>
      </c>
      <c r="Q3469" s="2">
        <f t="shared" si="493"/>
        <v>196698.0739081747</v>
      </c>
      <c r="R3469">
        <f>Q3469/MainSheet!$C$8*(G3469-G3468)+R3468</f>
        <v>5061.2906095172066</v>
      </c>
      <c r="S3469">
        <f t="shared" si="495"/>
        <v>81685.976145989567</v>
      </c>
      <c r="T3469">
        <f t="shared" si="487"/>
        <v>34.670000000001671</v>
      </c>
      <c r="U3469" s="1">
        <f>Q3469/MainSheet!$C$22</f>
        <v>1</v>
      </c>
    </row>
    <row r="3470" spans="7:21">
      <c r="G3470">
        <f t="shared" si="488"/>
        <v>34.680000000001669</v>
      </c>
      <c r="H3470">
        <f t="shared" si="489"/>
        <v>198000</v>
      </c>
      <c r="I3470" s="2">
        <f>MIN(MainSheet!$C$10/MainSheet!$C$9,MainSheet!$K$9*60)</f>
        <v>660</v>
      </c>
      <c r="J3470" s="1">
        <f>IF(G3470&gt;MainSheet!$C$11,IF(J3469&gt;=0.999,1,(G3470-MainSheet!$C$11)*I3470/$B$2/60),0)</f>
        <v>1</v>
      </c>
      <c r="K3470" s="1">
        <f>IF(G3470&gt;MainSheet!$C$11+$B$6,IF(K3469&gt;=0.999,1,(G3470-MainSheet!$C$11-$B$6)*I3470/$C$2/60),0)</f>
        <v>1</v>
      </c>
      <c r="L3470" s="1">
        <f>IF(G3470&gt;MainSheet!$C$11+$B$6+$C$6,IF(L3469&gt;=0.999,1,(G3470-MainSheet!$C$11-$B$6-$C$6)*I3470/$D$2/60),0)</f>
        <v>1</v>
      </c>
      <c r="M3470">
        <f t="shared" si="490"/>
        <v>1</v>
      </c>
      <c r="N3470" s="2">
        <f t="shared" si="491"/>
        <v>3721.0526315789471</v>
      </c>
      <c r="O3470">
        <f t="shared" si="494"/>
        <v>977.02127659574455</v>
      </c>
      <c r="P3470">
        <f t="shared" si="492"/>
        <v>192000</v>
      </c>
      <c r="Q3470" s="2">
        <f t="shared" si="493"/>
        <v>196698.0739081747</v>
      </c>
      <c r="R3470">
        <f>Q3470/MainSheet!$C$8*(G3470-G3469)+R3469</f>
        <v>5063.3218560080404</v>
      </c>
      <c r="S3470">
        <f t="shared" si="495"/>
        <v>81718.759158307599</v>
      </c>
      <c r="T3470">
        <f t="shared" si="487"/>
        <v>34.680000000001669</v>
      </c>
      <c r="U3470" s="1">
        <f>Q3470/MainSheet!$C$22</f>
        <v>1</v>
      </c>
    </row>
    <row r="3471" spans="7:21">
      <c r="G3471">
        <f t="shared" si="488"/>
        <v>34.690000000001668</v>
      </c>
      <c r="H3471">
        <f t="shared" si="489"/>
        <v>198000</v>
      </c>
      <c r="I3471" s="2">
        <f>MIN(MainSheet!$C$10/MainSheet!$C$9,MainSheet!$K$9*60)</f>
        <v>660</v>
      </c>
      <c r="J3471" s="1">
        <f>IF(G3471&gt;MainSheet!$C$11,IF(J3470&gt;=0.999,1,(G3471-MainSheet!$C$11)*I3471/$B$2/60),0)</f>
        <v>1</v>
      </c>
      <c r="K3471" s="1">
        <f>IF(G3471&gt;MainSheet!$C$11+$B$6,IF(K3470&gt;=0.999,1,(G3471-MainSheet!$C$11-$B$6)*I3471/$C$2/60),0)</f>
        <v>1</v>
      </c>
      <c r="L3471" s="1">
        <f>IF(G3471&gt;MainSheet!$C$11+$B$6+$C$6,IF(L3470&gt;=0.999,1,(G3471-MainSheet!$C$11-$B$6-$C$6)*I3471/$D$2/60),0)</f>
        <v>1</v>
      </c>
      <c r="M3471">
        <f t="shared" si="490"/>
        <v>1</v>
      </c>
      <c r="N3471" s="2">
        <f t="shared" si="491"/>
        <v>3721.0526315789471</v>
      </c>
      <c r="O3471">
        <f t="shared" si="494"/>
        <v>977.02127659574455</v>
      </c>
      <c r="P3471">
        <f t="shared" si="492"/>
        <v>192000</v>
      </c>
      <c r="Q3471" s="2">
        <f t="shared" si="493"/>
        <v>196698.0739081747</v>
      </c>
      <c r="R3471">
        <f>Q3471/MainSheet!$C$8*(G3471-G3470)+R3470</f>
        <v>5065.3531024988743</v>
      </c>
      <c r="S3471">
        <f t="shared" si="495"/>
        <v>81751.542170625631</v>
      </c>
      <c r="T3471">
        <f t="shared" si="487"/>
        <v>34.690000000001668</v>
      </c>
      <c r="U3471" s="1">
        <f>Q3471/MainSheet!$C$22</f>
        <v>1</v>
      </c>
    </row>
    <row r="3472" spans="7:21">
      <c r="G3472">
        <f t="shared" si="488"/>
        <v>34.700000000001666</v>
      </c>
      <c r="H3472">
        <f t="shared" si="489"/>
        <v>198000</v>
      </c>
      <c r="I3472" s="2">
        <f>MIN(MainSheet!$C$10/MainSheet!$C$9,MainSheet!$K$9*60)</f>
        <v>660</v>
      </c>
      <c r="J3472" s="1">
        <f>IF(G3472&gt;MainSheet!$C$11,IF(J3471&gt;=0.999,1,(G3472-MainSheet!$C$11)*I3472/$B$2/60),0)</f>
        <v>1</v>
      </c>
      <c r="K3472" s="1">
        <f>IF(G3472&gt;MainSheet!$C$11+$B$6,IF(K3471&gt;=0.999,1,(G3472-MainSheet!$C$11-$B$6)*I3472/$C$2/60),0)</f>
        <v>1</v>
      </c>
      <c r="L3472" s="1">
        <f>IF(G3472&gt;MainSheet!$C$11+$B$6+$C$6,IF(L3471&gt;=0.999,1,(G3472-MainSheet!$C$11-$B$6-$C$6)*I3472/$D$2/60),0)</f>
        <v>1</v>
      </c>
      <c r="M3472">
        <f t="shared" si="490"/>
        <v>1</v>
      </c>
      <c r="N3472" s="2">
        <f t="shared" si="491"/>
        <v>3721.0526315789471</v>
      </c>
      <c r="O3472">
        <f t="shared" si="494"/>
        <v>977.02127659574455</v>
      </c>
      <c r="P3472">
        <f t="shared" si="492"/>
        <v>192000</v>
      </c>
      <c r="Q3472" s="2">
        <f t="shared" si="493"/>
        <v>196698.0739081747</v>
      </c>
      <c r="R3472">
        <f>Q3472/MainSheet!$C$8*(G3472-G3471)+R3471</f>
        <v>5067.3843489897081</v>
      </c>
      <c r="S3472">
        <f t="shared" si="495"/>
        <v>81784.325182943663</v>
      </c>
      <c r="T3472">
        <f t="shared" si="487"/>
        <v>34.700000000001666</v>
      </c>
      <c r="U3472" s="1">
        <f>Q3472/MainSheet!$C$22</f>
        <v>1</v>
      </c>
    </row>
    <row r="3473" spans="7:21">
      <c r="G3473">
        <f t="shared" si="488"/>
        <v>34.710000000001664</v>
      </c>
      <c r="H3473">
        <f t="shared" si="489"/>
        <v>198000</v>
      </c>
      <c r="I3473" s="2">
        <f>MIN(MainSheet!$C$10/MainSheet!$C$9,MainSheet!$K$9*60)</f>
        <v>660</v>
      </c>
      <c r="J3473" s="1">
        <f>IF(G3473&gt;MainSheet!$C$11,IF(J3472&gt;=0.999,1,(G3473-MainSheet!$C$11)*I3473/$B$2/60),0)</f>
        <v>1</v>
      </c>
      <c r="K3473" s="1">
        <f>IF(G3473&gt;MainSheet!$C$11+$B$6,IF(K3472&gt;=0.999,1,(G3473-MainSheet!$C$11-$B$6)*I3473/$C$2/60),0)</f>
        <v>1</v>
      </c>
      <c r="L3473" s="1">
        <f>IF(G3473&gt;MainSheet!$C$11+$B$6+$C$6,IF(L3472&gt;=0.999,1,(G3473-MainSheet!$C$11-$B$6-$C$6)*I3473/$D$2/60),0)</f>
        <v>1</v>
      </c>
      <c r="M3473">
        <f t="shared" si="490"/>
        <v>1</v>
      </c>
      <c r="N3473" s="2">
        <f t="shared" si="491"/>
        <v>3721.0526315789471</v>
      </c>
      <c r="O3473">
        <f t="shared" si="494"/>
        <v>977.02127659574455</v>
      </c>
      <c r="P3473">
        <f t="shared" si="492"/>
        <v>192000</v>
      </c>
      <c r="Q3473" s="2">
        <f t="shared" si="493"/>
        <v>196698.0739081747</v>
      </c>
      <c r="R3473">
        <f>Q3473/MainSheet!$C$8*(G3473-G3472)+R3472</f>
        <v>5069.4155954805419</v>
      </c>
      <c r="S3473">
        <f t="shared" si="495"/>
        <v>81817.108195261695</v>
      </c>
      <c r="T3473">
        <f t="shared" si="487"/>
        <v>34.710000000001664</v>
      </c>
      <c r="U3473" s="1">
        <f>Q3473/MainSheet!$C$22</f>
        <v>1</v>
      </c>
    </row>
    <row r="3474" spans="7:21">
      <c r="G3474">
        <f t="shared" si="488"/>
        <v>34.720000000001662</v>
      </c>
      <c r="H3474">
        <f t="shared" si="489"/>
        <v>198000</v>
      </c>
      <c r="I3474" s="2">
        <f>MIN(MainSheet!$C$10/MainSheet!$C$9,MainSheet!$K$9*60)</f>
        <v>660</v>
      </c>
      <c r="J3474" s="1">
        <f>IF(G3474&gt;MainSheet!$C$11,IF(J3473&gt;=0.999,1,(G3474-MainSheet!$C$11)*I3474/$B$2/60),0)</f>
        <v>1</v>
      </c>
      <c r="K3474" s="1">
        <f>IF(G3474&gt;MainSheet!$C$11+$B$6,IF(K3473&gt;=0.999,1,(G3474-MainSheet!$C$11-$B$6)*I3474/$C$2/60),0)</f>
        <v>1</v>
      </c>
      <c r="L3474" s="1">
        <f>IF(G3474&gt;MainSheet!$C$11+$B$6+$C$6,IF(L3473&gt;=0.999,1,(G3474-MainSheet!$C$11-$B$6-$C$6)*I3474/$D$2/60),0)</f>
        <v>1</v>
      </c>
      <c r="M3474">
        <f t="shared" si="490"/>
        <v>1</v>
      </c>
      <c r="N3474" s="2">
        <f t="shared" si="491"/>
        <v>3721.0526315789471</v>
      </c>
      <c r="O3474">
        <f t="shared" si="494"/>
        <v>977.02127659574455</v>
      </c>
      <c r="P3474">
        <f t="shared" si="492"/>
        <v>192000</v>
      </c>
      <c r="Q3474" s="2">
        <f t="shared" si="493"/>
        <v>196698.0739081747</v>
      </c>
      <c r="R3474">
        <f>Q3474/MainSheet!$C$8*(G3474-G3473)+R3473</f>
        <v>5071.4468419713758</v>
      </c>
      <c r="S3474">
        <f t="shared" si="495"/>
        <v>81849.891207579727</v>
      </c>
      <c r="T3474">
        <f t="shared" si="487"/>
        <v>34.720000000001662</v>
      </c>
      <c r="U3474" s="1">
        <f>Q3474/MainSheet!$C$22</f>
        <v>1</v>
      </c>
    </row>
    <row r="3475" spans="7:21">
      <c r="G3475">
        <f t="shared" si="488"/>
        <v>34.73000000000166</v>
      </c>
      <c r="H3475">
        <f t="shared" si="489"/>
        <v>198000</v>
      </c>
      <c r="I3475" s="2">
        <f>MIN(MainSheet!$C$10/MainSheet!$C$9,MainSheet!$K$9*60)</f>
        <v>660</v>
      </c>
      <c r="J3475" s="1">
        <f>IF(G3475&gt;MainSheet!$C$11,IF(J3474&gt;=0.999,1,(G3475-MainSheet!$C$11)*I3475/$B$2/60),0)</f>
        <v>1</v>
      </c>
      <c r="K3475" s="1">
        <f>IF(G3475&gt;MainSheet!$C$11+$B$6,IF(K3474&gt;=0.999,1,(G3475-MainSheet!$C$11-$B$6)*I3475/$C$2/60),0)</f>
        <v>1</v>
      </c>
      <c r="L3475" s="1">
        <f>IF(G3475&gt;MainSheet!$C$11+$B$6+$C$6,IF(L3474&gt;=0.999,1,(G3475-MainSheet!$C$11-$B$6-$C$6)*I3475/$D$2/60),0)</f>
        <v>1</v>
      </c>
      <c r="M3475">
        <f t="shared" si="490"/>
        <v>1</v>
      </c>
      <c r="N3475" s="2">
        <f t="shared" si="491"/>
        <v>3721.0526315789471</v>
      </c>
      <c r="O3475">
        <f t="shared" si="494"/>
        <v>977.02127659574455</v>
      </c>
      <c r="P3475">
        <f t="shared" si="492"/>
        <v>192000</v>
      </c>
      <c r="Q3475" s="2">
        <f t="shared" si="493"/>
        <v>196698.0739081747</v>
      </c>
      <c r="R3475">
        <f>Q3475/MainSheet!$C$8*(G3475-G3474)+R3474</f>
        <v>5073.4780884622096</v>
      </c>
      <c r="S3475">
        <f t="shared" si="495"/>
        <v>81882.674219897759</v>
      </c>
      <c r="T3475">
        <f t="shared" si="487"/>
        <v>34.73000000000166</v>
      </c>
      <c r="U3475" s="1">
        <f>Q3475/MainSheet!$C$22</f>
        <v>1</v>
      </c>
    </row>
    <row r="3476" spans="7:21">
      <c r="G3476">
        <f t="shared" si="488"/>
        <v>34.740000000001658</v>
      </c>
      <c r="H3476">
        <f t="shared" si="489"/>
        <v>198000</v>
      </c>
      <c r="I3476" s="2">
        <f>MIN(MainSheet!$C$10/MainSheet!$C$9,MainSheet!$K$9*60)</f>
        <v>660</v>
      </c>
      <c r="J3476" s="1">
        <f>IF(G3476&gt;MainSheet!$C$11,IF(J3475&gt;=0.999,1,(G3476-MainSheet!$C$11)*I3476/$B$2/60),0)</f>
        <v>1</v>
      </c>
      <c r="K3476" s="1">
        <f>IF(G3476&gt;MainSheet!$C$11+$B$6,IF(K3475&gt;=0.999,1,(G3476-MainSheet!$C$11-$B$6)*I3476/$C$2/60),0)</f>
        <v>1</v>
      </c>
      <c r="L3476" s="1">
        <f>IF(G3476&gt;MainSheet!$C$11+$B$6+$C$6,IF(L3475&gt;=0.999,1,(G3476-MainSheet!$C$11-$B$6-$C$6)*I3476/$D$2/60),0)</f>
        <v>1</v>
      </c>
      <c r="M3476">
        <f t="shared" si="490"/>
        <v>1</v>
      </c>
      <c r="N3476" s="2">
        <f t="shared" si="491"/>
        <v>3721.0526315789471</v>
      </c>
      <c r="O3476">
        <f t="shared" si="494"/>
        <v>977.02127659574455</v>
      </c>
      <c r="P3476">
        <f t="shared" si="492"/>
        <v>192000</v>
      </c>
      <c r="Q3476" s="2">
        <f t="shared" si="493"/>
        <v>196698.0739081747</v>
      </c>
      <c r="R3476">
        <f>Q3476/MainSheet!$C$8*(G3476-G3475)+R3475</f>
        <v>5075.5093349530434</v>
      </c>
      <c r="S3476">
        <f t="shared" si="495"/>
        <v>81915.457232215791</v>
      </c>
      <c r="T3476">
        <f t="shared" si="487"/>
        <v>34.740000000001658</v>
      </c>
      <c r="U3476" s="1">
        <f>Q3476/MainSheet!$C$22</f>
        <v>1</v>
      </c>
    </row>
    <row r="3477" spans="7:21">
      <c r="G3477">
        <f t="shared" si="488"/>
        <v>34.750000000001656</v>
      </c>
      <c r="H3477">
        <f t="shared" si="489"/>
        <v>198000</v>
      </c>
      <c r="I3477" s="2">
        <f>MIN(MainSheet!$C$10/MainSheet!$C$9,MainSheet!$K$9*60)</f>
        <v>660</v>
      </c>
      <c r="J3477" s="1">
        <f>IF(G3477&gt;MainSheet!$C$11,IF(J3476&gt;=0.999,1,(G3477-MainSheet!$C$11)*I3477/$B$2/60),0)</f>
        <v>1</v>
      </c>
      <c r="K3477" s="1">
        <f>IF(G3477&gt;MainSheet!$C$11+$B$6,IF(K3476&gt;=0.999,1,(G3477-MainSheet!$C$11-$B$6)*I3477/$C$2/60),0)</f>
        <v>1</v>
      </c>
      <c r="L3477" s="1">
        <f>IF(G3477&gt;MainSheet!$C$11+$B$6+$C$6,IF(L3476&gt;=0.999,1,(G3477-MainSheet!$C$11-$B$6-$C$6)*I3477/$D$2/60),0)</f>
        <v>1</v>
      </c>
      <c r="M3477">
        <f t="shared" si="490"/>
        <v>1</v>
      </c>
      <c r="N3477" s="2">
        <f t="shared" si="491"/>
        <v>3721.0526315789471</v>
      </c>
      <c r="O3477">
        <f t="shared" si="494"/>
        <v>977.02127659574455</v>
      </c>
      <c r="P3477">
        <f t="shared" si="492"/>
        <v>192000</v>
      </c>
      <c r="Q3477" s="2">
        <f t="shared" si="493"/>
        <v>196698.0739081747</v>
      </c>
      <c r="R3477">
        <f>Q3477/MainSheet!$C$8*(G3477-G3476)+R3476</f>
        <v>5077.5405814438773</v>
      </c>
      <c r="S3477">
        <f t="shared" si="495"/>
        <v>81948.240244533823</v>
      </c>
      <c r="T3477">
        <f t="shared" si="487"/>
        <v>34.750000000001656</v>
      </c>
      <c r="U3477" s="1">
        <f>Q3477/MainSheet!$C$22</f>
        <v>1</v>
      </c>
    </row>
    <row r="3478" spans="7:21">
      <c r="G3478">
        <f t="shared" si="488"/>
        <v>34.760000000001654</v>
      </c>
      <c r="H3478">
        <f t="shared" si="489"/>
        <v>198000</v>
      </c>
      <c r="I3478" s="2">
        <f>MIN(MainSheet!$C$10/MainSheet!$C$9,MainSheet!$K$9*60)</f>
        <v>660</v>
      </c>
      <c r="J3478" s="1">
        <f>IF(G3478&gt;MainSheet!$C$11,IF(J3477&gt;=0.999,1,(G3478-MainSheet!$C$11)*I3478/$B$2/60),0)</f>
        <v>1</v>
      </c>
      <c r="K3478" s="1">
        <f>IF(G3478&gt;MainSheet!$C$11+$B$6,IF(K3477&gt;=0.999,1,(G3478-MainSheet!$C$11-$B$6)*I3478/$C$2/60),0)</f>
        <v>1</v>
      </c>
      <c r="L3478" s="1">
        <f>IF(G3478&gt;MainSheet!$C$11+$B$6+$C$6,IF(L3477&gt;=0.999,1,(G3478-MainSheet!$C$11-$B$6-$C$6)*I3478/$D$2/60),0)</f>
        <v>1</v>
      </c>
      <c r="M3478">
        <f t="shared" si="490"/>
        <v>1</v>
      </c>
      <c r="N3478" s="2">
        <f t="shared" si="491"/>
        <v>3721.0526315789471</v>
      </c>
      <c r="O3478">
        <f t="shared" si="494"/>
        <v>977.02127659574455</v>
      </c>
      <c r="P3478">
        <f t="shared" si="492"/>
        <v>192000</v>
      </c>
      <c r="Q3478" s="2">
        <f t="shared" si="493"/>
        <v>196698.0739081747</v>
      </c>
      <c r="R3478">
        <f>Q3478/MainSheet!$C$8*(G3478-G3477)+R3477</f>
        <v>5079.5718279347111</v>
      </c>
      <c r="S3478">
        <f t="shared" si="495"/>
        <v>81981.023256851855</v>
      </c>
      <c r="T3478">
        <f t="shared" si="487"/>
        <v>34.760000000001654</v>
      </c>
      <c r="U3478" s="1">
        <f>Q3478/MainSheet!$C$22</f>
        <v>1</v>
      </c>
    </row>
    <row r="3479" spans="7:21">
      <c r="G3479">
        <f t="shared" si="488"/>
        <v>34.770000000001652</v>
      </c>
      <c r="H3479">
        <f t="shared" si="489"/>
        <v>198000</v>
      </c>
      <c r="I3479" s="2">
        <f>MIN(MainSheet!$C$10/MainSheet!$C$9,MainSheet!$K$9*60)</f>
        <v>660</v>
      </c>
      <c r="J3479" s="1">
        <f>IF(G3479&gt;MainSheet!$C$11,IF(J3478&gt;=0.999,1,(G3479-MainSheet!$C$11)*I3479/$B$2/60),0)</f>
        <v>1</v>
      </c>
      <c r="K3479" s="1">
        <f>IF(G3479&gt;MainSheet!$C$11+$B$6,IF(K3478&gt;=0.999,1,(G3479-MainSheet!$C$11-$B$6)*I3479/$C$2/60),0)</f>
        <v>1</v>
      </c>
      <c r="L3479" s="1">
        <f>IF(G3479&gt;MainSheet!$C$11+$B$6+$C$6,IF(L3478&gt;=0.999,1,(G3479-MainSheet!$C$11-$B$6-$C$6)*I3479/$D$2/60),0)</f>
        <v>1</v>
      </c>
      <c r="M3479">
        <f t="shared" si="490"/>
        <v>1</v>
      </c>
      <c r="N3479" s="2">
        <f t="shared" si="491"/>
        <v>3721.0526315789471</v>
      </c>
      <c r="O3479">
        <f t="shared" si="494"/>
        <v>977.02127659574455</v>
      </c>
      <c r="P3479">
        <f t="shared" si="492"/>
        <v>192000</v>
      </c>
      <c r="Q3479" s="2">
        <f t="shared" si="493"/>
        <v>196698.0739081747</v>
      </c>
      <c r="R3479">
        <f>Q3479/MainSheet!$C$8*(G3479-G3478)+R3478</f>
        <v>5081.6030744255449</v>
      </c>
      <c r="S3479">
        <f t="shared" si="495"/>
        <v>82013.806269169887</v>
      </c>
      <c r="T3479">
        <f t="shared" si="487"/>
        <v>34.770000000001652</v>
      </c>
      <c r="U3479" s="1">
        <f>Q3479/MainSheet!$C$22</f>
        <v>1</v>
      </c>
    </row>
    <row r="3480" spans="7:21">
      <c r="G3480">
        <f t="shared" si="488"/>
        <v>34.78000000000165</v>
      </c>
      <c r="H3480">
        <f t="shared" si="489"/>
        <v>198000</v>
      </c>
      <c r="I3480" s="2">
        <f>MIN(MainSheet!$C$10/MainSheet!$C$9,MainSheet!$K$9*60)</f>
        <v>660</v>
      </c>
      <c r="J3480" s="1">
        <f>IF(G3480&gt;MainSheet!$C$11,IF(J3479&gt;=0.999,1,(G3480-MainSheet!$C$11)*I3480/$B$2/60),0)</f>
        <v>1</v>
      </c>
      <c r="K3480" s="1">
        <f>IF(G3480&gt;MainSheet!$C$11+$B$6,IF(K3479&gt;=0.999,1,(G3480-MainSheet!$C$11-$B$6)*I3480/$C$2/60),0)</f>
        <v>1</v>
      </c>
      <c r="L3480" s="1">
        <f>IF(G3480&gt;MainSheet!$C$11+$B$6+$C$6,IF(L3479&gt;=0.999,1,(G3480-MainSheet!$C$11-$B$6-$C$6)*I3480/$D$2/60),0)</f>
        <v>1</v>
      </c>
      <c r="M3480">
        <f t="shared" si="490"/>
        <v>1</v>
      </c>
      <c r="N3480" s="2">
        <f t="shared" si="491"/>
        <v>3721.0526315789471</v>
      </c>
      <c r="O3480">
        <f t="shared" si="494"/>
        <v>977.02127659574455</v>
      </c>
      <c r="P3480">
        <f t="shared" si="492"/>
        <v>192000</v>
      </c>
      <c r="Q3480" s="2">
        <f t="shared" si="493"/>
        <v>196698.0739081747</v>
      </c>
      <c r="R3480">
        <f>Q3480/MainSheet!$C$8*(G3480-G3479)+R3479</f>
        <v>5083.6343209163788</v>
      </c>
      <c r="S3480">
        <f t="shared" si="495"/>
        <v>82046.589281487919</v>
      </c>
      <c r="T3480">
        <f t="shared" si="487"/>
        <v>34.78000000000165</v>
      </c>
      <c r="U3480" s="1">
        <f>Q3480/MainSheet!$C$22</f>
        <v>1</v>
      </c>
    </row>
    <row r="3481" spans="7:21">
      <c r="G3481">
        <f t="shared" si="488"/>
        <v>34.790000000001648</v>
      </c>
      <c r="H3481">
        <f t="shared" si="489"/>
        <v>198000</v>
      </c>
      <c r="I3481" s="2">
        <f>MIN(MainSheet!$C$10/MainSheet!$C$9,MainSheet!$K$9*60)</f>
        <v>660</v>
      </c>
      <c r="J3481" s="1">
        <f>IF(G3481&gt;MainSheet!$C$11,IF(J3480&gt;=0.999,1,(G3481-MainSheet!$C$11)*I3481/$B$2/60),0)</f>
        <v>1</v>
      </c>
      <c r="K3481" s="1">
        <f>IF(G3481&gt;MainSheet!$C$11+$B$6,IF(K3480&gt;=0.999,1,(G3481-MainSheet!$C$11-$B$6)*I3481/$C$2/60),0)</f>
        <v>1</v>
      </c>
      <c r="L3481" s="1">
        <f>IF(G3481&gt;MainSheet!$C$11+$B$6+$C$6,IF(L3480&gt;=0.999,1,(G3481-MainSheet!$C$11-$B$6-$C$6)*I3481/$D$2/60),0)</f>
        <v>1</v>
      </c>
      <c r="M3481">
        <f t="shared" si="490"/>
        <v>1</v>
      </c>
      <c r="N3481" s="2">
        <f t="shared" si="491"/>
        <v>3721.0526315789471</v>
      </c>
      <c r="O3481">
        <f t="shared" si="494"/>
        <v>977.02127659574455</v>
      </c>
      <c r="P3481">
        <f t="shared" si="492"/>
        <v>192000</v>
      </c>
      <c r="Q3481" s="2">
        <f t="shared" si="493"/>
        <v>196698.0739081747</v>
      </c>
      <c r="R3481">
        <f>Q3481/MainSheet!$C$8*(G3481-G3480)+R3480</f>
        <v>5085.6655674072126</v>
      </c>
      <c r="S3481">
        <f t="shared" si="495"/>
        <v>82079.372293805951</v>
      </c>
      <c r="T3481">
        <f t="shared" si="487"/>
        <v>34.790000000001648</v>
      </c>
      <c r="U3481" s="1">
        <f>Q3481/MainSheet!$C$22</f>
        <v>1</v>
      </c>
    </row>
    <row r="3482" spans="7:21">
      <c r="G3482">
        <f t="shared" si="488"/>
        <v>34.800000000001646</v>
      </c>
      <c r="H3482">
        <f t="shared" si="489"/>
        <v>198000</v>
      </c>
      <c r="I3482" s="2">
        <f>MIN(MainSheet!$C$10/MainSheet!$C$9,MainSheet!$K$9*60)</f>
        <v>660</v>
      </c>
      <c r="J3482" s="1">
        <f>IF(G3482&gt;MainSheet!$C$11,IF(J3481&gt;=0.999,1,(G3482-MainSheet!$C$11)*I3482/$B$2/60),0)</f>
        <v>1</v>
      </c>
      <c r="K3482" s="1">
        <f>IF(G3482&gt;MainSheet!$C$11+$B$6,IF(K3481&gt;=0.999,1,(G3482-MainSheet!$C$11-$B$6)*I3482/$C$2/60),0)</f>
        <v>1</v>
      </c>
      <c r="L3482" s="1">
        <f>IF(G3482&gt;MainSheet!$C$11+$B$6+$C$6,IF(L3481&gt;=0.999,1,(G3482-MainSheet!$C$11-$B$6-$C$6)*I3482/$D$2/60),0)</f>
        <v>1</v>
      </c>
      <c r="M3482">
        <f t="shared" si="490"/>
        <v>1</v>
      </c>
      <c r="N3482" s="2">
        <f t="shared" si="491"/>
        <v>3721.0526315789471</v>
      </c>
      <c r="O3482">
        <f t="shared" si="494"/>
        <v>977.02127659574455</v>
      </c>
      <c r="P3482">
        <f t="shared" si="492"/>
        <v>192000</v>
      </c>
      <c r="Q3482" s="2">
        <f t="shared" si="493"/>
        <v>196698.0739081747</v>
      </c>
      <c r="R3482">
        <f>Q3482/MainSheet!$C$8*(G3482-G3481)+R3481</f>
        <v>5087.6968138980465</v>
      </c>
      <c r="S3482">
        <f t="shared" si="495"/>
        <v>82112.155306123983</v>
      </c>
      <c r="T3482">
        <f t="shared" si="487"/>
        <v>34.800000000001646</v>
      </c>
      <c r="U3482" s="1">
        <f>Q3482/MainSheet!$C$22</f>
        <v>1</v>
      </c>
    </row>
    <row r="3483" spans="7:21">
      <c r="G3483">
        <f t="shared" si="488"/>
        <v>34.810000000001644</v>
      </c>
      <c r="H3483">
        <f t="shared" si="489"/>
        <v>198000</v>
      </c>
      <c r="I3483" s="2">
        <f>MIN(MainSheet!$C$10/MainSheet!$C$9,MainSheet!$K$9*60)</f>
        <v>660</v>
      </c>
      <c r="J3483" s="1">
        <f>IF(G3483&gt;MainSheet!$C$11,IF(J3482&gt;=0.999,1,(G3483-MainSheet!$C$11)*I3483/$B$2/60),0)</f>
        <v>1</v>
      </c>
      <c r="K3483" s="1">
        <f>IF(G3483&gt;MainSheet!$C$11+$B$6,IF(K3482&gt;=0.999,1,(G3483-MainSheet!$C$11-$B$6)*I3483/$C$2/60),0)</f>
        <v>1</v>
      </c>
      <c r="L3483" s="1">
        <f>IF(G3483&gt;MainSheet!$C$11+$B$6+$C$6,IF(L3482&gt;=0.999,1,(G3483-MainSheet!$C$11-$B$6-$C$6)*I3483/$D$2/60),0)</f>
        <v>1</v>
      </c>
      <c r="M3483">
        <f t="shared" si="490"/>
        <v>1</v>
      </c>
      <c r="N3483" s="2">
        <f t="shared" si="491"/>
        <v>3721.0526315789471</v>
      </c>
      <c r="O3483">
        <f t="shared" si="494"/>
        <v>977.02127659574455</v>
      </c>
      <c r="P3483">
        <f t="shared" si="492"/>
        <v>192000</v>
      </c>
      <c r="Q3483" s="2">
        <f t="shared" si="493"/>
        <v>196698.0739081747</v>
      </c>
      <c r="R3483">
        <f>Q3483/MainSheet!$C$8*(G3483-G3482)+R3482</f>
        <v>5089.7280603888803</v>
      </c>
      <c r="S3483">
        <f t="shared" si="495"/>
        <v>82144.938318442015</v>
      </c>
      <c r="T3483">
        <f t="shared" si="487"/>
        <v>34.810000000001644</v>
      </c>
      <c r="U3483" s="1">
        <f>Q3483/MainSheet!$C$22</f>
        <v>1</v>
      </c>
    </row>
    <row r="3484" spans="7:21">
      <c r="G3484">
        <f t="shared" si="488"/>
        <v>34.820000000001642</v>
      </c>
      <c r="H3484">
        <f t="shared" si="489"/>
        <v>198000</v>
      </c>
      <c r="I3484" s="2">
        <f>MIN(MainSheet!$C$10/MainSheet!$C$9,MainSheet!$K$9*60)</f>
        <v>660</v>
      </c>
      <c r="J3484" s="1">
        <f>IF(G3484&gt;MainSheet!$C$11,IF(J3483&gt;=0.999,1,(G3484-MainSheet!$C$11)*I3484/$B$2/60),0)</f>
        <v>1</v>
      </c>
      <c r="K3484" s="1">
        <f>IF(G3484&gt;MainSheet!$C$11+$B$6,IF(K3483&gt;=0.999,1,(G3484-MainSheet!$C$11-$B$6)*I3484/$C$2/60),0)</f>
        <v>1</v>
      </c>
      <c r="L3484" s="1">
        <f>IF(G3484&gt;MainSheet!$C$11+$B$6+$C$6,IF(L3483&gt;=0.999,1,(G3484-MainSheet!$C$11-$B$6-$C$6)*I3484/$D$2/60),0)</f>
        <v>1</v>
      </c>
      <c r="M3484">
        <f t="shared" si="490"/>
        <v>1</v>
      </c>
      <c r="N3484" s="2">
        <f t="shared" si="491"/>
        <v>3721.0526315789471</v>
      </c>
      <c r="O3484">
        <f t="shared" si="494"/>
        <v>977.02127659574455</v>
      </c>
      <c r="P3484">
        <f t="shared" si="492"/>
        <v>192000</v>
      </c>
      <c r="Q3484" s="2">
        <f t="shared" si="493"/>
        <v>196698.0739081747</v>
      </c>
      <c r="R3484">
        <f>Q3484/MainSheet!$C$8*(G3484-G3483)+R3483</f>
        <v>5091.7593068797141</v>
      </c>
      <c r="S3484">
        <f t="shared" si="495"/>
        <v>82177.721330760047</v>
      </c>
      <c r="T3484">
        <f t="shared" si="487"/>
        <v>34.820000000001642</v>
      </c>
      <c r="U3484" s="1">
        <f>Q3484/MainSheet!$C$22</f>
        <v>1</v>
      </c>
    </row>
    <row r="3485" spans="7:21">
      <c r="G3485">
        <f t="shared" si="488"/>
        <v>34.83000000000164</v>
      </c>
      <c r="H3485">
        <f t="shared" si="489"/>
        <v>198000</v>
      </c>
      <c r="I3485" s="2">
        <f>MIN(MainSheet!$C$10/MainSheet!$C$9,MainSheet!$K$9*60)</f>
        <v>660</v>
      </c>
      <c r="J3485" s="1">
        <f>IF(G3485&gt;MainSheet!$C$11,IF(J3484&gt;=0.999,1,(G3485-MainSheet!$C$11)*I3485/$B$2/60),0)</f>
        <v>1</v>
      </c>
      <c r="K3485" s="1">
        <f>IF(G3485&gt;MainSheet!$C$11+$B$6,IF(K3484&gt;=0.999,1,(G3485-MainSheet!$C$11-$B$6)*I3485/$C$2/60),0)</f>
        <v>1</v>
      </c>
      <c r="L3485" s="1">
        <f>IF(G3485&gt;MainSheet!$C$11+$B$6+$C$6,IF(L3484&gt;=0.999,1,(G3485-MainSheet!$C$11-$B$6-$C$6)*I3485/$D$2/60),0)</f>
        <v>1</v>
      </c>
      <c r="M3485">
        <f t="shared" si="490"/>
        <v>1</v>
      </c>
      <c r="N3485" s="2">
        <f t="shared" si="491"/>
        <v>3721.0526315789471</v>
      </c>
      <c r="O3485">
        <f t="shared" si="494"/>
        <v>977.02127659574455</v>
      </c>
      <c r="P3485">
        <f t="shared" si="492"/>
        <v>192000</v>
      </c>
      <c r="Q3485" s="2">
        <f t="shared" si="493"/>
        <v>196698.0739081747</v>
      </c>
      <c r="R3485">
        <f>Q3485/MainSheet!$C$8*(G3485-G3484)+R3484</f>
        <v>5093.790553370548</v>
      </c>
      <c r="S3485">
        <f t="shared" si="495"/>
        <v>82210.504343078079</v>
      </c>
      <c r="T3485">
        <f t="shared" si="487"/>
        <v>34.83000000000164</v>
      </c>
      <c r="U3485" s="1">
        <f>Q3485/MainSheet!$C$22</f>
        <v>1</v>
      </c>
    </row>
    <row r="3486" spans="7:21">
      <c r="G3486">
        <f t="shared" si="488"/>
        <v>34.840000000001638</v>
      </c>
      <c r="H3486">
        <f t="shared" si="489"/>
        <v>198000</v>
      </c>
      <c r="I3486" s="2">
        <f>MIN(MainSheet!$C$10/MainSheet!$C$9,MainSheet!$K$9*60)</f>
        <v>660</v>
      </c>
      <c r="J3486" s="1">
        <f>IF(G3486&gt;MainSheet!$C$11,IF(J3485&gt;=0.999,1,(G3486-MainSheet!$C$11)*I3486/$B$2/60),0)</f>
        <v>1</v>
      </c>
      <c r="K3486" s="1">
        <f>IF(G3486&gt;MainSheet!$C$11+$B$6,IF(K3485&gt;=0.999,1,(G3486-MainSheet!$C$11-$B$6)*I3486/$C$2/60),0)</f>
        <v>1</v>
      </c>
      <c r="L3486" s="1">
        <f>IF(G3486&gt;MainSheet!$C$11+$B$6+$C$6,IF(L3485&gt;=0.999,1,(G3486-MainSheet!$C$11-$B$6-$C$6)*I3486/$D$2/60),0)</f>
        <v>1</v>
      </c>
      <c r="M3486">
        <f t="shared" si="490"/>
        <v>1</v>
      </c>
      <c r="N3486" s="2">
        <f t="shared" si="491"/>
        <v>3721.0526315789471</v>
      </c>
      <c r="O3486">
        <f t="shared" si="494"/>
        <v>977.02127659574455</v>
      </c>
      <c r="P3486">
        <f t="shared" si="492"/>
        <v>192000</v>
      </c>
      <c r="Q3486" s="2">
        <f t="shared" si="493"/>
        <v>196698.0739081747</v>
      </c>
      <c r="R3486">
        <f>Q3486/MainSheet!$C$8*(G3486-G3485)+R3485</f>
        <v>5095.8217998613818</v>
      </c>
      <c r="S3486">
        <f t="shared" si="495"/>
        <v>82243.287355396111</v>
      </c>
      <c r="T3486">
        <f t="shared" si="487"/>
        <v>34.840000000001638</v>
      </c>
      <c r="U3486" s="1">
        <f>Q3486/MainSheet!$C$22</f>
        <v>1</v>
      </c>
    </row>
    <row r="3487" spans="7:21">
      <c r="G3487">
        <f t="shared" si="488"/>
        <v>34.850000000001636</v>
      </c>
      <c r="H3487">
        <f t="shared" si="489"/>
        <v>198000</v>
      </c>
      <c r="I3487" s="2">
        <f>MIN(MainSheet!$C$10/MainSheet!$C$9,MainSheet!$K$9*60)</f>
        <v>660</v>
      </c>
      <c r="J3487" s="1">
        <f>IF(G3487&gt;MainSheet!$C$11,IF(J3486&gt;=0.999,1,(G3487-MainSheet!$C$11)*I3487/$B$2/60),0)</f>
        <v>1</v>
      </c>
      <c r="K3487" s="1">
        <f>IF(G3487&gt;MainSheet!$C$11+$B$6,IF(K3486&gt;=0.999,1,(G3487-MainSheet!$C$11-$B$6)*I3487/$C$2/60),0)</f>
        <v>1</v>
      </c>
      <c r="L3487" s="1">
        <f>IF(G3487&gt;MainSheet!$C$11+$B$6+$C$6,IF(L3486&gt;=0.999,1,(G3487-MainSheet!$C$11-$B$6-$C$6)*I3487/$D$2/60),0)</f>
        <v>1</v>
      </c>
      <c r="M3487">
        <f t="shared" si="490"/>
        <v>1</v>
      </c>
      <c r="N3487" s="2">
        <f t="shared" si="491"/>
        <v>3721.0526315789471</v>
      </c>
      <c r="O3487">
        <f t="shared" si="494"/>
        <v>977.02127659574455</v>
      </c>
      <c r="P3487">
        <f t="shared" si="492"/>
        <v>192000</v>
      </c>
      <c r="Q3487" s="2">
        <f t="shared" si="493"/>
        <v>196698.0739081747</v>
      </c>
      <c r="R3487">
        <f>Q3487/MainSheet!$C$8*(G3487-G3486)+R3486</f>
        <v>5097.8530463522156</v>
      </c>
      <c r="S3487">
        <f t="shared" si="495"/>
        <v>82276.070367714143</v>
      </c>
      <c r="T3487">
        <f t="shared" si="487"/>
        <v>34.850000000001636</v>
      </c>
      <c r="U3487" s="1">
        <f>Q3487/MainSheet!$C$22</f>
        <v>1</v>
      </c>
    </row>
    <row r="3488" spans="7:21">
      <c r="G3488">
        <f t="shared" si="488"/>
        <v>34.860000000001634</v>
      </c>
      <c r="H3488">
        <f t="shared" si="489"/>
        <v>198000</v>
      </c>
      <c r="I3488" s="2">
        <f>MIN(MainSheet!$C$10/MainSheet!$C$9,MainSheet!$K$9*60)</f>
        <v>660</v>
      </c>
      <c r="J3488" s="1">
        <f>IF(G3488&gt;MainSheet!$C$11,IF(J3487&gt;=0.999,1,(G3488-MainSheet!$C$11)*I3488/$B$2/60),0)</f>
        <v>1</v>
      </c>
      <c r="K3488" s="1">
        <f>IF(G3488&gt;MainSheet!$C$11+$B$6,IF(K3487&gt;=0.999,1,(G3488-MainSheet!$C$11-$B$6)*I3488/$C$2/60),0)</f>
        <v>1</v>
      </c>
      <c r="L3488" s="1">
        <f>IF(G3488&gt;MainSheet!$C$11+$B$6+$C$6,IF(L3487&gt;=0.999,1,(G3488-MainSheet!$C$11-$B$6-$C$6)*I3488/$D$2/60),0)</f>
        <v>1</v>
      </c>
      <c r="M3488">
        <f t="shared" si="490"/>
        <v>1</v>
      </c>
      <c r="N3488" s="2">
        <f t="shared" si="491"/>
        <v>3721.0526315789471</v>
      </c>
      <c r="O3488">
        <f t="shared" si="494"/>
        <v>977.02127659574455</v>
      </c>
      <c r="P3488">
        <f t="shared" si="492"/>
        <v>192000</v>
      </c>
      <c r="Q3488" s="2">
        <f t="shared" si="493"/>
        <v>196698.0739081747</v>
      </c>
      <c r="R3488">
        <f>Q3488/MainSheet!$C$8*(G3488-G3487)+R3487</f>
        <v>5099.8842928430495</v>
      </c>
      <c r="S3488">
        <f t="shared" si="495"/>
        <v>82308.853380032175</v>
      </c>
      <c r="T3488">
        <f t="shared" si="487"/>
        <v>34.860000000001634</v>
      </c>
      <c r="U3488" s="1">
        <f>Q3488/MainSheet!$C$22</f>
        <v>1</v>
      </c>
    </row>
    <row r="3489" spans="7:21">
      <c r="G3489">
        <f t="shared" si="488"/>
        <v>34.870000000001632</v>
      </c>
      <c r="H3489">
        <f t="shared" si="489"/>
        <v>198000</v>
      </c>
      <c r="I3489" s="2">
        <f>MIN(MainSheet!$C$10/MainSheet!$C$9,MainSheet!$K$9*60)</f>
        <v>660</v>
      </c>
      <c r="J3489" s="1">
        <f>IF(G3489&gt;MainSheet!$C$11,IF(J3488&gt;=0.999,1,(G3489-MainSheet!$C$11)*I3489/$B$2/60),0)</f>
        <v>1</v>
      </c>
      <c r="K3489" s="1">
        <f>IF(G3489&gt;MainSheet!$C$11+$B$6,IF(K3488&gt;=0.999,1,(G3489-MainSheet!$C$11-$B$6)*I3489/$C$2/60),0)</f>
        <v>1</v>
      </c>
      <c r="L3489" s="1">
        <f>IF(G3489&gt;MainSheet!$C$11+$B$6+$C$6,IF(L3488&gt;=0.999,1,(G3489-MainSheet!$C$11-$B$6-$C$6)*I3489/$D$2/60),0)</f>
        <v>1</v>
      </c>
      <c r="M3489">
        <f t="shared" si="490"/>
        <v>1</v>
      </c>
      <c r="N3489" s="2">
        <f t="shared" si="491"/>
        <v>3721.0526315789471</v>
      </c>
      <c r="O3489">
        <f t="shared" si="494"/>
        <v>977.02127659574455</v>
      </c>
      <c r="P3489">
        <f t="shared" si="492"/>
        <v>192000</v>
      </c>
      <c r="Q3489" s="2">
        <f t="shared" si="493"/>
        <v>196698.0739081747</v>
      </c>
      <c r="R3489">
        <f>Q3489/MainSheet!$C$8*(G3489-G3488)+R3488</f>
        <v>5101.9155393338833</v>
      </c>
      <c r="S3489">
        <f t="shared" si="495"/>
        <v>82341.636392350207</v>
      </c>
      <c r="T3489">
        <f t="shared" si="487"/>
        <v>34.870000000001632</v>
      </c>
      <c r="U3489" s="1">
        <f>Q3489/MainSheet!$C$22</f>
        <v>1</v>
      </c>
    </row>
    <row r="3490" spans="7:21">
      <c r="G3490">
        <f t="shared" si="488"/>
        <v>34.88000000000163</v>
      </c>
      <c r="H3490">
        <f t="shared" si="489"/>
        <v>198000</v>
      </c>
      <c r="I3490" s="2">
        <f>MIN(MainSheet!$C$10/MainSheet!$C$9,MainSheet!$K$9*60)</f>
        <v>660</v>
      </c>
      <c r="J3490" s="1">
        <f>IF(G3490&gt;MainSheet!$C$11,IF(J3489&gt;=0.999,1,(G3490-MainSheet!$C$11)*I3490/$B$2/60),0)</f>
        <v>1</v>
      </c>
      <c r="K3490" s="1">
        <f>IF(G3490&gt;MainSheet!$C$11+$B$6,IF(K3489&gt;=0.999,1,(G3490-MainSheet!$C$11-$B$6)*I3490/$C$2/60),0)</f>
        <v>1</v>
      </c>
      <c r="L3490" s="1">
        <f>IF(G3490&gt;MainSheet!$C$11+$B$6+$C$6,IF(L3489&gt;=0.999,1,(G3490-MainSheet!$C$11-$B$6-$C$6)*I3490/$D$2/60),0)</f>
        <v>1</v>
      </c>
      <c r="M3490">
        <f t="shared" si="490"/>
        <v>1</v>
      </c>
      <c r="N3490" s="2">
        <f t="shared" si="491"/>
        <v>3721.0526315789471</v>
      </c>
      <c r="O3490">
        <f t="shared" si="494"/>
        <v>977.02127659574455</v>
      </c>
      <c r="P3490">
        <f t="shared" si="492"/>
        <v>192000</v>
      </c>
      <c r="Q3490" s="2">
        <f t="shared" si="493"/>
        <v>196698.0739081747</v>
      </c>
      <c r="R3490">
        <f>Q3490/MainSheet!$C$8*(G3490-G3489)+R3489</f>
        <v>5103.9467858247172</v>
      </c>
      <c r="S3490">
        <f t="shared" si="495"/>
        <v>82374.419404668239</v>
      </c>
      <c r="T3490">
        <f t="shared" si="487"/>
        <v>34.88000000000163</v>
      </c>
      <c r="U3490" s="1">
        <f>Q3490/MainSheet!$C$22</f>
        <v>1</v>
      </c>
    </row>
    <row r="3491" spans="7:21">
      <c r="G3491">
        <f t="shared" si="488"/>
        <v>34.890000000001628</v>
      </c>
      <c r="H3491">
        <f t="shared" si="489"/>
        <v>198000</v>
      </c>
      <c r="I3491" s="2">
        <f>MIN(MainSheet!$C$10/MainSheet!$C$9,MainSheet!$K$9*60)</f>
        <v>660</v>
      </c>
      <c r="J3491" s="1">
        <f>IF(G3491&gt;MainSheet!$C$11,IF(J3490&gt;=0.999,1,(G3491-MainSheet!$C$11)*I3491/$B$2/60),0)</f>
        <v>1</v>
      </c>
      <c r="K3491" s="1">
        <f>IF(G3491&gt;MainSheet!$C$11+$B$6,IF(K3490&gt;=0.999,1,(G3491-MainSheet!$C$11-$B$6)*I3491/$C$2/60),0)</f>
        <v>1</v>
      </c>
      <c r="L3491" s="1">
        <f>IF(G3491&gt;MainSheet!$C$11+$B$6+$C$6,IF(L3490&gt;=0.999,1,(G3491-MainSheet!$C$11-$B$6-$C$6)*I3491/$D$2/60),0)</f>
        <v>1</v>
      </c>
      <c r="M3491">
        <f t="shared" si="490"/>
        <v>1</v>
      </c>
      <c r="N3491" s="2">
        <f t="shared" si="491"/>
        <v>3721.0526315789471</v>
      </c>
      <c r="O3491">
        <f t="shared" si="494"/>
        <v>977.02127659574455</v>
      </c>
      <c r="P3491">
        <f t="shared" si="492"/>
        <v>192000</v>
      </c>
      <c r="Q3491" s="2">
        <f t="shared" si="493"/>
        <v>196698.0739081747</v>
      </c>
      <c r="R3491">
        <f>Q3491/MainSheet!$C$8*(G3491-G3490)+R3490</f>
        <v>5105.978032315551</v>
      </c>
      <c r="S3491">
        <f t="shared" si="495"/>
        <v>82407.202416986271</v>
      </c>
      <c r="T3491">
        <f t="shared" si="487"/>
        <v>34.890000000001628</v>
      </c>
      <c r="U3491" s="1">
        <f>Q3491/MainSheet!$C$22</f>
        <v>1</v>
      </c>
    </row>
    <row r="3492" spans="7:21">
      <c r="G3492">
        <f t="shared" si="488"/>
        <v>34.900000000001626</v>
      </c>
      <c r="H3492">
        <f t="shared" si="489"/>
        <v>198000</v>
      </c>
      <c r="I3492" s="2">
        <f>MIN(MainSheet!$C$10/MainSheet!$C$9,MainSheet!$K$9*60)</f>
        <v>660</v>
      </c>
      <c r="J3492" s="1">
        <f>IF(G3492&gt;MainSheet!$C$11,IF(J3491&gt;=0.999,1,(G3492-MainSheet!$C$11)*I3492/$B$2/60),0)</f>
        <v>1</v>
      </c>
      <c r="K3492" s="1">
        <f>IF(G3492&gt;MainSheet!$C$11+$B$6,IF(K3491&gt;=0.999,1,(G3492-MainSheet!$C$11-$B$6)*I3492/$C$2/60),0)</f>
        <v>1</v>
      </c>
      <c r="L3492" s="1">
        <f>IF(G3492&gt;MainSheet!$C$11+$B$6+$C$6,IF(L3491&gt;=0.999,1,(G3492-MainSheet!$C$11-$B$6-$C$6)*I3492/$D$2/60),0)</f>
        <v>1</v>
      </c>
      <c r="M3492">
        <f t="shared" si="490"/>
        <v>1</v>
      </c>
      <c r="N3492" s="2">
        <f t="shared" si="491"/>
        <v>3721.0526315789471</v>
      </c>
      <c r="O3492">
        <f t="shared" si="494"/>
        <v>977.02127659574455</v>
      </c>
      <c r="P3492">
        <f t="shared" si="492"/>
        <v>192000</v>
      </c>
      <c r="Q3492" s="2">
        <f t="shared" si="493"/>
        <v>196698.0739081747</v>
      </c>
      <c r="R3492">
        <f>Q3492/MainSheet!$C$8*(G3492-G3491)+R3491</f>
        <v>5108.0092788063848</v>
      </c>
      <c r="S3492">
        <f t="shared" si="495"/>
        <v>82439.985429304303</v>
      </c>
      <c r="T3492">
        <f t="shared" si="487"/>
        <v>34.900000000001626</v>
      </c>
      <c r="U3492" s="1">
        <f>Q3492/MainSheet!$C$22</f>
        <v>1</v>
      </c>
    </row>
    <row r="3493" spans="7:21">
      <c r="G3493">
        <f t="shared" si="488"/>
        <v>34.910000000001624</v>
      </c>
      <c r="H3493">
        <f t="shared" si="489"/>
        <v>198000</v>
      </c>
      <c r="I3493" s="2">
        <f>MIN(MainSheet!$C$10/MainSheet!$C$9,MainSheet!$K$9*60)</f>
        <v>660</v>
      </c>
      <c r="J3493" s="1">
        <f>IF(G3493&gt;MainSheet!$C$11,IF(J3492&gt;=0.999,1,(G3493-MainSheet!$C$11)*I3493/$B$2/60),0)</f>
        <v>1</v>
      </c>
      <c r="K3493" s="1">
        <f>IF(G3493&gt;MainSheet!$C$11+$B$6,IF(K3492&gt;=0.999,1,(G3493-MainSheet!$C$11-$B$6)*I3493/$C$2/60),0)</f>
        <v>1</v>
      </c>
      <c r="L3493" s="1">
        <f>IF(G3493&gt;MainSheet!$C$11+$B$6+$C$6,IF(L3492&gt;=0.999,1,(G3493-MainSheet!$C$11-$B$6-$C$6)*I3493/$D$2/60),0)</f>
        <v>1</v>
      </c>
      <c r="M3493">
        <f t="shared" si="490"/>
        <v>1</v>
      </c>
      <c r="N3493" s="2">
        <f t="shared" si="491"/>
        <v>3721.0526315789471</v>
      </c>
      <c r="O3493">
        <f t="shared" si="494"/>
        <v>977.02127659574455</v>
      </c>
      <c r="P3493">
        <f t="shared" si="492"/>
        <v>192000</v>
      </c>
      <c r="Q3493" s="2">
        <f t="shared" si="493"/>
        <v>196698.0739081747</v>
      </c>
      <c r="R3493">
        <f>Q3493/MainSheet!$C$8*(G3493-G3492)+R3492</f>
        <v>5110.0405252972187</v>
      </c>
      <c r="S3493">
        <f t="shared" si="495"/>
        <v>82472.768441622335</v>
      </c>
      <c r="T3493">
        <f t="shared" si="487"/>
        <v>34.910000000001624</v>
      </c>
      <c r="U3493" s="1">
        <f>Q3493/MainSheet!$C$22</f>
        <v>1</v>
      </c>
    </row>
    <row r="3494" spans="7:21">
      <c r="G3494">
        <f t="shared" si="488"/>
        <v>34.920000000001622</v>
      </c>
      <c r="H3494">
        <f t="shared" si="489"/>
        <v>198000</v>
      </c>
      <c r="I3494" s="2">
        <f>MIN(MainSheet!$C$10/MainSheet!$C$9,MainSheet!$K$9*60)</f>
        <v>660</v>
      </c>
      <c r="J3494" s="1">
        <f>IF(G3494&gt;MainSheet!$C$11,IF(J3493&gt;=0.999,1,(G3494-MainSheet!$C$11)*I3494/$B$2/60),0)</f>
        <v>1</v>
      </c>
      <c r="K3494" s="1">
        <f>IF(G3494&gt;MainSheet!$C$11+$B$6,IF(K3493&gt;=0.999,1,(G3494-MainSheet!$C$11-$B$6)*I3494/$C$2/60),0)</f>
        <v>1</v>
      </c>
      <c r="L3494" s="1">
        <f>IF(G3494&gt;MainSheet!$C$11+$B$6+$C$6,IF(L3493&gt;=0.999,1,(G3494-MainSheet!$C$11-$B$6-$C$6)*I3494/$D$2/60),0)</f>
        <v>1</v>
      </c>
      <c r="M3494">
        <f t="shared" si="490"/>
        <v>1</v>
      </c>
      <c r="N3494" s="2">
        <f t="shared" si="491"/>
        <v>3721.0526315789471</v>
      </c>
      <c r="O3494">
        <f t="shared" si="494"/>
        <v>977.02127659574455</v>
      </c>
      <c r="P3494">
        <f t="shared" si="492"/>
        <v>192000</v>
      </c>
      <c r="Q3494" s="2">
        <f t="shared" si="493"/>
        <v>196698.0739081747</v>
      </c>
      <c r="R3494">
        <f>Q3494/MainSheet!$C$8*(G3494-G3493)+R3493</f>
        <v>5112.0717717880525</v>
      </c>
      <c r="S3494">
        <f t="shared" si="495"/>
        <v>82505.551453940367</v>
      </c>
      <c r="T3494">
        <f t="shared" si="487"/>
        <v>34.920000000001622</v>
      </c>
      <c r="U3494" s="1">
        <f>Q3494/MainSheet!$C$22</f>
        <v>1</v>
      </c>
    </row>
    <row r="3495" spans="7:21">
      <c r="G3495">
        <f t="shared" si="488"/>
        <v>34.93000000000162</v>
      </c>
      <c r="H3495">
        <f t="shared" si="489"/>
        <v>198000</v>
      </c>
      <c r="I3495" s="2">
        <f>MIN(MainSheet!$C$10/MainSheet!$C$9,MainSheet!$K$9*60)</f>
        <v>660</v>
      </c>
      <c r="J3495" s="1">
        <f>IF(G3495&gt;MainSheet!$C$11,IF(J3494&gt;=0.999,1,(G3495-MainSheet!$C$11)*I3495/$B$2/60),0)</f>
        <v>1</v>
      </c>
      <c r="K3495" s="1">
        <f>IF(G3495&gt;MainSheet!$C$11+$B$6,IF(K3494&gt;=0.999,1,(G3495-MainSheet!$C$11-$B$6)*I3495/$C$2/60),0)</f>
        <v>1</v>
      </c>
      <c r="L3495" s="1">
        <f>IF(G3495&gt;MainSheet!$C$11+$B$6+$C$6,IF(L3494&gt;=0.999,1,(G3495-MainSheet!$C$11-$B$6-$C$6)*I3495/$D$2/60),0)</f>
        <v>1</v>
      </c>
      <c r="M3495">
        <f t="shared" si="490"/>
        <v>1</v>
      </c>
      <c r="N3495" s="2">
        <f t="shared" si="491"/>
        <v>3721.0526315789471</v>
      </c>
      <c r="O3495">
        <f t="shared" si="494"/>
        <v>977.02127659574455</v>
      </c>
      <c r="P3495">
        <f t="shared" si="492"/>
        <v>192000</v>
      </c>
      <c r="Q3495" s="2">
        <f t="shared" si="493"/>
        <v>196698.0739081747</v>
      </c>
      <c r="R3495">
        <f>Q3495/MainSheet!$C$8*(G3495-G3494)+R3494</f>
        <v>5114.1030182788863</v>
      </c>
      <c r="S3495">
        <f t="shared" si="495"/>
        <v>82538.334466258399</v>
      </c>
      <c r="T3495">
        <f t="shared" si="487"/>
        <v>34.93000000000162</v>
      </c>
      <c r="U3495" s="1">
        <f>Q3495/MainSheet!$C$22</f>
        <v>1</v>
      </c>
    </row>
    <row r="3496" spans="7:21">
      <c r="G3496">
        <f t="shared" si="488"/>
        <v>34.940000000001618</v>
      </c>
      <c r="H3496">
        <f t="shared" si="489"/>
        <v>198000</v>
      </c>
      <c r="I3496" s="2">
        <f>MIN(MainSheet!$C$10/MainSheet!$C$9,MainSheet!$K$9*60)</f>
        <v>660</v>
      </c>
      <c r="J3496" s="1">
        <f>IF(G3496&gt;MainSheet!$C$11,IF(J3495&gt;=0.999,1,(G3496-MainSheet!$C$11)*I3496/$B$2/60),0)</f>
        <v>1</v>
      </c>
      <c r="K3496" s="1">
        <f>IF(G3496&gt;MainSheet!$C$11+$B$6,IF(K3495&gt;=0.999,1,(G3496-MainSheet!$C$11-$B$6)*I3496/$C$2/60),0)</f>
        <v>1</v>
      </c>
      <c r="L3496" s="1">
        <f>IF(G3496&gt;MainSheet!$C$11+$B$6+$C$6,IF(L3495&gt;=0.999,1,(G3496-MainSheet!$C$11-$B$6-$C$6)*I3496/$D$2/60),0)</f>
        <v>1</v>
      </c>
      <c r="M3496">
        <f t="shared" si="490"/>
        <v>1</v>
      </c>
      <c r="N3496" s="2">
        <f t="shared" si="491"/>
        <v>3721.0526315789471</v>
      </c>
      <c r="O3496">
        <f t="shared" si="494"/>
        <v>977.02127659574455</v>
      </c>
      <c r="P3496">
        <f t="shared" si="492"/>
        <v>192000</v>
      </c>
      <c r="Q3496" s="2">
        <f t="shared" si="493"/>
        <v>196698.0739081747</v>
      </c>
      <c r="R3496">
        <f>Q3496/MainSheet!$C$8*(G3496-G3495)+R3495</f>
        <v>5116.1342647697202</v>
      </c>
      <c r="S3496">
        <f t="shared" si="495"/>
        <v>82571.117478576431</v>
      </c>
      <c r="T3496">
        <f t="shared" si="487"/>
        <v>34.940000000001618</v>
      </c>
      <c r="U3496" s="1">
        <f>Q3496/MainSheet!$C$22</f>
        <v>1</v>
      </c>
    </row>
    <row r="3497" spans="7:21">
      <c r="G3497">
        <f t="shared" si="488"/>
        <v>34.950000000001616</v>
      </c>
      <c r="H3497">
        <f t="shared" si="489"/>
        <v>198000</v>
      </c>
      <c r="I3497" s="2">
        <f>MIN(MainSheet!$C$10/MainSheet!$C$9,MainSheet!$K$9*60)</f>
        <v>660</v>
      </c>
      <c r="J3497" s="1">
        <f>IF(G3497&gt;MainSheet!$C$11,IF(J3496&gt;=0.999,1,(G3497-MainSheet!$C$11)*I3497/$B$2/60),0)</f>
        <v>1</v>
      </c>
      <c r="K3497" s="1">
        <f>IF(G3497&gt;MainSheet!$C$11+$B$6,IF(K3496&gt;=0.999,1,(G3497-MainSheet!$C$11-$B$6)*I3497/$C$2/60),0)</f>
        <v>1</v>
      </c>
      <c r="L3497" s="1">
        <f>IF(G3497&gt;MainSheet!$C$11+$B$6+$C$6,IF(L3496&gt;=0.999,1,(G3497-MainSheet!$C$11-$B$6-$C$6)*I3497/$D$2/60),0)</f>
        <v>1</v>
      </c>
      <c r="M3497">
        <f t="shared" si="490"/>
        <v>1</v>
      </c>
      <c r="N3497" s="2">
        <f t="shared" si="491"/>
        <v>3721.0526315789471</v>
      </c>
      <c r="O3497">
        <f t="shared" si="494"/>
        <v>977.02127659574455</v>
      </c>
      <c r="P3497">
        <f t="shared" si="492"/>
        <v>192000</v>
      </c>
      <c r="Q3497" s="2">
        <f t="shared" si="493"/>
        <v>196698.0739081747</v>
      </c>
      <c r="R3497">
        <f>Q3497/MainSheet!$C$8*(G3497-G3496)+R3496</f>
        <v>5118.165511260554</v>
      </c>
      <c r="S3497">
        <f t="shared" si="495"/>
        <v>82603.900490894463</v>
      </c>
      <c r="T3497">
        <f t="shared" si="487"/>
        <v>34.950000000001616</v>
      </c>
      <c r="U3497" s="1">
        <f>Q3497/MainSheet!$C$22</f>
        <v>1</v>
      </c>
    </row>
    <row r="3498" spans="7:21">
      <c r="G3498">
        <f t="shared" si="488"/>
        <v>34.960000000001614</v>
      </c>
      <c r="H3498">
        <f t="shared" si="489"/>
        <v>198000</v>
      </c>
      <c r="I3498" s="2">
        <f>MIN(MainSheet!$C$10/MainSheet!$C$9,MainSheet!$K$9*60)</f>
        <v>660</v>
      </c>
      <c r="J3498" s="1">
        <f>IF(G3498&gt;MainSheet!$C$11,IF(J3497&gt;=0.999,1,(G3498-MainSheet!$C$11)*I3498/$B$2/60),0)</f>
        <v>1</v>
      </c>
      <c r="K3498" s="1">
        <f>IF(G3498&gt;MainSheet!$C$11+$B$6,IF(K3497&gt;=0.999,1,(G3498-MainSheet!$C$11-$B$6)*I3498/$C$2/60),0)</f>
        <v>1</v>
      </c>
      <c r="L3498" s="1">
        <f>IF(G3498&gt;MainSheet!$C$11+$B$6+$C$6,IF(L3497&gt;=0.999,1,(G3498-MainSheet!$C$11-$B$6-$C$6)*I3498/$D$2/60),0)</f>
        <v>1</v>
      </c>
      <c r="M3498">
        <f t="shared" si="490"/>
        <v>1</v>
      </c>
      <c r="N3498" s="2">
        <f t="shared" si="491"/>
        <v>3721.0526315789471</v>
      </c>
      <c r="O3498">
        <f t="shared" si="494"/>
        <v>977.02127659574455</v>
      </c>
      <c r="P3498">
        <f t="shared" si="492"/>
        <v>192000</v>
      </c>
      <c r="Q3498" s="2">
        <f t="shared" si="493"/>
        <v>196698.0739081747</v>
      </c>
      <c r="R3498">
        <f>Q3498/MainSheet!$C$8*(G3498-G3497)+R3497</f>
        <v>5120.1967577513878</v>
      </c>
      <c r="S3498">
        <f t="shared" si="495"/>
        <v>82636.683503212495</v>
      </c>
      <c r="T3498">
        <f t="shared" si="487"/>
        <v>34.960000000001614</v>
      </c>
      <c r="U3498" s="1">
        <f>Q3498/MainSheet!$C$22</f>
        <v>1</v>
      </c>
    </row>
    <row r="3499" spans="7:21">
      <c r="G3499">
        <f t="shared" si="488"/>
        <v>34.970000000001612</v>
      </c>
      <c r="H3499">
        <f t="shared" si="489"/>
        <v>198000</v>
      </c>
      <c r="I3499" s="2">
        <f>MIN(MainSheet!$C$10/MainSheet!$C$9,MainSheet!$K$9*60)</f>
        <v>660</v>
      </c>
      <c r="J3499" s="1">
        <f>IF(G3499&gt;MainSheet!$C$11,IF(J3498&gt;=0.999,1,(G3499-MainSheet!$C$11)*I3499/$B$2/60),0)</f>
        <v>1</v>
      </c>
      <c r="K3499" s="1">
        <f>IF(G3499&gt;MainSheet!$C$11+$B$6,IF(K3498&gt;=0.999,1,(G3499-MainSheet!$C$11-$B$6)*I3499/$C$2/60),0)</f>
        <v>1</v>
      </c>
      <c r="L3499" s="1">
        <f>IF(G3499&gt;MainSheet!$C$11+$B$6+$C$6,IF(L3498&gt;=0.999,1,(G3499-MainSheet!$C$11-$B$6-$C$6)*I3499/$D$2/60),0)</f>
        <v>1</v>
      </c>
      <c r="M3499">
        <f t="shared" si="490"/>
        <v>1</v>
      </c>
      <c r="N3499" s="2">
        <f t="shared" si="491"/>
        <v>3721.0526315789471</v>
      </c>
      <c r="O3499">
        <f t="shared" si="494"/>
        <v>977.02127659574455</v>
      </c>
      <c r="P3499">
        <f t="shared" si="492"/>
        <v>192000</v>
      </c>
      <c r="Q3499" s="2">
        <f t="shared" si="493"/>
        <v>196698.0739081747</v>
      </c>
      <c r="R3499">
        <f>Q3499/MainSheet!$C$8*(G3499-G3498)+R3498</f>
        <v>5122.2280042422217</v>
      </c>
      <c r="S3499">
        <f t="shared" si="495"/>
        <v>82669.466515530527</v>
      </c>
      <c r="T3499">
        <f t="shared" si="487"/>
        <v>34.970000000001612</v>
      </c>
      <c r="U3499" s="1">
        <f>Q3499/MainSheet!$C$22</f>
        <v>1</v>
      </c>
    </row>
    <row r="3500" spans="7:21">
      <c r="G3500">
        <f t="shared" si="488"/>
        <v>34.98000000000161</v>
      </c>
      <c r="H3500">
        <f t="shared" si="489"/>
        <v>198000</v>
      </c>
      <c r="I3500" s="2">
        <f>MIN(MainSheet!$C$10/MainSheet!$C$9,MainSheet!$K$9*60)</f>
        <v>660</v>
      </c>
      <c r="J3500" s="1">
        <f>IF(G3500&gt;MainSheet!$C$11,IF(J3499&gt;=0.999,1,(G3500-MainSheet!$C$11)*I3500/$B$2/60),0)</f>
        <v>1</v>
      </c>
      <c r="K3500" s="1">
        <f>IF(G3500&gt;MainSheet!$C$11+$B$6,IF(K3499&gt;=0.999,1,(G3500-MainSheet!$C$11-$B$6)*I3500/$C$2/60),0)</f>
        <v>1</v>
      </c>
      <c r="L3500" s="1">
        <f>IF(G3500&gt;MainSheet!$C$11+$B$6+$C$6,IF(L3499&gt;=0.999,1,(G3500-MainSheet!$C$11-$B$6-$C$6)*I3500/$D$2/60),0)</f>
        <v>1</v>
      </c>
      <c r="M3500">
        <f t="shared" si="490"/>
        <v>1</v>
      </c>
      <c r="N3500" s="2">
        <f t="shared" si="491"/>
        <v>3721.0526315789471</v>
      </c>
      <c r="O3500">
        <f t="shared" si="494"/>
        <v>977.02127659574455</v>
      </c>
      <c r="P3500">
        <f t="shared" si="492"/>
        <v>192000</v>
      </c>
      <c r="Q3500" s="2">
        <f t="shared" si="493"/>
        <v>196698.0739081747</v>
      </c>
      <c r="R3500">
        <f>Q3500/MainSheet!$C$8*(G3500-G3499)+R3499</f>
        <v>5124.2592507330555</v>
      </c>
      <c r="S3500">
        <f t="shared" si="495"/>
        <v>82702.249527848559</v>
      </c>
      <c r="T3500">
        <f t="shared" si="487"/>
        <v>34.98000000000161</v>
      </c>
      <c r="U3500" s="1">
        <f>Q3500/MainSheet!$C$22</f>
        <v>1</v>
      </c>
    </row>
    <row r="3501" spans="7:21">
      <c r="G3501">
        <f t="shared" si="488"/>
        <v>34.990000000001608</v>
      </c>
      <c r="H3501">
        <f t="shared" si="489"/>
        <v>198000</v>
      </c>
      <c r="I3501" s="2">
        <f>MIN(MainSheet!$C$10/MainSheet!$C$9,MainSheet!$K$9*60)</f>
        <v>660</v>
      </c>
      <c r="J3501" s="1">
        <f>IF(G3501&gt;MainSheet!$C$11,IF(J3500&gt;=0.999,1,(G3501-MainSheet!$C$11)*I3501/$B$2/60),0)</f>
        <v>1</v>
      </c>
      <c r="K3501" s="1">
        <f>IF(G3501&gt;MainSheet!$C$11+$B$6,IF(K3500&gt;=0.999,1,(G3501-MainSheet!$C$11-$B$6)*I3501/$C$2/60),0)</f>
        <v>1</v>
      </c>
      <c r="L3501" s="1">
        <f>IF(G3501&gt;MainSheet!$C$11+$B$6+$C$6,IF(L3500&gt;=0.999,1,(G3501-MainSheet!$C$11-$B$6-$C$6)*I3501/$D$2/60),0)</f>
        <v>1</v>
      </c>
      <c r="M3501">
        <f t="shared" si="490"/>
        <v>1</v>
      </c>
      <c r="N3501" s="2">
        <f t="shared" si="491"/>
        <v>3721.0526315789471</v>
      </c>
      <c r="O3501">
        <f t="shared" si="494"/>
        <v>977.02127659574455</v>
      </c>
      <c r="P3501">
        <f t="shared" si="492"/>
        <v>192000</v>
      </c>
      <c r="Q3501" s="2">
        <f t="shared" si="493"/>
        <v>196698.0739081747</v>
      </c>
      <c r="R3501">
        <f>Q3501/MainSheet!$C$8*(G3501-G3500)+R3500</f>
        <v>5126.2904972238894</v>
      </c>
      <c r="S3501">
        <f t="shared" si="495"/>
        <v>82735.03254016659</v>
      </c>
      <c r="T3501">
        <f t="shared" si="487"/>
        <v>34.990000000001608</v>
      </c>
      <c r="U3501" s="1">
        <f>Q3501/MainSheet!$C$22</f>
        <v>1</v>
      </c>
    </row>
    <row r="3502" spans="7:21">
      <c r="G3502">
        <f t="shared" si="488"/>
        <v>35.000000000001606</v>
      </c>
      <c r="H3502">
        <f t="shared" si="489"/>
        <v>198000</v>
      </c>
      <c r="I3502" s="2">
        <f>MIN(MainSheet!$C$10/MainSheet!$C$9,MainSheet!$K$9*60)</f>
        <v>660</v>
      </c>
      <c r="J3502" s="1">
        <f>IF(G3502&gt;MainSheet!$C$11,IF(J3501&gt;=0.999,1,(G3502-MainSheet!$C$11)*I3502/$B$2/60),0)</f>
        <v>1</v>
      </c>
      <c r="K3502" s="1">
        <f>IF(G3502&gt;MainSheet!$C$11+$B$6,IF(K3501&gt;=0.999,1,(G3502-MainSheet!$C$11-$B$6)*I3502/$C$2/60),0)</f>
        <v>1</v>
      </c>
      <c r="L3502" s="1">
        <f>IF(G3502&gt;MainSheet!$C$11+$B$6+$C$6,IF(L3501&gt;=0.999,1,(G3502-MainSheet!$C$11-$B$6-$C$6)*I3502/$D$2/60),0)</f>
        <v>1</v>
      </c>
      <c r="M3502">
        <f t="shared" si="490"/>
        <v>1</v>
      </c>
      <c r="N3502" s="2">
        <f t="shared" si="491"/>
        <v>3721.0526315789471</v>
      </c>
      <c r="O3502">
        <f t="shared" si="494"/>
        <v>977.02127659574455</v>
      </c>
      <c r="P3502">
        <f t="shared" si="492"/>
        <v>192000</v>
      </c>
      <c r="Q3502" s="2">
        <f t="shared" si="493"/>
        <v>196698.0739081747</v>
      </c>
      <c r="R3502">
        <f>Q3502/MainSheet!$C$8*(G3502-G3501)+R3501</f>
        <v>5128.3217437147232</v>
      </c>
      <c r="S3502">
        <f t="shared" si="495"/>
        <v>82767.815552484622</v>
      </c>
      <c r="T3502">
        <f t="shared" si="487"/>
        <v>35.000000000001606</v>
      </c>
      <c r="U3502" s="1">
        <f>Q3502/MainSheet!$C$22</f>
        <v>1</v>
      </c>
    </row>
    <row r="3503" spans="7:21">
      <c r="G3503">
        <f t="shared" si="488"/>
        <v>35.010000000001604</v>
      </c>
      <c r="H3503">
        <f t="shared" si="489"/>
        <v>198000</v>
      </c>
      <c r="I3503" s="2">
        <f>MIN(MainSheet!$C$10/MainSheet!$C$9,MainSheet!$K$9*60)</f>
        <v>660</v>
      </c>
      <c r="J3503" s="1">
        <f>IF(G3503&gt;MainSheet!$C$11,IF(J3502&gt;=0.999,1,(G3503-MainSheet!$C$11)*I3503/$B$2/60),0)</f>
        <v>1</v>
      </c>
      <c r="K3503" s="1">
        <f>IF(G3503&gt;MainSheet!$C$11+$B$6,IF(K3502&gt;=0.999,1,(G3503-MainSheet!$C$11-$B$6)*I3503/$C$2/60),0)</f>
        <v>1</v>
      </c>
      <c r="L3503" s="1">
        <f>IF(G3503&gt;MainSheet!$C$11+$B$6+$C$6,IF(L3502&gt;=0.999,1,(G3503-MainSheet!$C$11-$B$6-$C$6)*I3503/$D$2/60),0)</f>
        <v>1</v>
      </c>
      <c r="M3503">
        <f t="shared" si="490"/>
        <v>1</v>
      </c>
      <c r="N3503" s="2">
        <f t="shared" si="491"/>
        <v>3721.0526315789471</v>
      </c>
      <c r="O3503">
        <f t="shared" si="494"/>
        <v>977.02127659574455</v>
      </c>
      <c r="P3503">
        <f t="shared" si="492"/>
        <v>192000</v>
      </c>
      <c r="Q3503" s="2">
        <f t="shared" si="493"/>
        <v>196698.0739081747</v>
      </c>
      <c r="R3503">
        <f>Q3503/MainSheet!$C$8*(G3503-G3502)+R3502</f>
        <v>5130.352990205557</v>
      </c>
      <c r="S3503">
        <f t="shared" si="495"/>
        <v>82800.598564802654</v>
      </c>
      <c r="T3503">
        <f t="shared" si="487"/>
        <v>35.010000000001604</v>
      </c>
      <c r="U3503" s="1">
        <f>Q3503/MainSheet!$C$22</f>
        <v>1</v>
      </c>
    </row>
    <row r="3504" spans="7:21">
      <c r="G3504">
        <f t="shared" si="488"/>
        <v>35.020000000001602</v>
      </c>
      <c r="H3504">
        <f t="shared" si="489"/>
        <v>198000</v>
      </c>
      <c r="I3504" s="2">
        <f>MIN(MainSheet!$C$10/MainSheet!$C$9,MainSheet!$K$9*60)</f>
        <v>660</v>
      </c>
      <c r="J3504" s="1">
        <f>IF(G3504&gt;MainSheet!$C$11,IF(J3503&gt;=0.999,1,(G3504-MainSheet!$C$11)*I3504/$B$2/60),0)</f>
        <v>1</v>
      </c>
      <c r="K3504" s="1">
        <f>IF(G3504&gt;MainSheet!$C$11+$B$6,IF(K3503&gt;=0.999,1,(G3504-MainSheet!$C$11-$B$6)*I3504/$C$2/60),0)</f>
        <v>1</v>
      </c>
      <c r="L3504" s="1">
        <f>IF(G3504&gt;MainSheet!$C$11+$B$6+$C$6,IF(L3503&gt;=0.999,1,(G3504-MainSheet!$C$11-$B$6-$C$6)*I3504/$D$2/60),0)</f>
        <v>1</v>
      </c>
      <c r="M3504">
        <f t="shared" si="490"/>
        <v>1</v>
      </c>
      <c r="N3504" s="2">
        <f t="shared" si="491"/>
        <v>3721.0526315789471</v>
      </c>
      <c r="O3504">
        <f t="shared" si="494"/>
        <v>977.02127659574455</v>
      </c>
      <c r="P3504">
        <f t="shared" si="492"/>
        <v>192000</v>
      </c>
      <c r="Q3504" s="2">
        <f t="shared" si="493"/>
        <v>196698.0739081747</v>
      </c>
      <c r="R3504">
        <f>Q3504/MainSheet!$C$8*(G3504-G3503)+R3503</f>
        <v>5132.3842366963909</v>
      </c>
      <c r="S3504">
        <f t="shared" si="495"/>
        <v>82833.381577120686</v>
      </c>
      <c r="T3504">
        <f t="shared" si="487"/>
        <v>35.020000000001602</v>
      </c>
      <c r="U3504" s="1">
        <f>Q3504/MainSheet!$C$22</f>
        <v>1</v>
      </c>
    </row>
    <row r="3505" spans="7:21">
      <c r="G3505">
        <f t="shared" si="488"/>
        <v>35.0300000000016</v>
      </c>
      <c r="H3505">
        <f t="shared" si="489"/>
        <v>198000</v>
      </c>
      <c r="I3505" s="2">
        <f>MIN(MainSheet!$C$10/MainSheet!$C$9,MainSheet!$K$9*60)</f>
        <v>660</v>
      </c>
      <c r="J3505" s="1">
        <f>IF(G3505&gt;MainSheet!$C$11,IF(J3504&gt;=0.999,1,(G3505-MainSheet!$C$11)*I3505/$B$2/60),0)</f>
        <v>1</v>
      </c>
      <c r="K3505" s="1">
        <f>IF(G3505&gt;MainSheet!$C$11+$B$6,IF(K3504&gt;=0.999,1,(G3505-MainSheet!$C$11-$B$6)*I3505/$C$2/60),0)</f>
        <v>1</v>
      </c>
      <c r="L3505" s="1">
        <f>IF(G3505&gt;MainSheet!$C$11+$B$6+$C$6,IF(L3504&gt;=0.999,1,(G3505-MainSheet!$C$11-$B$6-$C$6)*I3505/$D$2/60),0)</f>
        <v>1</v>
      </c>
      <c r="M3505">
        <f t="shared" si="490"/>
        <v>1</v>
      </c>
      <c r="N3505" s="2">
        <f t="shared" si="491"/>
        <v>3721.0526315789471</v>
      </c>
      <c r="O3505">
        <f t="shared" si="494"/>
        <v>977.02127659574455</v>
      </c>
      <c r="P3505">
        <f t="shared" si="492"/>
        <v>192000</v>
      </c>
      <c r="Q3505" s="2">
        <f t="shared" si="493"/>
        <v>196698.0739081747</v>
      </c>
      <c r="R3505">
        <f>Q3505/MainSheet!$C$8*(G3505-G3504)+R3504</f>
        <v>5134.4154831872247</v>
      </c>
      <c r="S3505">
        <f t="shared" si="495"/>
        <v>82866.164589438718</v>
      </c>
      <c r="T3505">
        <f t="shared" si="487"/>
        <v>35.0300000000016</v>
      </c>
      <c r="U3505" s="1">
        <f>Q3505/MainSheet!$C$22</f>
        <v>1</v>
      </c>
    </row>
    <row r="3506" spans="7:21">
      <c r="G3506">
        <f t="shared" si="488"/>
        <v>35.040000000001598</v>
      </c>
      <c r="H3506">
        <f t="shared" si="489"/>
        <v>198000</v>
      </c>
      <c r="I3506" s="2">
        <f>MIN(MainSheet!$C$10/MainSheet!$C$9,MainSheet!$K$9*60)</f>
        <v>660</v>
      </c>
      <c r="J3506" s="1">
        <f>IF(G3506&gt;MainSheet!$C$11,IF(J3505&gt;=0.999,1,(G3506-MainSheet!$C$11)*I3506/$B$2/60),0)</f>
        <v>1</v>
      </c>
      <c r="K3506" s="1">
        <f>IF(G3506&gt;MainSheet!$C$11+$B$6,IF(K3505&gt;=0.999,1,(G3506-MainSheet!$C$11-$B$6)*I3506/$C$2/60),0)</f>
        <v>1</v>
      </c>
      <c r="L3506" s="1">
        <f>IF(G3506&gt;MainSheet!$C$11+$B$6+$C$6,IF(L3505&gt;=0.999,1,(G3506-MainSheet!$C$11-$B$6-$C$6)*I3506/$D$2/60),0)</f>
        <v>1</v>
      </c>
      <c r="M3506">
        <f t="shared" si="490"/>
        <v>1</v>
      </c>
      <c r="N3506" s="2">
        <f t="shared" si="491"/>
        <v>3721.0526315789471</v>
      </c>
      <c r="O3506">
        <f t="shared" si="494"/>
        <v>977.02127659574455</v>
      </c>
      <c r="P3506">
        <f t="shared" si="492"/>
        <v>192000</v>
      </c>
      <c r="Q3506" s="2">
        <f t="shared" si="493"/>
        <v>196698.0739081747</v>
      </c>
      <c r="R3506">
        <f>Q3506/MainSheet!$C$8*(G3506-G3505)+R3505</f>
        <v>5136.4467296780585</v>
      </c>
      <c r="S3506">
        <f t="shared" si="495"/>
        <v>82898.94760175675</v>
      </c>
      <c r="T3506">
        <f t="shared" si="487"/>
        <v>35.040000000001598</v>
      </c>
      <c r="U3506" s="1">
        <f>Q3506/MainSheet!$C$22</f>
        <v>1</v>
      </c>
    </row>
    <row r="3507" spans="7:21">
      <c r="G3507">
        <f t="shared" si="488"/>
        <v>35.050000000001596</v>
      </c>
      <c r="H3507">
        <f t="shared" si="489"/>
        <v>198000</v>
      </c>
      <c r="I3507" s="2">
        <f>MIN(MainSheet!$C$10/MainSheet!$C$9,MainSheet!$K$9*60)</f>
        <v>660</v>
      </c>
      <c r="J3507" s="1">
        <f>IF(G3507&gt;MainSheet!$C$11,IF(J3506&gt;=0.999,1,(G3507-MainSheet!$C$11)*I3507/$B$2/60),0)</f>
        <v>1</v>
      </c>
      <c r="K3507" s="1">
        <f>IF(G3507&gt;MainSheet!$C$11+$B$6,IF(K3506&gt;=0.999,1,(G3507-MainSheet!$C$11-$B$6)*I3507/$C$2/60),0)</f>
        <v>1</v>
      </c>
      <c r="L3507" s="1">
        <f>IF(G3507&gt;MainSheet!$C$11+$B$6+$C$6,IF(L3506&gt;=0.999,1,(G3507-MainSheet!$C$11-$B$6-$C$6)*I3507/$D$2/60),0)</f>
        <v>1</v>
      </c>
      <c r="M3507">
        <f t="shared" si="490"/>
        <v>1</v>
      </c>
      <c r="N3507" s="2">
        <f t="shared" si="491"/>
        <v>3721.0526315789471</v>
      </c>
      <c r="O3507">
        <f t="shared" si="494"/>
        <v>977.02127659574455</v>
      </c>
      <c r="P3507">
        <f t="shared" si="492"/>
        <v>192000</v>
      </c>
      <c r="Q3507" s="2">
        <f t="shared" si="493"/>
        <v>196698.0739081747</v>
      </c>
      <c r="R3507">
        <f>Q3507/MainSheet!$C$8*(G3507-G3506)+R3506</f>
        <v>5138.4779761688924</v>
      </c>
      <c r="S3507">
        <f t="shared" si="495"/>
        <v>82931.730614074782</v>
      </c>
      <c r="T3507">
        <f t="shared" si="487"/>
        <v>35.050000000001596</v>
      </c>
      <c r="U3507" s="1">
        <f>Q3507/MainSheet!$C$22</f>
        <v>1</v>
      </c>
    </row>
    <row r="3508" spans="7:21">
      <c r="G3508">
        <f t="shared" si="488"/>
        <v>35.060000000001594</v>
      </c>
      <c r="H3508">
        <f t="shared" si="489"/>
        <v>198000</v>
      </c>
      <c r="I3508" s="2">
        <f>MIN(MainSheet!$C$10/MainSheet!$C$9,MainSheet!$K$9*60)</f>
        <v>660</v>
      </c>
      <c r="J3508" s="1">
        <f>IF(G3508&gt;MainSheet!$C$11,IF(J3507&gt;=0.999,1,(G3508-MainSheet!$C$11)*I3508/$B$2/60),0)</f>
        <v>1</v>
      </c>
      <c r="K3508" s="1">
        <f>IF(G3508&gt;MainSheet!$C$11+$B$6,IF(K3507&gt;=0.999,1,(G3508-MainSheet!$C$11-$B$6)*I3508/$C$2/60),0)</f>
        <v>1</v>
      </c>
      <c r="L3508" s="1">
        <f>IF(G3508&gt;MainSheet!$C$11+$B$6+$C$6,IF(L3507&gt;=0.999,1,(G3508-MainSheet!$C$11-$B$6-$C$6)*I3508/$D$2/60),0)</f>
        <v>1</v>
      </c>
      <c r="M3508">
        <f t="shared" si="490"/>
        <v>1</v>
      </c>
      <c r="N3508" s="2">
        <f t="shared" si="491"/>
        <v>3721.0526315789471</v>
      </c>
      <c r="O3508">
        <f t="shared" si="494"/>
        <v>977.02127659574455</v>
      </c>
      <c r="P3508">
        <f t="shared" si="492"/>
        <v>192000</v>
      </c>
      <c r="Q3508" s="2">
        <f t="shared" si="493"/>
        <v>196698.0739081747</v>
      </c>
      <c r="R3508">
        <f>Q3508/MainSheet!$C$8*(G3508-G3507)+R3507</f>
        <v>5140.5092226597262</v>
      </c>
      <c r="S3508">
        <f t="shared" si="495"/>
        <v>82964.513626392814</v>
      </c>
      <c r="T3508">
        <f t="shared" si="487"/>
        <v>35.060000000001594</v>
      </c>
      <c r="U3508" s="1">
        <f>Q3508/MainSheet!$C$22</f>
        <v>1</v>
      </c>
    </row>
    <row r="3509" spans="7:21">
      <c r="G3509">
        <f t="shared" si="488"/>
        <v>35.070000000001592</v>
      </c>
      <c r="H3509">
        <f t="shared" si="489"/>
        <v>198000</v>
      </c>
      <c r="I3509" s="2">
        <f>MIN(MainSheet!$C$10/MainSheet!$C$9,MainSheet!$K$9*60)</f>
        <v>660</v>
      </c>
      <c r="J3509" s="1">
        <f>IF(G3509&gt;MainSheet!$C$11,IF(J3508&gt;=0.999,1,(G3509-MainSheet!$C$11)*I3509/$B$2/60),0)</f>
        <v>1</v>
      </c>
      <c r="K3509" s="1">
        <f>IF(G3509&gt;MainSheet!$C$11+$B$6,IF(K3508&gt;=0.999,1,(G3509-MainSheet!$C$11-$B$6)*I3509/$C$2/60),0)</f>
        <v>1</v>
      </c>
      <c r="L3509" s="1">
        <f>IF(G3509&gt;MainSheet!$C$11+$B$6+$C$6,IF(L3508&gt;=0.999,1,(G3509-MainSheet!$C$11-$B$6-$C$6)*I3509/$D$2/60),0)</f>
        <v>1</v>
      </c>
      <c r="M3509">
        <f t="shared" si="490"/>
        <v>1</v>
      </c>
      <c r="N3509" s="2">
        <f t="shared" si="491"/>
        <v>3721.0526315789471</v>
      </c>
      <c r="O3509">
        <f t="shared" si="494"/>
        <v>977.02127659574455</v>
      </c>
      <c r="P3509">
        <f t="shared" si="492"/>
        <v>192000</v>
      </c>
      <c r="Q3509" s="2">
        <f t="shared" si="493"/>
        <v>196698.0739081747</v>
      </c>
      <c r="R3509">
        <f>Q3509/MainSheet!$C$8*(G3509-G3508)+R3508</f>
        <v>5142.5404691505601</v>
      </c>
      <c r="S3509">
        <f t="shared" si="495"/>
        <v>82997.296638710846</v>
      </c>
      <c r="T3509">
        <f t="shared" si="487"/>
        <v>35.070000000001592</v>
      </c>
      <c r="U3509" s="1">
        <f>Q3509/MainSheet!$C$22</f>
        <v>1</v>
      </c>
    </row>
    <row r="3510" spans="7:21">
      <c r="G3510">
        <f t="shared" si="488"/>
        <v>35.08000000000159</v>
      </c>
      <c r="H3510">
        <f t="shared" si="489"/>
        <v>198000</v>
      </c>
      <c r="I3510" s="2">
        <f>MIN(MainSheet!$C$10/MainSheet!$C$9,MainSheet!$K$9*60)</f>
        <v>660</v>
      </c>
      <c r="J3510" s="1">
        <f>IF(G3510&gt;MainSheet!$C$11,IF(J3509&gt;=0.999,1,(G3510-MainSheet!$C$11)*I3510/$B$2/60),0)</f>
        <v>1</v>
      </c>
      <c r="K3510" s="1">
        <f>IF(G3510&gt;MainSheet!$C$11+$B$6,IF(K3509&gt;=0.999,1,(G3510-MainSheet!$C$11-$B$6)*I3510/$C$2/60),0)</f>
        <v>1</v>
      </c>
      <c r="L3510" s="1">
        <f>IF(G3510&gt;MainSheet!$C$11+$B$6+$C$6,IF(L3509&gt;=0.999,1,(G3510-MainSheet!$C$11-$B$6-$C$6)*I3510/$D$2/60),0)</f>
        <v>1</v>
      </c>
      <c r="M3510">
        <f t="shared" si="490"/>
        <v>1</v>
      </c>
      <c r="N3510" s="2">
        <f t="shared" si="491"/>
        <v>3721.0526315789471</v>
      </c>
      <c r="O3510">
        <f t="shared" si="494"/>
        <v>977.02127659574455</v>
      </c>
      <c r="P3510">
        <f t="shared" si="492"/>
        <v>192000</v>
      </c>
      <c r="Q3510" s="2">
        <f t="shared" si="493"/>
        <v>196698.0739081747</v>
      </c>
      <c r="R3510">
        <f>Q3510/MainSheet!$C$8*(G3510-G3509)+R3509</f>
        <v>5144.5717156413939</v>
      </c>
      <c r="S3510">
        <f t="shared" si="495"/>
        <v>83030.079651028878</v>
      </c>
      <c r="T3510">
        <f t="shared" si="487"/>
        <v>35.08000000000159</v>
      </c>
      <c r="U3510" s="1">
        <f>Q3510/MainSheet!$C$22</f>
        <v>1</v>
      </c>
    </row>
    <row r="3511" spans="7:21">
      <c r="G3511">
        <f t="shared" si="488"/>
        <v>35.090000000001588</v>
      </c>
      <c r="H3511">
        <f t="shared" si="489"/>
        <v>198000</v>
      </c>
      <c r="I3511" s="2">
        <f>MIN(MainSheet!$C$10/MainSheet!$C$9,MainSheet!$K$9*60)</f>
        <v>660</v>
      </c>
      <c r="J3511" s="1">
        <f>IF(G3511&gt;MainSheet!$C$11,IF(J3510&gt;=0.999,1,(G3511-MainSheet!$C$11)*I3511/$B$2/60),0)</f>
        <v>1</v>
      </c>
      <c r="K3511" s="1">
        <f>IF(G3511&gt;MainSheet!$C$11+$B$6,IF(K3510&gt;=0.999,1,(G3511-MainSheet!$C$11-$B$6)*I3511/$C$2/60),0)</f>
        <v>1</v>
      </c>
      <c r="L3511" s="1">
        <f>IF(G3511&gt;MainSheet!$C$11+$B$6+$C$6,IF(L3510&gt;=0.999,1,(G3511-MainSheet!$C$11-$B$6-$C$6)*I3511/$D$2/60),0)</f>
        <v>1</v>
      </c>
      <c r="M3511">
        <f t="shared" si="490"/>
        <v>1</v>
      </c>
      <c r="N3511" s="2">
        <f t="shared" si="491"/>
        <v>3721.0526315789471</v>
      </c>
      <c r="O3511">
        <f t="shared" si="494"/>
        <v>977.02127659574455</v>
      </c>
      <c r="P3511">
        <f t="shared" si="492"/>
        <v>192000</v>
      </c>
      <c r="Q3511" s="2">
        <f t="shared" si="493"/>
        <v>196698.0739081747</v>
      </c>
      <c r="R3511">
        <f>Q3511/MainSheet!$C$8*(G3511-G3510)+R3510</f>
        <v>5146.6029621322277</v>
      </c>
      <c r="S3511">
        <f t="shared" si="495"/>
        <v>83062.86266334691</v>
      </c>
      <c r="T3511">
        <f t="shared" si="487"/>
        <v>35.090000000001588</v>
      </c>
      <c r="U3511" s="1">
        <f>Q3511/MainSheet!$C$22</f>
        <v>1</v>
      </c>
    </row>
    <row r="3512" spans="7:21">
      <c r="G3512">
        <f t="shared" si="488"/>
        <v>35.100000000001586</v>
      </c>
      <c r="H3512">
        <f t="shared" si="489"/>
        <v>198000</v>
      </c>
      <c r="I3512" s="2">
        <f>MIN(MainSheet!$C$10/MainSheet!$C$9,MainSheet!$K$9*60)</f>
        <v>660</v>
      </c>
      <c r="J3512" s="1">
        <f>IF(G3512&gt;MainSheet!$C$11,IF(J3511&gt;=0.999,1,(G3512-MainSheet!$C$11)*I3512/$B$2/60),0)</f>
        <v>1</v>
      </c>
      <c r="K3512" s="1">
        <f>IF(G3512&gt;MainSheet!$C$11+$B$6,IF(K3511&gt;=0.999,1,(G3512-MainSheet!$C$11-$B$6)*I3512/$C$2/60),0)</f>
        <v>1</v>
      </c>
      <c r="L3512" s="1">
        <f>IF(G3512&gt;MainSheet!$C$11+$B$6+$C$6,IF(L3511&gt;=0.999,1,(G3512-MainSheet!$C$11-$B$6-$C$6)*I3512/$D$2/60),0)</f>
        <v>1</v>
      </c>
      <c r="M3512">
        <f t="shared" si="490"/>
        <v>1</v>
      </c>
      <c r="N3512" s="2">
        <f t="shared" si="491"/>
        <v>3721.0526315789471</v>
      </c>
      <c r="O3512">
        <f t="shared" si="494"/>
        <v>977.02127659574455</v>
      </c>
      <c r="P3512">
        <f t="shared" si="492"/>
        <v>192000</v>
      </c>
      <c r="Q3512" s="2">
        <f t="shared" si="493"/>
        <v>196698.0739081747</v>
      </c>
      <c r="R3512">
        <f>Q3512/MainSheet!$C$8*(G3512-G3511)+R3511</f>
        <v>5148.6342086230616</v>
      </c>
      <c r="S3512">
        <f t="shared" si="495"/>
        <v>83095.645675664942</v>
      </c>
      <c r="T3512">
        <f t="shared" si="487"/>
        <v>35.100000000001586</v>
      </c>
      <c r="U3512" s="1">
        <f>Q3512/MainSheet!$C$22</f>
        <v>1</v>
      </c>
    </row>
    <row r="3513" spans="7:21">
      <c r="G3513">
        <f t="shared" si="488"/>
        <v>35.110000000001584</v>
      </c>
      <c r="H3513">
        <f t="shared" si="489"/>
        <v>198000</v>
      </c>
      <c r="I3513" s="2">
        <f>MIN(MainSheet!$C$10/MainSheet!$C$9,MainSheet!$K$9*60)</f>
        <v>660</v>
      </c>
      <c r="J3513" s="1">
        <f>IF(G3513&gt;MainSheet!$C$11,IF(J3512&gt;=0.999,1,(G3513-MainSheet!$C$11)*I3513/$B$2/60),0)</f>
        <v>1</v>
      </c>
      <c r="K3513" s="1">
        <f>IF(G3513&gt;MainSheet!$C$11+$B$6,IF(K3512&gt;=0.999,1,(G3513-MainSheet!$C$11-$B$6)*I3513/$C$2/60),0)</f>
        <v>1</v>
      </c>
      <c r="L3513" s="1">
        <f>IF(G3513&gt;MainSheet!$C$11+$B$6+$C$6,IF(L3512&gt;=0.999,1,(G3513-MainSheet!$C$11-$B$6-$C$6)*I3513/$D$2/60),0)</f>
        <v>1</v>
      </c>
      <c r="M3513">
        <f t="shared" si="490"/>
        <v>1</v>
      </c>
      <c r="N3513" s="2">
        <f t="shared" si="491"/>
        <v>3721.0526315789471</v>
      </c>
      <c r="O3513">
        <f t="shared" si="494"/>
        <v>977.02127659574455</v>
      </c>
      <c r="P3513">
        <f t="shared" si="492"/>
        <v>192000</v>
      </c>
      <c r="Q3513" s="2">
        <f t="shared" si="493"/>
        <v>196698.0739081747</v>
      </c>
      <c r="R3513">
        <f>Q3513/MainSheet!$C$8*(G3513-G3512)+R3512</f>
        <v>5150.6654551138954</v>
      </c>
      <c r="S3513">
        <f t="shared" si="495"/>
        <v>83128.428687982974</v>
      </c>
      <c r="T3513">
        <f t="shared" si="487"/>
        <v>35.110000000001584</v>
      </c>
      <c r="U3513" s="1">
        <f>Q3513/MainSheet!$C$22</f>
        <v>1</v>
      </c>
    </row>
    <row r="3514" spans="7:21">
      <c r="G3514">
        <f t="shared" si="488"/>
        <v>35.120000000001582</v>
      </c>
      <c r="H3514">
        <f t="shared" si="489"/>
        <v>198000</v>
      </c>
      <c r="I3514" s="2">
        <f>MIN(MainSheet!$C$10/MainSheet!$C$9,MainSheet!$K$9*60)</f>
        <v>660</v>
      </c>
      <c r="J3514" s="1">
        <f>IF(G3514&gt;MainSheet!$C$11,IF(J3513&gt;=0.999,1,(G3514-MainSheet!$C$11)*I3514/$B$2/60),0)</f>
        <v>1</v>
      </c>
      <c r="K3514" s="1">
        <f>IF(G3514&gt;MainSheet!$C$11+$B$6,IF(K3513&gt;=0.999,1,(G3514-MainSheet!$C$11-$B$6)*I3514/$C$2/60),0)</f>
        <v>1</v>
      </c>
      <c r="L3514" s="1">
        <f>IF(G3514&gt;MainSheet!$C$11+$B$6+$C$6,IF(L3513&gt;=0.999,1,(G3514-MainSheet!$C$11-$B$6-$C$6)*I3514/$D$2/60),0)</f>
        <v>1</v>
      </c>
      <c r="M3514">
        <f t="shared" si="490"/>
        <v>1</v>
      </c>
      <c r="N3514" s="2">
        <f t="shared" si="491"/>
        <v>3721.0526315789471</v>
      </c>
      <c r="O3514">
        <f t="shared" si="494"/>
        <v>977.02127659574455</v>
      </c>
      <c r="P3514">
        <f t="shared" si="492"/>
        <v>192000</v>
      </c>
      <c r="Q3514" s="2">
        <f t="shared" si="493"/>
        <v>196698.0739081747</v>
      </c>
      <c r="R3514">
        <f>Q3514/MainSheet!$C$8*(G3514-G3513)+R3513</f>
        <v>5152.6967016047292</v>
      </c>
      <c r="S3514">
        <f t="shared" si="495"/>
        <v>83161.211700301006</v>
      </c>
      <c r="T3514">
        <f t="shared" si="487"/>
        <v>35.120000000001582</v>
      </c>
      <c r="U3514" s="1">
        <f>Q3514/MainSheet!$C$22</f>
        <v>1</v>
      </c>
    </row>
    <row r="3515" spans="7:21">
      <c r="G3515">
        <f t="shared" si="488"/>
        <v>35.13000000000158</v>
      </c>
      <c r="H3515">
        <f t="shared" si="489"/>
        <v>198000</v>
      </c>
      <c r="I3515" s="2">
        <f>MIN(MainSheet!$C$10/MainSheet!$C$9,MainSheet!$K$9*60)</f>
        <v>660</v>
      </c>
      <c r="J3515" s="1">
        <f>IF(G3515&gt;MainSheet!$C$11,IF(J3514&gt;=0.999,1,(G3515-MainSheet!$C$11)*I3515/$B$2/60),0)</f>
        <v>1</v>
      </c>
      <c r="K3515" s="1">
        <f>IF(G3515&gt;MainSheet!$C$11+$B$6,IF(K3514&gt;=0.999,1,(G3515-MainSheet!$C$11-$B$6)*I3515/$C$2/60),0)</f>
        <v>1</v>
      </c>
      <c r="L3515" s="1">
        <f>IF(G3515&gt;MainSheet!$C$11+$B$6+$C$6,IF(L3514&gt;=0.999,1,(G3515-MainSheet!$C$11-$B$6-$C$6)*I3515/$D$2/60),0)</f>
        <v>1</v>
      </c>
      <c r="M3515">
        <f t="shared" si="490"/>
        <v>1</v>
      </c>
      <c r="N3515" s="2">
        <f t="shared" si="491"/>
        <v>3721.0526315789471</v>
      </c>
      <c r="O3515">
        <f t="shared" si="494"/>
        <v>977.02127659574455</v>
      </c>
      <c r="P3515">
        <f t="shared" si="492"/>
        <v>192000</v>
      </c>
      <c r="Q3515" s="2">
        <f t="shared" si="493"/>
        <v>196698.0739081747</v>
      </c>
      <c r="R3515">
        <f>Q3515/MainSheet!$C$8*(G3515-G3514)+R3514</f>
        <v>5154.7279480955631</v>
      </c>
      <c r="S3515">
        <f t="shared" si="495"/>
        <v>83193.994712619038</v>
      </c>
      <c r="T3515">
        <f t="shared" si="487"/>
        <v>35.13000000000158</v>
      </c>
      <c r="U3515" s="1">
        <f>Q3515/MainSheet!$C$22</f>
        <v>1</v>
      </c>
    </row>
    <row r="3516" spans="7:21">
      <c r="G3516">
        <f t="shared" si="488"/>
        <v>35.140000000001578</v>
      </c>
      <c r="H3516">
        <f t="shared" si="489"/>
        <v>198000</v>
      </c>
      <c r="I3516" s="2">
        <f>MIN(MainSheet!$C$10/MainSheet!$C$9,MainSheet!$K$9*60)</f>
        <v>660</v>
      </c>
      <c r="J3516" s="1">
        <f>IF(G3516&gt;MainSheet!$C$11,IF(J3515&gt;=0.999,1,(G3516-MainSheet!$C$11)*I3516/$B$2/60),0)</f>
        <v>1</v>
      </c>
      <c r="K3516" s="1">
        <f>IF(G3516&gt;MainSheet!$C$11+$B$6,IF(K3515&gt;=0.999,1,(G3516-MainSheet!$C$11-$B$6)*I3516/$C$2/60),0)</f>
        <v>1</v>
      </c>
      <c r="L3516" s="1">
        <f>IF(G3516&gt;MainSheet!$C$11+$B$6+$C$6,IF(L3515&gt;=0.999,1,(G3516-MainSheet!$C$11-$B$6-$C$6)*I3516/$D$2/60),0)</f>
        <v>1</v>
      </c>
      <c r="M3516">
        <f t="shared" si="490"/>
        <v>1</v>
      </c>
      <c r="N3516" s="2">
        <f t="shared" si="491"/>
        <v>3721.0526315789471</v>
      </c>
      <c r="O3516">
        <f t="shared" si="494"/>
        <v>977.02127659574455</v>
      </c>
      <c r="P3516">
        <f t="shared" si="492"/>
        <v>192000</v>
      </c>
      <c r="Q3516" s="2">
        <f t="shared" si="493"/>
        <v>196698.0739081747</v>
      </c>
      <c r="R3516">
        <f>Q3516/MainSheet!$C$8*(G3516-G3515)+R3515</f>
        <v>5156.7591945863969</v>
      </c>
      <c r="S3516">
        <f t="shared" si="495"/>
        <v>83226.77772493707</v>
      </c>
      <c r="T3516">
        <f t="shared" si="487"/>
        <v>35.140000000001578</v>
      </c>
      <c r="U3516" s="1">
        <f>Q3516/MainSheet!$C$22</f>
        <v>1</v>
      </c>
    </row>
    <row r="3517" spans="7:21">
      <c r="G3517">
        <f t="shared" si="488"/>
        <v>35.150000000001576</v>
      </c>
      <c r="H3517">
        <f t="shared" si="489"/>
        <v>198000</v>
      </c>
      <c r="I3517" s="2">
        <f>MIN(MainSheet!$C$10/MainSheet!$C$9,MainSheet!$K$9*60)</f>
        <v>660</v>
      </c>
      <c r="J3517" s="1">
        <f>IF(G3517&gt;MainSheet!$C$11,IF(J3516&gt;=0.999,1,(G3517-MainSheet!$C$11)*I3517/$B$2/60),0)</f>
        <v>1</v>
      </c>
      <c r="K3517" s="1">
        <f>IF(G3517&gt;MainSheet!$C$11+$B$6,IF(K3516&gt;=0.999,1,(G3517-MainSheet!$C$11-$B$6)*I3517/$C$2/60),0)</f>
        <v>1</v>
      </c>
      <c r="L3517" s="1">
        <f>IF(G3517&gt;MainSheet!$C$11+$B$6+$C$6,IF(L3516&gt;=0.999,1,(G3517-MainSheet!$C$11-$B$6-$C$6)*I3517/$D$2/60),0)</f>
        <v>1</v>
      </c>
      <c r="M3517">
        <f t="shared" si="490"/>
        <v>1</v>
      </c>
      <c r="N3517" s="2">
        <f t="shared" si="491"/>
        <v>3721.0526315789471</v>
      </c>
      <c r="O3517">
        <f t="shared" si="494"/>
        <v>977.02127659574455</v>
      </c>
      <c r="P3517">
        <f t="shared" si="492"/>
        <v>192000</v>
      </c>
      <c r="Q3517" s="2">
        <f t="shared" si="493"/>
        <v>196698.0739081747</v>
      </c>
      <c r="R3517">
        <f>Q3517/MainSheet!$C$8*(G3517-G3516)+R3516</f>
        <v>5158.7904410772308</v>
      </c>
      <c r="S3517">
        <f t="shared" si="495"/>
        <v>83259.560737255102</v>
      </c>
      <c r="T3517">
        <f t="shared" si="487"/>
        <v>35.150000000001576</v>
      </c>
      <c r="U3517" s="1">
        <f>Q3517/MainSheet!$C$22</f>
        <v>1</v>
      </c>
    </row>
    <row r="3518" spans="7:21">
      <c r="G3518">
        <f t="shared" si="488"/>
        <v>35.160000000001574</v>
      </c>
      <c r="H3518">
        <f t="shared" si="489"/>
        <v>198000</v>
      </c>
      <c r="I3518" s="2">
        <f>MIN(MainSheet!$C$10/MainSheet!$C$9,MainSheet!$K$9*60)</f>
        <v>660</v>
      </c>
      <c r="J3518" s="1">
        <f>IF(G3518&gt;MainSheet!$C$11,IF(J3517&gt;=0.999,1,(G3518-MainSheet!$C$11)*I3518/$B$2/60),0)</f>
        <v>1</v>
      </c>
      <c r="K3518" s="1">
        <f>IF(G3518&gt;MainSheet!$C$11+$B$6,IF(K3517&gt;=0.999,1,(G3518-MainSheet!$C$11-$B$6)*I3518/$C$2/60),0)</f>
        <v>1</v>
      </c>
      <c r="L3518" s="1">
        <f>IF(G3518&gt;MainSheet!$C$11+$B$6+$C$6,IF(L3517&gt;=0.999,1,(G3518-MainSheet!$C$11-$B$6-$C$6)*I3518/$D$2/60),0)</f>
        <v>1</v>
      </c>
      <c r="M3518">
        <f t="shared" si="490"/>
        <v>1</v>
      </c>
      <c r="N3518" s="2">
        <f t="shared" si="491"/>
        <v>3721.0526315789471</v>
      </c>
      <c r="O3518">
        <f t="shared" si="494"/>
        <v>977.02127659574455</v>
      </c>
      <c r="P3518">
        <f t="shared" si="492"/>
        <v>192000</v>
      </c>
      <c r="Q3518" s="2">
        <f t="shared" si="493"/>
        <v>196698.0739081747</v>
      </c>
      <c r="R3518">
        <f>Q3518/MainSheet!$C$8*(G3518-G3517)+R3517</f>
        <v>5160.8216875680646</v>
      </c>
      <c r="S3518">
        <f t="shared" si="495"/>
        <v>83292.343749573134</v>
      </c>
      <c r="T3518">
        <f t="shared" si="487"/>
        <v>35.160000000001574</v>
      </c>
      <c r="U3518" s="1">
        <f>Q3518/MainSheet!$C$22</f>
        <v>1</v>
      </c>
    </row>
    <row r="3519" spans="7:21">
      <c r="G3519">
        <f t="shared" si="488"/>
        <v>35.170000000001572</v>
      </c>
      <c r="H3519">
        <f t="shared" si="489"/>
        <v>198000</v>
      </c>
      <c r="I3519" s="2">
        <f>MIN(MainSheet!$C$10/MainSheet!$C$9,MainSheet!$K$9*60)</f>
        <v>660</v>
      </c>
      <c r="J3519" s="1">
        <f>IF(G3519&gt;MainSheet!$C$11,IF(J3518&gt;=0.999,1,(G3519-MainSheet!$C$11)*I3519/$B$2/60),0)</f>
        <v>1</v>
      </c>
      <c r="K3519" s="1">
        <f>IF(G3519&gt;MainSheet!$C$11+$B$6,IF(K3518&gt;=0.999,1,(G3519-MainSheet!$C$11-$B$6)*I3519/$C$2/60),0)</f>
        <v>1</v>
      </c>
      <c r="L3519" s="1">
        <f>IF(G3519&gt;MainSheet!$C$11+$B$6+$C$6,IF(L3518&gt;=0.999,1,(G3519-MainSheet!$C$11-$B$6-$C$6)*I3519/$D$2/60),0)</f>
        <v>1</v>
      </c>
      <c r="M3519">
        <f t="shared" si="490"/>
        <v>1</v>
      </c>
      <c r="N3519" s="2">
        <f t="shared" si="491"/>
        <v>3721.0526315789471</v>
      </c>
      <c r="O3519">
        <f t="shared" si="494"/>
        <v>977.02127659574455</v>
      </c>
      <c r="P3519">
        <f t="shared" si="492"/>
        <v>192000</v>
      </c>
      <c r="Q3519" s="2">
        <f t="shared" si="493"/>
        <v>196698.0739081747</v>
      </c>
      <c r="R3519">
        <f>Q3519/MainSheet!$C$8*(G3519-G3518)+R3518</f>
        <v>5162.8529340588984</v>
      </c>
      <c r="S3519">
        <f t="shared" si="495"/>
        <v>83325.126761891166</v>
      </c>
      <c r="T3519">
        <f t="shared" si="487"/>
        <v>35.170000000001572</v>
      </c>
      <c r="U3519" s="1">
        <f>Q3519/MainSheet!$C$22</f>
        <v>1</v>
      </c>
    </row>
    <row r="3520" spans="7:21">
      <c r="G3520">
        <f t="shared" si="488"/>
        <v>35.18000000000157</v>
      </c>
      <c r="H3520">
        <f t="shared" si="489"/>
        <v>198000</v>
      </c>
      <c r="I3520" s="2">
        <f>MIN(MainSheet!$C$10/MainSheet!$C$9,MainSheet!$K$9*60)</f>
        <v>660</v>
      </c>
      <c r="J3520" s="1">
        <f>IF(G3520&gt;MainSheet!$C$11,IF(J3519&gt;=0.999,1,(G3520-MainSheet!$C$11)*I3520/$B$2/60),0)</f>
        <v>1</v>
      </c>
      <c r="K3520" s="1">
        <f>IF(G3520&gt;MainSheet!$C$11+$B$6,IF(K3519&gt;=0.999,1,(G3520-MainSheet!$C$11-$B$6)*I3520/$C$2/60),0)</f>
        <v>1</v>
      </c>
      <c r="L3520" s="1">
        <f>IF(G3520&gt;MainSheet!$C$11+$B$6+$C$6,IF(L3519&gt;=0.999,1,(G3520-MainSheet!$C$11-$B$6-$C$6)*I3520/$D$2/60),0)</f>
        <v>1</v>
      </c>
      <c r="M3520">
        <f t="shared" si="490"/>
        <v>1</v>
      </c>
      <c r="N3520" s="2">
        <f t="shared" si="491"/>
        <v>3721.0526315789471</v>
      </c>
      <c r="O3520">
        <f t="shared" si="494"/>
        <v>977.02127659574455</v>
      </c>
      <c r="P3520">
        <f t="shared" si="492"/>
        <v>192000</v>
      </c>
      <c r="Q3520" s="2">
        <f t="shared" si="493"/>
        <v>196698.0739081747</v>
      </c>
      <c r="R3520">
        <f>Q3520/MainSheet!$C$8*(G3520-G3519)+R3519</f>
        <v>5164.8841805497323</v>
      </c>
      <c r="S3520">
        <f t="shared" si="495"/>
        <v>83357.909774209198</v>
      </c>
      <c r="T3520">
        <f t="shared" si="487"/>
        <v>35.18000000000157</v>
      </c>
      <c r="U3520" s="1">
        <f>Q3520/MainSheet!$C$22</f>
        <v>1</v>
      </c>
    </row>
    <row r="3521" spans="7:21">
      <c r="G3521">
        <f t="shared" si="488"/>
        <v>35.190000000001568</v>
      </c>
      <c r="H3521">
        <f t="shared" si="489"/>
        <v>198000</v>
      </c>
      <c r="I3521" s="2">
        <f>MIN(MainSheet!$C$10/MainSheet!$C$9,MainSheet!$K$9*60)</f>
        <v>660</v>
      </c>
      <c r="J3521" s="1">
        <f>IF(G3521&gt;MainSheet!$C$11,IF(J3520&gt;=0.999,1,(G3521-MainSheet!$C$11)*I3521/$B$2/60),0)</f>
        <v>1</v>
      </c>
      <c r="K3521" s="1">
        <f>IF(G3521&gt;MainSheet!$C$11+$B$6,IF(K3520&gt;=0.999,1,(G3521-MainSheet!$C$11-$B$6)*I3521/$C$2/60),0)</f>
        <v>1</v>
      </c>
      <c r="L3521" s="1">
        <f>IF(G3521&gt;MainSheet!$C$11+$B$6+$C$6,IF(L3520&gt;=0.999,1,(G3521-MainSheet!$C$11-$B$6-$C$6)*I3521/$D$2/60),0)</f>
        <v>1</v>
      </c>
      <c r="M3521">
        <f t="shared" si="490"/>
        <v>1</v>
      </c>
      <c r="N3521" s="2">
        <f t="shared" si="491"/>
        <v>3721.0526315789471</v>
      </c>
      <c r="O3521">
        <f t="shared" si="494"/>
        <v>977.02127659574455</v>
      </c>
      <c r="P3521">
        <f t="shared" si="492"/>
        <v>192000</v>
      </c>
      <c r="Q3521" s="2">
        <f t="shared" si="493"/>
        <v>196698.0739081747</v>
      </c>
      <c r="R3521">
        <f>Q3521/MainSheet!$C$8*(G3521-G3520)+R3520</f>
        <v>5166.9154270405661</v>
      </c>
      <c r="S3521">
        <f t="shared" si="495"/>
        <v>83390.69278652723</v>
      </c>
      <c r="T3521">
        <f t="shared" si="487"/>
        <v>35.190000000001568</v>
      </c>
      <c r="U3521" s="1">
        <f>Q3521/MainSheet!$C$22</f>
        <v>1</v>
      </c>
    </row>
    <row r="3522" spans="7:21">
      <c r="G3522">
        <f t="shared" si="488"/>
        <v>35.200000000001566</v>
      </c>
      <c r="H3522">
        <f t="shared" si="489"/>
        <v>198000</v>
      </c>
      <c r="I3522" s="2">
        <f>MIN(MainSheet!$C$10/MainSheet!$C$9,MainSheet!$K$9*60)</f>
        <v>660</v>
      </c>
      <c r="J3522" s="1">
        <f>IF(G3522&gt;MainSheet!$C$11,IF(J3521&gt;=0.999,1,(G3522-MainSheet!$C$11)*I3522/$B$2/60),0)</f>
        <v>1</v>
      </c>
      <c r="K3522" s="1">
        <f>IF(G3522&gt;MainSheet!$C$11+$B$6,IF(K3521&gt;=0.999,1,(G3522-MainSheet!$C$11-$B$6)*I3522/$C$2/60),0)</f>
        <v>1</v>
      </c>
      <c r="L3522" s="1">
        <f>IF(G3522&gt;MainSheet!$C$11+$B$6+$C$6,IF(L3521&gt;=0.999,1,(G3522-MainSheet!$C$11-$B$6-$C$6)*I3522/$D$2/60),0)</f>
        <v>1</v>
      </c>
      <c r="M3522">
        <f t="shared" si="490"/>
        <v>1</v>
      </c>
      <c r="N3522" s="2">
        <f t="shared" si="491"/>
        <v>3721.0526315789471</v>
      </c>
      <c r="O3522">
        <f t="shared" si="494"/>
        <v>977.02127659574455</v>
      </c>
      <c r="P3522">
        <f t="shared" si="492"/>
        <v>192000</v>
      </c>
      <c r="Q3522" s="2">
        <f t="shared" si="493"/>
        <v>196698.0739081747</v>
      </c>
      <c r="R3522">
        <f>Q3522/MainSheet!$C$8*(G3522-G3521)+R3521</f>
        <v>5168.9466735313999</v>
      </c>
      <c r="S3522">
        <f t="shared" si="495"/>
        <v>83423.475798845262</v>
      </c>
      <c r="T3522">
        <f t="shared" si="487"/>
        <v>35.200000000001566</v>
      </c>
      <c r="U3522" s="1">
        <f>Q3522/MainSheet!$C$22</f>
        <v>1</v>
      </c>
    </row>
    <row r="3523" spans="7:21">
      <c r="G3523">
        <f t="shared" si="488"/>
        <v>35.210000000001564</v>
      </c>
      <c r="H3523">
        <f t="shared" si="489"/>
        <v>198000</v>
      </c>
      <c r="I3523" s="2">
        <f>MIN(MainSheet!$C$10/MainSheet!$C$9,MainSheet!$K$9*60)</f>
        <v>660</v>
      </c>
      <c r="J3523" s="1">
        <f>IF(G3523&gt;MainSheet!$C$11,IF(J3522&gt;=0.999,1,(G3523-MainSheet!$C$11)*I3523/$B$2/60),0)</f>
        <v>1</v>
      </c>
      <c r="K3523" s="1">
        <f>IF(G3523&gt;MainSheet!$C$11+$B$6,IF(K3522&gt;=0.999,1,(G3523-MainSheet!$C$11-$B$6)*I3523/$C$2/60),0)</f>
        <v>1</v>
      </c>
      <c r="L3523" s="1">
        <f>IF(G3523&gt;MainSheet!$C$11+$B$6+$C$6,IF(L3522&gt;=0.999,1,(G3523-MainSheet!$C$11-$B$6-$C$6)*I3523/$D$2/60),0)</f>
        <v>1</v>
      </c>
      <c r="M3523">
        <f t="shared" si="490"/>
        <v>1</v>
      </c>
      <c r="N3523" s="2">
        <f t="shared" si="491"/>
        <v>3721.0526315789471</v>
      </c>
      <c r="O3523">
        <f t="shared" si="494"/>
        <v>977.02127659574455</v>
      </c>
      <c r="P3523">
        <f t="shared" si="492"/>
        <v>192000</v>
      </c>
      <c r="Q3523" s="2">
        <f t="shared" si="493"/>
        <v>196698.0739081747</v>
      </c>
      <c r="R3523">
        <f>Q3523/MainSheet!$C$8*(G3523-G3522)+R3522</f>
        <v>5170.9779200222338</v>
      </c>
      <c r="S3523">
        <f t="shared" si="495"/>
        <v>83456.258811163294</v>
      </c>
      <c r="T3523">
        <f t="shared" ref="T3523:T3586" si="496">G3523</f>
        <v>35.210000000001564</v>
      </c>
      <c r="U3523" s="1">
        <f>Q3523/MainSheet!$C$22</f>
        <v>1</v>
      </c>
    </row>
    <row r="3524" spans="7:21">
      <c r="G3524">
        <f t="shared" ref="G3524:G3587" si="497">G3523+$F$2</f>
        <v>35.220000000001562</v>
      </c>
      <c r="H3524">
        <f t="shared" ref="H3524:H3587" si="498">H3523</f>
        <v>198000</v>
      </c>
      <c r="I3524" s="2">
        <f>MIN(MainSheet!$C$10/MainSheet!$C$9,MainSheet!$K$9*60)</f>
        <v>660</v>
      </c>
      <c r="J3524" s="1">
        <f>IF(G3524&gt;MainSheet!$C$11,IF(J3523&gt;=0.999,1,(G3524-MainSheet!$C$11)*I3524/$B$2/60),0)</f>
        <v>1</v>
      </c>
      <c r="K3524" s="1">
        <f>IF(G3524&gt;MainSheet!$C$11+$B$6,IF(K3523&gt;=0.999,1,(G3524-MainSheet!$C$11-$B$6)*I3524/$C$2/60),0)</f>
        <v>1</v>
      </c>
      <c r="L3524" s="1">
        <f>IF(G3524&gt;MainSheet!$C$11+$B$6+$C$6,IF(L3523&gt;=0.999,1,(G3524-MainSheet!$C$11-$B$6-$C$6)*I3524/$D$2/60),0)</f>
        <v>1</v>
      </c>
      <c r="M3524">
        <f t="shared" ref="M3524:M3587" si="499">(J3524*$B$2+K3524*$C$2+L3524*$D$2)/SUM($B$2:$D$2)</f>
        <v>1</v>
      </c>
      <c r="N3524" s="2">
        <f t="shared" ref="N3524:N3587" si="500">IF(J3524&gt;=0.01,((1-J3524)*B$3+B$4*(J3524)),0)</f>
        <v>3721.0526315789471</v>
      </c>
      <c r="O3524">
        <f t="shared" si="494"/>
        <v>977.02127659574455</v>
      </c>
      <c r="P3524">
        <f t="shared" ref="P3524:P3587" si="501">IF(IF(N3524+O3524&gt;H3524,H3524-O3524-N3524,IF(L3524&gt;0,((1-L3524)*D$3+D$4*(L3524)),0))+O3524+N3524&gt;H3524,H3524-N3524-O3524,IF(N3524+O3524&gt;H3524,H3524-O3524-N3524,IF(L3524&gt;0,((1-L3524)*D$3+D$4*(L3524)),0)))</f>
        <v>192000</v>
      </c>
      <c r="Q3524" s="2">
        <f t="shared" ref="Q3524:Q3587" si="502">SUM(N3524:P3524)</f>
        <v>196698.0739081747</v>
      </c>
      <c r="R3524">
        <f>Q3524/MainSheet!$C$8*(G3524-G3523)+R3523</f>
        <v>5173.0091665130676</v>
      </c>
      <c r="S3524">
        <f t="shared" si="495"/>
        <v>83489.041823481326</v>
      </c>
      <c r="T3524">
        <f t="shared" si="496"/>
        <v>35.220000000001562</v>
      </c>
      <c r="U3524" s="1">
        <f>Q3524/MainSheet!$C$22</f>
        <v>1</v>
      </c>
    </row>
    <row r="3525" spans="7:21">
      <c r="G3525">
        <f t="shared" si="497"/>
        <v>35.23000000000156</v>
      </c>
      <c r="H3525">
        <f t="shared" si="498"/>
        <v>198000</v>
      </c>
      <c r="I3525" s="2">
        <f>MIN(MainSheet!$C$10/MainSheet!$C$9,MainSheet!$K$9*60)</f>
        <v>660</v>
      </c>
      <c r="J3525" s="1">
        <f>IF(G3525&gt;MainSheet!$C$11,IF(J3524&gt;=0.999,1,(G3525-MainSheet!$C$11)*I3525/$B$2/60),0)</f>
        <v>1</v>
      </c>
      <c r="K3525" s="1">
        <f>IF(G3525&gt;MainSheet!$C$11+$B$6,IF(K3524&gt;=0.999,1,(G3525-MainSheet!$C$11-$B$6)*I3525/$C$2/60),0)</f>
        <v>1</v>
      </c>
      <c r="L3525" s="1">
        <f>IF(G3525&gt;MainSheet!$C$11+$B$6+$C$6,IF(L3524&gt;=0.999,1,(G3525-MainSheet!$C$11-$B$6-$C$6)*I3525/$D$2/60),0)</f>
        <v>1</v>
      </c>
      <c r="M3525">
        <f t="shared" si="499"/>
        <v>1</v>
      </c>
      <c r="N3525" s="2">
        <f t="shared" si="500"/>
        <v>3721.0526315789471</v>
      </c>
      <c r="O3525">
        <f t="shared" ref="O3525:O3588" si="503">IF(K3525&gt;=0.01,((1-K3525)*C$3+C$4*(K3525)),0)</f>
        <v>977.02127659574455</v>
      </c>
      <c r="P3525">
        <f t="shared" si="501"/>
        <v>192000</v>
      </c>
      <c r="Q3525" s="2">
        <f t="shared" si="502"/>
        <v>196698.0739081747</v>
      </c>
      <c r="R3525">
        <f>Q3525/MainSheet!$C$8*(G3525-G3524)+R3524</f>
        <v>5175.0404130039014</v>
      </c>
      <c r="S3525">
        <f t="shared" ref="S3525:S3588" si="504">Q3525*$F$2/60+S3524</f>
        <v>83521.824835799358</v>
      </c>
      <c r="T3525">
        <f t="shared" si="496"/>
        <v>35.23000000000156</v>
      </c>
      <c r="U3525" s="1">
        <f>Q3525/MainSheet!$C$22</f>
        <v>1</v>
      </c>
    </row>
    <row r="3526" spans="7:21">
      <c r="G3526">
        <f t="shared" si="497"/>
        <v>35.240000000001558</v>
      </c>
      <c r="H3526">
        <f t="shared" si="498"/>
        <v>198000</v>
      </c>
      <c r="I3526" s="2">
        <f>MIN(MainSheet!$C$10/MainSheet!$C$9,MainSheet!$K$9*60)</f>
        <v>660</v>
      </c>
      <c r="J3526" s="1">
        <f>IF(G3526&gt;MainSheet!$C$11,IF(J3525&gt;=0.999,1,(G3526-MainSheet!$C$11)*I3526/$B$2/60),0)</f>
        <v>1</v>
      </c>
      <c r="K3526" s="1">
        <f>IF(G3526&gt;MainSheet!$C$11+$B$6,IF(K3525&gt;=0.999,1,(G3526-MainSheet!$C$11-$B$6)*I3526/$C$2/60),0)</f>
        <v>1</v>
      </c>
      <c r="L3526" s="1">
        <f>IF(G3526&gt;MainSheet!$C$11+$B$6+$C$6,IF(L3525&gt;=0.999,1,(G3526-MainSheet!$C$11-$B$6-$C$6)*I3526/$D$2/60),0)</f>
        <v>1</v>
      </c>
      <c r="M3526">
        <f t="shared" si="499"/>
        <v>1</v>
      </c>
      <c r="N3526" s="2">
        <f t="shared" si="500"/>
        <v>3721.0526315789471</v>
      </c>
      <c r="O3526">
        <f t="shared" si="503"/>
        <v>977.02127659574455</v>
      </c>
      <c r="P3526">
        <f t="shared" si="501"/>
        <v>192000</v>
      </c>
      <c r="Q3526" s="2">
        <f t="shared" si="502"/>
        <v>196698.0739081747</v>
      </c>
      <c r="R3526">
        <f>Q3526/MainSheet!$C$8*(G3526-G3525)+R3525</f>
        <v>5177.0716594947353</v>
      </c>
      <c r="S3526">
        <f t="shared" si="504"/>
        <v>83554.60784811739</v>
      </c>
      <c r="T3526">
        <f t="shared" si="496"/>
        <v>35.240000000001558</v>
      </c>
      <c r="U3526" s="1">
        <f>Q3526/MainSheet!$C$22</f>
        <v>1</v>
      </c>
    </row>
    <row r="3527" spans="7:21">
      <c r="G3527">
        <f t="shared" si="497"/>
        <v>35.250000000001556</v>
      </c>
      <c r="H3527">
        <f t="shared" si="498"/>
        <v>198000</v>
      </c>
      <c r="I3527" s="2">
        <f>MIN(MainSheet!$C$10/MainSheet!$C$9,MainSheet!$K$9*60)</f>
        <v>660</v>
      </c>
      <c r="J3527" s="1">
        <f>IF(G3527&gt;MainSheet!$C$11,IF(J3526&gt;=0.999,1,(G3527-MainSheet!$C$11)*I3527/$B$2/60),0)</f>
        <v>1</v>
      </c>
      <c r="K3527" s="1">
        <f>IF(G3527&gt;MainSheet!$C$11+$B$6,IF(K3526&gt;=0.999,1,(G3527-MainSheet!$C$11-$B$6)*I3527/$C$2/60),0)</f>
        <v>1</v>
      </c>
      <c r="L3527" s="1">
        <f>IF(G3527&gt;MainSheet!$C$11+$B$6+$C$6,IF(L3526&gt;=0.999,1,(G3527-MainSheet!$C$11-$B$6-$C$6)*I3527/$D$2/60),0)</f>
        <v>1</v>
      </c>
      <c r="M3527">
        <f t="shared" si="499"/>
        <v>1</v>
      </c>
      <c r="N3527" s="2">
        <f t="shared" si="500"/>
        <v>3721.0526315789471</v>
      </c>
      <c r="O3527">
        <f t="shared" si="503"/>
        <v>977.02127659574455</v>
      </c>
      <c r="P3527">
        <f t="shared" si="501"/>
        <v>192000</v>
      </c>
      <c r="Q3527" s="2">
        <f t="shared" si="502"/>
        <v>196698.0739081747</v>
      </c>
      <c r="R3527">
        <f>Q3527/MainSheet!$C$8*(G3527-G3526)+R3526</f>
        <v>5179.1029059855691</v>
      </c>
      <c r="S3527">
        <f t="shared" si="504"/>
        <v>83587.390860435422</v>
      </c>
      <c r="T3527">
        <f t="shared" si="496"/>
        <v>35.250000000001556</v>
      </c>
      <c r="U3527" s="1">
        <f>Q3527/MainSheet!$C$22</f>
        <v>1</v>
      </c>
    </row>
    <row r="3528" spans="7:21">
      <c r="G3528">
        <f t="shared" si="497"/>
        <v>35.260000000001554</v>
      </c>
      <c r="H3528">
        <f t="shared" si="498"/>
        <v>198000</v>
      </c>
      <c r="I3528" s="2">
        <f>MIN(MainSheet!$C$10/MainSheet!$C$9,MainSheet!$K$9*60)</f>
        <v>660</v>
      </c>
      <c r="J3528" s="1">
        <f>IF(G3528&gt;MainSheet!$C$11,IF(J3527&gt;=0.999,1,(G3528-MainSheet!$C$11)*I3528/$B$2/60),0)</f>
        <v>1</v>
      </c>
      <c r="K3528" s="1">
        <f>IF(G3528&gt;MainSheet!$C$11+$B$6,IF(K3527&gt;=0.999,1,(G3528-MainSheet!$C$11-$B$6)*I3528/$C$2/60),0)</f>
        <v>1</v>
      </c>
      <c r="L3528" s="1">
        <f>IF(G3528&gt;MainSheet!$C$11+$B$6+$C$6,IF(L3527&gt;=0.999,1,(G3528-MainSheet!$C$11-$B$6-$C$6)*I3528/$D$2/60),0)</f>
        <v>1</v>
      </c>
      <c r="M3528">
        <f t="shared" si="499"/>
        <v>1</v>
      </c>
      <c r="N3528" s="2">
        <f t="shared" si="500"/>
        <v>3721.0526315789471</v>
      </c>
      <c r="O3528">
        <f t="shared" si="503"/>
        <v>977.02127659574455</v>
      </c>
      <c r="P3528">
        <f t="shared" si="501"/>
        <v>192000</v>
      </c>
      <c r="Q3528" s="2">
        <f t="shared" si="502"/>
        <v>196698.0739081747</v>
      </c>
      <c r="R3528">
        <f>Q3528/MainSheet!$C$8*(G3528-G3527)+R3527</f>
        <v>5181.134152476403</v>
      </c>
      <c r="S3528">
        <f t="shared" si="504"/>
        <v>83620.173872753454</v>
      </c>
      <c r="T3528">
        <f t="shared" si="496"/>
        <v>35.260000000001554</v>
      </c>
      <c r="U3528" s="1">
        <f>Q3528/MainSheet!$C$22</f>
        <v>1</v>
      </c>
    </row>
    <row r="3529" spans="7:21">
      <c r="G3529">
        <f t="shared" si="497"/>
        <v>35.270000000001552</v>
      </c>
      <c r="H3529">
        <f t="shared" si="498"/>
        <v>198000</v>
      </c>
      <c r="I3529" s="2">
        <f>MIN(MainSheet!$C$10/MainSheet!$C$9,MainSheet!$K$9*60)</f>
        <v>660</v>
      </c>
      <c r="J3529" s="1">
        <f>IF(G3529&gt;MainSheet!$C$11,IF(J3528&gt;=0.999,1,(G3529-MainSheet!$C$11)*I3529/$B$2/60),0)</f>
        <v>1</v>
      </c>
      <c r="K3529" s="1">
        <f>IF(G3529&gt;MainSheet!$C$11+$B$6,IF(K3528&gt;=0.999,1,(G3529-MainSheet!$C$11-$B$6)*I3529/$C$2/60),0)</f>
        <v>1</v>
      </c>
      <c r="L3529" s="1">
        <f>IF(G3529&gt;MainSheet!$C$11+$B$6+$C$6,IF(L3528&gt;=0.999,1,(G3529-MainSheet!$C$11-$B$6-$C$6)*I3529/$D$2/60),0)</f>
        <v>1</v>
      </c>
      <c r="M3529">
        <f t="shared" si="499"/>
        <v>1</v>
      </c>
      <c r="N3529" s="2">
        <f t="shared" si="500"/>
        <v>3721.0526315789471</v>
      </c>
      <c r="O3529">
        <f t="shared" si="503"/>
        <v>977.02127659574455</v>
      </c>
      <c r="P3529">
        <f t="shared" si="501"/>
        <v>192000</v>
      </c>
      <c r="Q3529" s="2">
        <f t="shared" si="502"/>
        <v>196698.0739081747</v>
      </c>
      <c r="R3529">
        <f>Q3529/MainSheet!$C$8*(G3529-G3528)+R3528</f>
        <v>5183.1653989672368</v>
      </c>
      <c r="S3529">
        <f t="shared" si="504"/>
        <v>83652.956885071486</v>
      </c>
      <c r="T3529">
        <f t="shared" si="496"/>
        <v>35.270000000001552</v>
      </c>
      <c r="U3529" s="1">
        <f>Q3529/MainSheet!$C$22</f>
        <v>1</v>
      </c>
    </row>
    <row r="3530" spans="7:21">
      <c r="G3530">
        <f t="shared" si="497"/>
        <v>35.28000000000155</v>
      </c>
      <c r="H3530">
        <f t="shared" si="498"/>
        <v>198000</v>
      </c>
      <c r="I3530" s="2">
        <f>MIN(MainSheet!$C$10/MainSheet!$C$9,MainSheet!$K$9*60)</f>
        <v>660</v>
      </c>
      <c r="J3530" s="1">
        <f>IF(G3530&gt;MainSheet!$C$11,IF(J3529&gt;=0.999,1,(G3530-MainSheet!$C$11)*I3530/$B$2/60),0)</f>
        <v>1</v>
      </c>
      <c r="K3530" s="1">
        <f>IF(G3530&gt;MainSheet!$C$11+$B$6,IF(K3529&gt;=0.999,1,(G3530-MainSheet!$C$11-$B$6)*I3530/$C$2/60),0)</f>
        <v>1</v>
      </c>
      <c r="L3530" s="1">
        <f>IF(G3530&gt;MainSheet!$C$11+$B$6+$C$6,IF(L3529&gt;=0.999,1,(G3530-MainSheet!$C$11-$B$6-$C$6)*I3530/$D$2/60),0)</f>
        <v>1</v>
      </c>
      <c r="M3530">
        <f t="shared" si="499"/>
        <v>1</v>
      </c>
      <c r="N3530" s="2">
        <f t="shared" si="500"/>
        <v>3721.0526315789471</v>
      </c>
      <c r="O3530">
        <f t="shared" si="503"/>
        <v>977.02127659574455</v>
      </c>
      <c r="P3530">
        <f t="shared" si="501"/>
        <v>192000</v>
      </c>
      <c r="Q3530" s="2">
        <f t="shared" si="502"/>
        <v>196698.0739081747</v>
      </c>
      <c r="R3530">
        <f>Q3530/MainSheet!$C$8*(G3530-G3529)+R3529</f>
        <v>5185.1966454580706</v>
      </c>
      <c r="S3530">
        <f t="shared" si="504"/>
        <v>83685.739897389518</v>
      </c>
      <c r="T3530">
        <f t="shared" si="496"/>
        <v>35.28000000000155</v>
      </c>
      <c r="U3530" s="1">
        <f>Q3530/MainSheet!$C$22</f>
        <v>1</v>
      </c>
    </row>
    <row r="3531" spans="7:21">
      <c r="G3531">
        <f t="shared" si="497"/>
        <v>35.290000000001548</v>
      </c>
      <c r="H3531">
        <f t="shared" si="498"/>
        <v>198000</v>
      </c>
      <c r="I3531" s="2">
        <f>MIN(MainSheet!$C$10/MainSheet!$C$9,MainSheet!$K$9*60)</f>
        <v>660</v>
      </c>
      <c r="J3531" s="1">
        <f>IF(G3531&gt;MainSheet!$C$11,IF(J3530&gt;=0.999,1,(G3531-MainSheet!$C$11)*I3531/$B$2/60),0)</f>
        <v>1</v>
      </c>
      <c r="K3531" s="1">
        <f>IF(G3531&gt;MainSheet!$C$11+$B$6,IF(K3530&gt;=0.999,1,(G3531-MainSheet!$C$11-$B$6)*I3531/$C$2/60),0)</f>
        <v>1</v>
      </c>
      <c r="L3531" s="1">
        <f>IF(G3531&gt;MainSheet!$C$11+$B$6+$C$6,IF(L3530&gt;=0.999,1,(G3531-MainSheet!$C$11-$B$6-$C$6)*I3531/$D$2/60),0)</f>
        <v>1</v>
      </c>
      <c r="M3531">
        <f t="shared" si="499"/>
        <v>1</v>
      </c>
      <c r="N3531" s="2">
        <f t="shared" si="500"/>
        <v>3721.0526315789471</v>
      </c>
      <c r="O3531">
        <f t="shared" si="503"/>
        <v>977.02127659574455</v>
      </c>
      <c r="P3531">
        <f t="shared" si="501"/>
        <v>192000</v>
      </c>
      <c r="Q3531" s="2">
        <f t="shared" si="502"/>
        <v>196698.0739081747</v>
      </c>
      <c r="R3531">
        <f>Q3531/MainSheet!$C$8*(G3531-G3530)+R3530</f>
        <v>5187.2278919489045</v>
      </c>
      <c r="S3531">
        <f t="shared" si="504"/>
        <v>83718.52290970755</v>
      </c>
      <c r="T3531">
        <f t="shared" si="496"/>
        <v>35.290000000001548</v>
      </c>
      <c r="U3531" s="1">
        <f>Q3531/MainSheet!$C$22</f>
        <v>1</v>
      </c>
    </row>
    <row r="3532" spans="7:21">
      <c r="G3532">
        <f t="shared" si="497"/>
        <v>35.300000000001546</v>
      </c>
      <c r="H3532">
        <f t="shared" si="498"/>
        <v>198000</v>
      </c>
      <c r="I3532" s="2">
        <f>MIN(MainSheet!$C$10/MainSheet!$C$9,MainSheet!$K$9*60)</f>
        <v>660</v>
      </c>
      <c r="J3532" s="1">
        <f>IF(G3532&gt;MainSheet!$C$11,IF(J3531&gt;=0.999,1,(G3532-MainSheet!$C$11)*I3532/$B$2/60),0)</f>
        <v>1</v>
      </c>
      <c r="K3532" s="1">
        <f>IF(G3532&gt;MainSheet!$C$11+$B$6,IF(K3531&gt;=0.999,1,(G3532-MainSheet!$C$11-$B$6)*I3532/$C$2/60),0)</f>
        <v>1</v>
      </c>
      <c r="L3532" s="1">
        <f>IF(G3532&gt;MainSheet!$C$11+$B$6+$C$6,IF(L3531&gt;=0.999,1,(G3532-MainSheet!$C$11-$B$6-$C$6)*I3532/$D$2/60),0)</f>
        <v>1</v>
      </c>
      <c r="M3532">
        <f t="shared" si="499"/>
        <v>1</v>
      </c>
      <c r="N3532" s="2">
        <f t="shared" si="500"/>
        <v>3721.0526315789471</v>
      </c>
      <c r="O3532">
        <f t="shared" si="503"/>
        <v>977.02127659574455</v>
      </c>
      <c r="P3532">
        <f t="shared" si="501"/>
        <v>192000</v>
      </c>
      <c r="Q3532" s="2">
        <f t="shared" si="502"/>
        <v>196698.0739081747</v>
      </c>
      <c r="R3532">
        <f>Q3532/MainSheet!$C$8*(G3532-G3531)+R3531</f>
        <v>5189.2591384397383</v>
      </c>
      <c r="S3532">
        <f t="shared" si="504"/>
        <v>83751.305922025582</v>
      </c>
      <c r="T3532">
        <f t="shared" si="496"/>
        <v>35.300000000001546</v>
      </c>
      <c r="U3532" s="1">
        <f>Q3532/MainSheet!$C$22</f>
        <v>1</v>
      </c>
    </row>
    <row r="3533" spans="7:21">
      <c r="G3533">
        <f t="shared" si="497"/>
        <v>35.310000000001544</v>
      </c>
      <c r="H3533">
        <f t="shared" si="498"/>
        <v>198000</v>
      </c>
      <c r="I3533" s="2">
        <f>MIN(MainSheet!$C$10/MainSheet!$C$9,MainSheet!$K$9*60)</f>
        <v>660</v>
      </c>
      <c r="J3533" s="1">
        <f>IF(G3533&gt;MainSheet!$C$11,IF(J3532&gt;=0.999,1,(G3533-MainSheet!$C$11)*I3533/$B$2/60),0)</f>
        <v>1</v>
      </c>
      <c r="K3533" s="1">
        <f>IF(G3533&gt;MainSheet!$C$11+$B$6,IF(K3532&gt;=0.999,1,(G3533-MainSheet!$C$11-$B$6)*I3533/$C$2/60),0)</f>
        <v>1</v>
      </c>
      <c r="L3533" s="1">
        <f>IF(G3533&gt;MainSheet!$C$11+$B$6+$C$6,IF(L3532&gt;=0.999,1,(G3533-MainSheet!$C$11-$B$6-$C$6)*I3533/$D$2/60),0)</f>
        <v>1</v>
      </c>
      <c r="M3533">
        <f t="shared" si="499"/>
        <v>1</v>
      </c>
      <c r="N3533" s="2">
        <f t="shared" si="500"/>
        <v>3721.0526315789471</v>
      </c>
      <c r="O3533">
        <f t="shared" si="503"/>
        <v>977.02127659574455</v>
      </c>
      <c r="P3533">
        <f t="shared" si="501"/>
        <v>192000</v>
      </c>
      <c r="Q3533" s="2">
        <f t="shared" si="502"/>
        <v>196698.0739081747</v>
      </c>
      <c r="R3533">
        <f>Q3533/MainSheet!$C$8*(G3533-G3532)+R3532</f>
        <v>5191.2903849305721</v>
      </c>
      <c r="S3533">
        <f t="shared" si="504"/>
        <v>83784.088934343614</v>
      </c>
      <c r="T3533">
        <f t="shared" si="496"/>
        <v>35.310000000001544</v>
      </c>
      <c r="U3533" s="1">
        <f>Q3533/MainSheet!$C$22</f>
        <v>1</v>
      </c>
    </row>
    <row r="3534" spans="7:21">
      <c r="G3534">
        <f t="shared" si="497"/>
        <v>35.320000000001542</v>
      </c>
      <c r="H3534">
        <f t="shared" si="498"/>
        <v>198000</v>
      </c>
      <c r="I3534" s="2">
        <f>MIN(MainSheet!$C$10/MainSheet!$C$9,MainSheet!$K$9*60)</f>
        <v>660</v>
      </c>
      <c r="J3534" s="1">
        <f>IF(G3534&gt;MainSheet!$C$11,IF(J3533&gt;=0.999,1,(G3534-MainSheet!$C$11)*I3534/$B$2/60),0)</f>
        <v>1</v>
      </c>
      <c r="K3534" s="1">
        <f>IF(G3534&gt;MainSheet!$C$11+$B$6,IF(K3533&gt;=0.999,1,(G3534-MainSheet!$C$11-$B$6)*I3534/$C$2/60),0)</f>
        <v>1</v>
      </c>
      <c r="L3534" s="1">
        <f>IF(G3534&gt;MainSheet!$C$11+$B$6+$C$6,IF(L3533&gt;=0.999,1,(G3534-MainSheet!$C$11-$B$6-$C$6)*I3534/$D$2/60),0)</f>
        <v>1</v>
      </c>
      <c r="M3534">
        <f t="shared" si="499"/>
        <v>1</v>
      </c>
      <c r="N3534" s="2">
        <f t="shared" si="500"/>
        <v>3721.0526315789471</v>
      </c>
      <c r="O3534">
        <f t="shared" si="503"/>
        <v>977.02127659574455</v>
      </c>
      <c r="P3534">
        <f t="shared" si="501"/>
        <v>192000</v>
      </c>
      <c r="Q3534" s="2">
        <f t="shared" si="502"/>
        <v>196698.0739081747</v>
      </c>
      <c r="R3534">
        <f>Q3534/MainSheet!$C$8*(G3534-G3533)+R3533</f>
        <v>5193.321631421406</v>
      </c>
      <c r="S3534">
        <f t="shared" si="504"/>
        <v>83816.871946661646</v>
      </c>
      <c r="T3534">
        <f t="shared" si="496"/>
        <v>35.320000000001542</v>
      </c>
      <c r="U3534" s="1">
        <f>Q3534/MainSheet!$C$22</f>
        <v>1</v>
      </c>
    </row>
    <row r="3535" spans="7:21">
      <c r="G3535">
        <f t="shared" si="497"/>
        <v>35.33000000000154</v>
      </c>
      <c r="H3535">
        <f t="shared" si="498"/>
        <v>198000</v>
      </c>
      <c r="I3535" s="2">
        <f>MIN(MainSheet!$C$10/MainSheet!$C$9,MainSheet!$K$9*60)</f>
        <v>660</v>
      </c>
      <c r="J3535" s="1">
        <f>IF(G3535&gt;MainSheet!$C$11,IF(J3534&gt;=0.999,1,(G3535-MainSheet!$C$11)*I3535/$B$2/60),0)</f>
        <v>1</v>
      </c>
      <c r="K3535" s="1">
        <f>IF(G3535&gt;MainSheet!$C$11+$B$6,IF(K3534&gt;=0.999,1,(G3535-MainSheet!$C$11-$B$6)*I3535/$C$2/60),0)</f>
        <v>1</v>
      </c>
      <c r="L3535" s="1">
        <f>IF(G3535&gt;MainSheet!$C$11+$B$6+$C$6,IF(L3534&gt;=0.999,1,(G3535-MainSheet!$C$11-$B$6-$C$6)*I3535/$D$2/60),0)</f>
        <v>1</v>
      </c>
      <c r="M3535">
        <f t="shared" si="499"/>
        <v>1</v>
      </c>
      <c r="N3535" s="2">
        <f t="shared" si="500"/>
        <v>3721.0526315789471</v>
      </c>
      <c r="O3535">
        <f t="shared" si="503"/>
        <v>977.02127659574455</v>
      </c>
      <c r="P3535">
        <f t="shared" si="501"/>
        <v>192000</v>
      </c>
      <c r="Q3535" s="2">
        <f t="shared" si="502"/>
        <v>196698.0739081747</v>
      </c>
      <c r="R3535">
        <f>Q3535/MainSheet!$C$8*(G3535-G3534)+R3534</f>
        <v>5195.3528779122398</v>
      </c>
      <c r="S3535">
        <f t="shared" si="504"/>
        <v>83849.654958979678</v>
      </c>
      <c r="T3535">
        <f t="shared" si="496"/>
        <v>35.33000000000154</v>
      </c>
      <c r="U3535" s="1">
        <f>Q3535/MainSheet!$C$22</f>
        <v>1</v>
      </c>
    </row>
    <row r="3536" spans="7:21">
      <c r="G3536">
        <f t="shared" si="497"/>
        <v>35.340000000001538</v>
      </c>
      <c r="H3536">
        <f t="shared" si="498"/>
        <v>198000</v>
      </c>
      <c r="I3536" s="2">
        <f>MIN(MainSheet!$C$10/MainSheet!$C$9,MainSheet!$K$9*60)</f>
        <v>660</v>
      </c>
      <c r="J3536" s="1">
        <f>IF(G3536&gt;MainSheet!$C$11,IF(J3535&gt;=0.999,1,(G3536-MainSheet!$C$11)*I3536/$B$2/60),0)</f>
        <v>1</v>
      </c>
      <c r="K3536" s="1">
        <f>IF(G3536&gt;MainSheet!$C$11+$B$6,IF(K3535&gt;=0.999,1,(G3536-MainSheet!$C$11-$B$6)*I3536/$C$2/60),0)</f>
        <v>1</v>
      </c>
      <c r="L3536" s="1">
        <f>IF(G3536&gt;MainSheet!$C$11+$B$6+$C$6,IF(L3535&gt;=0.999,1,(G3536-MainSheet!$C$11-$B$6-$C$6)*I3536/$D$2/60),0)</f>
        <v>1</v>
      </c>
      <c r="M3536">
        <f t="shared" si="499"/>
        <v>1</v>
      </c>
      <c r="N3536" s="2">
        <f t="shared" si="500"/>
        <v>3721.0526315789471</v>
      </c>
      <c r="O3536">
        <f t="shared" si="503"/>
        <v>977.02127659574455</v>
      </c>
      <c r="P3536">
        <f t="shared" si="501"/>
        <v>192000</v>
      </c>
      <c r="Q3536" s="2">
        <f t="shared" si="502"/>
        <v>196698.0739081747</v>
      </c>
      <c r="R3536">
        <f>Q3536/MainSheet!$C$8*(G3536-G3535)+R3535</f>
        <v>5197.3841244030737</v>
      </c>
      <c r="S3536">
        <f t="shared" si="504"/>
        <v>83882.43797129771</v>
      </c>
      <c r="T3536">
        <f t="shared" si="496"/>
        <v>35.340000000001538</v>
      </c>
      <c r="U3536" s="1">
        <f>Q3536/MainSheet!$C$22</f>
        <v>1</v>
      </c>
    </row>
    <row r="3537" spans="7:21">
      <c r="G3537">
        <f t="shared" si="497"/>
        <v>35.350000000001536</v>
      </c>
      <c r="H3537">
        <f t="shared" si="498"/>
        <v>198000</v>
      </c>
      <c r="I3537" s="2">
        <f>MIN(MainSheet!$C$10/MainSheet!$C$9,MainSheet!$K$9*60)</f>
        <v>660</v>
      </c>
      <c r="J3537" s="1">
        <f>IF(G3537&gt;MainSheet!$C$11,IF(J3536&gt;=0.999,1,(G3537-MainSheet!$C$11)*I3537/$B$2/60),0)</f>
        <v>1</v>
      </c>
      <c r="K3537" s="1">
        <f>IF(G3537&gt;MainSheet!$C$11+$B$6,IF(K3536&gt;=0.999,1,(G3537-MainSheet!$C$11-$B$6)*I3537/$C$2/60),0)</f>
        <v>1</v>
      </c>
      <c r="L3537" s="1">
        <f>IF(G3537&gt;MainSheet!$C$11+$B$6+$C$6,IF(L3536&gt;=0.999,1,(G3537-MainSheet!$C$11-$B$6-$C$6)*I3537/$D$2/60),0)</f>
        <v>1</v>
      </c>
      <c r="M3537">
        <f t="shared" si="499"/>
        <v>1</v>
      </c>
      <c r="N3537" s="2">
        <f t="shared" si="500"/>
        <v>3721.0526315789471</v>
      </c>
      <c r="O3537">
        <f t="shared" si="503"/>
        <v>977.02127659574455</v>
      </c>
      <c r="P3537">
        <f t="shared" si="501"/>
        <v>192000</v>
      </c>
      <c r="Q3537" s="2">
        <f t="shared" si="502"/>
        <v>196698.0739081747</v>
      </c>
      <c r="R3537">
        <f>Q3537/MainSheet!$C$8*(G3537-G3536)+R3536</f>
        <v>5199.4153708939075</v>
      </c>
      <c r="S3537">
        <f t="shared" si="504"/>
        <v>83915.220983615742</v>
      </c>
      <c r="T3537">
        <f t="shared" si="496"/>
        <v>35.350000000001536</v>
      </c>
      <c r="U3537" s="1">
        <f>Q3537/MainSheet!$C$22</f>
        <v>1</v>
      </c>
    </row>
    <row r="3538" spans="7:21">
      <c r="G3538">
        <f t="shared" si="497"/>
        <v>35.360000000001534</v>
      </c>
      <c r="H3538">
        <f t="shared" si="498"/>
        <v>198000</v>
      </c>
      <c r="I3538" s="2">
        <f>MIN(MainSheet!$C$10/MainSheet!$C$9,MainSheet!$K$9*60)</f>
        <v>660</v>
      </c>
      <c r="J3538" s="1">
        <f>IF(G3538&gt;MainSheet!$C$11,IF(J3537&gt;=0.999,1,(G3538-MainSheet!$C$11)*I3538/$B$2/60),0)</f>
        <v>1</v>
      </c>
      <c r="K3538" s="1">
        <f>IF(G3538&gt;MainSheet!$C$11+$B$6,IF(K3537&gt;=0.999,1,(G3538-MainSheet!$C$11-$B$6)*I3538/$C$2/60),0)</f>
        <v>1</v>
      </c>
      <c r="L3538" s="1">
        <f>IF(G3538&gt;MainSheet!$C$11+$B$6+$C$6,IF(L3537&gt;=0.999,1,(G3538-MainSheet!$C$11-$B$6-$C$6)*I3538/$D$2/60),0)</f>
        <v>1</v>
      </c>
      <c r="M3538">
        <f t="shared" si="499"/>
        <v>1</v>
      </c>
      <c r="N3538" s="2">
        <f t="shared" si="500"/>
        <v>3721.0526315789471</v>
      </c>
      <c r="O3538">
        <f t="shared" si="503"/>
        <v>977.02127659574455</v>
      </c>
      <c r="P3538">
        <f t="shared" si="501"/>
        <v>192000</v>
      </c>
      <c r="Q3538" s="2">
        <f t="shared" si="502"/>
        <v>196698.0739081747</v>
      </c>
      <c r="R3538">
        <f>Q3538/MainSheet!$C$8*(G3538-G3537)+R3537</f>
        <v>5201.4466173847413</v>
      </c>
      <c r="S3538">
        <f t="shared" si="504"/>
        <v>83948.003995933774</v>
      </c>
      <c r="T3538">
        <f t="shared" si="496"/>
        <v>35.360000000001534</v>
      </c>
      <c r="U3538" s="1">
        <f>Q3538/MainSheet!$C$22</f>
        <v>1</v>
      </c>
    </row>
    <row r="3539" spans="7:21">
      <c r="G3539">
        <f t="shared" si="497"/>
        <v>35.370000000001532</v>
      </c>
      <c r="H3539">
        <f t="shared" si="498"/>
        <v>198000</v>
      </c>
      <c r="I3539" s="2">
        <f>MIN(MainSheet!$C$10/MainSheet!$C$9,MainSheet!$K$9*60)</f>
        <v>660</v>
      </c>
      <c r="J3539" s="1">
        <f>IF(G3539&gt;MainSheet!$C$11,IF(J3538&gt;=0.999,1,(G3539-MainSheet!$C$11)*I3539/$B$2/60),0)</f>
        <v>1</v>
      </c>
      <c r="K3539" s="1">
        <f>IF(G3539&gt;MainSheet!$C$11+$B$6,IF(K3538&gt;=0.999,1,(G3539-MainSheet!$C$11-$B$6)*I3539/$C$2/60),0)</f>
        <v>1</v>
      </c>
      <c r="L3539" s="1">
        <f>IF(G3539&gt;MainSheet!$C$11+$B$6+$C$6,IF(L3538&gt;=0.999,1,(G3539-MainSheet!$C$11-$B$6-$C$6)*I3539/$D$2/60),0)</f>
        <v>1</v>
      </c>
      <c r="M3539">
        <f t="shared" si="499"/>
        <v>1</v>
      </c>
      <c r="N3539" s="2">
        <f t="shared" si="500"/>
        <v>3721.0526315789471</v>
      </c>
      <c r="O3539">
        <f t="shared" si="503"/>
        <v>977.02127659574455</v>
      </c>
      <c r="P3539">
        <f t="shared" si="501"/>
        <v>192000</v>
      </c>
      <c r="Q3539" s="2">
        <f t="shared" si="502"/>
        <v>196698.0739081747</v>
      </c>
      <c r="R3539">
        <f>Q3539/MainSheet!$C$8*(G3539-G3538)+R3538</f>
        <v>5203.4778638755752</v>
      </c>
      <c r="S3539">
        <f t="shared" si="504"/>
        <v>83980.787008251806</v>
      </c>
      <c r="T3539">
        <f t="shared" si="496"/>
        <v>35.370000000001532</v>
      </c>
      <c r="U3539" s="1">
        <f>Q3539/MainSheet!$C$22</f>
        <v>1</v>
      </c>
    </row>
    <row r="3540" spans="7:21">
      <c r="G3540">
        <f t="shared" si="497"/>
        <v>35.38000000000153</v>
      </c>
      <c r="H3540">
        <f t="shared" si="498"/>
        <v>198000</v>
      </c>
      <c r="I3540" s="2">
        <f>MIN(MainSheet!$C$10/MainSheet!$C$9,MainSheet!$K$9*60)</f>
        <v>660</v>
      </c>
      <c r="J3540" s="1">
        <f>IF(G3540&gt;MainSheet!$C$11,IF(J3539&gt;=0.999,1,(G3540-MainSheet!$C$11)*I3540/$B$2/60),0)</f>
        <v>1</v>
      </c>
      <c r="K3540" s="1">
        <f>IF(G3540&gt;MainSheet!$C$11+$B$6,IF(K3539&gt;=0.999,1,(G3540-MainSheet!$C$11-$B$6)*I3540/$C$2/60),0)</f>
        <v>1</v>
      </c>
      <c r="L3540" s="1">
        <f>IF(G3540&gt;MainSheet!$C$11+$B$6+$C$6,IF(L3539&gt;=0.999,1,(G3540-MainSheet!$C$11-$B$6-$C$6)*I3540/$D$2/60),0)</f>
        <v>1</v>
      </c>
      <c r="M3540">
        <f t="shared" si="499"/>
        <v>1</v>
      </c>
      <c r="N3540" s="2">
        <f t="shared" si="500"/>
        <v>3721.0526315789471</v>
      </c>
      <c r="O3540">
        <f t="shared" si="503"/>
        <v>977.02127659574455</v>
      </c>
      <c r="P3540">
        <f t="shared" si="501"/>
        <v>192000</v>
      </c>
      <c r="Q3540" s="2">
        <f t="shared" si="502"/>
        <v>196698.0739081747</v>
      </c>
      <c r="R3540">
        <f>Q3540/MainSheet!$C$8*(G3540-G3539)+R3539</f>
        <v>5205.509110366409</v>
      </c>
      <c r="S3540">
        <f t="shared" si="504"/>
        <v>84013.570020569838</v>
      </c>
      <c r="T3540">
        <f t="shared" si="496"/>
        <v>35.38000000000153</v>
      </c>
      <c r="U3540" s="1">
        <f>Q3540/MainSheet!$C$22</f>
        <v>1</v>
      </c>
    </row>
    <row r="3541" spans="7:21">
      <c r="G3541">
        <f t="shared" si="497"/>
        <v>35.390000000001528</v>
      </c>
      <c r="H3541">
        <f t="shared" si="498"/>
        <v>198000</v>
      </c>
      <c r="I3541" s="2">
        <f>MIN(MainSheet!$C$10/MainSheet!$C$9,MainSheet!$K$9*60)</f>
        <v>660</v>
      </c>
      <c r="J3541" s="1">
        <f>IF(G3541&gt;MainSheet!$C$11,IF(J3540&gt;=0.999,1,(G3541-MainSheet!$C$11)*I3541/$B$2/60),0)</f>
        <v>1</v>
      </c>
      <c r="K3541" s="1">
        <f>IF(G3541&gt;MainSheet!$C$11+$B$6,IF(K3540&gt;=0.999,1,(G3541-MainSheet!$C$11-$B$6)*I3541/$C$2/60),0)</f>
        <v>1</v>
      </c>
      <c r="L3541" s="1">
        <f>IF(G3541&gt;MainSheet!$C$11+$B$6+$C$6,IF(L3540&gt;=0.999,1,(G3541-MainSheet!$C$11-$B$6-$C$6)*I3541/$D$2/60),0)</f>
        <v>1</v>
      </c>
      <c r="M3541">
        <f t="shared" si="499"/>
        <v>1</v>
      </c>
      <c r="N3541" s="2">
        <f t="shared" si="500"/>
        <v>3721.0526315789471</v>
      </c>
      <c r="O3541">
        <f t="shared" si="503"/>
        <v>977.02127659574455</v>
      </c>
      <c r="P3541">
        <f t="shared" si="501"/>
        <v>192000</v>
      </c>
      <c r="Q3541" s="2">
        <f t="shared" si="502"/>
        <v>196698.0739081747</v>
      </c>
      <c r="R3541">
        <f>Q3541/MainSheet!$C$8*(G3541-G3540)+R3540</f>
        <v>5207.5403568572428</v>
      </c>
      <c r="S3541">
        <f t="shared" si="504"/>
        <v>84046.35303288787</v>
      </c>
      <c r="T3541">
        <f t="shared" si="496"/>
        <v>35.390000000001528</v>
      </c>
      <c r="U3541" s="1">
        <f>Q3541/MainSheet!$C$22</f>
        <v>1</v>
      </c>
    </row>
    <row r="3542" spans="7:21">
      <c r="G3542">
        <f t="shared" si="497"/>
        <v>35.400000000001526</v>
      </c>
      <c r="H3542">
        <f t="shared" si="498"/>
        <v>198000</v>
      </c>
      <c r="I3542" s="2">
        <f>MIN(MainSheet!$C$10/MainSheet!$C$9,MainSheet!$K$9*60)</f>
        <v>660</v>
      </c>
      <c r="J3542" s="1">
        <f>IF(G3542&gt;MainSheet!$C$11,IF(J3541&gt;=0.999,1,(G3542-MainSheet!$C$11)*I3542/$B$2/60),0)</f>
        <v>1</v>
      </c>
      <c r="K3542" s="1">
        <f>IF(G3542&gt;MainSheet!$C$11+$B$6,IF(K3541&gt;=0.999,1,(G3542-MainSheet!$C$11-$B$6)*I3542/$C$2/60),0)</f>
        <v>1</v>
      </c>
      <c r="L3542" s="1">
        <f>IF(G3542&gt;MainSheet!$C$11+$B$6+$C$6,IF(L3541&gt;=0.999,1,(G3542-MainSheet!$C$11-$B$6-$C$6)*I3542/$D$2/60),0)</f>
        <v>1</v>
      </c>
      <c r="M3542">
        <f t="shared" si="499"/>
        <v>1</v>
      </c>
      <c r="N3542" s="2">
        <f t="shared" si="500"/>
        <v>3721.0526315789471</v>
      </c>
      <c r="O3542">
        <f t="shared" si="503"/>
        <v>977.02127659574455</v>
      </c>
      <c r="P3542">
        <f t="shared" si="501"/>
        <v>192000</v>
      </c>
      <c r="Q3542" s="2">
        <f t="shared" si="502"/>
        <v>196698.0739081747</v>
      </c>
      <c r="R3542">
        <f>Q3542/MainSheet!$C$8*(G3542-G3541)+R3541</f>
        <v>5209.5716033480767</v>
      </c>
      <c r="S3542">
        <f t="shared" si="504"/>
        <v>84079.136045205902</v>
      </c>
      <c r="T3542">
        <f t="shared" si="496"/>
        <v>35.400000000001526</v>
      </c>
      <c r="U3542" s="1">
        <f>Q3542/MainSheet!$C$22</f>
        <v>1</v>
      </c>
    </row>
    <row r="3543" spans="7:21">
      <c r="G3543">
        <f t="shared" si="497"/>
        <v>35.410000000001524</v>
      </c>
      <c r="H3543">
        <f t="shared" si="498"/>
        <v>198000</v>
      </c>
      <c r="I3543" s="2">
        <f>MIN(MainSheet!$C$10/MainSheet!$C$9,MainSheet!$K$9*60)</f>
        <v>660</v>
      </c>
      <c r="J3543" s="1">
        <f>IF(G3543&gt;MainSheet!$C$11,IF(J3542&gt;=0.999,1,(G3543-MainSheet!$C$11)*I3543/$B$2/60),0)</f>
        <v>1</v>
      </c>
      <c r="K3543" s="1">
        <f>IF(G3543&gt;MainSheet!$C$11+$B$6,IF(K3542&gt;=0.999,1,(G3543-MainSheet!$C$11-$B$6)*I3543/$C$2/60),0)</f>
        <v>1</v>
      </c>
      <c r="L3543" s="1">
        <f>IF(G3543&gt;MainSheet!$C$11+$B$6+$C$6,IF(L3542&gt;=0.999,1,(G3543-MainSheet!$C$11-$B$6-$C$6)*I3543/$D$2/60),0)</f>
        <v>1</v>
      </c>
      <c r="M3543">
        <f t="shared" si="499"/>
        <v>1</v>
      </c>
      <c r="N3543" s="2">
        <f t="shared" si="500"/>
        <v>3721.0526315789471</v>
      </c>
      <c r="O3543">
        <f t="shared" si="503"/>
        <v>977.02127659574455</v>
      </c>
      <c r="P3543">
        <f t="shared" si="501"/>
        <v>192000</v>
      </c>
      <c r="Q3543" s="2">
        <f t="shared" si="502"/>
        <v>196698.0739081747</v>
      </c>
      <c r="R3543">
        <f>Q3543/MainSheet!$C$8*(G3543-G3542)+R3542</f>
        <v>5211.6028498389105</v>
      </c>
      <c r="S3543">
        <f t="shared" si="504"/>
        <v>84111.919057523934</v>
      </c>
      <c r="T3543">
        <f t="shared" si="496"/>
        <v>35.410000000001524</v>
      </c>
      <c r="U3543" s="1">
        <f>Q3543/MainSheet!$C$22</f>
        <v>1</v>
      </c>
    </row>
    <row r="3544" spans="7:21">
      <c r="G3544">
        <f t="shared" si="497"/>
        <v>35.420000000001522</v>
      </c>
      <c r="H3544">
        <f t="shared" si="498"/>
        <v>198000</v>
      </c>
      <c r="I3544" s="2">
        <f>MIN(MainSheet!$C$10/MainSheet!$C$9,MainSheet!$K$9*60)</f>
        <v>660</v>
      </c>
      <c r="J3544" s="1">
        <f>IF(G3544&gt;MainSheet!$C$11,IF(J3543&gt;=0.999,1,(G3544-MainSheet!$C$11)*I3544/$B$2/60),0)</f>
        <v>1</v>
      </c>
      <c r="K3544" s="1">
        <f>IF(G3544&gt;MainSheet!$C$11+$B$6,IF(K3543&gt;=0.999,1,(G3544-MainSheet!$C$11-$B$6)*I3544/$C$2/60),0)</f>
        <v>1</v>
      </c>
      <c r="L3544" s="1">
        <f>IF(G3544&gt;MainSheet!$C$11+$B$6+$C$6,IF(L3543&gt;=0.999,1,(G3544-MainSheet!$C$11-$B$6-$C$6)*I3544/$D$2/60),0)</f>
        <v>1</v>
      </c>
      <c r="M3544">
        <f t="shared" si="499"/>
        <v>1</v>
      </c>
      <c r="N3544" s="2">
        <f t="shared" si="500"/>
        <v>3721.0526315789471</v>
      </c>
      <c r="O3544">
        <f t="shared" si="503"/>
        <v>977.02127659574455</v>
      </c>
      <c r="P3544">
        <f t="shared" si="501"/>
        <v>192000</v>
      </c>
      <c r="Q3544" s="2">
        <f t="shared" si="502"/>
        <v>196698.0739081747</v>
      </c>
      <c r="R3544">
        <f>Q3544/MainSheet!$C$8*(G3544-G3543)+R3543</f>
        <v>5213.6340963297444</v>
      </c>
      <c r="S3544">
        <f t="shared" si="504"/>
        <v>84144.702069841966</v>
      </c>
      <c r="T3544">
        <f t="shared" si="496"/>
        <v>35.420000000001522</v>
      </c>
      <c r="U3544" s="1">
        <f>Q3544/MainSheet!$C$22</f>
        <v>1</v>
      </c>
    </row>
    <row r="3545" spans="7:21">
      <c r="G3545">
        <f t="shared" si="497"/>
        <v>35.43000000000152</v>
      </c>
      <c r="H3545">
        <f t="shared" si="498"/>
        <v>198000</v>
      </c>
      <c r="I3545" s="2">
        <f>MIN(MainSheet!$C$10/MainSheet!$C$9,MainSheet!$K$9*60)</f>
        <v>660</v>
      </c>
      <c r="J3545" s="1">
        <f>IF(G3545&gt;MainSheet!$C$11,IF(J3544&gt;=0.999,1,(G3545-MainSheet!$C$11)*I3545/$B$2/60),0)</f>
        <v>1</v>
      </c>
      <c r="K3545" s="1">
        <f>IF(G3545&gt;MainSheet!$C$11+$B$6,IF(K3544&gt;=0.999,1,(G3545-MainSheet!$C$11-$B$6)*I3545/$C$2/60),0)</f>
        <v>1</v>
      </c>
      <c r="L3545" s="1">
        <f>IF(G3545&gt;MainSheet!$C$11+$B$6+$C$6,IF(L3544&gt;=0.999,1,(G3545-MainSheet!$C$11-$B$6-$C$6)*I3545/$D$2/60),0)</f>
        <v>1</v>
      </c>
      <c r="M3545">
        <f t="shared" si="499"/>
        <v>1</v>
      </c>
      <c r="N3545" s="2">
        <f t="shared" si="500"/>
        <v>3721.0526315789471</v>
      </c>
      <c r="O3545">
        <f t="shared" si="503"/>
        <v>977.02127659574455</v>
      </c>
      <c r="P3545">
        <f t="shared" si="501"/>
        <v>192000</v>
      </c>
      <c r="Q3545" s="2">
        <f t="shared" si="502"/>
        <v>196698.0739081747</v>
      </c>
      <c r="R3545">
        <f>Q3545/MainSheet!$C$8*(G3545-G3544)+R3544</f>
        <v>5215.6653428205782</v>
      </c>
      <c r="S3545">
        <f t="shared" si="504"/>
        <v>84177.485082159998</v>
      </c>
      <c r="T3545">
        <f t="shared" si="496"/>
        <v>35.43000000000152</v>
      </c>
      <c r="U3545" s="1">
        <f>Q3545/MainSheet!$C$22</f>
        <v>1</v>
      </c>
    </row>
    <row r="3546" spans="7:21">
      <c r="G3546">
        <f t="shared" si="497"/>
        <v>35.440000000001518</v>
      </c>
      <c r="H3546">
        <f t="shared" si="498"/>
        <v>198000</v>
      </c>
      <c r="I3546" s="2">
        <f>MIN(MainSheet!$C$10/MainSheet!$C$9,MainSheet!$K$9*60)</f>
        <v>660</v>
      </c>
      <c r="J3546" s="1">
        <f>IF(G3546&gt;MainSheet!$C$11,IF(J3545&gt;=0.999,1,(G3546-MainSheet!$C$11)*I3546/$B$2/60),0)</f>
        <v>1</v>
      </c>
      <c r="K3546" s="1">
        <f>IF(G3546&gt;MainSheet!$C$11+$B$6,IF(K3545&gt;=0.999,1,(G3546-MainSheet!$C$11-$B$6)*I3546/$C$2/60),0)</f>
        <v>1</v>
      </c>
      <c r="L3546" s="1">
        <f>IF(G3546&gt;MainSheet!$C$11+$B$6+$C$6,IF(L3545&gt;=0.999,1,(G3546-MainSheet!$C$11-$B$6-$C$6)*I3546/$D$2/60),0)</f>
        <v>1</v>
      </c>
      <c r="M3546">
        <f t="shared" si="499"/>
        <v>1</v>
      </c>
      <c r="N3546" s="2">
        <f t="shared" si="500"/>
        <v>3721.0526315789471</v>
      </c>
      <c r="O3546">
        <f t="shared" si="503"/>
        <v>977.02127659574455</v>
      </c>
      <c r="P3546">
        <f t="shared" si="501"/>
        <v>192000</v>
      </c>
      <c r="Q3546" s="2">
        <f t="shared" si="502"/>
        <v>196698.0739081747</v>
      </c>
      <c r="R3546">
        <f>Q3546/MainSheet!$C$8*(G3546-G3545)+R3545</f>
        <v>5217.696589311412</v>
      </c>
      <c r="S3546">
        <f t="shared" si="504"/>
        <v>84210.26809447803</v>
      </c>
      <c r="T3546">
        <f t="shared" si="496"/>
        <v>35.440000000001518</v>
      </c>
      <c r="U3546" s="1">
        <f>Q3546/MainSheet!$C$22</f>
        <v>1</v>
      </c>
    </row>
    <row r="3547" spans="7:21">
      <c r="G3547">
        <f t="shared" si="497"/>
        <v>35.450000000001516</v>
      </c>
      <c r="H3547">
        <f t="shared" si="498"/>
        <v>198000</v>
      </c>
      <c r="I3547" s="2">
        <f>MIN(MainSheet!$C$10/MainSheet!$C$9,MainSheet!$K$9*60)</f>
        <v>660</v>
      </c>
      <c r="J3547" s="1">
        <f>IF(G3547&gt;MainSheet!$C$11,IF(J3546&gt;=0.999,1,(G3547-MainSheet!$C$11)*I3547/$B$2/60),0)</f>
        <v>1</v>
      </c>
      <c r="K3547" s="1">
        <f>IF(G3547&gt;MainSheet!$C$11+$B$6,IF(K3546&gt;=0.999,1,(G3547-MainSheet!$C$11-$B$6)*I3547/$C$2/60),0)</f>
        <v>1</v>
      </c>
      <c r="L3547" s="1">
        <f>IF(G3547&gt;MainSheet!$C$11+$B$6+$C$6,IF(L3546&gt;=0.999,1,(G3547-MainSheet!$C$11-$B$6-$C$6)*I3547/$D$2/60),0)</f>
        <v>1</v>
      </c>
      <c r="M3547">
        <f t="shared" si="499"/>
        <v>1</v>
      </c>
      <c r="N3547" s="2">
        <f t="shared" si="500"/>
        <v>3721.0526315789471</v>
      </c>
      <c r="O3547">
        <f t="shared" si="503"/>
        <v>977.02127659574455</v>
      </c>
      <c r="P3547">
        <f t="shared" si="501"/>
        <v>192000</v>
      </c>
      <c r="Q3547" s="2">
        <f t="shared" si="502"/>
        <v>196698.0739081747</v>
      </c>
      <c r="R3547">
        <f>Q3547/MainSheet!$C$8*(G3547-G3546)+R3546</f>
        <v>5219.7278358022459</v>
      </c>
      <c r="S3547">
        <f t="shared" si="504"/>
        <v>84243.051106796062</v>
      </c>
      <c r="T3547">
        <f t="shared" si="496"/>
        <v>35.450000000001516</v>
      </c>
      <c r="U3547" s="1">
        <f>Q3547/MainSheet!$C$22</f>
        <v>1</v>
      </c>
    </row>
    <row r="3548" spans="7:21">
      <c r="G3548">
        <f t="shared" si="497"/>
        <v>35.460000000001514</v>
      </c>
      <c r="H3548">
        <f t="shared" si="498"/>
        <v>198000</v>
      </c>
      <c r="I3548" s="2">
        <f>MIN(MainSheet!$C$10/MainSheet!$C$9,MainSheet!$K$9*60)</f>
        <v>660</v>
      </c>
      <c r="J3548" s="1">
        <f>IF(G3548&gt;MainSheet!$C$11,IF(J3547&gt;=0.999,1,(G3548-MainSheet!$C$11)*I3548/$B$2/60),0)</f>
        <v>1</v>
      </c>
      <c r="K3548" s="1">
        <f>IF(G3548&gt;MainSheet!$C$11+$B$6,IF(K3547&gt;=0.999,1,(G3548-MainSheet!$C$11-$B$6)*I3548/$C$2/60),0)</f>
        <v>1</v>
      </c>
      <c r="L3548" s="1">
        <f>IF(G3548&gt;MainSheet!$C$11+$B$6+$C$6,IF(L3547&gt;=0.999,1,(G3548-MainSheet!$C$11-$B$6-$C$6)*I3548/$D$2/60),0)</f>
        <v>1</v>
      </c>
      <c r="M3548">
        <f t="shared" si="499"/>
        <v>1</v>
      </c>
      <c r="N3548" s="2">
        <f t="shared" si="500"/>
        <v>3721.0526315789471</v>
      </c>
      <c r="O3548">
        <f t="shared" si="503"/>
        <v>977.02127659574455</v>
      </c>
      <c r="P3548">
        <f t="shared" si="501"/>
        <v>192000</v>
      </c>
      <c r="Q3548" s="2">
        <f t="shared" si="502"/>
        <v>196698.0739081747</v>
      </c>
      <c r="R3548">
        <f>Q3548/MainSheet!$C$8*(G3548-G3547)+R3547</f>
        <v>5221.7590822930797</v>
      </c>
      <c r="S3548">
        <f t="shared" si="504"/>
        <v>84275.834119114093</v>
      </c>
      <c r="T3548">
        <f t="shared" si="496"/>
        <v>35.460000000001514</v>
      </c>
      <c r="U3548" s="1">
        <f>Q3548/MainSheet!$C$22</f>
        <v>1</v>
      </c>
    </row>
    <row r="3549" spans="7:21">
      <c r="G3549">
        <f t="shared" si="497"/>
        <v>35.470000000001512</v>
      </c>
      <c r="H3549">
        <f t="shared" si="498"/>
        <v>198000</v>
      </c>
      <c r="I3549" s="2">
        <f>MIN(MainSheet!$C$10/MainSheet!$C$9,MainSheet!$K$9*60)</f>
        <v>660</v>
      </c>
      <c r="J3549" s="1">
        <f>IF(G3549&gt;MainSheet!$C$11,IF(J3548&gt;=0.999,1,(G3549-MainSheet!$C$11)*I3549/$B$2/60),0)</f>
        <v>1</v>
      </c>
      <c r="K3549" s="1">
        <f>IF(G3549&gt;MainSheet!$C$11+$B$6,IF(K3548&gt;=0.999,1,(G3549-MainSheet!$C$11-$B$6)*I3549/$C$2/60),0)</f>
        <v>1</v>
      </c>
      <c r="L3549" s="1">
        <f>IF(G3549&gt;MainSheet!$C$11+$B$6+$C$6,IF(L3548&gt;=0.999,1,(G3549-MainSheet!$C$11-$B$6-$C$6)*I3549/$D$2/60),0)</f>
        <v>1</v>
      </c>
      <c r="M3549">
        <f t="shared" si="499"/>
        <v>1</v>
      </c>
      <c r="N3549" s="2">
        <f t="shared" si="500"/>
        <v>3721.0526315789471</v>
      </c>
      <c r="O3549">
        <f t="shared" si="503"/>
        <v>977.02127659574455</v>
      </c>
      <c r="P3549">
        <f t="shared" si="501"/>
        <v>192000</v>
      </c>
      <c r="Q3549" s="2">
        <f t="shared" si="502"/>
        <v>196698.0739081747</v>
      </c>
      <c r="R3549">
        <f>Q3549/MainSheet!$C$8*(G3549-G3548)+R3548</f>
        <v>5223.7903287839135</v>
      </c>
      <c r="S3549">
        <f t="shared" si="504"/>
        <v>84308.617131432125</v>
      </c>
      <c r="T3549">
        <f t="shared" si="496"/>
        <v>35.470000000001512</v>
      </c>
      <c r="U3549" s="1">
        <f>Q3549/MainSheet!$C$22</f>
        <v>1</v>
      </c>
    </row>
    <row r="3550" spans="7:21">
      <c r="G3550">
        <f t="shared" si="497"/>
        <v>35.48000000000151</v>
      </c>
      <c r="H3550">
        <f t="shared" si="498"/>
        <v>198000</v>
      </c>
      <c r="I3550" s="2">
        <f>MIN(MainSheet!$C$10/MainSheet!$C$9,MainSheet!$K$9*60)</f>
        <v>660</v>
      </c>
      <c r="J3550" s="1">
        <f>IF(G3550&gt;MainSheet!$C$11,IF(J3549&gt;=0.999,1,(G3550-MainSheet!$C$11)*I3550/$B$2/60),0)</f>
        <v>1</v>
      </c>
      <c r="K3550" s="1">
        <f>IF(G3550&gt;MainSheet!$C$11+$B$6,IF(K3549&gt;=0.999,1,(G3550-MainSheet!$C$11-$B$6)*I3550/$C$2/60),0)</f>
        <v>1</v>
      </c>
      <c r="L3550" s="1">
        <f>IF(G3550&gt;MainSheet!$C$11+$B$6+$C$6,IF(L3549&gt;=0.999,1,(G3550-MainSheet!$C$11-$B$6-$C$6)*I3550/$D$2/60),0)</f>
        <v>1</v>
      </c>
      <c r="M3550">
        <f t="shared" si="499"/>
        <v>1</v>
      </c>
      <c r="N3550" s="2">
        <f t="shared" si="500"/>
        <v>3721.0526315789471</v>
      </c>
      <c r="O3550">
        <f t="shared" si="503"/>
        <v>977.02127659574455</v>
      </c>
      <c r="P3550">
        <f t="shared" si="501"/>
        <v>192000</v>
      </c>
      <c r="Q3550" s="2">
        <f t="shared" si="502"/>
        <v>196698.0739081747</v>
      </c>
      <c r="R3550">
        <f>Q3550/MainSheet!$C$8*(G3550-G3549)+R3549</f>
        <v>5225.8215752747474</v>
      </c>
      <c r="S3550">
        <f t="shared" si="504"/>
        <v>84341.400143750157</v>
      </c>
      <c r="T3550">
        <f t="shared" si="496"/>
        <v>35.48000000000151</v>
      </c>
      <c r="U3550" s="1">
        <f>Q3550/MainSheet!$C$22</f>
        <v>1</v>
      </c>
    </row>
    <row r="3551" spans="7:21">
      <c r="G3551">
        <f t="shared" si="497"/>
        <v>35.490000000001508</v>
      </c>
      <c r="H3551">
        <f t="shared" si="498"/>
        <v>198000</v>
      </c>
      <c r="I3551" s="2">
        <f>MIN(MainSheet!$C$10/MainSheet!$C$9,MainSheet!$K$9*60)</f>
        <v>660</v>
      </c>
      <c r="J3551" s="1">
        <f>IF(G3551&gt;MainSheet!$C$11,IF(J3550&gt;=0.999,1,(G3551-MainSheet!$C$11)*I3551/$B$2/60),0)</f>
        <v>1</v>
      </c>
      <c r="K3551" s="1">
        <f>IF(G3551&gt;MainSheet!$C$11+$B$6,IF(K3550&gt;=0.999,1,(G3551-MainSheet!$C$11-$B$6)*I3551/$C$2/60),0)</f>
        <v>1</v>
      </c>
      <c r="L3551" s="1">
        <f>IF(G3551&gt;MainSheet!$C$11+$B$6+$C$6,IF(L3550&gt;=0.999,1,(G3551-MainSheet!$C$11-$B$6-$C$6)*I3551/$D$2/60),0)</f>
        <v>1</v>
      </c>
      <c r="M3551">
        <f t="shared" si="499"/>
        <v>1</v>
      </c>
      <c r="N3551" s="2">
        <f t="shared" si="500"/>
        <v>3721.0526315789471</v>
      </c>
      <c r="O3551">
        <f t="shared" si="503"/>
        <v>977.02127659574455</v>
      </c>
      <c r="P3551">
        <f t="shared" si="501"/>
        <v>192000</v>
      </c>
      <c r="Q3551" s="2">
        <f t="shared" si="502"/>
        <v>196698.0739081747</v>
      </c>
      <c r="R3551">
        <f>Q3551/MainSheet!$C$8*(G3551-G3550)+R3550</f>
        <v>5227.8528217655812</v>
      </c>
      <c r="S3551">
        <f t="shared" si="504"/>
        <v>84374.183156068189</v>
      </c>
      <c r="T3551">
        <f t="shared" si="496"/>
        <v>35.490000000001508</v>
      </c>
      <c r="U3551" s="1">
        <f>Q3551/MainSheet!$C$22</f>
        <v>1</v>
      </c>
    </row>
    <row r="3552" spans="7:21">
      <c r="G3552">
        <f t="shared" si="497"/>
        <v>35.500000000001506</v>
      </c>
      <c r="H3552">
        <f t="shared" si="498"/>
        <v>198000</v>
      </c>
      <c r="I3552" s="2">
        <f>MIN(MainSheet!$C$10/MainSheet!$C$9,MainSheet!$K$9*60)</f>
        <v>660</v>
      </c>
      <c r="J3552" s="1">
        <f>IF(G3552&gt;MainSheet!$C$11,IF(J3551&gt;=0.999,1,(G3552-MainSheet!$C$11)*I3552/$B$2/60),0)</f>
        <v>1</v>
      </c>
      <c r="K3552" s="1">
        <f>IF(G3552&gt;MainSheet!$C$11+$B$6,IF(K3551&gt;=0.999,1,(G3552-MainSheet!$C$11-$B$6)*I3552/$C$2/60),0)</f>
        <v>1</v>
      </c>
      <c r="L3552" s="1">
        <f>IF(G3552&gt;MainSheet!$C$11+$B$6+$C$6,IF(L3551&gt;=0.999,1,(G3552-MainSheet!$C$11-$B$6-$C$6)*I3552/$D$2/60),0)</f>
        <v>1</v>
      </c>
      <c r="M3552">
        <f t="shared" si="499"/>
        <v>1</v>
      </c>
      <c r="N3552" s="2">
        <f t="shared" si="500"/>
        <v>3721.0526315789471</v>
      </c>
      <c r="O3552">
        <f t="shared" si="503"/>
        <v>977.02127659574455</v>
      </c>
      <c r="P3552">
        <f t="shared" si="501"/>
        <v>192000</v>
      </c>
      <c r="Q3552" s="2">
        <f t="shared" si="502"/>
        <v>196698.0739081747</v>
      </c>
      <c r="R3552">
        <f>Q3552/MainSheet!$C$8*(G3552-G3551)+R3551</f>
        <v>5229.884068256415</v>
      </c>
      <c r="S3552">
        <f t="shared" si="504"/>
        <v>84406.966168386221</v>
      </c>
      <c r="T3552">
        <f t="shared" si="496"/>
        <v>35.500000000001506</v>
      </c>
      <c r="U3552" s="1">
        <f>Q3552/MainSheet!$C$22</f>
        <v>1</v>
      </c>
    </row>
    <row r="3553" spans="7:21">
      <c r="G3553">
        <f t="shared" si="497"/>
        <v>35.510000000001504</v>
      </c>
      <c r="H3553">
        <f t="shared" si="498"/>
        <v>198000</v>
      </c>
      <c r="I3553" s="2">
        <f>MIN(MainSheet!$C$10/MainSheet!$C$9,MainSheet!$K$9*60)</f>
        <v>660</v>
      </c>
      <c r="J3553" s="1">
        <f>IF(G3553&gt;MainSheet!$C$11,IF(J3552&gt;=0.999,1,(G3553-MainSheet!$C$11)*I3553/$B$2/60),0)</f>
        <v>1</v>
      </c>
      <c r="K3553" s="1">
        <f>IF(G3553&gt;MainSheet!$C$11+$B$6,IF(K3552&gt;=0.999,1,(G3553-MainSheet!$C$11-$B$6)*I3553/$C$2/60),0)</f>
        <v>1</v>
      </c>
      <c r="L3553" s="1">
        <f>IF(G3553&gt;MainSheet!$C$11+$B$6+$C$6,IF(L3552&gt;=0.999,1,(G3553-MainSheet!$C$11-$B$6-$C$6)*I3553/$D$2/60),0)</f>
        <v>1</v>
      </c>
      <c r="M3553">
        <f t="shared" si="499"/>
        <v>1</v>
      </c>
      <c r="N3553" s="2">
        <f t="shared" si="500"/>
        <v>3721.0526315789471</v>
      </c>
      <c r="O3553">
        <f t="shared" si="503"/>
        <v>977.02127659574455</v>
      </c>
      <c r="P3553">
        <f t="shared" si="501"/>
        <v>192000</v>
      </c>
      <c r="Q3553" s="2">
        <f t="shared" si="502"/>
        <v>196698.0739081747</v>
      </c>
      <c r="R3553">
        <f>Q3553/MainSheet!$C$8*(G3553-G3552)+R3552</f>
        <v>5231.9153147472489</v>
      </c>
      <c r="S3553">
        <f t="shared" si="504"/>
        <v>84439.749180704253</v>
      </c>
      <c r="T3553">
        <f t="shared" si="496"/>
        <v>35.510000000001504</v>
      </c>
      <c r="U3553" s="1">
        <f>Q3553/MainSheet!$C$22</f>
        <v>1</v>
      </c>
    </row>
    <row r="3554" spans="7:21">
      <c r="G3554">
        <f t="shared" si="497"/>
        <v>35.520000000001502</v>
      </c>
      <c r="H3554">
        <f t="shared" si="498"/>
        <v>198000</v>
      </c>
      <c r="I3554" s="2">
        <f>MIN(MainSheet!$C$10/MainSheet!$C$9,MainSheet!$K$9*60)</f>
        <v>660</v>
      </c>
      <c r="J3554" s="1">
        <f>IF(G3554&gt;MainSheet!$C$11,IF(J3553&gt;=0.999,1,(G3554-MainSheet!$C$11)*I3554/$B$2/60),0)</f>
        <v>1</v>
      </c>
      <c r="K3554" s="1">
        <f>IF(G3554&gt;MainSheet!$C$11+$B$6,IF(K3553&gt;=0.999,1,(G3554-MainSheet!$C$11-$B$6)*I3554/$C$2/60),0)</f>
        <v>1</v>
      </c>
      <c r="L3554" s="1">
        <f>IF(G3554&gt;MainSheet!$C$11+$B$6+$C$6,IF(L3553&gt;=0.999,1,(G3554-MainSheet!$C$11-$B$6-$C$6)*I3554/$D$2/60),0)</f>
        <v>1</v>
      </c>
      <c r="M3554">
        <f t="shared" si="499"/>
        <v>1</v>
      </c>
      <c r="N3554" s="2">
        <f t="shared" si="500"/>
        <v>3721.0526315789471</v>
      </c>
      <c r="O3554">
        <f t="shared" si="503"/>
        <v>977.02127659574455</v>
      </c>
      <c r="P3554">
        <f t="shared" si="501"/>
        <v>192000</v>
      </c>
      <c r="Q3554" s="2">
        <f t="shared" si="502"/>
        <v>196698.0739081747</v>
      </c>
      <c r="R3554">
        <f>Q3554/MainSheet!$C$8*(G3554-G3553)+R3553</f>
        <v>5233.9465612380827</v>
      </c>
      <c r="S3554">
        <f t="shared" si="504"/>
        <v>84472.532193022285</v>
      </c>
      <c r="T3554">
        <f t="shared" si="496"/>
        <v>35.520000000001502</v>
      </c>
      <c r="U3554" s="1">
        <f>Q3554/MainSheet!$C$22</f>
        <v>1</v>
      </c>
    </row>
    <row r="3555" spans="7:21">
      <c r="G3555">
        <f t="shared" si="497"/>
        <v>35.5300000000015</v>
      </c>
      <c r="H3555">
        <f t="shared" si="498"/>
        <v>198000</v>
      </c>
      <c r="I3555" s="2">
        <f>MIN(MainSheet!$C$10/MainSheet!$C$9,MainSheet!$K$9*60)</f>
        <v>660</v>
      </c>
      <c r="J3555" s="1">
        <f>IF(G3555&gt;MainSheet!$C$11,IF(J3554&gt;=0.999,1,(G3555-MainSheet!$C$11)*I3555/$B$2/60),0)</f>
        <v>1</v>
      </c>
      <c r="K3555" s="1">
        <f>IF(G3555&gt;MainSheet!$C$11+$B$6,IF(K3554&gt;=0.999,1,(G3555-MainSheet!$C$11-$B$6)*I3555/$C$2/60),0)</f>
        <v>1</v>
      </c>
      <c r="L3555" s="1">
        <f>IF(G3555&gt;MainSheet!$C$11+$B$6+$C$6,IF(L3554&gt;=0.999,1,(G3555-MainSheet!$C$11-$B$6-$C$6)*I3555/$D$2/60),0)</f>
        <v>1</v>
      </c>
      <c r="M3555">
        <f t="shared" si="499"/>
        <v>1</v>
      </c>
      <c r="N3555" s="2">
        <f t="shared" si="500"/>
        <v>3721.0526315789471</v>
      </c>
      <c r="O3555">
        <f t="shared" si="503"/>
        <v>977.02127659574455</v>
      </c>
      <c r="P3555">
        <f t="shared" si="501"/>
        <v>192000</v>
      </c>
      <c r="Q3555" s="2">
        <f t="shared" si="502"/>
        <v>196698.0739081747</v>
      </c>
      <c r="R3555">
        <f>Q3555/MainSheet!$C$8*(G3555-G3554)+R3554</f>
        <v>5235.9778077289166</v>
      </c>
      <c r="S3555">
        <f t="shared" si="504"/>
        <v>84505.315205340317</v>
      </c>
      <c r="T3555">
        <f t="shared" si="496"/>
        <v>35.5300000000015</v>
      </c>
      <c r="U3555" s="1">
        <f>Q3555/MainSheet!$C$22</f>
        <v>1</v>
      </c>
    </row>
    <row r="3556" spans="7:21">
      <c r="G3556">
        <f t="shared" si="497"/>
        <v>35.540000000001498</v>
      </c>
      <c r="H3556">
        <f t="shared" si="498"/>
        <v>198000</v>
      </c>
      <c r="I3556" s="2">
        <f>MIN(MainSheet!$C$10/MainSheet!$C$9,MainSheet!$K$9*60)</f>
        <v>660</v>
      </c>
      <c r="J3556" s="1">
        <f>IF(G3556&gt;MainSheet!$C$11,IF(J3555&gt;=0.999,1,(G3556-MainSheet!$C$11)*I3556/$B$2/60),0)</f>
        <v>1</v>
      </c>
      <c r="K3556" s="1">
        <f>IF(G3556&gt;MainSheet!$C$11+$B$6,IF(K3555&gt;=0.999,1,(G3556-MainSheet!$C$11-$B$6)*I3556/$C$2/60),0)</f>
        <v>1</v>
      </c>
      <c r="L3556" s="1">
        <f>IF(G3556&gt;MainSheet!$C$11+$B$6+$C$6,IF(L3555&gt;=0.999,1,(G3556-MainSheet!$C$11-$B$6-$C$6)*I3556/$D$2/60),0)</f>
        <v>1</v>
      </c>
      <c r="M3556">
        <f t="shared" si="499"/>
        <v>1</v>
      </c>
      <c r="N3556" s="2">
        <f t="shared" si="500"/>
        <v>3721.0526315789471</v>
      </c>
      <c r="O3556">
        <f t="shared" si="503"/>
        <v>977.02127659574455</v>
      </c>
      <c r="P3556">
        <f t="shared" si="501"/>
        <v>192000</v>
      </c>
      <c r="Q3556" s="2">
        <f t="shared" si="502"/>
        <v>196698.0739081747</v>
      </c>
      <c r="R3556">
        <f>Q3556/MainSheet!$C$8*(G3556-G3555)+R3555</f>
        <v>5238.0090542197504</v>
      </c>
      <c r="S3556">
        <f t="shared" si="504"/>
        <v>84538.098217658349</v>
      </c>
      <c r="T3556">
        <f t="shared" si="496"/>
        <v>35.540000000001498</v>
      </c>
      <c r="U3556" s="1">
        <f>Q3556/MainSheet!$C$22</f>
        <v>1</v>
      </c>
    </row>
    <row r="3557" spans="7:21">
      <c r="G3557">
        <f t="shared" si="497"/>
        <v>35.550000000001496</v>
      </c>
      <c r="H3557">
        <f t="shared" si="498"/>
        <v>198000</v>
      </c>
      <c r="I3557" s="2">
        <f>MIN(MainSheet!$C$10/MainSheet!$C$9,MainSheet!$K$9*60)</f>
        <v>660</v>
      </c>
      <c r="J3557" s="1">
        <f>IF(G3557&gt;MainSheet!$C$11,IF(J3556&gt;=0.999,1,(G3557-MainSheet!$C$11)*I3557/$B$2/60),0)</f>
        <v>1</v>
      </c>
      <c r="K3557" s="1">
        <f>IF(G3557&gt;MainSheet!$C$11+$B$6,IF(K3556&gt;=0.999,1,(G3557-MainSheet!$C$11-$B$6)*I3557/$C$2/60),0)</f>
        <v>1</v>
      </c>
      <c r="L3557" s="1">
        <f>IF(G3557&gt;MainSheet!$C$11+$B$6+$C$6,IF(L3556&gt;=0.999,1,(G3557-MainSheet!$C$11-$B$6-$C$6)*I3557/$D$2/60),0)</f>
        <v>1</v>
      </c>
      <c r="M3557">
        <f t="shared" si="499"/>
        <v>1</v>
      </c>
      <c r="N3557" s="2">
        <f t="shared" si="500"/>
        <v>3721.0526315789471</v>
      </c>
      <c r="O3557">
        <f t="shared" si="503"/>
        <v>977.02127659574455</v>
      </c>
      <c r="P3557">
        <f t="shared" si="501"/>
        <v>192000</v>
      </c>
      <c r="Q3557" s="2">
        <f t="shared" si="502"/>
        <v>196698.0739081747</v>
      </c>
      <c r="R3557">
        <f>Q3557/MainSheet!$C$8*(G3557-G3556)+R3556</f>
        <v>5240.0403007105842</v>
      </c>
      <c r="S3557">
        <f t="shared" si="504"/>
        <v>84570.881229976381</v>
      </c>
      <c r="T3557">
        <f t="shared" si="496"/>
        <v>35.550000000001496</v>
      </c>
      <c r="U3557" s="1">
        <f>Q3557/MainSheet!$C$22</f>
        <v>1</v>
      </c>
    </row>
    <row r="3558" spans="7:21">
      <c r="G3558">
        <f t="shared" si="497"/>
        <v>35.560000000001494</v>
      </c>
      <c r="H3558">
        <f t="shared" si="498"/>
        <v>198000</v>
      </c>
      <c r="I3558" s="2">
        <f>MIN(MainSheet!$C$10/MainSheet!$C$9,MainSheet!$K$9*60)</f>
        <v>660</v>
      </c>
      <c r="J3558" s="1">
        <f>IF(G3558&gt;MainSheet!$C$11,IF(J3557&gt;=0.999,1,(G3558-MainSheet!$C$11)*I3558/$B$2/60),0)</f>
        <v>1</v>
      </c>
      <c r="K3558" s="1">
        <f>IF(G3558&gt;MainSheet!$C$11+$B$6,IF(K3557&gt;=0.999,1,(G3558-MainSheet!$C$11-$B$6)*I3558/$C$2/60),0)</f>
        <v>1</v>
      </c>
      <c r="L3558" s="1">
        <f>IF(G3558&gt;MainSheet!$C$11+$B$6+$C$6,IF(L3557&gt;=0.999,1,(G3558-MainSheet!$C$11-$B$6-$C$6)*I3558/$D$2/60),0)</f>
        <v>1</v>
      </c>
      <c r="M3558">
        <f t="shared" si="499"/>
        <v>1</v>
      </c>
      <c r="N3558" s="2">
        <f t="shared" si="500"/>
        <v>3721.0526315789471</v>
      </c>
      <c r="O3558">
        <f t="shared" si="503"/>
        <v>977.02127659574455</v>
      </c>
      <c r="P3558">
        <f t="shared" si="501"/>
        <v>192000</v>
      </c>
      <c r="Q3558" s="2">
        <f t="shared" si="502"/>
        <v>196698.0739081747</v>
      </c>
      <c r="R3558">
        <f>Q3558/MainSheet!$C$8*(G3558-G3557)+R3557</f>
        <v>5242.0715472014181</v>
      </c>
      <c r="S3558">
        <f t="shared" si="504"/>
        <v>84603.664242294413</v>
      </c>
      <c r="T3558">
        <f t="shared" si="496"/>
        <v>35.560000000001494</v>
      </c>
      <c r="U3558" s="1">
        <f>Q3558/MainSheet!$C$22</f>
        <v>1</v>
      </c>
    </row>
    <row r="3559" spans="7:21">
      <c r="G3559">
        <f t="shared" si="497"/>
        <v>35.570000000001492</v>
      </c>
      <c r="H3559">
        <f t="shared" si="498"/>
        <v>198000</v>
      </c>
      <c r="I3559" s="2">
        <f>MIN(MainSheet!$C$10/MainSheet!$C$9,MainSheet!$K$9*60)</f>
        <v>660</v>
      </c>
      <c r="J3559" s="1">
        <f>IF(G3559&gt;MainSheet!$C$11,IF(J3558&gt;=0.999,1,(G3559-MainSheet!$C$11)*I3559/$B$2/60),0)</f>
        <v>1</v>
      </c>
      <c r="K3559" s="1">
        <f>IF(G3559&gt;MainSheet!$C$11+$B$6,IF(K3558&gt;=0.999,1,(G3559-MainSheet!$C$11-$B$6)*I3559/$C$2/60),0)</f>
        <v>1</v>
      </c>
      <c r="L3559" s="1">
        <f>IF(G3559&gt;MainSheet!$C$11+$B$6+$C$6,IF(L3558&gt;=0.999,1,(G3559-MainSheet!$C$11-$B$6-$C$6)*I3559/$D$2/60),0)</f>
        <v>1</v>
      </c>
      <c r="M3559">
        <f t="shared" si="499"/>
        <v>1</v>
      </c>
      <c r="N3559" s="2">
        <f t="shared" si="500"/>
        <v>3721.0526315789471</v>
      </c>
      <c r="O3559">
        <f t="shared" si="503"/>
        <v>977.02127659574455</v>
      </c>
      <c r="P3559">
        <f t="shared" si="501"/>
        <v>192000</v>
      </c>
      <c r="Q3559" s="2">
        <f t="shared" si="502"/>
        <v>196698.0739081747</v>
      </c>
      <c r="R3559">
        <f>Q3559/MainSheet!$C$8*(G3559-G3558)+R3558</f>
        <v>5244.1027936922519</v>
      </c>
      <c r="S3559">
        <f t="shared" si="504"/>
        <v>84636.447254612445</v>
      </c>
      <c r="T3559">
        <f t="shared" si="496"/>
        <v>35.570000000001492</v>
      </c>
      <c r="U3559" s="1">
        <f>Q3559/MainSheet!$C$22</f>
        <v>1</v>
      </c>
    </row>
    <row r="3560" spans="7:21">
      <c r="G3560">
        <f t="shared" si="497"/>
        <v>35.58000000000149</v>
      </c>
      <c r="H3560">
        <f t="shared" si="498"/>
        <v>198000</v>
      </c>
      <c r="I3560" s="2">
        <f>MIN(MainSheet!$C$10/MainSheet!$C$9,MainSheet!$K$9*60)</f>
        <v>660</v>
      </c>
      <c r="J3560" s="1">
        <f>IF(G3560&gt;MainSheet!$C$11,IF(J3559&gt;=0.999,1,(G3560-MainSheet!$C$11)*I3560/$B$2/60),0)</f>
        <v>1</v>
      </c>
      <c r="K3560" s="1">
        <f>IF(G3560&gt;MainSheet!$C$11+$B$6,IF(K3559&gt;=0.999,1,(G3560-MainSheet!$C$11-$B$6)*I3560/$C$2/60),0)</f>
        <v>1</v>
      </c>
      <c r="L3560" s="1">
        <f>IF(G3560&gt;MainSheet!$C$11+$B$6+$C$6,IF(L3559&gt;=0.999,1,(G3560-MainSheet!$C$11-$B$6-$C$6)*I3560/$D$2/60),0)</f>
        <v>1</v>
      </c>
      <c r="M3560">
        <f t="shared" si="499"/>
        <v>1</v>
      </c>
      <c r="N3560" s="2">
        <f t="shared" si="500"/>
        <v>3721.0526315789471</v>
      </c>
      <c r="O3560">
        <f t="shared" si="503"/>
        <v>977.02127659574455</v>
      </c>
      <c r="P3560">
        <f t="shared" si="501"/>
        <v>192000</v>
      </c>
      <c r="Q3560" s="2">
        <f t="shared" si="502"/>
        <v>196698.0739081747</v>
      </c>
      <c r="R3560">
        <f>Q3560/MainSheet!$C$8*(G3560-G3559)+R3559</f>
        <v>5246.1340401830857</v>
      </c>
      <c r="S3560">
        <f t="shared" si="504"/>
        <v>84669.230266930477</v>
      </c>
      <c r="T3560">
        <f t="shared" si="496"/>
        <v>35.58000000000149</v>
      </c>
      <c r="U3560" s="1">
        <f>Q3560/MainSheet!$C$22</f>
        <v>1</v>
      </c>
    </row>
    <row r="3561" spans="7:21">
      <c r="G3561">
        <f t="shared" si="497"/>
        <v>35.590000000001488</v>
      </c>
      <c r="H3561">
        <f t="shared" si="498"/>
        <v>198000</v>
      </c>
      <c r="I3561" s="2">
        <f>MIN(MainSheet!$C$10/MainSheet!$C$9,MainSheet!$K$9*60)</f>
        <v>660</v>
      </c>
      <c r="J3561" s="1">
        <f>IF(G3561&gt;MainSheet!$C$11,IF(J3560&gt;=0.999,1,(G3561-MainSheet!$C$11)*I3561/$B$2/60),0)</f>
        <v>1</v>
      </c>
      <c r="K3561" s="1">
        <f>IF(G3561&gt;MainSheet!$C$11+$B$6,IF(K3560&gt;=0.999,1,(G3561-MainSheet!$C$11-$B$6)*I3561/$C$2/60),0)</f>
        <v>1</v>
      </c>
      <c r="L3561" s="1">
        <f>IF(G3561&gt;MainSheet!$C$11+$B$6+$C$6,IF(L3560&gt;=0.999,1,(G3561-MainSheet!$C$11-$B$6-$C$6)*I3561/$D$2/60),0)</f>
        <v>1</v>
      </c>
      <c r="M3561">
        <f t="shared" si="499"/>
        <v>1</v>
      </c>
      <c r="N3561" s="2">
        <f t="shared" si="500"/>
        <v>3721.0526315789471</v>
      </c>
      <c r="O3561">
        <f t="shared" si="503"/>
        <v>977.02127659574455</v>
      </c>
      <c r="P3561">
        <f t="shared" si="501"/>
        <v>192000</v>
      </c>
      <c r="Q3561" s="2">
        <f t="shared" si="502"/>
        <v>196698.0739081747</v>
      </c>
      <c r="R3561">
        <f>Q3561/MainSheet!$C$8*(G3561-G3560)+R3560</f>
        <v>5248.1652866739196</v>
      </c>
      <c r="S3561">
        <f t="shared" si="504"/>
        <v>84702.013279248509</v>
      </c>
      <c r="T3561">
        <f t="shared" si="496"/>
        <v>35.590000000001488</v>
      </c>
      <c r="U3561" s="1">
        <f>Q3561/MainSheet!$C$22</f>
        <v>1</v>
      </c>
    </row>
    <row r="3562" spans="7:21">
      <c r="G3562">
        <f t="shared" si="497"/>
        <v>35.600000000001486</v>
      </c>
      <c r="H3562">
        <f t="shared" si="498"/>
        <v>198000</v>
      </c>
      <c r="I3562" s="2">
        <f>MIN(MainSheet!$C$10/MainSheet!$C$9,MainSheet!$K$9*60)</f>
        <v>660</v>
      </c>
      <c r="J3562" s="1">
        <f>IF(G3562&gt;MainSheet!$C$11,IF(J3561&gt;=0.999,1,(G3562-MainSheet!$C$11)*I3562/$B$2/60),0)</f>
        <v>1</v>
      </c>
      <c r="K3562" s="1">
        <f>IF(G3562&gt;MainSheet!$C$11+$B$6,IF(K3561&gt;=0.999,1,(G3562-MainSheet!$C$11-$B$6)*I3562/$C$2/60),0)</f>
        <v>1</v>
      </c>
      <c r="L3562" s="1">
        <f>IF(G3562&gt;MainSheet!$C$11+$B$6+$C$6,IF(L3561&gt;=0.999,1,(G3562-MainSheet!$C$11-$B$6-$C$6)*I3562/$D$2/60),0)</f>
        <v>1</v>
      </c>
      <c r="M3562">
        <f t="shared" si="499"/>
        <v>1</v>
      </c>
      <c r="N3562" s="2">
        <f t="shared" si="500"/>
        <v>3721.0526315789471</v>
      </c>
      <c r="O3562">
        <f t="shared" si="503"/>
        <v>977.02127659574455</v>
      </c>
      <c r="P3562">
        <f t="shared" si="501"/>
        <v>192000</v>
      </c>
      <c r="Q3562" s="2">
        <f t="shared" si="502"/>
        <v>196698.0739081747</v>
      </c>
      <c r="R3562">
        <f>Q3562/MainSheet!$C$8*(G3562-G3561)+R3561</f>
        <v>5250.1965331647534</v>
      </c>
      <c r="S3562">
        <f t="shared" si="504"/>
        <v>84734.796291566541</v>
      </c>
      <c r="T3562">
        <f t="shared" si="496"/>
        <v>35.600000000001486</v>
      </c>
      <c r="U3562" s="1">
        <f>Q3562/MainSheet!$C$22</f>
        <v>1</v>
      </c>
    </row>
    <row r="3563" spans="7:21">
      <c r="G3563">
        <f t="shared" si="497"/>
        <v>35.610000000001484</v>
      </c>
      <c r="H3563">
        <f t="shared" si="498"/>
        <v>198000</v>
      </c>
      <c r="I3563" s="2">
        <f>MIN(MainSheet!$C$10/MainSheet!$C$9,MainSheet!$K$9*60)</f>
        <v>660</v>
      </c>
      <c r="J3563" s="1">
        <f>IF(G3563&gt;MainSheet!$C$11,IF(J3562&gt;=0.999,1,(G3563-MainSheet!$C$11)*I3563/$B$2/60),0)</f>
        <v>1</v>
      </c>
      <c r="K3563" s="1">
        <f>IF(G3563&gt;MainSheet!$C$11+$B$6,IF(K3562&gt;=0.999,1,(G3563-MainSheet!$C$11-$B$6)*I3563/$C$2/60),0)</f>
        <v>1</v>
      </c>
      <c r="L3563" s="1">
        <f>IF(G3563&gt;MainSheet!$C$11+$B$6+$C$6,IF(L3562&gt;=0.999,1,(G3563-MainSheet!$C$11-$B$6-$C$6)*I3563/$D$2/60),0)</f>
        <v>1</v>
      </c>
      <c r="M3563">
        <f t="shared" si="499"/>
        <v>1</v>
      </c>
      <c r="N3563" s="2">
        <f t="shared" si="500"/>
        <v>3721.0526315789471</v>
      </c>
      <c r="O3563">
        <f t="shared" si="503"/>
        <v>977.02127659574455</v>
      </c>
      <c r="P3563">
        <f t="shared" si="501"/>
        <v>192000</v>
      </c>
      <c r="Q3563" s="2">
        <f t="shared" si="502"/>
        <v>196698.0739081747</v>
      </c>
      <c r="R3563">
        <f>Q3563/MainSheet!$C$8*(G3563-G3562)+R3562</f>
        <v>5252.2277796555873</v>
      </c>
      <c r="S3563">
        <f t="shared" si="504"/>
        <v>84767.579303884573</v>
      </c>
      <c r="T3563">
        <f t="shared" si="496"/>
        <v>35.610000000001484</v>
      </c>
      <c r="U3563" s="1">
        <f>Q3563/MainSheet!$C$22</f>
        <v>1</v>
      </c>
    </row>
    <row r="3564" spans="7:21">
      <c r="G3564">
        <f t="shared" si="497"/>
        <v>35.620000000001482</v>
      </c>
      <c r="H3564">
        <f t="shared" si="498"/>
        <v>198000</v>
      </c>
      <c r="I3564" s="2">
        <f>MIN(MainSheet!$C$10/MainSheet!$C$9,MainSheet!$K$9*60)</f>
        <v>660</v>
      </c>
      <c r="J3564" s="1">
        <f>IF(G3564&gt;MainSheet!$C$11,IF(J3563&gt;=0.999,1,(G3564-MainSheet!$C$11)*I3564/$B$2/60),0)</f>
        <v>1</v>
      </c>
      <c r="K3564" s="1">
        <f>IF(G3564&gt;MainSheet!$C$11+$B$6,IF(K3563&gt;=0.999,1,(G3564-MainSheet!$C$11-$B$6)*I3564/$C$2/60),0)</f>
        <v>1</v>
      </c>
      <c r="L3564" s="1">
        <f>IF(G3564&gt;MainSheet!$C$11+$B$6+$C$6,IF(L3563&gt;=0.999,1,(G3564-MainSheet!$C$11-$B$6-$C$6)*I3564/$D$2/60),0)</f>
        <v>1</v>
      </c>
      <c r="M3564">
        <f t="shared" si="499"/>
        <v>1</v>
      </c>
      <c r="N3564" s="2">
        <f t="shared" si="500"/>
        <v>3721.0526315789471</v>
      </c>
      <c r="O3564">
        <f t="shared" si="503"/>
        <v>977.02127659574455</v>
      </c>
      <c r="P3564">
        <f t="shared" si="501"/>
        <v>192000</v>
      </c>
      <c r="Q3564" s="2">
        <f t="shared" si="502"/>
        <v>196698.0739081747</v>
      </c>
      <c r="R3564">
        <f>Q3564/MainSheet!$C$8*(G3564-G3563)+R3563</f>
        <v>5254.2590261464211</v>
      </c>
      <c r="S3564">
        <f t="shared" si="504"/>
        <v>84800.362316202605</v>
      </c>
      <c r="T3564">
        <f t="shared" si="496"/>
        <v>35.620000000001482</v>
      </c>
      <c r="U3564" s="1">
        <f>Q3564/MainSheet!$C$22</f>
        <v>1</v>
      </c>
    </row>
    <row r="3565" spans="7:21">
      <c r="G3565">
        <f t="shared" si="497"/>
        <v>35.63000000000148</v>
      </c>
      <c r="H3565">
        <f t="shared" si="498"/>
        <v>198000</v>
      </c>
      <c r="I3565" s="2">
        <f>MIN(MainSheet!$C$10/MainSheet!$C$9,MainSheet!$K$9*60)</f>
        <v>660</v>
      </c>
      <c r="J3565" s="1">
        <f>IF(G3565&gt;MainSheet!$C$11,IF(J3564&gt;=0.999,1,(G3565-MainSheet!$C$11)*I3565/$B$2/60),0)</f>
        <v>1</v>
      </c>
      <c r="K3565" s="1">
        <f>IF(G3565&gt;MainSheet!$C$11+$B$6,IF(K3564&gt;=0.999,1,(G3565-MainSheet!$C$11-$B$6)*I3565/$C$2/60),0)</f>
        <v>1</v>
      </c>
      <c r="L3565" s="1">
        <f>IF(G3565&gt;MainSheet!$C$11+$B$6+$C$6,IF(L3564&gt;=0.999,1,(G3565-MainSheet!$C$11-$B$6-$C$6)*I3565/$D$2/60),0)</f>
        <v>1</v>
      </c>
      <c r="M3565">
        <f t="shared" si="499"/>
        <v>1</v>
      </c>
      <c r="N3565" s="2">
        <f t="shared" si="500"/>
        <v>3721.0526315789471</v>
      </c>
      <c r="O3565">
        <f t="shared" si="503"/>
        <v>977.02127659574455</v>
      </c>
      <c r="P3565">
        <f t="shared" si="501"/>
        <v>192000</v>
      </c>
      <c r="Q3565" s="2">
        <f t="shared" si="502"/>
        <v>196698.0739081747</v>
      </c>
      <c r="R3565">
        <f>Q3565/MainSheet!$C$8*(G3565-G3564)+R3564</f>
        <v>5256.2902726372549</v>
      </c>
      <c r="S3565">
        <f t="shared" si="504"/>
        <v>84833.145328520637</v>
      </c>
      <c r="T3565">
        <f t="shared" si="496"/>
        <v>35.63000000000148</v>
      </c>
      <c r="U3565" s="1">
        <f>Q3565/MainSheet!$C$22</f>
        <v>1</v>
      </c>
    </row>
    <row r="3566" spans="7:21">
      <c r="G3566">
        <f t="shared" si="497"/>
        <v>35.640000000001478</v>
      </c>
      <c r="H3566">
        <f t="shared" si="498"/>
        <v>198000</v>
      </c>
      <c r="I3566" s="2">
        <f>MIN(MainSheet!$C$10/MainSheet!$C$9,MainSheet!$K$9*60)</f>
        <v>660</v>
      </c>
      <c r="J3566" s="1">
        <f>IF(G3566&gt;MainSheet!$C$11,IF(J3565&gt;=0.999,1,(G3566-MainSheet!$C$11)*I3566/$B$2/60),0)</f>
        <v>1</v>
      </c>
      <c r="K3566" s="1">
        <f>IF(G3566&gt;MainSheet!$C$11+$B$6,IF(K3565&gt;=0.999,1,(G3566-MainSheet!$C$11-$B$6)*I3566/$C$2/60),0)</f>
        <v>1</v>
      </c>
      <c r="L3566" s="1">
        <f>IF(G3566&gt;MainSheet!$C$11+$B$6+$C$6,IF(L3565&gt;=0.999,1,(G3566-MainSheet!$C$11-$B$6-$C$6)*I3566/$D$2/60),0)</f>
        <v>1</v>
      </c>
      <c r="M3566">
        <f t="shared" si="499"/>
        <v>1</v>
      </c>
      <c r="N3566" s="2">
        <f t="shared" si="500"/>
        <v>3721.0526315789471</v>
      </c>
      <c r="O3566">
        <f t="shared" si="503"/>
        <v>977.02127659574455</v>
      </c>
      <c r="P3566">
        <f t="shared" si="501"/>
        <v>192000</v>
      </c>
      <c r="Q3566" s="2">
        <f t="shared" si="502"/>
        <v>196698.0739081747</v>
      </c>
      <c r="R3566">
        <f>Q3566/MainSheet!$C$8*(G3566-G3565)+R3565</f>
        <v>5258.3215191280888</v>
      </c>
      <c r="S3566">
        <f t="shared" si="504"/>
        <v>84865.928340838669</v>
      </c>
      <c r="T3566">
        <f t="shared" si="496"/>
        <v>35.640000000001478</v>
      </c>
      <c r="U3566" s="1">
        <f>Q3566/MainSheet!$C$22</f>
        <v>1</v>
      </c>
    </row>
    <row r="3567" spans="7:21">
      <c r="G3567">
        <f t="shared" si="497"/>
        <v>35.650000000001477</v>
      </c>
      <c r="H3567">
        <f t="shared" si="498"/>
        <v>198000</v>
      </c>
      <c r="I3567" s="2">
        <f>MIN(MainSheet!$C$10/MainSheet!$C$9,MainSheet!$K$9*60)</f>
        <v>660</v>
      </c>
      <c r="J3567" s="1">
        <f>IF(G3567&gt;MainSheet!$C$11,IF(J3566&gt;=0.999,1,(G3567-MainSheet!$C$11)*I3567/$B$2/60),0)</f>
        <v>1</v>
      </c>
      <c r="K3567" s="1">
        <f>IF(G3567&gt;MainSheet!$C$11+$B$6,IF(K3566&gt;=0.999,1,(G3567-MainSheet!$C$11-$B$6)*I3567/$C$2/60),0)</f>
        <v>1</v>
      </c>
      <c r="L3567" s="1">
        <f>IF(G3567&gt;MainSheet!$C$11+$B$6+$C$6,IF(L3566&gt;=0.999,1,(G3567-MainSheet!$C$11-$B$6-$C$6)*I3567/$D$2/60),0)</f>
        <v>1</v>
      </c>
      <c r="M3567">
        <f t="shared" si="499"/>
        <v>1</v>
      </c>
      <c r="N3567" s="2">
        <f t="shared" si="500"/>
        <v>3721.0526315789471</v>
      </c>
      <c r="O3567">
        <f t="shared" si="503"/>
        <v>977.02127659574455</v>
      </c>
      <c r="P3567">
        <f t="shared" si="501"/>
        <v>192000</v>
      </c>
      <c r="Q3567" s="2">
        <f t="shared" si="502"/>
        <v>196698.0739081747</v>
      </c>
      <c r="R3567">
        <f>Q3567/MainSheet!$C$8*(G3567-G3566)+R3566</f>
        <v>5260.3527656189226</v>
      </c>
      <c r="S3567">
        <f t="shared" si="504"/>
        <v>84898.711353156701</v>
      </c>
      <c r="T3567">
        <f t="shared" si="496"/>
        <v>35.650000000001477</v>
      </c>
      <c r="U3567" s="1">
        <f>Q3567/MainSheet!$C$22</f>
        <v>1</v>
      </c>
    </row>
    <row r="3568" spans="7:21">
      <c r="G3568">
        <f t="shared" si="497"/>
        <v>35.660000000001475</v>
      </c>
      <c r="H3568">
        <f t="shared" si="498"/>
        <v>198000</v>
      </c>
      <c r="I3568" s="2">
        <f>MIN(MainSheet!$C$10/MainSheet!$C$9,MainSheet!$K$9*60)</f>
        <v>660</v>
      </c>
      <c r="J3568" s="1">
        <f>IF(G3568&gt;MainSheet!$C$11,IF(J3567&gt;=0.999,1,(G3568-MainSheet!$C$11)*I3568/$B$2/60),0)</f>
        <v>1</v>
      </c>
      <c r="K3568" s="1">
        <f>IF(G3568&gt;MainSheet!$C$11+$B$6,IF(K3567&gt;=0.999,1,(G3568-MainSheet!$C$11-$B$6)*I3568/$C$2/60),0)</f>
        <v>1</v>
      </c>
      <c r="L3568" s="1">
        <f>IF(G3568&gt;MainSheet!$C$11+$B$6+$C$6,IF(L3567&gt;=0.999,1,(G3568-MainSheet!$C$11-$B$6-$C$6)*I3568/$D$2/60),0)</f>
        <v>1</v>
      </c>
      <c r="M3568">
        <f t="shared" si="499"/>
        <v>1</v>
      </c>
      <c r="N3568" s="2">
        <f t="shared" si="500"/>
        <v>3721.0526315789471</v>
      </c>
      <c r="O3568">
        <f t="shared" si="503"/>
        <v>977.02127659574455</v>
      </c>
      <c r="P3568">
        <f t="shared" si="501"/>
        <v>192000</v>
      </c>
      <c r="Q3568" s="2">
        <f t="shared" si="502"/>
        <v>196698.0739081747</v>
      </c>
      <c r="R3568">
        <f>Q3568/MainSheet!$C$8*(G3568-G3567)+R3567</f>
        <v>5262.3840121097564</v>
      </c>
      <c r="S3568">
        <f t="shared" si="504"/>
        <v>84931.494365474733</v>
      </c>
      <c r="T3568">
        <f t="shared" si="496"/>
        <v>35.660000000001475</v>
      </c>
      <c r="U3568" s="1">
        <f>Q3568/MainSheet!$C$22</f>
        <v>1</v>
      </c>
    </row>
    <row r="3569" spans="7:21">
      <c r="G3569">
        <f t="shared" si="497"/>
        <v>35.670000000001473</v>
      </c>
      <c r="H3569">
        <f t="shared" si="498"/>
        <v>198000</v>
      </c>
      <c r="I3569" s="2">
        <f>MIN(MainSheet!$C$10/MainSheet!$C$9,MainSheet!$K$9*60)</f>
        <v>660</v>
      </c>
      <c r="J3569" s="1">
        <f>IF(G3569&gt;MainSheet!$C$11,IF(J3568&gt;=0.999,1,(G3569-MainSheet!$C$11)*I3569/$B$2/60),0)</f>
        <v>1</v>
      </c>
      <c r="K3569" s="1">
        <f>IF(G3569&gt;MainSheet!$C$11+$B$6,IF(K3568&gt;=0.999,1,(G3569-MainSheet!$C$11-$B$6)*I3569/$C$2/60),0)</f>
        <v>1</v>
      </c>
      <c r="L3569" s="1">
        <f>IF(G3569&gt;MainSheet!$C$11+$B$6+$C$6,IF(L3568&gt;=0.999,1,(G3569-MainSheet!$C$11-$B$6-$C$6)*I3569/$D$2/60),0)</f>
        <v>1</v>
      </c>
      <c r="M3569">
        <f t="shared" si="499"/>
        <v>1</v>
      </c>
      <c r="N3569" s="2">
        <f t="shared" si="500"/>
        <v>3721.0526315789471</v>
      </c>
      <c r="O3569">
        <f t="shared" si="503"/>
        <v>977.02127659574455</v>
      </c>
      <c r="P3569">
        <f t="shared" si="501"/>
        <v>192000</v>
      </c>
      <c r="Q3569" s="2">
        <f t="shared" si="502"/>
        <v>196698.0739081747</v>
      </c>
      <c r="R3569">
        <f>Q3569/MainSheet!$C$8*(G3569-G3568)+R3568</f>
        <v>5264.4152586005903</v>
      </c>
      <c r="S3569">
        <f t="shared" si="504"/>
        <v>84964.277377792765</v>
      </c>
      <c r="T3569">
        <f t="shared" si="496"/>
        <v>35.670000000001473</v>
      </c>
      <c r="U3569" s="1">
        <f>Q3569/MainSheet!$C$22</f>
        <v>1</v>
      </c>
    </row>
    <row r="3570" spans="7:21">
      <c r="G3570">
        <f t="shared" si="497"/>
        <v>35.680000000001471</v>
      </c>
      <c r="H3570">
        <f t="shared" si="498"/>
        <v>198000</v>
      </c>
      <c r="I3570" s="2">
        <f>MIN(MainSheet!$C$10/MainSheet!$C$9,MainSheet!$K$9*60)</f>
        <v>660</v>
      </c>
      <c r="J3570" s="1">
        <f>IF(G3570&gt;MainSheet!$C$11,IF(J3569&gt;=0.999,1,(G3570-MainSheet!$C$11)*I3570/$B$2/60),0)</f>
        <v>1</v>
      </c>
      <c r="K3570" s="1">
        <f>IF(G3570&gt;MainSheet!$C$11+$B$6,IF(K3569&gt;=0.999,1,(G3570-MainSheet!$C$11-$B$6)*I3570/$C$2/60),0)</f>
        <v>1</v>
      </c>
      <c r="L3570" s="1">
        <f>IF(G3570&gt;MainSheet!$C$11+$B$6+$C$6,IF(L3569&gt;=0.999,1,(G3570-MainSheet!$C$11-$B$6-$C$6)*I3570/$D$2/60),0)</f>
        <v>1</v>
      </c>
      <c r="M3570">
        <f t="shared" si="499"/>
        <v>1</v>
      </c>
      <c r="N3570" s="2">
        <f t="shared" si="500"/>
        <v>3721.0526315789471</v>
      </c>
      <c r="O3570">
        <f t="shared" si="503"/>
        <v>977.02127659574455</v>
      </c>
      <c r="P3570">
        <f t="shared" si="501"/>
        <v>192000</v>
      </c>
      <c r="Q3570" s="2">
        <f t="shared" si="502"/>
        <v>196698.0739081747</v>
      </c>
      <c r="R3570">
        <f>Q3570/MainSheet!$C$8*(G3570-G3569)+R3569</f>
        <v>5266.4465050914241</v>
      </c>
      <c r="S3570">
        <f t="shared" si="504"/>
        <v>84997.060390110797</v>
      </c>
      <c r="T3570">
        <f t="shared" si="496"/>
        <v>35.680000000001471</v>
      </c>
      <c r="U3570" s="1">
        <f>Q3570/MainSheet!$C$22</f>
        <v>1</v>
      </c>
    </row>
    <row r="3571" spans="7:21">
      <c r="G3571">
        <f t="shared" si="497"/>
        <v>35.690000000001469</v>
      </c>
      <c r="H3571">
        <f t="shared" si="498"/>
        <v>198000</v>
      </c>
      <c r="I3571" s="2">
        <f>MIN(MainSheet!$C$10/MainSheet!$C$9,MainSheet!$K$9*60)</f>
        <v>660</v>
      </c>
      <c r="J3571" s="1">
        <f>IF(G3571&gt;MainSheet!$C$11,IF(J3570&gt;=0.999,1,(G3571-MainSheet!$C$11)*I3571/$B$2/60),0)</f>
        <v>1</v>
      </c>
      <c r="K3571" s="1">
        <f>IF(G3571&gt;MainSheet!$C$11+$B$6,IF(K3570&gt;=0.999,1,(G3571-MainSheet!$C$11-$B$6)*I3571/$C$2/60),0)</f>
        <v>1</v>
      </c>
      <c r="L3571" s="1">
        <f>IF(G3571&gt;MainSheet!$C$11+$B$6+$C$6,IF(L3570&gt;=0.999,1,(G3571-MainSheet!$C$11-$B$6-$C$6)*I3571/$D$2/60),0)</f>
        <v>1</v>
      </c>
      <c r="M3571">
        <f t="shared" si="499"/>
        <v>1</v>
      </c>
      <c r="N3571" s="2">
        <f t="shared" si="500"/>
        <v>3721.0526315789471</v>
      </c>
      <c r="O3571">
        <f t="shared" si="503"/>
        <v>977.02127659574455</v>
      </c>
      <c r="P3571">
        <f t="shared" si="501"/>
        <v>192000</v>
      </c>
      <c r="Q3571" s="2">
        <f t="shared" si="502"/>
        <v>196698.0739081747</v>
      </c>
      <c r="R3571">
        <f>Q3571/MainSheet!$C$8*(G3571-G3570)+R3570</f>
        <v>5268.477751582258</v>
      </c>
      <c r="S3571">
        <f t="shared" si="504"/>
        <v>85029.843402428829</v>
      </c>
      <c r="T3571">
        <f t="shared" si="496"/>
        <v>35.690000000001469</v>
      </c>
      <c r="U3571" s="1">
        <f>Q3571/MainSheet!$C$22</f>
        <v>1</v>
      </c>
    </row>
    <row r="3572" spans="7:21">
      <c r="G3572">
        <f t="shared" si="497"/>
        <v>35.700000000001467</v>
      </c>
      <c r="H3572">
        <f t="shared" si="498"/>
        <v>198000</v>
      </c>
      <c r="I3572" s="2">
        <f>MIN(MainSheet!$C$10/MainSheet!$C$9,MainSheet!$K$9*60)</f>
        <v>660</v>
      </c>
      <c r="J3572" s="1">
        <f>IF(G3572&gt;MainSheet!$C$11,IF(J3571&gt;=0.999,1,(G3572-MainSheet!$C$11)*I3572/$B$2/60),0)</f>
        <v>1</v>
      </c>
      <c r="K3572" s="1">
        <f>IF(G3572&gt;MainSheet!$C$11+$B$6,IF(K3571&gt;=0.999,1,(G3572-MainSheet!$C$11-$B$6)*I3572/$C$2/60),0)</f>
        <v>1</v>
      </c>
      <c r="L3572" s="1">
        <f>IF(G3572&gt;MainSheet!$C$11+$B$6+$C$6,IF(L3571&gt;=0.999,1,(G3572-MainSheet!$C$11-$B$6-$C$6)*I3572/$D$2/60),0)</f>
        <v>1</v>
      </c>
      <c r="M3572">
        <f t="shared" si="499"/>
        <v>1</v>
      </c>
      <c r="N3572" s="2">
        <f t="shared" si="500"/>
        <v>3721.0526315789471</v>
      </c>
      <c r="O3572">
        <f t="shared" si="503"/>
        <v>977.02127659574455</v>
      </c>
      <c r="P3572">
        <f t="shared" si="501"/>
        <v>192000</v>
      </c>
      <c r="Q3572" s="2">
        <f t="shared" si="502"/>
        <v>196698.0739081747</v>
      </c>
      <c r="R3572">
        <f>Q3572/MainSheet!$C$8*(G3572-G3571)+R3571</f>
        <v>5270.5089980730918</v>
      </c>
      <c r="S3572">
        <f t="shared" si="504"/>
        <v>85062.626414746861</v>
      </c>
      <c r="T3572">
        <f t="shared" si="496"/>
        <v>35.700000000001467</v>
      </c>
      <c r="U3572" s="1">
        <f>Q3572/MainSheet!$C$22</f>
        <v>1</v>
      </c>
    </row>
    <row r="3573" spans="7:21">
      <c r="G3573">
        <f t="shared" si="497"/>
        <v>35.710000000001465</v>
      </c>
      <c r="H3573">
        <f t="shared" si="498"/>
        <v>198000</v>
      </c>
      <c r="I3573" s="2">
        <f>MIN(MainSheet!$C$10/MainSheet!$C$9,MainSheet!$K$9*60)</f>
        <v>660</v>
      </c>
      <c r="J3573" s="1">
        <f>IF(G3573&gt;MainSheet!$C$11,IF(J3572&gt;=0.999,1,(G3573-MainSheet!$C$11)*I3573/$B$2/60),0)</f>
        <v>1</v>
      </c>
      <c r="K3573" s="1">
        <f>IF(G3573&gt;MainSheet!$C$11+$B$6,IF(K3572&gt;=0.999,1,(G3573-MainSheet!$C$11-$B$6)*I3573/$C$2/60),0)</f>
        <v>1</v>
      </c>
      <c r="L3573" s="1">
        <f>IF(G3573&gt;MainSheet!$C$11+$B$6+$C$6,IF(L3572&gt;=0.999,1,(G3573-MainSheet!$C$11-$B$6-$C$6)*I3573/$D$2/60),0)</f>
        <v>1</v>
      </c>
      <c r="M3573">
        <f t="shared" si="499"/>
        <v>1</v>
      </c>
      <c r="N3573" s="2">
        <f t="shared" si="500"/>
        <v>3721.0526315789471</v>
      </c>
      <c r="O3573">
        <f t="shared" si="503"/>
        <v>977.02127659574455</v>
      </c>
      <c r="P3573">
        <f t="shared" si="501"/>
        <v>192000</v>
      </c>
      <c r="Q3573" s="2">
        <f t="shared" si="502"/>
        <v>196698.0739081747</v>
      </c>
      <c r="R3573">
        <f>Q3573/MainSheet!$C$8*(G3573-G3572)+R3572</f>
        <v>5272.5402445639256</v>
      </c>
      <c r="S3573">
        <f t="shared" si="504"/>
        <v>85095.409427064893</v>
      </c>
      <c r="T3573">
        <f t="shared" si="496"/>
        <v>35.710000000001465</v>
      </c>
      <c r="U3573" s="1">
        <f>Q3573/MainSheet!$C$22</f>
        <v>1</v>
      </c>
    </row>
    <row r="3574" spans="7:21">
      <c r="G3574">
        <f t="shared" si="497"/>
        <v>35.720000000001463</v>
      </c>
      <c r="H3574">
        <f t="shared" si="498"/>
        <v>198000</v>
      </c>
      <c r="I3574" s="2">
        <f>MIN(MainSheet!$C$10/MainSheet!$C$9,MainSheet!$K$9*60)</f>
        <v>660</v>
      </c>
      <c r="J3574" s="1">
        <f>IF(G3574&gt;MainSheet!$C$11,IF(J3573&gt;=0.999,1,(G3574-MainSheet!$C$11)*I3574/$B$2/60),0)</f>
        <v>1</v>
      </c>
      <c r="K3574" s="1">
        <f>IF(G3574&gt;MainSheet!$C$11+$B$6,IF(K3573&gt;=0.999,1,(G3574-MainSheet!$C$11-$B$6)*I3574/$C$2/60),0)</f>
        <v>1</v>
      </c>
      <c r="L3574" s="1">
        <f>IF(G3574&gt;MainSheet!$C$11+$B$6+$C$6,IF(L3573&gt;=0.999,1,(G3574-MainSheet!$C$11-$B$6-$C$6)*I3574/$D$2/60),0)</f>
        <v>1</v>
      </c>
      <c r="M3574">
        <f t="shared" si="499"/>
        <v>1</v>
      </c>
      <c r="N3574" s="2">
        <f t="shared" si="500"/>
        <v>3721.0526315789471</v>
      </c>
      <c r="O3574">
        <f t="shared" si="503"/>
        <v>977.02127659574455</v>
      </c>
      <c r="P3574">
        <f t="shared" si="501"/>
        <v>192000</v>
      </c>
      <c r="Q3574" s="2">
        <f t="shared" si="502"/>
        <v>196698.0739081747</v>
      </c>
      <c r="R3574">
        <f>Q3574/MainSheet!$C$8*(G3574-G3573)+R3573</f>
        <v>5274.5714910547595</v>
      </c>
      <c r="S3574">
        <f t="shared" si="504"/>
        <v>85128.192439382925</v>
      </c>
      <c r="T3574">
        <f t="shared" si="496"/>
        <v>35.720000000001463</v>
      </c>
      <c r="U3574" s="1">
        <f>Q3574/MainSheet!$C$22</f>
        <v>1</v>
      </c>
    </row>
    <row r="3575" spans="7:21">
      <c r="G3575">
        <f t="shared" si="497"/>
        <v>35.730000000001461</v>
      </c>
      <c r="H3575">
        <f t="shared" si="498"/>
        <v>198000</v>
      </c>
      <c r="I3575" s="2">
        <f>MIN(MainSheet!$C$10/MainSheet!$C$9,MainSheet!$K$9*60)</f>
        <v>660</v>
      </c>
      <c r="J3575" s="1">
        <f>IF(G3575&gt;MainSheet!$C$11,IF(J3574&gt;=0.999,1,(G3575-MainSheet!$C$11)*I3575/$B$2/60),0)</f>
        <v>1</v>
      </c>
      <c r="K3575" s="1">
        <f>IF(G3575&gt;MainSheet!$C$11+$B$6,IF(K3574&gt;=0.999,1,(G3575-MainSheet!$C$11-$B$6)*I3575/$C$2/60),0)</f>
        <v>1</v>
      </c>
      <c r="L3575" s="1">
        <f>IF(G3575&gt;MainSheet!$C$11+$B$6+$C$6,IF(L3574&gt;=0.999,1,(G3575-MainSheet!$C$11-$B$6-$C$6)*I3575/$D$2/60),0)</f>
        <v>1</v>
      </c>
      <c r="M3575">
        <f t="shared" si="499"/>
        <v>1</v>
      </c>
      <c r="N3575" s="2">
        <f t="shared" si="500"/>
        <v>3721.0526315789471</v>
      </c>
      <c r="O3575">
        <f t="shared" si="503"/>
        <v>977.02127659574455</v>
      </c>
      <c r="P3575">
        <f t="shared" si="501"/>
        <v>192000</v>
      </c>
      <c r="Q3575" s="2">
        <f t="shared" si="502"/>
        <v>196698.0739081747</v>
      </c>
      <c r="R3575">
        <f>Q3575/MainSheet!$C$8*(G3575-G3574)+R3574</f>
        <v>5276.6027375455933</v>
      </c>
      <c r="S3575">
        <f t="shared" si="504"/>
        <v>85160.975451700957</v>
      </c>
      <c r="T3575">
        <f t="shared" si="496"/>
        <v>35.730000000001461</v>
      </c>
      <c r="U3575" s="1">
        <f>Q3575/MainSheet!$C$22</f>
        <v>1</v>
      </c>
    </row>
    <row r="3576" spans="7:21">
      <c r="G3576">
        <f t="shared" si="497"/>
        <v>35.740000000001459</v>
      </c>
      <c r="H3576">
        <f t="shared" si="498"/>
        <v>198000</v>
      </c>
      <c r="I3576" s="2">
        <f>MIN(MainSheet!$C$10/MainSheet!$C$9,MainSheet!$K$9*60)</f>
        <v>660</v>
      </c>
      <c r="J3576" s="1">
        <f>IF(G3576&gt;MainSheet!$C$11,IF(J3575&gt;=0.999,1,(G3576-MainSheet!$C$11)*I3576/$B$2/60),0)</f>
        <v>1</v>
      </c>
      <c r="K3576" s="1">
        <f>IF(G3576&gt;MainSheet!$C$11+$B$6,IF(K3575&gt;=0.999,1,(G3576-MainSheet!$C$11-$B$6)*I3576/$C$2/60),0)</f>
        <v>1</v>
      </c>
      <c r="L3576" s="1">
        <f>IF(G3576&gt;MainSheet!$C$11+$B$6+$C$6,IF(L3575&gt;=0.999,1,(G3576-MainSheet!$C$11-$B$6-$C$6)*I3576/$D$2/60),0)</f>
        <v>1</v>
      </c>
      <c r="M3576">
        <f t="shared" si="499"/>
        <v>1</v>
      </c>
      <c r="N3576" s="2">
        <f t="shared" si="500"/>
        <v>3721.0526315789471</v>
      </c>
      <c r="O3576">
        <f t="shared" si="503"/>
        <v>977.02127659574455</v>
      </c>
      <c r="P3576">
        <f t="shared" si="501"/>
        <v>192000</v>
      </c>
      <c r="Q3576" s="2">
        <f t="shared" si="502"/>
        <v>196698.0739081747</v>
      </c>
      <c r="R3576">
        <f>Q3576/MainSheet!$C$8*(G3576-G3575)+R3575</f>
        <v>5278.6339840364271</v>
      </c>
      <c r="S3576">
        <f t="shared" si="504"/>
        <v>85193.758464018989</v>
      </c>
      <c r="T3576">
        <f t="shared" si="496"/>
        <v>35.740000000001459</v>
      </c>
      <c r="U3576" s="1">
        <f>Q3576/MainSheet!$C$22</f>
        <v>1</v>
      </c>
    </row>
    <row r="3577" spans="7:21">
      <c r="G3577">
        <f t="shared" si="497"/>
        <v>35.750000000001457</v>
      </c>
      <c r="H3577">
        <f t="shared" si="498"/>
        <v>198000</v>
      </c>
      <c r="I3577" s="2">
        <f>MIN(MainSheet!$C$10/MainSheet!$C$9,MainSheet!$K$9*60)</f>
        <v>660</v>
      </c>
      <c r="J3577" s="1">
        <f>IF(G3577&gt;MainSheet!$C$11,IF(J3576&gt;=0.999,1,(G3577-MainSheet!$C$11)*I3577/$B$2/60),0)</f>
        <v>1</v>
      </c>
      <c r="K3577" s="1">
        <f>IF(G3577&gt;MainSheet!$C$11+$B$6,IF(K3576&gt;=0.999,1,(G3577-MainSheet!$C$11-$B$6)*I3577/$C$2/60),0)</f>
        <v>1</v>
      </c>
      <c r="L3577" s="1">
        <f>IF(G3577&gt;MainSheet!$C$11+$B$6+$C$6,IF(L3576&gt;=0.999,1,(G3577-MainSheet!$C$11-$B$6-$C$6)*I3577/$D$2/60),0)</f>
        <v>1</v>
      </c>
      <c r="M3577">
        <f t="shared" si="499"/>
        <v>1</v>
      </c>
      <c r="N3577" s="2">
        <f t="shared" si="500"/>
        <v>3721.0526315789471</v>
      </c>
      <c r="O3577">
        <f t="shared" si="503"/>
        <v>977.02127659574455</v>
      </c>
      <c r="P3577">
        <f t="shared" si="501"/>
        <v>192000</v>
      </c>
      <c r="Q3577" s="2">
        <f t="shared" si="502"/>
        <v>196698.0739081747</v>
      </c>
      <c r="R3577">
        <f>Q3577/MainSheet!$C$8*(G3577-G3576)+R3576</f>
        <v>5280.665230527261</v>
      </c>
      <c r="S3577">
        <f t="shared" si="504"/>
        <v>85226.541476337021</v>
      </c>
      <c r="T3577">
        <f t="shared" si="496"/>
        <v>35.750000000001457</v>
      </c>
      <c r="U3577" s="1">
        <f>Q3577/MainSheet!$C$22</f>
        <v>1</v>
      </c>
    </row>
    <row r="3578" spans="7:21">
      <c r="G3578">
        <f t="shared" si="497"/>
        <v>35.760000000001455</v>
      </c>
      <c r="H3578">
        <f t="shared" si="498"/>
        <v>198000</v>
      </c>
      <c r="I3578" s="2">
        <f>MIN(MainSheet!$C$10/MainSheet!$C$9,MainSheet!$K$9*60)</f>
        <v>660</v>
      </c>
      <c r="J3578" s="1">
        <f>IF(G3578&gt;MainSheet!$C$11,IF(J3577&gt;=0.999,1,(G3578-MainSheet!$C$11)*I3578/$B$2/60),0)</f>
        <v>1</v>
      </c>
      <c r="K3578" s="1">
        <f>IF(G3578&gt;MainSheet!$C$11+$B$6,IF(K3577&gt;=0.999,1,(G3578-MainSheet!$C$11-$B$6)*I3578/$C$2/60),0)</f>
        <v>1</v>
      </c>
      <c r="L3578" s="1">
        <f>IF(G3578&gt;MainSheet!$C$11+$B$6+$C$6,IF(L3577&gt;=0.999,1,(G3578-MainSheet!$C$11-$B$6-$C$6)*I3578/$D$2/60),0)</f>
        <v>1</v>
      </c>
      <c r="M3578">
        <f t="shared" si="499"/>
        <v>1</v>
      </c>
      <c r="N3578" s="2">
        <f t="shared" si="500"/>
        <v>3721.0526315789471</v>
      </c>
      <c r="O3578">
        <f t="shared" si="503"/>
        <v>977.02127659574455</v>
      </c>
      <c r="P3578">
        <f t="shared" si="501"/>
        <v>192000</v>
      </c>
      <c r="Q3578" s="2">
        <f t="shared" si="502"/>
        <v>196698.0739081747</v>
      </c>
      <c r="R3578">
        <f>Q3578/MainSheet!$C$8*(G3578-G3577)+R3577</f>
        <v>5282.6964770180948</v>
      </c>
      <c r="S3578">
        <f t="shared" si="504"/>
        <v>85259.324488655053</v>
      </c>
      <c r="T3578">
        <f t="shared" si="496"/>
        <v>35.760000000001455</v>
      </c>
      <c r="U3578" s="1">
        <f>Q3578/MainSheet!$C$22</f>
        <v>1</v>
      </c>
    </row>
    <row r="3579" spans="7:21">
      <c r="G3579">
        <f t="shared" si="497"/>
        <v>35.770000000001453</v>
      </c>
      <c r="H3579">
        <f t="shared" si="498"/>
        <v>198000</v>
      </c>
      <c r="I3579" s="2">
        <f>MIN(MainSheet!$C$10/MainSheet!$C$9,MainSheet!$K$9*60)</f>
        <v>660</v>
      </c>
      <c r="J3579" s="1">
        <f>IF(G3579&gt;MainSheet!$C$11,IF(J3578&gt;=0.999,1,(G3579-MainSheet!$C$11)*I3579/$B$2/60),0)</f>
        <v>1</v>
      </c>
      <c r="K3579" s="1">
        <f>IF(G3579&gt;MainSheet!$C$11+$B$6,IF(K3578&gt;=0.999,1,(G3579-MainSheet!$C$11-$B$6)*I3579/$C$2/60),0)</f>
        <v>1</v>
      </c>
      <c r="L3579" s="1">
        <f>IF(G3579&gt;MainSheet!$C$11+$B$6+$C$6,IF(L3578&gt;=0.999,1,(G3579-MainSheet!$C$11-$B$6-$C$6)*I3579/$D$2/60),0)</f>
        <v>1</v>
      </c>
      <c r="M3579">
        <f t="shared" si="499"/>
        <v>1</v>
      </c>
      <c r="N3579" s="2">
        <f t="shared" si="500"/>
        <v>3721.0526315789471</v>
      </c>
      <c r="O3579">
        <f t="shared" si="503"/>
        <v>977.02127659574455</v>
      </c>
      <c r="P3579">
        <f t="shared" si="501"/>
        <v>192000</v>
      </c>
      <c r="Q3579" s="2">
        <f t="shared" si="502"/>
        <v>196698.0739081747</v>
      </c>
      <c r="R3579">
        <f>Q3579/MainSheet!$C$8*(G3579-G3578)+R3578</f>
        <v>5284.7277235089286</v>
      </c>
      <c r="S3579">
        <f t="shared" si="504"/>
        <v>85292.107500973085</v>
      </c>
      <c r="T3579">
        <f t="shared" si="496"/>
        <v>35.770000000001453</v>
      </c>
      <c r="U3579" s="1">
        <f>Q3579/MainSheet!$C$22</f>
        <v>1</v>
      </c>
    </row>
    <row r="3580" spans="7:21">
      <c r="G3580">
        <f t="shared" si="497"/>
        <v>35.780000000001451</v>
      </c>
      <c r="H3580">
        <f t="shared" si="498"/>
        <v>198000</v>
      </c>
      <c r="I3580" s="2">
        <f>MIN(MainSheet!$C$10/MainSheet!$C$9,MainSheet!$K$9*60)</f>
        <v>660</v>
      </c>
      <c r="J3580" s="1">
        <f>IF(G3580&gt;MainSheet!$C$11,IF(J3579&gt;=0.999,1,(G3580-MainSheet!$C$11)*I3580/$B$2/60),0)</f>
        <v>1</v>
      </c>
      <c r="K3580" s="1">
        <f>IF(G3580&gt;MainSheet!$C$11+$B$6,IF(K3579&gt;=0.999,1,(G3580-MainSheet!$C$11-$B$6)*I3580/$C$2/60),0)</f>
        <v>1</v>
      </c>
      <c r="L3580" s="1">
        <f>IF(G3580&gt;MainSheet!$C$11+$B$6+$C$6,IF(L3579&gt;=0.999,1,(G3580-MainSheet!$C$11-$B$6-$C$6)*I3580/$D$2/60),0)</f>
        <v>1</v>
      </c>
      <c r="M3580">
        <f t="shared" si="499"/>
        <v>1</v>
      </c>
      <c r="N3580" s="2">
        <f t="shared" si="500"/>
        <v>3721.0526315789471</v>
      </c>
      <c r="O3580">
        <f t="shared" si="503"/>
        <v>977.02127659574455</v>
      </c>
      <c r="P3580">
        <f t="shared" si="501"/>
        <v>192000</v>
      </c>
      <c r="Q3580" s="2">
        <f t="shared" si="502"/>
        <v>196698.0739081747</v>
      </c>
      <c r="R3580">
        <f>Q3580/MainSheet!$C$8*(G3580-G3579)+R3579</f>
        <v>5286.7589699997625</v>
      </c>
      <c r="S3580">
        <f t="shared" si="504"/>
        <v>85324.890513291117</v>
      </c>
      <c r="T3580">
        <f t="shared" si="496"/>
        <v>35.780000000001451</v>
      </c>
      <c r="U3580" s="1">
        <f>Q3580/MainSheet!$C$22</f>
        <v>1</v>
      </c>
    </row>
    <row r="3581" spans="7:21">
      <c r="G3581">
        <f t="shared" si="497"/>
        <v>35.790000000001449</v>
      </c>
      <c r="H3581">
        <f t="shared" si="498"/>
        <v>198000</v>
      </c>
      <c r="I3581" s="2">
        <f>MIN(MainSheet!$C$10/MainSheet!$C$9,MainSheet!$K$9*60)</f>
        <v>660</v>
      </c>
      <c r="J3581" s="1">
        <f>IF(G3581&gt;MainSheet!$C$11,IF(J3580&gt;=0.999,1,(G3581-MainSheet!$C$11)*I3581/$B$2/60),0)</f>
        <v>1</v>
      </c>
      <c r="K3581" s="1">
        <f>IF(G3581&gt;MainSheet!$C$11+$B$6,IF(K3580&gt;=0.999,1,(G3581-MainSheet!$C$11-$B$6)*I3581/$C$2/60),0)</f>
        <v>1</v>
      </c>
      <c r="L3581" s="1">
        <f>IF(G3581&gt;MainSheet!$C$11+$B$6+$C$6,IF(L3580&gt;=0.999,1,(G3581-MainSheet!$C$11-$B$6-$C$6)*I3581/$D$2/60),0)</f>
        <v>1</v>
      </c>
      <c r="M3581">
        <f t="shared" si="499"/>
        <v>1</v>
      </c>
      <c r="N3581" s="2">
        <f t="shared" si="500"/>
        <v>3721.0526315789471</v>
      </c>
      <c r="O3581">
        <f t="shared" si="503"/>
        <v>977.02127659574455</v>
      </c>
      <c r="P3581">
        <f t="shared" si="501"/>
        <v>192000</v>
      </c>
      <c r="Q3581" s="2">
        <f t="shared" si="502"/>
        <v>196698.0739081747</v>
      </c>
      <c r="R3581">
        <f>Q3581/MainSheet!$C$8*(G3581-G3580)+R3580</f>
        <v>5288.7902164905963</v>
      </c>
      <c r="S3581">
        <f t="shared" si="504"/>
        <v>85357.673525609149</v>
      </c>
      <c r="T3581">
        <f t="shared" si="496"/>
        <v>35.790000000001449</v>
      </c>
      <c r="U3581" s="1">
        <f>Q3581/MainSheet!$C$22</f>
        <v>1</v>
      </c>
    </row>
    <row r="3582" spans="7:21">
      <c r="G3582">
        <f t="shared" si="497"/>
        <v>35.800000000001447</v>
      </c>
      <c r="H3582">
        <f t="shared" si="498"/>
        <v>198000</v>
      </c>
      <c r="I3582" s="2">
        <f>MIN(MainSheet!$C$10/MainSheet!$C$9,MainSheet!$K$9*60)</f>
        <v>660</v>
      </c>
      <c r="J3582" s="1">
        <f>IF(G3582&gt;MainSheet!$C$11,IF(J3581&gt;=0.999,1,(G3582-MainSheet!$C$11)*I3582/$B$2/60),0)</f>
        <v>1</v>
      </c>
      <c r="K3582" s="1">
        <f>IF(G3582&gt;MainSheet!$C$11+$B$6,IF(K3581&gt;=0.999,1,(G3582-MainSheet!$C$11-$B$6)*I3582/$C$2/60),0)</f>
        <v>1</v>
      </c>
      <c r="L3582" s="1">
        <f>IF(G3582&gt;MainSheet!$C$11+$B$6+$C$6,IF(L3581&gt;=0.999,1,(G3582-MainSheet!$C$11-$B$6-$C$6)*I3582/$D$2/60),0)</f>
        <v>1</v>
      </c>
      <c r="M3582">
        <f t="shared" si="499"/>
        <v>1</v>
      </c>
      <c r="N3582" s="2">
        <f t="shared" si="500"/>
        <v>3721.0526315789471</v>
      </c>
      <c r="O3582">
        <f t="shared" si="503"/>
        <v>977.02127659574455</v>
      </c>
      <c r="P3582">
        <f t="shared" si="501"/>
        <v>192000</v>
      </c>
      <c r="Q3582" s="2">
        <f t="shared" si="502"/>
        <v>196698.0739081747</v>
      </c>
      <c r="R3582">
        <f>Q3582/MainSheet!$C$8*(G3582-G3581)+R3581</f>
        <v>5290.8214629814302</v>
      </c>
      <c r="S3582">
        <f t="shared" si="504"/>
        <v>85390.456537927181</v>
      </c>
      <c r="T3582">
        <f t="shared" si="496"/>
        <v>35.800000000001447</v>
      </c>
      <c r="U3582" s="1">
        <f>Q3582/MainSheet!$C$22</f>
        <v>1</v>
      </c>
    </row>
    <row r="3583" spans="7:21">
      <c r="G3583">
        <f t="shared" si="497"/>
        <v>35.810000000001445</v>
      </c>
      <c r="H3583">
        <f t="shared" si="498"/>
        <v>198000</v>
      </c>
      <c r="I3583" s="2">
        <f>MIN(MainSheet!$C$10/MainSheet!$C$9,MainSheet!$K$9*60)</f>
        <v>660</v>
      </c>
      <c r="J3583" s="1">
        <f>IF(G3583&gt;MainSheet!$C$11,IF(J3582&gt;=0.999,1,(G3583-MainSheet!$C$11)*I3583/$B$2/60),0)</f>
        <v>1</v>
      </c>
      <c r="K3583" s="1">
        <f>IF(G3583&gt;MainSheet!$C$11+$B$6,IF(K3582&gt;=0.999,1,(G3583-MainSheet!$C$11-$B$6)*I3583/$C$2/60),0)</f>
        <v>1</v>
      </c>
      <c r="L3583" s="1">
        <f>IF(G3583&gt;MainSheet!$C$11+$B$6+$C$6,IF(L3582&gt;=0.999,1,(G3583-MainSheet!$C$11-$B$6-$C$6)*I3583/$D$2/60),0)</f>
        <v>1</v>
      </c>
      <c r="M3583">
        <f t="shared" si="499"/>
        <v>1</v>
      </c>
      <c r="N3583" s="2">
        <f t="shared" si="500"/>
        <v>3721.0526315789471</v>
      </c>
      <c r="O3583">
        <f t="shared" si="503"/>
        <v>977.02127659574455</v>
      </c>
      <c r="P3583">
        <f t="shared" si="501"/>
        <v>192000</v>
      </c>
      <c r="Q3583" s="2">
        <f t="shared" si="502"/>
        <v>196698.0739081747</v>
      </c>
      <c r="R3583">
        <f>Q3583/MainSheet!$C$8*(G3583-G3582)+R3582</f>
        <v>5292.852709472264</v>
      </c>
      <c r="S3583">
        <f t="shared" si="504"/>
        <v>85423.239550245213</v>
      </c>
      <c r="T3583">
        <f t="shared" si="496"/>
        <v>35.810000000001445</v>
      </c>
      <c r="U3583" s="1">
        <f>Q3583/MainSheet!$C$22</f>
        <v>1</v>
      </c>
    </row>
    <row r="3584" spans="7:21">
      <c r="G3584">
        <f t="shared" si="497"/>
        <v>35.820000000001443</v>
      </c>
      <c r="H3584">
        <f t="shared" si="498"/>
        <v>198000</v>
      </c>
      <c r="I3584" s="2">
        <f>MIN(MainSheet!$C$10/MainSheet!$C$9,MainSheet!$K$9*60)</f>
        <v>660</v>
      </c>
      <c r="J3584" s="1">
        <f>IF(G3584&gt;MainSheet!$C$11,IF(J3583&gt;=0.999,1,(G3584-MainSheet!$C$11)*I3584/$B$2/60),0)</f>
        <v>1</v>
      </c>
      <c r="K3584" s="1">
        <f>IF(G3584&gt;MainSheet!$C$11+$B$6,IF(K3583&gt;=0.999,1,(G3584-MainSheet!$C$11-$B$6)*I3584/$C$2/60),0)</f>
        <v>1</v>
      </c>
      <c r="L3584" s="1">
        <f>IF(G3584&gt;MainSheet!$C$11+$B$6+$C$6,IF(L3583&gt;=0.999,1,(G3584-MainSheet!$C$11-$B$6-$C$6)*I3584/$D$2/60),0)</f>
        <v>1</v>
      </c>
      <c r="M3584">
        <f t="shared" si="499"/>
        <v>1</v>
      </c>
      <c r="N3584" s="2">
        <f t="shared" si="500"/>
        <v>3721.0526315789471</v>
      </c>
      <c r="O3584">
        <f t="shared" si="503"/>
        <v>977.02127659574455</v>
      </c>
      <c r="P3584">
        <f t="shared" si="501"/>
        <v>192000</v>
      </c>
      <c r="Q3584" s="2">
        <f t="shared" si="502"/>
        <v>196698.0739081747</v>
      </c>
      <c r="R3584">
        <f>Q3584/MainSheet!$C$8*(G3584-G3583)+R3583</f>
        <v>5294.8839559630978</v>
      </c>
      <c r="S3584">
        <f t="shared" si="504"/>
        <v>85456.022562563245</v>
      </c>
      <c r="T3584">
        <f t="shared" si="496"/>
        <v>35.820000000001443</v>
      </c>
      <c r="U3584" s="1">
        <f>Q3584/MainSheet!$C$22</f>
        <v>1</v>
      </c>
    </row>
    <row r="3585" spans="7:21">
      <c r="G3585">
        <f t="shared" si="497"/>
        <v>35.830000000001441</v>
      </c>
      <c r="H3585">
        <f t="shared" si="498"/>
        <v>198000</v>
      </c>
      <c r="I3585" s="2">
        <f>MIN(MainSheet!$C$10/MainSheet!$C$9,MainSheet!$K$9*60)</f>
        <v>660</v>
      </c>
      <c r="J3585" s="1">
        <f>IF(G3585&gt;MainSheet!$C$11,IF(J3584&gt;=0.999,1,(G3585-MainSheet!$C$11)*I3585/$B$2/60),0)</f>
        <v>1</v>
      </c>
      <c r="K3585" s="1">
        <f>IF(G3585&gt;MainSheet!$C$11+$B$6,IF(K3584&gt;=0.999,1,(G3585-MainSheet!$C$11-$B$6)*I3585/$C$2/60),0)</f>
        <v>1</v>
      </c>
      <c r="L3585" s="1">
        <f>IF(G3585&gt;MainSheet!$C$11+$B$6+$C$6,IF(L3584&gt;=0.999,1,(G3585-MainSheet!$C$11-$B$6-$C$6)*I3585/$D$2/60),0)</f>
        <v>1</v>
      </c>
      <c r="M3585">
        <f t="shared" si="499"/>
        <v>1</v>
      </c>
      <c r="N3585" s="2">
        <f t="shared" si="500"/>
        <v>3721.0526315789471</v>
      </c>
      <c r="O3585">
        <f t="shared" si="503"/>
        <v>977.02127659574455</v>
      </c>
      <c r="P3585">
        <f t="shared" si="501"/>
        <v>192000</v>
      </c>
      <c r="Q3585" s="2">
        <f t="shared" si="502"/>
        <v>196698.0739081747</v>
      </c>
      <c r="R3585">
        <f>Q3585/MainSheet!$C$8*(G3585-G3584)+R3584</f>
        <v>5296.9152024539317</v>
      </c>
      <c r="S3585">
        <f t="shared" si="504"/>
        <v>85488.805574881277</v>
      </c>
      <c r="T3585">
        <f t="shared" si="496"/>
        <v>35.830000000001441</v>
      </c>
      <c r="U3585" s="1">
        <f>Q3585/MainSheet!$C$22</f>
        <v>1</v>
      </c>
    </row>
    <row r="3586" spans="7:21">
      <c r="G3586">
        <f t="shared" si="497"/>
        <v>35.840000000001439</v>
      </c>
      <c r="H3586">
        <f t="shared" si="498"/>
        <v>198000</v>
      </c>
      <c r="I3586" s="2">
        <f>MIN(MainSheet!$C$10/MainSheet!$C$9,MainSheet!$K$9*60)</f>
        <v>660</v>
      </c>
      <c r="J3586" s="1">
        <f>IF(G3586&gt;MainSheet!$C$11,IF(J3585&gt;=0.999,1,(G3586-MainSheet!$C$11)*I3586/$B$2/60),0)</f>
        <v>1</v>
      </c>
      <c r="K3586" s="1">
        <f>IF(G3586&gt;MainSheet!$C$11+$B$6,IF(K3585&gt;=0.999,1,(G3586-MainSheet!$C$11-$B$6)*I3586/$C$2/60),0)</f>
        <v>1</v>
      </c>
      <c r="L3586" s="1">
        <f>IF(G3586&gt;MainSheet!$C$11+$B$6+$C$6,IF(L3585&gt;=0.999,1,(G3586-MainSheet!$C$11-$B$6-$C$6)*I3586/$D$2/60),0)</f>
        <v>1</v>
      </c>
      <c r="M3586">
        <f t="shared" si="499"/>
        <v>1</v>
      </c>
      <c r="N3586" s="2">
        <f t="shared" si="500"/>
        <v>3721.0526315789471</v>
      </c>
      <c r="O3586">
        <f t="shared" si="503"/>
        <v>977.02127659574455</v>
      </c>
      <c r="P3586">
        <f t="shared" si="501"/>
        <v>192000</v>
      </c>
      <c r="Q3586" s="2">
        <f t="shared" si="502"/>
        <v>196698.0739081747</v>
      </c>
      <c r="R3586">
        <f>Q3586/MainSheet!$C$8*(G3586-G3585)+R3585</f>
        <v>5298.9464489447655</v>
      </c>
      <c r="S3586">
        <f t="shared" si="504"/>
        <v>85521.588587199309</v>
      </c>
      <c r="T3586">
        <f t="shared" si="496"/>
        <v>35.840000000001439</v>
      </c>
      <c r="U3586" s="1">
        <f>Q3586/MainSheet!$C$22</f>
        <v>1</v>
      </c>
    </row>
    <row r="3587" spans="7:21">
      <c r="G3587">
        <f t="shared" si="497"/>
        <v>35.850000000001437</v>
      </c>
      <c r="H3587">
        <f t="shared" si="498"/>
        <v>198000</v>
      </c>
      <c r="I3587" s="2">
        <f>MIN(MainSheet!$C$10/MainSheet!$C$9,MainSheet!$K$9*60)</f>
        <v>660</v>
      </c>
      <c r="J3587" s="1">
        <f>IF(G3587&gt;MainSheet!$C$11,IF(J3586&gt;=0.999,1,(G3587-MainSheet!$C$11)*I3587/$B$2/60),0)</f>
        <v>1</v>
      </c>
      <c r="K3587" s="1">
        <f>IF(G3587&gt;MainSheet!$C$11+$B$6,IF(K3586&gt;=0.999,1,(G3587-MainSheet!$C$11-$B$6)*I3587/$C$2/60),0)</f>
        <v>1</v>
      </c>
      <c r="L3587" s="1">
        <f>IF(G3587&gt;MainSheet!$C$11+$B$6+$C$6,IF(L3586&gt;=0.999,1,(G3587-MainSheet!$C$11-$B$6-$C$6)*I3587/$D$2/60),0)</f>
        <v>1</v>
      </c>
      <c r="M3587">
        <f t="shared" si="499"/>
        <v>1</v>
      </c>
      <c r="N3587" s="2">
        <f t="shared" si="500"/>
        <v>3721.0526315789471</v>
      </c>
      <c r="O3587">
        <f t="shared" si="503"/>
        <v>977.02127659574455</v>
      </c>
      <c r="P3587">
        <f t="shared" si="501"/>
        <v>192000</v>
      </c>
      <c r="Q3587" s="2">
        <f t="shared" si="502"/>
        <v>196698.0739081747</v>
      </c>
      <c r="R3587">
        <f>Q3587/MainSheet!$C$8*(G3587-G3586)+R3586</f>
        <v>5300.9776954355993</v>
      </c>
      <c r="S3587">
        <f t="shared" si="504"/>
        <v>85554.371599517341</v>
      </c>
      <c r="T3587">
        <f t="shared" ref="T3587:T3650" si="505">G3587</f>
        <v>35.850000000001437</v>
      </c>
      <c r="U3587" s="1">
        <f>Q3587/MainSheet!$C$22</f>
        <v>1</v>
      </c>
    </row>
    <row r="3588" spans="7:21">
      <c r="G3588">
        <f t="shared" ref="G3588:G3651" si="506">G3587+$F$2</f>
        <v>35.860000000001435</v>
      </c>
      <c r="H3588">
        <f t="shared" ref="H3588:H3651" si="507">H3587</f>
        <v>198000</v>
      </c>
      <c r="I3588" s="2">
        <f>MIN(MainSheet!$C$10/MainSheet!$C$9,MainSheet!$K$9*60)</f>
        <v>660</v>
      </c>
      <c r="J3588" s="1">
        <f>IF(G3588&gt;MainSheet!$C$11,IF(J3587&gt;=0.999,1,(G3588-MainSheet!$C$11)*I3588/$B$2/60),0)</f>
        <v>1</v>
      </c>
      <c r="K3588" s="1">
        <f>IF(G3588&gt;MainSheet!$C$11+$B$6,IF(K3587&gt;=0.999,1,(G3588-MainSheet!$C$11-$B$6)*I3588/$C$2/60),0)</f>
        <v>1</v>
      </c>
      <c r="L3588" s="1">
        <f>IF(G3588&gt;MainSheet!$C$11+$B$6+$C$6,IF(L3587&gt;=0.999,1,(G3588-MainSheet!$C$11-$B$6-$C$6)*I3588/$D$2/60),0)</f>
        <v>1</v>
      </c>
      <c r="M3588">
        <f t="shared" ref="M3588:M3651" si="508">(J3588*$B$2+K3588*$C$2+L3588*$D$2)/SUM($B$2:$D$2)</f>
        <v>1</v>
      </c>
      <c r="N3588" s="2">
        <f t="shared" ref="N3588:N3651" si="509">IF(J3588&gt;=0.01,((1-J3588)*B$3+B$4*(J3588)),0)</f>
        <v>3721.0526315789471</v>
      </c>
      <c r="O3588">
        <f t="shared" si="503"/>
        <v>977.02127659574455</v>
      </c>
      <c r="P3588">
        <f t="shared" ref="P3588:P3651" si="510">IF(IF(N3588+O3588&gt;H3588,H3588-O3588-N3588,IF(L3588&gt;0,((1-L3588)*D$3+D$4*(L3588)),0))+O3588+N3588&gt;H3588,H3588-N3588-O3588,IF(N3588+O3588&gt;H3588,H3588-O3588-N3588,IF(L3588&gt;0,((1-L3588)*D$3+D$4*(L3588)),0)))</f>
        <v>192000</v>
      </c>
      <c r="Q3588" s="2">
        <f t="shared" ref="Q3588:Q3651" si="511">SUM(N3588:P3588)</f>
        <v>196698.0739081747</v>
      </c>
      <c r="R3588">
        <f>Q3588/MainSheet!$C$8*(G3588-G3587)+R3587</f>
        <v>5303.0089419264332</v>
      </c>
      <c r="S3588">
        <f t="shared" si="504"/>
        <v>85587.154611835373</v>
      </c>
      <c r="T3588">
        <f t="shared" si="505"/>
        <v>35.860000000001435</v>
      </c>
      <c r="U3588" s="1">
        <f>Q3588/MainSheet!$C$22</f>
        <v>1</v>
      </c>
    </row>
    <row r="3589" spans="7:21">
      <c r="G3589">
        <f t="shared" si="506"/>
        <v>35.870000000001433</v>
      </c>
      <c r="H3589">
        <f t="shared" si="507"/>
        <v>198000</v>
      </c>
      <c r="I3589" s="2">
        <f>MIN(MainSheet!$C$10/MainSheet!$C$9,MainSheet!$K$9*60)</f>
        <v>660</v>
      </c>
      <c r="J3589" s="1">
        <f>IF(G3589&gt;MainSheet!$C$11,IF(J3588&gt;=0.999,1,(G3589-MainSheet!$C$11)*I3589/$B$2/60),0)</f>
        <v>1</v>
      </c>
      <c r="K3589" s="1">
        <f>IF(G3589&gt;MainSheet!$C$11+$B$6,IF(K3588&gt;=0.999,1,(G3589-MainSheet!$C$11-$B$6)*I3589/$C$2/60),0)</f>
        <v>1</v>
      </c>
      <c r="L3589" s="1">
        <f>IF(G3589&gt;MainSheet!$C$11+$B$6+$C$6,IF(L3588&gt;=0.999,1,(G3589-MainSheet!$C$11-$B$6-$C$6)*I3589/$D$2/60),0)</f>
        <v>1</v>
      </c>
      <c r="M3589">
        <f t="shared" si="508"/>
        <v>1</v>
      </c>
      <c r="N3589" s="2">
        <f t="shared" si="509"/>
        <v>3721.0526315789471</v>
      </c>
      <c r="O3589">
        <f t="shared" ref="O3589:O3652" si="512">IF(K3589&gt;=0.01,((1-K3589)*C$3+C$4*(K3589)),0)</f>
        <v>977.02127659574455</v>
      </c>
      <c r="P3589">
        <f t="shared" si="510"/>
        <v>192000</v>
      </c>
      <c r="Q3589" s="2">
        <f t="shared" si="511"/>
        <v>196698.0739081747</v>
      </c>
      <c r="R3589">
        <f>Q3589/MainSheet!$C$8*(G3589-G3588)+R3588</f>
        <v>5305.040188417267</v>
      </c>
      <c r="S3589">
        <f t="shared" ref="S3589:S3652" si="513">Q3589*$F$2/60+S3588</f>
        <v>85619.937624153405</v>
      </c>
      <c r="T3589">
        <f t="shared" si="505"/>
        <v>35.870000000001433</v>
      </c>
      <c r="U3589" s="1">
        <f>Q3589/MainSheet!$C$22</f>
        <v>1</v>
      </c>
    </row>
    <row r="3590" spans="7:21">
      <c r="G3590">
        <f t="shared" si="506"/>
        <v>35.880000000001431</v>
      </c>
      <c r="H3590">
        <f t="shared" si="507"/>
        <v>198000</v>
      </c>
      <c r="I3590" s="2">
        <f>MIN(MainSheet!$C$10/MainSheet!$C$9,MainSheet!$K$9*60)</f>
        <v>660</v>
      </c>
      <c r="J3590" s="1">
        <f>IF(G3590&gt;MainSheet!$C$11,IF(J3589&gt;=0.999,1,(G3590-MainSheet!$C$11)*I3590/$B$2/60),0)</f>
        <v>1</v>
      </c>
      <c r="K3590" s="1">
        <f>IF(G3590&gt;MainSheet!$C$11+$B$6,IF(K3589&gt;=0.999,1,(G3590-MainSheet!$C$11-$B$6)*I3590/$C$2/60),0)</f>
        <v>1</v>
      </c>
      <c r="L3590" s="1">
        <f>IF(G3590&gt;MainSheet!$C$11+$B$6+$C$6,IF(L3589&gt;=0.999,1,(G3590-MainSheet!$C$11-$B$6-$C$6)*I3590/$D$2/60),0)</f>
        <v>1</v>
      </c>
      <c r="M3590">
        <f t="shared" si="508"/>
        <v>1</v>
      </c>
      <c r="N3590" s="2">
        <f t="shared" si="509"/>
        <v>3721.0526315789471</v>
      </c>
      <c r="O3590">
        <f t="shared" si="512"/>
        <v>977.02127659574455</v>
      </c>
      <c r="P3590">
        <f t="shared" si="510"/>
        <v>192000</v>
      </c>
      <c r="Q3590" s="2">
        <f t="shared" si="511"/>
        <v>196698.0739081747</v>
      </c>
      <c r="R3590">
        <f>Q3590/MainSheet!$C$8*(G3590-G3589)+R3589</f>
        <v>5307.0714349081009</v>
      </c>
      <c r="S3590">
        <f t="shared" si="513"/>
        <v>85652.720636471437</v>
      </c>
      <c r="T3590">
        <f t="shared" si="505"/>
        <v>35.880000000001431</v>
      </c>
      <c r="U3590" s="1">
        <f>Q3590/MainSheet!$C$22</f>
        <v>1</v>
      </c>
    </row>
    <row r="3591" spans="7:21">
      <c r="G3591">
        <f t="shared" si="506"/>
        <v>35.890000000001429</v>
      </c>
      <c r="H3591">
        <f t="shared" si="507"/>
        <v>198000</v>
      </c>
      <c r="I3591" s="2">
        <f>MIN(MainSheet!$C$10/MainSheet!$C$9,MainSheet!$K$9*60)</f>
        <v>660</v>
      </c>
      <c r="J3591" s="1">
        <f>IF(G3591&gt;MainSheet!$C$11,IF(J3590&gt;=0.999,1,(G3591-MainSheet!$C$11)*I3591/$B$2/60),0)</f>
        <v>1</v>
      </c>
      <c r="K3591" s="1">
        <f>IF(G3591&gt;MainSheet!$C$11+$B$6,IF(K3590&gt;=0.999,1,(G3591-MainSheet!$C$11-$B$6)*I3591/$C$2/60),0)</f>
        <v>1</v>
      </c>
      <c r="L3591" s="1">
        <f>IF(G3591&gt;MainSheet!$C$11+$B$6+$C$6,IF(L3590&gt;=0.999,1,(G3591-MainSheet!$C$11-$B$6-$C$6)*I3591/$D$2/60),0)</f>
        <v>1</v>
      </c>
      <c r="M3591">
        <f t="shared" si="508"/>
        <v>1</v>
      </c>
      <c r="N3591" s="2">
        <f t="shared" si="509"/>
        <v>3721.0526315789471</v>
      </c>
      <c r="O3591">
        <f t="shared" si="512"/>
        <v>977.02127659574455</v>
      </c>
      <c r="P3591">
        <f t="shared" si="510"/>
        <v>192000</v>
      </c>
      <c r="Q3591" s="2">
        <f t="shared" si="511"/>
        <v>196698.0739081747</v>
      </c>
      <c r="R3591">
        <f>Q3591/MainSheet!$C$8*(G3591-G3590)+R3590</f>
        <v>5309.1026813989347</v>
      </c>
      <c r="S3591">
        <f t="shared" si="513"/>
        <v>85685.503648789469</v>
      </c>
      <c r="T3591">
        <f t="shared" si="505"/>
        <v>35.890000000001429</v>
      </c>
      <c r="U3591" s="1">
        <f>Q3591/MainSheet!$C$22</f>
        <v>1</v>
      </c>
    </row>
    <row r="3592" spans="7:21">
      <c r="G3592">
        <f t="shared" si="506"/>
        <v>35.900000000001427</v>
      </c>
      <c r="H3592">
        <f t="shared" si="507"/>
        <v>198000</v>
      </c>
      <c r="I3592" s="2">
        <f>MIN(MainSheet!$C$10/MainSheet!$C$9,MainSheet!$K$9*60)</f>
        <v>660</v>
      </c>
      <c r="J3592" s="1">
        <f>IF(G3592&gt;MainSheet!$C$11,IF(J3591&gt;=0.999,1,(G3592-MainSheet!$C$11)*I3592/$B$2/60),0)</f>
        <v>1</v>
      </c>
      <c r="K3592" s="1">
        <f>IF(G3592&gt;MainSheet!$C$11+$B$6,IF(K3591&gt;=0.999,1,(G3592-MainSheet!$C$11-$B$6)*I3592/$C$2/60),0)</f>
        <v>1</v>
      </c>
      <c r="L3592" s="1">
        <f>IF(G3592&gt;MainSheet!$C$11+$B$6+$C$6,IF(L3591&gt;=0.999,1,(G3592-MainSheet!$C$11-$B$6-$C$6)*I3592/$D$2/60),0)</f>
        <v>1</v>
      </c>
      <c r="M3592">
        <f t="shared" si="508"/>
        <v>1</v>
      </c>
      <c r="N3592" s="2">
        <f t="shared" si="509"/>
        <v>3721.0526315789471</v>
      </c>
      <c r="O3592">
        <f t="shared" si="512"/>
        <v>977.02127659574455</v>
      </c>
      <c r="P3592">
        <f t="shared" si="510"/>
        <v>192000</v>
      </c>
      <c r="Q3592" s="2">
        <f t="shared" si="511"/>
        <v>196698.0739081747</v>
      </c>
      <c r="R3592">
        <f>Q3592/MainSheet!$C$8*(G3592-G3591)+R3591</f>
        <v>5311.1339278897685</v>
      </c>
      <c r="S3592">
        <f t="shared" si="513"/>
        <v>85718.286661107501</v>
      </c>
      <c r="T3592">
        <f t="shared" si="505"/>
        <v>35.900000000001427</v>
      </c>
      <c r="U3592" s="1">
        <f>Q3592/MainSheet!$C$22</f>
        <v>1</v>
      </c>
    </row>
    <row r="3593" spans="7:21">
      <c r="G3593">
        <f t="shared" si="506"/>
        <v>35.910000000001425</v>
      </c>
      <c r="H3593">
        <f t="shared" si="507"/>
        <v>198000</v>
      </c>
      <c r="I3593" s="2">
        <f>MIN(MainSheet!$C$10/MainSheet!$C$9,MainSheet!$K$9*60)</f>
        <v>660</v>
      </c>
      <c r="J3593" s="1">
        <f>IF(G3593&gt;MainSheet!$C$11,IF(J3592&gt;=0.999,1,(G3593-MainSheet!$C$11)*I3593/$B$2/60),0)</f>
        <v>1</v>
      </c>
      <c r="K3593" s="1">
        <f>IF(G3593&gt;MainSheet!$C$11+$B$6,IF(K3592&gt;=0.999,1,(G3593-MainSheet!$C$11-$B$6)*I3593/$C$2/60),0)</f>
        <v>1</v>
      </c>
      <c r="L3593" s="1">
        <f>IF(G3593&gt;MainSheet!$C$11+$B$6+$C$6,IF(L3592&gt;=0.999,1,(G3593-MainSheet!$C$11-$B$6-$C$6)*I3593/$D$2/60),0)</f>
        <v>1</v>
      </c>
      <c r="M3593">
        <f t="shared" si="508"/>
        <v>1</v>
      </c>
      <c r="N3593" s="2">
        <f t="shared" si="509"/>
        <v>3721.0526315789471</v>
      </c>
      <c r="O3593">
        <f t="shared" si="512"/>
        <v>977.02127659574455</v>
      </c>
      <c r="P3593">
        <f t="shared" si="510"/>
        <v>192000</v>
      </c>
      <c r="Q3593" s="2">
        <f t="shared" si="511"/>
        <v>196698.0739081747</v>
      </c>
      <c r="R3593">
        <f>Q3593/MainSheet!$C$8*(G3593-G3592)+R3592</f>
        <v>5313.1651743806024</v>
      </c>
      <c r="S3593">
        <f t="shared" si="513"/>
        <v>85751.069673425533</v>
      </c>
      <c r="T3593">
        <f t="shared" si="505"/>
        <v>35.910000000001425</v>
      </c>
      <c r="U3593" s="1">
        <f>Q3593/MainSheet!$C$22</f>
        <v>1</v>
      </c>
    </row>
    <row r="3594" spans="7:21">
      <c r="G3594">
        <f t="shared" si="506"/>
        <v>35.920000000001423</v>
      </c>
      <c r="H3594">
        <f t="shared" si="507"/>
        <v>198000</v>
      </c>
      <c r="I3594" s="2">
        <f>MIN(MainSheet!$C$10/MainSheet!$C$9,MainSheet!$K$9*60)</f>
        <v>660</v>
      </c>
      <c r="J3594" s="1">
        <f>IF(G3594&gt;MainSheet!$C$11,IF(J3593&gt;=0.999,1,(G3594-MainSheet!$C$11)*I3594/$B$2/60),0)</f>
        <v>1</v>
      </c>
      <c r="K3594" s="1">
        <f>IF(G3594&gt;MainSheet!$C$11+$B$6,IF(K3593&gt;=0.999,1,(G3594-MainSheet!$C$11-$B$6)*I3594/$C$2/60),0)</f>
        <v>1</v>
      </c>
      <c r="L3594" s="1">
        <f>IF(G3594&gt;MainSheet!$C$11+$B$6+$C$6,IF(L3593&gt;=0.999,1,(G3594-MainSheet!$C$11-$B$6-$C$6)*I3594/$D$2/60),0)</f>
        <v>1</v>
      </c>
      <c r="M3594">
        <f t="shared" si="508"/>
        <v>1</v>
      </c>
      <c r="N3594" s="2">
        <f t="shared" si="509"/>
        <v>3721.0526315789471</v>
      </c>
      <c r="O3594">
        <f t="shared" si="512"/>
        <v>977.02127659574455</v>
      </c>
      <c r="P3594">
        <f t="shared" si="510"/>
        <v>192000</v>
      </c>
      <c r="Q3594" s="2">
        <f t="shared" si="511"/>
        <v>196698.0739081747</v>
      </c>
      <c r="R3594">
        <f>Q3594/MainSheet!$C$8*(G3594-G3593)+R3593</f>
        <v>5315.1964208714362</v>
      </c>
      <c r="S3594">
        <f t="shared" si="513"/>
        <v>85783.852685743565</v>
      </c>
      <c r="T3594">
        <f t="shared" si="505"/>
        <v>35.920000000001423</v>
      </c>
      <c r="U3594" s="1">
        <f>Q3594/MainSheet!$C$22</f>
        <v>1</v>
      </c>
    </row>
    <row r="3595" spans="7:21">
      <c r="G3595">
        <f t="shared" si="506"/>
        <v>35.930000000001421</v>
      </c>
      <c r="H3595">
        <f t="shared" si="507"/>
        <v>198000</v>
      </c>
      <c r="I3595" s="2">
        <f>MIN(MainSheet!$C$10/MainSheet!$C$9,MainSheet!$K$9*60)</f>
        <v>660</v>
      </c>
      <c r="J3595" s="1">
        <f>IF(G3595&gt;MainSheet!$C$11,IF(J3594&gt;=0.999,1,(G3595-MainSheet!$C$11)*I3595/$B$2/60),0)</f>
        <v>1</v>
      </c>
      <c r="K3595" s="1">
        <f>IF(G3595&gt;MainSheet!$C$11+$B$6,IF(K3594&gt;=0.999,1,(G3595-MainSheet!$C$11-$B$6)*I3595/$C$2/60),0)</f>
        <v>1</v>
      </c>
      <c r="L3595" s="1">
        <f>IF(G3595&gt;MainSheet!$C$11+$B$6+$C$6,IF(L3594&gt;=0.999,1,(G3595-MainSheet!$C$11-$B$6-$C$6)*I3595/$D$2/60),0)</f>
        <v>1</v>
      </c>
      <c r="M3595">
        <f t="shared" si="508"/>
        <v>1</v>
      </c>
      <c r="N3595" s="2">
        <f t="shared" si="509"/>
        <v>3721.0526315789471</v>
      </c>
      <c r="O3595">
        <f t="shared" si="512"/>
        <v>977.02127659574455</v>
      </c>
      <c r="P3595">
        <f t="shared" si="510"/>
        <v>192000</v>
      </c>
      <c r="Q3595" s="2">
        <f t="shared" si="511"/>
        <v>196698.0739081747</v>
      </c>
      <c r="R3595">
        <f>Q3595/MainSheet!$C$8*(G3595-G3594)+R3594</f>
        <v>5317.22766736227</v>
      </c>
      <c r="S3595">
        <f t="shared" si="513"/>
        <v>85816.635698061596</v>
      </c>
      <c r="T3595">
        <f t="shared" si="505"/>
        <v>35.930000000001421</v>
      </c>
      <c r="U3595" s="1">
        <f>Q3595/MainSheet!$C$22</f>
        <v>1</v>
      </c>
    </row>
    <row r="3596" spans="7:21">
      <c r="G3596">
        <f t="shared" si="506"/>
        <v>35.940000000001419</v>
      </c>
      <c r="H3596">
        <f t="shared" si="507"/>
        <v>198000</v>
      </c>
      <c r="I3596" s="2">
        <f>MIN(MainSheet!$C$10/MainSheet!$C$9,MainSheet!$K$9*60)</f>
        <v>660</v>
      </c>
      <c r="J3596" s="1">
        <f>IF(G3596&gt;MainSheet!$C$11,IF(J3595&gt;=0.999,1,(G3596-MainSheet!$C$11)*I3596/$B$2/60),0)</f>
        <v>1</v>
      </c>
      <c r="K3596" s="1">
        <f>IF(G3596&gt;MainSheet!$C$11+$B$6,IF(K3595&gt;=0.999,1,(G3596-MainSheet!$C$11-$B$6)*I3596/$C$2/60),0)</f>
        <v>1</v>
      </c>
      <c r="L3596" s="1">
        <f>IF(G3596&gt;MainSheet!$C$11+$B$6+$C$6,IF(L3595&gt;=0.999,1,(G3596-MainSheet!$C$11-$B$6-$C$6)*I3596/$D$2/60),0)</f>
        <v>1</v>
      </c>
      <c r="M3596">
        <f t="shared" si="508"/>
        <v>1</v>
      </c>
      <c r="N3596" s="2">
        <f t="shared" si="509"/>
        <v>3721.0526315789471</v>
      </c>
      <c r="O3596">
        <f t="shared" si="512"/>
        <v>977.02127659574455</v>
      </c>
      <c r="P3596">
        <f t="shared" si="510"/>
        <v>192000</v>
      </c>
      <c r="Q3596" s="2">
        <f t="shared" si="511"/>
        <v>196698.0739081747</v>
      </c>
      <c r="R3596">
        <f>Q3596/MainSheet!$C$8*(G3596-G3595)+R3595</f>
        <v>5319.2589138531039</v>
      </c>
      <c r="S3596">
        <f t="shared" si="513"/>
        <v>85849.418710379628</v>
      </c>
      <c r="T3596">
        <f t="shared" si="505"/>
        <v>35.940000000001419</v>
      </c>
      <c r="U3596" s="1">
        <f>Q3596/MainSheet!$C$22</f>
        <v>1</v>
      </c>
    </row>
    <row r="3597" spans="7:21">
      <c r="G3597">
        <f t="shared" si="506"/>
        <v>35.950000000001417</v>
      </c>
      <c r="H3597">
        <f t="shared" si="507"/>
        <v>198000</v>
      </c>
      <c r="I3597" s="2">
        <f>MIN(MainSheet!$C$10/MainSheet!$C$9,MainSheet!$K$9*60)</f>
        <v>660</v>
      </c>
      <c r="J3597" s="1">
        <f>IF(G3597&gt;MainSheet!$C$11,IF(J3596&gt;=0.999,1,(G3597-MainSheet!$C$11)*I3597/$B$2/60),0)</f>
        <v>1</v>
      </c>
      <c r="K3597" s="1">
        <f>IF(G3597&gt;MainSheet!$C$11+$B$6,IF(K3596&gt;=0.999,1,(G3597-MainSheet!$C$11-$B$6)*I3597/$C$2/60),0)</f>
        <v>1</v>
      </c>
      <c r="L3597" s="1">
        <f>IF(G3597&gt;MainSheet!$C$11+$B$6+$C$6,IF(L3596&gt;=0.999,1,(G3597-MainSheet!$C$11-$B$6-$C$6)*I3597/$D$2/60),0)</f>
        <v>1</v>
      </c>
      <c r="M3597">
        <f t="shared" si="508"/>
        <v>1</v>
      </c>
      <c r="N3597" s="2">
        <f t="shared" si="509"/>
        <v>3721.0526315789471</v>
      </c>
      <c r="O3597">
        <f t="shared" si="512"/>
        <v>977.02127659574455</v>
      </c>
      <c r="P3597">
        <f t="shared" si="510"/>
        <v>192000</v>
      </c>
      <c r="Q3597" s="2">
        <f t="shared" si="511"/>
        <v>196698.0739081747</v>
      </c>
      <c r="R3597">
        <f>Q3597/MainSheet!$C$8*(G3597-G3596)+R3596</f>
        <v>5321.2901603439377</v>
      </c>
      <c r="S3597">
        <f t="shared" si="513"/>
        <v>85882.20172269766</v>
      </c>
      <c r="T3597">
        <f t="shared" si="505"/>
        <v>35.950000000001417</v>
      </c>
      <c r="U3597" s="1">
        <f>Q3597/MainSheet!$C$22</f>
        <v>1</v>
      </c>
    </row>
    <row r="3598" spans="7:21">
      <c r="G3598">
        <f t="shared" si="506"/>
        <v>35.960000000001415</v>
      </c>
      <c r="H3598">
        <f t="shared" si="507"/>
        <v>198000</v>
      </c>
      <c r="I3598" s="2">
        <f>MIN(MainSheet!$C$10/MainSheet!$C$9,MainSheet!$K$9*60)</f>
        <v>660</v>
      </c>
      <c r="J3598" s="1">
        <f>IF(G3598&gt;MainSheet!$C$11,IF(J3597&gt;=0.999,1,(G3598-MainSheet!$C$11)*I3598/$B$2/60),0)</f>
        <v>1</v>
      </c>
      <c r="K3598" s="1">
        <f>IF(G3598&gt;MainSheet!$C$11+$B$6,IF(K3597&gt;=0.999,1,(G3598-MainSheet!$C$11-$B$6)*I3598/$C$2/60),0)</f>
        <v>1</v>
      </c>
      <c r="L3598" s="1">
        <f>IF(G3598&gt;MainSheet!$C$11+$B$6+$C$6,IF(L3597&gt;=0.999,1,(G3598-MainSheet!$C$11-$B$6-$C$6)*I3598/$D$2/60),0)</f>
        <v>1</v>
      </c>
      <c r="M3598">
        <f t="shared" si="508"/>
        <v>1</v>
      </c>
      <c r="N3598" s="2">
        <f t="shared" si="509"/>
        <v>3721.0526315789471</v>
      </c>
      <c r="O3598">
        <f t="shared" si="512"/>
        <v>977.02127659574455</v>
      </c>
      <c r="P3598">
        <f t="shared" si="510"/>
        <v>192000</v>
      </c>
      <c r="Q3598" s="2">
        <f t="shared" si="511"/>
        <v>196698.0739081747</v>
      </c>
      <c r="R3598">
        <f>Q3598/MainSheet!$C$8*(G3598-G3597)+R3597</f>
        <v>5323.3214068347716</v>
      </c>
      <c r="S3598">
        <f t="shared" si="513"/>
        <v>85914.984735015692</v>
      </c>
      <c r="T3598">
        <f t="shared" si="505"/>
        <v>35.960000000001415</v>
      </c>
      <c r="U3598" s="1">
        <f>Q3598/MainSheet!$C$22</f>
        <v>1</v>
      </c>
    </row>
    <row r="3599" spans="7:21">
      <c r="G3599">
        <f t="shared" si="506"/>
        <v>35.970000000001413</v>
      </c>
      <c r="H3599">
        <f t="shared" si="507"/>
        <v>198000</v>
      </c>
      <c r="I3599" s="2">
        <f>MIN(MainSheet!$C$10/MainSheet!$C$9,MainSheet!$K$9*60)</f>
        <v>660</v>
      </c>
      <c r="J3599" s="1">
        <f>IF(G3599&gt;MainSheet!$C$11,IF(J3598&gt;=0.999,1,(G3599-MainSheet!$C$11)*I3599/$B$2/60),0)</f>
        <v>1</v>
      </c>
      <c r="K3599" s="1">
        <f>IF(G3599&gt;MainSheet!$C$11+$B$6,IF(K3598&gt;=0.999,1,(G3599-MainSheet!$C$11-$B$6)*I3599/$C$2/60),0)</f>
        <v>1</v>
      </c>
      <c r="L3599" s="1">
        <f>IF(G3599&gt;MainSheet!$C$11+$B$6+$C$6,IF(L3598&gt;=0.999,1,(G3599-MainSheet!$C$11-$B$6-$C$6)*I3599/$D$2/60),0)</f>
        <v>1</v>
      </c>
      <c r="M3599">
        <f t="shared" si="508"/>
        <v>1</v>
      </c>
      <c r="N3599" s="2">
        <f t="shared" si="509"/>
        <v>3721.0526315789471</v>
      </c>
      <c r="O3599">
        <f t="shared" si="512"/>
        <v>977.02127659574455</v>
      </c>
      <c r="P3599">
        <f t="shared" si="510"/>
        <v>192000</v>
      </c>
      <c r="Q3599" s="2">
        <f t="shared" si="511"/>
        <v>196698.0739081747</v>
      </c>
      <c r="R3599">
        <f>Q3599/MainSheet!$C$8*(G3599-G3598)+R3598</f>
        <v>5325.3526533256054</v>
      </c>
      <c r="S3599">
        <f t="shared" si="513"/>
        <v>85947.767747333724</v>
      </c>
      <c r="T3599">
        <f t="shared" si="505"/>
        <v>35.970000000001413</v>
      </c>
      <c r="U3599" s="1">
        <f>Q3599/MainSheet!$C$22</f>
        <v>1</v>
      </c>
    </row>
    <row r="3600" spans="7:21">
      <c r="G3600">
        <f t="shared" si="506"/>
        <v>35.980000000001411</v>
      </c>
      <c r="H3600">
        <f t="shared" si="507"/>
        <v>198000</v>
      </c>
      <c r="I3600" s="2">
        <f>MIN(MainSheet!$C$10/MainSheet!$C$9,MainSheet!$K$9*60)</f>
        <v>660</v>
      </c>
      <c r="J3600" s="1">
        <f>IF(G3600&gt;MainSheet!$C$11,IF(J3599&gt;=0.999,1,(G3600-MainSheet!$C$11)*I3600/$B$2/60),0)</f>
        <v>1</v>
      </c>
      <c r="K3600" s="1">
        <f>IF(G3600&gt;MainSheet!$C$11+$B$6,IF(K3599&gt;=0.999,1,(G3600-MainSheet!$C$11-$B$6)*I3600/$C$2/60),0)</f>
        <v>1</v>
      </c>
      <c r="L3600" s="1">
        <f>IF(G3600&gt;MainSheet!$C$11+$B$6+$C$6,IF(L3599&gt;=0.999,1,(G3600-MainSheet!$C$11-$B$6-$C$6)*I3600/$D$2/60),0)</f>
        <v>1</v>
      </c>
      <c r="M3600">
        <f t="shared" si="508"/>
        <v>1</v>
      </c>
      <c r="N3600" s="2">
        <f t="shared" si="509"/>
        <v>3721.0526315789471</v>
      </c>
      <c r="O3600">
        <f t="shared" si="512"/>
        <v>977.02127659574455</v>
      </c>
      <c r="P3600">
        <f t="shared" si="510"/>
        <v>192000</v>
      </c>
      <c r="Q3600" s="2">
        <f t="shared" si="511"/>
        <v>196698.0739081747</v>
      </c>
      <c r="R3600">
        <f>Q3600/MainSheet!$C$8*(G3600-G3599)+R3599</f>
        <v>5327.3838998164392</v>
      </c>
      <c r="S3600">
        <f t="shared" si="513"/>
        <v>85980.550759651756</v>
      </c>
      <c r="T3600">
        <f t="shared" si="505"/>
        <v>35.980000000001411</v>
      </c>
      <c r="U3600" s="1">
        <f>Q3600/MainSheet!$C$22</f>
        <v>1</v>
      </c>
    </row>
    <row r="3601" spans="7:21">
      <c r="G3601">
        <f t="shared" si="506"/>
        <v>35.990000000001409</v>
      </c>
      <c r="H3601">
        <f t="shared" si="507"/>
        <v>198000</v>
      </c>
      <c r="I3601" s="2">
        <f>MIN(MainSheet!$C$10/MainSheet!$C$9,MainSheet!$K$9*60)</f>
        <v>660</v>
      </c>
      <c r="J3601" s="1">
        <f>IF(G3601&gt;MainSheet!$C$11,IF(J3600&gt;=0.999,1,(G3601-MainSheet!$C$11)*I3601/$B$2/60),0)</f>
        <v>1</v>
      </c>
      <c r="K3601" s="1">
        <f>IF(G3601&gt;MainSheet!$C$11+$B$6,IF(K3600&gt;=0.999,1,(G3601-MainSheet!$C$11-$B$6)*I3601/$C$2/60),0)</f>
        <v>1</v>
      </c>
      <c r="L3601" s="1">
        <f>IF(G3601&gt;MainSheet!$C$11+$B$6+$C$6,IF(L3600&gt;=0.999,1,(G3601-MainSheet!$C$11-$B$6-$C$6)*I3601/$D$2/60),0)</f>
        <v>1</v>
      </c>
      <c r="M3601">
        <f t="shared" si="508"/>
        <v>1</v>
      </c>
      <c r="N3601" s="2">
        <f t="shared" si="509"/>
        <v>3721.0526315789471</v>
      </c>
      <c r="O3601">
        <f t="shared" si="512"/>
        <v>977.02127659574455</v>
      </c>
      <c r="P3601">
        <f t="shared" si="510"/>
        <v>192000</v>
      </c>
      <c r="Q3601" s="2">
        <f t="shared" si="511"/>
        <v>196698.0739081747</v>
      </c>
      <c r="R3601">
        <f>Q3601/MainSheet!$C$8*(G3601-G3600)+R3600</f>
        <v>5329.4151463072731</v>
      </c>
      <c r="S3601">
        <f t="shared" si="513"/>
        <v>86013.333771969788</v>
      </c>
      <c r="T3601">
        <f t="shared" si="505"/>
        <v>35.990000000001409</v>
      </c>
      <c r="U3601" s="1">
        <f>Q3601/MainSheet!$C$22</f>
        <v>1</v>
      </c>
    </row>
    <row r="3602" spans="7:21">
      <c r="G3602">
        <f t="shared" si="506"/>
        <v>36.000000000001407</v>
      </c>
      <c r="H3602">
        <f t="shared" si="507"/>
        <v>198000</v>
      </c>
      <c r="I3602" s="2">
        <f>MIN(MainSheet!$C$10/MainSheet!$C$9,MainSheet!$K$9*60)</f>
        <v>660</v>
      </c>
      <c r="J3602" s="1">
        <f>IF(G3602&gt;MainSheet!$C$11,IF(J3601&gt;=0.999,1,(G3602-MainSheet!$C$11)*I3602/$B$2/60),0)</f>
        <v>1</v>
      </c>
      <c r="K3602" s="1">
        <f>IF(G3602&gt;MainSheet!$C$11+$B$6,IF(K3601&gt;=0.999,1,(G3602-MainSheet!$C$11-$B$6)*I3602/$C$2/60),0)</f>
        <v>1</v>
      </c>
      <c r="L3602" s="1">
        <f>IF(G3602&gt;MainSheet!$C$11+$B$6+$C$6,IF(L3601&gt;=0.999,1,(G3602-MainSheet!$C$11-$B$6-$C$6)*I3602/$D$2/60),0)</f>
        <v>1</v>
      </c>
      <c r="M3602">
        <f t="shared" si="508"/>
        <v>1</v>
      </c>
      <c r="N3602" s="2">
        <f t="shared" si="509"/>
        <v>3721.0526315789471</v>
      </c>
      <c r="O3602">
        <f t="shared" si="512"/>
        <v>977.02127659574455</v>
      </c>
      <c r="P3602">
        <f t="shared" si="510"/>
        <v>192000</v>
      </c>
      <c r="Q3602" s="2">
        <f t="shared" si="511"/>
        <v>196698.0739081747</v>
      </c>
      <c r="R3602">
        <f>Q3602/MainSheet!$C$8*(G3602-G3601)+R3601</f>
        <v>5331.4463927981069</v>
      </c>
      <c r="S3602">
        <f t="shared" si="513"/>
        <v>86046.11678428782</v>
      </c>
      <c r="T3602">
        <f t="shared" si="505"/>
        <v>36.000000000001407</v>
      </c>
      <c r="U3602" s="1">
        <f>Q3602/MainSheet!$C$22</f>
        <v>1</v>
      </c>
    </row>
    <row r="3603" spans="7:21">
      <c r="G3603">
        <f t="shared" si="506"/>
        <v>36.010000000001405</v>
      </c>
      <c r="H3603">
        <f t="shared" si="507"/>
        <v>198000</v>
      </c>
      <c r="I3603" s="2">
        <f>MIN(MainSheet!$C$10/MainSheet!$C$9,MainSheet!$K$9*60)</f>
        <v>660</v>
      </c>
      <c r="J3603" s="1">
        <f>IF(G3603&gt;MainSheet!$C$11,IF(J3602&gt;=0.999,1,(G3603-MainSheet!$C$11)*I3603/$B$2/60),0)</f>
        <v>1</v>
      </c>
      <c r="K3603" s="1">
        <f>IF(G3603&gt;MainSheet!$C$11+$B$6,IF(K3602&gt;=0.999,1,(G3603-MainSheet!$C$11-$B$6)*I3603/$C$2/60),0)</f>
        <v>1</v>
      </c>
      <c r="L3603" s="1">
        <f>IF(G3603&gt;MainSheet!$C$11+$B$6+$C$6,IF(L3602&gt;=0.999,1,(G3603-MainSheet!$C$11-$B$6-$C$6)*I3603/$D$2/60),0)</f>
        <v>1</v>
      </c>
      <c r="M3603">
        <f t="shared" si="508"/>
        <v>1</v>
      </c>
      <c r="N3603" s="2">
        <f t="shared" si="509"/>
        <v>3721.0526315789471</v>
      </c>
      <c r="O3603">
        <f t="shared" si="512"/>
        <v>977.02127659574455</v>
      </c>
      <c r="P3603">
        <f t="shared" si="510"/>
        <v>192000</v>
      </c>
      <c r="Q3603" s="2">
        <f t="shared" si="511"/>
        <v>196698.0739081747</v>
      </c>
      <c r="R3603">
        <f>Q3603/MainSheet!$C$8*(G3603-G3602)+R3602</f>
        <v>5333.4776392889407</v>
      </c>
      <c r="S3603">
        <f t="shared" si="513"/>
        <v>86078.899796605852</v>
      </c>
      <c r="T3603">
        <f t="shared" si="505"/>
        <v>36.010000000001405</v>
      </c>
      <c r="U3603" s="1">
        <f>Q3603/MainSheet!$C$22</f>
        <v>1</v>
      </c>
    </row>
    <row r="3604" spans="7:21">
      <c r="G3604">
        <f t="shared" si="506"/>
        <v>36.020000000001403</v>
      </c>
      <c r="H3604">
        <f t="shared" si="507"/>
        <v>198000</v>
      </c>
      <c r="I3604" s="2">
        <f>MIN(MainSheet!$C$10/MainSheet!$C$9,MainSheet!$K$9*60)</f>
        <v>660</v>
      </c>
      <c r="J3604" s="1">
        <f>IF(G3604&gt;MainSheet!$C$11,IF(J3603&gt;=0.999,1,(G3604-MainSheet!$C$11)*I3604/$B$2/60),0)</f>
        <v>1</v>
      </c>
      <c r="K3604" s="1">
        <f>IF(G3604&gt;MainSheet!$C$11+$B$6,IF(K3603&gt;=0.999,1,(G3604-MainSheet!$C$11-$B$6)*I3604/$C$2/60),0)</f>
        <v>1</v>
      </c>
      <c r="L3604" s="1">
        <f>IF(G3604&gt;MainSheet!$C$11+$B$6+$C$6,IF(L3603&gt;=0.999,1,(G3604-MainSheet!$C$11-$B$6-$C$6)*I3604/$D$2/60),0)</f>
        <v>1</v>
      </c>
      <c r="M3604">
        <f t="shared" si="508"/>
        <v>1</v>
      </c>
      <c r="N3604" s="2">
        <f t="shared" si="509"/>
        <v>3721.0526315789471</v>
      </c>
      <c r="O3604">
        <f t="shared" si="512"/>
        <v>977.02127659574455</v>
      </c>
      <c r="P3604">
        <f t="shared" si="510"/>
        <v>192000</v>
      </c>
      <c r="Q3604" s="2">
        <f t="shared" si="511"/>
        <v>196698.0739081747</v>
      </c>
      <c r="R3604">
        <f>Q3604/MainSheet!$C$8*(G3604-G3603)+R3603</f>
        <v>5335.5088857797746</v>
      </c>
      <c r="S3604">
        <f t="shared" si="513"/>
        <v>86111.682808923884</v>
      </c>
      <c r="T3604">
        <f t="shared" si="505"/>
        <v>36.020000000001403</v>
      </c>
      <c r="U3604" s="1">
        <f>Q3604/MainSheet!$C$22</f>
        <v>1</v>
      </c>
    </row>
    <row r="3605" spans="7:21">
      <c r="G3605">
        <f t="shared" si="506"/>
        <v>36.030000000001401</v>
      </c>
      <c r="H3605">
        <f t="shared" si="507"/>
        <v>198000</v>
      </c>
      <c r="I3605" s="2">
        <f>MIN(MainSheet!$C$10/MainSheet!$C$9,MainSheet!$K$9*60)</f>
        <v>660</v>
      </c>
      <c r="J3605" s="1">
        <f>IF(G3605&gt;MainSheet!$C$11,IF(J3604&gt;=0.999,1,(G3605-MainSheet!$C$11)*I3605/$B$2/60),0)</f>
        <v>1</v>
      </c>
      <c r="K3605" s="1">
        <f>IF(G3605&gt;MainSheet!$C$11+$B$6,IF(K3604&gt;=0.999,1,(G3605-MainSheet!$C$11-$B$6)*I3605/$C$2/60),0)</f>
        <v>1</v>
      </c>
      <c r="L3605" s="1">
        <f>IF(G3605&gt;MainSheet!$C$11+$B$6+$C$6,IF(L3604&gt;=0.999,1,(G3605-MainSheet!$C$11-$B$6-$C$6)*I3605/$D$2/60),0)</f>
        <v>1</v>
      </c>
      <c r="M3605">
        <f t="shared" si="508"/>
        <v>1</v>
      </c>
      <c r="N3605" s="2">
        <f t="shared" si="509"/>
        <v>3721.0526315789471</v>
      </c>
      <c r="O3605">
        <f t="shared" si="512"/>
        <v>977.02127659574455</v>
      </c>
      <c r="P3605">
        <f t="shared" si="510"/>
        <v>192000</v>
      </c>
      <c r="Q3605" s="2">
        <f t="shared" si="511"/>
        <v>196698.0739081747</v>
      </c>
      <c r="R3605">
        <f>Q3605/MainSheet!$C$8*(G3605-G3604)+R3604</f>
        <v>5337.5401322706084</v>
      </c>
      <c r="S3605">
        <f t="shared" si="513"/>
        <v>86144.465821241916</v>
      </c>
      <c r="T3605">
        <f t="shared" si="505"/>
        <v>36.030000000001401</v>
      </c>
      <c r="U3605" s="1">
        <f>Q3605/MainSheet!$C$22</f>
        <v>1</v>
      </c>
    </row>
    <row r="3606" spans="7:21">
      <c r="G3606">
        <f t="shared" si="506"/>
        <v>36.040000000001399</v>
      </c>
      <c r="H3606">
        <f t="shared" si="507"/>
        <v>198000</v>
      </c>
      <c r="I3606" s="2">
        <f>MIN(MainSheet!$C$10/MainSheet!$C$9,MainSheet!$K$9*60)</f>
        <v>660</v>
      </c>
      <c r="J3606" s="1">
        <f>IF(G3606&gt;MainSheet!$C$11,IF(J3605&gt;=0.999,1,(G3606-MainSheet!$C$11)*I3606/$B$2/60),0)</f>
        <v>1</v>
      </c>
      <c r="K3606" s="1">
        <f>IF(G3606&gt;MainSheet!$C$11+$B$6,IF(K3605&gt;=0.999,1,(G3606-MainSheet!$C$11-$B$6)*I3606/$C$2/60),0)</f>
        <v>1</v>
      </c>
      <c r="L3606" s="1">
        <f>IF(G3606&gt;MainSheet!$C$11+$B$6+$C$6,IF(L3605&gt;=0.999,1,(G3606-MainSheet!$C$11-$B$6-$C$6)*I3606/$D$2/60),0)</f>
        <v>1</v>
      </c>
      <c r="M3606">
        <f t="shared" si="508"/>
        <v>1</v>
      </c>
      <c r="N3606" s="2">
        <f t="shared" si="509"/>
        <v>3721.0526315789471</v>
      </c>
      <c r="O3606">
        <f t="shared" si="512"/>
        <v>977.02127659574455</v>
      </c>
      <c r="P3606">
        <f t="shared" si="510"/>
        <v>192000</v>
      </c>
      <c r="Q3606" s="2">
        <f t="shared" si="511"/>
        <v>196698.0739081747</v>
      </c>
      <c r="R3606">
        <f>Q3606/MainSheet!$C$8*(G3606-G3605)+R3605</f>
        <v>5339.5713787614422</v>
      </c>
      <c r="S3606">
        <f t="shared" si="513"/>
        <v>86177.248833559948</v>
      </c>
      <c r="T3606">
        <f t="shared" si="505"/>
        <v>36.040000000001399</v>
      </c>
      <c r="U3606" s="1">
        <f>Q3606/MainSheet!$C$22</f>
        <v>1</v>
      </c>
    </row>
    <row r="3607" spans="7:21">
      <c r="G3607">
        <f t="shared" si="506"/>
        <v>36.050000000001397</v>
      </c>
      <c r="H3607">
        <f t="shared" si="507"/>
        <v>198000</v>
      </c>
      <c r="I3607" s="2">
        <f>MIN(MainSheet!$C$10/MainSheet!$C$9,MainSheet!$K$9*60)</f>
        <v>660</v>
      </c>
      <c r="J3607" s="1">
        <f>IF(G3607&gt;MainSheet!$C$11,IF(J3606&gt;=0.999,1,(G3607-MainSheet!$C$11)*I3607/$B$2/60),0)</f>
        <v>1</v>
      </c>
      <c r="K3607" s="1">
        <f>IF(G3607&gt;MainSheet!$C$11+$B$6,IF(K3606&gt;=0.999,1,(G3607-MainSheet!$C$11-$B$6)*I3607/$C$2/60),0)</f>
        <v>1</v>
      </c>
      <c r="L3607" s="1">
        <f>IF(G3607&gt;MainSheet!$C$11+$B$6+$C$6,IF(L3606&gt;=0.999,1,(G3607-MainSheet!$C$11-$B$6-$C$6)*I3607/$D$2/60),0)</f>
        <v>1</v>
      </c>
      <c r="M3607">
        <f t="shared" si="508"/>
        <v>1</v>
      </c>
      <c r="N3607" s="2">
        <f t="shared" si="509"/>
        <v>3721.0526315789471</v>
      </c>
      <c r="O3607">
        <f t="shared" si="512"/>
        <v>977.02127659574455</v>
      </c>
      <c r="P3607">
        <f t="shared" si="510"/>
        <v>192000</v>
      </c>
      <c r="Q3607" s="2">
        <f t="shared" si="511"/>
        <v>196698.0739081747</v>
      </c>
      <c r="R3607">
        <f>Q3607/MainSheet!$C$8*(G3607-G3606)+R3606</f>
        <v>5341.6026252522761</v>
      </c>
      <c r="S3607">
        <f t="shared" si="513"/>
        <v>86210.03184587798</v>
      </c>
      <c r="T3607">
        <f t="shared" si="505"/>
        <v>36.050000000001397</v>
      </c>
      <c r="U3607" s="1">
        <f>Q3607/MainSheet!$C$22</f>
        <v>1</v>
      </c>
    </row>
    <row r="3608" spans="7:21">
      <c r="G3608">
        <f t="shared" si="506"/>
        <v>36.060000000001395</v>
      </c>
      <c r="H3608">
        <f t="shared" si="507"/>
        <v>198000</v>
      </c>
      <c r="I3608" s="2">
        <f>MIN(MainSheet!$C$10/MainSheet!$C$9,MainSheet!$K$9*60)</f>
        <v>660</v>
      </c>
      <c r="J3608" s="1">
        <f>IF(G3608&gt;MainSheet!$C$11,IF(J3607&gt;=0.999,1,(G3608-MainSheet!$C$11)*I3608/$B$2/60),0)</f>
        <v>1</v>
      </c>
      <c r="K3608" s="1">
        <f>IF(G3608&gt;MainSheet!$C$11+$B$6,IF(K3607&gt;=0.999,1,(G3608-MainSheet!$C$11-$B$6)*I3608/$C$2/60),0)</f>
        <v>1</v>
      </c>
      <c r="L3608" s="1">
        <f>IF(G3608&gt;MainSheet!$C$11+$B$6+$C$6,IF(L3607&gt;=0.999,1,(G3608-MainSheet!$C$11-$B$6-$C$6)*I3608/$D$2/60),0)</f>
        <v>1</v>
      </c>
      <c r="M3608">
        <f t="shared" si="508"/>
        <v>1</v>
      </c>
      <c r="N3608" s="2">
        <f t="shared" si="509"/>
        <v>3721.0526315789471</v>
      </c>
      <c r="O3608">
        <f t="shared" si="512"/>
        <v>977.02127659574455</v>
      </c>
      <c r="P3608">
        <f t="shared" si="510"/>
        <v>192000</v>
      </c>
      <c r="Q3608" s="2">
        <f t="shared" si="511"/>
        <v>196698.0739081747</v>
      </c>
      <c r="R3608">
        <f>Q3608/MainSheet!$C$8*(G3608-G3607)+R3607</f>
        <v>5343.6338717431099</v>
      </c>
      <c r="S3608">
        <f t="shared" si="513"/>
        <v>86242.814858196012</v>
      </c>
      <c r="T3608">
        <f t="shared" si="505"/>
        <v>36.060000000001395</v>
      </c>
      <c r="U3608" s="1">
        <f>Q3608/MainSheet!$C$22</f>
        <v>1</v>
      </c>
    </row>
    <row r="3609" spans="7:21">
      <c r="G3609">
        <f t="shared" si="506"/>
        <v>36.070000000001393</v>
      </c>
      <c r="H3609">
        <f t="shared" si="507"/>
        <v>198000</v>
      </c>
      <c r="I3609" s="2">
        <f>MIN(MainSheet!$C$10/MainSheet!$C$9,MainSheet!$K$9*60)</f>
        <v>660</v>
      </c>
      <c r="J3609" s="1">
        <f>IF(G3609&gt;MainSheet!$C$11,IF(J3608&gt;=0.999,1,(G3609-MainSheet!$C$11)*I3609/$B$2/60),0)</f>
        <v>1</v>
      </c>
      <c r="K3609" s="1">
        <f>IF(G3609&gt;MainSheet!$C$11+$B$6,IF(K3608&gt;=0.999,1,(G3609-MainSheet!$C$11-$B$6)*I3609/$C$2/60),0)</f>
        <v>1</v>
      </c>
      <c r="L3609" s="1">
        <f>IF(G3609&gt;MainSheet!$C$11+$B$6+$C$6,IF(L3608&gt;=0.999,1,(G3609-MainSheet!$C$11-$B$6-$C$6)*I3609/$D$2/60),0)</f>
        <v>1</v>
      </c>
      <c r="M3609">
        <f t="shared" si="508"/>
        <v>1</v>
      </c>
      <c r="N3609" s="2">
        <f t="shared" si="509"/>
        <v>3721.0526315789471</v>
      </c>
      <c r="O3609">
        <f t="shared" si="512"/>
        <v>977.02127659574455</v>
      </c>
      <c r="P3609">
        <f t="shared" si="510"/>
        <v>192000</v>
      </c>
      <c r="Q3609" s="2">
        <f t="shared" si="511"/>
        <v>196698.0739081747</v>
      </c>
      <c r="R3609">
        <f>Q3609/MainSheet!$C$8*(G3609-G3608)+R3608</f>
        <v>5345.6651182339438</v>
      </c>
      <c r="S3609">
        <f t="shared" si="513"/>
        <v>86275.597870514044</v>
      </c>
      <c r="T3609">
        <f t="shared" si="505"/>
        <v>36.070000000001393</v>
      </c>
      <c r="U3609" s="1">
        <f>Q3609/MainSheet!$C$22</f>
        <v>1</v>
      </c>
    </row>
    <row r="3610" spans="7:21">
      <c r="G3610">
        <f t="shared" si="506"/>
        <v>36.080000000001391</v>
      </c>
      <c r="H3610">
        <f t="shared" si="507"/>
        <v>198000</v>
      </c>
      <c r="I3610" s="2">
        <f>MIN(MainSheet!$C$10/MainSheet!$C$9,MainSheet!$K$9*60)</f>
        <v>660</v>
      </c>
      <c r="J3610" s="1">
        <f>IF(G3610&gt;MainSheet!$C$11,IF(J3609&gt;=0.999,1,(G3610-MainSheet!$C$11)*I3610/$B$2/60),0)</f>
        <v>1</v>
      </c>
      <c r="K3610" s="1">
        <f>IF(G3610&gt;MainSheet!$C$11+$B$6,IF(K3609&gt;=0.999,1,(G3610-MainSheet!$C$11-$B$6)*I3610/$C$2/60),0)</f>
        <v>1</v>
      </c>
      <c r="L3610" s="1">
        <f>IF(G3610&gt;MainSheet!$C$11+$B$6+$C$6,IF(L3609&gt;=0.999,1,(G3610-MainSheet!$C$11-$B$6-$C$6)*I3610/$D$2/60),0)</f>
        <v>1</v>
      </c>
      <c r="M3610">
        <f t="shared" si="508"/>
        <v>1</v>
      </c>
      <c r="N3610" s="2">
        <f t="shared" si="509"/>
        <v>3721.0526315789471</v>
      </c>
      <c r="O3610">
        <f t="shared" si="512"/>
        <v>977.02127659574455</v>
      </c>
      <c r="P3610">
        <f t="shared" si="510"/>
        <v>192000</v>
      </c>
      <c r="Q3610" s="2">
        <f t="shared" si="511"/>
        <v>196698.0739081747</v>
      </c>
      <c r="R3610">
        <f>Q3610/MainSheet!$C$8*(G3610-G3609)+R3609</f>
        <v>5347.6963647247776</v>
      </c>
      <c r="S3610">
        <f t="shared" si="513"/>
        <v>86308.380882832076</v>
      </c>
      <c r="T3610">
        <f t="shared" si="505"/>
        <v>36.080000000001391</v>
      </c>
      <c r="U3610" s="1">
        <f>Q3610/MainSheet!$C$22</f>
        <v>1</v>
      </c>
    </row>
    <row r="3611" spans="7:21">
      <c r="G3611">
        <f t="shared" si="506"/>
        <v>36.090000000001389</v>
      </c>
      <c r="H3611">
        <f t="shared" si="507"/>
        <v>198000</v>
      </c>
      <c r="I3611" s="2">
        <f>MIN(MainSheet!$C$10/MainSheet!$C$9,MainSheet!$K$9*60)</f>
        <v>660</v>
      </c>
      <c r="J3611" s="1">
        <f>IF(G3611&gt;MainSheet!$C$11,IF(J3610&gt;=0.999,1,(G3611-MainSheet!$C$11)*I3611/$B$2/60),0)</f>
        <v>1</v>
      </c>
      <c r="K3611" s="1">
        <f>IF(G3611&gt;MainSheet!$C$11+$B$6,IF(K3610&gt;=0.999,1,(G3611-MainSheet!$C$11-$B$6)*I3611/$C$2/60),0)</f>
        <v>1</v>
      </c>
      <c r="L3611" s="1">
        <f>IF(G3611&gt;MainSheet!$C$11+$B$6+$C$6,IF(L3610&gt;=0.999,1,(G3611-MainSheet!$C$11-$B$6-$C$6)*I3611/$D$2/60),0)</f>
        <v>1</v>
      </c>
      <c r="M3611">
        <f t="shared" si="508"/>
        <v>1</v>
      </c>
      <c r="N3611" s="2">
        <f t="shared" si="509"/>
        <v>3721.0526315789471</v>
      </c>
      <c r="O3611">
        <f t="shared" si="512"/>
        <v>977.02127659574455</v>
      </c>
      <c r="P3611">
        <f t="shared" si="510"/>
        <v>192000</v>
      </c>
      <c r="Q3611" s="2">
        <f t="shared" si="511"/>
        <v>196698.0739081747</v>
      </c>
      <c r="R3611">
        <f>Q3611/MainSheet!$C$8*(G3611-G3610)+R3610</f>
        <v>5349.7276112156114</v>
      </c>
      <c r="S3611">
        <f t="shared" si="513"/>
        <v>86341.163895150108</v>
      </c>
      <c r="T3611">
        <f t="shared" si="505"/>
        <v>36.090000000001389</v>
      </c>
      <c r="U3611" s="1">
        <f>Q3611/MainSheet!$C$22</f>
        <v>1</v>
      </c>
    </row>
    <row r="3612" spans="7:21">
      <c r="G3612">
        <f t="shared" si="506"/>
        <v>36.100000000001387</v>
      </c>
      <c r="H3612">
        <f t="shared" si="507"/>
        <v>198000</v>
      </c>
      <c r="I3612" s="2">
        <f>MIN(MainSheet!$C$10/MainSheet!$C$9,MainSheet!$K$9*60)</f>
        <v>660</v>
      </c>
      <c r="J3612" s="1">
        <f>IF(G3612&gt;MainSheet!$C$11,IF(J3611&gt;=0.999,1,(G3612-MainSheet!$C$11)*I3612/$B$2/60),0)</f>
        <v>1</v>
      </c>
      <c r="K3612" s="1">
        <f>IF(G3612&gt;MainSheet!$C$11+$B$6,IF(K3611&gt;=0.999,1,(G3612-MainSheet!$C$11-$B$6)*I3612/$C$2/60),0)</f>
        <v>1</v>
      </c>
      <c r="L3612" s="1">
        <f>IF(G3612&gt;MainSheet!$C$11+$B$6+$C$6,IF(L3611&gt;=0.999,1,(G3612-MainSheet!$C$11-$B$6-$C$6)*I3612/$D$2/60),0)</f>
        <v>1</v>
      </c>
      <c r="M3612">
        <f t="shared" si="508"/>
        <v>1</v>
      </c>
      <c r="N3612" s="2">
        <f t="shared" si="509"/>
        <v>3721.0526315789471</v>
      </c>
      <c r="O3612">
        <f t="shared" si="512"/>
        <v>977.02127659574455</v>
      </c>
      <c r="P3612">
        <f t="shared" si="510"/>
        <v>192000</v>
      </c>
      <c r="Q3612" s="2">
        <f t="shared" si="511"/>
        <v>196698.0739081747</v>
      </c>
      <c r="R3612">
        <f>Q3612/MainSheet!$C$8*(G3612-G3611)+R3611</f>
        <v>5351.7588577064453</v>
      </c>
      <c r="S3612">
        <f t="shared" si="513"/>
        <v>86373.94690746814</v>
      </c>
      <c r="T3612">
        <f t="shared" si="505"/>
        <v>36.100000000001387</v>
      </c>
      <c r="U3612" s="1">
        <f>Q3612/MainSheet!$C$22</f>
        <v>1</v>
      </c>
    </row>
    <row r="3613" spans="7:21">
      <c r="G3613">
        <f t="shared" si="506"/>
        <v>36.110000000001385</v>
      </c>
      <c r="H3613">
        <f t="shared" si="507"/>
        <v>198000</v>
      </c>
      <c r="I3613" s="2">
        <f>MIN(MainSheet!$C$10/MainSheet!$C$9,MainSheet!$K$9*60)</f>
        <v>660</v>
      </c>
      <c r="J3613" s="1">
        <f>IF(G3613&gt;MainSheet!$C$11,IF(J3612&gt;=0.999,1,(G3613-MainSheet!$C$11)*I3613/$B$2/60),0)</f>
        <v>1</v>
      </c>
      <c r="K3613" s="1">
        <f>IF(G3613&gt;MainSheet!$C$11+$B$6,IF(K3612&gt;=0.999,1,(G3613-MainSheet!$C$11-$B$6)*I3613/$C$2/60),0)</f>
        <v>1</v>
      </c>
      <c r="L3613" s="1">
        <f>IF(G3613&gt;MainSheet!$C$11+$B$6+$C$6,IF(L3612&gt;=0.999,1,(G3613-MainSheet!$C$11-$B$6-$C$6)*I3613/$D$2/60),0)</f>
        <v>1</v>
      </c>
      <c r="M3613">
        <f t="shared" si="508"/>
        <v>1</v>
      </c>
      <c r="N3613" s="2">
        <f t="shared" si="509"/>
        <v>3721.0526315789471</v>
      </c>
      <c r="O3613">
        <f t="shared" si="512"/>
        <v>977.02127659574455</v>
      </c>
      <c r="P3613">
        <f t="shared" si="510"/>
        <v>192000</v>
      </c>
      <c r="Q3613" s="2">
        <f t="shared" si="511"/>
        <v>196698.0739081747</v>
      </c>
      <c r="R3613">
        <f>Q3613/MainSheet!$C$8*(G3613-G3612)+R3612</f>
        <v>5353.7901041972791</v>
      </c>
      <c r="S3613">
        <f t="shared" si="513"/>
        <v>86406.729919786172</v>
      </c>
      <c r="T3613">
        <f t="shared" si="505"/>
        <v>36.110000000001385</v>
      </c>
      <c r="U3613" s="1">
        <f>Q3613/MainSheet!$C$22</f>
        <v>1</v>
      </c>
    </row>
    <row r="3614" spans="7:21">
      <c r="G3614">
        <f t="shared" si="506"/>
        <v>36.120000000001383</v>
      </c>
      <c r="H3614">
        <f t="shared" si="507"/>
        <v>198000</v>
      </c>
      <c r="I3614" s="2">
        <f>MIN(MainSheet!$C$10/MainSheet!$C$9,MainSheet!$K$9*60)</f>
        <v>660</v>
      </c>
      <c r="J3614" s="1">
        <f>IF(G3614&gt;MainSheet!$C$11,IF(J3613&gt;=0.999,1,(G3614-MainSheet!$C$11)*I3614/$B$2/60),0)</f>
        <v>1</v>
      </c>
      <c r="K3614" s="1">
        <f>IF(G3614&gt;MainSheet!$C$11+$B$6,IF(K3613&gt;=0.999,1,(G3614-MainSheet!$C$11-$B$6)*I3614/$C$2/60),0)</f>
        <v>1</v>
      </c>
      <c r="L3614" s="1">
        <f>IF(G3614&gt;MainSheet!$C$11+$B$6+$C$6,IF(L3613&gt;=0.999,1,(G3614-MainSheet!$C$11-$B$6-$C$6)*I3614/$D$2/60),0)</f>
        <v>1</v>
      </c>
      <c r="M3614">
        <f t="shared" si="508"/>
        <v>1</v>
      </c>
      <c r="N3614" s="2">
        <f t="shared" si="509"/>
        <v>3721.0526315789471</v>
      </c>
      <c r="O3614">
        <f t="shared" si="512"/>
        <v>977.02127659574455</v>
      </c>
      <c r="P3614">
        <f t="shared" si="510"/>
        <v>192000</v>
      </c>
      <c r="Q3614" s="2">
        <f t="shared" si="511"/>
        <v>196698.0739081747</v>
      </c>
      <c r="R3614">
        <f>Q3614/MainSheet!$C$8*(G3614-G3613)+R3613</f>
        <v>5355.8213506881129</v>
      </c>
      <c r="S3614">
        <f t="shared" si="513"/>
        <v>86439.512932104204</v>
      </c>
      <c r="T3614">
        <f t="shared" si="505"/>
        <v>36.120000000001383</v>
      </c>
      <c r="U3614" s="1">
        <f>Q3614/MainSheet!$C$22</f>
        <v>1</v>
      </c>
    </row>
    <row r="3615" spans="7:21">
      <c r="G3615">
        <f t="shared" si="506"/>
        <v>36.130000000001381</v>
      </c>
      <c r="H3615">
        <f t="shared" si="507"/>
        <v>198000</v>
      </c>
      <c r="I3615" s="2">
        <f>MIN(MainSheet!$C$10/MainSheet!$C$9,MainSheet!$K$9*60)</f>
        <v>660</v>
      </c>
      <c r="J3615" s="1">
        <f>IF(G3615&gt;MainSheet!$C$11,IF(J3614&gt;=0.999,1,(G3615-MainSheet!$C$11)*I3615/$B$2/60),0)</f>
        <v>1</v>
      </c>
      <c r="K3615" s="1">
        <f>IF(G3615&gt;MainSheet!$C$11+$B$6,IF(K3614&gt;=0.999,1,(G3615-MainSheet!$C$11-$B$6)*I3615/$C$2/60),0)</f>
        <v>1</v>
      </c>
      <c r="L3615" s="1">
        <f>IF(G3615&gt;MainSheet!$C$11+$B$6+$C$6,IF(L3614&gt;=0.999,1,(G3615-MainSheet!$C$11-$B$6-$C$6)*I3615/$D$2/60),0)</f>
        <v>1</v>
      </c>
      <c r="M3615">
        <f t="shared" si="508"/>
        <v>1</v>
      </c>
      <c r="N3615" s="2">
        <f t="shared" si="509"/>
        <v>3721.0526315789471</v>
      </c>
      <c r="O3615">
        <f t="shared" si="512"/>
        <v>977.02127659574455</v>
      </c>
      <c r="P3615">
        <f t="shared" si="510"/>
        <v>192000</v>
      </c>
      <c r="Q3615" s="2">
        <f t="shared" si="511"/>
        <v>196698.0739081747</v>
      </c>
      <c r="R3615">
        <f>Q3615/MainSheet!$C$8*(G3615-G3614)+R3614</f>
        <v>5357.8525971789468</v>
      </c>
      <c r="S3615">
        <f t="shared" si="513"/>
        <v>86472.295944422236</v>
      </c>
      <c r="T3615">
        <f t="shared" si="505"/>
        <v>36.130000000001381</v>
      </c>
      <c r="U3615" s="1">
        <f>Q3615/MainSheet!$C$22</f>
        <v>1</v>
      </c>
    </row>
    <row r="3616" spans="7:21">
      <c r="G3616">
        <f t="shared" si="506"/>
        <v>36.140000000001379</v>
      </c>
      <c r="H3616">
        <f t="shared" si="507"/>
        <v>198000</v>
      </c>
      <c r="I3616" s="2">
        <f>MIN(MainSheet!$C$10/MainSheet!$C$9,MainSheet!$K$9*60)</f>
        <v>660</v>
      </c>
      <c r="J3616" s="1">
        <f>IF(G3616&gt;MainSheet!$C$11,IF(J3615&gt;=0.999,1,(G3616-MainSheet!$C$11)*I3616/$B$2/60),0)</f>
        <v>1</v>
      </c>
      <c r="K3616" s="1">
        <f>IF(G3616&gt;MainSheet!$C$11+$B$6,IF(K3615&gt;=0.999,1,(G3616-MainSheet!$C$11-$B$6)*I3616/$C$2/60),0)</f>
        <v>1</v>
      </c>
      <c r="L3616" s="1">
        <f>IF(G3616&gt;MainSheet!$C$11+$B$6+$C$6,IF(L3615&gt;=0.999,1,(G3616-MainSheet!$C$11-$B$6-$C$6)*I3616/$D$2/60),0)</f>
        <v>1</v>
      </c>
      <c r="M3616">
        <f t="shared" si="508"/>
        <v>1</v>
      </c>
      <c r="N3616" s="2">
        <f t="shared" si="509"/>
        <v>3721.0526315789471</v>
      </c>
      <c r="O3616">
        <f t="shared" si="512"/>
        <v>977.02127659574455</v>
      </c>
      <c r="P3616">
        <f t="shared" si="510"/>
        <v>192000</v>
      </c>
      <c r="Q3616" s="2">
        <f t="shared" si="511"/>
        <v>196698.0739081747</v>
      </c>
      <c r="R3616">
        <f>Q3616/MainSheet!$C$8*(G3616-G3615)+R3615</f>
        <v>5359.8838436697806</v>
      </c>
      <c r="S3616">
        <f t="shared" si="513"/>
        <v>86505.078956740268</v>
      </c>
      <c r="T3616">
        <f t="shared" si="505"/>
        <v>36.140000000001379</v>
      </c>
      <c r="U3616" s="1">
        <f>Q3616/MainSheet!$C$22</f>
        <v>1</v>
      </c>
    </row>
    <row r="3617" spans="7:21">
      <c r="G3617">
        <f t="shared" si="506"/>
        <v>36.150000000001377</v>
      </c>
      <c r="H3617">
        <f t="shared" si="507"/>
        <v>198000</v>
      </c>
      <c r="I3617" s="2">
        <f>MIN(MainSheet!$C$10/MainSheet!$C$9,MainSheet!$K$9*60)</f>
        <v>660</v>
      </c>
      <c r="J3617" s="1">
        <f>IF(G3617&gt;MainSheet!$C$11,IF(J3616&gt;=0.999,1,(G3617-MainSheet!$C$11)*I3617/$B$2/60),0)</f>
        <v>1</v>
      </c>
      <c r="K3617" s="1">
        <f>IF(G3617&gt;MainSheet!$C$11+$B$6,IF(K3616&gt;=0.999,1,(G3617-MainSheet!$C$11-$B$6)*I3617/$C$2/60),0)</f>
        <v>1</v>
      </c>
      <c r="L3617" s="1">
        <f>IF(G3617&gt;MainSheet!$C$11+$B$6+$C$6,IF(L3616&gt;=0.999,1,(G3617-MainSheet!$C$11-$B$6-$C$6)*I3617/$D$2/60),0)</f>
        <v>1</v>
      </c>
      <c r="M3617">
        <f t="shared" si="508"/>
        <v>1</v>
      </c>
      <c r="N3617" s="2">
        <f t="shared" si="509"/>
        <v>3721.0526315789471</v>
      </c>
      <c r="O3617">
        <f t="shared" si="512"/>
        <v>977.02127659574455</v>
      </c>
      <c r="P3617">
        <f t="shared" si="510"/>
        <v>192000</v>
      </c>
      <c r="Q3617" s="2">
        <f t="shared" si="511"/>
        <v>196698.0739081747</v>
      </c>
      <c r="R3617">
        <f>Q3617/MainSheet!$C$8*(G3617-G3616)+R3616</f>
        <v>5361.9150901606145</v>
      </c>
      <c r="S3617">
        <f t="shared" si="513"/>
        <v>86537.8619690583</v>
      </c>
      <c r="T3617">
        <f t="shared" si="505"/>
        <v>36.150000000001377</v>
      </c>
      <c r="U3617" s="1">
        <f>Q3617/MainSheet!$C$22</f>
        <v>1</v>
      </c>
    </row>
    <row r="3618" spans="7:21">
      <c r="G3618">
        <f t="shared" si="506"/>
        <v>36.160000000001375</v>
      </c>
      <c r="H3618">
        <f t="shared" si="507"/>
        <v>198000</v>
      </c>
      <c r="I3618" s="2">
        <f>MIN(MainSheet!$C$10/MainSheet!$C$9,MainSheet!$K$9*60)</f>
        <v>660</v>
      </c>
      <c r="J3618" s="1">
        <f>IF(G3618&gt;MainSheet!$C$11,IF(J3617&gt;=0.999,1,(G3618-MainSheet!$C$11)*I3618/$B$2/60),0)</f>
        <v>1</v>
      </c>
      <c r="K3618" s="1">
        <f>IF(G3618&gt;MainSheet!$C$11+$B$6,IF(K3617&gt;=0.999,1,(G3618-MainSheet!$C$11-$B$6)*I3618/$C$2/60),0)</f>
        <v>1</v>
      </c>
      <c r="L3618" s="1">
        <f>IF(G3618&gt;MainSheet!$C$11+$B$6+$C$6,IF(L3617&gt;=0.999,1,(G3618-MainSheet!$C$11-$B$6-$C$6)*I3618/$D$2/60),0)</f>
        <v>1</v>
      </c>
      <c r="M3618">
        <f t="shared" si="508"/>
        <v>1</v>
      </c>
      <c r="N3618" s="2">
        <f t="shared" si="509"/>
        <v>3721.0526315789471</v>
      </c>
      <c r="O3618">
        <f t="shared" si="512"/>
        <v>977.02127659574455</v>
      </c>
      <c r="P3618">
        <f t="shared" si="510"/>
        <v>192000</v>
      </c>
      <c r="Q3618" s="2">
        <f t="shared" si="511"/>
        <v>196698.0739081747</v>
      </c>
      <c r="R3618">
        <f>Q3618/MainSheet!$C$8*(G3618-G3617)+R3617</f>
        <v>5363.9463366514483</v>
      </c>
      <c r="S3618">
        <f t="shared" si="513"/>
        <v>86570.644981376332</v>
      </c>
      <c r="T3618">
        <f t="shared" si="505"/>
        <v>36.160000000001375</v>
      </c>
      <c r="U3618" s="1">
        <f>Q3618/MainSheet!$C$22</f>
        <v>1</v>
      </c>
    </row>
    <row r="3619" spans="7:21">
      <c r="G3619">
        <f t="shared" si="506"/>
        <v>36.170000000001373</v>
      </c>
      <c r="H3619">
        <f t="shared" si="507"/>
        <v>198000</v>
      </c>
      <c r="I3619" s="2">
        <f>MIN(MainSheet!$C$10/MainSheet!$C$9,MainSheet!$K$9*60)</f>
        <v>660</v>
      </c>
      <c r="J3619" s="1">
        <f>IF(G3619&gt;MainSheet!$C$11,IF(J3618&gt;=0.999,1,(G3619-MainSheet!$C$11)*I3619/$B$2/60),0)</f>
        <v>1</v>
      </c>
      <c r="K3619" s="1">
        <f>IF(G3619&gt;MainSheet!$C$11+$B$6,IF(K3618&gt;=0.999,1,(G3619-MainSheet!$C$11-$B$6)*I3619/$C$2/60),0)</f>
        <v>1</v>
      </c>
      <c r="L3619" s="1">
        <f>IF(G3619&gt;MainSheet!$C$11+$B$6+$C$6,IF(L3618&gt;=0.999,1,(G3619-MainSheet!$C$11-$B$6-$C$6)*I3619/$D$2/60),0)</f>
        <v>1</v>
      </c>
      <c r="M3619">
        <f t="shared" si="508"/>
        <v>1</v>
      </c>
      <c r="N3619" s="2">
        <f t="shared" si="509"/>
        <v>3721.0526315789471</v>
      </c>
      <c r="O3619">
        <f t="shared" si="512"/>
        <v>977.02127659574455</v>
      </c>
      <c r="P3619">
        <f t="shared" si="510"/>
        <v>192000</v>
      </c>
      <c r="Q3619" s="2">
        <f t="shared" si="511"/>
        <v>196698.0739081747</v>
      </c>
      <c r="R3619">
        <f>Q3619/MainSheet!$C$8*(G3619-G3618)+R3618</f>
        <v>5365.9775831422821</v>
      </c>
      <c r="S3619">
        <f t="shared" si="513"/>
        <v>86603.427993694364</v>
      </c>
      <c r="T3619">
        <f t="shared" si="505"/>
        <v>36.170000000001373</v>
      </c>
      <c r="U3619" s="1">
        <f>Q3619/MainSheet!$C$22</f>
        <v>1</v>
      </c>
    </row>
    <row r="3620" spans="7:21">
      <c r="G3620">
        <f t="shared" si="506"/>
        <v>36.180000000001371</v>
      </c>
      <c r="H3620">
        <f t="shared" si="507"/>
        <v>198000</v>
      </c>
      <c r="I3620" s="2">
        <f>MIN(MainSheet!$C$10/MainSheet!$C$9,MainSheet!$K$9*60)</f>
        <v>660</v>
      </c>
      <c r="J3620" s="1">
        <f>IF(G3620&gt;MainSheet!$C$11,IF(J3619&gt;=0.999,1,(G3620-MainSheet!$C$11)*I3620/$B$2/60),0)</f>
        <v>1</v>
      </c>
      <c r="K3620" s="1">
        <f>IF(G3620&gt;MainSheet!$C$11+$B$6,IF(K3619&gt;=0.999,1,(G3620-MainSheet!$C$11-$B$6)*I3620/$C$2/60),0)</f>
        <v>1</v>
      </c>
      <c r="L3620" s="1">
        <f>IF(G3620&gt;MainSheet!$C$11+$B$6+$C$6,IF(L3619&gt;=0.999,1,(G3620-MainSheet!$C$11-$B$6-$C$6)*I3620/$D$2/60),0)</f>
        <v>1</v>
      </c>
      <c r="M3620">
        <f t="shared" si="508"/>
        <v>1</v>
      </c>
      <c r="N3620" s="2">
        <f t="shared" si="509"/>
        <v>3721.0526315789471</v>
      </c>
      <c r="O3620">
        <f t="shared" si="512"/>
        <v>977.02127659574455</v>
      </c>
      <c r="P3620">
        <f t="shared" si="510"/>
        <v>192000</v>
      </c>
      <c r="Q3620" s="2">
        <f t="shared" si="511"/>
        <v>196698.0739081747</v>
      </c>
      <c r="R3620">
        <f>Q3620/MainSheet!$C$8*(G3620-G3619)+R3619</f>
        <v>5368.008829633116</v>
      </c>
      <c r="S3620">
        <f t="shared" si="513"/>
        <v>86636.211006012396</v>
      </c>
      <c r="T3620">
        <f t="shared" si="505"/>
        <v>36.180000000001371</v>
      </c>
      <c r="U3620" s="1">
        <f>Q3620/MainSheet!$C$22</f>
        <v>1</v>
      </c>
    </row>
    <row r="3621" spans="7:21">
      <c r="G3621">
        <f t="shared" si="506"/>
        <v>36.190000000001369</v>
      </c>
      <c r="H3621">
        <f t="shared" si="507"/>
        <v>198000</v>
      </c>
      <c r="I3621" s="2">
        <f>MIN(MainSheet!$C$10/MainSheet!$C$9,MainSheet!$K$9*60)</f>
        <v>660</v>
      </c>
      <c r="J3621" s="1">
        <f>IF(G3621&gt;MainSheet!$C$11,IF(J3620&gt;=0.999,1,(G3621-MainSheet!$C$11)*I3621/$B$2/60),0)</f>
        <v>1</v>
      </c>
      <c r="K3621" s="1">
        <f>IF(G3621&gt;MainSheet!$C$11+$B$6,IF(K3620&gt;=0.999,1,(G3621-MainSheet!$C$11-$B$6)*I3621/$C$2/60),0)</f>
        <v>1</v>
      </c>
      <c r="L3621" s="1">
        <f>IF(G3621&gt;MainSheet!$C$11+$B$6+$C$6,IF(L3620&gt;=0.999,1,(G3621-MainSheet!$C$11-$B$6-$C$6)*I3621/$D$2/60),0)</f>
        <v>1</v>
      </c>
      <c r="M3621">
        <f t="shared" si="508"/>
        <v>1</v>
      </c>
      <c r="N3621" s="2">
        <f t="shared" si="509"/>
        <v>3721.0526315789471</v>
      </c>
      <c r="O3621">
        <f t="shared" si="512"/>
        <v>977.02127659574455</v>
      </c>
      <c r="P3621">
        <f t="shared" si="510"/>
        <v>192000</v>
      </c>
      <c r="Q3621" s="2">
        <f t="shared" si="511"/>
        <v>196698.0739081747</v>
      </c>
      <c r="R3621">
        <f>Q3621/MainSheet!$C$8*(G3621-G3620)+R3620</f>
        <v>5370.0400761239498</v>
      </c>
      <c r="S3621">
        <f t="shared" si="513"/>
        <v>86668.994018330428</v>
      </c>
      <c r="T3621">
        <f t="shared" si="505"/>
        <v>36.190000000001369</v>
      </c>
      <c r="U3621" s="1">
        <f>Q3621/MainSheet!$C$22</f>
        <v>1</v>
      </c>
    </row>
    <row r="3622" spans="7:21">
      <c r="G3622">
        <f t="shared" si="506"/>
        <v>36.200000000001367</v>
      </c>
      <c r="H3622">
        <f t="shared" si="507"/>
        <v>198000</v>
      </c>
      <c r="I3622" s="2">
        <f>MIN(MainSheet!$C$10/MainSheet!$C$9,MainSheet!$K$9*60)</f>
        <v>660</v>
      </c>
      <c r="J3622" s="1">
        <f>IF(G3622&gt;MainSheet!$C$11,IF(J3621&gt;=0.999,1,(G3622-MainSheet!$C$11)*I3622/$B$2/60),0)</f>
        <v>1</v>
      </c>
      <c r="K3622" s="1">
        <f>IF(G3622&gt;MainSheet!$C$11+$B$6,IF(K3621&gt;=0.999,1,(G3622-MainSheet!$C$11-$B$6)*I3622/$C$2/60),0)</f>
        <v>1</v>
      </c>
      <c r="L3622" s="1">
        <f>IF(G3622&gt;MainSheet!$C$11+$B$6+$C$6,IF(L3621&gt;=0.999,1,(G3622-MainSheet!$C$11-$B$6-$C$6)*I3622/$D$2/60),0)</f>
        <v>1</v>
      </c>
      <c r="M3622">
        <f t="shared" si="508"/>
        <v>1</v>
      </c>
      <c r="N3622" s="2">
        <f t="shared" si="509"/>
        <v>3721.0526315789471</v>
      </c>
      <c r="O3622">
        <f t="shared" si="512"/>
        <v>977.02127659574455</v>
      </c>
      <c r="P3622">
        <f t="shared" si="510"/>
        <v>192000</v>
      </c>
      <c r="Q3622" s="2">
        <f t="shared" si="511"/>
        <v>196698.0739081747</v>
      </c>
      <c r="R3622">
        <f>Q3622/MainSheet!$C$8*(G3622-G3621)+R3621</f>
        <v>5372.0713226147836</v>
      </c>
      <c r="S3622">
        <f t="shared" si="513"/>
        <v>86701.77703064846</v>
      </c>
      <c r="T3622">
        <f t="shared" si="505"/>
        <v>36.200000000001367</v>
      </c>
      <c r="U3622" s="1">
        <f>Q3622/MainSheet!$C$22</f>
        <v>1</v>
      </c>
    </row>
    <row r="3623" spans="7:21">
      <c r="G3623">
        <f t="shared" si="506"/>
        <v>36.210000000001365</v>
      </c>
      <c r="H3623">
        <f t="shared" si="507"/>
        <v>198000</v>
      </c>
      <c r="I3623" s="2">
        <f>MIN(MainSheet!$C$10/MainSheet!$C$9,MainSheet!$K$9*60)</f>
        <v>660</v>
      </c>
      <c r="J3623" s="1">
        <f>IF(G3623&gt;MainSheet!$C$11,IF(J3622&gt;=0.999,1,(G3623-MainSheet!$C$11)*I3623/$B$2/60),0)</f>
        <v>1</v>
      </c>
      <c r="K3623" s="1">
        <f>IF(G3623&gt;MainSheet!$C$11+$B$6,IF(K3622&gt;=0.999,1,(G3623-MainSheet!$C$11-$B$6)*I3623/$C$2/60),0)</f>
        <v>1</v>
      </c>
      <c r="L3623" s="1">
        <f>IF(G3623&gt;MainSheet!$C$11+$B$6+$C$6,IF(L3622&gt;=0.999,1,(G3623-MainSheet!$C$11-$B$6-$C$6)*I3623/$D$2/60),0)</f>
        <v>1</v>
      </c>
      <c r="M3623">
        <f t="shared" si="508"/>
        <v>1</v>
      </c>
      <c r="N3623" s="2">
        <f t="shared" si="509"/>
        <v>3721.0526315789471</v>
      </c>
      <c r="O3623">
        <f t="shared" si="512"/>
        <v>977.02127659574455</v>
      </c>
      <c r="P3623">
        <f t="shared" si="510"/>
        <v>192000</v>
      </c>
      <c r="Q3623" s="2">
        <f t="shared" si="511"/>
        <v>196698.0739081747</v>
      </c>
      <c r="R3623">
        <f>Q3623/MainSheet!$C$8*(G3623-G3622)+R3622</f>
        <v>5374.1025691056175</v>
      </c>
      <c r="S3623">
        <f t="shared" si="513"/>
        <v>86734.560042966492</v>
      </c>
      <c r="T3623">
        <f t="shared" si="505"/>
        <v>36.210000000001365</v>
      </c>
      <c r="U3623" s="1">
        <f>Q3623/MainSheet!$C$22</f>
        <v>1</v>
      </c>
    </row>
    <row r="3624" spans="7:21">
      <c r="G3624">
        <f t="shared" si="506"/>
        <v>36.220000000001363</v>
      </c>
      <c r="H3624">
        <f t="shared" si="507"/>
        <v>198000</v>
      </c>
      <c r="I3624" s="2">
        <f>MIN(MainSheet!$C$10/MainSheet!$C$9,MainSheet!$K$9*60)</f>
        <v>660</v>
      </c>
      <c r="J3624" s="1">
        <f>IF(G3624&gt;MainSheet!$C$11,IF(J3623&gt;=0.999,1,(G3624-MainSheet!$C$11)*I3624/$B$2/60),0)</f>
        <v>1</v>
      </c>
      <c r="K3624" s="1">
        <f>IF(G3624&gt;MainSheet!$C$11+$B$6,IF(K3623&gt;=0.999,1,(G3624-MainSheet!$C$11-$B$6)*I3624/$C$2/60),0)</f>
        <v>1</v>
      </c>
      <c r="L3624" s="1">
        <f>IF(G3624&gt;MainSheet!$C$11+$B$6+$C$6,IF(L3623&gt;=0.999,1,(G3624-MainSheet!$C$11-$B$6-$C$6)*I3624/$D$2/60),0)</f>
        <v>1</v>
      </c>
      <c r="M3624">
        <f t="shared" si="508"/>
        <v>1</v>
      </c>
      <c r="N3624" s="2">
        <f t="shared" si="509"/>
        <v>3721.0526315789471</v>
      </c>
      <c r="O3624">
        <f t="shared" si="512"/>
        <v>977.02127659574455</v>
      </c>
      <c r="P3624">
        <f t="shared" si="510"/>
        <v>192000</v>
      </c>
      <c r="Q3624" s="2">
        <f t="shared" si="511"/>
        <v>196698.0739081747</v>
      </c>
      <c r="R3624">
        <f>Q3624/MainSheet!$C$8*(G3624-G3623)+R3623</f>
        <v>5376.1338155964513</v>
      </c>
      <c r="S3624">
        <f t="shared" si="513"/>
        <v>86767.343055284524</v>
      </c>
      <c r="T3624">
        <f t="shared" si="505"/>
        <v>36.220000000001363</v>
      </c>
      <c r="U3624" s="1">
        <f>Q3624/MainSheet!$C$22</f>
        <v>1</v>
      </c>
    </row>
    <row r="3625" spans="7:21">
      <c r="G3625">
        <f t="shared" si="506"/>
        <v>36.230000000001361</v>
      </c>
      <c r="H3625">
        <f t="shared" si="507"/>
        <v>198000</v>
      </c>
      <c r="I3625" s="2">
        <f>MIN(MainSheet!$C$10/MainSheet!$C$9,MainSheet!$K$9*60)</f>
        <v>660</v>
      </c>
      <c r="J3625" s="1">
        <f>IF(G3625&gt;MainSheet!$C$11,IF(J3624&gt;=0.999,1,(G3625-MainSheet!$C$11)*I3625/$B$2/60),0)</f>
        <v>1</v>
      </c>
      <c r="K3625" s="1">
        <f>IF(G3625&gt;MainSheet!$C$11+$B$6,IF(K3624&gt;=0.999,1,(G3625-MainSheet!$C$11-$B$6)*I3625/$C$2/60),0)</f>
        <v>1</v>
      </c>
      <c r="L3625" s="1">
        <f>IF(G3625&gt;MainSheet!$C$11+$B$6+$C$6,IF(L3624&gt;=0.999,1,(G3625-MainSheet!$C$11-$B$6-$C$6)*I3625/$D$2/60),0)</f>
        <v>1</v>
      </c>
      <c r="M3625">
        <f t="shared" si="508"/>
        <v>1</v>
      </c>
      <c r="N3625" s="2">
        <f t="shared" si="509"/>
        <v>3721.0526315789471</v>
      </c>
      <c r="O3625">
        <f t="shared" si="512"/>
        <v>977.02127659574455</v>
      </c>
      <c r="P3625">
        <f t="shared" si="510"/>
        <v>192000</v>
      </c>
      <c r="Q3625" s="2">
        <f t="shared" si="511"/>
        <v>196698.0739081747</v>
      </c>
      <c r="R3625">
        <f>Q3625/MainSheet!$C$8*(G3625-G3624)+R3624</f>
        <v>5378.1650620872852</v>
      </c>
      <c r="S3625">
        <f t="shared" si="513"/>
        <v>86800.126067602556</v>
      </c>
      <c r="T3625">
        <f t="shared" si="505"/>
        <v>36.230000000001361</v>
      </c>
      <c r="U3625" s="1">
        <f>Q3625/MainSheet!$C$22</f>
        <v>1</v>
      </c>
    </row>
    <row r="3626" spans="7:21">
      <c r="G3626">
        <f t="shared" si="506"/>
        <v>36.240000000001359</v>
      </c>
      <c r="H3626">
        <f t="shared" si="507"/>
        <v>198000</v>
      </c>
      <c r="I3626" s="2">
        <f>MIN(MainSheet!$C$10/MainSheet!$C$9,MainSheet!$K$9*60)</f>
        <v>660</v>
      </c>
      <c r="J3626" s="1">
        <f>IF(G3626&gt;MainSheet!$C$11,IF(J3625&gt;=0.999,1,(G3626-MainSheet!$C$11)*I3626/$B$2/60),0)</f>
        <v>1</v>
      </c>
      <c r="K3626" s="1">
        <f>IF(G3626&gt;MainSheet!$C$11+$B$6,IF(K3625&gt;=0.999,1,(G3626-MainSheet!$C$11-$B$6)*I3626/$C$2/60),0)</f>
        <v>1</v>
      </c>
      <c r="L3626" s="1">
        <f>IF(G3626&gt;MainSheet!$C$11+$B$6+$C$6,IF(L3625&gt;=0.999,1,(G3626-MainSheet!$C$11-$B$6-$C$6)*I3626/$D$2/60),0)</f>
        <v>1</v>
      </c>
      <c r="M3626">
        <f t="shared" si="508"/>
        <v>1</v>
      </c>
      <c r="N3626" s="2">
        <f t="shared" si="509"/>
        <v>3721.0526315789471</v>
      </c>
      <c r="O3626">
        <f t="shared" si="512"/>
        <v>977.02127659574455</v>
      </c>
      <c r="P3626">
        <f t="shared" si="510"/>
        <v>192000</v>
      </c>
      <c r="Q3626" s="2">
        <f t="shared" si="511"/>
        <v>196698.0739081747</v>
      </c>
      <c r="R3626">
        <f>Q3626/MainSheet!$C$8*(G3626-G3625)+R3625</f>
        <v>5380.196308578119</v>
      </c>
      <c r="S3626">
        <f t="shared" si="513"/>
        <v>86832.909079920588</v>
      </c>
      <c r="T3626">
        <f t="shared" si="505"/>
        <v>36.240000000001359</v>
      </c>
      <c r="U3626" s="1">
        <f>Q3626/MainSheet!$C$22</f>
        <v>1</v>
      </c>
    </row>
    <row r="3627" spans="7:21">
      <c r="G3627">
        <f t="shared" si="506"/>
        <v>36.250000000001357</v>
      </c>
      <c r="H3627">
        <f t="shared" si="507"/>
        <v>198000</v>
      </c>
      <c r="I3627" s="2">
        <f>MIN(MainSheet!$C$10/MainSheet!$C$9,MainSheet!$K$9*60)</f>
        <v>660</v>
      </c>
      <c r="J3627" s="1">
        <f>IF(G3627&gt;MainSheet!$C$11,IF(J3626&gt;=0.999,1,(G3627-MainSheet!$C$11)*I3627/$B$2/60),0)</f>
        <v>1</v>
      </c>
      <c r="K3627" s="1">
        <f>IF(G3627&gt;MainSheet!$C$11+$B$6,IF(K3626&gt;=0.999,1,(G3627-MainSheet!$C$11-$B$6)*I3627/$C$2/60),0)</f>
        <v>1</v>
      </c>
      <c r="L3627" s="1">
        <f>IF(G3627&gt;MainSheet!$C$11+$B$6+$C$6,IF(L3626&gt;=0.999,1,(G3627-MainSheet!$C$11-$B$6-$C$6)*I3627/$D$2/60),0)</f>
        <v>1</v>
      </c>
      <c r="M3627">
        <f t="shared" si="508"/>
        <v>1</v>
      </c>
      <c r="N3627" s="2">
        <f t="shared" si="509"/>
        <v>3721.0526315789471</v>
      </c>
      <c r="O3627">
        <f t="shared" si="512"/>
        <v>977.02127659574455</v>
      </c>
      <c r="P3627">
        <f t="shared" si="510"/>
        <v>192000</v>
      </c>
      <c r="Q3627" s="2">
        <f t="shared" si="511"/>
        <v>196698.0739081747</v>
      </c>
      <c r="R3627">
        <f>Q3627/MainSheet!$C$8*(G3627-G3626)+R3626</f>
        <v>5382.2275550689528</v>
      </c>
      <c r="S3627">
        <f t="shared" si="513"/>
        <v>86865.69209223862</v>
      </c>
      <c r="T3627">
        <f t="shared" si="505"/>
        <v>36.250000000001357</v>
      </c>
      <c r="U3627" s="1">
        <f>Q3627/MainSheet!$C$22</f>
        <v>1</v>
      </c>
    </row>
    <row r="3628" spans="7:21">
      <c r="G3628">
        <f t="shared" si="506"/>
        <v>36.260000000001355</v>
      </c>
      <c r="H3628">
        <f t="shared" si="507"/>
        <v>198000</v>
      </c>
      <c r="I3628" s="2">
        <f>MIN(MainSheet!$C$10/MainSheet!$C$9,MainSheet!$K$9*60)</f>
        <v>660</v>
      </c>
      <c r="J3628" s="1">
        <f>IF(G3628&gt;MainSheet!$C$11,IF(J3627&gt;=0.999,1,(G3628-MainSheet!$C$11)*I3628/$B$2/60),0)</f>
        <v>1</v>
      </c>
      <c r="K3628" s="1">
        <f>IF(G3628&gt;MainSheet!$C$11+$B$6,IF(K3627&gt;=0.999,1,(G3628-MainSheet!$C$11-$B$6)*I3628/$C$2/60),0)</f>
        <v>1</v>
      </c>
      <c r="L3628" s="1">
        <f>IF(G3628&gt;MainSheet!$C$11+$B$6+$C$6,IF(L3627&gt;=0.999,1,(G3628-MainSheet!$C$11-$B$6-$C$6)*I3628/$D$2/60),0)</f>
        <v>1</v>
      </c>
      <c r="M3628">
        <f t="shared" si="508"/>
        <v>1</v>
      </c>
      <c r="N3628" s="2">
        <f t="shared" si="509"/>
        <v>3721.0526315789471</v>
      </c>
      <c r="O3628">
        <f t="shared" si="512"/>
        <v>977.02127659574455</v>
      </c>
      <c r="P3628">
        <f t="shared" si="510"/>
        <v>192000</v>
      </c>
      <c r="Q3628" s="2">
        <f t="shared" si="511"/>
        <v>196698.0739081747</v>
      </c>
      <c r="R3628">
        <f>Q3628/MainSheet!$C$8*(G3628-G3627)+R3627</f>
        <v>5384.2588015597867</v>
      </c>
      <c r="S3628">
        <f t="shared" si="513"/>
        <v>86898.475104556652</v>
      </c>
      <c r="T3628">
        <f t="shared" si="505"/>
        <v>36.260000000001355</v>
      </c>
      <c r="U3628" s="1">
        <f>Q3628/MainSheet!$C$22</f>
        <v>1</v>
      </c>
    </row>
    <row r="3629" spans="7:21">
      <c r="G3629">
        <f t="shared" si="506"/>
        <v>36.270000000001353</v>
      </c>
      <c r="H3629">
        <f t="shared" si="507"/>
        <v>198000</v>
      </c>
      <c r="I3629" s="2">
        <f>MIN(MainSheet!$C$10/MainSheet!$C$9,MainSheet!$K$9*60)</f>
        <v>660</v>
      </c>
      <c r="J3629" s="1">
        <f>IF(G3629&gt;MainSheet!$C$11,IF(J3628&gt;=0.999,1,(G3629-MainSheet!$C$11)*I3629/$B$2/60),0)</f>
        <v>1</v>
      </c>
      <c r="K3629" s="1">
        <f>IF(G3629&gt;MainSheet!$C$11+$B$6,IF(K3628&gt;=0.999,1,(G3629-MainSheet!$C$11-$B$6)*I3629/$C$2/60),0)</f>
        <v>1</v>
      </c>
      <c r="L3629" s="1">
        <f>IF(G3629&gt;MainSheet!$C$11+$B$6+$C$6,IF(L3628&gt;=0.999,1,(G3629-MainSheet!$C$11-$B$6-$C$6)*I3629/$D$2/60),0)</f>
        <v>1</v>
      </c>
      <c r="M3629">
        <f t="shared" si="508"/>
        <v>1</v>
      </c>
      <c r="N3629" s="2">
        <f t="shared" si="509"/>
        <v>3721.0526315789471</v>
      </c>
      <c r="O3629">
        <f t="shared" si="512"/>
        <v>977.02127659574455</v>
      </c>
      <c r="P3629">
        <f t="shared" si="510"/>
        <v>192000</v>
      </c>
      <c r="Q3629" s="2">
        <f t="shared" si="511"/>
        <v>196698.0739081747</v>
      </c>
      <c r="R3629">
        <f>Q3629/MainSheet!$C$8*(G3629-G3628)+R3628</f>
        <v>5386.2900480506205</v>
      </c>
      <c r="S3629">
        <f t="shared" si="513"/>
        <v>86931.258116874684</v>
      </c>
      <c r="T3629">
        <f t="shared" si="505"/>
        <v>36.270000000001353</v>
      </c>
      <c r="U3629" s="1">
        <f>Q3629/MainSheet!$C$22</f>
        <v>1</v>
      </c>
    </row>
    <row r="3630" spans="7:21">
      <c r="G3630">
        <f t="shared" si="506"/>
        <v>36.280000000001351</v>
      </c>
      <c r="H3630">
        <f t="shared" si="507"/>
        <v>198000</v>
      </c>
      <c r="I3630" s="2">
        <f>MIN(MainSheet!$C$10/MainSheet!$C$9,MainSheet!$K$9*60)</f>
        <v>660</v>
      </c>
      <c r="J3630" s="1">
        <f>IF(G3630&gt;MainSheet!$C$11,IF(J3629&gt;=0.999,1,(G3630-MainSheet!$C$11)*I3630/$B$2/60),0)</f>
        <v>1</v>
      </c>
      <c r="K3630" s="1">
        <f>IF(G3630&gt;MainSheet!$C$11+$B$6,IF(K3629&gt;=0.999,1,(G3630-MainSheet!$C$11-$B$6)*I3630/$C$2/60),0)</f>
        <v>1</v>
      </c>
      <c r="L3630" s="1">
        <f>IF(G3630&gt;MainSheet!$C$11+$B$6+$C$6,IF(L3629&gt;=0.999,1,(G3630-MainSheet!$C$11-$B$6-$C$6)*I3630/$D$2/60),0)</f>
        <v>1</v>
      </c>
      <c r="M3630">
        <f t="shared" si="508"/>
        <v>1</v>
      </c>
      <c r="N3630" s="2">
        <f t="shared" si="509"/>
        <v>3721.0526315789471</v>
      </c>
      <c r="O3630">
        <f t="shared" si="512"/>
        <v>977.02127659574455</v>
      </c>
      <c r="P3630">
        <f t="shared" si="510"/>
        <v>192000</v>
      </c>
      <c r="Q3630" s="2">
        <f t="shared" si="511"/>
        <v>196698.0739081747</v>
      </c>
      <c r="R3630">
        <f>Q3630/MainSheet!$C$8*(G3630-G3629)+R3629</f>
        <v>5388.3212945414543</v>
      </c>
      <c r="S3630">
        <f t="shared" si="513"/>
        <v>86964.041129192716</v>
      </c>
      <c r="T3630">
        <f t="shared" si="505"/>
        <v>36.280000000001351</v>
      </c>
      <c r="U3630" s="1">
        <f>Q3630/MainSheet!$C$22</f>
        <v>1</v>
      </c>
    </row>
    <row r="3631" spans="7:21">
      <c r="G3631">
        <f t="shared" si="506"/>
        <v>36.290000000001349</v>
      </c>
      <c r="H3631">
        <f t="shared" si="507"/>
        <v>198000</v>
      </c>
      <c r="I3631" s="2">
        <f>MIN(MainSheet!$C$10/MainSheet!$C$9,MainSheet!$K$9*60)</f>
        <v>660</v>
      </c>
      <c r="J3631" s="1">
        <f>IF(G3631&gt;MainSheet!$C$11,IF(J3630&gt;=0.999,1,(G3631-MainSheet!$C$11)*I3631/$B$2/60),0)</f>
        <v>1</v>
      </c>
      <c r="K3631" s="1">
        <f>IF(G3631&gt;MainSheet!$C$11+$B$6,IF(K3630&gt;=0.999,1,(G3631-MainSheet!$C$11-$B$6)*I3631/$C$2/60),0)</f>
        <v>1</v>
      </c>
      <c r="L3631" s="1">
        <f>IF(G3631&gt;MainSheet!$C$11+$B$6+$C$6,IF(L3630&gt;=0.999,1,(G3631-MainSheet!$C$11-$B$6-$C$6)*I3631/$D$2/60),0)</f>
        <v>1</v>
      </c>
      <c r="M3631">
        <f t="shared" si="508"/>
        <v>1</v>
      </c>
      <c r="N3631" s="2">
        <f t="shared" si="509"/>
        <v>3721.0526315789471</v>
      </c>
      <c r="O3631">
        <f t="shared" si="512"/>
        <v>977.02127659574455</v>
      </c>
      <c r="P3631">
        <f t="shared" si="510"/>
        <v>192000</v>
      </c>
      <c r="Q3631" s="2">
        <f t="shared" si="511"/>
        <v>196698.0739081747</v>
      </c>
      <c r="R3631">
        <f>Q3631/MainSheet!$C$8*(G3631-G3630)+R3630</f>
        <v>5390.3525410322882</v>
      </c>
      <c r="S3631">
        <f t="shared" si="513"/>
        <v>86996.824141510748</v>
      </c>
      <c r="T3631">
        <f t="shared" si="505"/>
        <v>36.290000000001349</v>
      </c>
      <c r="U3631" s="1">
        <f>Q3631/MainSheet!$C$22</f>
        <v>1</v>
      </c>
    </row>
    <row r="3632" spans="7:21">
      <c r="G3632">
        <f t="shared" si="506"/>
        <v>36.300000000001347</v>
      </c>
      <c r="H3632">
        <f t="shared" si="507"/>
        <v>198000</v>
      </c>
      <c r="I3632" s="2">
        <f>MIN(MainSheet!$C$10/MainSheet!$C$9,MainSheet!$K$9*60)</f>
        <v>660</v>
      </c>
      <c r="J3632" s="1">
        <f>IF(G3632&gt;MainSheet!$C$11,IF(J3631&gt;=0.999,1,(G3632-MainSheet!$C$11)*I3632/$B$2/60),0)</f>
        <v>1</v>
      </c>
      <c r="K3632" s="1">
        <f>IF(G3632&gt;MainSheet!$C$11+$B$6,IF(K3631&gt;=0.999,1,(G3632-MainSheet!$C$11-$B$6)*I3632/$C$2/60),0)</f>
        <v>1</v>
      </c>
      <c r="L3632" s="1">
        <f>IF(G3632&gt;MainSheet!$C$11+$B$6+$C$6,IF(L3631&gt;=0.999,1,(G3632-MainSheet!$C$11-$B$6-$C$6)*I3632/$D$2/60),0)</f>
        <v>1</v>
      </c>
      <c r="M3632">
        <f t="shared" si="508"/>
        <v>1</v>
      </c>
      <c r="N3632" s="2">
        <f t="shared" si="509"/>
        <v>3721.0526315789471</v>
      </c>
      <c r="O3632">
        <f t="shared" si="512"/>
        <v>977.02127659574455</v>
      </c>
      <c r="P3632">
        <f t="shared" si="510"/>
        <v>192000</v>
      </c>
      <c r="Q3632" s="2">
        <f t="shared" si="511"/>
        <v>196698.0739081747</v>
      </c>
      <c r="R3632">
        <f>Q3632/MainSheet!$C$8*(G3632-G3631)+R3631</f>
        <v>5392.383787523122</v>
      </c>
      <c r="S3632">
        <f t="shared" si="513"/>
        <v>87029.60715382878</v>
      </c>
      <c r="T3632">
        <f t="shared" si="505"/>
        <v>36.300000000001347</v>
      </c>
      <c r="U3632" s="1">
        <f>Q3632/MainSheet!$C$22</f>
        <v>1</v>
      </c>
    </row>
    <row r="3633" spans="7:21">
      <c r="G3633">
        <f t="shared" si="506"/>
        <v>36.310000000001345</v>
      </c>
      <c r="H3633">
        <f t="shared" si="507"/>
        <v>198000</v>
      </c>
      <c r="I3633" s="2">
        <f>MIN(MainSheet!$C$10/MainSheet!$C$9,MainSheet!$K$9*60)</f>
        <v>660</v>
      </c>
      <c r="J3633" s="1">
        <f>IF(G3633&gt;MainSheet!$C$11,IF(J3632&gt;=0.999,1,(G3633-MainSheet!$C$11)*I3633/$B$2/60),0)</f>
        <v>1</v>
      </c>
      <c r="K3633" s="1">
        <f>IF(G3633&gt;MainSheet!$C$11+$B$6,IF(K3632&gt;=0.999,1,(G3633-MainSheet!$C$11-$B$6)*I3633/$C$2/60),0)</f>
        <v>1</v>
      </c>
      <c r="L3633" s="1">
        <f>IF(G3633&gt;MainSheet!$C$11+$B$6+$C$6,IF(L3632&gt;=0.999,1,(G3633-MainSheet!$C$11-$B$6-$C$6)*I3633/$D$2/60),0)</f>
        <v>1</v>
      </c>
      <c r="M3633">
        <f t="shared" si="508"/>
        <v>1</v>
      </c>
      <c r="N3633" s="2">
        <f t="shared" si="509"/>
        <v>3721.0526315789471</v>
      </c>
      <c r="O3633">
        <f t="shared" si="512"/>
        <v>977.02127659574455</v>
      </c>
      <c r="P3633">
        <f t="shared" si="510"/>
        <v>192000</v>
      </c>
      <c r="Q3633" s="2">
        <f t="shared" si="511"/>
        <v>196698.0739081747</v>
      </c>
      <c r="R3633">
        <f>Q3633/MainSheet!$C$8*(G3633-G3632)+R3632</f>
        <v>5394.4150340139558</v>
      </c>
      <c r="S3633">
        <f t="shared" si="513"/>
        <v>87062.390166146812</v>
      </c>
      <c r="T3633">
        <f t="shared" si="505"/>
        <v>36.310000000001345</v>
      </c>
      <c r="U3633" s="1">
        <f>Q3633/MainSheet!$C$22</f>
        <v>1</v>
      </c>
    </row>
    <row r="3634" spans="7:21">
      <c r="G3634">
        <f t="shared" si="506"/>
        <v>36.320000000001343</v>
      </c>
      <c r="H3634">
        <f t="shared" si="507"/>
        <v>198000</v>
      </c>
      <c r="I3634" s="2">
        <f>MIN(MainSheet!$C$10/MainSheet!$C$9,MainSheet!$K$9*60)</f>
        <v>660</v>
      </c>
      <c r="J3634" s="1">
        <f>IF(G3634&gt;MainSheet!$C$11,IF(J3633&gt;=0.999,1,(G3634-MainSheet!$C$11)*I3634/$B$2/60),0)</f>
        <v>1</v>
      </c>
      <c r="K3634" s="1">
        <f>IF(G3634&gt;MainSheet!$C$11+$B$6,IF(K3633&gt;=0.999,1,(G3634-MainSheet!$C$11-$B$6)*I3634/$C$2/60),0)</f>
        <v>1</v>
      </c>
      <c r="L3634" s="1">
        <f>IF(G3634&gt;MainSheet!$C$11+$B$6+$C$6,IF(L3633&gt;=0.999,1,(G3634-MainSheet!$C$11-$B$6-$C$6)*I3634/$D$2/60),0)</f>
        <v>1</v>
      </c>
      <c r="M3634">
        <f t="shared" si="508"/>
        <v>1</v>
      </c>
      <c r="N3634" s="2">
        <f t="shared" si="509"/>
        <v>3721.0526315789471</v>
      </c>
      <c r="O3634">
        <f t="shared" si="512"/>
        <v>977.02127659574455</v>
      </c>
      <c r="P3634">
        <f t="shared" si="510"/>
        <v>192000</v>
      </c>
      <c r="Q3634" s="2">
        <f t="shared" si="511"/>
        <v>196698.0739081747</v>
      </c>
      <c r="R3634">
        <f>Q3634/MainSheet!$C$8*(G3634-G3633)+R3633</f>
        <v>5396.4462805047897</v>
      </c>
      <c r="S3634">
        <f t="shared" si="513"/>
        <v>87095.173178464844</v>
      </c>
      <c r="T3634">
        <f t="shared" si="505"/>
        <v>36.320000000001343</v>
      </c>
      <c r="U3634" s="1">
        <f>Q3634/MainSheet!$C$22</f>
        <v>1</v>
      </c>
    </row>
    <row r="3635" spans="7:21">
      <c r="G3635">
        <f t="shared" si="506"/>
        <v>36.330000000001341</v>
      </c>
      <c r="H3635">
        <f t="shared" si="507"/>
        <v>198000</v>
      </c>
      <c r="I3635" s="2">
        <f>MIN(MainSheet!$C$10/MainSheet!$C$9,MainSheet!$K$9*60)</f>
        <v>660</v>
      </c>
      <c r="J3635" s="1">
        <f>IF(G3635&gt;MainSheet!$C$11,IF(J3634&gt;=0.999,1,(G3635-MainSheet!$C$11)*I3635/$B$2/60),0)</f>
        <v>1</v>
      </c>
      <c r="K3635" s="1">
        <f>IF(G3635&gt;MainSheet!$C$11+$B$6,IF(K3634&gt;=0.999,1,(G3635-MainSheet!$C$11-$B$6)*I3635/$C$2/60),0)</f>
        <v>1</v>
      </c>
      <c r="L3635" s="1">
        <f>IF(G3635&gt;MainSheet!$C$11+$B$6+$C$6,IF(L3634&gt;=0.999,1,(G3635-MainSheet!$C$11-$B$6-$C$6)*I3635/$D$2/60),0)</f>
        <v>1</v>
      </c>
      <c r="M3635">
        <f t="shared" si="508"/>
        <v>1</v>
      </c>
      <c r="N3635" s="2">
        <f t="shared" si="509"/>
        <v>3721.0526315789471</v>
      </c>
      <c r="O3635">
        <f t="shared" si="512"/>
        <v>977.02127659574455</v>
      </c>
      <c r="P3635">
        <f t="shared" si="510"/>
        <v>192000</v>
      </c>
      <c r="Q3635" s="2">
        <f t="shared" si="511"/>
        <v>196698.0739081747</v>
      </c>
      <c r="R3635">
        <f>Q3635/MainSheet!$C$8*(G3635-G3634)+R3634</f>
        <v>5398.4775269956235</v>
      </c>
      <c r="S3635">
        <f t="shared" si="513"/>
        <v>87127.956190782876</v>
      </c>
      <c r="T3635">
        <f t="shared" si="505"/>
        <v>36.330000000001341</v>
      </c>
      <c r="U3635" s="1">
        <f>Q3635/MainSheet!$C$22</f>
        <v>1</v>
      </c>
    </row>
    <row r="3636" spans="7:21">
      <c r="G3636">
        <f t="shared" si="506"/>
        <v>36.340000000001339</v>
      </c>
      <c r="H3636">
        <f t="shared" si="507"/>
        <v>198000</v>
      </c>
      <c r="I3636" s="2">
        <f>MIN(MainSheet!$C$10/MainSheet!$C$9,MainSheet!$K$9*60)</f>
        <v>660</v>
      </c>
      <c r="J3636" s="1">
        <f>IF(G3636&gt;MainSheet!$C$11,IF(J3635&gt;=0.999,1,(G3636-MainSheet!$C$11)*I3636/$B$2/60),0)</f>
        <v>1</v>
      </c>
      <c r="K3636" s="1">
        <f>IF(G3636&gt;MainSheet!$C$11+$B$6,IF(K3635&gt;=0.999,1,(G3636-MainSheet!$C$11-$B$6)*I3636/$C$2/60),0)</f>
        <v>1</v>
      </c>
      <c r="L3636" s="1">
        <f>IF(G3636&gt;MainSheet!$C$11+$B$6+$C$6,IF(L3635&gt;=0.999,1,(G3636-MainSheet!$C$11-$B$6-$C$6)*I3636/$D$2/60),0)</f>
        <v>1</v>
      </c>
      <c r="M3636">
        <f t="shared" si="508"/>
        <v>1</v>
      </c>
      <c r="N3636" s="2">
        <f t="shared" si="509"/>
        <v>3721.0526315789471</v>
      </c>
      <c r="O3636">
        <f t="shared" si="512"/>
        <v>977.02127659574455</v>
      </c>
      <c r="P3636">
        <f t="shared" si="510"/>
        <v>192000</v>
      </c>
      <c r="Q3636" s="2">
        <f t="shared" si="511"/>
        <v>196698.0739081747</v>
      </c>
      <c r="R3636">
        <f>Q3636/MainSheet!$C$8*(G3636-G3635)+R3635</f>
        <v>5400.5087734864574</v>
      </c>
      <c r="S3636">
        <f t="shared" si="513"/>
        <v>87160.739203100908</v>
      </c>
      <c r="T3636">
        <f t="shared" si="505"/>
        <v>36.340000000001339</v>
      </c>
      <c r="U3636" s="1">
        <f>Q3636/MainSheet!$C$22</f>
        <v>1</v>
      </c>
    </row>
    <row r="3637" spans="7:21">
      <c r="G3637">
        <f t="shared" si="506"/>
        <v>36.350000000001337</v>
      </c>
      <c r="H3637">
        <f t="shared" si="507"/>
        <v>198000</v>
      </c>
      <c r="I3637" s="2">
        <f>MIN(MainSheet!$C$10/MainSheet!$C$9,MainSheet!$K$9*60)</f>
        <v>660</v>
      </c>
      <c r="J3637" s="1">
        <f>IF(G3637&gt;MainSheet!$C$11,IF(J3636&gt;=0.999,1,(G3637-MainSheet!$C$11)*I3637/$B$2/60),0)</f>
        <v>1</v>
      </c>
      <c r="K3637" s="1">
        <f>IF(G3637&gt;MainSheet!$C$11+$B$6,IF(K3636&gt;=0.999,1,(G3637-MainSheet!$C$11-$B$6)*I3637/$C$2/60),0)</f>
        <v>1</v>
      </c>
      <c r="L3637" s="1">
        <f>IF(G3637&gt;MainSheet!$C$11+$B$6+$C$6,IF(L3636&gt;=0.999,1,(G3637-MainSheet!$C$11-$B$6-$C$6)*I3637/$D$2/60),0)</f>
        <v>1</v>
      </c>
      <c r="M3637">
        <f t="shared" si="508"/>
        <v>1</v>
      </c>
      <c r="N3637" s="2">
        <f t="shared" si="509"/>
        <v>3721.0526315789471</v>
      </c>
      <c r="O3637">
        <f t="shared" si="512"/>
        <v>977.02127659574455</v>
      </c>
      <c r="P3637">
        <f t="shared" si="510"/>
        <v>192000</v>
      </c>
      <c r="Q3637" s="2">
        <f t="shared" si="511"/>
        <v>196698.0739081747</v>
      </c>
      <c r="R3637">
        <f>Q3637/MainSheet!$C$8*(G3637-G3636)+R3636</f>
        <v>5402.5400199772912</v>
      </c>
      <c r="S3637">
        <f t="shared" si="513"/>
        <v>87193.52221541894</v>
      </c>
      <c r="T3637">
        <f t="shared" si="505"/>
        <v>36.350000000001337</v>
      </c>
      <c r="U3637" s="1">
        <f>Q3637/MainSheet!$C$22</f>
        <v>1</v>
      </c>
    </row>
    <row r="3638" spans="7:21">
      <c r="G3638">
        <f t="shared" si="506"/>
        <v>36.360000000001335</v>
      </c>
      <c r="H3638">
        <f t="shared" si="507"/>
        <v>198000</v>
      </c>
      <c r="I3638" s="2">
        <f>MIN(MainSheet!$C$10/MainSheet!$C$9,MainSheet!$K$9*60)</f>
        <v>660</v>
      </c>
      <c r="J3638" s="1">
        <f>IF(G3638&gt;MainSheet!$C$11,IF(J3637&gt;=0.999,1,(G3638-MainSheet!$C$11)*I3638/$B$2/60),0)</f>
        <v>1</v>
      </c>
      <c r="K3638" s="1">
        <f>IF(G3638&gt;MainSheet!$C$11+$B$6,IF(K3637&gt;=0.999,1,(G3638-MainSheet!$C$11-$B$6)*I3638/$C$2/60),0)</f>
        <v>1</v>
      </c>
      <c r="L3638" s="1">
        <f>IF(G3638&gt;MainSheet!$C$11+$B$6+$C$6,IF(L3637&gt;=0.999,1,(G3638-MainSheet!$C$11-$B$6-$C$6)*I3638/$D$2/60),0)</f>
        <v>1</v>
      </c>
      <c r="M3638">
        <f t="shared" si="508"/>
        <v>1</v>
      </c>
      <c r="N3638" s="2">
        <f t="shared" si="509"/>
        <v>3721.0526315789471</v>
      </c>
      <c r="O3638">
        <f t="shared" si="512"/>
        <v>977.02127659574455</v>
      </c>
      <c r="P3638">
        <f t="shared" si="510"/>
        <v>192000</v>
      </c>
      <c r="Q3638" s="2">
        <f t="shared" si="511"/>
        <v>196698.0739081747</v>
      </c>
      <c r="R3638">
        <f>Q3638/MainSheet!$C$8*(G3638-G3637)+R3637</f>
        <v>5404.571266468125</v>
      </c>
      <c r="S3638">
        <f t="shared" si="513"/>
        <v>87226.305227736972</v>
      </c>
      <c r="T3638">
        <f t="shared" si="505"/>
        <v>36.360000000001335</v>
      </c>
      <c r="U3638" s="1">
        <f>Q3638/MainSheet!$C$22</f>
        <v>1</v>
      </c>
    </row>
    <row r="3639" spans="7:21">
      <c r="G3639">
        <f t="shared" si="506"/>
        <v>36.370000000001333</v>
      </c>
      <c r="H3639">
        <f t="shared" si="507"/>
        <v>198000</v>
      </c>
      <c r="I3639" s="2">
        <f>MIN(MainSheet!$C$10/MainSheet!$C$9,MainSheet!$K$9*60)</f>
        <v>660</v>
      </c>
      <c r="J3639" s="1">
        <f>IF(G3639&gt;MainSheet!$C$11,IF(J3638&gt;=0.999,1,(G3639-MainSheet!$C$11)*I3639/$B$2/60),0)</f>
        <v>1</v>
      </c>
      <c r="K3639" s="1">
        <f>IF(G3639&gt;MainSheet!$C$11+$B$6,IF(K3638&gt;=0.999,1,(G3639-MainSheet!$C$11-$B$6)*I3639/$C$2/60),0)</f>
        <v>1</v>
      </c>
      <c r="L3639" s="1">
        <f>IF(G3639&gt;MainSheet!$C$11+$B$6+$C$6,IF(L3638&gt;=0.999,1,(G3639-MainSheet!$C$11-$B$6-$C$6)*I3639/$D$2/60),0)</f>
        <v>1</v>
      </c>
      <c r="M3639">
        <f t="shared" si="508"/>
        <v>1</v>
      </c>
      <c r="N3639" s="2">
        <f t="shared" si="509"/>
        <v>3721.0526315789471</v>
      </c>
      <c r="O3639">
        <f t="shared" si="512"/>
        <v>977.02127659574455</v>
      </c>
      <c r="P3639">
        <f t="shared" si="510"/>
        <v>192000</v>
      </c>
      <c r="Q3639" s="2">
        <f t="shared" si="511"/>
        <v>196698.0739081747</v>
      </c>
      <c r="R3639">
        <f>Q3639/MainSheet!$C$8*(G3639-G3638)+R3638</f>
        <v>5406.6025129589589</v>
      </c>
      <c r="S3639">
        <f t="shared" si="513"/>
        <v>87259.088240055004</v>
      </c>
      <c r="T3639">
        <f t="shared" si="505"/>
        <v>36.370000000001333</v>
      </c>
      <c r="U3639" s="1">
        <f>Q3639/MainSheet!$C$22</f>
        <v>1</v>
      </c>
    </row>
    <row r="3640" spans="7:21">
      <c r="G3640">
        <f t="shared" si="506"/>
        <v>36.380000000001331</v>
      </c>
      <c r="H3640">
        <f t="shared" si="507"/>
        <v>198000</v>
      </c>
      <c r="I3640" s="2">
        <f>MIN(MainSheet!$C$10/MainSheet!$C$9,MainSheet!$K$9*60)</f>
        <v>660</v>
      </c>
      <c r="J3640" s="1">
        <f>IF(G3640&gt;MainSheet!$C$11,IF(J3639&gt;=0.999,1,(G3640-MainSheet!$C$11)*I3640/$B$2/60),0)</f>
        <v>1</v>
      </c>
      <c r="K3640" s="1">
        <f>IF(G3640&gt;MainSheet!$C$11+$B$6,IF(K3639&gt;=0.999,1,(G3640-MainSheet!$C$11-$B$6)*I3640/$C$2/60),0)</f>
        <v>1</v>
      </c>
      <c r="L3640" s="1">
        <f>IF(G3640&gt;MainSheet!$C$11+$B$6+$C$6,IF(L3639&gt;=0.999,1,(G3640-MainSheet!$C$11-$B$6-$C$6)*I3640/$D$2/60),0)</f>
        <v>1</v>
      </c>
      <c r="M3640">
        <f t="shared" si="508"/>
        <v>1</v>
      </c>
      <c r="N3640" s="2">
        <f t="shared" si="509"/>
        <v>3721.0526315789471</v>
      </c>
      <c r="O3640">
        <f t="shared" si="512"/>
        <v>977.02127659574455</v>
      </c>
      <c r="P3640">
        <f t="shared" si="510"/>
        <v>192000</v>
      </c>
      <c r="Q3640" s="2">
        <f t="shared" si="511"/>
        <v>196698.0739081747</v>
      </c>
      <c r="R3640">
        <f>Q3640/MainSheet!$C$8*(G3640-G3639)+R3639</f>
        <v>5408.6337594497927</v>
      </c>
      <c r="S3640">
        <f t="shared" si="513"/>
        <v>87291.871252373036</v>
      </c>
      <c r="T3640">
        <f t="shared" si="505"/>
        <v>36.380000000001331</v>
      </c>
      <c r="U3640" s="1">
        <f>Q3640/MainSheet!$C$22</f>
        <v>1</v>
      </c>
    </row>
    <row r="3641" spans="7:21">
      <c r="G3641">
        <f t="shared" si="506"/>
        <v>36.390000000001329</v>
      </c>
      <c r="H3641">
        <f t="shared" si="507"/>
        <v>198000</v>
      </c>
      <c r="I3641" s="2">
        <f>MIN(MainSheet!$C$10/MainSheet!$C$9,MainSheet!$K$9*60)</f>
        <v>660</v>
      </c>
      <c r="J3641" s="1">
        <f>IF(G3641&gt;MainSheet!$C$11,IF(J3640&gt;=0.999,1,(G3641-MainSheet!$C$11)*I3641/$B$2/60),0)</f>
        <v>1</v>
      </c>
      <c r="K3641" s="1">
        <f>IF(G3641&gt;MainSheet!$C$11+$B$6,IF(K3640&gt;=0.999,1,(G3641-MainSheet!$C$11-$B$6)*I3641/$C$2/60),0)</f>
        <v>1</v>
      </c>
      <c r="L3641" s="1">
        <f>IF(G3641&gt;MainSheet!$C$11+$B$6+$C$6,IF(L3640&gt;=0.999,1,(G3641-MainSheet!$C$11-$B$6-$C$6)*I3641/$D$2/60),0)</f>
        <v>1</v>
      </c>
      <c r="M3641">
        <f t="shared" si="508"/>
        <v>1</v>
      </c>
      <c r="N3641" s="2">
        <f t="shared" si="509"/>
        <v>3721.0526315789471</v>
      </c>
      <c r="O3641">
        <f t="shared" si="512"/>
        <v>977.02127659574455</v>
      </c>
      <c r="P3641">
        <f t="shared" si="510"/>
        <v>192000</v>
      </c>
      <c r="Q3641" s="2">
        <f t="shared" si="511"/>
        <v>196698.0739081747</v>
      </c>
      <c r="R3641">
        <f>Q3641/MainSheet!$C$8*(G3641-G3640)+R3640</f>
        <v>5410.6650059406265</v>
      </c>
      <c r="S3641">
        <f t="shared" si="513"/>
        <v>87324.654264691068</v>
      </c>
      <c r="T3641">
        <f t="shared" si="505"/>
        <v>36.390000000001329</v>
      </c>
      <c r="U3641" s="1">
        <f>Q3641/MainSheet!$C$22</f>
        <v>1</v>
      </c>
    </row>
    <row r="3642" spans="7:21">
      <c r="G3642">
        <f t="shared" si="506"/>
        <v>36.400000000001327</v>
      </c>
      <c r="H3642">
        <f t="shared" si="507"/>
        <v>198000</v>
      </c>
      <c r="I3642" s="2">
        <f>MIN(MainSheet!$C$10/MainSheet!$C$9,MainSheet!$K$9*60)</f>
        <v>660</v>
      </c>
      <c r="J3642" s="1">
        <f>IF(G3642&gt;MainSheet!$C$11,IF(J3641&gt;=0.999,1,(G3642-MainSheet!$C$11)*I3642/$B$2/60),0)</f>
        <v>1</v>
      </c>
      <c r="K3642" s="1">
        <f>IF(G3642&gt;MainSheet!$C$11+$B$6,IF(K3641&gt;=0.999,1,(G3642-MainSheet!$C$11-$B$6)*I3642/$C$2/60),0)</f>
        <v>1</v>
      </c>
      <c r="L3642" s="1">
        <f>IF(G3642&gt;MainSheet!$C$11+$B$6+$C$6,IF(L3641&gt;=0.999,1,(G3642-MainSheet!$C$11-$B$6-$C$6)*I3642/$D$2/60),0)</f>
        <v>1</v>
      </c>
      <c r="M3642">
        <f t="shared" si="508"/>
        <v>1</v>
      </c>
      <c r="N3642" s="2">
        <f t="shared" si="509"/>
        <v>3721.0526315789471</v>
      </c>
      <c r="O3642">
        <f t="shared" si="512"/>
        <v>977.02127659574455</v>
      </c>
      <c r="P3642">
        <f t="shared" si="510"/>
        <v>192000</v>
      </c>
      <c r="Q3642" s="2">
        <f t="shared" si="511"/>
        <v>196698.0739081747</v>
      </c>
      <c r="R3642">
        <f>Q3642/MainSheet!$C$8*(G3642-G3641)+R3641</f>
        <v>5412.6962524314604</v>
      </c>
      <c r="S3642">
        <f t="shared" si="513"/>
        <v>87357.437277009099</v>
      </c>
      <c r="T3642">
        <f t="shared" si="505"/>
        <v>36.400000000001327</v>
      </c>
      <c r="U3642" s="1">
        <f>Q3642/MainSheet!$C$22</f>
        <v>1</v>
      </c>
    </row>
    <row r="3643" spans="7:21">
      <c r="G3643">
        <f t="shared" si="506"/>
        <v>36.410000000001325</v>
      </c>
      <c r="H3643">
        <f t="shared" si="507"/>
        <v>198000</v>
      </c>
      <c r="I3643" s="2">
        <f>MIN(MainSheet!$C$10/MainSheet!$C$9,MainSheet!$K$9*60)</f>
        <v>660</v>
      </c>
      <c r="J3643" s="1">
        <f>IF(G3643&gt;MainSheet!$C$11,IF(J3642&gt;=0.999,1,(G3643-MainSheet!$C$11)*I3643/$B$2/60),0)</f>
        <v>1</v>
      </c>
      <c r="K3643" s="1">
        <f>IF(G3643&gt;MainSheet!$C$11+$B$6,IF(K3642&gt;=0.999,1,(G3643-MainSheet!$C$11-$B$6)*I3643/$C$2/60),0)</f>
        <v>1</v>
      </c>
      <c r="L3643" s="1">
        <f>IF(G3643&gt;MainSheet!$C$11+$B$6+$C$6,IF(L3642&gt;=0.999,1,(G3643-MainSheet!$C$11-$B$6-$C$6)*I3643/$D$2/60),0)</f>
        <v>1</v>
      </c>
      <c r="M3643">
        <f t="shared" si="508"/>
        <v>1</v>
      </c>
      <c r="N3643" s="2">
        <f t="shared" si="509"/>
        <v>3721.0526315789471</v>
      </c>
      <c r="O3643">
        <f t="shared" si="512"/>
        <v>977.02127659574455</v>
      </c>
      <c r="P3643">
        <f t="shared" si="510"/>
        <v>192000</v>
      </c>
      <c r="Q3643" s="2">
        <f t="shared" si="511"/>
        <v>196698.0739081747</v>
      </c>
      <c r="R3643">
        <f>Q3643/MainSheet!$C$8*(G3643-G3642)+R3642</f>
        <v>5414.7274989222942</v>
      </c>
      <c r="S3643">
        <f t="shared" si="513"/>
        <v>87390.220289327131</v>
      </c>
      <c r="T3643">
        <f t="shared" si="505"/>
        <v>36.410000000001325</v>
      </c>
      <c r="U3643" s="1">
        <f>Q3643/MainSheet!$C$22</f>
        <v>1</v>
      </c>
    </row>
    <row r="3644" spans="7:21">
      <c r="G3644">
        <f t="shared" si="506"/>
        <v>36.420000000001323</v>
      </c>
      <c r="H3644">
        <f t="shared" si="507"/>
        <v>198000</v>
      </c>
      <c r="I3644" s="2">
        <f>MIN(MainSheet!$C$10/MainSheet!$C$9,MainSheet!$K$9*60)</f>
        <v>660</v>
      </c>
      <c r="J3644" s="1">
        <f>IF(G3644&gt;MainSheet!$C$11,IF(J3643&gt;=0.999,1,(G3644-MainSheet!$C$11)*I3644/$B$2/60),0)</f>
        <v>1</v>
      </c>
      <c r="K3644" s="1">
        <f>IF(G3644&gt;MainSheet!$C$11+$B$6,IF(K3643&gt;=0.999,1,(G3644-MainSheet!$C$11-$B$6)*I3644/$C$2/60),0)</f>
        <v>1</v>
      </c>
      <c r="L3644" s="1">
        <f>IF(G3644&gt;MainSheet!$C$11+$B$6+$C$6,IF(L3643&gt;=0.999,1,(G3644-MainSheet!$C$11-$B$6-$C$6)*I3644/$D$2/60),0)</f>
        <v>1</v>
      </c>
      <c r="M3644">
        <f t="shared" si="508"/>
        <v>1</v>
      </c>
      <c r="N3644" s="2">
        <f t="shared" si="509"/>
        <v>3721.0526315789471</v>
      </c>
      <c r="O3644">
        <f t="shared" si="512"/>
        <v>977.02127659574455</v>
      </c>
      <c r="P3644">
        <f t="shared" si="510"/>
        <v>192000</v>
      </c>
      <c r="Q3644" s="2">
        <f t="shared" si="511"/>
        <v>196698.0739081747</v>
      </c>
      <c r="R3644">
        <f>Q3644/MainSheet!$C$8*(G3644-G3643)+R3643</f>
        <v>5416.7587454131281</v>
      </c>
      <c r="S3644">
        <f t="shared" si="513"/>
        <v>87423.003301645163</v>
      </c>
      <c r="T3644">
        <f t="shared" si="505"/>
        <v>36.420000000001323</v>
      </c>
      <c r="U3644" s="1">
        <f>Q3644/MainSheet!$C$22</f>
        <v>1</v>
      </c>
    </row>
    <row r="3645" spans="7:21">
      <c r="G3645">
        <f t="shared" si="506"/>
        <v>36.430000000001321</v>
      </c>
      <c r="H3645">
        <f t="shared" si="507"/>
        <v>198000</v>
      </c>
      <c r="I3645" s="2">
        <f>MIN(MainSheet!$C$10/MainSheet!$C$9,MainSheet!$K$9*60)</f>
        <v>660</v>
      </c>
      <c r="J3645" s="1">
        <f>IF(G3645&gt;MainSheet!$C$11,IF(J3644&gt;=0.999,1,(G3645-MainSheet!$C$11)*I3645/$B$2/60),0)</f>
        <v>1</v>
      </c>
      <c r="K3645" s="1">
        <f>IF(G3645&gt;MainSheet!$C$11+$B$6,IF(K3644&gt;=0.999,1,(G3645-MainSheet!$C$11-$B$6)*I3645/$C$2/60),0)</f>
        <v>1</v>
      </c>
      <c r="L3645" s="1">
        <f>IF(G3645&gt;MainSheet!$C$11+$B$6+$C$6,IF(L3644&gt;=0.999,1,(G3645-MainSheet!$C$11-$B$6-$C$6)*I3645/$D$2/60),0)</f>
        <v>1</v>
      </c>
      <c r="M3645">
        <f t="shared" si="508"/>
        <v>1</v>
      </c>
      <c r="N3645" s="2">
        <f t="shared" si="509"/>
        <v>3721.0526315789471</v>
      </c>
      <c r="O3645">
        <f t="shared" si="512"/>
        <v>977.02127659574455</v>
      </c>
      <c r="P3645">
        <f t="shared" si="510"/>
        <v>192000</v>
      </c>
      <c r="Q3645" s="2">
        <f t="shared" si="511"/>
        <v>196698.0739081747</v>
      </c>
      <c r="R3645">
        <f>Q3645/MainSheet!$C$8*(G3645-G3644)+R3644</f>
        <v>5418.7899919039619</v>
      </c>
      <c r="S3645">
        <f t="shared" si="513"/>
        <v>87455.786313963195</v>
      </c>
      <c r="T3645">
        <f t="shared" si="505"/>
        <v>36.430000000001321</v>
      </c>
      <c r="U3645" s="1">
        <f>Q3645/MainSheet!$C$22</f>
        <v>1</v>
      </c>
    </row>
    <row r="3646" spans="7:21">
      <c r="G3646">
        <f t="shared" si="506"/>
        <v>36.440000000001319</v>
      </c>
      <c r="H3646">
        <f t="shared" si="507"/>
        <v>198000</v>
      </c>
      <c r="I3646" s="2">
        <f>MIN(MainSheet!$C$10/MainSheet!$C$9,MainSheet!$K$9*60)</f>
        <v>660</v>
      </c>
      <c r="J3646" s="1">
        <f>IF(G3646&gt;MainSheet!$C$11,IF(J3645&gt;=0.999,1,(G3646-MainSheet!$C$11)*I3646/$B$2/60),0)</f>
        <v>1</v>
      </c>
      <c r="K3646" s="1">
        <f>IF(G3646&gt;MainSheet!$C$11+$B$6,IF(K3645&gt;=0.999,1,(G3646-MainSheet!$C$11-$B$6)*I3646/$C$2/60),0)</f>
        <v>1</v>
      </c>
      <c r="L3646" s="1">
        <f>IF(G3646&gt;MainSheet!$C$11+$B$6+$C$6,IF(L3645&gt;=0.999,1,(G3646-MainSheet!$C$11-$B$6-$C$6)*I3646/$D$2/60),0)</f>
        <v>1</v>
      </c>
      <c r="M3646">
        <f t="shared" si="508"/>
        <v>1</v>
      </c>
      <c r="N3646" s="2">
        <f t="shared" si="509"/>
        <v>3721.0526315789471</v>
      </c>
      <c r="O3646">
        <f t="shared" si="512"/>
        <v>977.02127659574455</v>
      </c>
      <c r="P3646">
        <f t="shared" si="510"/>
        <v>192000</v>
      </c>
      <c r="Q3646" s="2">
        <f t="shared" si="511"/>
        <v>196698.0739081747</v>
      </c>
      <c r="R3646">
        <f>Q3646/MainSheet!$C$8*(G3646-G3645)+R3645</f>
        <v>5420.8212383947957</v>
      </c>
      <c r="S3646">
        <f t="shared" si="513"/>
        <v>87488.569326281227</v>
      </c>
      <c r="T3646">
        <f t="shared" si="505"/>
        <v>36.440000000001319</v>
      </c>
      <c r="U3646" s="1">
        <f>Q3646/MainSheet!$C$22</f>
        <v>1</v>
      </c>
    </row>
    <row r="3647" spans="7:21">
      <c r="G3647">
        <f t="shared" si="506"/>
        <v>36.450000000001317</v>
      </c>
      <c r="H3647">
        <f t="shared" si="507"/>
        <v>198000</v>
      </c>
      <c r="I3647" s="2">
        <f>MIN(MainSheet!$C$10/MainSheet!$C$9,MainSheet!$K$9*60)</f>
        <v>660</v>
      </c>
      <c r="J3647" s="1">
        <f>IF(G3647&gt;MainSheet!$C$11,IF(J3646&gt;=0.999,1,(G3647-MainSheet!$C$11)*I3647/$B$2/60),0)</f>
        <v>1</v>
      </c>
      <c r="K3647" s="1">
        <f>IF(G3647&gt;MainSheet!$C$11+$B$6,IF(K3646&gt;=0.999,1,(G3647-MainSheet!$C$11-$B$6)*I3647/$C$2/60),0)</f>
        <v>1</v>
      </c>
      <c r="L3647" s="1">
        <f>IF(G3647&gt;MainSheet!$C$11+$B$6+$C$6,IF(L3646&gt;=0.999,1,(G3647-MainSheet!$C$11-$B$6-$C$6)*I3647/$D$2/60),0)</f>
        <v>1</v>
      </c>
      <c r="M3647">
        <f t="shared" si="508"/>
        <v>1</v>
      </c>
      <c r="N3647" s="2">
        <f t="shared" si="509"/>
        <v>3721.0526315789471</v>
      </c>
      <c r="O3647">
        <f t="shared" si="512"/>
        <v>977.02127659574455</v>
      </c>
      <c r="P3647">
        <f t="shared" si="510"/>
        <v>192000</v>
      </c>
      <c r="Q3647" s="2">
        <f t="shared" si="511"/>
        <v>196698.0739081747</v>
      </c>
      <c r="R3647">
        <f>Q3647/MainSheet!$C$8*(G3647-G3646)+R3646</f>
        <v>5422.8524848856296</v>
      </c>
      <c r="S3647">
        <f t="shared" si="513"/>
        <v>87521.352338599259</v>
      </c>
      <c r="T3647">
        <f t="shared" si="505"/>
        <v>36.450000000001317</v>
      </c>
      <c r="U3647" s="1">
        <f>Q3647/MainSheet!$C$22</f>
        <v>1</v>
      </c>
    </row>
    <row r="3648" spans="7:21">
      <c r="G3648">
        <f t="shared" si="506"/>
        <v>36.460000000001315</v>
      </c>
      <c r="H3648">
        <f t="shared" si="507"/>
        <v>198000</v>
      </c>
      <c r="I3648" s="2">
        <f>MIN(MainSheet!$C$10/MainSheet!$C$9,MainSheet!$K$9*60)</f>
        <v>660</v>
      </c>
      <c r="J3648" s="1">
        <f>IF(G3648&gt;MainSheet!$C$11,IF(J3647&gt;=0.999,1,(G3648-MainSheet!$C$11)*I3648/$B$2/60),0)</f>
        <v>1</v>
      </c>
      <c r="K3648" s="1">
        <f>IF(G3648&gt;MainSheet!$C$11+$B$6,IF(K3647&gt;=0.999,1,(G3648-MainSheet!$C$11-$B$6)*I3648/$C$2/60),0)</f>
        <v>1</v>
      </c>
      <c r="L3648" s="1">
        <f>IF(G3648&gt;MainSheet!$C$11+$B$6+$C$6,IF(L3647&gt;=0.999,1,(G3648-MainSheet!$C$11-$B$6-$C$6)*I3648/$D$2/60),0)</f>
        <v>1</v>
      </c>
      <c r="M3648">
        <f t="shared" si="508"/>
        <v>1</v>
      </c>
      <c r="N3648" s="2">
        <f t="shared" si="509"/>
        <v>3721.0526315789471</v>
      </c>
      <c r="O3648">
        <f t="shared" si="512"/>
        <v>977.02127659574455</v>
      </c>
      <c r="P3648">
        <f t="shared" si="510"/>
        <v>192000</v>
      </c>
      <c r="Q3648" s="2">
        <f t="shared" si="511"/>
        <v>196698.0739081747</v>
      </c>
      <c r="R3648">
        <f>Q3648/MainSheet!$C$8*(G3648-G3647)+R3647</f>
        <v>5424.8837313764634</v>
      </c>
      <c r="S3648">
        <f t="shared" si="513"/>
        <v>87554.135350917291</v>
      </c>
      <c r="T3648">
        <f t="shared" si="505"/>
        <v>36.460000000001315</v>
      </c>
      <c r="U3648" s="1">
        <f>Q3648/MainSheet!$C$22</f>
        <v>1</v>
      </c>
    </row>
    <row r="3649" spans="7:21">
      <c r="G3649">
        <f t="shared" si="506"/>
        <v>36.470000000001313</v>
      </c>
      <c r="H3649">
        <f t="shared" si="507"/>
        <v>198000</v>
      </c>
      <c r="I3649" s="2">
        <f>MIN(MainSheet!$C$10/MainSheet!$C$9,MainSheet!$K$9*60)</f>
        <v>660</v>
      </c>
      <c r="J3649" s="1">
        <f>IF(G3649&gt;MainSheet!$C$11,IF(J3648&gt;=0.999,1,(G3649-MainSheet!$C$11)*I3649/$B$2/60),0)</f>
        <v>1</v>
      </c>
      <c r="K3649" s="1">
        <f>IF(G3649&gt;MainSheet!$C$11+$B$6,IF(K3648&gt;=0.999,1,(G3649-MainSheet!$C$11-$B$6)*I3649/$C$2/60),0)</f>
        <v>1</v>
      </c>
      <c r="L3649" s="1">
        <f>IF(G3649&gt;MainSheet!$C$11+$B$6+$C$6,IF(L3648&gt;=0.999,1,(G3649-MainSheet!$C$11-$B$6-$C$6)*I3649/$D$2/60),0)</f>
        <v>1</v>
      </c>
      <c r="M3649">
        <f t="shared" si="508"/>
        <v>1</v>
      </c>
      <c r="N3649" s="2">
        <f t="shared" si="509"/>
        <v>3721.0526315789471</v>
      </c>
      <c r="O3649">
        <f t="shared" si="512"/>
        <v>977.02127659574455</v>
      </c>
      <c r="P3649">
        <f t="shared" si="510"/>
        <v>192000</v>
      </c>
      <c r="Q3649" s="2">
        <f t="shared" si="511"/>
        <v>196698.0739081747</v>
      </c>
      <c r="R3649">
        <f>Q3649/MainSheet!$C$8*(G3649-G3648)+R3648</f>
        <v>5426.9149778672972</v>
      </c>
      <c r="S3649">
        <f t="shared" si="513"/>
        <v>87586.918363235323</v>
      </c>
      <c r="T3649">
        <f t="shared" si="505"/>
        <v>36.470000000001313</v>
      </c>
      <c r="U3649" s="1">
        <f>Q3649/MainSheet!$C$22</f>
        <v>1</v>
      </c>
    </row>
    <row r="3650" spans="7:21">
      <c r="G3650">
        <f t="shared" si="506"/>
        <v>36.480000000001311</v>
      </c>
      <c r="H3650">
        <f t="shared" si="507"/>
        <v>198000</v>
      </c>
      <c r="I3650" s="2">
        <f>MIN(MainSheet!$C$10/MainSheet!$C$9,MainSheet!$K$9*60)</f>
        <v>660</v>
      </c>
      <c r="J3650" s="1">
        <f>IF(G3650&gt;MainSheet!$C$11,IF(J3649&gt;=0.999,1,(G3650-MainSheet!$C$11)*I3650/$B$2/60),0)</f>
        <v>1</v>
      </c>
      <c r="K3650" s="1">
        <f>IF(G3650&gt;MainSheet!$C$11+$B$6,IF(K3649&gt;=0.999,1,(G3650-MainSheet!$C$11-$B$6)*I3650/$C$2/60),0)</f>
        <v>1</v>
      </c>
      <c r="L3650" s="1">
        <f>IF(G3650&gt;MainSheet!$C$11+$B$6+$C$6,IF(L3649&gt;=0.999,1,(G3650-MainSheet!$C$11-$B$6-$C$6)*I3650/$D$2/60),0)</f>
        <v>1</v>
      </c>
      <c r="M3650">
        <f t="shared" si="508"/>
        <v>1</v>
      </c>
      <c r="N3650" s="2">
        <f t="shared" si="509"/>
        <v>3721.0526315789471</v>
      </c>
      <c r="O3650">
        <f t="shared" si="512"/>
        <v>977.02127659574455</v>
      </c>
      <c r="P3650">
        <f t="shared" si="510"/>
        <v>192000</v>
      </c>
      <c r="Q3650" s="2">
        <f t="shared" si="511"/>
        <v>196698.0739081747</v>
      </c>
      <c r="R3650">
        <f>Q3650/MainSheet!$C$8*(G3650-G3649)+R3649</f>
        <v>5428.9462243581311</v>
      </c>
      <c r="S3650">
        <f t="shared" si="513"/>
        <v>87619.701375553355</v>
      </c>
      <c r="T3650">
        <f t="shared" si="505"/>
        <v>36.480000000001311</v>
      </c>
      <c r="U3650" s="1">
        <f>Q3650/MainSheet!$C$22</f>
        <v>1</v>
      </c>
    </row>
    <row r="3651" spans="7:21">
      <c r="G3651">
        <f t="shared" si="506"/>
        <v>36.490000000001309</v>
      </c>
      <c r="H3651">
        <f t="shared" si="507"/>
        <v>198000</v>
      </c>
      <c r="I3651" s="2">
        <f>MIN(MainSheet!$C$10/MainSheet!$C$9,MainSheet!$K$9*60)</f>
        <v>660</v>
      </c>
      <c r="J3651" s="1">
        <f>IF(G3651&gt;MainSheet!$C$11,IF(J3650&gt;=0.999,1,(G3651-MainSheet!$C$11)*I3651/$B$2/60),0)</f>
        <v>1</v>
      </c>
      <c r="K3651" s="1">
        <f>IF(G3651&gt;MainSheet!$C$11+$B$6,IF(K3650&gt;=0.999,1,(G3651-MainSheet!$C$11-$B$6)*I3651/$C$2/60),0)</f>
        <v>1</v>
      </c>
      <c r="L3651" s="1">
        <f>IF(G3651&gt;MainSheet!$C$11+$B$6+$C$6,IF(L3650&gt;=0.999,1,(G3651-MainSheet!$C$11-$B$6-$C$6)*I3651/$D$2/60),0)</f>
        <v>1</v>
      </c>
      <c r="M3651">
        <f t="shared" si="508"/>
        <v>1</v>
      </c>
      <c r="N3651" s="2">
        <f t="shared" si="509"/>
        <v>3721.0526315789471</v>
      </c>
      <c r="O3651">
        <f t="shared" si="512"/>
        <v>977.02127659574455</v>
      </c>
      <c r="P3651">
        <f t="shared" si="510"/>
        <v>192000</v>
      </c>
      <c r="Q3651" s="2">
        <f t="shared" si="511"/>
        <v>196698.0739081747</v>
      </c>
      <c r="R3651">
        <f>Q3651/MainSheet!$C$8*(G3651-G3650)+R3650</f>
        <v>5430.9774708489649</v>
      </c>
      <c r="S3651">
        <f t="shared" si="513"/>
        <v>87652.484387871387</v>
      </c>
      <c r="T3651">
        <f t="shared" ref="T3651:T3714" si="514">G3651</f>
        <v>36.490000000001309</v>
      </c>
      <c r="U3651" s="1">
        <f>Q3651/MainSheet!$C$22</f>
        <v>1</v>
      </c>
    </row>
    <row r="3652" spans="7:21">
      <c r="G3652">
        <f t="shared" ref="G3652:G3715" si="515">G3651+$F$2</f>
        <v>36.500000000001307</v>
      </c>
      <c r="H3652">
        <f t="shared" ref="H3652:H3715" si="516">H3651</f>
        <v>198000</v>
      </c>
      <c r="I3652" s="2">
        <f>MIN(MainSheet!$C$10/MainSheet!$C$9,MainSheet!$K$9*60)</f>
        <v>660</v>
      </c>
      <c r="J3652" s="1">
        <f>IF(G3652&gt;MainSheet!$C$11,IF(J3651&gt;=0.999,1,(G3652-MainSheet!$C$11)*I3652/$B$2/60),0)</f>
        <v>1</v>
      </c>
      <c r="K3652" s="1">
        <f>IF(G3652&gt;MainSheet!$C$11+$B$6,IF(K3651&gt;=0.999,1,(G3652-MainSheet!$C$11-$B$6)*I3652/$C$2/60),0)</f>
        <v>1</v>
      </c>
      <c r="L3652" s="1">
        <f>IF(G3652&gt;MainSheet!$C$11+$B$6+$C$6,IF(L3651&gt;=0.999,1,(G3652-MainSheet!$C$11-$B$6-$C$6)*I3652/$D$2/60),0)</f>
        <v>1</v>
      </c>
      <c r="M3652">
        <f t="shared" ref="M3652:M3715" si="517">(J3652*$B$2+K3652*$C$2+L3652*$D$2)/SUM($B$2:$D$2)</f>
        <v>1</v>
      </c>
      <c r="N3652" s="2">
        <f t="shared" ref="N3652:N3715" si="518">IF(J3652&gt;=0.01,((1-J3652)*B$3+B$4*(J3652)),0)</f>
        <v>3721.0526315789471</v>
      </c>
      <c r="O3652">
        <f t="shared" si="512"/>
        <v>977.02127659574455</v>
      </c>
      <c r="P3652">
        <f t="shared" ref="P3652:P3715" si="519">IF(IF(N3652+O3652&gt;H3652,H3652-O3652-N3652,IF(L3652&gt;0,((1-L3652)*D$3+D$4*(L3652)),0))+O3652+N3652&gt;H3652,H3652-N3652-O3652,IF(N3652+O3652&gt;H3652,H3652-O3652-N3652,IF(L3652&gt;0,((1-L3652)*D$3+D$4*(L3652)),0)))</f>
        <v>192000</v>
      </c>
      <c r="Q3652" s="2">
        <f t="shared" ref="Q3652:Q3715" si="520">SUM(N3652:P3652)</f>
        <v>196698.0739081747</v>
      </c>
      <c r="R3652">
        <f>Q3652/MainSheet!$C$8*(G3652-G3651)+R3651</f>
        <v>5433.0087173397987</v>
      </c>
      <c r="S3652">
        <f t="shared" si="513"/>
        <v>87685.267400189419</v>
      </c>
      <c r="T3652">
        <f t="shared" si="514"/>
        <v>36.500000000001307</v>
      </c>
      <c r="U3652" s="1">
        <f>Q3652/MainSheet!$C$22</f>
        <v>1</v>
      </c>
    </row>
    <row r="3653" spans="7:21">
      <c r="G3653">
        <f t="shared" si="515"/>
        <v>36.510000000001305</v>
      </c>
      <c r="H3653">
        <f t="shared" si="516"/>
        <v>198000</v>
      </c>
      <c r="I3653" s="2">
        <f>MIN(MainSheet!$C$10/MainSheet!$C$9,MainSheet!$K$9*60)</f>
        <v>660</v>
      </c>
      <c r="J3653" s="1">
        <f>IF(G3653&gt;MainSheet!$C$11,IF(J3652&gt;=0.999,1,(G3653-MainSheet!$C$11)*I3653/$B$2/60),0)</f>
        <v>1</v>
      </c>
      <c r="K3653" s="1">
        <f>IF(G3653&gt;MainSheet!$C$11+$B$6,IF(K3652&gt;=0.999,1,(G3653-MainSheet!$C$11-$B$6)*I3653/$C$2/60),0)</f>
        <v>1</v>
      </c>
      <c r="L3653" s="1">
        <f>IF(G3653&gt;MainSheet!$C$11+$B$6+$C$6,IF(L3652&gt;=0.999,1,(G3653-MainSheet!$C$11-$B$6-$C$6)*I3653/$D$2/60),0)</f>
        <v>1</v>
      </c>
      <c r="M3653">
        <f t="shared" si="517"/>
        <v>1</v>
      </c>
      <c r="N3653" s="2">
        <f t="shared" si="518"/>
        <v>3721.0526315789471</v>
      </c>
      <c r="O3653">
        <f t="shared" ref="O3653:O3716" si="521">IF(K3653&gt;=0.01,((1-K3653)*C$3+C$4*(K3653)),0)</f>
        <v>977.02127659574455</v>
      </c>
      <c r="P3653">
        <f t="shared" si="519"/>
        <v>192000</v>
      </c>
      <c r="Q3653" s="2">
        <f t="shared" si="520"/>
        <v>196698.0739081747</v>
      </c>
      <c r="R3653">
        <f>Q3653/MainSheet!$C$8*(G3653-G3652)+R3652</f>
        <v>5435.0399638306326</v>
      </c>
      <c r="S3653">
        <f t="shared" ref="S3653:S3716" si="522">Q3653*$F$2/60+S3652</f>
        <v>87718.050412507451</v>
      </c>
      <c r="T3653">
        <f t="shared" si="514"/>
        <v>36.510000000001305</v>
      </c>
      <c r="U3653" s="1">
        <f>Q3653/MainSheet!$C$22</f>
        <v>1</v>
      </c>
    </row>
    <row r="3654" spans="7:21">
      <c r="G3654">
        <f t="shared" si="515"/>
        <v>36.520000000001303</v>
      </c>
      <c r="H3654">
        <f t="shared" si="516"/>
        <v>198000</v>
      </c>
      <c r="I3654" s="2">
        <f>MIN(MainSheet!$C$10/MainSheet!$C$9,MainSheet!$K$9*60)</f>
        <v>660</v>
      </c>
      <c r="J3654" s="1">
        <f>IF(G3654&gt;MainSheet!$C$11,IF(J3653&gt;=0.999,1,(G3654-MainSheet!$C$11)*I3654/$B$2/60),0)</f>
        <v>1</v>
      </c>
      <c r="K3654" s="1">
        <f>IF(G3654&gt;MainSheet!$C$11+$B$6,IF(K3653&gt;=0.999,1,(G3654-MainSheet!$C$11-$B$6)*I3654/$C$2/60),0)</f>
        <v>1</v>
      </c>
      <c r="L3654" s="1">
        <f>IF(G3654&gt;MainSheet!$C$11+$B$6+$C$6,IF(L3653&gt;=0.999,1,(G3654-MainSheet!$C$11-$B$6-$C$6)*I3654/$D$2/60),0)</f>
        <v>1</v>
      </c>
      <c r="M3654">
        <f t="shared" si="517"/>
        <v>1</v>
      </c>
      <c r="N3654" s="2">
        <f t="shared" si="518"/>
        <v>3721.0526315789471</v>
      </c>
      <c r="O3654">
        <f t="shared" si="521"/>
        <v>977.02127659574455</v>
      </c>
      <c r="P3654">
        <f t="shared" si="519"/>
        <v>192000</v>
      </c>
      <c r="Q3654" s="2">
        <f t="shared" si="520"/>
        <v>196698.0739081747</v>
      </c>
      <c r="R3654">
        <f>Q3654/MainSheet!$C$8*(G3654-G3653)+R3653</f>
        <v>5437.0712103214664</v>
      </c>
      <c r="S3654">
        <f t="shared" si="522"/>
        <v>87750.833424825483</v>
      </c>
      <c r="T3654">
        <f t="shared" si="514"/>
        <v>36.520000000001303</v>
      </c>
      <c r="U3654" s="1">
        <f>Q3654/MainSheet!$C$22</f>
        <v>1</v>
      </c>
    </row>
    <row r="3655" spans="7:21">
      <c r="G3655">
        <f t="shared" si="515"/>
        <v>36.530000000001301</v>
      </c>
      <c r="H3655">
        <f t="shared" si="516"/>
        <v>198000</v>
      </c>
      <c r="I3655" s="2">
        <f>MIN(MainSheet!$C$10/MainSheet!$C$9,MainSheet!$K$9*60)</f>
        <v>660</v>
      </c>
      <c r="J3655" s="1">
        <f>IF(G3655&gt;MainSheet!$C$11,IF(J3654&gt;=0.999,1,(G3655-MainSheet!$C$11)*I3655/$B$2/60),0)</f>
        <v>1</v>
      </c>
      <c r="K3655" s="1">
        <f>IF(G3655&gt;MainSheet!$C$11+$B$6,IF(K3654&gt;=0.999,1,(G3655-MainSheet!$C$11-$B$6)*I3655/$C$2/60),0)</f>
        <v>1</v>
      </c>
      <c r="L3655" s="1">
        <f>IF(G3655&gt;MainSheet!$C$11+$B$6+$C$6,IF(L3654&gt;=0.999,1,(G3655-MainSheet!$C$11-$B$6-$C$6)*I3655/$D$2/60),0)</f>
        <v>1</v>
      </c>
      <c r="M3655">
        <f t="shared" si="517"/>
        <v>1</v>
      </c>
      <c r="N3655" s="2">
        <f t="shared" si="518"/>
        <v>3721.0526315789471</v>
      </c>
      <c r="O3655">
        <f t="shared" si="521"/>
        <v>977.02127659574455</v>
      </c>
      <c r="P3655">
        <f t="shared" si="519"/>
        <v>192000</v>
      </c>
      <c r="Q3655" s="2">
        <f t="shared" si="520"/>
        <v>196698.0739081747</v>
      </c>
      <c r="R3655">
        <f>Q3655/MainSheet!$C$8*(G3655-G3654)+R3654</f>
        <v>5439.1024568123003</v>
      </c>
      <c r="S3655">
        <f t="shared" si="522"/>
        <v>87783.616437143515</v>
      </c>
      <c r="T3655">
        <f t="shared" si="514"/>
        <v>36.530000000001301</v>
      </c>
      <c r="U3655" s="1">
        <f>Q3655/MainSheet!$C$22</f>
        <v>1</v>
      </c>
    </row>
    <row r="3656" spans="7:21">
      <c r="G3656">
        <f t="shared" si="515"/>
        <v>36.540000000001299</v>
      </c>
      <c r="H3656">
        <f t="shared" si="516"/>
        <v>198000</v>
      </c>
      <c r="I3656" s="2">
        <f>MIN(MainSheet!$C$10/MainSheet!$C$9,MainSheet!$K$9*60)</f>
        <v>660</v>
      </c>
      <c r="J3656" s="1">
        <f>IF(G3656&gt;MainSheet!$C$11,IF(J3655&gt;=0.999,1,(G3656-MainSheet!$C$11)*I3656/$B$2/60),0)</f>
        <v>1</v>
      </c>
      <c r="K3656" s="1">
        <f>IF(G3656&gt;MainSheet!$C$11+$B$6,IF(K3655&gt;=0.999,1,(G3656-MainSheet!$C$11-$B$6)*I3656/$C$2/60),0)</f>
        <v>1</v>
      </c>
      <c r="L3656" s="1">
        <f>IF(G3656&gt;MainSheet!$C$11+$B$6+$C$6,IF(L3655&gt;=0.999,1,(G3656-MainSheet!$C$11-$B$6-$C$6)*I3656/$D$2/60),0)</f>
        <v>1</v>
      </c>
      <c r="M3656">
        <f t="shared" si="517"/>
        <v>1</v>
      </c>
      <c r="N3656" s="2">
        <f t="shared" si="518"/>
        <v>3721.0526315789471</v>
      </c>
      <c r="O3656">
        <f t="shared" si="521"/>
        <v>977.02127659574455</v>
      </c>
      <c r="P3656">
        <f t="shared" si="519"/>
        <v>192000</v>
      </c>
      <c r="Q3656" s="2">
        <f t="shared" si="520"/>
        <v>196698.0739081747</v>
      </c>
      <c r="R3656">
        <f>Q3656/MainSheet!$C$8*(G3656-G3655)+R3655</f>
        <v>5441.1337033031341</v>
      </c>
      <c r="S3656">
        <f t="shared" si="522"/>
        <v>87816.399449461547</v>
      </c>
      <c r="T3656">
        <f t="shared" si="514"/>
        <v>36.540000000001299</v>
      </c>
      <c r="U3656" s="1">
        <f>Q3656/MainSheet!$C$22</f>
        <v>1</v>
      </c>
    </row>
    <row r="3657" spans="7:21">
      <c r="G3657">
        <f t="shared" si="515"/>
        <v>36.550000000001297</v>
      </c>
      <c r="H3657">
        <f t="shared" si="516"/>
        <v>198000</v>
      </c>
      <c r="I3657" s="2">
        <f>MIN(MainSheet!$C$10/MainSheet!$C$9,MainSheet!$K$9*60)</f>
        <v>660</v>
      </c>
      <c r="J3657" s="1">
        <f>IF(G3657&gt;MainSheet!$C$11,IF(J3656&gt;=0.999,1,(G3657-MainSheet!$C$11)*I3657/$B$2/60),0)</f>
        <v>1</v>
      </c>
      <c r="K3657" s="1">
        <f>IF(G3657&gt;MainSheet!$C$11+$B$6,IF(K3656&gt;=0.999,1,(G3657-MainSheet!$C$11-$B$6)*I3657/$C$2/60),0)</f>
        <v>1</v>
      </c>
      <c r="L3657" s="1">
        <f>IF(G3657&gt;MainSheet!$C$11+$B$6+$C$6,IF(L3656&gt;=0.999,1,(G3657-MainSheet!$C$11-$B$6-$C$6)*I3657/$D$2/60),0)</f>
        <v>1</v>
      </c>
      <c r="M3657">
        <f t="shared" si="517"/>
        <v>1</v>
      </c>
      <c r="N3657" s="2">
        <f t="shared" si="518"/>
        <v>3721.0526315789471</v>
      </c>
      <c r="O3657">
        <f t="shared" si="521"/>
        <v>977.02127659574455</v>
      </c>
      <c r="P3657">
        <f t="shared" si="519"/>
        <v>192000</v>
      </c>
      <c r="Q3657" s="2">
        <f t="shared" si="520"/>
        <v>196698.0739081747</v>
      </c>
      <c r="R3657">
        <f>Q3657/MainSheet!$C$8*(G3657-G3656)+R3656</f>
        <v>5443.1649497939679</v>
      </c>
      <c r="S3657">
        <f t="shared" si="522"/>
        <v>87849.182461779579</v>
      </c>
      <c r="T3657">
        <f t="shared" si="514"/>
        <v>36.550000000001297</v>
      </c>
      <c r="U3657" s="1">
        <f>Q3657/MainSheet!$C$22</f>
        <v>1</v>
      </c>
    </row>
    <row r="3658" spans="7:21">
      <c r="G3658">
        <f t="shared" si="515"/>
        <v>36.560000000001295</v>
      </c>
      <c r="H3658">
        <f t="shared" si="516"/>
        <v>198000</v>
      </c>
      <c r="I3658" s="2">
        <f>MIN(MainSheet!$C$10/MainSheet!$C$9,MainSheet!$K$9*60)</f>
        <v>660</v>
      </c>
      <c r="J3658" s="1">
        <f>IF(G3658&gt;MainSheet!$C$11,IF(J3657&gt;=0.999,1,(G3658-MainSheet!$C$11)*I3658/$B$2/60),0)</f>
        <v>1</v>
      </c>
      <c r="K3658" s="1">
        <f>IF(G3658&gt;MainSheet!$C$11+$B$6,IF(K3657&gt;=0.999,1,(G3658-MainSheet!$C$11-$B$6)*I3658/$C$2/60),0)</f>
        <v>1</v>
      </c>
      <c r="L3658" s="1">
        <f>IF(G3658&gt;MainSheet!$C$11+$B$6+$C$6,IF(L3657&gt;=0.999,1,(G3658-MainSheet!$C$11-$B$6-$C$6)*I3658/$D$2/60),0)</f>
        <v>1</v>
      </c>
      <c r="M3658">
        <f t="shared" si="517"/>
        <v>1</v>
      </c>
      <c r="N3658" s="2">
        <f t="shared" si="518"/>
        <v>3721.0526315789471</v>
      </c>
      <c r="O3658">
        <f t="shared" si="521"/>
        <v>977.02127659574455</v>
      </c>
      <c r="P3658">
        <f t="shared" si="519"/>
        <v>192000</v>
      </c>
      <c r="Q3658" s="2">
        <f t="shared" si="520"/>
        <v>196698.0739081747</v>
      </c>
      <c r="R3658">
        <f>Q3658/MainSheet!$C$8*(G3658-G3657)+R3657</f>
        <v>5445.1961962848018</v>
      </c>
      <c r="S3658">
        <f t="shared" si="522"/>
        <v>87881.965474097611</v>
      </c>
      <c r="T3658">
        <f t="shared" si="514"/>
        <v>36.560000000001295</v>
      </c>
      <c r="U3658" s="1">
        <f>Q3658/MainSheet!$C$22</f>
        <v>1</v>
      </c>
    </row>
    <row r="3659" spans="7:21">
      <c r="G3659">
        <f t="shared" si="515"/>
        <v>36.570000000001293</v>
      </c>
      <c r="H3659">
        <f t="shared" si="516"/>
        <v>198000</v>
      </c>
      <c r="I3659" s="2">
        <f>MIN(MainSheet!$C$10/MainSheet!$C$9,MainSheet!$K$9*60)</f>
        <v>660</v>
      </c>
      <c r="J3659" s="1">
        <f>IF(G3659&gt;MainSheet!$C$11,IF(J3658&gt;=0.999,1,(G3659-MainSheet!$C$11)*I3659/$B$2/60),0)</f>
        <v>1</v>
      </c>
      <c r="K3659" s="1">
        <f>IF(G3659&gt;MainSheet!$C$11+$B$6,IF(K3658&gt;=0.999,1,(G3659-MainSheet!$C$11-$B$6)*I3659/$C$2/60),0)</f>
        <v>1</v>
      </c>
      <c r="L3659" s="1">
        <f>IF(G3659&gt;MainSheet!$C$11+$B$6+$C$6,IF(L3658&gt;=0.999,1,(G3659-MainSheet!$C$11-$B$6-$C$6)*I3659/$D$2/60),0)</f>
        <v>1</v>
      </c>
      <c r="M3659">
        <f t="shared" si="517"/>
        <v>1</v>
      </c>
      <c r="N3659" s="2">
        <f t="shared" si="518"/>
        <v>3721.0526315789471</v>
      </c>
      <c r="O3659">
        <f t="shared" si="521"/>
        <v>977.02127659574455</v>
      </c>
      <c r="P3659">
        <f t="shared" si="519"/>
        <v>192000</v>
      </c>
      <c r="Q3659" s="2">
        <f t="shared" si="520"/>
        <v>196698.0739081747</v>
      </c>
      <c r="R3659">
        <f>Q3659/MainSheet!$C$8*(G3659-G3658)+R3658</f>
        <v>5447.2274427756356</v>
      </c>
      <c r="S3659">
        <f t="shared" si="522"/>
        <v>87914.748486415643</v>
      </c>
      <c r="T3659">
        <f t="shared" si="514"/>
        <v>36.570000000001293</v>
      </c>
      <c r="U3659" s="1">
        <f>Q3659/MainSheet!$C$22</f>
        <v>1</v>
      </c>
    </row>
    <row r="3660" spans="7:21">
      <c r="G3660">
        <f t="shared" si="515"/>
        <v>36.580000000001291</v>
      </c>
      <c r="H3660">
        <f t="shared" si="516"/>
        <v>198000</v>
      </c>
      <c r="I3660" s="2">
        <f>MIN(MainSheet!$C$10/MainSheet!$C$9,MainSheet!$K$9*60)</f>
        <v>660</v>
      </c>
      <c r="J3660" s="1">
        <f>IF(G3660&gt;MainSheet!$C$11,IF(J3659&gt;=0.999,1,(G3660-MainSheet!$C$11)*I3660/$B$2/60),0)</f>
        <v>1</v>
      </c>
      <c r="K3660" s="1">
        <f>IF(G3660&gt;MainSheet!$C$11+$B$6,IF(K3659&gt;=0.999,1,(G3660-MainSheet!$C$11-$B$6)*I3660/$C$2/60),0)</f>
        <v>1</v>
      </c>
      <c r="L3660" s="1">
        <f>IF(G3660&gt;MainSheet!$C$11+$B$6+$C$6,IF(L3659&gt;=0.999,1,(G3660-MainSheet!$C$11-$B$6-$C$6)*I3660/$D$2/60),0)</f>
        <v>1</v>
      </c>
      <c r="M3660">
        <f t="shared" si="517"/>
        <v>1</v>
      </c>
      <c r="N3660" s="2">
        <f t="shared" si="518"/>
        <v>3721.0526315789471</v>
      </c>
      <c r="O3660">
        <f t="shared" si="521"/>
        <v>977.02127659574455</v>
      </c>
      <c r="P3660">
        <f t="shared" si="519"/>
        <v>192000</v>
      </c>
      <c r="Q3660" s="2">
        <f t="shared" si="520"/>
        <v>196698.0739081747</v>
      </c>
      <c r="R3660">
        <f>Q3660/MainSheet!$C$8*(G3660-G3659)+R3659</f>
        <v>5449.2586892664694</v>
      </c>
      <c r="S3660">
        <f t="shared" si="522"/>
        <v>87947.531498733675</v>
      </c>
      <c r="T3660">
        <f t="shared" si="514"/>
        <v>36.580000000001291</v>
      </c>
      <c r="U3660" s="1">
        <f>Q3660/MainSheet!$C$22</f>
        <v>1</v>
      </c>
    </row>
    <row r="3661" spans="7:21">
      <c r="G3661">
        <f t="shared" si="515"/>
        <v>36.590000000001289</v>
      </c>
      <c r="H3661">
        <f t="shared" si="516"/>
        <v>198000</v>
      </c>
      <c r="I3661" s="2">
        <f>MIN(MainSheet!$C$10/MainSheet!$C$9,MainSheet!$K$9*60)</f>
        <v>660</v>
      </c>
      <c r="J3661" s="1">
        <f>IF(G3661&gt;MainSheet!$C$11,IF(J3660&gt;=0.999,1,(G3661-MainSheet!$C$11)*I3661/$B$2/60),0)</f>
        <v>1</v>
      </c>
      <c r="K3661" s="1">
        <f>IF(G3661&gt;MainSheet!$C$11+$B$6,IF(K3660&gt;=0.999,1,(G3661-MainSheet!$C$11-$B$6)*I3661/$C$2/60),0)</f>
        <v>1</v>
      </c>
      <c r="L3661" s="1">
        <f>IF(G3661&gt;MainSheet!$C$11+$B$6+$C$6,IF(L3660&gt;=0.999,1,(G3661-MainSheet!$C$11-$B$6-$C$6)*I3661/$D$2/60),0)</f>
        <v>1</v>
      </c>
      <c r="M3661">
        <f t="shared" si="517"/>
        <v>1</v>
      </c>
      <c r="N3661" s="2">
        <f t="shared" si="518"/>
        <v>3721.0526315789471</v>
      </c>
      <c r="O3661">
        <f t="shared" si="521"/>
        <v>977.02127659574455</v>
      </c>
      <c r="P3661">
        <f t="shared" si="519"/>
        <v>192000</v>
      </c>
      <c r="Q3661" s="2">
        <f t="shared" si="520"/>
        <v>196698.0739081747</v>
      </c>
      <c r="R3661">
        <f>Q3661/MainSheet!$C$8*(G3661-G3660)+R3660</f>
        <v>5451.2899357573033</v>
      </c>
      <c r="S3661">
        <f t="shared" si="522"/>
        <v>87980.314511051707</v>
      </c>
      <c r="T3661">
        <f t="shared" si="514"/>
        <v>36.590000000001289</v>
      </c>
      <c r="U3661" s="1">
        <f>Q3661/MainSheet!$C$22</f>
        <v>1</v>
      </c>
    </row>
    <row r="3662" spans="7:21">
      <c r="G3662">
        <f t="shared" si="515"/>
        <v>36.600000000001288</v>
      </c>
      <c r="H3662">
        <f t="shared" si="516"/>
        <v>198000</v>
      </c>
      <c r="I3662" s="2">
        <f>MIN(MainSheet!$C$10/MainSheet!$C$9,MainSheet!$K$9*60)</f>
        <v>660</v>
      </c>
      <c r="J3662" s="1">
        <f>IF(G3662&gt;MainSheet!$C$11,IF(J3661&gt;=0.999,1,(G3662-MainSheet!$C$11)*I3662/$B$2/60),0)</f>
        <v>1</v>
      </c>
      <c r="K3662" s="1">
        <f>IF(G3662&gt;MainSheet!$C$11+$B$6,IF(K3661&gt;=0.999,1,(G3662-MainSheet!$C$11-$B$6)*I3662/$C$2/60),0)</f>
        <v>1</v>
      </c>
      <c r="L3662" s="1">
        <f>IF(G3662&gt;MainSheet!$C$11+$B$6+$C$6,IF(L3661&gt;=0.999,1,(G3662-MainSheet!$C$11-$B$6-$C$6)*I3662/$D$2/60),0)</f>
        <v>1</v>
      </c>
      <c r="M3662">
        <f t="shared" si="517"/>
        <v>1</v>
      </c>
      <c r="N3662" s="2">
        <f t="shared" si="518"/>
        <v>3721.0526315789471</v>
      </c>
      <c r="O3662">
        <f t="shared" si="521"/>
        <v>977.02127659574455</v>
      </c>
      <c r="P3662">
        <f t="shared" si="519"/>
        <v>192000</v>
      </c>
      <c r="Q3662" s="2">
        <f t="shared" si="520"/>
        <v>196698.0739081747</v>
      </c>
      <c r="R3662">
        <f>Q3662/MainSheet!$C$8*(G3662-G3661)+R3661</f>
        <v>5453.3211822481371</v>
      </c>
      <c r="S3662">
        <f t="shared" si="522"/>
        <v>88013.097523369739</v>
      </c>
      <c r="T3662">
        <f t="shared" si="514"/>
        <v>36.600000000001288</v>
      </c>
      <c r="U3662" s="1">
        <f>Q3662/MainSheet!$C$22</f>
        <v>1</v>
      </c>
    </row>
    <row r="3663" spans="7:21">
      <c r="G3663">
        <f t="shared" si="515"/>
        <v>36.610000000001286</v>
      </c>
      <c r="H3663">
        <f t="shared" si="516"/>
        <v>198000</v>
      </c>
      <c r="I3663" s="2">
        <f>MIN(MainSheet!$C$10/MainSheet!$C$9,MainSheet!$K$9*60)</f>
        <v>660</v>
      </c>
      <c r="J3663" s="1">
        <f>IF(G3663&gt;MainSheet!$C$11,IF(J3662&gt;=0.999,1,(G3663-MainSheet!$C$11)*I3663/$B$2/60),0)</f>
        <v>1</v>
      </c>
      <c r="K3663" s="1">
        <f>IF(G3663&gt;MainSheet!$C$11+$B$6,IF(K3662&gt;=0.999,1,(G3663-MainSheet!$C$11-$B$6)*I3663/$C$2/60),0)</f>
        <v>1</v>
      </c>
      <c r="L3663" s="1">
        <f>IF(G3663&gt;MainSheet!$C$11+$B$6+$C$6,IF(L3662&gt;=0.999,1,(G3663-MainSheet!$C$11-$B$6-$C$6)*I3663/$D$2/60),0)</f>
        <v>1</v>
      </c>
      <c r="M3663">
        <f t="shared" si="517"/>
        <v>1</v>
      </c>
      <c r="N3663" s="2">
        <f t="shared" si="518"/>
        <v>3721.0526315789471</v>
      </c>
      <c r="O3663">
        <f t="shared" si="521"/>
        <v>977.02127659574455</v>
      </c>
      <c r="P3663">
        <f t="shared" si="519"/>
        <v>192000</v>
      </c>
      <c r="Q3663" s="2">
        <f t="shared" si="520"/>
        <v>196698.0739081747</v>
      </c>
      <c r="R3663">
        <f>Q3663/MainSheet!$C$8*(G3663-G3662)+R3662</f>
        <v>5455.352428738971</v>
      </c>
      <c r="S3663">
        <f t="shared" si="522"/>
        <v>88045.880535687771</v>
      </c>
      <c r="T3663">
        <f t="shared" si="514"/>
        <v>36.610000000001286</v>
      </c>
      <c r="U3663" s="1">
        <f>Q3663/MainSheet!$C$22</f>
        <v>1</v>
      </c>
    </row>
    <row r="3664" spans="7:21">
      <c r="G3664">
        <f t="shared" si="515"/>
        <v>36.620000000001284</v>
      </c>
      <c r="H3664">
        <f t="shared" si="516"/>
        <v>198000</v>
      </c>
      <c r="I3664" s="2">
        <f>MIN(MainSheet!$C$10/MainSheet!$C$9,MainSheet!$K$9*60)</f>
        <v>660</v>
      </c>
      <c r="J3664" s="1">
        <f>IF(G3664&gt;MainSheet!$C$11,IF(J3663&gt;=0.999,1,(G3664-MainSheet!$C$11)*I3664/$B$2/60),0)</f>
        <v>1</v>
      </c>
      <c r="K3664" s="1">
        <f>IF(G3664&gt;MainSheet!$C$11+$B$6,IF(K3663&gt;=0.999,1,(G3664-MainSheet!$C$11-$B$6)*I3664/$C$2/60),0)</f>
        <v>1</v>
      </c>
      <c r="L3664" s="1">
        <f>IF(G3664&gt;MainSheet!$C$11+$B$6+$C$6,IF(L3663&gt;=0.999,1,(G3664-MainSheet!$C$11-$B$6-$C$6)*I3664/$D$2/60),0)</f>
        <v>1</v>
      </c>
      <c r="M3664">
        <f t="shared" si="517"/>
        <v>1</v>
      </c>
      <c r="N3664" s="2">
        <f t="shared" si="518"/>
        <v>3721.0526315789471</v>
      </c>
      <c r="O3664">
        <f t="shared" si="521"/>
        <v>977.02127659574455</v>
      </c>
      <c r="P3664">
        <f t="shared" si="519"/>
        <v>192000</v>
      </c>
      <c r="Q3664" s="2">
        <f t="shared" si="520"/>
        <v>196698.0739081747</v>
      </c>
      <c r="R3664">
        <f>Q3664/MainSheet!$C$8*(G3664-G3663)+R3663</f>
        <v>5457.3836752298048</v>
      </c>
      <c r="S3664">
        <f t="shared" si="522"/>
        <v>88078.663548005803</v>
      </c>
      <c r="T3664">
        <f t="shared" si="514"/>
        <v>36.620000000001284</v>
      </c>
      <c r="U3664" s="1">
        <f>Q3664/MainSheet!$C$22</f>
        <v>1</v>
      </c>
    </row>
    <row r="3665" spans="7:21">
      <c r="G3665">
        <f t="shared" si="515"/>
        <v>36.630000000001282</v>
      </c>
      <c r="H3665">
        <f t="shared" si="516"/>
        <v>198000</v>
      </c>
      <c r="I3665" s="2">
        <f>MIN(MainSheet!$C$10/MainSheet!$C$9,MainSheet!$K$9*60)</f>
        <v>660</v>
      </c>
      <c r="J3665" s="1">
        <f>IF(G3665&gt;MainSheet!$C$11,IF(J3664&gt;=0.999,1,(G3665-MainSheet!$C$11)*I3665/$B$2/60),0)</f>
        <v>1</v>
      </c>
      <c r="K3665" s="1">
        <f>IF(G3665&gt;MainSheet!$C$11+$B$6,IF(K3664&gt;=0.999,1,(G3665-MainSheet!$C$11-$B$6)*I3665/$C$2/60),0)</f>
        <v>1</v>
      </c>
      <c r="L3665" s="1">
        <f>IF(G3665&gt;MainSheet!$C$11+$B$6+$C$6,IF(L3664&gt;=0.999,1,(G3665-MainSheet!$C$11-$B$6-$C$6)*I3665/$D$2/60),0)</f>
        <v>1</v>
      </c>
      <c r="M3665">
        <f t="shared" si="517"/>
        <v>1</v>
      </c>
      <c r="N3665" s="2">
        <f t="shared" si="518"/>
        <v>3721.0526315789471</v>
      </c>
      <c r="O3665">
        <f t="shared" si="521"/>
        <v>977.02127659574455</v>
      </c>
      <c r="P3665">
        <f t="shared" si="519"/>
        <v>192000</v>
      </c>
      <c r="Q3665" s="2">
        <f t="shared" si="520"/>
        <v>196698.0739081747</v>
      </c>
      <c r="R3665">
        <f>Q3665/MainSheet!$C$8*(G3665-G3664)+R3664</f>
        <v>5459.4149217206386</v>
      </c>
      <c r="S3665">
        <f t="shared" si="522"/>
        <v>88111.446560323835</v>
      </c>
      <c r="T3665">
        <f t="shared" si="514"/>
        <v>36.630000000001282</v>
      </c>
      <c r="U3665" s="1">
        <f>Q3665/MainSheet!$C$22</f>
        <v>1</v>
      </c>
    </row>
    <row r="3666" spans="7:21">
      <c r="G3666">
        <f t="shared" si="515"/>
        <v>36.64000000000128</v>
      </c>
      <c r="H3666">
        <f t="shared" si="516"/>
        <v>198000</v>
      </c>
      <c r="I3666" s="2">
        <f>MIN(MainSheet!$C$10/MainSheet!$C$9,MainSheet!$K$9*60)</f>
        <v>660</v>
      </c>
      <c r="J3666" s="1">
        <f>IF(G3666&gt;MainSheet!$C$11,IF(J3665&gt;=0.999,1,(G3666-MainSheet!$C$11)*I3666/$B$2/60),0)</f>
        <v>1</v>
      </c>
      <c r="K3666" s="1">
        <f>IF(G3666&gt;MainSheet!$C$11+$B$6,IF(K3665&gt;=0.999,1,(G3666-MainSheet!$C$11-$B$6)*I3666/$C$2/60),0)</f>
        <v>1</v>
      </c>
      <c r="L3666" s="1">
        <f>IF(G3666&gt;MainSheet!$C$11+$B$6+$C$6,IF(L3665&gt;=0.999,1,(G3666-MainSheet!$C$11-$B$6-$C$6)*I3666/$D$2/60),0)</f>
        <v>1</v>
      </c>
      <c r="M3666">
        <f t="shared" si="517"/>
        <v>1</v>
      </c>
      <c r="N3666" s="2">
        <f t="shared" si="518"/>
        <v>3721.0526315789471</v>
      </c>
      <c r="O3666">
        <f t="shared" si="521"/>
        <v>977.02127659574455</v>
      </c>
      <c r="P3666">
        <f t="shared" si="519"/>
        <v>192000</v>
      </c>
      <c r="Q3666" s="2">
        <f t="shared" si="520"/>
        <v>196698.0739081747</v>
      </c>
      <c r="R3666">
        <f>Q3666/MainSheet!$C$8*(G3666-G3665)+R3665</f>
        <v>5461.4461682114725</v>
      </c>
      <c r="S3666">
        <f t="shared" si="522"/>
        <v>88144.229572641867</v>
      </c>
      <c r="T3666">
        <f t="shared" si="514"/>
        <v>36.64000000000128</v>
      </c>
      <c r="U3666" s="1">
        <f>Q3666/MainSheet!$C$22</f>
        <v>1</v>
      </c>
    </row>
    <row r="3667" spans="7:21">
      <c r="G3667">
        <f t="shared" si="515"/>
        <v>36.650000000001278</v>
      </c>
      <c r="H3667">
        <f t="shared" si="516"/>
        <v>198000</v>
      </c>
      <c r="I3667" s="2">
        <f>MIN(MainSheet!$C$10/MainSheet!$C$9,MainSheet!$K$9*60)</f>
        <v>660</v>
      </c>
      <c r="J3667" s="1">
        <f>IF(G3667&gt;MainSheet!$C$11,IF(J3666&gt;=0.999,1,(G3667-MainSheet!$C$11)*I3667/$B$2/60),0)</f>
        <v>1</v>
      </c>
      <c r="K3667" s="1">
        <f>IF(G3667&gt;MainSheet!$C$11+$B$6,IF(K3666&gt;=0.999,1,(G3667-MainSheet!$C$11-$B$6)*I3667/$C$2/60),0)</f>
        <v>1</v>
      </c>
      <c r="L3667" s="1">
        <f>IF(G3667&gt;MainSheet!$C$11+$B$6+$C$6,IF(L3666&gt;=0.999,1,(G3667-MainSheet!$C$11-$B$6-$C$6)*I3667/$D$2/60),0)</f>
        <v>1</v>
      </c>
      <c r="M3667">
        <f t="shared" si="517"/>
        <v>1</v>
      </c>
      <c r="N3667" s="2">
        <f t="shared" si="518"/>
        <v>3721.0526315789471</v>
      </c>
      <c r="O3667">
        <f t="shared" si="521"/>
        <v>977.02127659574455</v>
      </c>
      <c r="P3667">
        <f t="shared" si="519"/>
        <v>192000</v>
      </c>
      <c r="Q3667" s="2">
        <f t="shared" si="520"/>
        <v>196698.0739081747</v>
      </c>
      <c r="R3667">
        <f>Q3667/MainSheet!$C$8*(G3667-G3666)+R3666</f>
        <v>5463.4774147023063</v>
      </c>
      <c r="S3667">
        <f t="shared" si="522"/>
        <v>88177.012584959899</v>
      </c>
      <c r="T3667">
        <f t="shared" si="514"/>
        <v>36.650000000001278</v>
      </c>
      <c r="U3667" s="1">
        <f>Q3667/MainSheet!$C$22</f>
        <v>1</v>
      </c>
    </row>
    <row r="3668" spans="7:21">
      <c r="G3668">
        <f t="shared" si="515"/>
        <v>36.660000000001276</v>
      </c>
      <c r="H3668">
        <f t="shared" si="516"/>
        <v>198000</v>
      </c>
      <c r="I3668" s="2">
        <f>MIN(MainSheet!$C$10/MainSheet!$C$9,MainSheet!$K$9*60)</f>
        <v>660</v>
      </c>
      <c r="J3668" s="1">
        <f>IF(G3668&gt;MainSheet!$C$11,IF(J3667&gt;=0.999,1,(G3668-MainSheet!$C$11)*I3668/$B$2/60),0)</f>
        <v>1</v>
      </c>
      <c r="K3668" s="1">
        <f>IF(G3668&gt;MainSheet!$C$11+$B$6,IF(K3667&gt;=0.999,1,(G3668-MainSheet!$C$11-$B$6)*I3668/$C$2/60),0)</f>
        <v>1</v>
      </c>
      <c r="L3668" s="1">
        <f>IF(G3668&gt;MainSheet!$C$11+$B$6+$C$6,IF(L3667&gt;=0.999,1,(G3668-MainSheet!$C$11-$B$6-$C$6)*I3668/$D$2/60),0)</f>
        <v>1</v>
      </c>
      <c r="M3668">
        <f t="shared" si="517"/>
        <v>1</v>
      </c>
      <c r="N3668" s="2">
        <f t="shared" si="518"/>
        <v>3721.0526315789471</v>
      </c>
      <c r="O3668">
        <f t="shared" si="521"/>
        <v>977.02127659574455</v>
      </c>
      <c r="P3668">
        <f t="shared" si="519"/>
        <v>192000</v>
      </c>
      <c r="Q3668" s="2">
        <f t="shared" si="520"/>
        <v>196698.0739081747</v>
      </c>
      <c r="R3668">
        <f>Q3668/MainSheet!$C$8*(G3668-G3667)+R3667</f>
        <v>5465.5086611931401</v>
      </c>
      <c r="S3668">
        <f t="shared" si="522"/>
        <v>88209.795597277931</v>
      </c>
      <c r="T3668">
        <f t="shared" si="514"/>
        <v>36.660000000001276</v>
      </c>
      <c r="U3668" s="1">
        <f>Q3668/MainSheet!$C$22</f>
        <v>1</v>
      </c>
    </row>
    <row r="3669" spans="7:21">
      <c r="G3669">
        <f t="shared" si="515"/>
        <v>36.670000000001274</v>
      </c>
      <c r="H3669">
        <f t="shared" si="516"/>
        <v>198000</v>
      </c>
      <c r="I3669" s="2">
        <f>MIN(MainSheet!$C$10/MainSheet!$C$9,MainSheet!$K$9*60)</f>
        <v>660</v>
      </c>
      <c r="J3669" s="1">
        <f>IF(G3669&gt;MainSheet!$C$11,IF(J3668&gt;=0.999,1,(G3669-MainSheet!$C$11)*I3669/$B$2/60),0)</f>
        <v>1</v>
      </c>
      <c r="K3669" s="1">
        <f>IF(G3669&gt;MainSheet!$C$11+$B$6,IF(K3668&gt;=0.999,1,(G3669-MainSheet!$C$11-$B$6)*I3669/$C$2/60),0)</f>
        <v>1</v>
      </c>
      <c r="L3669" s="1">
        <f>IF(G3669&gt;MainSheet!$C$11+$B$6+$C$6,IF(L3668&gt;=0.999,1,(G3669-MainSheet!$C$11-$B$6-$C$6)*I3669/$D$2/60),0)</f>
        <v>1</v>
      </c>
      <c r="M3669">
        <f t="shared" si="517"/>
        <v>1</v>
      </c>
      <c r="N3669" s="2">
        <f t="shared" si="518"/>
        <v>3721.0526315789471</v>
      </c>
      <c r="O3669">
        <f t="shared" si="521"/>
        <v>977.02127659574455</v>
      </c>
      <c r="P3669">
        <f t="shared" si="519"/>
        <v>192000</v>
      </c>
      <c r="Q3669" s="2">
        <f t="shared" si="520"/>
        <v>196698.0739081747</v>
      </c>
      <c r="R3669">
        <f>Q3669/MainSheet!$C$8*(G3669-G3668)+R3668</f>
        <v>5467.539907683974</v>
      </c>
      <c r="S3669">
        <f t="shared" si="522"/>
        <v>88242.578609595963</v>
      </c>
      <c r="T3669">
        <f t="shared" si="514"/>
        <v>36.670000000001274</v>
      </c>
      <c r="U3669" s="1">
        <f>Q3669/MainSheet!$C$22</f>
        <v>1</v>
      </c>
    </row>
    <row r="3670" spans="7:21">
      <c r="G3670">
        <f t="shared" si="515"/>
        <v>36.680000000001272</v>
      </c>
      <c r="H3670">
        <f t="shared" si="516"/>
        <v>198000</v>
      </c>
      <c r="I3670" s="2">
        <f>MIN(MainSheet!$C$10/MainSheet!$C$9,MainSheet!$K$9*60)</f>
        <v>660</v>
      </c>
      <c r="J3670" s="1">
        <f>IF(G3670&gt;MainSheet!$C$11,IF(J3669&gt;=0.999,1,(G3670-MainSheet!$C$11)*I3670/$B$2/60),0)</f>
        <v>1</v>
      </c>
      <c r="K3670" s="1">
        <f>IF(G3670&gt;MainSheet!$C$11+$B$6,IF(K3669&gt;=0.999,1,(G3670-MainSheet!$C$11-$B$6)*I3670/$C$2/60),0)</f>
        <v>1</v>
      </c>
      <c r="L3670" s="1">
        <f>IF(G3670&gt;MainSheet!$C$11+$B$6+$C$6,IF(L3669&gt;=0.999,1,(G3670-MainSheet!$C$11-$B$6-$C$6)*I3670/$D$2/60),0)</f>
        <v>1</v>
      </c>
      <c r="M3670">
        <f t="shared" si="517"/>
        <v>1</v>
      </c>
      <c r="N3670" s="2">
        <f t="shared" si="518"/>
        <v>3721.0526315789471</v>
      </c>
      <c r="O3670">
        <f t="shared" si="521"/>
        <v>977.02127659574455</v>
      </c>
      <c r="P3670">
        <f t="shared" si="519"/>
        <v>192000</v>
      </c>
      <c r="Q3670" s="2">
        <f t="shared" si="520"/>
        <v>196698.0739081747</v>
      </c>
      <c r="R3670">
        <f>Q3670/MainSheet!$C$8*(G3670-G3669)+R3669</f>
        <v>5469.5711541748078</v>
      </c>
      <c r="S3670">
        <f t="shared" si="522"/>
        <v>88275.361621913995</v>
      </c>
      <c r="T3670">
        <f t="shared" si="514"/>
        <v>36.680000000001272</v>
      </c>
      <c r="U3670" s="1">
        <f>Q3670/MainSheet!$C$22</f>
        <v>1</v>
      </c>
    </row>
    <row r="3671" spans="7:21">
      <c r="G3671">
        <f t="shared" si="515"/>
        <v>36.69000000000127</v>
      </c>
      <c r="H3671">
        <f t="shared" si="516"/>
        <v>198000</v>
      </c>
      <c r="I3671" s="2">
        <f>MIN(MainSheet!$C$10/MainSheet!$C$9,MainSheet!$K$9*60)</f>
        <v>660</v>
      </c>
      <c r="J3671" s="1">
        <f>IF(G3671&gt;MainSheet!$C$11,IF(J3670&gt;=0.999,1,(G3671-MainSheet!$C$11)*I3671/$B$2/60),0)</f>
        <v>1</v>
      </c>
      <c r="K3671" s="1">
        <f>IF(G3671&gt;MainSheet!$C$11+$B$6,IF(K3670&gt;=0.999,1,(G3671-MainSheet!$C$11-$B$6)*I3671/$C$2/60),0)</f>
        <v>1</v>
      </c>
      <c r="L3671" s="1">
        <f>IF(G3671&gt;MainSheet!$C$11+$B$6+$C$6,IF(L3670&gt;=0.999,1,(G3671-MainSheet!$C$11-$B$6-$C$6)*I3671/$D$2/60),0)</f>
        <v>1</v>
      </c>
      <c r="M3671">
        <f t="shared" si="517"/>
        <v>1</v>
      </c>
      <c r="N3671" s="2">
        <f t="shared" si="518"/>
        <v>3721.0526315789471</v>
      </c>
      <c r="O3671">
        <f t="shared" si="521"/>
        <v>977.02127659574455</v>
      </c>
      <c r="P3671">
        <f t="shared" si="519"/>
        <v>192000</v>
      </c>
      <c r="Q3671" s="2">
        <f t="shared" si="520"/>
        <v>196698.0739081747</v>
      </c>
      <c r="R3671">
        <f>Q3671/MainSheet!$C$8*(G3671-G3670)+R3670</f>
        <v>5471.6024006656417</v>
      </c>
      <c r="S3671">
        <f t="shared" si="522"/>
        <v>88308.144634232027</v>
      </c>
      <c r="T3671">
        <f t="shared" si="514"/>
        <v>36.69000000000127</v>
      </c>
      <c r="U3671" s="1">
        <f>Q3671/MainSheet!$C$22</f>
        <v>1</v>
      </c>
    </row>
    <row r="3672" spans="7:21">
      <c r="G3672">
        <f t="shared" si="515"/>
        <v>36.700000000001268</v>
      </c>
      <c r="H3672">
        <f t="shared" si="516"/>
        <v>198000</v>
      </c>
      <c r="I3672" s="2">
        <f>MIN(MainSheet!$C$10/MainSheet!$C$9,MainSheet!$K$9*60)</f>
        <v>660</v>
      </c>
      <c r="J3672" s="1">
        <f>IF(G3672&gt;MainSheet!$C$11,IF(J3671&gt;=0.999,1,(G3672-MainSheet!$C$11)*I3672/$B$2/60),0)</f>
        <v>1</v>
      </c>
      <c r="K3672" s="1">
        <f>IF(G3672&gt;MainSheet!$C$11+$B$6,IF(K3671&gt;=0.999,1,(G3672-MainSheet!$C$11-$B$6)*I3672/$C$2/60),0)</f>
        <v>1</v>
      </c>
      <c r="L3672" s="1">
        <f>IF(G3672&gt;MainSheet!$C$11+$B$6+$C$6,IF(L3671&gt;=0.999,1,(G3672-MainSheet!$C$11-$B$6-$C$6)*I3672/$D$2/60),0)</f>
        <v>1</v>
      </c>
      <c r="M3672">
        <f t="shared" si="517"/>
        <v>1</v>
      </c>
      <c r="N3672" s="2">
        <f t="shared" si="518"/>
        <v>3721.0526315789471</v>
      </c>
      <c r="O3672">
        <f t="shared" si="521"/>
        <v>977.02127659574455</v>
      </c>
      <c r="P3672">
        <f t="shared" si="519"/>
        <v>192000</v>
      </c>
      <c r="Q3672" s="2">
        <f t="shared" si="520"/>
        <v>196698.0739081747</v>
      </c>
      <c r="R3672">
        <f>Q3672/MainSheet!$C$8*(G3672-G3671)+R3671</f>
        <v>5473.6336471564755</v>
      </c>
      <c r="S3672">
        <f t="shared" si="522"/>
        <v>88340.927646550059</v>
      </c>
      <c r="T3672">
        <f t="shared" si="514"/>
        <v>36.700000000001268</v>
      </c>
      <c r="U3672" s="1">
        <f>Q3672/MainSheet!$C$22</f>
        <v>1</v>
      </c>
    </row>
    <row r="3673" spans="7:21">
      <c r="G3673">
        <f t="shared" si="515"/>
        <v>36.710000000001266</v>
      </c>
      <c r="H3673">
        <f t="shared" si="516"/>
        <v>198000</v>
      </c>
      <c r="I3673" s="2">
        <f>MIN(MainSheet!$C$10/MainSheet!$C$9,MainSheet!$K$9*60)</f>
        <v>660</v>
      </c>
      <c r="J3673" s="1">
        <f>IF(G3673&gt;MainSheet!$C$11,IF(J3672&gt;=0.999,1,(G3673-MainSheet!$C$11)*I3673/$B$2/60),0)</f>
        <v>1</v>
      </c>
      <c r="K3673" s="1">
        <f>IF(G3673&gt;MainSheet!$C$11+$B$6,IF(K3672&gt;=0.999,1,(G3673-MainSheet!$C$11-$B$6)*I3673/$C$2/60),0)</f>
        <v>1</v>
      </c>
      <c r="L3673" s="1">
        <f>IF(G3673&gt;MainSheet!$C$11+$B$6+$C$6,IF(L3672&gt;=0.999,1,(G3673-MainSheet!$C$11-$B$6-$C$6)*I3673/$D$2/60),0)</f>
        <v>1</v>
      </c>
      <c r="M3673">
        <f t="shared" si="517"/>
        <v>1</v>
      </c>
      <c r="N3673" s="2">
        <f t="shared" si="518"/>
        <v>3721.0526315789471</v>
      </c>
      <c r="O3673">
        <f t="shared" si="521"/>
        <v>977.02127659574455</v>
      </c>
      <c r="P3673">
        <f t="shared" si="519"/>
        <v>192000</v>
      </c>
      <c r="Q3673" s="2">
        <f t="shared" si="520"/>
        <v>196698.0739081747</v>
      </c>
      <c r="R3673">
        <f>Q3673/MainSheet!$C$8*(G3673-G3672)+R3672</f>
        <v>5475.6648936473093</v>
      </c>
      <c r="S3673">
        <f t="shared" si="522"/>
        <v>88373.710658868091</v>
      </c>
      <c r="T3673">
        <f t="shared" si="514"/>
        <v>36.710000000001266</v>
      </c>
      <c r="U3673" s="1">
        <f>Q3673/MainSheet!$C$22</f>
        <v>1</v>
      </c>
    </row>
    <row r="3674" spans="7:21">
      <c r="G3674">
        <f t="shared" si="515"/>
        <v>36.720000000001264</v>
      </c>
      <c r="H3674">
        <f t="shared" si="516"/>
        <v>198000</v>
      </c>
      <c r="I3674" s="2">
        <f>MIN(MainSheet!$C$10/MainSheet!$C$9,MainSheet!$K$9*60)</f>
        <v>660</v>
      </c>
      <c r="J3674" s="1">
        <f>IF(G3674&gt;MainSheet!$C$11,IF(J3673&gt;=0.999,1,(G3674-MainSheet!$C$11)*I3674/$B$2/60),0)</f>
        <v>1</v>
      </c>
      <c r="K3674" s="1">
        <f>IF(G3674&gt;MainSheet!$C$11+$B$6,IF(K3673&gt;=0.999,1,(G3674-MainSheet!$C$11-$B$6)*I3674/$C$2/60),0)</f>
        <v>1</v>
      </c>
      <c r="L3674" s="1">
        <f>IF(G3674&gt;MainSheet!$C$11+$B$6+$C$6,IF(L3673&gt;=0.999,1,(G3674-MainSheet!$C$11-$B$6-$C$6)*I3674/$D$2/60),0)</f>
        <v>1</v>
      </c>
      <c r="M3674">
        <f t="shared" si="517"/>
        <v>1</v>
      </c>
      <c r="N3674" s="2">
        <f t="shared" si="518"/>
        <v>3721.0526315789471</v>
      </c>
      <c r="O3674">
        <f t="shared" si="521"/>
        <v>977.02127659574455</v>
      </c>
      <c r="P3674">
        <f t="shared" si="519"/>
        <v>192000</v>
      </c>
      <c r="Q3674" s="2">
        <f t="shared" si="520"/>
        <v>196698.0739081747</v>
      </c>
      <c r="R3674">
        <f>Q3674/MainSheet!$C$8*(G3674-G3673)+R3673</f>
        <v>5477.6961401381432</v>
      </c>
      <c r="S3674">
        <f t="shared" si="522"/>
        <v>88406.493671186123</v>
      </c>
      <c r="T3674">
        <f t="shared" si="514"/>
        <v>36.720000000001264</v>
      </c>
      <c r="U3674" s="1">
        <f>Q3674/MainSheet!$C$22</f>
        <v>1</v>
      </c>
    </row>
    <row r="3675" spans="7:21">
      <c r="G3675">
        <f t="shared" si="515"/>
        <v>36.730000000001262</v>
      </c>
      <c r="H3675">
        <f t="shared" si="516"/>
        <v>198000</v>
      </c>
      <c r="I3675" s="2">
        <f>MIN(MainSheet!$C$10/MainSheet!$C$9,MainSheet!$K$9*60)</f>
        <v>660</v>
      </c>
      <c r="J3675" s="1">
        <f>IF(G3675&gt;MainSheet!$C$11,IF(J3674&gt;=0.999,1,(G3675-MainSheet!$C$11)*I3675/$B$2/60),0)</f>
        <v>1</v>
      </c>
      <c r="K3675" s="1">
        <f>IF(G3675&gt;MainSheet!$C$11+$B$6,IF(K3674&gt;=0.999,1,(G3675-MainSheet!$C$11-$B$6)*I3675/$C$2/60),0)</f>
        <v>1</v>
      </c>
      <c r="L3675" s="1">
        <f>IF(G3675&gt;MainSheet!$C$11+$B$6+$C$6,IF(L3674&gt;=0.999,1,(G3675-MainSheet!$C$11-$B$6-$C$6)*I3675/$D$2/60),0)</f>
        <v>1</v>
      </c>
      <c r="M3675">
        <f t="shared" si="517"/>
        <v>1</v>
      </c>
      <c r="N3675" s="2">
        <f t="shared" si="518"/>
        <v>3721.0526315789471</v>
      </c>
      <c r="O3675">
        <f t="shared" si="521"/>
        <v>977.02127659574455</v>
      </c>
      <c r="P3675">
        <f t="shared" si="519"/>
        <v>192000</v>
      </c>
      <c r="Q3675" s="2">
        <f t="shared" si="520"/>
        <v>196698.0739081747</v>
      </c>
      <c r="R3675">
        <f>Q3675/MainSheet!$C$8*(G3675-G3674)+R3674</f>
        <v>5479.727386628977</v>
      </c>
      <c r="S3675">
        <f t="shared" si="522"/>
        <v>88439.276683504155</v>
      </c>
      <c r="T3675">
        <f t="shared" si="514"/>
        <v>36.730000000001262</v>
      </c>
      <c r="U3675" s="1">
        <f>Q3675/MainSheet!$C$22</f>
        <v>1</v>
      </c>
    </row>
    <row r="3676" spans="7:21">
      <c r="G3676">
        <f t="shared" si="515"/>
        <v>36.74000000000126</v>
      </c>
      <c r="H3676">
        <f t="shared" si="516"/>
        <v>198000</v>
      </c>
      <c r="I3676" s="2">
        <f>MIN(MainSheet!$C$10/MainSheet!$C$9,MainSheet!$K$9*60)</f>
        <v>660</v>
      </c>
      <c r="J3676" s="1">
        <f>IF(G3676&gt;MainSheet!$C$11,IF(J3675&gt;=0.999,1,(G3676-MainSheet!$C$11)*I3676/$B$2/60),0)</f>
        <v>1</v>
      </c>
      <c r="K3676" s="1">
        <f>IF(G3676&gt;MainSheet!$C$11+$B$6,IF(K3675&gt;=0.999,1,(G3676-MainSheet!$C$11-$B$6)*I3676/$C$2/60),0)</f>
        <v>1</v>
      </c>
      <c r="L3676" s="1">
        <f>IF(G3676&gt;MainSheet!$C$11+$B$6+$C$6,IF(L3675&gt;=0.999,1,(G3676-MainSheet!$C$11-$B$6-$C$6)*I3676/$D$2/60),0)</f>
        <v>1</v>
      </c>
      <c r="M3676">
        <f t="shared" si="517"/>
        <v>1</v>
      </c>
      <c r="N3676" s="2">
        <f t="shared" si="518"/>
        <v>3721.0526315789471</v>
      </c>
      <c r="O3676">
        <f t="shared" si="521"/>
        <v>977.02127659574455</v>
      </c>
      <c r="P3676">
        <f t="shared" si="519"/>
        <v>192000</v>
      </c>
      <c r="Q3676" s="2">
        <f t="shared" si="520"/>
        <v>196698.0739081747</v>
      </c>
      <c r="R3676">
        <f>Q3676/MainSheet!$C$8*(G3676-G3675)+R3675</f>
        <v>5481.7586331198108</v>
      </c>
      <c r="S3676">
        <f t="shared" si="522"/>
        <v>88472.059695822187</v>
      </c>
      <c r="T3676">
        <f t="shared" si="514"/>
        <v>36.74000000000126</v>
      </c>
      <c r="U3676" s="1">
        <f>Q3676/MainSheet!$C$22</f>
        <v>1</v>
      </c>
    </row>
    <row r="3677" spans="7:21">
      <c r="G3677">
        <f t="shared" si="515"/>
        <v>36.750000000001258</v>
      </c>
      <c r="H3677">
        <f t="shared" si="516"/>
        <v>198000</v>
      </c>
      <c r="I3677" s="2">
        <f>MIN(MainSheet!$C$10/MainSheet!$C$9,MainSheet!$K$9*60)</f>
        <v>660</v>
      </c>
      <c r="J3677" s="1">
        <f>IF(G3677&gt;MainSheet!$C$11,IF(J3676&gt;=0.999,1,(G3677-MainSheet!$C$11)*I3677/$B$2/60),0)</f>
        <v>1</v>
      </c>
      <c r="K3677" s="1">
        <f>IF(G3677&gt;MainSheet!$C$11+$B$6,IF(K3676&gt;=0.999,1,(G3677-MainSheet!$C$11-$B$6)*I3677/$C$2/60),0)</f>
        <v>1</v>
      </c>
      <c r="L3677" s="1">
        <f>IF(G3677&gt;MainSheet!$C$11+$B$6+$C$6,IF(L3676&gt;=0.999,1,(G3677-MainSheet!$C$11-$B$6-$C$6)*I3677/$D$2/60),0)</f>
        <v>1</v>
      </c>
      <c r="M3677">
        <f t="shared" si="517"/>
        <v>1</v>
      </c>
      <c r="N3677" s="2">
        <f t="shared" si="518"/>
        <v>3721.0526315789471</v>
      </c>
      <c r="O3677">
        <f t="shared" si="521"/>
        <v>977.02127659574455</v>
      </c>
      <c r="P3677">
        <f t="shared" si="519"/>
        <v>192000</v>
      </c>
      <c r="Q3677" s="2">
        <f t="shared" si="520"/>
        <v>196698.0739081747</v>
      </c>
      <c r="R3677">
        <f>Q3677/MainSheet!$C$8*(G3677-G3676)+R3676</f>
        <v>5483.7898796106447</v>
      </c>
      <c r="S3677">
        <f t="shared" si="522"/>
        <v>88504.842708140219</v>
      </c>
      <c r="T3677">
        <f t="shared" si="514"/>
        <v>36.750000000001258</v>
      </c>
      <c r="U3677" s="1">
        <f>Q3677/MainSheet!$C$22</f>
        <v>1</v>
      </c>
    </row>
    <row r="3678" spans="7:21">
      <c r="G3678">
        <f t="shared" si="515"/>
        <v>36.760000000001256</v>
      </c>
      <c r="H3678">
        <f t="shared" si="516"/>
        <v>198000</v>
      </c>
      <c r="I3678" s="2">
        <f>MIN(MainSheet!$C$10/MainSheet!$C$9,MainSheet!$K$9*60)</f>
        <v>660</v>
      </c>
      <c r="J3678" s="1">
        <f>IF(G3678&gt;MainSheet!$C$11,IF(J3677&gt;=0.999,1,(G3678-MainSheet!$C$11)*I3678/$B$2/60),0)</f>
        <v>1</v>
      </c>
      <c r="K3678" s="1">
        <f>IF(G3678&gt;MainSheet!$C$11+$B$6,IF(K3677&gt;=0.999,1,(G3678-MainSheet!$C$11-$B$6)*I3678/$C$2/60),0)</f>
        <v>1</v>
      </c>
      <c r="L3678" s="1">
        <f>IF(G3678&gt;MainSheet!$C$11+$B$6+$C$6,IF(L3677&gt;=0.999,1,(G3678-MainSheet!$C$11-$B$6-$C$6)*I3678/$D$2/60),0)</f>
        <v>1</v>
      </c>
      <c r="M3678">
        <f t="shared" si="517"/>
        <v>1</v>
      </c>
      <c r="N3678" s="2">
        <f t="shared" si="518"/>
        <v>3721.0526315789471</v>
      </c>
      <c r="O3678">
        <f t="shared" si="521"/>
        <v>977.02127659574455</v>
      </c>
      <c r="P3678">
        <f t="shared" si="519"/>
        <v>192000</v>
      </c>
      <c r="Q3678" s="2">
        <f t="shared" si="520"/>
        <v>196698.0739081747</v>
      </c>
      <c r="R3678">
        <f>Q3678/MainSheet!$C$8*(G3678-G3677)+R3677</f>
        <v>5485.8211261014785</v>
      </c>
      <c r="S3678">
        <f t="shared" si="522"/>
        <v>88537.625720458251</v>
      </c>
      <c r="T3678">
        <f t="shared" si="514"/>
        <v>36.760000000001256</v>
      </c>
      <c r="U3678" s="1">
        <f>Q3678/MainSheet!$C$22</f>
        <v>1</v>
      </c>
    </row>
    <row r="3679" spans="7:21">
      <c r="G3679">
        <f t="shared" si="515"/>
        <v>36.770000000001254</v>
      </c>
      <c r="H3679">
        <f t="shared" si="516"/>
        <v>198000</v>
      </c>
      <c r="I3679" s="2">
        <f>MIN(MainSheet!$C$10/MainSheet!$C$9,MainSheet!$K$9*60)</f>
        <v>660</v>
      </c>
      <c r="J3679" s="1">
        <f>IF(G3679&gt;MainSheet!$C$11,IF(J3678&gt;=0.999,1,(G3679-MainSheet!$C$11)*I3679/$B$2/60),0)</f>
        <v>1</v>
      </c>
      <c r="K3679" s="1">
        <f>IF(G3679&gt;MainSheet!$C$11+$B$6,IF(K3678&gt;=0.999,1,(G3679-MainSheet!$C$11-$B$6)*I3679/$C$2/60),0)</f>
        <v>1</v>
      </c>
      <c r="L3679" s="1">
        <f>IF(G3679&gt;MainSheet!$C$11+$B$6+$C$6,IF(L3678&gt;=0.999,1,(G3679-MainSheet!$C$11-$B$6-$C$6)*I3679/$D$2/60),0)</f>
        <v>1</v>
      </c>
      <c r="M3679">
        <f t="shared" si="517"/>
        <v>1</v>
      </c>
      <c r="N3679" s="2">
        <f t="shared" si="518"/>
        <v>3721.0526315789471</v>
      </c>
      <c r="O3679">
        <f t="shared" si="521"/>
        <v>977.02127659574455</v>
      </c>
      <c r="P3679">
        <f t="shared" si="519"/>
        <v>192000</v>
      </c>
      <c r="Q3679" s="2">
        <f t="shared" si="520"/>
        <v>196698.0739081747</v>
      </c>
      <c r="R3679">
        <f>Q3679/MainSheet!$C$8*(G3679-G3678)+R3678</f>
        <v>5487.8523725923123</v>
      </c>
      <c r="S3679">
        <f t="shared" si="522"/>
        <v>88570.408732776283</v>
      </c>
      <c r="T3679">
        <f t="shared" si="514"/>
        <v>36.770000000001254</v>
      </c>
      <c r="U3679" s="1">
        <f>Q3679/MainSheet!$C$22</f>
        <v>1</v>
      </c>
    </row>
    <row r="3680" spans="7:21">
      <c r="G3680">
        <f t="shared" si="515"/>
        <v>36.780000000001252</v>
      </c>
      <c r="H3680">
        <f t="shared" si="516"/>
        <v>198000</v>
      </c>
      <c r="I3680" s="2">
        <f>MIN(MainSheet!$C$10/MainSheet!$C$9,MainSheet!$K$9*60)</f>
        <v>660</v>
      </c>
      <c r="J3680" s="1">
        <f>IF(G3680&gt;MainSheet!$C$11,IF(J3679&gt;=0.999,1,(G3680-MainSheet!$C$11)*I3680/$B$2/60),0)</f>
        <v>1</v>
      </c>
      <c r="K3680" s="1">
        <f>IF(G3680&gt;MainSheet!$C$11+$B$6,IF(K3679&gt;=0.999,1,(G3680-MainSheet!$C$11-$B$6)*I3680/$C$2/60),0)</f>
        <v>1</v>
      </c>
      <c r="L3680" s="1">
        <f>IF(G3680&gt;MainSheet!$C$11+$B$6+$C$6,IF(L3679&gt;=0.999,1,(G3680-MainSheet!$C$11-$B$6-$C$6)*I3680/$D$2/60),0)</f>
        <v>1</v>
      </c>
      <c r="M3680">
        <f t="shared" si="517"/>
        <v>1</v>
      </c>
      <c r="N3680" s="2">
        <f t="shared" si="518"/>
        <v>3721.0526315789471</v>
      </c>
      <c r="O3680">
        <f t="shared" si="521"/>
        <v>977.02127659574455</v>
      </c>
      <c r="P3680">
        <f t="shared" si="519"/>
        <v>192000</v>
      </c>
      <c r="Q3680" s="2">
        <f t="shared" si="520"/>
        <v>196698.0739081747</v>
      </c>
      <c r="R3680">
        <f>Q3680/MainSheet!$C$8*(G3680-G3679)+R3679</f>
        <v>5489.8836190831462</v>
      </c>
      <c r="S3680">
        <f t="shared" si="522"/>
        <v>88603.191745094315</v>
      </c>
      <c r="T3680">
        <f t="shared" si="514"/>
        <v>36.780000000001252</v>
      </c>
      <c r="U3680" s="1">
        <f>Q3680/MainSheet!$C$22</f>
        <v>1</v>
      </c>
    </row>
    <row r="3681" spans="7:21">
      <c r="G3681">
        <f t="shared" si="515"/>
        <v>36.79000000000125</v>
      </c>
      <c r="H3681">
        <f t="shared" si="516"/>
        <v>198000</v>
      </c>
      <c r="I3681" s="2">
        <f>MIN(MainSheet!$C$10/MainSheet!$C$9,MainSheet!$K$9*60)</f>
        <v>660</v>
      </c>
      <c r="J3681" s="1">
        <f>IF(G3681&gt;MainSheet!$C$11,IF(J3680&gt;=0.999,1,(G3681-MainSheet!$C$11)*I3681/$B$2/60),0)</f>
        <v>1</v>
      </c>
      <c r="K3681" s="1">
        <f>IF(G3681&gt;MainSheet!$C$11+$B$6,IF(K3680&gt;=0.999,1,(G3681-MainSheet!$C$11-$B$6)*I3681/$C$2/60),0)</f>
        <v>1</v>
      </c>
      <c r="L3681" s="1">
        <f>IF(G3681&gt;MainSheet!$C$11+$B$6+$C$6,IF(L3680&gt;=0.999,1,(G3681-MainSheet!$C$11-$B$6-$C$6)*I3681/$D$2/60),0)</f>
        <v>1</v>
      </c>
      <c r="M3681">
        <f t="shared" si="517"/>
        <v>1</v>
      </c>
      <c r="N3681" s="2">
        <f t="shared" si="518"/>
        <v>3721.0526315789471</v>
      </c>
      <c r="O3681">
        <f t="shared" si="521"/>
        <v>977.02127659574455</v>
      </c>
      <c r="P3681">
        <f t="shared" si="519"/>
        <v>192000</v>
      </c>
      <c r="Q3681" s="2">
        <f t="shared" si="520"/>
        <v>196698.0739081747</v>
      </c>
      <c r="R3681">
        <f>Q3681/MainSheet!$C$8*(G3681-G3680)+R3680</f>
        <v>5491.91486557398</v>
      </c>
      <c r="S3681">
        <f t="shared" si="522"/>
        <v>88635.974757412347</v>
      </c>
      <c r="T3681">
        <f t="shared" si="514"/>
        <v>36.79000000000125</v>
      </c>
      <c r="U3681" s="1">
        <f>Q3681/MainSheet!$C$22</f>
        <v>1</v>
      </c>
    </row>
    <row r="3682" spans="7:21">
      <c r="G3682">
        <f t="shared" si="515"/>
        <v>36.800000000001248</v>
      </c>
      <c r="H3682">
        <f t="shared" si="516"/>
        <v>198000</v>
      </c>
      <c r="I3682" s="2">
        <f>MIN(MainSheet!$C$10/MainSheet!$C$9,MainSheet!$K$9*60)</f>
        <v>660</v>
      </c>
      <c r="J3682" s="1">
        <f>IF(G3682&gt;MainSheet!$C$11,IF(J3681&gt;=0.999,1,(G3682-MainSheet!$C$11)*I3682/$B$2/60),0)</f>
        <v>1</v>
      </c>
      <c r="K3682" s="1">
        <f>IF(G3682&gt;MainSheet!$C$11+$B$6,IF(K3681&gt;=0.999,1,(G3682-MainSheet!$C$11-$B$6)*I3682/$C$2/60),0)</f>
        <v>1</v>
      </c>
      <c r="L3682" s="1">
        <f>IF(G3682&gt;MainSheet!$C$11+$B$6+$C$6,IF(L3681&gt;=0.999,1,(G3682-MainSheet!$C$11-$B$6-$C$6)*I3682/$D$2/60),0)</f>
        <v>1</v>
      </c>
      <c r="M3682">
        <f t="shared" si="517"/>
        <v>1</v>
      </c>
      <c r="N3682" s="2">
        <f t="shared" si="518"/>
        <v>3721.0526315789471</v>
      </c>
      <c r="O3682">
        <f t="shared" si="521"/>
        <v>977.02127659574455</v>
      </c>
      <c r="P3682">
        <f t="shared" si="519"/>
        <v>192000</v>
      </c>
      <c r="Q3682" s="2">
        <f t="shared" si="520"/>
        <v>196698.0739081747</v>
      </c>
      <c r="R3682">
        <f>Q3682/MainSheet!$C$8*(G3682-G3681)+R3681</f>
        <v>5493.9461120648139</v>
      </c>
      <c r="S3682">
        <f t="shared" si="522"/>
        <v>88668.757769730379</v>
      </c>
      <c r="T3682">
        <f t="shared" si="514"/>
        <v>36.800000000001248</v>
      </c>
      <c r="U3682" s="1">
        <f>Q3682/MainSheet!$C$22</f>
        <v>1</v>
      </c>
    </row>
    <row r="3683" spans="7:21">
      <c r="G3683">
        <f t="shared" si="515"/>
        <v>36.810000000001246</v>
      </c>
      <c r="H3683">
        <f t="shared" si="516"/>
        <v>198000</v>
      </c>
      <c r="I3683" s="2">
        <f>MIN(MainSheet!$C$10/MainSheet!$C$9,MainSheet!$K$9*60)</f>
        <v>660</v>
      </c>
      <c r="J3683" s="1">
        <f>IF(G3683&gt;MainSheet!$C$11,IF(J3682&gt;=0.999,1,(G3683-MainSheet!$C$11)*I3683/$B$2/60),0)</f>
        <v>1</v>
      </c>
      <c r="K3683" s="1">
        <f>IF(G3683&gt;MainSheet!$C$11+$B$6,IF(K3682&gt;=0.999,1,(G3683-MainSheet!$C$11-$B$6)*I3683/$C$2/60),0)</f>
        <v>1</v>
      </c>
      <c r="L3683" s="1">
        <f>IF(G3683&gt;MainSheet!$C$11+$B$6+$C$6,IF(L3682&gt;=0.999,1,(G3683-MainSheet!$C$11-$B$6-$C$6)*I3683/$D$2/60),0)</f>
        <v>1</v>
      </c>
      <c r="M3683">
        <f t="shared" si="517"/>
        <v>1</v>
      </c>
      <c r="N3683" s="2">
        <f t="shared" si="518"/>
        <v>3721.0526315789471</v>
      </c>
      <c r="O3683">
        <f t="shared" si="521"/>
        <v>977.02127659574455</v>
      </c>
      <c r="P3683">
        <f t="shared" si="519"/>
        <v>192000</v>
      </c>
      <c r="Q3683" s="2">
        <f t="shared" si="520"/>
        <v>196698.0739081747</v>
      </c>
      <c r="R3683">
        <f>Q3683/MainSheet!$C$8*(G3683-G3682)+R3682</f>
        <v>5495.9773585556477</v>
      </c>
      <c r="S3683">
        <f t="shared" si="522"/>
        <v>88701.540782048411</v>
      </c>
      <c r="T3683">
        <f t="shared" si="514"/>
        <v>36.810000000001246</v>
      </c>
      <c r="U3683" s="1">
        <f>Q3683/MainSheet!$C$22</f>
        <v>1</v>
      </c>
    </row>
    <row r="3684" spans="7:21">
      <c r="G3684">
        <f t="shared" si="515"/>
        <v>36.820000000001244</v>
      </c>
      <c r="H3684">
        <f t="shared" si="516"/>
        <v>198000</v>
      </c>
      <c r="I3684" s="2">
        <f>MIN(MainSheet!$C$10/MainSheet!$C$9,MainSheet!$K$9*60)</f>
        <v>660</v>
      </c>
      <c r="J3684" s="1">
        <f>IF(G3684&gt;MainSheet!$C$11,IF(J3683&gt;=0.999,1,(G3684-MainSheet!$C$11)*I3684/$B$2/60),0)</f>
        <v>1</v>
      </c>
      <c r="K3684" s="1">
        <f>IF(G3684&gt;MainSheet!$C$11+$B$6,IF(K3683&gt;=0.999,1,(G3684-MainSheet!$C$11-$B$6)*I3684/$C$2/60),0)</f>
        <v>1</v>
      </c>
      <c r="L3684" s="1">
        <f>IF(G3684&gt;MainSheet!$C$11+$B$6+$C$6,IF(L3683&gt;=0.999,1,(G3684-MainSheet!$C$11-$B$6-$C$6)*I3684/$D$2/60),0)</f>
        <v>1</v>
      </c>
      <c r="M3684">
        <f t="shared" si="517"/>
        <v>1</v>
      </c>
      <c r="N3684" s="2">
        <f t="shared" si="518"/>
        <v>3721.0526315789471</v>
      </c>
      <c r="O3684">
        <f t="shared" si="521"/>
        <v>977.02127659574455</v>
      </c>
      <c r="P3684">
        <f t="shared" si="519"/>
        <v>192000</v>
      </c>
      <c r="Q3684" s="2">
        <f t="shared" si="520"/>
        <v>196698.0739081747</v>
      </c>
      <c r="R3684">
        <f>Q3684/MainSheet!$C$8*(G3684-G3683)+R3683</f>
        <v>5498.0086050464815</v>
      </c>
      <c r="S3684">
        <f t="shared" si="522"/>
        <v>88734.323794366443</v>
      </c>
      <c r="T3684">
        <f t="shared" si="514"/>
        <v>36.820000000001244</v>
      </c>
      <c r="U3684" s="1">
        <f>Q3684/MainSheet!$C$22</f>
        <v>1</v>
      </c>
    </row>
    <row r="3685" spans="7:21">
      <c r="G3685">
        <f t="shared" si="515"/>
        <v>36.830000000001242</v>
      </c>
      <c r="H3685">
        <f t="shared" si="516"/>
        <v>198000</v>
      </c>
      <c r="I3685" s="2">
        <f>MIN(MainSheet!$C$10/MainSheet!$C$9,MainSheet!$K$9*60)</f>
        <v>660</v>
      </c>
      <c r="J3685" s="1">
        <f>IF(G3685&gt;MainSheet!$C$11,IF(J3684&gt;=0.999,1,(G3685-MainSheet!$C$11)*I3685/$B$2/60),0)</f>
        <v>1</v>
      </c>
      <c r="K3685" s="1">
        <f>IF(G3685&gt;MainSheet!$C$11+$B$6,IF(K3684&gt;=0.999,1,(G3685-MainSheet!$C$11-$B$6)*I3685/$C$2/60),0)</f>
        <v>1</v>
      </c>
      <c r="L3685" s="1">
        <f>IF(G3685&gt;MainSheet!$C$11+$B$6+$C$6,IF(L3684&gt;=0.999,1,(G3685-MainSheet!$C$11-$B$6-$C$6)*I3685/$D$2/60),0)</f>
        <v>1</v>
      </c>
      <c r="M3685">
        <f t="shared" si="517"/>
        <v>1</v>
      </c>
      <c r="N3685" s="2">
        <f t="shared" si="518"/>
        <v>3721.0526315789471</v>
      </c>
      <c r="O3685">
        <f t="shared" si="521"/>
        <v>977.02127659574455</v>
      </c>
      <c r="P3685">
        <f t="shared" si="519"/>
        <v>192000</v>
      </c>
      <c r="Q3685" s="2">
        <f t="shared" si="520"/>
        <v>196698.0739081747</v>
      </c>
      <c r="R3685">
        <f>Q3685/MainSheet!$C$8*(G3685-G3684)+R3684</f>
        <v>5500.0398515373154</v>
      </c>
      <c r="S3685">
        <f t="shared" si="522"/>
        <v>88767.106806684475</v>
      </c>
      <c r="T3685">
        <f t="shared" si="514"/>
        <v>36.830000000001242</v>
      </c>
      <c r="U3685" s="1">
        <f>Q3685/MainSheet!$C$22</f>
        <v>1</v>
      </c>
    </row>
    <row r="3686" spans="7:21">
      <c r="G3686">
        <f t="shared" si="515"/>
        <v>36.84000000000124</v>
      </c>
      <c r="H3686">
        <f t="shared" si="516"/>
        <v>198000</v>
      </c>
      <c r="I3686" s="2">
        <f>MIN(MainSheet!$C$10/MainSheet!$C$9,MainSheet!$K$9*60)</f>
        <v>660</v>
      </c>
      <c r="J3686" s="1">
        <f>IF(G3686&gt;MainSheet!$C$11,IF(J3685&gt;=0.999,1,(G3686-MainSheet!$C$11)*I3686/$B$2/60),0)</f>
        <v>1</v>
      </c>
      <c r="K3686" s="1">
        <f>IF(G3686&gt;MainSheet!$C$11+$B$6,IF(K3685&gt;=0.999,1,(G3686-MainSheet!$C$11-$B$6)*I3686/$C$2/60),0)</f>
        <v>1</v>
      </c>
      <c r="L3686" s="1">
        <f>IF(G3686&gt;MainSheet!$C$11+$B$6+$C$6,IF(L3685&gt;=0.999,1,(G3686-MainSheet!$C$11-$B$6-$C$6)*I3686/$D$2/60),0)</f>
        <v>1</v>
      </c>
      <c r="M3686">
        <f t="shared" si="517"/>
        <v>1</v>
      </c>
      <c r="N3686" s="2">
        <f t="shared" si="518"/>
        <v>3721.0526315789471</v>
      </c>
      <c r="O3686">
        <f t="shared" si="521"/>
        <v>977.02127659574455</v>
      </c>
      <c r="P3686">
        <f t="shared" si="519"/>
        <v>192000</v>
      </c>
      <c r="Q3686" s="2">
        <f t="shared" si="520"/>
        <v>196698.0739081747</v>
      </c>
      <c r="R3686">
        <f>Q3686/MainSheet!$C$8*(G3686-G3685)+R3685</f>
        <v>5502.0710980281492</v>
      </c>
      <c r="S3686">
        <f t="shared" si="522"/>
        <v>88799.889819002507</v>
      </c>
      <c r="T3686">
        <f t="shared" si="514"/>
        <v>36.84000000000124</v>
      </c>
      <c r="U3686" s="1">
        <f>Q3686/MainSheet!$C$22</f>
        <v>1</v>
      </c>
    </row>
    <row r="3687" spans="7:21">
      <c r="G3687">
        <f t="shared" si="515"/>
        <v>36.850000000001238</v>
      </c>
      <c r="H3687">
        <f t="shared" si="516"/>
        <v>198000</v>
      </c>
      <c r="I3687" s="2">
        <f>MIN(MainSheet!$C$10/MainSheet!$C$9,MainSheet!$K$9*60)</f>
        <v>660</v>
      </c>
      <c r="J3687" s="1">
        <f>IF(G3687&gt;MainSheet!$C$11,IF(J3686&gt;=0.999,1,(G3687-MainSheet!$C$11)*I3687/$B$2/60),0)</f>
        <v>1</v>
      </c>
      <c r="K3687" s="1">
        <f>IF(G3687&gt;MainSheet!$C$11+$B$6,IF(K3686&gt;=0.999,1,(G3687-MainSheet!$C$11-$B$6)*I3687/$C$2/60),0)</f>
        <v>1</v>
      </c>
      <c r="L3687" s="1">
        <f>IF(G3687&gt;MainSheet!$C$11+$B$6+$C$6,IF(L3686&gt;=0.999,1,(G3687-MainSheet!$C$11-$B$6-$C$6)*I3687/$D$2/60),0)</f>
        <v>1</v>
      </c>
      <c r="M3687">
        <f t="shared" si="517"/>
        <v>1</v>
      </c>
      <c r="N3687" s="2">
        <f t="shared" si="518"/>
        <v>3721.0526315789471</v>
      </c>
      <c r="O3687">
        <f t="shared" si="521"/>
        <v>977.02127659574455</v>
      </c>
      <c r="P3687">
        <f t="shared" si="519"/>
        <v>192000</v>
      </c>
      <c r="Q3687" s="2">
        <f t="shared" si="520"/>
        <v>196698.0739081747</v>
      </c>
      <c r="R3687">
        <f>Q3687/MainSheet!$C$8*(G3687-G3686)+R3686</f>
        <v>5504.102344518983</v>
      </c>
      <c r="S3687">
        <f t="shared" si="522"/>
        <v>88832.672831320539</v>
      </c>
      <c r="T3687">
        <f t="shared" si="514"/>
        <v>36.850000000001238</v>
      </c>
      <c r="U3687" s="1">
        <f>Q3687/MainSheet!$C$22</f>
        <v>1</v>
      </c>
    </row>
    <row r="3688" spans="7:21">
      <c r="G3688">
        <f t="shared" si="515"/>
        <v>36.860000000001236</v>
      </c>
      <c r="H3688">
        <f t="shared" si="516"/>
        <v>198000</v>
      </c>
      <c r="I3688" s="2">
        <f>MIN(MainSheet!$C$10/MainSheet!$C$9,MainSheet!$K$9*60)</f>
        <v>660</v>
      </c>
      <c r="J3688" s="1">
        <f>IF(G3688&gt;MainSheet!$C$11,IF(J3687&gt;=0.999,1,(G3688-MainSheet!$C$11)*I3688/$B$2/60),0)</f>
        <v>1</v>
      </c>
      <c r="K3688" s="1">
        <f>IF(G3688&gt;MainSheet!$C$11+$B$6,IF(K3687&gt;=0.999,1,(G3688-MainSheet!$C$11-$B$6)*I3688/$C$2/60),0)</f>
        <v>1</v>
      </c>
      <c r="L3688" s="1">
        <f>IF(G3688&gt;MainSheet!$C$11+$B$6+$C$6,IF(L3687&gt;=0.999,1,(G3688-MainSheet!$C$11-$B$6-$C$6)*I3688/$D$2/60),0)</f>
        <v>1</v>
      </c>
      <c r="M3688">
        <f t="shared" si="517"/>
        <v>1</v>
      </c>
      <c r="N3688" s="2">
        <f t="shared" si="518"/>
        <v>3721.0526315789471</v>
      </c>
      <c r="O3688">
        <f t="shared" si="521"/>
        <v>977.02127659574455</v>
      </c>
      <c r="P3688">
        <f t="shared" si="519"/>
        <v>192000</v>
      </c>
      <c r="Q3688" s="2">
        <f t="shared" si="520"/>
        <v>196698.0739081747</v>
      </c>
      <c r="R3688">
        <f>Q3688/MainSheet!$C$8*(G3688-G3687)+R3687</f>
        <v>5506.1335910098169</v>
      </c>
      <c r="S3688">
        <f t="shared" si="522"/>
        <v>88865.455843638571</v>
      </c>
      <c r="T3688">
        <f t="shared" si="514"/>
        <v>36.860000000001236</v>
      </c>
      <c r="U3688" s="1">
        <f>Q3688/MainSheet!$C$22</f>
        <v>1</v>
      </c>
    </row>
    <row r="3689" spans="7:21">
      <c r="G3689">
        <f t="shared" si="515"/>
        <v>36.870000000001234</v>
      </c>
      <c r="H3689">
        <f t="shared" si="516"/>
        <v>198000</v>
      </c>
      <c r="I3689" s="2">
        <f>MIN(MainSheet!$C$10/MainSheet!$C$9,MainSheet!$K$9*60)</f>
        <v>660</v>
      </c>
      <c r="J3689" s="1">
        <f>IF(G3689&gt;MainSheet!$C$11,IF(J3688&gt;=0.999,1,(G3689-MainSheet!$C$11)*I3689/$B$2/60),0)</f>
        <v>1</v>
      </c>
      <c r="K3689" s="1">
        <f>IF(G3689&gt;MainSheet!$C$11+$B$6,IF(K3688&gt;=0.999,1,(G3689-MainSheet!$C$11-$B$6)*I3689/$C$2/60),0)</f>
        <v>1</v>
      </c>
      <c r="L3689" s="1">
        <f>IF(G3689&gt;MainSheet!$C$11+$B$6+$C$6,IF(L3688&gt;=0.999,1,(G3689-MainSheet!$C$11-$B$6-$C$6)*I3689/$D$2/60),0)</f>
        <v>1</v>
      </c>
      <c r="M3689">
        <f t="shared" si="517"/>
        <v>1</v>
      </c>
      <c r="N3689" s="2">
        <f t="shared" si="518"/>
        <v>3721.0526315789471</v>
      </c>
      <c r="O3689">
        <f t="shared" si="521"/>
        <v>977.02127659574455</v>
      </c>
      <c r="P3689">
        <f t="shared" si="519"/>
        <v>192000</v>
      </c>
      <c r="Q3689" s="2">
        <f t="shared" si="520"/>
        <v>196698.0739081747</v>
      </c>
      <c r="R3689">
        <f>Q3689/MainSheet!$C$8*(G3689-G3688)+R3688</f>
        <v>5508.1648375006507</v>
      </c>
      <c r="S3689">
        <f t="shared" si="522"/>
        <v>88898.238855956602</v>
      </c>
      <c r="T3689">
        <f t="shared" si="514"/>
        <v>36.870000000001234</v>
      </c>
      <c r="U3689" s="1">
        <f>Q3689/MainSheet!$C$22</f>
        <v>1</v>
      </c>
    </row>
    <row r="3690" spans="7:21">
      <c r="G3690">
        <f t="shared" si="515"/>
        <v>36.880000000001232</v>
      </c>
      <c r="H3690">
        <f t="shared" si="516"/>
        <v>198000</v>
      </c>
      <c r="I3690" s="2">
        <f>MIN(MainSheet!$C$10/MainSheet!$C$9,MainSheet!$K$9*60)</f>
        <v>660</v>
      </c>
      <c r="J3690" s="1">
        <f>IF(G3690&gt;MainSheet!$C$11,IF(J3689&gt;=0.999,1,(G3690-MainSheet!$C$11)*I3690/$B$2/60),0)</f>
        <v>1</v>
      </c>
      <c r="K3690" s="1">
        <f>IF(G3690&gt;MainSheet!$C$11+$B$6,IF(K3689&gt;=0.999,1,(G3690-MainSheet!$C$11-$B$6)*I3690/$C$2/60),0)</f>
        <v>1</v>
      </c>
      <c r="L3690" s="1">
        <f>IF(G3690&gt;MainSheet!$C$11+$B$6+$C$6,IF(L3689&gt;=0.999,1,(G3690-MainSheet!$C$11-$B$6-$C$6)*I3690/$D$2/60),0)</f>
        <v>1</v>
      </c>
      <c r="M3690">
        <f t="shared" si="517"/>
        <v>1</v>
      </c>
      <c r="N3690" s="2">
        <f t="shared" si="518"/>
        <v>3721.0526315789471</v>
      </c>
      <c r="O3690">
        <f t="shared" si="521"/>
        <v>977.02127659574455</v>
      </c>
      <c r="P3690">
        <f t="shared" si="519"/>
        <v>192000</v>
      </c>
      <c r="Q3690" s="2">
        <f t="shared" si="520"/>
        <v>196698.0739081747</v>
      </c>
      <c r="R3690">
        <f>Q3690/MainSheet!$C$8*(G3690-G3689)+R3689</f>
        <v>5510.1960839914846</v>
      </c>
      <c r="S3690">
        <f t="shared" si="522"/>
        <v>88931.021868274634</v>
      </c>
      <c r="T3690">
        <f t="shared" si="514"/>
        <v>36.880000000001232</v>
      </c>
      <c r="U3690" s="1">
        <f>Q3690/MainSheet!$C$22</f>
        <v>1</v>
      </c>
    </row>
    <row r="3691" spans="7:21">
      <c r="G3691">
        <f t="shared" si="515"/>
        <v>36.89000000000123</v>
      </c>
      <c r="H3691">
        <f t="shared" si="516"/>
        <v>198000</v>
      </c>
      <c r="I3691" s="2">
        <f>MIN(MainSheet!$C$10/MainSheet!$C$9,MainSheet!$K$9*60)</f>
        <v>660</v>
      </c>
      <c r="J3691" s="1">
        <f>IF(G3691&gt;MainSheet!$C$11,IF(J3690&gt;=0.999,1,(G3691-MainSheet!$C$11)*I3691/$B$2/60),0)</f>
        <v>1</v>
      </c>
      <c r="K3691" s="1">
        <f>IF(G3691&gt;MainSheet!$C$11+$B$6,IF(K3690&gt;=0.999,1,(G3691-MainSheet!$C$11-$B$6)*I3691/$C$2/60),0)</f>
        <v>1</v>
      </c>
      <c r="L3691" s="1">
        <f>IF(G3691&gt;MainSheet!$C$11+$B$6+$C$6,IF(L3690&gt;=0.999,1,(G3691-MainSheet!$C$11-$B$6-$C$6)*I3691/$D$2/60),0)</f>
        <v>1</v>
      </c>
      <c r="M3691">
        <f t="shared" si="517"/>
        <v>1</v>
      </c>
      <c r="N3691" s="2">
        <f t="shared" si="518"/>
        <v>3721.0526315789471</v>
      </c>
      <c r="O3691">
        <f t="shared" si="521"/>
        <v>977.02127659574455</v>
      </c>
      <c r="P3691">
        <f t="shared" si="519"/>
        <v>192000</v>
      </c>
      <c r="Q3691" s="2">
        <f t="shared" si="520"/>
        <v>196698.0739081747</v>
      </c>
      <c r="R3691">
        <f>Q3691/MainSheet!$C$8*(G3691-G3690)+R3690</f>
        <v>5512.2273304823184</v>
      </c>
      <c r="S3691">
        <f t="shared" si="522"/>
        <v>88963.804880592666</v>
      </c>
      <c r="T3691">
        <f t="shared" si="514"/>
        <v>36.89000000000123</v>
      </c>
      <c r="U3691" s="1">
        <f>Q3691/MainSheet!$C$22</f>
        <v>1</v>
      </c>
    </row>
    <row r="3692" spans="7:21">
      <c r="G3692">
        <f t="shared" si="515"/>
        <v>36.900000000001228</v>
      </c>
      <c r="H3692">
        <f t="shared" si="516"/>
        <v>198000</v>
      </c>
      <c r="I3692" s="2">
        <f>MIN(MainSheet!$C$10/MainSheet!$C$9,MainSheet!$K$9*60)</f>
        <v>660</v>
      </c>
      <c r="J3692" s="1">
        <f>IF(G3692&gt;MainSheet!$C$11,IF(J3691&gt;=0.999,1,(G3692-MainSheet!$C$11)*I3692/$B$2/60),0)</f>
        <v>1</v>
      </c>
      <c r="K3692" s="1">
        <f>IF(G3692&gt;MainSheet!$C$11+$B$6,IF(K3691&gt;=0.999,1,(G3692-MainSheet!$C$11-$B$6)*I3692/$C$2/60),0)</f>
        <v>1</v>
      </c>
      <c r="L3692" s="1">
        <f>IF(G3692&gt;MainSheet!$C$11+$B$6+$C$6,IF(L3691&gt;=0.999,1,(G3692-MainSheet!$C$11-$B$6-$C$6)*I3692/$D$2/60),0)</f>
        <v>1</v>
      </c>
      <c r="M3692">
        <f t="shared" si="517"/>
        <v>1</v>
      </c>
      <c r="N3692" s="2">
        <f t="shared" si="518"/>
        <v>3721.0526315789471</v>
      </c>
      <c r="O3692">
        <f t="shared" si="521"/>
        <v>977.02127659574455</v>
      </c>
      <c r="P3692">
        <f t="shared" si="519"/>
        <v>192000</v>
      </c>
      <c r="Q3692" s="2">
        <f t="shared" si="520"/>
        <v>196698.0739081747</v>
      </c>
      <c r="R3692">
        <f>Q3692/MainSheet!$C$8*(G3692-G3691)+R3691</f>
        <v>5514.2585769731522</v>
      </c>
      <c r="S3692">
        <f t="shared" si="522"/>
        <v>88996.587892910698</v>
      </c>
      <c r="T3692">
        <f t="shared" si="514"/>
        <v>36.900000000001228</v>
      </c>
      <c r="U3692" s="1">
        <f>Q3692/MainSheet!$C$22</f>
        <v>1</v>
      </c>
    </row>
    <row r="3693" spans="7:21">
      <c r="G3693">
        <f t="shared" si="515"/>
        <v>36.910000000001226</v>
      </c>
      <c r="H3693">
        <f t="shared" si="516"/>
        <v>198000</v>
      </c>
      <c r="I3693" s="2">
        <f>MIN(MainSheet!$C$10/MainSheet!$C$9,MainSheet!$K$9*60)</f>
        <v>660</v>
      </c>
      <c r="J3693" s="1">
        <f>IF(G3693&gt;MainSheet!$C$11,IF(J3692&gt;=0.999,1,(G3693-MainSheet!$C$11)*I3693/$B$2/60),0)</f>
        <v>1</v>
      </c>
      <c r="K3693" s="1">
        <f>IF(G3693&gt;MainSheet!$C$11+$B$6,IF(K3692&gt;=0.999,1,(G3693-MainSheet!$C$11-$B$6)*I3693/$C$2/60),0)</f>
        <v>1</v>
      </c>
      <c r="L3693" s="1">
        <f>IF(G3693&gt;MainSheet!$C$11+$B$6+$C$6,IF(L3692&gt;=0.999,1,(G3693-MainSheet!$C$11-$B$6-$C$6)*I3693/$D$2/60),0)</f>
        <v>1</v>
      </c>
      <c r="M3693">
        <f t="shared" si="517"/>
        <v>1</v>
      </c>
      <c r="N3693" s="2">
        <f t="shared" si="518"/>
        <v>3721.0526315789471</v>
      </c>
      <c r="O3693">
        <f t="shared" si="521"/>
        <v>977.02127659574455</v>
      </c>
      <c r="P3693">
        <f t="shared" si="519"/>
        <v>192000</v>
      </c>
      <c r="Q3693" s="2">
        <f t="shared" si="520"/>
        <v>196698.0739081747</v>
      </c>
      <c r="R3693">
        <f>Q3693/MainSheet!$C$8*(G3693-G3692)+R3692</f>
        <v>5516.2898234639861</v>
      </c>
      <c r="S3693">
        <f t="shared" si="522"/>
        <v>89029.37090522873</v>
      </c>
      <c r="T3693">
        <f t="shared" si="514"/>
        <v>36.910000000001226</v>
      </c>
      <c r="U3693" s="1">
        <f>Q3693/MainSheet!$C$22</f>
        <v>1</v>
      </c>
    </row>
    <row r="3694" spans="7:21">
      <c r="G3694">
        <f t="shared" si="515"/>
        <v>36.920000000001224</v>
      </c>
      <c r="H3694">
        <f t="shared" si="516"/>
        <v>198000</v>
      </c>
      <c r="I3694" s="2">
        <f>MIN(MainSheet!$C$10/MainSheet!$C$9,MainSheet!$K$9*60)</f>
        <v>660</v>
      </c>
      <c r="J3694" s="1">
        <f>IF(G3694&gt;MainSheet!$C$11,IF(J3693&gt;=0.999,1,(G3694-MainSheet!$C$11)*I3694/$B$2/60),0)</f>
        <v>1</v>
      </c>
      <c r="K3694" s="1">
        <f>IF(G3694&gt;MainSheet!$C$11+$B$6,IF(K3693&gt;=0.999,1,(G3694-MainSheet!$C$11-$B$6)*I3694/$C$2/60),0)</f>
        <v>1</v>
      </c>
      <c r="L3694" s="1">
        <f>IF(G3694&gt;MainSheet!$C$11+$B$6+$C$6,IF(L3693&gt;=0.999,1,(G3694-MainSheet!$C$11-$B$6-$C$6)*I3694/$D$2/60),0)</f>
        <v>1</v>
      </c>
      <c r="M3694">
        <f t="shared" si="517"/>
        <v>1</v>
      </c>
      <c r="N3694" s="2">
        <f t="shared" si="518"/>
        <v>3721.0526315789471</v>
      </c>
      <c r="O3694">
        <f t="shared" si="521"/>
        <v>977.02127659574455</v>
      </c>
      <c r="P3694">
        <f t="shared" si="519"/>
        <v>192000</v>
      </c>
      <c r="Q3694" s="2">
        <f t="shared" si="520"/>
        <v>196698.0739081747</v>
      </c>
      <c r="R3694">
        <f>Q3694/MainSheet!$C$8*(G3694-G3693)+R3693</f>
        <v>5518.3210699548199</v>
      </c>
      <c r="S3694">
        <f t="shared" si="522"/>
        <v>89062.153917546762</v>
      </c>
      <c r="T3694">
        <f t="shared" si="514"/>
        <v>36.920000000001224</v>
      </c>
      <c r="U3694" s="1">
        <f>Q3694/MainSheet!$C$22</f>
        <v>1</v>
      </c>
    </row>
    <row r="3695" spans="7:21">
      <c r="G3695">
        <f t="shared" si="515"/>
        <v>36.930000000001222</v>
      </c>
      <c r="H3695">
        <f t="shared" si="516"/>
        <v>198000</v>
      </c>
      <c r="I3695" s="2">
        <f>MIN(MainSheet!$C$10/MainSheet!$C$9,MainSheet!$K$9*60)</f>
        <v>660</v>
      </c>
      <c r="J3695" s="1">
        <f>IF(G3695&gt;MainSheet!$C$11,IF(J3694&gt;=0.999,1,(G3695-MainSheet!$C$11)*I3695/$B$2/60),0)</f>
        <v>1</v>
      </c>
      <c r="K3695" s="1">
        <f>IF(G3695&gt;MainSheet!$C$11+$B$6,IF(K3694&gt;=0.999,1,(G3695-MainSheet!$C$11-$B$6)*I3695/$C$2/60),0)</f>
        <v>1</v>
      </c>
      <c r="L3695" s="1">
        <f>IF(G3695&gt;MainSheet!$C$11+$B$6+$C$6,IF(L3694&gt;=0.999,1,(G3695-MainSheet!$C$11-$B$6-$C$6)*I3695/$D$2/60),0)</f>
        <v>1</v>
      </c>
      <c r="M3695">
        <f t="shared" si="517"/>
        <v>1</v>
      </c>
      <c r="N3695" s="2">
        <f t="shared" si="518"/>
        <v>3721.0526315789471</v>
      </c>
      <c r="O3695">
        <f t="shared" si="521"/>
        <v>977.02127659574455</v>
      </c>
      <c r="P3695">
        <f t="shared" si="519"/>
        <v>192000</v>
      </c>
      <c r="Q3695" s="2">
        <f t="shared" si="520"/>
        <v>196698.0739081747</v>
      </c>
      <c r="R3695">
        <f>Q3695/MainSheet!$C$8*(G3695-G3694)+R3694</f>
        <v>5520.3523164456537</v>
      </c>
      <c r="S3695">
        <f t="shared" si="522"/>
        <v>89094.936929864794</v>
      </c>
      <c r="T3695">
        <f t="shared" si="514"/>
        <v>36.930000000001222</v>
      </c>
      <c r="U3695" s="1">
        <f>Q3695/MainSheet!$C$22</f>
        <v>1</v>
      </c>
    </row>
    <row r="3696" spans="7:21">
      <c r="G3696">
        <f t="shared" si="515"/>
        <v>36.94000000000122</v>
      </c>
      <c r="H3696">
        <f t="shared" si="516"/>
        <v>198000</v>
      </c>
      <c r="I3696" s="2">
        <f>MIN(MainSheet!$C$10/MainSheet!$C$9,MainSheet!$K$9*60)</f>
        <v>660</v>
      </c>
      <c r="J3696" s="1">
        <f>IF(G3696&gt;MainSheet!$C$11,IF(J3695&gt;=0.999,1,(G3696-MainSheet!$C$11)*I3696/$B$2/60),0)</f>
        <v>1</v>
      </c>
      <c r="K3696" s="1">
        <f>IF(G3696&gt;MainSheet!$C$11+$B$6,IF(K3695&gt;=0.999,1,(G3696-MainSheet!$C$11-$B$6)*I3696/$C$2/60),0)</f>
        <v>1</v>
      </c>
      <c r="L3696" s="1">
        <f>IF(G3696&gt;MainSheet!$C$11+$B$6+$C$6,IF(L3695&gt;=0.999,1,(G3696-MainSheet!$C$11-$B$6-$C$6)*I3696/$D$2/60),0)</f>
        <v>1</v>
      </c>
      <c r="M3696">
        <f t="shared" si="517"/>
        <v>1</v>
      </c>
      <c r="N3696" s="2">
        <f t="shared" si="518"/>
        <v>3721.0526315789471</v>
      </c>
      <c r="O3696">
        <f t="shared" si="521"/>
        <v>977.02127659574455</v>
      </c>
      <c r="P3696">
        <f t="shared" si="519"/>
        <v>192000</v>
      </c>
      <c r="Q3696" s="2">
        <f t="shared" si="520"/>
        <v>196698.0739081747</v>
      </c>
      <c r="R3696">
        <f>Q3696/MainSheet!$C$8*(G3696-G3695)+R3695</f>
        <v>5522.3835629364876</v>
      </c>
      <c r="S3696">
        <f t="shared" si="522"/>
        <v>89127.719942182826</v>
      </c>
      <c r="T3696">
        <f t="shared" si="514"/>
        <v>36.94000000000122</v>
      </c>
      <c r="U3696" s="1">
        <f>Q3696/MainSheet!$C$22</f>
        <v>1</v>
      </c>
    </row>
    <row r="3697" spans="7:21">
      <c r="G3697">
        <f t="shared" si="515"/>
        <v>36.950000000001218</v>
      </c>
      <c r="H3697">
        <f t="shared" si="516"/>
        <v>198000</v>
      </c>
      <c r="I3697" s="2">
        <f>MIN(MainSheet!$C$10/MainSheet!$C$9,MainSheet!$K$9*60)</f>
        <v>660</v>
      </c>
      <c r="J3697" s="1">
        <f>IF(G3697&gt;MainSheet!$C$11,IF(J3696&gt;=0.999,1,(G3697-MainSheet!$C$11)*I3697/$B$2/60),0)</f>
        <v>1</v>
      </c>
      <c r="K3697" s="1">
        <f>IF(G3697&gt;MainSheet!$C$11+$B$6,IF(K3696&gt;=0.999,1,(G3697-MainSheet!$C$11-$B$6)*I3697/$C$2/60),0)</f>
        <v>1</v>
      </c>
      <c r="L3697" s="1">
        <f>IF(G3697&gt;MainSheet!$C$11+$B$6+$C$6,IF(L3696&gt;=0.999,1,(G3697-MainSheet!$C$11-$B$6-$C$6)*I3697/$D$2/60),0)</f>
        <v>1</v>
      </c>
      <c r="M3697">
        <f t="shared" si="517"/>
        <v>1</v>
      </c>
      <c r="N3697" s="2">
        <f t="shared" si="518"/>
        <v>3721.0526315789471</v>
      </c>
      <c r="O3697">
        <f t="shared" si="521"/>
        <v>977.02127659574455</v>
      </c>
      <c r="P3697">
        <f t="shared" si="519"/>
        <v>192000</v>
      </c>
      <c r="Q3697" s="2">
        <f t="shared" si="520"/>
        <v>196698.0739081747</v>
      </c>
      <c r="R3697">
        <f>Q3697/MainSheet!$C$8*(G3697-G3696)+R3696</f>
        <v>5524.4148094273214</v>
      </c>
      <c r="S3697">
        <f t="shared" si="522"/>
        <v>89160.502954500858</v>
      </c>
      <c r="T3697">
        <f t="shared" si="514"/>
        <v>36.950000000001218</v>
      </c>
      <c r="U3697" s="1">
        <f>Q3697/MainSheet!$C$22</f>
        <v>1</v>
      </c>
    </row>
    <row r="3698" spans="7:21">
      <c r="G3698">
        <f t="shared" si="515"/>
        <v>36.960000000001216</v>
      </c>
      <c r="H3698">
        <f t="shared" si="516"/>
        <v>198000</v>
      </c>
      <c r="I3698" s="2">
        <f>MIN(MainSheet!$C$10/MainSheet!$C$9,MainSheet!$K$9*60)</f>
        <v>660</v>
      </c>
      <c r="J3698" s="1">
        <f>IF(G3698&gt;MainSheet!$C$11,IF(J3697&gt;=0.999,1,(G3698-MainSheet!$C$11)*I3698/$B$2/60),0)</f>
        <v>1</v>
      </c>
      <c r="K3698" s="1">
        <f>IF(G3698&gt;MainSheet!$C$11+$B$6,IF(K3697&gt;=0.999,1,(G3698-MainSheet!$C$11-$B$6)*I3698/$C$2/60),0)</f>
        <v>1</v>
      </c>
      <c r="L3698" s="1">
        <f>IF(G3698&gt;MainSheet!$C$11+$B$6+$C$6,IF(L3697&gt;=0.999,1,(G3698-MainSheet!$C$11-$B$6-$C$6)*I3698/$D$2/60),0)</f>
        <v>1</v>
      </c>
      <c r="M3698">
        <f t="shared" si="517"/>
        <v>1</v>
      </c>
      <c r="N3698" s="2">
        <f t="shared" si="518"/>
        <v>3721.0526315789471</v>
      </c>
      <c r="O3698">
        <f t="shared" si="521"/>
        <v>977.02127659574455</v>
      </c>
      <c r="P3698">
        <f t="shared" si="519"/>
        <v>192000</v>
      </c>
      <c r="Q3698" s="2">
        <f t="shared" si="520"/>
        <v>196698.0739081747</v>
      </c>
      <c r="R3698">
        <f>Q3698/MainSheet!$C$8*(G3698-G3697)+R3697</f>
        <v>5526.4460559181553</v>
      </c>
      <c r="S3698">
        <f t="shared" si="522"/>
        <v>89193.28596681889</v>
      </c>
      <c r="T3698">
        <f t="shared" si="514"/>
        <v>36.960000000001216</v>
      </c>
      <c r="U3698" s="1">
        <f>Q3698/MainSheet!$C$22</f>
        <v>1</v>
      </c>
    </row>
    <row r="3699" spans="7:21">
      <c r="G3699">
        <f t="shared" si="515"/>
        <v>36.970000000001214</v>
      </c>
      <c r="H3699">
        <f t="shared" si="516"/>
        <v>198000</v>
      </c>
      <c r="I3699" s="2">
        <f>MIN(MainSheet!$C$10/MainSheet!$C$9,MainSheet!$K$9*60)</f>
        <v>660</v>
      </c>
      <c r="J3699" s="1">
        <f>IF(G3699&gt;MainSheet!$C$11,IF(J3698&gt;=0.999,1,(G3699-MainSheet!$C$11)*I3699/$B$2/60),0)</f>
        <v>1</v>
      </c>
      <c r="K3699" s="1">
        <f>IF(G3699&gt;MainSheet!$C$11+$B$6,IF(K3698&gt;=0.999,1,(G3699-MainSheet!$C$11-$B$6)*I3699/$C$2/60),0)</f>
        <v>1</v>
      </c>
      <c r="L3699" s="1">
        <f>IF(G3699&gt;MainSheet!$C$11+$B$6+$C$6,IF(L3698&gt;=0.999,1,(G3699-MainSheet!$C$11-$B$6-$C$6)*I3699/$D$2/60),0)</f>
        <v>1</v>
      </c>
      <c r="M3699">
        <f t="shared" si="517"/>
        <v>1</v>
      </c>
      <c r="N3699" s="2">
        <f t="shared" si="518"/>
        <v>3721.0526315789471</v>
      </c>
      <c r="O3699">
        <f t="shared" si="521"/>
        <v>977.02127659574455</v>
      </c>
      <c r="P3699">
        <f t="shared" si="519"/>
        <v>192000</v>
      </c>
      <c r="Q3699" s="2">
        <f t="shared" si="520"/>
        <v>196698.0739081747</v>
      </c>
      <c r="R3699">
        <f>Q3699/MainSheet!$C$8*(G3699-G3698)+R3698</f>
        <v>5528.4773024089891</v>
      </c>
      <c r="S3699">
        <f t="shared" si="522"/>
        <v>89226.068979136922</v>
      </c>
      <c r="T3699">
        <f t="shared" si="514"/>
        <v>36.970000000001214</v>
      </c>
      <c r="U3699" s="1">
        <f>Q3699/MainSheet!$C$22</f>
        <v>1</v>
      </c>
    </row>
    <row r="3700" spans="7:21">
      <c r="G3700">
        <f t="shared" si="515"/>
        <v>36.980000000001212</v>
      </c>
      <c r="H3700">
        <f t="shared" si="516"/>
        <v>198000</v>
      </c>
      <c r="I3700" s="2">
        <f>MIN(MainSheet!$C$10/MainSheet!$C$9,MainSheet!$K$9*60)</f>
        <v>660</v>
      </c>
      <c r="J3700" s="1">
        <f>IF(G3700&gt;MainSheet!$C$11,IF(J3699&gt;=0.999,1,(G3700-MainSheet!$C$11)*I3700/$B$2/60),0)</f>
        <v>1</v>
      </c>
      <c r="K3700" s="1">
        <f>IF(G3700&gt;MainSheet!$C$11+$B$6,IF(K3699&gt;=0.999,1,(G3700-MainSheet!$C$11-$B$6)*I3700/$C$2/60),0)</f>
        <v>1</v>
      </c>
      <c r="L3700" s="1">
        <f>IF(G3700&gt;MainSheet!$C$11+$B$6+$C$6,IF(L3699&gt;=0.999,1,(G3700-MainSheet!$C$11-$B$6-$C$6)*I3700/$D$2/60),0)</f>
        <v>1</v>
      </c>
      <c r="M3700">
        <f t="shared" si="517"/>
        <v>1</v>
      </c>
      <c r="N3700" s="2">
        <f t="shared" si="518"/>
        <v>3721.0526315789471</v>
      </c>
      <c r="O3700">
        <f t="shared" si="521"/>
        <v>977.02127659574455</v>
      </c>
      <c r="P3700">
        <f t="shared" si="519"/>
        <v>192000</v>
      </c>
      <c r="Q3700" s="2">
        <f t="shared" si="520"/>
        <v>196698.0739081747</v>
      </c>
      <c r="R3700">
        <f>Q3700/MainSheet!$C$8*(G3700-G3699)+R3699</f>
        <v>5530.5085488998229</v>
      </c>
      <c r="S3700">
        <f t="shared" si="522"/>
        <v>89258.851991454954</v>
      </c>
      <c r="T3700">
        <f t="shared" si="514"/>
        <v>36.980000000001212</v>
      </c>
      <c r="U3700" s="1">
        <f>Q3700/MainSheet!$C$22</f>
        <v>1</v>
      </c>
    </row>
    <row r="3701" spans="7:21">
      <c r="G3701">
        <f t="shared" si="515"/>
        <v>36.99000000000121</v>
      </c>
      <c r="H3701">
        <f t="shared" si="516"/>
        <v>198000</v>
      </c>
      <c r="I3701" s="2">
        <f>MIN(MainSheet!$C$10/MainSheet!$C$9,MainSheet!$K$9*60)</f>
        <v>660</v>
      </c>
      <c r="J3701" s="1">
        <f>IF(G3701&gt;MainSheet!$C$11,IF(J3700&gt;=0.999,1,(G3701-MainSheet!$C$11)*I3701/$B$2/60),0)</f>
        <v>1</v>
      </c>
      <c r="K3701" s="1">
        <f>IF(G3701&gt;MainSheet!$C$11+$B$6,IF(K3700&gt;=0.999,1,(G3701-MainSheet!$C$11-$B$6)*I3701/$C$2/60),0)</f>
        <v>1</v>
      </c>
      <c r="L3701" s="1">
        <f>IF(G3701&gt;MainSheet!$C$11+$B$6+$C$6,IF(L3700&gt;=0.999,1,(G3701-MainSheet!$C$11-$B$6-$C$6)*I3701/$D$2/60),0)</f>
        <v>1</v>
      </c>
      <c r="M3701">
        <f t="shared" si="517"/>
        <v>1</v>
      </c>
      <c r="N3701" s="2">
        <f t="shared" si="518"/>
        <v>3721.0526315789471</v>
      </c>
      <c r="O3701">
        <f t="shared" si="521"/>
        <v>977.02127659574455</v>
      </c>
      <c r="P3701">
        <f t="shared" si="519"/>
        <v>192000</v>
      </c>
      <c r="Q3701" s="2">
        <f t="shared" si="520"/>
        <v>196698.0739081747</v>
      </c>
      <c r="R3701">
        <f>Q3701/MainSheet!$C$8*(G3701-G3700)+R3700</f>
        <v>5532.5397953906568</v>
      </c>
      <c r="S3701">
        <f t="shared" si="522"/>
        <v>89291.635003772986</v>
      </c>
      <c r="T3701">
        <f t="shared" si="514"/>
        <v>36.99000000000121</v>
      </c>
      <c r="U3701" s="1">
        <f>Q3701/MainSheet!$C$22</f>
        <v>1</v>
      </c>
    </row>
    <row r="3702" spans="7:21">
      <c r="G3702">
        <f t="shared" si="515"/>
        <v>37.000000000001208</v>
      </c>
      <c r="H3702">
        <f t="shared" si="516"/>
        <v>198000</v>
      </c>
      <c r="I3702" s="2">
        <f>MIN(MainSheet!$C$10/MainSheet!$C$9,MainSheet!$K$9*60)</f>
        <v>660</v>
      </c>
      <c r="J3702" s="1">
        <f>IF(G3702&gt;MainSheet!$C$11,IF(J3701&gt;=0.999,1,(G3702-MainSheet!$C$11)*I3702/$B$2/60),0)</f>
        <v>1</v>
      </c>
      <c r="K3702" s="1">
        <f>IF(G3702&gt;MainSheet!$C$11+$B$6,IF(K3701&gt;=0.999,1,(G3702-MainSheet!$C$11-$B$6)*I3702/$C$2/60),0)</f>
        <v>1</v>
      </c>
      <c r="L3702" s="1">
        <f>IF(G3702&gt;MainSheet!$C$11+$B$6+$C$6,IF(L3701&gt;=0.999,1,(G3702-MainSheet!$C$11-$B$6-$C$6)*I3702/$D$2/60),0)</f>
        <v>1</v>
      </c>
      <c r="M3702">
        <f t="shared" si="517"/>
        <v>1</v>
      </c>
      <c r="N3702" s="2">
        <f t="shared" si="518"/>
        <v>3721.0526315789471</v>
      </c>
      <c r="O3702">
        <f t="shared" si="521"/>
        <v>977.02127659574455</v>
      </c>
      <c r="P3702">
        <f t="shared" si="519"/>
        <v>192000</v>
      </c>
      <c r="Q3702" s="2">
        <f t="shared" si="520"/>
        <v>196698.0739081747</v>
      </c>
      <c r="R3702">
        <f>Q3702/MainSheet!$C$8*(G3702-G3701)+R3701</f>
        <v>5534.5710418814906</v>
      </c>
      <c r="S3702">
        <f t="shared" si="522"/>
        <v>89324.418016091018</v>
      </c>
      <c r="T3702">
        <f t="shared" si="514"/>
        <v>37.000000000001208</v>
      </c>
      <c r="U3702" s="1">
        <f>Q3702/MainSheet!$C$22</f>
        <v>1</v>
      </c>
    </row>
    <row r="3703" spans="7:21">
      <c r="G3703">
        <f t="shared" si="515"/>
        <v>37.010000000001206</v>
      </c>
      <c r="H3703">
        <f t="shared" si="516"/>
        <v>198000</v>
      </c>
      <c r="I3703" s="2">
        <f>MIN(MainSheet!$C$10/MainSheet!$C$9,MainSheet!$K$9*60)</f>
        <v>660</v>
      </c>
      <c r="J3703" s="1">
        <f>IF(G3703&gt;MainSheet!$C$11,IF(J3702&gt;=0.999,1,(G3703-MainSheet!$C$11)*I3703/$B$2/60),0)</f>
        <v>1</v>
      </c>
      <c r="K3703" s="1">
        <f>IF(G3703&gt;MainSheet!$C$11+$B$6,IF(K3702&gt;=0.999,1,(G3703-MainSheet!$C$11-$B$6)*I3703/$C$2/60),0)</f>
        <v>1</v>
      </c>
      <c r="L3703" s="1">
        <f>IF(G3703&gt;MainSheet!$C$11+$B$6+$C$6,IF(L3702&gt;=0.999,1,(G3703-MainSheet!$C$11-$B$6-$C$6)*I3703/$D$2/60),0)</f>
        <v>1</v>
      </c>
      <c r="M3703">
        <f t="shared" si="517"/>
        <v>1</v>
      </c>
      <c r="N3703" s="2">
        <f t="shared" si="518"/>
        <v>3721.0526315789471</v>
      </c>
      <c r="O3703">
        <f t="shared" si="521"/>
        <v>977.02127659574455</v>
      </c>
      <c r="P3703">
        <f t="shared" si="519"/>
        <v>192000</v>
      </c>
      <c r="Q3703" s="2">
        <f t="shared" si="520"/>
        <v>196698.0739081747</v>
      </c>
      <c r="R3703">
        <f>Q3703/MainSheet!$C$8*(G3703-G3702)+R3702</f>
        <v>5536.6022883723244</v>
      </c>
      <c r="S3703">
        <f t="shared" si="522"/>
        <v>89357.20102840905</v>
      </c>
      <c r="T3703">
        <f t="shared" si="514"/>
        <v>37.010000000001206</v>
      </c>
      <c r="U3703" s="1">
        <f>Q3703/MainSheet!$C$22</f>
        <v>1</v>
      </c>
    </row>
    <row r="3704" spans="7:21">
      <c r="G3704">
        <f t="shared" si="515"/>
        <v>37.020000000001204</v>
      </c>
      <c r="H3704">
        <f t="shared" si="516"/>
        <v>198000</v>
      </c>
      <c r="I3704" s="2">
        <f>MIN(MainSheet!$C$10/MainSheet!$C$9,MainSheet!$K$9*60)</f>
        <v>660</v>
      </c>
      <c r="J3704" s="1">
        <f>IF(G3704&gt;MainSheet!$C$11,IF(J3703&gt;=0.999,1,(G3704-MainSheet!$C$11)*I3704/$B$2/60),0)</f>
        <v>1</v>
      </c>
      <c r="K3704" s="1">
        <f>IF(G3704&gt;MainSheet!$C$11+$B$6,IF(K3703&gt;=0.999,1,(G3704-MainSheet!$C$11-$B$6)*I3704/$C$2/60),0)</f>
        <v>1</v>
      </c>
      <c r="L3704" s="1">
        <f>IF(G3704&gt;MainSheet!$C$11+$B$6+$C$6,IF(L3703&gt;=0.999,1,(G3704-MainSheet!$C$11-$B$6-$C$6)*I3704/$D$2/60),0)</f>
        <v>1</v>
      </c>
      <c r="M3704">
        <f t="shared" si="517"/>
        <v>1</v>
      </c>
      <c r="N3704" s="2">
        <f t="shared" si="518"/>
        <v>3721.0526315789471</v>
      </c>
      <c r="O3704">
        <f t="shared" si="521"/>
        <v>977.02127659574455</v>
      </c>
      <c r="P3704">
        <f t="shared" si="519"/>
        <v>192000</v>
      </c>
      <c r="Q3704" s="2">
        <f t="shared" si="520"/>
        <v>196698.0739081747</v>
      </c>
      <c r="R3704">
        <f>Q3704/MainSheet!$C$8*(G3704-G3703)+R3703</f>
        <v>5538.6335348631583</v>
      </c>
      <c r="S3704">
        <f t="shared" si="522"/>
        <v>89389.984040727082</v>
      </c>
      <c r="T3704">
        <f t="shared" si="514"/>
        <v>37.020000000001204</v>
      </c>
      <c r="U3704" s="1">
        <f>Q3704/MainSheet!$C$22</f>
        <v>1</v>
      </c>
    </row>
    <row r="3705" spans="7:21">
      <c r="G3705">
        <f t="shared" si="515"/>
        <v>37.030000000001202</v>
      </c>
      <c r="H3705">
        <f t="shared" si="516"/>
        <v>198000</v>
      </c>
      <c r="I3705" s="2">
        <f>MIN(MainSheet!$C$10/MainSheet!$C$9,MainSheet!$K$9*60)</f>
        <v>660</v>
      </c>
      <c r="J3705" s="1">
        <f>IF(G3705&gt;MainSheet!$C$11,IF(J3704&gt;=0.999,1,(G3705-MainSheet!$C$11)*I3705/$B$2/60),0)</f>
        <v>1</v>
      </c>
      <c r="K3705" s="1">
        <f>IF(G3705&gt;MainSheet!$C$11+$B$6,IF(K3704&gt;=0.999,1,(G3705-MainSheet!$C$11-$B$6)*I3705/$C$2/60),0)</f>
        <v>1</v>
      </c>
      <c r="L3705" s="1">
        <f>IF(G3705&gt;MainSheet!$C$11+$B$6+$C$6,IF(L3704&gt;=0.999,1,(G3705-MainSheet!$C$11-$B$6-$C$6)*I3705/$D$2/60),0)</f>
        <v>1</v>
      </c>
      <c r="M3705">
        <f t="shared" si="517"/>
        <v>1</v>
      </c>
      <c r="N3705" s="2">
        <f t="shared" si="518"/>
        <v>3721.0526315789471</v>
      </c>
      <c r="O3705">
        <f t="shared" si="521"/>
        <v>977.02127659574455</v>
      </c>
      <c r="P3705">
        <f t="shared" si="519"/>
        <v>192000</v>
      </c>
      <c r="Q3705" s="2">
        <f t="shared" si="520"/>
        <v>196698.0739081747</v>
      </c>
      <c r="R3705">
        <f>Q3705/MainSheet!$C$8*(G3705-G3704)+R3704</f>
        <v>5540.6647813539921</v>
      </c>
      <c r="S3705">
        <f t="shared" si="522"/>
        <v>89422.767053045114</v>
      </c>
      <c r="T3705">
        <f t="shared" si="514"/>
        <v>37.030000000001202</v>
      </c>
      <c r="U3705" s="1">
        <f>Q3705/MainSheet!$C$22</f>
        <v>1</v>
      </c>
    </row>
    <row r="3706" spans="7:21">
      <c r="G3706">
        <f t="shared" si="515"/>
        <v>37.0400000000012</v>
      </c>
      <c r="H3706">
        <f t="shared" si="516"/>
        <v>198000</v>
      </c>
      <c r="I3706" s="2">
        <f>MIN(MainSheet!$C$10/MainSheet!$C$9,MainSheet!$K$9*60)</f>
        <v>660</v>
      </c>
      <c r="J3706" s="1">
        <f>IF(G3706&gt;MainSheet!$C$11,IF(J3705&gt;=0.999,1,(G3706-MainSheet!$C$11)*I3706/$B$2/60),0)</f>
        <v>1</v>
      </c>
      <c r="K3706" s="1">
        <f>IF(G3706&gt;MainSheet!$C$11+$B$6,IF(K3705&gt;=0.999,1,(G3706-MainSheet!$C$11-$B$6)*I3706/$C$2/60),0)</f>
        <v>1</v>
      </c>
      <c r="L3706" s="1">
        <f>IF(G3706&gt;MainSheet!$C$11+$B$6+$C$6,IF(L3705&gt;=0.999,1,(G3706-MainSheet!$C$11-$B$6-$C$6)*I3706/$D$2/60),0)</f>
        <v>1</v>
      </c>
      <c r="M3706">
        <f t="shared" si="517"/>
        <v>1</v>
      </c>
      <c r="N3706" s="2">
        <f t="shared" si="518"/>
        <v>3721.0526315789471</v>
      </c>
      <c r="O3706">
        <f t="shared" si="521"/>
        <v>977.02127659574455</v>
      </c>
      <c r="P3706">
        <f t="shared" si="519"/>
        <v>192000</v>
      </c>
      <c r="Q3706" s="2">
        <f t="shared" si="520"/>
        <v>196698.0739081747</v>
      </c>
      <c r="R3706">
        <f>Q3706/MainSheet!$C$8*(G3706-G3705)+R3705</f>
        <v>5542.6960278448259</v>
      </c>
      <c r="S3706">
        <f t="shared" si="522"/>
        <v>89455.550065363146</v>
      </c>
      <c r="T3706">
        <f t="shared" si="514"/>
        <v>37.0400000000012</v>
      </c>
      <c r="U3706" s="1">
        <f>Q3706/MainSheet!$C$22</f>
        <v>1</v>
      </c>
    </row>
    <row r="3707" spans="7:21">
      <c r="G3707">
        <f t="shared" si="515"/>
        <v>37.050000000001198</v>
      </c>
      <c r="H3707">
        <f t="shared" si="516"/>
        <v>198000</v>
      </c>
      <c r="I3707" s="2">
        <f>MIN(MainSheet!$C$10/MainSheet!$C$9,MainSheet!$K$9*60)</f>
        <v>660</v>
      </c>
      <c r="J3707" s="1">
        <f>IF(G3707&gt;MainSheet!$C$11,IF(J3706&gt;=0.999,1,(G3707-MainSheet!$C$11)*I3707/$B$2/60),0)</f>
        <v>1</v>
      </c>
      <c r="K3707" s="1">
        <f>IF(G3707&gt;MainSheet!$C$11+$B$6,IF(K3706&gt;=0.999,1,(G3707-MainSheet!$C$11-$B$6)*I3707/$C$2/60),0)</f>
        <v>1</v>
      </c>
      <c r="L3707" s="1">
        <f>IF(G3707&gt;MainSheet!$C$11+$B$6+$C$6,IF(L3706&gt;=0.999,1,(G3707-MainSheet!$C$11-$B$6-$C$6)*I3707/$D$2/60),0)</f>
        <v>1</v>
      </c>
      <c r="M3707">
        <f t="shared" si="517"/>
        <v>1</v>
      </c>
      <c r="N3707" s="2">
        <f t="shared" si="518"/>
        <v>3721.0526315789471</v>
      </c>
      <c r="O3707">
        <f t="shared" si="521"/>
        <v>977.02127659574455</v>
      </c>
      <c r="P3707">
        <f t="shared" si="519"/>
        <v>192000</v>
      </c>
      <c r="Q3707" s="2">
        <f t="shared" si="520"/>
        <v>196698.0739081747</v>
      </c>
      <c r="R3707">
        <f>Q3707/MainSheet!$C$8*(G3707-G3706)+R3706</f>
        <v>5544.7272743356598</v>
      </c>
      <c r="S3707">
        <f t="shared" si="522"/>
        <v>89488.333077681178</v>
      </c>
      <c r="T3707">
        <f t="shared" si="514"/>
        <v>37.050000000001198</v>
      </c>
      <c r="U3707" s="1">
        <f>Q3707/MainSheet!$C$22</f>
        <v>1</v>
      </c>
    </row>
    <row r="3708" spans="7:21">
      <c r="G3708">
        <f t="shared" si="515"/>
        <v>37.060000000001196</v>
      </c>
      <c r="H3708">
        <f t="shared" si="516"/>
        <v>198000</v>
      </c>
      <c r="I3708" s="2">
        <f>MIN(MainSheet!$C$10/MainSheet!$C$9,MainSheet!$K$9*60)</f>
        <v>660</v>
      </c>
      <c r="J3708" s="1">
        <f>IF(G3708&gt;MainSheet!$C$11,IF(J3707&gt;=0.999,1,(G3708-MainSheet!$C$11)*I3708/$B$2/60),0)</f>
        <v>1</v>
      </c>
      <c r="K3708" s="1">
        <f>IF(G3708&gt;MainSheet!$C$11+$B$6,IF(K3707&gt;=0.999,1,(G3708-MainSheet!$C$11-$B$6)*I3708/$C$2/60),0)</f>
        <v>1</v>
      </c>
      <c r="L3708" s="1">
        <f>IF(G3708&gt;MainSheet!$C$11+$B$6+$C$6,IF(L3707&gt;=0.999,1,(G3708-MainSheet!$C$11-$B$6-$C$6)*I3708/$D$2/60),0)</f>
        <v>1</v>
      </c>
      <c r="M3708">
        <f t="shared" si="517"/>
        <v>1</v>
      </c>
      <c r="N3708" s="2">
        <f t="shared" si="518"/>
        <v>3721.0526315789471</v>
      </c>
      <c r="O3708">
        <f t="shared" si="521"/>
        <v>977.02127659574455</v>
      </c>
      <c r="P3708">
        <f t="shared" si="519"/>
        <v>192000</v>
      </c>
      <c r="Q3708" s="2">
        <f t="shared" si="520"/>
        <v>196698.0739081747</v>
      </c>
      <c r="R3708">
        <f>Q3708/MainSheet!$C$8*(G3708-G3707)+R3707</f>
        <v>5546.7585208264936</v>
      </c>
      <c r="S3708">
        <f t="shared" si="522"/>
        <v>89521.11608999921</v>
      </c>
      <c r="T3708">
        <f t="shared" si="514"/>
        <v>37.060000000001196</v>
      </c>
      <c r="U3708" s="1">
        <f>Q3708/MainSheet!$C$22</f>
        <v>1</v>
      </c>
    </row>
    <row r="3709" spans="7:21">
      <c r="G3709">
        <f t="shared" si="515"/>
        <v>37.070000000001194</v>
      </c>
      <c r="H3709">
        <f t="shared" si="516"/>
        <v>198000</v>
      </c>
      <c r="I3709" s="2">
        <f>MIN(MainSheet!$C$10/MainSheet!$C$9,MainSheet!$K$9*60)</f>
        <v>660</v>
      </c>
      <c r="J3709" s="1">
        <f>IF(G3709&gt;MainSheet!$C$11,IF(J3708&gt;=0.999,1,(G3709-MainSheet!$C$11)*I3709/$B$2/60),0)</f>
        <v>1</v>
      </c>
      <c r="K3709" s="1">
        <f>IF(G3709&gt;MainSheet!$C$11+$B$6,IF(K3708&gt;=0.999,1,(G3709-MainSheet!$C$11-$B$6)*I3709/$C$2/60),0)</f>
        <v>1</v>
      </c>
      <c r="L3709" s="1">
        <f>IF(G3709&gt;MainSheet!$C$11+$B$6+$C$6,IF(L3708&gt;=0.999,1,(G3709-MainSheet!$C$11-$B$6-$C$6)*I3709/$D$2/60),0)</f>
        <v>1</v>
      </c>
      <c r="M3709">
        <f t="shared" si="517"/>
        <v>1</v>
      </c>
      <c r="N3709" s="2">
        <f t="shared" si="518"/>
        <v>3721.0526315789471</v>
      </c>
      <c r="O3709">
        <f t="shared" si="521"/>
        <v>977.02127659574455</v>
      </c>
      <c r="P3709">
        <f t="shared" si="519"/>
        <v>192000</v>
      </c>
      <c r="Q3709" s="2">
        <f t="shared" si="520"/>
        <v>196698.0739081747</v>
      </c>
      <c r="R3709">
        <f>Q3709/MainSheet!$C$8*(G3709-G3708)+R3708</f>
        <v>5548.7897673173275</v>
      </c>
      <c r="S3709">
        <f t="shared" si="522"/>
        <v>89553.899102317242</v>
      </c>
      <c r="T3709">
        <f t="shared" si="514"/>
        <v>37.070000000001194</v>
      </c>
      <c r="U3709" s="1">
        <f>Q3709/MainSheet!$C$22</f>
        <v>1</v>
      </c>
    </row>
    <row r="3710" spans="7:21">
      <c r="G3710">
        <f t="shared" si="515"/>
        <v>37.080000000001192</v>
      </c>
      <c r="H3710">
        <f t="shared" si="516"/>
        <v>198000</v>
      </c>
      <c r="I3710" s="2">
        <f>MIN(MainSheet!$C$10/MainSheet!$C$9,MainSheet!$K$9*60)</f>
        <v>660</v>
      </c>
      <c r="J3710" s="1">
        <f>IF(G3710&gt;MainSheet!$C$11,IF(J3709&gt;=0.999,1,(G3710-MainSheet!$C$11)*I3710/$B$2/60),0)</f>
        <v>1</v>
      </c>
      <c r="K3710" s="1">
        <f>IF(G3710&gt;MainSheet!$C$11+$B$6,IF(K3709&gt;=0.999,1,(G3710-MainSheet!$C$11-$B$6)*I3710/$C$2/60),0)</f>
        <v>1</v>
      </c>
      <c r="L3710" s="1">
        <f>IF(G3710&gt;MainSheet!$C$11+$B$6+$C$6,IF(L3709&gt;=0.999,1,(G3710-MainSheet!$C$11-$B$6-$C$6)*I3710/$D$2/60),0)</f>
        <v>1</v>
      </c>
      <c r="M3710">
        <f t="shared" si="517"/>
        <v>1</v>
      </c>
      <c r="N3710" s="2">
        <f t="shared" si="518"/>
        <v>3721.0526315789471</v>
      </c>
      <c r="O3710">
        <f t="shared" si="521"/>
        <v>977.02127659574455</v>
      </c>
      <c r="P3710">
        <f t="shared" si="519"/>
        <v>192000</v>
      </c>
      <c r="Q3710" s="2">
        <f t="shared" si="520"/>
        <v>196698.0739081747</v>
      </c>
      <c r="R3710">
        <f>Q3710/MainSheet!$C$8*(G3710-G3709)+R3709</f>
        <v>5550.8210138081613</v>
      </c>
      <c r="S3710">
        <f t="shared" si="522"/>
        <v>89586.682114635274</v>
      </c>
      <c r="T3710">
        <f t="shared" si="514"/>
        <v>37.080000000001192</v>
      </c>
      <c r="U3710" s="1">
        <f>Q3710/MainSheet!$C$22</f>
        <v>1</v>
      </c>
    </row>
    <row r="3711" spans="7:21">
      <c r="G3711">
        <f t="shared" si="515"/>
        <v>37.09000000000119</v>
      </c>
      <c r="H3711">
        <f t="shared" si="516"/>
        <v>198000</v>
      </c>
      <c r="I3711" s="2">
        <f>MIN(MainSheet!$C$10/MainSheet!$C$9,MainSheet!$K$9*60)</f>
        <v>660</v>
      </c>
      <c r="J3711" s="1">
        <f>IF(G3711&gt;MainSheet!$C$11,IF(J3710&gt;=0.999,1,(G3711-MainSheet!$C$11)*I3711/$B$2/60),0)</f>
        <v>1</v>
      </c>
      <c r="K3711" s="1">
        <f>IF(G3711&gt;MainSheet!$C$11+$B$6,IF(K3710&gt;=0.999,1,(G3711-MainSheet!$C$11-$B$6)*I3711/$C$2/60),0)</f>
        <v>1</v>
      </c>
      <c r="L3711" s="1">
        <f>IF(G3711&gt;MainSheet!$C$11+$B$6+$C$6,IF(L3710&gt;=0.999,1,(G3711-MainSheet!$C$11-$B$6-$C$6)*I3711/$D$2/60),0)</f>
        <v>1</v>
      </c>
      <c r="M3711">
        <f t="shared" si="517"/>
        <v>1</v>
      </c>
      <c r="N3711" s="2">
        <f t="shared" si="518"/>
        <v>3721.0526315789471</v>
      </c>
      <c r="O3711">
        <f t="shared" si="521"/>
        <v>977.02127659574455</v>
      </c>
      <c r="P3711">
        <f t="shared" si="519"/>
        <v>192000</v>
      </c>
      <c r="Q3711" s="2">
        <f t="shared" si="520"/>
        <v>196698.0739081747</v>
      </c>
      <c r="R3711">
        <f>Q3711/MainSheet!$C$8*(G3711-G3710)+R3710</f>
        <v>5552.8522602989951</v>
      </c>
      <c r="S3711">
        <f t="shared" si="522"/>
        <v>89619.465126953306</v>
      </c>
      <c r="T3711">
        <f t="shared" si="514"/>
        <v>37.09000000000119</v>
      </c>
      <c r="U3711" s="1">
        <f>Q3711/MainSheet!$C$22</f>
        <v>1</v>
      </c>
    </row>
    <row r="3712" spans="7:21">
      <c r="G3712">
        <f t="shared" si="515"/>
        <v>37.100000000001188</v>
      </c>
      <c r="H3712">
        <f t="shared" si="516"/>
        <v>198000</v>
      </c>
      <c r="I3712" s="2">
        <f>MIN(MainSheet!$C$10/MainSheet!$C$9,MainSheet!$K$9*60)</f>
        <v>660</v>
      </c>
      <c r="J3712" s="1">
        <f>IF(G3712&gt;MainSheet!$C$11,IF(J3711&gt;=0.999,1,(G3712-MainSheet!$C$11)*I3712/$B$2/60),0)</f>
        <v>1</v>
      </c>
      <c r="K3712" s="1">
        <f>IF(G3712&gt;MainSheet!$C$11+$B$6,IF(K3711&gt;=0.999,1,(G3712-MainSheet!$C$11-$B$6)*I3712/$C$2/60),0)</f>
        <v>1</v>
      </c>
      <c r="L3712" s="1">
        <f>IF(G3712&gt;MainSheet!$C$11+$B$6+$C$6,IF(L3711&gt;=0.999,1,(G3712-MainSheet!$C$11-$B$6-$C$6)*I3712/$D$2/60),0)</f>
        <v>1</v>
      </c>
      <c r="M3712">
        <f t="shared" si="517"/>
        <v>1</v>
      </c>
      <c r="N3712" s="2">
        <f t="shared" si="518"/>
        <v>3721.0526315789471</v>
      </c>
      <c r="O3712">
        <f t="shared" si="521"/>
        <v>977.02127659574455</v>
      </c>
      <c r="P3712">
        <f t="shared" si="519"/>
        <v>192000</v>
      </c>
      <c r="Q3712" s="2">
        <f t="shared" si="520"/>
        <v>196698.0739081747</v>
      </c>
      <c r="R3712">
        <f>Q3712/MainSheet!$C$8*(G3712-G3711)+R3711</f>
        <v>5554.883506789829</v>
      </c>
      <c r="S3712">
        <f t="shared" si="522"/>
        <v>89652.248139271338</v>
      </c>
      <c r="T3712">
        <f t="shared" si="514"/>
        <v>37.100000000001188</v>
      </c>
      <c r="U3712" s="1">
        <f>Q3712/MainSheet!$C$22</f>
        <v>1</v>
      </c>
    </row>
    <row r="3713" spans="7:21">
      <c r="G3713">
        <f t="shared" si="515"/>
        <v>37.110000000001186</v>
      </c>
      <c r="H3713">
        <f t="shared" si="516"/>
        <v>198000</v>
      </c>
      <c r="I3713" s="2">
        <f>MIN(MainSheet!$C$10/MainSheet!$C$9,MainSheet!$K$9*60)</f>
        <v>660</v>
      </c>
      <c r="J3713" s="1">
        <f>IF(G3713&gt;MainSheet!$C$11,IF(J3712&gt;=0.999,1,(G3713-MainSheet!$C$11)*I3713/$B$2/60),0)</f>
        <v>1</v>
      </c>
      <c r="K3713" s="1">
        <f>IF(G3713&gt;MainSheet!$C$11+$B$6,IF(K3712&gt;=0.999,1,(G3713-MainSheet!$C$11-$B$6)*I3713/$C$2/60),0)</f>
        <v>1</v>
      </c>
      <c r="L3713" s="1">
        <f>IF(G3713&gt;MainSheet!$C$11+$B$6+$C$6,IF(L3712&gt;=0.999,1,(G3713-MainSheet!$C$11-$B$6-$C$6)*I3713/$D$2/60),0)</f>
        <v>1</v>
      </c>
      <c r="M3713">
        <f t="shared" si="517"/>
        <v>1</v>
      </c>
      <c r="N3713" s="2">
        <f t="shared" si="518"/>
        <v>3721.0526315789471</v>
      </c>
      <c r="O3713">
        <f t="shared" si="521"/>
        <v>977.02127659574455</v>
      </c>
      <c r="P3713">
        <f t="shared" si="519"/>
        <v>192000</v>
      </c>
      <c r="Q3713" s="2">
        <f t="shared" si="520"/>
        <v>196698.0739081747</v>
      </c>
      <c r="R3713">
        <f>Q3713/MainSheet!$C$8*(G3713-G3712)+R3712</f>
        <v>5556.9147532806628</v>
      </c>
      <c r="S3713">
        <f t="shared" si="522"/>
        <v>89685.03115158937</v>
      </c>
      <c r="T3713">
        <f t="shared" si="514"/>
        <v>37.110000000001186</v>
      </c>
      <c r="U3713" s="1">
        <f>Q3713/MainSheet!$C$22</f>
        <v>1</v>
      </c>
    </row>
    <row r="3714" spans="7:21">
      <c r="G3714">
        <f t="shared" si="515"/>
        <v>37.120000000001184</v>
      </c>
      <c r="H3714">
        <f t="shared" si="516"/>
        <v>198000</v>
      </c>
      <c r="I3714" s="2">
        <f>MIN(MainSheet!$C$10/MainSheet!$C$9,MainSheet!$K$9*60)</f>
        <v>660</v>
      </c>
      <c r="J3714" s="1">
        <f>IF(G3714&gt;MainSheet!$C$11,IF(J3713&gt;=0.999,1,(G3714-MainSheet!$C$11)*I3714/$B$2/60),0)</f>
        <v>1</v>
      </c>
      <c r="K3714" s="1">
        <f>IF(G3714&gt;MainSheet!$C$11+$B$6,IF(K3713&gt;=0.999,1,(G3714-MainSheet!$C$11-$B$6)*I3714/$C$2/60),0)</f>
        <v>1</v>
      </c>
      <c r="L3714" s="1">
        <f>IF(G3714&gt;MainSheet!$C$11+$B$6+$C$6,IF(L3713&gt;=0.999,1,(G3714-MainSheet!$C$11-$B$6-$C$6)*I3714/$D$2/60),0)</f>
        <v>1</v>
      </c>
      <c r="M3714">
        <f t="shared" si="517"/>
        <v>1</v>
      </c>
      <c r="N3714" s="2">
        <f t="shared" si="518"/>
        <v>3721.0526315789471</v>
      </c>
      <c r="O3714">
        <f t="shared" si="521"/>
        <v>977.02127659574455</v>
      </c>
      <c r="P3714">
        <f t="shared" si="519"/>
        <v>192000</v>
      </c>
      <c r="Q3714" s="2">
        <f t="shared" si="520"/>
        <v>196698.0739081747</v>
      </c>
      <c r="R3714">
        <f>Q3714/MainSheet!$C$8*(G3714-G3713)+R3713</f>
        <v>5558.9459997714966</v>
      </c>
      <c r="S3714">
        <f t="shared" si="522"/>
        <v>89717.814163907402</v>
      </c>
      <c r="T3714">
        <f t="shared" si="514"/>
        <v>37.120000000001184</v>
      </c>
      <c r="U3714" s="1">
        <f>Q3714/MainSheet!$C$22</f>
        <v>1</v>
      </c>
    </row>
    <row r="3715" spans="7:21">
      <c r="G3715">
        <f t="shared" si="515"/>
        <v>37.130000000001182</v>
      </c>
      <c r="H3715">
        <f t="shared" si="516"/>
        <v>198000</v>
      </c>
      <c r="I3715" s="2">
        <f>MIN(MainSheet!$C$10/MainSheet!$C$9,MainSheet!$K$9*60)</f>
        <v>660</v>
      </c>
      <c r="J3715" s="1">
        <f>IF(G3715&gt;MainSheet!$C$11,IF(J3714&gt;=0.999,1,(G3715-MainSheet!$C$11)*I3715/$B$2/60),0)</f>
        <v>1</v>
      </c>
      <c r="K3715" s="1">
        <f>IF(G3715&gt;MainSheet!$C$11+$B$6,IF(K3714&gt;=0.999,1,(G3715-MainSheet!$C$11-$B$6)*I3715/$C$2/60),0)</f>
        <v>1</v>
      </c>
      <c r="L3715" s="1">
        <f>IF(G3715&gt;MainSheet!$C$11+$B$6+$C$6,IF(L3714&gt;=0.999,1,(G3715-MainSheet!$C$11-$B$6-$C$6)*I3715/$D$2/60),0)</f>
        <v>1</v>
      </c>
      <c r="M3715">
        <f t="shared" si="517"/>
        <v>1</v>
      </c>
      <c r="N3715" s="2">
        <f t="shared" si="518"/>
        <v>3721.0526315789471</v>
      </c>
      <c r="O3715">
        <f t="shared" si="521"/>
        <v>977.02127659574455</v>
      </c>
      <c r="P3715">
        <f t="shared" si="519"/>
        <v>192000</v>
      </c>
      <c r="Q3715" s="2">
        <f t="shared" si="520"/>
        <v>196698.0739081747</v>
      </c>
      <c r="R3715">
        <f>Q3715/MainSheet!$C$8*(G3715-G3714)+R3714</f>
        <v>5560.9772462623305</v>
      </c>
      <c r="S3715">
        <f t="shared" si="522"/>
        <v>89750.597176225434</v>
      </c>
      <c r="T3715">
        <f t="shared" ref="T3715:T3778" si="523">G3715</f>
        <v>37.130000000001182</v>
      </c>
      <c r="U3715" s="1">
        <f>Q3715/MainSheet!$C$22</f>
        <v>1</v>
      </c>
    </row>
    <row r="3716" spans="7:21">
      <c r="G3716">
        <f t="shared" ref="G3716:G3779" si="524">G3715+$F$2</f>
        <v>37.14000000000118</v>
      </c>
      <c r="H3716">
        <f t="shared" ref="H3716:H3779" si="525">H3715</f>
        <v>198000</v>
      </c>
      <c r="I3716" s="2">
        <f>MIN(MainSheet!$C$10/MainSheet!$C$9,MainSheet!$K$9*60)</f>
        <v>660</v>
      </c>
      <c r="J3716" s="1">
        <f>IF(G3716&gt;MainSheet!$C$11,IF(J3715&gt;=0.999,1,(G3716-MainSheet!$C$11)*I3716/$B$2/60),0)</f>
        <v>1</v>
      </c>
      <c r="K3716" s="1">
        <f>IF(G3716&gt;MainSheet!$C$11+$B$6,IF(K3715&gt;=0.999,1,(G3716-MainSheet!$C$11-$B$6)*I3716/$C$2/60),0)</f>
        <v>1</v>
      </c>
      <c r="L3716" s="1">
        <f>IF(G3716&gt;MainSheet!$C$11+$B$6+$C$6,IF(L3715&gt;=0.999,1,(G3716-MainSheet!$C$11-$B$6-$C$6)*I3716/$D$2/60),0)</f>
        <v>1</v>
      </c>
      <c r="M3716">
        <f t="shared" ref="M3716:M3779" si="526">(J3716*$B$2+K3716*$C$2+L3716*$D$2)/SUM($B$2:$D$2)</f>
        <v>1</v>
      </c>
      <c r="N3716" s="2">
        <f t="shared" ref="N3716:N3779" si="527">IF(J3716&gt;=0.01,((1-J3716)*B$3+B$4*(J3716)),0)</f>
        <v>3721.0526315789471</v>
      </c>
      <c r="O3716">
        <f t="shared" si="521"/>
        <v>977.02127659574455</v>
      </c>
      <c r="P3716">
        <f t="shared" ref="P3716:P3779" si="528">IF(IF(N3716+O3716&gt;H3716,H3716-O3716-N3716,IF(L3716&gt;0,((1-L3716)*D$3+D$4*(L3716)),0))+O3716+N3716&gt;H3716,H3716-N3716-O3716,IF(N3716+O3716&gt;H3716,H3716-O3716-N3716,IF(L3716&gt;0,((1-L3716)*D$3+D$4*(L3716)),0)))</f>
        <v>192000</v>
      </c>
      <c r="Q3716" s="2">
        <f t="shared" ref="Q3716:Q3779" si="529">SUM(N3716:P3716)</f>
        <v>196698.0739081747</v>
      </c>
      <c r="R3716">
        <f>Q3716/MainSheet!$C$8*(G3716-G3715)+R3715</f>
        <v>5563.0084927531643</v>
      </c>
      <c r="S3716">
        <f t="shared" si="522"/>
        <v>89783.380188543466</v>
      </c>
      <c r="T3716">
        <f t="shared" si="523"/>
        <v>37.14000000000118</v>
      </c>
      <c r="U3716" s="1">
        <f>Q3716/MainSheet!$C$22</f>
        <v>1</v>
      </c>
    </row>
    <row r="3717" spans="7:21">
      <c r="G3717">
        <f t="shared" si="524"/>
        <v>37.150000000001178</v>
      </c>
      <c r="H3717">
        <f t="shared" si="525"/>
        <v>198000</v>
      </c>
      <c r="I3717" s="2">
        <f>MIN(MainSheet!$C$10/MainSheet!$C$9,MainSheet!$K$9*60)</f>
        <v>660</v>
      </c>
      <c r="J3717" s="1">
        <f>IF(G3717&gt;MainSheet!$C$11,IF(J3716&gt;=0.999,1,(G3717-MainSheet!$C$11)*I3717/$B$2/60),0)</f>
        <v>1</v>
      </c>
      <c r="K3717" s="1">
        <f>IF(G3717&gt;MainSheet!$C$11+$B$6,IF(K3716&gt;=0.999,1,(G3717-MainSheet!$C$11-$B$6)*I3717/$C$2/60),0)</f>
        <v>1</v>
      </c>
      <c r="L3717" s="1">
        <f>IF(G3717&gt;MainSheet!$C$11+$B$6+$C$6,IF(L3716&gt;=0.999,1,(G3717-MainSheet!$C$11-$B$6-$C$6)*I3717/$D$2/60),0)</f>
        <v>1</v>
      </c>
      <c r="M3717">
        <f t="shared" si="526"/>
        <v>1</v>
      </c>
      <c r="N3717" s="2">
        <f t="shared" si="527"/>
        <v>3721.0526315789471</v>
      </c>
      <c r="O3717">
        <f t="shared" ref="O3717:O3780" si="530">IF(K3717&gt;=0.01,((1-K3717)*C$3+C$4*(K3717)),0)</f>
        <v>977.02127659574455</v>
      </c>
      <c r="P3717">
        <f t="shared" si="528"/>
        <v>192000</v>
      </c>
      <c r="Q3717" s="2">
        <f t="shared" si="529"/>
        <v>196698.0739081747</v>
      </c>
      <c r="R3717">
        <f>Q3717/MainSheet!$C$8*(G3717-G3716)+R3716</f>
        <v>5565.0397392439982</v>
      </c>
      <c r="S3717">
        <f t="shared" ref="S3717:S3780" si="531">Q3717*$F$2/60+S3716</f>
        <v>89816.163200861498</v>
      </c>
      <c r="T3717">
        <f t="shared" si="523"/>
        <v>37.150000000001178</v>
      </c>
      <c r="U3717" s="1">
        <f>Q3717/MainSheet!$C$22</f>
        <v>1</v>
      </c>
    </row>
    <row r="3718" spans="7:21">
      <c r="G3718">
        <f t="shared" si="524"/>
        <v>37.160000000001176</v>
      </c>
      <c r="H3718">
        <f t="shared" si="525"/>
        <v>198000</v>
      </c>
      <c r="I3718" s="2">
        <f>MIN(MainSheet!$C$10/MainSheet!$C$9,MainSheet!$K$9*60)</f>
        <v>660</v>
      </c>
      <c r="J3718" s="1">
        <f>IF(G3718&gt;MainSheet!$C$11,IF(J3717&gt;=0.999,1,(G3718-MainSheet!$C$11)*I3718/$B$2/60),0)</f>
        <v>1</v>
      </c>
      <c r="K3718" s="1">
        <f>IF(G3718&gt;MainSheet!$C$11+$B$6,IF(K3717&gt;=0.999,1,(G3718-MainSheet!$C$11-$B$6)*I3718/$C$2/60),0)</f>
        <v>1</v>
      </c>
      <c r="L3718" s="1">
        <f>IF(G3718&gt;MainSheet!$C$11+$B$6+$C$6,IF(L3717&gt;=0.999,1,(G3718-MainSheet!$C$11-$B$6-$C$6)*I3718/$D$2/60),0)</f>
        <v>1</v>
      </c>
      <c r="M3718">
        <f t="shared" si="526"/>
        <v>1</v>
      </c>
      <c r="N3718" s="2">
        <f t="shared" si="527"/>
        <v>3721.0526315789471</v>
      </c>
      <c r="O3718">
        <f t="shared" si="530"/>
        <v>977.02127659574455</v>
      </c>
      <c r="P3718">
        <f t="shared" si="528"/>
        <v>192000</v>
      </c>
      <c r="Q3718" s="2">
        <f t="shared" si="529"/>
        <v>196698.0739081747</v>
      </c>
      <c r="R3718">
        <f>Q3718/MainSheet!$C$8*(G3718-G3717)+R3717</f>
        <v>5567.070985734832</v>
      </c>
      <c r="S3718">
        <f t="shared" si="531"/>
        <v>89848.94621317953</v>
      </c>
      <c r="T3718">
        <f t="shared" si="523"/>
        <v>37.160000000001176</v>
      </c>
      <c r="U3718" s="1">
        <f>Q3718/MainSheet!$C$22</f>
        <v>1</v>
      </c>
    </row>
    <row r="3719" spans="7:21">
      <c r="G3719">
        <f t="shared" si="524"/>
        <v>37.170000000001174</v>
      </c>
      <c r="H3719">
        <f t="shared" si="525"/>
        <v>198000</v>
      </c>
      <c r="I3719" s="2">
        <f>MIN(MainSheet!$C$10/MainSheet!$C$9,MainSheet!$K$9*60)</f>
        <v>660</v>
      </c>
      <c r="J3719" s="1">
        <f>IF(G3719&gt;MainSheet!$C$11,IF(J3718&gt;=0.999,1,(G3719-MainSheet!$C$11)*I3719/$B$2/60),0)</f>
        <v>1</v>
      </c>
      <c r="K3719" s="1">
        <f>IF(G3719&gt;MainSheet!$C$11+$B$6,IF(K3718&gt;=0.999,1,(G3719-MainSheet!$C$11-$B$6)*I3719/$C$2/60),0)</f>
        <v>1</v>
      </c>
      <c r="L3719" s="1">
        <f>IF(G3719&gt;MainSheet!$C$11+$B$6+$C$6,IF(L3718&gt;=0.999,1,(G3719-MainSheet!$C$11-$B$6-$C$6)*I3719/$D$2/60),0)</f>
        <v>1</v>
      </c>
      <c r="M3719">
        <f t="shared" si="526"/>
        <v>1</v>
      </c>
      <c r="N3719" s="2">
        <f t="shared" si="527"/>
        <v>3721.0526315789471</v>
      </c>
      <c r="O3719">
        <f t="shared" si="530"/>
        <v>977.02127659574455</v>
      </c>
      <c r="P3719">
        <f t="shared" si="528"/>
        <v>192000</v>
      </c>
      <c r="Q3719" s="2">
        <f t="shared" si="529"/>
        <v>196698.0739081747</v>
      </c>
      <c r="R3719">
        <f>Q3719/MainSheet!$C$8*(G3719-G3718)+R3718</f>
        <v>5569.1022322256658</v>
      </c>
      <c r="S3719">
        <f t="shared" si="531"/>
        <v>89881.729225497562</v>
      </c>
      <c r="T3719">
        <f t="shared" si="523"/>
        <v>37.170000000001174</v>
      </c>
      <c r="U3719" s="1">
        <f>Q3719/MainSheet!$C$22</f>
        <v>1</v>
      </c>
    </row>
    <row r="3720" spans="7:21">
      <c r="G3720">
        <f t="shared" si="524"/>
        <v>37.180000000001172</v>
      </c>
      <c r="H3720">
        <f t="shared" si="525"/>
        <v>198000</v>
      </c>
      <c r="I3720" s="2">
        <f>MIN(MainSheet!$C$10/MainSheet!$C$9,MainSheet!$K$9*60)</f>
        <v>660</v>
      </c>
      <c r="J3720" s="1">
        <f>IF(G3720&gt;MainSheet!$C$11,IF(J3719&gt;=0.999,1,(G3720-MainSheet!$C$11)*I3720/$B$2/60),0)</f>
        <v>1</v>
      </c>
      <c r="K3720" s="1">
        <f>IF(G3720&gt;MainSheet!$C$11+$B$6,IF(K3719&gt;=0.999,1,(G3720-MainSheet!$C$11-$B$6)*I3720/$C$2/60),0)</f>
        <v>1</v>
      </c>
      <c r="L3720" s="1">
        <f>IF(G3720&gt;MainSheet!$C$11+$B$6+$C$6,IF(L3719&gt;=0.999,1,(G3720-MainSheet!$C$11-$B$6-$C$6)*I3720/$D$2/60),0)</f>
        <v>1</v>
      </c>
      <c r="M3720">
        <f t="shared" si="526"/>
        <v>1</v>
      </c>
      <c r="N3720" s="2">
        <f t="shared" si="527"/>
        <v>3721.0526315789471</v>
      </c>
      <c r="O3720">
        <f t="shared" si="530"/>
        <v>977.02127659574455</v>
      </c>
      <c r="P3720">
        <f t="shared" si="528"/>
        <v>192000</v>
      </c>
      <c r="Q3720" s="2">
        <f t="shared" si="529"/>
        <v>196698.0739081747</v>
      </c>
      <c r="R3720">
        <f>Q3720/MainSheet!$C$8*(G3720-G3719)+R3719</f>
        <v>5571.1334787164997</v>
      </c>
      <c r="S3720">
        <f t="shared" si="531"/>
        <v>89914.512237815594</v>
      </c>
      <c r="T3720">
        <f t="shared" si="523"/>
        <v>37.180000000001172</v>
      </c>
      <c r="U3720" s="1">
        <f>Q3720/MainSheet!$C$22</f>
        <v>1</v>
      </c>
    </row>
    <row r="3721" spans="7:21">
      <c r="G3721">
        <f t="shared" si="524"/>
        <v>37.19000000000117</v>
      </c>
      <c r="H3721">
        <f t="shared" si="525"/>
        <v>198000</v>
      </c>
      <c r="I3721" s="2">
        <f>MIN(MainSheet!$C$10/MainSheet!$C$9,MainSheet!$K$9*60)</f>
        <v>660</v>
      </c>
      <c r="J3721" s="1">
        <f>IF(G3721&gt;MainSheet!$C$11,IF(J3720&gt;=0.999,1,(G3721-MainSheet!$C$11)*I3721/$B$2/60),0)</f>
        <v>1</v>
      </c>
      <c r="K3721" s="1">
        <f>IF(G3721&gt;MainSheet!$C$11+$B$6,IF(K3720&gt;=0.999,1,(G3721-MainSheet!$C$11-$B$6)*I3721/$C$2/60),0)</f>
        <v>1</v>
      </c>
      <c r="L3721" s="1">
        <f>IF(G3721&gt;MainSheet!$C$11+$B$6+$C$6,IF(L3720&gt;=0.999,1,(G3721-MainSheet!$C$11-$B$6-$C$6)*I3721/$D$2/60),0)</f>
        <v>1</v>
      </c>
      <c r="M3721">
        <f t="shared" si="526"/>
        <v>1</v>
      </c>
      <c r="N3721" s="2">
        <f t="shared" si="527"/>
        <v>3721.0526315789471</v>
      </c>
      <c r="O3721">
        <f t="shared" si="530"/>
        <v>977.02127659574455</v>
      </c>
      <c r="P3721">
        <f t="shared" si="528"/>
        <v>192000</v>
      </c>
      <c r="Q3721" s="2">
        <f t="shared" si="529"/>
        <v>196698.0739081747</v>
      </c>
      <c r="R3721">
        <f>Q3721/MainSheet!$C$8*(G3721-G3720)+R3720</f>
        <v>5573.1647252073335</v>
      </c>
      <c r="S3721">
        <f t="shared" si="531"/>
        <v>89947.295250133626</v>
      </c>
      <c r="T3721">
        <f t="shared" si="523"/>
        <v>37.19000000000117</v>
      </c>
      <c r="U3721" s="1">
        <f>Q3721/MainSheet!$C$22</f>
        <v>1</v>
      </c>
    </row>
    <row r="3722" spans="7:21">
      <c r="G3722">
        <f t="shared" si="524"/>
        <v>37.200000000001168</v>
      </c>
      <c r="H3722">
        <f t="shared" si="525"/>
        <v>198000</v>
      </c>
      <c r="I3722" s="2">
        <f>MIN(MainSheet!$C$10/MainSheet!$C$9,MainSheet!$K$9*60)</f>
        <v>660</v>
      </c>
      <c r="J3722" s="1">
        <f>IF(G3722&gt;MainSheet!$C$11,IF(J3721&gt;=0.999,1,(G3722-MainSheet!$C$11)*I3722/$B$2/60),0)</f>
        <v>1</v>
      </c>
      <c r="K3722" s="1">
        <f>IF(G3722&gt;MainSheet!$C$11+$B$6,IF(K3721&gt;=0.999,1,(G3722-MainSheet!$C$11-$B$6)*I3722/$C$2/60),0)</f>
        <v>1</v>
      </c>
      <c r="L3722" s="1">
        <f>IF(G3722&gt;MainSheet!$C$11+$B$6+$C$6,IF(L3721&gt;=0.999,1,(G3722-MainSheet!$C$11-$B$6-$C$6)*I3722/$D$2/60),0)</f>
        <v>1</v>
      </c>
      <c r="M3722">
        <f t="shared" si="526"/>
        <v>1</v>
      </c>
      <c r="N3722" s="2">
        <f t="shared" si="527"/>
        <v>3721.0526315789471</v>
      </c>
      <c r="O3722">
        <f t="shared" si="530"/>
        <v>977.02127659574455</v>
      </c>
      <c r="P3722">
        <f t="shared" si="528"/>
        <v>192000</v>
      </c>
      <c r="Q3722" s="2">
        <f t="shared" si="529"/>
        <v>196698.0739081747</v>
      </c>
      <c r="R3722">
        <f>Q3722/MainSheet!$C$8*(G3722-G3721)+R3721</f>
        <v>5575.1959716981673</v>
      </c>
      <c r="S3722">
        <f t="shared" si="531"/>
        <v>89980.078262451658</v>
      </c>
      <c r="T3722">
        <f t="shared" si="523"/>
        <v>37.200000000001168</v>
      </c>
      <c r="U3722" s="1">
        <f>Q3722/MainSheet!$C$22</f>
        <v>1</v>
      </c>
    </row>
    <row r="3723" spans="7:21">
      <c r="G3723">
        <f t="shared" si="524"/>
        <v>37.210000000001166</v>
      </c>
      <c r="H3723">
        <f t="shared" si="525"/>
        <v>198000</v>
      </c>
      <c r="I3723" s="2">
        <f>MIN(MainSheet!$C$10/MainSheet!$C$9,MainSheet!$K$9*60)</f>
        <v>660</v>
      </c>
      <c r="J3723" s="1">
        <f>IF(G3723&gt;MainSheet!$C$11,IF(J3722&gt;=0.999,1,(G3723-MainSheet!$C$11)*I3723/$B$2/60),0)</f>
        <v>1</v>
      </c>
      <c r="K3723" s="1">
        <f>IF(G3723&gt;MainSheet!$C$11+$B$6,IF(K3722&gt;=0.999,1,(G3723-MainSheet!$C$11-$B$6)*I3723/$C$2/60),0)</f>
        <v>1</v>
      </c>
      <c r="L3723" s="1">
        <f>IF(G3723&gt;MainSheet!$C$11+$B$6+$C$6,IF(L3722&gt;=0.999,1,(G3723-MainSheet!$C$11-$B$6-$C$6)*I3723/$D$2/60),0)</f>
        <v>1</v>
      </c>
      <c r="M3723">
        <f t="shared" si="526"/>
        <v>1</v>
      </c>
      <c r="N3723" s="2">
        <f t="shared" si="527"/>
        <v>3721.0526315789471</v>
      </c>
      <c r="O3723">
        <f t="shared" si="530"/>
        <v>977.02127659574455</v>
      </c>
      <c r="P3723">
        <f t="shared" si="528"/>
        <v>192000</v>
      </c>
      <c r="Q3723" s="2">
        <f t="shared" si="529"/>
        <v>196698.0739081747</v>
      </c>
      <c r="R3723">
        <f>Q3723/MainSheet!$C$8*(G3723-G3722)+R3722</f>
        <v>5577.2272181890012</v>
      </c>
      <c r="S3723">
        <f t="shared" si="531"/>
        <v>90012.86127476969</v>
      </c>
      <c r="T3723">
        <f t="shared" si="523"/>
        <v>37.210000000001166</v>
      </c>
      <c r="U3723" s="1">
        <f>Q3723/MainSheet!$C$22</f>
        <v>1</v>
      </c>
    </row>
    <row r="3724" spans="7:21">
      <c r="G3724">
        <f t="shared" si="524"/>
        <v>37.220000000001164</v>
      </c>
      <c r="H3724">
        <f t="shared" si="525"/>
        <v>198000</v>
      </c>
      <c r="I3724" s="2">
        <f>MIN(MainSheet!$C$10/MainSheet!$C$9,MainSheet!$K$9*60)</f>
        <v>660</v>
      </c>
      <c r="J3724" s="1">
        <f>IF(G3724&gt;MainSheet!$C$11,IF(J3723&gt;=0.999,1,(G3724-MainSheet!$C$11)*I3724/$B$2/60),0)</f>
        <v>1</v>
      </c>
      <c r="K3724" s="1">
        <f>IF(G3724&gt;MainSheet!$C$11+$B$6,IF(K3723&gt;=0.999,1,(G3724-MainSheet!$C$11-$B$6)*I3724/$C$2/60),0)</f>
        <v>1</v>
      </c>
      <c r="L3724" s="1">
        <f>IF(G3724&gt;MainSheet!$C$11+$B$6+$C$6,IF(L3723&gt;=0.999,1,(G3724-MainSheet!$C$11-$B$6-$C$6)*I3724/$D$2/60),0)</f>
        <v>1</v>
      </c>
      <c r="M3724">
        <f t="shared" si="526"/>
        <v>1</v>
      </c>
      <c r="N3724" s="2">
        <f t="shared" si="527"/>
        <v>3721.0526315789471</v>
      </c>
      <c r="O3724">
        <f t="shared" si="530"/>
        <v>977.02127659574455</v>
      </c>
      <c r="P3724">
        <f t="shared" si="528"/>
        <v>192000</v>
      </c>
      <c r="Q3724" s="2">
        <f t="shared" si="529"/>
        <v>196698.0739081747</v>
      </c>
      <c r="R3724">
        <f>Q3724/MainSheet!$C$8*(G3724-G3723)+R3723</f>
        <v>5579.258464679835</v>
      </c>
      <c r="S3724">
        <f t="shared" si="531"/>
        <v>90045.644287087722</v>
      </c>
      <c r="T3724">
        <f t="shared" si="523"/>
        <v>37.220000000001164</v>
      </c>
      <c r="U3724" s="1">
        <f>Q3724/MainSheet!$C$22</f>
        <v>1</v>
      </c>
    </row>
    <row r="3725" spans="7:21">
      <c r="G3725">
        <f t="shared" si="524"/>
        <v>37.230000000001162</v>
      </c>
      <c r="H3725">
        <f t="shared" si="525"/>
        <v>198000</v>
      </c>
      <c r="I3725" s="2">
        <f>MIN(MainSheet!$C$10/MainSheet!$C$9,MainSheet!$K$9*60)</f>
        <v>660</v>
      </c>
      <c r="J3725" s="1">
        <f>IF(G3725&gt;MainSheet!$C$11,IF(J3724&gt;=0.999,1,(G3725-MainSheet!$C$11)*I3725/$B$2/60),0)</f>
        <v>1</v>
      </c>
      <c r="K3725" s="1">
        <f>IF(G3725&gt;MainSheet!$C$11+$B$6,IF(K3724&gt;=0.999,1,(G3725-MainSheet!$C$11-$B$6)*I3725/$C$2/60),0)</f>
        <v>1</v>
      </c>
      <c r="L3725" s="1">
        <f>IF(G3725&gt;MainSheet!$C$11+$B$6+$C$6,IF(L3724&gt;=0.999,1,(G3725-MainSheet!$C$11-$B$6-$C$6)*I3725/$D$2/60),0)</f>
        <v>1</v>
      </c>
      <c r="M3725">
        <f t="shared" si="526"/>
        <v>1</v>
      </c>
      <c r="N3725" s="2">
        <f t="shared" si="527"/>
        <v>3721.0526315789471</v>
      </c>
      <c r="O3725">
        <f t="shared" si="530"/>
        <v>977.02127659574455</v>
      </c>
      <c r="P3725">
        <f t="shared" si="528"/>
        <v>192000</v>
      </c>
      <c r="Q3725" s="2">
        <f t="shared" si="529"/>
        <v>196698.0739081747</v>
      </c>
      <c r="R3725">
        <f>Q3725/MainSheet!$C$8*(G3725-G3724)+R3724</f>
        <v>5581.2897111706689</v>
      </c>
      <c r="S3725">
        <f t="shared" si="531"/>
        <v>90078.427299405754</v>
      </c>
      <c r="T3725">
        <f t="shared" si="523"/>
        <v>37.230000000001162</v>
      </c>
      <c r="U3725" s="1">
        <f>Q3725/MainSheet!$C$22</f>
        <v>1</v>
      </c>
    </row>
    <row r="3726" spans="7:21">
      <c r="G3726">
        <f t="shared" si="524"/>
        <v>37.24000000000116</v>
      </c>
      <c r="H3726">
        <f t="shared" si="525"/>
        <v>198000</v>
      </c>
      <c r="I3726" s="2">
        <f>MIN(MainSheet!$C$10/MainSheet!$C$9,MainSheet!$K$9*60)</f>
        <v>660</v>
      </c>
      <c r="J3726" s="1">
        <f>IF(G3726&gt;MainSheet!$C$11,IF(J3725&gt;=0.999,1,(G3726-MainSheet!$C$11)*I3726/$B$2/60),0)</f>
        <v>1</v>
      </c>
      <c r="K3726" s="1">
        <f>IF(G3726&gt;MainSheet!$C$11+$B$6,IF(K3725&gt;=0.999,1,(G3726-MainSheet!$C$11-$B$6)*I3726/$C$2/60),0)</f>
        <v>1</v>
      </c>
      <c r="L3726" s="1">
        <f>IF(G3726&gt;MainSheet!$C$11+$B$6+$C$6,IF(L3725&gt;=0.999,1,(G3726-MainSheet!$C$11-$B$6-$C$6)*I3726/$D$2/60),0)</f>
        <v>1</v>
      </c>
      <c r="M3726">
        <f t="shared" si="526"/>
        <v>1</v>
      </c>
      <c r="N3726" s="2">
        <f t="shared" si="527"/>
        <v>3721.0526315789471</v>
      </c>
      <c r="O3726">
        <f t="shared" si="530"/>
        <v>977.02127659574455</v>
      </c>
      <c r="P3726">
        <f t="shared" si="528"/>
        <v>192000</v>
      </c>
      <c r="Q3726" s="2">
        <f t="shared" si="529"/>
        <v>196698.0739081747</v>
      </c>
      <c r="R3726">
        <f>Q3726/MainSheet!$C$8*(G3726-G3725)+R3725</f>
        <v>5583.3209576615027</v>
      </c>
      <c r="S3726">
        <f t="shared" si="531"/>
        <v>90111.210311723786</v>
      </c>
      <c r="T3726">
        <f t="shared" si="523"/>
        <v>37.24000000000116</v>
      </c>
      <c r="U3726" s="1">
        <f>Q3726/MainSheet!$C$22</f>
        <v>1</v>
      </c>
    </row>
    <row r="3727" spans="7:21">
      <c r="G3727">
        <f t="shared" si="524"/>
        <v>37.250000000001158</v>
      </c>
      <c r="H3727">
        <f t="shared" si="525"/>
        <v>198000</v>
      </c>
      <c r="I3727" s="2">
        <f>MIN(MainSheet!$C$10/MainSheet!$C$9,MainSheet!$K$9*60)</f>
        <v>660</v>
      </c>
      <c r="J3727" s="1">
        <f>IF(G3727&gt;MainSheet!$C$11,IF(J3726&gt;=0.999,1,(G3727-MainSheet!$C$11)*I3727/$B$2/60),0)</f>
        <v>1</v>
      </c>
      <c r="K3727" s="1">
        <f>IF(G3727&gt;MainSheet!$C$11+$B$6,IF(K3726&gt;=0.999,1,(G3727-MainSheet!$C$11-$B$6)*I3727/$C$2/60),0)</f>
        <v>1</v>
      </c>
      <c r="L3727" s="1">
        <f>IF(G3727&gt;MainSheet!$C$11+$B$6+$C$6,IF(L3726&gt;=0.999,1,(G3727-MainSheet!$C$11-$B$6-$C$6)*I3727/$D$2/60),0)</f>
        <v>1</v>
      </c>
      <c r="M3727">
        <f t="shared" si="526"/>
        <v>1</v>
      </c>
      <c r="N3727" s="2">
        <f t="shared" si="527"/>
        <v>3721.0526315789471</v>
      </c>
      <c r="O3727">
        <f t="shared" si="530"/>
        <v>977.02127659574455</v>
      </c>
      <c r="P3727">
        <f t="shared" si="528"/>
        <v>192000</v>
      </c>
      <c r="Q3727" s="2">
        <f t="shared" si="529"/>
        <v>196698.0739081747</v>
      </c>
      <c r="R3727">
        <f>Q3727/MainSheet!$C$8*(G3727-G3726)+R3726</f>
        <v>5585.3522041523365</v>
      </c>
      <c r="S3727">
        <f t="shared" si="531"/>
        <v>90143.993324041818</v>
      </c>
      <c r="T3727">
        <f t="shared" si="523"/>
        <v>37.250000000001158</v>
      </c>
      <c r="U3727" s="1">
        <f>Q3727/MainSheet!$C$22</f>
        <v>1</v>
      </c>
    </row>
    <row r="3728" spans="7:21">
      <c r="G3728">
        <f t="shared" si="524"/>
        <v>37.260000000001156</v>
      </c>
      <c r="H3728">
        <f t="shared" si="525"/>
        <v>198000</v>
      </c>
      <c r="I3728" s="2">
        <f>MIN(MainSheet!$C$10/MainSheet!$C$9,MainSheet!$K$9*60)</f>
        <v>660</v>
      </c>
      <c r="J3728" s="1">
        <f>IF(G3728&gt;MainSheet!$C$11,IF(J3727&gt;=0.999,1,(G3728-MainSheet!$C$11)*I3728/$B$2/60),0)</f>
        <v>1</v>
      </c>
      <c r="K3728" s="1">
        <f>IF(G3728&gt;MainSheet!$C$11+$B$6,IF(K3727&gt;=0.999,1,(G3728-MainSheet!$C$11-$B$6)*I3728/$C$2/60),0)</f>
        <v>1</v>
      </c>
      <c r="L3728" s="1">
        <f>IF(G3728&gt;MainSheet!$C$11+$B$6+$C$6,IF(L3727&gt;=0.999,1,(G3728-MainSheet!$C$11-$B$6-$C$6)*I3728/$D$2/60),0)</f>
        <v>1</v>
      </c>
      <c r="M3728">
        <f t="shared" si="526"/>
        <v>1</v>
      </c>
      <c r="N3728" s="2">
        <f t="shared" si="527"/>
        <v>3721.0526315789471</v>
      </c>
      <c r="O3728">
        <f t="shared" si="530"/>
        <v>977.02127659574455</v>
      </c>
      <c r="P3728">
        <f t="shared" si="528"/>
        <v>192000</v>
      </c>
      <c r="Q3728" s="2">
        <f t="shared" si="529"/>
        <v>196698.0739081747</v>
      </c>
      <c r="R3728">
        <f>Q3728/MainSheet!$C$8*(G3728-G3727)+R3727</f>
        <v>5587.3834506431704</v>
      </c>
      <c r="S3728">
        <f t="shared" si="531"/>
        <v>90176.77633635985</v>
      </c>
      <c r="T3728">
        <f t="shared" si="523"/>
        <v>37.260000000001156</v>
      </c>
      <c r="U3728" s="1">
        <f>Q3728/MainSheet!$C$22</f>
        <v>1</v>
      </c>
    </row>
    <row r="3729" spans="7:21">
      <c r="G3729">
        <f t="shared" si="524"/>
        <v>37.270000000001154</v>
      </c>
      <c r="H3729">
        <f t="shared" si="525"/>
        <v>198000</v>
      </c>
      <c r="I3729" s="2">
        <f>MIN(MainSheet!$C$10/MainSheet!$C$9,MainSheet!$K$9*60)</f>
        <v>660</v>
      </c>
      <c r="J3729" s="1">
        <f>IF(G3729&gt;MainSheet!$C$11,IF(J3728&gt;=0.999,1,(G3729-MainSheet!$C$11)*I3729/$B$2/60),0)</f>
        <v>1</v>
      </c>
      <c r="K3729" s="1">
        <f>IF(G3729&gt;MainSheet!$C$11+$B$6,IF(K3728&gt;=0.999,1,(G3729-MainSheet!$C$11-$B$6)*I3729/$C$2/60),0)</f>
        <v>1</v>
      </c>
      <c r="L3729" s="1">
        <f>IF(G3729&gt;MainSheet!$C$11+$B$6+$C$6,IF(L3728&gt;=0.999,1,(G3729-MainSheet!$C$11-$B$6-$C$6)*I3729/$D$2/60),0)</f>
        <v>1</v>
      </c>
      <c r="M3729">
        <f t="shared" si="526"/>
        <v>1</v>
      </c>
      <c r="N3729" s="2">
        <f t="shared" si="527"/>
        <v>3721.0526315789471</v>
      </c>
      <c r="O3729">
        <f t="shared" si="530"/>
        <v>977.02127659574455</v>
      </c>
      <c r="P3729">
        <f t="shared" si="528"/>
        <v>192000</v>
      </c>
      <c r="Q3729" s="2">
        <f t="shared" si="529"/>
        <v>196698.0739081747</v>
      </c>
      <c r="R3729">
        <f>Q3729/MainSheet!$C$8*(G3729-G3728)+R3728</f>
        <v>5589.4146971340042</v>
      </c>
      <c r="S3729">
        <f t="shared" si="531"/>
        <v>90209.559348677882</v>
      </c>
      <c r="T3729">
        <f t="shared" si="523"/>
        <v>37.270000000001154</v>
      </c>
      <c r="U3729" s="1">
        <f>Q3729/MainSheet!$C$22</f>
        <v>1</v>
      </c>
    </row>
    <row r="3730" spans="7:21">
      <c r="G3730">
        <f t="shared" si="524"/>
        <v>37.280000000001152</v>
      </c>
      <c r="H3730">
        <f t="shared" si="525"/>
        <v>198000</v>
      </c>
      <c r="I3730" s="2">
        <f>MIN(MainSheet!$C$10/MainSheet!$C$9,MainSheet!$K$9*60)</f>
        <v>660</v>
      </c>
      <c r="J3730" s="1">
        <f>IF(G3730&gt;MainSheet!$C$11,IF(J3729&gt;=0.999,1,(G3730-MainSheet!$C$11)*I3730/$B$2/60),0)</f>
        <v>1</v>
      </c>
      <c r="K3730" s="1">
        <f>IF(G3730&gt;MainSheet!$C$11+$B$6,IF(K3729&gt;=0.999,1,(G3730-MainSheet!$C$11-$B$6)*I3730/$C$2/60),0)</f>
        <v>1</v>
      </c>
      <c r="L3730" s="1">
        <f>IF(G3730&gt;MainSheet!$C$11+$B$6+$C$6,IF(L3729&gt;=0.999,1,(G3730-MainSheet!$C$11-$B$6-$C$6)*I3730/$D$2/60),0)</f>
        <v>1</v>
      </c>
      <c r="M3730">
        <f t="shared" si="526"/>
        <v>1</v>
      </c>
      <c r="N3730" s="2">
        <f t="shared" si="527"/>
        <v>3721.0526315789471</v>
      </c>
      <c r="O3730">
        <f t="shared" si="530"/>
        <v>977.02127659574455</v>
      </c>
      <c r="P3730">
        <f t="shared" si="528"/>
        <v>192000</v>
      </c>
      <c r="Q3730" s="2">
        <f t="shared" si="529"/>
        <v>196698.0739081747</v>
      </c>
      <c r="R3730">
        <f>Q3730/MainSheet!$C$8*(G3730-G3729)+R3729</f>
        <v>5591.445943624838</v>
      </c>
      <c r="S3730">
        <f t="shared" si="531"/>
        <v>90242.342360995914</v>
      </c>
      <c r="T3730">
        <f t="shared" si="523"/>
        <v>37.280000000001152</v>
      </c>
      <c r="U3730" s="1">
        <f>Q3730/MainSheet!$C$22</f>
        <v>1</v>
      </c>
    </row>
    <row r="3731" spans="7:21">
      <c r="G3731">
        <f t="shared" si="524"/>
        <v>37.29000000000115</v>
      </c>
      <c r="H3731">
        <f t="shared" si="525"/>
        <v>198000</v>
      </c>
      <c r="I3731" s="2">
        <f>MIN(MainSheet!$C$10/MainSheet!$C$9,MainSheet!$K$9*60)</f>
        <v>660</v>
      </c>
      <c r="J3731" s="1">
        <f>IF(G3731&gt;MainSheet!$C$11,IF(J3730&gt;=0.999,1,(G3731-MainSheet!$C$11)*I3731/$B$2/60),0)</f>
        <v>1</v>
      </c>
      <c r="K3731" s="1">
        <f>IF(G3731&gt;MainSheet!$C$11+$B$6,IF(K3730&gt;=0.999,1,(G3731-MainSheet!$C$11-$B$6)*I3731/$C$2/60),0)</f>
        <v>1</v>
      </c>
      <c r="L3731" s="1">
        <f>IF(G3731&gt;MainSheet!$C$11+$B$6+$C$6,IF(L3730&gt;=0.999,1,(G3731-MainSheet!$C$11-$B$6-$C$6)*I3731/$D$2/60),0)</f>
        <v>1</v>
      </c>
      <c r="M3731">
        <f t="shared" si="526"/>
        <v>1</v>
      </c>
      <c r="N3731" s="2">
        <f t="shared" si="527"/>
        <v>3721.0526315789471</v>
      </c>
      <c r="O3731">
        <f t="shared" si="530"/>
        <v>977.02127659574455</v>
      </c>
      <c r="P3731">
        <f t="shared" si="528"/>
        <v>192000</v>
      </c>
      <c r="Q3731" s="2">
        <f t="shared" si="529"/>
        <v>196698.0739081747</v>
      </c>
      <c r="R3731">
        <f>Q3731/MainSheet!$C$8*(G3731-G3730)+R3730</f>
        <v>5593.4771901156719</v>
      </c>
      <c r="S3731">
        <f t="shared" si="531"/>
        <v>90275.125373313946</v>
      </c>
      <c r="T3731">
        <f t="shared" si="523"/>
        <v>37.29000000000115</v>
      </c>
      <c r="U3731" s="1">
        <f>Q3731/MainSheet!$C$22</f>
        <v>1</v>
      </c>
    </row>
    <row r="3732" spans="7:21">
      <c r="G3732">
        <f t="shared" si="524"/>
        <v>37.300000000001148</v>
      </c>
      <c r="H3732">
        <f t="shared" si="525"/>
        <v>198000</v>
      </c>
      <c r="I3732" s="2">
        <f>MIN(MainSheet!$C$10/MainSheet!$C$9,MainSheet!$K$9*60)</f>
        <v>660</v>
      </c>
      <c r="J3732" s="1">
        <f>IF(G3732&gt;MainSheet!$C$11,IF(J3731&gt;=0.999,1,(G3732-MainSheet!$C$11)*I3732/$B$2/60),0)</f>
        <v>1</v>
      </c>
      <c r="K3732" s="1">
        <f>IF(G3732&gt;MainSheet!$C$11+$B$6,IF(K3731&gt;=0.999,1,(G3732-MainSheet!$C$11-$B$6)*I3732/$C$2/60),0)</f>
        <v>1</v>
      </c>
      <c r="L3732" s="1">
        <f>IF(G3732&gt;MainSheet!$C$11+$B$6+$C$6,IF(L3731&gt;=0.999,1,(G3732-MainSheet!$C$11-$B$6-$C$6)*I3732/$D$2/60),0)</f>
        <v>1</v>
      </c>
      <c r="M3732">
        <f t="shared" si="526"/>
        <v>1</v>
      </c>
      <c r="N3732" s="2">
        <f t="shared" si="527"/>
        <v>3721.0526315789471</v>
      </c>
      <c r="O3732">
        <f t="shared" si="530"/>
        <v>977.02127659574455</v>
      </c>
      <c r="P3732">
        <f t="shared" si="528"/>
        <v>192000</v>
      </c>
      <c r="Q3732" s="2">
        <f t="shared" si="529"/>
        <v>196698.0739081747</v>
      </c>
      <c r="R3732">
        <f>Q3732/MainSheet!$C$8*(G3732-G3731)+R3731</f>
        <v>5595.5084366065057</v>
      </c>
      <c r="S3732">
        <f t="shared" si="531"/>
        <v>90307.908385631978</v>
      </c>
      <c r="T3732">
        <f t="shared" si="523"/>
        <v>37.300000000001148</v>
      </c>
      <c r="U3732" s="1">
        <f>Q3732/MainSheet!$C$22</f>
        <v>1</v>
      </c>
    </row>
    <row r="3733" spans="7:21">
      <c r="G3733">
        <f t="shared" si="524"/>
        <v>37.310000000001146</v>
      </c>
      <c r="H3733">
        <f t="shared" si="525"/>
        <v>198000</v>
      </c>
      <c r="I3733" s="2">
        <f>MIN(MainSheet!$C$10/MainSheet!$C$9,MainSheet!$K$9*60)</f>
        <v>660</v>
      </c>
      <c r="J3733" s="1">
        <f>IF(G3733&gt;MainSheet!$C$11,IF(J3732&gt;=0.999,1,(G3733-MainSheet!$C$11)*I3733/$B$2/60),0)</f>
        <v>1</v>
      </c>
      <c r="K3733" s="1">
        <f>IF(G3733&gt;MainSheet!$C$11+$B$6,IF(K3732&gt;=0.999,1,(G3733-MainSheet!$C$11-$B$6)*I3733/$C$2/60),0)</f>
        <v>1</v>
      </c>
      <c r="L3733" s="1">
        <f>IF(G3733&gt;MainSheet!$C$11+$B$6+$C$6,IF(L3732&gt;=0.999,1,(G3733-MainSheet!$C$11-$B$6-$C$6)*I3733/$D$2/60),0)</f>
        <v>1</v>
      </c>
      <c r="M3733">
        <f t="shared" si="526"/>
        <v>1</v>
      </c>
      <c r="N3733" s="2">
        <f t="shared" si="527"/>
        <v>3721.0526315789471</v>
      </c>
      <c r="O3733">
        <f t="shared" si="530"/>
        <v>977.02127659574455</v>
      </c>
      <c r="P3733">
        <f t="shared" si="528"/>
        <v>192000</v>
      </c>
      <c r="Q3733" s="2">
        <f t="shared" si="529"/>
        <v>196698.0739081747</v>
      </c>
      <c r="R3733">
        <f>Q3733/MainSheet!$C$8*(G3733-G3732)+R3732</f>
        <v>5597.5396830973395</v>
      </c>
      <c r="S3733">
        <f t="shared" si="531"/>
        <v>90340.69139795001</v>
      </c>
      <c r="T3733">
        <f t="shared" si="523"/>
        <v>37.310000000001146</v>
      </c>
      <c r="U3733" s="1">
        <f>Q3733/MainSheet!$C$22</f>
        <v>1</v>
      </c>
    </row>
    <row r="3734" spans="7:21">
      <c r="G3734">
        <f t="shared" si="524"/>
        <v>37.320000000001144</v>
      </c>
      <c r="H3734">
        <f t="shared" si="525"/>
        <v>198000</v>
      </c>
      <c r="I3734" s="2">
        <f>MIN(MainSheet!$C$10/MainSheet!$C$9,MainSheet!$K$9*60)</f>
        <v>660</v>
      </c>
      <c r="J3734" s="1">
        <f>IF(G3734&gt;MainSheet!$C$11,IF(J3733&gt;=0.999,1,(G3734-MainSheet!$C$11)*I3734/$B$2/60),0)</f>
        <v>1</v>
      </c>
      <c r="K3734" s="1">
        <f>IF(G3734&gt;MainSheet!$C$11+$B$6,IF(K3733&gt;=0.999,1,(G3734-MainSheet!$C$11-$B$6)*I3734/$C$2/60),0)</f>
        <v>1</v>
      </c>
      <c r="L3734" s="1">
        <f>IF(G3734&gt;MainSheet!$C$11+$B$6+$C$6,IF(L3733&gt;=0.999,1,(G3734-MainSheet!$C$11-$B$6-$C$6)*I3734/$D$2/60),0)</f>
        <v>1</v>
      </c>
      <c r="M3734">
        <f t="shared" si="526"/>
        <v>1</v>
      </c>
      <c r="N3734" s="2">
        <f t="shared" si="527"/>
        <v>3721.0526315789471</v>
      </c>
      <c r="O3734">
        <f t="shared" si="530"/>
        <v>977.02127659574455</v>
      </c>
      <c r="P3734">
        <f t="shared" si="528"/>
        <v>192000</v>
      </c>
      <c r="Q3734" s="2">
        <f t="shared" si="529"/>
        <v>196698.0739081747</v>
      </c>
      <c r="R3734">
        <f>Q3734/MainSheet!$C$8*(G3734-G3733)+R3733</f>
        <v>5599.5709295881734</v>
      </c>
      <c r="S3734">
        <f t="shared" si="531"/>
        <v>90373.474410268042</v>
      </c>
      <c r="T3734">
        <f t="shared" si="523"/>
        <v>37.320000000001144</v>
      </c>
      <c r="U3734" s="1">
        <f>Q3734/MainSheet!$C$22</f>
        <v>1</v>
      </c>
    </row>
    <row r="3735" spans="7:21">
      <c r="G3735">
        <f t="shared" si="524"/>
        <v>37.330000000001142</v>
      </c>
      <c r="H3735">
        <f t="shared" si="525"/>
        <v>198000</v>
      </c>
      <c r="I3735" s="2">
        <f>MIN(MainSheet!$C$10/MainSheet!$C$9,MainSheet!$K$9*60)</f>
        <v>660</v>
      </c>
      <c r="J3735" s="1">
        <f>IF(G3735&gt;MainSheet!$C$11,IF(J3734&gt;=0.999,1,(G3735-MainSheet!$C$11)*I3735/$B$2/60),0)</f>
        <v>1</v>
      </c>
      <c r="K3735" s="1">
        <f>IF(G3735&gt;MainSheet!$C$11+$B$6,IF(K3734&gt;=0.999,1,(G3735-MainSheet!$C$11-$B$6)*I3735/$C$2/60),0)</f>
        <v>1</v>
      </c>
      <c r="L3735" s="1">
        <f>IF(G3735&gt;MainSheet!$C$11+$B$6+$C$6,IF(L3734&gt;=0.999,1,(G3735-MainSheet!$C$11-$B$6-$C$6)*I3735/$D$2/60),0)</f>
        <v>1</v>
      </c>
      <c r="M3735">
        <f t="shared" si="526"/>
        <v>1</v>
      </c>
      <c r="N3735" s="2">
        <f t="shared" si="527"/>
        <v>3721.0526315789471</v>
      </c>
      <c r="O3735">
        <f t="shared" si="530"/>
        <v>977.02127659574455</v>
      </c>
      <c r="P3735">
        <f t="shared" si="528"/>
        <v>192000</v>
      </c>
      <c r="Q3735" s="2">
        <f t="shared" si="529"/>
        <v>196698.0739081747</v>
      </c>
      <c r="R3735">
        <f>Q3735/MainSheet!$C$8*(G3735-G3734)+R3734</f>
        <v>5601.6021760790072</v>
      </c>
      <c r="S3735">
        <f t="shared" si="531"/>
        <v>90406.257422586074</v>
      </c>
      <c r="T3735">
        <f t="shared" si="523"/>
        <v>37.330000000001142</v>
      </c>
      <c r="U3735" s="1">
        <f>Q3735/MainSheet!$C$22</f>
        <v>1</v>
      </c>
    </row>
    <row r="3736" spans="7:21">
      <c r="G3736">
        <f t="shared" si="524"/>
        <v>37.34000000000114</v>
      </c>
      <c r="H3736">
        <f t="shared" si="525"/>
        <v>198000</v>
      </c>
      <c r="I3736" s="2">
        <f>MIN(MainSheet!$C$10/MainSheet!$C$9,MainSheet!$K$9*60)</f>
        <v>660</v>
      </c>
      <c r="J3736" s="1">
        <f>IF(G3736&gt;MainSheet!$C$11,IF(J3735&gt;=0.999,1,(G3736-MainSheet!$C$11)*I3736/$B$2/60),0)</f>
        <v>1</v>
      </c>
      <c r="K3736" s="1">
        <f>IF(G3736&gt;MainSheet!$C$11+$B$6,IF(K3735&gt;=0.999,1,(G3736-MainSheet!$C$11-$B$6)*I3736/$C$2/60),0)</f>
        <v>1</v>
      </c>
      <c r="L3736" s="1">
        <f>IF(G3736&gt;MainSheet!$C$11+$B$6+$C$6,IF(L3735&gt;=0.999,1,(G3736-MainSheet!$C$11-$B$6-$C$6)*I3736/$D$2/60),0)</f>
        <v>1</v>
      </c>
      <c r="M3736">
        <f t="shared" si="526"/>
        <v>1</v>
      </c>
      <c r="N3736" s="2">
        <f t="shared" si="527"/>
        <v>3721.0526315789471</v>
      </c>
      <c r="O3736">
        <f t="shared" si="530"/>
        <v>977.02127659574455</v>
      </c>
      <c r="P3736">
        <f t="shared" si="528"/>
        <v>192000</v>
      </c>
      <c r="Q3736" s="2">
        <f t="shared" si="529"/>
        <v>196698.0739081747</v>
      </c>
      <c r="R3736">
        <f>Q3736/MainSheet!$C$8*(G3736-G3735)+R3735</f>
        <v>5603.6334225698411</v>
      </c>
      <c r="S3736">
        <f t="shared" si="531"/>
        <v>90439.040434904105</v>
      </c>
      <c r="T3736">
        <f t="shared" si="523"/>
        <v>37.34000000000114</v>
      </c>
      <c r="U3736" s="1">
        <f>Q3736/MainSheet!$C$22</f>
        <v>1</v>
      </c>
    </row>
    <row r="3737" spans="7:21">
      <c r="G3737">
        <f t="shared" si="524"/>
        <v>37.350000000001138</v>
      </c>
      <c r="H3737">
        <f t="shared" si="525"/>
        <v>198000</v>
      </c>
      <c r="I3737" s="2">
        <f>MIN(MainSheet!$C$10/MainSheet!$C$9,MainSheet!$K$9*60)</f>
        <v>660</v>
      </c>
      <c r="J3737" s="1">
        <f>IF(G3737&gt;MainSheet!$C$11,IF(J3736&gt;=0.999,1,(G3737-MainSheet!$C$11)*I3737/$B$2/60),0)</f>
        <v>1</v>
      </c>
      <c r="K3737" s="1">
        <f>IF(G3737&gt;MainSheet!$C$11+$B$6,IF(K3736&gt;=0.999,1,(G3737-MainSheet!$C$11-$B$6)*I3737/$C$2/60),0)</f>
        <v>1</v>
      </c>
      <c r="L3737" s="1">
        <f>IF(G3737&gt;MainSheet!$C$11+$B$6+$C$6,IF(L3736&gt;=0.999,1,(G3737-MainSheet!$C$11-$B$6-$C$6)*I3737/$D$2/60),0)</f>
        <v>1</v>
      </c>
      <c r="M3737">
        <f t="shared" si="526"/>
        <v>1</v>
      </c>
      <c r="N3737" s="2">
        <f t="shared" si="527"/>
        <v>3721.0526315789471</v>
      </c>
      <c r="O3737">
        <f t="shared" si="530"/>
        <v>977.02127659574455</v>
      </c>
      <c r="P3737">
        <f t="shared" si="528"/>
        <v>192000</v>
      </c>
      <c r="Q3737" s="2">
        <f t="shared" si="529"/>
        <v>196698.0739081747</v>
      </c>
      <c r="R3737">
        <f>Q3737/MainSheet!$C$8*(G3737-G3736)+R3736</f>
        <v>5605.6646690606749</v>
      </c>
      <c r="S3737">
        <f t="shared" si="531"/>
        <v>90471.823447222137</v>
      </c>
      <c r="T3737">
        <f t="shared" si="523"/>
        <v>37.350000000001138</v>
      </c>
      <c r="U3737" s="1">
        <f>Q3737/MainSheet!$C$22</f>
        <v>1</v>
      </c>
    </row>
    <row r="3738" spans="7:21">
      <c r="G3738">
        <f t="shared" si="524"/>
        <v>37.360000000001136</v>
      </c>
      <c r="H3738">
        <f t="shared" si="525"/>
        <v>198000</v>
      </c>
      <c r="I3738" s="2">
        <f>MIN(MainSheet!$C$10/MainSheet!$C$9,MainSheet!$K$9*60)</f>
        <v>660</v>
      </c>
      <c r="J3738" s="1">
        <f>IF(G3738&gt;MainSheet!$C$11,IF(J3737&gt;=0.999,1,(G3738-MainSheet!$C$11)*I3738/$B$2/60),0)</f>
        <v>1</v>
      </c>
      <c r="K3738" s="1">
        <f>IF(G3738&gt;MainSheet!$C$11+$B$6,IF(K3737&gt;=0.999,1,(G3738-MainSheet!$C$11-$B$6)*I3738/$C$2/60),0)</f>
        <v>1</v>
      </c>
      <c r="L3738" s="1">
        <f>IF(G3738&gt;MainSheet!$C$11+$B$6+$C$6,IF(L3737&gt;=0.999,1,(G3738-MainSheet!$C$11-$B$6-$C$6)*I3738/$D$2/60),0)</f>
        <v>1</v>
      </c>
      <c r="M3738">
        <f t="shared" si="526"/>
        <v>1</v>
      </c>
      <c r="N3738" s="2">
        <f t="shared" si="527"/>
        <v>3721.0526315789471</v>
      </c>
      <c r="O3738">
        <f t="shared" si="530"/>
        <v>977.02127659574455</v>
      </c>
      <c r="P3738">
        <f t="shared" si="528"/>
        <v>192000</v>
      </c>
      <c r="Q3738" s="2">
        <f t="shared" si="529"/>
        <v>196698.0739081747</v>
      </c>
      <c r="R3738">
        <f>Q3738/MainSheet!$C$8*(G3738-G3737)+R3737</f>
        <v>5607.6959155515087</v>
      </c>
      <c r="S3738">
        <f t="shared" si="531"/>
        <v>90504.606459540169</v>
      </c>
      <c r="T3738">
        <f t="shared" si="523"/>
        <v>37.360000000001136</v>
      </c>
      <c r="U3738" s="1">
        <f>Q3738/MainSheet!$C$22</f>
        <v>1</v>
      </c>
    </row>
    <row r="3739" spans="7:21">
      <c r="G3739">
        <f t="shared" si="524"/>
        <v>37.370000000001134</v>
      </c>
      <c r="H3739">
        <f t="shared" si="525"/>
        <v>198000</v>
      </c>
      <c r="I3739" s="2">
        <f>MIN(MainSheet!$C$10/MainSheet!$C$9,MainSheet!$K$9*60)</f>
        <v>660</v>
      </c>
      <c r="J3739" s="1">
        <f>IF(G3739&gt;MainSheet!$C$11,IF(J3738&gt;=0.999,1,(G3739-MainSheet!$C$11)*I3739/$B$2/60),0)</f>
        <v>1</v>
      </c>
      <c r="K3739" s="1">
        <f>IF(G3739&gt;MainSheet!$C$11+$B$6,IF(K3738&gt;=0.999,1,(G3739-MainSheet!$C$11-$B$6)*I3739/$C$2/60),0)</f>
        <v>1</v>
      </c>
      <c r="L3739" s="1">
        <f>IF(G3739&gt;MainSheet!$C$11+$B$6+$C$6,IF(L3738&gt;=0.999,1,(G3739-MainSheet!$C$11-$B$6-$C$6)*I3739/$D$2/60),0)</f>
        <v>1</v>
      </c>
      <c r="M3739">
        <f t="shared" si="526"/>
        <v>1</v>
      </c>
      <c r="N3739" s="2">
        <f t="shared" si="527"/>
        <v>3721.0526315789471</v>
      </c>
      <c r="O3739">
        <f t="shared" si="530"/>
        <v>977.02127659574455</v>
      </c>
      <c r="P3739">
        <f t="shared" si="528"/>
        <v>192000</v>
      </c>
      <c r="Q3739" s="2">
        <f t="shared" si="529"/>
        <v>196698.0739081747</v>
      </c>
      <c r="R3739">
        <f>Q3739/MainSheet!$C$8*(G3739-G3738)+R3738</f>
        <v>5609.7271620423426</v>
      </c>
      <c r="S3739">
        <f t="shared" si="531"/>
        <v>90537.389471858201</v>
      </c>
      <c r="T3739">
        <f t="shared" si="523"/>
        <v>37.370000000001134</v>
      </c>
      <c r="U3739" s="1">
        <f>Q3739/MainSheet!$C$22</f>
        <v>1</v>
      </c>
    </row>
    <row r="3740" spans="7:21">
      <c r="G3740">
        <f t="shared" si="524"/>
        <v>37.380000000001132</v>
      </c>
      <c r="H3740">
        <f t="shared" si="525"/>
        <v>198000</v>
      </c>
      <c r="I3740" s="2">
        <f>MIN(MainSheet!$C$10/MainSheet!$C$9,MainSheet!$K$9*60)</f>
        <v>660</v>
      </c>
      <c r="J3740" s="1">
        <f>IF(G3740&gt;MainSheet!$C$11,IF(J3739&gt;=0.999,1,(G3740-MainSheet!$C$11)*I3740/$B$2/60),0)</f>
        <v>1</v>
      </c>
      <c r="K3740" s="1">
        <f>IF(G3740&gt;MainSheet!$C$11+$B$6,IF(K3739&gt;=0.999,1,(G3740-MainSheet!$C$11-$B$6)*I3740/$C$2/60),0)</f>
        <v>1</v>
      </c>
      <c r="L3740" s="1">
        <f>IF(G3740&gt;MainSheet!$C$11+$B$6+$C$6,IF(L3739&gt;=0.999,1,(G3740-MainSheet!$C$11-$B$6-$C$6)*I3740/$D$2/60),0)</f>
        <v>1</v>
      </c>
      <c r="M3740">
        <f t="shared" si="526"/>
        <v>1</v>
      </c>
      <c r="N3740" s="2">
        <f t="shared" si="527"/>
        <v>3721.0526315789471</v>
      </c>
      <c r="O3740">
        <f t="shared" si="530"/>
        <v>977.02127659574455</v>
      </c>
      <c r="P3740">
        <f t="shared" si="528"/>
        <v>192000</v>
      </c>
      <c r="Q3740" s="2">
        <f t="shared" si="529"/>
        <v>196698.0739081747</v>
      </c>
      <c r="R3740">
        <f>Q3740/MainSheet!$C$8*(G3740-G3739)+R3739</f>
        <v>5611.7584085331764</v>
      </c>
      <c r="S3740">
        <f t="shared" si="531"/>
        <v>90570.172484176233</v>
      </c>
      <c r="T3740">
        <f t="shared" si="523"/>
        <v>37.380000000001132</v>
      </c>
      <c r="U3740" s="1">
        <f>Q3740/MainSheet!$C$22</f>
        <v>1</v>
      </c>
    </row>
    <row r="3741" spans="7:21">
      <c r="G3741">
        <f t="shared" si="524"/>
        <v>37.39000000000113</v>
      </c>
      <c r="H3741">
        <f t="shared" si="525"/>
        <v>198000</v>
      </c>
      <c r="I3741" s="2">
        <f>MIN(MainSheet!$C$10/MainSheet!$C$9,MainSheet!$K$9*60)</f>
        <v>660</v>
      </c>
      <c r="J3741" s="1">
        <f>IF(G3741&gt;MainSheet!$C$11,IF(J3740&gt;=0.999,1,(G3741-MainSheet!$C$11)*I3741/$B$2/60),0)</f>
        <v>1</v>
      </c>
      <c r="K3741" s="1">
        <f>IF(G3741&gt;MainSheet!$C$11+$B$6,IF(K3740&gt;=0.999,1,(G3741-MainSheet!$C$11-$B$6)*I3741/$C$2/60),0)</f>
        <v>1</v>
      </c>
      <c r="L3741" s="1">
        <f>IF(G3741&gt;MainSheet!$C$11+$B$6+$C$6,IF(L3740&gt;=0.999,1,(G3741-MainSheet!$C$11-$B$6-$C$6)*I3741/$D$2/60),0)</f>
        <v>1</v>
      </c>
      <c r="M3741">
        <f t="shared" si="526"/>
        <v>1</v>
      </c>
      <c r="N3741" s="2">
        <f t="shared" si="527"/>
        <v>3721.0526315789471</v>
      </c>
      <c r="O3741">
        <f t="shared" si="530"/>
        <v>977.02127659574455</v>
      </c>
      <c r="P3741">
        <f t="shared" si="528"/>
        <v>192000</v>
      </c>
      <c r="Q3741" s="2">
        <f t="shared" si="529"/>
        <v>196698.0739081747</v>
      </c>
      <c r="R3741">
        <f>Q3741/MainSheet!$C$8*(G3741-G3740)+R3740</f>
        <v>5613.7896550240102</v>
      </c>
      <c r="S3741">
        <f t="shared" si="531"/>
        <v>90602.955496494265</v>
      </c>
      <c r="T3741">
        <f t="shared" si="523"/>
        <v>37.39000000000113</v>
      </c>
      <c r="U3741" s="1">
        <f>Q3741/MainSheet!$C$22</f>
        <v>1</v>
      </c>
    </row>
    <row r="3742" spans="7:21">
      <c r="G3742">
        <f t="shared" si="524"/>
        <v>37.400000000001128</v>
      </c>
      <c r="H3742">
        <f t="shared" si="525"/>
        <v>198000</v>
      </c>
      <c r="I3742" s="2">
        <f>MIN(MainSheet!$C$10/MainSheet!$C$9,MainSheet!$K$9*60)</f>
        <v>660</v>
      </c>
      <c r="J3742" s="1">
        <f>IF(G3742&gt;MainSheet!$C$11,IF(J3741&gt;=0.999,1,(G3742-MainSheet!$C$11)*I3742/$B$2/60),0)</f>
        <v>1</v>
      </c>
      <c r="K3742" s="1">
        <f>IF(G3742&gt;MainSheet!$C$11+$B$6,IF(K3741&gt;=0.999,1,(G3742-MainSheet!$C$11-$B$6)*I3742/$C$2/60),0)</f>
        <v>1</v>
      </c>
      <c r="L3742" s="1">
        <f>IF(G3742&gt;MainSheet!$C$11+$B$6+$C$6,IF(L3741&gt;=0.999,1,(G3742-MainSheet!$C$11-$B$6-$C$6)*I3742/$D$2/60),0)</f>
        <v>1</v>
      </c>
      <c r="M3742">
        <f t="shared" si="526"/>
        <v>1</v>
      </c>
      <c r="N3742" s="2">
        <f t="shared" si="527"/>
        <v>3721.0526315789471</v>
      </c>
      <c r="O3742">
        <f t="shared" si="530"/>
        <v>977.02127659574455</v>
      </c>
      <c r="P3742">
        <f t="shared" si="528"/>
        <v>192000</v>
      </c>
      <c r="Q3742" s="2">
        <f t="shared" si="529"/>
        <v>196698.0739081747</v>
      </c>
      <c r="R3742">
        <f>Q3742/MainSheet!$C$8*(G3742-G3741)+R3741</f>
        <v>5615.8209015148441</v>
      </c>
      <c r="S3742">
        <f t="shared" si="531"/>
        <v>90635.738508812297</v>
      </c>
      <c r="T3742">
        <f t="shared" si="523"/>
        <v>37.400000000001128</v>
      </c>
      <c r="U3742" s="1">
        <f>Q3742/MainSheet!$C$22</f>
        <v>1</v>
      </c>
    </row>
    <row r="3743" spans="7:21">
      <c r="G3743">
        <f t="shared" si="524"/>
        <v>37.410000000001126</v>
      </c>
      <c r="H3743">
        <f t="shared" si="525"/>
        <v>198000</v>
      </c>
      <c r="I3743" s="2">
        <f>MIN(MainSheet!$C$10/MainSheet!$C$9,MainSheet!$K$9*60)</f>
        <v>660</v>
      </c>
      <c r="J3743" s="1">
        <f>IF(G3743&gt;MainSheet!$C$11,IF(J3742&gt;=0.999,1,(G3743-MainSheet!$C$11)*I3743/$B$2/60),0)</f>
        <v>1</v>
      </c>
      <c r="K3743" s="1">
        <f>IF(G3743&gt;MainSheet!$C$11+$B$6,IF(K3742&gt;=0.999,1,(G3743-MainSheet!$C$11-$B$6)*I3743/$C$2/60),0)</f>
        <v>1</v>
      </c>
      <c r="L3743" s="1">
        <f>IF(G3743&gt;MainSheet!$C$11+$B$6+$C$6,IF(L3742&gt;=0.999,1,(G3743-MainSheet!$C$11-$B$6-$C$6)*I3743/$D$2/60),0)</f>
        <v>1</v>
      </c>
      <c r="M3743">
        <f t="shared" si="526"/>
        <v>1</v>
      </c>
      <c r="N3743" s="2">
        <f t="shared" si="527"/>
        <v>3721.0526315789471</v>
      </c>
      <c r="O3743">
        <f t="shared" si="530"/>
        <v>977.02127659574455</v>
      </c>
      <c r="P3743">
        <f t="shared" si="528"/>
        <v>192000</v>
      </c>
      <c r="Q3743" s="2">
        <f t="shared" si="529"/>
        <v>196698.0739081747</v>
      </c>
      <c r="R3743">
        <f>Q3743/MainSheet!$C$8*(G3743-G3742)+R3742</f>
        <v>5617.8521480056779</v>
      </c>
      <c r="S3743">
        <f t="shared" si="531"/>
        <v>90668.521521130329</v>
      </c>
      <c r="T3743">
        <f t="shared" si="523"/>
        <v>37.410000000001126</v>
      </c>
      <c r="U3743" s="1">
        <f>Q3743/MainSheet!$C$22</f>
        <v>1</v>
      </c>
    </row>
    <row r="3744" spans="7:21">
      <c r="G3744">
        <f t="shared" si="524"/>
        <v>37.420000000001124</v>
      </c>
      <c r="H3744">
        <f t="shared" si="525"/>
        <v>198000</v>
      </c>
      <c r="I3744" s="2">
        <f>MIN(MainSheet!$C$10/MainSheet!$C$9,MainSheet!$K$9*60)</f>
        <v>660</v>
      </c>
      <c r="J3744" s="1">
        <f>IF(G3744&gt;MainSheet!$C$11,IF(J3743&gt;=0.999,1,(G3744-MainSheet!$C$11)*I3744/$B$2/60),0)</f>
        <v>1</v>
      </c>
      <c r="K3744" s="1">
        <f>IF(G3744&gt;MainSheet!$C$11+$B$6,IF(K3743&gt;=0.999,1,(G3744-MainSheet!$C$11-$B$6)*I3744/$C$2/60),0)</f>
        <v>1</v>
      </c>
      <c r="L3744" s="1">
        <f>IF(G3744&gt;MainSheet!$C$11+$B$6+$C$6,IF(L3743&gt;=0.999,1,(G3744-MainSheet!$C$11-$B$6-$C$6)*I3744/$D$2/60),0)</f>
        <v>1</v>
      </c>
      <c r="M3744">
        <f t="shared" si="526"/>
        <v>1</v>
      </c>
      <c r="N3744" s="2">
        <f t="shared" si="527"/>
        <v>3721.0526315789471</v>
      </c>
      <c r="O3744">
        <f t="shared" si="530"/>
        <v>977.02127659574455</v>
      </c>
      <c r="P3744">
        <f t="shared" si="528"/>
        <v>192000</v>
      </c>
      <c r="Q3744" s="2">
        <f t="shared" si="529"/>
        <v>196698.0739081747</v>
      </c>
      <c r="R3744">
        <f>Q3744/MainSheet!$C$8*(G3744-G3743)+R3743</f>
        <v>5619.8833944965118</v>
      </c>
      <c r="S3744">
        <f t="shared" si="531"/>
        <v>90701.304533448361</v>
      </c>
      <c r="T3744">
        <f t="shared" si="523"/>
        <v>37.420000000001124</v>
      </c>
      <c r="U3744" s="1">
        <f>Q3744/MainSheet!$C$22</f>
        <v>1</v>
      </c>
    </row>
    <row r="3745" spans="7:21">
      <c r="G3745">
        <f t="shared" si="524"/>
        <v>37.430000000001122</v>
      </c>
      <c r="H3745">
        <f t="shared" si="525"/>
        <v>198000</v>
      </c>
      <c r="I3745" s="2">
        <f>MIN(MainSheet!$C$10/MainSheet!$C$9,MainSheet!$K$9*60)</f>
        <v>660</v>
      </c>
      <c r="J3745" s="1">
        <f>IF(G3745&gt;MainSheet!$C$11,IF(J3744&gt;=0.999,1,(G3745-MainSheet!$C$11)*I3745/$B$2/60),0)</f>
        <v>1</v>
      </c>
      <c r="K3745" s="1">
        <f>IF(G3745&gt;MainSheet!$C$11+$B$6,IF(K3744&gt;=0.999,1,(G3745-MainSheet!$C$11-$B$6)*I3745/$C$2/60),0)</f>
        <v>1</v>
      </c>
      <c r="L3745" s="1">
        <f>IF(G3745&gt;MainSheet!$C$11+$B$6+$C$6,IF(L3744&gt;=0.999,1,(G3745-MainSheet!$C$11-$B$6-$C$6)*I3745/$D$2/60),0)</f>
        <v>1</v>
      </c>
      <c r="M3745">
        <f t="shared" si="526"/>
        <v>1</v>
      </c>
      <c r="N3745" s="2">
        <f t="shared" si="527"/>
        <v>3721.0526315789471</v>
      </c>
      <c r="O3745">
        <f t="shared" si="530"/>
        <v>977.02127659574455</v>
      </c>
      <c r="P3745">
        <f t="shared" si="528"/>
        <v>192000</v>
      </c>
      <c r="Q3745" s="2">
        <f t="shared" si="529"/>
        <v>196698.0739081747</v>
      </c>
      <c r="R3745">
        <f>Q3745/MainSheet!$C$8*(G3745-G3744)+R3744</f>
        <v>5621.9146409873456</v>
      </c>
      <c r="S3745">
        <f t="shared" si="531"/>
        <v>90734.087545766393</v>
      </c>
      <c r="T3745">
        <f t="shared" si="523"/>
        <v>37.430000000001122</v>
      </c>
      <c r="U3745" s="1">
        <f>Q3745/MainSheet!$C$22</f>
        <v>1</v>
      </c>
    </row>
    <row r="3746" spans="7:21">
      <c r="G3746">
        <f t="shared" si="524"/>
        <v>37.44000000000112</v>
      </c>
      <c r="H3746">
        <f t="shared" si="525"/>
        <v>198000</v>
      </c>
      <c r="I3746" s="2">
        <f>MIN(MainSheet!$C$10/MainSheet!$C$9,MainSheet!$K$9*60)</f>
        <v>660</v>
      </c>
      <c r="J3746" s="1">
        <f>IF(G3746&gt;MainSheet!$C$11,IF(J3745&gt;=0.999,1,(G3746-MainSheet!$C$11)*I3746/$B$2/60),0)</f>
        <v>1</v>
      </c>
      <c r="K3746" s="1">
        <f>IF(G3746&gt;MainSheet!$C$11+$B$6,IF(K3745&gt;=0.999,1,(G3746-MainSheet!$C$11-$B$6)*I3746/$C$2/60),0)</f>
        <v>1</v>
      </c>
      <c r="L3746" s="1">
        <f>IF(G3746&gt;MainSheet!$C$11+$B$6+$C$6,IF(L3745&gt;=0.999,1,(G3746-MainSheet!$C$11-$B$6-$C$6)*I3746/$D$2/60),0)</f>
        <v>1</v>
      </c>
      <c r="M3746">
        <f t="shared" si="526"/>
        <v>1</v>
      </c>
      <c r="N3746" s="2">
        <f t="shared" si="527"/>
        <v>3721.0526315789471</v>
      </c>
      <c r="O3746">
        <f t="shared" si="530"/>
        <v>977.02127659574455</v>
      </c>
      <c r="P3746">
        <f t="shared" si="528"/>
        <v>192000</v>
      </c>
      <c r="Q3746" s="2">
        <f t="shared" si="529"/>
        <v>196698.0739081747</v>
      </c>
      <c r="R3746">
        <f>Q3746/MainSheet!$C$8*(G3746-G3745)+R3745</f>
        <v>5623.9458874781794</v>
      </c>
      <c r="S3746">
        <f t="shared" si="531"/>
        <v>90766.870558084425</v>
      </c>
      <c r="T3746">
        <f t="shared" si="523"/>
        <v>37.44000000000112</v>
      </c>
      <c r="U3746" s="1">
        <f>Q3746/MainSheet!$C$22</f>
        <v>1</v>
      </c>
    </row>
    <row r="3747" spans="7:21">
      <c r="G3747">
        <f t="shared" si="524"/>
        <v>37.450000000001118</v>
      </c>
      <c r="H3747">
        <f t="shared" si="525"/>
        <v>198000</v>
      </c>
      <c r="I3747" s="2">
        <f>MIN(MainSheet!$C$10/MainSheet!$C$9,MainSheet!$K$9*60)</f>
        <v>660</v>
      </c>
      <c r="J3747" s="1">
        <f>IF(G3747&gt;MainSheet!$C$11,IF(J3746&gt;=0.999,1,(G3747-MainSheet!$C$11)*I3747/$B$2/60),0)</f>
        <v>1</v>
      </c>
      <c r="K3747" s="1">
        <f>IF(G3747&gt;MainSheet!$C$11+$B$6,IF(K3746&gt;=0.999,1,(G3747-MainSheet!$C$11-$B$6)*I3747/$C$2/60),0)</f>
        <v>1</v>
      </c>
      <c r="L3747" s="1">
        <f>IF(G3747&gt;MainSheet!$C$11+$B$6+$C$6,IF(L3746&gt;=0.999,1,(G3747-MainSheet!$C$11-$B$6-$C$6)*I3747/$D$2/60),0)</f>
        <v>1</v>
      </c>
      <c r="M3747">
        <f t="shared" si="526"/>
        <v>1</v>
      </c>
      <c r="N3747" s="2">
        <f t="shared" si="527"/>
        <v>3721.0526315789471</v>
      </c>
      <c r="O3747">
        <f t="shared" si="530"/>
        <v>977.02127659574455</v>
      </c>
      <c r="P3747">
        <f t="shared" si="528"/>
        <v>192000</v>
      </c>
      <c r="Q3747" s="2">
        <f t="shared" si="529"/>
        <v>196698.0739081747</v>
      </c>
      <c r="R3747">
        <f>Q3747/MainSheet!$C$8*(G3747-G3746)+R3746</f>
        <v>5625.9771339690133</v>
      </c>
      <c r="S3747">
        <f t="shared" si="531"/>
        <v>90799.653570402457</v>
      </c>
      <c r="T3747">
        <f t="shared" si="523"/>
        <v>37.450000000001118</v>
      </c>
      <c r="U3747" s="1">
        <f>Q3747/MainSheet!$C$22</f>
        <v>1</v>
      </c>
    </row>
    <row r="3748" spans="7:21">
      <c r="G3748">
        <f t="shared" si="524"/>
        <v>37.460000000001116</v>
      </c>
      <c r="H3748">
        <f t="shared" si="525"/>
        <v>198000</v>
      </c>
      <c r="I3748" s="2">
        <f>MIN(MainSheet!$C$10/MainSheet!$C$9,MainSheet!$K$9*60)</f>
        <v>660</v>
      </c>
      <c r="J3748" s="1">
        <f>IF(G3748&gt;MainSheet!$C$11,IF(J3747&gt;=0.999,1,(G3748-MainSheet!$C$11)*I3748/$B$2/60),0)</f>
        <v>1</v>
      </c>
      <c r="K3748" s="1">
        <f>IF(G3748&gt;MainSheet!$C$11+$B$6,IF(K3747&gt;=0.999,1,(G3748-MainSheet!$C$11-$B$6)*I3748/$C$2/60),0)</f>
        <v>1</v>
      </c>
      <c r="L3748" s="1">
        <f>IF(G3748&gt;MainSheet!$C$11+$B$6+$C$6,IF(L3747&gt;=0.999,1,(G3748-MainSheet!$C$11-$B$6-$C$6)*I3748/$D$2/60),0)</f>
        <v>1</v>
      </c>
      <c r="M3748">
        <f t="shared" si="526"/>
        <v>1</v>
      </c>
      <c r="N3748" s="2">
        <f t="shared" si="527"/>
        <v>3721.0526315789471</v>
      </c>
      <c r="O3748">
        <f t="shared" si="530"/>
        <v>977.02127659574455</v>
      </c>
      <c r="P3748">
        <f t="shared" si="528"/>
        <v>192000</v>
      </c>
      <c r="Q3748" s="2">
        <f t="shared" si="529"/>
        <v>196698.0739081747</v>
      </c>
      <c r="R3748">
        <f>Q3748/MainSheet!$C$8*(G3748-G3747)+R3747</f>
        <v>5628.0083804598471</v>
      </c>
      <c r="S3748">
        <f t="shared" si="531"/>
        <v>90832.436582720489</v>
      </c>
      <c r="T3748">
        <f t="shared" si="523"/>
        <v>37.460000000001116</v>
      </c>
      <c r="U3748" s="1">
        <f>Q3748/MainSheet!$C$22</f>
        <v>1</v>
      </c>
    </row>
    <row r="3749" spans="7:21">
      <c r="G3749">
        <f t="shared" si="524"/>
        <v>37.470000000001114</v>
      </c>
      <c r="H3749">
        <f t="shared" si="525"/>
        <v>198000</v>
      </c>
      <c r="I3749" s="2">
        <f>MIN(MainSheet!$C$10/MainSheet!$C$9,MainSheet!$K$9*60)</f>
        <v>660</v>
      </c>
      <c r="J3749" s="1">
        <f>IF(G3749&gt;MainSheet!$C$11,IF(J3748&gt;=0.999,1,(G3749-MainSheet!$C$11)*I3749/$B$2/60),0)</f>
        <v>1</v>
      </c>
      <c r="K3749" s="1">
        <f>IF(G3749&gt;MainSheet!$C$11+$B$6,IF(K3748&gt;=0.999,1,(G3749-MainSheet!$C$11-$B$6)*I3749/$C$2/60),0)</f>
        <v>1</v>
      </c>
      <c r="L3749" s="1">
        <f>IF(G3749&gt;MainSheet!$C$11+$B$6+$C$6,IF(L3748&gt;=0.999,1,(G3749-MainSheet!$C$11-$B$6-$C$6)*I3749/$D$2/60),0)</f>
        <v>1</v>
      </c>
      <c r="M3749">
        <f t="shared" si="526"/>
        <v>1</v>
      </c>
      <c r="N3749" s="2">
        <f t="shared" si="527"/>
        <v>3721.0526315789471</v>
      </c>
      <c r="O3749">
        <f t="shared" si="530"/>
        <v>977.02127659574455</v>
      </c>
      <c r="P3749">
        <f t="shared" si="528"/>
        <v>192000</v>
      </c>
      <c r="Q3749" s="2">
        <f t="shared" si="529"/>
        <v>196698.0739081747</v>
      </c>
      <c r="R3749">
        <f>Q3749/MainSheet!$C$8*(G3749-G3748)+R3748</f>
        <v>5630.0396269506809</v>
      </c>
      <c r="S3749">
        <f t="shared" si="531"/>
        <v>90865.219595038521</v>
      </c>
      <c r="T3749">
        <f t="shared" si="523"/>
        <v>37.470000000001114</v>
      </c>
      <c r="U3749" s="1">
        <f>Q3749/MainSheet!$C$22</f>
        <v>1</v>
      </c>
    </row>
    <row r="3750" spans="7:21">
      <c r="G3750">
        <f t="shared" si="524"/>
        <v>37.480000000001112</v>
      </c>
      <c r="H3750">
        <f t="shared" si="525"/>
        <v>198000</v>
      </c>
      <c r="I3750" s="2">
        <f>MIN(MainSheet!$C$10/MainSheet!$C$9,MainSheet!$K$9*60)</f>
        <v>660</v>
      </c>
      <c r="J3750" s="1">
        <f>IF(G3750&gt;MainSheet!$C$11,IF(J3749&gt;=0.999,1,(G3750-MainSheet!$C$11)*I3750/$B$2/60),0)</f>
        <v>1</v>
      </c>
      <c r="K3750" s="1">
        <f>IF(G3750&gt;MainSheet!$C$11+$B$6,IF(K3749&gt;=0.999,1,(G3750-MainSheet!$C$11-$B$6)*I3750/$C$2/60),0)</f>
        <v>1</v>
      </c>
      <c r="L3750" s="1">
        <f>IF(G3750&gt;MainSheet!$C$11+$B$6+$C$6,IF(L3749&gt;=0.999,1,(G3750-MainSheet!$C$11-$B$6-$C$6)*I3750/$D$2/60),0)</f>
        <v>1</v>
      </c>
      <c r="M3750">
        <f t="shared" si="526"/>
        <v>1</v>
      </c>
      <c r="N3750" s="2">
        <f t="shared" si="527"/>
        <v>3721.0526315789471</v>
      </c>
      <c r="O3750">
        <f t="shared" si="530"/>
        <v>977.02127659574455</v>
      </c>
      <c r="P3750">
        <f t="shared" si="528"/>
        <v>192000</v>
      </c>
      <c r="Q3750" s="2">
        <f t="shared" si="529"/>
        <v>196698.0739081747</v>
      </c>
      <c r="R3750">
        <f>Q3750/MainSheet!$C$8*(G3750-G3749)+R3749</f>
        <v>5632.0708734415148</v>
      </c>
      <c r="S3750">
        <f t="shared" si="531"/>
        <v>90898.002607356553</v>
      </c>
      <c r="T3750">
        <f t="shared" si="523"/>
        <v>37.480000000001112</v>
      </c>
      <c r="U3750" s="1">
        <f>Q3750/MainSheet!$C$22</f>
        <v>1</v>
      </c>
    </row>
    <row r="3751" spans="7:21">
      <c r="G3751">
        <f t="shared" si="524"/>
        <v>37.49000000000111</v>
      </c>
      <c r="H3751">
        <f t="shared" si="525"/>
        <v>198000</v>
      </c>
      <c r="I3751" s="2">
        <f>MIN(MainSheet!$C$10/MainSheet!$C$9,MainSheet!$K$9*60)</f>
        <v>660</v>
      </c>
      <c r="J3751" s="1">
        <f>IF(G3751&gt;MainSheet!$C$11,IF(J3750&gt;=0.999,1,(G3751-MainSheet!$C$11)*I3751/$B$2/60),0)</f>
        <v>1</v>
      </c>
      <c r="K3751" s="1">
        <f>IF(G3751&gt;MainSheet!$C$11+$B$6,IF(K3750&gt;=0.999,1,(G3751-MainSheet!$C$11-$B$6)*I3751/$C$2/60),0)</f>
        <v>1</v>
      </c>
      <c r="L3751" s="1">
        <f>IF(G3751&gt;MainSheet!$C$11+$B$6+$C$6,IF(L3750&gt;=0.999,1,(G3751-MainSheet!$C$11-$B$6-$C$6)*I3751/$D$2/60),0)</f>
        <v>1</v>
      </c>
      <c r="M3751">
        <f t="shared" si="526"/>
        <v>1</v>
      </c>
      <c r="N3751" s="2">
        <f t="shared" si="527"/>
        <v>3721.0526315789471</v>
      </c>
      <c r="O3751">
        <f t="shared" si="530"/>
        <v>977.02127659574455</v>
      </c>
      <c r="P3751">
        <f t="shared" si="528"/>
        <v>192000</v>
      </c>
      <c r="Q3751" s="2">
        <f t="shared" si="529"/>
        <v>196698.0739081747</v>
      </c>
      <c r="R3751">
        <f>Q3751/MainSheet!$C$8*(G3751-G3750)+R3750</f>
        <v>5634.1021199323486</v>
      </c>
      <c r="S3751">
        <f t="shared" si="531"/>
        <v>90930.785619674585</v>
      </c>
      <c r="T3751">
        <f t="shared" si="523"/>
        <v>37.49000000000111</v>
      </c>
      <c r="U3751" s="1">
        <f>Q3751/MainSheet!$C$22</f>
        <v>1</v>
      </c>
    </row>
    <row r="3752" spans="7:21">
      <c r="G3752">
        <f t="shared" si="524"/>
        <v>37.500000000001108</v>
      </c>
      <c r="H3752">
        <f t="shared" si="525"/>
        <v>198000</v>
      </c>
      <c r="I3752" s="2">
        <f>MIN(MainSheet!$C$10/MainSheet!$C$9,MainSheet!$K$9*60)</f>
        <v>660</v>
      </c>
      <c r="J3752" s="1">
        <f>IF(G3752&gt;MainSheet!$C$11,IF(J3751&gt;=0.999,1,(G3752-MainSheet!$C$11)*I3752/$B$2/60),0)</f>
        <v>1</v>
      </c>
      <c r="K3752" s="1">
        <f>IF(G3752&gt;MainSheet!$C$11+$B$6,IF(K3751&gt;=0.999,1,(G3752-MainSheet!$C$11-$B$6)*I3752/$C$2/60),0)</f>
        <v>1</v>
      </c>
      <c r="L3752" s="1">
        <f>IF(G3752&gt;MainSheet!$C$11+$B$6+$C$6,IF(L3751&gt;=0.999,1,(G3752-MainSheet!$C$11-$B$6-$C$6)*I3752/$D$2/60),0)</f>
        <v>1</v>
      </c>
      <c r="M3752">
        <f t="shared" si="526"/>
        <v>1</v>
      </c>
      <c r="N3752" s="2">
        <f t="shared" si="527"/>
        <v>3721.0526315789471</v>
      </c>
      <c r="O3752">
        <f t="shared" si="530"/>
        <v>977.02127659574455</v>
      </c>
      <c r="P3752">
        <f t="shared" si="528"/>
        <v>192000</v>
      </c>
      <c r="Q3752" s="2">
        <f t="shared" si="529"/>
        <v>196698.0739081747</v>
      </c>
      <c r="R3752">
        <f>Q3752/MainSheet!$C$8*(G3752-G3751)+R3751</f>
        <v>5636.1333664231825</v>
      </c>
      <c r="S3752">
        <f t="shared" si="531"/>
        <v>90963.568631992617</v>
      </c>
      <c r="T3752">
        <f t="shared" si="523"/>
        <v>37.500000000001108</v>
      </c>
      <c r="U3752" s="1">
        <f>Q3752/MainSheet!$C$22</f>
        <v>1</v>
      </c>
    </row>
    <row r="3753" spans="7:21">
      <c r="G3753">
        <f t="shared" si="524"/>
        <v>37.510000000001106</v>
      </c>
      <c r="H3753">
        <f t="shared" si="525"/>
        <v>198000</v>
      </c>
      <c r="I3753" s="2">
        <f>MIN(MainSheet!$C$10/MainSheet!$C$9,MainSheet!$K$9*60)</f>
        <v>660</v>
      </c>
      <c r="J3753" s="1">
        <f>IF(G3753&gt;MainSheet!$C$11,IF(J3752&gt;=0.999,1,(G3753-MainSheet!$C$11)*I3753/$B$2/60),0)</f>
        <v>1</v>
      </c>
      <c r="K3753" s="1">
        <f>IF(G3753&gt;MainSheet!$C$11+$B$6,IF(K3752&gt;=0.999,1,(G3753-MainSheet!$C$11-$B$6)*I3753/$C$2/60),0)</f>
        <v>1</v>
      </c>
      <c r="L3753" s="1">
        <f>IF(G3753&gt;MainSheet!$C$11+$B$6+$C$6,IF(L3752&gt;=0.999,1,(G3753-MainSheet!$C$11-$B$6-$C$6)*I3753/$D$2/60),0)</f>
        <v>1</v>
      </c>
      <c r="M3753">
        <f t="shared" si="526"/>
        <v>1</v>
      </c>
      <c r="N3753" s="2">
        <f t="shared" si="527"/>
        <v>3721.0526315789471</v>
      </c>
      <c r="O3753">
        <f t="shared" si="530"/>
        <v>977.02127659574455</v>
      </c>
      <c r="P3753">
        <f t="shared" si="528"/>
        <v>192000</v>
      </c>
      <c r="Q3753" s="2">
        <f t="shared" si="529"/>
        <v>196698.0739081747</v>
      </c>
      <c r="R3753">
        <f>Q3753/MainSheet!$C$8*(G3753-G3752)+R3752</f>
        <v>5638.1646129140163</v>
      </c>
      <c r="S3753">
        <f t="shared" si="531"/>
        <v>90996.351644310649</v>
      </c>
      <c r="T3753">
        <f t="shared" si="523"/>
        <v>37.510000000001106</v>
      </c>
      <c r="U3753" s="1">
        <f>Q3753/MainSheet!$C$22</f>
        <v>1</v>
      </c>
    </row>
    <row r="3754" spans="7:21">
      <c r="G3754">
        <f t="shared" si="524"/>
        <v>37.520000000001104</v>
      </c>
      <c r="H3754">
        <f t="shared" si="525"/>
        <v>198000</v>
      </c>
      <c r="I3754" s="2">
        <f>MIN(MainSheet!$C$10/MainSheet!$C$9,MainSheet!$K$9*60)</f>
        <v>660</v>
      </c>
      <c r="J3754" s="1">
        <f>IF(G3754&gt;MainSheet!$C$11,IF(J3753&gt;=0.999,1,(G3754-MainSheet!$C$11)*I3754/$B$2/60),0)</f>
        <v>1</v>
      </c>
      <c r="K3754" s="1">
        <f>IF(G3754&gt;MainSheet!$C$11+$B$6,IF(K3753&gt;=0.999,1,(G3754-MainSheet!$C$11-$B$6)*I3754/$C$2/60),0)</f>
        <v>1</v>
      </c>
      <c r="L3754" s="1">
        <f>IF(G3754&gt;MainSheet!$C$11+$B$6+$C$6,IF(L3753&gt;=0.999,1,(G3754-MainSheet!$C$11-$B$6-$C$6)*I3754/$D$2/60),0)</f>
        <v>1</v>
      </c>
      <c r="M3754">
        <f t="shared" si="526"/>
        <v>1</v>
      </c>
      <c r="N3754" s="2">
        <f t="shared" si="527"/>
        <v>3721.0526315789471</v>
      </c>
      <c r="O3754">
        <f t="shared" si="530"/>
        <v>977.02127659574455</v>
      </c>
      <c r="P3754">
        <f t="shared" si="528"/>
        <v>192000</v>
      </c>
      <c r="Q3754" s="2">
        <f t="shared" si="529"/>
        <v>196698.0739081747</v>
      </c>
      <c r="R3754">
        <f>Q3754/MainSheet!$C$8*(G3754-G3753)+R3753</f>
        <v>5640.1958594048501</v>
      </c>
      <c r="S3754">
        <f t="shared" si="531"/>
        <v>91029.134656628681</v>
      </c>
      <c r="T3754">
        <f t="shared" si="523"/>
        <v>37.520000000001104</v>
      </c>
      <c r="U3754" s="1">
        <f>Q3754/MainSheet!$C$22</f>
        <v>1</v>
      </c>
    </row>
    <row r="3755" spans="7:21">
      <c r="G3755">
        <f t="shared" si="524"/>
        <v>37.530000000001102</v>
      </c>
      <c r="H3755">
        <f t="shared" si="525"/>
        <v>198000</v>
      </c>
      <c r="I3755" s="2">
        <f>MIN(MainSheet!$C$10/MainSheet!$C$9,MainSheet!$K$9*60)</f>
        <v>660</v>
      </c>
      <c r="J3755" s="1">
        <f>IF(G3755&gt;MainSheet!$C$11,IF(J3754&gt;=0.999,1,(G3755-MainSheet!$C$11)*I3755/$B$2/60),0)</f>
        <v>1</v>
      </c>
      <c r="K3755" s="1">
        <f>IF(G3755&gt;MainSheet!$C$11+$B$6,IF(K3754&gt;=0.999,1,(G3755-MainSheet!$C$11-$B$6)*I3755/$C$2/60),0)</f>
        <v>1</v>
      </c>
      <c r="L3755" s="1">
        <f>IF(G3755&gt;MainSheet!$C$11+$B$6+$C$6,IF(L3754&gt;=0.999,1,(G3755-MainSheet!$C$11-$B$6-$C$6)*I3755/$D$2/60),0)</f>
        <v>1</v>
      </c>
      <c r="M3755">
        <f t="shared" si="526"/>
        <v>1</v>
      </c>
      <c r="N3755" s="2">
        <f t="shared" si="527"/>
        <v>3721.0526315789471</v>
      </c>
      <c r="O3755">
        <f t="shared" si="530"/>
        <v>977.02127659574455</v>
      </c>
      <c r="P3755">
        <f t="shared" si="528"/>
        <v>192000</v>
      </c>
      <c r="Q3755" s="2">
        <f t="shared" si="529"/>
        <v>196698.0739081747</v>
      </c>
      <c r="R3755">
        <f>Q3755/MainSheet!$C$8*(G3755-G3754)+R3754</f>
        <v>5642.227105895684</v>
      </c>
      <c r="S3755">
        <f t="shared" si="531"/>
        <v>91061.917668946713</v>
      </c>
      <c r="T3755">
        <f t="shared" si="523"/>
        <v>37.530000000001102</v>
      </c>
      <c r="U3755" s="1">
        <f>Q3755/MainSheet!$C$22</f>
        <v>1</v>
      </c>
    </row>
    <row r="3756" spans="7:21">
      <c r="G3756">
        <f t="shared" si="524"/>
        <v>37.5400000000011</v>
      </c>
      <c r="H3756">
        <f t="shared" si="525"/>
        <v>198000</v>
      </c>
      <c r="I3756" s="2">
        <f>MIN(MainSheet!$C$10/MainSheet!$C$9,MainSheet!$K$9*60)</f>
        <v>660</v>
      </c>
      <c r="J3756" s="1">
        <f>IF(G3756&gt;MainSheet!$C$11,IF(J3755&gt;=0.999,1,(G3756-MainSheet!$C$11)*I3756/$B$2/60),0)</f>
        <v>1</v>
      </c>
      <c r="K3756" s="1">
        <f>IF(G3756&gt;MainSheet!$C$11+$B$6,IF(K3755&gt;=0.999,1,(G3756-MainSheet!$C$11-$B$6)*I3756/$C$2/60),0)</f>
        <v>1</v>
      </c>
      <c r="L3756" s="1">
        <f>IF(G3756&gt;MainSheet!$C$11+$B$6+$C$6,IF(L3755&gt;=0.999,1,(G3756-MainSheet!$C$11-$B$6-$C$6)*I3756/$D$2/60),0)</f>
        <v>1</v>
      </c>
      <c r="M3756">
        <f t="shared" si="526"/>
        <v>1</v>
      </c>
      <c r="N3756" s="2">
        <f t="shared" si="527"/>
        <v>3721.0526315789471</v>
      </c>
      <c r="O3756">
        <f t="shared" si="530"/>
        <v>977.02127659574455</v>
      </c>
      <c r="P3756">
        <f t="shared" si="528"/>
        <v>192000</v>
      </c>
      <c r="Q3756" s="2">
        <f t="shared" si="529"/>
        <v>196698.0739081747</v>
      </c>
      <c r="R3756">
        <f>Q3756/MainSheet!$C$8*(G3756-G3755)+R3755</f>
        <v>5644.2583523865178</v>
      </c>
      <c r="S3756">
        <f t="shared" si="531"/>
        <v>91094.700681264745</v>
      </c>
      <c r="T3756">
        <f t="shared" si="523"/>
        <v>37.5400000000011</v>
      </c>
      <c r="U3756" s="1">
        <f>Q3756/MainSheet!$C$22</f>
        <v>1</v>
      </c>
    </row>
    <row r="3757" spans="7:21">
      <c r="G3757">
        <f t="shared" si="524"/>
        <v>37.550000000001098</v>
      </c>
      <c r="H3757">
        <f t="shared" si="525"/>
        <v>198000</v>
      </c>
      <c r="I3757" s="2">
        <f>MIN(MainSheet!$C$10/MainSheet!$C$9,MainSheet!$K$9*60)</f>
        <v>660</v>
      </c>
      <c r="J3757" s="1">
        <f>IF(G3757&gt;MainSheet!$C$11,IF(J3756&gt;=0.999,1,(G3757-MainSheet!$C$11)*I3757/$B$2/60),0)</f>
        <v>1</v>
      </c>
      <c r="K3757" s="1">
        <f>IF(G3757&gt;MainSheet!$C$11+$B$6,IF(K3756&gt;=0.999,1,(G3757-MainSheet!$C$11-$B$6)*I3757/$C$2/60),0)</f>
        <v>1</v>
      </c>
      <c r="L3757" s="1">
        <f>IF(G3757&gt;MainSheet!$C$11+$B$6+$C$6,IF(L3756&gt;=0.999,1,(G3757-MainSheet!$C$11-$B$6-$C$6)*I3757/$D$2/60),0)</f>
        <v>1</v>
      </c>
      <c r="M3757">
        <f t="shared" si="526"/>
        <v>1</v>
      </c>
      <c r="N3757" s="2">
        <f t="shared" si="527"/>
        <v>3721.0526315789471</v>
      </c>
      <c r="O3757">
        <f t="shared" si="530"/>
        <v>977.02127659574455</v>
      </c>
      <c r="P3757">
        <f t="shared" si="528"/>
        <v>192000</v>
      </c>
      <c r="Q3757" s="2">
        <f t="shared" si="529"/>
        <v>196698.0739081747</v>
      </c>
      <c r="R3757">
        <f>Q3757/MainSheet!$C$8*(G3757-G3756)+R3756</f>
        <v>5646.2895988773516</v>
      </c>
      <c r="S3757">
        <f t="shared" si="531"/>
        <v>91127.483693582777</v>
      </c>
      <c r="T3757">
        <f t="shared" si="523"/>
        <v>37.550000000001098</v>
      </c>
      <c r="U3757" s="1">
        <f>Q3757/MainSheet!$C$22</f>
        <v>1</v>
      </c>
    </row>
    <row r="3758" spans="7:21">
      <c r="G3758">
        <f t="shared" si="524"/>
        <v>37.560000000001097</v>
      </c>
      <c r="H3758">
        <f t="shared" si="525"/>
        <v>198000</v>
      </c>
      <c r="I3758" s="2">
        <f>MIN(MainSheet!$C$10/MainSheet!$C$9,MainSheet!$K$9*60)</f>
        <v>660</v>
      </c>
      <c r="J3758" s="1">
        <f>IF(G3758&gt;MainSheet!$C$11,IF(J3757&gt;=0.999,1,(G3758-MainSheet!$C$11)*I3758/$B$2/60),0)</f>
        <v>1</v>
      </c>
      <c r="K3758" s="1">
        <f>IF(G3758&gt;MainSheet!$C$11+$B$6,IF(K3757&gt;=0.999,1,(G3758-MainSheet!$C$11-$B$6)*I3758/$C$2/60),0)</f>
        <v>1</v>
      </c>
      <c r="L3758" s="1">
        <f>IF(G3758&gt;MainSheet!$C$11+$B$6+$C$6,IF(L3757&gt;=0.999,1,(G3758-MainSheet!$C$11-$B$6-$C$6)*I3758/$D$2/60),0)</f>
        <v>1</v>
      </c>
      <c r="M3758">
        <f t="shared" si="526"/>
        <v>1</v>
      </c>
      <c r="N3758" s="2">
        <f t="shared" si="527"/>
        <v>3721.0526315789471</v>
      </c>
      <c r="O3758">
        <f t="shared" si="530"/>
        <v>977.02127659574455</v>
      </c>
      <c r="P3758">
        <f t="shared" si="528"/>
        <v>192000</v>
      </c>
      <c r="Q3758" s="2">
        <f t="shared" si="529"/>
        <v>196698.0739081747</v>
      </c>
      <c r="R3758">
        <f>Q3758/MainSheet!$C$8*(G3758-G3757)+R3757</f>
        <v>5648.3208453681855</v>
      </c>
      <c r="S3758">
        <f t="shared" si="531"/>
        <v>91160.266705900809</v>
      </c>
      <c r="T3758">
        <f t="shared" si="523"/>
        <v>37.560000000001097</v>
      </c>
      <c r="U3758" s="1">
        <f>Q3758/MainSheet!$C$22</f>
        <v>1</v>
      </c>
    </row>
    <row r="3759" spans="7:21">
      <c r="G3759">
        <f t="shared" si="524"/>
        <v>37.570000000001095</v>
      </c>
      <c r="H3759">
        <f t="shared" si="525"/>
        <v>198000</v>
      </c>
      <c r="I3759" s="2">
        <f>MIN(MainSheet!$C$10/MainSheet!$C$9,MainSheet!$K$9*60)</f>
        <v>660</v>
      </c>
      <c r="J3759" s="1">
        <f>IF(G3759&gt;MainSheet!$C$11,IF(J3758&gt;=0.999,1,(G3759-MainSheet!$C$11)*I3759/$B$2/60),0)</f>
        <v>1</v>
      </c>
      <c r="K3759" s="1">
        <f>IF(G3759&gt;MainSheet!$C$11+$B$6,IF(K3758&gt;=0.999,1,(G3759-MainSheet!$C$11-$B$6)*I3759/$C$2/60),0)</f>
        <v>1</v>
      </c>
      <c r="L3759" s="1">
        <f>IF(G3759&gt;MainSheet!$C$11+$B$6+$C$6,IF(L3758&gt;=0.999,1,(G3759-MainSheet!$C$11-$B$6-$C$6)*I3759/$D$2/60),0)</f>
        <v>1</v>
      </c>
      <c r="M3759">
        <f t="shared" si="526"/>
        <v>1</v>
      </c>
      <c r="N3759" s="2">
        <f t="shared" si="527"/>
        <v>3721.0526315789471</v>
      </c>
      <c r="O3759">
        <f t="shared" si="530"/>
        <v>977.02127659574455</v>
      </c>
      <c r="P3759">
        <f t="shared" si="528"/>
        <v>192000</v>
      </c>
      <c r="Q3759" s="2">
        <f t="shared" si="529"/>
        <v>196698.0739081747</v>
      </c>
      <c r="R3759">
        <f>Q3759/MainSheet!$C$8*(G3759-G3758)+R3758</f>
        <v>5650.3520918590193</v>
      </c>
      <c r="S3759">
        <f t="shared" si="531"/>
        <v>91193.049718218841</v>
      </c>
      <c r="T3759">
        <f t="shared" si="523"/>
        <v>37.570000000001095</v>
      </c>
      <c r="U3759" s="1">
        <f>Q3759/MainSheet!$C$22</f>
        <v>1</v>
      </c>
    </row>
    <row r="3760" spans="7:21">
      <c r="G3760">
        <f t="shared" si="524"/>
        <v>37.580000000001093</v>
      </c>
      <c r="H3760">
        <f t="shared" si="525"/>
        <v>198000</v>
      </c>
      <c r="I3760" s="2">
        <f>MIN(MainSheet!$C$10/MainSheet!$C$9,MainSheet!$K$9*60)</f>
        <v>660</v>
      </c>
      <c r="J3760" s="1">
        <f>IF(G3760&gt;MainSheet!$C$11,IF(J3759&gt;=0.999,1,(G3760-MainSheet!$C$11)*I3760/$B$2/60),0)</f>
        <v>1</v>
      </c>
      <c r="K3760" s="1">
        <f>IF(G3760&gt;MainSheet!$C$11+$B$6,IF(K3759&gt;=0.999,1,(G3760-MainSheet!$C$11-$B$6)*I3760/$C$2/60),0)</f>
        <v>1</v>
      </c>
      <c r="L3760" s="1">
        <f>IF(G3760&gt;MainSheet!$C$11+$B$6+$C$6,IF(L3759&gt;=0.999,1,(G3760-MainSheet!$C$11-$B$6-$C$6)*I3760/$D$2/60),0)</f>
        <v>1</v>
      </c>
      <c r="M3760">
        <f t="shared" si="526"/>
        <v>1</v>
      </c>
      <c r="N3760" s="2">
        <f t="shared" si="527"/>
        <v>3721.0526315789471</v>
      </c>
      <c r="O3760">
        <f t="shared" si="530"/>
        <v>977.02127659574455</v>
      </c>
      <c r="P3760">
        <f t="shared" si="528"/>
        <v>192000</v>
      </c>
      <c r="Q3760" s="2">
        <f t="shared" si="529"/>
        <v>196698.0739081747</v>
      </c>
      <c r="R3760">
        <f>Q3760/MainSheet!$C$8*(G3760-G3759)+R3759</f>
        <v>5652.3833383498531</v>
      </c>
      <c r="S3760">
        <f t="shared" si="531"/>
        <v>91225.832730536873</v>
      </c>
      <c r="T3760">
        <f t="shared" si="523"/>
        <v>37.580000000001093</v>
      </c>
      <c r="U3760" s="1">
        <f>Q3760/MainSheet!$C$22</f>
        <v>1</v>
      </c>
    </row>
    <row r="3761" spans="7:21">
      <c r="G3761">
        <f t="shared" si="524"/>
        <v>37.590000000001091</v>
      </c>
      <c r="H3761">
        <f t="shared" si="525"/>
        <v>198000</v>
      </c>
      <c r="I3761" s="2">
        <f>MIN(MainSheet!$C$10/MainSheet!$C$9,MainSheet!$K$9*60)</f>
        <v>660</v>
      </c>
      <c r="J3761" s="1">
        <f>IF(G3761&gt;MainSheet!$C$11,IF(J3760&gt;=0.999,1,(G3761-MainSheet!$C$11)*I3761/$B$2/60),0)</f>
        <v>1</v>
      </c>
      <c r="K3761" s="1">
        <f>IF(G3761&gt;MainSheet!$C$11+$B$6,IF(K3760&gt;=0.999,1,(G3761-MainSheet!$C$11-$B$6)*I3761/$C$2/60),0)</f>
        <v>1</v>
      </c>
      <c r="L3761" s="1">
        <f>IF(G3761&gt;MainSheet!$C$11+$B$6+$C$6,IF(L3760&gt;=0.999,1,(G3761-MainSheet!$C$11-$B$6-$C$6)*I3761/$D$2/60),0)</f>
        <v>1</v>
      </c>
      <c r="M3761">
        <f t="shared" si="526"/>
        <v>1</v>
      </c>
      <c r="N3761" s="2">
        <f t="shared" si="527"/>
        <v>3721.0526315789471</v>
      </c>
      <c r="O3761">
        <f t="shared" si="530"/>
        <v>977.02127659574455</v>
      </c>
      <c r="P3761">
        <f t="shared" si="528"/>
        <v>192000</v>
      </c>
      <c r="Q3761" s="2">
        <f t="shared" si="529"/>
        <v>196698.0739081747</v>
      </c>
      <c r="R3761">
        <f>Q3761/MainSheet!$C$8*(G3761-G3760)+R3760</f>
        <v>5654.414584840687</v>
      </c>
      <c r="S3761">
        <f t="shared" si="531"/>
        <v>91258.615742854905</v>
      </c>
      <c r="T3761">
        <f t="shared" si="523"/>
        <v>37.590000000001091</v>
      </c>
      <c r="U3761" s="1">
        <f>Q3761/MainSheet!$C$22</f>
        <v>1</v>
      </c>
    </row>
    <row r="3762" spans="7:21">
      <c r="G3762">
        <f t="shared" si="524"/>
        <v>37.600000000001089</v>
      </c>
      <c r="H3762">
        <f t="shared" si="525"/>
        <v>198000</v>
      </c>
      <c r="I3762" s="2">
        <f>MIN(MainSheet!$C$10/MainSheet!$C$9,MainSheet!$K$9*60)</f>
        <v>660</v>
      </c>
      <c r="J3762" s="1">
        <f>IF(G3762&gt;MainSheet!$C$11,IF(J3761&gt;=0.999,1,(G3762-MainSheet!$C$11)*I3762/$B$2/60),0)</f>
        <v>1</v>
      </c>
      <c r="K3762" s="1">
        <f>IF(G3762&gt;MainSheet!$C$11+$B$6,IF(K3761&gt;=0.999,1,(G3762-MainSheet!$C$11-$B$6)*I3762/$C$2/60),0)</f>
        <v>1</v>
      </c>
      <c r="L3762" s="1">
        <f>IF(G3762&gt;MainSheet!$C$11+$B$6+$C$6,IF(L3761&gt;=0.999,1,(G3762-MainSheet!$C$11-$B$6-$C$6)*I3762/$D$2/60),0)</f>
        <v>1</v>
      </c>
      <c r="M3762">
        <f t="shared" si="526"/>
        <v>1</v>
      </c>
      <c r="N3762" s="2">
        <f t="shared" si="527"/>
        <v>3721.0526315789471</v>
      </c>
      <c r="O3762">
        <f t="shared" si="530"/>
        <v>977.02127659574455</v>
      </c>
      <c r="P3762">
        <f t="shared" si="528"/>
        <v>192000</v>
      </c>
      <c r="Q3762" s="2">
        <f t="shared" si="529"/>
        <v>196698.0739081747</v>
      </c>
      <c r="R3762">
        <f>Q3762/MainSheet!$C$8*(G3762-G3761)+R3761</f>
        <v>5656.4458313315208</v>
      </c>
      <c r="S3762">
        <f t="shared" si="531"/>
        <v>91291.398755172937</v>
      </c>
      <c r="T3762">
        <f t="shared" si="523"/>
        <v>37.600000000001089</v>
      </c>
      <c r="U3762" s="1">
        <f>Q3762/MainSheet!$C$22</f>
        <v>1</v>
      </c>
    </row>
    <row r="3763" spans="7:21">
      <c r="G3763">
        <f t="shared" si="524"/>
        <v>37.610000000001087</v>
      </c>
      <c r="H3763">
        <f t="shared" si="525"/>
        <v>198000</v>
      </c>
      <c r="I3763" s="2">
        <f>MIN(MainSheet!$C$10/MainSheet!$C$9,MainSheet!$K$9*60)</f>
        <v>660</v>
      </c>
      <c r="J3763" s="1">
        <f>IF(G3763&gt;MainSheet!$C$11,IF(J3762&gt;=0.999,1,(G3763-MainSheet!$C$11)*I3763/$B$2/60),0)</f>
        <v>1</v>
      </c>
      <c r="K3763" s="1">
        <f>IF(G3763&gt;MainSheet!$C$11+$B$6,IF(K3762&gt;=0.999,1,(G3763-MainSheet!$C$11-$B$6)*I3763/$C$2/60),0)</f>
        <v>1</v>
      </c>
      <c r="L3763" s="1">
        <f>IF(G3763&gt;MainSheet!$C$11+$B$6+$C$6,IF(L3762&gt;=0.999,1,(G3763-MainSheet!$C$11-$B$6-$C$6)*I3763/$D$2/60),0)</f>
        <v>1</v>
      </c>
      <c r="M3763">
        <f t="shared" si="526"/>
        <v>1</v>
      </c>
      <c r="N3763" s="2">
        <f t="shared" si="527"/>
        <v>3721.0526315789471</v>
      </c>
      <c r="O3763">
        <f t="shared" si="530"/>
        <v>977.02127659574455</v>
      </c>
      <c r="P3763">
        <f t="shared" si="528"/>
        <v>192000</v>
      </c>
      <c r="Q3763" s="2">
        <f t="shared" si="529"/>
        <v>196698.0739081747</v>
      </c>
      <c r="R3763">
        <f>Q3763/MainSheet!$C$8*(G3763-G3762)+R3762</f>
        <v>5658.4770778223547</v>
      </c>
      <c r="S3763">
        <f t="shared" si="531"/>
        <v>91324.181767490969</v>
      </c>
      <c r="T3763">
        <f t="shared" si="523"/>
        <v>37.610000000001087</v>
      </c>
      <c r="U3763" s="1">
        <f>Q3763/MainSheet!$C$22</f>
        <v>1</v>
      </c>
    </row>
    <row r="3764" spans="7:21">
      <c r="G3764">
        <f t="shared" si="524"/>
        <v>37.620000000001085</v>
      </c>
      <c r="H3764">
        <f t="shared" si="525"/>
        <v>198000</v>
      </c>
      <c r="I3764" s="2">
        <f>MIN(MainSheet!$C$10/MainSheet!$C$9,MainSheet!$K$9*60)</f>
        <v>660</v>
      </c>
      <c r="J3764" s="1">
        <f>IF(G3764&gt;MainSheet!$C$11,IF(J3763&gt;=0.999,1,(G3764-MainSheet!$C$11)*I3764/$B$2/60),0)</f>
        <v>1</v>
      </c>
      <c r="K3764" s="1">
        <f>IF(G3764&gt;MainSheet!$C$11+$B$6,IF(K3763&gt;=0.999,1,(G3764-MainSheet!$C$11-$B$6)*I3764/$C$2/60),0)</f>
        <v>1</v>
      </c>
      <c r="L3764" s="1">
        <f>IF(G3764&gt;MainSheet!$C$11+$B$6+$C$6,IF(L3763&gt;=0.999,1,(G3764-MainSheet!$C$11-$B$6-$C$6)*I3764/$D$2/60),0)</f>
        <v>1</v>
      </c>
      <c r="M3764">
        <f t="shared" si="526"/>
        <v>1</v>
      </c>
      <c r="N3764" s="2">
        <f t="shared" si="527"/>
        <v>3721.0526315789471</v>
      </c>
      <c r="O3764">
        <f t="shared" si="530"/>
        <v>977.02127659574455</v>
      </c>
      <c r="P3764">
        <f t="shared" si="528"/>
        <v>192000</v>
      </c>
      <c r="Q3764" s="2">
        <f t="shared" si="529"/>
        <v>196698.0739081747</v>
      </c>
      <c r="R3764">
        <f>Q3764/MainSheet!$C$8*(G3764-G3763)+R3763</f>
        <v>5660.5083243131885</v>
      </c>
      <c r="S3764">
        <f t="shared" si="531"/>
        <v>91356.964779809001</v>
      </c>
      <c r="T3764">
        <f t="shared" si="523"/>
        <v>37.620000000001085</v>
      </c>
      <c r="U3764" s="1">
        <f>Q3764/MainSheet!$C$22</f>
        <v>1</v>
      </c>
    </row>
    <row r="3765" spans="7:21">
      <c r="G3765">
        <f t="shared" si="524"/>
        <v>37.630000000001083</v>
      </c>
      <c r="H3765">
        <f t="shared" si="525"/>
        <v>198000</v>
      </c>
      <c r="I3765" s="2">
        <f>MIN(MainSheet!$C$10/MainSheet!$C$9,MainSheet!$K$9*60)</f>
        <v>660</v>
      </c>
      <c r="J3765" s="1">
        <f>IF(G3765&gt;MainSheet!$C$11,IF(J3764&gt;=0.999,1,(G3765-MainSheet!$C$11)*I3765/$B$2/60),0)</f>
        <v>1</v>
      </c>
      <c r="K3765" s="1">
        <f>IF(G3765&gt;MainSheet!$C$11+$B$6,IF(K3764&gt;=0.999,1,(G3765-MainSheet!$C$11-$B$6)*I3765/$C$2/60),0)</f>
        <v>1</v>
      </c>
      <c r="L3765" s="1">
        <f>IF(G3765&gt;MainSheet!$C$11+$B$6+$C$6,IF(L3764&gt;=0.999,1,(G3765-MainSheet!$C$11-$B$6-$C$6)*I3765/$D$2/60),0)</f>
        <v>1</v>
      </c>
      <c r="M3765">
        <f t="shared" si="526"/>
        <v>1</v>
      </c>
      <c r="N3765" s="2">
        <f t="shared" si="527"/>
        <v>3721.0526315789471</v>
      </c>
      <c r="O3765">
        <f t="shared" si="530"/>
        <v>977.02127659574455</v>
      </c>
      <c r="P3765">
        <f t="shared" si="528"/>
        <v>192000</v>
      </c>
      <c r="Q3765" s="2">
        <f t="shared" si="529"/>
        <v>196698.0739081747</v>
      </c>
      <c r="R3765">
        <f>Q3765/MainSheet!$C$8*(G3765-G3764)+R3764</f>
        <v>5662.5395708040223</v>
      </c>
      <c r="S3765">
        <f t="shared" si="531"/>
        <v>91389.747792127033</v>
      </c>
      <c r="T3765">
        <f t="shared" si="523"/>
        <v>37.630000000001083</v>
      </c>
      <c r="U3765" s="1">
        <f>Q3765/MainSheet!$C$22</f>
        <v>1</v>
      </c>
    </row>
    <row r="3766" spans="7:21">
      <c r="G3766">
        <f t="shared" si="524"/>
        <v>37.640000000001081</v>
      </c>
      <c r="H3766">
        <f t="shared" si="525"/>
        <v>198000</v>
      </c>
      <c r="I3766" s="2">
        <f>MIN(MainSheet!$C$10/MainSheet!$C$9,MainSheet!$K$9*60)</f>
        <v>660</v>
      </c>
      <c r="J3766" s="1">
        <f>IF(G3766&gt;MainSheet!$C$11,IF(J3765&gt;=0.999,1,(G3766-MainSheet!$C$11)*I3766/$B$2/60),0)</f>
        <v>1</v>
      </c>
      <c r="K3766" s="1">
        <f>IF(G3766&gt;MainSheet!$C$11+$B$6,IF(K3765&gt;=0.999,1,(G3766-MainSheet!$C$11-$B$6)*I3766/$C$2/60),0)</f>
        <v>1</v>
      </c>
      <c r="L3766" s="1">
        <f>IF(G3766&gt;MainSheet!$C$11+$B$6+$C$6,IF(L3765&gt;=0.999,1,(G3766-MainSheet!$C$11-$B$6-$C$6)*I3766/$D$2/60),0)</f>
        <v>1</v>
      </c>
      <c r="M3766">
        <f t="shared" si="526"/>
        <v>1</v>
      </c>
      <c r="N3766" s="2">
        <f t="shared" si="527"/>
        <v>3721.0526315789471</v>
      </c>
      <c r="O3766">
        <f t="shared" si="530"/>
        <v>977.02127659574455</v>
      </c>
      <c r="P3766">
        <f t="shared" si="528"/>
        <v>192000</v>
      </c>
      <c r="Q3766" s="2">
        <f t="shared" si="529"/>
        <v>196698.0739081747</v>
      </c>
      <c r="R3766">
        <f>Q3766/MainSheet!$C$8*(G3766-G3765)+R3765</f>
        <v>5664.5708172948562</v>
      </c>
      <c r="S3766">
        <f t="shared" si="531"/>
        <v>91422.530804445065</v>
      </c>
      <c r="T3766">
        <f t="shared" si="523"/>
        <v>37.640000000001081</v>
      </c>
      <c r="U3766" s="1">
        <f>Q3766/MainSheet!$C$22</f>
        <v>1</v>
      </c>
    </row>
    <row r="3767" spans="7:21">
      <c r="G3767">
        <f t="shared" si="524"/>
        <v>37.650000000001079</v>
      </c>
      <c r="H3767">
        <f t="shared" si="525"/>
        <v>198000</v>
      </c>
      <c r="I3767" s="2">
        <f>MIN(MainSheet!$C$10/MainSheet!$C$9,MainSheet!$K$9*60)</f>
        <v>660</v>
      </c>
      <c r="J3767" s="1">
        <f>IF(G3767&gt;MainSheet!$C$11,IF(J3766&gt;=0.999,1,(G3767-MainSheet!$C$11)*I3767/$B$2/60),0)</f>
        <v>1</v>
      </c>
      <c r="K3767" s="1">
        <f>IF(G3767&gt;MainSheet!$C$11+$B$6,IF(K3766&gt;=0.999,1,(G3767-MainSheet!$C$11-$B$6)*I3767/$C$2/60),0)</f>
        <v>1</v>
      </c>
      <c r="L3767" s="1">
        <f>IF(G3767&gt;MainSheet!$C$11+$B$6+$C$6,IF(L3766&gt;=0.999,1,(G3767-MainSheet!$C$11-$B$6-$C$6)*I3767/$D$2/60),0)</f>
        <v>1</v>
      </c>
      <c r="M3767">
        <f t="shared" si="526"/>
        <v>1</v>
      </c>
      <c r="N3767" s="2">
        <f t="shared" si="527"/>
        <v>3721.0526315789471</v>
      </c>
      <c r="O3767">
        <f t="shared" si="530"/>
        <v>977.02127659574455</v>
      </c>
      <c r="P3767">
        <f t="shared" si="528"/>
        <v>192000</v>
      </c>
      <c r="Q3767" s="2">
        <f t="shared" si="529"/>
        <v>196698.0739081747</v>
      </c>
      <c r="R3767">
        <f>Q3767/MainSheet!$C$8*(G3767-G3766)+R3766</f>
        <v>5666.60206378569</v>
      </c>
      <c r="S3767">
        <f t="shared" si="531"/>
        <v>91455.313816763097</v>
      </c>
      <c r="T3767">
        <f t="shared" si="523"/>
        <v>37.650000000001079</v>
      </c>
      <c r="U3767" s="1">
        <f>Q3767/MainSheet!$C$22</f>
        <v>1</v>
      </c>
    </row>
    <row r="3768" spans="7:21">
      <c r="G3768">
        <f t="shared" si="524"/>
        <v>37.660000000001077</v>
      </c>
      <c r="H3768">
        <f t="shared" si="525"/>
        <v>198000</v>
      </c>
      <c r="I3768" s="2">
        <f>MIN(MainSheet!$C$10/MainSheet!$C$9,MainSheet!$K$9*60)</f>
        <v>660</v>
      </c>
      <c r="J3768" s="1">
        <f>IF(G3768&gt;MainSheet!$C$11,IF(J3767&gt;=0.999,1,(G3768-MainSheet!$C$11)*I3768/$B$2/60),0)</f>
        <v>1</v>
      </c>
      <c r="K3768" s="1">
        <f>IF(G3768&gt;MainSheet!$C$11+$B$6,IF(K3767&gt;=0.999,1,(G3768-MainSheet!$C$11-$B$6)*I3768/$C$2/60),0)</f>
        <v>1</v>
      </c>
      <c r="L3768" s="1">
        <f>IF(G3768&gt;MainSheet!$C$11+$B$6+$C$6,IF(L3767&gt;=0.999,1,(G3768-MainSheet!$C$11-$B$6-$C$6)*I3768/$D$2/60),0)</f>
        <v>1</v>
      </c>
      <c r="M3768">
        <f t="shared" si="526"/>
        <v>1</v>
      </c>
      <c r="N3768" s="2">
        <f t="shared" si="527"/>
        <v>3721.0526315789471</v>
      </c>
      <c r="O3768">
        <f t="shared" si="530"/>
        <v>977.02127659574455</v>
      </c>
      <c r="P3768">
        <f t="shared" si="528"/>
        <v>192000</v>
      </c>
      <c r="Q3768" s="2">
        <f t="shared" si="529"/>
        <v>196698.0739081747</v>
      </c>
      <c r="R3768">
        <f>Q3768/MainSheet!$C$8*(G3768-G3767)+R3767</f>
        <v>5668.6333102765238</v>
      </c>
      <c r="S3768">
        <f t="shared" si="531"/>
        <v>91488.096829081129</v>
      </c>
      <c r="T3768">
        <f t="shared" si="523"/>
        <v>37.660000000001077</v>
      </c>
      <c r="U3768" s="1">
        <f>Q3768/MainSheet!$C$22</f>
        <v>1</v>
      </c>
    </row>
    <row r="3769" spans="7:21">
      <c r="G3769">
        <f t="shared" si="524"/>
        <v>37.670000000001075</v>
      </c>
      <c r="H3769">
        <f t="shared" si="525"/>
        <v>198000</v>
      </c>
      <c r="I3769" s="2">
        <f>MIN(MainSheet!$C$10/MainSheet!$C$9,MainSheet!$K$9*60)</f>
        <v>660</v>
      </c>
      <c r="J3769" s="1">
        <f>IF(G3769&gt;MainSheet!$C$11,IF(J3768&gt;=0.999,1,(G3769-MainSheet!$C$11)*I3769/$B$2/60),0)</f>
        <v>1</v>
      </c>
      <c r="K3769" s="1">
        <f>IF(G3769&gt;MainSheet!$C$11+$B$6,IF(K3768&gt;=0.999,1,(G3769-MainSheet!$C$11-$B$6)*I3769/$C$2/60),0)</f>
        <v>1</v>
      </c>
      <c r="L3769" s="1">
        <f>IF(G3769&gt;MainSheet!$C$11+$B$6+$C$6,IF(L3768&gt;=0.999,1,(G3769-MainSheet!$C$11-$B$6-$C$6)*I3769/$D$2/60),0)</f>
        <v>1</v>
      </c>
      <c r="M3769">
        <f t="shared" si="526"/>
        <v>1</v>
      </c>
      <c r="N3769" s="2">
        <f t="shared" si="527"/>
        <v>3721.0526315789471</v>
      </c>
      <c r="O3769">
        <f t="shared" si="530"/>
        <v>977.02127659574455</v>
      </c>
      <c r="P3769">
        <f t="shared" si="528"/>
        <v>192000</v>
      </c>
      <c r="Q3769" s="2">
        <f t="shared" si="529"/>
        <v>196698.0739081747</v>
      </c>
      <c r="R3769">
        <f>Q3769/MainSheet!$C$8*(G3769-G3768)+R3768</f>
        <v>5670.6645567673577</v>
      </c>
      <c r="S3769">
        <f t="shared" si="531"/>
        <v>91520.879841399161</v>
      </c>
      <c r="T3769">
        <f t="shared" si="523"/>
        <v>37.670000000001075</v>
      </c>
      <c r="U3769" s="1">
        <f>Q3769/MainSheet!$C$22</f>
        <v>1</v>
      </c>
    </row>
    <row r="3770" spans="7:21">
      <c r="G3770">
        <f t="shared" si="524"/>
        <v>37.680000000001073</v>
      </c>
      <c r="H3770">
        <f t="shared" si="525"/>
        <v>198000</v>
      </c>
      <c r="I3770" s="2">
        <f>MIN(MainSheet!$C$10/MainSheet!$C$9,MainSheet!$K$9*60)</f>
        <v>660</v>
      </c>
      <c r="J3770" s="1">
        <f>IF(G3770&gt;MainSheet!$C$11,IF(J3769&gt;=0.999,1,(G3770-MainSheet!$C$11)*I3770/$B$2/60),0)</f>
        <v>1</v>
      </c>
      <c r="K3770" s="1">
        <f>IF(G3770&gt;MainSheet!$C$11+$B$6,IF(K3769&gt;=0.999,1,(G3770-MainSheet!$C$11-$B$6)*I3770/$C$2/60),0)</f>
        <v>1</v>
      </c>
      <c r="L3770" s="1">
        <f>IF(G3770&gt;MainSheet!$C$11+$B$6+$C$6,IF(L3769&gt;=0.999,1,(G3770-MainSheet!$C$11-$B$6-$C$6)*I3770/$D$2/60),0)</f>
        <v>1</v>
      </c>
      <c r="M3770">
        <f t="shared" si="526"/>
        <v>1</v>
      </c>
      <c r="N3770" s="2">
        <f t="shared" si="527"/>
        <v>3721.0526315789471</v>
      </c>
      <c r="O3770">
        <f t="shared" si="530"/>
        <v>977.02127659574455</v>
      </c>
      <c r="P3770">
        <f t="shared" si="528"/>
        <v>192000</v>
      </c>
      <c r="Q3770" s="2">
        <f t="shared" si="529"/>
        <v>196698.0739081747</v>
      </c>
      <c r="R3770">
        <f>Q3770/MainSheet!$C$8*(G3770-G3769)+R3769</f>
        <v>5672.6958032581915</v>
      </c>
      <c r="S3770">
        <f t="shared" si="531"/>
        <v>91553.662853717193</v>
      </c>
      <c r="T3770">
        <f t="shared" si="523"/>
        <v>37.680000000001073</v>
      </c>
      <c r="U3770" s="1">
        <f>Q3770/MainSheet!$C$22</f>
        <v>1</v>
      </c>
    </row>
    <row r="3771" spans="7:21">
      <c r="G3771">
        <f t="shared" si="524"/>
        <v>37.690000000001071</v>
      </c>
      <c r="H3771">
        <f t="shared" si="525"/>
        <v>198000</v>
      </c>
      <c r="I3771" s="2">
        <f>MIN(MainSheet!$C$10/MainSheet!$C$9,MainSheet!$K$9*60)</f>
        <v>660</v>
      </c>
      <c r="J3771" s="1">
        <f>IF(G3771&gt;MainSheet!$C$11,IF(J3770&gt;=0.999,1,(G3771-MainSheet!$C$11)*I3771/$B$2/60),0)</f>
        <v>1</v>
      </c>
      <c r="K3771" s="1">
        <f>IF(G3771&gt;MainSheet!$C$11+$B$6,IF(K3770&gt;=0.999,1,(G3771-MainSheet!$C$11-$B$6)*I3771/$C$2/60),0)</f>
        <v>1</v>
      </c>
      <c r="L3771" s="1">
        <f>IF(G3771&gt;MainSheet!$C$11+$B$6+$C$6,IF(L3770&gt;=0.999,1,(G3771-MainSheet!$C$11-$B$6-$C$6)*I3771/$D$2/60),0)</f>
        <v>1</v>
      </c>
      <c r="M3771">
        <f t="shared" si="526"/>
        <v>1</v>
      </c>
      <c r="N3771" s="2">
        <f t="shared" si="527"/>
        <v>3721.0526315789471</v>
      </c>
      <c r="O3771">
        <f t="shared" si="530"/>
        <v>977.02127659574455</v>
      </c>
      <c r="P3771">
        <f t="shared" si="528"/>
        <v>192000</v>
      </c>
      <c r="Q3771" s="2">
        <f t="shared" si="529"/>
        <v>196698.0739081747</v>
      </c>
      <c r="R3771">
        <f>Q3771/MainSheet!$C$8*(G3771-G3770)+R3770</f>
        <v>5674.7270497490254</v>
      </c>
      <c r="S3771">
        <f t="shared" si="531"/>
        <v>91586.445866035225</v>
      </c>
      <c r="T3771">
        <f t="shared" si="523"/>
        <v>37.690000000001071</v>
      </c>
      <c r="U3771" s="1">
        <f>Q3771/MainSheet!$C$22</f>
        <v>1</v>
      </c>
    </row>
    <row r="3772" spans="7:21">
      <c r="G3772">
        <f t="shared" si="524"/>
        <v>37.700000000001069</v>
      </c>
      <c r="H3772">
        <f t="shared" si="525"/>
        <v>198000</v>
      </c>
      <c r="I3772" s="2">
        <f>MIN(MainSheet!$C$10/MainSheet!$C$9,MainSheet!$K$9*60)</f>
        <v>660</v>
      </c>
      <c r="J3772" s="1">
        <f>IF(G3772&gt;MainSheet!$C$11,IF(J3771&gt;=0.999,1,(G3772-MainSheet!$C$11)*I3772/$B$2/60),0)</f>
        <v>1</v>
      </c>
      <c r="K3772" s="1">
        <f>IF(G3772&gt;MainSheet!$C$11+$B$6,IF(K3771&gt;=0.999,1,(G3772-MainSheet!$C$11-$B$6)*I3772/$C$2/60),0)</f>
        <v>1</v>
      </c>
      <c r="L3772" s="1">
        <f>IF(G3772&gt;MainSheet!$C$11+$B$6+$C$6,IF(L3771&gt;=0.999,1,(G3772-MainSheet!$C$11-$B$6-$C$6)*I3772/$D$2/60),0)</f>
        <v>1</v>
      </c>
      <c r="M3772">
        <f t="shared" si="526"/>
        <v>1</v>
      </c>
      <c r="N3772" s="2">
        <f t="shared" si="527"/>
        <v>3721.0526315789471</v>
      </c>
      <c r="O3772">
        <f t="shared" si="530"/>
        <v>977.02127659574455</v>
      </c>
      <c r="P3772">
        <f t="shared" si="528"/>
        <v>192000</v>
      </c>
      <c r="Q3772" s="2">
        <f t="shared" si="529"/>
        <v>196698.0739081747</v>
      </c>
      <c r="R3772">
        <f>Q3772/MainSheet!$C$8*(G3772-G3771)+R3771</f>
        <v>5676.7582962398592</v>
      </c>
      <c r="S3772">
        <f t="shared" si="531"/>
        <v>91619.228878353257</v>
      </c>
      <c r="T3772">
        <f t="shared" si="523"/>
        <v>37.700000000001069</v>
      </c>
      <c r="U3772" s="1">
        <f>Q3772/MainSheet!$C$22</f>
        <v>1</v>
      </c>
    </row>
    <row r="3773" spans="7:21">
      <c r="G3773">
        <f t="shared" si="524"/>
        <v>37.710000000001067</v>
      </c>
      <c r="H3773">
        <f t="shared" si="525"/>
        <v>198000</v>
      </c>
      <c r="I3773" s="2">
        <f>MIN(MainSheet!$C$10/MainSheet!$C$9,MainSheet!$K$9*60)</f>
        <v>660</v>
      </c>
      <c r="J3773" s="1">
        <f>IF(G3773&gt;MainSheet!$C$11,IF(J3772&gt;=0.999,1,(G3773-MainSheet!$C$11)*I3773/$B$2/60),0)</f>
        <v>1</v>
      </c>
      <c r="K3773" s="1">
        <f>IF(G3773&gt;MainSheet!$C$11+$B$6,IF(K3772&gt;=0.999,1,(G3773-MainSheet!$C$11-$B$6)*I3773/$C$2/60),0)</f>
        <v>1</v>
      </c>
      <c r="L3773" s="1">
        <f>IF(G3773&gt;MainSheet!$C$11+$B$6+$C$6,IF(L3772&gt;=0.999,1,(G3773-MainSheet!$C$11-$B$6-$C$6)*I3773/$D$2/60),0)</f>
        <v>1</v>
      </c>
      <c r="M3773">
        <f t="shared" si="526"/>
        <v>1</v>
      </c>
      <c r="N3773" s="2">
        <f t="shared" si="527"/>
        <v>3721.0526315789471</v>
      </c>
      <c r="O3773">
        <f t="shared" si="530"/>
        <v>977.02127659574455</v>
      </c>
      <c r="P3773">
        <f t="shared" si="528"/>
        <v>192000</v>
      </c>
      <c r="Q3773" s="2">
        <f t="shared" si="529"/>
        <v>196698.0739081747</v>
      </c>
      <c r="R3773">
        <f>Q3773/MainSheet!$C$8*(G3773-G3772)+R3772</f>
        <v>5678.789542730693</v>
      </c>
      <c r="S3773">
        <f t="shared" si="531"/>
        <v>91652.011890671289</v>
      </c>
      <c r="T3773">
        <f t="shared" si="523"/>
        <v>37.710000000001067</v>
      </c>
      <c r="U3773" s="1">
        <f>Q3773/MainSheet!$C$22</f>
        <v>1</v>
      </c>
    </row>
    <row r="3774" spans="7:21">
      <c r="G3774">
        <f t="shared" si="524"/>
        <v>37.720000000001065</v>
      </c>
      <c r="H3774">
        <f t="shared" si="525"/>
        <v>198000</v>
      </c>
      <c r="I3774" s="2">
        <f>MIN(MainSheet!$C$10/MainSheet!$C$9,MainSheet!$K$9*60)</f>
        <v>660</v>
      </c>
      <c r="J3774" s="1">
        <f>IF(G3774&gt;MainSheet!$C$11,IF(J3773&gt;=0.999,1,(G3774-MainSheet!$C$11)*I3774/$B$2/60),0)</f>
        <v>1</v>
      </c>
      <c r="K3774" s="1">
        <f>IF(G3774&gt;MainSheet!$C$11+$B$6,IF(K3773&gt;=0.999,1,(G3774-MainSheet!$C$11-$B$6)*I3774/$C$2/60),0)</f>
        <v>1</v>
      </c>
      <c r="L3774" s="1">
        <f>IF(G3774&gt;MainSheet!$C$11+$B$6+$C$6,IF(L3773&gt;=0.999,1,(G3774-MainSheet!$C$11-$B$6-$C$6)*I3774/$D$2/60),0)</f>
        <v>1</v>
      </c>
      <c r="M3774">
        <f t="shared" si="526"/>
        <v>1</v>
      </c>
      <c r="N3774" s="2">
        <f t="shared" si="527"/>
        <v>3721.0526315789471</v>
      </c>
      <c r="O3774">
        <f t="shared" si="530"/>
        <v>977.02127659574455</v>
      </c>
      <c r="P3774">
        <f t="shared" si="528"/>
        <v>192000</v>
      </c>
      <c r="Q3774" s="2">
        <f t="shared" si="529"/>
        <v>196698.0739081747</v>
      </c>
      <c r="R3774">
        <f>Q3774/MainSheet!$C$8*(G3774-G3773)+R3773</f>
        <v>5680.8207892215269</v>
      </c>
      <c r="S3774">
        <f t="shared" si="531"/>
        <v>91684.794902989321</v>
      </c>
      <c r="T3774">
        <f t="shared" si="523"/>
        <v>37.720000000001065</v>
      </c>
      <c r="U3774" s="1">
        <f>Q3774/MainSheet!$C$22</f>
        <v>1</v>
      </c>
    </row>
    <row r="3775" spans="7:21">
      <c r="G3775">
        <f t="shared" si="524"/>
        <v>37.730000000001063</v>
      </c>
      <c r="H3775">
        <f t="shared" si="525"/>
        <v>198000</v>
      </c>
      <c r="I3775" s="2">
        <f>MIN(MainSheet!$C$10/MainSheet!$C$9,MainSheet!$K$9*60)</f>
        <v>660</v>
      </c>
      <c r="J3775" s="1">
        <f>IF(G3775&gt;MainSheet!$C$11,IF(J3774&gt;=0.999,1,(G3775-MainSheet!$C$11)*I3775/$B$2/60),0)</f>
        <v>1</v>
      </c>
      <c r="K3775" s="1">
        <f>IF(G3775&gt;MainSheet!$C$11+$B$6,IF(K3774&gt;=0.999,1,(G3775-MainSheet!$C$11-$B$6)*I3775/$C$2/60),0)</f>
        <v>1</v>
      </c>
      <c r="L3775" s="1">
        <f>IF(G3775&gt;MainSheet!$C$11+$B$6+$C$6,IF(L3774&gt;=0.999,1,(G3775-MainSheet!$C$11-$B$6-$C$6)*I3775/$D$2/60),0)</f>
        <v>1</v>
      </c>
      <c r="M3775">
        <f t="shared" si="526"/>
        <v>1</v>
      </c>
      <c r="N3775" s="2">
        <f t="shared" si="527"/>
        <v>3721.0526315789471</v>
      </c>
      <c r="O3775">
        <f t="shared" si="530"/>
        <v>977.02127659574455</v>
      </c>
      <c r="P3775">
        <f t="shared" si="528"/>
        <v>192000</v>
      </c>
      <c r="Q3775" s="2">
        <f t="shared" si="529"/>
        <v>196698.0739081747</v>
      </c>
      <c r="R3775">
        <f>Q3775/MainSheet!$C$8*(G3775-G3774)+R3774</f>
        <v>5682.8520357123607</v>
      </c>
      <c r="S3775">
        <f t="shared" si="531"/>
        <v>91717.577915307353</v>
      </c>
      <c r="T3775">
        <f t="shared" si="523"/>
        <v>37.730000000001063</v>
      </c>
      <c r="U3775" s="1">
        <f>Q3775/MainSheet!$C$22</f>
        <v>1</v>
      </c>
    </row>
    <row r="3776" spans="7:21">
      <c r="G3776">
        <f t="shared" si="524"/>
        <v>37.740000000001061</v>
      </c>
      <c r="H3776">
        <f t="shared" si="525"/>
        <v>198000</v>
      </c>
      <c r="I3776" s="2">
        <f>MIN(MainSheet!$C$10/MainSheet!$C$9,MainSheet!$K$9*60)</f>
        <v>660</v>
      </c>
      <c r="J3776" s="1">
        <f>IF(G3776&gt;MainSheet!$C$11,IF(J3775&gt;=0.999,1,(G3776-MainSheet!$C$11)*I3776/$B$2/60),0)</f>
        <v>1</v>
      </c>
      <c r="K3776" s="1">
        <f>IF(G3776&gt;MainSheet!$C$11+$B$6,IF(K3775&gt;=0.999,1,(G3776-MainSheet!$C$11-$B$6)*I3776/$C$2/60),0)</f>
        <v>1</v>
      </c>
      <c r="L3776" s="1">
        <f>IF(G3776&gt;MainSheet!$C$11+$B$6+$C$6,IF(L3775&gt;=0.999,1,(G3776-MainSheet!$C$11-$B$6-$C$6)*I3776/$D$2/60),0)</f>
        <v>1</v>
      </c>
      <c r="M3776">
        <f t="shared" si="526"/>
        <v>1</v>
      </c>
      <c r="N3776" s="2">
        <f t="shared" si="527"/>
        <v>3721.0526315789471</v>
      </c>
      <c r="O3776">
        <f t="shared" si="530"/>
        <v>977.02127659574455</v>
      </c>
      <c r="P3776">
        <f t="shared" si="528"/>
        <v>192000</v>
      </c>
      <c r="Q3776" s="2">
        <f t="shared" si="529"/>
        <v>196698.0739081747</v>
      </c>
      <c r="R3776">
        <f>Q3776/MainSheet!$C$8*(G3776-G3775)+R3775</f>
        <v>5684.8832822031945</v>
      </c>
      <c r="S3776">
        <f t="shared" si="531"/>
        <v>91750.360927625385</v>
      </c>
      <c r="T3776">
        <f t="shared" si="523"/>
        <v>37.740000000001061</v>
      </c>
      <c r="U3776" s="1">
        <f>Q3776/MainSheet!$C$22</f>
        <v>1</v>
      </c>
    </row>
    <row r="3777" spans="7:21">
      <c r="G3777">
        <f t="shared" si="524"/>
        <v>37.750000000001059</v>
      </c>
      <c r="H3777">
        <f t="shared" si="525"/>
        <v>198000</v>
      </c>
      <c r="I3777" s="2">
        <f>MIN(MainSheet!$C$10/MainSheet!$C$9,MainSheet!$K$9*60)</f>
        <v>660</v>
      </c>
      <c r="J3777" s="1">
        <f>IF(G3777&gt;MainSheet!$C$11,IF(J3776&gt;=0.999,1,(G3777-MainSheet!$C$11)*I3777/$B$2/60),0)</f>
        <v>1</v>
      </c>
      <c r="K3777" s="1">
        <f>IF(G3777&gt;MainSheet!$C$11+$B$6,IF(K3776&gt;=0.999,1,(G3777-MainSheet!$C$11-$B$6)*I3777/$C$2/60),0)</f>
        <v>1</v>
      </c>
      <c r="L3777" s="1">
        <f>IF(G3777&gt;MainSheet!$C$11+$B$6+$C$6,IF(L3776&gt;=0.999,1,(G3777-MainSheet!$C$11-$B$6-$C$6)*I3777/$D$2/60),0)</f>
        <v>1</v>
      </c>
      <c r="M3777">
        <f t="shared" si="526"/>
        <v>1</v>
      </c>
      <c r="N3777" s="2">
        <f t="shared" si="527"/>
        <v>3721.0526315789471</v>
      </c>
      <c r="O3777">
        <f t="shared" si="530"/>
        <v>977.02127659574455</v>
      </c>
      <c r="P3777">
        <f t="shared" si="528"/>
        <v>192000</v>
      </c>
      <c r="Q3777" s="2">
        <f t="shared" si="529"/>
        <v>196698.0739081747</v>
      </c>
      <c r="R3777">
        <f>Q3777/MainSheet!$C$8*(G3777-G3776)+R3776</f>
        <v>5686.9145286940284</v>
      </c>
      <c r="S3777">
        <f t="shared" si="531"/>
        <v>91783.143939943417</v>
      </c>
      <c r="T3777">
        <f t="shared" si="523"/>
        <v>37.750000000001059</v>
      </c>
      <c r="U3777" s="1">
        <f>Q3777/MainSheet!$C$22</f>
        <v>1</v>
      </c>
    </row>
    <row r="3778" spans="7:21">
      <c r="G3778">
        <f t="shared" si="524"/>
        <v>37.760000000001057</v>
      </c>
      <c r="H3778">
        <f t="shared" si="525"/>
        <v>198000</v>
      </c>
      <c r="I3778" s="2">
        <f>MIN(MainSheet!$C$10/MainSheet!$C$9,MainSheet!$K$9*60)</f>
        <v>660</v>
      </c>
      <c r="J3778" s="1">
        <f>IF(G3778&gt;MainSheet!$C$11,IF(J3777&gt;=0.999,1,(G3778-MainSheet!$C$11)*I3778/$B$2/60),0)</f>
        <v>1</v>
      </c>
      <c r="K3778" s="1">
        <f>IF(G3778&gt;MainSheet!$C$11+$B$6,IF(K3777&gt;=0.999,1,(G3778-MainSheet!$C$11-$B$6)*I3778/$C$2/60),0)</f>
        <v>1</v>
      </c>
      <c r="L3778" s="1">
        <f>IF(G3778&gt;MainSheet!$C$11+$B$6+$C$6,IF(L3777&gt;=0.999,1,(G3778-MainSheet!$C$11-$B$6-$C$6)*I3778/$D$2/60),0)</f>
        <v>1</v>
      </c>
      <c r="M3778">
        <f t="shared" si="526"/>
        <v>1</v>
      </c>
      <c r="N3778" s="2">
        <f t="shared" si="527"/>
        <v>3721.0526315789471</v>
      </c>
      <c r="O3778">
        <f t="shared" si="530"/>
        <v>977.02127659574455</v>
      </c>
      <c r="P3778">
        <f t="shared" si="528"/>
        <v>192000</v>
      </c>
      <c r="Q3778" s="2">
        <f t="shared" si="529"/>
        <v>196698.0739081747</v>
      </c>
      <c r="R3778">
        <f>Q3778/MainSheet!$C$8*(G3778-G3777)+R3777</f>
        <v>5688.9457751848622</v>
      </c>
      <c r="S3778">
        <f t="shared" si="531"/>
        <v>91815.926952261449</v>
      </c>
      <c r="T3778">
        <f t="shared" si="523"/>
        <v>37.760000000001057</v>
      </c>
      <c r="U3778" s="1">
        <f>Q3778/MainSheet!$C$22</f>
        <v>1</v>
      </c>
    </row>
    <row r="3779" spans="7:21">
      <c r="G3779">
        <f t="shared" si="524"/>
        <v>37.770000000001055</v>
      </c>
      <c r="H3779">
        <f t="shared" si="525"/>
        <v>198000</v>
      </c>
      <c r="I3779" s="2">
        <f>MIN(MainSheet!$C$10/MainSheet!$C$9,MainSheet!$K$9*60)</f>
        <v>660</v>
      </c>
      <c r="J3779" s="1">
        <f>IF(G3779&gt;MainSheet!$C$11,IF(J3778&gt;=0.999,1,(G3779-MainSheet!$C$11)*I3779/$B$2/60),0)</f>
        <v>1</v>
      </c>
      <c r="K3779" s="1">
        <f>IF(G3779&gt;MainSheet!$C$11+$B$6,IF(K3778&gt;=0.999,1,(G3779-MainSheet!$C$11-$B$6)*I3779/$C$2/60),0)</f>
        <v>1</v>
      </c>
      <c r="L3779" s="1">
        <f>IF(G3779&gt;MainSheet!$C$11+$B$6+$C$6,IF(L3778&gt;=0.999,1,(G3779-MainSheet!$C$11-$B$6-$C$6)*I3779/$D$2/60),0)</f>
        <v>1</v>
      </c>
      <c r="M3779">
        <f t="shared" si="526"/>
        <v>1</v>
      </c>
      <c r="N3779" s="2">
        <f t="shared" si="527"/>
        <v>3721.0526315789471</v>
      </c>
      <c r="O3779">
        <f t="shared" si="530"/>
        <v>977.02127659574455</v>
      </c>
      <c r="P3779">
        <f t="shared" si="528"/>
        <v>192000</v>
      </c>
      <c r="Q3779" s="2">
        <f t="shared" si="529"/>
        <v>196698.0739081747</v>
      </c>
      <c r="R3779">
        <f>Q3779/MainSheet!$C$8*(G3779-G3778)+R3778</f>
        <v>5690.9770216756961</v>
      </c>
      <c r="S3779">
        <f t="shared" si="531"/>
        <v>91848.709964579481</v>
      </c>
      <c r="T3779">
        <f t="shared" ref="T3779:T3842" si="532">G3779</f>
        <v>37.770000000001055</v>
      </c>
      <c r="U3779" s="1">
        <f>Q3779/MainSheet!$C$22</f>
        <v>1</v>
      </c>
    </row>
    <row r="3780" spans="7:21">
      <c r="G3780">
        <f t="shared" ref="G3780:G3843" si="533">G3779+$F$2</f>
        <v>37.780000000001053</v>
      </c>
      <c r="H3780">
        <f t="shared" ref="H3780:H3843" si="534">H3779</f>
        <v>198000</v>
      </c>
      <c r="I3780" s="2">
        <f>MIN(MainSheet!$C$10/MainSheet!$C$9,MainSheet!$K$9*60)</f>
        <v>660</v>
      </c>
      <c r="J3780" s="1">
        <f>IF(G3780&gt;MainSheet!$C$11,IF(J3779&gt;=0.999,1,(G3780-MainSheet!$C$11)*I3780/$B$2/60),0)</f>
        <v>1</v>
      </c>
      <c r="K3780" s="1">
        <f>IF(G3780&gt;MainSheet!$C$11+$B$6,IF(K3779&gt;=0.999,1,(G3780-MainSheet!$C$11-$B$6)*I3780/$C$2/60),0)</f>
        <v>1</v>
      </c>
      <c r="L3780" s="1">
        <f>IF(G3780&gt;MainSheet!$C$11+$B$6+$C$6,IF(L3779&gt;=0.999,1,(G3780-MainSheet!$C$11-$B$6-$C$6)*I3780/$D$2/60),0)</f>
        <v>1</v>
      </c>
      <c r="M3780">
        <f t="shared" ref="M3780:M3843" si="535">(J3780*$B$2+K3780*$C$2+L3780*$D$2)/SUM($B$2:$D$2)</f>
        <v>1</v>
      </c>
      <c r="N3780" s="2">
        <f t="shared" ref="N3780:N3843" si="536">IF(J3780&gt;=0.01,((1-J3780)*B$3+B$4*(J3780)),0)</f>
        <v>3721.0526315789471</v>
      </c>
      <c r="O3780">
        <f t="shared" si="530"/>
        <v>977.02127659574455</v>
      </c>
      <c r="P3780">
        <f t="shared" ref="P3780:P3843" si="537">IF(IF(N3780+O3780&gt;H3780,H3780-O3780-N3780,IF(L3780&gt;0,((1-L3780)*D$3+D$4*(L3780)),0))+O3780+N3780&gt;H3780,H3780-N3780-O3780,IF(N3780+O3780&gt;H3780,H3780-O3780-N3780,IF(L3780&gt;0,((1-L3780)*D$3+D$4*(L3780)),0)))</f>
        <v>192000</v>
      </c>
      <c r="Q3780" s="2">
        <f t="shared" ref="Q3780:Q3843" si="538">SUM(N3780:P3780)</f>
        <v>196698.0739081747</v>
      </c>
      <c r="R3780">
        <f>Q3780/MainSheet!$C$8*(G3780-G3779)+R3779</f>
        <v>5693.0082681665299</v>
      </c>
      <c r="S3780">
        <f t="shared" si="531"/>
        <v>91881.492976897513</v>
      </c>
      <c r="T3780">
        <f t="shared" si="532"/>
        <v>37.780000000001053</v>
      </c>
      <c r="U3780" s="1">
        <f>Q3780/MainSheet!$C$22</f>
        <v>1</v>
      </c>
    </row>
    <row r="3781" spans="7:21">
      <c r="G3781">
        <f t="shared" si="533"/>
        <v>37.790000000001051</v>
      </c>
      <c r="H3781">
        <f t="shared" si="534"/>
        <v>198000</v>
      </c>
      <c r="I3781" s="2">
        <f>MIN(MainSheet!$C$10/MainSheet!$C$9,MainSheet!$K$9*60)</f>
        <v>660</v>
      </c>
      <c r="J3781" s="1">
        <f>IF(G3781&gt;MainSheet!$C$11,IF(J3780&gt;=0.999,1,(G3781-MainSheet!$C$11)*I3781/$B$2/60),0)</f>
        <v>1</v>
      </c>
      <c r="K3781" s="1">
        <f>IF(G3781&gt;MainSheet!$C$11+$B$6,IF(K3780&gt;=0.999,1,(G3781-MainSheet!$C$11-$B$6)*I3781/$C$2/60),0)</f>
        <v>1</v>
      </c>
      <c r="L3781" s="1">
        <f>IF(G3781&gt;MainSheet!$C$11+$B$6+$C$6,IF(L3780&gt;=0.999,1,(G3781-MainSheet!$C$11-$B$6-$C$6)*I3781/$D$2/60),0)</f>
        <v>1</v>
      </c>
      <c r="M3781">
        <f t="shared" si="535"/>
        <v>1</v>
      </c>
      <c r="N3781" s="2">
        <f t="shared" si="536"/>
        <v>3721.0526315789471</v>
      </c>
      <c r="O3781">
        <f t="shared" ref="O3781:O3844" si="539">IF(K3781&gt;=0.01,((1-K3781)*C$3+C$4*(K3781)),0)</f>
        <v>977.02127659574455</v>
      </c>
      <c r="P3781">
        <f t="shared" si="537"/>
        <v>192000</v>
      </c>
      <c r="Q3781" s="2">
        <f t="shared" si="538"/>
        <v>196698.0739081747</v>
      </c>
      <c r="R3781">
        <f>Q3781/MainSheet!$C$8*(G3781-G3780)+R3780</f>
        <v>5695.0395146573637</v>
      </c>
      <c r="S3781">
        <f t="shared" ref="S3781:S3844" si="540">Q3781*$F$2/60+S3780</f>
        <v>91914.275989215545</v>
      </c>
      <c r="T3781">
        <f t="shared" si="532"/>
        <v>37.790000000001051</v>
      </c>
      <c r="U3781" s="1">
        <f>Q3781/MainSheet!$C$22</f>
        <v>1</v>
      </c>
    </row>
    <row r="3782" spans="7:21">
      <c r="G3782">
        <f t="shared" si="533"/>
        <v>37.800000000001049</v>
      </c>
      <c r="H3782">
        <f t="shared" si="534"/>
        <v>198000</v>
      </c>
      <c r="I3782" s="2">
        <f>MIN(MainSheet!$C$10/MainSheet!$C$9,MainSheet!$K$9*60)</f>
        <v>660</v>
      </c>
      <c r="J3782" s="1">
        <f>IF(G3782&gt;MainSheet!$C$11,IF(J3781&gt;=0.999,1,(G3782-MainSheet!$C$11)*I3782/$B$2/60),0)</f>
        <v>1</v>
      </c>
      <c r="K3782" s="1">
        <f>IF(G3782&gt;MainSheet!$C$11+$B$6,IF(K3781&gt;=0.999,1,(G3782-MainSheet!$C$11-$B$6)*I3782/$C$2/60),0)</f>
        <v>1</v>
      </c>
      <c r="L3782" s="1">
        <f>IF(G3782&gt;MainSheet!$C$11+$B$6+$C$6,IF(L3781&gt;=0.999,1,(G3782-MainSheet!$C$11-$B$6-$C$6)*I3782/$D$2/60),0)</f>
        <v>1</v>
      </c>
      <c r="M3782">
        <f t="shared" si="535"/>
        <v>1</v>
      </c>
      <c r="N3782" s="2">
        <f t="shared" si="536"/>
        <v>3721.0526315789471</v>
      </c>
      <c r="O3782">
        <f t="shared" si="539"/>
        <v>977.02127659574455</v>
      </c>
      <c r="P3782">
        <f t="shared" si="537"/>
        <v>192000</v>
      </c>
      <c r="Q3782" s="2">
        <f t="shared" si="538"/>
        <v>196698.0739081747</v>
      </c>
      <c r="R3782">
        <f>Q3782/MainSheet!$C$8*(G3782-G3781)+R3781</f>
        <v>5697.0707611481976</v>
      </c>
      <c r="S3782">
        <f t="shared" si="540"/>
        <v>91947.059001533577</v>
      </c>
      <c r="T3782">
        <f t="shared" si="532"/>
        <v>37.800000000001049</v>
      </c>
      <c r="U3782" s="1">
        <f>Q3782/MainSheet!$C$22</f>
        <v>1</v>
      </c>
    </row>
    <row r="3783" spans="7:21">
      <c r="G3783">
        <f t="shared" si="533"/>
        <v>37.810000000001047</v>
      </c>
      <c r="H3783">
        <f t="shared" si="534"/>
        <v>198000</v>
      </c>
      <c r="I3783" s="2">
        <f>MIN(MainSheet!$C$10/MainSheet!$C$9,MainSheet!$K$9*60)</f>
        <v>660</v>
      </c>
      <c r="J3783" s="1">
        <f>IF(G3783&gt;MainSheet!$C$11,IF(J3782&gt;=0.999,1,(G3783-MainSheet!$C$11)*I3783/$B$2/60),0)</f>
        <v>1</v>
      </c>
      <c r="K3783" s="1">
        <f>IF(G3783&gt;MainSheet!$C$11+$B$6,IF(K3782&gt;=0.999,1,(G3783-MainSheet!$C$11-$B$6)*I3783/$C$2/60),0)</f>
        <v>1</v>
      </c>
      <c r="L3783" s="1">
        <f>IF(G3783&gt;MainSheet!$C$11+$B$6+$C$6,IF(L3782&gt;=0.999,1,(G3783-MainSheet!$C$11-$B$6-$C$6)*I3783/$D$2/60),0)</f>
        <v>1</v>
      </c>
      <c r="M3783">
        <f t="shared" si="535"/>
        <v>1</v>
      </c>
      <c r="N3783" s="2">
        <f t="shared" si="536"/>
        <v>3721.0526315789471</v>
      </c>
      <c r="O3783">
        <f t="shared" si="539"/>
        <v>977.02127659574455</v>
      </c>
      <c r="P3783">
        <f t="shared" si="537"/>
        <v>192000</v>
      </c>
      <c r="Q3783" s="2">
        <f t="shared" si="538"/>
        <v>196698.0739081747</v>
      </c>
      <c r="R3783">
        <f>Q3783/MainSheet!$C$8*(G3783-G3782)+R3782</f>
        <v>5699.1020076390314</v>
      </c>
      <c r="S3783">
        <f t="shared" si="540"/>
        <v>91979.842013851608</v>
      </c>
      <c r="T3783">
        <f t="shared" si="532"/>
        <v>37.810000000001047</v>
      </c>
      <c r="U3783" s="1">
        <f>Q3783/MainSheet!$C$22</f>
        <v>1</v>
      </c>
    </row>
    <row r="3784" spans="7:21">
      <c r="G3784">
        <f t="shared" si="533"/>
        <v>37.820000000001045</v>
      </c>
      <c r="H3784">
        <f t="shared" si="534"/>
        <v>198000</v>
      </c>
      <c r="I3784" s="2">
        <f>MIN(MainSheet!$C$10/MainSheet!$C$9,MainSheet!$K$9*60)</f>
        <v>660</v>
      </c>
      <c r="J3784" s="1">
        <f>IF(G3784&gt;MainSheet!$C$11,IF(J3783&gt;=0.999,1,(G3784-MainSheet!$C$11)*I3784/$B$2/60),0)</f>
        <v>1</v>
      </c>
      <c r="K3784" s="1">
        <f>IF(G3784&gt;MainSheet!$C$11+$B$6,IF(K3783&gt;=0.999,1,(G3784-MainSheet!$C$11-$B$6)*I3784/$C$2/60),0)</f>
        <v>1</v>
      </c>
      <c r="L3784" s="1">
        <f>IF(G3784&gt;MainSheet!$C$11+$B$6+$C$6,IF(L3783&gt;=0.999,1,(G3784-MainSheet!$C$11-$B$6-$C$6)*I3784/$D$2/60),0)</f>
        <v>1</v>
      </c>
      <c r="M3784">
        <f t="shared" si="535"/>
        <v>1</v>
      </c>
      <c r="N3784" s="2">
        <f t="shared" si="536"/>
        <v>3721.0526315789471</v>
      </c>
      <c r="O3784">
        <f t="shared" si="539"/>
        <v>977.02127659574455</v>
      </c>
      <c r="P3784">
        <f t="shared" si="537"/>
        <v>192000</v>
      </c>
      <c r="Q3784" s="2">
        <f t="shared" si="538"/>
        <v>196698.0739081747</v>
      </c>
      <c r="R3784">
        <f>Q3784/MainSheet!$C$8*(G3784-G3783)+R3783</f>
        <v>5701.1332541298652</v>
      </c>
      <c r="S3784">
        <f t="shared" si="540"/>
        <v>92012.62502616964</v>
      </c>
      <c r="T3784">
        <f t="shared" si="532"/>
        <v>37.820000000001045</v>
      </c>
      <c r="U3784" s="1">
        <f>Q3784/MainSheet!$C$22</f>
        <v>1</v>
      </c>
    </row>
    <row r="3785" spans="7:21">
      <c r="G3785">
        <f t="shared" si="533"/>
        <v>37.830000000001043</v>
      </c>
      <c r="H3785">
        <f t="shared" si="534"/>
        <v>198000</v>
      </c>
      <c r="I3785" s="2">
        <f>MIN(MainSheet!$C$10/MainSheet!$C$9,MainSheet!$K$9*60)</f>
        <v>660</v>
      </c>
      <c r="J3785" s="1">
        <f>IF(G3785&gt;MainSheet!$C$11,IF(J3784&gt;=0.999,1,(G3785-MainSheet!$C$11)*I3785/$B$2/60),0)</f>
        <v>1</v>
      </c>
      <c r="K3785" s="1">
        <f>IF(G3785&gt;MainSheet!$C$11+$B$6,IF(K3784&gt;=0.999,1,(G3785-MainSheet!$C$11-$B$6)*I3785/$C$2/60),0)</f>
        <v>1</v>
      </c>
      <c r="L3785" s="1">
        <f>IF(G3785&gt;MainSheet!$C$11+$B$6+$C$6,IF(L3784&gt;=0.999,1,(G3785-MainSheet!$C$11-$B$6-$C$6)*I3785/$D$2/60),0)</f>
        <v>1</v>
      </c>
      <c r="M3785">
        <f t="shared" si="535"/>
        <v>1</v>
      </c>
      <c r="N3785" s="2">
        <f t="shared" si="536"/>
        <v>3721.0526315789471</v>
      </c>
      <c r="O3785">
        <f t="shared" si="539"/>
        <v>977.02127659574455</v>
      </c>
      <c r="P3785">
        <f t="shared" si="537"/>
        <v>192000</v>
      </c>
      <c r="Q3785" s="2">
        <f t="shared" si="538"/>
        <v>196698.0739081747</v>
      </c>
      <c r="R3785">
        <f>Q3785/MainSheet!$C$8*(G3785-G3784)+R3784</f>
        <v>5703.1645006206991</v>
      </c>
      <c r="S3785">
        <f t="shared" si="540"/>
        <v>92045.408038487672</v>
      </c>
      <c r="T3785">
        <f t="shared" si="532"/>
        <v>37.830000000001043</v>
      </c>
      <c r="U3785" s="1">
        <f>Q3785/MainSheet!$C$22</f>
        <v>1</v>
      </c>
    </row>
    <row r="3786" spans="7:21">
      <c r="G3786">
        <f t="shared" si="533"/>
        <v>37.840000000001041</v>
      </c>
      <c r="H3786">
        <f t="shared" si="534"/>
        <v>198000</v>
      </c>
      <c r="I3786" s="2">
        <f>MIN(MainSheet!$C$10/MainSheet!$C$9,MainSheet!$K$9*60)</f>
        <v>660</v>
      </c>
      <c r="J3786" s="1">
        <f>IF(G3786&gt;MainSheet!$C$11,IF(J3785&gt;=0.999,1,(G3786-MainSheet!$C$11)*I3786/$B$2/60),0)</f>
        <v>1</v>
      </c>
      <c r="K3786" s="1">
        <f>IF(G3786&gt;MainSheet!$C$11+$B$6,IF(K3785&gt;=0.999,1,(G3786-MainSheet!$C$11-$B$6)*I3786/$C$2/60),0)</f>
        <v>1</v>
      </c>
      <c r="L3786" s="1">
        <f>IF(G3786&gt;MainSheet!$C$11+$B$6+$C$6,IF(L3785&gt;=0.999,1,(G3786-MainSheet!$C$11-$B$6-$C$6)*I3786/$D$2/60),0)</f>
        <v>1</v>
      </c>
      <c r="M3786">
        <f t="shared" si="535"/>
        <v>1</v>
      </c>
      <c r="N3786" s="2">
        <f t="shared" si="536"/>
        <v>3721.0526315789471</v>
      </c>
      <c r="O3786">
        <f t="shared" si="539"/>
        <v>977.02127659574455</v>
      </c>
      <c r="P3786">
        <f t="shared" si="537"/>
        <v>192000</v>
      </c>
      <c r="Q3786" s="2">
        <f t="shared" si="538"/>
        <v>196698.0739081747</v>
      </c>
      <c r="R3786">
        <f>Q3786/MainSheet!$C$8*(G3786-G3785)+R3785</f>
        <v>5705.1957471115329</v>
      </c>
      <c r="S3786">
        <f t="shared" si="540"/>
        <v>92078.191050805704</v>
      </c>
      <c r="T3786">
        <f t="shared" si="532"/>
        <v>37.840000000001041</v>
      </c>
      <c r="U3786" s="1">
        <f>Q3786/MainSheet!$C$22</f>
        <v>1</v>
      </c>
    </row>
    <row r="3787" spans="7:21">
      <c r="G3787">
        <f t="shared" si="533"/>
        <v>37.850000000001039</v>
      </c>
      <c r="H3787">
        <f t="shared" si="534"/>
        <v>198000</v>
      </c>
      <c r="I3787" s="2">
        <f>MIN(MainSheet!$C$10/MainSheet!$C$9,MainSheet!$K$9*60)</f>
        <v>660</v>
      </c>
      <c r="J3787" s="1">
        <f>IF(G3787&gt;MainSheet!$C$11,IF(J3786&gt;=0.999,1,(G3787-MainSheet!$C$11)*I3787/$B$2/60),0)</f>
        <v>1</v>
      </c>
      <c r="K3787" s="1">
        <f>IF(G3787&gt;MainSheet!$C$11+$B$6,IF(K3786&gt;=0.999,1,(G3787-MainSheet!$C$11-$B$6)*I3787/$C$2/60),0)</f>
        <v>1</v>
      </c>
      <c r="L3787" s="1">
        <f>IF(G3787&gt;MainSheet!$C$11+$B$6+$C$6,IF(L3786&gt;=0.999,1,(G3787-MainSheet!$C$11-$B$6-$C$6)*I3787/$D$2/60),0)</f>
        <v>1</v>
      </c>
      <c r="M3787">
        <f t="shared" si="535"/>
        <v>1</v>
      </c>
      <c r="N3787" s="2">
        <f t="shared" si="536"/>
        <v>3721.0526315789471</v>
      </c>
      <c r="O3787">
        <f t="shared" si="539"/>
        <v>977.02127659574455</v>
      </c>
      <c r="P3787">
        <f t="shared" si="537"/>
        <v>192000</v>
      </c>
      <c r="Q3787" s="2">
        <f t="shared" si="538"/>
        <v>196698.0739081747</v>
      </c>
      <c r="R3787">
        <f>Q3787/MainSheet!$C$8*(G3787-G3786)+R3786</f>
        <v>5707.2269936023667</v>
      </c>
      <c r="S3787">
        <f t="shared" si="540"/>
        <v>92110.974063123736</v>
      </c>
      <c r="T3787">
        <f t="shared" si="532"/>
        <v>37.850000000001039</v>
      </c>
      <c r="U3787" s="1">
        <f>Q3787/MainSheet!$C$22</f>
        <v>1</v>
      </c>
    </row>
    <row r="3788" spans="7:21">
      <c r="G3788">
        <f t="shared" si="533"/>
        <v>37.860000000001037</v>
      </c>
      <c r="H3788">
        <f t="shared" si="534"/>
        <v>198000</v>
      </c>
      <c r="I3788" s="2">
        <f>MIN(MainSheet!$C$10/MainSheet!$C$9,MainSheet!$K$9*60)</f>
        <v>660</v>
      </c>
      <c r="J3788" s="1">
        <f>IF(G3788&gt;MainSheet!$C$11,IF(J3787&gt;=0.999,1,(G3788-MainSheet!$C$11)*I3788/$B$2/60),0)</f>
        <v>1</v>
      </c>
      <c r="K3788" s="1">
        <f>IF(G3788&gt;MainSheet!$C$11+$B$6,IF(K3787&gt;=0.999,1,(G3788-MainSheet!$C$11-$B$6)*I3788/$C$2/60),0)</f>
        <v>1</v>
      </c>
      <c r="L3788" s="1">
        <f>IF(G3788&gt;MainSheet!$C$11+$B$6+$C$6,IF(L3787&gt;=0.999,1,(G3788-MainSheet!$C$11-$B$6-$C$6)*I3788/$D$2/60),0)</f>
        <v>1</v>
      </c>
      <c r="M3788">
        <f t="shared" si="535"/>
        <v>1</v>
      </c>
      <c r="N3788" s="2">
        <f t="shared" si="536"/>
        <v>3721.0526315789471</v>
      </c>
      <c r="O3788">
        <f t="shared" si="539"/>
        <v>977.02127659574455</v>
      </c>
      <c r="P3788">
        <f t="shared" si="537"/>
        <v>192000</v>
      </c>
      <c r="Q3788" s="2">
        <f t="shared" si="538"/>
        <v>196698.0739081747</v>
      </c>
      <c r="R3788">
        <f>Q3788/MainSheet!$C$8*(G3788-G3787)+R3787</f>
        <v>5709.2582400932006</v>
      </c>
      <c r="S3788">
        <f t="shared" si="540"/>
        <v>92143.757075441768</v>
      </c>
      <c r="T3788">
        <f t="shared" si="532"/>
        <v>37.860000000001037</v>
      </c>
      <c r="U3788" s="1">
        <f>Q3788/MainSheet!$C$22</f>
        <v>1</v>
      </c>
    </row>
    <row r="3789" spans="7:21">
      <c r="G3789">
        <f t="shared" si="533"/>
        <v>37.870000000001035</v>
      </c>
      <c r="H3789">
        <f t="shared" si="534"/>
        <v>198000</v>
      </c>
      <c r="I3789" s="2">
        <f>MIN(MainSheet!$C$10/MainSheet!$C$9,MainSheet!$K$9*60)</f>
        <v>660</v>
      </c>
      <c r="J3789" s="1">
        <f>IF(G3789&gt;MainSheet!$C$11,IF(J3788&gt;=0.999,1,(G3789-MainSheet!$C$11)*I3789/$B$2/60),0)</f>
        <v>1</v>
      </c>
      <c r="K3789" s="1">
        <f>IF(G3789&gt;MainSheet!$C$11+$B$6,IF(K3788&gt;=0.999,1,(G3789-MainSheet!$C$11-$B$6)*I3789/$C$2/60),0)</f>
        <v>1</v>
      </c>
      <c r="L3789" s="1">
        <f>IF(G3789&gt;MainSheet!$C$11+$B$6+$C$6,IF(L3788&gt;=0.999,1,(G3789-MainSheet!$C$11-$B$6-$C$6)*I3789/$D$2/60),0)</f>
        <v>1</v>
      </c>
      <c r="M3789">
        <f t="shared" si="535"/>
        <v>1</v>
      </c>
      <c r="N3789" s="2">
        <f t="shared" si="536"/>
        <v>3721.0526315789471</v>
      </c>
      <c r="O3789">
        <f t="shared" si="539"/>
        <v>977.02127659574455</v>
      </c>
      <c r="P3789">
        <f t="shared" si="537"/>
        <v>192000</v>
      </c>
      <c r="Q3789" s="2">
        <f t="shared" si="538"/>
        <v>196698.0739081747</v>
      </c>
      <c r="R3789">
        <f>Q3789/MainSheet!$C$8*(G3789-G3788)+R3788</f>
        <v>5711.2894865840344</v>
      </c>
      <c r="S3789">
        <f t="shared" si="540"/>
        <v>92176.5400877598</v>
      </c>
      <c r="T3789">
        <f t="shared" si="532"/>
        <v>37.870000000001035</v>
      </c>
      <c r="U3789" s="1">
        <f>Q3789/MainSheet!$C$22</f>
        <v>1</v>
      </c>
    </row>
    <row r="3790" spans="7:21">
      <c r="G3790">
        <f t="shared" si="533"/>
        <v>37.880000000001033</v>
      </c>
      <c r="H3790">
        <f t="shared" si="534"/>
        <v>198000</v>
      </c>
      <c r="I3790" s="2">
        <f>MIN(MainSheet!$C$10/MainSheet!$C$9,MainSheet!$K$9*60)</f>
        <v>660</v>
      </c>
      <c r="J3790" s="1">
        <f>IF(G3790&gt;MainSheet!$C$11,IF(J3789&gt;=0.999,1,(G3790-MainSheet!$C$11)*I3790/$B$2/60),0)</f>
        <v>1</v>
      </c>
      <c r="K3790" s="1">
        <f>IF(G3790&gt;MainSheet!$C$11+$B$6,IF(K3789&gt;=0.999,1,(G3790-MainSheet!$C$11-$B$6)*I3790/$C$2/60),0)</f>
        <v>1</v>
      </c>
      <c r="L3790" s="1">
        <f>IF(G3790&gt;MainSheet!$C$11+$B$6+$C$6,IF(L3789&gt;=0.999,1,(G3790-MainSheet!$C$11-$B$6-$C$6)*I3790/$D$2/60),0)</f>
        <v>1</v>
      </c>
      <c r="M3790">
        <f t="shared" si="535"/>
        <v>1</v>
      </c>
      <c r="N3790" s="2">
        <f t="shared" si="536"/>
        <v>3721.0526315789471</v>
      </c>
      <c r="O3790">
        <f t="shared" si="539"/>
        <v>977.02127659574455</v>
      </c>
      <c r="P3790">
        <f t="shared" si="537"/>
        <v>192000</v>
      </c>
      <c r="Q3790" s="2">
        <f t="shared" si="538"/>
        <v>196698.0739081747</v>
      </c>
      <c r="R3790">
        <f>Q3790/MainSheet!$C$8*(G3790-G3789)+R3789</f>
        <v>5713.3207330748683</v>
      </c>
      <c r="S3790">
        <f t="shared" si="540"/>
        <v>92209.323100077832</v>
      </c>
      <c r="T3790">
        <f t="shared" si="532"/>
        <v>37.880000000001033</v>
      </c>
      <c r="U3790" s="1">
        <f>Q3790/MainSheet!$C$22</f>
        <v>1</v>
      </c>
    </row>
    <row r="3791" spans="7:21">
      <c r="G3791">
        <f t="shared" si="533"/>
        <v>37.890000000001031</v>
      </c>
      <c r="H3791">
        <f t="shared" si="534"/>
        <v>198000</v>
      </c>
      <c r="I3791" s="2">
        <f>MIN(MainSheet!$C$10/MainSheet!$C$9,MainSheet!$K$9*60)</f>
        <v>660</v>
      </c>
      <c r="J3791" s="1">
        <f>IF(G3791&gt;MainSheet!$C$11,IF(J3790&gt;=0.999,1,(G3791-MainSheet!$C$11)*I3791/$B$2/60),0)</f>
        <v>1</v>
      </c>
      <c r="K3791" s="1">
        <f>IF(G3791&gt;MainSheet!$C$11+$B$6,IF(K3790&gt;=0.999,1,(G3791-MainSheet!$C$11-$B$6)*I3791/$C$2/60),0)</f>
        <v>1</v>
      </c>
      <c r="L3791" s="1">
        <f>IF(G3791&gt;MainSheet!$C$11+$B$6+$C$6,IF(L3790&gt;=0.999,1,(G3791-MainSheet!$C$11-$B$6-$C$6)*I3791/$D$2/60),0)</f>
        <v>1</v>
      </c>
      <c r="M3791">
        <f t="shared" si="535"/>
        <v>1</v>
      </c>
      <c r="N3791" s="2">
        <f t="shared" si="536"/>
        <v>3721.0526315789471</v>
      </c>
      <c r="O3791">
        <f t="shared" si="539"/>
        <v>977.02127659574455</v>
      </c>
      <c r="P3791">
        <f t="shared" si="537"/>
        <v>192000</v>
      </c>
      <c r="Q3791" s="2">
        <f t="shared" si="538"/>
        <v>196698.0739081747</v>
      </c>
      <c r="R3791">
        <f>Q3791/MainSheet!$C$8*(G3791-G3790)+R3790</f>
        <v>5715.3519795657021</v>
      </c>
      <c r="S3791">
        <f t="shared" si="540"/>
        <v>92242.106112395864</v>
      </c>
      <c r="T3791">
        <f t="shared" si="532"/>
        <v>37.890000000001031</v>
      </c>
      <c r="U3791" s="1">
        <f>Q3791/MainSheet!$C$22</f>
        <v>1</v>
      </c>
    </row>
    <row r="3792" spans="7:21">
      <c r="G3792">
        <f t="shared" si="533"/>
        <v>37.900000000001029</v>
      </c>
      <c r="H3792">
        <f t="shared" si="534"/>
        <v>198000</v>
      </c>
      <c r="I3792" s="2">
        <f>MIN(MainSheet!$C$10/MainSheet!$C$9,MainSheet!$K$9*60)</f>
        <v>660</v>
      </c>
      <c r="J3792" s="1">
        <f>IF(G3792&gt;MainSheet!$C$11,IF(J3791&gt;=0.999,1,(G3792-MainSheet!$C$11)*I3792/$B$2/60),0)</f>
        <v>1</v>
      </c>
      <c r="K3792" s="1">
        <f>IF(G3792&gt;MainSheet!$C$11+$B$6,IF(K3791&gt;=0.999,1,(G3792-MainSheet!$C$11-$B$6)*I3792/$C$2/60),0)</f>
        <v>1</v>
      </c>
      <c r="L3792" s="1">
        <f>IF(G3792&gt;MainSheet!$C$11+$B$6+$C$6,IF(L3791&gt;=0.999,1,(G3792-MainSheet!$C$11-$B$6-$C$6)*I3792/$D$2/60),0)</f>
        <v>1</v>
      </c>
      <c r="M3792">
        <f t="shared" si="535"/>
        <v>1</v>
      </c>
      <c r="N3792" s="2">
        <f t="shared" si="536"/>
        <v>3721.0526315789471</v>
      </c>
      <c r="O3792">
        <f t="shared" si="539"/>
        <v>977.02127659574455</v>
      </c>
      <c r="P3792">
        <f t="shared" si="537"/>
        <v>192000</v>
      </c>
      <c r="Q3792" s="2">
        <f t="shared" si="538"/>
        <v>196698.0739081747</v>
      </c>
      <c r="R3792">
        <f>Q3792/MainSheet!$C$8*(G3792-G3791)+R3791</f>
        <v>5717.3832260565359</v>
      </c>
      <c r="S3792">
        <f t="shared" si="540"/>
        <v>92274.889124713896</v>
      </c>
      <c r="T3792">
        <f t="shared" si="532"/>
        <v>37.900000000001029</v>
      </c>
      <c r="U3792" s="1">
        <f>Q3792/MainSheet!$C$22</f>
        <v>1</v>
      </c>
    </row>
    <row r="3793" spans="7:21">
      <c r="G3793">
        <f t="shared" si="533"/>
        <v>37.910000000001027</v>
      </c>
      <c r="H3793">
        <f t="shared" si="534"/>
        <v>198000</v>
      </c>
      <c r="I3793" s="2">
        <f>MIN(MainSheet!$C$10/MainSheet!$C$9,MainSheet!$K$9*60)</f>
        <v>660</v>
      </c>
      <c r="J3793" s="1">
        <f>IF(G3793&gt;MainSheet!$C$11,IF(J3792&gt;=0.999,1,(G3793-MainSheet!$C$11)*I3793/$B$2/60),0)</f>
        <v>1</v>
      </c>
      <c r="K3793" s="1">
        <f>IF(G3793&gt;MainSheet!$C$11+$B$6,IF(K3792&gt;=0.999,1,(G3793-MainSheet!$C$11-$B$6)*I3793/$C$2/60),0)</f>
        <v>1</v>
      </c>
      <c r="L3793" s="1">
        <f>IF(G3793&gt;MainSheet!$C$11+$B$6+$C$6,IF(L3792&gt;=0.999,1,(G3793-MainSheet!$C$11-$B$6-$C$6)*I3793/$D$2/60),0)</f>
        <v>1</v>
      </c>
      <c r="M3793">
        <f t="shared" si="535"/>
        <v>1</v>
      </c>
      <c r="N3793" s="2">
        <f t="shared" si="536"/>
        <v>3721.0526315789471</v>
      </c>
      <c r="O3793">
        <f t="shared" si="539"/>
        <v>977.02127659574455</v>
      </c>
      <c r="P3793">
        <f t="shared" si="537"/>
        <v>192000</v>
      </c>
      <c r="Q3793" s="2">
        <f t="shared" si="538"/>
        <v>196698.0739081747</v>
      </c>
      <c r="R3793">
        <f>Q3793/MainSheet!$C$8*(G3793-G3792)+R3792</f>
        <v>5719.4144725473698</v>
      </c>
      <c r="S3793">
        <f t="shared" si="540"/>
        <v>92307.672137031928</v>
      </c>
      <c r="T3793">
        <f t="shared" si="532"/>
        <v>37.910000000001027</v>
      </c>
      <c r="U3793" s="1">
        <f>Q3793/MainSheet!$C$22</f>
        <v>1</v>
      </c>
    </row>
    <row r="3794" spans="7:21">
      <c r="G3794">
        <f t="shared" si="533"/>
        <v>37.920000000001025</v>
      </c>
      <c r="H3794">
        <f t="shared" si="534"/>
        <v>198000</v>
      </c>
      <c r="I3794" s="2">
        <f>MIN(MainSheet!$C$10/MainSheet!$C$9,MainSheet!$K$9*60)</f>
        <v>660</v>
      </c>
      <c r="J3794" s="1">
        <f>IF(G3794&gt;MainSheet!$C$11,IF(J3793&gt;=0.999,1,(G3794-MainSheet!$C$11)*I3794/$B$2/60),0)</f>
        <v>1</v>
      </c>
      <c r="K3794" s="1">
        <f>IF(G3794&gt;MainSheet!$C$11+$B$6,IF(K3793&gt;=0.999,1,(G3794-MainSheet!$C$11-$B$6)*I3794/$C$2/60),0)</f>
        <v>1</v>
      </c>
      <c r="L3794" s="1">
        <f>IF(G3794&gt;MainSheet!$C$11+$B$6+$C$6,IF(L3793&gt;=0.999,1,(G3794-MainSheet!$C$11-$B$6-$C$6)*I3794/$D$2/60),0)</f>
        <v>1</v>
      </c>
      <c r="M3794">
        <f t="shared" si="535"/>
        <v>1</v>
      </c>
      <c r="N3794" s="2">
        <f t="shared" si="536"/>
        <v>3721.0526315789471</v>
      </c>
      <c r="O3794">
        <f t="shared" si="539"/>
        <v>977.02127659574455</v>
      </c>
      <c r="P3794">
        <f t="shared" si="537"/>
        <v>192000</v>
      </c>
      <c r="Q3794" s="2">
        <f t="shared" si="538"/>
        <v>196698.0739081747</v>
      </c>
      <c r="R3794">
        <f>Q3794/MainSheet!$C$8*(G3794-G3793)+R3793</f>
        <v>5721.4457190382036</v>
      </c>
      <c r="S3794">
        <f t="shared" si="540"/>
        <v>92340.45514934996</v>
      </c>
      <c r="T3794">
        <f t="shared" si="532"/>
        <v>37.920000000001025</v>
      </c>
      <c r="U3794" s="1">
        <f>Q3794/MainSheet!$C$22</f>
        <v>1</v>
      </c>
    </row>
    <row r="3795" spans="7:21">
      <c r="G3795">
        <f t="shared" si="533"/>
        <v>37.930000000001023</v>
      </c>
      <c r="H3795">
        <f t="shared" si="534"/>
        <v>198000</v>
      </c>
      <c r="I3795" s="2">
        <f>MIN(MainSheet!$C$10/MainSheet!$C$9,MainSheet!$K$9*60)</f>
        <v>660</v>
      </c>
      <c r="J3795" s="1">
        <f>IF(G3795&gt;MainSheet!$C$11,IF(J3794&gt;=0.999,1,(G3795-MainSheet!$C$11)*I3795/$B$2/60),0)</f>
        <v>1</v>
      </c>
      <c r="K3795" s="1">
        <f>IF(G3795&gt;MainSheet!$C$11+$B$6,IF(K3794&gt;=0.999,1,(G3795-MainSheet!$C$11-$B$6)*I3795/$C$2/60),0)</f>
        <v>1</v>
      </c>
      <c r="L3795" s="1">
        <f>IF(G3795&gt;MainSheet!$C$11+$B$6+$C$6,IF(L3794&gt;=0.999,1,(G3795-MainSheet!$C$11-$B$6-$C$6)*I3795/$D$2/60),0)</f>
        <v>1</v>
      </c>
      <c r="M3795">
        <f t="shared" si="535"/>
        <v>1</v>
      </c>
      <c r="N3795" s="2">
        <f t="shared" si="536"/>
        <v>3721.0526315789471</v>
      </c>
      <c r="O3795">
        <f t="shared" si="539"/>
        <v>977.02127659574455</v>
      </c>
      <c r="P3795">
        <f t="shared" si="537"/>
        <v>192000</v>
      </c>
      <c r="Q3795" s="2">
        <f t="shared" si="538"/>
        <v>196698.0739081747</v>
      </c>
      <c r="R3795">
        <f>Q3795/MainSheet!$C$8*(G3795-G3794)+R3794</f>
        <v>5723.4769655290374</v>
      </c>
      <c r="S3795">
        <f t="shared" si="540"/>
        <v>92373.238161667992</v>
      </c>
      <c r="T3795">
        <f t="shared" si="532"/>
        <v>37.930000000001023</v>
      </c>
      <c r="U3795" s="1">
        <f>Q3795/MainSheet!$C$22</f>
        <v>1</v>
      </c>
    </row>
    <row r="3796" spans="7:21">
      <c r="G3796">
        <f t="shared" si="533"/>
        <v>37.940000000001021</v>
      </c>
      <c r="H3796">
        <f t="shared" si="534"/>
        <v>198000</v>
      </c>
      <c r="I3796" s="2">
        <f>MIN(MainSheet!$C$10/MainSheet!$C$9,MainSheet!$K$9*60)</f>
        <v>660</v>
      </c>
      <c r="J3796" s="1">
        <f>IF(G3796&gt;MainSheet!$C$11,IF(J3795&gt;=0.999,1,(G3796-MainSheet!$C$11)*I3796/$B$2/60),0)</f>
        <v>1</v>
      </c>
      <c r="K3796" s="1">
        <f>IF(G3796&gt;MainSheet!$C$11+$B$6,IF(K3795&gt;=0.999,1,(G3796-MainSheet!$C$11-$B$6)*I3796/$C$2/60),0)</f>
        <v>1</v>
      </c>
      <c r="L3796" s="1">
        <f>IF(G3796&gt;MainSheet!$C$11+$B$6+$C$6,IF(L3795&gt;=0.999,1,(G3796-MainSheet!$C$11-$B$6-$C$6)*I3796/$D$2/60),0)</f>
        <v>1</v>
      </c>
      <c r="M3796">
        <f t="shared" si="535"/>
        <v>1</v>
      </c>
      <c r="N3796" s="2">
        <f t="shared" si="536"/>
        <v>3721.0526315789471</v>
      </c>
      <c r="O3796">
        <f t="shared" si="539"/>
        <v>977.02127659574455</v>
      </c>
      <c r="P3796">
        <f t="shared" si="537"/>
        <v>192000</v>
      </c>
      <c r="Q3796" s="2">
        <f t="shared" si="538"/>
        <v>196698.0739081747</v>
      </c>
      <c r="R3796">
        <f>Q3796/MainSheet!$C$8*(G3796-G3795)+R3795</f>
        <v>5725.5082120198713</v>
      </c>
      <c r="S3796">
        <f t="shared" si="540"/>
        <v>92406.021173986024</v>
      </c>
      <c r="T3796">
        <f t="shared" si="532"/>
        <v>37.940000000001021</v>
      </c>
      <c r="U3796" s="1">
        <f>Q3796/MainSheet!$C$22</f>
        <v>1</v>
      </c>
    </row>
    <row r="3797" spans="7:21">
      <c r="G3797">
        <f t="shared" si="533"/>
        <v>37.950000000001019</v>
      </c>
      <c r="H3797">
        <f t="shared" si="534"/>
        <v>198000</v>
      </c>
      <c r="I3797" s="2">
        <f>MIN(MainSheet!$C$10/MainSheet!$C$9,MainSheet!$K$9*60)</f>
        <v>660</v>
      </c>
      <c r="J3797" s="1">
        <f>IF(G3797&gt;MainSheet!$C$11,IF(J3796&gt;=0.999,1,(G3797-MainSheet!$C$11)*I3797/$B$2/60),0)</f>
        <v>1</v>
      </c>
      <c r="K3797" s="1">
        <f>IF(G3797&gt;MainSheet!$C$11+$B$6,IF(K3796&gt;=0.999,1,(G3797-MainSheet!$C$11-$B$6)*I3797/$C$2/60),0)</f>
        <v>1</v>
      </c>
      <c r="L3797" s="1">
        <f>IF(G3797&gt;MainSheet!$C$11+$B$6+$C$6,IF(L3796&gt;=0.999,1,(G3797-MainSheet!$C$11-$B$6-$C$6)*I3797/$D$2/60),0)</f>
        <v>1</v>
      </c>
      <c r="M3797">
        <f t="shared" si="535"/>
        <v>1</v>
      </c>
      <c r="N3797" s="2">
        <f t="shared" si="536"/>
        <v>3721.0526315789471</v>
      </c>
      <c r="O3797">
        <f t="shared" si="539"/>
        <v>977.02127659574455</v>
      </c>
      <c r="P3797">
        <f t="shared" si="537"/>
        <v>192000</v>
      </c>
      <c r="Q3797" s="2">
        <f t="shared" si="538"/>
        <v>196698.0739081747</v>
      </c>
      <c r="R3797">
        <f>Q3797/MainSheet!$C$8*(G3797-G3796)+R3796</f>
        <v>5727.5394585107051</v>
      </c>
      <c r="S3797">
        <f t="shared" si="540"/>
        <v>92438.804186304056</v>
      </c>
      <c r="T3797">
        <f t="shared" si="532"/>
        <v>37.950000000001019</v>
      </c>
      <c r="U3797" s="1">
        <f>Q3797/MainSheet!$C$22</f>
        <v>1</v>
      </c>
    </row>
    <row r="3798" spans="7:21">
      <c r="G3798">
        <f t="shared" si="533"/>
        <v>37.960000000001017</v>
      </c>
      <c r="H3798">
        <f t="shared" si="534"/>
        <v>198000</v>
      </c>
      <c r="I3798" s="2">
        <f>MIN(MainSheet!$C$10/MainSheet!$C$9,MainSheet!$K$9*60)</f>
        <v>660</v>
      </c>
      <c r="J3798" s="1">
        <f>IF(G3798&gt;MainSheet!$C$11,IF(J3797&gt;=0.999,1,(G3798-MainSheet!$C$11)*I3798/$B$2/60),0)</f>
        <v>1</v>
      </c>
      <c r="K3798" s="1">
        <f>IF(G3798&gt;MainSheet!$C$11+$B$6,IF(K3797&gt;=0.999,1,(G3798-MainSheet!$C$11-$B$6)*I3798/$C$2/60),0)</f>
        <v>1</v>
      </c>
      <c r="L3798" s="1">
        <f>IF(G3798&gt;MainSheet!$C$11+$B$6+$C$6,IF(L3797&gt;=0.999,1,(G3798-MainSheet!$C$11-$B$6-$C$6)*I3798/$D$2/60),0)</f>
        <v>1</v>
      </c>
      <c r="M3798">
        <f t="shared" si="535"/>
        <v>1</v>
      </c>
      <c r="N3798" s="2">
        <f t="shared" si="536"/>
        <v>3721.0526315789471</v>
      </c>
      <c r="O3798">
        <f t="shared" si="539"/>
        <v>977.02127659574455</v>
      </c>
      <c r="P3798">
        <f t="shared" si="537"/>
        <v>192000</v>
      </c>
      <c r="Q3798" s="2">
        <f t="shared" si="538"/>
        <v>196698.0739081747</v>
      </c>
      <c r="R3798">
        <f>Q3798/MainSheet!$C$8*(G3798-G3797)+R3797</f>
        <v>5729.570705001539</v>
      </c>
      <c r="S3798">
        <f t="shared" si="540"/>
        <v>92471.587198622088</v>
      </c>
      <c r="T3798">
        <f t="shared" si="532"/>
        <v>37.960000000001017</v>
      </c>
      <c r="U3798" s="1">
        <f>Q3798/MainSheet!$C$22</f>
        <v>1</v>
      </c>
    </row>
    <row r="3799" spans="7:21">
      <c r="G3799">
        <f t="shared" si="533"/>
        <v>37.970000000001015</v>
      </c>
      <c r="H3799">
        <f t="shared" si="534"/>
        <v>198000</v>
      </c>
      <c r="I3799" s="2">
        <f>MIN(MainSheet!$C$10/MainSheet!$C$9,MainSheet!$K$9*60)</f>
        <v>660</v>
      </c>
      <c r="J3799" s="1">
        <f>IF(G3799&gt;MainSheet!$C$11,IF(J3798&gt;=0.999,1,(G3799-MainSheet!$C$11)*I3799/$B$2/60),0)</f>
        <v>1</v>
      </c>
      <c r="K3799" s="1">
        <f>IF(G3799&gt;MainSheet!$C$11+$B$6,IF(K3798&gt;=0.999,1,(G3799-MainSheet!$C$11-$B$6)*I3799/$C$2/60),0)</f>
        <v>1</v>
      </c>
      <c r="L3799" s="1">
        <f>IF(G3799&gt;MainSheet!$C$11+$B$6+$C$6,IF(L3798&gt;=0.999,1,(G3799-MainSheet!$C$11-$B$6-$C$6)*I3799/$D$2/60),0)</f>
        <v>1</v>
      </c>
      <c r="M3799">
        <f t="shared" si="535"/>
        <v>1</v>
      </c>
      <c r="N3799" s="2">
        <f t="shared" si="536"/>
        <v>3721.0526315789471</v>
      </c>
      <c r="O3799">
        <f t="shared" si="539"/>
        <v>977.02127659574455</v>
      </c>
      <c r="P3799">
        <f t="shared" si="537"/>
        <v>192000</v>
      </c>
      <c r="Q3799" s="2">
        <f t="shared" si="538"/>
        <v>196698.0739081747</v>
      </c>
      <c r="R3799">
        <f>Q3799/MainSheet!$C$8*(G3799-G3798)+R3798</f>
        <v>5731.6019514923728</v>
      </c>
      <c r="S3799">
        <f t="shared" si="540"/>
        <v>92504.37021094012</v>
      </c>
      <c r="T3799">
        <f t="shared" si="532"/>
        <v>37.970000000001015</v>
      </c>
      <c r="U3799" s="1">
        <f>Q3799/MainSheet!$C$22</f>
        <v>1</v>
      </c>
    </row>
    <row r="3800" spans="7:21">
      <c r="G3800">
        <f t="shared" si="533"/>
        <v>37.980000000001013</v>
      </c>
      <c r="H3800">
        <f t="shared" si="534"/>
        <v>198000</v>
      </c>
      <c r="I3800" s="2">
        <f>MIN(MainSheet!$C$10/MainSheet!$C$9,MainSheet!$K$9*60)</f>
        <v>660</v>
      </c>
      <c r="J3800" s="1">
        <f>IF(G3800&gt;MainSheet!$C$11,IF(J3799&gt;=0.999,1,(G3800-MainSheet!$C$11)*I3800/$B$2/60),0)</f>
        <v>1</v>
      </c>
      <c r="K3800" s="1">
        <f>IF(G3800&gt;MainSheet!$C$11+$B$6,IF(K3799&gt;=0.999,1,(G3800-MainSheet!$C$11-$B$6)*I3800/$C$2/60),0)</f>
        <v>1</v>
      </c>
      <c r="L3800" s="1">
        <f>IF(G3800&gt;MainSheet!$C$11+$B$6+$C$6,IF(L3799&gt;=0.999,1,(G3800-MainSheet!$C$11-$B$6-$C$6)*I3800/$D$2/60),0)</f>
        <v>1</v>
      </c>
      <c r="M3800">
        <f t="shared" si="535"/>
        <v>1</v>
      </c>
      <c r="N3800" s="2">
        <f t="shared" si="536"/>
        <v>3721.0526315789471</v>
      </c>
      <c r="O3800">
        <f t="shared" si="539"/>
        <v>977.02127659574455</v>
      </c>
      <c r="P3800">
        <f t="shared" si="537"/>
        <v>192000</v>
      </c>
      <c r="Q3800" s="2">
        <f t="shared" si="538"/>
        <v>196698.0739081747</v>
      </c>
      <c r="R3800">
        <f>Q3800/MainSheet!$C$8*(G3800-G3799)+R3799</f>
        <v>5733.6331979832066</v>
      </c>
      <c r="S3800">
        <f t="shared" si="540"/>
        <v>92537.153223258152</v>
      </c>
      <c r="T3800">
        <f t="shared" si="532"/>
        <v>37.980000000001013</v>
      </c>
      <c r="U3800" s="1">
        <f>Q3800/MainSheet!$C$22</f>
        <v>1</v>
      </c>
    </row>
    <row r="3801" spans="7:21">
      <c r="G3801">
        <f t="shared" si="533"/>
        <v>37.990000000001011</v>
      </c>
      <c r="H3801">
        <f t="shared" si="534"/>
        <v>198000</v>
      </c>
      <c r="I3801" s="2">
        <f>MIN(MainSheet!$C$10/MainSheet!$C$9,MainSheet!$K$9*60)</f>
        <v>660</v>
      </c>
      <c r="J3801" s="1">
        <f>IF(G3801&gt;MainSheet!$C$11,IF(J3800&gt;=0.999,1,(G3801-MainSheet!$C$11)*I3801/$B$2/60),0)</f>
        <v>1</v>
      </c>
      <c r="K3801" s="1">
        <f>IF(G3801&gt;MainSheet!$C$11+$B$6,IF(K3800&gt;=0.999,1,(G3801-MainSheet!$C$11-$B$6)*I3801/$C$2/60),0)</f>
        <v>1</v>
      </c>
      <c r="L3801" s="1">
        <f>IF(G3801&gt;MainSheet!$C$11+$B$6+$C$6,IF(L3800&gt;=0.999,1,(G3801-MainSheet!$C$11-$B$6-$C$6)*I3801/$D$2/60),0)</f>
        <v>1</v>
      </c>
      <c r="M3801">
        <f t="shared" si="535"/>
        <v>1</v>
      </c>
      <c r="N3801" s="2">
        <f t="shared" si="536"/>
        <v>3721.0526315789471</v>
      </c>
      <c r="O3801">
        <f t="shared" si="539"/>
        <v>977.02127659574455</v>
      </c>
      <c r="P3801">
        <f t="shared" si="537"/>
        <v>192000</v>
      </c>
      <c r="Q3801" s="2">
        <f t="shared" si="538"/>
        <v>196698.0739081747</v>
      </c>
      <c r="R3801">
        <f>Q3801/MainSheet!$C$8*(G3801-G3800)+R3800</f>
        <v>5735.6644444740405</v>
      </c>
      <c r="S3801">
        <f t="shared" si="540"/>
        <v>92569.936235576184</v>
      </c>
      <c r="T3801">
        <f t="shared" si="532"/>
        <v>37.990000000001011</v>
      </c>
      <c r="U3801" s="1">
        <f>Q3801/MainSheet!$C$22</f>
        <v>1</v>
      </c>
    </row>
    <row r="3802" spans="7:21">
      <c r="G3802">
        <f t="shared" si="533"/>
        <v>38.000000000001009</v>
      </c>
      <c r="H3802">
        <f t="shared" si="534"/>
        <v>198000</v>
      </c>
      <c r="I3802" s="2">
        <f>MIN(MainSheet!$C$10/MainSheet!$C$9,MainSheet!$K$9*60)</f>
        <v>660</v>
      </c>
      <c r="J3802" s="1">
        <f>IF(G3802&gt;MainSheet!$C$11,IF(J3801&gt;=0.999,1,(G3802-MainSheet!$C$11)*I3802/$B$2/60),0)</f>
        <v>1</v>
      </c>
      <c r="K3802" s="1">
        <f>IF(G3802&gt;MainSheet!$C$11+$B$6,IF(K3801&gt;=0.999,1,(G3802-MainSheet!$C$11-$B$6)*I3802/$C$2/60),0)</f>
        <v>1</v>
      </c>
      <c r="L3802" s="1">
        <f>IF(G3802&gt;MainSheet!$C$11+$B$6+$C$6,IF(L3801&gt;=0.999,1,(G3802-MainSheet!$C$11-$B$6-$C$6)*I3802/$D$2/60),0)</f>
        <v>1</v>
      </c>
      <c r="M3802">
        <f t="shared" si="535"/>
        <v>1</v>
      </c>
      <c r="N3802" s="2">
        <f t="shared" si="536"/>
        <v>3721.0526315789471</v>
      </c>
      <c r="O3802">
        <f t="shared" si="539"/>
        <v>977.02127659574455</v>
      </c>
      <c r="P3802">
        <f t="shared" si="537"/>
        <v>192000</v>
      </c>
      <c r="Q3802" s="2">
        <f t="shared" si="538"/>
        <v>196698.0739081747</v>
      </c>
      <c r="R3802">
        <f>Q3802/MainSheet!$C$8*(G3802-G3801)+R3801</f>
        <v>5737.6956909648743</v>
      </c>
      <c r="S3802">
        <f t="shared" si="540"/>
        <v>92602.719247894216</v>
      </c>
      <c r="T3802">
        <f t="shared" si="532"/>
        <v>38.000000000001009</v>
      </c>
      <c r="U3802" s="1">
        <f>Q3802/MainSheet!$C$22</f>
        <v>1</v>
      </c>
    </row>
    <row r="3803" spans="7:21">
      <c r="G3803">
        <f t="shared" si="533"/>
        <v>38.010000000001007</v>
      </c>
      <c r="H3803">
        <f t="shared" si="534"/>
        <v>198000</v>
      </c>
      <c r="I3803" s="2">
        <f>MIN(MainSheet!$C$10/MainSheet!$C$9,MainSheet!$K$9*60)</f>
        <v>660</v>
      </c>
      <c r="J3803" s="1">
        <f>IF(G3803&gt;MainSheet!$C$11,IF(J3802&gt;=0.999,1,(G3803-MainSheet!$C$11)*I3803/$B$2/60),0)</f>
        <v>1</v>
      </c>
      <c r="K3803" s="1">
        <f>IF(G3803&gt;MainSheet!$C$11+$B$6,IF(K3802&gt;=0.999,1,(G3803-MainSheet!$C$11-$B$6)*I3803/$C$2/60),0)</f>
        <v>1</v>
      </c>
      <c r="L3803" s="1">
        <f>IF(G3803&gt;MainSheet!$C$11+$B$6+$C$6,IF(L3802&gt;=0.999,1,(G3803-MainSheet!$C$11-$B$6-$C$6)*I3803/$D$2/60),0)</f>
        <v>1</v>
      </c>
      <c r="M3803">
        <f t="shared" si="535"/>
        <v>1</v>
      </c>
      <c r="N3803" s="2">
        <f t="shared" si="536"/>
        <v>3721.0526315789471</v>
      </c>
      <c r="O3803">
        <f t="shared" si="539"/>
        <v>977.02127659574455</v>
      </c>
      <c r="P3803">
        <f t="shared" si="537"/>
        <v>192000</v>
      </c>
      <c r="Q3803" s="2">
        <f t="shared" si="538"/>
        <v>196698.0739081747</v>
      </c>
      <c r="R3803">
        <f>Q3803/MainSheet!$C$8*(G3803-G3802)+R3802</f>
        <v>5739.7269374557081</v>
      </c>
      <c r="S3803">
        <f t="shared" si="540"/>
        <v>92635.502260212248</v>
      </c>
      <c r="T3803">
        <f t="shared" si="532"/>
        <v>38.010000000001007</v>
      </c>
      <c r="U3803" s="1">
        <f>Q3803/MainSheet!$C$22</f>
        <v>1</v>
      </c>
    </row>
    <row r="3804" spans="7:21">
      <c r="G3804">
        <f t="shared" si="533"/>
        <v>38.020000000001005</v>
      </c>
      <c r="H3804">
        <f t="shared" si="534"/>
        <v>198000</v>
      </c>
      <c r="I3804" s="2">
        <f>MIN(MainSheet!$C$10/MainSheet!$C$9,MainSheet!$K$9*60)</f>
        <v>660</v>
      </c>
      <c r="J3804" s="1">
        <f>IF(G3804&gt;MainSheet!$C$11,IF(J3803&gt;=0.999,1,(G3804-MainSheet!$C$11)*I3804/$B$2/60),0)</f>
        <v>1</v>
      </c>
      <c r="K3804" s="1">
        <f>IF(G3804&gt;MainSheet!$C$11+$B$6,IF(K3803&gt;=0.999,1,(G3804-MainSheet!$C$11-$B$6)*I3804/$C$2/60),0)</f>
        <v>1</v>
      </c>
      <c r="L3804" s="1">
        <f>IF(G3804&gt;MainSheet!$C$11+$B$6+$C$6,IF(L3803&gt;=0.999,1,(G3804-MainSheet!$C$11-$B$6-$C$6)*I3804/$D$2/60),0)</f>
        <v>1</v>
      </c>
      <c r="M3804">
        <f t="shared" si="535"/>
        <v>1</v>
      </c>
      <c r="N3804" s="2">
        <f t="shared" si="536"/>
        <v>3721.0526315789471</v>
      </c>
      <c r="O3804">
        <f t="shared" si="539"/>
        <v>977.02127659574455</v>
      </c>
      <c r="P3804">
        <f t="shared" si="537"/>
        <v>192000</v>
      </c>
      <c r="Q3804" s="2">
        <f t="shared" si="538"/>
        <v>196698.0739081747</v>
      </c>
      <c r="R3804">
        <f>Q3804/MainSheet!$C$8*(G3804-G3803)+R3803</f>
        <v>5741.758183946542</v>
      </c>
      <c r="S3804">
        <f t="shared" si="540"/>
        <v>92668.28527253028</v>
      </c>
      <c r="T3804">
        <f t="shared" si="532"/>
        <v>38.020000000001005</v>
      </c>
      <c r="U3804" s="1">
        <f>Q3804/MainSheet!$C$22</f>
        <v>1</v>
      </c>
    </row>
    <row r="3805" spans="7:21">
      <c r="G3805">
        <f t="shared" si="533"/>
        <v>38.030000000001003</v>
      </c>
      <c r="H3805">
        <f t="shared" si="534"/>
        <v>198000</v>
      </c>
      <c r="I3805" s="2">
        <f>MIN(MainSheet!$C$10/MainSheet!$C$9,MainSheet!$K$9*60)</f>
        <v>660</v>
      </c>
      <c r="J3805" s="1">
        <f>IF(G3805&gt;MainSheet!$C$11,IF(J3804&gt;=0.999,1,(G3805-MainSheet!$C$11)*I3805/$B$2/60),0)</f>
        <v>1</v>
      </c>
      <c r="K3805" s="1">
        <f>IF(G3805&gt;MainSheet!$C$11+$B$6,IF(K3804&gt;=0.999,1,(G3805-MainSheet!$C$11-$B$6)*I3805/$C$2/60),0)</f>
        <v>1</v>
      </c>
      <c r="L3805" s="1">
        <f>IF(G3805&gt;MainSheet!$C$11+$B$6+$C$6,IF(L3804&gt;=0.999,1,(G3805-MainSheet!$C$11-$B$6-$C$6)*I3805/$D$2/60),0)</f>
        <v>1</v>
      </c>
      <c r="M3805">
        <f t="shared" si="535"/>
        <v>1</v>
      </c>
      <c r="N3805" s="2">
        <f t="shared" si="536"/>
        <v>3721.0526315789471</v>
      </c>
      <c r="O3805">
        <f t="shared" si="539"/>
        <v>977.02127659574455</v>
      </c>
      <c r="P3805">
        <f t="shared" si="537"/>
        <v>192000</v>
      </c>
      <c r="Q3805" s="2">
        <f t="shared" si="538"/>
        <v>196698.0739081747</v>
      </c>
      <c r="R3805">
        <f>Q3805/MainSheet!$C$8*(G3805-G3804)+R3804</f>
        <v>5743.7894304373758</v>
      </c>
      <c r="S3805">
        <f t="shared" si="540"/>
        <v>92701.068284848312</v>
      </c>
      <c r="T3805">
        <f t="shared" si="532"/>
        <v>38.030000000001003</v>
      </c>
      <c r="U3805" s="1">
        <f>Q3805/MainSheet!$C$22</f>
        <v>1</v>
      </c>
    </row>
    <row r="3806" spans="7:21">
      <c r="G3806">
        <f t="shared" si="533"/>
        <v>38.040000000001001</v>
      </c>
      <c r="H3806">
        <f t="shared" si="534"/>
        <v>198000</v>
      </c>
      <c r="I3806" s="2">
        <f>MIN(MainSheet!$C$10/MainSheet!$C$9,MainSheet!$K$9*60)</f>
        <v>660</v>
      </c>
      <c r="J3806" s="1">
        <f>IF(G3806&gt;MainSheet!$C$11,IF(J3805&gt;=0.999,1,(G3806-MainSheet!$C$11)*I3806/$B$2/60),0)</f>
        <v>1</v>
      </c>
      <c r="K3806" s="1">
        <f>IF(G3806&gt;MainSheet!$C$11+$B$6,IF(K3805&gt;=0.999,1,(G3806-MainSheet!$C$11-$B$6)*I3806/$C$2/60),0)</f>
        <v>1</v>
      </c>
      <c r="L3806" s="1">
        <f>IF(G3806&gt;MainSheet!$C$11+$B$6+$C$6,IF(L3805&gt;=0.999,1,(G3806-MainSheet!$C$11-$B$6-$C$6)*I3806/$D$2/60),0)</f>
        <v>1</v>
      </c>
      <c r="M3806">
        <f t="shared" si="535"/>
        <v>1</v>
      </c>
      <c r="N3806" s="2">
        <f t="shared" si="536"/>
        <v>3721.0526315789471</v>
      </c>
      <c r="O3806">
        <f t="shared" si="539"/>
        <v>977.02127659574455</v>
      </c>
      <c r="P3806">
        <f t="shared" si="537"/>
        <v>192000</v>
      </c>
      <c r="Q3806" s="2">
        <f t="shared" si="538"/>
        <v>196698.0739081747</v>
      </c>
      <c r="R3806">
        <f>Q3806/MainSheet!$C$8*(G3806-G3805)+R3805</f>
        <v>5745.8206769282097</v>
      </c>
      <c r="S3806">
        <f t="shared" si="540"/>
        <v>92733.851297166344</v>
      </c>
      <c r="T3806">
        <f t="shared" si="532"/>
        <v>38.040000000001001</v>
      </c>
      <c r="U3806" s="1">
        <f>Q3806/MainSheet!$C$22</f>
        <v>1</v>
      </c>
    </row>
    <row r="3807" spans="7:21">
      <c r="G3807">
        <f t="shared" si="533"/>
        <v>38.050000000000999</v>
      </c>
      <c r="H3807">
        <f t="shared" si="534"/>
        <v>198000</v>
      </c>
      <c r="I3807" s="2">
        <f>MIN(MainSheet!$C$10/MainSheet!$C$9,MainSheet!$K$9*60)</f>
        <v>660</v>
      </c>
      <c r="J3807" s="1">
        <f>IF(G3807&gt;MainSheet!$C$11,IF(J3806&gt;=0.999,1,(G3807-MainSheet!$C$11)*I3807/$B$2/60),0)</f>
        <v>1</v>
      </c>
      <c r="K3807" s="1">
        <f>IF(G3807&gt;MainSheet!$C$11+$B$6,IF(K3806&gt;=0.999,1,(G3807-MainSheet!$C$11-$B$6)*I3807/$C$2/60),0)</f>
        <v>1</v>
      </c>
      <c r="L3807" s="1">
        <f>IF(G3807&gt;MainSheet!$C$11+$B$6+$C$6,IF(L3806&gt;=0.999,1,(G3807-MainSheet!$C$11-$B$6-$C$6)*I3807/$D$2/60),0)</f>
        <v>1</v>
      </c>
      <c r="M3807">
        <f t="shared" si="535"/>
        <v>1</v>
      </c>
      <c r="N3807" s="2">
        <f t="shared" si="536"/>
        <v>3721.0526315789471</v>
      </c>
      <c r="O3807">
        <f t="shared" si="539"/>
        <v>977.02127659574455</v>
      </c>
      <c r="P3807">
        <f t="shared" si="537"/>
        <v>192000</v>
      </c>
      <c r="Q3807" s="2">
        <f t="shared" si="538"/>
        <v>196698.0739081747</v>
      </c>
      <c r="R3807">
        <f>Q3807/MainSheet!$C$8*(G3807-G3806)+R3806</f>
        <v>5747.8519234190435</v>
      </c>
      <c r="S3807">
        <f t="shared" si="540"/>
        <v>92766.634309484376</v>
      </c>
      <c r="T3807">
        <f t="shared" si="532"/>
        <v>38.050000000000999</v>
      </c>
      <c r="U3807" s="1">
        <f>Q3807/MainSheet!$C$22</f>
        <v>1</v>
      </c>
    </row>
    <row r="3808" spans="7:21">
      <c r="G3808">
        <f t="shared" si="533"/>
        <v>38.060000000000997</v>
      </c>
      <c r="H3808">
        <f t="shared" si="534"/>
        <v>198000</v>
      </c>
      <c r="I3808" s="2">
        <f>MIN(MainSheet!$C$10/MainSheet!$C$9,MainSheet!$K$9*60)</f>
        <v>660</v>
      </c>
      <c r="J3808" s="1">
        <f>IF(G3808&gt;MainSheet!$C$11,IF(J3807&gt;=0.999,1,(G3808-MainSheet!$C$11)*I3808/$B$2/60),0)</f>
        <v>1</v>
      </c>
      <c r="K3808" s="1">
        <f>IF(G3808&gt;MainSheet!$C$11+$B$6,IF(K3807&gt;=0.999,1,(G3808-MainSheet!$C$11-$B$6)*I3808/$C$2/60),0)</f>
        <v>1</v>
      </c>
      <c r="L3808" s="1">
        <f>IF(G3808&gt;MainSheet!$C$11+$B$6+$C$6,IF(L3807&gt;=0.999,1,(G3808-MainSheet!$C$11-$B$6-$C$6)*I3808/$D$2/60),0)</f>
        <v>1</v>
      </c>
      <c r="M3808">
        <f t="shared" si="535"/>
        <v>1</v>
      </c>
      <c r="N3808" s="2">
        <f t="shared" si="536"/>
        <v>3721.0526315789471</v>
      </c>
      <c r="O3808">
        <f t="shared" si="539"/>
        <v>977.02127659574455</v>
      </c>
      <c r="P3808">
        <f t="shared" si="537"/>
        <v>192000</v>
      </c>
      <c r="Q3808" s="2">
        <f t="shared" si="538"/>
        <v>196698.0739081747</v>
      </c>
      <c r="R3808">
        <f>Q3808/MainSheet!$C$8*(G3808-G3807)+R3807</f>
        <v>5749.8831699098773</v>
      </c>
      <c r="S3808">
        <f t="shared" si="540"/>
        <v>92799.417321802408</v>
      </c>
      <c r="T3808">
        <f t="shared" si="532"/>
        <v>38.060000000000997</v>
      </c>
      <c r="U3808" s="1">
        <f>Q3808/MainSheet!$C$22</f>
        <v>1</v>
      </c>
    </row>
    <row r="3809" spans="7:21">
      <c r="G3809">
        <f t="shared" si="533"/>
        <v>38.070000000000995</v>
      </c>
      <c r="H3809">
        <f t="shared" si="534"/>
        <v>198000</v>
      </c>
      <c r="I3809" s="2">
        <f>MIN(MainSheet!$C$10/MainSheet!$C$9,MainSheet!$K$9*60)</f>
        <v>660</v>
      </c>
      <c r="J3809" s="1">
        <f>IF(G3809&gt;MainSheet!$C$11,IF(J3808&gt;=0.999,1,(G3809-MainSheet!$C$11)*I3809/$B$2/60),0)</f>
        <v>1</v>
      </c>
      <c r="K3809" s="1">
        <f>IF(G3809&gt;MainSheet!$C$11+$B$6,IF(K3808&gt;=0.999,1,(G3809-MainSheet!$C$11-$B$6)*I3809/$C$2/60),0)</f>
        <v>1</v>
      </c>
      <c r="L3809" s="1">
        <f>IF(G3809&gt;MainSheet!$C$11+$B$6+$C$6,IF(L3808&gt;=0.999,1,(G3809-MainSheet!$C$11-$B$6-$C$6)*I3809/$D$2/60),0)</f>
        <v>1</v>
      </c>
      <c r="M3809">
        <f t="shared" si="535"/>
        <v>1</v>
      </c>
      <c r="N3809" s="2">
        <f t="shared" si="536"/>
        <v>3721.0526315789471</v>
      </c>
      <c r="O3809">
        <f t="shared" si="539"/>
        <v>977.02127659574455</v>
      </c>
      <c r="P3809">
        <f t="shared" si="537"/>
        <v>192000</v>
      </c>
      <c r="Q3809" s="2">
        <f t="shared" si="538"/>
        <v>196698.0739081747</v>
      </c>
      <c r="R3809">
        <f>Q3809/MainSheet!$C$8*(G3809-G3808)+R3808</f>
        <v>5751.9144164007112</v>
      </c>
      <c r="S3809">
        <f t="shared" si="540"/>
        <v>92832.20033412044</v>
      </c>
      <c r="T3809">
        <f t="shared" si="532"/>
        <v>38.070000000000995</v>
      </c>
      <c r="U3809" s="1">
        <f>Q3809/MainSheet!$C$22</f>
        <v>1</v>
      </c>
    </row>
    <row r="3810" spans="7:21">
      <c r="G3810">
        <f t="shared" si="533"/>
        <v>38.080000000000993</v>
      </c>
      <c r="H3810">
        <f t="shared" si="534"/>
        <v>198000</v>
      </c>
      <c r="I3810" s="2">
        <f>MIN(MainSheet!$C$10/MainSheet!$C$9,MainSheet!$K$9*60)</f>
        <v>660</v>
      </c>
      <c r="J3810" s="1">
        <f>IF(G3810&gt;MainSheet!$C$11,IF(J3809&gt;=0.999,1,(G3810-MainSheet!$C$11)*I3810/$B$2/60),0)</f>
        <v>1</v>
      </c>
      <c r="K3810" s="1">
        <f>IF(G3810&gt;MainSheet!$C$11+$B$6,IF(K3809&gt;=0.999,1,(G3810-MainSheet!$C$11-$B$6)*I3810/$C$2/60),0)</f>
        <v>1</v>
      </c>
      <c r="L3810" s="1">
        <f>IF(G3810&gt;MainSheet!$C$11+$B$6+$C$6,IF(L3809&gt;=0.999,1,(G3810-MainSheet!$C$11-$B$6-$C$6)*I3810/$D$2/60),0)</f>
        <v>1</v>
      </c>
      <c r="M3810">
        <f t="shared" si="535"/>
        <v>1</v>
      </c>
      <c r="N3810" s="2">
        <f t="shared" si="536"/>
        <v>3721.0526315789471</v>
      </c>
      <c r="O3810">
        <f t="shared" si="539"/>
        <v>977.02127659574455</v>
      </c>
      <c r="P3810">
        <f t="shared" si="537"/>
        <v>192000</v>
      </c>
      <c r="Q3810" s="2">
        <f t="shared" si="538"/>
        <v>196698.0739081747</v>
      </c>
      <c r="R3810">
        <f>Q3810/MainSheet!$C$8*(G3810-G3809)+R3809</f>
        <v>5753.945662891545</v>
      </c>
      <c r="S3810">
        <f t="shared" si="540"/>
        <v>92864.983346438472</v>
      </c>
      <c r="T3810">
        <f t="shared" si="532"/>
        <v>38.080000000000993</v>
      </c>
      <c r="U3810" s="1">
        <f>Q3810/MainSheet!$C$22</f>
        <v>1</v>
      </c>
    </row>
    <row r="3811" spans="7:21">
      <c r="G3811">
        <f t="shared" si="533"/>
        <v>38.090000000000991</v>
      </c>
      <c r="H3811">
        <f t="shared" si="534"/>
        <v>198000</v>
      </c>
      <c r="I3811" s="2">
        <f>MIN(MainSheet!$C$10/MainSheet!$C$9,MainSheet!$K$9*60)</f>
        <v>660</v>
      </c>
      <c r="J3811" s="1">
        <f>IF(G3811&gt;MainSheet!$C$11,IF(J3810&gt;=0.999,1,(G3811-MainSheet!$C$11)*I3811/$B$2/60),0)</f>
        <v>1</v>
      </c>
      <c r="K3811" s="1">
        <f>IF(G3811&gt;MainSheet!$C$11+$B$6,IF(K3810&gt;=0.999,1,(G3811-MainSheet!$C$11-$B$6)*I3811/$C$2/60),0)</f>
        <v>1</v>
      </c>
      <c r="L3811" s="1">
        <f>IF(G3811&gt;MainSheet!$C$11+$B$6+$C$6,IF(L3810&gt;=0.999,1,(G3811-MainSheet!$C$11-$B$6-$C$6)*I3811/$D$2/60),0)</f>
        <v>1</v>
      </c>
      <c r="M3811">
        <f t="shared" si="535"/>
        <v>1</v>
      </c>
      <c r="N3811" s="2">
        <f t="shared" si="536"/>
        <v>3721.0526315789471</v>
      </c>
      <c r="O3811">
        <f t="shared" si="539"/>
        <v>977.02127659574455</v>
      </c>
      <c r="P3811">
        <f t="shared" si="537"/>
        <v>192000</v>
      </c>
      <c r="Q3811" s="2">
        <f t="shared" si="538"/>
        <v>196698.0739081747</v>
      </c>
      <c r="R3811">
        <f>Q3811/MainSheet!$C$8*(G3811-G3810)+R3810</f>
        <v>5755.9769093823788</v>
      </c>
      <c r="S3811">
        <f t="shared" si="540"/>
        <v>92897.766358756504</v>
      </c>
      <c r="T3811">
        <f t="shared" si="532"/>
        <v>38.090000000000991</v>
      </c>
      <c r="U3811" s="1">
        <f>Q3811/MainSheet!$C$22</f>
        <v>1</v>
      </c>
    </row>
    <row r="3812" spans="7:21">
      <c r="G3812">
        <f t="shared" si="533"/>
        <v>38.100000000000989</v>
      </c>
      <c r="H3812">
        <f t="shared" si="534"/>
        <v>198000</v>
      </c>
      <c r="I3812" s="2">
        <f>MIN(MainSheet!$C$10/MainSheet!$C$9,MainSheet!$K$9*60)</f>
        <v>660</v>
      </c>
      <c r="J3812" s="1">
        <f>IF(G3812&gt;MainSheet!$C$11,IF(J3811&gt;=0.999,1,(G3812-MainSheet!$C$11)*I3812/$B$2/60),0)</f>
        <v>1</v>
      </c>
      <c r="K3812" s="1">
        <f>IF(G3812&gt;MainSheet!$C$11+$B$6,IF(K3811&gt;=0.999,1,(G3812-MainSheet!$C$11-$B$6)*I3812/$C$2/60),0)</f>
        <v>1</v>
      </c>
      <c r="L3812" s="1">
        <f>IF(G3812&gt;MainSheet!$C$11+$B$6+$C$6,IF(L3811&gt;=0.999,1,(G3812-MainSheet!$C$11-$B$6-$C$6)*I3812/$D$2/60),0)</f>
        <v>1</v>
      </c>
      <c r="M3812">
        <f t="shared" si="535"/>
        <v>1</v>
      </c>
      <c r="N3812" s="2">
        <f t="shared" si="536"/>
        <v>3721.0526315789471</v>
      </c>
      <c r="O3812">
        <f t="shared" si="539"/>
        <v>977.02127659574455</v>
      </c>
      <c r="P3812">
        <f t="shared" si="537"/>
        <v>192000</v>
      </c>
      <c r="Q3812" s="2">
        <f t="shared" si="538"/>
        <v>196698.0739081747</v>
      </c>
      <c r="R3812">
        <f>Q3812/MainSheet!$C$8*(G3812-G3811)+R3811</f>
        <v>5758.0081558732127</v>
      </c>
      <c r="S3812">
        <f t="shared" si="540"/>
        <v>92930.549371074536</v>
      </c>
      <c r="T3812">
        <f t="shared" si="532"/>
        <v>38.100000000000989</v>
      </c>
      <c r="U3812" s="1">
        <f>Q3812/MainSheet!$C$22</f>
        <v>1</v>
      </c>
    </row>
    <row r="3813" spans="7:21">
      <c r="G3813">
        <f t="shared" si="533"/>
        <v>38.110000000000987</v>
      </c>
      <c r="H3813">
        <f t="shared" si="534"/>
        <v>198000</v>
      </c>
      <c r="I3813" s="2">
        <f>MIN(MainSheet!$C$10/MainSheet!$C$9,MainSheet!$K$9*60)</f>
        <v>660</v>
      </c>
      <c r="J3813" s="1">
        <f>IF(G3813&gt;MainSheet!$C$11,IF(J3812&gt;=0.999,1,(G3813-MainSheet!$C$11)*I3813/$B$2/60),0)</f>
        <v>1</v>
      </c>
      <c r="K3813" s="1">
        <f>IF(G3813&gt;MainSheet!$C$11+$B$6,IF(K3812&gt;=0.999,1,(G3813-MainSheet!$C$11-$B$6)*I3813/$C$2/60),0)</f>
        <v>1</v>
      </c>
      <c r="L3813" s="1">
        <f>IF(G3813&gt;MainSheet!$C$11+$B$6+$C$6,IF(L3812&gt;=0.999,1,(G3813-MainSheet!$C$11-$B$6-$C$6)*I3813/$D$2/60),0)</f>
        <v>1</v>
      </c>
      <c r="M3813">
        <f t="shared" si="535"/>
        <v>1</v>
      </c>
      <c r="N3813" s="2">
        <f t="shared" si="536"/>
        <v>3721.0526315789471</v>
      </c>
      <c r="O3813">
        <f t="shared" si="539"/>
        <v>977.02127659574455</v>
      </c>
      <c r="P3813">
        <f t="shared" si="537"/>
        <v>192000</v>
      </c>
      <c r="Q3813" s="2">
        <f t="shared" si="538"/>
        <v>196698.0739081747</v>
      </c>
      <c r="R3813">
        <f>Q3813/MainSheet!$C$8*(G3813-G3812)+R3812</f>
        <v>5760.0394023640465</v>
      </c>
      <c r="S3813">
        <f t="shared" si="540"/>
        <v>92963.332383392568</v>
      </c>
      <c r="T3813">
        <f t="shared" si="532"/>
        <v>38.110000000000987</v>
      </c>
      <c r="U3813" s="1">
        <f>Q3813/MainSheet!$C$22</f>
        <v>1</v>
      </c>
    </row>
    <row r="3814" spans="7:21">
      <c r="G3814">
        <f t="shared" si="533"/>
        <v>38.120000000000985</v>
      </c>
      <c r="H3814">
        <f t="shared" si="534"/>
        <v>198000</v>
      </c>
      <c r="I3814" s="2">
        <f>MIN(MainSheet!$C$10/MainSheet!$C$9,MainSheet!$K$9*60)</f>
        <v>660</v>
      </c>
      <c r="J3814" s="1">
        <f>IF(G3814&gt;MainSheet!$C$11,IF(J3813&gt;=0.999,1,(G3814-MainSheet!$C$11)*I3814/$B$2/60),0)</f>
        <v>1</v>
      </c>
      <c r="K3814" s="1">
        <f>IF(G3814&gt;MainSheet!$C$11+$B$6,IF(K3813&gt;=0.999,1,(G3814-MainSheet!$C$11-$B$6)*I3814/$C$2/60),0)</f>
        <v>1</v>
      </c>
      <c r="L3814" s="1">
        <f>IF(G3814&gt;MainSheet!$C$11+$B$6+$C$6,IF(L3813&gt;=0.999,1,(G3814-MainSheet!$C$11-$B$6-$C$6)*I3814/$D$2/60),0)</f>
        <v>1</v>
      </c>
      <c r="M3814">
        <f t="shared" si="535"/>
        <v>1</v>
      </c>
      <c r="N3814" s="2">
        <f t="shared" si="536"/>
        <v>3721.0526315789471</v>
      </c>
      <c r="O3814">
        <f t="shared" si="539"/>
        <v>977.02127659574455</v>
      </c>
      <c r="P3814">
        <f t="shared" si="537"/>
        <v>192000</v>
      </c>
      <c r="Q3814" s="2">
        <f t="shared" si="538"/>
        <v>196698.0739081747</v>
      </c>
      <c r="R3814">
        <f>Q3814/MainSheet!$C$8*(G3814-G3813)+R3813</f>
        <v>5762.0706488548803</v>
      </c>
      <c r="S3814">
        <f t="shared" si="540"/>
        <v>92996.1153957106</v>
      </c>
      <c r="T3814">
        <f t="shared" si="532"/>
        <v>38.120000000000985</v>
      </c>
      <c r="U3814" s="1">
        <f>Q3814/MainSheet!$C$22</f>
        <v>1</v>
      </c>
    </row>
    <row r="3815" spans="7:21">
      <c r="G3815">
        <f t="shared" si="533"/>
        <v>38.130000000000983</v>
      </c>
      <c r="H3815">
        <f t="shared" si="534"/>
        <v>198000</v>
      </c>
      <c r="I3815" s="2">
        <f>MIN(MainSheet!$C$10/MainSheet!$C$9,MainSheet!$K$9*60)</f>
        <v>660</v>
      </c>
      <c r="J3815" s="1">
        <f>IF(G3815&gt;MainSheet!$C$11,IF(J3814&gt;=0.999,1,(G3815-MainSheet!$C$11)*I3815/$B$2/60),0)</f>
        <v>1</v>
      </c>
      <c r="K3815" s="1">
        <f>IF(G3815&gt;MainSheet!$C$11+$B$6,IF(K3814&gt;=0.999,1,(G3815-MainSheet!$C$11-$B$6)*I3815/$C$2/60),0)</f>
        <v>1</v>
      </c>
      <c r="L3815" s="1">
        <f>IF(G3815&gt;MainSheet!$C$11+$B$6+$C$6,IF(L3814&gt;=0.999,1,(G3815-MainSheet!$C$11-$B$6-$C$6)*I3815/$D$2/60),0)</f>
        <v>1</v>
      </c>
      <c r="M3815">
        <f t="shared" si="535"/>
        <v>1</v>
      </c>
      <c r="N3815" s="2">
        <f t="shared" si="536"/>
        <v>3721.0526315789471</v>
      </c>
      <c r="O3815">
        <f t="shared" si="539"/>
        <v>977.02127659574455</v>
      </c>
      <c r="P3815">
        <f t="shared" si="537"/>
        <v>192000</v>
      </c>
      <c r="Q3815" s="2">
        <f t="shared" si="538"/>
        <v>196698.0739081747</v>
      </c>
      <c r="R3815">
        <f>Q3815/MainSheet!$C$8*(G3815-G3814)+R3814</f>
        <v>5764.1018953457142</v>
      </c>
      <c r="S3815">
        <f t="shared" si="540"/>
        <v>93028.898408028632</v>
      </c>
      <c r="T3815">
        <f t="shared" si="532"/>
        <v>38.130000000000983</v>
      </c>
      <c r="U3815" s="1">
        <f>Q3815/MainSheet!$C$22</f>
        <v>1</v>
      </c>
    </row>
    <row r="3816" spans="7:21">
      <c r="G3816">
        <f t="shared" si="533"/>
        <v>38.140000000000981</v>
      </c>
      <c r="H3816">
        <f t="shared" si="534"/>
        <v>198000</v>
      </c>
      <c r="I3816" s="2">
        <f>MIN(MainSheet!$C$10/MainSheet!$C$9,MainSheet!$K$9*60)</f>
        <v>660</v>
      </c>
      <c r="J3816" s="1">
        <f>IF(G3816&gt;MainSheet!$C$11,IF(J3815&gt;=0.999,1,(G3816-MainSheet!$C$11)*I3816/$B$2/60),0)</f>
        <v>1</v>
      </c>
      <c r="K3816" s="1">
        <f>IF(G3816&gt;MainSheet!$C$11+$B$6,IF(K3815&gt;=0.999,1,(G3816-MainSheet!$C$11-$B$6)*I3816/$C$2/60),0)</f>
        <v>1</v>
      </c>
      <c r="L3816" s="1">
        <f>IF(G3816&gt;MainSheet!$C$11+$B$6+$C$6,IF(L3815&gt;=0.999,1,(G3816-MainSheet!$C$11-$B$6-$C$6)*I3816/$D$2/60),0)</f>
        <v>1</v>
      </c>
      <c r="M3816">
        <f t="shared" si="535"/>
        <v>1</v>
      </c>
      <c r="N3816" s="2">
        <f t="shared" si="536"/>
        <v>3721.0526315789471</v>
      </c>
      <c r="O3816">
        <f t="shared" si="539"/>
        <v>977.02127659574455</v>
      </c>
      <c r="P3816">
        <f t="shared" si="537"/>
        <v>192000</v>
      </c>
      <c r="Q3816" s="2">
        <f t="shared" si="538"/>
        <v>196698.0739081747</v>
      </c>
      <c r="R3816">
        <f>Q3816/MainSheet!$C$8*(G3816-G3815)+R3815</f>
        <v>5766.133141836548</v>
      </c>
      <c r="S3816">
        <f t="shared" si="540"/>
        <v>93061.681420346664</v>
      </c>
      <c r="T3816">
        <f t="shared" si="532"/>
        <v>38.140000000000981</v>
      </c>
      <c r="U3816" s="1">
        <f>Q3816/MainSheet!$C$22</f>
        <v>1</v>
      </c>
    </row>
    <row r="3817" spans="7:21">
      <c r="G3817">
        <f t="shared" si="533"/>
        <v>38.150000000000979</v>
      </c>
      <c r="H3817">
        <f t="shared" si="534"/>
        <v>198000</v>
      </c>
      <c r="I3817" s="2">
        <f>MIN(MainSheet!$C$10/MainSheet!$C$9,MainSheet!$K$9*60)</f>
        <v>660</v>
      </c>
      <c r="J3817" s="1">
        <f>IF(G3817&gt;MainSheet!$C$11,IF(J3816&gt;=0.999,1,(G3817-MainSheet!$C$11)*I3817/$B$2/60),0)</f>
        <v>1</v>
      </c>
      <c r="K3817" s="1">
        <f>IF(G3817&gt;MainSheet!$C$11+$B$6,IF(K3816&gt;=0.999,1,(G3817-MainSheet!$C$11-$B$6)*I3817/$C$2/60),0)</f>
        <v>1</v>
      </c>
      <c r="L3817" s="1">
        <f>IF(G3817&gt;MainSheet!$C$11+$B$6+$C$6,IF(L3816&gt;=0.999,1,(G3817-MainSheet!$C$11-$B$6-$C$6)*I3817/$D$2/60),0)</f>
        <v>1</v>
      </c>
      <c r="M3817">
        <f t="shared" si="535"/>
        <v>1</v>
      </c>
      <c r="N3817" s="2">
        <f t="shared" si="536"/>
        <v>3721.0526315789471</v>
      </c>
      <c r="O3817">
        <f t="shared" si="539"/>
        <v>977.02127659574455</v>
      </c>
      <c r="P3817">
        <f t="shared" si="537"/>
        <v>192000</v>
      </c>
      <c r="Q3817" s="2">
        <f t="shared" si="538"/>
        <v>196698.0739081747</v>
      </c>
      <c r="R3817">
        <f>Q3817/MainSheet!$C$8*(G3817-G3816)+R3816</f>
        <v>5768.1643883273819</v>
      </c>
      <c r="S3817">
        <f t="shared" si="540"/>
        <v>93094.464432664696</v>
      </c>
      <c r="T3817">
        <f t="shared" si="532"/>
        <v>38.150000000000979</v>
      </c>
      <c r="U3817" s="1">
        <f>Q3817/MainSheet!$C$22</f>
        <v>1</v>
      </c>
    </row>
    <row r="3818" spans="7:21">
      <c r="G3818">
        <f t="shared" si="533"/>
        <v>38.160000000000977</v>
      </c>
      <c r="H3818">
        <f t="shared" si="534"/>
        <v>198000</v>
      </c>
      <c r="I3818" s="2">
        <f>MIN(MainSheet!$C$10/MainSheet!$C$9,MainSheet!$K$9*60)</f>
        <v>660</v>
      </c>
      <c r="J3818" s="1">
        <f>IF(G3818&gt;MainSheet!$C$11,IF(J3817&gt;=0.999,1,(G3818-MainSheet!$C$11)*I3818/$B$2/60),0)</f>
        <v>1</v>
      </c>
      <c r="K3818" s="1">
        <f>IF(G3818&gt;MainSheet!$C$11+$B$6,IF(K3817&gt;=0.999,1,(G3818-MainSheet!$C$11-$B$6)*I3818/$C$2/60),0)</f>
        <v>1</v>
      </c>
      <c r="L3818" s="1">
        <f>IF(G3818&gt;MainSheet!$C$11+$B$6+$C$6,IF(L3817&gt;=0.999,1,(G3818-MainSheet!$C$11-$B$6-$C$6)*I3818/$D$2/60),0)</f>
        <v>1</v>
      </c>
      <c r="M3818">
        <f t="shared" si="535"/>
        <v>1</v>
      </c>
      <c r="N3818" s="2">
        <f t="shared" si="536"/>
        <v>3721.0526315789471</v>
      </c>
      <c r="O3818">
        <f t="shared" si="539"/>
        <v>977.02127659574455</v>
      </c>
      <c r="P3818">
        <f t="shared" si="537"/>
        <v>192000</v>
      </c>
      <c r="Q3818" s="2">
        <f t="shared" si="538"/>
        <v>196698.0739081747</v>
      </c>
      <c r="R3818">
        <f>Q3818/MainSheet!$C$8*(G3818-G3817)+R3817</f>
        <v>5770.1956348182157</v>
      </c>
      <c r="S3818">
        <f t="shared" si="540"/>
        <v>93127.247444982728</v>
      </c>
      <c r="T3818">
        <f t="shared" si="532"/>
        <v>38.160000000000977</v>
      </c>
      <c r="U3818" s="1">
        <f>Q3818/MainSheet!$C$22</f>
        <v>1</v>
      </c>
    </row>
    <row r="3819" spans="7:21">
      <c r="G3819">
        <f t="shared" si="533"/>
        <v>38.170000000000975</v>
      </c>
      <c r="H3819">
        <f t="shared" si="534"/>
        <v>198000</v>
      </c>
      <c r="I3819" s="2">
        <f>MIN(MainSheet!$C$10/MainSheet!$C$9,MainSheet!$K$9*60)</f>
        <v>660</v>
      </c>
      <c r="J3819" s="1">
        <f>IF(G3819&gt;MainSheet!$C$11,IF(J3818&gt;=0.999,1,(G3819-MainSheet!$C$11)*I3819/$B$2/60),0)</f>
        <v>1</v>
      </c>
      <c r="K3819" s="1">
        <f>IF(G3819&gt;MainSheet!$C$11+$B$6,IF(K3818&gt;=0.999,1,(G3819-MainSheet!$C$11-$B$6)*I3819/$C$2/60),0)</f>
        <v>1</v>
      </c>
      <c r="L3819" s="1">
        <f>IF(G3819&gt;MainSheet!$C$11+$B$6+$C$6,IF(L3818&gt;=0.999,1,(G3819-MainSheet!$C$11-$B$6-$C$6)*I3819/$D$2/60),0)</f>
        <v>1</v>
      </c>
      <c r="M3819">
        <f t="shared" si="535"/>
        <v>1</v>
      </c>
      <c r="N3819" s="2">
        <f t="shared" si="536"/>
        <v>3721.0526315789471</v>
      </c>
      <c r="O3819">
        <f t="shared" si="539"/>
        <v>977.02127659574455</v>
      </c>
      <c r="P3819">
        <f t="shared" si="537"/>
        <v>192000</v>
      </c>
      <c r="Q3819" s="2">
        <f t="shared" si="538"/>
        <v>196698.0739081747</v>
      </c>
      <c r="R3819">
        <f>Q3819/MainSheet!$C$8*(G3819-G3818)+R3818</f>
        <v>5772.2268813090495</v>
      </c>
      <c r="S3819">
        <f t="shared" si="540"/>
        <v>93160.03045730076</v>
      </c>
      <c r="T3819">
        <f t="shared" si="532"/>
        <v>38.170000000000975</v>
      </c>
      <c r="U3819" s="1">
        <f>Q3819/MainSheet!$C$22</f>
        <v>1</v>
      </c>
    </row>
    <row r="3820" spans="7:21">
      <c r="G3820">
        <f t="shared" si="533"/>
        <v>38.180000000000973</v>
      </c>
      <c r="H3820">
        <f t="shared" si="534"/>
        <v>198000</v>
      </c>
      <c r="I3820" s="2">
        <f>MIN(MainSheet!$C$10/MainSheet!$C$9,MainSheet!$K$9*60)</f>
        <v>660</v>
      </c>
      <c r="J3820" s="1">
        <f>IF(G3820&gt;MainSheet!$C$11,IF(J3819&gt;=0.999,1,(G3820-MainSheet!$C$11)*I3820/$B$2/60),0)</f>
        <v>1</v>
      </c>
      <c r="K3820" s="1">
        <f>IF(G3820&gt;MainSheet!$C$11+$B$6,IF(K3819&gt;=0.999,1,(G3820-MainSheet!$C$11-$B$6)*I3820/$C$2/60),0)</f>
        <v>1</v>
      </c>
      <c r="L3820" s="1">
        <f>IF(G3820&gt;MainSheet!$C$11+$B$6+$C$6,IF(L3819&gt;=0.999,1,(G3820-MainSheet!$C$11-$B$6-$C$6)*I3820/$D$2/60),0)</f>
        <v>1</v>
      </c>
      <c r="M3820">
        <f t="shared" si="535"/>
        <v>1</v>
      </c>
      <c r="N3820" s="2">
        <f t="shared" si="536"/>
        <v>3721.0526315789471</v>
      </c>
      <c r="O3820">
        <f t="shared" si="539"/>
        <v>977.02127659574455</v>
      </c>
      <c r="P3820">
        <f t="shared" si="537"/>
        <v>192000</v>
      </c>
      <c r="Q3820" s="2">
        <f t="shared" si="538"/>
        <v>196698.0739081747</v>
      </c>
      <c r="R3820">
        <f>Q3820/MainSheet!$C$8*(G3820-G3819)+R3819</f>
        <v>5774.2581277998834</v>
      </c>
      <c r="S3820">
        <f t="shared" si="540"/>
        <v>93192.813469618792</v>
      </c>
      <c r="T3820">
        <f t="shared" si="532"/>
        <v>38.180000000000973</v>
      </c>
      <c r="U3820" s="1">
        <f>Q3820/MainSheet!$C$22</f>
        <v>1</v>
      </c>
    </row>
    <row r="3821" spans="7:21">
      <c r="G3821">
        <f t="shared" si="533"/>
        <v>38.190000000000971</v>
      </c>
      <c r="H3821">
        <f t="shared" si="534"/>
        <v>198000</v>
      </c>
      <c r="I3821" s="2">
        <f>MIN(MainSheet!$C$10/MainSheet!$C$9,MainSheet!$K$9*60)</f>
        <v>660</v>
      </c>
      <c r="J3821" s="1">
        <f>IF(G3821&gt;MainSheet!$C$11,IF(J3820&gt;=0.999,1,(G3821-MainSheet!$C$11)*I3821/$B$2/60),0)</f>
        <v>1</v>
      </c>
      <c r="K3821" s="1">
        <f>IF(G3821&gt;MainSheet!$C$11+$B$6,IF(K3820&gt;=0.999,1,(G3821-MainSheet!$C$11-$B$6)*I3821/$C$2/60),0)</f>
        <v>1</v>
      </c>
      <c r="L3821" s="1">
        <f>IF(G3821&gt;MainSheet!$C$11+$B$6+$C$6,IF(L3820&gt;=0.999,1,(G3821-MainSheet!$C$11-$B$6-$C$6)*I3821/$D$2/60),0)</f>
        <v>1</v>
      </c>
      <c r="M3821">
        <f t="shared" si="535"/>
        <v>1</v>
      </c>
      <c r="N3821" s="2">
        <f t="shared" si="536"/>
        <v>3721.0526315789471</v>
      </c>
      <c r="O3821">
        <f t="shared" si="539"/>
        <v>977.02127659574455</v>
      </c>
      <c r="P3821">
        <f t="shared" si="537"/>
        <v>192000</v>
      </c>
      <c r="Q3821" s="2">
        <f t="shared" si="538"/>
        <v>196698.0739081747</v>
      </c>
      <c r="R3821">
        <f>Q3821/MainSheet!$C$8*(G3821-G3820)+R3820</f>
        <v>5776.2893742907172</v>
      </c>
      <c r="S3821">
        <f t="shared" si="540"/>
        <v>93225.596481936824</v>
      </c>
      <c r="T3821">
        <f t="shared" si="532"/>
        <v>38.190000000000971</v>
      </c>
      <c r="U3821" s="1">
        <f>Q3821/MainSheet!$C$22</f>
        <v>1</v>
      </c>
    </row>
    <row r="3822" spans="7:21">
      <c r="G3822">
        <f t="shared" si="533"/>
        <v>38.200000000000969</v>
      </c>
      <c r="H3822">
        <f t="shared" si="534"/>
        <v>198000</v>
      </c>
      <c r="I3822" s="2">
        <f>MIN(MainSheet!$C$10/MainSheet!$C$9,MainSheet!$K$9*60)</f>
        <v>660</v>
      </c>
      <c r="J3822" s="1">
        <f>IF(G3822&gt;MainSheet!$C$11,IF(J3821&gt;=0.999,1,(G3822-MainSheet!$C$11)*I3822/$B$2/60),0)</f>
        <v>1</v>
      </c>
      <c r="K3822" s="1">
        <f>IF(G3822&gt;MainSheet!$C$11+$B$6,IF(K3821&gt;=0.999,1,(G3822-MainSheet!$C$11-$B$6)*I3822/$C$2/60),0)</f>
        <v>1</v>
      </c>
      <c r="L3822" s="1">
        <f>IF(G3822&gt;MainSheet!$C$11+$B$6+$C$6,IF(L3821&gt;=0.999,1,(G3822-MainSheet!$C$11-$B$6-$C$6)*I3822/$D$2/60),0)</f>
        <v>1</v>
      </c>
      <c r="M3822">
        <f t="shared" si="535"/>
        <v>1</v>
      </c>
      <c r="N3822" s="2">
        <f t="shared" si="536"/>
        <v>3721.0526315789471</v>
      </c>
      <c r="O3822">
        <f t="shared" si="539"/>
        <v>977.02127659574455</v>
      </c>
      <c r="P3822">
        <f t="shared" si="537"/>
        <v>192000</v>
      </c>
      <c r="Q3822" s="2">
        <f t="shared" si="538"/>
        <v>196698.0739081747</v>
      </c>
      <c r="R3822">
        <f>Q3822/MainSheet!$C$8*(G3822-G3821)+R3821</f>
        <v>5778.320620781551</v>
      </c>
      <c r="S3822">
        <f t="shared" si="540"/>
        <v>93258.379494254856</v>
      </c>
      <c r="T3822">
        <f t="shared" si="532"/>
        <v>38.200000000000969</v>
      </c>
      <c r="U3822" s="1">
        <f>Q3822/MainSheet!$C$22</f>
        <v>1</v>
      </c>
    </row>
    <row r="3823" spans="7:21">
      <c r="G3823">
        <f t="shared" si="533"/>
        <v>38.210000000000967</v>
      </c>
      <c r="H3823">
        <f t="shared" si="534"/>
        <v>198000</v>
      </c>
      <c r="I3823" s="2">
        <f>MIN(MainSheet!$C$10/MainSheet!$C$9,MainSheet!$K$9*60)</f>
        <v>660</v>
      </c>
      <c r="J3823" s="1">
        <f>IF(G3823&gt;MainSheet!$C$11,IF(J3822&gt;=0.999,1,(G3823-MainSheet!$C$11)*I3823/$B$2/60),0)</f>
        <v>1</v>
      </c>
      <c r="K3823" s="1">
        <f>IF(G3823&gt;MainSheet!$C$11+$B$6,IF(K3822&gt;=0.999,1,(G3823-MainSheet!$C$11-$B$6)*I3823/$C$2/60),0)</f>
        <v>1</v>
      </c>
      <c r="L3823" s="1">
        <f>IF(G3823&gt;MainSheet!$C$11+$B$6+$C$6,IF(L3822&gt;=0.999,1,(G3823-MainSheet!$C$11-$B$6-$C$6)*I3823/$D$2/60),0)</f>
        <v>1</v>
      </c>
      <c r="M3823">
        <f t="shared" si="535"/>
        <v>1</v>
      </c>
      <c r="N3823" s="2">
        <f t="shared" si="536"/>
        <v>3721.0526315789471</v>
      </c>
      <c r="O3823">
        <f t="shared" si="539"/>
        <v>977.02127659574455</v>
      </c>
      <c r="P3823">
        <f t="shared" si="537"/>
        <v>192000</v>
      </c>
      <c r="Q3823" s="2">
        <f t="shared" si="538"/>
        <v>196698.0739081747</v>
      </c>
      <c r="R3823">
        <f>Q3823/MainSheet!$C$8*(G3823-G3822)+R3822</f>
        <v>5780.3518672723849</v>
      </c>
      <c r="S3823">
        <f t="shared" si="540"/>
        <v>93291.162506572888</v>
      </c>
      <c r="T3823">
        <f t="shared" si="532"/>
        <v>38.210000000000967</v>
      </c>
      <c r="U3823" s="1">
        <f>Q3823/MainSheet!$C$22</f>
        <v>1</v>
      </c>
    </row>
    <row r="3824" spans="7:21">
      <c r="G3824">
        <f t="shared" si="533"/>
        <v>38.220000000000965</v>
      </c>
      <c r="H3824">
        <f t="shared" si="534"/>
        <v>198000</v>
      </c>
      <c r="I3824" s="2">
        <f>MIN(MainSheet!$C$10/MainSheet!$C$9,MainSheet!$K$9*60)</f>
        <v>660</v>
      </c>
      <c r="J3824" s="1">
        <f>IF(G3824&gt;MainSheet!$C$11,IF(J3823&gt;=0.999,1,(G3824-MainSheet!$C$11)*I3824/$B$2/60),0)</f>
        <v>1</v>
      </c>
      <c r="K3824" s="1">
        <f>IF(G3824&gt;MainSheet!$C$11+$B$6,IF(K3823&gt;=0.999,1,(G3824-MainSheet!$C$11-$B$6)*I3824/$C$2/60),0)</f>
        <v>1</v>
      </c>
      <c r="L3824" s="1">
        <f>IF(G3824&gt;MainSheet!$C$11+$B$6+$C$6,IF(L3823&gt;=0.999,1,(G3824-MainSheet!$C$11-$B$6-$C$6)*I3824/$D$2/60),0)</f>
        <v>1</v>
      </c>
      <c r="M3824">
        <f t="shared" si="535"/>
        <v>1</v>
      </c>
      <c r="N3824" s="2">
        <f t="shared" si="536"/>
        <v>3721.0526315789471</v>
      </c>
      <c r="O3824">
        <f t="shared" si="539"/>
        <v>977.02127659574455</v>
      </c>
      <c r="P3824">
        <f t="shared" si="537"/>
        <v>192000</v>
      </c>
      <c r="Q3824" s="2">
        <f t="shared" si="538"/>
        <v>196698.0739081747</v>
      </c>
      <c r="R3824">
        <f>Q3824/MainSheet!$C$8*(G3824-G3823)+R3823</f>
        <v>5782.3831137632187</v>
      </c>
      <c r="S3824">
        <f t="shared" si="540"/>
        <v>93323.94551889092</v>
      </c>
      <c r="T3824">
        <f t="shared" si="532"/>
        <v>38.220000000000965</v>
      </c>
      <c r="U3824" s="1">
        <f>Q3824/MainSheet!$C$22</f>
        <v>1</v>
      </c>
    </row>
    <row r="3825" spans="7:21">
      <c r="G3825">
        <f t="shared" si="533"/>
        <v>38.230000000000963</v>
      </c>
      <c r="H3825">
        <f t="shared" si="534"/>
        <v>198000</v>
      </c>
      <c r="I3825" s="2">
        <f>MIN(MainSheet!$C$10/MainSheet!$C$9,MainSheet!$K$9*60)</f>
        <v>660</v>
      </c>
      <c r="J3825" s="1">
        <f>IF(G3825&gt;MainSheet!$C$11,IF(J3824&gt;=0.999,1,(G3825-MainSheet!$C$11)*I3825/$B$2/60),0)</f>
        <v>1</v>
      </c>
      <c r="K3825" s="1">
        <f>IF(G3825&gt;MainSheet!$C$11+$B$6,IF(K3824&gt;=0.999,1,(G3825-MainSheet!$C$11-$B$6)*I3825/$C$2/60),0)</f>
        <v>1</v>
      </c>
      <c r="L3825" s="1">
        <f>IF(G3825&gt;MainSheet!$C$11+$B$6+$C$6,IF(L3824&gt;=0.999,1,(G3825-MainSheet!$C$11-$B$6-$C$6)*I3825/$D$2/60),0)</f>
        <v>1</v>
      </c>
      <c r="M3825">
        <f t="shared" si="535"/>
        <v>1</v>
      </c>
      <c r="N3825" s="2">
        <f t="shared" si="536"/>
        <v>3721.0526315789471</v>
      </c>
      <c r="O3825">
        <f t="shared" si="539"/>
        <v>977.02127659574455</v>
      </c>
      <c r="P3825">
        <f t="shared" si="537"/>
        <v>192000</v>
      </c>
      <c r="Q3825" s="2">
        <f t="shared" si="538"/>
        <v>196698.0739081747</v>
      </c>
      <c r="R3825">
        <f>Q3825/MainSheet!$C$8*(G3825-G3824)+R3824</f>
        <v>5784.4143602540526</v>
      </c>
      <c r="S3825">
        <f t="shared" si="540"/>
        <v>93356.728531208952</v>
      </c>
      <c r="T3825">
        <f t="shared" si="532"/>
        <v>38.230000000000963</v>
      </c>
      <c r="U3825" s="1">
        <f>Q3825/MainSheet!$C$22</f>
        <v>1</v>
      </c>
    </row>
    <row r="3826" spans="7:21">
      <c r="G3826">
        <f t="shared" si="533"/>
        <v>38.240000000000961</v>
      </c>
      <c r="H3826">
        <f t="shared" si="534"/>
        <v>198000</v>
      </c>
      <c r="I3826" s="2">
        <f>MIN(MainSheet!$C$10/MainSheet!$C$9,MainSheet!$K$9*60)</f>
        <v>660</v>
      </c>
      <c r="J3826" s="1">
        <f>IF(G3826&gt;MainSheet!$C$11,IF(J3825&gt;=0.999,1,(G3826-MainSheet!$C$11)*I3826/$B$2/60),0)</f>
        <v>1</v>
      </c>
      <c r="K3826" s="1">
        <f>IF(G3826&gt;MainSheet!$C$11+$B$6,IF(K3825&gt;=0.999,1,(G3826-MainSheet!$C$11-$B$6)*I3826/$C$2/60),0)</f>
        <v>1</v>
      </c>
      <c r="L3826" s="1">
        <f>IF(G3826&gt;MainSheet!$C$11+$B$6+$C$6,IF(L3825&gt;=0.999,1,(G3826-MainSheet!$C$11-$B$6-$C$6)*I3826/$D$2/60),0)</f>
        <v>1</v>
      </c>
      <c r="M3826">
        <f t="shared" si="535"/>
        <v>1</v>
      </c>
      <c r="N3826" s="2">
        <f t="shared" si="536"/>
        <v>3721.0526315789471</v>
      </c>
      <c r="O3826">
        <f t="shared" si="539"/>
        <v>977.02127659574455</v>
      </c>
      <c r="P3826">
        <f t="shared" si="537"/>
        <v>192000</v>
      </c>
      <c r="Q3826" s="2">
        <f t="shared" si="538"/>
        <v>196698.0739081747</v>
      </c>
      <c r="R3826">
        <f>Q3826/MainSheet!$C$8*(G3826-G3825)+R3825</f>
        <v>5786.4456067448864</v>
      </c>
      <c r="S3826">
        <f t="shared" si="540"/>
        <v>93389.511543526984</v>
      </c>
      <c r="T3826">
        <f t="shared" si="532"/>
        <v>38.240000000000961</v>
      </c>
      <c r="U3826" s="1">
        <f>Q3826/MainSheet!$C$22</f>
        <v>1</v>
      </c>
    </row>
    <row r="3827" spans="7:21">
      <c r="G3827">
        <f t="shared" si="533"/>
        <v>38.250000000000959</v>
      </c>
      <c r="H3827">
        <f t="shared" si="534"/>
        <v>198000</v>
      </c>
      <c r="I3827" s="2">
        <f>MIN(MainSheet!$C$10/MainSheet!$C$9,MainSheet!$K$9*60)</f>
        <v>660</v>
      </c>
      <c r="J3827" s="1">
        <f>IF(G3827&gt;MainSheet!$C$11,IF(J3826&gt;=0.999,1,(G3827-MainSheet!$C$11)*I3827/$B$2/60),0)</f>
        <v>1</v>
      </c>
      <c r="K3827" s="1">
        <f>IF(G3827&gt;MainSheet!$C$11+$B$6,IF(K3826&gt;=0.999,1,(G3827-MainSheet!$C$11-$B$6)*I3827/$C$2/60),0)</f>
        <v>1</v>
      </c>
      <c r="L3827" s="1">
        <f>IF(G3827&gt;MainSheet!$C$11+$B$6+$C$6,IF(L3826&gt;=0.999,1,(G3827-MainSheet!$C$11-$B$6-$C$6)*I3827/$D$2/60),0)</f>
        <v>1</v>
      </c>
      <c r="M3827">
        <f t="shared" si="535"/>
        <v>1</v>
      </c>
      <c r="N3827" s="2">
        <f t="shared" si="536"/>
        <v>3721.0526315789471</v>
      </c>
      <c r="O3827">
        <f t="shared" si="539"/>
        <v>977.02127659574455</v>
      </c>
      <c r="P3827">
        <f t="shared" si="537"/>
        <v>192000</v>
      </c>
      <c r="Q3827" s="2">
        <f t="shared" si="538"/>
        <v>196698.0739081747</v>
      </c>
      <c r="R3827">
        <f>Q3827/MainSheet!$C$8*(G3827-G3826)+R3826</f>
        <v>5788.4768532357202</v>
      </c>
      <c r="S3827">
        <f t="shared" si="540"/>
        <v>93422.294555845016</v>
      </c>
      <c r="T3827">
        <f t="shared" si="532"/>
        <v>38.250000000000959</v>
      </c>
      <c r="U3827" s="1">
        <f>Q3827/MainSheet!$C$22</f>
        <v>1</v>
      </c>
    </row>
    <row r="3828" spans="7:21">
      <c r="G3828">
        <f t="shared" si="533"/>
        <v>38.260000000000957</v>
      </c>
      <c r="H3828">
        <f t="shared" si="534"/>
        <v>198000</v>
      </c>
      <c r="I3828" s="2">
        <f>MIN(MainSheet!$C$10/MainSheet!$C$9,MainSheet!$K$9*60)</f>
        <v>660</v>
      </c>
      <c r="J3828" s="1">
        <f>IF(G3828&gt;MainSheet!$C$11,IF(J3827&gt;=0.999,1,(G3828-MainSheet!$C$11)*I3828/$B$2/60),0)</f>
        <v>1</v>
      </c>
      <c r="K3828" s="1">
        <f>IF(G3828&gt;MainSheet!$C$11+$B$6,IF(K3827&gt;=0.999,1,(G3828-MainSheet!$C$11-$B$6)*I3828/$C$2/60),0)</f>
        <v>1</v>
      </c>
      <c r="L3828" s="1">
        <f>IF(G3828&gt;MainSheet!$C$11+$B$6+$C$6,IF(L3827&gt;=0.999,1,(G3828-MainSheet!$C$11-$B$6-$C$6)*I3828/$D$2/60),0)</f>
        <v>1</v>
      </c>
      <c r="M3828">
        <f t="shared" si="535"/>
        <v>1</v>
      </c>
      <c r="N3828" s="2">
        <f t="shared" si="536"/>
        <v>3721.0526315789471</v>
      </c>
      <c r="O3828">
        <f t="shared" si="539"/>
        <v>977.02127659574455</v>
      </c>
      <c r="P3828">
        <f t="shared" si="537"/>
        <v>192000</v>
      </c>
      <c r="Q3828" s="2">
        <f t="shared" si="538"/>
        <v>196698.0739081747</v>
      </c>
      <c r="R3828">
        <f>Q3828/MainSheet!$C$8*(G3828-G3827)+R3827</f>
        <v>5790.5080997265541</v>
      </c>
      <c r="S3828">
        <f t="shared" si="540"/>
        <v>93455.077568163048</v>
      </c>
      <c r="T3828">
        <f t="shared" si="532"/>
        <v>38.260000000000957</v>
      </c>
      <c r="U3828" s="1">
        <f>Q3828/MainSheet!$C$22</f>
        <v>1</v>
      </c>
    </row>
    <row r="3829" spans="7:21">
      <c r="G3829">
        <f t="shared" si="533"/>
        <v>38.270000000000955</v>
      </c>
      <c r="H3829">
        <f t="shared" si="534"/>
        <v>198000</v>
      </c>
      <c r="I3829" s="2">
        <f>MIN(MainSheet!$C$10/MainSheet!$C$9,MainSheet!$K$9*60)</f>
        <v>660</v>
      </c>
      <c r="J3829" s="1">
        <f>IF(G3829&gt;MainSheet!$C$11,IF(J3828&gt;=0.999,1,(G3829-MainSheet!$C$11)*I3829/$B$2/60),0)</f>
        <v>1</v>
      </c>
      <c r="K3829" s="1">
        <f>IF(G3829&gt;MainSheet!$C$11+$B$6,IF(K3828&gt;=0.999,1,(G3829-MainSheet!$C$11-$B$6)*I3829/$C$2/60),0)</f>
        <v>1</v>
      </c>
      <c r="L3829" s="1">
        <f>IF(G3829&gt;MainSheet!$C$11+$B$6+$C$6,IF(L3828&gt;=0.999,1,(G3829-MainSheet!$C$11-$B$6-$C$6)*I3829/$D$2/60),0)</f>
        <v>1</v>
      </c>
      <c r="M3829">
        <f t="shared" si="535"/>
        <v>1</v>
      </c>
      <c r="N3829" s="2">
        <f t="shared" si="536"/>
        <v>3721.0526315789471</v>
      </c>
      <c r="O3829">
        <f t="shared" si="539"/>
        <v>977.02127659574455</v>
      </c>
      <c r="P3829">
        <f t="shared" si="537"/>
        <v>192000</v>
      </c>
      <c r="Q3829" s="2">
        <f t="shared" si="538"/>
        <v>196698.0739081747</v>
      </c>
      <c r="R3829">
        <f>Q3829/MainSheet!$C$8*(G3829-G3828)+R3828</f>
        <v>5792.5393462173879</v>
      </c>
      <c r="S3829">
        <f t="shared" si="540"/>
        <v>93487.86058048108</v>
      </c>
      <c r="T3829">
        <f t="shared" si="532"/>
        <v>38.270000000000955</v>
      </c>
      <c r="U3829" s="1">
        <f>Q3829/MainSheet!$C$22</f>
        <v>1</v>
      </c>
    </row>
    <row r="3830" spans="7:21">
      <c r="G3830">
        <f t="shared" si="533"/>
        <v>38.280000000000953</v>
      </c>
      <c r="H3830">
        <f t="shared" si="534"/>
        <v>198000</v>
      </c>
      <c r="I3830" s="2">
        <f>MIN(MainSheet!$C$10/MainSheet!$C$9,MainSheet!$K$9*60)</f>
        <v>660</v>
      </c>
      <c r="J3830" s="1">
        <f>IF(G3830&gt;MainSheet!$C$11,IF(J3829&gt;=0.999,1,(G3830-MainSheet!$C$11)*I3830/$B$2/60),0)</f>
        <v>1</v>
      </c>
      <c r="K3830" s="1">
        <f>IF(G3830&gt;MainSheet!$C$11+$B$6,IF(K3829&gt;=0.999,1,(G3830-MainSheet!$C$11-$B$6)*I3830/$C$2/60),0)</f>
        <v>1</v>
      </c>
      <c r="L3830" s="1">
        <f>IF(G3830&gt;MainSheet!$C$11+$B$6+$C$6,IF(L3829&gt;=0.999,1,(G3830-MainSheet!$C$11-$B$6-$C$6)*I3830/$D$2/60),0)</f>
        <v>1</v>
      </c>
      <c r="M3830">
        <f t="shared" si="535"/>
        <v>1</v>
      </c>
      <c r="N3830" s="2">
        <f t="shared" si="536"/>
        <v>3721.0526315789471</v>
      </c>
      <c r="O3830">
        <f t="shared" si="539"/>
        <v>977.02127659574455</v>
      </c>
      <c r="P3830">
        <f t="shared" si="537"/>
        <v>192000</v>
      </c>
      <c r="Q3830" s="2">
        <f t="shared" si="538"/>
        <v>196698.0739081747</v>
      </c>
      <c r="R3830">
        <f>Q3830/MainSheet!$C$8*(G3830-G3829)+R3829</f>
        <v>5794.5705927082217</v>
      </c>
      <c r="S3830">
        <f t="shared" si="540"/>
        <v>93520.643592799112</v>
      </c>
      <c r="T3830">
        <f t="shared" si="532"/>
        <v>38.280000000000953</v>
      </c>
      <c r="U3830" s="1">
        <f>Q3830/MainSheet!$C$22</f>
        <v>1</v>
      </c>
    </row>
    <row r="3831" spans="7:21">
      <c r="G3831">
        <f t="shared" si="533"/>
        <v>38.290000000000951</v>
      </c>
      <c r="H3831">
        <f t="shared" si="534"/>
        <v>198000</v>
      </c>
      <c r="I3831" s="2">
        <f>MIN(MainSheet!$C$10/MainSheet!$C$9,MainSheet!$K$9*60)</f>
        <v>660</v>
      </c>
      <c r="J3831" s="1">
        <f>IF(G3831&gt;MainSheet!$C$11,IF(J3830&gt;=0.999,1,(G3831-MainSheet!$C$11)*I3831/$B$2/60),0)</f>
        <v>1</v>
      </c>
      <c r="K3831" s="1">
        <f>IF(G3831&gt;MainSheet!$C$11+$B$6,IF(K3830&gt;=0.999,1,(G3831-MainSheet!$C$11-$B$6)*I3831/$C$2/60),0)</f>
        <v>1</v>
      </c>
      <c r="L3831" s="1">
        <f>IF(G3831&gt;MainSheet!$C$11+$B$6+$C$6,IF(L3830&gt;=0.999,1,(G3831-MainSheet!$C$11-$B$6-$C$6)*I3831/$D$2/60),0)</f>
        <v>1</v>
      </c>
      <c r="M3831">
        <f t="shared" si="535"/>
        <v>1</v>
      </c>
      <c r="N3831" s="2">
        <f t="shared" si="536"/>
        <v>3721.0526315789471</v>
      </c>
      <c r="O3831">
        <f t="shared" si="539"/>
        <v>977.02127659574455</v>
      </c>
      <c r="P3831">
        <f t="shared" si="537"/>
        <v>192000</v>
      </c>
      <c r="Q3831" s="2">
        <f t="shared" si="538"/>
        <v>196698.0739081747</v>
      </c>
      <c r="R3831">
        <f>Q3831/MainSheet!$C$8*(G3831-G3830)+R3830</f>
        <v>5796.6018391990556</v>
      </c>
      <c r="S3831">
        <f t="shared" si="540"/>
        <v>93553.426605117143</v>
      </c>
      <c r="T3831">
        <f t="shared" si="532"/>
        <v>38.290000000000951</v>
      </c>
      <c r="U3831" s="1">
        <f>Q3831/MainSheet!$C$22</f>
        <v>1</v>
      </c>
    </row>
    <row r="3832" spans="7:21">
      <c r="G3832">
        <f t="shared" si="533"/>
        <v>38.300000000000949</v>
      </c>
      <c r="H3832">
        <f t="shared" si="534"/>
        <v>198000</v>
      </c>
      <c r="I3832" s="2">
        <f>MIN(MainSheet!$C$10/MainSheet!$C$9,MainSheet!$K$9*60)</f>
        <v>660</v>
      </c>
      <c r="J3832" s="1">
        <f>IF(G3832&gt;MainSheet!$C$11,IF(J3831&gt;=0.999,1,(G3832-MainSheet!$C$11)*I3832/$B$2/60),0)</f>
        <v>1</v>
      </c>
      <c r="K3832" s="1">
        <f>IF(G3832&gt;MainSheet!$C$11+$B$6,IF(K3831&gt;=0.999,1,(G3832-MainSheet!$C$11-$B$6)*I3832/$C$2/60),0)</f>
        <v>1</v>
      </c>
      <c r="L3832" s="1">
        <f>IF(G3832&gt;MainSheet!$C$11+$B$6+$C$6,IF(L3831&gt;=0.999,1,(G3832-MainSheet!$C$11-$B$6-$C$6)*I3832/$D$2/60),0)</f>
        <v>1</v>
      </c>
      <c r="M3832">
        <f t="shared" si="535"/>
        <v>1</v>
      </c>
      <c r="N3832" s="2">
        <f t="shared" si="536"/>
        <v>3721.0526315789471</v>
      </c>
      <c r="O3832">
        <f t="shared" si="539"/>
        <v>977.02127659574455</v>
      </c>
      <c r="P3832">
        <f t="shared" si="537"/>
        <v>192000</v>
      </c>
      <c r="Q3832" s="2">
        <f t="shared" si="538"/>
        <v>196698.0739081747</v>
      </c>
      <c r="R3832">
        <f>Q3832/MainSheet!$C$8*(G3832-G3831)+R3831</f>
        <v>5798.6330856898894</v>
      </c>
      <c r="S3832">
        <f t="shared" si="540"/>
        <v>93586.209617435175</v>
      </c>
      <c r="T3832">
        <f t="shared" si="532"/>
        <v>38.300000000000949</v>
      </c>
      <c r="U3832" s="1">
        <f>Q3832/MainSheet!$C$22</f>
        <v>1</v>
      </c>
    </row>
    <row r="3833" spans="7:21">
      <c r="G3833">
        <f t="shared" si="533"/>
        <v>38.310000000000947</v>
      </c>
      <c r="H3833">
        <f t="shared" si="534"/>
        <v>198000</v>
      </c>
      <c r="I3833" s="2">
        <f>MIN(MainSheet!$C$10/MainSheet!$C$9,MainSheet!$K$9*60)</f>
        <v>660</v>
      </c>
      <c r="J3833" s="1">
        <f>IF(G3833&gt;MainSheet!$C$11,IF(J3832&gt;=0.999,1,(G3833-MainSheet!$C$11)*I3833/$B$2/60),0)</f>
        <v>1</v>
      </c>
      <c r="K3833" s="1">
        <f>IF(G3833&gt;MainSheet!$C$11+$B$6,IF(K3832&gt;=0.999,1,(G3833-MainSheet!$C$11-$B$6)*I3833/$C$2/60),0)</f>
        <v>1</v>
      </c>
      <c r="L3833" s="1">
        <f>IF(G3833&gt;MainSheet!$C$11+$B$6+$C$6,IF(L3832&gt;=0.999,1,(G3833-MainSheet!$C$11-$B$6-$C$6)*I3833/$D$2/60),0)</f>
        <v>1</v>
      </c>
      <c r="M3833">
        <f t="shared" si="535"/>
        <v>1</v>
      </c>
      <c r="N3833" s="2">
        <f t="shared" si="536"/>
        <v>3721.0526315789471</v>
      </c>
      <c r="O3833">
        <f t="shared" si="539"/>
        <v>977.02127659574455</v>
      </c>
      <c r="P3833">
        <f t="shared" si="537"/>
        <v>192000</v>
      </c>
      <c r="Q3833" s="2">
        <f t="shared" si="538"/>
        <v>196698.0739081747</v>
      </c>
      <c r="R3833">
        <f>Q3833/MainSheet!$C$8*(G3833-G3832)+R3832</f>
        <v>5800.6643321807232</v>
      </c>
      <c r="S3833">
        <f t="shared" si="540"/>
        <v>93618.992629753207</v>
      </c>
      <c r="T3833">
        <f t="shared" si="532"/>
        <v>38.310000000000947</v>
      </c>
      <c r="U3833" s="1">
        <f>Q3833/MainSheet!$C$22</f>
        <v>1</v>
      </c>
    </row>
    <row r="3834" spans="7:21">
      <c r="G3834">
        <f t="shared" si="533"/>
        <v>38.320000000000945</v>
      </c>
      <c r="H3834">
        <f t="shared" si="534"/>
        <v>198000</v>
      </c>
      <c r="I3834" s="2">
        <f>MIN(MainSheet!$C$10/MainSheet!$C$9,MainSheet!$K$9*60)</f>
        <v>660</v>
      </c>
      <c r="J3834" s="1">
        <f>IF(G3834&gt;MainSheet!$C$11,IF(J3833&gt;=0.999,1,(G3834-MainSheet!$C$11)*I3834/$B$2/60),0)</f>
        <v>1</v>
      </c>
      <c r="K3834" s="1">
        <f>IF(G3834&gt;MainSheet!$C$11+$B$6,IF(K3833&gt;=0.999,1,(G3834-MainSheet!$C$11-$B$6)*I3834/$C$2/60),0)</f>
        <v>1</v>
      </c>
      <c r="L3834" s="1">
        <f>IF(G3834&gt;MainSheet!$C$11+$B$6+$C$6,IF(L3833&gt;=0.999,1,(G3834-MainSheet!$C$11-$B$6-$C$6)*I3834/$D$2/60),0)</f>
        <v>1</v>
      </c>
      <c r="M3834">
        <f t="shared" si="535"/>
        <v>1</v>
      </c>
      <c r="N3834" s="2">
        <f t="shared" si="536"/>
        <v>3721.0526315789471</v>
      </c>
      <c r="O3834">
        <f t="shared" si="539"/>
        <v>977.02127659574455</v>
      </c>
      <c r="P3834">
        <f t="shared" si="537"/>
        <v>192000</v>
      </c>
      <c r="Q3834" s="2">
        <f t="shared" si="538"/>
        <v>196698.0739081747</v>
      </c>
      <c r="R3834">
        <f>Q3834/MainSheet!$C$8*(G3834-G3833)+R3833</f>
        <v>5802.6955786715571</v>
      </c>
      <c r="S3834">
        <f t="shared" si="540"/>
        <v>93651.775642071239</v>
      </c>
      <c r="T3834">
        <f t="shared" si="532"/>
        <v>38.320000000000945</v>
      </c>
      <c r="U3834" s="1">
        <f>Q3834/MainSheet!$C$22</f>
        <v>1</v>
      </c>
    </row>
    <row r="3835" spans="7:21">
      <c r="G3835">
        <f t="shared" si="533"/>
        <v>38.330000000000943</v>
      </c>
      <c r="H3835">
        <f t="shared" si="534"/>
        <v>198000</v>
      </c>
      <c r="I3835" s="2">
        <f>MIN(MainSheet!$C$10/MainSheet!$C$9,MainSheet!$K$9*60)</f>
        <v>660</v>
      </c>
      <c r="J3835" s="1">
        <f>IF(G3835&gt;MainSheet!$C$11,IF(J3834&gt;=0.999,1,(G3835-MainSheet!$C$11)*I3835/$B$2/60),0)</f>
        <v>1</v>
      </c>
      <c r="K3835" s="1">
        <f>IF(G3835&gt;MainSheet!$C$11+$B$6,IF(K3834&gt;=0.999,1,(G3835-MainSheet!$C$11-$B$6)*I3835/$C$2/60),0)</f>
        <v>1</v>
      </c>
      <c r="L3835" s="1">
        <f>IF(G3835&gt;MainSheet!$C$11+$B$6+$C$6,IF(L3834&gt;=0.999,1,(G3835-MainSheet!$C$11-$B$6-$C$6)*I3835/$D$2/60),0)</f>
        <v>1</v>
      </c>
      <c r="M3835">
        <f t="shared" si="535"/>
        <v>1</v>
      </c>
      <c r="N3835" s="2">
        <f t="shared" si="536"/>
        <v>3721.0526315789471</v>
      </c>
      <c r="O3835">
        <f t="shared" si="539"/>
        <v>977.02127659574455</v>
      </c>
      <c r="P3835">
        <f t="shared" si="537"/>
        <v>192000</v>
      </c>
      <c r="Q3835" s="2">
        <f t="shared" si="538"/>
        <v>196698.0739081747</v>
      </c>
      <c r="R3835">
        <f>Q3835/MainSheet!$C$8*(G3835-G3834)+R3834</f>
        <v>5804.7268251623909</v>
      </c>
      <c r="S3835">
        <f t="shared" si="540"/>
        <v>93684.558654389271</v>
      </c>
      <c r="T3835">
        <f t="shared" si="532"/>
        <v>38.330000000000943</v>
      </c>
      <c r="U3835" s="1">
        <f>Q3835/MainSheet!$C$22</f>
        <v>1</v>
      </c>
    </row>
    <row r="3836" spans="7:21">
      <c r="G3836">
        <f t="shared" si="533"/>
        <v>38.340000000000941</v>
      </c>
      <c r="H3836">
        <f t="shared" si="534"/>
        <v>198000</v>
      </c>
      <c r="I3836" s="2">
        <f>MIN(MainSheet!$C$10/MainSheet!$C$9,MainSheet!$K$9*60)</f>
        <v>660</v>
      </c>
      <c r="J3836" s="1">
        <f>IF(G3836&gt;MainSheet!$C$11,IF(J3835&gt;=0.999,1,(G3836-MainSheet!$C$11)*I3836/$B$2/60),0)</f>
        <v>1</v>
      </c>
      <c r="K3836" s="1">
        <f>IF(G3836&gt;MainSheet!$C$11+$B$6,IF(K3835&gt;=0.999,1,(G3836-MainSheet!$C$11-$B$6)*I3836/$C$2/60),0)</f>
        <v>1</v>
      </c>
      <c r="L3836" s="1">
        <f>IF(G3836&gt;MainSheet!$C$11+$B$6+$C$6,IF(L3835&gt;=0.999,1,(G3836-MainSheet!$C$11-$B$6-$C$6)*I3836/$D$2/60),0)</f>
        <v>1</v>
      </c>
      <c r="M3836">
        <f t="shared" si="535"/>
        <v>1</v>
      </c>
      <c r="N3836" s="2">
        <f t="shared" si="536"/>
        <v>3721.0526315789471</v>
      </c>
      <c r="O3836">
        <f t="shared" si="539"/>
        <v>977.02127659574455</v>
      </c>
      <c r="P3836">
        <f t="shared" si="537"/>
        <v>192000</v>
      </c>
      <c r="Q3836" s="2">
        <f t="shared" si="538"/>
        <v>196698.0739081747</v>
      </c>
      <c r="R3836">
        <f>Q3836/MainSheet!$C$8*(G3836-G3835)+R3835</f>
        <v>5806.7580716532248</v>
      </c>
      <c r="S3836">
        <f t="shared" si="540"/>
        <v>93717.341666707303</v>
      </c>
      <c r="T3836">
        <f t="shared" si="532"/>
        <v>38.340000000000941</v>
      </c>
      <c r="U3836" s="1">
        <f>Q3836/MainSheet!$C$22</f>
        <v>1</v>
      </c>
    </row>
    <row r="3837" spans="7:21">
      <c r="G3837">
        <f t="shared" si="533"/>
        <v>38.350000000000939</v>
      </c>
      <c r="H3837">
        <f t="shared" si="534"/>
        <v>198000</v>
      </c>
      <c r="I3837" s="2">
        <f>MIN(MainSheet!$C$10/MainSheet!$C$9,MainSheet!$K$9*60)</f>
        <v>660</v>
      </c>
      <c r="J3837" s="1">
        <f>IF(G3837&gt;MainSheet!$C$11,IF(J3836&gt;=0.999,1,(G3837-MainSheet!$C$11)*I3837/$B$2/60),0)</f>
        <v>1</v>
      </c>
      <c r="K3837" s="1">
        <f>IF(G3837&gt;MainSheet!$C$11+$B$6,IF(K3836&gt;=0.999,1,(G3837-MainSheet!$C$11-$B$6)*I3837/$C$2/60),0)</f>
        <v>1</v>
      </c>
      <c r="L3837" s="1">
        <f>IF(G3837&gt;MainSheet!$C$11+$B$6+$C$6,IF(L3836&gt;=0.999,1,(G3837-MainSheet!$C$11-$B$6-$C$6)*I3837/$D$2/60),0)</f>
        <v>1</v>
      </c>
      <c r="M3837">
        <f t="shared" si="535"/>
        <v>1</v>
      </c>
      <c r="N3837" s="2">
        <f t="shared" si="536"/>
        <v>3721.0526315789471</v>
      </c>
      <c r="O3837">
        <f t="shared" si="539"/>
        <v>977.02127659574455</v>
      </c>
      <c r="P3837">
        <f t="shared" si="537"/>
        <v>192000</v>
      </c>
      <c r="Q3837" s="2">
        <f t="shared" si="538"/>
        <v>196698.0739081747</v>
      </c>
      <c r="R3837">
        <f>Q3837/MainSheet!$C$8*(G3837-G3836)+R3836</f>
        <v>5808.7893181440586</v>
      </c>
      <c r="S3837">
        <f t="shared" si="540"/>
        <v>93750.124679025335</v>
      </c>
      <c r="T3837">
        <f t="shared" si="532"/>
        <v>38.350000000000939</v>
      </c>
      <c r="U3837" s="1">
        <f>Q3837/MainSheet!$C$22</f>
        <v>1</v>
      </c>
    </row>
    <row r="3838" spans="7:21">
      <c r="G3838">
        <f t="shared" si="533"/>
        <v>38.360000000000937</v>
      </c>
      <c r="H3838">
        <f t="shared" si="534"/>
        <v>198000</v>
      </c>
      <c r="I3838" s="2">
        <f>MIN(MainSheet!$C$10/MainSheet!$C$9,MainSheet!$K$9*60)</f>
        <v>660</v>
      </c>
      <c r="J3838" s="1">
        <f>IF(G3838&gt;MainSheet!$C$11,IF(J3837&gt;=0.999,1,(G3838-MainSheet!$C$11)*I3838/$B$2/60),0)</f>
        <v>1</v>
      </c>
      <c r="K3838" s="1">
        <f>IF(G3838&gt;MainSheet!$C$11+$B$6,IF(K3837&gt;=0.999,1,(G3838-MainSheet!$C$11-$B$6)*I3838/$C$2/60),0)</f>
        <v>1</v>
      </c>
      <c r="L3838" s="1">
        <f>IF(G3838&gt;MainSheet!$C$11+$B$6+$C$6,IF(L3837&gt;=0.999,1,(G3838-MainSheet!$C$11-$B$6-$C$6)*I3838/$D$2/60),0)</f>
        <v>1</v>
      </c>
      <c r="M3838">
        <f t="shared" si="535"/>
        <v>1</v>
      </c>
      <c r="N3838" s="2">
        <f t="shared" si="536"/>
        <v>3721.0526315789471</v>
      </c>
      <c r="O3838">
        <f t="shared" si="539"/>
        <v>977.02127659574455</v>
      </c>
      <c r="P3838">
        <f t="shared" si="537"/>
        <v>192000</v>
      </c>
      <c r="Q3838" s="2">
        <f t="shared" si="538"/>
        <v>196698.0739081747</v>
      </c>
      <c r="R3838">
        <f>Q3838/MainSheet!$C$8*(G3838-G3837)+R3837</f>
        <v>5810.8205646348924</v>
      </c>
      <c r="S3838">
        <f t="shared" si="540"/>
        <v>93782.907691343367</v>
      </c>
      <c r="T3838">
        <f t="shared" si="532"/>
        <v>38.360000000000937</v>
      </c>
      <c r="U3838" s="1">
        <f>Q3838/MainSheet!$C$22</f>
        <v>1</v>
      </c>
    </row>
    <row r="3839" spans="7:21">
      <c r="G3839">
        <f t="shared" si="533"/>
        <v>38.370000000000935</v>
      </c>
      <c r="H3839">
        <f t="shared" si="534"/>
        <v>198000</v>
      </c>
      <c r="I3839" s="2">
        <f>MIN(MainSheet!$C$10/MainSheet!$C$9,MainSheet!$K$9*60)</f>
        <v>660</v>
      </c>
      <c r="J3839" s="1">
        <f>IF(G3839&gt;MainSheet!$C$11,IF(J3838&gt;=0.999,1,(G3839-MainSheet!$C$11)*I3839/$B$2/60),0)</f>
        <v>1</v>
      </c>
      <c r="K3839" s="1">
        <f>IF(G3839&gt;MainSheet!$C$11+$B$6,IF(K3838&gt;=0.999,1,(G3839-MainSheet!$C$11-$B$6)*I3839/$C$2/60),0)</f>
        <v>1</v>
      </c>
      <c r="L3839" s="1">
        <f>IF(G3839&gt;MainSheet!$C$11+$B$6+$C$6,IF(L3838&gt;=0.999,1,(G3839-MainSheet!$C$11-$B$6-$C$6)*I3839/$D$2/60),0)</f>
        <v>1</v>
      </c>
      <c r="M3839">
        <f t="shared" si="535"/>
        <v>1</v>
      </c>
      <c r="N3839" s="2">
        <f t="shared" si="536"/>
        <v>3721.0526315789471</v>
      </c>
      <c r="O3839">
        <f t="shared" si="539"/>
        <v>977.02127659574455</v>
      </c>
      <c r="P3839">
        <f t="shared" si="537"/>
        <v>192000</v>
      </c>
      <c r="Q3839" s="2">
        <f t="shared" si="538"/>
        <v>196698.0739081747</v>
      </c>
      <c r="R3839">
        <f>Q3839/MainSheet!$C$8*(G3839-G3838)+R3838</f>
        <v>5812.8518111257263</v>
      </c>
      <c r="S3839">
        <f t="shared" si="540"/>
        <v>93815.690703661399</v>
      </c>
      <c r="T3839">
        <f t="shared" si="532"/>
        <v>38.370000000000935</v>
      </c>
      <c r="U3839" s="1">
        <f>Q3839/MainSheet!$C$22</f>
        <v>1</v>
      </c>
    </row>
    <row r="3840" spans="7:21">
      <c r="G3840">
        <f t="shared" si="533"/>
        <v>38.380000000000933</v>
      </c>
      <c r="H3840">
        <f t="shared" si="534"/>
        <v>198000</v>
      </c>
      <c r="I3840" s="2">
        <f>MIN(MainSheet!$C$10/MainSheet!$C$9,MainSheet!$K$9*60)</f>
        <v>660</v>
      </c>
      <c r="J3840" s="1">
        <f>IF(G3840&gt;MainSheet!$C$11,IF(J3839&gt;=0.999,1,(G3840-MainSheet!$C$11)*I3840/$B$2/60),0)</f>
        <v>1</v>
      </c>
      <c r="K3840" s="1">
        <f>IF(G3840&gt;MainSheet!$C$11+$B$6,IF(K3839&gt;=0.999,1,(G3840-MainSheet!$C$11-$B$6)*I3840/$C$2/60),0)</f>
        <v>1</v>
      </c>
      <c r="L3840" s="1">
        <f>IF(G3840&gt;MainSheet!$C$11+$B$6+$C$6,IF(L3839&gt;=0.999,1,(G3840-MainSheet!$C$11-$B$6-$C$6)*I3840/$D$2/60),0)</f>
        <v>1</v>
      </c>
      <c r="M3840">
        <f t="shared" si="535"/>
        <v>1</v>
      </c>
      <c r="N3840" s="2">
        <f t="shared" si="536"/>
        <v>3721.0526315789471</v>
      </c>
      <c r="O3840">
        <f t="shared" si="539"/>
        <v>977.02127659574455</v>
      </c>
      <c r="P3840">
        <f t="shared" si="537"/>
        <v>192000</v>
      </c>
      <c r="Q3840" s="2">
        <f t="shared" si="538"/>
        <v>196698.0739081747</v>
      </c>
      <c r="R3840">
        <f>Q3840/MainSheet!$C$8*(G3840-G3839)+R3839</f>
        <v>5814.8830576165601</v>
      </c>
      <c r="S3840">
        <f t="shared" si="540"/>
        <v>93848.473715979431</v>
      </c>
      <c r="T3840">
        <f t="shared" si="532"/>
        <v>38.380000000000933</v>
      </c>
      <c r="U3840" s="1">
        <f>Q3840/MainSheet!$C$22</f>
        <v>1</v>
      </c>
    </row>
    <row r="3841" spans="7:21">
      <c r="G3841">
        <f t="shared" si="533"/>
        <v>38.390000000000931</v>
      </c>
      <c r="H3841">
        <f t="shared" si="534"/>
        <v>198000</v>
      </c>
      <c r="I3841" s="2">
        <f>MIN(MainSheet!$C$10/MainSheet!$C$9,MainSheet!$K$9*60)</f>
        <v>660</v>
      </c>
      <c r="J3841" s="1">
        <f>IF(G3841&gt;MainSheet!$C$11,IF(J3840&gt;=0.999,1,(G3841-MainSheet!$C$11)*I3841/$B$2/60),0)</f>
        <v>1</v>
      </c>
      <c r="K3841" s="1">
        <f>IF(G3841&gt;MainSheet!$C$11+$B$6,IF(K3840&gt;=0.999,1,(G3841-MainSheet!$C$11-$B$6)*I3841/$C$2/60),0)</f>
        <v>1</v>
      </c>
      <c r="L3841" s="1">
        <f>IF(G3841&gt;MainSheet!$C$11+$B$6+$C$6,IF(L3840&gt;=0.999,1,(G3841-MainSheet!$C$11-$B$6-$C$6)*I3841/$D$2/60),0)</f>
        <v>1</v>
      </c>
      <c r="M3841">
        <f t="shared" si="535"/>
        <v>1</v>
      </c>
      <c r="N3841" s="2">
        <f t="shared" si="536"/>
        <v>3721.0526315789471</v>
      </c>
      <c r="O3841">
        <f t="shared" si="539"/>
        <v>977.02127659574455</v>
      </c>
      <c r="P3841">
        <f t="shared" si="537"/>
        <v>192000</v>
      </c>
      <c r="Q3841" s="2">
        <f t="shared" si="538"/>
        <v>196698.0739081747</v>
      </c>
      <c r="R3841">
        <f>Q3841/MainSheet!$C$8*(G3841-G3840)+R3840</f>
        <v>5816.9143041073939</v>
      </c>
      <c r="S3841">
        <f t="shared" si="540"/>
        <v>93881.256728297463</v>
      </c>
      <c r="T3841">
        <f t="shared" si="532"/>
        <v>38.390000000000931</v>
      </c>
      <c r="U3841" s="1">
        <f>Q3841/MainSheet!$C$22</f>
        <v>1</v>
      </c>
    </row>
    <row r="3842" spans="7:21">
      <c r="G3842">
        <f t="shared" si="533"/>
        <v>38.400000000000929</v>
      </c>
      <c r="H3842">
        <f t="shared" si="534"/>
        <v>198000</v>
      </c>
      <c r="I3842" s="2">
        <f>MIN(MainSheet!$C$10/MainSheet!$C$9,MainSheet!$K$9*60)</f>
        <v>660</v>
      </c>
      <c r="J3842" s="1">
        <f>IF(G3842&gt;MainSheet!$C$11,IF(J3841&gt;=0.999,1,(G3842-MainSheet!$C$11)*I3842/$B$2/60),0)</f>
        <v>1</v>
      </c>
      <c r="K3842" s="1">
        <f>IF(G3842&gt;MainSheet!$C$11+$B$6,IF(K3841&gt;=0.999,1,(G3842-MainSheet!$C$11-$B$6)*I3842/$C$2/60),0)</f>
        <v>1</v>
      </c>
      <c r="L3842" s="1">
        <f>IF(G3842&gt;MainSheet!$C$11+$B$6+$C$6,IF(L3841&gt;=0.999,1,(G3842-MainSheet!$C$11-$B$6-$C$6)*I3842/$D$2/60),0)</f>
        <v>1</v>
      </c>
      <c r="M3842">
        <f t="shared" si="535"/>
        <v>1</v>
      </c>
      <c r="N3842" s="2">
        <f t="shared" si="536"/>
        <v>3721.0526315789471</v>
      </c>
      <c r="O3842">
        <f t="shared" si="539"/>
        <v>977.02127659574455</v>
      </c>
      <c r="P3842">
        <f t="shared" si="537"/>
        <v>192000</v>
      </c>
      <c r="Q3842" s="2">
        <f t="shared" si="538"/>
        <v>196698.0739081747</v>
      </c>
      <c r="R3842">
        <f>Q3842/MainSheet!$C$8*(G3842-G3841)+R3841</f>
        <v>5818.9455505982278</v>
      </c>
      <c r="S3842">
        <f t="shared" si="540"/>
        <v>93914.039740615495</v>
      </c>
      <c r="T3842">
        <f t="shared" si="532"/>
        <v>38.400000000000929</v>
      </c>
      <c r="U3842" s="1">
        <f>Q3842/MainSheet!$C$22</f>
        <v>1</v>
      </c>
    </row>
    <row r="3843" spans="7:21">
      <c r="G3843">
        <f t="shared" si="533"/>
        <v>38.410000000000927</v>
      </c>
      <c r="H3843">
        <f t="shared" si="534"/>
        <v>198000</v>
      </c>
      <c r="I3843" s="2">
        <f>MIN(MainSheet!$C$10/MainSheet!$C$9,MainSheet!$K$9*60)</f>
        <v>660</v>
      </c>
      <c r="J3843" s="1">
        <f>IF(G3843&gt;MainSheet!$C$11,IF(J3842&gt;=0.999,1,(G3843-MainSheet!$C$11)*I3843/$B$2/60),0)</f>
        <v>1</v>
      </c>
      <c r="K3843" s="1">
        <f>IF(G3843&gt;MainSheet!$C$11+$B$6,IF(K3842&gt;=0.999,1,(G3843-MainSheet!$C$11-$B$6)*I3843/$C$2/60),0)</f>
        <v>1</v>
      </c>
      <c r="L3843" s="1">
        <f>IF(G3843&gt;MainSheet!$C$11+$B$6+$C$6,IF(L3842&gt;=0.999,1,(G3843-MainSheet!$C$11-$B$6-$C$6)*I3843/$D$2/60),0)</f>
        <v>1</v>
      </c>
      <c r="M3843">
        <f t="shared" si="535"/>
        <v>1</v>
      </c>
      <c r="N3843" s="2">
        <f t="shared" si="536"/>
        <v>3721.0526315789471</v>
      </c>
      <c r="O3843">
        <f t="shared" si="539"/>
        <v>977.02127659574455</v>
      </c>
      <c r="P3843">
        <f t="shared" si="537"/>
        <v>192000</v>
      </c>
      <c r="Q3843" s="2">
        <f t="shared" si="538"/>
        <v>196698.0739081747</v>
      </c>
      <c r="R3843">
        <f>Q3843/MainSheet!$C$8*(G3843-G3842)+R3842</f>
        <v>5820.9767970890616</v>
      </c>
      <c r="S3843">
        <f t="shared" si="540"/>
        <v>93946.822752933527</v>
      </c>
      <c r="T3843">
        <f t="shared" ref="T3843:T3906" si="541">G3843</f>
        <v>38.410000000000927</v>
      </c>
      <c r="U3843" s="1">
        <f>Q3843/MainSheet!$C$22</f>
        <v>1</v>
      </c>
    </row>
    <row r="3844" spans="7:21">
      <c r="G3844">
        <f t="shared" ref="G3844:G3907" si="542">G3843+$F$2</f>
        <v>38.420000000000925</v>
      </c>
      <c r="H3844">
        <f t="shared" ref="H3844:H3907" si="543">H3843</f>
        <v>198000</v>
      </c>
      <c r="I3844" s="2">
        <f>MIN(MainSheet!$C$10/MainSheet!$C$9,MainSheet!$K$9*60)</f>
        <v>660</v>
      </c>
      <c r="J3844" s="1">
        <f>IF(G3844&gt;MainSheet!$C$11,IF(J3843&gt;=0.999,1,(G3844-MainSheet!$C$11)*I3844/$B$2/60),0)</f>
        <v>1</v>
      </c>
      <c r="K3844" s="1">
        <f>IF(G3844&gt;MainSheet!$C$11+$B$6,IF(K3843&gt;=0.999,1,(G3844-MainSheet!$C$11-$B$6)*I3844/$C$2/60),0)</f>
        <v>1</v>
      </c>
      <c r="L3844" s="1">
        <f>IF(G3844&gt;MainSheet!$C$11+$B$6+$C$6,IF(L3843&gt;=0.999,1,(G3844-MainSheet!$C$11-$B$6-$C$6)*I3844/$D$2/60),0)</f>
        <v>1</v>
      </c>
      <c r="M3844">
        <f t="shared" ref="M3844:M3907" si="544">(J3844*$B$2+K3844*$C$2+L3844*$D$2)/SUM($B$2:$D$2)</f>
        <v>1</v>
      </c>
      <c r="N3844" s="2">
        <f t="shared" ref="N3844:N3907" si="545">IF(J3844&gt;=0.01,((1-J3844)*B$3+B$4*(J3844)),0)</f>
        <v>3721.0526315789471</v>
      </c>
      <c r="O3844">
        <f t="shared" si="539"/>
        <v>977.02127659574455</v>
      </c>
      <c r="P3844">
        <f t="shared" ref="P3844:P3907" si="546">IF(IF(N3844+O3844&gt;H3844,H3844-O3844-N3844,IF(L3844&gt;0,((1-L3844)*D$3+D$4*(L3844)),0))+O3844+N3844&gt;H3844,H3844-N3844-O3844,IF(N3844+O3844&gt;H3844,H3844-O3844-N3844,IF(L3844&gt;0,((1-L3844)*D$3+D$4*(L3844)),0)))</f>
        <v>192000</v>
      </c>
      <c r="Q3844" s="2">
        <f t="shared" ref="Q3844:Q3907" si="547">SUM(N3844:P3844)</f>
        <v>196698.0739081747</v>
      </c>
      <c r="R3844">
        <f>Q3844/MainSheet!$C$8*(G3844-G3843)+R3843</f>
        <v>5823.0080435798955</v>
      </c>
      <c r="S3844">
        <f t="shared" si="540"/>
        <v>93979.605765251559</v>
      </c>
      <c r="T3844">
        <f t="shared" si="541"/>
        <v>38.420000000000925</v>
      </c>
      <c r="U3844" s="1">
        <f>Q3844/MainSheet!$C$22</f>
        <v>1</v>
      </c>
    </row>
    <row r="3845" spans="7:21">
      <c r="G3845">
        <f t="shared" si="542"/>
        <v>38.430000000000923</v>
      </c>
      <c r="H3845">
        <f t="shared" si="543"/>
        <v>198000</v>
      </c>
      <c r="I3845" s="2">
        <f>MIN(MainSheet!$C$10/MainSheet!$C$9,MainSheet!$K$9*60)</f>
        <v>660</v>
      </c>
      <c r="J3845" s="1">
        <f>IF(G3845&gt;MainSheet!$C$11,IF(J3844&gt;=0.999,1,(G3845-MainSheet!$C$11)*I3845/$B$2/60),0)</f>
        <v>1</v>
      </c>
      <c r="K3845" s="1">
        <f>IF(G3845&gt;MainSheet!$C$11+$B$6,IF(K3844&gt;=0.999,1,(G3845-MainSheet!$C$11-$B$6)*I3845/$C$2/60),0)</f>
        <v>1</v>
      </c>
      <c r="L3845" s="1">
        <f>IF(G3845&gt;MainSheet!$C$11+$B$6+$C$6,IF(L3844&gt;=0.999,1,(G3845-MainSheet!$C$11-$B$6-$C$6)*I3845/$D$2/60),0)</f>
        <v>1</v>
      </c>
      <c r="M3845">
        <f t="shared" si="544"/>
        <v>1</v>
      </c>
      <c r="N3845" s="2">
        <f t="shared" si="545"/>
        <v>3721.0526315789471</v>
      </c>
      <c r="O3845">
        <f t="shared" ref="O3845:O3908" si="548">IF(K3845&gt;=0.01,((1-K3845)*C$3+C$4*(K3845)),0)</f>
        <v>977.02127659574455</v>
      </c>
      <c r="P3845">
        <f t="shared" si="546"/>
        <v>192000</v>
      </c>
      <c r="Q3845" s="2">
        <f t="shared" si="547"/>
        <v>196698.0739081747</v>
      </c>
      <c r="R3845">
        <f>Q3845/MainSheet!$C$8*(G3845-G3844)+R3844</f>
        <v>5825.0392900707293</v>
      </c>
      <c r="S3845">
        <f t="shared" ref="S3845:S3908" si="549">Q3845*$F$2/60+S3844</f>
        <v>94012.388777569591</v>
      </c>
      <c r="T3845">
        <f t="shared" si="541"/>
        <v>38.430000000000923</v>
      </c>
      <c r="U3845" s="1">
        <f>Q3845/MainSheet!$C$22</f>
        <v>1</v>
      </c>
    </row>
    <row r="3846" spans="7:21">
      <c r="G3846">
        <f t="shared" si="542"/>
        <v>38.440000000000921</v>
      </c>
      <c r="H3846">
        <f t="shared" si="543"/>
        <v>198000</v>
      </c>
      <c r="I3846" s="2">
        <f>MIN(MainSheet!$C$10/MainSheet!$C$9,MainSheet!$K$9*60)</f>
        <v>660</v>
      </c>
      <c r="J3846" s="1">
        <f>IF(G3846&gt;MainSheet!$C$11,IF(J3845&gt;=0.999,1,(G3846-MainSheet!$C$11)*I3846/$B$2/60),0)</f>
        <v>1</v>
      </c>
      <c r="K3846" s="1">
        <f>IF(G3846&gt;MainSheet!$C$11+$B$6,IF(K3845&gt;=0.999,1,(G3846-MainSheet!$C$11-$B$6)*I3846/$C$2/60),0)</f>
        <v>1</v>
      </c>
      <c r="L3846" s="1">
        <f>IF(G3846&gt;MainSheet!$C$11+$B$6+$C$6,IF(L3845&gt;=0.999,1,(G3846-MainSheet!$C$11-$B$6-$C$6)*I3846/$D$2/60),0)</f>
        <v>1</v>
      </c>
      <c r="M3846">
        <f t="shared" si="544"/>
        <v>1</v>
      </c>
      <c r="N3846" s="2">
        <f t="shared" si="545"/>
        <v>3721.0526315789471</v>
      </c>
      <c r="O3846">
        <f t="shared" si="548"/>
        <v>977.02127659574455</v>
      </c>
      <c r="P3846">
        <f t="shared" si="546"/>
        <v>192000</v>
      </c>
      <c r="Q3846" s="2">
        <f t="shared" si="547"/>
        <v>196698.0739081747</v>
      </c>
      <c r="R3846">
        <f>Q3846/MainSheet!$C$8*(G3846-G3845)+R3845</f>
        <v>5827.0705365615631</v>
      </c>
      <c r="S3846">
        <f t="shared" si="549"/>
        <v>94045.171789887623</v>
      </c>
      <c r="T3846">
        <f t="shared" si="541"/>
        <v>38.440000000000921</v>
      </c>
      <c r="U3846" s="1">
        <f>Q3846/MainSheet!$C$22</f>
        <v>1</v>
      </c>
    </row>
    <row r="3847" spans="7:21">
      <c r="G3847">
        <f t="shared" si="542"/>
        <v>38.450000000000919</v>
      </c>
      <c r="H3847">
        <f t="shared" si="543"/>
        <v>198000</v>
      </c>
      <c r="I3847" s="2">
        <f>MIN(MainSheet!$C$10/MainSheet!$C$9,MainSheet!$K$9*60)</f>
        <v>660</v>
      </c>
      <c r="J3847" s="1">
        <f>IF(G3847&gt;MainSheet!$C$11,IF(J3846&gt;=0.999,1,(G3847-MainSheet!$C$11)*I3847/$B$2/60),0)</f>
        <v>1</v>
      </c>
      <c r="K3847" s="1">
        <f>IF(G3847&gt;MainSheet!$C$11+$B$6,IF(K3846&gt;=0.999,1,(G3847-MainSheet!$C$11-$B$6)*I3847/$C$2/60),0)</f>
        <v>1</v>
      </c>
      <c r="L3847" s="1">
        <f>IF(G3847&gt;MainSheet!$C$11+$B$6+$C$6,IF(L3846&gt;=0.999,1,(G3847-MainSheet!$C$11-$B$6-$C$6)*I3847/$D$2/60),0)</f>
        <v>1</v>
      </c>
      <c r="M3847">
        <f t="shared" si="544"/>
        <v>1</v>
      </c>
      <c r="N3847" s="2">
        <f t="shared" si="545"/>
        <v>3721.0526315789471</v>
      </c>
      <c r="O3847">
        <f t="shared" si="548"/>
        <v>977.02127659574455</v>
      </c>
      <c r="P3847">
        <f t="shared" si="546"/>
        <v>192000</v>
      </c>
      <c r="Q3847" s="2">
        <f t="shared" si="547"/>
        <v>196698.0739081747</v>
      </c>
      <c r="R3847">
        <f>Q3847/MainSheet!$C$8*(G3847-G3846)+R3846</f>
        <v>5829.101783052397</v>
      </c>
      <c r="S3847">
        <f t="shared" si="549"/>
        <v>94077.954802205655</v>
      </c>
      <c r="T3847">
        <f t="shared" si="541"/>
        <v>38.450000000000919</v>
      </c>
      <c r="U3847" s="1">
        <f>Q3847/MainSheet!$C$22</f>
        <v>1</v>
      </c>
    </row>
    <row r="3848" spans="7:21">
      <c r="G3848">
        <f t="shared" si="542"/>
        <v>38.460000000000917</v>
      </c>
      <c r="H3848">
        <f t="shared" si="543"/>
        <v>198000</v>
      </c>
      <c r="I3848" s="2">
        <f>MIN(MainSheet!$C$10/MainSheet!$C$9,MainSheet!$K$9*60)</f>
        <v>660</v>
      </c>
      <c r="J3848" s="1">
        <f>IF(G3848&gt;MainSheet!$C$11,IF(J3847&gt;=0.999,1,(G3848-MainSheet!$C$11)*I3848/$B$2/60),0)</f>
        <v>1</v>
      </c>
      <c r="K3848" s="1">
        <f>IF(G3848&gt;MainSheet!$C$11+$B$6,IF(K3847&gt;=0.999,1,(G3848-MainSheet!$C$11-$B$6)*I3848/$C$2/60),0)</f>
        <v>1</v>
      </c>
      <c r="L3848" s="1">
        <f>IF(G3848&gt;MainSheet!$C$11+$B$6+$C$6,IF(L3847&gt;=0.999,1,(G3848-MainSheet!$C$11-$B$6-$C$6)*I3848/$D$2/60),0)</f>
        <v>1</v>
      </c>
      <c r="M3848">
        <f t="shared" si="544"/>
        <v>1</v>
      </c>
      <c r="N3848" s="2">
        <f t="shared" si="545"/>
        <v>3721.0526315789471</v>
      </c>
      <c r="O3848">
        <f t="shared" si="548"/>
        <v>977.02127659574455</v>
      </c>
      <c r="P3848">
        <f t="shared" si="546"/>
        <v>192000</v>
      </c>
      <c r="Q3848" s="2">
        <f t="shared" si="547"/>
        <v>196698.0739081747</v>
      </c>
      <c r="R3848">
        <f>Q3848/MainSheet!$C$8*(G3848-G3847)+R3847</f>
        <v>5831.1330295432308</v>
      </c>
      <c r="S3848">
        <f t="shared" si="549"/>
        <v>94110.737814523687</v>
      </c>
      <c r="T3848">
        <f t="shared" si="541"/>
        <v>38.460000000000917</v>
      </c>
      <c r="U3848" s="1">
        <f>Q3848/MainSheet!$C$22</f>
        <v>1</v>
      </c>
    </row>
    <row r="3849" spans="7:21">
      <c r="G3849">
        <f t="shared" si="542"/>
        <v>38.470000000000915</v>
      </c>
      <c r="H3849">
        <f t="shared" si="543"/>
        <v>198000</v>
      </c>
      <c r="I3849" s="2">
        <f>MIN(MainSheet!$C$10/MainSheet!$C$9,MainSheet!$K$9*60)</f>
        <v>660</v>
      </c>
      <c r="J3849" s="1">
        <f>IF(G3849&gt;MainSheet!$C$11,IF(J3848&gt;=0.999,1,(G3849-MainSheet!$C$11)*I3849/$B$2/60),0)</f>
        <v>1</v>
      </c>
      <c r="K3849" s="1">
        <f>IF(G3849&gt;MainSheet!$C$11+$B$6,IF(K3848&gt;=0.999,1,(G3849-MainSheet!$C$11-$B$6)*I3849/$C$2/60),0)</f>
        <v>1</v>
      </c>
      <c r="L3849" s="1">
        <f>IF(G3849&gt;MainSheet!$C$11+$B$6+$C$6,IF(L3848&gt;=0.999,1,(G3849-MainSheet!$C$11-$B$6-$C$6)*I3849/$D$2/60),0)</f>
        <v>1</v>
      </c>
      <c r="M3849">
        <f t="shared" si="544"/>
        <v>1</v>
      </c>
      <c r="N3849" s="2">
        <f t="shared" si="545"/>
        <v>3721.0526315789471</v>
      </c>
      <c r="O3849">
        <f t="shared" si="548"/>
        <v>977.02127659574455</v>
      </c>
      <c r="P3849">
        <f t="shared" si="546"/>
        <v>192000</v>
      </c>
      <c r="Q3849" s="2">
        <f t="shared" si="547"/>
        <v>196698.0739081747</v>
      </c>
      <c r="R3849">
        <f>Q3849/MainSheet!$C$8*(G3849-G3848)+R3848</f>
        <v>5833.1642760340646</v>
      </c>
      <c r="S3849">
        <f t="shared" si="549"/>
        <v>94143.520826841719</v>
      </c>
      <c r="T3849">
        <f t="shared" si="541"/>
        <v>38.470000000000915</v>
      </c>
      <c r="U3849" s="1">
        <f>Q3849/MainSheet!$C$22</f>
        <v>1</v>
      </c>
    </row>
    <row r="3850" spans="7:21">
      <c r="G3850">
        <f t="shared" si="542"/>
        <v>38.480000000000913</v>
      </c>
      <c r="H3850">
        <f t="shared" si="543"/>
        <v>198000</v>
      </c>
      <c r="I3850" s="2">
        <f>MIN(MainSheet!$C$10/MainSheet!$C$9,MainSheet!$K$9*60)</f>
        <v>660</v>
      </c>
      <c r="J3850" s="1">
        <f>IF(G3850&gt;MainSheet!$C$11,IF(J3849&gt;=0.999,1,(G3850-MainSheet!$C$11)*I3850/$B$2/60),0)</f>
        <v>1</v>
      </c>
      <c r="K3850" s="1">
        <f>IF(G3850&gt;MainSheet!$C$11+$B$6,IF(K3849&gt;=0.999,1,(G3850-MainSheet!$C$11-$B$6)*I3850/$C$2/60),0)</f>
        <v>1</v>
      </c>
      <c r="L3850" s="1">
        <f>IF(G3850&gt;MainSheet!$C$11+$B$6+$C$6,IF(L3849&gt;=0.999,1,(G3850-MainSheet!$C$11-$B$6-$C$6)*I3850/$D$2/60),0)</f>
        <v>1</v>
      </c>
      <c r="M3850">
        <f t="shared" si="544"/>
        <v>1</v>
      </c>
      <c r="N3850" s="2">
        <f t="shared" si="545"/>
        <v>3721.0526315789471</v>
      </c>
      <c r="O3850">
        <f t="shared" si="548"/>
        <v>977.02127659574455</v>
      </c>
      <c r="P3850">
        <f t="shared" si="546"/>
        <v>192000</v>
      </c>
      <c r="Q3850" s="2">
        <f t="shared" si="547"/>
        <v>196698.0739081747</v>
      </c>
      <c r="R3850">
        <f>Q3850/MainSheet!$C$8*(G3850-G3849)+R3849</f>
        <v>5835.1955225248985</v>
      </c>
      <c r="S3850">
        <f t="shared" si="549"/>
        <v>94176.303839159751</v>
      </c>
      <c r="T3850">
        <f t="shared" si="541"/>
        <v>38.480000000000913</v>
      </c>
      <c r="U3850" s="1">
        <f>Q3850/MainSheet!$C$22</f>
        <v>1</v>
      </c>
    </row>
    <row r="3851" spans="7:21">
      <c r="G3851">
        <f t="shared" si="542"/>
        <v>38.490000000000911</v>
      </c>
      <c r="H3851">
        <f t="shared" si="543"/>
        <v>198000</v>
      </c>
      <c r="I3851" s="2">
        <f>MIN(MainSheet!$C$10/MainSheet!$C$9,MainSheet!$K$9*60)</f>
        <v>660</v>
      </c>
      <c r="J3851" s="1">
        <f>IF(G3851&gt;MainSheet!$C$11,IF(J3850&gt;=0.999,1,(G3851-MainSheet!$C$11)*I3851/$B$2/60),0)</f>
        <v>1</v>
      </c>
      <c r="K3851" s="1">
        <f>IF(G3851&gt;MainSheet!$C$11+$B$6,IF(K3850&gt;=0.999,1,(G3851-MainSheet!$C$11-$B$6)*I3851/$C$2/60),0)</f>
        <v>1</v>
      </c>
      <c r="L3851" s="1">
        <f>IF(G3851&gt;MainSheet!$C$11+$B$6+$C$6,IF(L3850&gt;=0.999,1,(G3851-MainSheet!$C$11-$B$6-$C$6)*I3851/$D$2/60),0)</f>
        <v>1</v>
      </c>
      <c r="M3851">
        <f t="shared" si="544"/>
        <v>1</v>
      </c>
      <c r="N3851" s="2">
        <f t="shared" si="545"/>
        <v>3721.0526315789471</v>
      </c>
      <c r="O3851">
        <f t="shared" si="548"/>
        <v>977.02127659574455</v>
      </c>
      <c r="P3851">
        <f t="shared" si="546"/>
        <v>192000</v>
      </c>
      <c r="Q3851" s="2">
        <f t="shared" si="547"/>
        <v>196698.0739081747</v>
      </c>
      <c r="R3851">
        <f>Q3851/MainSheet!$C$8*(G3851-G3850)+R3850</f>
        <v>5837.2267690157323</v>
      </c>
      <c r="S3851">
        <f t="shared" si="549"/>
        <v>94209.086851477783</v>
      </c>
      <c r="T3851">
        <f t="shared" si="541"/>
        <v>38.490000000000911</v>
      </c>
      <c r="U3851" s="1">
        <f>Q3851/MainSheet!$C$22</f>
        <v>1</v>
      </c>
    </row>
    <row r="3852" spans="7:21">
      <c r="G3852">
        <f t="shared" si="542"/>
        <v>38.500000000000909</v>
      </c>
      <c r="H3852">
        <f t="shared" si="543"/>
        <v>198000</v>
      </c>
      <c r="I3852" s="2">
        <f>MIN(MainSheet!$C$10/MainSheet!$C$9,MainSheet!$K$9*60)</f>
        <v>660</v>
      </c>
      <c r="J3852" s="1">
        <f>IF(G3852&gt;MainSheet!$C$11,IF(J3851&gt;=0.999,1,(G3852-MainSheet!$C$11)*I3852/$B$2/60),0)</f>
        <v>1</v>
      </c>
      <c r="K3852" s="1">
        <f>IF(G3852&gt;MainSheet!$C$11+$B$6,IF(K3851&gt;=0.999,1,(G3852-MainSheet!$C$11-$B$6)*I3852/$C$2/60),0)</f>
        <v>1</v>
      </c>
      <c r="L3852" s="1">
        <f>IF(G3852&gt;MainSheet!$C$11+$B$6+$C$6,IF(L3851&gt;=0.999,1,(G3852-MainSheet!$C$11-$B$6-$C$6)*I3852/$D$2/60),0)</f>
        <v>1</v>
      </c>
      <c r="M3852">
        <f t="shared" si="544"/>
        <v>1</v>
      </c>
      <c r="N3852" s="2">
        <f t="shared" si="545"/>
        <v>3721.0526315789471</v>
      </c>
      <c r="O3852">
        <f t="shared" si="548"/>
        <v>977.02127659574455</v>
      </c>
      <c r="P3852">
        <f t="shared" si="546"/>
        <v>192000</v>
      </c>
      <c r="Q3852" s="2">
        <f t="shared" si="547"/>
        <v>196698.0739081747</v>
      </c>
      <c r="R3852">
        <f>Q3852/MainSheet!$C$8*(G3852-G3851)+R3851</f>
        <v>5839.2580155065662</v>
      </c>
      <c r="S3852">
        <f t="shared" si="549"/>
        <v>94241.869863795815</v>
      </c>
      <c r="T3852">
        <f t="shared" si="541"/>
        <v>38.500000000000909</v>
      </c>
      <c r="U3852" s="1">
        <f>Q3852/MainSheet!$C$22</f>
        <v>1</v>
      </c>
    </row>
    <row r="3853" spans="7:21">
      <c r="G3853">
        <f t="shared" si="542"/>
        <v>38.510000000000908</v>
      </c>
      <c r="H3853">
        <f t="shared" si="543"/>
        <v>198000</v>
      </c>
      <c r="I3853" s="2">
        <f>MIN(MainSheet!$C$10/MainSheet!$C$9,MainSheet!$K$9*60)</f>
        <v>660</v>
      </c>
      <c r="J3853" s="1">
        <f>IF(G3853&gt;MainSheet!$C$11,IF(J3852&gt;=0.999,1,(G3853-MainSheet!$C$11)*I3853/$B$2/60),0)</f>
        <v>1</v>
      </c>
      <c r="K3853" s="1">
        <f>IF(G3853&gt;MainSheet!$C$11+$B$6,IF(K3852&gt;=0.999,1,(G3853-MainSheet!$C$11-$B$6)*I3853/$C$2/60),0)</f>
        <v>1</v>
      </c>
      <c r="L3853" s="1">
        <f>IF(G3853&gt;MainSheet!$C$11+$B$6+$C$6,IF(L3852&gt;=0.999,1,(G3853-MainSheet!$C$11-$B$6-$C$6)*I3853/$D$2/60),0)</f>
        <v>1</v>
      </c>
      <c r="M3853">
        <f t="shared" si="544"/>
        <v>1</v>
      </c>
      <c r="N3853" s="2">
        <f t="shared" si="545"/>
        <v>3721.0526315789471</v>
      </c>
      <c r="O3853">
        <f t="shared" si="548"/>
        <v>977.02127659574455</v>
      </c>
      <c r="P3853">
        <f t="shared" si="546"/>
        <v>192000</v>
      </c>
      <c r="Q3853" s="2">
        <f t="shared" si="547"/>
        <v>196698.0739081747</v>
      </c>
      <c r="R3853">
        <f>Q3853/MainSheet!$C$8*(G3853-G3852)+R3852</f>
        <v>5841.2892619974</v>
      </c>
      <c r="S3853">
        <f t="shared" si="549"/>
        <v>94274.652876113847</v>
      </c>
      <c r="T3853">
        <f t="shared" si="541"/>
        <v>38.510000000000908</v>
      </c>
      <c r="U3853" s="1">
        <f>Q3853/MainSheet!$C$22</f>
        <v>1</v>
      </c>
    </row>
    <row r="3854" spans="7:21">
      <c r="G3854">
        <f t="shared" si="542"/>
        <v>38.520000000000906</v>
      </c>
      <c r="H3854">
        <f t="shared" si="543"/>
        <v>198000</v>
      </c>
      <c r="I3854" s="2">
        <f>MIN(MainSheet!$C$10/MainSheet!$C$9,MainSheet!$K$9*60)</f>
        <v>660</v>
      </c>
      <c r="J3854" s="1">
        <f>IF(G3854&gt;MainSheet!$C$11,IF(J3853&gt;=0.999,1,(G3854-MainSheet!$C$11)*I3854/$B$2/60),0)</f>
        <v>1</v>
      </c>
      <c r="K3854" s="1">
        <f>IF(G3854&gt;MainSheet!$C$11+$B$6,IF(K3853&gt;=0.999,1,(G3854-MainSheet!$C$11-$B$6)*I3854/$C$2/60),0)</f>
        <v>1</v>
      </c>
      <c r="L3854" s="1">
        <f>IF(G3854&gt;MainSheet!$C$11+$B$6+$C$6,IF(L3853&gt;=0.999,1,(G3854-MainSheet!$C$11-$B$6-$C$6)*I3854/$D$2/60),0)</f>
        <v>1</v>
      </c>
      <c r="M3854">
        <f t="shared" si="544"/>
        <v>1</v>
      </c>
      <c r="N3854" s="2">
        <f t="shared" si="545"/>
        <v>3721.0526315789471</v>
      </c>
      <c r="O3854">
        <f t="shared" si="548"/>
        <v>977.02127659574455</v>
      </c>
      <c r="P3854">
        <f t="shared" si="546"/>
        <v>192000</v>
      </c>
      <c r="Q3854" s="2">
        <f t="shared" si="547"/>
        <v>196698.0739081747</v>
      </c>
      <c r="R3854">
        <f>Q3854/MainSheet!$C$8*(G3854-G3853)+R3853</f>
        <v>5843.3205084882338</v>
      </c>
      <c r="S3854">
        <f t="shared" si="549"/>
        <v>94307.435888431879</v>
      </c>
      <c r="T3854">
        <f t="shared" si="541"/>
        <v>38.520000000000906</v>
      </c>
      <c r="U3854" s="1">
        <f>Q3854/MainSheet!$C$22</f>
        <v>1</v>
      </c>
    </row>
    <row r="3855" spans="7:21">
      <c r="G3855">
        <f t="shared" si="542"/>
        <v>38.530000000000904</v>
      </c>
      <c r="H3855">
        <f t="shared" si="543"/>
        <v>198000</v>
      </c>
      <c r="I3855" s="2">
        <f>MIN(MainSheet!$C$10/MainSheet!$C$9,MainSheet!$K$9*60)</f>
        <v>660</v>
      </c>
      <c r="J3855" s="1">
        <f>IF(G3855&gt;MainSheet!$C$11,IF(J3854&gt;=0.999,1,(G3855-MainSheet!$C$11)*I3855/$B$2/60),0)</f>
        <v>1</v>
      </c>
      <c r="K3855" s="1">
        <f>IF(G3855&gt;MainSheet!$C$11+$B$6,IF(K3854&gt;=0.999,1,(G3855-MainSheet!$C$11-$B$6)*I3855/$C$2/60),0)</f>
        <v>1</v>
      </c>
      <c r="L3855" s="1">
        <f>IF(G3855&gt;MainSheet!$C$11+$B$6+$C$6,IF(L3854&gt;=0.999,1,(G3855-MainSheet!$C$11-$B$6-$C$6)*I3855/$D$2/60),0)</f>
        <v>1</v>
      </c>
      <c r="M3855">
        <f t="shared" si="544"/>
        <v>1</v>
      </c>
      <c r="N3855" s="2">
        <f t="shared" si="545"/>
        <v>3721.0526315789471</v>
      </c>
      <c r="O3855">
        <f t="shared" si="548"/>
        <v>977.02127659574455</v>
      </c>
      <c r="P3855">
        <f t="shared" si="546"/>
        <v>192000</v>
      </c>
      <c r="Q3855" s="2">
        <f t="shared" si="547"/>
        <v>196698.0739081747</v>
      </c>
      <c r="R3855">
        <f>Q3855/MainSheet!$C$8*(G3855-G3854)+R3854</f>
        <v>5845.3517549790677</v>
      </c>
      <c r="S3855">
        <f t="shared" si="549"/>
        <v>94340.218900749911</v>
      </c>
      <c r="T3855">
        <f t="shared" si="541"/>
        <v>38.530000000000904</v>
      </c>
      <c r="U3855" s="1">
        <f>Q3855/MainSheet!$C$22</f>
        <v>1</v>
      </c>
    </row>
    <row r="3856" spans="7:21">
      <c r="G3856">
        <f t="shared" si="542"/>
        <v>38.540000000000902</v>
      </c>
      <c r="H3856">
        <f t="shared" si="543"/>
        <v>198000</v>
      </c>
      <c r="I3856" s="2">
        <f>MIN(MainSheet!$C$10/MainSheet!$C$9,MainSheet!$K$9*60)</f>
        <v>660</v>
      </c>
      <c r="J3856" s="1">
        <f>IF(G3856&gt;MainSheet!$C$11,IF(J3855&gt;=0.999,1,(G3856-MainSheet!$C$11)*I3856/$B$2/60),0)</f>
        <v>1</v>
      </c>
      <c r="K3856" s="1">
        <f>IF(G3856&gt;MainSheet!$C$11+$B$6,IF(K3855&gt;=0.999,1,(G3856-MainSheet!$C$11-$B$6)*I3856/$C$2/60),0)</f>
        <v>1</v>
      </c>
      <c r="L3856" s="1">
        <f>IF(G3856&gt;MainSheet!$C$11+$B$6+$C$6,IF(L3855&gt;=0.999,1,(G3856-MainSheet!$C$11-$B$6-$C$6)*I3856/$D$2/60),0)</f>
        <v>1</v>
      </c>
      <c r="M3856">
        <f t="shared" si="544"/>
        <v>1</v>
      </c>
      <c r="N3856" s="2">
        <f t="shared" si="545"/>
        <v>3721.0526315789471</v>
      </c>
      <c r="O3856">
        <f t="shared" si="548"/>
        <v>977.02127659574455</v>
      </c>
      <c r="P3856">
        <f t="shared" si="546"/>
        <v>192000</v>
      </c>
      <c r="Q3856" s="2">
        <f t="shared" si="547"/>
        <v>196698.0739081747</v>
      </c>
      <c r="R3856">
        <f>Q3856/MainSheet!$C$8*(G3856-G3855)+R3855</f>
        <v>5847.3830014699015</v>
      </c>
      <c r="S3856">
        <f t="shared" si="549"/>
        <v>94373.001913067943</v>
      </c>
      <c r="T3856">
        <f t="shared" si="541"/>
        <v>38.540000000000902</v>
      </c>
      <c r="U3856" s="1">
        <f>Q3856/MainSheet!$C$22</f>
        <v>1</v>
      </c>
    </row>
    <row r="3857" spans="7:21">
      <c r="G3857">
        <f t="shared" si="542"/>
        <v>38.5500000000009</v>
      </c>
      <c r="H3857">
        <f t="shared" si="543"/>
        <v>198000</v>
      </c>
      <c r="I3857" s="2">
        <f>MIN(MainSheet!$C$10/MainSheet!$C$9,MainSheet!$K$9*60)</f>
        <v>660</v>
      </c>
      <c r="J3857" s="1">
        <f>IF(G3857&gt;MainSheet!$C$11,IF(J3856&gt;=0.999,1,(G3857-MainSheet!$C$11)*I3857/$B$2/60),0)</f>
        <v>1</v>
      </c>
      <c r="K3857" s="1">
        <f>IF(G3857&gt;MainSheet!$C$11+$B$6,IF(K3856&gt;=0.999,1,(G3857-MainSheet!$C$11-$B$6)*I3857/$C$2/60),0)</f>
        <v>1</v>
      </c>
      <c r="L3857" s="1">
        <f>IF(G3857&gt;MainSheet!$C$11+$B$6+$C$6,IF(L3856&gt;=0.999,1,(G3857-MainSheet!$C$11-$B$6-$C$6)*I3857/$D$2/60),0)</f>
        <v>1</v>
      </c>
      <c r="M3857">
        <f t="shared" si="544"/>
        <v>1</v>
      </c>
      <c r="N3857" s="2">
        <f t="shared" si="545"/>
        <v>3721.0526315789471</v>
      </c>
      <c r="O3857">
        <f t="shared" si="548"/>
        <v>977.02127659574455</v>
      </c>
      <c r="P3857">
        <f t="shared" si="546"/>
        <v>192000</v>
      </c>
      <c r="Q3857" s="2">
        <f t="shared" si="547"/>
        <v>196698.0739081747</v>
      </c>
      <c r="R3857">
        <f>Q3857/MainSheet!$C$8*(G3857-G3856)+R3856</f>
        <v>5849.4142479607353</v>
      </c>
      <c r="S3857">
        <f t="shared" si="549"/>
        <v>94405.784925385975</v>
      </c>
      <c r="T3857">
        <f t="shared" si="541"/>
        <v>38.5500000000009</v>
      </c>
      <c r="U3857" s="1">
        <f>Q3857/MainSheet!$C$22</f>
        <v>1</v>
      </c>
    </row>
    <row r="3858" spans="7:21">
      <c r="G3858">
        <f t="shared" si="542"/>
        <v>38.560000000000898</v>
      </c>
      <c r="H3858">
        <f t="shared" si="543"/>
        <v>198000</v>
      </c>
      <c r="I3858" s="2">
        <f>MIN(MainSheet!$C$10/MainSheet!$C$9,MainSheet!$K$9*60)</f>
        <v>660</v>
      </c>
      <c r="J3858" s="1">
        <f>IF(G3858&gt;MainSheet!$C$11,IF(J3857&gt;=0.999,1,(G3858-MainSheet!$C$11)*I3858/$B$2/60),0)</f>
        <v>1</v>
      </c>
      <c r="K3858" s="1">
        <f>IF(G3858&gt;MainSheet!$C$11+$B$6,IF(K3857&gt;=0.999,1,(G3858-MainSheet!$C$11-$B$6)*I3858/$C$2/60),0)</f>
        <v>1</v>
      </c>
      <c r="L3858" s="1">
        <f>IF(G3858&gt;MainSheet!$C$11+$B$6+$C$6,IF(L3857&gt;=0.999,1,(G3858-MainSheet!$C$11-$B$6-$C$6)*I3858/$D$2/60),0)</f>
        <v>1</v>
      </c>
      <c r="M3858">
        <f t="shared" si="544"/>
        <v>1</v>
      </c>
      <c r="N3858" s="2">
        <f t="shared" si="545"/>
        <v>3721.0526315789471</v>
      </c>
      <c r="O3858">
        <f t="shared" si="548"/>
        <v>977.02127659574455</v>
      </c>
      <c r="P3858">
        <f t="shared" si="546"/>
        <v>192000</v>
      </c>
      <c r="Q3858" s="2">
        <f t="shared" si="547"/>
        <v>196698.0739081747</v>
      </c>
      <c r="R3858">
        <f>Q3858/MainSheet!$C$8*(G3858-G3857)+R3857</f>
        <v>5851.4454944515692</v>
      </c>
      <c r="S3858">
        <f t="shared" si="549"/>
        <v>94438.567937704007</v>
      </c>
      <c r="T3858">
        <f t="shared" si="541"/>
        <v>38.560000000000898</v>
      </c>
      <c r="U3858" s="1">
        <f>Q3858/MainSheet!$C$22</f>
        <v>1</v>
      </c>
    </row>
    <row r="3859" spans="7:21">
      <c r="G3859">
        <f t="shared" si="542"/>
        <v>38.570000000000896</v>
      </c>
      <c r="H3859">
        <f t="shared" si="543"/>
        <v>198000</v>
      </c>
      <c r="I3859" s="2">
        <f>MIN(MainSheet!$C$10/MainSheet!$C$9,MainSheet!$K$9*60)</f>
        <v>660</v>
      </c>
      <c r="J3859" s="1">
        <f>IF(G3859&gt;MainSheet!$C$11,IF(J3858&gt;=0.999,1,(G3859-MainSheet!$C$11)*I3859/$B$2/60),0)</f>
        <v>1</v>
      </c>
      <c r="K3859" s="1">
        <f>IF(G3859&gt;MainSheet!$C$11+$B$6,IF(K3858&gt;=0.999,1,(G3859-MainSheet!$C$11-$B$6)*I3859/$C$2/60),0)</f>
        <v>1</v>
      </c>
      <c r="L3859" s="1">
        <f>IF(G3859&gt;MainSheet!$C$11+$B$6+$C$6,IF(L3858&gt;=0.999,1,(G3859-MainSheet!$C$11-$B$6-$C$6)*I3859/$D$2/60),0)</f>
        <v>1</v>
      </c>
      <c r="M3859">
        <f t="shared" si="544"/>
        <v>1</v>
      </c>
      <c r="N3859" s="2">
        <f t="shared" si="545"/>
        <v>3721.0526315789471</v>
      </c>
      <c r="O3859">
        <f t="shared" si="548"/>
        <v>977.02127659574455</v>
      </c>
      <c r="P3859">
        <f t="shared" si="546"/>
        <v>192000</v>
      </c>
      <c r="Q3859" s="2">
        <f t="shared" si="547"/>
        <v>196698.0739081747</v>
      </c>
      <c r="R3859">
        <f>Q3859/MainSheet!$C$8*(G3859-G3858)+R3858</f>
        <v>5853.476740942403</v>
      </c>
      <c r="S3859">
        <f t="shared" si="549"/>
        <v>94471.350950022039</v>
      </c>
      <c r="T3859">
        <f t="shared" si="541"/>
        <v>38.570000000000896</v>
      </c>
      <c r="U3859" s="1">
        <f>Q3859/MainSheet!$C$22</f>
        <v>1</v>
      </c>
    </row>
    <row r="3860" spans="7:21">
      <c r="G3860">
        <f t="shared" si="542"/>
        <v>38.580000000000894</v>
      </c>
      <c r="H3860">
        <f t="shared" si="543"/>
        <v>198000</v>
      </c>
      <c r="I3860" s="2">
        <f>MIN(MainSheet!$C$10/MainSheet!$C$9,MainSheet!$K$9*60)</f>
        <v>660</v>
      </c>
      <c r="J3860" s="1">
        <f>IF(G3860&gt;MainSheet!$C$11,IF(J3859&gt;=0.999,1,(G3860-MainSheet!$C$11)*I3860/$B$2/60),0)</f>
        <v>1</v>
      </c>
      <c r="K3860" s="1">
        <f>IF(G3860&gt;MainSheet!$C$11+$B$6,IF(K3859&gt;=0.999,1,(G3860-MainSheet!$C$11-$B$6)*I3860/$C$2/60),0)</f>
        <v>1</v>
      </c>
      <c r="L3860" s="1">
        <f>IF(G3860&gt;MainSheet!$C$11+$B$6+$C$6,IF(L3859&gt;=0.999,1,(G3860-MainSheet!$C$11-$B$6-$C$6)*I3860/$D$2/60),0)</f>
        <v>1</v>
      </c>
      <c r="M3860">
        <f t="shared" si="544"/>
        <v>1</v>
      </c>
      <c r="N3860" s="2">
        <f t="shared" si="545"/>
        <v>3721.0526315789471</v>
      </c>
      <c r="O3860">
        <f t="shared" si="548"/>
        <v>977.02127659574455</v>
      </c>
      <c r="P3860">
        <f t="shared" si="546"/>
        <v>192000</v>
      </c>
      <c r="Q3860" s="2">
        <f t="shared" si="547"/>
        <v>196698.0739081747</v>
      </c>
      <c r="R3860">
        <f>Q3860/MainSheet!$C$8*(G3860-G3859)+R3859</f>
        <v>5855.5079874332368</v>
      </c>
      <c r="S3860">
        <f t="shared" si="549"/>
        <v>94504.133962340071</v>
      </c>
      <c r="T3860">
        <f t="shared" si="541"/>
        <v>38.580000000000894</v>
      </c>
      <c r="U3860" s="1">
        <f>Q3860/MainSheet!$C$22</f>
        <v>1</v>
      </c>
    </row>
    <row r="3861" spans="7:21">
      <c r="G3861">
        <f t="shared" si="542"/>
        <v>38.590000000000892</v>
      </c>
      <c r="H3861">
        <f t="shared" si="543"/>
        <v>198000</v>
      </c>
      <c r="I3861" s="2">
        <f>MIN(MainSheet!$C$10/MainSheet!$C$9,MainSheet!$K$9*60)</f>
        <v>660</v>
      </c>
      <c r="J3861" s="1">
        <f>IF(G3861&gt;MainSheet!$C$11,IF(J3860&gt;=0.999,1,(G3861-MainSheet!$C$11)*I3861/$B$2/60),0)</f>
        <v>1</v>
      </c>
      <c r="K3861" s="1">
        <f>IF(G3861&gt;MainSheet!$C$11+$B$6,IF(K3860&gt;=0.999,1,(G3861-MainSheet!$C$11-$B$6)*I3861/$C$2/60),0)</f>
        <v>1</v>
      </c>
      <c r="L3861" s="1">
        <f>IF(G3861&gt;MainSheet!$C$11+$B$6+$C$6,IF(L3860&gt;=0.999,1,(G3861-MainSheet!$C$11-$B$6-$C$6)*I3861/$D$2/60),0)</f>
        <v>1</v>
      </c>
      <c r="M3861">
        <f t="shared" si="544"/>
        <v>1</v>
      </c>
      <c r="N3861" s="2">
        <f t="shared" si="545"/>
        <v>3721.0526315789471</v>
      </c>
      <c r="O3861">
        <f t="shared" si="548"/>
        <v>977.02127659574455</v>
      </c>
      <c r="P3861">
        <f t="shared" si="546"/>
        <v>192000</v>
      </c>
      <c r="Q3861" s="2">
        <f t="shared" si="547"/>
        <v>196698.0739081747</v>
      </c>
      <c r="R3861">
        <f>Q3861/MainSheet!$C$8*(G3861-G3860)+R3860</f>
        <v>5857.5392339240707</v>
      </c>
      <c r="S3861">
        <f t="shared" si="549"/>
        <v>94536.916974658103</v>
      </c>
      <c r="T3861">
        <f t="shared" si="541"/>
        <v>38.590000000000892</v>
      </c>
      <c r="U3861" s="1">
        <f>Q3861/MainSheet!$C$22</f>
        <v>1</v>
      </c>
    </row>
    <row r="3862" spans="7:21">
      <c r="G3862">
        <f t="shared" si="542"/>
        <v>38.60000000000089</v>
      </c>
      <c r="H3862">
        <f t="shared" si="543"/>
        <v>198000</v>
      </c>
      <c r="I3862" s="2">
        <f>MIN(MainSheet!$C$10/MainSheet!$C$9,MainSheet!$K$9*60)</f>
        <v>660</v>
      </c>
      <c r="J3862" s="1">
        <f>IF(G3862&gt;MainSheet!$C$11,IF(J3861&gt;=0.999,1,(G3862-MainSheet!$C$11)*I3862/$B$2/60),0)</f>
        <v>1</v>
      </c>
      <c r="K3862" s="1">
        <f>IF(G3862&gt;MainSheet!$C$11+$B$6,IF(K3861&gt;=0.999,1,(G3862-MainSheet!$C$11-$B$6)*I3862/$C$2/60),0)</f>
        <v>1</v>
      </c>
      <c r="L3862" s="1">
        <f>IF(G3862&gt;MainSheet!$C$11+$B$6+$C$6,IF(L3861&gt;=0.999,1,(G3862-MainSheet!$C$11-$B$6-$C$6)*I3862/$D$2/60),0)</f>
        <v>1</v>
      </c>
      <c r="M3862">
        <f t="shared" si="544"/>
        <v>1</v>
      </c>
      <c r="N3862" s="2">
        <f t="shared" si="545"/>
        <v>3721.0526315789471</v>
      </c>
      <c r="O3862">
        <f t="shared" si="548"/>
        <v>977.02127659574455</v>
      </c>
      <c r="P3862">
        <f t="shared" si="546"/>
        <v>192000</v>
      </c>
      <c r="Q3862" s="2">
        <f t="shared" si="547"/>
        <v>196698.0739081747</v>
      </c>
      <c r="R3862">
        <f>Q3862/MainSheet!$C$8*(G3862-G3861)+R3861</f>
        <v>5859.5704804149045</v>
      </c>
      <c r="S3862">
        <f t="shared" si="549"/>
        <v>94569.699986976135</v>
      </c>
      <c r="T3862">
        <f t="shared" si="541"/>
        <v>38.60000000000089</v>
      </c>
      <c r="U3862" s="1">
        <f>Q3862/MainSheet!$C$22</f>
        <v>1</v>
      </c>
    </row>
    <row r="3863" spans="7:21">
      <c r="G3863">
        <f t="shared" si="542"/>
        <v>38.610000000000888</v>
      </c>
      <c r="H3863">
        <f t="shared" si="543"/>
        <v>198000</v>
      </c>
      <c r="I3863" s="2">
        <f>MIN(MainSheet!$C$10/MainSheet!$C$9,MainSheet!$K$9*60)</f>
        <v>660</v>
      </c>
      <c r="J3863" s="1">
        <f>IF(G3863&gt;MainSheet!$C$11,IF(J3862&gt;=0.999,1,(G3863-MainSheet!$C$11)*I3863/$B$2/60),0)</f>
        <v>1</v>
      </c>
      <c r="K3863" s="1">
        <f>IF(G3863&gt;MainSheet!$C$11+$B$6,IF(K3862&gt;=0.999,1,(G3863-MainSheet!$C$11-$B$6)*I3863/$C$2/60),0)</f>
        <v>1</v>
      </c>
      <c r="L3863" s="1">
        <f>IF(G3863&gt;MainSheet!$C$11+$B$6+$C$6,IF(L3862&gt;=0.999,1,(G3863-MainSheet!$C$11-$B$6-$C$6)*I3863/$D$2/60),0)</f>
        <v>1</v>
      </c>
      <c r="M3863">
        <f t="shared" si="544"/>
        <v>1</v>
      </c>
      <c r="N3863" s="2">
        <f t="shared" si="545"/>
        <v>3721.0526315789471</v>
      </c>
      <c r="O3863">
        <f t="shared" si="548"/>
        <v>977.02127659574455</v>
      </c>
      <c r="P3863">
        <f t="shared" si="546"/>
        <v>192000</v>
      </c>
      <c r="Q3863" s="2">
        <f t="shared" si="547"/>
        <v>196698.0739081747</v>
      </c>
      <c r="R3863">
        <f>Q3863/MainSheet!$C$8*(G3863-G3862)+R3862</f>
        <v>5861.6017269057384</v>
      </c>
      <c r="S3863">
        <f t="shared" si="549"/>
        <v>94602.482999294167</v>
      </c>
      <c r="T3863">
        <f t="shared" si="541"/>
        <v>38.610000000000888</v>
      </c>
      <c r="U3863" s="1">
        <f>Q3863/MainSheet!$C$22</f>
        <v>1</v>
      </c>
    </row>
    <row r="3864" spans="7:21">
      <c r="G3864">
        <f t="shared" si="542"/>
        <v>38.620000000000886</v>
      </c>
      <c r="H3864">
        <f t="shared" si="543"/>
        <v>198000</v>
      </c>
      <c r="I3864" s="2">
        <f>MIN(MainSheet!$C$10/MainSheet!$C$9,MainSheet!$K$9*60)</f>
        <v>660</v>
      </c>
      <c r="J3864" s="1">
        <f>IF(G3864&gt;MainSheet!$C$11,IF(J3863&gt;=0.999,1,(G3864-MainSheet!$C$11)*I3864/$B$2/60),0)</f>
        <v>1</v>
      </c>
      <c r="K3864" s="1">
        <f>IF(G3864&gt;MainSheet!$C$11+$B$6,IF(K3863&gt;=0.999,1,(G3864-MainSheet!$C$11-$B$6)*I3864/$C$2/60),0)</f>
        <v>1</v>
      </c>
      <c r="L3864" s="1">
        <f>IF(G3864&gt;MainSheet!$C$11+$B$6+$C$6,IF(L3863&gt;=0.999,1,(G3864-MainSheet!$C$11-$B$6-$C$6)*I3864/$D$2/60),0)</f>
        <v>1</v>
      </c>
      <c r="M3864">
        <f t="shared" si="544"/>
        <v>1</v>
      </c>
      <c r="N3864" s="2">
        <f t="shared" si="545"/>
        <v>3721.0526315789471</v>
      </c>
      <c r="O3864">
        <f t="shared" si="548"/>
        <v>977.02127659574455</v>
      </c>
      <c r="P3864">
        <f t="shared" si="546"/>
        <v>192000</v>
      </c>
      <c r="Q3864" s="2">
        <f t="shared" si="547"/>
        <v>196698.0739081747</v>
      </c>
      <c r="R3864">
        <f>Q3864/MainSheet!$C$8*(G3864-G3863)+R3863</f>
        <v>5863.6329733965722</v>
      </c>
      <c r="S3864">
        <f t="shared" si="549"/>
        <v>94635.266011612199</v>
      </c>
      <c r="T3864">
        <f t="shared" si="541"/>
        <v>38.620000000000886</v>
      </c>
      <c r="U3864" s="1">
        <f>Q3864/MainSheet!$C$22</f>
        <v>1</v>
      </c>
    </row>
    <row r="3865" spans="7:21">
      <c r="G3865">
        <f t="shared" si="542"/>
        <v>38.630000000000884</v>
      </c>
      <c r="H3865">
        <f t="shared" si="543"/>
        <v>198000</v>
      </c>
      <c r="I3865" s="2">
        <f>MIN(MainSheet!$C$10/MainSheet!$C$9,MainSheet!$K$9*60)</f>
        <v>660</v>
      </c>
      <c r="J3865" s="1">
        <f>IF(G3865&gt;MainSheet!$C$11,IF(J3864&gt;=0.999,1,(G3865-MainSheet!$C$11)*I3865/$B$2/60),0)</f>
        <v>1</v>
      </c>
      <c r="K3865" s="1">
        <f>IF(G3865&gt;MainSheet!$C$11+$B$6,IF(K3864&gt;=0.999,1,(G3865-MainSheet!$C$11-$B$6)*I3865/$C$2/60),0)</f>
        <v>1</v>
      </c>
      <c r="L3865" s="1">
        <f>IF(G3865&gt;MainSheet!$C$11+$B$6+$C$6,IF(L3864&gt;=0.999,1,(G3865-MainSheet!$C$11-$B$6-$C$6)*I3865/$D$2/60),0)</f>
        <v>1</v>
      </c>
      <c r="M3865">
        <f t="shared" si="544"/>
        <v>1</v>
      </c>
      <c r="N3865" s="2">
        <f t="shared" si="545"/>
        <v>3721.0526315789471</v>
      </c>
      <c r="O3865">
        <f t="shared" si="548"/>
        <v>977.02127659574455</v>
      </c>
      <c r="P3865">
        <f t="shared" si="546"/>
        <v>192000</v>
      </c>
      <c r="Q3865" s="2">
        <f t="shared" si="547"/>
        <v>196698.0739081747</v>
      </c>
      <c r="R3865">
        <f>Q3865/MainSheet!$C$8*(G3865-G3864)+R3864</f>
        <v>5865.664219887406</v>
      </c>
      <c r="S3865">
        <f t="shared" si="549"/>
        <v>94668.049023930231</v>
      </c>
      <c r="T3865">
        <f t="shared" si="541"/>
        <v>38.630000000000884</v>
      </c>
      <c r="U3865" s="1">
        <f>Q3865/MainSheet!$C$22</f>
        <v>1</v>
      </c>
    </row>
    <row r="3866" spans="7:21">
      <c r="G3866">
        <f t="shared" si="542"/>
        <v>38.640000000000882</v>
      </c>
      <c r="H3866">
        <f t="shared" si="543"/>
        <v>198000</v>
      </c>
      <c r="I3866" s="2">
        <f>MIN(MainSheet!$C$10/MainSheet!$C$9,MainSheet!$K$9*60)</f>
        <v>660</v>
      </c>
      <c r="J3866" s="1">
        <f>IF(G3866&gt;MainSheet!$C$11,IF(J3865&gt;=0.999,1,(G3866-MainSheet!$C$11)*I3866/$B$2/60),0)</f>
        <v>1</v>
      </c>
      <c r="K3866" s="1">
        <f>IF(G3866&gt;MainSheet!$C$11+$B$6,IF(K3865&gt;=0.999,1,(G3866-MainSheet!$C$11-$B$6)*I3866/$C$2/60),0)</f>
        <v>1</v>
      </c>
      <c r="L3866" s="1">
        <f>IF(G3866&gt;MainSheet!$C$11+$B$6+$C$6,IF(L3865&gt;=0.999,1,(G3866-MainSheet!$C$11-$B$6-$C$6)*I3866/$D$2/60),0)</f>
        <v>1</v>
      </c>
      <c r="M3866">
        <f t="shared" si="544"/>
        <v>1</v>
      </c>
      <c r="N3866" s="2">
        <f t="shared" si="545"/>
        <v>3721.0526315789471</v>
      </c>
      <c r="O3866">
        <f t="shared" si="548"/>
        <v>977.02127659574455</v>
      </c>
      <c r="P3866">
        <f t="shared" si="546"/>
        <v>192000</v>
      </c>
      <c r="Q3866" s="2">
        <f t="shared" si="547"/>
        <v>196698.0739081747</v>
      </c>
      <c r="R3866">
        <f>Q3866/MainSheet!$C$8*(G3866-G3865)+R3865</f>
        <v>5867.6954663782399</v>
      </c>
      <c r="S3866">
        <f t="shared" si="549"/>
        <v>94700.832036248263</v>
      </c>
      <c r="T3866">
        <f t="shared" si="541"/>
        <v>38.640000000000882</v>
      </c>
      <c r="U3866" s="1">
        <f>Q3866/MainSheet!$C$22</f>
        <v>1</v>
      </c>
    </row>
    <row r="3867" spans="7:21">
      <c r="G3867">
        <f t="shared" si="542"/>
        <v>38.65000000000088</v>
      </c>
      <c r="H3867">
        <f t="shared" si="543"/>
        <v>198000</v>
      </c>
      <c r="I3867" s="2">
        <f>MIN(MainSheet!$C$10/MainSheet!$C$9,MainSheet!$K$9*60)</f>
        <v>660</v>
      </c>
      <c r="J3867" s="1">
        <f>IF(G3867&gt;MainSheet!$C$11,IF(J3866&gt;=0.999,1,(G3867-MainSheet!$C$11)*I3867/$B$2/60),0)</f>
        <v>1</v>
      </c>
      <c r="K3867" s="1">
        <f>IF(G3867&gt;MainSheet!$C$11+$B$6,IF(K3866&gt;=0.999,1,(G3867-MainSheet!$C$11-$B$6)*I3867/$C$2/60),0)</f>
        <v>1</v>
      </c>
      <c r="L3867" s="1">
        <f>IF(G3867&gt;MainSheet!$C$11+$B$6+$C$6,IF(L3866&gt;=0.999,1,(G3867-MainSheet!$C$11-$B$6-$C$6)*I3867/$D$2/60),0)</f>
        <v>1</v>
      </c>
      <c r="M3867">
        <f t="shared" si="544"/>
        <v>1</v>
      </c>
      <c r="N3867" s="2">
        <f t="shared" si="545"/>
        <v>3721.0526315789471</v>
      </c>
      <c r="O3867">
        <f t="shared" si="548"/>
        <v>977.02127659574455</v>
      </c>
      <c r="P3867">
        <f t="shared" si="546"/>
        <v>192000</v>
      </c>
      <c r="Q3867" s="2">
        <f t="shared" si="547"/>
        <v>196698.0739081747</v>
      </c>
      <c r="R3867">
        <f>Q3867/MainSheet!$C$8*(G3867-G3866)+R3866</f>
        <v>5869.7267128690737</v>
      </c>
      <c r="S3867">
        <f t="shared" si="549"/>
        <v>94733.615048566295</v>
      </c>
      <c r="T3867">
        <f t="shared" si="541"/>
        <v>38.65000000000088</v>
      </c>
      <c r="U3867" s="1">
        <f>Q3867/MainSheet!$C$22</f>
        <v>1</v>
      </c>
    </row>
    <row r="3868" spans="7:21">
      <c r="G3868">
        <f t="shared" si="542"/>
        <v>38.660000000000878</v>
      </c>
      <c r="H3868">
        <f t="shared" si="543"/>
        <v>198000</v>
      </c>
      <c r="I3868" s="2">
        <f>MIN(MainSheet!$C$10/MainSheet!$C$9,MainSheet!$K$9*60)</f>
        <v>660</v>
      </c>
      <c r="J3868" s="1">
        <f>IF(G3868&gt;MainSheet!$C$11,IF(J3867&gt;=0.999,1,(G3868-MainSheet!$C$11)*I3868/$B$2/60),0)</f>
        <v>1</v>
      </c>
      <c r="K3868" s="1">
        <f>IF(G3868&gt;MainSheet!$C$11+$B$6,IF(K3867&gt;=0.999,1,(G3868-MainSheet!$C$11-$B$6)*I3868/$C$2/60),0)</f>
        <v>1</v>
      </c>
      <c r="L3868" s="1">
        <f>IF(G3868&gt;MainSheet!$C$11+$B$6+$C$6,IF(L3867&gt;=0.999,1,(G3868-MainSheet!$C$11-$B$6-$C$6)*I3868/$D$2/60),0)</f>
        <v>1</v>
      </c>
      <c r="M3868">
        <f t="shared" si="544"/>
        <v>1</v>
      </c>
      <c r="N3868" s="2">
        <f t="shared" si="545"/>
        <v>3721.0526315789471</v>
      </c>
      <c r="O3868">
        <f t="shared" si="548"/>
        <v>977.02127659574455</v>
      </c>
      <c r="P3868">
        <f t="shared" si="546"/>
        <v>192000</v>
      </c>
      <c r="Q3868" s="2">
        <f t="shared" si="547"/>
        <v>196698.0739081747</v>
      </c>
      <c r="R3868">
        <f>Q3868/MainSheet!$C$8*(G3868-G3867)+R3867</f>
        <v>5871.7579593599075</v>
      </c>
      <c r="S3868">
        <f t="shared" si="549"/>
        <v>94766.398060884327</v>
      </c>
      <c r="T3868">
        <f t="shared" si="541"/>
        <v>38.660000000000878</v>
      </c>
      <c r="U3868" s="1">
        <f>Q3868/MainSheet!$C$22</f>
        <v>1</v>
      </c>
    </row>
    <row r="3869" spans="7:21">
      <c r="G3869">
        <f t="shared" si="542"/>
        <v>38.670000000000876</v>
      </c>
      <c r="H3869">
        <f t="shared" si="543"/>
        <v>198000</v>
      </c>
      <c r="I3869" s="2">
        <f>MIN(MainSheet!$C$10/MainSheet!$C$9,MainSheet!$K$9*60)</f>
        <v>660</v>
      </c>
      <c r="J3869" s="1">
        <f>IF(G3869&gt;MainSheet!$C$11,IF(J3868&gt;=0.999,1,(G3869-MainSheet!$C$11)*I3869/$B$2/60),0)</f>
        <v>1</v>
      </c>
      <c r="K3869" s="1">
        <f>IF(G3869&gt;MainSheet!$C$11+$B$6,IF(K3868&gt;=0.999,1,(G3869-MainSheet!$C$11-$B$6)*I3869/$C$2/60),0)</f>
        <v>1</v>
      </c>
      <c r="L3869" s="1">
        <f>IF(G3869&gt;MainSheet!$C$11+$B$6+$C$6,IF(L3868&gt;=0.999,1,(G3869-MainSheet!$C$11-$B$6-$C$6)*I3869/$D$2/60),0)</f>
        <v>1</v>
      </c>
      <c r="M3869">
        <f t="shared" si="544"/>
        <v>1</v>
      </c>
      <c r="N3869" s="2">
        <f t="shared" si="545"/>
        <v>3721.0526315789471</v>
      </c>
      <c r="O3869">
        <f t="shared" si="548"/>
        <v>977.02127659574455</v>
      </c>
      <c r="P3869">
        <f t="shared" si="546"/>
        <v>192000</v>
      </c>
      <c r="Q3869" s="2">
        <f t="shared" si="547"/>
        <v>196698.0739081747</v>
      </c>
      <c r="R3869">
        <f>Q3869/MainSheet!$C$8*(G3869-G3868)+R3868</f>
        <v>5873.7892058507414</v>
      </c>
      <c r="S3869">
        <f t="shared" si="549"/>
        <v>94799.181073202359</v>
      </c>
      <c r="T3869">
        <f t="shared" si="541"/>
        <v>38.670000000000876</v>
      </c>
      <c r="U3869" s="1">
        <f>Q3869/MainSheet!$C$22</f>
        <v>1</v>
      </c>
    </row>
    <row r="3870" spans="7:21">
      <c r="G3870">
        <f t="shared" si="542"/>
        <v>38.680000000000874</v>
      </c>
      <c r="H3870">
        <f t="shared" si="543"/>
        <v>198000</v>
      </c>
      <c r="I3870" s="2">
        <f>MIN(MainSheet!$C$10/MainSheet!$C$9,MainSheet!$K$9*60)</f>
        <v>660</v>
      </c>
      <c r="J3870" s="1">
        <f>IF(G3870&gt;MainSheet!$C$11,IF(J3869&gt;=0.999,1,(G3870-MainSheet!$C$11)*I3870/$B$2/60),0)</f>
        <v>1</v>
      </c>
      <c r="K3870" s="1">
        <f>IF(G3870&gt;MainSheet!$C$11+$B$6,IF(K3869&gt;=0.999,1,(G3870-MainSheet!$C$11-$B$6)*I3870/$C$2/60),0)</f>
        <v>1</v>
      </c>
      <c r="L3870" s="1">
        <f>IF(G3870&gt;MainSheet!$C$11+$B$6+$C$6,IF(L3869&gt;=0.999,1,(G3870-MainSheet!$C$11-$B$6-$C$6)*I3870/$D$2/60),0)</f>
        <v>1</v>
      </c>
      <c r="M3870">
        <f t="shared" si="544"/>
        <v>1</v>
      </c>
      <c r="N3870" s="2">
        <f t="shared" si="545"/>
        <v>3721.0526315789471</v>
      </c>
      <c r="O3870">
        <f t="shared" si="548"/>
        <v>977.02127659574455</v>
      </c>
      <c r="P3870">
        <f t="shared" si="546"/>
        <v>192000</v>
      </c>
      <c r="Q3870" s="2">
        <f t="shared" si="547"/>
        <v>196698.0739081747</v>
      </c>
      <c r="R3870">
        <f>Q3870/MainSheet!$C$8*(G3870-G3869)+R3869</f>
        <v>5875.8204523415752</v>
      </c>
      <c r="S3870">
        <f t="shared" si="549"/>
        <v>94831.964085520391</v>
      </c>
      <c r="T3870">
        <f t="shared" si="541"/>
        <v>38.680000000000874</v>
      </c>
      <c r="U3870" s="1">
        <f>Q3870/MainSheet!$C$22</f>
        <v>1</v>
      </c>
    </row>
    <row r="3871" spans="7:21">
      <c r="G3871">
        <f t="shared" si="542"/>
        <v>38.690000000000872</v>
      </c>
      <c r="H3871">
        <f t="shared" si="543"/>
        <v>198000</v>
      </c>
      <c r="I3871" s="2">
        <f>MIN(MainSheet!$C$10/MainSheet!$C$9,MainSheet!$K$9*60)</f>
        <v>660</v>
      </c>
      <c r="J3871" s="1">
        <f>IF(G3871&gt;MainSheet!$C$11,IF(J3870&gt;=0.999,1,(G3871-MainSheet!$C$11)*I3871/$B$2/60),0)</f>
        <v>1</v>
      </c>
      <c r="K3871" s="1">
        <f>IF(G3871&gt;MainSheet!$C$11+$B$6,IF(K3870&gt;=0.999,1,(G3871-MainSheet!$C$11-$B$6)*I3871/$C$2/60),0)</f>
        <v>1</v>
      </c>
      <c r="L3871" s="1">
        <f>IF(G3871&gt;MainSheet!$C$11+$B$6+$C$6,IF(L3870&gt;=0.999,1,(G3871-MainSheet!$C$11-$B$6-$C$6)*I3871/$D$2/60),0)</f>
        <v>1</v>
      </c>
      <c r="M3871">
        <f t="shared" si="544"/>
        <v>1</v>
      </c>
      <c r="N3871" s="2">
        <f t="shared" si="545"/>
        <v>3721.0526315789471</v>
      </c>
      <c r="O3871">
        <f t="shared" si="548"/>
        <v>977.02127659574455</v>
      </c>
      <c r="P3871">
        <f t="shared" si="546"/>
        <v>192000</v>
      </c>
      <c r="Q3871" s="2">
        <f t="shared" si="547"/>
        <v>196698.0739081747</v>
      </c>
      <c r="R3871">
        <f>Q3871/MainSheet!$C$8*(G3871-G3870)+R3870</f>
        <v>5877.8516988324091</v>
      </c>
      <c r="S3871">
        <f t="shared" si="549"/>
        <v>94864.747097838423</v>
      </c>
      <c r="T3871">
        <f t="shared" si="541"/>
        <v>38.690000000000872</v>
      </c>
      <c r="U3871" s="1">
        <f>Q3871/MainSheet!$C$22</f>
        <v>1</v>
      </c>
    </row>
    <row r="3872" spans="7:21">
      <c r="G3872">
        <f t="shared" si="542"/>
        <v>38.70000000000087</v>
      </c>
      <c r="H3872">
        <f t="shared" si="543"/>
        <v>198000</v>
      </c>
      <c r="I3872" s="2">
        <f>MIN(MainSheet!$C$10/MainSheet!$C$9,MainSheet!$K$9*60)</f>
        <v>660</v>
      </c>
      <c r="J3872" s="1">
        <f>IF(G3872&gt;MainSheet!$C$11,IF(J3871&gt;=0.999,1,(G3872-MainSheet!$C$11)*I3872/$B$2/60),0)</f>
        <v>1</v>
      </c>
      <c r="K3872" s="1">
        <f>IF(G3872&gt;MainSheet!$C$11+$B$6,IF(K3871&gt;=0.999,1,(G3872-MainSheet!$C$11-$B$6)*I3872/$C$2/60),0)</f>
        <v>1</v>
      </c>
      <c r="L3872" s="1">
        <f>IF(G3872&gt;MainSheet!$C$11+$B$6+$C$6,IF(L3871&gt;=0.999,1,(G3872-MainSheet!$C$11-$B$6-$C$6)*I3872/$D$2/60),0)</f>
        <v>1</v>
      </c>
      <c r="M3872">
        <f t="shared" si="544"/>
        <v>1</v>
      </c>
      <c r="N3872" s="2">
        <f t="shared" si="545"/>
        <v>3721.0526315789471</v>
      </c>
      <c r="O3872">
        <f t="shared" si="548"/>
        <v>977.02127659574455</v>
      </c>
      <c r="P3872">
        <f t="shared" si="546"/>
        <v>192000</v>
      </c>
      <c r="Q3872" s="2">
        <f t="shared" si="547"/>
        <v>196698.0739081747</v>
      </c>
      <c r="R3872">
        <f>Q3872/MainSheet!$C$8*(G3872-G3871)+R3871</f>
        <v>5879.8829453232429</v>
      </c>
      <c r="S3872">
        <f t="shared" si="549"/>
        <v>94897.530110156455</v>
      </c>
      <c r="T3872">
        <f t="shared" si="541"/>
        <v>38.70000000000087</v>
      </c>
      <c r="U3872" s="1">
        <f>Q3872/MainSheet!$C$22</f>
        <v>1</v>
      </c>
    </row>
    <row r="3873" spans="7:21">
      <c r="G3873">
        <f t="shared" si="542"/>
        <v>38.710000000000868</v>
      </c>
      <c r="H3873">
        <f t="shared" si="543"/>
        <v>198000</v>
      </c>
      <c r="I3873" s="2">
        <f>MIN(MainSheet!$C$10/MainSheet!$C$9,MainSheet!$K$9*60)</f>
        <v>660</v>
      </c>
      <c r="J3873" s="1">
        <f>IF(G3873&gt;MainSheet!$C$11,IF(J3872&gt;=0.999,1,(G3873-MainSheet!$C$11)*I3873/$B$2/60),0)</f>
        <v>1</v>
      </c>
      <c r="K3873" s="1">
        <f>IF(G3873&gt;MainSheet!$C$11+$B$6,IF(K3872&gt;=0.999,1,(G3873-MainSheet!$C$11-$B$6)*I3873/$C$2/60),0)</f>
        <v>1</v>
      </c>
      <c r="L3873" s="1">
        <f>IF(G3873&gt;MainSheet!$C$11+$B$6+$C$6,IF(L3872&gt;=0.999,1,(G3873-MainSheet!$C$11-$B$6-$C$6)*I3873/$D$2/60),0)</f>
        <v>1</v>
      </c>
      <c r="M3873">
        <f t="shared" si="544"/>
        <v>1</v>
      </c>
      <c r="N3873" s="2">
        <f t="shared" si="545"/>
        <v>3721.0526315789471</v>
      </c>
      <c r="O3873">
        <f t="shared" si="548"/>
        <v>977.02127659574455</v>
      </c>
      <c r="P3873">
        <f t="shared" si="546"/>
        <v>192000</v>
      </c>
      <c r="Q3873" s="2">
        <f t="shared" si="547"/>
        <v>196698.0739081747</v>
      </c>
      <c r="R3873">
        <f>Q3873/MainSheet!$C$8*(G3873-G3872)+R3872</f>
        <v>5881.9141918140767</v>
      </c>
      <c r="S3873">
        <f t="shared" si="549"/>
        <v>94930.313122474487</v>
      </c>
      <c r="T3873">
        <f t="shared" si="541"/>
        <v>38.710000000000868</v>
      </c>
      <c r="U3873" s="1">
        <f>Q3873/MainSheet!$C$22</f>
        <v>1</v>
      </c>
    </row>
    <row r="3874" spans="7:21">
      <c r="G3874">
        <f t="shared" si="542"/>
        <v>38.720000000000866</v>
      </c>
      <c r="H3874">
        <f t="shared" si="543"/>
        <v>198000</v>
      </c>
      <c r="I3874" s="2">
        <f>MIN(MainSheet!$C$10/MainSheet!$C$9,MainSheet!$K$9*60)</f>
        <v>660</v>
      </c>
      <c r="J3874" s="1">
        <f>IF(G3874&gt;MainSheet!$C$11,IF(J3873&gt;=0.999,1,(G3874-MainSheet!$C$11)*I3874/$B$2/60),0)</f>
        <v>1</v>
      </c>
      <c r="K3874" s="1">
        <f>IF(G3874&gt;MainSheet!$C$11+$B$6,IF(K3873&gt;=0.999,1,(G3874-MainSheet!$C$11-$B$6)*I3874/$C$2/60),0)</f>
        <v>1</v>
      </c>
      <c r="L3874" s="1">
        <f>IF(G3874&gt;MainSheet!$C$11+$B$6+$C$6,IF(L3873&gt;=0.999,1,(G3874-MainSheet!$C$11-$B$6-$C$6)*I3874/$D$2/60),0)</f>
        <v>1</v>
      </c>
      <c r="M3874">
        <f t="shared" si="544"/>
        <v>1</v>
      </c>
      <c r="N3874" s="2">
        <f t="shared" si="545"/>
        <v>3721.0526315789471</v>
      </c>
      <c r="O3874">
        <f t="shared" si="548"/>
        <v>977.02127659574455</v>
      </c>
      <c r="P3874">
        <f t="shared" si="546"/>
        <v>192000</v>
      </c>
      <c r="Q3874" s="2">
        <f t="shared" si="547"/>
        <v>196698.0739081747</v>
      </c>
      <c r="R3874">
        <f>Q3874/MainSheet!$C$8*(G3874-G3873)+R3873</f>
        <v>5883.9454383049106</v>
      </c>
      <c r="S3874">
        <f t="shared" si="549"/>
        <v>94963.096134792519</v>
      </c>
      <c r="T3874">
        <f t="shared" si="541"/>
        <v>38.720000000000866</v>
      </c>
      <c r="U3874" s="1">
        <f>Q3874/MainSheet!$C$22</f>
        <v>1</v>
      </c>
    </row>
    <row r="3875" spans="7:21">
      <c r="G3875">
        <f t="shared" si="542"/>
        <v>38.730000000000864</v>
      </c>
      <c r="H3875">
        <f t="shared" si="543"/>
        <v>198000</v>
      </c>
      <c r="I3875" s="2">
        <f>MIN(MainSheet!$C$10/MainSheet!$C$9,MainSheet!$K$9*60)</f>
        <v>660</v>
      </c>
      <c r="J3875" s="1">
        <f>IF(G3875&gt;MainSheet!$C$11,IF(J3874&gt;=0.999,1,(G3875-MainSheet!$C$11)*I3875/$B$2/60),0)</f>
        <v>1</v>
      </c>
      <c r="K3875" s="1">
        <f>IF(G3875&gt;MainSheet!$C$11+$B$6,IF(K3874&gt;=0.999,1,(G3875-MainSheet!$C$11-$B$6)*I3875/$C$2/60),0)</f>
        <v>1</v>
      </c>
      <c r="L3875" s="1">
        <f>IF(G3875&gt;MainSheet!$C$11+$B$6+$C$6,IF(L3874&gt;=0.999,1,(G3875-MainSheet!$C$11-$B$6-$C$6)*I3875/$D$2/60),0)</f>
        <v>1</v>
      </c>
      <c r="M3875">
        <f t="shared" si="544"/>
        <v>1</v>
      </c>
      <c r="N3875" s="2">
        <f t="shared" si="545"/>
        <v>3721.0526315789471</v>
      </c>
      <c r="O3875">
        <f t="shared" si="548"/>
        <v>977.02127659574455</v>
      </c>
      <c r="P3875">
        <f t="shared" si="546"/>
        <v>192000</v>
      </c>
      <c r="Q3875" s="2">
        <f t="shared" si="547"/>
        <v>196698.0739081747</v>
      </c>
      <c r="R3875">
        <f>Q3875/MainSheet!$C$8*(G3875-G3874)+R3874</f>
        <v>5885.9766847957444</v>
      </c>
      <c r="S3875">
        <f t="shared" si="549"/>
        <v>94995.879147110551</v>
      </c>
      <c r="T3875">
        <f t="shared" si="541"/>
        <v>38.730000000000864</v>
      </c>
      <c r="U3875" s="1">
        <f>Q3875/MainSheet!$C$22</f>
        <v>1</v>
      </c>
    </row>
    <row r="3876" spans="7:21">
      <c r="G3876">
        <f t="shared" si="542"/>
        <v>38.740000000000862</v>
      </c>
      <c r="H3876">
        <f t="shared" si="543"/>
        <v>198000</v>
      </c>
      <c r="I3876" s="2">
        <f>MIN(MainSheet!$C$10/MainSheet!$C$9,MainSheet!$K$9*60)</f>
        <v>660</v>
      </c>
      <c r="J3876" s="1">
        <f>IF(G3876&gt;MainSheet!$C$11,IF(J3875&gt;=0.999,1,(G3876-MainSheet!$C$11)*I3876/$B$2/60),0)</f>
        <v>1</v>
      </c>
      <c r="K3876" s="1">
        <f>IF(G3876&gt;MainSheet!$C$11+$B$6,IF(K3875&gt;=0.999,1,(G3876-MainSheet!$C$11-$B$6)*I3876/$C$2/60),0)</f>
        <v>1</v>
      </c>
      <c r="L3876" s="1">
        <f>IF(G3876&gt;MainSheet!$C$11+$B$6+$C$6,IF(L3875&gt;=0.999,1,(G3876-MainSheet!$C$11-$B$6-$C$6)*I3876/$D$2/60),0)</f>
        <v>1</v>
      </c>
      <c r="M3876">
        <f t="shared" si="544"/>
        <v>1</v>
      </c>
      <c r="N3876" s="2">
        <f t="shared" si="545"/>
        <v>3721.0526315789471</v>
      </c>
      <c r="O3876">
        <f t="shared" si="548"/>
        <v>977.02127659574455</v>
      </c>
      <c r="P3876">
        <f t="shared" si="546"/>
        <v>192000</v>
      </c>
      <c r="Q3876" s="2">
        <f t="shared" si="547"/>
        <v>196698.0739081747</v>
      </c>
      <c r="R3876">
        <f>Q3876/MainSheet!$C$8*(G3876-G3875)+R3875</f>
        <v>5888.0079312865782</v>
      </c>
      <c r="S3876">
        <f t="shared" si="549"/>
        <v>95028.662159428583</v>
      </c>
      <c r="T3876">
        <f t="shared" si="541"/>
        <v>38.740000000000862</v>
      </c>
      <c r="U3876" s="1">
        <f>Q3876/MainSheet!$C$22</f>
        <v>1</v>
      </c>
    </row>
    <row r="3877" spans="7:21">
      <c r="G3877">
        <f t="shared" si="542"/>
        <v>38.75000000000086</v>
      </c>
      <c r="H3877">
        <f t="shared" si="543"/>
        <v>198000</v>
      </c>
      <c r="I3877" s="2">
        <f>MIN(MainSheet!$C$10/MainSheet!$C$9,MainSheet!$K$9*60)</f>
        <v>660</v>
      </c>
      <c r="J3877" s="1">
        <f>IF(G3877&gt;MainSheet!$C$11,IF(J3876&gt;=0.999,1,(G3877-MainSheet!$C$11)*I3877/$B$2/60),0)</f>
        <v>1</v>
      </c>
      <c r="K3877" s="1">
        <f>IF(G3877&gt;MainSheet!$C$11+$B$6,IF(K3876&gt;=0.999,1,(G3877-MainSheet!$C$11-$B$6)*I3877/$C$2/60),0)</f>
        <v>1</v>
      </c>
      <c r="L3877" s="1">
        <f>IF(G3877&gt;MainSheet!$C$11+$B$6+$C$6,IF(L3876&gt;=0.999,1,(G3877-MainSheet!$C$11-$B$6-$C$6)*I3877/$D$2/60),0)</f>
        <v>1</v>
      </c>
      <c r="M3877">
        <f t="shared" si="544"/>
        <v>1</v>
      </c>
      <c r="N3877" s="2">
        <f t="shared" si="545"/>
        <v>3721.0526315789471</v>
      </c>
      <c r="O3877">
        <f t="shared" si="548"/>
        <v>977.02127659574455</v>
      </c>
      <c r="P3877">
        <f t="shared" si="546"/>
        <v>192000</v>
      </c>
      <c r="Q3877" s="2">
        <f t="shared" si="547"/>
        <v>196698.0739081747</v>
      </c>
      <c r="R3877">
        <f>Q3877/MainSheet!$C$8*(G3877-G3876)+R3876</f>
        <v>5890.0391777774121</v>
      </c>
      <c r="S3877">
        <f t="shared" si="549"/>
        <v>95061.445171746615</v>
      </c>
      <c r="T3877">
        <f t="shared" si="541"/>
        <v>38.75000000000086</v>
      </c>
      <c r="U3877" s="1">
        <f>Q3877/MainSheet!$C$22</f>
        <v>1</v>
      </c>
    </row>
    <row r="3878" spans="7:21">
      <c r="G3878">
        <f t="shared" si="542"/>
        <v>38.760000000000858</v>
      </c>
      <c r="H3878">
        <f t="shared" si="543"/>
        <v>198000</v>
      </c>
      <c r="I3878" s="2">
        <f>MIN(MainSheet!$C$10/MainSheet!$C$9,MainSheet!$K$9*60)</f>
        <v>660</v>
      </c>
      <c r="J3878" s="1">
        <f>IF(G3878&gt;MainSheet!$C$11,IF(J3877&gt;=0.999,1,(G3878-MainSheet!$C$11)*I3878/$B$2/60),0)</f>
        <v>1</v>
      </c>
      <c r="K3878" s="1">
        <f>IF(G3878&gt;MainSheet!$C$11+$B$6,IF(K3877&gt;=0.999,1,(G3878-MainSheet!$C$11-$B$6)*I3878/$C$2/60),0)</f>
        <v>1</v>
      </c>
      <c r="L3878" s="1">
        <f>IF(G3878&gt;MainSheet!$C$11+$B$6+$C$6,IF(L3877&gt;=0.999,1,(G3878-MainSheet!$C$11-$B$6-$C$6)*I3878/$D$2/60),0)</f>
        <v>1</v>
      </c>
      <c r="M3878">
        <f t="shared" si="544"/>
        <v>1</v>
      </c>
      <c r="N3878" s="2">
        <f t="shared" si="545"/>
        <v>3721.0526315789471</v>
      </c>
      <c r="O3878">
        <f t="shared" si="548"/>
        <v>977.02127659574455</v>
      </c>
      <c r="P3878">
        <f t="shared" si="546"/>
        <v>192000</v>
      </c>
      <c r="Q3878" s="2">
        <f t="shared" si="547"/>
        <v>196698.0739081747</v>
      </c>
      <c r="R3878">
        <f>Q3878/MainSheet!$C$8*(G3878-G3877)+R3877</f>
        <v>5892.0704242682459</v>
      </c>
      <c r="S3878">
        <f t="shared" si="549"/>
        <v>95094.228184064646</v>
      </c>
      <c r="T3878">
        <f t="shared" si="541"/>
        <v>38.760000000000858</v>
      </c>
      <c r="U3878" s="1">
        <f>Q3878/MainSheet!$C$22</f>
        <v>1</v>
      </c>
    </row>
    <row r="3879" spans="7:21">
      <c r="G3879">
        <f t="shared" si="542"/>
        <v>38.770000000000856</v>
      </c>
      <c r="H3879">
        <f t="shared" si="543"/>
        <v>198000</v>
      </c>
      <c r="I3879" s="2">
        <f>MIN(MainSheet!$C$10/MainSheet!$C$9,MainSheet!$K$9*60)</f>
        <v>660</v>
      </c>
      <c r="J3879" s="1">
        <f>IF(G3879&gt;MainSheet!$C$11,IF(J3878&gt;=0.999,1,(G3879-MainSheet!$C$11)*I3879/$B$2/60),0)</f>
        <v>1</v>
      </c>
      <c r="K3879" s="1">
        <f>IF(G3879&gt;MainSheet!$C$11+$B$6,IF(K3878&gt;=0.999,1,(G3879-MainSheet!$C$11-$B$6)*I3879/$C$2/60),0)</f>
        <v>1</v>
      </c>
      <c r="L3879" s="1">
        <f>IF(G3879&gt;MainSheet!$C$11+$B$6+$C$6,IF(L3878&gt;=0.999,1,(G3879-MainSheet!$C$11-$B$6-$C$6)*I3879/$D$2/60),0)</f>
        <v>1</v>
      </c>
      <c r="M3879">
        <f t="shared" si="544"/>
        <v>1</v>
      </c>
      <c r="N3879" s="2">
        <f t="shared" si="545"/>
        <v>3721.0526315789471</v>
      </c>
      <c r="O3879">
        <f t="shared" si="548"/>
        <v>977.02127659574455</v>
      </c>
      <c r="P3879">
        <f t="shared" si="546"/>
        <v>192000</v>
      </c>
      <c r="Q3879" s="2">
        <f t="shared" si="547"/>
        <v>196698.0739081747</v>
      </c>
      <c r="R3879">
        <f>Q3879/MainSheet!$C$8*(G3879-G3878)+R3878</f>
        <v>5894.1016707590798</v>
      </c>
      <c r="S3879">
        <f t="shared" si="549"/>
        <v>95127.011196382678</v>
      </c>
      <c r="T3879">
        <f t="shared" si="541"/>
        <v>38.770000000000856</v>
      </c>
      <c r="U3879" s="1">
        <f>Q3879/MainSheet!$C$22</f>
        <v>1</v>
      </c>
    </row>
    <row r="3880" spans="7:21">
      <c r="G3880">
        <f t="shared" si="542"/>
        <v>38.780000000000854</v>
      </c>
      <c r="H3880">
        <f t="shared" si="543"/>
        <v>198000</v>
      </c>
      <c r="I3880" s="2">
        <f>MIN(MainSheet!$C$10/MainSheet!$C$9,MainSheet!$K$9*60)</f>
        <v>660</v>
      </c>
      <c r="J3880" s="1">
        <f>IF(G3880&gt;MainSheet!$C$11,IF(J3879&gt;=0.999,1,(G3880-MainSheet!$C$11)*I3880/$B$2/60),0)</f>
        <v>1</v>
      </c>
      <c r="K3880" s="1">
        <f>IF(G3880&gt;MainSheet!$C$11+$B$6,IF(K3879&gt;=0.999,1,(G3880-MainSheet!$C$11-$B$6)*I3880/$C$2/60),0)</f>
        <v>1</v>
      </c>
      <c r="L3880" s="1">
        <f>IF(G3880&gt;MainSheet!$C$11+$B$6+$C$6,IF(L3879&gt;=0.999,1,(G3880-MainSheet!$C$11-$B$6-$C$6)*I3880/$D$2/60),0)</f>
        <v>1</v>
      </c>
      <c r="M3880">
        <f t="shared" si="544"/>
        <v>1</v>
      </c>
      <c r="N3880" s="2">
        <f t="shared" si="545"/>
        <v>3721.0526315789471</v>
      </c>
      <c r="O3880">
        <f t="shared" si="548"/>
        <v>977.02127659574455</v>
      </c>
      <c r="P3880">
        <f t="shared" si="546"/>
        <v>192000</v>
      </c>
      <c r="Q3880" s="2">
        <f t="shared" si="547"/>
        <v>196698.0739081747</v>
      </c>
      <c r="R3880">
        <f>Q3880/MainSheet!$C$8*(G3880-G3879)+R3879</f>
        <v>5896.1329172499136</v>
      </c>
      <c r="S3880">
        <f t="shared" si="549"/>
        <v>95159.79420870071</v>
      </c>
      <c r="T3880">
        <f t="shared" si="541"/>
        <v>38.780000000000854</v>
      </c>
      <c r="U3880" s="1">
        <f>Q3880/MainSheet!$C$22</f>
        <v>1</v>
      </c>
    </row>
    <row r="3881" spans="7:21">
      <c r="G3881">
        <f t="shared" si="542"/>
        <v>38.790000000000852</v>
      </c>
      <c r="H3881">
        <f t="shared" si="543"/>
        <v>198000</v>
      </c>
      <c r="I3881" s="2">
        <f>MIN(MainSheet!$C$10/MainSheet!$C$9,MainSheet!$K$9*60)</f>
        <v>660</v>
      </c>
      <c r="J3881" s="1">
        <f>IF(G3881&gt;MainSheet!$C$11,IF(J3880&gt;=0.999,1,(G3881-MainSheet!$C$11)*I3881/$B$2/60),0)</f>
        <v>1</v>
      </c>
      <c r="K3881" s="1">
        <f>IF(G3881&gt;MainSheet!$C$11+$B$6,IF(K3880&gt;=0.999,1,(G3881-MainSheet!$C$11-$B$6)*I3881/$C$2/60),0)</f>
        <v>1</v>
      </c>
      <c r="L3881" s="1">
        <f>IF(G3881&gt;MainSheet!$C$11+$B$6+$C$6,IF(L3880&gt;=0.999,1,(G3881-MainSheet!$C$11-$B$6-$C$6)*I3881/$D$2/60),0)</f>
        <v>1</v>
      </c>
      <c r="M3881">
        <f t="shared" si="544"/>
        <v>1</v>
      </c>
      <c r="N3881" s="2">
        <f t="shared" si="545"/>
        <v>3721.0526315789471</v>
      </c>
      <c r="O3881">
        <f t="shared" si="548"/>
        <v>977.02127659574455</v>
      </c>
      <c r="P3881">
        <f t="shared" si="546"/>
        <v>192000</v>
      </c>
      <c r="Q3881" s="2">
        <f t="shared" si="547"/>
        <v>196698.0739081747</v>
      </c>
      <c r="R3881">
        <f>Q3881/MainSheet!$C$8*(G3881-G3880)+R3880</f>
        <v>5898.1641637407474</v>
      </c>
      <c r="S3881">
        <f t="shared" si="549"/>
        <v>95192.577221018742</v>
      </c>
      <c r="T3881">
        <f t="shared" si="541"/>
        <v>38.790000000000852</v>
      </c>
      <c r="U3881" s="1">
        <f>Q3881/MainSheet!$C$22</f>
        <v>1</v>
      </c>
    </row>
    <row r="3882" spans="7:21">
      <c r="G3882">
        <f t="shared" si="542"/>
        <v>38.80000000000085</v>
      </c>
      <c r="H3882">
        <f t="shared" si="543"/>
        <v>198000</v>
      </c>
      <c r="I3882" s="2">
        <f>MIN(MainSheet!$C$10/MainSheet!$C$9,MainSheet!$K$9*60)</f>
        <v>660</v>
      </c>
      <c r="J3882" s="1">
        <f>IF(G3882&gt;MainSheet!$C$11,IF(J3881&gt;=0.999,1,(G3882-MainSheet!$C$11)*I3882/$B$2/60),0)</f>
        <v>1</v>
      </c>
      <c r="K3882" s="1">
        <f>IF(G3882&gt;MainSheet!$C$11+$B$6,IF(K3881&gt;=0.999,1,(G3882-MainSheet!$C$11-$B$6)*I3882/$C$2/60),0)</f>
        <v>1</v>
      </c>
      <c r="L3882" s="1">
        <f>IF(G3882&gt;MainSheet!$C$11+$B$6+$C$6,IF(L3881&gt;=0.999,1,(G3882-MainSheet!$C$11-$B$6-$C$6)*I3882/$D$2/60),0)</f>
        <v>1</v>
      </c>
      <c r="M3882">
        <f t="shared" si="544"/>
        <v>1</v>
      </c>
      <c r="N3882" s="2">
        <f t="shared" si="545"/>
        <v>3721.0526315789471</v>
      </c>
      <c r="O3882">
        <f t="shared" si="548"/>
        <v>977.02127659574455</v>
      </c>
      <c r="P3882">
        <f t="shared" si="546"/>
        <v>192000</v>
      </c>
      <c r="Q3882" s="2">
        <f t="shared" si="547"/>
        <v>196698.0739081747</v>
      </c>
      <c r="R3882">
        <f>Q3882/MainSheet!$C$8*(G3882-G3881)+R3881</f>
        <v>5900.1954102315813</v>
      </c>
      <c r="S3882">
        <f t="shared" si="549"/>
        <v>95225.360233336774</v>
      </c>
      <c r="T3882">
        <f t="shared" si="541"/>
        <v>38.80000000000085</v>
      </c>
      <c r="U3882" s="1">
        <f>Q3882/MainSheet!$C$22</f>
        <v>1</v>
      </c>
    </row>
    <row r="3883" spans="7:21">
      <c r="G3883">
        <f t="shared" si="542"/>
        <v>38.810000000000848</v>
      </c>
      <c r="H3883">
        <f t="shared" si="543"/>
        <v>198000</v>
      </c>
      <c r="I3883" s="2">
        <f>MIN(MainSheet!$C$10/MainSheet!$C$9,MainSheet!$K$9*60)</f>
        <v>660</v>
      </c>
      <c r="J3883" s="1">
        <f>IF(G3883&gt;MainSheet!$C$11,IF(J3882&gt;=0.999,1,(G3883-MainSheet!$C$11)*I3883/$B$2/60),0)</f>
        <v>1</v>
      </c>
      <c r="K3883" s="1">
        <f>IF(G3883&gt;MainSheet!$C$11+$B$6,IF(K3882&gt;=0.999,1,(G3883-MainSheet!$C$11-$B$6)*I3883/$C$2/60),0)</f>
        <v>1</v>
      </c>
      <c r="L3883" s="1">
        <f>IF(G3883&gt;MainSheet!$C$11+$B$6+$C$6,IF(L3882&gt;=0.999,1,(G3883-MainSheet!$C$11-$B$6-$C$6)*I3883/$D$2/60),0)</f>
        <v>1</v>
      </c>
      <c r="M3883">
        <f t="shared" si="544"/>
        <v>1</v>
      </c>
      <c r="N3883" s="2">
        <f t="shared" si="545"/>
        <v>3721.0526315789471</v>
      </c>
      <c r="O3883">
        <f t="shared" si="548"/>
        <v>977.02127659574455</v>
      </c>
      <c r="P3883">
        <f t="shared" si="546"/>
        <v>192000</v>
      </c>
      <c r="Q3883" s="2">
        <f t="shared" si="547"/>
        <v>196698.0739081747</v>
      </c>
      <c r="R3883">
        <f>Q3883/MainSheet!$C$8*(G3883-G3882)+R3882</f>
        <v>5902.2266567224151</v>
      </c>
      <c r="S3883">
        <f t="shared" si="549"/>
        <v>95258.143245654806</v>
      </c>
      <c r="T3883">
        <f t="shared" si="541"/>
        <v>38.810000000000848</v>
      </c>
      <c r="U3883" s="1">
        <f>Q3883/MainSheet!$C$22</f>
        <v>1</v>
      </c>
    </row>
    <row r="3884" spans="7:21">
      <c r="G3884">
        <f t="shared" si="542"/>
        <v>38.820000000000846</v>
      </c>
      <c r="H3884">
        <f t="shared" si="543"/>
        <v>198000</v>
      </c>
      <c r="I3884" s="2">
        <f>MIN(MainSheet!$C$10/MainSheet!$C$9,MainSheet!$K$9*60)</f>
        <v>660</v>
      </c>
      <c r="J3884" s="1">
        <f>IF(G3884&gt;MainSheet!$C$11,IF(J3883&gt;=0.999,1,(G3884-MainSheet!$C$11)*I3884/$B$2/60),0)</f>
        <v>1</v>
      </c>
      <c r="K3884" s="1">
        <f>IF(G3884&gt;MainSheet!$C$11+$B$6,IF(K3883&gt;=0.999,1,(G3884-MainSheet!$C$11-$B$6)*I3884/$C$2/60),0)</f>
        <v>1</v>
      </c>
      <c r="L3884" s="1">
        <f>IF(G3884&gt;MainSheet!$C$11+$B$6+$C$6,IF(L3883&gt;=0.999,1,(G3884-MainSheet!$C$11-$B$6-$C$6)*I3884/$D$2/60),0)</f>
        <v>1</v>
      </c>
      <c r="M3884">
        <f t="shared" si="544"/>
        <v>1</v>
      </c>
      <c r="N3884" s="2">
        <f t="shared" si="545"/>
        <v>3721.0526315789471</v>
      </c>
      <c r="O3884">
        <f t="shared" si="548"/>
        <v>977.02127659574455</v>
      </c>
      <c r="P3884">
        <f t="shared" si="546"/>
        <v>192000</v>
      </c>
      <c r="Q3884" s="2">
        <f t="shared" si="547"/>
        <v>196698.0739081747</v>
      </c>
      <c r="R3884">
        <f>Q3884/MainSheet!$C$8*(G3884-G3883)+R3883</f>
        <v>5904.2579032132489</v>
      </c>
      <c r="S3884">
        <f t="shared" si="549"/>
        <v>95290.926257972838</v>
      </c>
      <c r="T3884">
        <f t="shared" si="541"/>
        <v>38.820000000000846</v>
      </c>
      <c r="U3884" s="1">
        <f>Q3884/MainSheet!$C$22</f>
        <v>1</v>
      </c>
    </row>
    <row r="3885" spans="7:21">
      <c r="G3885">
        <f t="shared" si="542"/>
        <v>38.830000000000844</v>
      </c>
      <c r="H3885">
        <f t="shared" si="543"/>
        <v>198000</v>
      </c>
      <c r="I3885" s="2">
        <f>MIN(MainSheet!$C$10/MainSheet!$C$9,MainSheet!$K$9*60)</f>
        <v>660</v>
      </c>
      <c r="J3885" s="1">
        <f>IF(G3885&gt;MainSheet!$C$11,IF(J3884&gt;=0.999,1,(G3885-MainSheet!$C$11)*I3885/$B$2/60),0)</f>
        <v>1</v>
      </c>
      <c r="K3885" s="1">
        <f>IF(G3885&gt;MainSheet!$C$11+$B$6,IF(K3884&gt;=0.999,1,(G3885-MainSheet!$C$11-$B$6)*I3885/$C$2/60),0)</f>
        <v>1</v>
      </c>
      <c r="L3885" s="1">
        <f>IF(G3885&gt;MainSheet!$C$11+$B$6+$C$6,IF(L3884&gt;=0.999,1,(G3885-MainSheet!$C$11-$B$6-$C$6)*I3885/$D$2/60),0)</f>
        <v>1</v>
      </c>
      <c r="M3885">
        <f t="shared" si="544"/>
        <v>1</v>
      </c>
      <c r="N3885" s="2">
        <f t="shared" si="545"/>
        <v>3721.0526315789471</v>
      </c>
      <c r="O3885">
        <f t="shared" si="548"/>
        <v>977.02127659574455</v>
      </c>
      <c r="P3885">
        <f t="shared" si="546"/>
        <v>192000</v>
      </c>
      <c r="Q3885" s="2">
        <f t="shared" si="547"/>
        <v>196698.0739081747</v>
      </c>
      <c r="R3885">
        <f>Q3885/MainSheet!$C$8*(G3885-G3884)+R3884</f>
        <v>5906.2891497040828</v>
      </c>
      <c r="S3885">
        <f t="shared" si="549"/>
        <v>95323.70927029087</v>
      </c>
      <c r="T3885">
        <f t="shared" si="541"/>
        <v>38.830000000000844</v>
      </c>
      <c r="U3885" s="1">
        <f>Q3885/MainSheet!$C$22</f>
        <v>1</v>
      </c>
    </row>
    <row r="3886" spans="7:21">
      <c r="G3886">
        <f t="shared" si="542"/>
        <v>38.840000000000842</v>
      </c>
      <c r="H3886">
        <f t="shared" si="543"/>
        <v>198000</v>
      </c>
      <c r="I3886" s="2">
        <f>MIN(MainSheet!$C$10/MainSheet!$C$9,MainSheet!$K$9*60)</f>
        <v>660</v>
      </c>
      <c r="J3886" s="1">
        <f>IF(G3886&gt;MainSheet!$C$11,IF(J3885&gt;=0.999,1,(G3886-MainSheet!$C$11)*I3886/$B$2/60),0)</f>
        <v>1</v>
      </c>
      <c r="K3886" s="1">
        <f>IF(G3886&gt;MainSheet!$C$11+$B$6,IF(K3885&gt;=0.999,1,(G3886-MainSheet!$C$11-$B$6)*I3886/$C$2/60),0)</f>
        <v>1</v>
      </c>
      <c r="L3886" s="1">
        <f>IF(G3886&gt;MainSheet!$C$11+$B$6+$C$6,IF(L3885&gt;=0.999,1,(G3886-MainSheet!$C$11-$B$6-$C$6)*I3886/$D$2/60),0)</f>
        <v>1</v>
      </c>
      <c r="M3886">
        <f t="shared" si="544"/>
        <v>1</v>
      </c>
      <c r="N3886" s="2">
        <f t="shared" si="545"/>
        <v>3721.0526315789471</v>
      </c>
      <c r="O3886">
        <f t="shared" si="548"/>
        <v>977.02127659574455</v>
      </c>
      <c r="P3886">
        <f t="shared" si="546"/>
        <v>192000</v>
      </c>
      <c r="Q3886" s="2">
        <f t="shared" si="547"/>
        <v>196698.0739081747</v>
      </c>
      <c r="R3886">
        <f>Q3886/MainSheet!$C$8*(G3886-G3885)+R3885</f>
        <v>5908.3203961949166</v>
      </c>
      <c r="S3886">
        <f t="shared" si="549"/>
        <v>95356.492282608902</v>
      </c>
      <c r="T3886">
        <f t="shared" si="541"/>
        <v>38.840000000000842</v>
      </c>
      <c r="U3886" s="1">
        <f>Q3886/MainSheet!$C$22</f>
        <v>1</v>
      </c>
    </row>
    <row r="3887" spans="7:21">
      <c r="G3887">
        <f t="shared" si="542"/>
        <v>38.85000000000084</v>
      </c>
      <c r="H3887">
        <f t="shared" si="543"/>
        <v>198000</v>
      </c>
      <c r="I3887" s="2">
        <f>MIN(MainSheet!$C$10/MainSheet!$C$9,MainSheet!$K$9*60)</f>
        <v>660</v>
      </c>
      <c r="J3887" s="1">
        <f>IF(G3887&gt;MainSheet!$C$11,IF(J3886&gt;=0.999,1,(G3887-MainSheet!$C$11)*I3887/$B$2/60),0)</f>
        <v>1</v>
      </c>
      <c r="K3887" s="1">
        <f>IF(G3887&gt;MainSheet!$C$11+$B$6,IF(K3886&gt;=0.999,1,(G3887-MainSheet!$C$11-$B$6)*I3887/$C$2/60),0)</f>
        <v>1</v>
      </c>
      <c r="L3887" s="1">
        <f>IF(G3887&gt;MainSheet!$C$11+$B$6+$C$6,IF(L3886&gt;=0.999,1,(G3887-MainSheet!$C$11-$B$6-$C$6)*I3887/$D$2/60),0)</f>
        <v>1</v>
      </c>
      <c r="M3887">
        <f t="shared" si="544"/>
        <v>1</v>
      </c>
      <c r="N3887" s="2">
        <f t="shared" si="545"/>
        <v>3721.0526315789471</v>
      </c>
      <c r="O3887">
        <f t="shared" si="548"/>
        <v>977.02127659574455</v>
      </c>
      <c r="P3887">
        <f t="shared" si="546"/>
        <v>192000</v>
      </c>
      <c r="Q3887" s="2">
        <f t="shared" si="547"/>
        <v>196698.0739081747</v>
      </c>
      <c r="R3887">
        <f>Q3887/MainSheet!$C$8*(G3887-G3886)+R3886</f>
        <v>5910.3516426857504</v>
      </c>
      <c r="S3887">
        <f t="shared" si="549"/>
        <v>95389.275294926934</v>
      </c>
      <c r="T3887">
        <f t="shared" si="541"/>
        <v>38.85000000000084</v>
      </c>
      <c r="U3887" s="1">
        <f>Q3887/MainSheet!$C$22</f>
        <v>1</v>
      </c>
    </row>
    <row r="3888" spans="7:21">
      <c r="G3888">
        <f t="shared" si="542"/>
        <v>38.860000000000838</v>
      </c>
      <c r="H3888">
        <f t="shared" si="543"/>
        <v>198000</v>
      </c>
      <c r="I3888" s="2">
        <f>MIN(MainSheet!$C$10/MainSheet!$C$9,MainSheet!$K$9*60)</f>
        <v>660</v>
      </c>
      <c r="J3888" s="1">
        <f>IF(G3888&gt;MainSheet!$C$11,IF(J3887&gt;=0.999,1,(G3888-MainSheet!$C$11)*I3888/$B$2/60),0)</f>
        <v>1</v>
      </c>
      <c r="K3888" s="1">
        <f>IF(G3888&gt;MainSheet!$C$11+$B$6,IF(K3887&gt;=0.999,1,(G3888-MainSheet!$C$11-$B$6)*I3888/$C$2/60),0)</f>
        <v>1</v>
      </c>
      <c r="L3888" s="1">
        <f>IF(G3888&gt;MainSheet!$C$11+$B$6+$C$6,IF(L3887&gt;=0.999,1,(G3888-MainSheet!$C$11-$B$6-$C$6)*I3888/$D$2/60),0)</f>
        <v>1</v>
      </c>
      <c r="M3888">
        <f t="shared" si="544"/>
        <v>1</v>
      </c>
      <c r="N3888" s="2">
        <f t="shared" si="545"/>
        <v>3721.0526315789471</v>
      </c>
      <c r="O3888">
        <f t="shared" si="548"/>
        <v>977.02127659574455</v>
      </c>
      <c r="P3888">
        <f t="shared" si="546"/>
        <v>192000</v>
      </c>
      <c r="Q3888" s="2">
        <f t="shared" si="547"/>
        <v>196698.0739081747</v>
      </c>
      <c r="R3888">
        <f>Q3888/MainSheet!$C$8*(G3888-G3887)+R3887</f>
        <v>5912.3828891765843</v>
      </c>
      <c r="S3888">
        <f t="shared" si="549"/>
        <v>95422.058307244966</v>
      </c>
      <c r="T3888">
        <f t="shared" si="541"/>
        <v>38.860000000000838</v>
      </c>
      <c r="U3888" s="1">
        <f>Q3888/MainSheet!$C$22</f>
        <v>1</v>
      </c>
    </row>
    <row r="3889" spans="7:21">
      <c r="G3889">
        <f t="shared" si="542"/>
        <v>38.870000000000836</v>
      </c>
      <c r="H3889">
        <f t="shared" si="543"/>
        <v>198000</v>
      </c>
      <c r="I3889" s="2">
        <f>MIN(MainSheet!$C$10/MainSheet!$C$9,MainSheet!$K$9*60)</f>
        <v>660</v>
      </c>
      <c r="J3889" s="1">
        <f>IF(G3889&gt;MainSheet!$C$11,IF(J3888&gt;=0.999,1,(G3889-MainSheet!$C$11)*I3889/$B$2/60),0)</f>
        <v>1</v>
      </c>
      <c r="K3889" s="1">
        <f>IF(G3889&gt;MainSheet!$C$11+$B$6,IF(K3888&gt;=0.999,1,(G3889-MainSheet!$C$11-$B$6)*I3889/$C$2/60),0)</f>
        <v>1</v>
      </c>
      <c r="L3889" s="1">
        <f>IF(G3889&gt;MainSheet!$C$11+$B$6+$C$6,IF(L3888&gt;=0.999,1,(G3889-MainSheet!$C$11-$B$6-$C$6)*I3889/$D$2/60),0)</f>
        <v>1</v>
      </c>
      <c r="M3889">
        <f t="shared" si="544"/>
        <v>1</v>
      </c>
      <c r="N3889" s="2">
        <f t="shared" si="545"/>
        <v>3721.0526315789471</v>
      </c>
      <c r="O3889">
        <f t="shared" si="548"/>
        <v>977.02127659574455</v>
      </c>
      <c r="P3889">
        <f t="shared" si="546"/>
        <v>192000</v>
      </c>
      <c r="Q3889" s="2">
        <f t="shared" si="547"/>
        <v>196698.0739081747</v>
      </c>
      <c r="R3889">
        <f>Q3889/MainSheet!$C$8*(G3889-G3888)+R3888</f>
        <v>5914.4141356674181</v>
      </c>
      <c r="S3889">
        <f t="shared" si="549"/>
        <v>95454.841319562998</v>
      </c>
      <c r="T3889">
        <f t="shared" si="541"/>
        <v>38.870000000000836</v>
      </c>
      <c r="U3889" s="1">
        <f>Q3889/MainSheet!$C$22</f>
        <v>1</v>
      </c>
    </row>
    <row r="3890" spans="7:21">
      <c r="G3890">
        <f t="shared" si="542"/>
        <v>38.880000000000834</v>
      </c>
      <c r="H3890">
        <f t="shared" si="543"/>
        <v>198000</v>
      </c>
      <c r="I3890" s="2">
        <f>MIN(MainSheet!$C$10/MainSheet!$C$9,MainSheet!$K$9*60)</f>
        <v>660</v>
      </c>
      <c r="J3890" s="1">
        <f>IF(G3890&gt;MainSheet!$C$11,IF(J3889&gt;=0.999,1,(G3890-MainSheet!$C$11)*I3890/$B$2/60),0)</f>
        <v>1</v>
      </c>
      <c r="K3890" s="1">
        <f>IF(G3890&gt;MainSheet!$C$11+$B$6,IF(K3889&gt;=0.999,1,(G3890-MainSheet!$C$11-$B$6)*I3890/$C$2/60),0)</f>
        <v>1</v>
      </c>
      <c r="L3890" s="1">
        <f>IF(G3890&gt;MainSheet!$C$11+$B$6+$C$6,IF(L3889&gt;=0.999,1,(G3890-MainSheet!$C$11-$B$6-$C$6)*I3890/$D$2/60),0)</f>
        <v>1</v>
      </c>
      <c r="M3890">
        <f t="shared" si="544"/>
        <v>1</v>
      </c>
      <c r="N3890" s="2">
        <f t="shared" si="545"/>
        <v>3721.0526315789471</v>
      </c>
      <c r="O3890">
        <f t="shared" si="548"/>
        <v>977.02127659574455</v>
      </c>
      <c r="P3890">
        <f t="shared" si="546"/>
        <v>192000</v>
      </c>
      <c r="Q3890" s="2">
        <f t="shared" si="547"/>
        <v>196698.0739081747</v>
      </c>
      <c r="R3890">
        <f>Q3890/MainSheet!$C$8*(G3890-G3889)+R3889</f>
        <v>5916.445382158252</v>
      </c>
      <c r="S3890">
        <f t="shared" si="549"/>
        <v>95487.62433188103</v>
      </c>
      <c r="T3890">
        <f t="shared" si="541"/>
        <v>38.880000000000834</v>
      </c>
      <c r="U3890" s="1">
        <f>Q3890/MainSheet!$C$22</f>
        <v>1</v>
      </c>
    </row>
    <row r="3891" spans="7:21">
      <c r="G3891">
        <f t="shared" si="542"/>
        <v>38.890000000000832</v>
      </c>
      <c r="H3891">
        <f t="shared" si="543"/>
        <v>198000</v>
      </c>
      <c r="I3891" s="2">
        <f>MIN(MainSheet!$C$10/MainSheet!$C$9,MainSheet!$K$9*60)</f>
        <v>660</v>
      </c>
      <c r="J3891" s="1">
        <f>IF(G3891&gt;MainSheet!$C$11,IF(J3890&gt;=0.999,1,(G3891-MainSheet!$C$11)*I3891/$B$2/60),0)</f>
        <v>1</v>
      </c>
      <c r="K3891" s="1">
        <f>IF(G3891&gt;MainSheet!$C$11+$B$6,IF(K3890&gt;=0.999,1,(G3891-MainSheet!$C$11-$B$6)*I3891/$C$2/60),0)</f>
        <v>1</v>
      </c>
      <c r="L3891" s="1">
        <f>IF(G3891&gt;MainSheet!$C$11+$B$6+$C$6,IF(L3890&gt;=0.999,1,(G3891-MainSheet!$C$11-$B$6-$C$6)*I3891/$D$2/60),0)</f>
        <v>1</v>
      </c>
      <c r="M3891">
        <f t="shared" si="544"/>
        <v>1</v>
      </c>
      <c r="N3891" s="2">
        <f t="shared" si="545"/>
        <v>3721.0526315789471</v>
      </c>
      <c r="O3891">
        <f t="shared" si="548"/>
        <v>977.02127659574455</v>
      </c>
      <c r="P3891">
        <f t="shared" si="546"/>
        <v>192000</v>
      </c>
      <c r="Q3891" s="2">
        <f t="shared" si="547"/>
        <v>196698.0739081747</v>
      </c>
      <c r="R3891">
        <f>Q3891/MainSheet!$C$8*(G3891-G3890)+R3890</f>
        <v>5918.4766286490858</v>
      </c>
      <c r="S3891">
        <f t="shared" si="549"/>
        <v>95520.407344199062</v>
      </c>
      <c r="T3891">
        <f t="shared" si="541"/>
        <v>38.890000000000832</v>
      </c>
      <c r="U3891" s="1">
        <f>Q3891/MainSheet!$C$22</f>
        <v>1</v>
      </c>
    </row>
    <row r="3892" spans="7:21">
      <c r="G3892">
        <f t="shared" si="542"/>
        <v>38.90000000000083</v>
      </c>
      <c r="H3892">
        <f t="shared" si="543"/>
        <v>198000</v>
      </c>
      <c r="I3892" s="2">
        <f>MIN(MainSheet!$C$10/MainSheet!$C$9,MainSheet!$K$9*60)</f>
        <v>660</v>
      </c>
      <c r="J3892" s="1">
        <f>IF(G3892&gt;MainSheet!$C$11,IF(J3891&gt;=0.999,1,(G3892-MainSheet!$C$11)*I3892/$B$2/60),0)</f>
        <v>1</v>
      </c>
      <c r="K3892" s="1">
        <f>IF(G3892&gt;MainSheet!$C$11+$B$6,IF(K3891&gt;=0.999,1,(G3892-MainSheet!$C$11-$B$6)*I3892/$C$2/60),0)</f>
        <v>1</v>
      </c>
      <c r="L3892" s="1">
        <f>IF(G3892&gt;MainSheet!$C$11+$B$6+$C$6,IF(L3891&gt;=0.999,1,(G3892-MainSheet!$C$11-$B$6-$C$6)*I3892/$D$2/60),0)</f>
        <v>1</v>
      </c>
      <c r="M3892">
        <f t="shared" si="544"/>
        <v>1</v>
      </c>
      <c r="N3892" s="2">
        <f t="shared" si="545"/>
        <v>3721.0526315789471</v>
      </c>
      <c r="O3892">
        <f t="shared" si="548"/>
        <v>977.02127659574455</v>
      </c>
      <c r="P3892">
        <f t="shared" si="546"/>
        <v>192000</v>
      </c>
      <c r="Q3892" s="2">
        <f t="shared" si="547"/>
        <v>196698.0739081747</v>
      </c>
      <c r="R3892">
        <f>Q3892/MainSheet!$C$8*(G3892-G3891)+R3891</f>
        <v>5920.5078751399196</v>
      </c>
      <c r="S3892">
        <f t="shared" si="549"/>
        <v>95553.190356517094</v>
      </c>
      <c r="T3892">
        <f t="shared" si="541"/>
        <v>38.90000000000083</v>
      </c>
      <c r="U3892" s="1">
        <f>Q3892/MainSheet!$C$22</f>
        <v>1</v>
      </c>
    </row>
    <row r="3893" spans="7:21">
      <c r="G3893">
        <f t="shared" si="542"/>
        <v>38.910000000000828</v>
      </c>
      <c r="H3893">
        <f t="shared" si="543"/>
        <v>198000</v>
      </c>
      <c r="I3893" s="2">
        <f>MIN(MainSheet!$C$10/MainSheet!$C$9,MainSheet!$K$9*60)</f>
        <v>660</v>
      </c>
      <c r="J3893" s="1">
        <f>IF(G3893&gt;MainSheet!$C$11,IF(J3892&gt;=0.999,1,(G3893-MainSheet!$C$11)*I3893/$B$2/60),0)</f>
        <v>1</v>
      </c>
      <c r="K3893" s="1">
        <f>IF(G3893&gt;MainSheet!$C$11+$B$6,IF(K3892&gt;=0.999,1,(G3893-MainSheet!$C$11-$B$6)*I3893/$C$2/60),0)</f>
        <v>1</v>
      </c>
      <c r="L3893" s="1">
        <f>IF(G3893&gt;MainSheet!$C$11+$B$6+$C$6,IF(L3892&gt;=0.999,1,(G3893-MainSheet!$C$11-$B$6-$C$6)*I3893/$D$2/60),0)</f>
        <v>1</v>
      </c>
      <c r="M3893">
        <f t="shared" si="544"/>
        <v>1</v>
      </c>
      <c r="N3893" s="2">
        <f t="shared" si="545"/>
        <v>3721.0526315789471</v>
      </c>
      <c r="O3893">
        <f t="shared" si="548"/>
        <v>977.02127659574455</v>
      </c>
      <c r="P3893">
        <f t="shared" si="546"/>
        <v>192000</v>
      </c>
      <c r="Q3893" s="2">
        <f t="shared" si="547"/>
        <v>196698.0739081747</v>
      </c>
      <c r="R3893">
        <f>Q3893/MainSheet!$C$8*(G3893-G3892)+R3892</f>
        <v>5922.5391216307535</v>
      </c>
      <c r="S3893">
        <f t="shared" si="549"/>
        <v>95585.973368835126</v>
      </c>
      <c r="T3893">
        <f t="shared" si="541"/>
        <v>38.910000000000828</v>
      </c>
      <c r="U3893" s="1">
        <f>Q3893/MainSheet!$C$22</f>
        <v>1</v>
      </c>
    </row>
    <row r="3894" spans="7:21">
      <c r="G3894">
        <f t="shared" si="542"/>
        <v>38.920000000000826</v>
      </c>
      <c r="H3894">
        <f t="shared" si="543"/>
        <v>198000</v>
      </c>
      <c r="I3894" s="2">
        <f>MIN(MainSheet!$C$10/MainSheet!$C$9,MainSheet!$K$9*60)</f>
        <v>660</v>
      </c>
      <c r="J3894" s="1">
        <f>IF(G3894&gt;MainSheet!$C$11,IF(J3893&gt;=0.999,1,(G3894-MainSheet!$C$11)*I3894/$B$2/60),0)</f>
        <v>1</v>
      </c>
      <c r="K3894" s="1">
        <f>IF(G3894&gt;MainSheet!$C$11+$B$6,IF(K3893&gt;=0.999,1,(G3894-MainSheet!$C$11-$B$6)*I3894/$C$2/60),0)</f>
        <v>1</v>
      </c>
      <c r="L3894" s="1">
        <f>IF(G3894&gt;MainSheet!$C$11+$B$6+$C$6,IF(L3893&gt;=0.999,1,(G3894-MainSheet!$C$11-$B$6-$C$6)*I3894/$D$2/60),0)</f>
        <v>1</v>
      </c>
      <c r="M3894">
        <f t="shared" si="544"/>
        <v>1</v>
      </c>
      <c r="N3894" s="2">
        <f t="shared" si="545"/>
        <v>3721.0526315789471</v>
      </c>
      <c r="O3894">
        <f t="shared" si="548"/>
        <v>977.02127659574455</v>
      </c>
      <c r="P3894">
        <f t="shared" si="546"/>
        <v>192000</v>
      </c>
      <c r="Q3894" s="2">
        <f t="shared" si="547"/>
        <v>196698.0739081747</v>
      </c>
      <c r="R3894">
        <f>Q3894/MainSheet!$C$8*(G3894-G3893)+R3893</f>
        <v>5924.5703681215873</v>
      </c>
      <c r="S3894">
        <f t="shared" si="549"/>
        <v>95618.756381153158</v>
      </c>
      <c r="T3894">
        <f t="shared" si="541"/>
        <v>38.920000000000826</v>
      </c>
      <c r="U3894" s="1">
        <f>Q3894/MainSheet!$C$22</f>
        <v>1</v>
      </c>
    </row>
    <row r="3895" spans="7:21">
      <c r="G3895">
        <f t="shared" si="542"/>
        <v>38.930000000000824</v>
      </c>
      <c r="H3895">
        <f t="shared" si="543"/>
        <v>198000</v>
      </c>
      <c r="I3895" s="2">
        <f>MIN(MainSheet!$C$10/MainSheet!$C$9,MainSheet!$K$9*60)</f>
        <v>660</v>
      </c>
      <c r="J3895" s="1">
        <f>IF(G3895&gt;MainSheet!$C$11,IF(J3894&gt;=0.999,1,(G3895-MainSheet!$C$11)*I3895/$B$2/60),0)</f>
        <v>1</v>
      </c>
      <c r="K3895" s="1">
        <f>IF(G3895&gt;MainSheet!$C$11+$B$6,IF(K3894&gt;=0.999,1,(G3895-MainSheet!$C$11-$B$6)*I3895/$C$2/60),0)</f>
        <v>1</v>
      </c>
      <c r="L3895" s="1">
        <f>IF(G3895&gt;MainSheet!$C$11+$B$6+$C$6,IF(L3894&gt;=0.999,1,(G3895-MainSheet!$C$11-$B$6-$C$6)*I3895/$D$2/60),0)</f>
        <v>1</v>
      </c>
      <c r="M3895">
        <f t="shared" si="544"/>
        <v>1</v>
      </c>
      <c r="N3895" s="2">
        <f t="shared" si="545"/>
        <v>3721.0526315789471</v>
      </c>
      <c r="O3895">
        <f t="shared" si="548"/>
        <v>977.02127659574455</v>
      </c>
      <c r="P3895">
        <f t="shared" si="546"/>
        <v>192000</v>
      </c>
      <c r="Q3895" s="2">
        <f t="shared" si="547"/>
        <v>196698.0739081747</v>
      </c>
      <c r="R3895">
        <f>Q3895/MainSheet!$C$8*(G3895-G3894)+R3894</f>
        <v>5926.6016146124211</v>
      </c>
      <c r="S3895">
        <f t="shared" si="549"/>
        <v>95651.53939347119</v>
      </c>
      <c r="T3895">
        <f t="shared" si="541"/>
        <v>38.930000000000824</v>
      </c>
      <c r="U3895" s="1">
        <f>Q3895/MainSheet!$C$22</f>
        <v>1</v>
      </c>
    </row>
    <row r="3896" spans="7:21">
      <c r="G3896">
        <f t="shared" si="542"/>
        <v>38.940000000000822</v>
      </c>
      <c r="H3896">
        <f t="shared" si="543"/>
        <v>198000</v>
      </c>
      <c r="I3896" s="2">
        <f>MIN(MainSheet!$C$10/MainSheet!$C$9,MainSheet!$K$9*60)</f>
        <v>660</v>
      </c>
      <c r="J3896" s="1">
        <f>IF(G3896&gt;MainSheet!$C$11,IF(J3895&gt;=0.999,1,(G3896-MainSheet!$C$11)*I3896/$B$2/60),0)</f>
        <v>1</v>
      </c>
      <c r="K3896" s="1">
        <f>IF(G3896&gt;MainSheet!$C$11+$B$6,IF(K3895&gt;=0.999,1,(G3896-MainSheet!$C$11-$B$6)*I3896/$C$2/60),0)</f>
        <v>1</v>
      </c>
      <c r="L3896" s="1">
        <f>IF(G3896&gt;MainSheet!$C$11+$B$6+$C$6,IF(L3895&gt;=0.999,1,(G3896-MainSheet!$C$11-$B$6-$C$6)*I3896/$D$2/60),0)</f>
        <v>1</v>
      </c>
      <c r="M3896">
        <f t="shared" si="544"/>
        <v>1</v>
      </c>
      <c r="N3896" s="2">
        <f t="shared" si="545"/>
        <v>3721.0526315789471</v>
      </c>
      <c r="O3896">
        <f t="shared" si="548"/>
        <v>977.02127659574455</v>
      </c>
      <c r="P3896">
        <f t="shared" si="546"/>
        <v>192000</v>
      </c>
      <c r="Q3896" s="2">
        <f t="shared" si="547"/>
        <v>196698.0739081747</v>
      </c>
      <c r="R3896">
        <f>Q3896/MainSheet!$C$8*(G3896-G3895)+R3895</f>
        <v>5928.632861103255</v>
      </c>
      <c r="S3896">
        <f t="shared" si="549"/>
        <v>95684.322405789222</v>
      </c>
      <c r="T3896">
        <f t="shared" si="541"/>
        <v>38.940000000000822</v>
      </c>
      <c r="U3896" s="1">
        <f>Q3896/MainSheet!$C$22</f>
        <v>1</v>
      </c>
    </row>
    <row r="3897" spans="7:21">
      <c r="G3897">
        <f t="shared" si="542"/>
        <v>38.95000000000082</v>
      </c>
      <c r="H3897">
        <f t="shared" si="543"/>
        <v>198000</v>
      </c>
      <c r="I3897" s="2">
        <f>MIN(MainSheet!$C$10/MainSheet!$C$9,MainSheet!$K$9*60)</f>
        <v>660</v>
      </c>
      <c r="J3897" s="1">
        <f>IF(G3897&gt;MainSheet!$C$11,IF(J3896&gt;=0.999,1,(G3897-MainSheet!$C$11)*I3897/$B$2/60),0)</f>
        <v>1</v>
      </c>
      <c r="K3897" s="1">
        <f>IF(G3897&gt;MainSheet!$C$11+$B$6,IF(K3896&gt;=0.999,1,(G3897-MainSheet!$C$11-$B$6)*I3897/$C$2/60),0)</f>
        <v>1</v>
      </c>
      <c r="L3897" s="1">
        <f>IF(G3897&gt;MainSheet!$C$11+$B$6+$C$6,IF(L3896&gt;=0.999,1,(G3897-MainSheet!$C$11-$B$6-$C$6)*I3897/$D$2/60),0)</f>
        <v>1</v>
      </c>
      <c r="M3897">
        <f t="shared" si="544"/>
        <v>1</v>
      </c>
      <c r="N3897" s="2">
        <f t="shared" si="545"/>
        <v>3721.0526315789471</v>
      </c>
      <c r="O3897">
        <f t="shared" si="548"/>
        <v>977.02127659574455</v>
      </c>
      <c r="P3897">
        <f t="shared" si="546"/>
        <v>192000</v>
      </c>
      <c r="Q3897" s="2">
        <f t="shared" si="547"/>
        <v>196698.0739081747</v>
      </c>
      <c r="R3897">
        <f>Q3897/MainSheet!$C$8*(G3897-G3896)+R3896</f>
        <v>5930.6641075940888</v>
      </c>
      <c r="S3897">
        <f t="shared" si="549"/>
        <v>95717.105418107254</v>
      </c>
      <c r="T3897">
        <f t="shared" si="541"/>
        <v>38.95000000000082</v>
      </c>
      <c r="U3897" s="1">
        <f>Q3897/MainSheet!$C$22</f>
        <v>1</v>
      </c>
    </row>
    <row r="3898" spans="7:21">
      <c r="G3898">
        <f t="shared" si="542"/>
        <v>38.960000000000818</v>
      </c>
      <c r="H3898">
        <f t="shared" si="543"/>
        <v>198000</v>
      </c>
      <c r="I3898" s="2">
        <f>MIN(MainSheet!$C$10/MainSheet!$C$9,MainSheet!$K$9*60)</f>
        <v>660</v>
      </c>
      <c r="J3898" s="1">
        <f>IF(G3898&gt;MainSheet!$C$11,IF(J3897&gt;=0.999,1,(G3898-MainSheet!$C$11)*I3898/$B$2/60),0)</f>
        <v>1</v>
      </c>
      <c r="K3898" s="1">
        <f>IF(G3898&gt;MainSheet!$C$11+$B$6,IF(K3897&gt;=0.999,1,(G3898-MainSheet!$C$11-$B$6)*I3898/$C$2/60),0)</f>
        <v>1</v>
      </c>
      <c r="L3898" s="1">
        <f>IF(G3898&gt;MainSheet!$C$11+$B$6+$C$6,IF(L3897&gt;=0.999,1,(G3898-MainSheet!$C$11-$B$6-$C$6)*I3898/$D$2/60),0)</f>
        <v>1</v>
      </c>
      <c r="M3898">
        <f t="shared" si="544"/>
        <v>1</v>
      </c>
      <c r="N3898" s="2">
        <f t="shared" si="545"/>
        <v>3721.0526315789471</v>
      </c>
      <c r="O3898">
        <f t="shared" si="548"/>
        <v>977.02127659574455</v>
      </c>
      <c r="P3898">
        <f t="shared" si="546"/>
        <v>192000</v>
      </c>
      <c r="Q3898" s="2">
        <f t="shared" si="547"/>
        <v>196698.0739081747</v>
      </c>
      <c r="R3898">
        <f>Q3898/MainSheet!$C$8*(G3898-G3897)+R3897</f>
        <v>5932.6953540849227</v>
      </c>
      <c r="S3898">
        <f t="shared" si="549"/>
        <v>95749.888430425286</v>
      </c>
      <c r="T3898">
        <f t="shared" si="541"/>
        <v>38.960000000000818</v>
      </c>
      <c r="U3898" s="1">
        <f>Q3898/MainSheet!$C$22</f>
        <v>1</v>
      </c>
    </row>
    <row r="3899" spans="7:21">
      <c r="G3899">
        <f t="shared" si="542"/>
        <v>38.970000000000816</v>
      </c>
      <c r="H3899">
        <f t="shared" si="543"/>
        <v>198000</v>
      </c>
      <c r="I3899" s="2">
        <f>MIN(MainSheet!$C$10/MainSheet!$C$9,MainSheet!$K$9*60)</f>
        <v>660</v>
      </c>
      <c r="J3899" s="1">
        <f>IF(G3899&gt;MainSheet!$C$11,IF(J3898&gt;=0.999,1,(G3899-MainSheet!$C$11)*I3899/$B$2/60),0)</f>
        <v>1</v>
      </c>
      <c r="K3899" s="1">
        <f>IF(G3899&gt;MainSheet!$C$11+$B$6,IF(K3898&gt;=0.999,1,(G3899-MainSheet!$C$11-$B$6)*I3899/$C$2/60),0)</f>
        <v>1</v>
      </c>
      <c r="L3899" s="1">
        <f>IF(G3899&gt;MainSheet!$C$11+$B$6+$C$6,IF(L3898&gt;=0.999,1,(G3899-MainSheet!$C$11-$B$6-$C$6)*I3899/$D$2/60),0)</f>
        <v>1</v>
      </c>
      <c r="M3899">
        <f t="shared" si="544"/>
        <v>1</v>
      </c>
      <c r="N3899" s="2">
        <f t="shared" si="545"/>
        <v>3721.0526315789471</v>
      </c>
      <c r="O3899">
        <f t="shared" si="548"/>
        <v>977.02127659574455</v>
      </c>
      <c r="P3899">
        <f t="shared" si="546"/>
        <v>192000</v>
      </c>
      <c r="Q3899" s="2">
        <f t="shared" si="547"/>
        <v>196698.0739081747</v>
      </c>
      <c r="R3899">
        <f>Q3899/MainSheet!$C$8*(G3899-G3898)+R3898</f>
        <v>5934.7266005757565</v>
      </c>
      <c r="S3899">
        <f t="shared" si="549"/>
        <v>95782.671442743318</v>
      </c>
      <c r="T3899">
        <f t="shared" si="541"/>
        <v>38.970000000000816</v>
      </c>
      <c r="U3899" s="1">
        <f>Q3899/MainSheet!$C$22</f>
        <v>1</v>
      </c>
    </row>
    <row r="3900" spans="7:21">
      <c r="G3900">
        <f t="shared" si="542"/>
        <v>38.980000000000814</v>
      </c>
      <c r="H3900">
        <f t="shared" si="543"/>
        <v>198000</v>
      </c>
      <c r="I3900" s="2">
        <f>MIN(MainSheet!$C$10/MainSheet!$C$9,MainSheet!$K$9*60)</f>
        <v>660</v>
      </c>
      <c r="J3900" s="1">
        <f>IF(G3900&gt;MainSheet!$C$11,IF(J3899&gt;=0.999,1,(G3900-MainSheet!$C$11)*I3900/$B$2/60),0)</f>
        <v>1</v>
      </c>
      <c r="K3900" s="1">
        <f>IF(G3900&gt;MainSheet!$C$11+$B$6,IF(K3899&gt;=0.999,1,(G3900-MainSheet!$C$11-$B$6)*I3900/$C$2/60),0)</f>
        <v>1</v>
      </c>
      <c r="L3900" s="1">
        <f>IF(G3900&gt;MainSheet!$C$11+$B$6+$C$6,IF(L3899&gt;=0.999,1,(G3900-MainSheet!$C$11-$B$6-$C$6)*I3900/$D$2/60),0)</f>
        <v>1</v>
      </c>
      <c r="M3900">
        <f t="shared" si="544"/>
        <v>1</v>
      </c>
      <c r="N3900" s="2">
        <f t="shared" si="545"/>
        <v>3721.0526315789471</v>
      </c>
      <c r="O3900">
        <f t="shared" si="548"/>
        <v>977.02127659574455</v>
      </c>
      <c r="P3900">
        <f t="shared" si="546"/>
        <v>192000</v>
      </c>
      <c r="Q3900" s="2">
        <f t="shared" si="547"/>
        <v>196698.0739081747</v>
      </c>
      <c r="R3900">
        <f>Q3900/MainSheet!$C$8*(G3900-G3899)+R3899</f>
        <v>5936.7578470665903</v>
      </c>
      <c r="S3900">
        <f t="shared" si="549"/>
        <v>95815.45445506135</v>
      </c>
      <c r="T3900">
        <f t="shared" si="541"/>
        <v>38.980000000000814</v>
      </c>
      <c r="U3900" s="1">
        <f>Q3900/MainSheet!$C$22</f>
        <v>1</v>
      </c>
    </row>
    <row r="3901" spans="7:21">
      <c r="G3901">
        <f t="shared" si="542"/>
        <v>38.990000000000812</v>
      </c>
      <c r="H3901">
        <f t="shared" si="543"/>
        <v>198000</v>
      </c>
      <c r="I3901" s="2">
        <f>MIN(MainSheet!$C$10/MainSheet!$C$9,MainSheet!$K$9*60)</f>
        <v>660</v>
      </c>
      <c r="J3901" s="1">
        <f>IF(G3901&gt;MainSheet!$C$11,IF(J3900&gt;=0.999,1,(G3901-MainSheet!$C$11)*I3901/$B$2/60),0)</f>
        <v>1</v>
      </c>
      <c r="K3901" s="1">
        <f>IF(G3901&gt;MainSheet!$C$11+$B$6,IF(K3900&gt;=0.999,1,(G3901-MainSheet!$C$11-$B$6)*I3901/$C$2/60),0)</f>
        <v>1</v>
      </c>
      <c r="L3901" s="1">
        <f>IF(G3901&gt;MainSheet!$C$11+$B$6+$C$6,IF(L3900&gt;=0.999,1,(G3901-MainSheet!$C$11-$B$6-$C$6)*I3901/$D$2/60),0)</f>
        <v>1</v>
      </c>
      <c r="M3901">
        <f t="shared" si="544"/>
        <v>1</v>
      </c>
      <c r="N3901" s="2">
        <f t="shared" si="545"/>
        <v>3721.0526315789471</v>
      </c>
      <c r="O3901">
        <f t="shared" si="548"/>
        <v>977.02127659574455</v>
      </c>
      <c r="P3901">
        <f t="shared" si="546"/>
        <v>192000</v>
      </c>
      <c r="Q3901" s="2">
        <f t="shared" si="547"/>
        <v>196698.0739081747</v>
      </c>
      <c r="R3901">
        <f>Q3901/MainSheet!$C$8*(G3901-G3900)+R3900</f>
        <v>5938.7890935574242</v>
      </c>
      <c r="S3901">
        <f t="shared" si="549"/>
        <v>95848.237467379382</v>
      </c>
      <c r="T3901">
        <f t="shared" si="541"/>
        <v>38.990000000000812</v>
      </c>
      <c r="U3901" s="1">
        <f>Q3901/MainSheet!$C$22</f>
        <v>1</v>
      </c>
    </row>
    <row r="3902" spans="7:21">
      <c r="G3902">
        <f t="shared" si="542"/>
        <v>39.00000000000081</v>
      </c>
      <c r="H3902">
        <f t="shared" si="543"/>
        <v>198000</v>
      </c>
      <c r="I3902" s="2">
        <f>MIN(MainSheet!$C$10/MainSheet!$C$9,MainSheet!$K$9*60)</f>
        <v>660</v>
      </c>
      <c r="J3902" s="1">
        <f>IF(G3902&gt;MainSheet!$C$11,IF(J3901&gt;=0.999,1,(G3902-MainSheet!$C$11)*I3902/$B$2/60),0)</f>
        <v>1</v>
      </c>
      <c r="K3902" s="1">
        <f>IF(G3902&gt;MainSheet!$C$11+$B$6,IF(K3901&gt;=0.999,1,(G3902-MainSheet!$C$11-$B$6)*I3902/$C$2/60),0)</f>
        <v>1</v>
      </c>
      <c r="L3902" s="1">
        <f>IF(G3902&gt;MainSheet!$C$11+$B$6+$C$6,IF(L3901&gt;=0.999,1,(G3902-MainSheet!$C$11-$B$6-$C$6)*I3902/$D$2/60),0)</f>
        <v>1</v>
      </c>
      <c r="M3902">
        <f t="shared" si="544"/>
        <v>1</v>
      </c>
      <c r="N3902" s="2">
        <f t="shared" si="545"/>
        <v>3721.0526315789471</v>
      </c>
      <c r="O3902">
        <f t="shared" si="548"/>
        <v>977.02127659574455</v>
      </c>
      <c r="P3902">
        <f t="shared" si="546"/>
        <v>192000</v>
      </c>
      <c r="Q3902" s="2">
        <f t="shared" si="547"/>
        <v>196698.0739081747</v>
      </c>
      <c r="R3902">
        <f>Q3902/MainSheet!$C$8*(G3902-G3901)+R3901</f>
        <v>5940.820340048258</v>
      </c>
      <c r="S3902">
        <f t="shared" si="549"/>
        <v>95881.020479697414</v>
      </c>
      <c r="T3902">
        <f t="shared" si="541"/>
        <v>39.00000000000081</v>
      </c>
      <c r="U3902" s="1">
        <f>Q3902/MainSheet!$C$22</f>
        <v>1</v>
      </c>
    </row>
    <row r="3903" spans="7:21">
      <c r="G3903">
        <f t="shared" si="542"/>
        <v>39.010000000000808</v>
      </c>
      <c r="H3903">
        <f t="shared" si="543"/>
        <v>198000</v>
      </c>
      <c r="I3903" s="2">
        <f>MIN(MainSheet!$C$10/MainSheet!$C$9,MainSheet!$K$9*60)</f>
        <v>660</v>
      </c>
      <c r="J3903" s="1">
        <f>IF(G3903&gt;MainSheet!$C$11,IF(J3902&gt;=0.999,1,(G3903-MainSheet!$C$11)*I3903/$B$2/60),0)</f>
        <v>1</v>
      </c>
      <c r="K3903" s="1">
        <f>IF(G3903&gt;MainSheet!$C$11+$B$6,IF(K3902&gt;=0.999,1,(G3903-MainSheet!$C$11-$B$6)*I3903/$C$2/60),0)</f>
        <v>1</v>
      </c>
      <c r="L3903" s="1">
        <f>IF(G3903&gt;MainSheet!$C$11+$B$6+$C$6,IF(L3902&gt;=0.999,1,(G3903-MainSheet!$C$11-$B$6-$C$6)*I3903/$D$2/60),0)</f>
        <v>1</v>
      </c>
      <c r="M3903">
        <f t="shared" si="544"/>
        <v>1</v>
      </c>
      <c r="N3903" s="2">
        <f t="shared" si="545"/>
        <v>3721.0526315789471</v>
      </c>
      <c r="O3903">
        <f t="shared" si="548"/>
        <v>977.02127659574455</v>
      </c>
      <c r="P3903">
        <f t="shared" si="546"/>
        <v>192000</v>
      </c>
      <c r="Q3903" s="2">
        <f t="shared" si="547"/>
        <v>196698.0739081747</v>
      </c>
      <c r="R3903">
        <f>Q3903/MainSheet!$C$8*(G3903-G3902)+R3902</f>
        <v>5942.8515865390918</v>
      </c>
      <c r="S3903">
        <f t="shared" si="549"/>
        <v>95913.803492015446</v>
      </c>
      <c r="T3903">
        <f t="shared" si="541"/>
        <v>39.010000000000808</v>
      </c>
      <c r="U3903" s="1">
        <f>Q3903/MainSheet!$C$22</f>
        <v>1</v>
      </c>
    </row>
    <row r="3904" spans="7:21">
      <c r="G3904">
        <f t="shared" si="542"/>
        <v>39.020000000000806</v>
      </c>
      <c r="H3904">
        <f t="shared" si="543"/>
        <v>198000</v>
      </c>
      <c r="I3904" s="2">
        <f>MIN(MainSheet!$C$10/MainSheet!$C$9,MainSheet!$K$9*60)</f>
        <v>660</v>
      </c>
      <c r="J3904" s="1">
        <f>IF(G3904&gt;MainSheet!$C$11,IF(J3903&gt;=0.999,1,(G3904-MainSheet!$C$11)*I3904/$B$2/60),0)</f>
        <v>1</v>
      </c>
      <c r="K3904" s="1">
        <f>IF(G3904&gt;MainSheet!$C$11+$B$6,IF(K3903&gt;=0.999,1,(G3904-MainSheet!$C$11-$B$6)*I3904/$C$2/60),0)</f>
        <v>1</v>
      </c>
      <c r="L3904" s="1">
        <f>IF(G3904&gt;MainSheet!$C$11+$B$6+$C$6,IF(L3903&gt;=0.999,1,(G3904-MainSheet!$C$11-$B$6-$C$6)*I3904/$D$2/60),0)</f>
        <v>1</v>
      </c>
      <c r="M3904">
        <f t="shared" si="544"/>
        <v>1</v>
      </c>
      <c r="N3904" s="2">
        <f t="shared" si="545"/>
        <v>3721.0526315789471</v>
      </c>
      <c r="O3904">
        <f t="shared" si="548"/>
        <v>977.02127659574455</v>
      </c>
      <c r="P3904">
        <f t="shared" si="546"/>
        <v>192000</v>
      </c>
      <c r="Q3904" s="2">
        <f t="shared" si="547"/>
        <v>196698.0739081747</v>
      </c>
      <c r="R3904">
        <f>Q3904/MainSheet!$C$8*(G3904-G3903)+R3903</f>
        <v>5944.8828330299257</v>
      </c>
      <c r="S3904">
        <f t="shared" si="549"/>
        <v>95946.586504333478</v>
      </c>
      <c r="T3904">
        <f t="shared" si="541"/>
        <v>39.020000000000806</v>
      </c>
      <c r="U3904" s="1">
        <f>Q3904/MainSheet!$C$22</f>
        <v>1</v>
      </c>
    </row>
    <row r="3905" spans="7:21">
      <c r="G3905">
        <f t="shared" si="542"/>
        <v>39.030000000000804</v>
      </c>
      <c r="H3905">
        <f t="shared" si="543"/>
        <v>198000</v>
      </c>
      <c r="I3905" s="2">
        <f>MIN(MainSheet!$C$10/MainSheet!$C$9,MainSheet!$K$9*60)</f>
        <v>660</v>
      </c>
      <c r="J3905" s="1">
        <f>IF(G3905&gt;MainSheet!$C$11,IF(J3904&gt;=0.999,1,(G3905-MainSheet!$C$11)*I3905/$B$2/60),0)</f>
        <v>1</v>
      </c>
      <c r="K3905" s="1">
        <f>IF(G3905&gt;MainSheet!$C$11+$B$6,IF(K3904&gt;=0.999,1,(G3905-MainSheet!$C$11-$B$6)*I3905/$C$2/60),0)</f>
        <v>1</v>
      </c>
      <c r="L3905" s="1">
        <f>IF(G3905&gt;MainSheet!$C$11+$B$6+$C$6,IF(L3904&gt;=0.999,1,(G3905-MainSheet!$C$11-$B$6-$C$6)*I3905/$D$2/60),0)</f>
        <v>1</v>
      </c>
      <c r="M3905">
        <f t="shared" si="544"/>
        <v>1</v>
      </c>
      <c r="N3905" s="2">
        <f t="shared" si="545"/>
        <v>3721.0526315789471</v>
      </c>
      <c r="O3905">
        <f t="shared" si="548"/>
        <v>977.02127659574455</v>
      </c>
      <c r="P3905">
        <f t="shared" si="546"/>
        <v>192000</v>
      </c>
      <c r="Q3905" s="2">
        <f t="shared" si="547"/>
        <v>196698.0739081747</v>
      </c>
      <c r="R3905">
        <f>Q3905/MainSheet!$C$8*(G3905-G3904)+R3904</f>
        <v>5946.9140795207595</v>
      </c>
      <c r="S3905">
        <f t="shared" si="549"/>
        <v>95979.36951665151</v>
      </c>
      <c r="T3905">
        <f t="shared" si="541"/>
        <v>39.030000000000804</v>
      </c>
      <c r="U3905" s="1">
        <f>Q3905/MainSheet!$C$22</f>
        <v>1</v>
      </c>
    </row>
    <row r="3906" spans="7:21">
      <c r="G3906">
        <f t="shared" si="542"/>
        <v>39.040000000000802</v>
      </c>
      <c r="H3906">
        <f t="shared" si="543"/>
        <v>198000</v>
      </c>
      <c r="I3906" s="2">
        <f>MIN(MainSheet!$C$10/MainSheet!$C$9,MainSheet!$K$9*60)</f>
        <v>660</v>
      </c>
      <c r="J3906" s="1">
        <f>IF(G3906&gt;MainSheet!$C$11,IF(J3905&gt;=0.999,1,(G3906-MainSheet!$C$11)*I3906/$B$2/60),0)</f>
        <v>1</v>
      </c>
      <c r="K3906" s="1">
        <f>IF(G3906&gt;MainSheet!$C$11+$B$6,IF(K3905&gt;=0.999,1,(G3906-MainSheet!$C$11-$B$6)*I3906/$C$2/60),0)</f>
        <v>1</v>
      </c>
      <c r="L3906" s="1">
        <f>IF(G3906&gt;MainSheet!$C$11+$B$6+$C$6,IF(L3905&gt;=0.999,1,(G3906-MainSheet!$C$11-$B$6-$C$6)*I3906/$D$2/60),0)</f>
        <v>1</v>
      </c>
      <c r="M3906">
        <f t="shared" si="544"/>
        <v>1</v>
      </c>
      <c r="N3906" s="2">
        <f t="shared" si="545"/>
        <v>3721.0526315789471</v>
      </c>
      <c r="O3906">
        <f t="shared" si="548"/>
        <v>977.02127659574455</v>
      </c>
      <c r="P3906">
        <f t="shared" si="546"/>
        <v>192000</v>
      </c>
      <c r="Q3906" s="2">
        <f t="shared" si="547"/>
        <v>196698.0739081747</v>
      </c>
      <c r="R3906">
        <f>Q3906/MainSheet!$C$8*(G3906-G3905)+R3905</f>
        <v>5948.9453260115934</v>
      </c>
      <c r="S3906">
        <f t="shared" si="549"/>
        <v>96012.152528969542</v>
      </c>
      <c r="T3906">
        <f t="shared" si="541"/>
        <v>39.040000000000802</v>
      </c>
      <c r="U3906" s="1">
        <f>Q3906/MainSheet!$C$22</f>
        <v>1</v>
      </c>
    </row>
    <row r="3907" spans="7:21">
      <c r="G3907">
        <f t="shared" si="542"/>
        <v>39.0500000000008</v>
      </c>
      <c r="H3907">
        <f t="shared" si="543"/>
        <v>198000</v>
      </c>
      <c r="I3907" s="2">
        <f>MIN(MainSheet!$C$10/MainSheet!$C$9,MainSheet!$K$9*60)</f>
        <v>660</v>
      </c>
      <c r="J3907" s="1">
        <f>IF(G3907&gt;MainSheet!$C$11,IF(J3906&gt;=0.999,1,(G3907-MainSheet!$C$11)*I3907/$B$2/60),0)</f>
        <v>1</v>
      </c>
      <c r="K3907" s="1">
        <f>IF(G3907&gt;MainSheet!$C$11+$B$6,IF(K3906&gt;=0.999,1,(G3907-MainSheet!$C$11-$B$6)*I3907/$C$2/60),0)</f>
        <v>1</v>
      </c>
      <c r="L3907" s="1">
        <f>IF(G3907&gt;MainSheet!$C$11+$B$6+$C$6,IF(L3906&gt;=0.999,1,(G3907-MainSheet!$C$11-$B$6-$C$6)*I3907/$D$2/60),0)</f>
        <v>1</v>
      </c>
      <c r="M3907">
        <f t="shared" si="544"/>
        <v>1</v>
      </c>
      <c r="N3907" s="2">
        <f t="shared" si="545"/>
        <v>3721.0526315789471</v>
      </c>
      <c r="O3907">
        <f t="shared" si="548"/>
        <v>977.02127659574455</v>
      </c>
      <c r="P3907">
        <f t="shared" si="546"/>
        <v>192000</v>
      </c>
      <c r="Q3907" s="2">
        <f t="shared" si="547"/>
        <v>196698.0739081747</v>
      </c>
      <c r="R3907">
        <f>Q3907/MainSheet!$C$8*(G3907-G3906)+R3906</f>
        <v>5950.9765725024272</v>
      </c>
      <c r="S3907">
        <f t="shared" si="549"/>
        <v>96044.935541287574</v>
      </c>
      <c r="T3907">
        <f t="shared" ref="T3907:T3970" si="550">G3907</f>
        <v>39.0500000000008</v>
      </c>
      <c r="U3907" s="1">
        <f>Q3907/MainSheet!$C$22</f>
        <v>1</v>
      </c>
    </row>
    <row r="3908" spans="7:21">
      <c r="G3908">
        <f t="shared" ref="G3908:G3971" si="551">G3907+$F$2</f>
        <v>39.060000000000798</v>
      </c>
      <c r="H3908">
        <f t="shared" ref="H3908:H3971" si="552">H3907</f>
        <v>198000</v>
      </c>
      <c r="I3908" s="2">
        <f>MIN(MainSheet!$C$10/MainSheet!$C$9,MainSheet!$K$9*60)</f>
        <v>660</v>
      </c>
      <c r="J3908" s="1">
        <f>IF(G3908&gt;MainSheet!$C$11,IF(J3907&gt;=0.999,1,(G3908-MainSheet!$C$11)*I3908/$B$2/60),0)</f>
        <v>1</v>
      </c>
      <c r="K3908" s="1">
        <f>IF(G3908&gt;MainSheet!$C$11+$B$6,IF(K3907&gt;=0.999,1,(G3908-MainSheet!$C$11-$B$6)*I3908/$C$2/60),0)</f>
        <v>1</v>
      </c>
      <c r="L3908" s="1">
        <f>IF(G3908&gt;MainSheet!$C$11+$B$6+$C$6,IF(L3907&gt;=0.999,1,(G3908-MainSheet!$C$11-$B$6-$C$6)*I3908/$D$2/60),0)</f>
        <v>1</v>
      </c>
      <c r="M3908">
        <f t="shared" ref="M3908:M3971" si="553">(J3908*$B$2+K3908*$C$2+L3908*$D$2)/SUM($B$2:$D$2)</f>
        <v>1</v>
      </c>
      <c r="N3908" s="2">
        <f t="shared" ref="N3908:N3971" si="554">IF(J3908&gt;=0.01,((1-J3908)*B$3+B$4*(J3908)),0)</f>
        <v>3721.0526315789471</v>
      </c>
      <c r="O3908">
        <f t="shared" si="548"/>
        <v>977.02127659574455</v>
      </c>
      <c r="P3908">
        <f t="shared" ref="P3908:P3971" si="555">IF(IF(N3908+O3908&gt;H3908,H3908-O3908-N3908,IF(L3908&gt;0,((1-L3908)*D$3+D$4*(L3908)),0))+O3908+N3908&gt;H3908,H3908-N3908-O3908,IF(N3908+O3908&gt;H3908,H3908-O3908-N3908,IF(L3908&gt;0,((1-L3908)*D$3+D$4*(L3908)),0)))</f>
        <v>192000</v>
      </c>
      <c r="Q3908" s="2">
        <f t="shared" ref="Q3908:Q3971" si="556">SUM(N3908:P3908)</f>
        <v>196698.0739081747</v>
      </c>
      <c r="R3908">
        <f>Q3908/MainSheet!$C$8*(G3908-G3907)+R3907</f>
        <v>5953.007818993261</v>
      </c>
      <c r="S3908">
        <f t="shared" si="549"/>
        <v>96077.718553605606</v>
      </c>
      <c r="T3908">
        <f t="shared" si="550"/>
        <v>39.060000000000798</v>
      </c>
      <c r="U3908" s="1">
        <f>Q3908/MainSheet!$C$22</f>
        <v>1</v>
      </c>
    </row>
    <row r="3909" spans="7:21">
      <c r="G3909">
        <f t="shared" si="551"/>
        <v>39.070000000000796</v>
      </c>
      <c r="H3909">
        <f t="shared" si="552"/>
        <v>198000</v>
      </c>
      <c r="I3909" s="2">
        <f>MIN(MainSheet!$C$10/MainSheet!$C$9,MainSheet!$K$9*60)</f>
        <v>660</v>
      </c>
      <c r="J3909" s="1">
        <f>IF(G3909&gt;MainSheet!$C$11,IF(J3908&gt;=0.999,1,(G3909-MainSheet!$C$11)*I3909/$B$2/60),0)</f>
        <v>1</v>
      </c>
      <c r="K3909" s="1">
        <f>IF(G3909&gt;MainSheet!$C$11+$B$6,IF(K3908&gt;=0.999,1,(G3909-MainSheet!$C$11-$B$6)*I3909/$C$2/60),0)</f>
        <v>1</v>
      </c>
      <c r="L3909" s="1">
        <f>IF(G3909&gt;MainSheet!$C$11+$B$6+$C$6,IF(L3908&gt;=0.999,1,(G3909-MainSheet!$C$11-$B$6-$C$6)*I3909/$D$2/60),0)</f>
        <v>1</v>
      </c>
      <c r="M3909">
        <f t="shared" si="553"/>
        <v>1</v>
      </c>
      <c r="N3909" s="2">
        <f t="shared" si="554"/>
        <v>3721.0526315789471</v>
      </c>
      <c r="O3909">
        <f t="shared" ref="O3909:O3972" si="557">IF(K3909&gt;=0.01,((1-K3909)*C$3+C$4*(K3909)),0)</f>
        <v>977.02127659574455</v>
      </c>
      <c r="P3909">
        <f t="shared" si="555"/>
        <v>192000</v>
      </c>
      <c r="Q3909" s="2">
        <f t="shared" si="556"/>
        <v>196698.0739081747</v>
      </c>
      <c r="R3909">
        <f>Q3909/MainSheet!$C$8*(G3909-G3908)+R3908</f>
        <v>5955.0390654840949</v>
      </c>
      <c r="S3909">
        <f t="shared" ref="S3909:S3972" si="558">Q3909*$F$2/60+S3908</f>
        <v>96110.501565923638</v>
      </c>
      <c r="T3909">
        <f t="shared" si="550"/>
        <v>39.070000000000796</v>
      </c>
      <c r="U3909" s="1">
        <f>Q3909/MainSheet!$C$22</f>
        <v>1</v>
      </c>
    </row>
    <row r="3910" spans="7:21">
      <c r="G3910">
        <f t="shared" si="551"/>
        <v>39.080000000000794</v>
      </c>
      <c r="H3910">
        <f t="shared" si="552"/>
        <v>198000</v>
      </c>
      <c r="I3910" s="2">
        <f>MIN(MainSheet!$C$10/MainSheet!$C$9,MainSheet!$K$9*60)</f>
        <v>660</v>
      </c>
      <c r="J3910" s="1">
        <f>IF(G3910&gt;MainSheet!$C$11,IF(J3909&gt;=0.999,1,(G3910-MainSheet!$C$11)*I3910/$B$2/60),0)</f>
        <v>1</v>
      </c>
      <c r="K3910" s="1">
        <f>IF(G3910&gt;MainSheet!$C$11+$B$6,IF(K3909&gt;=0.999,1,(G3910-MainSheet!$C$11-$B$6)*I3910/$C$2/60),0)</f>
        <v>1</v>
      </c>
      <c r="L3910" s="1">
        <f>IF(G3910&gt;MainSheet!$C$11+$B$6+$C$6,IF(L3909&gt;=0.999,1,(G3910-MainSheet!$C$11-$B$6-$C$6)*I3910/$D$2/60),0)</f>
        <v>1</v>
      </c>
      <c r="M3910">
        <f t="shared" si="553"/>
        <v>1</v>
      </c>
      <c r="N3910" s="2">
        <f t="shared" si="554"/>
        <v>3721.0526315789471</v>
      </c>
      <c r="O3910">
        <f t="shared" si="557"/>
        <v>977.02127659574455</v>
      </c>
      <c r="P3910">
        <f t="shared" si="555"/>
        <v>192000</v>
      </c>
      <c r="Q3910" s="2">
        <f t="shared" si="556"/>
        <v>196698.0739081747</v>
      </c>
      <c r="R3910">
        <f>Q3910/MainSheet!$C$8*(G3910-G3909)+R3909</f>
        <v>5957.0703119749287</v>
      </c>
      <c r="S3910">
        <f t="shared" si="558"/>
        <v>96143.28457824167</v>
      </c>
      <c r="T3910">
        <f t="shared" si="550"/>
        <v>39.080000000000794</v>
      </c>
      <c r="U3910" s="1">
        <f>Q3910/MainSheet!$C$22</f>
        <v>1</v>
      </c>
    </row>
    <row r="3911" spans="7:21">
      <c r="G3911">
        <f t="shared" si="551"/>
        <v>39.090000000000792</v>
      </c>
      <c r="H3911">
        <f t="shared" si="552"/>
        <v>198000</v>
      </c>
      <c r="I3911" s="2">
        <f>MIN(MainSheet!$C$10/MainSheet!$C$9,MainSheet!$K$9*60)</f>
        <v>660</v>
      </c>
      <c r="J3911" s="1">
        <f>IF(G3911&gt;MainSheet!$C$11,IF(J3910&gt;=0.999,1,(G3911-MainSheet!$C$11)*I3911/$B$2/60),0)</f>
        <v>1</v>
      </c>
      <c r="K3911" s="1">
        <f>IF(G3911&gt;MainSheet!$C$11+$B$6,IF(K3910&gt;=0.999,1,(G3911-MainSheet!$C$11-$B$6)*I3911/$C$2/60),0)</f>
        <v>1</v>
      </c>
      <c r="L3911" s="1">
        <f>IF(G3911&gt;MainSheet!$C$11+$B$6+$C$6,IF(L3910&gt;=0.999,1,(G3911-MainSheet!$C$11-$B$6-$C$6)*I3911/$D$2/60),0)</f>
        <v>1</v>
      </c>
      <c r="M3911">
        <f t="shared" si="553"/>
        <v>1</v>
      </c>
      <c r="N3911" s="2">
        <f t="shared" si="554"/>
        <v>3721.0526315789471</v>
      </c>
      <c r="O3911">
        <f t="shared" si="557"/>
        <v>977.02127659574455</v>
      </c>
      <c r="P3911">
        <f t="shared" si="555"/>
        <v>192000</v>
      </c>
      <c r="Q3911" s="2">
        <f t="shared" si="556"/>
        <v>196698.0739081747</v>
      </c>
      <c r="R3911">
        <f>Q3911/MainSheet!$C$8*(G3911-G3910)+R3910</f>
        <v>5959.1015584657625</v>
      </c>
      <c r="S3911">
        <f t="shared" si="558"/>
        <v>96176.067590559702</v>
      </c>
      <c r="T3911">
        <f t="shared" si="550"/>
        <v>39.090000000000792</v>
      </c>
      <c r="U3911" s="1">
        <f>Q3911/MainSheet!$C$22</f>
        <v>1</v>
      </c>
    </row>
    <row r="3912" spans="7:21">
      <c r="G3912">
        <f t="shared" si="551"/>
        <v>39.10000000000079</v>
      </c>
      <c r="H3912">
        <f t="shared" si="552"/>
        <v>198000</v>
      </c>
      <c r="I3912" s="2">
        <f>MIN(MainSheet!$C$10/MainSheet!$C$9,MainSheet!$K$9*60)</f>
        <v>660</v>
      </c>
      <c r="J3912" s="1">
        <f>IF(G3912&gt;MainSheet!$C$11,IF(J3911&gt;=0.999,1,(G3912-MainSheet!$C$11)*I3912/$B$2/60),0)</f>
        <v>1</v>
      </c>
      <c r="K3912" s="1">
        <f>IF(G3912&gt;MainSheet!$C$11+$B$6,IF(K3911&gt;=0.999,1,(G3912-MainSheet!$C$11-$B$6)*I3912/$C$2/60),0)</f>
        <v>1</v>
      </c>
      <c r="L3912" s="1">
        <f>IF(G3912&gt;MainSheet!$C$11+$B$6+$C$6,IF(L3911&gt;=0.999,1,(G3912-MainSheet!$C$11-$B$6-$C$6)*I3912/$D$2/60),0)</f>
        <v>1</v>
      </c>
      <c r="M3912">
        <f t="shared" si="553"/>
        <v>1</v>
      </c>
      <c r="N3912" s="2">
        <f t="shared" si="554"/>
        <v>3721.0526315789471</v>
      </c>
      <c r="O3912">
        <f t="shared" si="557"/>
        <v>977.02127659574455</v>
      </c>
      <c r="P3912">
        <f t="shared" si="555"/>
        <v>192000</v>
      </c>
      <c r="Q3912" s="2">
        <f t="shared" si="556"/>
        <v>196698.0739081747</v>
      </c>
      <c r="R3912">
        <f>Q3912/MainSheet!$C$8*(G3912-G3911)+R3911</f>
        <v>5961.1328049565964</v>
      </c>
      <c r="S3912">
        <f t="shared" si="558"/>
        <v>96208.850602877734</v>
      </c>
      <c r="T3912">
        <f t="shared" si="550"/>
        <v>39.10000000000079</v>
      </c>
      <c r="U3912" s="1">
        <f>Q3912/MainSheet!$C$22</f>
        <v>1</v>
      </c>
    </row>
    <row r="3913" spans="7:21">
      <c r="G3913">
        <f t="shared" si="551"/>
        <v>39.110000000000788</v>
      </c>
      <c r="H3913">
        <f t="shared" si="552"/>
        <v>198000</v>
      </c>
      <c r="I3913" s="2">
        <f>MIN(MainSheet!$C$10/MainSheet!$C$9,MainSheet!$K$9*60)</f>
        <v>660</v>
      </c>
      <c r="J3913" s="1">
        <f>IF(G3913&gt;MainSheet!$C$11,IF(J3912&gt;=0.999,1,(G3913-MainSheet!$C$11)*I3913/$B$2/60),0)</f>
        <v>1</v>
      </c>
      <c r="K3913" s="1">
        <f>IF(G3913&gt;MainSheet!$C$11+$B$6,IF(K3912&gt;=0.999,1,(G3913-MainSheet!$C$11-$B$6)*I3913/$C$2/60),0)</f>
        <v>1</v>
      </c>
      <c r="L3913" s="1">
        <f>IF(G3913&gt;MainSheet!$C$11+$B$6+$C$6,IF(L3912&gt;=0.999,1,(G3913-MainSheet!$C$11-$B$6-$C$6)*I3913/$D$2/60),0)</f>
        <v>1</v>
      </c>
      <c r="M3913">
        <f t="shared" si="553"/>
        <v>1</v>
      </c>
      <c r="N3913" s="2">
        <f t="shared" si="554"/>
        <v>3721.0526315789471</v>
      </c>
      <c r="O3913">
        <f t="shared" si="557"/>
        <v>977.02127659574455</v>
      </c>
      <c r="P3913">
        <f t="shared" si="555"/>
        <v>192000</v>
      </c>
      <c r="Q3913" s="2">
        <f t="shared" si="556"/>
        <v>196698.0739081747</v>
      </c>
      <c r="R3913">
        <f>Q3913/MainSheet!$C$8*(G3913-G3912)+R3912</f>
        <v>5963.1640514474302</v>
      </c>
      <c r="S3913">
        <f t="shared" si="558"/>
        <v>96241.633615195766</v>
      </c>
      <c r="T3913">
        <f t="shared" si="550"/>
        <v>39.110000000000788</v>
      </c>
      <c r="U3913" s="1">
        <f>Q3913/MainSheet!$C$22</f>
        <v>1</v>
      </c>
    </row>
    <row r="3914" spans="7:21">
      <c r="G3914">
        <f t="shared" si="551"/>
        <v>39.120000000000786</v>
      </c>
      <c r="H3914">
        <f t="shared" si="552"/>
        <v>198000</v>
      </c>
      <c r="I3914" s="2">
        <f>MIN(MainSheet!$C$10/MainSheet!$C$9,MainSheet!$K$9*60)</f>
        <v>660</v>
      </c>
      <c r="J3914" s="1">
        <f>IF(G3914&gt;MainSheet!$C$11,IF(J3913&gt;=0.999,1,(G3914-MainSheet!$C$11)*I3914/$B$2/60),0)</f>
        <v>1</v>
      </c>
      <c r="K3914" s="1">
        <f>IF(G3914&gt;MainSheet!$C$11+$B$6,IF(K3913&gt;=0.999,1,(G3914-MainSheet!$C$11-$B$6)*I3914/$C$2/60),0)</f>
        <v>1</v>
      </c>
      <c r="L3914" s="1">
        <f>IF(G3914&gt;MainSheet!$C$11+$B$6+$C$6,IF(L3913&gt;=0.999,1,(G3914-MainSheet!$C$11-$B$6-$C$6)*I3914/$D$2/60),0)</f>
        <v>1</v>
      </c>
      <c r="M3914">
        <f t="shared" si="553"/>
        <v>1</v>
      </c>
      <c r="N3914" s="2">
        <f t="shared" si="554"/>
        <v>3721.0526315789471</v>
      </c>
      <c r="O3914">
        <f t="shared" si="557"/>
        <v>977.02127659574455</v>
      </c>
      <c r="P3914">
        <f t="shared" si="555"/>
        <v>192000</v>
      </c>
      <c r="Q3914" s="2">
        <f t="shared" si="556"/>
        <v>196698.0739081747</v>
      </c>
      <c r="R3914">
        <f>Q3914/MainSheet!$C$8*(G3914-G3913)+R3913</f>
        <v>5965.195297938264</v>
      </c>
      <c r="S3914">
        <f t="shared" si="558"/>
        <v>96274.416627513798</v>
      </c>
      <c r="T3914">
        <f t="shared" si="550"/>
        <v>39.120000000000786</v>
      </c>
      <c r="U3914" s="1">
        <f>Q3914/MainSheet!$C$22</f>
        <v>1</v>
      </c>
    </row>
    <row r="3915" spans="7:21">
      <c r="G3915">
        <f t="shared" si="551"/>
        <v>39.130000000000784</v>
      </c>
      <c r="H3915">
        <f t="shared" si="552"/>
        <v>198000</v>
      </c>
      <c r="I3915" s="2">
        <f>MIN(MainSheet!$C$10/MainSheet!$C$9,MainSheet!$K$9*60)</f>
        <v>660</v>
      </c>
      <c r="J3915" s="1">
        <f>IF(G3915&gt;MainSheet!$C$11,IF(J3914&gt;=0.999,1,(G3915-MainSheet!$C$11)*I3915/$B$2/60),0)</f>
        <v>1</v>
      </c>
      <c r="K3915" s="1">
        <f>IF(G3915&gt;MainSheet!$C$11+$B$6,IF(K3914&gt;=0.999,1,(G3915-MainSheet!$C$11-$B$6)*I3915/$C$2/60),0)</f>
        <v>1</v>
      </c>
      <c r="L3915" s="1">
        <f>IF(G3915&gt;MainSheet!$C$11+$B$6+$C$6,IF(L3914&gt;=0.999,1,(G3915-MainSheet!$C$11-$B$6-$C$6)*I3915/$D$2/60),0)</f>
        <v>1</v>
      </c>
      <c r="M3915">
        <f t="shared" si="553"/>
        <v>1</v>
      </c>
      <c r="N3915" s="2">
        <f t="shared" si="554"/>
        <v>3721.0526315789471</v>
      </c>
      <c r="O3915">
        <f t="shared" si="557"/>
        <v>977.02127659574455</v>
      </c>
      <c r="P3915">
        <f t="shared" si="555"/>
        <v>192000</v>
      </c>
      <c r="Q3915" s="2">
        <f t="shared" si="556"/>
        <v>196698.0739081747</v>
      </c>
      <c r="R3915">
        <f>Q3915/MainSheet!$C$8*(G3915-G3914)+R3914</f>
        <v>5967.2265444290979</v>
      </c>
      <c r="S3915">
        <f t="shared" si="558"/>
        <v>96307.19963983183</v>
      </c>
      <c r="T3915">
        <f t="shared" si="550"/>
        <v>39.130000000000784</v>
      </c>
      <c r="U3915" s="1">
        <f>Q3915/MainSheet!$C$22</f>
        <v>1</v>
      </c>
    </row>
    <row r="3916" spans="7:21">
      <c r="G3916">
        <f t="shared" si="551"/>
        <v>39.140000000000782</v>
      </c>
      <c r="H3916">
        <f t="shared" si="552"/>
        <v>198000</v>
      </c>
      <c r="I3916" s="2">
        <f>MIN(MainSheet!$C$10/MainSheet!$C$9,MainSheet!$K$9*60)</f>
        <v>660</v>
      </c>
      <c r="J3916" s="1">
        <f>IF(G3916&gt;MainSheet!$C$11,IF(J3915&gt;=0.999,1,(G3916-MainSheet!$C$11)*I3916/$B$2/60),0)</f>
        <v>1</v>
      </c>
      <c r="K3916" s="1">
        <f>IF(G3916&gt;MainSheet!$C$11+$B$6,IF(K3915&gt;=0.999,1,(G3916-MainSheet!$C$11-$B$6)*I3916/$C$2/60),0)</f>
        <v>1</v>
      </c>
      <c r="L3916" s="1">
        <f>IF(G3916&gt;MainSheet!$C$11+$B$6+$C$6,IF(L3915&gt;=0.999,1,(G3916-MainSheet!$C$11-$B$6-$C$6)*I3916/$D$2/60),0)</f>
        <v>1</v>
      </c>
      <c r="M3916">
        <f t="shared" si="553"/>
        <v>1</v>
      </c>
      <c r="N3916" s="2">
        <f t="shared" si="554"/>
        <v>3721.0526315789471</v>
      </c>
      <c r="O3916">
        <f t="shared" si="557"/>
        <v>977.02127659574455</v>
      </c>
      <c r="P3916">
        <f t="shared" si="555"/>
        <v>192000</v>
      </c>
      <c r="Q3916" s="2">
        <f t="shared" si="556"/>
        <v>196698.0739081747</v>
      </c>
      <c r="R3916">
        <f>Q3916/MainSheet!$C$8*(G3916-G3915)+R3915</f>
        <v>5969.2577909199317</v>
      </c>
      <c r="S3916">
        <f t="shared" si="558"/>
        <v>96339.982652149862</v>
      </c>
      <c r="T3916">
        <f t="shared" si="550"/>
        <v>39.140000000000782</v>
      </c>
      <c r="U3916" s="1">
        <f>Q3916/MainSheet!$C$22</f>
        <v>1</v>
      </c>
    </row>
    <row r="3917" spans="7:21">
      <c r="G3917">
        <f t="shared" si="551"/>
        <v>39.15000000000078</v>
      </c>
      <c r="H3917">
        <f t="shared" si="552"/>
        <v>198000</v>
      </c>
      <c r="I3917" s="2">
        <f>MIN(MainSheet!$C$10/MainSheet!$C$9,MainSheet!$K$9*60)</f>
        <v>660</v>
      </c>
      <c r="J3917" s="1">
        <f>IF(G3917&gt;MainSheet!$C$11,IF(J3916&gt;=0.999,1,(G3917-MainSheet!$C$11)*I3917/$B$2/60),0)</f>
        <v>1</v>
      </c>
      <c r="K3917" s="1">
        <f>IF(G3917&gt;MainSheet!$C$11+$B$6,IF(K3916&gt;=0.999,1,(G3917-MainSheet!$C$11-$B$6)*I3917/$C$2/60),0)</f>
        <v>1</v>
      </c>
      <c r="L3917" s="1">
        <f>IF(G3917&gt;MainSheet!$C$11+$B$6+$C$6,IF(L3916&gt;=0.999,1,(G3917-MainSheet!$C$11-$B$6-$C$6)*I3917/$D$2/60),0)</f>
        <v>1</v>
      </c>
      <c r="M3917">
        <f t="shared" si="553"/>
        <v>1</v>
      </c>
      <c r="N3917" s="2">
        <f t="shared" si="554"/>
        <v>3721.0526315789471</v>
      </c>
      <c r="O3917">
        <f t="shared" si="557"/>
        <v>977.02127659574455</v>
      </c>
      <c r="P3917">
        <f t="shared" si="555"/>
        <v>192000</v>
      </c>
      <c r="Q3917" s="2">
        <f t="shared" si="556"/>
        <v>196698.0739081747</v>
      </c>
      <c r="R3917">
        <f>Q3917/MainSheet!$C$8*(G3917-G3916)+R3916</f>
        <v>5971.2890374107656</v>
      </c>
      <c r="S3917">
        <f t="shared" si="558"/>
        <v>96372.765664467894</v>
      </c>
      <c r="T3917">
        <f t="shared" si="550"/>
        <v>39.15000000000078</v>
      </c>
      <c r="U3917" s="1">
        <f>Q3917/MainSheet!$C$22</f>
        <v>1</v>
      </c>
    </row>
    <row r="3918" spans="7:21">
      <c r="G3918">
        <f t="shared" si="551"/>
        <v>39.160000000000778</v>
      </c>
      <c r="H3918">
        <f t="shared" si="552"/>
        <v>198000</v>
      </c>
      <c r="I3918" s="2">
        <f>MIN(MainSheet!$C$10/MainSheet!$C$9,MainSheet!$K$9*60)</f>
        <v>660</v>
      </c>
      <c r="J3918" s="1">
        <f>IF(G3918&gt;MainSheet!$C$11,IF(J3917&gt;=0.999,1,(G3918-MainSheet!$C$11)*I3918/$B$2/60),0)</f>
        <v>1</v>
      </c>
      <c r="K3918" s="1">
        <f>IF(G3918&gt;MainSheet!$C$11+$B$6,IF(K3917&gt;=0.999,1,(G3918-MainSheet!$C$11-$B$6)*I3918/$C$2/60),0)</f>
        <v>1</v>
      </c>
      <c r="L3918" s="1">
        <f>IF(G3918&gt;MainSheet!$C$11+$B$6+$C$6,IF(L3917&gt;=0.999,1,(G3918-MainSheet!$C$11-$B$6-$C$6)*I3918/$D$2/60),0)</f>
        <v>1</v>
      </c>
      <c r="M3918">
        <f t="shared" si="553"/>
        <v>1</v>
      </c>
      <c r="N3918" s="2">
        <f t="shared" si="554"/>
        <v>3721.0526315789471</v>
      </c>
      <c r="O3918">
        <f t="shared" si="557"/>
        <v>977.02127659574455</v>
      </c>
      <c r="P3918">
        <f t="shared" si="555"/>
        <v>192000</v>
      </c>
      <c r="Q3918" s="2">
        <f t="shared" si="556"/>
        <v>196698.0739081747</v>
      </c>
      <c r="R3918">
        <f>Q3918/MainSheet!$C$8*(G3918-G3917)+R3917</f>
        <v>5973.3202839015994</v>
      </c>
      <c r="S3918">
        <f t="shared" si="558"/>
        <v>96405.548676785926</v>
      </c>
      <c r="T3918">
        <f t="shared" si="550"/>
        <v>39.160000000000778</v>
      </c>
      <c r="U3918" s="1">
        <f>Q3918/MainSheet!$C$22</f>
        <v>1</v>
      </c>
    </row>
    <row r="3919" spans="7:21">
      <c r="G3919">
        <f t="shared" si="551"/>
        <v>39.170000000000776</v>
      </c>
      <c r="H3919">
        <f t="shared" si="552"/>
        <v>198000</v>
      </c>
      <c r="I3919" s="2">
        <f>MIN(MainSheet!$C$10/MainSheet!$C$9,MainSheet!$K$9*60)</f>
        <v>660</v>
      </c>
      <c r="J3919" s="1">
        <f>IF(G3919&gt;MainSheet!$C$11,IF(J3918&gt;=0.999,1,(G3919-MainSheet!$C$11)*I3919/$B$2/60),0)</f>
        <v>1</v>
      </c>
      <c r="K3919" s="1">
        <f>IF(G3919&gt;MainSheet!$C$11+$B$6,IF(K3918&gt;=0.999,1,(G3919-MainSheet!$C$11-$B$6)*I3919/$C$2/60),0)</f>
        <v>1</v>
      </c>
      <c r="L3919" s="1">
        <f>IF(G3919&gt;MainSheet!$C$11+$B$6+$C$6,IF(L3918&gt;=0.999,1,(G3919-MainSheet!$C$11-$B$6-$C$6)*I3919/$D$2/60),0)</f>
        <v>1</v>
      </c>
      <c r="M3919">
        <f t="shared" si="553"/>
        <v>1</v>
      </c>
      <c r="N3919" s="2">
        <f t="shared" si="554"/>
        <v>3721.0526315789471</v>
      </c>
      <c r="O3919">
        <f t="shared" si="557"/>
        <v>977.02127659574455</v>
      </c>
      <c r="P3919">
        <f t="shared" si="555"/>
        <v>192000</v>
      </c>
      <c r="Q3919" s="2">
        <f t="shared" si="556"/>
        <v>196698.0739081747</v>
      </c>
      <c r="R3919">
        <f>Q3919/MainSheet!$C$8*(G3919-G3918)+R3918</f>
        <v>5975.3515303924332</v>
      </c>
      <c r="S3919">
        <f t="shared" si="558"/>
        <v>96438.331689103958</v>
      </c>
      <c r="T3919">
        <f t="shared" si="550"/>
        <v>39.170000000000776</v>
      </c>
      <c r="U3919" s="1">
        <f>Q3919/MainSheet!$C$22</f>
        <v>1</v>
      </c>
    </row>
    <row r="3920" spans="7:21">
      <c r="G3920">
        <f t="shared" si="551"/>
        <v>39.180000000000774</v>
      </c>
      <c r="H3920">
        <f t="shared" si="552"/>
        <v>198000</v>
      </c>
      <c r="I3920" s="2">
        <f>MIN(MainSheet!$C$10/MainSheet!$C$9,MainSheet!$K$9*60)</f>
        <v>660</v>
      </c>
      <c r="J3920" s="1">
        <f>IF(G3920&gt;MainSheet!$C$11,IF(J3919&gt;=0.999,1,(G3920-MainSheet!$C$11)*I3920/$B$2/60),0)</f>
        <v>1</v>
      </c>
      <c r="K3920" s="1">
        <f>IF(G3920&gt;MainSheet!$C$11+$B$6,IF(K3919&gt;=0.999,1,(G3920-MainSheet!$C$11-$B$6)*I3920/$C$2/60),0)</f>
        <v>1</v>
      </c>
      <c r="L3920" s="1">
        <f>IF(G3920&gt;MainSheet!$C$11+$B$6+$C$6,IF(L3919&gt;=0.999,1,(G3920-MainSheet!$C$11-$B$6-$C$6)*I3920/$D$2/60),0)</f>
        <v>1</v>
      </c>
      <c r="M3920">
        <f t="shared" si="553"/>
        <v>1</v>
      </c>
      <c r="N3920" s="2">
        <f t="shared" si="554"/>
        <v>3721.0526315789471</v>
      </c>
      <c r="O3920">
        <f t="shared" si="557"/>
        <v>977.02127659574455</v>
      </c>
      <c r="P3920">
        <f t="shared" si="555"/>
        <v>192000</v>
      </c>
      <c r="Q3920" s="2">
        <f t="shared" si="556"/>
        <v>196698.0739081747</v>
      </c>
      <c r="R3920">
        <f>Q3920/MainSheet!$C$8*(G3920-G3919)+R3919</f>
        <v>5977.3827768832671</v>
      </c>
      <c r="S3920">
        <f t="shared" si="558"/>
        <v>96471.11470142199</v>
      </c>
      <c r="T3920">
        <f t="shared" si="550"/>
        <v>39.180000000000774</v>
      </c>
      <c r="U3920" s="1">
        <f>Q3920/MainSheet!$C$22</f>
        <v>1</v>
      </c>
    </row>
    <row r="3921" spans="7:21">
      <c r="G3921">
        <f t="shared" si="551"/>
        <v>39.190000000000772</v>
      </c>
      <c r="H3921">
        <f t="shared" si="552"/>
        <v>198000</v>
      </c>
      <c r="I3921" s="2">
        <f>MIN(MainSheet!$C$10/MainSheet!$C$9,MainSheet!$K$9*60)</f>
        <v>660</v>
      </c>
      <c r="J3921" s="1">
        <f>IF(G3921&gt;MainSheet!$C$11,IF(J3920&gt;=0.999,1,(G3921-MainSheet!$C$11)*I3921/$B$2/60),0)</f>
        <v>1</v>
      </c>
      <c r="K3921" s="1">
        <f>IF(G3921&gt;MainSheet!$C$11+$B$6,IF(K3920&gt;=0.999,1,(G3921-MainSheet!$C$11-$B$6)*I3921/$C$2/60),0)</f>
        <v>1</v>
      </c>
      <c r="L3921" s="1">
        <f>IF(G3921&gt;MainSheet!$C$11+$B$6+$C$6,IF(L3920&gt;=0.999,1,(G3921-MainSheet!$C$11-$B$6-$C$6)*I3921/$D$2/60),0)</f>
        <v>1</v>
      </c>
      <c r="M3921">
        <f t="shared" si="553"/>
        <v>1</v>
      </c>
      <c r="N3921" s="2">
        <f t="shared" si="554"/>
        <v>3721.0526315789471</v>
      </c>
      <c r="O3921">
        <f t="shared" si="557"/>
        <v>977.02127659574455</v>
      </c>
      <c r="P3921">
        <f t="shared" si="555"/>
        <v>192000</v>
      </c>
      <c r="Q3921" s="2">
        <f t="shared" si="556"/>
        <v>196698.0739081747</v>
      </c>
      <c r="R3921">
        <f>Q3921/MainSheet!$C$8*(G3921-G3920)+R3920</f>
        <v>5979.4140233741009</v>
      </c>
      <c r="S3921">
        <f t="shared" si="558"/>
        <v>96503.897713740022</v>
      </c>
      <c r="T3921">
        <f t="shared" si="550"/>
        <v>39.190000000000772</v>
      </c>
      <c r="U3921" s="1">
        <f>Q3921/MainSheet!$C$22</f>
        <v>1</v>
      </c>
    </row>
    <row r="3922" spans="7:21">
      <c r="G3922">
        <f t="shared" si="551"/>
        <v>39.20000000000077</v>
      </c>
      <c r="H3922">
        <f t="shared" si="552"/>
        <v>198000</v>
      </c>
      <c r="I3922" s="2">
        <f>MIN(MainSheet!$C$10/MainSheet!$C$9,MainSheet!$K$9*60)</f>
        <v>660</v>
      </c>
      <c r="J3922" s="1">
        <f>IF(G3922&gt;MainSheet!$C$11,IF(J3921&gt;=0.999,1,(G3922-MainSheet!$C$11)*I3922/$B$2/60),0)</f>
        <v>1</v>
      </c>
      <c r="K3922" s="1">
        <f>IF(G3922&gt;MainSheet!$C$11+$B$6,IF(K3921&gt;=0.999,1,(G3922-MainSheet!$C$11-$B$6)*I3922/$C$2/60),0)</f>
        <v>1</v>
      </c>
      <c r="L3922" s="1">
        <f>IF(G3922&gt;MainSheet!$C$11+$B$6+$C$6,IF(L3921&gt;=0.999,1,(G3922-MainSheet!$C$11-$B$6-$C$6)*I3922/$D$2/60),0)</f>
        <v>1</v>
      </c>
      <c r="M3922">
        <f t="shared" si="553"/>
        <v>1</v>
      </c>
      <c r="N3922" s="2">
        <f t="shared" si="554"/>
        <v>3721.0526315789471</v>
      </c>
      <c r="O3922">
        <f t="shared" si="557"/>
        <v>977.02127659574455</v>
      </c>
      <c r="P3922">
        <f t="shared" si="555"/>
        <v>192000</v>
      </c>
      <c r="Q3922" s="2">
        <f t="shared" si="556"/>
        <v>196698.0739081747</v>
      </c>
      <c r="R3922">
        <f>Q3922/MainSheet!$C$8*(G3922-G3921)+R3921</f>
        <v>5981.4452698649347</v>
      </c>
      <c r="S3922">
        <f t="shared" si="558"/>
        <v>96536.680726058054</v>
      </c>
      <c r="T3922">
        <f t="shared" si="550"/>
        <v>39.20000000000077</v>
      </c>
      <c r="U3922" s="1">
        <f>Q3922/MainSheet!$C$22</f>
        <v>1</v>
      </c>
    </row>
    <row r="3923" spans="7:21">
      <c r="G3923">
        <f t="shared" si="551"/>
        <v>39.210000000000768</v>
      </c>
      <c r="H3923">
        <f t="shared" si="552"/>
        <v>198000</v>
      </c>
      <c r="I3923" s="2">
        <f>MIN(MainSheet!$C$10/MainSheet!$C$9,MainSheet!$K$9*60)</f>
        <v>660</v>
      </c>
      <c r="J3923" s="1">
        <f>IF(G3923&gt;MainSheet!$C$11,IF(J3922&gt;=0.999,1,(G3923-MainSheet!$C$11)*I3923/$B$2/60),0)</f>
        <v>1</v>
      </c>
      <c r="K3923" s="1">
        <f>IF(G3923&gt;MainSheet!$C$11+$B$6,IF(K3922&gt;=0.999,1,(G3923-MainSheet!$C$11-$B$6)*I3923/$C$2/60),0)</f>
        <v>1</v>
      </c>
      <c r="L3923" s="1">
        <f>IF(G3923&gt;MainSheet!$C$11+$B$6+$C$6,IF(L3922&gt;=0.999,1,(G3923-MainSheet!$C$11-$B$6-$C$6)*I3923/$D$2/60),0)</f>
        <v>1</v>
      </c>
      <c r="M3923">
        <f t="shared" si="553"/>
        <v>1</v>
      </c>
      <c r="N3923" s="2">
        <f t="shared" si="554"/>
        <v>3721.0526315789471</v>
      </c>
      <c r="O3923">
        <f t="shared" si="557"/>
        <v>977.02127659574455</v>
      </c>
      <c r="P3923">
        <f t="shared" si="555"/>
        <v>192000</v>
      </c>
      <c r="Q3923" s="2">
        <f t="shared" si="556"/>
        <v>196698.0739081747</v>
      </c>
      <c r="R3923">
        <f>Q3923/MainSheet!$C$8*(G3923-G3922)+R3922</f>
        <v>5983.4765163557686</v>
      </c>
      <c r="S3923">
        <f t="shared" si="558"/>
        <v>96569.463738376086</v>
      </c>
      <c r="T3923">
        <f t="shared" si="550"/>
        <v>39.210000000000768</v>
      </c>
      <c r="U3923" s="1">
        <f>Q3923/MainSheet!$C$22</f>
        <v>1</v>
      </c>
    </row>
    <row r="3924" spans="7:21">
      <c r="G3924">
        <f t="shared" si="551"/>
        <v>39.220000000000766</v>
      </c>
      <c r="H3924">
        <f t="shared" si="552"/>
        <v>198000</v>
      </c>
      <c r="I3924" s="2">
        <f>MIN(MainSheet!$C$10/MainSheet!$C$9,MainSheet!$K$9*60)</f>
        <v>660</v>
      </c>
      <c r="J3924" s="1">
        <f>IF(G3924&gt;MainSheet!$C$11,IF(J3923&gt;=0.999,1,(G3924-MainSheet!$C$11)*I3924/$B$2/60),0)</f>
        <v>1</v>
      </c>
      <c r="K3924" s="1">
        <f>IF(G3924&gt;MainSheet!$C$11+$B$6,IF(K3923&gt;=0.999,1,(G3924-MainSheet!$C$11-$B$6)*I3924/$C$2/60),0)</f>
        <v>1</v>
      </c>
      <c r="L3924" s="1">
        <f>IF(G3924&gt;MainSheet!$C$11+$B$6+$C$6,IF(L3923&gt;=0.999,1,(G3924-MainSheet!$C$11-$B$6-$C$6)*I3924/$D$2/60),0)</f>
        <v>1</v>
      </c>
      <c r="M3924">
        <f t="shared" si="553"/>
        <v>1</v>
      </c>
      <c r="N3924" s="2">
        <f t="shared" si="554"/>
        <v>3721.0526315789471</v>
      </c>
      <c r="O3924">
        <f t="shared" si="557"/>
        <v>977.02127659574455</v>
      </c>
      <c r="P3924">
        <f t="shared" si="555"/>
        <v>192000</v>
      </c>
      <c r="Q3924" s="2">
        <f t="shared" si="556"/>
        <v>196698.0739081747</v>
      </c>
      <c r="R3924">
        <f>Q3924/MainSheet!$C$8*(G3924-G3923)+R3923</f>
        <v>5985.5077628466024</v>
      </c>
      <c r="S3924">
        <f t="shared" si="558"/>
        <v>96602.246750694118</v>
      </c>
      <c r="T3924">
        <f t="shared" si="550"/>
        <v>39.220000000000766</v>
      </c>
      <c r="U3924" s="1">
        <f>Q3924/MainSheet!$C$22</f>
        <v>1</v>
      </c>
    </row>
    <row r="3925" spans="7:21">
      <c r="G3925">
        <f t="shared" si="551"/>
        <v>39.230000000000764</v>
      </c>
      <c r="H3925">
        <f t="shared" si="552"/>
        <v>198000</v>
      </c>
      <c r="I3925" s="2">
        <f>MIN(MainSheet!$C$10/MainSheet!$C$9,MainSheet!$K$9*60)</f>
        <v>660</v>
      </c>
      <c r="J3925" s="1">
        <f>IF(G3925&gt;MainSheet!$C$11,IF(J3924&gt;=0.999,1,(G3925-MainSheet!$C$11)*I3925/$B$2/60),0)</f>
        <v>1</v>
      </c>
      <c r="K3925" s="1">
        <f>IF(G3925&gt;MainSheet!$C$11+$B$6,IF(K3924&gt;=0.999,1,(G3925-MainSheet!$C$11-$B$6)*I3925/$C$2/60),0)</f>
        <v>1</v>
      </c>
      <c r="L3925" s="1">
        <f>IF(G3925&gt;MainSheet!$C$11+$B$6+$C$6,IF(L3924&gt;=0.999,1,(G3925-MainSheet!$C$11-$B$6-$C$6)*I3925/$D$2/60),0)</f>
        <v>1</v>
      </c>
      <c r="M3925">
        <f t="shared" si="553"/>
        <v>1</v>
      </c>
      <c r="N3925" s="2">
        <f t="shared" si="554"/>
        <v>3721.0526315789471</v>
      </c>
      <c r="O3925">
        <f t="shared" si="557"/>
        <v>977.02127659574455</v>
      </c>
      <c r="P3925">
        <f t="shared" si="555"/>
        <v>192000</v>
      </c>
      <c r="Q3925" s="2">
        <f t="shared" si="556"/>
        <v>196698.0739081747</v>
      </c>
      <c r="R3925">
        <f>Q3925/MainSheet!$C$8*(G3925-G3924)+R3924</f>
        <v>5987.5390093374363</v>
      </c>
      <c r="S3925">
        <f t="shared" si="558"/>
        <v>96635.029763012149</v>
      </c>
      <c r="T3925">
        <f t="shared" si="550"/>
        <v>39.230000000000764</v>
      </c>
      <c r="U3925" s="1">
        <f>Q3925/MainSheet!$C$22</f>
        <v>1</v>
      </c>
    </row>
    <row r="3926" spans="7:21">
      <c r="G3926">
        <f t="shared" si="551"/>
        <v>39.240000000000762</v>
      </c>
      <c r="H3926">
        <f t="shared" si="552"/>
        <v>198000</v>
      </c>
      <c r="I3926" s="2">
        <f>MIN(MainSheet!$C$10/MainSheet!$C$9,MainSheet!$K$9*60)</f>
        <v>660</v>
      </c>
      <c r="J3926" s="1">
        <f>IF(G3926&gt;MainSheet!$C$11,IF(J3925&gt;=0.999,1,(G3926-MainSheet!$C$11)*I3926/$B$2/60),0)</f>
        <v>1</v>
      </c>
      <c r="K3926" s="1">
        <f>IF(G3926&gt;MainSheet!$C$11+$B$6,IF(K3925&gt;=0.999,1,(G3926-MainSheet!$C$11-$B$6)*I3926/$C$2/60),0)</f>
        <v>1</v>
      </c>
      <c r="L3926" s="1">
        <f>IF(G3926&gt;MainSheet!$C$11+$B$6+$C$6,IF(L3925&gt;=0.999,1,(G3926-MainSheet!$C$11-$B$6-$C$6)*I3926/$D$2/60),0)</f>
        <v>1</v>
      </c>
      <c r="M3926">
        <f t="shared" si="553"/>
        <v>1</v>
      </c>
      <c r="N3926" s="2">
        <f t="shared" si="554"/>
        <v>3721.0526315789471</v>
      </c>
      <c r="O3926">
        <f t="shared" si="557"/>
        <v>977.02127659574455</v>
      </c>
      <c r="P3926">
        <f t="shared" si="555"/>
        <v>192000</v>
      </c>
      <c r="Q3926" s="2">
        <f t="shared" si="556"/>
        <v>196698.0739081747</v>
      </c>
      <c r="R3926">
        <f>Q3926/MainSheet!$C$8*(G3926-G3925)+R3925</f>
        <v>5989.5702558282701</v>
      </c>
      <c r="S3926">
        <f t="shared" si="558"/>
        <v>96667.812775330181</v>
      </c>
      <c r="T3926">
        <f t="shared" si="550"/>
        <v>39.240000000000762</v>
      </c>
      <c r="U3926" s="1">
        <f>Q3926/MainSheet!$C$22</f>
        <v>1</v>
      </c>
    </row>
    <row r="3927" spans="7:21">
      <c r="G3927">
        <f t="shared" si="551"/>
        <v>39.25000000000076</v>
      </c>
      <c r="H3927">
        <f t="shared" si="552"/>
        <v>198000</v>
      </c>
      <c r="I3927" s="2">
        <f>MIN(MainSheet!$C$10/MainSheet!$C$9,MainSheet!$K$9*60)</f>
        <v>660</v>
      </c>
      <c r="J3927" s="1">
        <f>IF(G3927&gt;MainSheet!$C$11,IF(J3926&gt;=0.999,1,(G3927-MainSheet!$C$11)*I3927/$B$2/60),0)</f>
        <v>1</v>
      </c>
      <c r="K3927" s="1">
        <f>IF(G3927&gt;MainSheet!$C$11+$B$6,IF(K3926&gt;=0.999,1,(G3927-MainSheet!$C$11-$B$6)*I3927/$C$2/60),0)</f>
        <v>1</v>
      </c>
      <c r="L3927" s="1">
        <f>IF(G3927&gt;MainSheet!$C$11+$B$6+$C$6,IF(L3926&gt;=0.999,1,(G3927-MainSheet!$C$11-$B$6-$C$6)*I3927/$D$2/60),0)</f>
        <v>1</v>
      </c>
      <c r="M3927">
        <f t="shared" si="553"/>
        <v>1</v>
      </c>
      <c r="N3927" s="2">
        <f t="shared" si="554"/>
        <v>3721.0526315789471</v>
      </c>
      <c r="O3927">
        <f t="shared" si="557"/>
        <v>977.02127659574455</v>
      </c>
      <c r="P3927">
        <f t="shared" si="555"/>
        <v>192000</v>
      </c>
      <c r="Q3927" s="2">
        <f t="shared" si="556"/>
        <v>196698.0739081747</v>
      </c>
      <c r="R3927">
        <f>Q3927/MainSheet!$C$8*(G3927-G3926)+R3926</f>
        <v>5991.6015023191039</v>
      </c>
      <c r="S3927">
        <f t="shared" si="558"/>
        <v>96700.595787648213</v>
      </c>
      <c r="T3927">
        <f t="shared" si="550"/>
        <v>39.25000000000076</v>
      </c>
      <c r="U3927" s="1">
        <f>Q3927/MainSheet!$C$22</f>
        <v>1</v>
      </c>
    </row>
    <row r="3928" spans="7:21">
      <c r="G3928">
        <f t="shared" si="551"/>
        <v>39.260000000000758</v>
      </c>
      <c r="H3928">
        <f t="shared" si="552"/>
        <v>198000</v>
      </c>
      <c r="I3928" s="2">
        <f>MIN(MainSheet!$C$10/MainSheet!$C$9,MainSheet!$K$9*60)</f>
        <v>660</v>
      </c>
      <c r="J3928" s="1">
        <f>IF(G3928&gt;MainSheet!$C$11,IF(J3927&gt;=0.999,1,(G3928-MainSheet!$C$11)*I3928/$B$2/60),0)</f>
        <v>1</v>
      </c>
      <c r="K3928" s="1">
        <f>IF(G3928&gt;MainSheet!$C$11+$B$6,IF(K3927&gt;=0.999,1,(G3928-MainSheet!$C$11-$B$6)*I3928/$C$2/60),0)</f>
        <v>1</v>
      </c>
      <c r="L3928" s="1">
        <f>IF(G3928&gt;MainSheet!$C$11+$B$6+$C$6,IF(L3927&gt;=0.999,1,(G3928-MainSheet!$C$11-$B$6-$C$6)*I3928/$D$2/60),0)</f>
        <v>1</v>
      </c>
      <c r="M3928">
        <f t="shared" si="553"/>
        <v>1</v>
      </c>
      <c r="N3928" s="2">
        <f t="shared" si="554"/>
        <v>3721.0526315789471</v>
      </c>
      <c r="O3928">
        <f t="shared" si="557"/>
        <v>977.02127659574455</v>
      </c>
      <c r="P3928">
        <f t="shared" si="555"/>
        <v>192000</v>
      </c>
      <c r="Q3928" s="2">
        <f t="shared" si="556"/>
        <v>196698.0739081747</v>
      </c>
      <c r="R3928">
        <f>Q3928/MainSheet!$C$8*(G3928-G3927)+R3927</f>
        <v>5993.6327488099378</v>
      </c>
      <c r="S3928">
        <f t="shared" si="558"/>
        <v>96733.378799966245</v>
      </c>
      <c r="T3928">
        <f t="shared" si="550"/>
        <v>39.260000000000758</v>
      </c>
      <c r="U3928" s="1">
        <f>Q3928/MainSheet!$C$22</f>
        <v>1</v>
      </c>
    </row>
    <row r="3929" spans="7:21">
      <c r="G3929">
        <f t="shared" si="551"/>
        <v>39.270000000000756</v>
      </c>
      <c r="H3929">
        <f t="shared" si="552"/>
        <v>198000</v>
      </c>
      <c r="I3929" s="2">
        <f>MIN(MainSheet!$C$10/MainSheet!$C$9,MainSheet!$K$9*60)</f>
        <v>660</v>
      </c>
      <c r="J3929" s="1">
        <f>IF(G3929&gt;MainSheet!$C$11,IF(J3928&gt;=0.999,1,(G3929-MainSheet!$C$11)*I3929/$B$2/60),0)</f>
        <v>1</v>
      </c>
      <c r="K3929" s="1">
        <f>IF(G3929&gt;MainSheet!$C$11+$B$6,IF(K3928&gt;=0.999,1,(G3929-MainSheet!$C$11-$B$6)*I3929/$C$2/60),0)</f>
        <v>1</v>
      </c>
      <c r="L3929" s="1">
        <f>IF(G3929&gt;MainSheet!$C$11+$B$6+$C$6,IF(L3928&gt;=0.999,1,(G3929-MainSheet!$C$11-$B$6-$C$6)*I3929/$D$2/60),0)</f>
        <v>1</v>
      </c>
      <c r="M3929">
        <f t="shared" si="553"/>
        <v>1</v>
      </c>
      <c r="N3929" s="2">
        <f t="shared" si="554"/>
        <v>3721.0526315789471</v>
      </c>
      <c r="O3929">
        <f t="shared" si="557"/>
        <v>977.02127659574455</v>
      </c>
      <c r="P3929">
        <f t="shared" si="555"/>
        <v>192000</v>
      </c>
      <c r="Q3929" s="2">
        <f t="shared" si="556"/>
        <v>196698.0739081747</v>
      </c>
      <c r="R3929">
        <f>Q3929/MainSheet!$C$8*(G3929-G3928)+R3928</f>
        <v>5995.6639953007716</v>
      </c>
      <c r="S3929">
        <f t="shared" si="558"/>
        <v>96766.161812284277</v>
      </c>
      <c r="T3929">
        <f t="shared" si="550"/>
        <v>39.270000000000756</v>
      </c>
      <c r="U3929" s="1">
        <f>Q3929/MainSheet!$C$22</f>
        <v>1</v>
      </c>
    </row>
    <row r="3930" spans="7:21">
      <c r="G3930">
        <f t="shared" si="551"/>
        <v>39.280000000000754</v>
      </c>
      <c r="H3930">
        <f t="shared" si="552"/>
        <v>198000</v>
      </c>
      <c r="I3930" s="2">
        <f>MIN(MainSheet!$C$10/MainSheet!$C$9,MainSheet!$K$9*60)</f>
        <v>660</v>
      </c>
      <c r="J3930" s="1">
        <f>IF(G3930&gt;MainSheet!$C$11,IF(J3929&gt;=0.999,1,(G3930-MainSheet!$C$11)*I3930/$B$2/60),0)</f>
        <v>1</v>
      </c>
      <c r="K3930" s="1">
        <f>IF(G3930&gt;MainSheet!$C$11+$B$6,IF(K3929&gt;=0.999,1,(G3930-MainSheet!$C$11-$B$6)*I3930/$C$2/60),0)</f>
        <v>1</v>
      </c>
      <c r="L3930" s="1">
        <f>IF(G3930&gt;MainSheet!$C$11+$B$6+$C$6,IF(L3929&gt;=0.999,1,(G3930-MainSheet!$C$11-$B$6-$C$6)*I3930/$D$2/60),0)</f>
        <v>1</v>
      </c>
      <c r="M3930">
        <f t="shared" si="553"/>
        <v>1</v>
      </c>
      <c r="N3930" s="2">
        <f t="shared" si="554"/>
        <v>3721.0526315789471</v>
      </c>
      <c r="O3930">
        <f t="shared" si="557"/>
        <v>977.02127659574455</v>
      </c>
      <c r="P3930">
        <f t="shared" si="555"/>
        <v>192000</v>
      </c>
      <c r="Q3930" s="2">
        <f t="shared" si="556"/>
        <v>196698.0739081747</v>
      </c>
      <c r="R3930">
        <f>Q3930/MainSheet!$C$8*(G3930-G3929)+R3929</f>
        <v>5997.6952417916054</v>
      </c>
      <c r="S3930">
        <f t="shared" si="558"/>
        <v>96798.944824602309</v>
      </c>
      <c r="T3930">
        <f t="shared" si="550"/>
        <v>39.280000000000754</v>
      </c>
      <c r="U3930" s="1">
        <f>Q3930/MainSheet!$C$22</f>
        <v>1</v>
      </c>
    </row>
    <row r="3931" spans="7:21">
      <c r="G3931">
        <f t="shared" si="551"/>
        <v>39.290000000000752</v>
      </c>
      <c r="H3931">
        <f t="shared" si="552"/>
        <v>198000</v>
      </c>
      <c r="I3931" s="2">
        <f>MIN(MainSheet!$C$10/MainSheet!$C$9,MainSheet!$K$9*60)</f>
        <v>660</v>
      </c>
      <c r="J3931" s="1">
        <f>IF(G3931&gt;MainSheet!$C$11,IF(J3930&gt;=0.999,1,(G3931-MainSheet!$C$11)*I3931/$B$2/60),0)</f>
        <v>1</v>
      </c>
      <c r="K3931" s="1">
        <f>IF(G3931&gt;MainSheet!$C$11+$B$6,IF(K3930&gt;=0.999,1,(G3931-MainSheet!$C$11-$B$6)*I3931/$C$2/60),0)</f>
        <v>1</v>
      </c>
      <c r="L3931" s="1">
        <f>IF(G3931&gt;MainSheet!$C$11+$B$6+$C$6,IF(L3930&gt;=0.999,1,(G3931-MainSheet!$C$11-$B$6-$C$6)*I3931/$D$2/60),0)</f>
        <v>1</v>
      </c>
      <c r="M3931">
        <f t="shared" si="553"/>
        <v>1</v>
      </c>
      <c r="N3931" s="2">
        <f t="shared" si="554"/>
        <v>3721.0526315789471</v>
      </c>
      <c r="O3931">
        <f t="shared" si="557"/>
        <v>977.02127659574455</v>
      </c>
      <c r="P3931">
        <f t="shared" si="555"/>
        <v>192000</v>
      </c>
      <c r="Q3931" s="2">
        <f t="shared" si="556"/>
        <v>196698.0739081747</v>
      </c>
      <c r="R3931">
        <f>Q3931/MainSheet!$C$8*(G3931-G3930)+R3930</f>
        <v>5999.7264882824393</v>
      </c>
      <c r="S3931">
        <f t="shared" si="558"/>
        <v>96831.727836920341</v>
      </c>
      <c r="T3931">
        <f t="shared" si="550"/>
        <v>39.290000000000752</v>
      </c>
      <c r="U3931" s="1">
        <f>Q3931/MainSheet!$C$22</f>
        <v>1</v>
      </c>
    </row>
    <row r="3932" spans="7:21">
      <c r="G3932">
        <f t="shared" si="551"/>
        <v>39.30000000000075</v>
      </c>
      <c r="H3932">
        <f t="shared" si="552"/>
        <v>198000</v>
      </c>
      <c r="I3932" s="2">
        <f>MIN(MainSheet!$C$10/MainSheet!$C$9,MainSheet!$K$9*60)</f>
        <v>660</v>
      </c>
      <c r="J3932" s="1">
        <f>IF(G3932&gt;MainSheet!$C$11,IF(J3931&gt;=0.999,1,(G3932-MainSheet!$C$11)*I3932/$B$2/60),0)</f>
        <v>1</v>
      </c>
      <c r="K3932" s="1">
        <f>IF(G3932&gt;MainSheet!$C$11+$B$6,IF(K3931&gt;=0.999,1,(G3932-MainSheet!$C$11-$B$6)*I3932/$C$2/60),0)</f>
        <v>1</v>
      </c>
      <c r="L3932" s="1">
        <f>IF(G3932&gt;MainSheet!$C$11+$B$6+$C$6,IF(L3931&gt;=0.999,1,(G3932-MainSheet!$C$11-$B$6-$C$6)*I3932/$D$2/60),0)</f>
        <v>1</v>
      </c>
      <c r="M3932">
        <f t="shared" si="553"/>
        <v>1</v>
      </c>
      <c r="N3932" s="2">
        <f t="shared" si="554"/>
        <v>3721.0526315789471</v>
      </c>
      <c r="O3932">
        <f t="shared" si="557"/>
        <v>977.02127659574455</v>
      </c>
      <c r="P3932">
        <f t="shared" si="555"/>
        <v>192000</v>
      </c>
      <c r="Q3932" s="2">
        <f t="shared" si="556"/>
        <v>196698.0739081747</v>
      </c>
      <c r="R3932">
        <f>Q3932/MainSheet!$C$8*(G3932-G3931)+R3931</f>
        <v>6001.7577347732731</v>
      </c>
      <c r="S3932">
        <f t="shared" si="558"/>
        <v>96864.510849238373</v>
      </c>
      <c r="T3932">
        <f t="shared" si="550"/>
        <v>39.30000000000075</v>
      </c>
      <c r="U3932" s="1">
        <f>Q3932/MainSheet!$C$22</f>
        <v>1</v>
      </c>
    </row>
    <row r="3933" spans="7:21">
      <c r="G3933">
        <f t="shared" si="551"/>
        <v>39.310000000000748</v>
      </c>
      <c r="H3933">
        <f t="shared" si="552"/>
        <v>198000</v>
      </c>
      <c r="I3933" s="2">
        <f>MIN(MainSheet!$C$10/MainSheet!$C$9,MainSheet!$K$9*60)</f>
        <v>660</v>
      </c>
      <c r="J3933" s="1">
        <f>IF(G3933&gt;MainSheet!$C$11,IF(J3932&gt;=0.999,1,(G3933-MainSheet!$C$11)*I3933/$B$2/60),0)</f>
        <v>1</v>
      </c>
      <c r="K3933" s="1">
        <f>IF(G3933&gt;MainSheet!$C$11+$B$6,IF(K3932&gt;=0.999,1,(G3933-MainSheet!$C$11-$B$6)*I3933/$C$2/60),0)</f>
        <v>1</v>
      </c>
      <c r="L3933" s="1">
        <f>IF(G3933&gt;MainSheet!$C$11+$B$6+$C$6,IF(L3932&gt;=0.999,1,(G3933-MainSheet!$C$11-$B$6-$C$6)*I3933/$D$2/60),0)</f>
        <v>1</v>
      </c>
      <c r="M3933">
        <f t="shared" si="553"/>
        <v>1</v>
      </c>
      <c r="N3933" s="2">
        <f t="shared" si="554"/>
        <v>3721.0526315789471</v>
      </c>
      <c r="O3933">
        <f t="shared" si="557"/>
        <v>977.02127659574455</v>
      </c>
      <c r="P3933">
        <f t="shared" si="555"/>
        <v>192000</v>
      </c>
      <c r="Q3933" s="2">
        <f t="shared" si="556"/>
        <v>196698.0739081747</v>
      </c>
      <c r="R3933">
        <f>Q3933/MainSheet!$C$8*(G3933-G3932)+R3932</f>
        <v>6003.788981264107</v>
      </c>
      <c r="S3933">
        <f t="shared" si="558"/>
        <v>96897.293861556405</v>
      </c>
      <c r="T3933">
        <f t="shared" si="550"/>
        <v>39.310000000000748</v>
      </c>
      <c r="U3933" s="1">
        <f>Q3933/MainSheet!$C$22</f>
        <v>1</v>
      </c>
    </row>
    <row r="3934" spans="7:21">
      <c r="G3934">
        <f t="shared" si="551"/>
        <v>39.320000000000746</v>
      </c>
      <c r="H3934">
        <f t="shared" si="552"/>
        <v>198000</v>
      </c>
      <c r="I3934" s="2">
        <f>MIN(MainSheet!$C$10/MainSheet!$C$9,MainSheet!$K$9*60)</f>
        <v>660</v>
      </c>
      <c r="J3934" s="1">
        <f>IF(G3934&gt;MainSheet!$C$11,IF(J3933&gt;=0.999,1,(G3934-MainSheet!$C$11)*I3934/$B$2/60),0)</f>
        <v>1</v>
      </c>
      <c r="K3934" s="1">
        <f>IF(G3934&gt;MainSheet!$C$11+$B$6,IF(K3933&gt;=0.999,1,(G3934-MainSheet!$C$11-$B$6)*I3934/$C$2/60),0)</f>
        <v>1</v>
      </c>
      <c r="L3934" s="1">
        <f>IF(G3934&gt;MainSheet!$C$11+$B$6+$C$6,IF(L3933&gt;=0.999,1,(G3934-MainSheet!$C$11-$B$6-$C$6)*I3934/$D$2/60),0)</f>
        <v>1</v>
      </c>
      <c r="M3934">
        <f t="shared" si="553"/>
        <v>1</v>
      </c>
      <c r="N3934" s="2">
        <f t="shared" si="554"/>
        <v>3721.0526315789471</v>
      </c>
      <c r="O3934">
        <f t="shared" si="557"/>
        <v>977.02127659574455</v>
      </c>
      <c r="P3934">
        <f t="shared" si="555"/>
        <v>192000</v>
      </c>
      <c r="Q3934" s="2">
        <f t="shared" si="556"/>
        <v>196698.0739081747</v>
      </c>
      <c r="R3934">
        <f>Q3934/MainSheet!$C$8*(G3934-G3933)+R3933</f>
        <v>6005.8202277549408</v>
      </c>
      <c r="S3934">
        <f t="shared" si="558"/>
        <v>96930.076873874437</v>
      </c>
      <c r="T3934">
        <f t="shared" si="550"/>
        <v>39.320000000000746</v>
      </c>
      <c r="U3934" s="1">
        <f>Q3934/MainSheet!$C$22</f>
        <v>1</v>
      </c>
    </row>
    <row r="3935" spans="7:21">
      <c r="G3935">
        <f t="shared" si="551"/>
        <v>39.330000000000744</v>
      </c>
      <c r="H3935">
        <f t="shared" si="552"/>
        <v>198000</v>
      </c>
      <c r="I3935" s="2">
        <f>MIN(MainSheet!$C$10/MainSheet!$C$9,MainSheet!$K$9*60)</f>
        <v>660</v>
      </c>
      <c r="J3935" s="1">
        <f>IF(G3935&gt;MainSheet!$C$11,IF(J3934&gt;=0.999,1,(G3935-MainSheet!$C$11)*I3935/$B$2/60),0)</f>
        <v>1</v>
      </c>
      <c r="K3935" s="1">
        <f>IF(G3935&gt;MainSheet!$C$11+$B$6,IF(K3934&gt;=0.999,1,(G3935-MainSheet!$C$11-$B$6)*I3935/$C$2/60),0)</f>
        <v>1</v>
      </c>
      <c r="L3935" s="1">
        <f>IF(G3935&gt;MainSheet!$C$11+$B$6+$C$6,IF(L3934&gt;=0.999,1,(G3935-MainSheet!$C$11-$B$6-$C$6)*I3935/$D$2/60),0)</f>
        <v>1</v>
      </c>
      <c r="M3935">
        <f t="shared" si="553"/>
        <v>1</v>
      </c>
      <c r="N3935" s="2">
        <f t="shared" si="554"/>
        <v>3721.0526315789471</v>
      </c>
      <c r="O3935">
        <f t="shared" si="557"/>
        <v>977.02127659574455</v>
      </c>
      <c r="P3935">
        <f t="shared" si="555"/>
        <v>192000</v>
      </c>
      <c r="Q3935" s="2">
        <f t="shared" si="556"/>
        <v>196698.0739081747</v>
      </c>
      <c r="R3935">
        <f>Q3935/MainSheet!$C$8*(G3935-G3934)+R3934</f>
        <v>6007.8514742457746</v>
      </c>
      <c r="S3935">
        <f t="shared" si="558"/>
        <v>96962.859886192469</v>
      </c>
      <c r="T3935">
        <f t="shared" si="550"/>
        <v>39.330000000000744</v>
      </c>
      <c r="U3935" s="1">
        <f>Q3935/MainSheet!$C$22</f>
        <v>1</v>
      </c>
    </row>
    <row r="3936" spans="7:21">
      <c r="G3936">
        <f t="shared" si="551"/>
        <v>39.340000000000742</v>
      </c>
      <c r="H3936">
        <f t="shared" si="552"/>
        <v>198000</v>
      </c>
      <c r="I3936" s="2">
        <f>MIN(MainSheet!$C$10/MainSheet!$C$9,MainSheet!$K$9*60)</f>
        <v>660</v>
      </c>
      <c r="J3936" s="1">
        <f>IF(G3936&gt;MainSheet!$C$11,IF(J3935&gt;=0.999,1,(G3936-MainSheet!$C$11)*I3936/$B$2/60),0)</f>
        <v>1</v>
      </c>
      <c r="K3936" s="1">
        <f>IF(G3936&gt;MainSheet!$C$11+$B$6,IF(K3935&gt;=0.999,1,(G3936-MainSheet!$C$11-$B$6)*I3936/$C$2/60),0)</f>
        <v>1</v>
      </c>
      <c r="L3936" s="1">
        <f>IF(G3936&gt;MainSheet!$C$11+$B$6+$C$6,IF(L3935&gt;=0.999,1,(G3936-MainSheet!$C$11-$B$6-$C$6)*I3936/$D$2/60),0)</f>
        <v>1</v>
      </c>
      <c r="M3936">
        <f t="shared" si="553"/>
        <v>1</v>
      </c>
      <c r="N3936" s="2">
        <f t="shared" si="554"/>
        <v>3721.0526315789471</v>
      </c>
      <c r="O3936">
        <f t="shared" si="557"/>
        <v>977.02127659574455</v>
      </c>
      <c r="P3936">
        <f t="shared" si="555"/>
        <v>192000</v>
      </c>
      <c r="Q3936" s="2">
        <f t="shared" si="556"/>
        <v>196698.0739081747</v>
      </c>
      <c r="R3936">
        <f>Q3936/MainSheet!$C$8*(G3936-G3935)+R3935</f>
        <v>6009.8827207366085</v>
      </c>
      <c r="S3936">
        <f t="shared" si="558"/>
        <v>96995.642898510501</v>
      </c>
      <c r="T3936">
        <f t="shared" si="550"/>
        <v>39.340000000000742</v>
      </c>
      <c r="U3936" s="1">
        <f>Q3936/MainSheet!$C$22</f>
        <v>1</v>
      </c>
    </row>
    <row r="3937" spans="7:21">
      <c r="G3937">
        <f t="shared" si="551"/>
        <v>39.35000000000074</v>
      </c>
      <c r="H3937">
        <f t="shared" si="552"/>
        <v>198000</v>
      </c>
      <c r="I3937" s="2">
        <f>MIN(MainSheet!$C$10/MainSheet!$C$9,MainSheet!$K$9*60)</f>
        <v>660</v>
      </c>
      <c r="J3937" s="1">
        <f>IF(G3937&gt;MainSheet!$C$11,IF(J3936&gt;=0.999,1,(G3937-MainSheet!$C$11)*I3937/$B$2/60),0)</f>
        <v>1</v>
      </c>
      <c r="K3937" s="1">
        <f>IF(G3937&gt;MainSheet!$C$11+$B$6,IF(K3936&gt;=0.999,1,(G3937-MainSheet!$C$11-$B$6)*I3937/$C$2/60),0)</f>
        <v>1</v>
      </c>
      <c r="L3937" s="1">
        <f>IF(G3937&gt;MainSheet!$C$11+$B$6+$C$6,IF(L3936&gt;=0.999,1,(G3937-MainSheet!$C$11-$B$6-$C$6)*I3937/$D$2/60),0)</f>
        <v>1</v>
      </c>
      <c r="M3937">
        <f t="shared" si="553"/>
        <v>1</v>
      </c>
      <c r="N3937" s="2">
        <f t="shared" si="554"/>
        <v>3721.0526315789471</v>
      </c>
      <c r="O3937">
        <f t="shared" si="557"/>
        <v>977.02127659574455</v>
      </c>
      <c r="P3937">
        <f t="shared" si="555"/>
        <v>192000</v>
      </c>
      <c r="Q3937" s="2">
        <f t="shared" si="556"/>
        <v>196698.0739081747</v>
      </c>
      <c r="R3937">
        <f>Q3937/MainSheet!$C$8*(G3937-G3936)+R3936</f>
        <v>6011.9139672274423</v>
      </c>
      <c r="S3937">
        <f t="shared" si="558"/>
        <v>97028.425910828533</v>
      </c>
      <c r="T3937">
        <f t="shared" si="550"/>
        <v>39.35000000000074</v>
      </c>
      <c r="U3937" s="1">
        <f>Q3937/MainSheet!$C$22</f>
        <v>1</v>
      </c>
    </row>
    <row r="3938" spans="7:21">
      <c r="G3938">
        <f t="shared" si="551"/>
        <v>39.360000000000738</v>
      </c>
      <c r="H3938">
        <f t="shared" si="552"/>
        <v>198000</v>
      </c>
      <c r="I3938" s="2">
        <f>MIN(MainSheet!$C$10/MainSheet!$C$9,MainSheet!$K$9*60)</f>
        <v>660</v>
      </c>
      <c r="J3938" s="1">
        <f>IF(G3938&gt;MainSheet!$C$11,IF(J3937&gt;=0.999,1,(G3938-MainSheet!$C$11)*I3938/$B$2/60),0)</f>
        <v>1</v>
      </c>
      <c r="K3938" s="1">
        <f>IF(G3938&gt;MainSheet!$C$11+$B$6,IF(K3937&gt;=0.999,1,(G3938-MainSheet!$C$11-$B$6)*I3938/$C$2/60),0)</f>
        <v>1</v>
      </c>
      <c r="L3938" s="1">
        <f>IF(G3938&gt;MainSheet!$C$11+$B$6+$C$6,IF(L3937&gt;=0.999,1,(G3938-MainSheet!$C$11-$B$6-$C$6)*I3938/$D$2/60),0)</f>
        <v>1</v>
      </c>
      <c r="M3938">
        <f t="shared" si="553"/>
        <v>1</v>
      </c>
      <c r="N3938" s="2">
        <f t="shared" si="554"/>
        <v>3721.0526315789471</v>
      </c>
      <c r="O3938">
        <f t="shared" si="557"/>
        <v>977.02127659574455</v>
      </c>
      <c r="P3938">
        <f t="shared" si="555"/>
        <v>192000</v>
      </c>
      <c r="Q3938" s="2">
        <f t="shared" si="556"/>
        <v>196698.0739081747</v>
      </c>
      <c r="R3938">
        <f>Q3938/MainSheet!$C$8*(G3938-G3937)+R3937</f>
        <v>6013.9452137182761</v>
      </c>
      <c r="S3938">
        <f t="shared" si="558"/>
        <v>97061.208923146565</v>
      </c>
      <c r="T3938">
        <f t="shared" si="550"/>
        <v>39.360000000000738</v>
      </c>
      <c r="U3938" s="1">
        <f>Q3938/MainSheet!$C$22</f>
        <v>1</v>
      </c>
    </row>
    <row r="3939" spans="7:21">
      <c r="G3939">
        <f t="shared" si="551"/>
        <v>39.370000000000736</v>
      </c>
      <c r="H3939">
        <f t="shared" si="552"/>
        <v>198000</v>
      </c>
      <c r="I3939" s="2">
        <f>MIN(MainSheet!$C$10/MainSheet!$C$9,MainSheet!$K$9*60)</f>
        <v>660</v>
      </c>
      <c r="J3939" s="1">
        <f>IF(G3939&gt;MainSheet!$C$11,IF(J3938&gt;=0.999,1,(G3939-MainSheet!$C$11)*I3939/$B$2/60),0)</f>
        <v>1</v>
      </c>
      <c r="K3939" s="1">
        <f>IF(G3939&gt;MainSheet!$C$11+$B$6,IF(K3938&gt;=0.999,1,(G3939-MainSheet!$C$11-$B$6)*I3939/$C$2/60),0)</f>
        <v>1</v>
      </c>
      <c r="L3939" s="1">
        <f>IF(G3939&gt;MainSheet!$C$11+$B$6+$C$6,IF(L3938&gt;=0.999,1,(G3939-MainSheet!$C$11-$B$6-$C$6)*I3939/$D$2/60),0)</f>
        <v>1</v>
      </c>
      <c r="M3939">
        <f t="shared" si="553"/>
        <v>1</v>
      </c>
      <c r="N3939" s="2">
        <f t="shared" si="554"/>
        <v>3721.0526315789471</v>
      </c>
      <c r="O3939">
        <f t="shared" si="557"/>
        <v>977.02127659574455</v>
      </c>
      <c r="P3939">
        <f t="shared" si="555"/>
        <v>192000</v>
      </c>
      <c r="Q3939" s="2">
        <f t="shared" si="556"/>
        <v>196698.0739081747</v>
      </c>
      <c r="R3939">
        <f>Q3939/MainSheet!$C$8*(G3939-G3938)+R3938</f>
        <v>6015.97646020911</v>
      </c>
      <c r="S3939">
        <f t="shared" si="558"/>
        <v>97093.991935464597</v>
      </c>
      <c r="T3939">
        <f t="shared" si="550"/>
        <v>39.370000000000736</v>
      </c>
      <c r="U3939" s="1">
        <f>Q3939/MainSheet!$C$22</f>
        <v>1</v>
      </c>
    </row>
    <row r="3940" spans="7:21">
      <c r="G3940">
        <f t="shared" si="551"/>
        <v>39.380000000000734</v>
      </c>
      <c r="H3940">
        <f t="shared" si="552"/>
        <v>198000</v>
      </c>
      <c r="I3940" s="2">
        <f>MIN(MainSheet!$C$10/MainSheet!$C$9,MainSheet!$K$9*60)</f>
        <v>660</v>
      </c>
      <c r="J3940" s="1">
        <f>IF(G3940&gt;MainSheet!$C$11,IF(J3939&gt;=0.999,1,(G3940-MainSheet!$C$11)*I3940/$B$2/60),0)</f>
        <v>1</v>
      </c>
      <c r="K3940" s="1">
        <f>IF(G3940&gt;MainSheet!$C$11+$B$6,IF(K3939&gt;=0.999,1,(G3940-MainSheet!$C$11-$B$6)*I3940/$C$2/60),0)</f>
        <v>1</v>
      </c>
      <c r="L3940" s="1">
        <f>IF(G3940&gt;MainSheet!$C$11+$B$6+$C$6,IF(L3939&gt;=0.999,1,(G3940-MainSheet!$C$11-$B$6-$C$6)*I3940/$D$2/60),0)</f>
        <v>1</v>
      </c>
      <c r="M3940">
        <f t="shared" si="553"/>
        <v>1</v>
      </c>
      <c r="N3940" s="2">
        <f t="shared" si="554"/>
        <v>3721.0526315789471</v>
      </c>
      <c r="O3940">
        <f t="shared" si="557"/>
        <v>977.02127659574455</v>
      </c>
      <c r="P3940">
        <f t="shared" si="555"/>
        <v>192000</v>
      </c>
      <c r="Q3940" s="2">
        <f t="shared" si="556"/>
        <v>196698.0739081747</v>
      </c>
      <c r="R3940">
        <f>Q3940/MainSheet!$C$8*(G3940-G3939)+R3939</f>
        <v>6018.0077066999438</v>
      </c>
      <c r="S3940">
        <f t="shared" si="558"/>
        <v>97126.774947782629</v>
      </c>
      <c r="T3940">
        <f t="shared" si="550"/>
        <v>39.380000000000734</v>
      </c>
      <c r="U3940" s="1">
        <f>Q3940/MainSheet!$C$22</f>
        <v>1</v>
      </c>
    </row>
    <row r="3941" spans="7:21">
      <c r="G3941">
        <f t="shared" si="551"/>
        <v>39.390000000000732</v>
      </c>
      <c r="H3941">
        <f t="shared" si="552"/>
        <v>198000</v>
      </c>
      <c r="I3941" s="2">
        <f>MIN(MainSheet!$C$10/MainSheet!$C$9,MainSheet!$K$9*60)</f>
        <v>660</v>
      </c>
      <c r="J3941" s="1">
        <f>IF(G3941&gt;MainSheet!$C$11,IF(J3940&gt;=0.999,1,(G3941-MainSheet!$C$11)*I3941/$B$2/60),0)</f>
        <v>1</v>
      </c>
      <c r="K3941" s="1">
        <f>IF(G3941&gt;MainSheet!$C$11+$B$6,IF(K3940&gt;=0.999,1,(G3941-MainSheet!$C$11-$B$6)*I3941/$C$2/60),0)</f>
        <v>1</v>
      </c>
      <c r="L3941" s="1">
        <f>IF(G3941&gt;MainSheet!$C$11+$B$6+$C$6,IF(L3940&gt;=0.999,1,(G3941-MainSheet!$C$11-$B$6-$C$6)*I3941/$D$2/60),0)</f>
        <v>1</v>
      </c>
      <c r="M3941">
        <f t="shared" si="553"/>
        <v>1</v>
      </c>
      <c r="N3941" s="2">
        <f t="shared" si="554"/>
        <v>3721.0526315789471</v>
      </c>
      <c r="O3941">
        <f t="shared" si="557"/>
        <v>977.02127659574455</v>
      </c>
      <c r="P3941">
        <f t="shared" si="555"/>
        <v>192000</v>
      </c>
      <c r="Q3941" s="2">
        <f t="shared" si="556"/>
        <v>196698.0739081747</v>
      </c>
      <c r="R3941">
        <f>Q3941/MainSheet!$C$8*(G3941-G3940)+R3940</f>
        <v>6020.0389531907776</v>
      </c>
      <c r="S3941">
        <f t="shared" si="558"/>
        <v>97159.557960100661</v>
      </c>
      <c r="T3941">
        <f t="shared" si="550"/>
        <v>39.390000000000732</v>
      </c>
      <c r="U3941" s="1">
        <f>Q3941/MainSheet!$C$22</f>
        <v>1</v>
      </c>
    </row>
    <row r="3942" spans="7:21">
      <c r="G3942">
        <f t="shared" si="551"/>
        <v>39.40000000000073</v>
      </c>
      <c r="H3942">
        <f t="shared" si="552"/>
        <v>198000</v>
      </c>
      <c r="I3942" s="2">
        <f>MIN(MainSheet!$C$10/MainSheet!$C$9,MainSheet!$K$9*60)</f>
        <v>660</v>
      </c>
      <c r="J3942" s="1">
        <f>IF(G3942&gt;MainSheet!$C$11,IF(J3941&gt;=0.999,1,(G3942-MainSheet!$C$11)*I3942/$B$2/60),0)</f>
        <v>1</v>
      </c>
      <c r="K3942" s="1">
        <f>IF(G3942&gt;MainSheet!$C$11+$B$6,IF(K3941&gt;=0.999,1,(G3942-MainSheet!$C$11-$B$6)*I3942/$C$2/60),0)</f>
        <v>1</v>
      </c>
      <c r="L3942" s="1">
        <f>IF(G3942&gt;MainSheet!$C$11+$B$6+$C$6,IF(L3941&gt;=0.999,1,(G3942-MainSheet!$C$11-$B$6-$C$6)*I3942/$D$2/60),0)</f>
        <v>1</v>
      </c>
      <c r="M3942">
        <f t="shared" si="553"/>
        <v>1</v>
      </c>
      <c r="N3942" s="2">
        <f t="shared" si="554"/>
        <v>3721.0526315789471</v>
      </c>
      <c r="O3942">
        <f t="shared" si="557"/>
        <v>977.02127659574455</v>
      </c>
      <c r="P3942">
        <f t="shared" si="555"/>
        <v>192000</v>
      </c>
      <c r="Q3942" s="2">
        <f t="shared" si="556"/>
        <v>196698.0739081747</v>
      </c>
      <c r="R3942">
        <f>Q3942/MainSheet!$C$8*(G3942-G3941)+R3941</f>
        <v>6022.0701996816115</v>
      </c>
      <c r="S3942">
        <f t="shared" si="558"/>
        <v>97192.340972418693</v>
      </c>
      <c r="T3942">
        <f t="shared" si="550"/>
        <v>39.40000000000073</v>
      </c>
      <c r="U3942" s="1">
        <f>Q3942/MainSheet!$C$22</f>
        <v>1</v>
      </c>
    </row>
    <row r="3943" spans="7:21">
      <c r="G3943">
        <f t="shared" si="551"/>
        <v>39.410000000000728</v>
      </c>
      <c r="H3943">
        <f t="shared" si="552"/>
        <v>198000</v>
      </c>
      <c r="I3943" s="2">
        <f>MIN(MainSheet!$C$10/MainSheet!$C$9,MainSheet!$K$9*60)</f>
        <v>660</v>
      </c>
      <c r="J3943" s="1">
        <f>IF(G3943&gt;MainSheet!$C$11,IF(J3942&gt;=0.999,1,(G3943-MainSheet!$C$11)*I3943/$B$2/60),0)</f>
        <v>1</v>
      </c>
      <c r="K3943" s="1">
        <f>IF(G3943&gt;MainSheet!$C$11+$B$6,IF(K3942&gt;=0.999,1,(G3943-MainSheet!$C$11-$B$6)*I3943/$C$2/60),0)</f>
        <v>1</v>
      </c>
      <c r="L3943" s="1">
        <f>IF(G3943&gt;MainSheet!$C$11+$B$6+$C$6,IF(L3942&gt;=0.999,1,(G3943-MainSheet!$C$11-$B$6-$C$6)*I3943/$D$2/60),0)</f>
        <v>1</v>
      </c>
      <c r="M3943">
        <f t="shared" si="553"/>
        <v>1</v>
      </c>
      <c r="N3943" s="2">
        <f t="shared" si="554"/>
        <v>3721.0526315789471</v>
      </c>
      <c r="O3943">
        <f t="shared" si="557"/>
        <v>977.02127659574455</v>
      </c>
      <c r="P3943">
        <f t="shared" si="555"/>
        <v>192000</v>
      </c>
      <c r="Q3943" s="2">
        <f t="shared" si="556"/>
        <v>196698.0739081747</v>
      </c>
      <c r="R3943">
        <f>Q3943/MainSheet!$C$8*(G3943-G3942)+R3942</f>
        <v>6024.1014461724453</v>
      </c>
      <c r="S3943">
        <f t="shared" si="558"/>
        <v>97225.123984736725</v>
      </c>
      <c r="T3943">
        <f t="shared" si="550"/>
        <v>39.410000000000728</v>
      </c>
      <c r="U3943" s="1">
        <f>Q3943/MainSheet!$C$22</f>
        <v>1</v>
      </c>
    </row>
    <row r="3944" spans="7:21">
      <c r="G3944">
        <f t="shared" si="551"/>
        <v>39.420000000000726</v>
      </c>
      <c r="H3944">
        <f t="shared" si="552"/>
        <v>198000</v>
      </c>
      <c r="I3944" s="2">
        <f>MIN(MainSheet!$C$10/MainSheet!$C$9,MainSheet!$K$9*60)</f>
        <v>660</v>
      </c>
      <c r="J3944" s="1">
        <f>IF(G3944&gt;MainSheet!$C$11,IF(J3943&gt;=0.999,1,(G3944-MainSheet!$C$11)*I3944/$B$2/60),0)</f>
        <v>1</v>
      </c>
      <c r="K3944" s="1">
        <f>IF(G3944&gt;MainSheet!$C$11+$B$6,IF(K3943&gt;=0.999,1,(G3944-MainSheet!$C$11-$B$6)*I3944/$C$2/60),0)</f>
        <v>1</v>
      </c>
      <c r="L3944" s="1">
        <f>IF(G3944&gt;MainSheet!$C$11+$B$6+$C$6,IF(L3943&gt;=0.999,1,(G3944-MainSheet!$C$11-$B$6-$C$6)*I3944/$D$2/60),0)</f>
        <v>1</v>
      </c>
      <c r="M3944">
        <f t="shared" si="553"/>
        <v>1</v>
      </c>
      <c r="N3944" s="2">
        <f t="shared" si="554"/>
        <v>3721.0526315789471</v>
      </c>
      <c r="O3944">
        <f t="shared" si="557"/>
        <v>977.02127659574455</v>
      </c>
      <c r="P3944">
        <f t="shared" si="555"/>
        <v>192000</v>
      </c>
      <c r="Q3944" s="2">
        <f t="shared" si="556"/>
        <v>196698.0739081747</v>
      </c>
      <c r="R3944">
        <f>Q3944/MainSheet!$C$8*(G3944-G3943)+R3943</f>
        <v>6026.1326926632792</v>
      </c>
      <c r="S3944">
        <f t="shared" si="558"/>
        <v>97257.906997054757</v>
      </c>
      <c r="T3944">
        <f t="shared" si="550"/>
        <v>39.420000000000726</v>
      </c>
      <c r="U3944" s="1">
        <f>Q3944/MainSheet!$C$22</f>
        <v>1</v>
      </c>
    </row>
    <row r="3945" spans="7:21">
      <c r="G3945">
        <f t="shared" si="551"/>
        <v>39.430000000000724</v>
      </c>
      <c r="H3945">
        <f t="shared" si="552"/>
        <v>198000</v>
      </c>
      <c r="I3945" s="2">
        <f>MIN(MainSheet!$C$10/MainSheet!$C$9,MainSheet!$K$9*60)</f>
        <v>660</v>
      </c>
      <c r="J3945" s="1">
        <f>IF(G3945&gt;MainSheet!$C$11,IF(J3944&gt;=0.999,1,(G3945-MainSheet!$C$11)*I3945/$B$2/60),0)</f>
        <v>1</v>
      </c>
      <c r="K3945" s="1">
        <f>IF(G3945&gt;MainSheet!$C$11+$B$6,IF(K3944&gt;=0.999,1,(G3945-MainSheet!$C$11-$B$6)*I3945/$C$2/60),0)</f>
        <v>1</v>
      </c>
      <c r="L3945" s="1">
        <f>IF(G3945&gt;MainSheet!$C$11+$B$6+$C$6,IF(L3944&gt;=0.999,1,(G3945-MainSheet!$C$11-$B$6-$C$6)*I3945/$D$2/60),0)</f>
        <v>1</v>
      </c>
      <c r="M3945">
        <f t="shared" si="553"/>
        <v>1</v>
      </c>
      <c r="N3945" s="2">
        <f t="shared" si="554"/>
        <v>3721.0526315789471</v>
      </c>
      <c r="O3945">
        <f t="shared" si="557"/>
        <v>977.02127659574455</v>
      </c>
      <c r="P3945">
        <f t="shared" si="555"/>
        <v>192000</v>
      </c>
      <c r="Q3945" s="2">
        <f t="shared" si="556"/>
        <v>196698.0739081747</v>
      </c>
      <c r="R3945">
        <f>Q3945/MainSheet!$C$8*(G3945-G3944)+R3944</f>
        <v>6028.163939154113</v>
      </c>
      <c r="S3945">
        <f t="shared" si="558"/>
        <v>97290.690009372789</v>
      </c>
      <c r="T3945">
        <f t="shared" si="550"/>
        <v>39.430000000000724</v>
      </c>
      <c r="U3945" s="1">
        <f>Q3945/MainSheet!$C$22</f>
        <v>1</v>
      </c>
    </row>
    <row r="3946" spans="7:21">
      <c r="G3946">
        <f t="shared" si="551"/>
        <v>39.440000000000722</v>
      </c>
      <c r="H3946">
        <f t="shared" si="552"/>
        <v>198000</v>
      </c>
      <c r="I3946" s="2">
        <f>MIN(MainSheet!$C$10/MainSheet!$C$9,MainSheet!$K$9*60)</f>
        <v>660</v>
      </c>
      <c r="J3946" s="1">
        <f>IF(G3946&gt;MainSheet!$C$11,IF(J3945&gt;=0.999,1,(G3946-MainSheet!$C$11)*I3946/$B$2/60),0)</f>
        <v>1</v>
      </c>
      <c r="K3946" s="1">
        <f>IF(G3946&gt;MainSheet!$C$11+$B$6,IF(K3945&gt;=0.999,1,(G3946-MainSheet!$C$11-$B$6)*I3946/$C$2/60),0)</f>
        <v>1</v>
      </c>
      <c r="L3946" s="1">
        <f>IF(G3946&gt;MainSheet!$C$11+$B$6+$C$6,IF(L3945&gt;=0.999,1,(G3946-MainSheet!$C$11-$B$6-$C$6)*I3946/$D$2/60),0)</f>
        <v>1</v>
      </c>
      <c r="M3946">
        <f t="shared" si="553"/>
        <v>1</v>
      </c>
      <c r="N3946" s="2">
        <f t="shared" si="554"/>
        <v>3721.0526315789471</v>
      </c>
      <c r="O3946">
        <f t="shared" si="557"/>
        <v>977.02127659574455</v>
      </c>
      <c r="P3946">
        <f t="shared" si="555"/>
        <v>192000</v>
      </c>
      <c r="Q3946" s="2">
        <f t="shared" si="556"/>
        <v>196698.0739081747</v>
      </c>
      <c r="R3946">
        <f>Q3946/MainSheet!$C$8*(G3946-G3945)+R3945</f>
        <v>6030.1951856449468</v>
      </c>
      <c r="S3946">
        <f t="shared" si="558"/>
        <v>97323.473021690821</v>
      </c>
      <c r="T3946">
        <f t="shared" si="550"/>
        <v>39.440000000000722</v>
      </c>
      <c r="U3946" s="1">
        <f>Q3946/MainSheet!$C$22</f>
        <v>1</v>
      </c>
    </row>
    <row r="3947" spans="7:21">
      <c r="G3947">
        <f t="shared" si="551"/>
        <v>39.45000000000072</v>
      </c>
      <c r="H3947">
        <f t="shared" si="552"/>
        <v>198000</v>
      </c>
      <c r="I3947" s="2">
        <f>MIN(MainSheet!$C$10/MainSheet!$C$9,MainSheet!$K$9*60)</f>
        <v>660</v>
      </c>
      <c r="J3947" s="1">
        <f>IF(G3947&gt;MainSheet!$C$11,IF(J3946&gt;=0.999,1,(G3947-MainSheet!$C$11)*I3947/$B$2/60),0)</f>
        <v>1</v>
      </c>
      <c r="K3947" s="1">
        <f>IF(G3947&gt;MainSheet!$C$11+$B$6,IF(K3946&gt;=0.999,1,(G3947-MainSheet!$C$11-$B$6)*I3947/$C$2/60),0)</f>
        <v>1</v>
      </c>
      <c r="L3947" s="1">
        <f>IF(G3947&gt;MainSheet!$C$11+$B$6+$C$6,IF(L3946&gt;=0.999,1,(G3947-MainSheet!$C$11-$B$6-$C$6)*I3947/$D$2/60),0)</f>
        <v>1</v>
      </c>
      <c r="M3947">
        <f t="shared" si="553"/>
        <v>1</v>
      </c>
      <c r="N3947" s="2">
        <f t="shared" si="554"/>
        <v>3721.0526315789471</v>
      </c>
      <c r="O3947">
        <f t="shared" si="557"/>
        <v>977.02127659574455</v>
      </c>
      <c r="P3947">
        <f t="shared" si="555"/>
        <v>192000</v>
      </c>
      <c r="Q3947" s="2">
        <f t="shared" si="556"/>
        <v>196698.0739081747</v>
      </c>
      <c r="R3947">
        <f>Q3947/MainSheet!$C$8*(G3947-G3946)+R3946</f>
        <v>6032.2264321357807</v>
      </c>
      <c r="S3947">
        <f t="shared" si="558"/>
        <v>97356.256034008853</v>
      </c>
      <c r="T3947">
        <f t="shared" si="550"/>
        <v>39.45000000000072</v>
      </c>
      <c r="U3947" s="1">
        <f>Q3947/MainSheet!$C$22</f>
        <v>1</v>
      </c>
    </row>
    <row r="3948" spans="7:21">
      <c r="G3948">
        <f t="shared" si="551"/>
        <v>39.460000000000719</v>
      </c>
      <c r="H3948">
        <f t="shared" si="552"/>
        <v>198000</v>
      </c>
      <c r="I3948" s="2">
        <f>MIN(MainSheet!$C$10/MainSheet!$C$9,MainSheet!$K$9*60)</f>
        <v>660</v>
      </c>
      <c r="J3948" s="1">
        <f>IF(G3948&gt;MainSheet!$C$11,IF(J3947&gt;=0.999,1,(G3948-MainSheet!$C$11)*I3948/$B$2/60),0)</f>
        <v>1</v>
      </c>
      <c r="K3948" s="1">
        <f>IF(G3948&gt;MainSheet!$C$11+$B$6,IF(K3947&gt;=0.999,1,(G3948-MainSheet!$C$11-$B$6)*I3948/$C$2/60),0)</f>
        <v>1</v>
      </c>
      <c r="L3948" s="1">
        <f>IF(G3948&gt;MainSheet!$C$11+$B$6+$C$6,IF(L3947&gt;=0.999,1,(G3948-MainSheet!$C$11-$B$6-$C$6)*I3948/$D$2/60),0)</f>
        <v>1</v>
      </c>
      <c r="M3948">
        <f t="shared" si="553"/>
        <v>1</v>
      </c>
      <c r="N3948" s="2">
        <f t="shared" si="554"/>
        <v>3721.0526315789471</v>
      </c>
      <c r="O3948">
        <f t="shared" si="557"/>
        <v>977.02127659574455</v>
      </c>
      <c r="P3948">
        <f t="shared" si="555"/>
        <v>192000</v>
      </c>
      <c r="Q3948" s="2">
        <f t="shared" si="556"/>
        <v>196698.0739081747</v>
      </c>
      <c r="R3948">
        <f>Q3948/MainSheet!$C$8*(G3948-G3947)+R3947</f>
        <v>6034.2576786266145</v>
      </c>
      <c r="S3948">
        <f t="shared" si="558"/>
        <v>97389.039046326885</v>
      </c>
      <c r="T3948">
        <f t="shared" si="550"/>
        <v>39.460000000000719</v>
      </c>
      <c r="U3948" s="1">
        <f>Q3948/MainSheet!$C$22</f>
        <v>1</v>
      </c>
    </row>
    <row r="3949" spans="7:21">
      <c r="G3949">
        <f t="shared" si="551"/>
        <v>39.470000000000717</v>
      </c>
      <c r="H3949">
        <f t="shared" si="552"/>
        <v>198000</v>
      </c>
      <c r="I3949" s="2">
        <f>MIN(MainSheet!$C$10/MainSheet!$C$9,MainSheet!$K$9*60)</f>
        <v>660</v>
      </c>
      <c r="J3949" s="1">
        <f>IF(G3949&gt;MainSheet!$C$11,IF(J3948&gt;=0.999,1,(G3949-MainSheet!$C$11)*I3949/$B$2/60),0)</f>
        <v>1</v>
      </c>
      <c r="K3949" s="1">
        <f>IF(G3949&gt;MainSheet!$C$11+$B$6,IF(K3948&gt;=0.999,1,(G3949-MainSheet!$C$11-$B$6)*I3949/$C$2/60),0)</f>
        <v>1</v>
      </c>
      <c r="L3949" s="1">
        <f>IF(G3949&gt;MainSheet!$C$11+$B$6+$C$6,IF(L3948&gt;=0.999,1,(G3949-MainSheet!$C$11-$B$6-$C$6)*I3949/$D$2/60),0)</f>
        <v>1</v>
      </c>
      <c r="M3949">
        <f t="shared" si="553"/>
        <v>1</v>
      </c>
      <c r="N3949" s="2">
        <f t="shared" si="554"/>
        <v>3721.0526315789471</v>
      </c>
      <c r="O3949">
        <f t="shared" si="557"/>
        <v>977.02127659574455</v>
      </c>
      <c r="P3949">
        <f t="shared" si="555"/>
        <v>192000</v>
      </c>
      <c r="Q3949" s="2">
        <f t="shared" si="556"/>
        <v>196698.0739081747</v>
      </c>
      <c r="R3949">
        <f>Q3949/MainSheet!$C$8*(G3949-G3948)+R3948</f>
        <v>6036.2889251174483</v>
      </c>
      <c r="S3949">
        <f t="shared" si="558"/>
        <v>97421.822058644917</v>
      </c>
      <c r="T3949">
        <f t="shared" si="550"/>
        <v>39.470000000000717</v>
      </c>
      <c r="U3949" s="1">
        <f>Q3949/MainSheet!$C$22</f>
        <v>1</v>
      </c>
    </row>
    <row r="3950" spans="7:21">
      <c r="G3950">
        <f t="shared" si="551"/>
        <v>39.480000000000715</v>
      </c>
      <c r="H3950">
        <f t="shared" si="552"/>
        <v>198000</v>
      </c>
      <c r="I3950" s="2">
        <f>MIN(MainSheet!$C$10/MainSheet!$C$9,MainSheet!$K$9*60)</f>
        <v>660</v>
      </c>
      <c r="J3950" s="1">
        <f>IF(G3950&gt;MainSheet!$C$11,IF(J3949&gt;=0.999,1,(G3950-MainSheet!$C$11)*I3950/$B$2/60),0)</f>
        <v>1</v>
      </c>
      <c r="K3950" s="1">
        <f>IF(G3950&gt;MainSheet!$C$11+$B$6,IF(K3949&gt;=0.999,1,(G3950-MainSheet!$C$11-$B$6)*I3950/$C$2/60),0)</f>
        <v>1</v>
      </c>
      <c r="L3950" s="1">
        <f>IF(G3950&gt;MainSheet!$C$11+$B$6+$C$6,IF(L3949&gt;=0.999,1,(G3950-MainSheet!$C$11-$B$6-$C$6)*I3950/$D$2/60),0)</f>
        <v>1</v>
      </c>
      <c r="M3950">
        <f t="shared" si="553"/>
        <v>1</v>
      </c>
      <c r="N3950" s="2">
        <f t="shared" si="554"/>
        <v>3721.0526315789471</v>
      </c>
      <c r="O3950">
        <f t="shared" si="557"/>
        <v>977.02127659574455</v>
      </c>
      <c r="P3950">
        <f t="shared" si="555"/>
        <v>192000</v>
      </c>
      <c r="Q3950" s="2">
        <f t="shared" si="556"/>
        <v>196698.0739081747</v>
      </c>
      <c r="R3950">
        <f>Q3950/MainSheet!$C$8*(G3950-G3949)+R3949</f>
        <v>6038.3201716082822</v>
      </c>
      <c r="S3950">
        <f t="shared" si="558"/>
        <v>97454.605070962949</v>
      </c>
      <c r="T3950">
        <f t="shared" si="550"/>
        <v>39.480000000000715</v>
      </c>
      <c r="U3950" s="1">
        <f>Q3950/MainSheet!$C$22</f>
        <v>1</v>
      </c>
    </row>
    <row r="3951" spans="7:21">
      <c r="G3951">
        <f t="shared" si="551"/>
        <v>39.490000000000713</v>
      </c>
      <c r="H3951">
        <f t="shared" si="552"/>
        <v>198000</v>
      </c>
      <c r="I3951" s="2">
        <f>MIN(MainSheet!$C$10/MainSheet!$C$9,MainSheet!$K$9*60)</f>
        <v>660</v>
      </c>
      <c r="J3951" s="1">
        <f>IF(G3951&gt;MainSheet!$C$11,IF(J3950&gt;=0.999,1,(G3951-MainSheet!$C$11)*I3951/$B$2/60),0)</f>
        <v>1</v>
      </c>
      <c r="K3951" s="1">
        <f>IF(G3951&gt;MainSheet!$C$11+$B$6,IF(K3950&gt;=0.999,1,(G3951-MainSheet!$C$11-$B$6)*I3951/$C$2/60),0)</f>
        <v>1</v>
      </c>
      <c r="L3951" s="1">
        <f>IF(G3951&gt;MainSheet!$C$11+$B$6+$C$6,IF(L3950&gt;=0.999,1,(G3951-MainSheet!$C$11-$B$6-$C$6)*I3951/$D$2/60),0)</f>
        <v>1</v>
      </c>
      <c r="M3951">
        <f t="shared" si="553"/>
        <v>1</v>
      </c>
      <c r="N3951" s="2">
        <f t="shared" si="554"/>
        <v>3721.0526315789471</v>
      </c>
      <c r="O3951">
        <f t="shared" si="557"/>
        <v>977.02127659574455</v>
      </c>
      <c r="P3951">
        <f t="shared" si="555"/>
        <v>192000</v>
      </c>
      <c r="Q3951" s="2">
        <f t="shared" si="556"/>
        <v>196698.0739081747</v>
      </c>
      <c r="R3951">
        <f>Q3951/MainSheet!$C$8*(G3951-G3950)+R3950</f>
        <v>6040.351418099116</v>
      </c>
      <c r="S3951">
        <f t="shared" si="558"/>
        <v>97487.388083280981</v>
      </c>
      <c r="T3951">
        <f t="shared" si="550"/>
        <v>39.490000000000713</v>
      </c>
      <c r="U3951" s="1">
        <f>Q3951/MainSheet!$C$22</f>
        <v>1</v>
      </c>
    </row>
    <row r="3952" spans="7:21">
      <c r="G3952">
        <f t="shared" si="551"/>
        <v>39.500000000000711</v>
      </c>
      <c r="H3952">
        <f t="shared" si="552"/>
        <v>198000</v>
      </c>
      <c r="I3952" s="2">
        <f>MIN(MainSheet!$C$10/MainSheet!$C$9,MainSheet!$K$9*60)</f>
        <v>660</v>
      </c>
      <c r="J3952" s="1">
        <f>IF(G3952&gt;MainSheet!$C$11,IF(J3951&gt;=0.999,1,(G3952-MainSheet!$C$11)*I3952/$B$2/60),0)</f>
        <v>1</v>
      </c>
      <c r="K3952" s="1">
        <f>IF(G3952&gt;MainSheet!$C$11+$B$6,IF(K3951&gt;=0.999,1,(G3952-MainSheet!$C$11-$B$6)*I3952/$C$2/60),0)</f>
        <v>1</v>
      </c>
      <c r="L3952" s="1">
        <f>IF(G3952&gt;MainSheet!$C$11+$B$6+$C$6,IF(L3951&gt;=0.999,1,(G3952-MainSheet!$C$11-$B$6-$C$6)*I3952/$D$2/60),0)</f>
        <v>1</v>
      </c>
      <c r="M3952">
        <f t="shared" si="553"/>
        <v>1</v>
      </c>
      <c r="N3952" s="2">
        <f t="shared" si="554"/>
        <v>3721.0526315789471</v>
      </c>
      <c r="O3952">
        <f t="shared" si="557"/>
        <v>977.02127659574455</v>
      </c>
      <c r="P3952">
        <f t="shared" si="555"/>
        <v>192000</v>
      </c>
      <c r="Q3952" s="2">
        <f t="shared" si="556"/>
        <v>196698.0739081747</v>
      </c>
      <c r="R3952">
        <f>Q3952/MainSheet!$C$8*(G3952-G3951)+R3951</f>
        <v>6042.3826645899499</v>
      </c>
      <c r="S3952">
        <f t="shared" si="558"/>
        <v>97520.171095599013</v>
      </c>
      <c r="T3952">
        <f t="shared" si="550"/>
        <v>39.500000000000711</v>
      </c>
      <c r="U3952" s="1">
        <f>Q3952/MainSheet!$C$22</f>
        <v>1</v>
      </c>
    </row>
    <row r="3953" spans="7:21">
      <c r="G3953">
        <f t="shared" si="551"/>
        <v>39.510000000000709</v>
      </c>
      <c r="H3953">
        <f t="shared" si="552"/>
        <v>198000</v>
      </c>
      <c r="I3953" s="2">
        <f>MIN(MainSheet!$C$10/MainSheet!$C$9,MainSheet!$K$9*60)</f>
        <v>660</v>
      </c>
      <c r="J3953" s="1">
        <f>IF(G3953&gt;MainSheet!$C$11,IF(J3952&gt;=0.999,1,(G3953-MainSheet!$C$11)*I3953/$B$2/60),0)</f>
        <v>1</v>
      </c>
      <c r="K3953" s="1">
        <f>IF(G3953&gt;MainSheet!$C$11+$B$6,IF(K3952&gt;=0.999,1,(G3953-MainSheet!$C$11-$B$6)*I3953/$C$2/60),0)</f>
        <v>1</v>
      </c>
      <c r="L3953" s="1">
        <f>IF(G3953&gt;MainSheet!$C$11+$B$6+$C$6,IF(L3952&gt;=0.999,1,(G3953-MainSheet!$C$11-$B$6-$C$6)*I3953/$D$2/60),0)</f>
        <v>1</v>
      </c>
      <c r="M3953">
        <f t="shared" si="553"/>
        <v>1</v>
      </c>
      <c r="N3953" s="2">
        <f t="shared" si="554"/>
        <v>3721.0526315789471</v>
      </c>
      <c r="O3953">
        <f t="shared" si="557"/>
        <v>977.02127659574455</v>
      </c>
      <c r="P3953">
        <f t="shared" si="555"/>
        <v>192000</v>
      </c>
      <c r="Q3953" s="2">
        <f t="shared" si="556"/>
        <v>196698.0739081747</v>
      </c>
      <c r="R3953">
        <f>Q3953/MainSheet!$C$8*(G3953-G3952)+R3952</f>
        <v>6044.4139110807837</v>
      </c>
      <c r="S3953">
        <f t="shared" si="558"/>
        <v>97552.954107917045</v>
      </c>
      <c r="T3953">
        <f t="shared" si="550"/>
        <v>39.510000000000709</v>
      </c>
      <c r="U3953" s="1">
        <f>Q3953/MainSheet!$C$22</f>
        <v>1</v>
      </c>
    </row>
    <row r="3954" spans="7:21">
      <c r="G3954">
        <f t="shared" si="551"/>
        <v>39.520000000000707</v>
      </c>
      <c r="H3954">
        <f t="shared" si="552"/>
        <v>198000</v>
      </c>
      <c r="I3954" s="2">
        <f>MIN(MainSheet!$C$10/MainSheet!$C$9,MainSheet!$K$9*60)</f>
        <v>660</v>
      </c>
      <c r="J3954" s="1">
        <f>IF(G3954&gt;MainSheet!$C$11,IF(J3953&gt;=0.999,1,(G3954-MainSheet!$C$11)*I3954/$B$2/60),0)</f>
        <v>1</v>
      </c>
      <c r="K3954" s="1">
        <f>IF(G3954&gt;MainSheet!$C$11+$B$6,IF(K3953&gt;=0.999,1,(G3954-MainSheet!$C$11-$B$6)*I3954/$C$2/60),0)</f>
        <v>1</v>
      </c>
      <c r="L3954" s="1">
        <f>IF(G3954&gt;MainSheet!$C$11+$B$6+$C$6,IF(L3953&gt;=0.999,1,(G3954-MainSheet!$C$11-$B$6-$C$6)*I3954/$D$2/60),0)</f>
        <v>1</v>
      </c>
      <c r="M3954">
        <f t="shared" si="553"/>
        <v>1</v>
      </c>
      <c r="N3954" s="2">
        <f t="shared" si="554"/>
        <v>3721.0526315789471</v>
      </c>
      <c r="O3954">
        <f t="shared" si="557"/>
        <v>977.02127659574455</v>
      </c>
      <c r="P3954">
        <f t="shared" si="555"/>
        <v>192000</v>
      </c>
      <c r="Q3954" s="2">
        <f t="shared" si="556"/>
        <v>196698.0739081747</v>
      </c>
      <c r="R3954">
        <f>Q3954/MainSheet!$C$8*(G3954-G3953)+R3953</f>
        <v>6046.4451575716175</v>
      </c>
      <c r="S3954">
        <f t="shared" si="558"/>
        <v>97585.737120235077</v>
      </c>
      <c r="T3954">
        <f t="shared" si="550"/>
        <v>39.520000000000707</v>
      </c>
      <c r="U3954" s="1">
        <f>Q3954/MainSheet!$C$22</f>
        <v>1</v>
      </c>
    </row>
    <row r="3955" spans="7:21">
      <c r="G3955">
        <f t="shared" si="551"/>
        <v>39.530000000000705</v>
      </c>
      <c r="H3955">
        <f t="shared" si="552"/>
        <v>198000</v>
      </c>
      <c r="I3955" s="2">
        <f>MIN(MainSheet!$C$10/MainSheet!$C$9,MainSheet!$K$9*60)</f>
        <v>660</v>
      </c>
      <c r="J3955" s="1">
        <f>IF(G3955&gt;MainSheet!$C$11,IF(J3954&gt;=0.999,1,(G3955-MainSheet!$C$11)*I3955/$B$2/60),0)</f>
        <v>1</v>
      </c>
      <c r="K3955" s="1">
        <f>IF(G3955&gt;MainSheet!$C$11+$B$6,IF(K3954&gt;=0.999,1,(G3955-MainSheet!$C$11-$B$6)*I3955/$C$2/60),0)</f>
        <v>1</v>
      </c>
      <c r="L3955" s="1">
        <f>IF(G3955&gt;MainSheet!$C$11+$B$6+$C$6,IF(L3954&gt;=0.999,1,(G3955-MainSheet!$C$11-$B$6-$C$6)*I3955/$D$2/60),0)</f>
        <v>1</v>
      </c>
      <c r="M3955">
        <f t="shared" si="553"/>
        <v>1</v>
      </c>
      <c r="N3955" s="2">
        <f t="shared" si="554"/>
        <v>3721.0526315789471</v>
      </c>
      <c r="O3955">
        <f t="shared" si="557"/>
        <v>977.02127659574455</v>
      </c>
      <c r="P3955">
        <f t="shared" si="555"/>
        <v>192000</v>
      </c>
      <c r="Q3955" s="2">
        <f t="shared" si="556"/>
        <v>196698.0739081747</v>
      </c>
      <c r="R3955">
        <f>Q3955/MainSheet!$C$8*(G3955-G3954)+R3954</f>
        <v>6048.4764040624514</v>
      </c>
      <c r="S3955">
        <f t="shared" si="558"/>
        <v>97618.520132553109</v>
      </c>
      <c r="T3955">
        <f t="shared" si="550"/>
        <v>39.530000000000705</v>
      </c>
      <c r="U3955" s="1">
        <f>Q3955/MainSheet!$C$22</f>
        <v>1</v>
      </c>
    </row>
    <row r="3956" spans="7:21">
      <c r="G3956">
        <f t="shared" si="551"/>
        <v>39.540000000000703</v>
      </c>
      <c r="H3956">
        <f t="shared" si="552"/>
        <v>198000</v>
      </c>
      <c r="I3956" s="2">
        <f>MIN(MainSheet!$C$10/MainSheet!$C$9,MainSheet!$K$9*60)</f>
        <v>660</v>
      </c>
      <c r="J3956" s="1">
        <f>IF(G3956&gt;MainSheet!$C$11,IF(J3955&gt;=0.999,1,(G3956-MainSheet!$C$11)*I3956/$B$2/60),0)</f>
        <v>1</v>
      </c>
      <c r="K3956" s="1">
        <f>IF(G3956&gt;MainSheet!$C$11+$B$6,IF(K3955&gt;=0.999,1,(G3956-MainSheet!$C$11-$B$6)*I3956/$C$2/60),0)</f>
        <v>1</v>
      </c>
      <c r="L3956" s="1">
        <f>IF(G3956&gt;MainSheet!$C$11+$B$6+$C$6,IF(L3955&gt;=0.999,1,(G3956-MainSheet!$C$11-$B$6-$C$6)*I3956/$D$2/60),0)</f>
        <v>1</v>
      </c>
      <c r="M3956">
        <f t="shared" si="553"/>
        <v>1</v>
      </c>
      <c r="N3956" s="2">
        <f t="shared" si="554"/>
        <v>3721.0526315789471</v>
      </c>
      <c r="O3956">
        <f t="shared" si="557"/>
        <v>977.02127659574455</v>
      </c>
      <c r="P3956">
        <f t="shared" si="555"/>
        <v>192000</v>
      </c>
      <c r="Q3956" s="2">
        <f t="shared" si="556"/>
        <v>196698.0739081747</v>
      </c>
      <c r="R3956">
        <f>Q3956/MainSheet!$C$8*(G3956-G3955)+R3955</f>
        <v>6050.5076505532852</v>
      </c>
      <c r="S3956">
        <f t="shared" si="558"/>
        <v>97651.303144871141</v>
      </c>
      <c r="T3956">
        <f t="shared" si="550"/>
        <v>39.540000000000703</v>
      </c>
      <c r="U3956" s="1">
        <f>Q3956/MainSheet!$C$22</f>
        <v>1</v>
      </c>
    </row>
    <row r="3957" spans="7:21">
      <c r="G3957">
        <f t="shared" si="551"/>
        <v>39.550000000000701</v>
      </c>
      <c r="H3957">
        <f t="shared" si="552"/>
        <v>198000</v>
      </c>
      <c r="I3957" s="2">
        <f>MIN(MainSheet!$C$10/MainSheet!$C$9,MainSheet!$K$9*60)</f>
        <v>660</v>
      </c>
      <c r="J3957" s="1">
        <f>IF(G3957&gt;MainSheet!$C$11,IF(J3956&gt;=0.999,1,(G3957-MainSheet!$C$11)*I3957/$B$2/60),0)</f>
        <v>1</v>
      </c>
      <c r="K3957" s="1">
        <f>IF(G3957&gt;MainSheet!$C$11+$B$6,IF(K3956&gt;=0.999,1,(G3957-MainSheet!$C$11-$B$6)*I3957/$C$2/60),0)</f>
        <v>1</v>
      </c>
      <c r="L3957" s="1">
        <f>IF(G3957&gt;MainSheet!$C$11+$B$6+$C$6,IF(L3956&gt;=0.999,1,(G3957-MainSheet!$C$11-$B$6-$C$6)*I3957/$D$2/60),0)</f>
        <v>1</v>
      </c>
      <c r="M3957">
        <f t="shared" si="553"/>
        <v>1</v>
      </c>
      <c r="N3957" s="2">
        <f t="shared" si="554"/>
        <v>3721.0526315789471</v>
      </c>
      <c r="O3957">
        <f t="shared" si="557"/>
        <v>977.02127659574455</v>
      </c>
      <c r="P3957">
        <f t="shared" si="555"/>
        <v>192000</v>
      </c>
      <c r="Q3957" s="2">
        <f t="shared" si="556"/>
        <v>196698.0739081747</v>
      </c>
      <c r="R3957">
        <f>Q3957/MainSheet!$C$8*(G3957-G3956)+R3956</f>
        <v>6052.538897044119</v>
      </c>
      <c r="S3957">
        <f t="shared" si="558"/>
        <v>97684.086157189173</v>
      </c>
      <c r="T3957">
        <f t="shared" si="550"/>
        <v>39.550000000000701</v>
      </c>
      <c r="U3957" s="1">
        <f>Q3957/MainSheet!$C$22</f>
        <v>1</v>
      </c>
    </row>
    <row r="3958" spans="7:21">
      <c r="G3958">
        <f t="shared" si="551"/>
        <v>39.560000000000699</v>
      </c>
      <c r="H3958">
        <f t="shared" si="552"/>
        <v>198000</v>
      </c>
      <c r="I3958" s="2">
        <f>MIN(MainSheet!$C$10/MainSheet!$C$9,MainSheet!$K$9*60)</f>
        <v>660</v>
      </c>
      <c r="J3958" s="1">
        <f>IF(G3958&gt;MainSheet!$C$11,IF(J3957&gt;=0.999,1,(G3958-MainSheet!$C$11)*I3958/$B$2/60),0)</f>
        <v>1</v>
      </c>
      <c r="K3958" s="1">
        <f>IF(G3958&gt;MainSheet!$C$11+$B$6,IF(K3957&gt;=0.999,1,(G3958-MainSheet!$C$11-$B$6)*I3958/$C$2/60),0)</f>
        <v>1</v>
      </c>
      <c r="L3958" s="1">
        <f>IF(G3958&gt;MainSheet!$C$11+$B$6+$C$6,IF(L3957&gt;=0.999,1,(G3958-MainSheet!$C$11-$B$6-$C$6)*I3958/$D$2/60),0)</f>
        <v>1</v>
      </c>
      <c r="M3958">
        <f t="shared" si="553"/>
        <v>1</v>
      </c>
      <c r="N3958" s="2">
        <f t="shared" si="554"/>
        <v>3721.0526315789471</v>
      </c>
      <c r="O3958">
        <f t="shared" si="557"/>
        <v>977.02127659574455</v>
      </c>
      <c r="P3958">
        <f t="shared" si="555"/>
        <v>192000</v>
      </c>
      <c r="Q3958" s="2">
        <f t="shared" si="556"/>
        <v>196698.0739081747</v>
      </c>
      <c r="R3958">
        <f>Q3958/MainSheet!$C$8*(G3958-G3957)+R3957</f>
        <v>6054.5701435349529</v>
      </c>
      <c r="S3958">
        <f t="shared" si="558"/>
        <v>97716.869169507205</v>
      </c>
      <c r="T3958">
        <f t="shared" si="550"/>
        <v>39.560000000000699</v>
      </c>
      <c r="U3958" s="1">
        <f>Q3958/MainSheet!$C$22</f>
        <v>1</v>
      </c>
    </row>
    <row r="3959" spans="7:21">
      <c r="G3959">
        <f t="shared" si="551"/>
        <v>39.570000000000697</v>
      </c>
      <c r="H3959">
        <f t="shared" si="552"/>
        <v>198000</v>
      </c>
      <c r="I3959" s="2">
        <f>MIN(MainSheet!$C$10/MainSheet!$C$9,MainSheet!$K$9*60)</f>
        <v>660</v>
      </c>
      <c r="J3959" s="1">
        <f>IF(G3959&gt;MainSheet!$C$11,IF(J3958&gt;=0.999,1,(G3959-MainSheet!$C$11)*I3959/$B$2/60),0)</f>
        <v>1</v>
      </c>
      <c r="K3959" s="1">
        <f>IF(G3959&gt;MainSheet!$C$11+$B$6,IF(K3958&gt;=0.999,1,(G3959-MainSheet!$C$11-$B$6)*I3959/$C$2/60),0)</f>
        <v>1</v>
      </c>
      <c r="L3959" s="1">
        <f>IF(G3959&gt;MainSheet!$C$11+$B$6+$C$6,IF(L3958&gt;=0.999,1,(G3959-MainSheet!$C$11-$B$6-$C$6)*I3959/$D$2/60),0)</f>
        <v>1</v>
      </c>
      <c r="M3959">
        <f t="shared" si="553"/>
        <v>1</v>
      </c>
      <c r="N3959" s="2">
        <f t="shared" si="554"/>
        <v>3721.0526315789471</v>
      </c>
      <c r="O3959">
        <f t="shared" si="557"/>
        <v>977.02127659574455</v>
      </c>
      <c r="P3959">
        <f t="shared" si="555"/>
        <v>192000</v>
      </c>
      <c r="Q3959" s="2">
        <f t="shared" si="556"/>
        <v>196698.0739081747</v>
      </c>
      <c r="R3959">
        <f>Q3959/MainSheet!$C$8*(G3959-G3958)+R3958</f>
        <v>6056.6013900257867</v>
      </c>
      <c r="S3959">
        <f t="shared" si="558"/>
        <v>97749.652181825237</v>
      </c>
      <c r="T3959">
        <f t="shared" si="550"/>
        <v>39.570000000000697</v>
      </c>
      <c r="U3959" s="1">
        <f>Q3959/MainSheet!$C$22</f>
        <v>1</v>
      </c>
    </row>
    <row r="3960" spans="7:21">
      <c r="G3960">
        <f t="shared" si="551"/>
        <v>39.580000000000695</v>
      </c>
      <c r="H3960">
        <f t="shared" si="552"/>
        <v>198000</v>
      </c>
      <c r="I3960" s="2">
        <f>MIN(MainSheet!$C$10/MainSheet!$C$9,MainSheet!$K$9*60)</f>
        <v>660</v>
      </c>
      <c r="J3960" s="1">
        <f>IF(G3960&gt;MainSheet!$C$11,IF(J3959&gt;=0.999,1,(G3960-MainSheet!$C$11)*I3960/$B$2/60),0)</f>
        <v>1</v>
      </c>
      <c r="K3960" s="1">
        <f>IF(G3960&gt;MainSheet!$C$11+$B$6,IF(K3959&gt;=0.999,1,(G3960-MainSheet!$C$11-$B$6)*I3960/$C$2/60),0)</f>
        <v>1</v>
      </c>
      <c r="L3960" s="1">
        <f>IF(G3960&gt;MainSheet!$C$11+$B$6+$C$6,IF(L3959&gt;=0.999,1,(G3960-MainSheet!$C$11-$B$6-$C$6)*I3960/$D$2/60),0)</f>
        <v>1</v>
      </c>
      <c r="M3960">
        <f t="shared" si="553"/>
        <v>1</v>
      </c>
      <c r="N3960" s="2">
        <f t="shared" si="554"/>
        <v>3721.0526315789471</v>
      </c>
      <c r="O3960">
        <f t="shared" si="557"/>
        <v>977.02127659574455</v>
      </c>
      <c r="P3960">
        <f t="shared" si="555"/>
        <v>192000</v>
      </c>
      <c r="Q3960" s="2">
        <f t="shared" si="556"/>
        <v>196698.0739081747</v>
      </c>
      <c r="R3960">
        <f>Q3960/MainSheet!$C$8*(G3960-G3959)+R3959</f>
        <v>6058.6326365166206</v>
      </c>
      <c r="S3960">
        <f t="shared" si="558"/>
        <v>97782.435194143269</v>
      </c>
      <c r="T3960">
        <f t="shared" si="550"/>
        <v>39.580000000000695</v>
      </c>
      <c r="U3960" s="1">
        <f>Q3960/MainSheet!$C$22</f>
        <v>1</v>
      </c>
    </row>
    <row r="3961" spans="7:21">
      <c r="G3961">
        <f t="shared" si="551"/>
        <v>39.590000000000693</v>
      </c>
      <c r="H3961">
        <f t="shared" si="552"/>
        <v>198000</v>
      </c>
      <c r="I3961" s="2">
        <f>MIN(MainSheet!$C$10/MainSheet!$C$9,MainSheet!$K$9*60)</f>
        <v>660</v>
      </c>
      <c r="J3961" s="1">
        <f>IF(G3961&gt;MainSheet!$C$11,IF(J3960&gt;=0.999,1,(G3961-MainSheet!$C$11)*I3961/$B$2/60),0)</f>
        <v>1</v>
      </c>
      <c r="K3961" s="1">
        <f>IF(G3961&gt;MainSheet!$C$11+$B$6,IF(K3960&gt;=0.999,1,(G3961-MainSheet!$C$11-$B$6)*I3961/$C$2/60),0)</f>
        <v>1</v>
      </c>
      <c r="L3961" s="1">
        <f>IF(G3961&gt;MainSheet!$C$11+$B$6+$C$6,IF(L3960&gt;=0.999,1,(G3961-MainSheet!$C$11-$B$6-$C$6)*I3961/$D$2/60),0)</f>
        <v>1</v>
      </c>
      <c r="M3961">
        <f t="shared" si="553"/>
        <v>1</v>
      </c>
      <c r="N3961" s="2">
        <f t="shared" si="554"/>
        <v>3721.0526315789471</v>
      </c>
      <c r="O3961">
        <f t="shared" si="557"/>
        <v>977.02127659574455</v>
      </c>
      <c r="P3961">
        <f t="shared" si="555"/>
        <v>192000</v>
      </c>
      <c r="Q3961" s="2">
        <f t="shared" si="556"/>
        <v>196698.0739081747</v>
      </c>
      <c r="R3961">
        <f>Q3961/MainSheet!$C$8*(G3961-G3960)+R3960</f>
        <v>6060.6638830074544</v>
      </c>
      <c r="S3961">
        <f t="shared" si="558"/>
        <v>97815.218206461301</v>
      </c>
      <c r="T3961">
        <f t="shared" si="550"/>
        <v>39.590000000000693</v>
      </c>
      <c r="U3961" s="1">
        <f>Q3961/MainSheet!$C$22</f>
        <v>1</v>
      </c>
    </row>
    <row r="3962" spans="7:21">
      <c r="G3962">
        <f t="shared" si="551"/>
        <v>39.600000000000691</v>
      </c>
      <c r="H3962">
        <f t="shared" si="552"/>
        <v>198000</v>
      </c>
      <c r="I3962" s="2">
        <f>MIN(MainSheet!$C$10/MainSheet!$C$9,MainSheet!$K$9*60)</f>
        <v>660</v>
      </c>
      <c r="J3962" s="1">
        <f>IF(G3962&gt;MainSheet!$C$11,IF(J3961&gt;=0.999,1,(G3962-MainSheet!$C$11)*I3962/$B$2/60),0)</f>
        <v>1</v>
      </c>
      <c r="K3962" s="1">
        <f>IF(G3962&gt;MainSheet!$C$11+$B$6,IF(K3961&gt;=0.999,1,(G3962-MainSheet!$C$11-$B$6)*I3962/$C$2/60),0)</f>
        <v>1</v>
      </c>
      <c r="L3962" s="1">
        <f>IF(G3962&gt;MainSheet!$C$11+$B$6+$C$6,IF(L3961&gt;=0.999,1,(G3962-MainSheet!$C$11-$B$6-$C$6)*I3962/$D$2/60),0)</f>
        <v>1</v>
      </c>
      <c r="M3962">
        <f t="shared" si="553"/>
        <v>1</v>
      </c>
      <c r="N3962" s="2">
        <f t="shared" si="554"/>
        <v>3721.0526315789471</v>
      </c>
      <c r="O3962">
        <f t="shared" si="557"/>
        <v>977.02127659574455</v>
      </c>
      <c r="P3962">
        <f t="shared" si="555"/>
        <v>192000</v>
      </c>
      <c r="Q3962" s="2">
        <f t="shared" si="556"/>
        <v>196698.0739081747</v>
      </c>
      <c r="R3962">
        <f>Q3962/MainSheet!$C$8*(G3962-G3961)+R3961</f>
        <v>6062.6951294982882</v>
      </c>
      <c r="S3962">
        <f t="shared" si="558"/>
        <v>97848.001218779333</v>
      </c>
      <c r="T3962">
        <f t="shared" si="550"/>
        <v>39.600000000000691</v>
      </c>
      <c r="U3962" s="1">
        <f>Q3962/MainSheet!$C$22</f>
        <v>1</v>
      </c>
    </row>
    <row r="3963" spans="7:21">
      <c r="G3963">
        <f t="shared" si="551"/>
        <v>39.610000000000689</v>
      </c>
      <c r="H3963">
        <f t="shared" si="552"/>
        <v>198000</v>
      </c>
      <c r="I3963" s="2">
        <f>MIN(MainSheet!$C$10/MainSheet!$C$9,MainSheet!$K$9*60)</f>
        <v>660</v>
      </c>
      <c r="J3963" s="1">
        <f>IF(G3963&gt;MainSheet!$C$11,IF(J3962&gt;=0.999,1,(G3963-MainSheet!$C$11)*I3963/$B$2/60),0)</f>
        <v>1</v>
      </c>
      <c r="K3963" s="1">
        <f>IF(G3963&gt;MainSheet!$C$11+$B$6,IF(K3962&gt;=0.999,1,(G3963-MainSheet!$C$11-$B$6)*I3963/$C$2/60),0)</f>
        <v>1</v>
      </c>
      <c r="L3963" s="1">
        <f>IF(G3963&gt;MainSheet!$C$11+$B$6+$C$6,IF(L3962&gt;=0.999,1,(G3963-MainSheet!$C$11-$B$6-$C$6)*I3963/$D$2/60),0)</f>
        <v>1</v>
      </c>
      <c r="M3963">
        <f t="shared" si="553"/>
        <v>1</v>
      </c>
      <c r="N3963" s="2">
        <f t="shared" si="554"/>
        <v>3721.0526315789471</v>
      </c>
      <c r="O3963">
        <f t="shared" si="557"/>
        <v>977.02127659574455</v>
      </c>
      <c r="P3963">
        <f t="shared" si="555"/>
        <v>192000</v>
      </c>
      <c r="Q3963" s="2">
        <f t="shared" si="556"/>
        <v>196698.0739081747</v>
      </c>
      <c r="R3963">
        <f>Q3963/MainSheet!$C$8*(G3963-G3962)+R3962</f>
        <v>6064.7263759891221</v>
      </c>
      <c r="S3963">
        <f t="shared" si="558"/>
        <v>97880.784231097365</v>
      </c>
      <c r="T3963">
        <f t="shared" si="550"/>
        <v>39.610000000000689</v>
      </c>
      <c r="U3963" s="1">
        <f>Q3963/MainSheet!$C$22</f>
        <v>1</v>
      </c>
    </row>
    <row r="3964" spans="7:21">
      <c r="G3964">
        <f t="shared" si="551"/>
        <v>39.620000000000687</v>
      </c>
      <c r="H3964">
        <f t="shared" si="552"/>
        <v>198000</v>
      </c>
      <c r="I3964" s="2">
        <f>MIN(MainSheet!$C$10/MainSheet!$C$9,MainSheet!$K$9*60)</f>
        <v>660</v>
      </c>
      <c r="J3964" s="1">
        <f>IF(G3964&gt;MainSheet!$C$11,IF(J3963&gt;=0.999,1,(G3964-MainSheet!$C$11)*I3964/$B$2/60),0)</f>
        <v>1</v>
      </c>
      <c r="K3964" s="1">
        <f>IF(G3964&gt;MainSheet!$C$11+$B$6,IF(K3963&gt;=0.999,1,(G3964-MainSheet!$C$11-$B$6)*I3964/$C$2/60),0)</f>
        <v>1</v>
      </c>
      <c r="L3964" s="1">
        <f>IF(G3964&gt;MainSheet!$C$11+$B$6+$C$6,IF(L3963&gt;=0.999,1,(G3964-MainSheet!$C$11-$B$6-$C$6)*I3964/$D$2/60),0)</f>
        <v>1</v>
      </c>
      <c r="M3964">
        <f t="shared" si="553"/>
        <v>1</v>
      </c>
      <c r="N3964" s="2">
        <f t="shared" si="554"/>
        <v>3721.0526315789471</v>
      </c>
      <c r="O3964">
        <f t="shared" si="557"/>
        <v>977.02127659574455</v>
      </c>
      <c r="P3964">
        <f t="shared" si="555"/>
        <v>192000</v>
      </c>
      <c r="Q3964" s="2">
        <f t="shared" si="556"/>
        <v>196698.0739081747</v>
      </c>
      <c r="R3964">
        <f>Q3964/MainSheet!$C$8*(G3964-G3963)+R3963</f>
        <v>6066.7576224799559</v>
      </c>
      <c r="S3964">
        <f t="shared" si="558"/>
        <v>97913.567243415397</v>
      </c>
      <c r="T3964">
        <f t="shared" si="550"/>
        <v>39.620000000000687</v>
      </c>
      <c r="U3964" s="1">
        <f>Q3964/MainSheet!$C$22</f>
        <v>1</v>
      </c>
    </row>
    <row r="3965" spans="7:21">
      <c r="G3965">
        <f t="shared" si="551"/>
        <v>39.630000000000685</v>
      </c>
      <c r="H3965">
        <f t="shared" si="552"/>
        <v>198000</v>
      </c>
      <c r="I3965" s="2">
        <f>MIN(MainSheet!$C$10/MainSheet!$C$9,MainSheet!$K$9*60)</f>
        <v>660</v>
      </c>
      <c r="J3965" s="1">
        <f>IF(G3965&gt;MainSheet!$C$11,IF(J3964&gt;=0.999,1,(G3965-MainSheet!$C$11)*I3965/$B$2/60),0)</f>
        <v>1</v>
      </c>
      <c r="K3965" s="1">
        <f>IF(G3965&gt;MainSheet!$C$11+$B$6,IF(K3964&gt;=0.999,1,(G3965-MainSheet!$C$11-$B$6)*I3965/$C$2/60),0)</f>
        <v>1</v>
      </c>
      <c r="L3965" s="1">
        <f>IF(G3965&gt;MainSheet!$C$11+$B$6+$C$6,IF(L3964&gt;=0.999,1,(G3965-MainSheet!$C$11-$B$6-$C$6)*I3965/$D$2/60),0)</f>
        <v>1</v>
      </c>
      <c r="M3965">
        <f t="shared" si="553"/>
        <v>1</v>
      </c>
      <c r="N3965" s="2">
        <f t="shared" si="554"/>
        <v>3721.0526315789471</v>
      </c>
      <c r="O3965">
        <f t="shared" si="557"/>
        <v>977.02127659574455</v>
      </c>
      <c r="P3965">
        <f t="shared" si="555"/>
        <v>192000</v>
      </c>
      <c r="Q3965" s="2">
        <f t="shared" si="556"/>
        <v>196698.0739081747</v>
      </c>
      <c r="R3965">
        <f>Q3965/MainSheet!$C$8*(G3965-G3964)+R3964</f>
        <v>6068.7888689707897</v>
      </c>
      <c r="S3965">
        <f t="shared" si="558"/>
        <v>97946.350255733429</v>
      </c>
      <c r="T3965">
        <f t="shared" si="550"/>
        <v>39.630000000000685</v>
      </c>
      <c r="U3965" s="1">
        <f>Q3965/MainSheet!$C$22</f>
        <v>1</v>
      </c>
    </row>
    <row r="3966" spans="7:21">
      <c r="G3966">
        <f t="shared" si="551"/>
        <v>39.640000000000683</v>
      </c>
      <c r="H3966">
        <f t="shared" si="552"/>
        <v>198000</v>
      </c>
      <c r="I3966" s="2">
        <f>MIN(MainSheet!$C$10/MainSheet!$C$9,MainSheet!$K$9*60)</f>
        <v>660</v>
      </c>
      <c r="J3966" s="1">
        <f>IF(G3966&gt;MainSheet!$C$11,IF(J3965&gt;=0.999,1,(G3966-MainSheet!$C$11)*I3966/$B$2/60),0)</f>
        <v>1</v>
      </c>
      <c r="K3966" s="1">
        <f>IF(G3966&gt;MainSheet!$C$11+$B$6,IF(K3965&gt;=0.999,1,(G3966-MainSheet!$C$11-$B$6)*I3966/$C$2/60),0)</f>
        <v>1</v>
      </c>
      <c r="L3966" s="1">
        <f>IF(G3966&gt;MainSheet!$C$11+$B$6+$C$6,IF(L3965&gt;=0.999,1,(G3966-MainSheet!$C$11-$B$6-$C$6)*I3966/$D$2/60),0)</f>
        <v>1</v>
      </c>
      <c r="M3966">
        <f t="shared" si="553"/>
        <v>1</v>
      </c>
      <c r="N3966" s="2">
        <f t="shared" si="554"/>
        <v>3721.0526315789471</v>
      </c>
      <c r="O3966">
        <f t="shared" si="557"/>
        <v>977.02127659574455</v>
      </c>
      <c r="P3966">
        <f t="shared" si="555"/>
        <v>192000</v>
      </c>
      <c r="Q3966" s="2">
        <f t="shared" si="556"/>
        <v>196698.0739081747</v>
      </c>
      <c r="R3966">
        <f>Q3966/MainSheet!$C$8*(G3966-G3965)+R3965</f>
        <v>6070.8201154616236</v>
      </c>
      <c r="S3966">
        <f t="shared" si="558"/>
        <v>97979.133268051461</v>
      </c>
      <c r="T3966">
        <f t="shared" si="550"/>
        <v>39.640000000000683</v>
      </c>
      <c r="U3966" s="1">
        <f>Q3966/MainSheet!$C$22</f>
        <v>1</v>
      </c>
    </row>
    <row r="3967" spans="7:21">
      <c r="G3967">
        <f t="shared" si="551"/>
        <v>39.650000000000681</v>
      </c>
      <c r="H3967">
        <f t="shared" si="552"/>
        <v>198000</v>
      </c>
      <c r="I3967" s="2">
        <f>MIN(MainSheet!$C$10/MainSheet!$C$9,MainSheet!$K$9*60)</f>
        <v>660</v>
      </c>
      <c r="J3967" s="1">
        <f>IF(G3967&gt;MainSheet!$C$11,IF(J3966&gt;=0.999,1,(G3967-MainSheet!$C$11)*I3967/$B$2/60),0)</f>
        <v>1</v>
      </c>
      <c r="K3967" s="1">
        <f>IF(G3967&gt;MainSheet!$C$11+$B$6,IF(K3966&gt;=0.999,1,(G3967-MainSheet!$C$11-$B$6)*I3967/$C$2/60),0)</f>
        <v>1</v>
      </c>
      <c r="L3967" s="1">
        <f>IF(G3967&gt;MainSheet!$C$11+$B$6+$C$6,IF(L3966&gt;=0.999,1,(G3967-MainSheet!$C$11-$B$6-$C$6)*I3967/$D$2/60),0)</f>
        <v>1</v>
      </c>
      <c r="M3967">
        <f t="shared" si="553"/>
        <v>1</v>
      </c>
      <c r="N3967" s="2">
        <f t="shared" si="554"/>
        <v>3721.0526315789471</v>
      </c>
      <c r="O3967">
        <f t="shared" si="557"/>
        <v>977.02127659574455</v>
      </c>
      <c r="P3967">
        <f t="shared" si="555"/>
        <v>192000</v>
      </c>
      <c r="Q3967" s="2">
        <f t="shared" si="556"/>
        <v>196698.0739081747</v>
      </c>
      <c r="R3967">
        <f>Q3967/MainSheet!$C$8*(G3967-G3966)+R3966</f>
        <v>6072.8513619524574</v>
      </c>
      <c r="S3967">
        <f t="shared" si="558"/>
        <v>98011.916280369493</v>
      </c>
      <c r="T3967">
        <f t="shared" si="550"/>
        <v>39.650000000000681</v>
      </c>
      <c r="U3967" s="1">
        <f>Q3967/MainSheet!$C$22</f>
        <v>1</v>
      </c>
    </row>
    <row r="3968" spans="7:21">
      <c r="G3968">
        <f t="shared" si="551"/>
        <v>39.660000000000679</v>
      </c>
      <c r="H3968">
        <f t="shared" si="552"/>
        <v>198000</v>
      </c>
      <c r="I3968" s="2">
        <f>MIN(MainSheet!$C$10/MainSheet!$C$9,MainSheet!$K$9*60)</f>
        <v>660</v>
      </c>
      <c r="J3968" s="1">
        <f>IF(G3968&gt;MainSheet!$C$11,IF(J3967&gt;=0.999,1,(G3968-MainSheet!$C$11)*I3968/$B$2/60),0)</f>
        <v>1</v>
      </c>
      <c r="K3968" s="1">
        <f>IF(G3968&gt;MainSheet!$C$11+$B$6,IF(K3967&gt;=0.999,1,(G3968-MainSheet!$C$11-$B$6)*I3968/$C$2/60),0)</f>
        <v>1</v>
      </c>
      <c r="L3968" s="1">
        <f>IF(G3968&gt;MainSheet!$C$11+$B$6+$C$6,IF(L3967&gt;=0.999,1,(G3968-MainSheet!$C$11-$B$6-$C$6)*I3968/$D$2/60),0)</f>
        <v>1</v>
      </c>
      <c r="M3968">
        <f t="shared" si="553"/>
        <v>1</v>
      </c>
      <c r="N3968" s="2">
        <f t="shared" si="554"/>
        <v>3721.0526315789471</v>
      </c>
      <c r="O3968">
        <f t="shared" si="557"/>
        <v>977.02127659574455</v>
      </c>
      <c r="P3968">
        <f t="shared" si="555"/>
        <v>192000</v>
      </c>
      <c r="Q3968" s="2">
        <f t="shared" si="556"/>
        <v>196698.0739081747</v>
      </c>
      <c r="R3968">
        <f>Q3968/MainSheet!$C$8*(G3968-G3967)+R3967</f>
        <v>6074.8826084432912</v>
      </c>
      <c r="S3968">
        <f t="shared" si="558"/>
        <v>98044.699292687525</v>
      </c>
      <c r="T3968">
        <f t="shared" si="550"/>
        <v>39.660000000000679</v>
      </c>
      <c r="U3968" s="1">
        <f>Q3968/MainSheet!$C$22</f>
        <v>1</v>
      </c>
    </row>
    <row r="3969" spans="7:21">
      <c r="G3969">
        <f t="shared" si="551"/>
        <v>39.670000000000677</v>
      </c>
      <c r="H3969">
        <f t="shared" si="552"/>
        <v>198000</v>
      </c>
      <c r="I3969" s="2">
        <f>MIN(MainSheet!$C$10/MainSheet!$C$9,MainSheet!$K$9*60)</f>
        <v>660</v>
      </c>
      <c r="J3969" s="1">
        <f>IF(G3969&gt;MainSheet!$C$11,IF(J3968&gt;=0.999,1,(G3969-MainSheet!$C$11)*I3969/$B$2/60),0)</f>
        <v>1</v>
      </c>
      <c r="K3969" s="1">
        <f>IF(G3969&gt;MainSheet!$C$11+$B$6,IF(K3968&gt;=0.999,1,(G3969-MainSheet!$C$11-$B$6)*I3969/$C$2/60),0)</f>
        <v>1</v>
      </c>
      <c r="L3969" s="1">
        <f>IF(G3969&gt;MainSheet!$C$11+$B$6+$C$6,IF(L3968&gt;=0.999,1,(G3969-MainSheet!$C$11-$B$6-$C$6)*I3969/$D$2/60),0)</f>
        <v>1</v>
      </c>
      <c r="M3969">
        <f t="shared" si="553"/>
        <v>1</v>
      </c>
      <c r="N3969" s="2">
        <f t="shared" si="554"/>
        <v>3721.0526315789471</v>
      </c>
      <c r="O3969">
        <f t="shared" si="557"/>
        <v>977.02127659574455</v>
      </c>
      <c r="P3969">
        <f t="shared" si="555"/>
        <v>192000</v>
      </c>
      <c r="Q3969" s="2">
        <f t="shared" si="556"/>
        <v>196698.0739081747</v>
      </c>
      <c r="R3969">
        <f>Q3969/MainSheet!$C$8*(G3969-G3968)+R3968</f>
        <v>6076.9138549341251</v>
      </c>
      <c r="S3969">
        <f t="shared" si="558"/>
        <v>98077.482305005557</v>
      </c>
      <c r="T3969">
        <f t="shared" si="550"/>
        <v>39.670000000000677</v>
      </c>
      <c r="U3969" s="1">
        <f>Q3969/MainSheet!$C$22</f>
        <v>1</v>
      </c>
    </row>
    <row r="3970" spans="7:21">
      <c r="G3970">
        <f t="shared" si="551"/>
        <v>39.680000000000675</v>
      </c>
      <c r="H3970">
        <f t="shared" si="552"/>
        <v>198000</v>
      </c>
      <c r="I3970" s="2">
        <f>MIN(MainSheet!$C$10/MainSheet!$C$9,MainSheet!$K$9*60)</f>
        <v>660</v>
      </c>
      <c r="J3970" s="1">
        <f>IF(G3970&gt;MainSheet!$C$11,IF(J3969&gt;=0.999,1,(G3970-MainSheet!$C$11)*I3970/$B$2/60),0)</f>
        <v>1</v>
      </c>
      <c r="K3970" s="1">
        <f>IF(G3970&gt;MainSheet!$C$11+$B$6,IF(K3969&gt;=0.999,1,(G3970-MainSheet!$C$11-$B$6)*I3970/$C$2/60),0)</f>
        <v>1</v>
      </c>
      <c r="L3970" s="1">
        <f>IF(G3970&gt;MainSheet!$C$11+$B$6+$C$6,IF(L3969&gt;=0.999,1,(G3970-MainSheet!$C$11-$B$6-$C$6)*I3970/$D$2/60),0)</f>
        <v>1</v>
      </c>
      <c r="M3970">
        <f t="shared" si="553"/>
        <v>1</v>
      </c>
      <c r="N3970" s="2">
        <f t="shared" si="554"/>
        <v>3721.0526315789471</v>
      </c>
      <c r="O3970">
        <f t="shared" si="557"/>
        <v>977.02127659574455</v>
      </c>
      <c r="P3970">
        <f t="shared" si="555"/>
        <v>192000</v>
      </c>
      <c r="Q3970" s="2">
        <f t="shared" si="556"/>
        <v>196698.0739081747</v>
      </c>
      <c r="R3970">
        <f>Q3970/MainSheet!$C$8*(G3970-G3969)+R3969</f>
        <v>6078.9451014249589</v>
      </c>
      <c r="S3970">
        <f t="shared" si="558"/>
        <v>98110.265317323589</v>
      </c>
      <c r="T3970">
        <f t="shared" si="550"/>
        <v>39.680000000000675</v>
      </c>
      <c r="U3970" s="1">
        <f>Q3970/MainSheet!$C$22</f>
        <v>1</v>
      </c>
    </row>
    <row r="3971" spans="7:21">
      <c r="G3971">
        <f t="shared" si="551"/>
        <v>39.690000000000673</v>
      </c>
      <c r="H3971">
        <f t="shared" si="552"/>
        <v>198000</v>
      </c>
      <c r="I3971" s="2">
        <f>MIN(MainSheet!$C$10/MainSheet!$C$9,MainSheet!$K$9*60)</f>
        <v>660</v>
      </c>
      <c r="J3971" s="1">
        <f>IF(G3971&gt;MainSheet!$C$11,IF(J3970&gt;=0.999,1,(G3971-MainSheet!$C$11)*I3971/$B$2/60),0)</f>
        <v>1</v>
      </c>
      <c r="K3971" s="1">
        <f>IF(G3971&gt;MainSheet!$C$11+$B$6,IF(K3970&gt;=0.999,1,(G3971-MainSheet!$C$11-$B$6)*I3971/$C$2/60),0)</f>
        <v>1</v>
      </c>
      <c r="L3971" s="1">
        <f>IF(G3971&gt;MainSheet!$C$11+$B$6+$C$6,IF(L3970&gt;=0.999,1,(G3971-MainSheet!$C$11-$B$6-$C$6)*I3971/$D$2/60),0)</f>
        <v>1</v>
      </c>
      <c r="M3971">
        <f t="shared" si="553"/>
        <v>1</v>
      </c>
      <c r="N3971" s="2">
        <f t="shared" si="554"/>
        <v>3721.0526315789471</v>
      </c>
      <c r="O3971">
        <f t="shared" si="557"/>
        <v>977.02127659574455</v>
      </c>
      <c r="P3971">
        <f t="shared" si="555"/>
        <v>192000</v>
      </c>
      <c r="Q3971" s="2">
        <f t="shared" si="556"/>
        <v>196698.0739081747</v>
      </c>
      <c r="R3971">
        <f>Q3971/MainSheet!$C$8*(G3971-G3970)+R3970</f>
        <v>6080.9763479157928</v>
      </c>
      <c r="S3971">
        <f t="shared" si="558"/>
        <v>98143.048329641621</v>
      </c>
      <c r="T3971">
        <f t="shared" ref="T3971:T4034" si="559">G3971</f>
        <v>39.690000000000673</v>
      </c>
      <c r="U3971" s="1">
        <f>Q3971/MainSheet!$C$22</f>
        <v>1</v>
      </c>
    </row>
    <row r="3972" spans="7:21">
      <c r="G3972">
        <f t="shared" ref="G3972:G4035" si="560">G3971+$F$2</f>
        <v>39.700000000000671</v>
      </c>
      <c r="H3972">
        <f t="shared" ref="H3972:H4035" si="561">H3971</f>
        <v>198000</v>
      </c>
      <c r="I3972" s="2">
        <f>MIN(MainSheet!$C$10/MainSheet!$C$9,MainSheet!$K$9*60)</f>
        <v>660</v>
      </c>
      <c r="J3972" s="1">
        <f>IF(G3972&gt;MainSheet!$C$11,IF(J3971&gt;=0.999,1,(G3972-MainSheet!$C$11)*I3972/$B$2/60),0)</f>
        <v>1</v>
      </c>
      <c r="K3972" s="1">
        <f>IF(G3972&gt;MainSheet!$C$11+$B$6,IF(K3971&gt;=0.999,1,(G3972-MainSheet!$C$11-$B$6)*I3972/$C$2/60),0)</f>
        <v>1</v>
      </c>
      <c r="L3972" s="1">
        <f>IF(G3972&gt;MainSheet!$C$11+$B$6+$C$6,IF(L3971&gt;=0.999,1,(G3972-MainSheet!$C$11-$B$6-$C$6)*I3972/$D$2/60),0)</f>
        <v>1</v>
      </c>
      <c r="M3972">
        <f t="shared" ref="M3972:M4035" si="562">(J3972*$B$2+K3972*$C$2+L3972*$D$2)/SUM($B$2:$D$2)</f>
        <v>1</v>
      </c>
      <c r="N3972" s="2">
        <f t="shared" ref="N3972:N4035" si="563">IF(J3972&gt;=0.01,((1-J3972)*B$3+B$4*(J3972)),0)</f>
        <v>3721.0526315789471</v>
      </c>
      <c r="O3972">
        <f t="shared" si="557"/>
        <v>977.02127659574455</v>
      </c>
      <c r="P3972">
        <f t="shared" ref="P3972:P4035" si="564">IF(IF(N3972+O3972&gt;H3972,H3972-O3972-N3972,IF(L3972&gt;0,((1-L3972)*D$3+D$4*(L3972)),0))+O3972+N3972&gt;H3972,H3972-N3972-O3972,IF(N3972+O3972&gt;H3972,H3972-O3972-N3972,IF(L3972&gt;0,((1-L3972)*D$3+D$4*(L3972)),0)))</f>
        <v>192000</v>
      </c>
      <c r="Q3972" s="2">
        <f t="shared" ref="Q3972:Q4035" si="565">SUM(N3972:P3972)</f>
        <v>196698.0739081747</v>
      </c>
      <c r="R3972">
        <f>Q3972/MainSheet!$C$8*(G3972-G3971)+R3971</f>
        <v>6083.0075944066266</v>
      </c>
      <c r="S3972">
        <f t="shared" si="558"/>
        <v>98175.831341959652</v>
      </c>
      <c r="T3972">
        <f t="shared" si="559"/>
        <v>39.700000000000671</v>
      </c>
      <c r="U3972" s="1">
        <f>Q3972/MainSheet!$C$22</f>
        <v>1</v>
      </c>
    </row>
    <row r="3973" spans="7:21">
      <c r="G3973">
        <f t="shared" si="560"/>
        <v>39.710000000000669</v>
      </c>
      <c r="H3973">
        <f t="shared" si="561"/>
        <v>198000</v>
      </c>
      <c r="I3973" s="2">
        <f>MIN(MainSheet!$C$10/MainSheet!$C$9,MainSheet!$K$9*60)</f>
        <v>660</v>
      </c>
      <c r="J3973" s="1">
        <f>IF(G3973&gt;MainSheet!$C$11,IF(J3972&gt;=0.999,1,(G3973-MainSheet!$C$11)*I3973/$B$2/60),0)</f>
        <v>1</v>
      </c>
      <c r="K3973" s="1">
        <f>IF(G3973&gt;MainSheet!$C$11+$B$6,IF(K3972&gt;=0.999,1,(G3973-MainSheet!$C$11-$B$6)*I3973/$C$2/60),0)</f>
        <v>1</v>
      </c>
      <c r="L3973" s="1">
        <f>IF(G3973&gt;MainSheet!$C$11+$B$6+$C$6,IF(L3972&gt;=0.999,1,(G3973-MainSheet!$C$11-$B$6-$C$6)*I3973/$D$2/60),0)</f>
        <v>1</v>
      </c>
      <c r="M3973">
        <f t="shared" si="562"/>
        <v>1</v>
      </c>
      <c r="N3973" s="2">
        <f t="shared" si="563"/>
        <v>3721.0526315789471</v>
      </c>
      <c r="O3973">
        <f t="shared" ref="O3973:O4036" si="566">IF(K3973&gt;=0.01,((1-K3973)*C$3+C$4*(K3973)),0)</f>
        <v>977.02127659574455</v>
      </c>
      <c r="P3973">
        <f t="shared" si="564"/>
        <v>192000</v>
      </c>
      <c r="Q3973" s="2">
        <f t="shared" si="565"/>
        <v>196698.0739081747</v>
      </c>
      <c r="R3973">
        <f>Q3973/MainSheet!$C$8*(G3973-G3972)+R3972</f>
        <v>6085.0388408974604</v>
      </c>
      <c r="S3973">
        <f t="shared" ref="S3973:S4036" si="567">Q3973*$F$2/60+S3972</f>
        <v>98208.614354277684</v>
      </c>
      <c r="T3973">
        <f t="shared" si="559"/>
        <v>39.710000000000669</v>
      </c>
      <c r="U3973" s="1">
        <f>Q3973/MainSheet!$C$22</f>
        <v>1</v>
      </c>
    </row>
    <row r="3974" spans="7:21">
      <c r="G3974">
        <f t="shared" si="560"/>
        <v>39.720000000000667</v>
      </c>
      <c r="H3974">
        <f t="shared" si="561"/>
        <v>198000</v>
      </c>
      <c r="I3974" s="2">
        <f>MIN(MainSheet!$C$10/MainSheet!$C$9,MainSheet!$K$9*60)</f>
        <v>660</v>
      </c>
      <c r="J3974" s="1">
        <f>IF(G3974&gt;MainSheet!$C$11,IF(J3973&gt;=0.999,1,(G3974-MainSheet!$C$11)*I3974/$B$2/60),0)</f>
        <v>1</v>
      </c>
      <c r="K3974" s="1">
        <f>IF(G3974&gt;MainSheet!$C$11+$B$6,IF(K3973&gt;=0.999,1,(G3974-MainSheet!$C$11-$B$6)*I3974/$C$2/60),0)</f>
        <v>1</v>
      </c>
      <c r="L3974" s="1">
        <f>IF(G3974&gt;MainSheet!$C$11+$B$6+$C$6,IF(L3973&gt;=0.999,1,(G3974-MainSheet!$C$11-$B$6-$C$6)*I3974/$D$2/60),0)</f>
        <v>1</v>
      </c>
      <c r="M3974">
        <f t="shared" si="562"/>
        <v>1</v>
      </c>
      <c r="N3974" s="2">
        <f t="shared" si="563"/>
        <v>3721.0526315789471</v>
      </c>
      <c r="O3974">
        <f t="shared" si="566"/>
        <v>977.02127659574455</v>
      </c>
      <c r="P3974">
        <f t="shared" si="564"/>
        <v>192000</v>
      </c>
      <c r="Q3974" s="2">
        <f t="shared" si="565"/>
        <v>196698.0739081747</v>
      </c>
      <c r="R3974">
        <f>Q3974/MainSheet!$C$8*(G3974-G3973)+R3973</f>
        <v>6087.0700873882943</v>
      </c>
      <c r="S3974">
        <f t="shared" si="567"/>
        <v>98241.397366595716</v>
      </c>
      <c r="T3974">
        <f t="shared" si="559"/>
        <v>39.720000000000667</v>
      </c>
      <c r="U3974" s="1">
        <f>Q3974/MainSheet!$C$22</f>
        <v>1</v>
      </c>
    </row>
    <row r="3975" spans="7:21">
      <c r="G3975">
        <f t="shared" si="560"/>
        <v>39.730000000000665</v>
      </c>
      <c r="H3975">
        <f t="shared" si="561"/>
        <v>198000</v>
      </c>
      <c r="I3975" s="2">
        <f>MIN(MainSheet!$C$10/MainSheet!$C$9,MainSheet!$K$9*60)</f>
        <v>660</v>
      </c>
      <c r="J3975" s="1">
        <f>IF(G3975&gt;MainSheet!$C$11,IF(J3974&gt;=0.999,1,(G3975-MainSheet!$C$11)*I3975/$B$2/60),0)</f>
        <v>1</v>
      </c>
      <c r="K3975" s="1">
        <f>IF(G3975&gt;MainSheet!$C$11+$B$6,IF(K3974&gt;=0.999,1,(G3975-MainSheet!$C$11-$B$6)*I3975/$C$2/60),0)</f>
        <v>1</v>
      </c>
      <c r="L3975" s="1">
        <f>IF(G3975&gt;MainSheet!$C$11+$B$6+$C$6,IF(L3974&gt;=0.999,1,(G3975-MainSheet!$C$11-$B$6-$C$6)*I3975/$D$2/60),0)</f>
        <v>1</v>
      </c>
      <c r="M3975">
        <f t="shared" si="562"/>
        <v>1</v>
      </c>
      <c r="N3975" s="2">
        <f t="shared" si="563"/>
        <v>3721.0526315789471</v>
      </c>
      <c r="O3975">
        <f t="shared" si="566"/>
        <v>977.02127659574455</v>
      </c>
      <c r="P3975">
        <f t="shared" si="564"/>
        <v>192000</v>
      </c>
      <c r="Q3975" s="2">
        <f t="shared" si="565"/>
        <v>196698.0739081747</v>
      </c>
      <c r="R3975">
        <f>Q3975/MainSheet!$C$8*(G3975-G3974)+R3974</f>
        <v>6089.1013338791281</v>
      </c>
      <c r="S3975">
        <f t="shared" si="567"/>
        <v>98274.180378913748</v>
      </c>
      <c r="T3975">
        <f t="shared" si="559"/>
        <v>39.730000000000665</v>
      </c>
      <c r="U3975" s="1">
        <f>Q3975/MainSheet!$C$22</f>
        <v>1</v>
      </c>
    </row>
    <row r="3976" spans="7:21">
      <c r="G3976">
        <f t="shared" si="560"/>
        <v>39.740000000000663</v>
      </c>
      <c r="H3976">
        <f t="shared" si="561"/>
        <v>198000</v>
      </c>
      <c r="I3976" s="2">
        <f>MIN(MainSheet!$C$10/MainSheet!$C$9,MainSheet!$K$9*60)</f>
        <v>660</v>
      </c>
      <c r="J3976" s="1">
        <f>IF(G3976&gt;MainSheet!$C$11,IF(J3975&gt;=0.999,1,(G3976-MainSheet!$C$11)*I3976/$B$2/60),0)</f>
        <v>1</v>
      </c>
      <c r="K3976" s="1">
        <f>IF(G3976&gt;MainSheet!$C$11+$B$6,IF(K3975&gt;=0.999,1,(G3976-MainSheet!$C$11-$B$6)*I3976/$C$2/60),0)</f>
        <v>1</v>
      </c>
      <c r="L3976" s="1">
        <f>IF(G3976&gt;MainSheet!$C$11+$B$6+$C$6,IF(L3975&gt;=0.999,1,(G3976-MainSheet!$C$11-$B$6-$C$6)*I3976/$D$2/60),0)</f>
        <v>1</v>
      </c>
      <c r="M3976">
        <f t="shared" si="562"/>
        <v>1</v>
      </c>
      <c r="N3976" s="2">
        <f t="shared" si="563"/>
        <v>3721.0526315789471</v>
      </c>
      <c r="O3976">
        <f t="shared" si="566"/>
        <v>977.02127659574455</v>
      </c>
      <c r="P3976">
        <f t="shared" si="564"/>
        <v>192000</v>
      </c>
      <c r="Q3976" s="2">
        <f t="shared" si="565"/>
        <v>196698.0739081747</v>
      </c>
      <c r="R3976">
        <f>Q3976/MainSheet!$C$8*(G3976-G3975)+R3975</f>
        <v>6091.1325803699619</v>
      </c>
      <c r="S3976">
        <f t="shared" si="567"/>
        <v>98306.96339123178</v>
      </c>
      <c r="T3976">
        <f t="shared" si="559"/>
        <v>39.740000000000663</v>
      </c>
      <c r="U3976" s="1">
        <f>Q3976/MainSheet!$C$22</f>
        <v>1</v>
      </c>
    </row>
    <row r="3977" spans="7:21">
      <c r="G3977">
        <f t="shared" si="560"/>
        <v>39.750000000000661</v>
      </c>
      <c r="H3977">
        <f t="shared" si="561"/>
        <v>198000</v>
      </c>
      <c r="I3977" s="2">
        <f>MIN(MainSheet!$C$10/MainSheet!$C$9,MainSheet!$K$9*60)</f>
        <v>660</v>
      </c>
      <c r="J3977" s="1">
        <f>IF(G3977&gt;MainSheet!$C$11,IF(J3976&gt;=0.999,1,(G3977-MainSheet!$C$11)*I3977/$B$2/60),0)</f>
        <v>1</v>
      </c>
      <c r="K3977" s="1">
        <f>IF(G3977&gt;MainSheet!$C$11+$B$6,IF(K3976&gt;=0.999,1,(G3977-MainSheet!$C$11-$B$6)*I3977/$C$2/60),0)</f>
        <v>1</v>
      </c>
      <c r="L3977" s="1">
        <f>IF(G3977&gt;MainSheet!$C$11+$B$6+$C$6,IF(L3976&gt;=0.999,1,(G3977-MainSheet!$C$11-$B$6-$C$6)*I3977/$D$2/60),0)</f>
        <v>1</v>
      </c>
      <c r="M3977">
        <f t="shared" si="562"/>
        <v>1</v>
      </c>
      <c r="N3977" s="2">
        <f t="shared" si="563"/>
        <v>3721.0526315789471</v>
      </c>
      <c r="O3977">
        <f t="shared" si="566"/>
        <v>977.02127659574455</v>
      </c>
      <c r="P3977">
        <f t="shared" si="564"/>
        <v>192000</v>
      </c>
      <c r="Q3977" s="2">
        <f t="shared" si="565"/>
        <v>196698.0739081747</v>
      </c>
      <c r="R3977">
        <f>Q3977/MainSheet!$C$8*(G3977-G3976)+R3976</f>
        <v>6093.1638268607958</v>
      </c>
      <c r="S3977">
        <f t="shared" si="567"/>
        <v>98339.746403549812</v>
      </c>
      <c r="T3977">
        <f t="shared" si="559"/>
        <v>39.750000000000661</v>
      </c>
      <c r="U3977" s="1">
        <f>Q3977/MainSheet!$C$22</f>
        <v>1</v>
      </c>
    </row>
    <row r="3978" spans="7:21">
      <c r="G3978">
        <f t="shared" si="560"/>
        <v>39.760000000000659</v>
      </c>
      <c r="H3978">
        <f t="shared" si="561"/>
        <v>198000</v>
      </c>
      <c r="I3978" s="2">
        <f>MIN(MainSheet!$C$10/MainSheet!$C$9,MainSheet!$K$9*60)</f>
        <v>660</v>
      </c>
      <c r="J3978" s="1">
        <f>IF(G3978&gt;MainSheet!$C$11,IF(J3977&gt;=0.999,1,(G3978-MainSheet!$C$11)*I3978/$B$2/60),0)</f>
        <v>1</v>
      </c>
      <c r="K3978" s="1">
        <f>IF(G3978&gt;MainSheet!$C$11+$B$6,IF(K3977&gt;=0.999,1,(G3978-MainSheet!$C$11-$B$6)*I3978/$C$2/60),0)</f>
        <v>1</v>
      </c>
      <c r="L3978" s="1">
        <f>IF(G3978&gt;MainSheet!$C$11+$B$6+$C$6,IF(L3977&gt;=0.999,1,(G3978-MainSheet!$C$11-$B$6-$C$6)*I3978/$D$2/60),0)</f>
        <v>1</v>
      </c>
      <c r="M3978">
        <f t="shared" si="562"/>
        <v>1</v>
      </c>
      <c r="N3978" s="2">
        <f t="shared" si="563"/>
        <v>3721.0526315789471</v>
      </c>
      <c r="O3978">
        <f t="shared" si="566"/>
        <v>977.02127659574455</v>
      </c>
      <c r="P3978">
        <f t="shared" si="564"/>
        <v>192000</v>
      </c>
      <c r="Q3978" s="2">
        <f t="shared" si="565"/>
        <v>196698.0739081747</v>
      </c>
      <c r="R3978">
        <f>Q3978/MainSheet!$C$8*(G3978-G3977)+R3977</f>
        <v>6095.1950733516296</v>
      </c>
      <c r="S3978">
        <f t="shared" si="567"/>
        <v>98372.529415867844</v>
      </c>
      <c r="T3978">
        <f t="shared" si="559"/>
        <v>39.760000000000659</v>
      </c>
      <c r="U3978" s="1">
        <f>Q3978/MainSheet!$C$22</f>
        <v>1</v>
      </c>
    </row>
    <row r="3979" spans="7:21">
      <c r="G3979">
        <f t="shared" si="560"/>
        <v>39.770000000000657</v>
      </c>
      <c r="H3979">
        <f t="shared" si="561"/>
        <v>198000</v>
      </c>
      <c r="I3979" s="2">
        <f>MIN(MainSheet!$C$10/MainSheet!$C$9,MainSheet!$K$9*60)</f>
        <v>660</v>
      </c>
      <c r="J3979" s="1">
        <f>IF(G3979&gt;MainSheet!$C$11,IF(J3978&gt;=0.999,1,(G3979-MainSheet!$C$11)*I3979/$B$2/60),0)</f>
        <v>1</v>
      </c>
      <c r="K3979" s="1">
        <f>IF(G3979&gt;MainSheet!$C$11+$B$6,IF(K3978&gt;=0.999,1,(G3979-MainSheet!$C$11-$B$6)*I3979/$C$2/60),0)</f>
        <v>1</v>
      </c>
      <c r="L3979" s="1">
        <f>IF(G3979&gt;MainSheet!$C$11+$B$6+$C$6,IF(L3978&gt;=0.999,1,(G3979-MainSheet!$C$11-$B$6-$C$6)*I3979/$D$2/60),0)</f>
        <v>1</v>
      </c>
      <c r="M3979">
        <f t="shared" si="562"/>
        <v>1</v>
      </c>
      <c r="N3979" s="2">
        <f t="shared" si="563"/>
        <v>3721.0526315789471</v>
      </c>
      <c r="O3979">
        <f t="shared" si="566"/>
        <v>977.02127659574455</v>
      </c>
      <c r="P3979">
        <f t="shared" si="564"/>
        <v>192000</v>
      </c>
      <c r="Q3979" s="2">
        <f t="shared" si="565"/>
        <v>196698.0739081747</v>
      </c>
      <c r="R3979">
        <f>Q3979/MainSheet!$C$8*(G3979-G3978)+R3978</f>
        <v>6097.2263198424635</v>
      </c>
      <c r="S3979">
        <f t="shared" si="567"/>
        <v>98405.312428185876</v>
      </c>
      <c r="T3979">
        <f t="shared" si="559"/>
        <v>39.770000000000657</v>
      </c>
      <c r="U3979" s="1">
        <f>Q3979/MainSheet!$C$22</f>
        <v>1</v>
      </c>
    </row>
    <row r="3980" spans="7:21">
      <c r="G3980">
        <f t="shared" si="560"/>
        <v>39.780000000000655</v>
      </c>
      <c r="H3980">
        <f t="shared" si="561"/>
        <v>198000</v>
      </c>
      <c r="I3980" s="2">
        <f>MIN(MainSheet!$C$10/MainSheet!$C$9,MainSheet!$K$9*60)</f>
        <v>660</v>
      </c>
      <c r="J3980" s="1">
        <f>IF(G3980&gt;MainSheet!$C$11,IF(J3979&gt;=0.999,1,(G3980-MainSheet!$C$11)*I3980/$B$2/60),0)</f>
        <v>1</v>
      </c>
      <c r="K3980" s="1">
        <f>IF(G3980&gt;MainSheet!$C$11+$B$6,IF(K3979&gt;=0.999,1,(G3980-MainSheet!$C$11-$B$6)*I3980/$C$2/60),0)</f>
        <v>1</v>
      </c>
      <c r="L3980" s="1">
        <f>IF(G3980&gt;MainSheet!$C$11+$B$6+$C$6,IF(L3979&gt;=0.999,1,(G3980-MainSheet!$C$11-$B$6-$C$6)*I3980/$D$2/60),0)</f>
        <v>1</v>
      </c>
      <c r="M3980">
        <f t="shared" si="562"/>
        <v>1</v>
      </c>
      <c r="N3980" s="2">
        <f t="shared" si="563"/>
        <v>3721.0526315789471</v>
      </c>
      <c r="O3980">
        <f t="shared" si="566"/>
        <v>977.02127659574455</v>
      </c>
      <c r="P3980">
        <f t="shared" si="564"/>
        <v>192000</v>
      </c>
      <c r="Q3980" s="2">
        <f t="shared" si="565"/>
        <v>196698.0739081747</v>
      </c>
      <c r="R3980">
        <f>Q3980/MainSheet!$C$8*(G3980-G3979)+R3979</f>
        <v>6099.2575663332973</v>
      </c>
      <c r="S3980">
        <f t="shared" si="567"/>
        <v>98438.095440503908</v>
      </c>
      <c r="T3980">
        <f t="shared" si="559"/>
        <v>39.780000000000655</v>
      </c>
      <c r="U3980" s="1">
        <f>Q3980/MainSheet!$C$22</f>
        <v>1</v>
      </c>
    </row>
    <row r="3981" spans="7:21">
      <c r="G3981">
        <f t="shared" si="560"/>
        <v>39.790000000000653</v>
      </c>
      <c r="H3981">
        <f t="shared" si="561"/>
        <v>198000</v>
      </c>
      <c r="I3981" s="2">
        <f>MIN(MainSheet!$C$10/MainSheet!$C$9,MainSheet!$K$9*60)</f>
        <v>660</v>
      </c>
      <c r="J3981" s="1">
        <f>IF(G3981&gt;MainSheet!$C$11,IF(J3980&gt;=0.999,1,(G3981-MainSheet!$C$11)*I3981/$B$2/60),0)</f>
        <v>1</v>
      </c>
      <c r="K3981" s="1">
        <f>IF(G3981&gt;MainSheet!$C$11+$B$6,IF(K3980&gt;=0.999,1,(G3981-MainSheet!$C$11-$B$6)*I3981/$C$2/60),0)</f>
        <v>1</v>
      </c>
      <c r="L3981" s="1">
        <f>IF(G3981&gt;MainSheet!$C$11+$B$6+$C$6,IF(L3980&gt;=0.999,1,(G3981-MainSheet!$C$11-$B$6-$C$6)*I3981/$D$2/60),0)</f>
        <v>1</v>
      </c>
      <c r="M3981">
        <f t="shared" si="562"/>
        <v>1</v>
      </c>
      <c r="N3981" s="2">
        <f t="shared" si="563"/>
        <v>3721.0526315789471</v>
      </c>
      <c r="O3981">
        <f t="shared" si="566"/>
        <v>977.02127659574455</v>
      </c>
      <c r="P3981">
        <f t="shared" si="564"/>
        <v>192000</v>
      </c>
      <c r="Q3981" s="2">
        <f t="shared" si="565"/>
        <v>196698.0739081747</v>
      </c>
      <c r="R3981">
        <f>Q3981/MainSheet!$C$8*(G3981-G3980)+R3980</f>
        <v>6101.2888128241311</v>
      </c>
      <c r="S3981">
        <f t="shared" si="567"/>
        <v>98470.87845282194</v>
      </c>
      <c r="T3981">
        <f t="shared" si="559"/>
        <v>39.790000000000653</v>
      </c>
      <c r="U3981" s="1">
        <f>Q3981/MainSheet!$C$22</f>
        <v>1</v>
      </c>
    </row>
    <row r="3982" spans="7:21">
      <c r="G3982">
        <f t="shared" si="560"/>
        <v>39.800000000000651</v>
      </c>
      <c r="H3982">
        <f t="shared" si="561"/>
        <v>198000</v>
      </c>
      <c r="I3982" s="2">
        <f>MIN(MainSheet!$C$10/MainSheet!$C$9,MainSheet!$K$9*60)</f>
        <v>660</v>
      </c>
      <c r="J3982" s="1">
        <f>IF(G3982&gt;MainSheet!$C$11,IF(J3981&gt;=0.999,1,(G3982-MainSheet!$C$11)*I3982/$B$2/60),0)</f>
        <v>1</v>
      </c>
      <c r="K3982" s="1">
        <f>IF(G3982&gt;MainSheet!$C$11+$B$6,IF(K3981&gt;=0.999,1,(G3982-MainSheet!$C$11-$B$6)*I3982/$C$2/60),0)</f>
        <v>1</v>
      </c>
      <c r="L3982" s="1">
        <f>IF(G3982&gt;MainSheet!$C$11+$B$6+$C$6,IF(L3981&gt;=0.999,1,(G3982-MainSheet!$C$11-$B$6-$C$6)*I3982/$D$2/60),0)</f>
        <v>1</v>
      </c>
      <c r="M3982">
        <f t="shared" si="562"/>
        <v>1</v>
      </c>
      <c r="N3982" s="2">
        <f t="shared" si="563"/>
        <v>3721.0526315789471</v>
      </c>
      <c r="O3982">
        <f t="shared" si="566"/>
        <v>977.02127659574455</v>
      </c>
      <c r="P3982">
        <f t="shared" si="564"/>
        <v>192000</v>
      </c>
      <c r="Q3982" s="2">
        <f t="shared" si="565"/>
        <v>196698.0739081747</v>
      </c>
      <c r="R3982">
        <f>Q3982/MainSheet!$C$8*(G3982-G3981)+R3981</f>
        <v>6103.320059314965</v>
      </c>
      <c r="S3982">
        <f t="shared" si="567"/>
        <v>98503.661465139972</v>
      </c>
      <c r="T3982">
        <f t="shared" si="559"/>
        <v>39.800000000000651</v>
      </c>
      <c r="U3982" s="1">
        <f>Q3982/MainSheet!$C$22</f>
        <v>1</v>
      </c>
    </row>
    <row r="3983" spans="7:21">
      <c r="G3983">
        <f t="shared" si="560"/>
        <v>39.810000000000649</v>
      </c>
      <c r="H3983">
        <f t="shared" si="561"/>
        <v>198000</v>
      </c>
      <c r="I3983" s="2">
        <f>MIN(MainSheet!$C$10/MainSheet!$C$9,MainSheet!$K$9*60)</f>
        <v>660</v>
      </c>
      <c r="J3983" s="1">
        <f>IF(G3983&gt;MainSheet!$C$11,IF(J3982&gt;=0.999,1,(G3983-MainSheet!$C$11)*I3983/$B$2/60),0)</f>
        <v>1</v>
      </c>
      <c r="K3983" s="1">
        <f>IF(G3983&gt;MainSheet!$C$11+$B$6,IF(K3982&gt;=0.999,1,(G3983-MainSheet!$C$11-$B$6)*I3983/$C$2/60),0)</f>
        <v>1</v>
      </c>
      <c r="L3983" s="1">
        <f>IF(G3983&gt;MainSheet!$C$11+$B$6+$C$6,IF(L3982&gt;=0.999,1,(G3983-MainSheet!$C$11-$B$6-$C$6)*I3983/$D$2/60),0)</f>
        <v>1</v>
      </c>
      <c r="M3983">
        <f t="shared" si="562"/>
        <v>1</v>
      </c>
      <c r="N3983" s="2">
        <f t="shared" si="563"/>
        <v>3721.0526315789471</v>
      </c>
      <c r="O3983">
        <f t="shared" si="566"/>
        <v>977.02127659574455</v>
      </c>
      <c r="P3983">
        <f t="shared" si="564"/>
        <v>192000</v>
      </c>
      <c r="Q3983" s="2">
        <f t="shared" si="565"/>
        <v>196698.0739081747</v>
      </c>
      <c r="R3983">
        <f>Q3983/MainSheet!$C$8*(G3983-G3982)+R3982</f>
        <v>6105.3513058057988</v>
      </c>
      <c r="S3983">
        <f t="shared" si="567"/>
        <v>98536.444477458004</v>
      </c>
      <c r="T3983">
        <f t="shared" si="559"/>
        <v>39.810000000000649</v>
      </c>
      <c r="U3983" s="1">
        <f>Q3983/MainSheet!$C$22</f>
        <v>1</v>
      </c>
    </row>
    <row r="3984" spans="7:21">
      <c r="G3984">
        <f t="shared" si="560"/>
        <v>39.820000000000647</v>
      </c>
      <c r="H3984">
        <f t="shared" si="561"/>
        <v>198000</v>
      </c>
      <c r="I3984" s="2">
        <f>MIN(MainSheet!$C$10/MainSheet!$C$9,MainSheet!$K$9*60)</f>
        <v>660</v>
      </c>
      <c r="J3984" s="1">
        <f>IF(G3984&gt;MainSheet!$C$11,IF(J3983&gt;=0.999,1,(G3984-MainSheet!$C$11)*I3984/$B$2/60),0)</f>
        <v>1</v>
      </c>
      <c r="K3984" s="1">
        <f>IF(G3984&gt;MainSheet!$C$11+$B$6,IF(K3983&gt;=0.999,1,(G3984-MainSheet!$C$11-$B$6)*I3984/$C$2/60),0)</f>
        <v>1</v>
      </c>
      <c r="L3984" s="1">
        <f>IF(G3984&gt;MainSheet!$C$11+$B$6+$C$6,IF(L3983&gt;=0.999,1,(G3984-MainSheet!$C$11-$B$6-$C$6)*I3984/$D$2/60),0)</f>
        <v>1</v>
      </c>
      <c r="M3984">
        <f t="shared" si="562"/>
        <v>1</v>
      </c>
      <c r="N3984" s="2">
        <f t="shared" si="563"/>
        <v>3721.0526315789471</v>
      </c>
      <c r="O3984">
        <f t="shared" si="566"/>
        <v>977.02127659574455</v>
      </c>
      <c r="P3984">
        <f t="shared" si="564"/>
        <v>192000</v>
      </c>
      <c r="Q3984" s="2">
        <f t="shared" si="565"/>
        <v>196698.0739081747</v>
      </c>
      <c r="R3984">
        <f>Q3984/MainSheet!$C$8*(G3984-G3983)+R3983</f>
        <v>6107.3825522966326</v>
      </c>
      <c r="S3984">
        <f t="shared" si="567"/>
        <v>98569.227489776036</v>
      </c>
      <c r="T3984">
        <f t="shared" si="559"/>
        <v>39.820000000000647</v>
      </c>
      <c r="U3984" s="1">
        <f>Q3984/MainSheet!$C$22</f>
        <v>1</v>
      </c>
    </row>
    <row r="3985" spans="7:21">
      <c r="G3985">
        <f t="shared" si="560"/>
        <v>39.830000000000645</v>
      </c>
      <c r="H3985">
        <f t="shared" si="561"/>
        <v>198000</v>
      </c>
      <c r="I3985" s="2">
        <f>MIN(MainSheet!$C$10/MainSheet!$C$9,MainSheet!$K$9*60)</f>
        <v>660</v>
      </c>
      <c r="J3985" s="1">
        <f>IF(G3985&gt;MainSheet!$C$11,IF(J3984&gt;=0.999,1,(G3985-MainSheet!$C$11)*I3985/$B$2/60),0)</f>
        <v>1</v>
      </c>
      <c r="K3985" s="1">
        <f>IF(G3985&gt;MainSheet!$C$11+$B$6,IF(K3984&gt;=0.999,1,(G3985-MainSheet!$C$11-$B$6)*I3985/$C$2/60),0)</f>
        <v>1</v>
      </c>
      <c r="L3985" s="1">
        <f>IF(G3985&gt;MainSheet!$C$11+$B$6+$C$6,IF(L3984&gt;=0.999,1,(G3985-MainSheet!$C$11-$B$6-$C$6)*I3985/$D$2/60),0)</f>
        <v>1</v>
      </c>
      <c r="M3985">
        <f t="shared" si="562"/>
        <v>1</v>
      </c>
      <c r="N3985" s="2">
        <f t="shared" si="563"/>
        <v>3721.0526315789471</v>
      </c>
      <c r="O3985">
        <f t="shared" si="566"/>
        <v>977.02127659574455</v>
      </c>
      <c r="P3985">
        <f t="shared" si="564"/>
        <v>192000</v>
      </c>
      <c r="Q3985" s="2">
        <f t="shared" si="565"/>
        <v>196698.0739081747</v>
      </c>
      <c r="R3985">
        <f>Q3985/MainSheet!$C$8*(G3985-G3984)+R3984</f>
        <v>6109.4137987874665</v>
      </c>
      <c r="S3985">
        <f t="shared" si="567"/>
        <v>98602.010502094068</v>
      </c>
      <c r="T3985">
        <f t="shared" si="559"/>
        <v>39.830000000000645</v>
      </c>
      <c r="U3985" s="1">
        <f>Q3985/MainSheet!$C$22</f>
        <v>1</v>
      </c>
    </row>
    <row r="3986" spans="7:21">
      <c r="G3986">
        <f t="shared" si="560"/>
        <v>39.840000000000643</v>
      </c>
      <c r="H3986">
        <f t="shared" si="561"/>
        <v>198000</v>
      </c>
      <c r="I3986" s="2">
        <f>MIN(MainSheet!$C$10/MainSheet!$C$9,MainSheet!$K$9*60)</f>
        <v>660</v>
      </c>
      <c r="J3986" s="1">
        <f>IF(G3986&gt;MainSheet!$C$11,IF(J3985&gt;=0.999,1,(G3986-MainSheet!$C$11)*I3986/$B$2/60),0)</f>
        <v>1</v>
      </c>
      <c r="K3986" s="1">
        <f>IF(G3986&gt;MainSheet!$C$11+$B$6,IF(K3985&gt;=0.999,1,(G3986-MainSheet!$C$11-$B$6)*I3986/$C$2/60),0)</f>
        <v>1</v>
      </c>
      <c r="L3986" s="1">
        <f>IF(G3986&gt;MainSheet!$C$11+$B$6+$C$6,IF(L3985&gt;=0.999,1,(G3986-MainSheet!$C$11-$B$6-$C$6)*I3986/$D$2/60),0)</f>
        <v>1</v>
      </c>
      <c r="M3986">
        <f t="shared" si="562"/>
        <v>1</v>
      </c>
      <c r="N3986" s="2">
        <f t="shared" si="563"/>
        <v>3721.0526315789471</v>
      </c>
      <c r="O3986">
        <f t="shared" si="566"/>
        <v>977.02127659574455</v>
      </c>
      <c r="P3986">
        <f t="shared" si="564"/>
        <v>192000</v>
      </c>
      <c r="Q3986" s="2">
        <f t="shared" si="565"/>
        <v>196698.0739081747</v>
      </c>
      <c r="R3986">
        <f>Q3986/MainSheet!$C$8*(G3986-G3985)+R3985</f>
        <v>6111.4450452783003</v>
      </c>
      <c r="S3986">
        <f t="shared" si="567"/>
        <v>98634.7935144121</v>
      </c>
      <c r="T3986">
        <f t="shared" si="559"/>
        <v>39.840000000000643</v>
      </c>
      <c r="U3986" s="1">
        <f>Q3986/MainSheet!$C$22</f>
        <v>1</v>
      </c>
    </row>
    <row r="3987" spans="7:21">
      <c r="G3987">
        <f t="shared" si="560"/>
        <v>39.850000000000641</v>
      </c>
      <c r="H3987">
        <f t="shared" si="561"/>
        <v>198000</v>
      </c>
      <c r="I3987" s="2">
        <f>MIN(MainSheet!$C$10/MainSheet!$C$9,MainSheet!$K$9*60)</f>
        <v>660</v>
      </c>
      <c r="J3987" s="1">
        <f>IF(G3987&gt;MainSheet!$C$11,IF(J3986&gt;=0.999,1,(G3987-MainSheet!$C$11)*I3987/$B$2/60),0)</f>
        <v>1</v>
      </c>
      <c r="K3987" s="1">
        <f>IF(G3987&gt;MainSheet!$C$11+$B$6,IF(K3986&gt;=0.999,1,(G3987-MainSheet!$C$11-$B$6)*I3987/$C$2/60),0)</f>
        <v>1</v>
      </c>
      <c r="L3987" s="1">
        <f>IF(G3987&gt;MainSheet!$C$11+$B$6+$C$6,IF(L3986&gt;=0.999,1,(G3987-MainSheet!$C$11-$B$6-$C$6)*I3987/$D$2/60),0)</f>
        <v>1</v>
      </c>
      <c r="M3987">
        <f t="shared" si="562"/>
        <v>1</v>
      </c>
      <c r="N3987" s="2">
        <f t="shared" si="563"/>
        <v>3721.0526315789471</v>
      </c>
      <c r="O3987">
        <f t="shared" si="566"/>
        <v>977.02127659574455</v>
      </c>
      <c r="P3987">
        <f t="shared" si="564"/>
        <v>192000</v>
      </c>
      <c r="Q3987" s="2">
        <f t="shared" si="565"/>
        <v>196698.0739081747</v>
      </c>
      <c r="R3987">
        <f>Q3987/MainSheet!$C$8*(G3987-G3986)+R3986</f>
        <v>6113.4762917691341</v>
      </c>
      <c r="S3987">
        <f t="shared" si="567"/>
        <v>98667.576526730132</v>
      </c>
      <c r="T3987">
        <f t="shared" si="559"/>
        <v>39.850000000000641</v>
      </c>
      <c r="U3987" s="1">
        <f>Q3987/MainSheet!$C$22</f>
        <v>1</v>
      </c>
    </row>
    <row r="3988" spans="7:21">
      <c r="G3988">
        <f t="shared" si="560"/>
        <v>39.860000000000639</v>
      </c>
      <c r="H3988">
        <f t="shared" si="561"/>
        <v>198000</v>
      </c>
      <c r="I3988" s="2">
        <f>MIN(MainSheet!$C$10/MainSheet!$C$9,MainSheet!$K$9*60)</f>
        <v>660</v>
      </c>
      <c r="J3988" s="1">
        <f>IF(G3988&gt;MainSheet!$C$11,IF(J3987&gt;=0.999,1,(G3988-MainSheet!$C$11)*I3988/$B$2/60),0)</f>
        <v>1</v>
      </c>
      <c r="K3988" s="1">
        <f>IF(G3988&gt;MainSheet!$C$11+$B$6,IF(K3987&gt;=0.999,1,(G3988-MainSheet!$C$11-$B$6)*I3988/$C$2/60),0)</f>
        <v>1</v>
      </c>
      <c r="L3988" s="1">
        <f>IF(G3988&gt;MainSheet!$C$11+$B$6+$C$6,IF(L3987&gt;=0.999,1,(G3988-MainSheet!$C$11-$B$6-$C$6)*I3988/$D$2/60),0)</f>
        <v>1</v>
      </c>
      <c r="M3988">
        <f t="shared" si="562"/>
        <v>1</v>
      </c>
      <c r="N3988" s="2">
        <f t="shared" si="563"/>
        <v>3721.0526315789471</v>
      </c>
      <c r="O3988">
        <f t="shared" si="566"/>
        <v>977.02127659574455</v>
      </c>
      <c r="P3988">
        <f t="shared" si="564"/>
        <v>192000</v>
      </c>
      <c r="Q3988" s="2">
        <f t="shared" si="565"/>
        <v>196698.0739081747</v>
      </c>
      <c r="R3988">
        <f>Q3988/MainSheet!$C$8*(G3988-G3987)+R3987</f>
        <v>6115.507538259968</v>
      </c>
      <c r="S3988">
        <f t="shared" si="567"/>
        <v>98700.359539048164</v>
      </c>
      <c r="T3988">
        <f t="shared" si="559"/>
        <v>39.860000000000639</v>
      </c>
      <c r="U3988" s="1">
        <f>Q3988/MainSheet!$C$22</f>
        <v>1</v>
      </c>
    </row>
    <row r="3989" spans="7:21">
      <c r="G3989">
        <f t="shared" si="560"/>
        <v>39.870000000000637</v>
      </c>
      <c r="H3989">
        <f t="shared" si="561"/>
        <v>198000</v>
      </c>
      <c r="I3989" s="2">
        <f>MIN(MainSheet!$C$10/MainSheet!$C$9,MainSheet!$K$9*60)</f>
        <v>660</v>
      </c>
      <c r="J3989" s="1">
        <f>IF(G3989&gt;MainSheet!$C$11,IF(J3988&gt;=0.999,1,(G3989-MainSheet!$C$11)*I3989/$B$2/60),0)</f>
        <v>1</v>
      </c>
      <c r="K3989" s="1">
        <f>IF(G3989&gt;MainSheet!$C$11+$B$6,IF(K3988&gt;=0.999,1,(G3989-MainSheet!$C$11-$B$6)*I3989/$C$2/60),0)</f>
        <v>1</v>
      </c>
      <c r="L3989" s="1">
        <f>IF(G3989&gt;MainSheet!$C$11+$B$6+$C$6,IF(L3988&gt;=0.999,1,(G3989-MainSheet!$C$11-$B$6-$C$6)*I3989/$D$2/60),0)</f>
        <v>1</v>
      </c>
      <c r="M3989">
        <f t="shared" si="562"/>
        <v>1</v>
      </c>
      <c r="N3989" s="2">
        <f t="shared" si="563"/>
        <v>3721.0526315789471</v>
      </c>
      <c r="O3989">
        <f t="shared" si="566"/>
        <v>977.02127659574455</v>
      </c>
      <c r="P3989">
        <f t="shared" si="564"/>
        <v>192000</v>
      </c>
      <c r="Q3989" s="2">
        <f t="shared" si="565"/>
        <v>196698.0739081747</v>
      </c>
      <c r="R3989">
        <f>Q3989/MainSheet!$C$8*(G3989-G3988)+R3988</f>
        <v>6117.5387847508018</v>
      </c>
      <c r="S3989">
        <f t="shared" si="567"/>
        <v>98733.142551366196</v>
      </c>
      <c r="T3989">
        <f t="shared" si="559"/>
        <v>39.870000000000637</v>
      </c>
      <c r="U3989" s="1">
        <f>Q3989/MainSheet!$C$22</f>
        <v>1</v>
      </c>
    </row>
    <row r="3990" spans="7:21">
      <c r="G3990">
        <f t="shared" si="560"/>
        <v>39.880000000000635</v>
      </c>
      <c r="H3990">
        <f t="shared" si="561"/>
        <v>198000</v>
      </c>
      <c r="I3990" s="2">
        <f>MIN(MainSheet!$C$10/MainSheet!$C$9,MainSheet!$K$9*60)</f>
        <v>660</v>
      </c>
      <c r="J3990" s="1">
        <f>IF(G3990&gt;MainSheet!$C$11,IF(J3989&gt;=0.999,1,(G3990-MainSheet!$C$11)*I3990/$B$2/60),0)</f>
        <v>1</v>
      </c>
      <c r="K3990" s="1">
        <f>IF(G3990&gt;MainSheet!$C$11+$B$6,IF(K3989&gt;=0.999,1,(G3990-MainSheet!$C$11-$B$6)*I3990/$C$2/60),0)</f>
        <v>1</v>
      </c>
      <c r="L3990" s="1">
        <f>IF(G3990&gt;MainSheet!$C$11+$B$6+$C$6,IF(L3989&gt;=0.999,1,(G3990-MainSheet!$C$11-$B$6-$C$6)*I3990/$D$2/60),0)</f>
        <v>1</v>
      </c>
      <c r="M3990">
        <f t="shared" si="562"/>
        <v>1</v>
      </c>
      <c r="N3990" s="2">
        <f t="shared" si="563"/>
        <v>3721.0526315789471</v>
      </c>
      <c r="O3990">
        <f t="shared" si="566"/>
        <v>977.02127659574455</v>
      </c>
      <c r="P3990">
        <f t="shared" si="564"/>
        <v>192000</v>
      </c>
      <c r="Q3990" s="2">
        <f t="shared" si="565"/>
        <v>196698.0739081747</v>
      </c>
      <c r="R3990">
        <f>Q3990/MainSheet!$C$8*(G3990-G3989)+R3989</f>
        <v>6119.5700312416357</v>
      </c>
      <c r="S3990">
        <f t="shared" si="567"/>
        <v>98765.925563684228</v>
      </c>
      <c r="T3990">
        <f t="shared" si="559"/>
        <v>39.880000000000635</v>
      </c>
      <c r="U3990" s="1">
        <f>Q3990/MainSheet!$C$22</f>
        <v>1</v>
      </c>
    </row>
    <row r="3991" spans="7:21">
      <c r="G3991">
        <f t="shared" si="560"/>
        <v>39.890000000000633</v>
      </c>
      <c r="H3991">
        <f t="shared" si="561"/>
        <v>198000</v>
      </c>
      <c r="I3991" s="2">
        <f>MIN(MainSheet!$C$10/MainSheet!$C$9,MainSheet!$K$9*60)</f>
        <v>660</v>
      </c>
      <c r="J3991" s="1">
        <f>IF(G3991&gt;MainSheet!$C$11,IF(J3990&gt;=0.999,1,(G3991-MainSheet!$C$11)*I3991/$B$2/60),0)</f>
        <v>1</v>
      </c>
      <c r="K3991" s="1">
        <f>IF(G3991&gt;MainSheet!$C$11+$B$6,IF(K3990&gt;=0.999,1,(G3991-MainSheet!$C$11-$B$6)*I3991/$C$2/60),0)</f>
        <v>1</v>
      </c>
      <c r="L3991" s="1">
        <f>IF(G3991&gt;MainSheet!$C$11+$B$6+$C$6,IF(L3990&gt;=0.999,1,(G3991-MainSheet!$C$11-$B$6-$C$6)*I3991/$D$2/60),0)</f>
        <v>1</v>
      </c>
      <c r="M3991">
        <f t="shared" si="562"/>
        <v>1</v>
      </c>
      <c r="N3991" s="2">
        <f t="shared" si="563"/>
        <v>3721.0526315789471</v>
      </c>
      <c r="O3991">
        <f t="shared" si="566"/>
        <v>977.02127659574455</v>
      </c>
      <c r="P3991">
        <f t="shared" si="564"/>
        <v>192000</v>
      </c>
      <c r="Q3991" s="2">
        <f t="shared" si="565"/>
        <v>196698.0739081747</v>
      </c>
      <c r="R3991">
        <f>Q3991/MainSheet!$C$8*(G3991-G3990)+R3990</f>
        <v>6121.6012777324695</v>
      </c>
      <c r="S3991">
        <f t="shared" si="567"/>
        <v>98798.70857600226</v>
      </c>
      <c r="T3991">
        <f t="shared" si="559"/>
        <v>39.890000000000633</v>
      </c>
      <c r="U3991" s="1">
        <f>Q3991/MainSheet!$C$22</f>
        <v>1</v>
      </c>
    </row>
    <row r="3992" spans="7:21">
      <c r="G3992">
        <f t="shared" si="560"/>
        <v>39.900000000000631</v>
      </c>
      <c r="H3992">
        <f t="shared" si="561"/>
        <v>198000</v>
      </c>
      <c r="I3992" s="2">
        <f>MIN(MainSheet!$C$10/MainSheet!$C$9,MainSheet!$K$9*60)</f>
        <v>660</v>
      </c>
      <c r="J3992" s="1">
        <f>IF(G3992&gt;MainSheet!$C$11,IF(J3991&gt;=0.999,1,(G3992-MainSheet!$C$11)*I3992/$B$2/60),0)</f>
        <v>1</v>
      </c>
      <c r="K3992" s="1">
        <f>IF(G3992&gt;MainSheet!$C$11+$B$6,IF(K3991&gt;=0.999,1,(G3992-MainSheet!$C$11-$B$6)*I3992/$C$2/60),0)</f>
        <v>1</v>
      </c>
      <c r="L3992" s="1">
        <f>IF(G3992&gt;MainSheet!$C$11+$B$6+$C$6,IF(L3991&gt;=0.999,1,(G3992-MainSheet!$C$11-$B$6-$C$6)*I3992/$D$2/60),0)</f>
        <v>1</v>
      </c>
      <c r="M3992">
        <f t="shared" si="562"/>
        <v>1</v>
      </c>
      <c r="N3992" s="2">
        <f t="shared" si="563"/>
        <v>3721.0526315789471</v>
      </c>
      <c r="O3992">
        <f t="shared" si="566"/>
        <v>977.02127659574455</v>
      </c>
      <c r="P3992">
        <f t="shared" si="564"/>
        <v>192000</v>
      </c>
      <c r="Q3992" s="2">
        <f t="shared" si="565"/>
        <v>196698.0739081747</v>
      </c>
      <c r="R3992">
        <f>Q3992/MainSheet!$C$8*(G3992-G3991)+R3991</f>
        <v>6123.6325242233033</v>
      </c>
      <c r="S3992">
        <f t="shared" si="567"/>
        <v>98831.491588320292</v>
      </c>
      <c r="T3992">
        <f t="shared" si="559"/>
        <v>39.900000000000631</v>
      </c>
      <c r="U3992" s="1">
        <f>Q3992/MainSheet!$C$22</f>
        <v>1</v>
      </c>
    </row>
    <row r="3993" spans="7:21">
      <c r="G3993">
        <f t="shared" si="560"/>
        <v>39.910000000000629</v>
      </c>
      <c r="H3993">
        <f t="shared" si="561"/>
        <v>198000</v>
      </c>
      <c r="I3993" s="2">
        <f>MIN(MainSheet!$C$10/MainSheet!$C$9,MainSheet!$K$9*60)</f>
        <v>660</v>
      </c>
      <c r="J3993" s="1">
        <f>IF(G3993&gt;MainSheet!$C$11,IF(J3992&gt;=0.999,1,(G3993-MainSheet!$C$11)*I3993/$B$2/60),0)</f>
        <v>1</v>
      </c>
      <c r="K3993" s="1">
        <f>IF(G3993&gt;MainSheet!$C$11+$B$6,IF(K3992&gt;=0.999,1,(G3993-MainSheet!$C$11-$B$6)*I3993/$C$2/60),0)</f>
        <v>1</v>
      </c>
      <c r="L3993" s="1">
        <f>IF(G3993&gt;MainSheet!$C$11+$B$6+$C$6,IF(L3992&gt;=0.999,1,(G3993-MainSheet!$C$11-$B$6-$C$6)*I3993/$D$2/60),0)</f>
        <v>1</v>
      </c>
      <c r="M3993">
        <f t="shared" si="562"/>
        <v>1</v>
      </c>
      <c r="N3993" s="2">
        <f t="shared" si="563"/>
        <v>3721.0526315789471</v>
      </c>
      <c r="O3993">
        <f t="shared" si="566"/>
        <v>977.02127659574455</v>
      </c>
      <c r="P3993">
        <f t="shared" si="564"/>
        <v>192000</v>
      </c>
      <c r="Q3993" s="2">
        <f t="shared" si="565"/>
        <v>196698.0739081747</v>
      </c>
      <c r="R3993">
        <f>Q3993/MainSheet!$C$8*(G3993-G3992)+R3992</f>
        <v>6125.6637707141372</v>
      </c>
      <c r="S3993">
        <f t="shared" si="567"/>
        <v>98864.274600638324</v>
      </c>
      <c r="T3993">
        <f t="shared" si="559"/>
        <v>39.910000000000629</v>
      </c>
      <c r="U3993" s="1">
        <f>Q3993/MainSheet!$C$22</f>
        <v>1</v>
      </c>
    </row>
    <row r="3994" spans="7:21">
      <c r="G3994">
        <f t="shared" si="560"/>
        <v>39.920000000000627</v>
      </c>
      <c r="H3994">
        <f t="shared" si="561"/>
        <v>198000</v>
      </c>
      <c r="I3994" s="2">
        <f>MIN(MainSheet!$C$10/MainSheet!$C$9,MainSheet!$K$9*60)</f>
        <v>660</v>
      </c>
      <c r="J3994" s="1">
        <f>IF(G3994&gt;MainSheet!$C$11,IF(J3993&gt;=0.999,1,(G3994-MainSheet!$C$11)*I3994/$B$2/60),0)</f>
        <v>1</v>
      </c>
      <c r="K3994" s="1">
        <f>IF(G3994&gt;MainSheet!$C$11+$B$6,IF(K3993&gt;=0.999,1,(G3994-MainSheet!$C$11-$B$6)*I3994/$C$2/60),0)</f>
        <v>1</v>
      </c>
      <c r="L3994" s="1">
        <f>IF(G3994&gt;MainSheet!$C$11+$B$6+$C$6,IF(L3993&gt;=0.999,1,(G3994-MainSheet!$C$11-$B$6-$C$6)*I3994/$D$2/60),0)</f>
        <v>1</v>
      </c>
      <c r="M3994">
        <f t="shared" si="562"/>
        <v>1</v>
      </c>
      <c r="N3994" s="2">
        <f t="shared" si="563"/>
        <v>3721.0526315789471</v>
      </c>
      <c r="O3994">
        <f t="shared" si="566"/>
        <v>977.02127659574455</v>
      </c>
      <c r="P3994">
        <f t="shared" si="564"/>
        <v>192000</v>
      </c>
      <c r="Q3994" s="2">
        <f t="shared" si="565"/>
        <v>196698.0739081747</v>
      </c>
      <c r="R3994">
        <f>Q3994/MainSheet!$C$8*(G3994-G3993)+R3993</f>
        <v>6127.695017204971</v>
      </c>
      <c r="S3994">
        <f t="shared" si="567"/>
        <v>98897.057612956356</v>
      </c>
      <c r="T3994">
        <f t="shared" si="559"/>
        <v>39.920000000000627</v>
      </c>
      <c r="U3994" s="1">
        <f>Q3994/MainSheet!$C$22</f>
        <v>1</v>
      </c>
    </row>
    <row r="3995" spans="7:21">
      <c r="G3995">
        <f t="shared" si="560"/>
        <v>39.930000000000625</v>
      </c>
      <c r="H3995">
        <f t="shared" si="561"/>
        <v>198000</v>
      </c>
      <c r="I3995" s="2">
        <f>MIN(MainSheet!$C$10/MainSheet!$C$9,MainSheet!$K$9*60)</f>
        <v>660</v>
      </c>
      <c r="J3995" s="1">
        <f>IF(G3995&gt;MainSheet!$C$11,IF(J3994&gt;=0.999,1,(G3995-MainSheet!$C$11)*I3995/$B$2/60),0)</f>
        <v>1</v>
      </c>
      <c r="K3995" s="1">
        <f>IF(G3995&gt;MainSheet!$C$11+$B$6,IF(K3994&gt;=0.999,1,(G3995-MainSheet!$C$11-$B$6)*I3995/$C$2/60),0)</f>
        <v>1</v>
      </c>
      <c r="L3995" s="1">
        <f>IF(G3995&gt;MainSheet!$C$11+$B$6+$C$6,IF(L3994&gt;=0.999,1,(G3995-MainSheet!$C$11-$B$6-$C$6)*I3995/$D$2/60),0)</f>
        <v>1</v>
      </c>
      <c r="M3995">
        <f t="shared" si="562"/>
        <v>1</v>
      </c>
      <c r="N3995" s="2">
        <f t="shared" si="563"/>
        <v>3721.0526315789471</v>
      </c>
      <c r="O3995">
        <f t="shared" si="566"/>
        <v>977.02127659574455</v>
      </c>
      <c r="P3995">
        <f t="shared" si="564"/>
        <v>192000</v>
      </c>
      <c r="Q3995" s="2">
        <f t="shared" si="565"/>
        <v>196698.0739081747</v>
      </c>
      <c r="R3995">
        <f>Q3995/MainSheet!$C$8*(G3995-G3994)+R3994</f>
        <v>6129.7262636958048</v>
      </c>
      <c r="S3995">
        <f t="shared" si="567"/>
        <v>98929.840625274388</v>
      </c>
      <c r="T3995">
        <f t="shared" si="559"/>
        <v>39.930000000000625</v>
      </c>
      <c r="U3995" s="1">
        <f>Q3995/MainSheet!$C$22</f>
        <v>1</v>
      </c>
    </row>
    <row r="3996" spans="7:21">
      <c r="G3996">
        <f t="shared" si="560"/>
        <v>39.940000000000623</v>
      </c>
      <c r="H3996">
        <f t="shared" si="561"/>
        <v>198000</v>
      </c>
      <c r="I3996" s="2">
        <f>MIN(MainSheet!$C$10/MainSheet!$C$9,MainSheet!$K$9*60)</f>
        <v>660</v>
      </c>
      <c r="J3996" s="1">
        <f>IF(G3996&gt;MainSheet!$C$11,IF(J3995&gt;=0.999,1,(G3996-MainSheet!$C$11)*I3996/$B$2/60),0)</f>
        <v>1</v>
      </c>
      <c r="K3996" s="1">
        <f>IF(G3996&gt;MainSheet!$C$11+$B$6,IF(K3995&gt;=0.999,1,(G3996-MainSheet!$C$11-$B$6)*I3996/$C$2/60),0)</f>
        <v>1</v>
      </c>
      <c r="L3996" s="1">
        <f>IF(G3996&gt;MainSheet!$C$11+$B$6+$C$6,IF(L3995&gt;=0.999,1,(G3996-MainSheet!$C$11-$B$6-$C$6)*I3996/$D$2/60),0)</f>
        <v>1</v>
      </c>
      <c r="M3996">
        <f t="shared" si="562"/>
        <v>1</v>
      </c>
      <c r="N3996" s="2">
        <f t="shared" si="563"/>
        <v>3721.0526315789471</v>
      </c>
      <c r="O3996">
        <f t="shared" si="566"/>
        <v>977.02127659574455</v>
      </c>
      <c r="P3996">
        <f t="shared" si="564"/>
        <v>192000</v>
      </c>
      <c r="Q3996" s="2">
        <f t="shared" si="565"/>
        <v>196698.0739081747</v>
      </c>
      <c r="R3996">
        <f>Q3996/MainSheet!$C$8*(G3996-G3995)+R3995</f>
        <v>6131.7575101866387</v>
      </c>
      <c r="S3996">
        <f t="shared" si="567"/>
        <v>98962.62363759242</v>
      </c>
      <c r="T3996">
        <f t="shared" si="559"/>
        <v>39.940000000000623</v>
      </c>
      <c r="U3996" s="1">
        <f>Q3996/MainSheet!$C$22</f>
        <v>1</v>
      </c>
    </row>
    <row r="3997" spans="7:21">
      <c r="G3997">
        <f t="shared" si="560"/>
        <v>39.950000000000621</v>
      </c>
      <c r="H3997">
        <f t="shared" si="561"/>
        <v>198000</v>
      </c>
      <c r="I3997" s="2">
        <f>MIN(MainSheet!$C$10/MainSheet!$C$9,MainSheet!$K$9*60)</f>
        <v>660</v>
      </c>
      <c r="J3997" s="1">
        <f>IF(G3997&gt;MainSheet!$C$11,IF(J3996&gt;=0.999,1,(G3997-MainSheet!$C$11)*I3997/$B$2/60),0)</f>
        <v>1</v>
      </c>
      <c r="K3997" s="1">
        <f>IF(G3997&gt;MainSheet!$C$11+$B$6,IF(K3996&gt;=0.999,1,(G3997-MainSheet!$C$11-$B$6)*I3997/$C$2/60),0)</f>
        <v>1</v>
      </c>
      <c r="L3997" s="1">
        <f>IF(G3997&gt;MainSheet!$C$11+$B$6+$C$6,IF(L3996&gt;=0.999,1,(G3997-MainSheet!$C$11-$B$6-$C$6)*I3997/$D$2/60),0)</f>
        <v>1</v>
      </c>
      <c r="M3997">
        <f t="shared" si="562"/>
        <v>1</v>
      </c>
      <c r="N3997" s="2">
        <f t="shared" si="563"/>
        <v>3721.0526315789471</v>
      </c>
      <c r="O3997">
        <f t="shared" si="566"/>
        <v>977.02127659574455</v>
      </c>
      <c r="P3997">
        <f t="shared" si="564"/>
        <v>192000</v>
      </c>
      <c r="Q3997" s="2">
        <f t="shared" si="565"/>
        <v>196698.0739081747</v>
      </c>
      <c r="R3997">
        <f>Q3997/MainSheet!$C$8*(G3997-G3996)+R3996</f>
        <v>6133.7887566774725</v>
      </c>
      <c r="S3997">
        <f t="shared" si="567"/>
        <v>98995.406649910452</v>
      </c>
      <c r="T3997">
        <f t="shared" si="559"/>
        <v>39.950000000000621</v>
      </c>
      <c r="U3997" s="1">
        <f>Q3997/MainSheet!$C$22</f>
        <v>1</v>
      </c>
    </row>
    <row r="3998" spans="7:21">
      <c r="G3998">
        <f t="shared" si="560"/>
        <v>39.960000000000619</v>
      </c>
      <c r="H3998">
        <f t="shared" si="561"/>
        <v>198000</v>
      </c>
      <c r="I3998" s="2">
        <f>MIN(MainSheet!$C$10/MainSheet!$C$9,MainSheet!$K$9*60)</f>
        <v>660</v>
      </c>
      <c r="J3998" s="1">
        <f>IF(G3998&gt;MainSheet!$C$11,IF(J3997&gt;=0.999,1,(G3998-MainSheet!$C$11)*I3998/$B$2/60),0)</f>
        <v>1</v>
      </c>
      <c r="K3998" s="1">
        <f>IF(G3998&gt;MainSheet!$C$11+$B$6,IF(K3997&gt;=0.999,1,(G3998-MainSheet!$C$11-$B$6)*I3998/$C$2/60),0)</f>
        <v>1</v>
      </c>
      <c r="L3998" s="1">
        <f>IF(G3998&gt;MainSheet!$C$11+$B$6+$C$6,IF(L3997&gt;=0.999,1,(G3998-MainSheet!$C$11-$B$6-$C$6)*I3998/$D$2/60),0)</f>
        <v>1</v>
      </c>
      <c r="M3998">
        <f t="shared" si="562"/>
        <v>1</v>
      </c>
      <c r="N3998" s="2">
        <f t="shared" si="563"/>
        <v>3721.0526315789471</v>
      </c>
      <c r="O3998">
        <f t="shared" si="566"/>
        <v>977.02127659574455</v>
      </c>
      <c r="P3998">
        <f t="shared" si="564"/>
        <v>192000</v>
      </c>
      <c r="Q3998" s="2">
        <f t="shared" si="565"/>
        <v>196698.0739081747</v>
      </c>
      <c r="R3998">
        <f>Q3998/MainSheet!$C$8*(G3998-G3997)+R3997</f>
        <v>6135.8200031683064</v>
      </c>
      <c r="S3998">
        <f t="shared" si="567"/>
        <v>99028.189662228484</v>
      </c>
      <c r="T3998">
        <f t="shared" si="559"/>
        <v>39.960000000000619</v>
      </c>
      <c r="U3998" s="1">
        <f>Q3998/MainSheet!$C$22</f>
        <v>1</v>
      </c>
    </row>
    <row r="3999" spans="7:21">
      <c r="G3999">
        <f t="shared" si="560"/>
        <v>39.970000000000617</v>
      </c>
      <c r="H3999">
        <f t="shared" si="561"/>
        <v>198000</v>
      </c>
      <c r="I3999" s="2">
        <f>MIN(MainSheet!$C$10/MainSheet!$C$9,MainSheet!$K$9*60)</f>
        <v>660</v>
      </c>
      <c r="J3999" s="1">
        <f>IF(G3999&gt;MainSheet!$C$11,IF(J3998&gt;=0.999,1,(G3999-MainSheet!$C$11)*I3999/$B$2/60),0)</f>
        <v>1</v>
      </c>
      <c r="K3999" s="1">
        <f>IF(G3999&gt;MainSheet!$C$11+$B$6,IF(K3998&gt;=0.999,1,(G3999-MainSheet!$C$11-$B$6)*I3999/$C$2/60),0)</f>
        <v>1</v>
      </c>
      <c r="L3999" s="1">
        <f>IF(G3999&gt;MainSheet!$C$11+$B$6+$C$6,IF(L3998&gt;=0.999,1,(G3999-MainSheet!$C$11-$B$6-$C$6)*I3999/$D$2/60),0)</f>
        <v>1</v>
      </c>
      <c r="M3999">
        <f t="shared" si="562"/>
        <v>1</v>
      </c>
      <c r="N3999" s="2">
        <f t="shared" si="563"/>
        <v>3721.0526315789471</v>
      </c>
      <c r="O3999">
        <f t="shared" si="566"/>
        <v>977.02127659574455</v>
      </c>
      <c r="P3999">
        <f t="shared" si="564"/>
        <v>192000</v>
      </c>
      <c r="Q3999" s="2">
        <f t="shared" si="565"/>
        <v>196698.0739081747</v>
      </c>
      <c r="R3999">
        <f>Q3999/MainSheet!$C$8*(G3999-G3998)+R3998</f>
        <v>6137.8512496591402</v>
      </c>
      <c r="S3999">
        <f t="shared" si="567"/>
        <v>99060.972674546516</v>
      </c>
      <c r="T3999">
        <f t="shared" si="559"/>
        <v>39.970000000000617</v>
      </c>
      <c r="U3999" s="1">
        <f>Q3999/MainSheet!$C$22</f>
        <v>1</v>
      </c>
    </row>
    <row r="4000" spans="7:21">
      <c r="G4000">
        <f t="shared" si="560"/>
        <v>39.980000000000615</v>
      </c>
      <c r="H4000">
        <f t="shared" si="561"/>
        <v>198000</v>
      </c>
      <c r="I4000" s="2">
        <f>MIN(MainSheet!$C$10/MainSheet!$C$9,MainSheet!$K$9*60)</f>
        <v>660</v>
      </c>
      <c r="J4000" s="1">
        <f>IF(G4000&gt;MainSheet!$C$11,IF(J3999&gt;=0.999,1,(G4000-MainSheet!$C$11)*I4000/$B$2/60),0)</f>
        <v>1</v>
      </c>
      <c r="K4000" s="1">
        <f>IF(G4000&gt;MainSheet!$C$11+$B$6,IF(K3999&gt;=0.999,1,(G4000-MainSheet!$C$11-$B$6)*I4000/$C$2/60),0)</f>
        <v>1</v>
      </c>
      <c r="L4000" s="1">
        <f>IF(G4000&gt;MainSheet!$C$11+$B$6+$C$6,IF(L3999&gt;=0.999,1,(G4000-MainSheet!$C$11-$B$6-$C$6)*I4000/$D$2/60),0)</f>
        <v>1</v>
      </c>
      <c r="M4000">
        <f t="shared" si="562"/>
        <v>1</v>
      </c>
      <c r="N4000" s="2">
        <f t="shared" si="563"/>
        <v>3721.0526315789471</v>
      </c>
      <c r="O4000">
        <f t="shared" si="566"/>
        <v>977.02127659574455</v>
      </c>
      <c r="P4000">
        <f t="shared" si="564"/>
        <v>192000</v>
      </c>
      <c r="Q4000" s="2">
        <f t="shared" si="565"/>
        <v>196698.0739081747</v>
      </c>
      <c r="R4000">
        <f>Q4000/MainSheet!$C$8*(G4000-G3999)+R3999</f>
        <v>6139.882496149974</v>
      </c>
      <c r="S4000">
        <f t="shared" si="567"/>
        <v>99093.755686864548</v>
      </c>
      <c r="T4000">
        <f t="shared" si="559"/>
        <v>39.980000000000615</v>
      </c>
      <c r="U4000" s="1">
        <f>Q4000/MainSheet!$C$22</f>
        <v>1</v>
      </c>
    </row>
    <row r="4001" spans="7:21">
      <c r="G4001">
        <f t="shared" si="560"/>
        <v>39.990000000000613</v>
      </c>
      <c r="H4001">
        <f t="shared" si="561"/>
        <v>198000</v>
      </c>
      <c r="I4001" s="2">
        <f>MIN(MainSheet!$C$10/MainSheet!$C$9,MainSheet!$K$9*60)</f>
        <v>660</v>
      </c>
      <c r="J4001" s="1">
        <f>IF(G4001&gt;MainSheet!$C$11,IF(J4000&gt;=0.999,1,(G4001-MainSheet!$C$11)*I4001/$B$2/60),0)</f>
        <v>1</v>
      </c>
      <c r="K4001" s="1">
        <f>IF(G4001&gt;MainSheet!$C$11+$B$6,IF(K4000&gt;=0.999,1,(G4001-MainSheet!$C$11-$B$6)*I4001/$C$2/60),0)</f>
        <v>1</v>
      </c>
      <c r="L4001" s="1">
        <f>IF(G4001&gt;MainSheet!$C$11+$B$6+$C$6,IF(L4000&gt;=0.999,1,(G4001-MainSheet!$C$11-$B$6-$C$6)*I4001/$D$2/60),0)</f>
        <v>1</v>
      </c>
      <c r="M4001">
        <f t="shared" si="562"/>
        <v>1</v>
      </c>
      <c r="N4001" s="2">
        <f t="shared" si="563"/>
        <v>3721.0526315789471</v>
      </c>
      <c r="O4001">
        <f t="shared" si="566"/>
        <v>977.02127659574455</v>
      </c>
      <c r="P4001">
        <f t="shared" si="564"/>
        <v>192000</v>
      </c>
      <c r="Q4001" s="2">
        <f t="shared" si="565"/>
        <v>196698.0739081747</v>
      </c>
      <c r="R4001">
        <f>Q4001/MainSheet!$C$8*(G4001-G4000)+R4000</f>
        <v>6141.9137426408079</v>
      </c>
      <c r="S4001">
        <f t="shared" si="567"/>
        <v>99126.53869918258</v>
      </c>
      <c r="T4001">
        <f t="shared" si="559"/>
        <v>39.990000000000613</v>
      </c>
      <c r="U4001" s="1">
        <f>Q4001/MainSheet!$C$22</f>
        <v>1</v>
      </c>
    </row>
    <row r="4002" spans="7:21">
      <c r="G4002">
        <f t="shared" si="560"/>
        <v>40.000000000000611</v>
      </c>
      <c r="H4002">
        <f t="shared" si="561"/>
        <v>198000</v>
      </c>
      <c r="I4002" s="2">
        <f>MIN(MainSheet!$C$10/MainSheet!$C$9,MainSheet!$K$9*60)</f>
        <v>660</v>
      </c>
      <c r="J4002" s="1">
        <f>IF(G4002&gt;MainSheet!$C$11,IF(J4001&gt;=0.999,1,(G4002-MainSheet!$C$11)*I4002/$B$2/60),0)</f>
        <v>1</v>
      </c>
      <c r="K4002" s="1">
        <f>IF(G4002&gt;MainSheet!$C$11+$B$6,IF(K4001&gt;=0.999,1,(G4002-MainSheet!$C$11-$B$6)*I4002/$C$2/60),0)</f>
        <v>1</v>
      </c>
      <c r="L4002" s="1">
        <f>IF(G4002&gt;MainSheet!$C$11+$B$6+$C$6,IF(L4001&gt;=0.999,1,(G4002-MainSheet!$C$11-$B$6-$C$6)*I4002/$D$2/60),0)</f>
        <v>1</v>
      </c>
      <c r="M4002">
        <f t="shared" si="562"/>
        <v>1</v>
      </c>
      <c r="N4002" s="2">
        <f t="shared" si="563"/>
        <v>3721.0526315789471</v>
      </c>
      <c r="O4002">
        <f t="shared" si="566"/>
        <v>977.02127659574455</v>
      </c>
      <c r="P4002">
        <f t="shared" si="564"/>
        <v>192000</v>
      </c>
      <c r="Q4002" s="2">
        <f t="shared" si="565"/>
        <v>196698.0739081747</v>
      </c>
      <c r="R4002">
        <f>Q4002/MainSheet!$C$8*(G4002-G4001)+R4001</f>
        <v>6143.9449891316417</v>
      </c>
      <c r="S4002">
        <f t="shared" si="567"/>
        <v>99159.321711500612</v>
      </c>
      <c r="T4002">
        <f t="shared" si="559"/>
        <v>40.000000000000611</v>
      </c>
      <c r="U4002" s="1">
        <f>Q4002/MainSheet!$C$22</f>
        <v>1</v>
      </c>
    </row>
    <row r="4003" spans="7:21">
      <c r="G4003">
        <f t="shared" si="560"/>
        <v>40.010000000000609</v>
      </c>
      <c r="H4003">
        <f t="shared" si="561"/>
        <v>198000</v>
      </c>
      <c r="I4003" s="2">
        <f>MIN(MainSheet!$C$10/MainSheet!$C$9,MainSheet!$K$9*60)</f>
        <v>660</v>
      </c>
      <c r="J4003" s="1">
        <f>IF(G4003&gt;MainSheet!$C$11,IF(J4002&gt;=0.999,1,(G4003-MainSheet!$C$11)*I4003/$B$2/60),0)</f>
        <v>1</v>
      </c>
      <c r="K4003" s="1">
        <f>IF(G4003&gt;MainSheet!$C$11+$B$6,IF(K4002&gt;=0.999,1,(G4003-MainSheet!$C$11-$B$6)*I4003/$C$2/60),0)</f>
        <v>1</v>
      </c>
      <c r="L4003" s="1">
        <f>IF(G4003&gt;MainSheet!$C$11+$B$6+$C$6,IF(L4002&gt;=0.999,1,(G4003-MainSheet!$C$11-$B$6-$C$6)*I4003/$D$2/60),0)</f>
        <v>1</v>
      </c>
      <c r="M4003">
        <f t="shared" si="562"/>
        <v>1</v>
      </c>
      <c r="N4003" s="2">
        <f t="shared" si="563"/>
        <v>3721.0526315789471</v>
      </c>
      <c r="O4003">
        <f t="shared" si="566"/>
        <v>977.02127659574455</v>
      </c>
      <c r="P4003">
        <f t="shared" si="564"/>
        <v>192000</v>
      </c>
      <c r="Q4003" s="2">
        <f t="shared" si="565"/>
        <v>196698.0739081747</v>
      </c>
      <c r="R4003">
        <f>Q4003/MainSheet!$C$8*(G4003-G4002)+R4002</f>
        <v>6145.9762356224755</v>
      </c>
      <c r="S4003">
        <f t="shared" si="567"/>
        <v>99192.104723818644</v>
      </c>
      <c r="T4003">
        <f t="shared" si="559"/>
        <v>40.010000000000609</v>
      </c>
      <c r="U4003" s="1">
        <f>Q4003/MainSheet!$C$22</f>
        <v>1</v>
      </c>
    </row>
    <row r="4004" spans="7:21">
      <c r="G4004">
        <f t="shared" si="560"/>
        <v>40.020000000000607</v>
      </c>
      <c r="H4004">
        <f t="shared" si="561"/>
        <v>198000</v>
      </c>
      <c r="I4004" s="2">
        <f>MIN(MainSheet!$C$10/MainSheet!$C$9,MainSheet!$K$9*60)</f>
        <v>660</v>
      </c>
      <c r="J4004" s="1">
        <f>IF(G4004&gt;MainSheet!$C$11,IF(J4003&gt;=0.999,1,(G4004-MainSheet!$C$11)*I4004/$B$2/60),0)</f>
        <v>1</v>
      </c>
      <c r="K4004" s="1">
        <f>IF(G4004&gt;MainSheet!$C$11+$B$6,IF(K4003&gt;=0.999,1,(G4004-MainSheet!$C$11-$B$6)*I4004/$C$2/60),0)</f>
        <v>1</v>
      </c>
      <c r="L4004" s="1">
        <f>IF(G4004&gt;MainSheet!$C$11+$B$6+$C$6,IF(L4003&gt;=0.999,1,(G4004-MainSheet!$C$11-$B$6-$C$6)*I4004/$D$2/60),0)</f>
        <v>1</v>
      </c>
      <c r="M4004">
        <f t="shared" si="562"/>
        <v>1</v>
      </c>
      <c r="N4004" s="2">
        <f t="shared" si="563"/>
        <v>3721.0526315789471</v>
      </c>
      <c r="O4004">
        <f t="shared" si="566"/>
        <v>977.02127659574455</v>
      </c>
      <c r="P4004">
        <f t="shared" si="564"/>
        <v>192000</v>
      </c>
      <c r="Q4004" s="2">
        <f t="shared" si="565"/>
        <v>196698.0739081747</v>
      </c>
      <c r="R4004">
        <f>Q4004/MainSheet!$C$8*(G4004-G4003)+R4003</f>
        <v>6148.0074821133094</v>
      </c>
      <c r="S4004">
        <f t="shared" si="567"/>
        <v>99224.887736136676</v>
      </c>
      <c r="T4004">
        <f t="shared" si="559"/>
        <v>40.020000000000607</v>
      </c>
      <c r="U4004" s="1">
        <f>Q4004/MainSheet!$C$22</f>
        <v>1</v>
      </c>
    </row>
    <row r="4005" spans="7:21">
      <c r="G4005">
        <f t="shared" si="560"/>
        <v>40.030000000000605</v>
      </c>
      <c r="H4005">
        <f t="shared" si="561"/>
        <v>198000</v>
      </c>
      <c r="I4005" s="2">
        <f>MIN(MainSheet!$C$10/MainSheet!$C$9,MainSheet!$K$9*60)</f>
        <v>660</v>
      </c>
      <c r="J4005" s="1">
        <f>IF(G4005&gt;MainSheet!$C$11,IF(J4004&gt;=0.999,1,(G4005-MainSheet!$C$11)*I4005/$B$2/60),0)</f>
        <v>1</v>
      </c>
      <c r="K4005" s="1">
        <f>IF(G4005&gt;MainSheet!$C$11+$B$6,IF(K4004&gt;=0.999,1,(G4005-MainSheet!$C$11-$B$6)*I4005/$C$2/60),0)</f>
        <v>1</v>
      </c>
      <c r="L4005" s="1">
        <f>IF(G4005&gt;MainSheet!$C$11+$B$6+$C$6,IF(L4004&gt;=0.999,1,(G4005-MainSheet!$C$11-$B$6-$C$6)*I4005/$D$2/60),0)</f>
        <v>1</v>
      </c>
      <c r="M4005">
        <f t="shared" si="562"/>
        <v>1</v>
      </c>
      <c r="N4005" s="2">
        <f t="shared" si="563"/>
        <v>3721.0526315789471</v>
      </c>
      <c r="O4005">
        <f t="shared" si="566"/>
        <v>977.02127659574455</v>
      </c>
      <c r="P4005">
        <f t="shared" si="564"/>
        <v>192000</v>
      </c>
      <c r="Q4005" s="2">
        <f t="shared" si="565"/>
        <v>196698.0739081747</v>
      </c>
      <c r="R4005">
        <f>Q4005/MainSheet!$C$8*(G4005-G4004)+R4004</f>
        <v>6150.0387286041432</v>
      </c>
      <c r="S4005">
        <f t="shared" si="567"/>
        <v>99257.670748454708</v>
      </c>
      <c r="T4005">
        <f t="shared" si="559"/>
        <v>40.030000000000605</v>
      </c>
      <c r="U4005" s="1">
        <f>Q4005/MainSheet!$C$22</f>
        <v>1</v>
      </c>
    </row>
    <row r="4006" spans="7:21">
      <c r="G4006">
        <f t="shared" si="560"/>
        <v>40.040000000000603</v>
      </c>
      <c r="H4006">
        <f t="shared" si="561"/>
        <v>198000</v>
      </c>
      <c r="I4006" s="2">
        <f>MIN(MainSheet!$C$10/MainSheet!$C$9,MainSheet!$K$9*60)</f>
        <v>660</v>
      </c>
      <c r="J4006" s="1">
        <f>IF(G4006&gt;MainSheet!$C$11,IF(J4005&gt;=0.999,1,(G4006-MainSheet!$C$11)*I4006/$B$2/60),0)</f>
        <v>1</v>
      </c>
      <c r="K4006" s="1">
        <f>IF(G4006&gt;MainSheet!$C$11+$B$6,IF(K4005&gt;=0.999,1,(G4006-MainSheet!$C$11-$B$6)*I4006/$C$2/60),0)</f>
        <v>1</v>
      </c>
      <c r="L4006" s="1">
        <f>IF(G4006&gt;MainSheet!$C$11+$B$6+$C$6,IF(L4005&gt;=0.999,1,(G4006-MainSheet!$C$11-$B$6-$C$6)*I4006/$D$2/60),0)</f>
        <v>1</v>
      </c>
      <c r="M4006">
        <f t="shared" si="562"/>
        <v>1</v>
      </c>
      <c r="N4006" s="2">
        <f t="shared" si="563"/>
        <v>3721.0526315789471</v>
      </c>
      <c r="O4006">
        <f t="shared" si="566"/>
        <v>977.02127659574455</v>
      </c>
      <c r="P4006">
        <f t="shared" si="564"/>
        <v>192000</v>
      </c>
      <c r="Q4006" s="2">
        <f t="shared" si="565"/>
        <v>196698.0739081747</v>
      </c>
      <c r="R4006">
        <f>Q4006/MainSheet!$C$8*(G4006-G4005)+R4005</f>
        <v>6152.0699750949771</v>
      </c>
      <c r="S4006">
        <f t="shared" si="567"/>
        <v>99290.45376077274</v>
      </c>
      <c r="T4006">
        <f t="shared" si="559"/>
        <v>40.040000000000603</v>
      </c>
      <c r="U4006" s="1">
        <f>Q4006/MainSheet!$C$22</f>
        <v>1</v>
      </c>
    </row>
    <row r="4007" spans="7:21">
      <c r="G4007">
        <f t="shared" si="560"/>
        <v>40.050000000000601</v>
      </c>
      <c r="H4007">
        <f t="shared" si="561"/>
        <v>198000</v>
      </c>
      <c r="I4007" s="2">
        <f>MIN(MainSheet!$C$10/MainSheet!$C$9,MainSheet!$K$9*60)</f>
        <v>660</v>
      </c>
      <c r="J4007" s="1">
        <f>IF(G4007&gt;MainSheet!$C$11,IF(J4006&gt;=0.999,1,(G4007-MainSheet!$C$11)*I4007/$B$2/60),0)</f>
        <v>1</v>
      </c>
      <c r="K4007" s="1">
        <f>IF(G4007&gt;MainSheet!$C$11+$B$6,IF(K4006&gt;=0.999,1,(G4007-MainSheet!$C$11-$B$6)*I4007/$C$2/60),0)</f>
        <v>1</v>
      </c>
      <c r="L4007" s="1">
        <f>IF(G4007&gt;MainSheet!$C$11+$B$6+$C$6,IF(L4006&gt;=0.999,1,(G4007-MainSheet!$C$11-$B$6-$C$6)*I4007/$D$2/60),0)</f>
        <v>1</v>
      </c>
      <c r="M4007">
        <f t="shared" si="562"/>
        <v>1</v>
      </c>
      <c r="N4007" s="2">
        <f t="shared" si="563"/>
        <v>3721.0526315789471</v>
      </c>
      <c r="O4007">
        <f t="shared" si="566"/>
        <v>977.02127659574455</v>
      </c>
      <c r="P4007">
        <f t="shared" si="564"/>
        <v>192000</v>
      </c>
      <c r="Q4007" s="2">
        <f t="shared" si="565"/>
        <v>196698.0739081747</v>
      </c>
      <c r="R4007">
        <f>Q4007/MainSheet!$C$8*(G4007-G4006)+R4006</f>
        <v>6154.1012215858109</v>
      </c>
      <c r="S4007">
        <f t="shared" si="567"/>
        <v>99323.236773090772</v>
      </c>
      <c r="T4007">
        <f t="shared" si="559"/>
        <v>40.050000000000601</v>
      </c>
      <c r="U4007" s="1">
        <f>Q4007/MainSheet!$C$22</f>
        <v>1</v>
      </c>
    </row>
    <row r="4008" spans="7:21">
      <c r="G4008">
        <f t="shared" si="560"/>
        <v>40.060000000000599</v>
      </c>
      <c r="H4008">
        <f t="shared" si="561"/>
        <v>198000</v>
      </c>
      <c r="I4008" s="2">
        <f>MIN(MainSheet!$C$10/MainSheet!$C$9,MainSheet!$K$9*60)</f>
        <v>660</v>
      </c>
      <c r="J4008" s="1">
        <f>IF(G4008&gt;MainSheet!$C$11,IF(J4007&gt;=0.999,1,(G4008-MainSheet!$C$11)*I4008/$B$2/60),0)</f>
        <v>1</v>
      </c>
      <c r="K4008" s="1">
        <f>IF(G4008&gt;MainSheet!$C$11+$B$6,IF(K4007&gt;=0.999,1,(G4008-MainSheet!$C$11-$B$6)*I4008/$C$2/60),0)</f>
        <v>1</v>
      </c>
      <c r="L4008" s="1">
        <f>IF(G4008&gt;MainSheet!$C$11+$B$6+$C$6,IF(L4007&gt;=0.999,1,(G4008-MainSheet!$C$11-$B$6-$C$6)*I4008/$D$2/60),0)</f>
        <v>1</v>
      </c>
      <c r="M4008">
        <f t="shared" si="562"/>
        <v>1</v>
      </c>
      <c r="N4008" s="2">
        <f t="shared" si="563"/>
        <v>3721.0526315789471</v>
      </c>
      <c r="O4008">
        <f t="shared" si="566"/>
        <v>977.02127659574455</v>
      </c>
      <c r="P4008">
        <f t="shared" si="564"/>
        <v>192000</v>
      </c>
      <c r="Q4008" s="2">
        <f t="shared" si="565"/>
        <v>196698.0739081747</v>
      </c>
      <c r="R4008">
        <f>Q4008/MainSheet!$C$8*(G4008-G4007)+R4007</f>
        <v>6156.1324680766447</v>
      </c>
      <c r="S4008">
        <f t="shared" si="567"/>
        <v>99356.019785408804</v>
      </c>
      <c r="T4008">
        <f t="shared" si="559"/>
        <v>40.060000000000599</v>
      </c>
      <c r="U4008" s="1">
        <f>Q4008/MainSheet!$C$22</f>
        <v>1</v>
      </c>
    </row>
    <row r="4009" spans="7:21">
      <c r="G4009">
        <f t="shared" si="560"/>
        <v>40.070000000000597</v>
      </c>
      <c r="H4009">
        <f t="shared" si="561"/>
        <v>198000</v>
      </c>
      <c r="I4009" s="2">
        <f>MIN(MainSheet!$C$10/MainSheet!$C$9,MainSheet!$K$9*60)</f>
        <v>660</v>
      </c>
      <c r="J4009" s="1">
        <f>IF(G4009&gt;MainSheet!$C$11,IF(J4008&gt;=0.999,1,(G4009-MainSheet!$C$11)*I4009/$B$2/60),0)</f>
        <v>1</v>
      </c>
      <c r="K4009" s="1">
        <f>IF(G4009&gt;MainSheet!$C$11+$B$6,IF(K4008&gt;=0.999,1,(G4009-MainSheet!$C$11-$B$6)*I4009/$C$2/60),0)</f>
        <v>1</v>
      </c>
      <c r="L4009" s="1">
        <f>IF(G4009&gt;MainSheet!$C$11+$B$6+$C$6,IF(L4008&gt;=0.999,1,(G4009-MainSheet!$C$11-$B$6-$C$6)*I4009/$D$2/60),0)</f>
        <v>1</v>
      </c>
      <c r="M4009">
        <f t="shared" si="562"/>
        <v>1</v>
      </c>
      <c r="N4009" s="2">
        <f t="shared" si="563"/>
        <v>3721.0526315789471</v>
      </c>
      <c r="O4009">
        <f t="shared" si="566"/>
        <v>977.02127659574455</v>
      </c>
      <c r="P4009">
        <f t="shared" si="564"/>
        <v>192000</v>
      </c>
      <c r="Q4009" s="2">
        <f t="shared" si="565"/>
        <v>196698.0739081747</v>
      </c>
      <c r="R4009">
        <f>Q4009/MainSheet!$C$8*(G4009-G4008)+R4008</f>
        <v>6158.1637145674786</v>
      </c>
      <c r="S4009">
        <f t="shared" si="567"/>
        <v>99388.802797726836</v>
      </c>
      <c r="T4009">
        <f t="shared" si="559"/>
        <v>40.070000000000597</v>
      </c>
      <c r="U4009" s="1">
        <f>Q4009/MainSheet!$C$22</f>
        <v>1</v>
      </c>
    </row>
    <row r="4010" spans="7:21">
      <c r="G4010">
        <f t="shared" si="560"/>
        <v>40.080000000000595</v>
      </c>
      <c r="H4010">
        <f t="shared" si="561"/>
        <v>198000</v>
      </c>
      <c r="I4010" s="2">
        <f>MIN(MainSheet!$C$10/MainSheet!$C$9,MainSheet!$K$9*60)</f>
        <v>660</v>
      </c>
      <c r="J4010" s="1">
        <f>IF(G4010&gt;MainSheet!$C$11,IF(J4009&gt;=0.999,1,(G4010-MainSheet!$C$11)*I4010/$B$2/60),0)</f>
        <v>1</v>
      </c>
      <c r="K4010" s="1">
        <f>IF(G4010&gt;MainSheet!$C$11+$B$6,IF(K4009&gt;=0.999,1,(G4010-MainSheet!$C$11-$B$6)*I4010/$C$2/60),0)</f>
        <v>1</v>
      </c>
      <c r="L4010" s="1">
        <f>IF(G4010&gt;MainSheet!$C$11+$B$6+$C$6,IF(L4009&gt;=0.999,1,(G4010-MainSheet!$C$11-$B$6-$C$6)*I4010/$D$2/60),0)</f>
        <v>1</v>
      </c>
      <c r="M4010">
        <f t="shared" si="562"/>
        <v>1</v>
      </c>
      <c r="N4010" s="2">
        <f t="shared" si="563"/>
        <v>3721.0526315789471</v>
      </c>
      <c r="O4010">
        <f t="shared" si="566"/>
        <v>977.02127659574455</v>
      </c>
      <c r="P4010">
        <f t="shared" si="564"/>
        <v>192000</v>
      </c>
      <c r="Q4010" s="2">
        <f t="shared" si="565"/>
        <v>196698.0739081747</v>
      </c>
      <c r="R4010">
        <f>Q4010/MainSheet!$C$8*(G4010-G4009)+R4009</f>
        <v>6160.1949610583124</v>
      </c>
      <c r="S4010">
        <f t="shared" si="567"/>
        <v>99421.585810044868</v>
      </c>
      <c r="T4010">
        <f t="shared" si="559"/>
        <v>40.080000000000595</v>
      </c>
      <c r="U4010" s="1">
        <f>Q4010/MainSheet!$C$22</f>
        <v>1</v>
      </c>
    </row>
    <row r="4011" spans="7:21">
      <c r="G4011">
        <f t="shared" si="560"/>
        <v>40.090000000000593</v>
      </c>
      <c r="H4011">
        <f t="shared" si="561"/>
        <v>198000</v>
      </c>
      <c r="I4011" s="2">
        <f>MIN(MainSheet!$C$10/MainSheet!$C$9,MainSheet!$K$9*60)</f>
        <v>660</v>
      </c>
      <c r="J4011" s="1">
        <f>IF(G4011&gt;MainSheet!$C$11,IF(J4010&gt;=0.999,1,(G4011-MainSheet!$C$11)*I4011/$B$2/60),0)</f>
        <v>1</v>
      </c>
      <c r="K4011" s="1">
        <f>IF(G4011&gt;MainSheet!$C$11+$B$6,IF(K4010&gt;=0.999,1,(G4011-MainSheet!$C$11-$B$6)*I4011/$C$2/60),0)</f>
        <v>1</v>
      </c>
      <c r="L4011" s="1">
        <f>IF(G4011&gt;MainSheet!$C$11+$B$6+$C$6,IF(L4010&gt;=0.999,1,(G4011-MainSheet!$C$11-$B$6-$C$6)*I4011/$D$2/60),0)</f>
        <v>1</v>
      </c>
      <c r="M4011">
        <f t="shared" si="562"/>
        <v>1</v>
      </c>
      <c r="N4011" s="2">
        <f t="shared" si="563"/>
        <v>3721.0526315789471</v>
      </c>
      <c r="O4011">
        <f t="shared" si="566"/>
        <v>977.02127659574455</v>
      </c>
      <c r="P4011">
        <f t="shared" si="564"/>
        <v>192000</v>
      </c>
      <c r="Q4011" s="2">
        <f t="shared" si="565"/>
        <v>196698.0739081747</v>
      </c>
      <c r="R4011">
        <f>Q4011/MainSheet!$C$8*(G4011-G4010)+R4010</f>
        <v>6162.2262075491462</v>
      </c>
      <c r="S4011">
        <f t="shared" si="567"/>
        <v>99454.3688223629</v>
      </c>
      <c r="T4011">
        <f t="shared" si="559"/>
        <v>40.090000000000593</v>
      </c>
      <c r="U4011" s="1">
        <f>Q4011/MainSheet!$C$22</f>
        <v>1</v>
      </c>
    </row>
    <row r="4012" spans="7:21">
      <c r="G4012">
        <f t="shared" si="560"/>
        <v>40.100000000000591</v>
      </c>
      <c r="H4012">
        <f t="shared" si="561"/>
        <v>198000</v>
      </c>
      <c r="I4012" s="2">
        <f>MIN(MainSheet!$C$10/MainSheet!$C$9,MainSheet!$K$9*60)</f>
        <v>660</v>
      </c>
      <c r="J4012" s="1">
        <f>IF(G4012&gt;MainSheet!$C$11,IF(J4011&gt;=0.999,1,(G4012-MainSheet!$C$11)*I4012/$B$2/60),0)</f>
        <v>1</v>
      </c>
      <c r="K4012" s="1">
        <f>IF(G4012&gt;MainSheet!$C$11+$B$6,IF(K4011&gt;=0.999,1,(G4012-MainSheet!$C$11-$B$6)*I4012/$C$2/60),0)</f>
        <v>1</v>
      </c>
      <c r="L4012" s="1">
        <f>IF(G4012&gt;MainSheet!$C$11+$B$6+$C$6,IF(L4011&gt;=0.999,1,(G4012-MainSheet!$C$11-$B$6-$C$6)*I4012/$D$2/60),0)</f>
        <v>1</v>
      </c>
      <c r="M4012">
        <f t="shared" si="562"/>
        <v>1</v>
      </c>
      <c r="N4012" s="2">
        <f t="shared" si="563"/>
        <v>3721.0526315789471</v>
      </c>
      <c r="O4012">
        <f t="shared" si="566"/>
        <v>977.02127659574455</v>
      </c>
      <c r="P4012">
        <f t="shared" si="564"/>
        <v>192000</v>
      </c>
      <c r="Q4012" s="2">
        <f t="shared" si="565"/>
        <v>196698.0739081747</v>
      </c>
      <c r="R4012">
        <f>Q4012/MainSheet!$C$8*(G4012-G4011)+R4011</f>
        <v>6164.2574540399801</v>
      </c>
      <c r="S4012">
        <f t="shared" si="567"/>
        <v>99487.151834680932</v>
      </c>
      <c r="T4012">
        <f t="shared" si="559"/>
        <v>40.100000000000591</v>
      </c>
      <c r="U4012" s="1">
        <f>Q4012/MainSheet!$C$22</f>
        <v>1</v>
      </c>
    </row>
    <row r="4013" spans="7:21">
      <c r="G4013">
        <f t="shared" si="560"/>
        <v>40.110000000000589</v>
      </c>
      <c r="H4013">
        <f t="shared" si="561"/>
        <v>198000</v>
      </c>
      <c r="I4013" s="2">
        <f>MIN(MainSheet!$C$10/MainSheet!$C$9,MainSheet!$K$9*60)</f>
        <v>660</v>
      </c>
      <c r="J4013" s="1">
        <f>IF(G4013&gt;MainSheet!$C$11,IF(J4012&gt;=0.999,1,(G4013-MainSheet!$C$11)*I4013/$B$2/60),0)</f>
        <v>1</v>
      </c>
      <c r="K4013" s="1">
        <f>IF(G4013&gt;MainSheet!$C$11+$B$6,IF(K4012&gt;=0.999,1,(G4013-MainSheet!$C$11-$B$6)*I4013/$C$2/60),0)</f>
        <v>1</v>
      </c>
      <c r="L4013" s="1">
        <f>IF(G4013&gt;MainSheet!$C$11+$B$6+$C$6,IF(L4012&gt;=0.999,1,(G4013-MainSheet!$C$11-$B$6-$C$6)*I4013/$D$2/60),0)</f>
        <v>1</v>
      </c>
      <c r="M4013">
        <f t="shared" si="562"/>
        <v>1</v>
      </c>
      <c r="N4013" s="2">
        <f t="shared" si="563"/>
        <v>3721.0526315789471</v>
      </c>
      <c r="O4013">
        <f t="shared" si="566"/>
        <v>977.02127659574455</v>
      </c>
      <c r="P4013">
        <f t="shared" si="564"/>
        <v>192000</v>
      </c>
      <c r="Q4013" s="2">
        <f t="shared" si="565"/>
        <v>196698.0739081747</v>
      </c>
      <c r="R4013">
        <f>Q4013/MainSheet!$C$8*(G4013-G4012)+R4012</f>
        <v>6166.2887005308139</v>
      </c>
      <c r="S4013">
        <f t="shared" si="567"/>
        <v>99519.934846998964</v>
      </c>
      <c r="T4013">
        <f t="shared" si="559"/>
        <v>40.110000000000589</v>
      </c>
      <c r="U4013" s="1">
        <f>Q4013/MainSheet!$C$22</f>
        <v>1</v>
      </c>
    </row>
    <row r="4014" spans="7:21">
      <c r="G4014">
        <f t="shared" si="560"/>
        <v>40.120000000000587</v>
      </c>
      <c r="H4014">
        <f t="shared" si="561"/>
        <v>198000</v>
      </c>
      <c r="I4014" s="2">
        <f>MIN(MainSheet!$C$10/MainSheet!$C$9,MainSheet!$K$9*60)</f>
        <v>660</v>
      </c>
      <c r="J4014" s="1">
        <f>IF(G4014&gt;MainSheet!$C$11,IF(J4013&gt;=0.999,1,(G4014-MainSheet!$C$11)*I4014/$B$2/60),0)</f>
        <v>1</v>
      </c>
      <c r="K4014" s="1">
        <f>IF(G4014&gt;MainSheet!$C$11+$B$6,IF(K4013&gt;=0.999,1,(G4014-MainSheet!$C$11-$B$6)*I4014/$C$2/60),0)</f>
        <v>1</v>
      </c>
      <c r="L4014" s="1">
        <f>IF(G4014&gt;MainSheet!$C$11+$B$6+$C$6,IF(L4013&gt;=0.999,1,(G4014-MainSheet!$C$11-$B$6-$C$6)*I4014/$D$2/60),0)</f>
        <v>1</v>
      </c>
      <c r="M4014">
        <f t="shared" si="562"/>
        <v>1</v>
      </c>
      <c r="N4014" s="2">
        <f t="shared" si="563"/>
        <v>3721.0526315789471</v>
      </c>
      <c r="O4014">
        <f t="shared" si="566"/>
        <v>977.02127659574455</v>
      </c>
      <c r="P4014">
        <f t="shared" si="564"/>
        <v>192000</v>
      </c>
      <c r="Q4014" s="2">
        <f t="shared" si="565"/>
        <v>196698.0739081747</v>
      </c>
      <c r="R4014">
        <f>Q4014/MainSheet!$C$8*(G4014-G4013)+R4013</f>
        <v>6168.3199470216477</v>
      </c>
      <c r="S4014">
        <f t="shared" si="567"/>
        <v>99552.717859316996</v>
      </c>
      <c r="T4014">
        <f t="shared" si="559"/>
        <v>40.120000000000587</v>
      </c>
      <c r="U4014" s="1">
        <f>Q4014/MainSheet!$C$22</f>
        <v>1</v>
      </c>
    </row>
    <row r="4015" spans="7:21">
      <c r="G4015">
        <f t="shared" si="560"/>
        <v>40.130000000000585</v>
      </c>
      <c r="H4015">
        <f t="shared" si="561"/>
        <v>198000</v>
      </c>
      <c r="I4015" s="2">
        <f>MIN(MainSheet!$C$10/MainSheet!$C$9,MainSheet!$K$9*60)</f>
        <v>660</v>
      </c>
      <c r="J4015" s="1">
        <f>IF(G4015&gt;MainSheet!$C$11,IF(J4014&gt;=0.999,1,(G4015-MainSheet!$C$11)*I4015/$B$2/60),0)</f>
        <v>1</v>
      </c>
      <c r="K4015" s="1">
        <f>IF(G4015&gt;MainSheet!$C$11+$B$6,IF(K4014&gt;=0.999,1,(G4015-MainSheet!$C$11-$B$6)*I4015/$C$2/60),0)</f>
        <v>1</v>
      </c>
      <c r="L4015" s="1">
        <f>IF(G4015&gt;MainSheet!$C$11+$B$6+$C$6,IF(L4014&gt;=0.999,1,(G4015-MainSheet!$C$11-$B$6-$C$6)*I4015/$D$2/60),0)</f>
        <v>1</v>
      </c>
      <c r="M4015">
        <f t="shared" si="562"/>
        <v>1</v>
      </c>
      <c r="N4015" s="2">
        <f t="shared" si="563"/>
        <v>3721.0526315789471</v>
      </c>
      <c r="O4015">
        <f t="shared" si="566"/>
        <v>977.02127659574455</v>
      </c>
      <c r="P4015">
        <f t="shared" si="564"/>
        <v>192000</v>
      </c>
      <c r="Q4015" s="2">
        <f t="shared" si="565"/>
        <v>196698.0739081747</v>
      </c>
      <c r="R4015">
        <f>Q4015/MainSheet!$C$8*(G4015-G4014)+R4014</f>
        <v>6170.3511935124816</v>
      </c>
      <c r="S4015">
        <f t="shared" si="567"/>
        <v>99585.500871635028</v>
      </c>
      <c r="T4015">
        <f t="shared" si="559"/>
        <v>40.130000000000585</v>
      </c>
      <c r="U4015" s="1">
        <f>Q4015/MainSheet!$C$22</f>
        <v>1</v>
      </c>
    </row>
    <row r="4016" spans="7:21">
      <c r="G4016">
        <f t="shared" si="560"/>
        <v>40.140000000000583</v>
      </c>
      <c r="H4016">
        <f t="shared" si="561"/>
        <v>198000</v>
      </c>
      <c r="I4016" s="2">
        <f>MIN(MainSheet!$C$10/MainSheet!$C$9,MainSheet!$K$9*60)</f>
        <v>660</v>
      </c>
      <c r="J4016" s="1">
        <f>IF(G4016&gt;MainSheet!$C$11,IF(J4015&gt;=0.999,1,(G4016-MainSheet!$C$11)*I4016/$B$2/60),0)</f>
        <v>1</v>
      </c>
      <c r="K4016" s="1">
        <f>IF(G4016&gt;MainSheet!$C$11+$B$6,IF(K4015&gt;=0.999,1,(G4016-MainSheet!$C$11-$B$6)*I4016/$C$2/60),0)</f>
        <v>1</v>
      </c>
      <c r="L4016" s="1">
        <f>IF(G4016&gt;MainSheet!$C$11+$B$6+$C$6,IF(L4015&gt;=0.999,1,(G4016-MainSheet!$C$11-$B$6-$C$6)*I4016/$D$2/60),0)</f>
        <v>1</v>
      </c>
      <c r="M4016">
        <f t="shared" si="562"/>
        <v>1</v>
      </c>
      <c r="N4016" s="2">
        <f t="shared" si="563"/>
        <v>3721.0526315789471</v>
      </c>
      <c r="O4016">
        <f t="shared" si="566"/>
        <v>977.02127659574455</v>
      </c>
      <c r="P4016">
        <f t="shared" si="564"/>
        <v>192000</v>
      </c>
      <c r="Q4016" s="2">
        <f t="shared" si="565"/>
        <v>196698.0739081747</v>
      </c>
      <c r="R4016">
        <f>Q4016/MainSheet!$C$8*(G4016-G4015)+R4015</f>
        <v>6172.3824400033154</v>
      </c>
      <c r="S4016">
        <f t="shared" si="567"/>
        <v>99618.28388395306</v>
      </c>
      <c r="T4016">
        <f t="shared" si="559"/>
        <v>40.140000000000583</v>
      </c>
      <c r="U4016" s="1">
        <f>Q4016/MainSheet!$C$22</f>
        <v>1</v>
      </c>
    </row>
    <row r="4017" spans="7:21">
      <c r="G4017">
        <f t="shared" si="560"/>
        <v>40.150000000000581</v>
      </c>
      <c r="H4017">
        <f t="shared" si="561"/>
        <v>198000</v>
      </c>
      <c r="I4017" s="2">
        <f>MIN(MainSheet!$C$10/MainSheet!$C$9,MainSheet!$K$9*60)</f>
        <v>660</v>
      </c>
      <c r="J4017" s="1">
        <f>IF(G4017&gt;MainSheet!$C$11,IF(J4016&gt;=0.999,1,(G4017-MainSheet!$C$11)*I4017/$B$2/60),0)</f>
        <v>1</v>
      </c>
      <c r="K4017" s="1">
        <f>IF(G4017&gt;MainSheet!$C$11+$B$6,IF(K4016&gt;=0.999,1,(G4017-MainSheet!$C$11-$B$6)*I4017/$C$2/60),0)</f>
        <v>1</v>
      </c>
      <c r="L4017" s="1">
        <f>IF(G4017&gt;MainSheet!$C$11+$B$6+$C$6,IF(L4016&gt;=0.999,1,(G4017-MainSheet!$C$11-$B$6-$C$6)*I4017/$D$2/60),0)</f>
        <v>1</v>
      </c>
      <c r="M4017">
        <f t="shared" si="562"/>
        <v>1</v>
      </c>
      <c r="N4017" s="2">
        <f t="shared" si="563"/>
        <v>3721.0526315789471</v>
      </c>
      <c r="O4017">
        <f t="shared" si="566"/>
        <v>977.02127659574455</v>
      </c>
      <c r="P4017">
        <f t="shared" si="564"/>
        <v>192000</v>
      </c>
      <c r="Q4017" s="2">
        <f t="shared" si="565"/>
        <v>196698.0739081747</v>
      </c>
      <c r="R4017">
        <f>Q4017/MainSheet!$C$8*(G4017-G4016)+R4016</f>
        <v>6174.4136864941493</v>
      </c>
      <c r="S4017">
        <f t="shared" si="567"/>
        <v>99651.066896271092</v>
      </c>
      <c r="T4017">
        <f t="shared" si="559"/>
        <v>40.150000000000581</v>
      </c>
      <c r="U4017" s="1">
        <f>Q4017/MainSheet!$C$22</f>
        <v>1</v>
      </c>
    </row>
    <row r="4018" spans="7:21">
      <c r="G4018">
        <f t="shared" si="560"/>
        <v>40.160000000000579</v>
      </c>
      <c r="H4018">
        <f t="shared" si="561"/>
        <v>198000</v>
      </c>
      <c r="I4018" s="2">
        <f>MIN(MainSheet!$C$10/MainSheet!$C$9,MainSheet!$K$9*60)</f>
        <v>660</v>
      </c>
      <c r="J4018" s="1">
        <f>IF(G4018&gt;MainSheet!$C$11,IF(J4017&gt;=0.999,1,(G4018-MainSheet!$C$11)*I4018/$B$2/60),0)</f>
        <v>1</v>
      </c>
      <c r="K4018" s="1">
        <f>IF(G4018&gt;MainSheet!$C$11+$B$6,IF(K4017&gt;=0.999,1,(G4018-MainSheet!$C$11-$B$6)*I4018/$C$2/60),0)</f>
        <v>1</v>
      </c>
      <c r="L4018" s="1">
        <f>IF(G4018&gt;MainSheet!$C$11+$B$6+$C$6,IF(L4017&gt;=0.999,1,(G4018-MainSheet!$C$11-$B$6-$C$6)*I4018/$D$2/60),0)</f>
        <v>1</v>
      </c>
      <c r="M4018">
        <f t="shared" si="562"/>
        <v>1</v>
      </c>
      <c r="N4018" s="2">
        <f t="shared" si="563"/>
        <v>3721.0526315789471</v>
      </c>
      <c r="O4018">
        <f t="shared" si="566"/>
        <v>977.02127659574455</v>
      </c>
      <c r="P4018">
        <f t="shared" si="564"/>
        <v>192000</v>
      </c>
      <c r="Q4018" s="2">
        <f t="shared" si="565"/>
        <v>196698.0739081747</v>
      </c>
      <c r="R4018">
        <f>Q4018/MainSheet!$C$8*(G4018-G4017)+R4017</f>
        <v>6176.4449329849831</v>
      </c>
      <c r="S4018">
        <f t="shared" si="567"/>
        <v>99683.849908589124</v>
      </c>
      <c r="T4018">
        <f t="shared" si="559"/>
        <v>40.160000000000579</v>
      </c>
      <c r="U4018" s="1">
        <f>Q4018/MainSheet!$C$22</f>
        <v>1</v>
      </c>
    </row>
    <row r="4019" spans="7:21">
      <c r="G4019">
        <f t="shared" si="560"/>
        <v>40.170000000000577</v>
      </c>
      <c r="H4019">
        <f t="shared" si="561"/>
        <v>198000</v>
      </c>
      <c r="I4019" s="2">
        <f>MIN(MainSheet!$C$10/MainSheet!$C$9,MainSheet!$K$9*60)</f>
        <v>660</v>
      </c>
      <c r="J4019" s="1">
        <f>IF(G4019&gt;MainSheet!$C$11,IF(J4018&gt;=0.999,1,(G4019-MainSheet!$C$11)*I4019/$B$2/60),0)</f>
        <v>1</v>
      </c>
      <c r="K4019" s="1">
        <f>IF(G4019&gt;MainSheet!$C$11+$B$6,IF(K4018&gt;=0.999,1,(G4019-MainSheet!$C$11-$B$6)*I4019/$C$2/60),0)</f>
        <v>1</v>
      </c>
      <c r="L4019" s="1">
        <f>IF(G4019&gt;MainSheet!$C$11+$B$6+$C$6,IF(L4018&gt;=0.999,1,(G4019-MainSheet!$C$11-$B$6-$C$6)*I4019/$D$2/60),0)</f>
        <v>1</v>
      </c>
      <c r="M4019">
        <f t="shared" si="562"/>
        <v>1</v>
      </c>
      <c r="N4019" s="2">
        <f t="shared" si="563"/>
        <v>3721.0526315789471</v>
      </c>
      <c r="O4019">
        <f t="shared" si="566"/>
        <v>977.02127659574455</v>
      </c>
      <c r="P4019">
        <f t="shared" si="564"/>
        <v>192000</v>
      </c>
      <c r="Q4019" s="2">
        <f t="shared" si="565"/>
        <v>196698.0739081747</v>
      </c>
      <c r="R4019">
        <f>Q4019/MainSheet!$C$8*(G4019-G4018)+R4018</f>
        <v>6178.4761794758169</v>
      </c>
      <c r="S4019">
        <f t="shared" si="567"/>
        <v>99716.632920907155</v>
      </c>
      <c r="T4019">
        <f t="shared" si="559"/>
        <v>40.170000000000577</v>
      </c>
      <c r="U4019" s="1">
        <f>Q4019/MainSheet!$C$22</f>
        <v>1</v>
      </c>
    </row>
    <row r="4020" spans="7:21">
      <c r="G4020">
        <f t="shared" si="560"/>
        <v>40.180000000000575</v>
      </c>
      <c r="H4020">
        <f t="shared" si="561"/>
        <v>198000</v>
      </c>
      <c r="I4020" s="2">
        <f>MIN(MainSheet!$C$10/MainSheet!$C$9,MainSheet!$K$9*60)</f>
        <v>660</v>
      </c>
      <c r="J4020" s="1">
        <f>IF(G4020&gt;MainSheet!$C$11,IF(J4019&gt;=0.999,1,(G4020-MainSheet!$C$11)*I4020/$B$2/60),0)</f>
        <v>1</v>
      </c>
      <c r="K4020" s="1">
        <f>IF(G4020&gt;MainSheet!$C$11+$B$6,IF(K4019&gt;=0.999,1,(G4020-MainSheet!$C$11-$B$6)*I4020/$C$2/60),0)</f>
        <v>1</v>
      </c>
      <c r="L4020" s="1">
        <f>IF(G4020&gt;MainSheet!$C$11+$B$6+$C$6,IF(L4019&gt;=0.999,1,(G4020-MainSheet!$C$11-$B$6-$C$6)*I4020/$D$2/60),0)</f>
        <v>1</v>
      </c>
      <c r="M4020">
        <f t="shared" si="562"/>
        <v>1</v>
      </c>
      <c r="N4020" s="2">
        <f t="shared" si="563"/>
        <v>3721.0526315789471</v>
      </c>
      <c r="O4020">
        <f t="shared" si="566"/>
        <v>977.02127659574455</v>
      </c>
      <c r="P4020">
        <f t="shared" si="564"/>
        <v>192000</v>
      </c>
      <c r="Q4020" s="2">
        <f t="shared" si="565"/>
        <v>196698.0739081747</v>
      </c>
      <c r="R4020">
        <f>Q4020/MainSheet!$C$8*(G4020-G4019)+R4019</f>
        <v>6180.5074259666508</v>
      </c>
      <c r="S4020">
        <f t="shared" si="567"/>
        <v>99749.415933225187</v>
      </c>
      <c r="T4020">
        <f t="shared" si="559"/>
        <v>40.180000000000575</v>
      </c>
      <c r="U4020" s="1">
        <f>Q4020/MainSheet!$C$22</f>
        <v>1</v>
      </c>
    </row>
    <row r="4021" spans="7:21">
      <c r="G4021">
        <f t="shared" si="560"/>
        <v>40.190000000000573</v>
      </c>
      <c r="H4021">
        <f t="shared" si="561"/>
        <v>198000</v>
      </c>
      <c r="I4021" s="2">
        <f>MIN(MainSheet!$C$10/MainSheet!$C$9,MainSheet!$K$9*60)</f>
        <v>660</v>
      </c>
      <c r="J4021" s="1">
        <f>IF(G4021&gt;MainSheet!$C$11,IF(J4020&gt;=0.999,1,(G4021-MainSheet!$C$11)*I4021/$B$2/60),0)</f>
        <v>1</v>
      </c>
      <c r="K4021" s="1">
        <f>IF(G4021&gt;MainSheet!$C$11+$B$6,IF(K4020&gt;=0.999,1,(G4021-MainSheet!$C$11-$B$6)*I4021/$C$2/60),0)</f>
        <v>1</v>
      </c>
      <c r="L4021" s="1">
        <f>IF(G4021&gt;MainSheet!$C$11+$B$6+$C$6,IF(L4020&gt;=0.999,1,(G4021-MainSheet!$C$11-$B$6-$C$6)*I4021/$D$2/60),0)</f>
        <v>1</v>
      </c>
      <c r="M4021">
        <f t="shared" si="562"/>
        <v>1</v>
      </c>
      <c r="N4021" s="2">
        <f t="shared" si="563"/>
        <v>3721.0526315789471</v>
      </c>
      <c r="O4021">
        <f t="shared" si="566"/>
        <v>977.02127659574455</v>
      </c>
      <c r="P4021">
        <f t="shared" si="564"/>
        <v>192000</v>
      </c>
      <c r="Q4021" s="2">
        <f t="shared" si="565"/>
        <v>196698.0739081747</v>
      </c>
      <c r="R4021">
        <f>Q4021/MainSheet!$C$8*(G4021-G4020)+R4020</f>
        <v>6182.5386724574846</v>
      </c>
      <c r="S4021">
        <f t="shared" si="567"/>
        <v>99782.198945543219</v>
      </c>
      <c r="T4021">
        <f t="shared" si="559"/>
        <v>40.190000000000573</v>
      </c>
      <c r="U4021" s="1">
        <f>Q4021/MainSheet!$C$22</f>
        <v>1</v>
      </c>
    </row>
    <row r="4022" spans="7:21">
      <c r="G4022">
        <f t="shared" si="560"/>
        <v>40.200000000000571</v>
      </c>
      <c r="H4022">
        <f t="shared" si="561"/>
        <v>198000</v>
      </c>
      <c r="I4022" s="2">
        <f>MIN(MainSheet!$C$10/MainSheet!$C$9,MainSheet!$K$9*60)</f>
        <v>660</v>
      </c>
      <c r="J4022" s="1">
        <f>IF(G4022&gt;MainSheet!$C$11,IF(J4021&gt;=0.999,1,(G4022-MainSheet!$C$11)*I4022/$B$2/60),0)</f>
        <v>1</v>
      </c>
      <c r="K4022" s="1">
        <f>IF(G4022&gt;MainSheet!$C$11+$B$6,IF(K4021&gt;=0.999,1,(G4022-MainSheet!$C$11-$B$6)*I4022/$C$2/60),0)</f>
        <v>1</v>
      </c>
      <c r="L4022" s="1">
        <f>IF(G4022&gt;MainSheet!$C$11+$B$6+$C$6,IF(L4021&gt;=0.999,1,(G4022-MainSheet!$C$11-$B$6-$C$6)*I4022/$D$2/60),0)</f>
        <v>1</v>
      </c>
      <c r="M4022">
        <f t="shared" si="562"/>
        <v>1</v>
      </c>
      <c r="N4022" s="2">
        <f t="shared" si="563"/>
        <v>3721.0526315789471</v>
      </c>
      <c r="O4022">
        <f t="shared" si="566"/>
        <v>977.02127659574455</v>
      </c>
      <c r="P4022">
        <f t="shared" si="564"/>
        <v>192000</v>
      </c>
      <c r="Q4022" s="2">
        <f t="shared" si="565"/>
        <v>196698.0739081747</v>
      </c>
      <c r="R4022">
        <f>Q4022/MainSheet!$C$8*(G4022-G4021)+R4021</f>
        <v>6184.5699189483184</v>
      </c>
      <c r="S4022">
        <f t="shared" si="567"/>
        <v>99814.981957861251</v>
      </c>
      <c r="T4022">
        <f t="shared" si="559"/>
        <v>40.200000000000571</v>
      </c>
      <c r="U4022" s="1">
        <f>Q4022/MainSheet!$C$22</f>
        <v>1</v>
      </c>
    </row>
    <row r="4023" spans="7:21">
      <c r="G4023">
        <f t="shared" si="560"/>
        <v>40.210000000000569</v>
      </c>
      <c r="H4023">
        <f t="shared" si="561"/>
        <v>198000</v>
      </c>
      <c r="I4023" s="2">
        <f>MIN(MainSheet!$C$10/MainSheet!$C$9,MainSheet!$K$9*60)</f>
        <v>660</v>
      </c>
      <c r="J4023" s="1">
        <f>IF(G4023&gt;MainSheet!$C$11,IF(J4022&gt;=0.999,1,(G4023-MainSheet!$C$11)*I4023/$B$2/60),0)</f>
        <v>1</v>
      </c>
      <c r="K4023" s="1">
        <f>IF(G4023&gt;MainSheet!$C$11+$B$6,IF(K4022&gt;=0.999,1,(G4023-MainSheet!$C$11-$B$6)*I4023/$C$2/60),0)</f>
        <v>1</v>
      </c>
      <c r="L4023" s="1">
        <f>IF(G4023&gt;MainSheet!$C$11+$B$6+$C$6,IF(L4022&gt;=0.999,1,(G4023-MainSheet!$C$11-$B$6-$C$6)*I4023/$D$2/60),0)</f>
        <v>1</v>
      </c>
      <c r="M4023">
        <f t="shared" si="562"/>
        <v>1</v>
      </c>
      <c r="N4023" s="2">
        <f t="shared" si="563"/>
        <v>3721.0526315789471</v>
      </c>
      <c r="O4023">
        <f t="shared" si="566"/>
        <v>977.02127659574455</v>
      </c>
      <c r="P4023">
        <f t="shared" si="564"/>
        <v>192000</v>
      </c>
      <c r="Q4023" s="2">
        <f t="shared" si="565"/>
        <v>196698.0739081747</v>
      </c>
      <c r="R4023">
        <f>Q4023/MainSheet!$C$8*(G4023-G4022)+R4022</f>
        <v>6186.6011654391523</v>
      </c>
      <c r="S4023">
        <f t="shared" si="567"/>
        <v>99847.764970179283</v>
      </c>
      <c r="T4023">
        <f t="shared" si="559"/>
        <v>40.210000000000569</v>
      </c>
      <c r="U4023" s="1">
        <f>Q4023/MainSheet!$C$22</f>
        <v>1</v>
      </c>
    </row>
    <row r="4024" spans="7:21">
      <c r="G4024">
        <f t="shared" si="560"/>
        <v>40.220000000000567</v>
      </c>
      <c r="H4024">
        <f t="shared" si="561"/>
        <v>198000</v>
      </c>
      <c r="I4024" s="2">
        <f>MIN(MainSheet!$C$10/MainSheet!$C$9,MainSheet!$K$9*60)</f>
        <v>660</v>
      </c>
      <c r="J4024" s="1">
        <f>IF(G4024&gt;MainSheet!$C$11,IF(J4023&gt;=0.999,1,(G4024-MainSheet!$C$11)*I4024/$B$2/60),0)</f>
        <v>1</v>
      </c>
      <c r="K4024" s="1">
        <f>IF(G4024&gt;MainSheet!$C$11+$B$6,IF(K4023&gt;=0.999,1,(G4024-MainSheet!$C$11-$B$6)*I4024/$C$2/60),0)</f>
        <v>1</v>
      </c>
      <c r="L4024" s="1">
        <f>IF(G4024&gt;MainSheet!$C$11+$B$6+$C$6,IF(L4023&gt;=0.999,1,(G4024-MainSheet!$C$11-$B$6-$C$6)*I4024/$D$2/60),0)</f>
        <v>1</v>
      </c>
      <c r="M4024">
        <f t="shared" si="562"/>
        <v>1</v>
      </c>
      <c r="N4024" s="2">
        <f t="shared" si="563"/>
        <v>3721.0526315789471</v>
      </c>
      <c r="O4024">
        <f t="shared" si="566"/>
        <v>977.02127659574455</v>
      </c>
      <c r="P4024">
        <f t="shared" si="564"/>
        <v>192000</v>
      </c>
      <c r="Q4024" s="2">
        <f t="shared" si="565"/>
        <v>196698.0739081747</v>
      </c>
      <c r="R4024">
        <f>Q4024/MainSheet!$C$8*(G4024-G4023)+R4023</f>
        <v>6188.6324119299861</v>
      </c>
      <c r="S4024">
        <f t="shared" si="567"/>
        <v>99880.547982497315</v>
      </c>
      <c r="T4024">
        <f t="shared" si="559"/>
        <v>40.220000000000567</v>
      </c>
      <c r="U4024" s="1">
        <f>Q4024/MainSheet!$C$22</f>
        <v>1</v>
      </c>
    </row>
    <row r="4025" spans="7:21">
      <c r="G4025">
        <f t="shared" si="560"/>
        <v>40.230000000000565</v>
      </c>
      <c r="H4025">
        <f t="shared" si="561"/>
        <v>198000</v>
      </c>
      <c r="I4025" s="2">
        <f>MIN(MainSheet!$C$10/MainSheet!$C$9,MainSheet!$K$9*60)</f>
        <v>660</v>
      </c>
      <c r="J4025" s="1">
        <f>IF(G4025&gt;MainSheet!$C$11,IF(J4024&gt;=0.999,1,(G4025-MainSheet!$C$11)*I4025/$B$2/60),0)</f>
        <v>1</v>
      </c>
      <c r="K4025" s="1">
        <f>IF(G4025&gt;MainSheet!$C$11+$B$6,IF(K4024&gt;=0.999,1,(G4025-MainSheet!$C$11-$B$6)*I4025/$C$2/60),0)</f>
        <v>1</v>
      </c>
      <c r="L4025" s="1">
        <f>IF(G4025&gt;MainSheet!$C$11+$B$6+$C$6,IF(L4024&gt;=0.999,1,(G4025-MainSheet!$C$11-$B$6-$C$6)*I4025/$D$2/60),0)</f>
        <v>1</v>
      </c>
      <c r="M4025">
        <f t="shared" si="562"/>
        <v>1</v>
      </c>
      <c r="N4025" s="2">
        <f t="shared" si="563"/>
        <v>3721.0526315789471</v>
      </c>
      <c r="O4025">
        <f t="shared" si="566"/>
        <v>977.02127659574455</v>
      </c>
      <c r="P4025">
        <f t="shared" si="564"/>
        <v>192000</v>
      </c>
      <c r="Q4025" s="2">
        <f t="shared" si="565"/>
        <v>196698.0739081747</v>
      </c>
      <c r="R4025">
        <f>Q4025/MainSheet!$C$8*(G4025-G4024)+R4024</f>
        <v>6190.66365842082</v>
      </c>
      <c r="S4025">
        <f t="shared" si="567"/>
        <v>99913.330994815347</v>
      </c>
      <c r="T4025">
        <f t="shared" si="559"/>
        <v>40.230000000000565</v>
      </c>
      <c r="U4025" s="1">
        <f>Q4025/MainSheet!$C$22</f>
        <v>1</v>
      </c>
    </row>
    <row r="4026" spans="7:21">
      <c r="G4026">
        <f t="shared" si="560"/>
        <v>40.240000000000563</v>
      </c>
      <c r="H4026">
        <f t="shared" si="561"/>
        <v>198000</v>
      </c>
      <c r="I4026" s="2">
        <f>MIN(MainSheet!$C$10/MainSheet!$C$9,MainSheet!$K$9*60)</f>
        <v>660</v>
      </c>
      <c r="J4026" s="1">
        <f>IF(G4026&gt;MainSheet!$C$11,IF(J4025&gt;=0.999,1,(G4026-MainSheet!$C$11)*I4026/$B$2/60),0)</f>
        <v>1</v>
      </c>
      <c r="K4026" s="1">
        <f>IF(G4026&gt;MainSheet!$C$11+$B$6,IF(K4025&gt;=0.999,1,(G4026-MainSheet!$C$11-$B$6)*I4026/$C$2/60),0)</f>
        <v>1</v>
      </c>
      <c r="L4026" s="1">
        <f>IF(G4026&gt;MainSheet!$C$11+$B$6+$C$6,IF(L4025&gt;=0.999,1,(G4026-MainSheet!$C$11-$B$6-$C$6)*I4026/$D$2/60),0)</f>
        <v>1</v>
      </c>
      <c r="M4026">
        <f t="shared" si="562"/>
        <v>1</v>
      </c>
      <c r="N4026" s="2">
        <f t="shared" si="563"/>
        <v>3721.0526315789471</v>
      </c>
      <c r="O4026">
        <f t="shared" si="566"/>
        <v>977.02127659574455</v>
      </c>
      <c r="P4026">
        <f t="shared" si="564"/>
        <v>192000</v>
      </c>
      <c r="Q4026" s="2">
        <f t="shared" si="565"/>
        <v>196698.0739081747</v>
      </c>
      <c r="R4026">
        <f>Q4026/MainSheet!$C$8*(G4026-G4025)+R4025</f>
        <v>6192.6949049116538</v>
      </c>
      <c r="S4026">
        <f t="shared" si="567"/>
        <v>99946.114007133379</v>
      </c>
      <c r="T4026">
        <f t="shared" si="559"/>
        <v>40.240000000000563</v>
      </c>
      <c r="U4026" s="1">
        <f>Q4026/MainSheet!$C$22</f>
        <v>1</v>
      </c>
    </row>
    <row r="4027" spans="7:21">
      <c r="G4027">
        <f t="shared" si="560"/>
        <v>40.250000000000561</v>
      </c>
      <c r="H4027">
        <f t="shared" si="561"/>
        <v>198000</v>
      </c>
      <c r="I4027" s="2">
        <f>MIN(MainSheet!$C$10/MainSheet!$C$9,MainSheet!$K$9*60)</f>
        <v>660</v>
      </c>
      <c r="J4027" s="1">
        <f>IF(G4027&gt;MainSheet!$C$11,IF(J4026&gt;=0.999,1,(G4027-MainSheet!$C$11)*I4027/$B$2/60),0)</f>
        <v>1</v>
      </c>
      <c r="K4027" s="1">
        <f>IF(G4027&gt;MainSheet!$C$11+$B$6,IF(K4026&gt;=0.999,1,(G4027-MainSheet!$C$11-$B$6)*I4027/$C$2/60),0)</f>
        <v>1</v>
      </c>
      <c r="L4027" s="1">
        <f>IF(G4027&gt;MainSheet!$C$11+$B$6+$C$6,IF(L4026&gt;=0.999,1,(G4027-MainSheet!$C$11-$B$6-$C$6)*I4027/$D$2/60),0)</f>
        <v>1</v>
      </c>
      <c r="M4027">
        <f t="shared" si="562"/>
        <v>1</v>
      </c>
      <c r="N4027" s="2">
        <f t="shared" si="563"/>
        <v>3721.0526315789471</v>
      </c>
      <c r="O4027">
        <f t="shared" si="566"/>
        <v>977.02127659574455</v>
      </c>
      <c r="P4027">
        <f t="shared" si="564"/>
        <v>192000</v>
      </c>
      <c r="Q4027" s="2">
        <f t="shared" si="565"/>
        <v>196698.0739081747</v>
      </c>
      <c r="R4027">
        <f>Q4027/MainSheet!$C$8*(G4027-G4026)+R4026</f>
        <v>6194.7261514024876</v>
      </c>
      <c r="S4027">
        <f t="shared" si="567"/>
        <v>99978.897019451411</v>
      </c>
      <c r="T4027">
        <f t="shared" si="559"/>
        <v>40.250000000000561</v>
      </c>
      <c r="U4027" s="1">
        <f>Q4027/MainSheet!$C$22</f>
        <v>1</v>
      </c>
    </row>
    <row r="4028" spans="7:21">
      <c r="G4028">
        <f t="shared" si="560"/>
        <v>40.260000000000559</v>
      </c>
      <c r="H4028">
        <f t="shared" si="561"/>
        <v>198000</v>
      </c>
      <c r="I4028" s="2">
        <f>MIN(MainSheet!$C$10/MainSheet!$C$9,MainSheet!$K$9*60)</f>
        <v>660</v>
      </c>
      <c r="J4028" s="1">
        <f>IF(G4028&gt;MainSheet!$C$11,IF(J4027&gt;=0.999,1,(G4028-MainSheet!$C$11)*I4028/$B$2/60),0)</f>
        <v>1</v>
      </c>
      <c r="K4028" s="1">
        <f>IF(G4028&gt;MainSheet!$C$11+$B$6,IF(K4027&gt;=0.999,1,(G4028-MainSheet!$C$11-$B$6)*I4028/$C$2/60),0)</f>
        <v>1</v>
      </c>
      <c r="L4028" s="1">
        <f>IF(G4028&gt;MainSheet!$C$11+$B$6+$C$6,IF(L4027&gt;=0.999,1,(G4028-MainSheet!$C$11-$B$6-$C$6)*I4028/$D$2/60),0)</f>
        <v>1</v>
      </c>
      <c r="M4028">
        <f t="shared" si="562"/>
        <v>1</v>
      </c>
      <c r="N4028" s="2">
        <f t="shared" si="563"/>
        <v>3721.0526315789471</v>
      </c>
      <c r="O4028">
        <f t="shared" si="566"/>
        <v>977.02127659574455</v>
      </c>
      <c r="P4028">
        <f t="shared" si="564"/>
        <v>192000</v>
      </c>
      <c r="Q4028" s="2">
        <f t="shared" si="565"/>
        <v>196698.0739081747</v>
      </c>
      <c r="R4028">
        <f>Q4028/MainSheet!$C$8*(G4028-G4027)+R4027</f>
        <v>6196.7573978933215</v>
      </c>
      <c r="S4028">
        <f t="shared" si="567"/>
        <v>100011.68003176944</v>
      </c>
      <c r="T4028">
        <f t="shared" si="559"/>
        <v>40.260000000000559</v>
      </c>
      <c r="U4028" s="1">
        <f>Q4028/MainSheet!$C$22</f>
        <v>1</v>
      </c>
    </row>
    <row r="4029" spans="7:21">
      <c r="G4029">
        <f t="shared" si="560"/>
        <v>40.270000000000557</v>
      </c>
      <c r="H4029">
        <f t="shared" si="561"/>
        <v>198000</v>
      </c>
      <c r="I4029" s="2">
        <f>MIN(MainSheet!$C$10/MainSheet!$C$9,MainSheet!$K$9*60)</f>
        <v>660</v>
      </c>
      <c r="J4029" s="1">
        <f>IF(G4029&gt;MainSheet!$C$11,IF(J4028&gt;=0.999,1,(G4029-MainSheet!$C$11)*I4029/$B$2/60),0)</f>
        <v>1</v>
      </c>
      <c r="K4029" s="1">
        <f>IF(G4029&gt;MainSheet!$C$11+$B$6,IF(K4028&gt;=0.999,1,(G4029-MainSheet!$C$11-$B$6)*I4029/$C$2/60),0)</f>
        <v>1</v>
      </c>
      <c r="L4029" s="1">
        <f>IF(G4029&gt;MainSheet!$C$11+$B$6+$C$6,IF(L4028&gt;=0.999,1,(G4029-MainSheet!$C$11-$B$6-$C$6)*I4029/$D$2/60),0)</f>
        <v>1</v>
      </c>
      <c r="M4029">
        <f t="shared" si="562"/>
        <v>1</v>
      </c>
      <c r="N4029" s="2">
        <f t="shared" si="563"/>
        <v>3721.0526315789471</v>
      </c>
      <c r="O4029">
        <f t="shared" si="566"/>
        <v>977.02127659574455</v>
      </c>
      <c r="P4029">
        <f t="shared" si="564"/>
        <v>192000</v>
      </c>
      <c r="Q4029" s="2">
        <f t="shared" si="565"/>
        <v>196698.0739081747</v>
      </c>
      <c r="R4029">
        <f>Q4029/MainSheet!$C$8*(G4029-G4028)+R4028</f>
        <v>6198.7886443841553</v>
      </c>
      <c r="S4029">
        <f t="shared" si="567"/>
        <v>100044.46304408748</v>
      </c>
      <c r="T4029">
        <f t="shared" si="559"/>
        <v>40.270000000000557</v>
      </c>
      <c r="U4029" s="1">
        <f>Q4029/MainSheet!$C$22</f>
        <v>1</v>
      </c>
    </row>
    <row r="4030" spans="7:21">
      <c r="G4030">
        <f t="shared" si="560"/>
        <v>40.280000000000555</v>
      </c>
      <c r="H4030">
        <f t="shared" si="561"/>
        <v>198000</v>
      </c>
      <c r="I4030" s="2">
        <f>MIN(MainSheet!$C$10/MainSheet!$C$9,MainSheet!$K$9*60)</f>
        <v>660</v>
      </c>
      <c r="J4030" s="1">
        <f>IF(G4030&gt;MainSheet!$C$11,IF(J4029&gt;=0.999,1,(G4030-MainSheet!$C$11)*I4030/$B$2/60),0)</f>
        <v>1</v>
      </c>
      <c r="K4030" s="1">
        <f>IF(G4030&gt;MainSheet!$C$11+$B$6,IF(K4029&gt;=0.999,1,(G4030-MainSheet!$C$11-$B$6)*I4030/$C$2/60),0)</f>
        <v>1</v>
      </c>
      <c r="L4030" s="1">
        <f>IF(G4030&gt;MainSheet!$C$11+$B$6+$C$6,IF(L4029&gt;=0.999,1,(G4030-MainSheet!$C$11-$B$6-$C$6)*I4030/$D$2/60),0)</f>
        <v>1</v>
      </c>
      <c r="M4030">
        <f t="shared" si="562"/>
        <v>1</v>
      </c>
      <c r="N4030" s="2">
        <f t="shared" si="563"/>
        <v>3721.0526315789471</v>
      </c>
      <c r="O4030">
        <f t="shared" si="566"/>
        <v>977.02127659574455</v>
      </c>
      <c r="P4030">
        <f t="shared" si="564"/>
        <v>192000</v>
      </c>
      <c r="Q4030" s="2">
        <f t="shared" si="565"/>
        <v>196698.0739081747</v>
      </c>
      <c r="R4030">
        <f>Q4030/MainSheet!$C$8*(G4030-G4029)+R4029</f>
        <v>6200.8198908749891</v>
      </c>
      <c r="S4030">
        <f t="shared" si="567"/>
        <v>100077.24605640551</v>
      </c>
      <c r="T4030">
        <f t="shared" si="559"/>
        <v>40.280000000000555</v>
      </c>
      <c r="U4030" s="1">
        <f>Q4030/MainSheet!$C$22</f>
        <v>1</v>
      </c>
    </row>
    <row r="4031" spans="7:21">
      <c r="G4031">
        <f t="shared" si="560"/>
        <v>40.290000000000553</v>
      </c>
      <c r="H4031">
        <f t="shared" si="561"/>
        <v>198000</v>
      </c>
      <c r="I4031" s="2">
        <f>MIN(MainSheet!$C$10/MainSheet!$C$9,MainSheet!$K$9*60)</f>
        <v>660</v>
      </c>
      <c r="J4031" s="1">
        <f>IF(G4031&gt;MainSheet!$C$11,IF(J4030&gt;=0.999,1,(G4031-MainSheet!$C$11)*I4031/$B$2/60),0)</f>
        <v>1</v>
      </c>
      <c r="K4031" s="1">
        <f>IF(G4031&gt;MainSheet!$C$11+$B$6,IF(K4030&gt;=0.999,1,(G4031-MainSheet!$C$11-$B$6)*I4031/$C$2/60),0)</f>
        <v>1</v>
      </c>
      <c r="L4031" s="1">
        <f>IF(G4031&gt;MainSheet!$C$11+$B$6+$C$6,IF(L4030&gt;=0.999,1,(G4031-MainSheet!$C$11-$B$6-$C$6)*I4031/$D$2/60),0)</f>
        <v>1</v>
      </c>
      <c r="M4031">
        <f t="shared" si="562"/>
        <v>1</v>
      </c>
      <c r="N4031" s="2">
        <f t="shared" si="563"/>
        <v>3721.0526315789471</v>
      </c>
      <c r="O4031">
        <f t="shared" si="566"/>
        <v>977.02127659574455</v>
      </c>
      <c r="P4031">
        <f t="shared" si="564"/>
        <v>192000</v>
      </c>
      <c r="Q4031" s="2">
        <f t="shared" si="565"/>
        <v>196698.0739081747</v>
      </c>
      <c r="R4031">
        <f>Q4031/MainSheet!$C$8*(G4031-G4030)+R4030</f>
        <v>6202.851137365823</v>
      </c>
      <c r="S4031">
        <f t="shared" si="567"/>
        <v>100110.02906872354</v>
      </c>
      <c r="T4031">
        <f t="shared" si="559"/>
        <v>40.290000000000553</v>
      </c>
      <c r="U4031" s="1">
        <f>Q4031/MainSheet!$C$22</f>
        <v>1</v>
      </c>
    </row>
    <row r="4032" spans="7:21">
      <c r="G4032">
        <f t="shared" si="560"/>
        <v>40.300000000000551</v>
      </c>
      <c r="H4032">
        <f t="shared" si="561"/>
        <v>198000</v>
      </c>
      <c r="I4032" s="2">
        <f>MIN(MainSheet!$C$10/MainSheet!$C$9,MainSheet!$K$9*60)</f>
        <v>660</v>
      </c>
      <c r="J4032" s="1">
        <f>IF(G4032&gt;MainSheet!$C$11,IF(J4031&gt;=0.999,1,(G4032-MainSheet!$C$11)*I4032/$B$2/60),0)</f>
        <v>1</v>
      </c>
      <c r="K4032" s="1">
        <f>IF(G4032&gt;MainSheet!$C$11+$B$6,IF(K4031&gt;=0.999,1,(G4032-MainSheet!$C$11-$B$6)*I4032/$C$2/60),0)</f>
        <v>1</v>
      </c>
      <c r="L4032" s="1">
        <f>IF(G4032&gt;MainSheet!$C$11+$B$6+$C$6,IF(L4031&gt;=0.999,1,(G4032-MainSheet!$C$11-$B$6-$C$6)*I4032/$D$2/60),0)</f>
        <v>1</v>
      </c>
      <c r="M4032">
        <f t="shared" si="562"/>
        <v>1</v>
      </c>
      <c r="N4032" s="2">
        <f t="shared" si="563"/>
        <v>3721.0526315789471</v>
      </c>
      <c r="O4032">
        <f t="shared" si="566"/>
        <v>977.02127659574455</v>
      </c>
      <c r="P4032">
        <f t="shared" si="564"/>
        <v>192000</v>
      </c>
      <c r="Q4032" s="2">
        <f t="shared" si="565"/>
        <v>196698.0739081747</v>
      </c>
      <c r="R4032">
        <f>Q4032/MainSheet!$C$8*(G4032-G4031)+R4031</f>
        <v>6204.8823838566568</v>
      </c>
      <c r="S4032">
        <f t="shared" si="567"/>
        <v>100142.81208104157</v>
      </c>
      <c r="T4032">
        <f t="shared" si="559"/>
        <v>40.300000000000551</v>
      </c>
      <c r="U4032" s="1">
        <f>Q4032/MainSheet!$C$22</f>
        <v>1</v>
      </c>
    </row>
    <row r="4033" spans="7:21">
      <c r="G4033">
        <f t="shared" si="560"/>
        <v>40.310000000000549</v>
      </c>
      <c r="H4033">
        <f t="shared" si="561"/>
        <v>198000</v>
      </c>
      <c r="I4033" s="2">
        <f>MIN(MainSheet!$C$10/MainSheet!$C$9,MainSheet!$K$9*60)</f>
        <v>660</v>
      </c>
      <c r="J4033" s="1">
        <f>IF(G4033&gt;MainSheet!$C$11,IF(J4032&gt;=0.999,1,(G4033-MainSheet!$C$11)*I4033/$B$2/60),0)</f>
        <v>1</v>
      </c>
      <c r="K4033" s="1">
        <f>IF(G4033&gt;MainSheet!$C$11+$B$6,IF(K4032&gt;=0.999,1,(G4033-MainSheet!$C$11-$B$6)*I4033/$C$2/60),0)</f>
        <v>1</v>
      </c>
      <c r="L4033" s="1">
        <f>IF(G4033&gt;MainSheet!$C$11+$B$6+$C$6,IF(L4032&gt;=0.999,1,(G4033-MainSheet!$C$11-$B$6-$C$6)*I4033/$D$2/60),0)</f>
        <v>1</v>
      </c>
      <c r="M4033">
        <f t="shared" si="562"/>
        <v>1</v>
      </c>
      <c r="N4033" s="2">
        <f t="shared" si="563"/>
        <v>3721.0526315789471</v>
      </c>
      <c r="O4033">
        <f t="shared" si="566"/>
        <v>977.02127659574455</v>
      </c>
      <c r="P4033">
        <f t="shared" si="564"/>
        <v>192000</v>
      </c>
      <c r="Q4033" s="2">
        <f t="shared" si="565"/>
        <v>196698.0739081747</v>
      </c>
      <c r="R4033">
        <f>Q4033/MainSheet!$C$8*(G4033-G4032)+R4032</f>
        <v>6206.9136303474907</v>
      </c>
      <c r="S4033">
        <f t="shared" si="567"/>
        <v>100175.5950933596</v>
      </c>
      <c r="T4033">
        <f t="shared" si="559"/>
        <v>40.310000000000549</v>
      </c>
      <c r="U4033" s="1">
        <f>Q4033/MainSheet!$C$22</f>
        <v>1</v>
      </c>
    </row>
    <row r="4034" spans="7:21">
      <c r="G4034">
        <f t="shared" si="560"/>
        <v>40.320000000000547</v>
      </c>
      <c r="H4034">
        <f t="shared" si="561"/>
        <v>198000</v>
      </c>
      <c r="I4034" s="2">
        <f>MIN(MainSheet!$C$10/MainSheet!$C$9,MainSheet!$K$9*60)</f>
        <v>660</v>
      </c>
      <c r="J4034" s="1">
        <f>IF(G4034&gt;MainSheet!$C$11,IF(J4033&gt;=0.999,1,(G4034-MainSheet!$C$11)*I4034/$B$2/60),0)</f>
        <v>1</v>
      </c>
      <c r="K4034" s="1">
        <f>IF(G4034&gt;MainSheet!$C$11+$B$6,IF(K4033&gt;=0.999,1,(G4034-MainSheet!$C$11-$B$6)*I4034/$C$2/60),0)</f>
        <v>1</v>
      </c>
      <c r="L4034" s="1">
        <f>IF(G4034&gt;MainSheet!$C$11+$B$6+$C$6,IF(L4033&gt;=0.999,1,(G4034-MainSheet!$C$11-$B$6-$C$6)*I4034/$D$2/60),0)</f>
        <v>1</v>
      </c>
      <c r="M4034">
        <f t="shared" si="562"/>
        <v>1</v>
      </c>
      <c r="N4034" s="2">
        <f t="shared" si="563"/>
        <v>3721.0526315789471</v>
      </c>
      <c r="O4034">
        <f t="shared" si="566"/>
        <v>977.02127659574455</v>
      </c>
      <c r="P4034">
        <f t="shared" si="564"/>
        <v>192000</v>
      </c>
      <c r="Q4034" s="2">
        <f t="shared" si="565"/>
        <v>196698.0739081747</v>
      </c>
      <c r="R4034">
        <f>Q4034/MainSheet!$C$8*(G4034-G4033)+R4033</f>
        <v>6208.9448768383245</v>
      </c>
      <c r="S4034">
        <f t="shared" si="567"/>
        <v>100208.37810567764</v>
      </c>
      <c r="T4034">
        <f t="shared" si="559"/>
        <v>40.320000000000547</v>
      </c>
      <c r="U4034" s="1">
        <f>Q4034/MainSheet!$C$22</f>
        <v>1</v>
      </c>
    </row>
    <row r="4035" spans="7:21">
      <c r="G4035">
        <f t="shared" si="560"/>
        <v>40.330000000000545</v>
      </c>
      <c r="H4035">
        <f t="shared" si="561"/>
        <v>198000</v>
      </c>
      <c r="I4035" s="2">
        <f>MIN(MainSheet!$C$10/MainSheet!$C$9,MainSheet!$K$9*60)</f>
        <v>660</v>
      </c>
      <c r="J4035" s="1">
        <f>IF(G4035&gt;MainSheet!$C$11,IF(J4034&gt;=0.999,1,(G4035-MainSheet!$C$11)*I4035/$B$2/60),0)</f>
        <v>1</v>
      </c>
      <c r="K4035" s="1">
        <f>IF(G4035&gt;MainSheet!$C$11+$B$6,IF(K4034&gt;=0.999,1,(G4035-MainSheet!$C$11-$B$6)*I4035/$C$2/60),0)</f>
        <v>1</v>
      </c>
      <c r="L4035" s="1">
        <f>IF(G4035&gt;MainSheet!$C$11+$B$6+$C$6,IF(L4034&gt;=0.999,1,(G4035-MainSheet!$C$11-$B$6-$C$6)*I4035/$D$2/60),0)</f>
        <v>1</v>
      </c>
      <c r="M4035">
        <f t="shared" si="562"/>
        <v>1</v>
      </c>
      <c r="N4035" s="2">
        <f t="shared" si="563"/>
        <v>3721.0526315789471</v>
      </c>
      <c r="O4035">
        <f t="shared" si="566"/>
        <v>977.02127659574455</v>
      </c>
      <c r="P4035">
        <f t="shared" si="564"/>
        <v>192000</v>
      </c>
      <c r="Q4035" s="2">
        <f t="shared" si="565"/>
        <v>196698.0739081747</v>
      </c>
      <c r="R4035">
        <f>Q4035/MainSheet!$C$8*(G4035-G4034)+R4034</f>
        <v>6210.9761233291583</v>
      </c>
      <c r="S4035">
        <f t="shared" si="567"/>
        <v>100241.16111799567</v>
      </c>
      <c r="T4035">
        <f t="shared" ref="T4035:T4098" si="568">G4035</f>
        <v>40.330000000000545</v>
      </c>
      <c r="U4035" s="1">
        <f>Q4035/MainSheet!$C$22</f>
        <v>1</v>
      </c>
    </row>
    <row r="4036" spans="7:21">
      <c r="G4036">
        <f t="shared" ref="G4036:G4099" si="569">G4035+$F$2</f>
        <v>40.340000000000543</v>
      </c>
      <c r="H4036">
        <f t="shared" ref="H4036:H4099" si="570">H4035</f>
        <v>198000</v>
      </c>
      <c r="I4036" s="2">
        <f>MIN(MainSheet!$C$10/MainSheet!$C$9,MainSheet!$K$9*60)</f>
        <v>660</v>
      </c>
      <c r="J4036" s="1">
        <f>IF(G4036&gt;MainSheet!$C$11,IF(J4035&gt;=0.999,1,(G4036-MainSheet!$C$11)*I4036/$B$2/60),0)</f>
        <v>1</v>
      </c>
      <c r="K4036" s="1">
        <f>IF(G4036&gt;MainSheet!$C$11+$B$6,IF(K4035&gt;=0.999,1,(G4036-MainSheet!$C$11-$B$6)*I4036/$C$2/60),0)</f>
        <v>1</v>
      </c>
      <c r="L4036" s="1">
        <f>IF(G4036&gt;MainSheet!$C$11+$B$6+$C$6,IF(L4035&gt;=0.999,1,(G4036-MainSheet!$C$11-$B$6-$C$6)*I4036/$D$2/60),0)</f>
        <v>1</v>
      </c>
      <c r="M4036">
        <f t="shared" ref="M4036:M4099" si="571">(J4036*$B$2+K4036*$C$2+L4036*$D$2)/SUM($B$2:$D$2)</f>
        <v>1</v>
      </c>
      <c r="N4036" s="2">
        <f t="shared" ref="N4036:N4099" si="572">IF(J4036&gt;=0.01,((1-J4036)*B$3+B$4*(J4036)),0)</f>
        <v>3721.0526315789471</v>
      </c>
      <c r="O4036">
        <f t="shared" si="566"/>
        <v>977.02127659574455</v>
      </c>
      <c r="P4036">
        <f t="shared" ref="P4036:P4099" si="573">IF(IF(N4036+O4036&gt;H4036,H4036-O4036-N4036,IF(L4036&gt;0,((1-L4036)*D$3+D$4*(L4036)),0))+O4036+N4036&gt;H4036,H4036-N4036-O4036,IF(N4036+O4036&gt;H4036,H4036-O4036-N4036,IF(L4036&gt;0,((1-L4036)*D$3+D$4*(L4036)),0)))</f>
        <v>192000</v>
      </c>
      <c r="Q4036" s="2">
        <f t="shared" ref="Q4036:Q4099" si="574">SUM(N4036:P4036)</f>
        <v>196698.0739081747</v>
      </c>
      <c r="R4036">
        <f>Q4036/MainSheet!$C$8*(G4036-G4035)+R4035</f>
        <v>6213.0073698199922</v>
      </c>
      <c r="S4036">
        <f t="shared" si="567"/>
        <v>100273.9441303137</v>
      </c>
      <c r="T4036">
        <f t="shared" si="568"/>
        <v>40.340000000000543</v>
      </c>
      <c r="U4036" s="1">
        <f>Q4036/MainSheet!$C$22</f>
        <v>1</v>
      </c>
    </row>
    <row r="4037" spans="7:21">
      <c r="G4037">
        <f t="shared" si="569"/>
        <v>40.350000000000541</v>
      </c>
      <c r="H4037">
        <f t="shared" si="570"/>
        <v>198000</v>
      </c>
      <c r="I4037" s="2">
        <f>MIN(MainSheet!$C$10/MainSheet!$C$9,MainSheet!$K$9*60)</f>
        <v>660</v>
      </c>
      <c r="J4037" s="1">
        <f>IF(G4037&gt;MainSheet!$C$11,IF(J4036&gt;=0.999,1,(G4037-MainSheet!$C$11)*I4037/$B$2/60),0)</f>
        <v>1</v>
      </c>
      <c r="K4037" s="1">
        <f>IF(G4037&gt;MainSheet!$C$11+$B$6,IF(K4036&gt;=0.999,1,(G4037-MainSheet!$C$11-$B$6)*I4037/$C$2/60),0)</f>
        <v>1</v>
      </c>
      <c r="L4037" s="1">
        <f>IF(G4037&gt;MainSheet!$C$11+$B$6+$C$6,IF(L4036&gt;=0.999,1,(G4037-MainSheet!$C$11-$B$6-$C$6)*I4037/$D$2/60),0)</f>
        <v>1</v>
      </c>
      <c r="M4037">
        <f t="shared" si="571"/>
        <v>1</v>
      </c>
      <c r="N4037" s="2">
        <f t="shared" si="572"/>
        <v>3721.0526315789471</v>
      </c>
      <c r="O4037">
        <f t="shared" ref="O4037:O4100" si="575">IF(K4037&gt;=0.01,((1-K4037)*C$3+C$4*(K4037)),0)</f>
        <v>977.02127659574455</v>
      </c>
      <c r="P4037">
        <f t="shared" si="573"/>
        <v>192000</v>
      </c>
      <c r="Q4037" s="2">
        <f t="shared" si="574"/>
        <v>196698.0739081747</v>
      </c>
      <c r="R4037">
        <f>Q4037/MainSheet!$C$8*(G4037-G4036)+R4036</f>
        <v>6215.038616310826</v>
      </c>
      <c r="S4037">
        <f t="shared" ref="S4037:S4100" si="576">Q4037*$F$2/60+S4036</f>
        <v>100306.72714263173</v>
      </c>
      <c r="T4037">
        <f t="shared" si="568"/>
        <v>40.350000000000541</v>
      </c>
      <c r="U4037" s="1">
        <f>Q4037/MainSheet!$C$22</f>
        <v>1</v>
      </c>
    </row>
    <row r="4038" spans="7:21">
      <c r="G4038">
        <f t="shared" si="569"/>
        <v>40.360000000000539</v>
      </c>
      <c r="H4038">
        <f t="shared" si="570"/>
        <v>198000</v>
      </c>
      <c r="I4038" s="2">
        <f>MIN(MainSheet!$C$10/MainSheet!$C$9,MainSheet!$K$9*60)</f>
        <v>660</v>
      </c>
      <c r="J4038" s="1">
        <f>IF(G4038&gt;MainSheet!$C$11,IF(J4037&gt;=0.999,1,(G4038-MainSheet!$C$11)*I4038/$B$2/60),0)</f>
        <v>1</v>
      </c>
      <c r="K4038" s="1">
        <f>IF(G4038&gt;MainSheet!$C$11+$B$6,IF(K4037&gt;=0.999,1,(G4038-MainSheet!$C$11-$B$6)*I4038/$C$2/60),0)</f>
        <v>1</v>
      </c>
      <c r="L4038" s="1">
        <f>IF(G4038&gt;MainSheet!$C$11+$B$6+$C$6,IF(L4037&gt;=0.999,1,(G4038-MainSheet!$C$11-$B$6-$C$6)*I4038/$D$2/60),0)</f>
        <v>1</v>
      </c>
      <c r="M4038">
        <f t="shared" si="571"/>
        <v>1</v>
      </c>
      <c r="N4038" s="2">
        <f t="shared" si="572"/>
        <v>3721.0526315789471</v>
      </c>
      <c r="O4038">
        <f t="shared" si="575"/>
        <v>977.02127659574455</v>
      </c>
      <c r="P4038">
        <f t="shared" si="573"/>
        <v>192000</v>
      </c>
      <c r="Q4038" s="2">
        <f t="shared" si="574"/>
        <v>196698.0739081747</v>
      </c>
      <c r="R4038">
        <f>Q4038/MainSheet!$C$8*(G4038-G4037)+R4037</f>
        <v>6217.0698628016598</v>
      </c>
      <c r="S4038">
        <f t="shared" si="576"/>
        <v>100339.51015494976</v>
      </c>
      <c r="T4038">
        <f t="shared" si="568"/>
        <v>40.360000000000539</v>
      </c>
      <c r="U4038" s="1">
        <f>Q4038/MainSheet!$C$22</f>
        <v>1</v>
      </c>
    </row>
    <row r="4039" spans="7:21">
      <c r="G4039">
        <f t="shared" si="569"/>
        <v>40.370000000000537</v>
      </c>
      <c r="H4039">
        <f t="shared" si="570"/>
        <v>198000</v>
      </c>
      <c r="I4039" s="2">
        <f>MIN(MainSheet!$C$10/MainSheet!$C$9,MainSheet!$K$9*60)</f>
        <v>660</v>
      </c>
      <c r="J4039" s="1">
        <f>IF(G4039&gt;MainSheet!$C$11,IF(J4038&gt;=0.999,1,(G4039-MainSheet!$C$11)*I4039/$B$2/60),0)</f>
        <v>1</v>
      </c>
      <c r="K4039" s="1">
        <f>IF(G4039&gt;MainSheet!$C$11+$B$6,IF(K4038&gt;=0.999,1,(G4039-MainSheet!$C$11-$B$6)*I4039/$C$2/60),0)</f>
        <v>1</v>
      </c>
      <c r="L4039" s="1">
        <f>IF(G4039&gt;MainSheet!$C$11+$B$6+$C$6,IF(L4038&gt;=0.999,1,(G4039-MainSheet!$C$11-$B$6-$C$6)*I4039/$D$2/60),0)</f>
        <v>1</v>
      </c>
      <c r="M4039">
        <f t="shared" si="571"/>
        <v>1</v>
      </c>
      <c r="N4039" s="2">
        <f t="shared" si="572"/>
        <v>3721.0526315789471</v>
      </c>
      <c r="O4039">
        <f t="shared" si="575"/>
        <v>977.02127659574455</v>
      </c>
      <c r="P4039">
        <f t="shared" si="573"/>
        <v>192000</v>
      </c>
      <c r="Q4039" s="2">
        <f t="shared" si="574"/>
        <v>196698.0739081747</v>
      </c>
      <c r="R4039">
        <f>Q4039/MainSheet!$C$8*(G4039-G4038)+R4038</f>
        <v>6219.1011092924937</v>
      </c>
      <c r="S4039">
        <f t="shared" si="576"/>
        <v>100372.2931672678</v>
      </c>
      <c r="T4039">
        <f t="shared" si="568"/>
        <v>40.370000000000537</v>
      </c>
      <c r="U4039" s="1">
        <f>Q4039/MainSheet!$C$22</f>
        <v>1</v>
      </c>
    </row>
    <row r="4040" spans="7:21">
      <c r="G4040">
        <f t="shared" si="569"/>
        <v>40.380000000000535</v>
      </c>
      <c r="H4040">
        <f t="shared" si="570"/>
        <v>198000</v>
      </c>
      <c r="I4040" s="2">
        <f>MIN(MainSheet!$C$10/MainSheet!$C$9,MainSheet!$K$9*60)</f>
        <v>660</v>
      </c>
      <c r="J4040" s="1">
        <f>IF(G4040&gt;MainSheet!$C$11,IF(J4039&gt;=0.999,1,(G4040-MainSheet!$C$11)*I4040/$B$2/60),0)</f>
        <v>1</v>
      </c>
      <c r="K4040" s="1">
        <f>IF(G4040&gt;MainSheet!$C$11+$B$6,IF(K4039&gt;=0.999,1,(G4040-MainSheet!$C$11-$B$6)*I4040/$C$2/60),0)</f>
        <v>1</v>
      </c>
      <c r="L4040" s="1">
        <f>IF(G4040&gt;MainSheet!$C$11+$B$6+$C$6,IF(L4039&gt;=0.999,1,(G4040-MainSheet!$C$11-$B$6-$C$6)*I4040/$D$2/60),0)</f>
        <v>1</v>
      </c>
      <c r="M4040">
        <f t="shared" si="571"/>
        <v>1</v>
      </c>
      <c r="N4040" s="2">
        <f t="shared" si="572"/>
        <v>3721.0526315789471</v>
      </c>
      <c r="O4040">
        <f t="shared" si="575"/>
        <v>977.02127659574455</v>
      </c>
      <c r="P4040">
        <f t="shared" si="573"/>
        <v>192000</v>
      </c>
      <c r="Q4040" s="2">
        <f t="shared" si="574"/>
        <v>196698.0739081747</v>
      </c>
      <c r="R4040">
        <f>Q4040/MainSheet!$C$8*(G4040-G4039)+R4039</f>
        <v>6221.1323557833275</v>
      </c>
      <c r="S4040">
        <f t="shared" si="576"/>
        <v>100405.07617958583</v>
      </c>
      <c r="T4040">
        <f t="shared" si="568"/>
        <v>40.380000000000535</v>
      </c>
      <c r="U4040" s="1">
        <f>Q4040/MainSheet!$C$22</f>
        <v>1</v>
      </c>
    </row>
    <row r="4041" spans="7:21">
      <c r="G4041">
        <f t="shared" si="569"/>
        <v>40.390000000000533</v>
      </c>
      <c r="H4041">
        <f t="shared" si="570"/>
        <v>198000</v>
      </c>
      <c r="I4041" s="2">
        <f>MIN(MainSheet!$C$10/MainSheet!$C$9,MainSheet!$K$9*60)</f>
        <v>660</v>
      </c>
      <c r="J4041" s="1">
        <f>IF(G4041&gt;MainSheet!$C$11,IF(J4040&gt;=0.999,1,(G4041-MainSheet!$C$11)*I4041/$B$2/60),0)</f>
        <v>1</v>
      </c>
      <c r="K4041" s="1">
        <f>IF(G4041&gt;MainSheet!$C$11+$B$6,IF(K4040&gt;=0.999,1,(G4041-MainSheet!$C$11-$B$6)*I4041/$C$2/60),0)</f>
        <v>1</v>
      </c>
      <c r="L4041" s="1">
        <f>IF(G4041&gt;MainSheet!$C$11+$B$6+$C$6,IF(L4040&gt;=0.999,1,(G4041-MainSheet!$C$11-$B$6-$C$6)*I4041/$D$2/60),0)</f>
        <v>1</v>
      </c>
      <c r="M4041">
        <f t="shared" si="571"/>
        <v>1</v>
      </c>
      <c r="N4041" s="2">
        <f t="shared" si="572"/>
        <v>3721.0526315789471</v>
      </c>
      <c r="O4041">
        <f t="shared" si="575"/>
        <v>977.02127659574455</v>
      </c>
      <c r="P4041">
        <f t="shared" si="573"/>
        <v>192000</v>
      </c>
      <c r="Q4041" s="2">
        <f t="shared" si="574"/>
        <v>196698.0739081747</v>
      </c>
      <c r="R4041">
        <f>Q4041/MainSheet!$C$8*(G4041-G4040)+R4040</f>
        <v>6223.1636022741613</v>
      </c>
      <c r="S4041">
        <f t="shared" si="576"/>
        <v>100437.85919190386</v>
      </c>
      <c r="T4041">
        <f t="shared" si="568"/>
        <v>40.390000000000533</v>
      </c>
      <c r="U4041" s="1">
        <f>Q4041/MainSheet!$C$22</f>
        <v>1</v>
      </c>
    </row>
    <row r="4042" spans="7:21">
      <c r="G4042">
        <f t="shared" si="569"/>
        <v>40.400000000000531</v>
      </c>
      <c r="H4042">
        <f t="shared" si="570"/>
        <v>198000</v>
      </c>
      <c r="I4042" s="2">
        <f>MIN(MainSheet!$C$10/MainSheet!$C$9,MainSheet!$K$9*60)</f>
        <v>660</v>
      </c>
      <c r="J4042" s="1">
        <f>IF(G4042&gt;MainSheet!$C$11,IF(J4041&gt;=0.999,1,(G4042-MainSheet!$C$11)*I4042/$B$2/60),0)</f>
        <v>1</v>
      </c>
      <c r="K4042" s="1">
        <f>IF(G4042&gt;MainSheet!$C$11+$B$6,IF(K4041&gt;=0.999,1,(G4042-MainSheet!$C$11-$B$6)*I4042/$C$2/60),0)</f>
        <v>1</v>
      </c>
      <c r="L4042" s="1">
        <f>IF(G4042&gt;MainSheet!$C$11+$B$6+$C$6,IF(L4041&gt;=0.999,1,(G4042-MainSheet!$C$11-$B$6-$C$6)*I4042/$D$2/60),0)</f>
        <v>1</v>
      </c>
      <c r="M4042">
        <f t="shared" si="571"/>
        <v>1</v>
      </c>
      <c r="N4042" s="2">
        <f t="shared" si="572"/>
        <v>3721.0526315789471</v>
      </c>
      <c r="O4042">
        <f t="shared" si="575"/>
        <v>977.02127659574455</v>
      </c>
      <c r="P4042">
        <f t="shared" si="573"/>
        <v>192000</v>
      </c>
      <c r="Q4042" s="2">
        <f t="shared" si="574"/>
        <v>196698.0739081747</v>
      </c>
      <c r="R4042">
        <f>Q4042/MainSheet!$C$8*(G4042-G4041)+R4041</f>
        <v>6225.1948487649952</v>
      </c>
      <c r="S4042">
        <f t="shared" si="576"/>
        <v>100470.64220422189</v>
      </c>
      <c r="T4042">
        <f t="shared" si="568"/>
        <v>40.400000000000531</v>
      </c>
      <c r="U4042" s="1">
        <f>Q4042/MainSheet!$C$22</f>
        <v>1</v>
      </c>
    </row>
    <row r="4043" spans="7:21">
      <c r="G4043">
        <f t="shared" si="569"/>
        <v>40.410000000000529</v>
      </c>
      <c r="H4043">
        <f t="shared" si="570"/>
        <v>198000</v>
      </c>
      <c r="I4043" s="2">
        <f>MIN(MainSheet!$C$10/MainSheet!$C$9,MainSheet!$K$9*60)</f>
        <v>660</v>
      </c>
      <c r="J4043" s="1">
        <f>IF(G4043&gt;MainSheet!$C$11,IF(J4042&gt;=0.999,1,(G4043-MainSheet!$C$11)*I4043/$B$2/60),0)</f>
        <v>1</v>
      </c>
      <c r="K4043" s="1">
        <f>IF(G4043&gt;MainSheet!$C$11+$B$6,IF(K4042&gt;=0.999,1,(G4043-MainSheet!$C$11-$B$6)*I4043/$C$2/60),0)</f>
        <v>1</v>
      </c>
      <c r="L4043" s="1">
        <f>IF(G4043&gt;MainSheet!$C$11+$B$6+$C$6,IF(L4042&gt;=0.999,1,(G4043-MainSheet!$C$11-$B$6-$C$6)*I4043/$D$2/60),0)</f>
        <v>1</v>
      </c>
      <c r="M4043">
        <f t="shared" si="571"/>
        <v>1</v>
      </c>
      <c r="N4043" s="2">
        <f t="shared" si="572"/>
        <v>3721.0526315789471</v>
      </c>
      <c r="O4043">
        <f t="shared" si="575"/>
        <v>977.02127659574455</v>
      </c>
      <c r="P4043">
        <f t="shared" si="573"/>
        <v>192000</v>
      </c>
      <c r="Q4043" s="2">
        <f t="shared" si="574"/>
        <v>196698.0739081747</v>
      </c>
      <c r="R4043">
        <f>Q4043/MainSheet!$C$8*(G4043-G4042)+R4042</f>
        <v>6227.226095255829</v>
      </c>
      <c r="S4043">
        <f t="shared" si="576"/>
        <v>100503.42521653992</v>
      </c>
      <c r="T4043">
        <f t="shared" si="568"/>
        <v>40.410000000000529</v>
      </c>
      <c r="U4043" s="1">
        <f>Q4043/MainSheet!$C$22</f>
        <v>1</v>
      </c>
    </row>
    <row r="4044" spans="7:21">
      <c r="G4044">
        <f t="shared" si="569"/>
        <v>40.420000000000528</v>
      </c>
      <c r="H4044">
        <f t="shared" si="570"/>
        <v>198000</v>
      </c>
      <c r="I4044" s="2">
        <f>MIN(MainSheet!$C$10/MainSheet!$C$9,MainSheet!$K$9*60)</f>
        <v>660</v>
      </c>
      <c r="J4044" s="1">
        <f>IF(G4044&gt;MainSheet!$C$11,IF(J4043&gt;=0.999,1,(G4044-MainSheet!$C$11)*I4044/$B$2/60),0)</f>
        <v>1</v>
      </c>
      <c r="K4044" s="1">
        <f>IF(G4044&gt;MainSheet!$C$11+$B$6,IF(K4043&gt;=0.999,1,(G4044-MainSheet!$C$11-$B$6)*I4044/$C$2/60),0)</f>
        <v>1</v>
      </c>
      <c r="L4044" s="1">
        <f>IF(G4044&gt;MainSheet!$C$11+$B$6+$C$6,IF(L4043&gt;=0.999,1,(G4044-MainSheet!$C$11-$B$6-$C$6)*I4044/$D$2/60),0)</f>
        <v>1</v>
      </c>
      <c r="M4044">
        <f t="shared" si="571"/>
        <v>1</v>
      </c>
      <c r="N4044" s="2">
        <f t="shared" si="572"/>
        <v>3721.0526315789471</v>
      </c>
      <c r="O4044">
        <f t="shared" si="575"/>
        <v>977.02127659574455</v>
      </c>
      <c r="P4044">
        <f t="shared" si="573"/>
        <v>192000</v>
      </c>
      <c r="Q4044" s="2">
        <f t="shared" si="574"/>
        <v>196698.0739081747</v>
      </c>
      <c r="R4044">
        <f>Q4044/MainSheet!$C$8*(G4044-G4043)+R4043</f>
        <v>6229.2573417466629</v>
      </c>
      <c r="S4044">
        <f t="shared" si="576"/>
        <v>100536.20822885795</v>
      </c>
      <c r="T4044">
        <f t="shared" si="568"/>
        <v>40.420000000000528</v>
      </c>
      <c r="U4044" s="1">
        <f>Q4044/MainSheet!$C$22</f>
        <v>1</v>
      </c>
    </row>
    <row r="4045" spans="7:21">
      <c r="G4045">
        <f t="shared" si="569"/>
        <v>40.430000000000526</v>
      </c>
      <c r="H4045">
        <f t="shared" si="570"/>
        <v>198000</v>
      </c>
      <c r="I4045" s="2">
        <f>MIN(MainSheet!$C$10/MainSheet!$C$9,MainSheet!$K$9*60)</f>
        <v>660</v>
      </c>
      <c r="J4045" s="1">
        <f>IF(G4045&gt;MainSheet!$C$11,IF(J4044&gt;=0.999,1,(G4045-MainSheet!$C$11)*I4045/$B$2/60),0)</f>
        <v>1</v>
      </c>
      <c r="K4045" s="1">
        <f>IF(G4045&gt;MainSheet!$C$11+$B$6,IF(K4044&gt;=0.999,1,(G4045-MainSheet!$C$11-$B$6)*I4045/$C$2/60),0)</f>
        <v>1</v>
      </c>
      <c r="L4045" s="1">
        <f>IF(G4045&gt;MainSheet!$C$11+$B$6+$C$6,IF(L4044&gt;=0.999,1,(G4045-MainSheet!$C$11-$B$6-$C$6)*I4045/$D$2/60),0)</f>
        <v>1</v>
      </c>
      <c r="M4045">
        <f t="shared" si="571"/>
        <v>1</v>
      </c>
      <c r="N4045" s="2">
        <f t="shared" si="572"/>
        <v>3721.0526315789471</v>
      </c>
      <c r="O4045">
        <f t="shared" si="575"/>
        <v>977.02127659574455</v>
      </c>
      <c r="P4045">
        <f t="shared" si="573"/>
        <v>192000</v>
      </c>
      <c r="Q4045" s="2">
        <f t="shared" si="574"/>
        <v>196698.0739081747</v>
      </c>
      <c r="R4045">
        <f>Q4045/MainSheet!$C$8*(G4045-G4044)+R4044</f>
        <v>6231.2885882374967</v>
      </c>
      <c r="S4045">
        <f t="shared" si="576"/>
        <v>100568.99124117599</v>
      </c>
      <c r="T4045">
        <f t="shared" si="568"/>
        <v>40.430000000000526</v>
      </c>
      <c r="U4045" s="1">
        <f>Q4045/MainSheet!$C$22</f>
        <v>1</v>
      </c>
    </row>
    <row r="4046" spans="7:21">
      <c r="G4046">
        <f t="shared" si="569"/>
        <v>40.440000000000524</v>
      </c>
      <c r="H4046">
        <f t="shared" si="570"/>
        <v>198000</v>
      </c>
      <c r="I4046" s="2">
        <f>MIN(MainSheet!$C$10/MainSheet!$C$9,MainSheet!$K$9*60)</f>
        <v>660</v>
      </c>
      <c r="J4046" s="1">
        <f>IF(G4046&gt;MainSheet!$C$11,IF(J4045&gt;=0.999,1,(G4046-MainSheet!$C$11)*I4046/$B$2/60),0)</f>
        <v>1</v>
      </c>
      <c r="K4046" s="1">
        <f>IF(G4046&gt;MainSheet!$C$11+$B$6,IF(K4045&gt;=0.999,1,(G4046-MainSheet!$C$11-$B$6)*I4046/$C$2/60),0)</f>
        <v>1</v>
      </c>
      <c r="L4046" s="1">
        <f>IF(G4046&gt;MainSheet!$C$11+$B$6+$C$6,IF(L4045&gt;=0.999,1,(G4046-MainSheet!$C$11-$B$6-$C$6)*I4046/$D$2/60),0)</f>
        <v>1</v>
      </c>
      <c r="M4046">
        <f t="shared" si="571"/>
        <v>1</v>
      </c>
      <c r="N4046" s="2">
        <f t="shared" si="572"/>
        <v>3721.0526315789471</v>
      </c>
      <c r="O4046">
        <f t="shared" si="575"/>
        <v>977.02127659574455</v>
      </c>
      <c r="P4046">
        <f t="shared" si="573"/>
        <v>192000</v>
      </c>
      <c r="Q4046" s="2">
        <f t="shared" si="574"/>
        <v>196698.0739081747</v>
      </c>
      <c r="R4046">
        <f>Q4046/MainSheet!$C$8*(G4046-G4045)+R4045</f>
        <v>6233.3198347283305</v>
      </c>
      <c r="S4046">
        <f t="shared" si="576"/>
        <v>100601.77425349402</v>
      </c>
      <c r="T4046">
        <f t="shared" si="568"/>
        <v>40.440000000000524</v>
      </c>
      <c r="U4046" s="1">
        <f>Q4046/MainSheet!$C$22</f>
        <v>1</v>
      </c>
    </row>
    <row r="4047" spans="7:21">
      <c r="G4047">
        <f t="shared" si="569"/>
        <v>40.450000000000522</v>
      </c>
      <c r="H4047">
        <f t="shared" si="570"/>
        <v>198000</v>
      </c>
      <c r="I4047" s="2">
        <f>MIN(MainSheet!$C$10/MainSheet!$C$9,MainSheet!$K$9*60)</f>
        <v>660</v>
      </c>
      <c r="J4047" s="1">
        <f>IF(G4047&gt;MainSheet!$C$11,IF(J4046&gt;=0.999,1,(G4047-MainSheet!$C$11)*I4047/$B$2/60),0)</f>
        <v>1</v>
      </c>
      <c r="K4047" s="1">
        <f>IF(G4047&gt;MainSheet!$C$11+$B$6,IF(K4046&gt;=0.999,1,(G4047-MainSheet!$C$11-$B$6)*I4047/$C$2/60),0)</f>
        <v>1</v>
      </c>
      <c r="L4047" s="1">
        <f>IF(G4047&gt;MainSheet!$C$11+$B$6+$C$6,IF(L4046&gt;=0.999,1,(G4047-MainSheet!$C$11-$B$6-$C$6)*I4047/$D$2/60),0)</f>
        <v>1</v>
      </c>
      <c r="M4047">
        <f t="shared" si="571"/>
        <v>1</v>
      </c>
      <c r="N4047" s="2">
        <f t="shared" si="572"/>
        <v>3721.0526315789471</v>
      </c>
      <c r="O4047">
        <f t="shared" si="575"/>
        <v>977.02127659574455</v>
      </c>
      <c r="P4047">
        <f t="shared" si="573"/>
        <v>192000</v>
      </c>
      <c r="Q4047" s="2">
        <f t="shared" si="574"/>
        <v>196698.0739081747</v>
      </c>
      <c r="R4047">
        <f>Q4047/MainSheet!$C$8*(G4047-G4046)+R4046</f>
        <v>6235.3510812191644</v>
      </c>
      <c r="S4047">
        <f t="shared" si="576"/>
        <v>100634.55726581205</v>
      </c>
      <c r="T4047">
        <f t="shared" si="568"/>
        <v>40.450000000000522</v>
      </c>
      <c r="U4047" s="1">
        <f>Q4047/MainSheet!$C$22</f>
        <v>1</v>
      </c>
    </row>
    <row r="4048" spans="7:21">
      <c r="G4048">
        <f t="shared" si="569"/>
        <v>40.46000000000052</v>
      </c>
      <c r="H4048">
        <f t="shared" si="570"/>
        <v>198000</v>
      </c>
      <c r="I4048" s="2">
        <f>MIN(MainSheet!$C$10/MainSheet!$C$9,MainSheet!$K$9*60)</f>
        <v>660</v>
      </c>
      <c r="J4048" s="1">
        <f>IF(G4048&gt;MainSheet!$C$11,IF(J4047&gt;=0.999,1,(G4048-MainSheet!$C$11)*I4048/$B$2/60),0)</f>
        <v>1</v>
      </c>
      <c r="K4048" s="1">
        <f>IF(G4048&gt;MainSheet!$C$11+$B$6,IF(K4047&gt;=0.999,1,(G4048-MainSheet!$C$11-$B$6)*I4048/$C$2/60),0)</f>
        <v>1</v>
      </c>
      <c r="L4048" s="1">
        <f>IF(G4048&gt;MainSheet!$C$11+$B$6+$C$6,IF(L4047&gt;=0.999,1,(G4048-MainSheet!$C$11-$B$6-$C$6)*I4048/$D$2/60),0)</f>
        <v>1</v>
      </c>
      <c r="M4048">
        <f t="shared" si="571"/>
        <v>1</v>
      </c>
      <c r="N4048" s="2">
        <f t="shared" si="572"/>
        <v>3721.0526315789471</v>
      </c>
      <c r="O4048">
        <f t="shared" si="575"/>
        <v>977.02127659574455</v>
      </c>
      <c r="P4048">
        <f t="shared" si="573"/>
        <v>192000</v>
      </c>
      <c r="Q4048" s="2">
        <f t="shared" si="574"/>
        <v>196698.0739081747</v>
      </c>
      <c r="R4048">
        <f>Q4048/MainSheet!$C$8*(G4048-G4047)+R4047</f>
        <v>6237.3823277099982</v>
      </c>
      <c r="S4048">
        <f t="shared" si="576"/>
        <v>100667.34027813008</v>
      </c>
      <c r="T4048">
        <f t="shared" si="568"/>
        <v>40.46000000000052</v>
      </c>
      <c r="U4048" s="1">
        <f>Q4048/MainSheet!$C$22</f>
        <v>1</v>
      </c>
    </row>
    <row r="4049" spans="7:21">
      <c r="G4049">
        <f t="shared" si="569"/>
        <v>40.470000000000518</v>
      </c>
      <c r="H4049">
        <f t="shared" si="570"/>
        <v>198000</v>
      </c>
      <c r="I4049" s="2">
        <f>MIN(MainSheet!$C$10/MainSheet!$C$9,MainSheet!$K$9*60)</f>
        <v>660</v>
      </c>
      <c r="J4049" s="1">
        <f>IF(G4049&gt;MainSheet!$C$11,IF(J4048&gt;=0.999,1,(G4049-MainSheet!$C$11)*I4049/$B$2/60),0)</f>
        <v>1</v>
      </c>
      <c r="K4049" s="1">
        <f>IF(G4049&gt;MainSheet!$C$11+$B$6,IF(K4048&gt;=0.999,1,(G4049-MainSheet!$C$11-$B$6)*I4049/$C$2/60),0)</f>
        <v>1</v>
      </c>
      <c r="L4049" s="1">
        <f>IF(G4049&gt;MainSheet!$C$11+$B$6+$C$6,IF(L4048&gt;=0.999,1,(G4049-MainSheet!$C$11-$B$6-$C$6)*I4049/$D$2/60),0)</f>
        <v>1</v>
      </c>
      <c r="M4049">
        <f t="shared" si="571"/>
        <v>1</v>
      </c>
      <c r="N4049" s="2">
        <f t="shared" si="572"/>
        <v>3721.0526315789471</v>
      </c>
      <c r="O4049">
        <f t="shared" si="575"/>
        <v>977.02127659574455</v>
      </c>
      <c r="P4049">
        <f t="shared" si="573"/>
        <v>192000</v>
      </c>
      <c r="Q4049" s="2">
        <f t="shared" si="574"/>
        <v>196698.0739081747</v>
      </c>
      <c r="R4049">
        <f>Q4049/MainSheet!$C$8*(G4049-G4048)+R4048</f>
        <v>6239.413574200832</v>
      </c>
      <c r="S4049">
        <f t="shared" si="576"/>
        <v>100700.12329044811</v>
      </c>
      <c r="T4049">
        <f t="shared" si="568"/>
        <v>40.470000000000518</v>
      </c>
      <c r="U4049" s="1">
        <f>Q4049/MainSheet!$C$22</f>
        <v>1</v>
      </c>
    </row>
    <row r="4050" spans="7:21">
      <c r="G4050">
        <f t="shared" si="569"/>
        <v>40.480000000000516</v>
      </c>
      <c r="H4050">
        <f t="shared" si="570"/>
        <v>198000</v>
      </c>
      <c r="I4050" s="2">
        <f>MIN(MainSheet!$C$10/MainSheet!$C$9,MainSheet!$K$9*60)</f>
        <v>660</v>
      </c>
      <c r="J4050" s="1">
        <f>IF(G4050&gt;MainSheet!$C$11,IF(J4049&gt;=0.999,1,(G4050-MainSheet!$C$11)*I4050/$B$2/60),0)</f>
        <v>1</v>
      </c>
      <c r="K4050" s="1">
        <f>IF(G4050&gt;MainSheet!$C$11+$B$6,IF(K4049&gt;=0.999,1,(G4050-MainSheet!$C$11-$B$6)*I4050/$C$2/60),0)</f>
        <v>1</v>
      </c>
      <c r="L4050" s="1">
        <f>IF(G4050&gt;MainSheet!$C$11+$B$6+$C$6,IF(L4049&gt;=0.999,1,(G4050-MainSheet!$C$11-$B$6-$C$6)*I4050/$D$2/60),0)</f>
        <v>1</v>
      </c>
      <c r="M4050">
        <f t="shared" si="571"/>
        <v>1</v>
      </c>
      <c r="N4050" s="2">
        <f t="shared" si="572"/>
        <v>3721.0526315789471</v>
      </c>
      <c r="O4050">
        <f t="shared" si="575"/>
        <v>977.02127659574455</v>
      </c>
      <c r="P4050">
        <f t="shared" si="573"/>
        <v>192000</v>
      </c>
      <c r="Q4050" s="2">
        <f t="shared" si="574"/>
        <v>196698.0739081747</v>
      </c>
      <c r="R4050">
        <f>Q4050/MainSheet!$C$8*(G4050-G4049)+R4049</f>
        <v>6241.4448206916659</v>
      </c>
      <c r="S4050">
        <f t="shared" si="576"/>
        <v>100732.90630276615</v>
      </c>
      <c r="T4050">
        <f t="shared" si="568"/>
        <v>40.480000000000516</v>
      </c>
      <c r="U4050" s="1">
        <f>Q4050/MainSheet!$C$22</f>
        <v>1</v>
      </c>
    </row>
    <row r="4051" spans="7:21">
      <c r="G4051">
        <f t="shared" si="569"/>
        <v>40.490000000000514</v>
      </c>
      <c r="H4051">
        <f t="shared" si="570"/>
        <v>198000</v>
      </c>
      <c r="I4051" s="2">
        <f>MIN(MainSheet!$C$10/MainSheet!$C$9,MainSheet!$K$9*60)</f>
        <v>660</v>
      </c>
      <c r="J4051" s="1">
        <f>IF(G4051&gt;MainSheet!$C$11,IF(J4050&gt;=0.999,1,(G4051-MainSheet!$C$11)*I4051/$B$2/60),0)</f>
        <v>1</v>
      </c>
      <c r="K4051" s="1">
        <f>IF(G4051&gt;MainSheet!$C$11+$B$6,IF(K4050&gt;=0.999,1,(G4051-MainSheet!$C$11-$B$6)*I4051/$C$2/60),0)</f>
        <v>1</v>
      </c>
      <c r="L4051" s="1">
        <f>IF(G4051&gt;MainSheet!$C$11+$B$6+$C$6,IF(L4050&gt;=0.999,1,(G4051-MainSheet!$C$11-$B$6-$C$6)*I4051/$D$2/60),0)</f>
        <v>1</v>
      </c>
      <c r="M4051">
        <f t="shared" si="571"/>
        <v>1</v>
      </c>
      <c r="N4051" s="2">
        <f t="shared" si="572"/>
        <v>3721.0526315789471</v>
      </c>
      <c r="O4051">
        <f t="shared" si="575"/>
        <v>977.02127659574455</v>
      </c>
      <c r="P4051">
        <f t="shared" si="573"/>
        <v>192000</v>
      </c>
      <c r="Q4051" s="2">
        <f t="shared" si="574"/>
        <v>196698.0739081747</v>
      </c>
      <c r="R4051">
        <f>Q4051/MainSheet!$C$8*(G4051-G4050)+R4050</f>
        <v>6243.4760671824997</v>
      </c>
      <c r="S4051">
        <f t="shared" si="576"/>
        <v>100765.68931508418</v>
      </c>
      <c r="T4051">
        <f t="shared" si="568"/>
        <v>40.490000000000514</v>
      </c>
      <c r="U4051" s="1">
        <f>Q4051/MainSheet!$C$22</f>
        <v>1</v>
      </c>
    </row>
    <row r="4052" spans="7:21">
      <c r="G4052">
        <f t="shared" si="569"/>
        <v>40.500000000000512</v>
      </c>
      <c r="H4052">
        <f t="shared" si="570"/>
        <v>198000</v>
      </c>
      <c r="I4052" s="2">
        <f>MIN(MainSheet!$C$10/MainSheet!$C$9,MainSheet!$K$9*60)</f>
        <v>660</v>
      </c>
      <c r="J4052" s="1">
        <f>IF(G4052&gt;MainSheet!$C$11,IF(J4051&gt;=0.999,1,(G4052-MainSheet!$C$11)*I4052/$B$2/60),0)</f>
        <v>1</v>
      </c>
      <c r="K4052" s="1">
        <f>IF(G4052&gt;MainSheet!$C$11+$B$6,IF(K4051&gt;=0.999,1,(G4052-MainSheet!$C$11-$B$6)*I4052/$C$2/60),0)</f>
        <v>1</v>
      </c>
      <c r="L4052" s="1">
        <f>IF(G4052&gt;MainSheet!$C$11+$B$6+$C$6,IF(L4051&gt;=0.999,1,(G4052-MainSheet!$C$11-$B$6-$C$6)*I4052/$D$2/60),0)</f>
        <v>1</v>
      </c>
      <c r="M4052">
        <f t="shared" si="571"/>
        <v>1</v>
      </c>
      <c r="N4052" s="2">
        <f t="shared" si="572"/>
        <v>3721.0526315789471</v>
      </c>
      <c r="O4052">
        <f t="shared" si="575"/>
        <v>977.02127659574455</v>
      </c>
      <c r="P4052">
        <f t="shared" si="573"/>
        <v>192000</v>
      </c>
      <c r="Q4052" s="2">
        <f t="shared" si="574"/>
        <v>196698.0739081747</v>
      </c>
      <c r="R4052">
        <f>Q4052/MainSheet!$C$8*(G4052-G4051)+R4051</f>
        <v>6245.5073136733336</v>
      </c>
      <c r="S4052">
        <f t="shared" si="576"/>
        <v>100798.47232740221</v>
      </c>
      <c r="T4052">
        <f t="shared" si="568"/>
        <v>40.500000000000512</v>
      </c>
      <c r="U4052" s="1">
        <f>Q4052/MainSheet!$C$22</f>
        <v>1</v>
      </c>
    </row>
    <row r="4053" spans="7:21">
      <c r="G4053">
        <f t="shared" si="569"/>
        <v>40.51000000000051</v>
      </c>
      <c r="H4053">
        <f t="shared" si="570"/>
        <v>198000</v>
      </c>
      <c r="I4053" s="2">
        <f>MIN(MainSheet!$C$10/MainSheet!$C$9,MainSheet!$K$9*60)</f>
        <v>660</v>
      </c>
      <c r="J4053" s="1">
        <f>IF(G4053&gt;MainSheet!$C$11,IF(J4052&gt;=0.999,1,(G4053-MainSheet!$C$11)*I4053/$B$2/60),0)</f>
        <v>1</v>
      </c>
      <c r="K4053" s="1">
        <f>IF(G4053&gt;MainSheet!$C$11+$B$6,IF(K4052&gt;=0.999,1,(G4053-MainSheet!$C$11-$B$6)*I4053/$C$2/60),0)</f>
        <v>1</v>
      </c>
      <c r="L4053" s="1">
        <f>IF(G4053&gt;MainSheet!$C$11+$B$6+$C$6,IF(L4052&gt;=0.999,1,(G4053-MainSheet!$C$11-$B$6-$C$6)*I4053/$D$2/60),0)</f>
        <v>1</v>
      </c>
      <c r="M4053">
        <f t="shared" si="571"/>
        <v>1</v>
      </c>
      <c r="N4053" s="2">
        <f t="shared" si="572"/>
        <v>3721.0526315789471</v>
      </c>
      <c r="O4053">
        <f t="shared" si="575"/>
        <v>977.02127659574455</v>
      </c>
      <c r="P4053">
        <f t="shared" si="573"/>
        <v>192000</v>
      </c>
      <c r="Q4053" s="2">
        <f t="shared" si="574"/>
        <v>196698.0739081747</v>
      </c>
      <c r="R4053">
        <f>Q4053/MainSheet!$C$8*(G4053-G4052)+R4052</f>
        <v>6247.5385601641674</v>
      </c>
      <c r="S4053">
        <f t="shared" si="576"/>
        <v>100831.25533972024</v>
      </c>
      <c r="T4053">
        <f t="shared" si="568"/>
        <v>40.51000000000051</v>
      </c>
      <c r="U4053" s="1">
        <f>Q4053/MainSheet!$C$22</f>
        <v>1</v>
      </c>
    </row>
    <row r="4054" spans="7:21">
      <c r="G4054">
        <f t="shared" si="569"/>
        <v>40.520000000000508</v>
      </c>
      <c r="H4054">
        <f t="shared" si="570"/>
        <v>198000</v>
      </c>
      <c r="I4054" s="2">
        <f>MIN(MainSheet!$C$10/MainSheet!$C$9,MainSheet!$K$9*60)</f>
        <v>660</v>
      </c>
      <c r="J4054" s="1">
        <f>IF(G4054&gt;MainSheet!$C$11,IF(J4053&gt;=0.999,1,(G4054-MainSheet!$C$11)*I4054/$B$2/60),0)</f>
        <v>1</v>
      </c>
      <c r="K4054" s="1">
        <f>IF(G4054&gt;MainSheet!$C$11+$B$6,IF(K4053&gt;=0.999,1,(G4054-MainSheet!$C$11-$B$6)*I4054/$C$2/60),0)</f>
        <v>1</v>
      </c>
      <c r="L4054" s="1">
        <f>IF(G4054&gt;MainSheet!$C$11+$B$6+$C$6,IF(L4053&gt;=0.999,1,(G4054-MainSheet!$C$11-$B$6-$C$6)*I4054/$D$2/60),0)</f>
        <v>1</v>
      </c>
      <c r="M4054">
        <f t="shared" si="571"/>
        <v>1</v>
      </c>
      <c r="N4054" s="2">
        <f t="shared" si="572"/>
        <v>3721.0526315789471</v>
      </c>
      <c r="O4054">
        <f t="shared" si="575"/>
        <v>977.02127659574455</v>
      </c>
      <c r="P4054">
        <f t="shared" si="573"/>
        <v>192000</v>
      </c>
      <c r="Q4054" s="2">
        <f t="shared" si="574"/>
        <v>196698.0739081747</v>
      </c>
      <c r="R4054">
        <f>Q4054/MainSheet!$C$8*(G4054-G4053)+R4053</f>
        <v>6249.5698066550012</v>
      </c>
      <c r="S4054">
        <f t="shared" si="576"/>
        <v>100864.03835203827</v>
      </c>
      <c r="T4054">
        <f t="shared" si="568"/>
        <v>40.520000000000508</v>
      </c>
      <c r="U4054" s="1">
        <f>Q4054/MainSheet!$C$22</f>
        <v>1</v>
      </c>
    </row>
    <row r="4055" spans="7:21">
      <c r="G4055">
        <f t="shared" si="569"/>
        <v>40.530000000000506</v>
      </c>
      <c r="H4055">
        <f t="shared" si="570"/>
        <v>198000</v>
      </c>
      <c r="I4055" s="2">
        <f>MIN(MainSheet!$C$10/MainSheet!$C$9,MainSheet!$K$9*60)</f>
        <v>660</v>
      </c>
      <c r="J4055" s="1">
        <f>IF(G4055&gt;MainSheet!$C$11,IF(J4054&gt;=0.999,1,(G4055-MainSheet!$C$11)*I4055/$B$2/60),0)</f>
        <v>1</v>
      </c>
      <c r="K4055" s="1">
        <f>IF(G4055&gt;MainSheet!$C$11+$B$6,IF(K4054&gt;=0.999,1,(G4055-MainSheet!$C$11-$B$6)*I4055/$C$2/60),0)</f>
        <v>1</v>
      </c>
      <c r="L4055" s="1">
        <f>IF(G4055&gt;MainSheet!$C$11+$B$6+$C$6,IF(L4054&gt;=0.999,1,(G4055-MainSheet!$C$11-$B$6-$C$6)*I4055/$D$2/60),0)</f>
        <v>1</v>
      </c>
      <c r="M4055">
        <f t="shared" si="571"/>
        <v>1</v>
      </c>
      <c r="N4055" s="2">
        <f t="shared" si="572"/>
        <v>3721.0526315789471</v>
      </c>
      <c r="O4055">
        <f t="shared" si="575"/>
        <v>977.02127659574455</v>
      </c>
      <c r="P4055">
        <f t="shared" si="573"/>
        <v>192000</v>
      </c>
      <c r="Q4055" s="2">
        <f t="shared" si="574"/>
        <v>196698.0739081747</v>
      </c>
      <c r="R4055">
        <f>Q4055/MainSheet!$C$8*(G4055-G4054)+R4054</f>
        <v>6251.6010531458351</v>
      </c>
      <c r="S4055">
        <f t="shared" si="576"/>
        <v>100896.82136435631</v>
      </c>
      <c r="T4055">
        <f t="shared" si="568"/>
        <v>40.530000000000506</v>
      </c>
      <c r="U4055" s="1">
        <f>Q4055/MainSheet!$C$22</f>
        <v>1</v>
      </c>
    </row>
    <row r="4056" spans="7:21">
      <c r="G4056">
        <f t="shared" si="569"/>
        <v>40.540000000000504</v>
      </c>
      <c r="H4056">
        <f t="shared" si="570"/>
        <v>198000</v>
      </c>
      <c r="I4056" s="2">
        <f>MIN(MainSheet!$C$10/MainSheet!$C$9,MainSheet!$K$9*60)</f>
        <v>660</v>
      </c>
      <c r="J4056" s="1">
        <f>IF(G4056&gt;MainSheet!$C$11,IF(J4055&gt;=0.999,1,(G4056-MainSheet!$C$11)*I4056/$B$2/60),0)</f>
        <v>1</v>
      </c>
      <c r="K4056" s="1">
        <f>IF(G4056&gt;MainSheet!$C$11+$B$6,IF(K4055&gt;=0.999,1,(G4056-MainSheet!$C$11-$B$6)*I4056/$C$2/60),0)</f>
        <v>1</v>
      </c>
      <c r="L4056" s="1">
        <f>IF(G4056&gt;MainSheet!$C$11+$B$6+$C$6,IF(L4055&gt;=0.999,1,(G4056-MainSheet!$C$11-$B$6-$C$6)*I4056/$D$2/60),0)</f>
        <v>1</v>
      </c>
      <c r="M4056">
        <f t="shared" si="571"/>
        <v>1</v>
      </c>
      <c r="N4056" s="2">
        <f t="shared" si="572"/>
        <v>3721.0526315789471</v>
      </c>
      <c r="O4056">
        <f t="shared" si="575"/>
        <v>977.02127659574455</v>
      </c>
      <c r="P4056">
        <f t="shared" si="573"/>
        <v>192000</v>
      </c>
      <c r="Q4056" s="2">
        <f t="shared" si="574"/>
        <v>196698.0739081747</v>
      </c>
      <c r="R4056">
        <f>Q4056/MainSheet!$C$8*(G4056-G4055)+R4055</f>
        <v>6253.6322996366689</v>
      </c>
      <c r="S4056">
        <f t="shared" si="576"/>
        <v>100929.60437667434</v>
      </c>
      <c r="T4056">
        <f t="shared" si="568"/>
        <v>40.540000000000504</v>
      </c>
      <c r="U4056" s="1">
        <f>Q4056/MainSheet!$C$22</f>
        <v>1</v>
      </c>
    </row>
    <row r="4057" spans="7:21">
      <c r="G4057">
        <f t="shared" si="569"/>
        <v>40.550000000000502</v>
      </c>
      <c r="H4057">
        <f t="shared" si="570"/>
        <v>198000</v>
      </c>
      <c r="I4057" s="2">
        <f>MIN(MainSheet!$C$10/MainSheet!$C$9,MainSheet!$K$9*60)</f>
        <v>660</v>
      </c>
      <c r="J4057" s="1">
        <f>IF(G4057&gt;MainSheet!$C$11,IF(J4056&gt;=0.999,1,(G4057-MainSheet!$C$11)*I4057/$B$2/60),0)</f>
        <v>1</v>
      </c>
      <c r="K4057" s="1">
        <f>IF(G4057&gt;MainSheet!$C$11+$B$6,IF(K4056&gt;=0.999,1,(G4057-MainSheet!$C$11-$B$6)*I4057/$C$2/60),0)</f>
        <v>1</v>
      </c>
      <c r="L4057" s="1">
        <f>IF(G4057&gt;MainSheet!$C$11+$B$6+$C$6,IF(L4056&gt;=0.999,1,(G4057-MainSheet!$C$11-$B$6-$C$6)*I4057/$D$2/60),0)</f>
        <v>1</v>
      </c>
      <c r="M4057">
        <f t="shared" si="571"/>
        <v>1</v>
      </c>
      <c r="N4057" s="2">
        <f t="shared" si="572"/>
        <v>3721.0526315789471</v>
      </c>
      <c r="O4057">
        <f t="shared" si="575"/>
        <v>977.02127659574455</v>
      </c>
      <c r="P4057">
        <f t="shared" si="573"/>
        <v>192000</v>
      </c>
      <c r="Q4057" s="2">
        <f t="shared" si="574"/>
        <v>196698.0739081747</v>
      </c>
      <c r="R4057">
        <f>Q4057/MainSheet!$C$8*(G4057-G4056)+R4056</f>
        <v>6255.6635461275027</v>
      </c>
      <c r="S4057">
        <f t="shared" si="576"/>
        <v>100962.38738899237</v>
      </c>
      <c r="T4057">
        <f t="shared" si="568"/>
        <v>40.550000000000502</v>
      </c>
      <c r="U4057" s="1">
        <f>Q4057/MainSheet!$C$22</f>
        <v>1</v>
      </c>
    </row>
    <row r="4058" spans="7:21">
      <c r="G4058">
        <f t="shared" si="569"/>
        <v>40.5600000000005</v>
      </c>
      <c r="H4058">
        <f t="shared" si="570"/>
        <v>198000</v>
      </c>
      <c r="I4058" s="2">
        <f>MIN(MainSheet!$C$10/MainSheet!$C$9,MainSheet!$K$9*60)</f>
        <v>660</v>
      </c>
      <c r="J4058" s="1">
        <f>IF(G4058&gt;MainSheet!$C$11,IF(J4057&gt;=0.999,1,(G4058-MainSheet!$C$11)*I4058/$B$2/60),0)</f>
        <v>1</v>
      </c>
      <c r="K4058" s="1">
        <f>IF(G4058&gt;MainSheet!$C$11+$B$6,IF(K4057&gt;=0.999,1,(G4058-MainSheet!$C$11-$B$6)*I4058/$C$2/60),0)</f>
        <v>1</v>
      </c>
      <c r="L4058" s="1">
        <f>IF(G4058&gt;MainSheet!$C$11+$B$6+$C$6,IF(L4057&gt;=0.999,1,(G4058-MainSheet!$C$11-$B$6-$C$6)*I4058/$D$2/60),0)</f>
        <v>1</v>
      </c>
      <c r="M4058">
        <f t="shared" si="571"/>
        <v>1</v>
      </c>
      <c r="N4058" s="2">
        <f t="shared" si="572"/>
        <v>3721.0526315789471</v>
      </c>
      <c r="O4058">
        <f t="shared" si="575"/>
        <v>977.02127659574455</v>
      </c>
      <c r="P4058">
        <f t="shared" si="573"/>
        <v>192000</v>
      </c>
      <c r="Q4058" s="2">
        <f t="shared" si="574"/>
        <v>196698.0739081747</v>
      </c>
      <c r="R4058">
        <f>Q4058/MainSheet!$C$8*(G4058-G4057)+R4057</f>
        <v>6257.6947926183366</v>
      </c>
      <c r="S4058">
        <f t="shared" si="576"/>
        <v>100995.1704013104</v>
      </c>
      <c r="T4058">
        <f t="shared" si="568"/>
        <v>40.5600000000005</v>
      </c>
      <c r="U4058" s="1">
        <f>Q4058/MainSheet!$C$22</f>
        <v>1</v>
      </c>
    </row>
    <row r="4059" spans="7:21">
      <c r="G4059">
        <f t="shared" si="569"/>
        <v>40.570000000000498</v>
      </c>
      <c r="H4059">
        <f t="shared" si="570"/>
        <v>198000</v>
      </c>
      <c r="I4059" s="2">
        <f>MIN(MainSheet!$C$10/MainSheet!$C$9,MainSheet!$K$9*60)</f>
        <v>660</v>
      </c>
      <c r="J4059" s="1">
        <f>IF(G4059&gt;MainSheet!$C$11,IF(J4058&gt;=0.999,1,(G4059-MainSheet!$C$11)*I4059/$B$2/60),0)</f>
        <v>1</v>
      </c>
      <c r="K4059" s="1">
        <f>IF(G4059&gt;MainSheet!$C$11+$B$6,IF(K4058&gt;=0.999,1,(G4059-MainSheet!$C$11-$B$6)*I4059/$C$2/60),0)</f>
        <v>1</v>
      </c>
      <c r="L4059" s="1">
        <f>IF(G4059&gt;MainSheet!$C$11+$B$6+$C$6,IF(L4058&gt;=0.999,1,(G4059-MainSheet!$C$11-$B$6-$C$6)*I4059/$D$2/60),0)</f>
        <v>1</v>
      </c>
      <c r="M4059">
        <f t="shared" si="571"/>
        <v>1</v>
      </c>
      <c r="N4059" s="2">
        <f t="shared" si="572"/>
        <v>3721.0526315789471</v>
      </c>
      <c r="O4059">
        <f t="shared" si="575"/>
        <v>977.02127659574455</v>
      </c>
      <c r="P4059">
        <f t="shared" si="573"/>
        <v>192000</v>
      </c>
      <c r="Q4059" s="2">
        <f t="shared" si="574"/>
        <v>196698.0739081747</v>
      </c>
      <c r="R4059">
        <f>Q4059/MainSheet!$C$8*(G4059-G4058)+R4058</f>
        <v>6259.7260391091704</v>
      </c>
      <c r="S4059">
        <f t="shared" si="576"/>
        <v>101027.95341362843</v>
      </c>
      <c r="T4059">
        <f t="shared" si="568"/>
        <v>40.570000000000498</v>
      </c>
      <c r="U4059" s="1">
        <f>Q4059/MainSheet!$C$22</f>
        <v>1</v>
      </c>
    </row>
    <row r="4060" spans="7:21">
      <c r="G4060">
        <f t="shared" si="569"/>
        <v>40.580000000000496</v>
      </c>
      <c r="H4060">
        <f t="shared" si="570"/>
        <v>198000</v>
      </c>
      <c r="I4060" s="2">
        <f>MIN(MainSheet!$C$10/MainSheet!$C$9,MainSheet!$K$9*60)</f>
        <v>660</v>
      </c>
      <c r="J4060" s="1">
        <f>IF(G4060&gt;MainSheet!$C$11,IF(J4059&gt;=0.999,1,(G4060-MainSheet!$C$11)*I4060/$B$2/60),0)</f>
        <v>1</v>
      </c>
      <c r="K4060" s="1">
        <f>IF(G4060&gt;MainSheet!$C$11+$B$6,IF(K4059&gt;=0.999,1,(G4060-MainSheet!$C$11-$B$6)*I4060/$C$2/60),0)</f>
        <v>1</v>
      </c>
      <c r="L4060" s="1">
        <f>IF(G4060&gt;MainSheet!$C$11+$B$6+$C$6,IF(L4059&gt;=0.999,1,(G4060-MainSheet!$C$11-$B$6-$C$6)*I4060/$D$2/60),0)</f>
        <v>1</v>
      </c>
      <c r="M4060">
        <f t="shared" si="571"/>
        <v>1</v>
      </c>
      <c r="N4060" s="2">
        <f t="shared" si="572"/>
        <v>3721.0526315789471</v>
      </c>
      <c r="O4060">
        <f t="shared" si="575"/>
        <v>977.02127659574455</v>
      </c>
      <c r="P4060">
        <f t="shared" si="573"/>
        <v>192000</v>
      </c>
      <c r="Q4060" s="2">
        <f t="shared" si="574"/>
        <v>196698.0739081747</v>
      </c>
      <c r="R4060">
        <f>Q4060/MainSheet!$C$8*(G4060-G4059)+R4059</f>
        <v>6261.7572856000043</v>
      </c>
      <c r="S4060">
        <f t="shared" si="576"/>
        <v>101060.73642594647</v>
      </c>
      <c r="T4060">
        <f t="shared" si="568"/>
        <v>40.580000000000496</v>
      </c>
      <c r="U4060" s="1">
        <f>Q4060/MainSheet!$C$22</f>
        <v>1</v>
      </c>
    </row>
    <row r="4061" spans="7:21">
      <c r="G4061">
        <f t="shared" si="569"/>
        <v>40.590000000000494</v>
      </c>
      <c r="H4061">
        <f t="shared" si="570"/>
        <v>198000</v>
      </c>
      <c r="I4061" s="2">
        <f>MIN(MainSheet!$C$10/MainSheet!$C$9,MainSheet!$K$9*60)</f>
        <v>660</v>
      </c>
      <c r="J4061" s="1">
        <f>IF(G4061&gt;MainSheet!$C$11,IF(J4060&gt;=0.999,1,(G4061-MainSheet!$C$11)*I4061/$B$2/60),0)</f>
        <v>1</v>
      </c>
      <c r="K4061" s="1">
        <f>IF(G4061&gt;MainSheet!$C$11+$B$6,IF(K4060&gt;=0.999,1,(G4061-MainSheet!$C$11-$B$6)*I4061/$C$2/60),0)</f>
        <v>1</v>
      </c>
      <c r="L4061" s="1">
        <f>IF(G4061&gt;MainSheet!$C$11+$B$6+$C$6,IF(L4060&gt;=0.999,1,(G4061-MainSheet!$C$11-$B$6-$C$6)*I4061/$D$2/60),0)</f>
        <v>1</v>
      </c>
      <c r="M4061">
        <f t="shared" si="571"/>
        <v>1</v>
      </c>
      <c r="N4061" s="2">
        <f t="shared" si="572"/>
        <v>3721.0526315789471</v>
      </c>
      <c r="O4061">
        <f t="shared" si="575"/>
        <v>977.02127659574455</v>
      </c>
      <c r="P4061">
        <f t="shared" si="573"/>
        <v>192000</v>
      </c>
      <c r="Q4061" s="2">
        <f t="shared" si="574"/>
        <v>196698.0739081747</v>
      </c>
      <c r="R4061">
        <f>Q4061/MainSheet!$C$8*(G4061-G4060)+R4060</f>
        <v>6263.7885320908381</v>
      </c>
      <c r="S4061">
        <f t="shared" si="576"/>
        <v>101093.5194382645</v>
      </c>
      <c r="T4061">
        <f t="shared" si="568"/>
        <v>40.590000000000494</v>
      </c>
      <c r="U4061" s="1">
        <f>Q4061/MainSheet!$C$22</f>
        <v>1</v>
      </c>
    </row>
    <row r="4062" spans="7:21">
      <c r="G4062">
        <f t="shared" si="569"/>
        <v>40.600000000000492</v>
      </c>
      <c r="H4062">
        <f t="shared" si="570"/>
        <v>198000</v>
      </c>
      <c r="I4062" s="2">
        <f>MIN(MainSheet!$C$10/MainSheet!$C$9,MainSheet!$K$9*60)</f>
        <v>660</v>
      </c>
      <c r="J4062" s="1">
        <f>IF(G4062&gt;MainSheet!$C$11,IF(J4061&gt;=0.999,1,(G4062-MainSheet!$C$11)*I4062/$B$2/60),0)</f>
        <v>1</v>
      </c>
      <c r="K4062" s="1">
        <f>IF(G4062&gt;MainSheet!$C$11+$B$6,IF(K4061&gt;=0.999,1,(G4062-MainSheet!$C$11-$B$6)*I4062/$C$2/60),0)</f>
        <v>1</v>
      </c>
      <c r="L4062" s="1">
        <f>IF(G4062&gt;MainSheet!$C$11+$B$6+$C$6,IF(L4061&gt;=0.999,1,(G4062-MainSheet!$C$11-$B$6-$C$6)*I4062/$D$2/60),0)</f>
        <v>1</v>
      </c>
      <c r="M4062">
        <f t="shared" si="571"/>
        <v>1</v>
      </c>
      <c r="N4062" s="2">
        <f t="shared" si="572"/>
        <v>3721.0526315789471</v>
      </c>
      <c r="O4062">
        <f t="shared" si="575"/>
        <v>977.02127659574455</v>
      </c>
      <c r="P4062">
        <f t="shared" si="573"/>
        <v>192000</v>
      </c>
      <c r="Q4062" s="2">
        <f t="shared" si="574"/>
        <v>196698.0739081747</v>
      </c>
      <c r="R4062">
        <f>Q4062/MainSheet!$C$8*(G4062-G4061)+R4061</f>
        <v>6265.8197785816719</v>
      </c>
      <c r="S4062">
        <f t="shared" si="576"/>
        <v>101126.30245058253</v>
      </c>
      <c r="T4062">
        <f t="shared" si="568"/>
        <v>40.600000000000492</v>
      </c>
      <c r="U4062" s="1">
        <f>Q4062/MainSheet!$C$22</f>
        <v>1</v>
      </c>
    </row>
    <row r="4063" spans="7:21">
      <c r="G4063">
        <f t="shared" si="569"/>
        <v>40.61000000000049</v>
      </c>
      <c r="H4063">
        <f t="shared" si="570"/>
        <v>198000</v>
      </c>
      <c r="I4063" s="2">
        <f>MIN(MainSheet!$C$10/MainSheet!$C$9,MainSheet!$K$9*60)</f>
        <v>660</v>
      </c>
      <c r="J4063" s="1">
        <f>IF(G4063&gt;MainSheet!$C$11,IF(J4062&gt;=0.999,1,(G4063-MainSheet!$C$11)*I4063/$B$2/60),0)</f>
        <v>1</v>
      </c>
      <c r="K4063" s="1">
        <f>IF(G4063&gt;MainSheet!$C$11+$B$6,IF(K4062&gt;=0.999,1,(G4063-MainSheet!$C$11-$B$6)*I4063/$C$2/60),0)</f>
        <v>1</v>
      </c>
      <c r="L4063" s="1">
        <f>IF(G4063&gt;MainSheet!$C$11+$B$6+$C$6,IF(L4062&gt;=0.999,1,(G4063-MainSheet!$C$11-$B$6-$C$6)*I4063/$D$2/60),0)</f>
        <v>1</v>
      </c>
      <c r="M4063">
        <f t="shared" si="571"/>
        <v>1</v>
      </c>
      <c r="N4063" s="2">
        <f t="shared" si="572"/>
        <v>3721.0526315789471</v>
      </c>
      <c r="O4063">
        <f t="shared" si="575"/>
        <v>977.02127659574455</v>
      </c>
      <c r="P4063">
        <f t="shared" si="573"/>
        <v>192000</v>
      </c>
      <c r="Q4063" s="2">
        <f t="shared" si="574"/>
        <v>196698.0739081747</v>
      </c>
      <c r="R4063">
        <f>Q4063/MainSheet!$C$8*(G4063-G4062)+R4062</f>
        <v>6267.8510250725058</v>
      </c>
      <c r="S4063">
        <f t="shared" si="576"/>
        <v>101159.08546290056</v>
      </c>
      <c r="T4063">
        <f t="shared" si="568"/>
        <v>40.61000000000049</v>
      </c>
      <c r="U4063" s="1">
        <f>Q4063/MainSheet!$C$22</f>
        <v>1</v>
      </c>
    </row>
    <row r="4064" spans="7:21">
      <c r="G4064">
        <f t="shared" si="569"/>
        <v>40.620000000000488</v>
      </c>
      <c r="H4064">
        <f t="shared" si="570"/>
        <v>198000</v>
      </c>
      <c r="I4064" s="2">
        <f>MIN(MainSheet!$C$10/MainSheet!$C$9,MainSheet!$K$9*60)</f>
        <v>660</v>
      </c>
      <c r="J4064" s="1">
        <f>IF(G4064&gt;MainSheet!$C$11,IF(J4063&gt;=0.999,1,(G4064-MainSheet!$C$11)*I4064/$B$2/60),0)</f>
        <v>1</v>
      </c>
      <c r="K4064" s="1">
        <f>IF(G4064&gt;MainSheet!$C$11+$B$6,IF(K4063&gt;=0.999,1,(G4064-MainSheet!$C$11-$B$6)*I4064/$C$2/60),0)</f>
        <v>1</v>
      </c>
      <c r="L4064" s="1">
        <f>IF(G4064&gt;MainSheet!$C$11+$B$6+$C$6,IF(L4063&gt;=0.999,1,(G4064-MainSheet!$C$11-$B$6-$C$6)*I4064/$D$2/60),0)</f>
        <v>1</v>
      </c>
      <c r="M4064">
        <f t="shared" si="571"/>
        <v>1</v>
      </c>
      <c r="N4064" s="2">
        <f t="shared" si="572"/>
        <v>3721.0526315789471</v>
      </c>
      <c r="O4064">
        <f t="shared" si="575"/>
        <v>977.02127659574455</v>
      </c>
      <c r="P4064">
        <f t="shared" si="573"/>
        <v>192000</v>
      </c>
      <c r="Q4064" s="2">
        <f t="shared" si="574"/>
        <v>196698.0739081747</v>
      </c>
      <c r="R4064">
        <f>Q4064/MainSheet!$C$8*(G4064-G4063)+R4063</f>
        <v>6269.8822715633396</v>
      </c>
      <c r="S4064">
        <f t="shared" si="576"/>
        <v>101191.86847521859</v>
      </c>
      <c r="T4064">
        <f t="shared" si="568"/>
        <v>40.620000000000488</v>
      </c>
      <c r="U4064" s="1">
        <f>Q4064/MainSheet!$C$22</f>
        <v>1</v>
      </c>
    </row>
    <row r="4065" spans="7:21">
      <c r="G4065">
        <f t="shared" si="569"/>
        <v>40.630000000000486</v>
      </c>
      <c r="H4065">
        <f t="shared" si="570"/>
        <v>198000</v>
      </c>
      <c r="I4065" s="2">
        <f>MIN(MainSheet!$C$10/MainSheet!$C$9,MainSheet!$K$9*60)</f>
        <v>660</v>
      </c>
      <c r="J4065" s="1">
        <f>IF(G4065&gt;MainSheet!$C$11,IF(J4064&gt;=0.999,1,(G4065-MainSheet!$C$11)*I4065/$B$2/60),0)</f>
        <v>1</v>
      </c>
      <c r="K4065" s="1">
        <f>IF(G4065&gt;MainSheet!$C$11+$B$6,IF(K4064&gt;=0.999,1,(G4065-MainSheet!$C$11-$B$6)*I4065/$C$2/60),0)</f>
        <v>1</v>
      </c>
      <c r="L4065" s="1">
        <f>IF(G4065&gt;MainSheet!$C$11+$B$6+$C$6,IF(L4064&gt;=0.999,1,(G4065-MainSheet!$C$11-$B$6-$C$6)*I4065/$D$2/60),0)</f>
        <v>1</v>
      </c>
      <c r="M4065">
        <f t="shared" si="571"/>
        <v>1</v>
      </c>
      <c r="N4065" s="2">
        <f t="shared" si="572"/>
        <v>3721.0526315789471</v>
      </c>
      <c r="O4065">
        <f t="shared" si="575"/>
        <v>977.02127659574455</v>
      </c>
      <c r="P4065">
        <f t="shared" si="573"/>
        <v>192000</v>
      </c>
      <c r="Q4065" s="2">
        <f t="shared" si="574"/>
        <v>196698.0739081747</v>
      </c>
      <c r="R4065">
        <f>Q4065/MainSheet!$C$8*(G4065-G4064)+R4064</f>
        <v>6271.9135180541734</v>
      </c>
      <c r="S4065">
        <f t="shared" si="576"/>
        <v>101224.65148753663</v>
      </c>
      <c r="T4065">
        <f t="shared" si="568"/>
        <v>40.630000000000486</v>
      </c>
      <c r="U4065" s="1">
        <f>Q4065/MainSheet!$C$22</f>
        <v>1</v>
      </c>
    </row>
    <row r="4066" spans="7:21">
      <c r="G4066">
        <f t="shared" si="569"/>
        <v>40.640000000000484</v>
      </c>
      <c r="H4066">
        <f t="shared" si="570"/>
        <v>198000</v>
      </c>
      <c r="I4066" s="2">
        <f>MIN(MainSheet!$C$10/MainSheet!$C$9,MainSheet!$K$9*60)</f>
        <v>660</v>
      </c>
      <c r="J4066" s="1">
        <f>IF(G4066&gt;MainSheet!$C$11,IF(J4065&gt;=0.999,1,(G4066-MainSheet!$C$11)*I4066/$B$2/60),0)</f>
        <v>1</v>
      </c>
      <c r="K4066" s="1">
        <f>IF(G4066&gt;MainSheet!$C$11+$B$6,IF(K4065&gt;=0.999,1,(G4066-MainSheet!$C$11-$B$6)*I4066/$C$2/60),0)</f>
        <v>1</v>
      </c>
      <c r="L4066" s="1">
        <f>IF(G4066&gt;MainSheet!$C$11+$B$6+$C$6,IF(L4065&gt;=0.999,1,(G4066-MainSheet!$C$11-$B$6-$C$6)*I4066/$D$2/60),0)</f>
        <v>1</v>
      </c>
      <c r="M4066">
        <f t="shared" si="571"/>
        <v>1</v>
      </c>
      <c r="N4066" s="2">
        <f t="shared" si="572"/>
        <v>3721.0526315789471</v>
      </c>
      <c r="O4066">
        <f t="shared" si="575"/>
        <v>977.02127659574455</v>
      </c>
      <c r="P4066">
        <f t="shared" si="573"/>
        <v>192000</v>
      </c>
      <c r="Q4066" s="2">
        <f t="shared" si="574"/>
        <v>196698.0739081747</v>
      </c>
      <c r="R4066">
        <f>Q4066/MainSheet!$C$8*(G4066-G4065)+R4065</f>
        <v>6273.9447645450073</v>
      </c>
      <c r="S4066">
        <f t="shared" si="576"/>
        <v>101257.43449985466</v>
      </c>
      <c r="T4066">
        <f t="shared" si="568"/>
        <v>40.640000000000484</v>
      </c>
      <c r="U4066" s="1">
        <f>Q4066/MainSheet!$C$22</f>
        <v>1</v>
      </c>
    </row>
    <row r="4067" spans="7:21">
      <c r="G4067">
        <f t="shared" si="569"/>
        <v>40.650000000000482</v>
      </c>
      <c r="H4067">
        <f t="shared" si="570"/>
        <v>198000</v>
      </c>
      <c r="I4067" s="2">
        <f>MIN(MainSheet!$C$10/MainSheet!$C$9,MainSheet!$K$9*60)</f>
        <v>660</v>
      </c>
      <c r="J4067" s="1">
        <f>IF(G4067&gt;MainSheet!$C$11,IF(J4066&gt;=0.999,1,(G4067-MainSheet!$C$11)*I4067/$B$2/60),0)</f>
        <v>1</v>
      </c>
      <c r="K4067" s="1">
        <f>IF(G4067&gt;MainSheet!$C$11+$B$6,IF(K4066&gt;=0.999,1,(G4067-MainSheet!$C$11-$B$6)*I4067/$C$2/60),0)</f>
        <v>1</v>
      </c>
      <c r="L4067" s="1">
        <f>IF(G4067&gt;MainSheet!$C$11+$B$6+$C$6,IF(L4066&gt;=0.999,1,(G4067-MainSheet!$C$11-$B$6-$C$6)*I4067/$D$2/60),0)</f>
        <v>1</v>
      </c>
      <c r="M4067">
        <f t="shared" si="571"/>
        <v>1</v>
      </c>
      <c r="N4067" s="2">
        <f t="shared" si="572"/>
        <v>3721.0526315789471</v>
      </c>
      <c r="O4067">
        <f t="shared" si="575"/>
        <v>977.02127659574455</v>
      </c>
      <c r="P4067">
        <f t="shared" si="573"/>
        <v>192000</v>
      </c>
      <c r="Q4067" s="2">
        <f t="shared" si="574"/>
        <v>196698.0739081747</v>
      </c>
      <c r="R4067">
        <f>Q4067/MainSheet!$C$8*(G4067-G4066)+R4066</f>
        <v>6275.9760110358411</v>
      </c>
      <c r="S4067">
        <f t="shared" si="576"/>
        <v>101290.21751217269</v>
      </c>
      <c r="T4067">
        <f t="shared" si="568"/>
        <v>40.650000000000482</v>
      </c>
      <c r="U4067" s="1">
        <f>Q4067/MainSheet!$C$22</f>
        <v>1</v>
      </c>
    </row>
    <row r="4068" spans="7:21">
      <c r="G4068">
        <f t="shared" si="569"/>
        <v>40.66000000000048</v>
      </c>
      <c r="H4068">
        <f t="shared" si="570"/>
        <v>198000</v>
      </c>
      <c r="I4068" s="2">
        <f>MIN(MainSheet!$C$10/MainSheet!$C$9,MainSheet!$K$9*60)</f>
        <v>660</v>
      </c>
      <c r="J4068" s="1">
        <f>IF(G4068&gt;MainSheet!$C$11,IF(J4067&gt;=0.999,1,(G4068-MainSheet!$C$11)*I4068/$B$2/60),0)</f>
        <v>1</v>
      </c>
      <c r="K4068" s="1">
        <f>IF(G4068&gt;MainSheet!$C$11+$B$6,IF(K4067&gt;=0.999,1,(G4068-MainSheet!$C$11-$B$6)*I4068/$C$2/60),0)</f>
        <v>1</v>
      </c>
      <c r="L4068" s="1">
        <f>IF(G4068&gt;MainSheet!$C$11+$B$6+$C$6,IF(L4067&gt;=0.999,1,(G4068-MainSheet!$C$11-$B$6-$C$6)*I4068/$D$2/60),0)</f>
        <v>1</v>
      </c>
      <c r="M4068">
        <f t="shared" si="571"/>
        <v>1</v>
      </c>
      <c r="N4068" s="2">
        <f t="shared" si="572"/>
        <v>3721.0526315789471</v>
      </c>
      <c r="O4068">
        <f t="shared" si="575"/>
        <v>977.02127659574455</v>
      </c>
      <c r="P4068">
        <f t="shared" si="573"/>
        <v>192000</v>
      </c>
      <c r="Q4068" s="2">
        <f t="shared" si="574"/>
        <v>196698.0739081747</v>
      </c>
      <c r="R4068">
        <f>Q4068/MainSheet!$C$8*(G4068-G4067)+R4067</f>
        <v>6278.0072575266749</v>
      </c>
      <c r="S4068">
        <f t="shared" si="576"/>
        <v>101323.00052449072</v>
      </c>
      <c r="T4068">
        <f t="shared" si="568"/>
        <v>40.66000000000048</v>
      </c>
      <c r="U4068" s="1">
        <f>Q4068/MainSheet!$C$22</f>
        <v>1</v>
      </c>
    </row>
    <row r="4069" spans="7:21">
      <c r="G4069">
        <f t="shared" si="569"/>
        <v>40.670000000000478</v>
      </c>
      <c r="H4069">
        <f t="shared" si="570"/>
        <v>198000</v>
      </c>
      <c r="I4069" s="2">
        <f>MIN(MainSheet!$C$10/MainSheet!$C$9,MainSheet!$K$9*60)</f>
        <v>660</v>
      </c>
      <c r="J4069" s="1">
        <f>IF(G4069&gt;MainSheet!$C$11,IF(J4068&gt;=0.999,1,(G4069-MainSheet!$C$11)*I4069/$B$2/60),0)</f>
        <v>1</v>
      </c>
      <c r="K4069" s="1">
        <f>IF(G4069&gt;MainSheet!$C$11+$B$6,IF(K4068&gt;=0.999,1,(G4069-MainSheet!$C$11-$B$6)*I4069/$C$2/60),0)</f>
        <v>1</v>
      </c>
      <c r="L4069" s="1">
        <f>IF(G4069&gt;MainSheet!$C$11+$B$6+$C$6,IF(L4068&gt;=0.999,1,(G4069-MainSheet!$C$11-$B$6-$C$6)*I4069/$D$2/60),0)</f>
        <v>1</v>
      </c>
      <c r="M4069">
        <f t="shared" si="571"/>
        <v>1</v>
      </c>
      <c r="N4069" s="2">
        <f t="shared" si="572"/>
        <v>3721.0526315789471</v>
      </c>
      <c r="O4069">
        <f t="shared" si="575"/>
        <v>977.02127659574455</v>
      </c>
      <c r="P4069">
        <f t="shared" si="573"/>
        <v>192000</v>
      </c>
      <c r="Q4069" s="2">
        <f t="shared" si="574"/>
        <v>196698.0739081747</v>
      </c>
      <c r="R4069">
        <f>Q4069/MainSheet!$C$8*(G4069-G4068)+R4068</f>
        <v>6280.0385040175088</v>
      </c>
      <c r="S4069">
        <f t="shared" si="576"/>
        <v>101355.78353680875</v>
      </c>
      <c r="T4069">
        <f t="shared" si="568"/>
        <v>40.670000000000478</v>
      </c>
      <c r="U4069" s="1">
        <f>Q4069/MainSheet!$C$22</f>
        <v>1</v>
      </c>
    </row>
    <row r="4070" spans="7:21">
      <c r="G4070">
        <f t="shared" si="569"/>
        <v>40.680000000000476</v>
      </c>
      <c r="H4070">
        <f t="shared" si="570"/>
        <v>198000</v>
      </c>
      <c r="I4070" s="2">
        <f>MIN(MainSheet!$C$10/MainSheet!$C$9,MainSheet!$K$9*60)</f>
        <v>660</v>
      </c>
      <c r="J4070" s="1">
        <f>IF(G4070&gt;MainSheet!$C$11,IF(J4069&gt;=0.999,1,(G4070-MainSheet!$C$11)*I4070/$B$2/60),0)</f>
        <v>1</v>
      </c>
      <c r="K4070" s="1">
        <f>IF(G4070&gt;MainSheet!$C$11+$B$6,IF(K4069&gt;=0.999,1,(G4070-MainSheet!$C$11-$B$6)*I4070/$C$2/60),0)</f>
        <v>1</v>
      </c>
      <c r="L4070" s="1">
        <f>IF(G4070&gt;MainSheet!$C$11+$B$6+$C$6,IF(L4069&gt;=0.999,1,(G4070-MainSheet!$C$11-$B$6-$C$6)*I4070/$D$2/60),0)</f>
        <v>1</v>
      </c>
      <c r="M4070">
        <f t="shared" si="571"/>
        <v>1</v>
      </c>
      <c r="N4070" s="2">
        <f t="shared" si="572"/>
        <v>3721.0526315789471</v>
      </c>
      <c r="O4070">
        <f t="shared" si="575"/>
        <v>977.02127659574455</v>
      </c>
      <c r="P4070">
        <f t="shared" si="573"/>
        <v>192000</v>
      </c>
      <c r="Q4070" s="2">
        <f t="shared" si="574"/>
        <v>196698.0739081747</v>
      </c>
      <c r="R4070">
        <f>Q4070/MainSheet!$C$8*(G4070-G4069)+R4069</f>
        <v>6282.0697505083426</v>
      </c>
      <c r="S4070">
        <f t="shared" si="576"/>
        <v>101388.56654912679</v>
      </c>
      <c r="T4070">
        <f t="shared" si="568"/>
        <v>40.680000000000476</v>
      </c>
      <c r="U4070" s="1">
        <f>Q4070/MainSheet!$C$22</f>
        <v>1</v>
      </c>
    </row>
    <row r="4071" spans="7:21">
      <c r="G4071">
        <f t="shared" si="569"/>
        <v>40.690000000000474</v>
      </c>
      <c r="H4071">
        <f t="shared" si="570"/>
        <v>198000</v>
      </c>
      <c r="I4071" s="2">
        <f>MIN(MainSheet!$C$10/MainSheet!$C$9,MainSheet!$K$9*60)</f>
        <v>660</v>
      </c>
      <c r="J4071" s="1">
        <f>IF(G4071&gt;MainSheet!$C$11,IF(J4070&gt;=0.999,1,(G4071-MainSheet!$C$11)*I4071/$B$2/60),0)</f>
        <v>1</v>
      </c>
      <c r="K4071" s="1">
        <f>IF(G4071&gt;MainSheet!$C$11+$B$6,IF(K4070&gt;=0.999,1,(G4071-MainSheet!$C$11-$B$6)*I4071/$C$2/60),0)</f>
        <v>1</v>
      </c>
      <c r="L4071" s="1">
        <f>IF(G4071&gt;MainSheet!$C$11+$B$6+$C$6,IF(L4070&gt;=0.999,1,(G4071-MainSheet!$C$11-$B$6-$C$6)*I4071/$D$2/60),0)</f>
        <v>1</v>
      </c>
      <c r="M4071">
        <f t="shared" si="571"/>
        <v>1</v>
      </c>
      <c r="N4071" s="2">
        <f t="shared" si="572"/>
        <v>3721.0526315789471</v>
      </c>
      <c r="O4071">
        <f t="shared" si="575"/>
        <v>977.02127659574455</v>
      </c>
      <c r="P4071">
        <f t="shared" si="573"/>
        <v>192000</v>
      </c>
      <c r="Q4071" s="2">
        <f t="shared" si="574"/>
        <v>196698.0739081747</v>
      </c>
      <c r="R4071">
        <f>Q4071/MainSheet!$C$8*(G4071-G4070)+R4070</f>
        <v>6284.1009969991765</v>
      </c>
      <c r="S4071">
        <f t="shared" si="576"/>
        <v>101421.34956144482</v>
      </c>
      <c r="T4071">
        <f t="shared" si="568"/>
        <v>40.690000000000474</v>
      </c>
      <c r="U4071" s="1">
        <f>Q4071/MainSheet!$C$22</f>
        <v>1</v>
      </c>
    </row>
    <row r="4072" spans="7:21">
      <c r="G4072">
        <f t="shared" si="569"/>
        <v>40.700000000000472</v>
      </c>
      <c r="H4072">
        <f t="shared" si="570"/>
        <v>198000</v>
      </c>
      <c r="I4072" s="2">
        <f>MIN(MainSheet!$C$10/MainSheet!$C$9,MainSheet!$K$9*60)</f>
        <v>660</v>
      </c>
      <c r="J4072" s="1">
        <f>IF(G4072&gt;MainSheet!$C$11,IF(J4071&gt;=0.999,1,(G4072-MainSheet!$C$11)*I4072/$B$2/60),0)</f>
        <v>1</v>
      </c>
      <c r="K4072" s="1">
        <f>IF(G4072&gt;MainSheet!$C$11+$B$6,IF(K4071&gt;=0.999,1,(G4072-MainSheet!$C$11-$B$6)*I4072/$C$2/60),0)</f>
        <v>1</v>
      </c>
      <c r="L4072" s="1">
        <f>IF(G4072&gt;MainSheet!$C$11+$B$6+$C$6,IF(L4071&gt;=0.999,1,(G4072-MainSheet!$C$11-$B$6-$C$6)*I4072/$D$2/60),0)</f>
        <v>1</v>
      </c>
      <c r="M4072">
        <f t="shared" si="571"/>
        <v>1</v>
      </c>
      <c r="N4072" s="2">
        <f t="shared" si="572"/>
        <v>3721.0526315789471</v>
      </c>
      <c r="O4072">
        <f t="shared" si="575"/>
        <v>977.02127659574455</v>
      </c>
      <c r="P4072">
        <f t="shared" si="573"/>
        <v>192000</v>
      </c>
      <c r="Q4072" s="2">
        <f t="shared" si="574"/>
        <v>196698.0739081747</v>
      </c>
      <c r="R4072">
        <f>Q4072/MainSheet!$C$8*(G4072-G4071)+R4071</f>
        <v>6286.1322434900103</v>
      </c>
      <c r="S4072">
        <f t="shared" si="576"/>
        <v>101454.13257376285</v>
      </c>
      <c r="T4072">
        <f t="shared" si="568"/>
        <v>40.700000000000472</v>
      </c>
      <c r="U4072" s="1">
        <f>Q4072/MainSheet!$C$22</f>
        <v>1</v>
      </c>
    </row>
    <row r="4073" spans="7:21">
      <c r="G4073">
        <f t="shared" si="569"/>
        <v>40.71000000000047</v>
      </c>
      <c r="H4073">
        <f t="shared" si="570"/>
        <v>198000</v>
      </c>
      <c r="I4073" s="2">
        <f>MIN(MainSheet!$C$10/MainSheet!$C$9,MainSheet!$K$9*60)</f>
        <v>660</v>
      </c>
      <c r="J4073" s="1">
        <f>IF(G4073&gt;MainSheet!$C$11,IF(J4072&gt;=0.999,1,(G4073-MainSheet!$C$11)*I4073/$B$2/60),0)</f>
        <v>1</v>
      </c>
      <c r="K4073" s="1">
        <f>IF(G4073&gt;MainSheet!$C$11+$B$6,IF(K4072&gt;=0.999,1,(G4073-MainSheet!$C$11-$B$6)*I4073/$C$2/60),0)</f>
        <v>1</v>
      </c>
      <c r="L4073" s="1">
        <f>IF(G4073&gt;MainSheet!$C$11+$B$6+$C$6,IF(L4072&gt;=0.999,1,(G4073-MainSheet!$C$11-$B$6-$C$6)*I4073/$D$2/60),0)</f>
        <v>1</v>
      </c>
      <c r="M4073">
        <f t="shared" si="571"/>
        <v>1</v>
      </c>
      <c r="N4073" s="2">
        <f t="shared" si="572"/>
        <v>3721.0526315789471</v>
      </c>
      <c r="O4073">
        <f t="shared" si="575"/>
        <v>977.02127659574455</v>
      </c>
      <c r="P4073">
        <f t="shared" si="573"/>
        <v>192000</v>
      </c>
      <c r="Q4073" s="2">
        <f t="shared" si="574"/>
        <v>196698.0739081747</v>
      </c>
      <c r="R4073">
        <f>Q4073/MainSheet!$C$8*(G4073-G4072)+R4072</f>
        <v>6288.1634899808441</v>
      </c>
      <c r="S4073">
        <f t="shared" si="576"/>
        <v>101486.91558608088</v>
      </c>
      <c r="T4073">
        <f t="shared" si="568"/>
        <v>40.71000000000047</v>
      </c>
      <c r="U4073" s="1">
        <f>Q4073/MainSheet!$C$22</f>
        <v>1</v>
      </c>
    </row>
    <row r="4074" spans="7:21">
      <c r="G4074">
        <f t="shared" si="569"/>
        <v>40.720000000000468</v>
      </c>
      <c r="H4074">
        <f t="shared" si="570"/>
        <v>198000</v>
      </c>
      <c r="I4074" s="2">
        <f>MIN(MainSheet!$C$10/MainSheet!$C$9,MainSheet!$K$9*60)</f>
        <v>660</v>
      </c>
      <c r="J4074" s="1">
        <f>IF(G4074&gt;MainSheet!$C$11,IF(J4073&gt;=0.999,1,(G4074-MainSheet!$C$11)*I4074/$B$2/60),0)</f>
        <v>1</v>
      </c>
      <c r="K4074" s="1">
        <f>IF(G4074&gt;MainSheet!$C$11+$B$6,IF(K4073&gt;=0.999,1,(G4074-MainSheet!$C$11-$B$6)*I4074/$C$2/60),0)</f>
        <v>1</v>
      </c>
      <c r="L4074" s="1">
        <f>IF(G4074&gt;MainSheet!$C$11+$B$6+$C$6,IF(L4073&gt;=0.999,1,(G4074-MainSheet!$C$11-$B$6-$C$6)*I4074/$D$2/60),0)</f>
        <v>1</v>
      </c>
      <c r="M4074">
        <f t="shared" si="571"/>
        <v>1</v>
      </c>
      <c r="N4074" s="2">
        <f t="shared" si="572"/>
        <v>3721.0526315789471</v>
      </c>
      <c r="O4074">
        <f t="shared" si="575"/>
        <v>977.02127659574455</v>
      </c>
      <c r="P4074">
        <f t="shared" si="573"/>
        <v>192000</v>
      </c>
      <c r="Q4074" s="2">
        <f t="shared" si="574"/>
        <v>196698.0739081747</v>
      </c>
      <c r="R4074">
        <f>Q4074/MainSheet!$C$8*(G4074-G4073)+R4073</f>
        <v>6290.194736471678</v>
      </c>
      <c r="S4074">
        <f t="shared" si="576"/>
        <v>101519.69859839891</v>
      </c>
      <c r="T4074">
        <f t="shared" si="568"/>
        <v>40.720000000000468</v>
      </c>
      <c r="U4074" s="1">
        <f>Q4074/MainSheet!$C$22</f>
        <v>1</v>
      </c>
    </row>
    <row r="4075" spans="7:21">
      <c r="G4075">
        <f t="shared" si="569"/>
        <v>40.730000000000466</v>
      </c>
      <c r="H4075">
        <f t="shared" si="570"/>
        <v>198000</v>
      </c>
      <c r="I4075" s="2">
        <f>MIN(MainSheet!$C$10/MainSheet!$C$9,MainSheet!$K$9*60)</f>
        <v>660</v>
      </c>
      <c r="J4075" s="1">
        <f>IF(G4075&gt;MainSheet!$C$11,IF(J4074&gt;=0.999,1,(G4075-MainSheet!$C$11)*I4075/$B$2/60),0)</f>
        <v>1</v>
      </c>
      <c r="K4075" s="1">
        <f>IF(G4075&gt;MainSheet!$C$11+$B$6,IF(K4074&gt;=0.999,1,(G4075-MainSheet!$C$11-$B$6)*I4075/$C$2/60),0)</f>
        <v>1</v>
      </c>
      <c r="L4075" s="1">
        <f>IF(G4075&gt;MainSheet!$C$11+$B$6+$C$6,IF(L4074&gt;=0.999,1,(G4075-MainSheet!$C$11-$B$6-$C$6)*I4075/$D$2/60),0)</f>
        <v>1</v>
      </c>
      <c r="M4075">
        <f t="shared" si="571"/>
        <v>1</v>
      </c>
      <c r="N4075" s="2">
        <f t="shared" si="572"/>
        <v>3721.0526315789471</v>
      </c>
      <c r="O4075">
        <f t="shared" si="575"/>
        <v>977.02127659574455</v>
      </c>
      <c r="P4075">
        <f t="shared" si="573"/>
        <v>192000</v>
      </c>
      <c r="Q4075" s="2">
        <f t="shared" si="574"/>
        <v>196698.0739081747</v>
      </c>
      <c r="R4075">
        <f>Q4075/MainSheet!$C$8*(G4075-G4074)+R4074</f>
        <v>6292.2259829625118</v>
      </c>
      <c r="S4075">
        <f t="shared" si="576"/>
        <v>101552.48161071695</v>
      </c>
      <c r="T4075">
        <f t="shared" si="568"/>
        <v>40.730000000000466</v>
      </c>
      <c r="U4075" s="1">
        <f>Q4075/MainSheet!$C$22</f>
        <v>1</v>
      </c>
    </row>
    <row r="4076" spans="7:21">
      <c r="G4076">
        <f t="shared" si="569"/>
        <v>40.740000000000464</v>
      </c>
      <c r="H4076">
        <f t="shared" si="570"/>
        <v>198000</v>
      </c>
      <c r="I4076" s="2">
        <f>MIN(MainSheet!$C$10/MainSheet!$C$9,MainSheet!$K$9*60)</f>
        <v>660</v>
      </c>
      <c r="J4076" s="1">
        <f>IF(G4076&gt;MainSheet!$C$11,IF(J4075&gt;=0.999,1,(G4076-MainSheet!$C$11)*I4076/$B$2/60),0)</f>
        <v>1</v>
      </c>
      <c r="K4076" s="1">
        <f>IF(G4076&gt;MainSheet!$C$11+$B$6,IF(K4075&gt;=0.999,1,(G4076-MainSheet!$C$11-$B$6)*I4076/$C$2/60),0)</f>
        <v>1</v>
      </c>
      <c r="L4076" s="1">
        <f>IF(G4076&gt;MainSheet!$C$11+$B$6+$C$6,IF(L4075&gt;=0.999,1,(G4076-MainSheet!$C$11-$B$6-$C$6)*I4076/$D$2/60),0)</f>
        <v>1</v>
      </c>
      <c r="M4076">
        <f t="shared" si="571"/>
        <v>1</v>
      </c>
      <c r="N4076" s="2">
        <f t="shared" si="572"/>
        <v>3721.0526315789471</v>
      </c>
      <c r="O4076">
        <f t="shared" si="575"/>
        <v>977.02127659574455</v>
      </c>
      <c r="P4076">
        <f t="shared" si="573"/>
        <v>192000</v>
      </c>
      <c r="Q4076" s="2">
        <f t="shared" si="574"/>
        <v>196698.0739081747</v>
      </c>
      <c r="R4076">
        <f>Q4076/MainSheet!$C$8*(G4076-G4075)+R4075</f>
        <v>6294.2572294533456</v>
      </c>
      <c r="S4076">
        <f t="shared" si="576"/>
        <v>101585.26462303498</v>
      </c>
      <c r="T4076">
        <f t="shared" si="568"/>
        <v>40.740000000000464</v>
      </c>
      <c r="U4076" s="1">
        <f>Q4076/MainSheet!$C$22</f>
        <v>1</v>
      </c>
    </row>
    <row r="4077" spans="7:21">
      <c r="G4077">
        <f t="shared" si="569"/>
        <v>40.750000000000462</v>
      </c>
      <c r="H4077">
        <f t="shared" si="570"/>
        <v>198000</v>
      </c>
      <c r="I4077" s="2">
        <f>MIN(MainSheet!$C$10/MainSheet!$C$9,MainSheet!$K$9*60)</f>
        <v>660</v>
      </c>
      <c r="J4077" s="1">
        <f>IF(G4077&gt;MainSheet!$C$11,IF(J4076&gt;=0.999,1,(G4077-MainSheet!$C$11)*I4077/$B$2/60),0)</f>
        <v>1</v>
      </c>
      <c r="K4077" s="1">
        <f>IF(G4077&gt;MainSheet!$C$11+$B$6,IF(K4076&gt;=0.999,1,(G4077-MainSheet!$C$11-$B$6)*I4077/$C$2/60),0)</f>
        <v>1</v>
      </c>
      <c r="L4077" s="1">
        <f>IF(G4077&gt;MainSheet!$C$11+$B$6+$C$6,IF(L4076&gt;=0.999,1,(G4077-MainSheet!$C$11-$B$6-$C$6)*I4077/$D$2/60),0)</f>
        <v>1</v>
      </c>
      <c r="M4077">
        <f t="shared" si="571"/>
        <v>1</v>
      </c>
      <c r="N4077" s="2">
        <f t="shared" si="572"/>
        <v>3721.0526315789471</v>
      </c>
      <c r="O4077">
        <f t="shared" si="575"/>
        <v>977.02127659574455</v>
      </c>
      <c r="P4077">
        <f t="shared" si="573"/>
        <v>192000</v>
      </c>
      <c r="Q4077" s="2">
        <f t="shared" si="574"/>
        <v>196698.0739081747</v>
      </c>
      <c r="R4077">
        <f>Q4077/MainSheet!$C$8*(G4077-G4076)+R4076</f>
        <v>6296.2884759441795</v>
      </c>
      <c r="S4077">
        <f t="shared" si="576"/>
        <v>101618.04763535301</v>
      </c>
      <c r="T4077">
        <f t="shared" si="568"/>
        <v>40.750000000000462</v>
      </c>
      <c r="U4077" s="1">
        <f>Q4077/MainSheet!$C$22</f>
        <v>1</v>
      </c>
    </row>
    <row r="4078" spans="7:21">
      <c r="G4078">
        <f t="shared" si="569"/>
        <v>40.76000000000046</v>
      </c>
      <c r="H4078">
        <f t="shared" si="570"/>
        <v>198000</v>
      </c>
      <c r="I4078" s="2">
        <f>MIN(MainSheet!$C$10/MainSheet!$C$9,MainSheet!$K$9*60)</f>
        <v>660</v>
      </c>
      <c r="J4078" s="1">
        <f>IF(G4078&gt;MainSheet!$C$11,IF(J4077&gt;=0.999,1,(G4078-MainSheet!$C$11)*I4078/$B$2/60),0)</f>
        <v>1</v>
      </c>
      <c r="K4078" s="1">
        <f>IF(G4078&gt;MainSheet!$C$11+$B$6,IF(K4077&gt;=0.999,1,(G4078-MainSheet!$C$11-$B$6)*I4078/$C$2/60),0)</f>
        <v>1</v>
      </c>
      <c r="L4078" s="1">
        <f>IF(G4078&gt;MainSheet!$C$11+$B$6+$C$6,IF(L4077&gt;=0.999,1,(G4078-MainSheet!$C$11-$B$6-$C$6)*I4078/$D$2/60),0)</f>
        <v>1</v>
      </c>
      <c r="M4078">
        <f t="shared" si="571"/>
        <v>1</v>
      </c>
      <c r="N4078" s="2">
        <f t="shared" si="572"/>
        <v>3721.0526315789471</v>
      </c>
      <c r="O4078">
        <f t="shared" si="575"/>
        <v>977.02127659574455</v>
      </c>
      <c r="P4078">
        <f t="shared" si="573"/>
        <v>192000</v>
      </c>
      <c r="Q4078" s="2">
        <f t="shared" si="574"/>
        <v>196698.0739081747</v>
      </c>
      <c r="R4078">
        <f>Q4078/MainSheet!$C$8*(G4078-G4077)+R4077</f>
        <v>6298.3197224350133</v>
      </c>
      <c r="S4078">
        <f t="shared" si="576"/>
        <v>101650.83064767104</v>
      </c>
      <c r="T4078">
        <f t="shared" si="568"/>
        <v>40.76000000000046</v>
      </c>
      <c r="U4078" s="1">
        <f>Q4078/MainSheet!$C$22</f>
        <v>1</v>
      </c>
    </row>
    <row r="4079" spans="7:21">
      <c r="G4079">
        <f t="shared" si="569"/>
        <v>40.770000000000458</v>
      </c>
      <c r="H4079">
        <f t="shared" si="570"/>
        <v>198000</v>
      </c>
      <c r="I4079" s="2">
        <f>MIN(MainSheet!$C$10/MainSheet!$C$9,MainSheet!$K$9*60)</f>
        <v>660</v>
      </c>
      <c r="J4079" s="1">
        <f>IF(G4079&gt;MainSheet!$C$11,IF(J4078&gt;=0.999,1,(G4079-MainSheet!$C$11)*I4079/$B$2/60),0)</f>
        <v>1</v>
      </c>
      <c r="K4079" s="1">
        <f>IF(G4079&gt;MainSheet!$C$11+$B$6,IF(K4078&gt;=0.999,1,(G4079-MainSheet!$C$11-$B$6)*I4079/$C$2/60),0)</f>
        <v>1</v>
      </c>
      <c r="L4079" s="1">
        <f>IF(G4079&gt;MainSheet!$C$11+$B$6+$C$6,IF(L4078&gt;=0.999,1,(G4079-MainSheet!$C$11-$B$6-$C$6)*I4079/$D$2/60),0)</f>
        <v>1</v>
      </c>
      <c r="M4079">
        <f t="shared" si="571"/>
        <v>1</v>
      </c>
      <c r="N4079" s="2">
        <f t="shared" si="572"/>
        <v>3721.0526315789471</v>
      </c>
      <c r="O4079">
        <f t="shared" si="575"/>
        <v>977.02127659574455</v>
      </c>
      <c r="P4079">
        <f t="shared" si="573"/>
        <v>192000</v>
      </c>
      <c r="Q4079" s="2">
        <f t="shared" si="574"/>
        <v>196698.0739081747</v>
      </c>
      <c r="R4079">
        <f>Q4079/MainSheet!$C$8*(G4079-G4078)+R4078</f>
        <v>6300.3509689258472</v>
      </c>
      <c r="S4079">
        <f t="shared" si="576"/>
        <v>101683.61365998907</v>
      </c>
      <c r="T4079">
        <f t="shared" si="568"/>
        <v>40.770000000000458</v>
      </c>
      <c r="U4079" s="1">
        <f>Q4079/MainSheet!$C$22</f>
        <v>1</v>
      </c>
    </row>
    <row r="4080" spans="7:21">
      <c r="G4080">
        <f t="shared" si="569"/>
        <v>40.780000000000456</v>
      </c>
      <c r="H4080">
        <f t="shared" si="570"/>
        <v>198000</v>
      </c>
      <c r="I4080" s="2">
        <f>MIN(MainSheet!$C$10/MainSheet!$C$9,MainSheet!$K$9*60)</f>
        <v>660</v>
      </c>
      <c r="J4080" s="1">
        <f>IF(G4080&gt;MainSheet!$C$11,IF(J4079&gt;=0.999,1,(G4080-MainSheet!$C$11)*I4080/$B$2/60),0)</f>
        <v>1</v>
      </c>
      <c r="K4080" s="1">
        <f>IF(G4080&gt;MainSheet!$C$11+$B$6,IF(K4079&gt;=0.999,1,(G4080-MainSheet!$C$11-$B$6)*I4080/$C$2/60),0)</f>
        <v>1</v>
      </c>
      <c r="L4080" s="1">
        <f>IF(G4080&gt;MainSheet!$C$11+$B$6+$C$6,IF(L4079&gt;=0.999,1,(G4080-MainSheet!$C$11-$B$6-$C$6)*I4080/$D$2/60),0)</f>
        <v>1</v>
      </c>
      <c r="M4080">
        <f t="shared" si="571"/>
        <v>1</v>
      </c>
      <c r="N4080" s="2">
        <f t="shared" si="572"/>
        <v>3721.0526315789471</v>
      </c>
      <c r="O4080">
        <f t="shared" si="575"/>
        <v>977.02127659574455</v>
      </c>
      <c r="P4080">
        <f t="shared" si="573"/>
        <v>192000</v>
      </c>
      <c r="Q4080" s="2">
        <f t="shared" si="574"/>
        <v>196698.0739081747</v>
      </c>
      <c r="R4080">
        <f>Q4080/MainSheet!$C$8*(G4080-G4079)+R4079</f>
        <v>6302.382215416681</v>
      </c>
      <c r="S4080">
        <f t="shared" si="576"/>
        <v>101716.39667230711</v>
      </c>
      <c r="T4080">
        <f t="shared" si="568"/>
        <v>40.780000000000456</v>
      </c>
      <c r="U4080" s="1">
        <f>Q4080/MainSheet!$C$22</f>
        <v>1</v>
      </c>
    </row>
    <row r="4081" spans="7:21">
      <c r="G4081">
        <f t="shared" si="569"/>
        <v>40.790000000000454</v>
      </c>
      <c r="H4081">
        <f t="shared" si="570"/>
        <v>198000</v>
      </c>
      <c r="I4081" s="2">
        <f>MIN(MainSheet!$C$10/MainSheet!$C$9,MainSheet!$K$9*60)</f>
        <v>660</v>
      </c>
      <c r="J4081" s="1">
        <f>IF(G4081&gt;MainSheet!$C$11,IF(J4080&gt;=0.999,1,(G4081-MainSheet!$C$11)*I4081/$B$2/60),0)</f>
        <v>1</v>
      </c>
      <c r="K4081" s="1">
        <f>IF(G4081&gt;MainSheet!$C$11+$B$6,IF(K4080&gt;=0.999,1,(G4081-MainSheet!$C$11-$B$6)*I4081/$C$2/60),0)</f>
        <v>1</v>
      </c>
      <c r="L4081" s="1">
        <f>IF(G4081&gt;MainSheet!$C$11+$B$6+$C$6,IF(L4080&gt;=0.999,1,(G4081-MainSheet!$C$11-$B$6-$C$6)*I4081/$D$2/60),0)</f>
        <v>1</v>
      </c>
      <c r="M4081">
        <f t="shared" si="571"/>
        <v>1</v>
      </c>
      <c r="N4081" s="2">
        <f t="shared" si="572"/>
        <v>3721.0526315789471</v>
      </c>
      <c r="O4081">
        <f t="shared" si="575"/>
        <v>977.02127659574455</v>
      </c>
      <c r="P4081">
        <f t="shared" si="573"/>
        <v>192000</v>
      </c>
      <c r="Q4081" s="2">
        <f t="shared" si="574"/>
        <v>196698.0739081747</v>
      </c>
      <c r="R4081">
        <f>Q4081/MainSheet!$C$8*(G4081-G4080)+R4080</f>
        <v>6304.4134619075148</v>
      </c>
      <c r="S4081">
        <f t="shared" si="576"/>
        <v>101749.17968462514</v>
      </c>
      <c r="T4081">
        <f t="shared" si="568"/>
        <v>40.790000000000454</v>
      </c>
      <c r="U4081" s="1">
        <f>Q4081/MainSheet!$C$22</f>
        <v>1</v>
      </c>
    </row>
    <row r="4082" spans="7:21">
      <c r="G4082">
        <f t="shared" si="569"/>
        <v>40.800000000000452</v>
      </c>
      <c r="H4082">
        <f t="shared" si="570"/>
        <v>198000</v>
      </c>
      <c r="I4082" s="2">
        <f>MIN(MainSheet!$C$10/MainSheet!$C$9,MainSheet!$K$9*60)</f>
        <v>660</v>
      </c>
      <c r="J4082" s="1">
        <f>IF(G4082&gt;MainSheet!$C$11,IF(J4081&gt;=0.999,1,(G4082-MainSheet!$C$11)*I4082/$B$2/60),0)</f>
        <v>1</v>
      </c>
      <c r="K4082" s="1">
        <f>IF(G4082&gt;MainSheet!$C$11+$B$6,IF(K4081&gt;=0.999,1,(G4082-MainSheet!$C$11-$B$6)*I4082/$C$2/60),0)</f>
        <v>1</v>
      </c>
      <c r="L4082" s="1">
        <f>IF(G4082&gt;MainSheet!$C$11+$B$6+$C$6,IF(L4081&gt;=0.999,1,(G4082-MainSheet!$C$11-$B$6-$C$6)*I4082/$D$2/60),0)</f>
        <v>1</v>
      </c>
      <c r="M4082">
        <f t="shared" si="571"/>
        <v>1</v>
      </c>
      <c r="N4082" s="2">
        <f t="shared" si="572"/>
        <v>3721.0526315789471</v>
      </c>
      <c r="O4082">
        <f t="shared" si="575"/>
        <v>977.02127659574455</v>
      </c>
      <c r="P4082">
        <f t="shared" si="573"/>
        <v>192000</v>
      </c>
      <c r="Q4082" s="2">
        <f t="shared" si="574"/>
        <v>196698.0739081747</v>
      </c>
      <c r="R4082">
        <f>Q4082/MainSheet!$C$8*(G4082-G4081)+R4081</f>
        <v>6306.4447083983487</v>
      </c>
      <c r="S4082">
        <f t="shared" si="576"/>
        <v>101781.96269694317</v>
      </c>
      <c r="T4082">
        <f t="shared" si="568"/>
        <v>40.800000000000452</v>
      </c>
      <c r="U4082" s="1">
        <f>Q4082/MainSheet!$C$22</f>
        <v>1</v>
      </c>
    </row>
    <row r="4083" spans="7:21">
      <c r="G4083">
        <f t="shared" si="569"/>
        <v>40.81000000000045</v>
      </c>
      <c r="H4083">
        <f t="shared" si="570"/>
        <v>198000</v>
      </c>
      <c r="I4083" s="2">
        <f>MIN(MainSheet!$C$10/MainSheet!$C$9,MainSheet!$K$9*60)</f>
        <v>660</v>
      </c>
      <c r="J4083" s="1">
        <f>IF(G4083&gt;MainSheet!$C$11,IF(J4082&gt;=0.999,1,(G4083-MainSheet!$C$11)*I4083/$B$2/60),0)</f>
        <v>1</v>
      </c>
      <c r="K4083" s="1">
        <f>IF(G4083&gt;MainSheet!$C$11+$B$6,IF(K4082&gt;=0.999,1,(G4083-MainSheet!$C$11-$B$6)*I4083/$C$2/60),0)</f>
        <v>1</v>
      </c>
      <c r="L4083" s="1">
        <f>IF(G4083&gt;MainSheet!$C$11+$B$6+$C$6,IF(L4082&gt;=0.999,1,(G4083-MainSheet!$C$11-$B$6-$C$6)*I4083/$D$2/60),0)</f>
        <v>1</v>
      </c>
      <c r="M4083">
        <f t="shared" si="571"/>
        <v>1</v>
      </c>
      <c r="N4083" s="2">
        <f t="shared" si="572"/>
        <v>3721.0526315789471</v>
      </c>
      <c r="O4083">
        <f t="shared" si="575"/>
        <v>977.02127659574455</v>
      </c>
      <c r="P4083">
        <f t="shared" si="573"/>
        <v>192000</v>
      </c>
      <c r="Q4083" s="2">
        <f t="shared" si="574"/>
        <v>196698.0739081747</v>
      </c>
      <c r="R4083">
        <f>Q4083/MainSheet!$C$8*(G4083-G4082)+R4082</f>
        <v>6308.4759548891825</v>
      </c>
      <c r="S4083">
        <f t="shared" si="576"/>
        <v>101814.7457092612</v>
      </c>
      <c r="T4083">
        <f t="shared" si="568"/>
        <v>40.81000000000045</v>
      </c>
      <c r="U4083" s="1">
        <f>Q4083/MainSheet!$C$22</f>
        <v>1</v>
      </c>
    </row>
    <row r="4084" spans="7:21">
      <c r="G4084">
        <f t="shared" si="569"/>
        <v>40.820000000000448</v>
      </c>
      <c r="H4084">
        <f t="shared" si="570"/>
        <v>198000</v>
      </c>
      <c r="I4084" s="2">
        <f>MIN(MainSheet!$C$10/MainSheet!$C$9,MainSheet!$K$9*60)</f>
        <v>660</v>
      </c>
      <c r="J4084" s="1">
        <f>IF(G4084&gt;MainSheet!$C$11,IF(J4083&gt;=0.999,1,(G4084-MainSheet!$C$11)*I4084/$B$2/60),0)</f>
        <v>1</v>
      </c>
      <c r="K4084" s="1">
        <f>IF(G4084&gt;MainSheet!$C$11+$B$6,IF(K4083&gt;=0.999,1,(G4084-MainSheet!$C$11-$B$6)*I4084/$C$2/60),0)</f>
        <v>1</v>
      </c>
      <c r="L4084" s="1">
        <f>IF(G4084&gt;MainSheet!$C$11+$B$6+$C$6,IF(L4083&gt;=0.999,1,(G4084-MainSheet!$C$11-$B$6-$C$6)*I4084/$D$2/60),0)</f>
        <v>1</v>
      </c>
      <c r="M4084">
        <f t="shared" si="571"/>
        <v>1</v>
      </c>
      <c r="N4084" s="2">
        <f t="shared" si="572"/>
        <v>3721.0526315789471</v>
      </c>
      <c r="O4084">
        <f t="shared" si="575"/>
        <v>977.02127659574455</v>
      </c>
      <c r="P4084">
        <f t="shared" si="573"/>
        <v>192000</v>
      </c>
      <c r="Q4084" s="2">
        <f t="shared" si="574"/>
        <v>196698.0739081747</v>
      </c>
      <c r="R4084">
        <f>Q4084/MainSheet!$C$8*(G4084-G4083)+R4083</f>
        <v>6310.5072013800163</v>
      </c>
      <c r="S4084">
        <f t="shared" si="576"/>
        <v>101847.52872157923</v>
      </c>
      <c r="T4084">
        <f t="shared" si="568"/>
        <v>40.820000000000448</v>
      </c>
      <c r="U4084" s="1">
        <f>Q4084/MainSheet!$C$22</f>
        <v>1</v>
      </c>
    </row>
    <row r="4085" spans="7:21">
      <c r="G4085">
        <f t="shared" si="569"/>
        <v>40.830000000000446</v>
      </c>
      <c r="H4085">
        <f t="shared" si="570"/>
        <v>198000</v>
      </c>
      <c r="I4085" s="2">
        <f>MIN(MainSheet!$C$10/MainSheet!$C$9,MainSheet!$K$9*60)</f>
        <v>660</v>
      </c>
      <c r="J4085" s="1">
        <f>IF(G4085&gt;MainSheet!$C$11,IF(J4084&gt;=0.999,1,(G4085-MainSheet!$C$11)*I4085/$B$2/60),0)</f>
        <v>1</v>
      </c>
      <c r="K4085" s="1">
        <f>IF(G4085&gt;MainSheet!$C$11+$B$6,IF(K4084&gt;=0.999,1,(G4085-MainSheet!$C$11-$B$6)*I4085/$C$2/60),0)</f>
        <v>1</v>
      </c>
      <c r="L4085" s="1">
        <f>IF(G4085&gt;MainSheet!$C$11+$B$6+$C$6,IF(L4084&gt;=0.999,1,(G4085-MainSheet!$C$11-$B$6-$C$6)*I4085/$D$2/60),0)</f>
        <v>1</v>
      </c>
      <c r="M4085">
        <f t="shared" si="571"/>
        <v>1</v>
      </c>
      <c r="N4085" s="2">
        <f t="shared" si="572"/>
        <v>3721.0526315789471</v>
      </c>
      <c r="O4085">
        <f t="shared" si="575"/>
        <v>977.02127659574455</v>
      </c>
      <c r="P4085">
        <f t="shared" si="573"/>
        <v>192000</v>
      </c>
      <c r="Q4085" s="2">
        <f t="shared" si="574"/>
        <v>196698.0739081747</v>
      </c>
      <c r="R4085">
        <f>Q4085/MainSheet!$C$8*(G4085-G4084)+R4084</f>
        <v>6312.5384478708502</v>
      </c>
      <c r="S4085">
        <f t="shared" si="576"/>
        <v>101880.31173389727</v>
      </c>
      <c r="T4085">
        <f t="shared" si="568"/>
        <v>40.830000000000446</v>
      </c>
      <c r="U4085" s="1">
        <f>Q4085/MainSheet!$C$22</f>
        <v>1</v>
      </c>
    </row>
    <row r="4086" spans="7:21">
      <c r="G4086">
        <f t="shared" si="569"/>
        <v>40.840000000000444</v>
      </c>
      <c r="H4086">
        <f t="shared" si="570"/>
        <v>198000</v>
      </c>
      <c r="I4086" s="2">
        <f>MIN(MainSheet!$C$10/MainSheet!$C$9,MainSheet!$K$9*60)</f>
        <v>660</v>
      </c>
      <c r="J4086" s="1">
        <f>IF(G4086&gt;MainSheet!$C$11,IF(J4085&gt;=0.999,1,(G4086-MainSheet!$C$11)*I4086/$B$2/60),0)</f>
        <v>1</v>
      </c>
      <c r="K4086" s="1">
        <f>IF(G4086&gt;MainSheet!$C$11+$B$6,IF(K4085&gt;=0.999,1,(G4086-MainSheet!$C$11-$B$6)*I4086/$C$2/60),0)</f>
        <v>1</v>
      </c>
      <c r="L4086" s="1">
        <f>IF(G4086&gt;MainSheet!$C$11+$B$6+$C$6,IF(L4085&gt;=0.999,1,(G4086-MainSheet!$C$11-$B$6-$C$6)*I4086/$D$2/60),0)</f>
        <v>1</v>
      </c>
      <c r="M4086">
        <f t="shared" si="571"/>
        <v>1</v>
      </c>
      <c r="N4086" s="2">
        <f t="shared" si="572"/>
        <v>3721.0526315789471</v>
      </c>
      <c r="O4086">
        <f t="shared" si="575"/>
        <v>977.02127659574455</v>
      </c>
      <c r="P4086">
        <f t="shared" si="573"/>
        <v>192000</v>
      </c>
      <c r="Q4086" s="2">
        <f t="shared" si="574"/>
        <v>196698.0739081747</v>
      </c>
      <c r="R4086">
        <f>Q4086/MainSheet!$C$8*(G4086-G4085)+R4085</f>
        <v>6314.569694361684</v>
      </c>
      <c r="S4086">
        <f t="shared" si="576"/>
        <v>101913.0947462153</v>
      </c>
      <c r="T4086">
        <f t="shared" si="568"/>
        <v>40.840000000000444</v>
      </c>
      <c r="U4086" s="1">
        <f>Q4086/MainSheet!$C$22</f>
        <v>1</v>
      </c>
    </row>
    <row r="4087" spans="7:21">
      <c r="G4087">
        <f t="shared" si="569"/>
        <v>40.850000000000442</v>
      </c>
      <c r="H4087">
        <f t="shared" si="570"/>
        <v>198000</v>
      </c>
      <c r="I4087" s="2">
        <f>MIN(MainSheet!$C$10/MainSheet!$C$9,MainSheet!$K$9*60)</f>
        <v>660</v>
      </c>
      <c r="J4087" s="1">
        <f>IF(G4087&gt;MainSheet!$C$11,IF(J4086&gt;=0.999,1,(G4087-MainSheet!$C$11)*I4087/$B$2/60),0)</f>
        <v>1</v>
      </c>
      <c r="K4087" s="1">
        <f>IF(G4087&gt;MainSheet!$C$11+$B$6,IF(K4086&gt;=0.999,1,(G4087-MainSheet!$C$11-$B$6)*I4087/$C$2/60),0)</f>
        <v>1</v>
      </c>
      <c r="L4087" s="1">
        <f>IF(G4087&gt;MainSheet!$C$11+$B$6+$C$6,IF(L4086&gt;=0.999,1,(G4087-MainSheet!$C$11-$B$6-$C$6)*I4087/$D$2/60),0)</f>
        <v>1</v>
      </c>
      <c r="M4087">
        <f t="shared" si="571"/>
        <v>1</v>
      </c>
      <c r="N4087" s="2">
        <f t="shared" si="572"/>
        <v>3721.0526315789471</v>
      </c>
      <c r="O4087">
        <f t="shared" si="575"/>
        <v>977.02127659574455</v>
      </c>
      <c r="P4087">
        <f t="shared" si="573"/>
        <v>192000</v>
      </c>
      <c r="Q4087" s="2">
        <f t="shared" si="574"/>
        <v>196698.0739081747</v>
      </c>
      <c r="R4087">
        <f>Q4087/MainSheet!$C$8*(G4087-G4086)+R4086</f>
        <v>6316.6009408525179</v>
      </c>
      <c r="S4087">
        <f t="shared" si="576"/>
        <v>101945.87775853333</v>
      </c>
      <c r="T4087">
        <f t="shared" si="568"/>
        <v>40.850000000000442</v>
      </c>
      <c r="U4087" s="1">
        <f>Q4087/MainSheet!$C$22</f>
        <v>1</v>
      </c>
    </row>
    <row r="4088" spans="7:21">
      <c r="G4088">
        <f t="shared" si="569"/>
        <v>40.86000000000044</v>
      </c>
      <c r="H4088">
        <f t="shared" si="570"/>
        <v>198000</v>
      </c>
      <c r="I4088" s="2">
        <f>MIN(MainSheet!$C$10/MainSheet!$C$9,MainSheet!$K$9*60)</f>
        <v>660</v>
      </c>
      <c r="J4088" s="1">
        <f>IF(G4088&gt;MainSheet!$C$11,IF(J4087&gt;=0.999,1,(G4088-MainSheet!$C$11)*I4088/$B$2/60),0)</f>
        <v>1</v>
      </c>
      <c r="K4088" s="1">
        <f>IF(G4088&gt;MainSheet!$C$11+$B$6,IF(K4087&gt;=0.999,1,(G4088-MainSheet!$C$11-$B$6)*I4088/$C$2/60),0)</f>
        <v>1</v>
      </c>
      <c r="L4088" s="1">
        <f>IF(G4088&gt;MainSheet!$C$11+$B$6+$C$6,IF(L4087&gt;=0.999,1,(G4088-MainSheet!$C$11-$B$6-$C$6)*I4088/$D$2/60),0)</f>
        <v>1</v>
      </c>
      <c r="M4088">
        <f t="shared" si="571"/>
        <v>1</v>
      </c>
      <c r="N4088" s="2">
        <f t="shared" si="572"/>
        <v>3721.0526315789471</v>
      </c>
      <c r="O4088">
        <f t="shared" si="575"/>
        <v>977.02127659574455</v>
      </c>
      <c r="P4088">
        <f t="shared" si="573"/>
        <v>192000</v>
      </c>
      <c r="Q4088" s="2">
        <f t="shared" si="574"/>
        <v>196698.0739081747</v>
      </c>
      <c r="R4088">
        <f>Q4088/MainSheet!$C$8*(G4088-G4087)+R4087</f>
        <v>6318.6321873433517</v>
      </c>
      <c r="S4088">
        <f t="shared" si="576"/>
        <v>101978.66077085136</v>
      </c>
      <c r="T4088">
        <f t="shared" si="568"/>
        <v>40.86000000000044</v>
      </c>
      <c r="U4088" s="1">
        <f>Q4088/MainSheet!$C$22</f>
        <v>1</v>
      </c>
    </row>
    <row r="4089" spans="7:21">
      <c r="G4089">
        <f t="shared" si="569"/>
        <v>40.870000000000438</v>
      </c>
      <c r="H4089">
        <f t="shared" si="570"/>
        <v>198000</v>
      </c>
      <c r="I4089" s="2">
        <f>MIN(MainSheet!$C$10/MainSheet!$C$9,MainSheet!$K$9*60)</f>
        <v>660</v>
      </c>
      <c r="J4089" s="1">
        <f>IF(G4089&gt;MainSheet!$C$11,IF(J4088&gt;=0.999,1,(G4089-MainSheet!$C$11)*I4089/$B$2/60),0)</f>
        <v>1</v>
      </c>
      <c r="K4089" s="1">
        <f>IF(G4089&gt;MainSheet!$C$11+$B$6,IF(K4088&gt;=0.999,1,(G4089-MainSheet!$C$11-$B$6)*I4089/$C$2/60),0)</f>
        <v>1</v>
      </c>
      <c r="L4089" s="1">
        <f>IF(G4089&gt;MainSheet!$C$11+$B$6+$C$6,IF(L4088&gt;=0.999,1,(G4089-MainSheet!$C$11-$B$6-$C$6)*I4089/$D$2/60),0)</f>
        <v>1</v>
      </c>
      <c r="M4089">
        <f t="shared" si="571"/>
        <v>1</v>
      </c>
      <c r="N4089" s="2">
        <f t="shared" si="572"/>
        <v>3721.0526315789471</v>
      </c>
      <c r="O4089">
        <f t="shared" si="575"/>
        <v>977.02127659574455</v>
      </c>
      <c r="P4089">
        <f t="shared" si="573"/>
        <v>192000</v>
      </c>
      <c r="Q4089" s="2">
        <f t="shared" si="574"/>
        <v>196698.0739081747</v>
      </c>
      <c r="R4089">
        <f>Q4089/MainSheet!$C$8*(G4089-G4088)+R4088</f>
        <v>6320.6634338341855</v>
      </c>
      <c r="S4089">
        <f t="shared" si="576"/>
        <v>102011.44378316939</v>
      </c>
      <c r="T4089">
        <f t="shared" si="568"/>
        <v>40.870000000000438</v>
      </c>
      <c r="U4089" s="1">
        <f>Q4089/MainSheet!$C$22</f>
        <v>1</v>
      </c>
    </row>
    <row r="4090" spans="7:21">
      <c r="G4090">
        <f t="shared" si="569"/>
        <v>40.880000000000436</v>
      </c>
      <c r="H4090">
        <f t="shared" si="570"/>
        <v>198000</v>
      </c>
      <c r="I4090" s="2">
        <f>MIN(MainSheet!$C$10/MainSheet!$C$9,MainSheet!$K$9*60)</f>
        <v>660</v>
      </c>
      <c r="J4090" s="1">
        <f>IF(G4090&gt;MainSheet!$C$11,IF(J4089&gt;=0.999,1,(G4090-MainSheet!$C$11)*I4090/$B$2/60),0)</f>
        <v>1</v>
      </c>
      <c r="K4090" s="1">
        <f>IF(G4090&gt;MainSheet!$C$11+$B$6,IF(K4089&gt;=0.999,1,(G4090-MainSheet!$C$11-$B$6)*I4090/$C$2/60),0)</f>
        <v>1</v>
      </c>
      <c r="L4090" s="1">
        <f>IF(G4090&gt;MainSheet!$C$11+$B$6+$C$6,IF(L4089&gt;=0.999,1,(G4090-MainSheet!$C$11-$B$6-$C$6)*I4090/$D$2/60),0)</f>
        <v>1</v>
      </c>
      <c r="M4090">
        <f t="shared" si="571"/>
        <v>1</v>
      </c>
      <c r="N4090" s="2">
        <f t="shared" si="572"/>
        <v>3721.0526315789471</v>
      </c>
      <c r="O4090">
        <f t="shared" si="575"/>
        <v>977.02127659574455</v>
      </c>
      <c r="P4090">
        <f t="shared" si="573"/>
        <v>192000</v>
      </c>
      <c r="Q4090" s="2">
        <f t="shared" si="574"/>
        <v>196698.0739081747</v>
      </c>
      <c r="R4090">
        <f>Q4090/MainSheet!$C$8*(G4090-G4089)+R4089</f>
        <v>6322.6946803250194</v>
      </c>
      <c r="S4090">
        <f t="shared" si="576"/>
        <v>102044.22679548743</v>
      </c>
      <c r="T4090">
        <f t="shared" si="568"/>
        <v>40.880000000000436</v>
      </c>
      <c r="U4090" s="1">
        <f>Q4090/MainSheet!$C$22</f>
        <v>1</v>
      </c>
    </row>
    <row r="4091" spans="7:21">
      <c r="G4091">
        <f t="shared" si="569"/>
        <v>40.890000000000434</v>
      </c>
      <c r="H4091">
        <f t="shared" si="570"/>
        <v>198000</v>
      </c>
      <c r="I4091" s="2">
        <f>MIN(MainSheet!$C$10/MainSheet!$C$9,MainSheet!$K$9*60)</f>
        <v>660</v>
      </c>
      <c r="J4091" s="1">
        <f>IF(G4091&gt;MainSheet!$C$11,IF(J4090&gt;=0.999,1,(G4091-MainSheet!$C$11)*I4091/$B$2/60),0)</f>
        <v>1</v>
      </c>
      <c r="K4091" s="1">
        <f>IF(G4091&gt;MainSheet!$C$11+$B$6,IF(K4090&gt;=0.999,1,(G4091-MainSheet!$C$11-$B$6)*I4091/$C$2/60),0)</f>
        <v>1</v>
      </c>
      <c r="L4091" s="1">
        <f>IF(G4091&gt;MainSheet!$C$11+$B$6+$C$6,IF(L4090&gt;=0.999,1,(G4091-MainSheet!$C$11-$B$6-$C$6)*I4091/$D$2/60),0)</f>
        <v>1</v>
      </c>
      <c r="M4091">
        <f t="shared" si="571"/>
        <v>1</v>
      </c>
      <c r="N4091" s="2">
        <f t="shared" si="572"/>
        <v>3721.0526315789471</v>
      </c>
      <c r="O4091">
        <f t="shared" si="575"/>
        <v>977.02127659574455</v>
      </c>
      <c r="P4091">
        <f t="shared" si="573"/>
        <v>192000</v>
      </c>
      <c r="Q4091" s="2">
        <f t="shared" si="574"/>
        <v>196698.0739081747</v>
      </c>
      <c r="R4091">
        <f>Q4091/MainSheet!$C$8*(G4091-G4090)+R4090</f>
        <v>6324.7259268158532</v>
      </c>
      <c r="S4091">
        <f t="shared" si="576"/>
        <v>102077.00980780546</v>
      </c>
      <c r="T4091">
        <f t="shared" si="568"/>
        <v>40.890000000000434</v>
      </c>
      <c r="U4091" s="1">
        <f>Q4091/MainSheet!$C$22</f>
        <v>1</v>
      </c>
    </row>
    <row r="4092" spans="7:21">
      <c r="G4092">
        <f t="shared" si="569"/>
        <v>40.900000000000432</v>
      </c>
      <c r="H4092">
        <f t="shared" si="570"/>
        <v>198000</v>
      </c>
      <c r="I4092" s="2">
        <f>MIN(MainSheet!$C$10/MainSheet!$C$9,MainSheet!$K$9*60)</f>
        <v>660</v>
      </c>
      <c r="J4092" s="1">
        <f>IF(G4092&gt;MainSheet!$C$11,IF(J4091&gt;=0.999,1,(G4092-MainSheet!$C$11)*I4092/$B$2/60),0)</f>
        <v>1</v>
      </c>
      <c r="K4092" s="1">
        <f>IF(G4092&gt;MainSheet!$C$11+$B$6,IF(K4091&gt;=0.999,1,(G4092-MainSheet!$C$11-$B$6)*I4092/$C$2/60),0)</f>
        <v>1</v>
      </c>
      <c r="L4092" s="1">
        <f>IF(G4092&gt;MainSheet!$C$11+$B$6+$C$6,IF(L4091&gt;=0.999,1,(G4092-MainSheet!$C$11-$B$6-$C$6)*I4092/$D$2/60),0)</f>
        <v>1</v>
      </c>
      <c r="M4092">
        <f t="shared" si="571"/>
        <v>1</v>
      </c>
      <c r="N4092" s="2">
        <f t="shared" si="572"/>
        <v>3721.0526315789471</v>
      </c>
      <c r="O4092">
        <f t="shared" si="575"/>
        <v>977.02127659574455</v>
      </c>
      <c r="P4092">
        <f t="shared" si="573"/>
        <v>192000</v>
      </c>
      <c r="Q4092" s="2">
        <f t="shared" si="574"/>
        <v>196698.0739081747</v>
      </c>
      <c r="R4092">
        <f>Q4092/MainSheet!$C$8*(G4092-G4091)+R4091</f>
        <v>6326.757173306687</v>
      </c>
      <c r="S4092">
        <f t="shared" si="576"/>
        <v>102109.79282012349</v>
      </c>
      <c r="T4092">
        <f t="shared" si="568"/>
        <v>40.900000000000432</v>
      </c>
      <c r="U4092" s="1">
        <f>Q4092/MainSheet!$C$22</f>
        <v>1</v>
      </c>
    </row>
    <row r="4093" spans="7:21">
      <c r="G4093">
        <f t="shared" si="569"/>
        <v>40.91000000000043</v>
      </c>
      <c r="H4093">
        <f t="shared" si="570"/>
        <v>198000</v>
      </c>
      <c r="I4093" s="2">
        <f>MIN(MainSheet!$C$10/MainSheet!$C$9,MainSheet!$K$9*60)</f>
        <v>660</v>
      </c>
      <c r="J4093" s="1">
        <f>IF(G4093&gt;MainSheet!$C$11,IF(J4092&gt;=0.999,1,(G4093-MainSheet!$C$11)*I4093/$B$2/60),0)</f>
        <v>1</v>
      </c>
      <c r="K4093" s="1">
        <f>IF(G4093&gt;MainSheet!$C$11+$B$6,IF(K4092&gt;=0.999,1,(G4093-MainSheet!$C$11-$B$6)*I4093/$C$2/60),0)</f>
        <v>1</v>
      </c>
      <c r="L4093" s="1">
        <f>IF(G4093&gt;MainSheet!$C$11+$B$6+$C$6,IF(L4092&gt;=0.999,1,(G4093-MainSheet!$C$11-$B$6-$C$6)*I4093/$D$2/60),0)</f>
        <v>1</v>
      </c>
      <c r="M4093">
        <f t="shared" si="571"/>
        <v>1</v>
      </c>
      <c r="N4093" s="2">
        <f t="shared" si="572"/>
        <v>3721.0526315789471</v>
      </c>
      <c r="O4093">
        <f t="shared" si="575"/>
        <v>977.02127659574455</v>
      </c>
      <c r="P4093">
        <f t="shared" si="573"/>
        <v>192000</v>
      </c>
      <c r="Q4093" s="2">
        <f t="shared" si="574"/>
        <v>196698.0739081747</v>
      </c>
      <c r="R4093">
        <f>Q4093/MainSheet!$C$8*(G4093-G4092)+R4092</f>
        <v>6328.7884197975209</v>
      </c>
      <c r="S4093">
        <f t="shared" si="576"/>
        <v>102142.57583244152</v>
      </c>
      <c r="T4093">
        <f t="shared" si="568"/>
        <v>40.91000000000043</v>
      </c>
      <c r="U4093" s="1">
        <f>Q4093/MainSheet!$C$22</f>
        <v>1</v>
      </c>
    </row>
    <row r="4094" spans="7:21">
      <c r="G4094">
        <f t="shared" si="569"/>
        <v>40.920000000000428</v>
      </c>
      <c r="H4094">
        <f t="shared" si="570"/>
        <v>198000</v>
      </c>
      <c r="I4094" s="2">
        <f>MIN(MainSheet!$C$10/MainSheet!$C$9,MainSheet!$K$9*60)</f>
        <v>660</v>
      </c>
      <c r="J4094" s="1">
        <f>IF(G4094&gt;MainSheet!$C$11,IF(J4093&gt;=0.999,1,(G4094-MainSheet!$C$11)*I4094/$B$2/60),0)</f>
        <v>1</v>
      </c>
      <c r="K4094" s="1">
        <f>IF(G4094&gt;MainSheet!$C$11+$B$6,IF(K4093&gt;=0.999,1,(G4094-MainSheet!$C$11-$B$6)*I4094/$C$2/60),0)</f>
        <v>1</v>
      </c>
      <c r="L4094" s="1">
        <f>IF(G4094&gt;MainSheet!$C$11+$B$6+$C$6,IF(L4093&gt;=0.999,1,(G4094-MainSheet!$C$11-$B$6-$C$6)*I4094/$D$2/60),0)</f>
        <v>1</v>
      </c>
      <c r="M4094">
        <f t="shared" si="571"/>
        <v>1</v>
      </c>
      <c r="N4094" s="2">
        <f t="shared" si="572"/>
        <v>3721.0526315789471</v>
      </c>
      <c r="O4094">
        <f t="shared" si="575"/>
        <v>977.02127659574455</v>
      </c>
      <c r="P4094">
        <f t="shared" si="573"/>
        <v>192000</v>
      </c>
      <c r="Q4094" s="2">
        <f t="shared" si="574"/>
        <v>196698.0739081747</v>
      </c>
      <c r="R4094">
        <f>Q4094/MainSheet!$C$8*(G4094-G4093)+R4093</f>
        <v>6330.8196662883547</v>
      </c>
      <c r="S4094">
        <f t="shared" si="576"/>
        <v>102175.35884475955</v>
      </c>
      <c r="T4094">
        <f t="shared" si="568"/>
        <v>40.920000000000428</v>
      </c>
      <c r="U4094" s="1">
        <f>Q4094/MainSheet!$C$22</f>
        <v>1</v>
      </c>
    </row>
    <row r="4095" spans="7:21">
      <c r="G4095">
        <f t="shared" si="569"/>
        <v>40.930000000000426</v>
      </c>
      <c r="H4095">
        <f t="shared" si="570"/>
        <v>198000</v>
      </c>
      <c r="I4095" s="2">
        <f>MIN(MainSheet!$C$10/MainSheet!$C$9,MainSheet!$K$9*60)</f>
        <v>660</v>
      </c>
      <c r="J4095" s="1">
        <f>IF(G4095&gt;MainSheet!$C$11,IF(J4094&gt;=0.999,1,(G4095-MainSheet!$C$11)*I4095/$B$2/60),0)</f>
        <v>1</v>
      </c>
      <c r="K4095" s="1">
        <f>IF(G4095&gt;MainSheet!$C$11+$B$6,IF(K4094&gt;=0.999,1,(G4095-MainSheet!$C$11-$B$6)*I4095/$C$2/60),0)</f>
        <v>1</v>
      </c>
      <c r="L4095" s="1">
        <f>IF(G4095&gt;MainSheet!$C$11+$B$6+$C$6,IF(L4094&gt;=0.999,1,(G4095-MainSheet!$C$11-$B$6-$C$6)*I4095/$D$2/60),0)</f>
        <v>1</v>
      </c>
      <c r="M4095">
        <f t="shared" si="571"/>
        <v>1</v>
      </c>
      <c r="N4095" s="2">
        <f t="shared" si="572"/>
        <v>3721.0526315789471</v>
      </c>
      <c r="O4095">
        <f t="shared" si="575"/>
        <v>977.02127659574455</v>
      </c>
      <c r="P4095">
        <f t="shared" si="573"/>
        <v>192000</v>
      </c>
      <c r="Q4095" s="2">
        <f t="shared" si="574"/>
        <v>196698.0739081747</v>
      </c>
      <c r="R4095">
        <f>Q4095/MainSheet!$C$8*(G4095-G4094)+R4094</f>
        <v>6332.8509127791885</v>
      </c>
      <c r="S4095">
        <f t="shared" si="576"/>
        <v>102208.14185707759</v>
      </c>
      <c r="T4095">
        <f t="shared" si="568"/>
        <v>40.930000000000426</v>
      </c>
      <c r="U4095" s="1">
        <f>Q4095/MainSheet!$C$22</f>
        <v>1</v>
      </c>
    </row>
    <row r="4096" spans="7:21">
      <c r="G4096">
        <f t="shared" si="569"/>
        <v>40.940000000000424</v>
      </c>
      <c r="H4096">
        <f t="shared" si="570"/>
        <v>198000</v>
      </c>
      <c r="I4096" s="2">
        <f>MIN(MainSheet!$C$10/MainSheet!$C$9,MainSheet!$K$9*60)</f>
        <v>660</v>
      </c>
      <c r="J4096" s="1">
        <f>IF(G4096&gt;MainSheet!$C$11,IF(J4095&gt;=0.999,1,(G4096-MainSheet!$C$11)*I4096/$B$2/60),0)</f>
        <v>1</v>
      </c>
      <c r="K4096" s="1">
        <f>IF(G4096&gt;MainSheet!$C$11+$B$6,IF(K4095&gt;=0.999,1,(G4096-MainSheet!$C$11-$B$6)*I4096/$C$2/60),0)</f>
        <v>1</v>
      </c>
      <c r="L4096" s="1">
        <f>IF(G4096&gt;MainSheet!$C$11+$B$6+$C$6,IF(L4095&gt;=0.999,1,(G4096-MainSheet!$C$11-$B$6-$C$6)*I4096/$D$2/60),0)</f>
        <v>1</v>
      </c>
      <c r="M4096">
        <f t="shared" si="571"/>
        <v>1</v>
      </c>
      <c r="N4096" s="2">
        <f t="shared" si="572"/>
        <v>3721.0526315789471</v>
      </c>
      <c r="O4096">
        <f t="shared" si="575"/>
        <v>977.02127659574455</v>
      </c>
      <c r="P4096">
        <f t="shared" si="573"/>
        <v>192000</v>
      </c>
      <c r="Q4096" s="2">
        <f t="shared" si="574"/>
        <v>196698.0739081747</v>
      </c>
      <c r="R4096">
        <f>Q4096/MainSheet!$C$8*(G4096-G4095)+R4095</f>
        <v>6334.8821592700224</v>
      </c>
      <c r="S4096">
        <f t="shared" si="576"/>
        <v>102240.92486939562</v>
      </c>
      <c r="T4096">
        <f t="shared" si="568"/>
        <v>40.940000000000424</v>
      </c>
      <c r="U4096" s="1">
        <f>Q4096/MainSheet!$C$22</f>
        <v>1</v>
      </c>
    </row>
    <row r="4097" spans="7:21">
      <c r="G4097">
        <f t="shared" si="569"/>
        <v>40.950000000000422</v>
      </c>
      <c r="H4097">
        <f t="shared" si="570"/>
        <v>198000</v>
      </c>
      <c r="I4097" s="2">
        <f>MIN(MainSheet!$C$10/MainSheet!$C$9,MainSheet!$K$9*60)</f>
        <v>660</v>
      </c>
      <c r="J4097" s="1">
        <f>IF(G4097&gt;MainSheet!$C$11,IF(J4096&gt;=0.999,1,(G4097-MainSheet!$C$11)*I4097/$B$2/60),0)</f>
        <v>1</v>
      </c>
      <c r="K4097" s="1">
        <f>IF(G4097&gt;MainSheet!$C$11+$B$6,IF(K4096&gt;=0.999,1,(G4097-MainSheet!$C$11-$B$6)*I4097/$C$2/60),0)</f>
        <v>1</v>
      </c>
      <c r="L4097" s="1">
        <f>IF(G4097&gt;MainSheet!$C$11+$B$6+$C$6,IF(L4096&gt;=0.999,1,(G4097-MainSheet!$C$11-$B$6-$C$6)*I4097/$D$2/60),0)</f>
        <v>1</v>
      </c>
      <c r="M4097">
        <f t="shared" si="571"/>
        <v>1</v>
      </c>
      <c r="N4097" s="2">
        <f t="shared" si="572"/>
        <v>3721.0526315789471</v>
      </c>
      <c r="O4097">
        <f t="shared" si="575"/>
        <v>977.02127659574455</v>
      </c>
      <c r="P4097">
        <f t="shared" si="573"/>
        <v>192000</v>
      </c>
      <c r="Q4097" s="2">
        <f t="shared" si="574"/>
        <v>196698.0739081747</v>
      </c>
      <c r="R4097">
        <f>Q4097/MainSheet!$C$8*(G4097-G4096)+R4096</f>
        <v>6336.9134057608562</v>
      </c>
      <c r="S4097">
        <f t="shared" si="576"/>
        <v>102273.70788171365</v>
      </c>
      <c r="T4097">
        <f t="shared" si="568"/>
        <v>40.950000000000422</v>
      </c>
      <c r="U4097" s="1">
        <f>Q4097/MainSheet!$C$22</f>
        <v>1</v>
      </c>
    </row>
    <row r="4098" spans="7:21">
      <c r="G4098">
        <f t="shared" si="569"/>
        <v>40.96000000000042</v>
      </c>
      <c r="H4098">
        <f t="shared" si="570"/>
        <v>198000</v>
      </c>
      <c r="I4098" s="2">
        <f>MIN(MainSheet!$C$10/MainSheet!$C$9,MainSheet!$K$9*60)</f>
        <v>660</v>
      </c>
      <c r="J4098" s="1">
        <f>IF(G4098&gt;MainSheet!$C$11,IF(J4097&gt;=0.999,1,(G4098-MainSheet!$C$11)*I4098/$B$2/60),0)</f>
        <v>1</v>
      </c>
      <c r="K4098" s="1">
        <f>IF(G4098&gt;MainSheet!$C$11+$B$6,IF(K4097&gt;=0.999,1,(G4098-MainSheet!$C$11-$B$6)*I4098/$C$2/60),0)</f>
        <v>1</v>
      </c>
      <c r="L4098" s="1">
        <f>IF(G4098&gt;MainSheet!$C$11+$B$6+$C$6,IF(L4097&gt;=0.999,1,(G4098-MainSheet!$C$11-$B$6-$C$6)*I4098/$D$2/60),0)</f>
        <v>1</v>
      </c>
      <c r="M4098">
        <f t="shared" si="571"/>
        <v>1</v>
      </c>
      <c r="N4098" s="2">
        <f t="shared" si="572"/>
        <v>3721.0526315789471</v>
      </c>
      <c r="O4098">
        <f t="shared" si="575"/>
        <v>977.02127659574455</v>
      </c>
      <c r="P4098">
        <f t="shared" si="573"/>
        <v>192000</v>
      </c>
      <c r="Q4098" s="2">
        <f t="shared" si="574"/>
        <v>196698.0739081747</v>
      </c>
      <c r="R4098">
        <f>Q4098/MainSheet!$C$8*(G4098-G4097)+R4097</f>
        <v>6338.9446522516901</v>
      </c>
      <c r="S4098">
        <f t="shared" si="576"/>
        <v>102306.49089403168</v>
      </c>
      <c r="T4098">
        <f t="shared" si="568"/>
        <v>40.96000000000042</v>
      </c>
      <c r="U4098" s="1">
        <f>Q4098/MainSheet!$C$22</f>
        <v>1</v>
      </c>
    </row>
    <row r="4099" spans="7:21">
      <c r="G4099">
        <f t="shared" si="569"/>
        <v>40.970000000000418</v>
      </c>
      <c r="H4099">
        <f t="shared" si="570"/>
        <v>198000</v>
      </c>
      <c r="I4099" s="2">
        <f>MIN(MainSheet!$C$10/MainSheet!$C$9,MainSheet!$K$9*60)</f>
        <v>660</v>
      </c>
      <c r="J4099" s="1">
        <f>IF(G4099&gt;MainSheet!$C$11,IF(J4098&gt;=0.999,1,(G4099-MainSheet!$C$11)*I4099/$B$2/60),0)</f>
        <v>1</v>
      </c>
      <c r="K4099" s="1">
        <f>IF(G4099&gt;MainSheet!$C$11+$B$6,IF(K4098&gt;=0.999,1,(G4099-MainSheet!$C$11-$B$6)*I4099/$C$2/60),0)</f>
        <v>1</v>
      </c>
      <c r="L4099" s="1">
        <f>IF(G4099&gt;MainSheet!$C$11+$B$6+$C$6,IF(L4098&gt;=0.999,1,(G4099-MainSheet!$C$11-$B$6-$C$6)*I4099/$D$2/60),0)</f>
        <v>1</v>
      </c>
      <c r="M4099">
        <f t="shared" si="571"/>
        <v>1</v>
      </c>
      <c r="N4099" s="2">
        <f t="shared" si="572"/>
        <v>3721.0526315789471</v>
      </c>
      <c r="O4099">
        <f t="shared" si="575"/>
        <v>977.02127659574455</v>
      </c>
      <c r="P4099">
        <f t="shared" si="573"/>
        <v>192000</v>
      </c>
      <c r="Q4099" s="2">
        <f t="shared" si="574"/>
        <v>196698.0739081747</v>
      </c>
      <c r="R4099">
        <f>Q4099/MainSheet!$C$8*(G4099-G4098)+R4098</f>
        <v>6340.9758987425239</v>
      </c>
      <c r="S4099">
        <f t="shared" si="576"/>
        <v>102339.27390634971</v>
      </c>
      <c r="T4099">
        <f t="shared" ref="T4099:T4162" si="577">G4099</f>
        <v>40.970000000000418</v>
      </c>
      <c r="U4099" s="1">
        <f>Q4099/MainSheet!$C$22</f>
        <v>1</v>
      </c>
    </row>
    <row r="4100" spans="7:21">
      <c r="G4100">
        <f t="shared" ref="G4100:G4163" si="578">G4099+$F$2</f>
        <v>40.980000000000416</v>
      </c>
      <c r="H4100">
        <f t="shared" ref="H4100:H4163" si="579">H4099</f>
        <v>198000</v>
      </c>
      <c r="I4100" s="2">
        <f>MIN(MainSheet!$C$10/MainSheet!$C$9,MainSheet!$K$9*60)</f>
        <v>660</v>
      </c>
      <c r="J4100" s="1">
        <f>IF(G4100&gt;MainSheet!$C$11,IF(J4099&gt;=0.999,1,(G4100-MainSheet!$C$11)*I4100/$B$2/60),0)</f>
        <v>1</v>
      </c>
      <c r="K4100" s="1">
        <f>IF(G4100&gt;MainSheet!$C$11+$B$6,IF(K4099&gt;=0.999,1,(G4100-MainSheet!$C$11-$B$6)*I4100/$C$2/60),0)</f>
        <v>1</v>
      </c>
      <c r="L4100" s="1">
        <f>IF(G4100&gt;MainSheet!$C$11+$B$6+$C$6,IF(L4099&gt;=0.999,1,(G4100-MainSheet!$C$11-$B$6-$C$6)*I4100/$D$2/60),0)</f>
        <v>1</v>
      </c>
      <c r="M4100">
        <f t="shared" ref="M4100:M4163" si="580">(J4100*$B$2+K4100*$C$2+L4100*$D$2)/SUM($B$2:$D$2)</f>
        <v>1</v>
      </c>
      <c r="N4100" s="2">
        <f t="shared" ref="N4100:N4163" si="581">IF(J4100&gt;=0.01,((1-J4100)*B$3+B$4*(J4100)),0)</f>
        <v>3721.0526315789471</v>
      </c>
      <c r="O4100">
        <f t="shared" si="575"/>
        <v>977.02127659574455</v>
      </c>
      <c r="P4100">
        <f t="shared" ref="P4100:P4163" si="582">IF(IF(N4100+O4100&gt;H4100,H4100-O4100-N4100,IF(L4100&gt;0,((1-L4100)*D$3+D$4*(L4100)),0))+O4100+N4100&gt;H4100,H4100-N4100-O4100,IF(N4100+O4100&gt;H4100,H4100-O4100-N4100,IF(L4100&gt;0,((1-L4100)*D$3+D$4*(L4100)),0)))</f>
        <v>192000</v>
      </c>
      <c r="Q4100" s="2">
        <f t="shared" ref="Q4100:Q4163" si="583">SUM(N4100:P4100)</f>
        <v>196698.0739081747</v>
      </c>
      <c r="R4100">
        <f>Q4100/MainSheet!$C$8*(G4100-G4099)+R4099</f>
        <v>6343.0071452333577</v>
      </c>
      <c r="S4100">
        <f t="shared" si="576"/>
        <v>102372.05691866775</v>
      </c>
      <c r="T4100">
        <f t="shared" si="577"/>
        <v>40.980000000000416</v>
      </c>
      <c r="U4100" s="1">
        <f>Q4100/MainSheet!$C$22</f>
        <v>1</v>
      </c>
    </row>
    <row r="4101" spans="7:21">
      <c r="G4101">
        <f t="shared" si="578"/>
        <v>40.990000000000414</v>
      </c>
      <c r="H4101">
        <f t="shared" si="579"/>
        <v>198000</v>
      </c>
      <c r="I4101" s="2">
        <f>MIN(MainSheet!$C$10/MainSheet!$C$9,MainSheet!$K$9*60)</f>
        <v>660</v>
      </c>
      <c r="J4101" s="1">
        <f>IF(G4101&gt;MainSheet!$C$11,IF(J4100&gt;=0.999,1,(G4101-MainSheet!$C$11)*I4101/$B$2/60),0)</f>
        <v>1</v>
      </c>
      <c r="K4101" s="1">
        <f>IF(G4101&gt;MainSheet!$C$11+$B$6,IF(K4100&gt;=0.999,1,(G4101-MainSheet!$C$11-$B$6)*I4101/$C$2/60),0)</f>
        <v>1</v>
      </c>
      <c r="L4101" s="1">
        <f>IF(G4101&gt;MainSheet!$C$11+$B$6+$C$6,IF(L4100&gt;=0.999,1,(G4101-MainSheet!$C$11-$B$6-$C$6)*I4101/$D$2/60),0)</f>
        <v>1</v>
      </c>
      <c r="M4101">
        <f t="shared" si="580"/>
        <v>1</v>
      </c>
      <c r="N4101" s="2">
        <f t="shared" si="581"/>
        <v>3721.0526315789471</v>
      </c>
      <c r="O4101">
        <f t="shared" ref="O4101:O4164" si="584">IF(K4101&gt;=0.01,((1-K4101)*C$3+C$4*(K4101)),0)</f>
        <v>977.02127659574455</v>
      </c>
      <c r="P4101">
        <f t="shared" si="582"/>
        <v>192000</v>
      </c>
      <c r="Q4101" s="2">
        <f t="shared" si="583"/>
        <v>196698.0739081747</v>
      </c>
      <c r="R4101">
        <f>Q4101/MainSheet!$C$8*(G4101-G4100)+R4100</f>
        <v>6345.0383917241916</v>
      </c>
      <c r="S4101">
        <f t="shared" ref="S4101:S4164" si="585">Q4101*$F$2/60+S4100</f>
        <v>102404.83993098578</v>
      </c>
      <c r="T4101">
        <f t="shared" si="577"/>
        <v>40.990000000000414</v>
      </c>
      <c r="U4101" s="1">
        <f>Q4101/MainSheet!$C$22</f>
        <v>1</v>
      </c>
    </row>
    <row r="4102" spans="7:21">
      <c r="G4102">
        <f t="shared" si="578"/>
        <v>41.000000000000412</v>
      </c>
      <c r="H4102">
        <f t="shared" si="579"/>
        <v>198000</v>
      </c>
      <c r="I4102" s="2">
        <f>MIN(MainSheet!$C$10/MainSheet!$C$9,MainSheet!$K$9*60)</f>
        <v>660</v>
      </c>
      <c r="J4102" s="1">
        <f>IF(G4102&gt;MainSheet!$C$11,IF(J4101&gt;=0.999,1,(G4102-MainSheet!$C$11)*I4102/$B$2/60),0)</f>
        <v>1</v>
      </c>
      <c r="K4102" s="1">
        <f>IF(G4102&gt;MainSheet!$C$11+$B$6,IF(K4101&gt;=0.999,1,(G4102-MainSheet!$C$11-$B$6)*I4102/$C$2/60),0)</f>
        <v>1</v>
      </c>
      <c r="L4102" s="1">
        <f>IF(G4102&gt;MainSheet!$C$11+$B$6+$C$6,IF(L4101&gt;=0.999,1,(G4102-MainSheet!$C$11-$B$6-$C$6)*I4102/$D$2/60),0)</f>
        <v>1</v>
      </c>
      <c r="M4102">
        <f t="shared" si="580"/>
        <v>1</v>
      </c>
      <c r="N4102" s="2">
        <f t="shared" si="581"/>
        <v>3721.0526315789471</v>
      </c>
      <c r="O4102">
        <f t="shared" si="584"/>
        <v>977.02127659574455</v>
      </c>
      <c r="P4102">
        <f t="shared" si="582"/>
        <v>192000</v>
      </c>
      <c r="Q4102" s="2">
        <f t="shared" si="583"/>
        <v>196698.0739081747</v>
      </c>
      <c r="R4102">
        <f>Q4102/MainSheet!$C$8*(G4102-G4101)+R4101</f>
        <v>6347.0696382150254</v>
      </c>
      <c r="S4102">
        <f t="shared" si="585"/>
        <v>102437.62294330381</v>
      </c>
      <c r="T4102">
        <f t="shared" si="577"/>
        <v>41.000000000000412</v>
      </c>
      <c r="U4102" s="1">
        <f>Q4102/MainSheet!$C$22</f>
        <v>1</v>
      </c>
    </row>
    <row r="4103" spans="7:21">
      <c r="G4103">
        <f t="shared" si="578"/>
        <v>41.01000000000041</v>
      </c>
      <c r="H4103">
        <f t="shared" si="579"/>
        <v>198000</v>
      </c>
      <c r="I4103" s="2">
        <f>MIN(MainSheet!$C$10/MainSheet!$C$9,MainSheet!$K$9*60)</f>
        <v>660</v>
      </c>
      <c r="J4103" s="1">
        <f>IF(G4103&gt;MainSheet!$C$11,IF(J4102&gt;=0.999,1,(G4103-MainSheet!$C$11)*I4103/$B$2/60),0)</f>
        <v>1</v>
      </c>
      <c r="K4103" s="1">
        <f>IF(G4103&gt;MainSheet!$C$11+$B$6,IF(K4102&gt;=0.999,1,(G4103-MainSheet!$C$11-$B$6)*I4103/$C$2/60),0)</f>
        <v>1</v>
      </c>
      <c r="L4103" s="1">
        <f>IF(G4103&gt;MainSheet!$C$11+$B$6+$C$6,IF(L4102&gt;=0.999,1,(G4103-MainSheet!$C$11-$B$6-$C$6)*I4103/$D$2/60),0)</f>
        <v>1</v>
      </c>
      <c r="M4103">
        <f t="shared" si="580"/>
        <v>1</v>
      </c>
      <c r="N4103" s="2">
        <f t="shared" si="581"/>
        <v>3721.0526315789471</v>
      </c>
      <c r="O4103">
        <f t="shared" si="584"/>
        <v>977.02127659574455</v>
      </c>
      <c r="P4103">
        <f t="shared" si="582"/>
        <v>192000</v>
      </c>
      <c r="Q4103" s="2">
        <f t="shared" si="583"/>
        <v>196698.0739081747</v>
      </c>
      <c r="R4103">
        <f>Q4103/MainSheet!$C$8*(G4103-G4102)+R4102</f>
        <v>6349.1008847058592</v>
      </c>
      <c r="S4103">
        <f t="shared" si="585"/>
        <v>102470.40595562184</v>
      </c>
      <c r="T4103">
        <f t="shared" si="577"/>
        <v>41.01000000000041</v>
      </c>
      <c r="U4103" s="1">
        <f>Q4103/MainSheet!$C$22</f>
        <v>1</v>
      </c>
    </row>
    <row r="4104" spans="7:21">
      <c r="G4104">
        <f t="shared" si="578"/>
        <v>41.020000000000408</v>
      </c>
      <c r="H4104">
        <f t="shared" si="579"/>
        <v>198000</v>
      </c>
      <c r="I4104" s="2">
        <f>MIN(MainSheet!$C$10/MainSheet!$C$9,MainSheet!$K$9*60)</f>
        <v>660</v>
      </c>
      <c r="J4104" s="1">
        <f>IF(G4104&gt;MainSheet!$C$11,IF(J4103&gt;=0.999,1,(G4104-MainSheet!$C$11)*I4104/$B$2/60),0)</f>
        <v>1</v>
      </c>
      <c r="K4104" s="1">
        <f>IF(G4104&gt;MainSheet!$C$11+$B$6,IF(K4103&gt;=0.999,1,(G4104-MainSheet!$C$11-$B$6)*I4104/$C$2/60),0)</f>
        <v>1</v>
      </c>
      <c r="L4104" s="1">
        <f>IF(G4104&gt;MainSheet!$C$11+$B$6+$C$6,IF(L4103&gt;=0.999,1,(G4104-MainSheet!$C$11-$B$6-$C$6)*I4104/$D$2/60),0)</f>
        <v>1</v>
      </c>
      <c r="M4104">
        <f t="shared" si="580"/>
        <v>1</v>
      </c>
      <c r="N4104" s="2">
        <f t="shared" si="581"/>
        <v>3721.0526315789471</v>
      </c>
      <c r="O4104">
        <f t="shared" si="584"/>
        <v>977.02127659574455</v>
      </c>
      <c r="P4104">
        <f t="shared" si="582"/>
        <v>192000</v>
      </c>
      <c r="Q4104" s="2">
        <f t="shared" si="583"/>
        <v>196698.0739081747</v>
      </c>
      <c r="R4104">
        <f>Q4104/MainSheet!$C$8*(G4104-G4103)+R4103</f>
        <v>6351.1321311966931</v>
      </c>
      <c r="S4104">
        <f t="shared" si="585"/>
        <v>102503.18896793987</v>
      </c>
      <c r="T4104">
        <f t="shared" si="577"/>
        <v>41.020000000000408</v>
      </c>
      <c r="U4104" s="1">
        <f>Q4104/MainSheet!$C$22</f>
        <v>1</v>
      </c>
    </row>
    <row r="4105" spans="7:21">
      <c r="G4105">
        <f t="shared" si="578"/>
        <v>41.030000000000406</v>
      </c>
      <c r="H4105">
        <f t="shared" si="579"/>
        <v>198000</v>
      </c>
      <c r="I4105" s="2">
        <f>MIN(MainSheet!$C$10/MainSheet!$C$9,MainSheet!$K$9*60)</f>
        <v>660</v>
      </c>
      <c r="J4105" s="1">
        <f>IF(G4105&gt;MainSheet!$C$11,IF(J4104&gt;=0.999,1,(G4105-MainSheet!$C$11)*I4105/$B$2/60),0)</f>
        <v>1</v>
      </c>
      <c r="K4105" s="1">
        <f>IF(G4105&gt;MainSheet!$C$11+$B$6,IF(K4104&gt;=0.999,1,(G4105-MainSheet!$C$11-$B$6)*I4105/$C$2/60),0)</f>
        <v>1</v>
      </c>
      <c r="L4105" s="1">
        <f>IF(G4105&gt;MainSheet!$C$11+$B$6+$C$6,IF(L4104&gt;=0.999,1,(G4105-MainSheet!$C$11-$B$6-$C$6)*I4105/$D$2/60),0)</f>
        <v>1</v>
      </c>
      <c r="M4105">
        <f t="shared" si="580"/>
        <v>1</v>
      </c>
      <c r="N4105" s="2">
        <f t="shared" si="581"/>
        <v>3721.0526315789471</v>
      </c>
      <c r="O4105">
        <f t="shared" si="584"/>
        <v>977.02127659574455</v>
      </c>
      <c r="P4105">
        <f t="shared" si="582"/>
        <v>192000</v>
      </c>
      <c r="Q4105" s="2">
        <f t="shared" si="583"/>
        <v>196698.0739081747</v>
      </c>
      <c r="R4105">
        <f>Q4105/MainSheet!$C$8*(G4105-G4104)+R4104</f>
        <v>6353.1633776875269</v>
      </c>
      <c r="S4105">
        <f t="shared" si="585"/>
        <v>102535.97198025791</v>
      </c>
      <c r="T4105">
        <f t="shared" si="577"/>
        <v>41.030000000000406</v>
      </c>
      <c r="U4105" s="1">
        <f>Q4105/MainSheet!$C$22</f>
        <v>1</v>
      </c>
    </row>
    <row r="4106" spans="7:21">
      <c r="G4106">
        <f t="shared" si="578"/>
        <v>41.040000000000404</v>
      </c>
      <c r="H4106">
        <f t="shared" si="579"/>
        <v>198000</v>
      </c>
      <c r="I4106" s="2">
        <f>MIN(MainSheet!$C$10/MainSheet!$C$9,MainSheet!$K$9*60)</f>
        <v>660</v>
      </c>
      <c r="J4106" s="1">
        <f>IF(G4106&gt;MainSheet!$C$11,IF(J4105&gt;=0.999,1,(G4106-MainSheet!$C$11)*I4106/$B$2/60),0)</f>
        <v>1</v>
      </c>
      <c r="K4106" s="1">
        <f>IF(G4106&gt;MainSheet!$C$11+$B$6,IF(K4105&gt;=0.999,1,(G4106-MainSheet!$C$11-$B$6)*I4106/$C$2/60),0)</f>
        <v>1</v>
      </c>
      <c r="L4106" s="1">
        <f>IF(G4106&gt;MainSheet!$C$11+$B$6+$C$6,IF(L4105&gt;=0.999,1,(G4106-MainSheet!$C$11-$B$6-$C$6)*I4106/$D$2/60),0)</f>
        <v>1</v>
      </c>
      <c r="M4106">
        <f t="shared" si="580"/>
        <v>1</v>
      </c>
      <c r="N4106" s="2">
        <f t="shared" si="581"/>
        <v>3721.0526315789471</v>
      </c>
      <c r="O4106">
        <f t="shared" si="584"/>
        <v>977.02127659574455</v>
      </c>
      <c r="P4106">
        <f t="shared" si="582"/>
        <v>192000</v>
      </c>
      <c r="Q4106" s="2">
        <f t="shared" si="583"/>
        <v>196698.0739081747</v>
      </c>
      <c r="R4106">
        <f>Q4106/MainSheet!$C$8*(G4106-G4105)+R4105</f>
        <v>6355.1946241783608</v>
      </c>
      <c r="S4106">
        <f t="shared" si="585"/>
        <v>102568.75499257594</v>
      </c>
      <c r="T4106">
        <f t="shared" si="577"/>
        <v>41.040000000000404</v>
      </c>
      <c r="U4106" s="1">
        <f>Q4106/MainSheet!$C$22</f>
        <v>1</v>
      </c>
    </row>
    <row r="4107" spans="7:21">
      <c r="G4107">
        <f t="shared" si="578"/>
        <v>41.050000000000402</v>
      </c>
      <c r="H4107">
        <f t="shared" si="579"/>
        <v>198000</v>
      </c>
      <c r="I4107" s="2">
        <f>MIN(MainSheet!$C$10/MainSheet!$C$9,MainSheet!$K$9*60)</f>
        <v>660</v>
      </c>
      <c r="J4107" s="1">
        <f>IF(G4107&gt;MainSheet!$C$11,IF(J4106&gt;=0.999,1,(G4107-MainSheet!$C$11)*I4107/$B$2/60),0)</f>
        <v>1</v>
      </c>
      <c r="K4107" s="1">
        <f>IF(G4107&gt;MainSheet!$C$11+$B$6,IF(K4106&gt;=0.999,1,(G4107-MainSheet!$C$11-$B$6)*I4107/$C$2/60),0)</f>
        <v>1</v>
      </c>
      <c r="L4107" s="1">
        <f>IF(G4107&gt;MainSheet!$C$11+$B$6+$C$6,IF(L4106&gt;=0.999,1,(G4107-MainSheet!$C$11-$B$6-$C$6)*I4107/$D$2/60),0)</f>
        <v>1</v>
      </c>
      <c r="M4107">
        <f t="shared" si="580"/>
        <v>1</v>
      </c>
      <c r="N4107" s="2">
        <f t="shared" si="581"/>
        <v>3721.0526315789471</v>
      </c>
      <c r="O4107">
        <f t="shared" si="584"/>
        <v>977.02127659574455</v>
      </c>
      <c r="P4107">
        <f t="shared" si="582"/>
        <v>192000</v>
      </c>
      <c r="Q4107" s="2">
        <f t="shared" si="583"/>
        <v>196698.0739081747</v>
      </c>
      <c r="R4107">
        <f>Q4107/MainSheet!$C$8*(G4107-G4106)+R4106</f>
        <v>6357.2258706691946</v>
      </c>
      <c r="S4107">
        <f t="shared" si="585"/>
        <v>102601.53800489397</v>
      </c>
      <c r="T4107">
        <f t="shared" si="577"/>
        <v>41.050000000000402</v>
      </c>
      <c r="U4107" s="1">
        <f>Q4107/MainSheet!$C$22</f>
        <v>1</v>
      </c>
    </row>
    <row r="4108" spans="7:21">
      <c r="G4108">
        <f t="shared" si="578"/>
        <v>41.0600000000004</v>
      </c>
      <c r="H4108">
        <f t="shared" si="579"/>
        <v>198000</v>
      </c>
      <c r="I4108" s="2">
        <f>MIN(MainSheet!$C$10/MainSheet!$C$9,MainSheet!$K$9*60)</f>
        <v>660</v>
      </c>
      <c r="J4108" s="1">
        <f>IF(G4108&gt;MainSheet!$C$11,IF(J4107&gt;=0.999,1,(G4108-MainSheet!$C$11)*I4108/$B$2/60),0)</f>
        <v>1</v>
      </c>
      <c r="K4108" s="1">
        <f>IF(G4108&gt;MainSheet!$C$11+$B$6,IF(K4107&gt;=0.999,1,(G4108-MainSheet!$C$11-$B$6)*I4108/$C$2/60),0)</f>
        <v>1</v>
      </c>
      <c r="L4108" s="1">
        <f>IF(G4108&gt;MainSheet!$C$11+$B$6+$C$6,IF(L4107&gt;=0.999,1,(G4108-MainSheet!$C$11-$B$6-$C$6)*I4108/$D$2/60),0)</f>
        <v>1</v>
      </c>
      <c r="M4108">
        <f t="shared" si="580"/>
        <v>1</v>
      </c>
      <c r="N4108" s="2">
        <f t="shared" si="581"/>
        <v>3721.0526315789471</v>
      </c>
      <c r="O4108">
        <f t="shared" si="584"/>
        <v>977.02127659574455</v>
      </c>
      <c r="P4108">
        <f t="shared" si="582"/>
        <v>192000</v>
      </c>
      <c r="Q4108" s="2">
        <f t="shared" si="583"/>
        <v>196698.0739081747</v>
      </c>
      <c r="R4108">
        <f>Q4108/MainSheet!$C$8*(G4108-G4107)+R4107</f>
        <v>6359.2571171600284</v>
      </c>
      <c r="S4108">
        <f t="shared" si="585"/>
        <v>102634.321017212</v>
      </c>
      <c r="T4108">
        <f t="shared" si="577"/>
        <v>41.0600000000004</v>
      </c>
      <c r="U4108" s="1">
        <f>Q4108/MainSheet!$C$22</f>
        <v>1</v>
      </c>
    </row>
    <row r="4109" spans="7:21">
      <c r="G4109">
        <f t="shared" si="578"/>
        <v>41.070000000000398</v>
      </c>
      <c r="H4109">
        <f t="shared" si="579"/>
        <v>198000</v>
      </c>
      <c r="I4109" s="2">
        <f>MIN(MainSheet!$C$10/MainSheet!$C$9,MainSheet!$K$9*60)</f>
        <v>660</v>
      </c>
      <c r="J4109" s="1">
        <f>IF(G4109&gt;MainSheet!$C$11,IF(J4108&gt;=0.999,1,(G4109-MainSheet!$C$11)*I4109/$B$2/60),0)</f>
        <v>1</v>
      </c>
      <c r="K4109" s="1">
        <f>IF(G4109&gt;MainSheet!$C$11+$B$6,IF(K4108&gt;=0.999,1,(G4109-MainSheet!$C$11-$B$6)*I4109/$C$2/60),0)</f>
        <v>1</v>
      </c>
      <c r="L4109" s="1">
        <f>IF(G4109&gt;MainSheet!$C$11+$B$6+$C$6,IF(L4108&gt;=0.999,1,(G4109-MainSheet!$C$11-$B$6-$C$6)*I4109/$D$2/60),0)</f>
        <v>1</v>
      </c>
      <c r="M4109">
        <f t="shared" si="580"/>
        <v>1</v>
      </c>
      <c r="N4109" s="2">
        <f t="shared" si="581"/>
        <v>3721.0526315789471</v>
      </c>
      <c r="O4109">
        <f t="shared" si="584"/>
        <v>977.02127659574455</v>
      </c>
      <c r="P4109">
        <f t="shared" si="582"/>
        <v>192000</v>
      </c>
      <c r="Q4109" s="2">
        <f t="shared" si="583"/>
        <v>196698.0739081747</v>
      </c>
      <c r="R4109">
        <f>Q4109/MainSheet!$C$8*(G4109-G4108)+R4108</f>
        <v>6361.2883636508623</v>
      </c>
      <c r="S4109">
        <f t="shared" si="585"/>
        <v>102667.10402953003</v>
      </c>
      <c r="T4109">
        <f t="shared" si="577"/>
        <v>41.070000000000398</v>
      </c>
      <c r="U4109" s="1">
        <f>Q4109/MainSheet!$C$22</f>
        <v>1</v>
      </c>
    </row>
    <row r="4110" spans="7:21">
      <c r="G4110">
        <f t="shared" si="578"/>
        <v>41.080000000000396</v>
      </c>
      <c r="H4110">
        <f t="shared" si="579"/>
        <v>198000</v>
      </c>
      <c r="I4110" s="2">
        <f>MIN(MainSheet!$C$10/MainSheet!$C$9,MainSheet!$K$9*60)</f>
        <v>660</v>
      </c>
      <c r="J4110" s="1">
        <f>IF(G4110&gt;MainSheet!$C$11,IF(J4109&gt;=0.999,1,(G4110-MainSheet!$C$11)*I4110/$B$2/60),0)</f>
        <v>1</v>
      </c>
      <c r="K4110" s="1">
        <f>IF(G4110&gt;MainSheet!$C$11+$B$6,IF(K4109&gt;=0.999,1,(G4110-MainSheet!$C$11-$B$6)*I4110/$C$2/60),0)</f>
        <v>1</v>
      </c>
      <c r="L4110" s="1">
        <f>IF(G4110&gt;MainSheet!$C$11+$B$6+$C$6,IF(L4109&gt;=0.999,1,(G4110-MainSheet!$C$11-$B$6-$C$6)*I4110/$D$2/60),0)</f>
        <v>1</v>
      </c>
      <c r="M4110">
        <f t="shared" si="580"/>
        <v>1</v>
      </c>
      <c r="N4110" s="2">
        <f t="shared" si="581"/>
        <v>3721.0526315789471</v>
      </c>
      <c r="O4110">
        <f t="shared" si="584"/>
        <v>977.02127659574455</v>
      </c>
      <c r="P4110">
        <f t="shared" si="582"/>
        <v>192000</v>
      </c>
      <c r="Q4110" s="2">
        <f t="shared" si="583"/>
        <v>196698.0739081747</v>
      </c>
      <c r="R4110">
        <f>Q4110/MainSheet!$C$8*(G4110-G4109)+R4109</f>
        <v>6363.3196101416961</v>
      </c>
      <c r="S4110">
        <f t="shared" si="585"/>
        <v>102699.88704184807</v>
      </c>
      <c r="T4110">
        <f t="shared" si="577"/>
        <v>41.080000000000396</v>
      </c>
      <c r="U4110" s="1">
        <f>Q4110/MainSheet!$C$22</f>
        <v>1</v>
      </c>
    </row>
    <row r="4111" spans="7:21">
      <c r="G4111">
        <f t="shared" si="578"/>
        <v>41.090000000000394</v>
      </c>
      <c r="H4111">
        <f t="shared" si="579"/>
        <v>198000</v>
      </c>
      <c r="I4111" s="2">
        <f>MIN(MainSheet!$C$10/MainSheet!$C$9,MainSheet!$K$9*60)</f>
        <v>660</v>
      </c>
      <c r="J4111" s="1">
        <f>IF(G4111&gt;MainSheet!$C$11,IF(J4110&gt;=0.999,1,(G4111-MainSheet!$C$11)*I4111/$B$2/60),0)</f>
        <v>1</v>
      </c>
      <c r="K4111" s="1">
        <f>IF(G4111&gt;MainSheet!$C$11+$B$6,IF(K4110&gt;=0.999,1,(G4111-MainSheet!$C$11-$B$6)*I4111/$C$2/60),0)</f>
        <v>1</v>
      </c>
      <c r="L4111" s="1">
        <f>IF(G4111&gt;MainSheet!$C$11+$B$6+$C$6,IF(L4110&gt;=0.999,1,(G4111-MainSheet!$C$11-$B$6-$C$6)*I4111/$D$2/60),0)</f>
        <v>1</v>
      </c>
      <c r="M4111">
        <f t="shared" si="580"/>
        <v>1</v>
      </c>
      <c r="N4111" s="2">
        <f t="shared" si="581"/>
        <v>3721.0526315789471</v>
      </c>
      <c r="O4111">
        <f t="shared" si="584"/>
        <v>977.02127659574455</v>
      </c>
      <c r="P4111">
        <f t="shared" si="582"/>
        <v>192000</v>
      </c>
      <c r="Q4111" s="2">
        <f t="shared" si="583"/>
        <v>196698.0739081747</v>
      </c>
      <c r="R4111">
        <f>Q4111/MainSheet!$C$8*(G4111-G4110)+R4110</f>
        <v>6365.3508566325299</v>
      </c>
      <c r="S4111">
        <f t="shared" si="585"/>
        <v>102732.6700541661</v>
      </c>
      <c r="T4111">
        <f t="shared" si="577"/>
        <v>41.090000000000394</v>
      </c>
      <c r="U4111" s="1">
        <f>Q4111/MainSheet!$C$22</f>
        <v>1</v>
      </c>
    </row>
    <row r="4112" spans="7:21">
      <c r="G4112">
        <f t="shared" si="578"/>
        <v>41.100000000000392</v>
      </c>
      <c r="H4112">
        <f t="shared" si="579"/>
        <v>198000</v>
      </c>
      <c r="I4112" s="2">
        <f>MIN(MainSheet!$C$10/MainSheet!$C$9,MainSheet!$K$9*60)</f>
        <v>660</v>
      </c>
      <c r="J4112" s="1">
        <f>IF(G4112&gt;MainSheet!$C$11,IF(J4111&gt;=0.999,1,(G4112-MainSheet!$C$11)*I4112/$B$2/60),0)</f>
        <v>1</v>
      </c>
      <c r="K4112" s="1">
        <f>IF(G4112&gt;MainSheet!$C$11+$B$6,IF(K4111&gt;=0.999,1,(G4112-MainSheet!$C$11-$B$6)*I4112/$C$2/60),0)</f>
        <v>1</v>
      </c>
      <c r="L4112" s="1">
        <f>IF(G4112&gt;MainSheet!$C$11+$B$6+$C$6,IF(L4111&gt;=0.999,1,(G4112-MainSheet!$C$11-$B$6-$C$6)*I4112/$D$2/60),0)</f>
        <v>1</v>
      </c>
      <c r="M4112">
        <f t="shared" si="580"/>
        <v>1</v>
      </c>
      <c r="N4112" s="2">
        <f t="shared" si="581"/>
        <v>3721.0526315789471</v>
      </c>
      <c r="O4112">
        <f t="shared" si="584"/>
        <v>977.02127659574455</v>
      </c>
      <c r="P4112">
        <f t="shared" si="582"/>
        <v>192000</v>
      </c>
      <c r="Q4112" s="2">
        <f t="shared" si="583"/>
        <v>196698.0739081747</v>
      </c>
      <c r="R4112">
        <f>Q4112/MainSheet!$C$8*(G4112-G4111)+R4111</f>
        <v>6367.3821031233638</v>
      </c>
      <c r="S4112">
        <f t="shared" si="585"/>
        <v>102765.45306648413</v>
      </c>
      <c r="T4112">
        <f t="shared" si="577"/>
        <v>41.100000000000392</v>
      </c>
      <c r="U4112" s="1">
        <f>Q4112/MainSheet!$C$22</f>
        <v>1</v>
      </c>
    </row>
    <row r="4113" spans="7:21">
      <c r="G4113">
        <f t="shared" si="578"/>
        <v>41.11000000000039</v>
      </c>
      <c r="H4113">
        <f t="shared" si="579"/>
        <v>198000</v>
      </c>
      <c r="I4113" s="2">
        <f>MIN(MainSheet!$C$10/MainSheet!$C$9,MainSheet!$K$9*60)</f>
        <v>660</v>
      </c>
      <c r="J4113" s="1">
        <f>IF(G4113&gt;MainSheet!$C$11,IF(J4112&gt;=0.999,1,(G4113-MainSheet!$C$11)*I4113/$B$2/60),0)</f>
        <v>1</v>
      </c>
      <c r="K4113" s="1">
        <f>IF(G4113&gt;MainSheet!$C$11+$B$6,IF(K4112&gt;=0.999,1,(G4113-MainSheet!$C$11-$B$6)*I4113/$C$2/60),0)</f>
        <v>1</v>
      </c>
      <c r="L4113" s="1">
        <f>IF(G4113&gt;MainSheet!$C$11+$B$6+$C$6,IF(L4112&gt;=0.999,1,(G4113-MainSheet!$C$11-$B$6-$C$6)*I4113/$D$2/60),0)</f>
        <v>1</v>
      </c>
      <c r="M4113">
        <f t="shared" si="580"/>
        <v>1</v>
      </c>
      <c r="N4113" s="2">
        <f t="shared" si="581"/>
        <v>3721.0526315789471</v>
      </c>
      <c r="O4113">
        <f t="shared" si="584"/>
        <v>977.02127659574455</v>
      </c>
      <c r="P4113">
        <f t="shared" si="582"/>
        <v>192000</v>
      </c>
      <c r="Q4113" s="2">
        <f t="shared" si="583"/>
        <v>196698.0739081747</v>
      </c>
      <c r="R4113">
        <f>Q4113/MainSheet!$C$8*(G4113-G4112)+R4112</f>
        <v>6369.4133496141976</v>
      </c>
      <c r="S4113">
        <f t="shared" si="585"/>
        <v>102798.23607880216</v>
      </c>
      <c r="T4113">
        <f t="shared" si="577"/>
        <v>41.11000000000039</v>
      </c>
      <c r="U4113" s="1">
        <f>Q4113/MainSheet!$C$22</f>
        <v>1</v>
      </c>
    </row>
    <row r="4114" spans="7:21">
      <c r="G4114">
        <f t="shared" si="578"/>
        <v>41.120000000000388</v>
      </c>
      <c r="H4114">
        <f t="shared" si="579"/>
        <v>198000</v>
      </c>
      <c r="I4114" s="2">
        <f>MIN(MainSheet!$C$10/MainSheet!$C$9,MainSheet!$K$9*60)</f>
        <v>660</v>
      </c>
      <c r="J4114" s="1">
        <f>IF(G4114&gt;MainSheet!$C$11,IF(J4113&gt;=0.999,1,(G4114-MainSheet!$C$11)*I4114/$B$2/60),0)</f>
        <v>1</v>
      </c>
      <c r="K4114" s="1">
        <f>IF(G4114&gt;MainSheet!$C$11+$B$6,IF(K4113&gt;=0.999,1,(G4114-MainSheet!$C$11-$B$6)*I4114/$C$2/60),0)</f>
        <v>1</v>
      </c>
      <c r="L4114" s="1">
        <f>IF(G4114&gt;MainSheet!$C$11+$B$6+$C$6,IF(L4113&gt;=0.999,1,(G4114-MainSheet!$C$11-$B$6-$C$6)*I4114/$D$2/60),0)</f>
        <v>1</v>
      </c>
      <c r="M4114">
        <f t="shared" si="580"/>
        <v>1</v>
      </c>
      <c r="N4114" s="2">
        <f t="shared" si="581"/>
        <v>3721.0526315789471</v>
      </c>
      <c r="O4114">
        <f t="shared" si="584"/>
        <v>977.02127659574455</v>
      </c>
      <c r="P4114">
        <f t="shared" si="582"/>
        <v>192000</v>
      </c>
      <c r="Q4114" s="2">
        <f t="shared" si="583"/>
        <v>196698.0739081747</v>
      </c>
      <c r="R4114">
        <f>Q4114/MainSheet!$C$8*(G4114-G4113)+R4113</f>
        <v>6371.4445961050315</v>
      </c>
      <c r="S4114">
        <f t="shared" si="585"/>
        <v>102831.01909112019</v>
      </c>
      <c r="T4114">
        <f t="shared" si="577"/>
        <v>41.120000000000388</v>
      </c>
      <c r="U4114" s="1">
        <f>Q4114/MainSheet!$C$22</f>
        <v>1</v>
      </c>
    </row>
    <row r="4115" spans="7:21">
      <c r="G4115">
        <f t="shared" si="578"/>
        <v>41.130000000000386</v>
      </c>
      <c r="H4115">
        <f t="shared" si="579"/>
        <v>198000</v>
      </c>
      <c r="I4115" s="2">
        <f>MIN(MainSheet!$C$10/MainSheet!$C$9,MainSheet!$K$9*60)</f>
        <v>660</v>
      </c>
      <c r="J4115" s="1">
        <f>IF(G4115&gt;MainSheet!$C$11,IF(J4114&gt;=0.999,1,(G4115-MainSheet!$C$11)*I4115/$B$2/60),0)</f>
        <v>1</v>
      </c>
      <c r="K4115" s="1">
        <f>IF(G4115&gt;MainSheet!$C$11+$B$6,IF(K4114&gt;=0.999,1,(G4115-MainSheet!$C$11-$B$6)*I4115/$C$2/60),0)</f>
        <v>1</v>
      </c>
      <c r="L4115" s="1">
        <f>IF(G4115&gt;MainSheet!$C$11+$B$6+$C$6,IF(L4114&gt;=0.999,1,(G4115-MainSheet!$C$11-$B$6-$C$6)*I4115/$D$2/60),0)</f>
        <v>1</v>
      </c>
      <c r="M4115">
        <f t="shared" si="580"/>
        <v>1</v>
      </c>
      <c r="N4115" s="2">
        <f t="shared" si="581"/>
        <v>3721.0526315789471</v>
      </c>
      <c r="O4115">
        <f t="shared" si="584"/>
        <v>977.02127659574455</v>
      </c>
      <c r="P4115">
        <f t="shared" si="582"/>
        <v>192000</v>
      </c>
      <c r="Q4115" s="2">
        <f t="shared" si="583"/>
        <v>196698.0739081747</v>
      </c>
      <c r="R4115">
        <f>Q4115/MainSheet!$C$8*(G4115-G4114)+R4114</f>
        <v>6373.4758425958653</v>
      </c>
      <c r="S4115">
        <f t="shared" si="585"/>
        <v>102863.80210343823</v>
      </c>
      <c r="T4115">
        <f t="shared" si="577"/>
        <v>41.130000000000386</v>
      </c>
      <c r="U4115" s="1">
        <f>Q4115/MainSheet!$C$22</f>
        <v>1</v>
      </c>
    </row>
    <row r="4116" spans="7:21">
      <c r="G4116">
        <f t="shared" si="578"/>
        <v>41.140000000000384</v>
      </c>
      <c r="H4116">
        <f t="shared" si="579"/>
        <v>198000</v>
      </c>
      <c r="I4116" s="2">
        <f>MIN(MainSheet!$C$10/MainSheet!$C$9,MainSheet!$K$9*60)</f>
        <v>660</v>
      </c>
      <c r="J4116" s="1">
        <f>IF(G4116&gt;MainSheet!$C$11,IF(J4115&gt;=0.999,1,(G4116-MainSheet!$C$11)*I4116/$B$2/60),0)</f>
        <v>1</v>
      </c>
      <c r="K4116" s="1">
        <f>IF(G4116&gt;MainSheet!$C$11+$B$6,IF(K4115&gt;=0.999,1,(G4116-MainSheet!$C$11-$B$6)*I4116/$C$2/60),0)</f>
        <v>1</v>
      </c>
      <c r="L4116" s="1">
        <f>IF(G4116&gt;MainSheet!$C$11+$B$6+$C$6,IF(L4115&gt;=0.999,1,(G4116-MainSheet!$C$11-$B$6-$C$6)*I4116/$D$2/60),0)</f>
        <v>1</v>
      </c>
      <c r="M4116">
        <f t="shared" si="580"/>
        <v>1</v>
      </c>
      <c r="N4116" s="2">
        <f t="shared" si="581"/>
        <v>3721.0526315789471</v>
      </c>
      <c r="O4116">
        <f t="shared" si="584"/>
        <v>977.02127659574455</v>
      </c>
      <c r="P4116">
        <f t="shared" si="582"/>
        <v>192000</v>
      </c>
      <c r="Q4116" s="2">
        <f t="shared" si="583"/>
        <v>196698.0739081747</v>
      </c>
      <c r="R4116">
        <f>Q4116/MainSheet!$C$8*(G4116-G4115)+R4115</f>
        <v>6375.5070890866991</v>
      </c>
      <c r="S4116">
        <f t="shared" si="585"/>
        <v>102896.58511575626</v>
      </c>
      <c r="T4116">
        <f t="shared" si="577"/>
        <v>41.140000000000384</v>
      </c>
      <c r="U4116" s="1">
        <f>Q4116/MainSheet!$C$22</f>
        <v>1</v>
      </c>
    </row>
    <row r="4117" spans="7:21">
      <c r="G4117">
        <f t="shared" si="578"/>
        <v>41.150000000000382</v>
      </c>
      <c r="H4117">
        <f t="shared" si="579"/>
        <v>198000</v>
      </c>
      <c r="I4117" s="2">
        <f>MIN(MainSheet!$C$10/MainSheet!$C$9,MainSheet!$K$9*60)</f>
        <v>660</v>
      </c>
      <c r="J4117" s="1">
        <f>IF(G4117&gt;MainSheet!$C$11,IF(J4116&gt;=0.999,1,(G4117-MainSheet!$C$11)*I4117/$B$2/60),0)</f>
        <v>1</v>
      </c>
      <c r="K4117" s="1">
        <f>IF(G4117&gt;MainSheet!$C$11+$B$6,IF(K4116&gt;=0.999,1,(G4117-MainSheet!$C$11-$B$6)*I4117/$C$2/60),0)</f>
        <v>1</v>
      </c>
      <c r="L4117" s="1">
        <f>IF(G4117&gt;MainSheet!$C$11+$B$6+$C$6,IF(L4116&gt;=0.999,1,(G4117-MainSheet!$C$11-$B$6-$C$6)*I4117/$D$2/60),0)</f>
        <v>1</v>
      </c>
      <c r="M4117">
        <f t="shared" si="580"/>
        <v>1</v>
      </c>
      <c r="N4117" s="2">
        <f t="shared" si="581"/>
        <v>3721.0526315789471</v>
      </c>
      <c r="O4117">
        <f t="shared" si="584"/>
        <v>977.02127659574455</v>
      </c>
      <c r="P4117">
        <f t="shared" si="582"/>
        <v>192000</v>
      </c>
      <c r="Q4117" s="2">
        <f t="shared" si="583"/>
        <v>196698.0739081747</v>
      </c>
      <c r="R4117">
        <f>Q4117/MainSheet!$C$8*(G4117-G4116)+R4116</f>
        <v>6377.538335577533</v>
      </c>
      <c r="S4117">
        <f t="shared" si="585"/>
        <v>102929.36812807429</v>
      </c>
      <c r="T4117">
        <f t="shared" si="577"/>
        <v>41.150000000000382</v>
      </c>
      <c r="U4117" s="1">
        <f>Q4117/MainSheet!$C$22</f>
        <v>1</v>
      </c>
    </row>
    <row r="4118" spans="7:21">
      <c r="G4118">
        <f t="shared" si="578"/>
        <v>41.16000000000038</v>
      </c>
      <c r="H4118">
        <f t="shared" si="579"/>
        <v>198000</v>
      </c>
      <c r="I4118" s="2">
        <f>MIN(MainSheet!$C$10/MainSheet!$C$9,MainSheet!$K$9*60)</f>
        <v>660</v>
      </c>
      <c r="J4118" s="1">
        <f>IF(G4118&gt;MainSheet!$C$11,IF(J4117&gt;=0.999,1,(G4118-MainSheet!$C$11)*I4118/$B$2/60),0)</f>
        <v>1</v>
      </c>
      <c r="K4118" s="1">
        <f>IF(G4118&gt;MainSheet!$C$11+$B$6,IF(K4117&gt;=0.999,1,(G4118-MainSheet!$C$11-$B$6)*I4118/$C$2/60),0)</f>
        <v>1</v>
      </c>
      <c r="L4118" s="1">
        <f>IF(G4118&gt;MainSheet!$C$11+$B$6+$C$6,IF(L4117&gt;=0.999,1,(G4118-MainSheet!$C$11-$B$6-$C$6)*I4118/$D$2/60),0)</f>
        <v>1</v>
      </c>
      <c r="M4118">
        <f t="shared" si="580"/>
        <v>1</v>
      </c>
      <c r="N4118" s="2">
        <f t="shared" si="581"/>
        <v>3721.0526315789471</v>
      </c>
      <c r="O4118">
        <f t="shared" si="584"/>
        <v>977.02127659574455</v>
      </c>
      <c r="P4118">
        <f t="shared" si="582"/>
        <v>192000</v>
      </c>
      <c r="Q4118" s="2">
        <f t="shared" si="583"/>
        <v>196698.0739081747</v>
      </c>
      <c r="R4118">
        <f>Q4118/MainSheet!$C$8*(G4118-G4117)+R4117</f>
        <v>6379.5695820683668</v>
      </c>
      <c r="S4118">
        <f t="shared" si="585"/>
        <v>102962.15114039232</v>
      </c>
      <c r="T4118">
        <f t="shared" si="577"/>
        <v>41.16000000000038</v>
      </c>
      <c r="U4118" s="1">
        <f>Q4118/MainSheet!$C$22</f>
        <v>1</v>
      </c>
    </row>
    <row r="4119" spans="7:21">
      <c r="G4119">
        <f t="shared" si="578"/>
        <v>41.170000000000378</v>
      </c>
      <c r="H4119">
        <f t="shared" si="579"/>
        <v>198000</v>
      </c>
      <c r="I4119" s="2">
        <f>MIN(MainSheet!$C$10/MainSheet!$C$9,MainSheet!$K$9*60)</f>
        <v>660</v>
      </c>
      <c r="J4119" s="1">
        <f>IF(G4119&gt;MainSheet!$C$11,IF(J4118&gt;=0.999,1,(G4119-MainSheet!$C$11)*I4119/$B$2/60),0)</f>
        <v>1</v>
      </c>
      <c r="K4119" s="1">
        <f>IF(G4119&gt;MainSheet!$C$11+$B$6,IF(K4118&gt;=0.999,1,(G4119-MainSheet!$C$11-$B$6)*I4119/$C$2/60),0)</f>
        <v>1</v>
      </c>
      <c r="L4119" s="1">
        <f>IF(G4119&gt;MainSheet!$C$11+$B$6+$C$6,IF(L4118&gt;=0.999,1,(G4119-MainSheet!$C$11-$B$6-$C$6)*I4119/$D$2/60),0)</f>
        <v>1</v>
      </c>
      <c r="M4119">
        <f t="shared" si="580"/>
        <v>1</v>
      </c>
      <c r="N4119" s="2">
        <f t="shared" si="581"/>
        <v>3721.0526315789471</v>
      </c>
      <c r="O4119">
        <f t="shared" si="584"/>
        <v>977.02127659574455</v>
      </c>
      <c r="P4119">
        <f t="shared" si="582"/>
        <v>192000</v>
      </c>
      <c r="Q4119" s="2">
        <f t="shared" si="583"/>
        <v>196698.0739081747</v>
      </c>
      <c r="R4119">
        <f>Q4119/MainSheet!$C$8*(G4119-G4118)+R4118</f>
        <v>6381.6008285592006</v>
      </c>
      <c r="S4119">
        <f t="shared" si="585"/>
        <v>102994.93415271035</v>
      </c>
      <c r="T4119">
        <f t="shared" si="577"/>
        <v>41.170000000000378</v>
      </c>
      <c r="U4119" s="1">
        <f>Q4119/MainSheet!$C$22</f>
        <v>1</v>
      </c>
    </row>
    <row r="4120" spans="7:21">
      <c r="G4120">
        <f t="shared" si="578"/>
        <v>41.180000000000376</v>
      </c>
      <c r="H4120">
        <f t="shared" si="579"/>
        <v>198000</v>
      </c>
      <c r="I4120" s="2">
        <f>MIN(MainSheet!$C$10/MainSheet!$C$9,MainSheet!$K$9*60)</f>
        <v>660</v>
      </c>
      <c r="J4120" s="1">
        <f>IF(G4120&gt;MainSheet!$C$11,IF(J4119&gt;=0.999,1,(G4120-MainSheet!$C$11)*I4120/$B$2/60),0)</f>
        <v>1</v>
      </c>
      <c r="K4120" s="1">
        <f>IF(G4120&gt;MainSheet!$C$11+$B$6,IF(K4119&gt;=0.999,1,(G4120-MainSheet!$C$11-$B$6)*I4120/$C$2/60),0)</f>
        <v>1</v>
      </c>
      <c r="L4120" s="1">
        <f>IF(G4120&gt;MainSheet!$C$11+$B$6+$C$6,IF(L4119&gt;=0.999,1,(G4120-MainSheet!$C$11-$B$6-$C$6)*I4120/$D$2/60),0)</f>
        <v>1</v>
      </c>
      <c r="M4120">
        <f t="shared" si="580"/>
        <v>1</v>
      </c>
      <c r="N4120" s="2">
        <f t="shared" si="581"/>
        <v>3721.0526315789471</v>
      </c>
      <c r="O4120">
        <f t="shared" si="584"/>
        <v>977.02127659574455</v>
      </c>
      <c r="P4120">
        <f t="shared" si="582"/>
        <v>192000</v>
      </c>
      <c r="Q4120" s="2">
        <f t="shared" si="583"/>
        <v>196698.0739081747</v>
      </c>
      <c r="R4120">
        <f>Q4120/MainSheet!$C$8*(G4120-G4119)+R4119</f>
        <v>6383.6320750500345</v>
      </c>
      <c r="S4120">
        <f t="shared" si="585"/>
        <v>103027.71716502839</v>
      </c>
      <c r="T4120">
        <f t="shared" si="577"/>
        <v>41.180000000000376</v>
      </c>
      <c r="U4120" s="1">
        <f>Q4120/MainSheet!$C$22</f>
        <v>1</v>
      </c>
    </row>
    <row r="4121" spans="7:21">
      <c r="G4121">
        <f t="shared" si="578"/>
        <v>41.190000000000374</v>
      </c>
      <c r="H4121">
        <f t="shared" si="579"/>
        <v>198000</v>
      </c>
      <c r="I4121" s="2">
        <f>MIN(MainSheet!$C$10/MainSheet!$C$9,MainSheet!$K$9*60)</f>
        <v>660</v>
      </c>
      <c r="J4121" s="1">
        <f>IF(G4121&gt;MainSheet!$C$11,IF(J4120&gt;=0.999,1,(G4121-MainSheet!$C$11)*I4121/$B$2/60),0)</f>
        <v>1</v>
      </c>
      <c r="K4121" s="1">
        <f>IF(G4121&gt;MainSheet!$C$11+$B$6,IF(K4120&gt;=0.999,1,(G4121-MainSheet!$C$11-$B$6)*I4121/$C$2/60),0)</f>
        <v>1</v>
      </c>
      <c r="L4121" s="1">
        <f>IF(G4121&gt;MainSheet!$C$11+$B$6+$C$6,IF(L4120&gt;=0.999,1,(G4121-MainSheet!$C$11-$B$6-$C$6)*I4121/$D$2/60),0)</f>
        <v>1</v>
      </c>
      <c r="M4121">
        <f t="shared" si="580"/>
        <v>1</v>
      </c>
      <c r="N4121" s="2">
        <f t="shared" si="581"/>
        <v>3721.0526315789471</v>
      </c>
      <c r="O4121">
        <f t="shared" si="584"/>
        <v>977.02127659574455</v>
      </c>
      <c r="P4121">
        <f t="shared" si="582"/>
        <v>192000</v>
      </c>
      <c r="Q4121" s="2">
        <f t="shared" si="583"/>
        <v>196698.0739081747</v>
      </c>
      <c r="R4121">
        <f>Q4121/MainSheet!$C$8*(G4121-G4120)+R4120</f>
        <v>6385.6633215408683</v>
      </c>
      <c r="S4121">
        <f t="shared" si="585"/>
        <v>103060.50017734642</v>
      </c>
      <c r="T4121">
        <f t="shared" si="577"/>
        <v>41.190000000000374</v>
      </c>
      <c r="U4121" s="1">
        <f>Q4121/MainSheet!$C$22</f>
        <v>1</v>
      </c>
    </row>
    <row r="4122" spans="7:21">
      <c r="G4122">
        <f t="shared" si="578"/>
        <v>41.200000000000372</v>
      </c>
      <c r="H4122">
        <f t="shared" si="579"/>
        <v>198000</v>
      </c>
      <c r="I4122" s="2">
        <f>MIN(MainSheet!$C$10/MainSheet!$C$9,MainSheet!$K$9*60)</f>
        <v>660</v>
      </c>
      <c r="J4122" s="1">
        <f>IF(G4122&gt;MainSheet!$C$11,IF(J4121&gt;=0.999,1,(G4122-MainSheet!$C$11)*I4122/$B$2/60),0)</f>
        <v>1</v>
      </c>
      <c r="K4122" s="1">
        <f>IF(G4122&gt;MainSheet!$C$11+$B$6,IF(K4121&gt;=0.999,1,(G4122-MainSheet!$C$11-$B$6)*I4122/$C$2/60),0)</f>
        <v>1</v>
      </c>
      <c r="L4122" s="1">
        <f>IF(G4122&gt;MainSheet!$C$11+$B$6+$C$6,IF(L4121&gt;=0.999,1,(G4122-MainSheet!$C$11-$B$6-$C$6)*I4122/$D$2/60),0)</f>
        <v>1</v>
      </c>
      <c r="M4122">
        <f t="shared" si="580"/>
        <v>1</v>
      </c>
      <c r="N4122" s="2">
        <f t="shared" si="581"/>
        <v>3721.0526315789471</v>
      </c>
      <c r="O4122">
        <f t="shared" si="584"/>
        <v>977.02127659574455</v>
      </c>
      <c r="P4122">
        <f t="shared" si="582"/>
        <v>192000</v>
      </c>
      <c r="Q4122" s="2">
        <f t="shared" si="583"/>
        <v>196698.0739081747</v>
      </c>
      <c r="R4122">
        <f>Q4122/MainSheet!$C$8*(G4122-G4121)+R4121</f>
        <v>6387.6945680317021</v>
      </c>
      <c r="S4122">
        <f t="shared" si="585"/>
        <v>103093.28318966445</v>
      </c>
      <c r="T4122">
        <f t="shared" si="577"/>
        <v>41.200000000000372</v>
      </c>
      <c r="U4122" s="1">
        <f>Q4122/MainSheet!$C$22</f>
        <v>1</v>
      </c>
    </row>
    <row r="4123" spans="7:21">
      <c r="G4123">
        <f t="shared" si="578"/>
        <v>41.21000000000037</v>
      </c>
      <c r="H4123">
        <f t="shared" si="579"/>
        <v>198000</v>
      </c>
      <c r="I4123" s="2">
        <f>MIN(MainSheet!$C$10/MainSheet!$C$9,MainSheet!$K$9*60)</f>
        <v>660</v>
      </c>
      <c r="J4123" s="1">
        <f>IF(G4123&gt;MainSheet!$C$11,IF(J4122&gt;=0.999,1,(G4123-MainSheet!$C$11)*I4123/$B$2/60),0)</f>
        <v>1</v>
      </c>
      <c r="K4123" s="1">
        <f>IF(G4123&gt;MainSheet!$C$11+$B$6,IF(K4122&gt;=0.999,1,(G4123-MainSheet!$C$11-$B$6)*I4123/$C$2/60),0)</f>
        <v>1</v>
      </c>
      <c r="L4123" s="1">
        <f>IF(G4123&gt;MainSheet!$C$11+$B$6+$C$6,IF(L4122&gt;=0.999,1,(G4123-MainSheet!$C$11-$B$6-$C$6)*I4123/$D$2/60),0)</f>
        <v>1</v>
      </c>
      <c r="M4123">
        <f t="shared" si="580"/>
        <v>1</v>
      </c>
      <c r="N4123" s="2">
        <f t="shared" si="581"/>
        <v>3721.0526315789471</v>
      </c>
      <c r="O4123">
        <f t="shared" si="584"/>
        <v>977.02127659574455</v>
      </c>
      <c r="P4123">
        <f t="shared" si="582"/>
        <v>192000</v>
      </c>
      <c r="Q4123" s="2">
        <f t="shared" si="583"/>
        <v>196698.0739081747</v>
      </c>
      <c r="R4123">
        <f>Q4123/MainSheet!$C$8*(G4123-G4122)+R4122</f>
        <v>6389.725814522536</v>
      </c>
      <c r="S4123">
        <f t="shared" si="585"/>
        <v>103126.06620198248</v>
      </c>
      <c r="T4123">
        <f t="shared" si="577"/>
        <v>41.21000000000037</v>
      </c>
      <c r="U4123" s="1">
        <f>Q4123/MainSheet!$C$22</f>
        <v>1</v>
      </c>
    </row>
    <row r="4124" spans="7:21">
      <c r="G4124">
        <f t="shared" si="578"/>
        <v>41.220000000000368</v>
      </c>
      <c r="H4124">
        <f t="shared" si="579"/>
        <v>198000</v>
      </c>
      <c r="I4124" s="2">
        <f>MIN(MainSheet!$C$10/MainSheet!$C$9,MainSheet!$K$9*60)</f>
        <v>660</v>
      </c>
      <c r="J4124" s="1">
        <f>IF(G4124&gt;MainSheet!$C$11,IF(J4123&gt;=0.999,1,(G4124-MainSheet!$C$11)*I4124/$B$2/60),0)</f>
        <v>1</v>
      </c>
      <c r="K4124" s="1">
        <f>IF(G4124&gt;MainSheet!$C$11+$B$6,IF(K4123&gt;=0.999,1,(G4124-MainSheet!$C$11-$B$6)*I4124/$C$2/60),0)</f>
        <v>1</v>
      </c>
      <c r="L4124" s="1">
        <f>IF(G4124&gt;MainSheet!$C$11+$B$6+$C$6,IF(L4123&gt;=0.999,1,(G4124-MainSheet!$C$11-$B$6-$C$6)*I4124/$D$2/60),0)</f>
        <v>1</v>
      </c>
      <c r="M4124">
        <f t="shared" si="580"/>
        <v>1</v>
      </c>
      <c r="N4124" s="2">
        <f t="shared" si="581"/>
        <v>3721.0526315789471</v>
      </c>
      <c r="O4124">
        <f t="shared" si="584"/>
        <v>977.02127659574455</v>
      </c>
      <c r="P4124">
        <f t="shared" si="582"/>
        <v>192000</v>
      </c>
      <c r="Q4124" s="2">
        <f t="shared" si="583"/>
        <v>196698.0739081747</v>
      </c>
      <c r="R4124">
        <f>Q4124/MainSheet!$C$8*(G4124-G4123)+R4123</f>
        <v>6391.7570610133698</v>
      </c>
      <c r="S4124">
        <f t="shared" si="585"/>
        <v>103158.84921430051</v>
      </c>
      <c r="T4124">
        <f t="shared" si="577"/>
        <v>41.220000000000368</v>
      </c>
      <c r="U4124" s="1">
        <f>Q4124/MainSheet!$C$22</f>
        <v>1</v>
      </c>
    </row>
    <row r="4125" spans="7:21">
      <c r="G4125">
        <f t="shared" si="578"/>
        <v>41.230000000000366</v>
      </c>
      <c r="H4125">
        <f t="shared" si="579"/>
        <v>198000</v>
      </c>
      <c r="I4125" s="2">
        <f>MIN(MainSheet!$C$10/MainSheet!$C$9,MainSheet!$K$9*60)</f>
        <v>660</v>
      </c>
      <c r="J4125" s="1">
        <f>IF(G4125&gt;MainSheet!$C$11,IF(J4124&gt;=0.999,1,(G4125-MainSheet!$C$11)*I4125/$B$2/60),0)</f>
        <v>1</v>
      </c>
      <c r="K4125" s="1">
        <f>IF(G4125&gt;MainSheet!$C$11+$B$6,IF(K4124&gt;=0.999,1,(G4125-MainSheet!$C$11-$B$6)*I4125/$C$2/60),0)</f>
        <v>1</v>
      </c>
      <c r="L4125" s="1">
        <f>IF(G4125&gt;MainSheet!$C$11+$B$6+$C$6,IF(L4124&gt;=0.999,1,(G4125-MainSheet!$C$11-$B$6-$C$6)*I4125/$D$2/60),0)</f>
        <v>1</v>
      </c>
      <c r="M4125">
        <f t="shared" si="580"/>
        <v>1</v>
      </c>
      <c r="N4125" s="2">
        <f t="shared" si="581"/>
        <v>3721.0526315789471</v>
      </c>
      <c r="O4125">
        <f t="shared" si="584"/>
        <v>977.02127659574455</v>
      </c>
      <c r="P4125">
        <f t="shared" si="582"/>
        <v>192000</v>
      </c>
      <c r="Q4125" s="2">
        <f t="shared" si="583"/>
        <v>196698.0739081747</v>
      </c>
      <c r="R4125">
        <f>Q4125/MainSheet!$C$8*(G4125-G4124)+R4124</f>
        <v>6393.7883075042037</v>
      </c>
      <c r="S4125">
        <f t="shared" si="585"/>
        <v>103191.63222661855</v>
      </c>
      <c r="T4125">
        <f t="shared" si="577"/>
        <v>41.230000000000366</v>
      </c>
      <c r="U4125" s="1">
        <f>Q4125/MainSheet!$C$22</f>
        <v>1</v>
      </c>
    </row>
    <row r="4126" spans="7:21">
      <c r="G4126">
        <f t="shared" si="578"/>
        <v>41.240000000000364</v>
      </c>
      <c r="H4126">
        <f t="shared" si="579"/>
        <v>198000</v>
      </c>
      <c r="I4126" s="2">
        <f>MIN(MainSheet!$C$10/MainSheet!$C$9,MainSheet!$K$9*60)</f>
        <v>660</v>
      </c>
      <c r="J4126" s="1">
        <f>IF(G4126&gt;MainSheet!$C$11,IF(J4125&gt;=0.999,1,(G4126-MainSheet!$C$11)*I4126/$B$2/60),0)</f>
        <v>1</v>
      </c>
      <c r="K4126" s="1">
        <f>IF(G4126&gt;MainSheet!$C$11+$B$6,IF(K4125&gt;=0.999,1,(G4126-MainSheet!$C$11-$B$6)*I4126/$C$2/60),0)</f>
        <v>1</v>
      </c>
      <c r="L4126" s="1">
        <f>IF(G4126&gt;MainSheet!$C$11+$B$6+$C$6,IF(L4125&gt;=0.999,1,(G4126-MainSheet!$C$11-$B$6-$C$6)*I4126/$D$2/60),0)</f>
        <v>1</v>
      </c>
      <c r="M4126">
        <f t="shared" si="580"/>
        <v>1</v>
      </c>
      <c r="N4126" s="2">
        <f t="shared" si="581"/>
        <v>3721.0526315789471</v>
      </c>
      <c r="O4126">
        <f t="shared" si="584"/>
        <v>977.02127659574455</v>
      </c>
      <c r="P4126">
        <f t="shared" si="582"/>
        <v>192000</v>
      </c>
      <c r="Q4126" s="2">
        <f t="shared" si="583"/>
        <v>196698.0739081747</v>
      </c>
      <c r="R4126">
        <f>Q4126/MainSheet!$C$8*(G4126-G4125)+R4125</f>
        <v>6395.8195539950375</v>
      </c>
      <c r="S4126">
        <f t="shared" si="585"/>
        <v>103224.41523893658</v>
      </c>
      <c r="T4126">
        <f t="shared" si="577"/>
        <v>41.240000000000364</v>
      </c>
      <c r="U4126" s="1">
        <f>Q4126/MainSheet!$C$22</f>
        <v>1</v>
      </c>
    </row>
    <row r="4127" spans="7:21">
      <c r="G4127">
        <f t="shared" si="578"/>
        <v>41.250000000000362</v>
      </c>
      <c r="H4127">
        <f t="shared" si="579"/>
        <v>198000</v>
      </c>
      <c r="I4127" s="2">
        <f>MIN(MainSheet!$C$10/MainSheet!$C$9,MainSheet!$K$9*60)</f>
        <v>660</v>
      </c>
      <c r="J4127" s="1">
        <f>IF(G4127&gt;MainSheet!$C$11,IF(J4126&gt;=0.999,1,(G4127-MainSheet!$C$11)*I4127/$B$2/60),0)</f>
        <v>1</v>
      </c>
      <c r="K4127" s="1">
        <f>IF(G4127&gt;MainSheet!$C$11+$B$6,IF(K4126&gt;=0.999,1,(G4127-MainSheet!$C$11-$B$6)*I4127/$C$2/60),0)</f>
        <v>1</v>
      </c>
      <c r="L4127" s="1">
        <f>IF(G4127&gt;MainSheet!$C$11+$B$6+$C$6,IF(L4126&gt;=0.999,1,(G4127-MainSheet!$C$11-$B$6-$C$6)*I4127/$D$2/60),0)</f>
        <v>1</v>
      </c>
      <c r="M4127">
        <f t="shared" si="580"/>
        <v>1</v>
      </c>
      <c r="N4127" s="2">
        <f t="shared" si="581"/>
        <v>3721.0526315789471</v>
      </c>
      <c r="O4127">
        <f t="shared" si="584"/>
        <v>977.02127659574455</v>
      </c>
      <c r="P4127">
        <f t="shared" si="582"/>
        <v>192000</v>
      </c>
      <c r="Q4127" s="2">
        <f t="shared" si="583"/>
        <v>196698.0739081747</v>
      </c>
      <c r="R4127">
        <f>Q4127/MainSheet!$C$8*(G4127-G4126)+R4126</f>
        <v>6397.8508004858713</v>
      </c>
      <c r="S4127">
        <f t="shared" si="585"/>
        <v>103257.19825125461</v>
      </c>
      <c r="T4127">
        <f t="shared" si="577"/>
        <v>41.250000000000362</v>
      </c>
      <c r="U4127" s="1">
        <f>Q4127/MainSheet!$C$22</f>
        <v>1</v>
      </c>
    </row>
    <row r="4128" spans="7:21">
      <c r="G4128">
        <f t="shared" si="578"/>
        <v>41.26000000000036</v>
      </c>
      <c r="H4128">
        <f t="shared" si="579"/>
        <v>198000</v>
      </c>
      <c r="I4128" s="2">
        <f>MIN(MainSheet!$C$10/MainSheet!$C$9,MainSheet!$K$9*60)</f>
        <v>660</v>
      </c>
      <c r="J4128" s="1">
        <f>IF(G4128&gt;MainSheet!$C$11,IF(J4127&gt;=0.999,1,(G4128-MainSheet!$C$11)*I4128/$B$2/60),0)</f>
        <v>1</v>
      </c>
      <c r="K4128" s="1">
        <f>IF(G4128&gt;MainSheet!$C$11+$B$6,IF(K4127&gt;=0.999,1,(G4128-MainSheet!$C$11-$B$6)*I4128/$C$2/60),0)</f>
        <v>1</v>
      </c>
      <c r="L4128" s="1">
        <f>IF(G4128&gt;MainSheet!$C$11+$B$6+$C$6,IF(L4127&gt;=0.999,1,(G4128-MainSheet!$C$11-$B$6-$C$6)*I4128/$D$2/60),0)</f>
        <v>1</v>
      </c>
      <c r="M4128">
        <f t="shared" si="580"/>
        <v>1</v>
      </c>
      <c r="N4128" s="2">
        <f t="shared" si="581"/>
        <v>3721.0526315789471</v>
      </c>
      <c r="O4128">
        <f t="shared" si="584"/>
        <v>977.02127659574455</v>
      </c>
      <c r="P4128">
        <f t="shared" si="582"/>
        <v>192000</v>
      </c>
      <c r="Q4128" s="2">
        <f t="shared" si="583"/>
        <v>196698.0739081747</v>
      </c>
      <c r="R4128">
        <f>Q4128/MainSheet!$C$8*(G4128-G4127)+R4127</f>
        <v>6399.8820469767052</v>
      </c>
      <c r="S4128">
        <f t="shared" si="585"/>
        <v>103289.98126357264</v>
      </c>
      <c r="T4128">
        <f t="shared" si="577"/>
        <v>41.26000000000036</v>
      </c>
      <c r="U4128" s="1">
        <f>Q4128/MainSheet!$C$22</f>
        <v>1</v>
      </c>
    </row>
    <row r="4129" spans="7:21">
      <c r="G4129">
        <f t="shared" si="578"/>
        <v>41.270000000000358</v>
      </c>
      <c r="H4129">
        <f t="shared" si="579"/>
        <v>198000</v>
      </c>
      <c r="I4129" s="2">
        <f>MIN(MainSheet!$C$10/MainSheet!$C$9,MainSheet!$K$9*60)</f>
        <v>660</v>
      </c>
      <c r="J4129" s="1">
        <f>IF(G4129&gt;MainSheet!$C$11,IF(J4128&gt;=0.999,1,(G4129-MainSheet!$C$11)*I4129/$B$2/60),0)</f>
        <v>1</v>
      </c>
      <c r="K4129" s="1">
        <f>IF(G4129&gt;MainSheet!$C$11+$B$6,IF(K4128&gt;=0.999,1,(G4129-MainSheet!$C$11-$B$6)*I4129/$C$2/60),0)</f>
        <v>1</v>
      </c>
      <c r="L4129" s="1">
        <f>IF(G4129&gt;MainSheet!$C$11+$B$6+$C$6,IF(L4128&gt;=0.999,1,(G4129-MainSheet!$C$11-$B$6-$C$6)*I4129/$D$2/60),0)</f>
        <v>1</v>
      </c>
      <c r="M4129">
        <f t="shared" si="580"/>
        <v>1</v>
      </c>
      <c r="N4129" s="2">
        <f t="shared" si="581"/>
        <v>3721.0526315789471</v>
      </c>
      <c r="O4129">
        <f t="shared" si="584"/>
        <v>977.02127659574455</v>
      </c>
      <c r="P4129">
        <f t="shared" si="582"/>
        <v>192000</v>
      </c>
      <c r="Q4129" s="2">
        <f t="shared" si="583"/>
        <v>196698.0739081747</v>
      </c>
      <c r="R4129">
        <f>Q4129/MainSheet!$C$8*(G4129-G4128)+R4128</f>
        <v>6401.913293467539</v>
      </c>
      <c r="S4129">
        <f t="shared" si="585"/>
        <v>103322.76427589067</v>
      </c>
      <c r="T4129">
        <f t="shared" si="577"/>
        <v>41.270000000000358</v>
      </c>
      <c r="U4129" s="1">
        <f>Q4129/MainSheet!$C$22</f>
        <v>1</v>
      </c>
    </row>
    <row r="4130" spans="7:21">
      <c r="G4130">
        <f t="shared" si="578"/>
        <v>41.280000000000356</v>
      </c>
      <c r="H4130">
        <f t="shared" si="579"/>
        <v>198000</v>
      </c>
      <c r="I4130" s="2">
        <f>MIN(MainSheet!$C$10/MainSheet!$C$9,MainSheet!$K$9*60)</f>
        <v>660</v>
      </c>
      <c r="J4130" s="1">
        <f>IF(G4130&gt;MainSheet!$C$11,IF(J4129&gt;=0.999,1,(G4130-MainSheet!$C$11)*I4130/$B$2/60),0)</f>
        <v>1</v>
      </c>
      <c r="K4130" s="1">
        <f>IF(G4130&gt;MainSheet!$C$11+$B$6,IF(K4129&gt;=0.999,1,(G4130-MainSheet!$C$11-$B$6)*I4130/$C$2/60),0)</f>
        <v>1</v>
      </c>
      <c r="L4130" s="1">
        <f>IF(G4130&gt;MainSheet!$C$11+$B$6+$C$6,IF(L4129&gt;=0.999,1,(G4130-MainSheet!$C$11-$B$6-$C$6)*I4130/$D$2/60),0)</f>
        <v>1</v>
      </c>
      <c r="M4130">
        <f t="shared" si="580"/>
        <v>1</v>
      </c>
      <c r="N4130" s="2">
        <f t="shared" si="581"/>
        <v>3721.0526315789471</v>
      </c>
      <c r="O4130">
        <f t="shared" si="584"/>
        <v>977.02127659574455</v>
      </c>
      <c r="P4130">
        <f t="shared" si="582"/>
        <v>192000</v>
      </c>
      <c r="Q4130" s="2">
        <f t="shared" si="583"/>
        <v>196698.0739081747</v>
      </c>
      <c r="R4130">
        <f>Q4130/MainSheet!$C$8*(G4130-G4129)+R4129</f>
        <v>6403.9445399583728</v>
      </c>
      <c r="S4130">
        <f t="shared" si="585"/>
        <v>103355.54728820871</v>
      </c>
      <c r="T4130">
        <f t="shared" si="577"/>
        <v>41.280000000000356</v>
      </c>
      <c r="U4130" s="1">
        <f>Q4130/MainSheet!$C$22</f>
        <v>1</v>
      </c>
    </row>
    <row r="4131" spans="7:21">
      <c r="G4131">
        <f t="shared" si="578"/>
        <v>41.290000000000354</v>
      </c>
      <c r="H4131">
        <f t="shared" si="579"/>
        <v>198000</v>
      </c>
      <c r="I4131" s="2">
        <f>MIN(MainSheet!$C$10/MainSheet!$C$9,MainSheet!$K$9*60)</f>
        <v>660</v>
      </c>
      <c r="J4131" s="1">
        <f>IF(G4131&gt;MainSheet!$C$11,IF(J4130&gt;=0.999,1,(G4131-MainSheet!$C$11)*I4131/$B$2/60),0)</f>
        <v>1</v>
      </c>
      <c r="K4131" s="1">
        <f>IF(G4131&gt;MainSheet!$C$11+$B$6,IF(K4130&gt;=0.999,1,(G4131-MainSheet!$C$11-$B$6)*I4131/$C$2/60),0)</f>
        <v>1</v>
      </c>
      <c r="L4131" s="1">
        <f>IF(G4131&gt;MainSheet!$C$11+$B$6+$C$6,IF(L4130&gt;=0.999,1,(G4131-MainSheet!$C$11-$B$6-$C$6)*I4131/$D$2/60),0)</f>
        <v>1</v>
      </c>
      <c r="M4131">
        <f t="shared" si="580"/>
        <v>1</v>
      </c>
      <c r="N4131" s="2">
        <f t="shared" si="581"/>
        <v>3721.0526315789471</v>
      </c>
      <c r="O4131">
        <f t="shared" si="584"/>
        <v>977.02127659574455</v>
      </c>
      <c r="P4131">
        <f t="shared" si="582"/>
        <v>192000</v>
      </c>
      <c r="Q4131" s="2">
        <f t="shared" si="583"/>
        <v>196698.0739081747</v>
      </c>
      <c r="R4131">
        <f>Q4131/MainSheet!$C$8*(G4131-G4130)+R4130</f>
        <v>6405.9757864492067</v>
      </c>
      <c r="S4131">
        <f t="shared" si="585"/>
        <v>103388.33030052674</v>
      </c>
      <c r="T4131">
        <f t="shared" si="577"/>
        <v>41.290000000000354</v>
      </c>
      <c r="U4131" s="1">
        <f>Q4131/MainSheet!$C$22</f>
        <v>1</v>
      </c>
    </row>
    <row r="4132" spans="7:21">
      <c r="G4132">
        <f t="shared" si="578"/>
        <v>41.300000000000352</v>
      </c>
      <c r="H4132">
        <f t="shared" si="579"/>
        <v>198000</v>
      </c>
      <c r="I4132" s="2">
        <f>MIN(MainSheet!$C$10/MainSheet!$C$9,MainSheet!$K$9*60)</f>
        <v>660</v>
      </c>
      <c r="J4132" s="1">
        <f>IF(G4132&gt;MainSheet!$C$11,IF(J4131&gt;=0.999,1,(G4132-MainSheet!$C$11)*I4132/$B$2/60),0)</f>
        <v>1</v>
      </c>
      <c r="K4132" s="1">
        <f>IF(G4132&gt;MainSheet!$C$11+$B$6,IF(K4131&gt;=0.999,1,(G4132-MainSheet!$C$11-$B$6)*I4132/$C$2/60),0)</f>
        <v>1</v>
      </c>
      <c r="L4132" s="1">
        <f>IF(G4132&gt;MainSheet!$C$11+$B$6+$C$6,IF(L4131&gt;=0.999,1,(G4132-MainSheet!$C$11-$B$6-$C$6)*I4132/$D$2/60),0)</f>
        <v>1</v>
      </c>
      <c r="M4132">
        <f t="shared" si="580"/>
        <v>1</v>
      </c>
      <c r="N4132" s="2">
        <f t="shared" si="581"/>
        <v>3721.0526315789471</v>
      </c>
      <c r="O4132">
        <f t="shared" si="584"/>
        <v>977.02127659574455</v>
      </c>
      <c r="P4132">
        <f t="shared" si="582"/>
        <v>192000</v>
      </c>
      <c r="Q4132" s="2">
        <f t="shared" si="583"/>
        <v>196698.0739081747</v>
      </c>
      <c r="R4132">
        <f>Q4132/MainSheet!$C$8*(G4132-G4131)+R4131</f>
        <v>6408.0070329400405</v>
      </c>
      <c r="S4132">
        <f t="shared" si="585"/>
        <v>103421.11331284477</v>
      </c>
      <c r="T4132">
        <f t="shared" si="577"/>
        <v>41.300000000000352</v>
      </c>
      <c r="U4132" s="1">
        <f>Q4132/MainSheet!$C$22</f>
        <v>1</v>
      </c>
    </row>
    <row r="4133" spans="7:21">
      <c r="G4133">
        <f t="shared" si="578"/>
        <v>41.31000000000035</v>
      </c>
      <c r="H4133">
        <f t="shared" si="579"/>
        <v>198000</v>
      </c>
      <c r="I4133" s="2">
        <f>MIN(MainSheet!$C$10/MainSheet!$C$9,MainSheet!$K$9*60)</f>
        <v>660</v>
      </c>
      <c r="J4133" s="1">
        <f>IF(G4133&gt;MainSheet!$C$11,IF(J4132&gt;=0.999,1,(G4133-MainSheet!$C$11)*I4133/$B$2/60),0)</f>
        <v>1</v>
      </c>
      <c r="K4133" s="1">
        <f>IF(G4133&gt;MainSheet!$C$11+$B$6,IF(K4132&gt;=0.999,1,(G4133-MainSheet!$C$11-$B$6)*I4133/$C$2/60),0)</f>
        <v>1</v>
      </c>
      <c r="L4133" s="1">
        <f>IF(G4133&gt;MainSheet!$C$11+$B$6+$C$6,IF(L4132&gt;=0.999,1,(G4133-MainSheet!$C$11-$B$6-$C$6)*I4133/$D$2/60),0)</f>
        <v>1</v>
      </c>
      <c r="M4133">
        <f t="shared" si="580"/>
        <v>1</v>
      </c>
      <c r="N4133" s="2">
        <f t="shared" si="581"/>
        <v>3721.0526315789471</v>
      </c>
      <c r="O4133">
        <f t="shared" si="584"/>
        <v>977.02127659574455</v>
      </c>
      <c r="P4133">
        <f t="shared" si="582"/>
        <v>192000</v>
      </c>
      <c r="Q4133" s="2">
        <f t="shared" si="583"/>
        <v>196698.0739081747</v>
      </c>
      <c r="R4133">
        <f>Q4133/MainSheet!$C$8*(G4133-G4132)+R4132</f>
        <v>6410.0382794308744</v>
      </c>
      <c r="S4133">
        <f t="shared" si="585"/>
        <v>103453.8963251628</v>
      </c>
      <c r="T4133">
        <f t="shared" si="577"/>
        <v>41.31000000000035</v>
      </c>
      <c r="U4133" s="1">
        <f>Q4133/MainSheet!$C$22</f>
        <v>1</v>
      </c>
    </row>
    <row r="4134" spans="7:21">
      <c r="G4134">
        <f t="shared" si="578"/>
        <v>41.320000000000348</v>
      </c>
      <c r="H4134">
        <f t="shared" si="579"/>
        <v>198000</v>
      </c>
      <c r="I4134" s="2">
        <f>MIN(MainSheet!$C$10/MainSheet!$C$9,MainSheet!$K$9*60)</f>
        <v>660</v>
      </c>
      <c r="J4134" s="1">
        <f>IF(G4134&gt;MainSheet!$C$11,IF(J4133&gt;=0.999,1,(G4134-MainSheet!$C$11)*I4134/$B$2/60),0)</f>
        <v>1</v>
      </c>
      <c r="K4134" s="1">
        <f>IF(G4134&gt;MainSheet!$C$11+$B$6,IF(K4133&gt;=0.999,1,(G4134-MainSheet!$C$11-$B$6)*I4134/$C$2/60),0)</f>
        <v>1</v>
      </c>
      <c r="L4134" s="1">
        <f>IF(G4134&gt;MainSheet!$C$11+$B$6+$C$6,IF(L4133&gt;=0.999,1,(G4134-MainSheet!$C$11-$B$6-$C$6)*I4134/$D$2/60),0)</f>
        <v>1</v>
      </c>
      <c r="M4134">
        <f t="shared" si="580"/>
        <v>1</v>
      </c>
      <c r="N4134" s="2">
        <f t="shared" si="581"/>
        <v>3721.0526315789471</v>
      </c>
      <c r="O4134">
        <f t="shared" si="584"/>
        <v>977.02127659574455</v>
      </c>
      <c r="P4134">
        <f t="shared" si="582"/>
        <v>192000</v>
      </c>
      <c r="Q4134" s="2">
        <f t="shared" si="583"/>
        <v>196698.0739081747</v>
      </c>
      <c r="R4134">
        <f>Q4134/MainSheet!$C$8*(G4134-G4133)+R4133</f>
        <v>6412.0695259217082</v>
      </c>
      <c r="S4134">
        <f t="shared" si="585"/>
        <v>103486.67933748083</v>
      </c>
      <c r="T4134">
        <f t="shared" si="577"/>
        <v>41.320000000000348</v>
      </c>
      <c r="U4134" s="1">
        <f>Q4134/MainSheet!$C$22</f>
        <v>1</v>
      </c>
    </row>
    <row r="4135" spans="7:21">
      <c r="G4135">
        <f t="shared" si="578"/>
        <v>41.330000000000346</v>
      </c>
      <c r="H4135">
        <f t="shared" si="579"/>
        <v>198000</v>
      </c>
      <c r="I4135" s="2">
        <f>MIN(MainSheet!$C$10/MainSheet!$C$9,MainSheet!$K$9*60)</f>
        <v>660</v>
      </c>
      <c r="J4135" s="1">
        <f>IF(G4135&gt;MainSheet!$C$11,IF(J4134&gt;=0.999,1,(G4135-MainSheet!$C$11)*I4135/$B$2/60),0)</f>
        <v>1</v>
      </c>
      <c r="K4135" s="1">
        <f>IF(G4135&gt;MainSheet!$C$11+$B$6,IF(K4134&gt;=0.999,1,(G4135-MainSheet!$C$11-$B$6)*I4135/$C$2/60),0)</f>
        <v>1</v>
      </c>
      <c r="L4135" s="1">
        <f>IF(G4135&gt;MainSheet!$C$11+$B$6+$C$6,IF(L4134&gt;=0.999,1,(G4135-MainSheet!$C$11-$B$6-$C$6)*I4135/$D$2/60),0)</f>
        <v>1</v>
      </c>
      <c r="M4135">
        <f t="shared" si="580"/>
        <v>1</v>
      </c>
      <c r="N4135" s="2">
        <f t="shared" si="581"/>
        <v>3721.0526315789471</v>
      </c>
      <c r="O4135">
        <f t="shared" si="584"/>
        <v>977.02127659574455</v>
      </c>
      <c r="P4135">
        <f t="shared" si="582"/>
        <v>192000</v>
      </c>
      <c r="Q4135" s="2">
        <f t="shared" si="583"/>
        <v>196698.0739081747</v>
      </c>
      <c r="R4135">
        <f>Q4135/MainSheet!$C$8*(G4135-G4134)+R4134</f>
        <v>6414.100772412542</v>
      </c>
      <c r="S4135">
        <f t="shared" si="585"/>
        <v>103519.46234979887</v>
      </c>
      <c r="T4135">
        <f t="shared" si="577"/>
        <v>41.330000000000346</v>
      </c>
      <c r="U4135" s="1">
        <f>Q4135/MainSheet!$C$22</f>
        <v>1</v>
      </c>
    </row>
    <row r="4136" spans="7:21">
      <c r="G4136">
        <f t="shared" si="578"/>
        <v>41.340000000000344</v>
      </c>
      <c r="H4136">
        <f t="shared" si="579"/>
        <v>198000</v>
      </c>
      <c r="I4136" s="2">
        <f>MIN(MainSheet!$C$10/MainSheet!$C$9,MainSheet!$K$9*60)</f>
        <v>660</v>
      </c>
      <c r="J4136" s="1">
        <f>IF(G4136&gt;MainSheet!$C$11,IF(J4135&gt;=0.999,1,(G4136-MainSheet!$C$11)*I4136/$B$2/60),0)</f>
        <v>1</v>
      </c>
      <c r="K4136" s="1">
        <f>IF(G4136&gt;MainSheet!$C$11+$B$6,IF(K4135&gt;=0.999,1,(G4136-MainSheet!$C$11-$B$6)*I4136/$C$2/60),0)</f>
        <v>1</v>
      </c>
      <c r="L4136" s="1">
        <f>IF(G4136&gt;MainSheet!$C$11+$B$6+$C$6,IF(L4135&gt;=0.999,1,(G4136-MainSheet!$C$11-$B$6-$C$6)*I4136/$D$2/60),0)</f>
        <v>1</v>
      </c>
      <c r="M4136">
        <f t="shared" si="580"/>
        <v>1</v>
      </c>
      <c r="N4136" s="2">
        <f t="shared" si="581"/>
        <v>3721.0526315789471</v>
      </c>
      <c r="O4136">
        <f t="shared" si="584"/>
        <v>977.02127659574455</v>
      </c>
      <c r="P4136">
        <f t="shared" si="582"/>
        <v>192000</v>
      </c>
      <c r="Q4136" s="2">
        <f t="shared" si="583"/>
        <v>196698.0739081747</v>
      </c>
      <c r="R4136">
        <f>Q4136/MainSheet!$C$8*(G4136-G4135)+R4135</f>
        <v>6416.1320189033759</v>
      </c>
      <c r="S4136">
        <f t="shared" si="585"/>
        <v>103552.2453621169</v>
      </c>
      <c r="T4136">
        <f t="shared" si="577"/>
        <v>41.340000000000344</v>
      </c>
      <c r="U4136" s="1">
        <f>Q4136/MainSheet!$C$22</f>
        <v>1</v>
      </c>
    </row>
    <row r="4137" spans="7:21">
      <c r="G4137">
        <f t="shared" si="578"/>
        <v>41.350000000000342</v>
      </c>
      <c r="H4137">
        <f t="shared" si="579"/>
        <v>198000</v>
      </c>
      <c r="I4137" s="2">
        <f>MIN(MainSheet!$C$10/MainSheet!$C$9,MainSheet!$K$9*60)</f>
        <v>660</v>
      </c>
      <c r="J4137" s="1">
        <f>IF(G4137&gt;MainSheet!$C$11,IF(J4136&gt;=0.999,1,(G4137-MainSheet!$C$11)*I4137/$B$2/60),0)</f>
        <v>1</v>
      </c>
      <c r="K4137" s="1">
        <f>IF(G4137&gt;MainSheet!$C$11+$B$6,IF(K4136&gt;=0.999,1,(G4137-MainSheet!$C$11-$B$6)*I4137/$C$2/60),0)</f>
        <v>1</v>
      </c>
      <c r="L4137" s="1">
        <f>IF(G4137&gt;MainSheet!$C$11+$B$6+$C$6,IF(L4136&gt;=0.999,1,(G4137-MainSheet!$C$11-$B$6-$C$6)*I4137/$D$2/60),0)</f>
        <v>1</v>
      </c>
      <c r="M4137">
        <f t="shared" si="580"/>
        <v>1</v>
      </c>
      <c r="N4137" s="2">
        <f t="shared" si="581"/>
        <v>3721.0526315789471</v>
      </c>
      <c r="O4137">
        <f t="shared" si="584"/>
        <v>977.02127659574455</v>
      </c>
      <c r="P4137">
        <f t="shared" si="582"/>
        <v>192000</v>
      </c>
      <c r="Q4137" s="2">
        <f t="shared" si="583"/>
        <v>196698.0739081747</v>
      </c>
      <c r="R4137">
        <f>Q4137/MainSheet!$C$8*(G4137-G4136)+R4136</f>
        <v>6418.1632653942097</v>
      </c>
      <c r="S4137">
        <f t="shared" si="585"/>
        <v>103585.02837443493</v>
      </c>
      <c r="T4137">
        <f t="shared" si="577"/>
        <v>41.350000000000342</v>
      </c>
      <c r="U4137" s="1">
        <f>Q4137/MainSheet!$C$22</f>
        <v>1</v>
      </c>
    </row>
    <row r="4138" spans="7:21">
      <c r="G4138">
        <f t="shared" si="578"/>
        <v>41.36000000000034</v>
      </c>
      <c r="H4138">
        <f t="shared" si="579"/>
        <v>198000</v>
      </c>
      <c r="I4138" s="2">
        <f>MIN(MainSheet!$C$10/MainSheet!$C$9,MainSheet!$K$9*60)</f>
        <v>660</v>
      </c>
      <c r="J4138" s="1">
        <f>IF(G4138&gt;MainSheet!$C$11,IF(J4137&gt;=0.999,1,(G4138-MainSheet!$C$11)*I4138/$B$2/60),0)</f>
        <v>1</v>
      </c>
      <c r="K4138" s="1">
        <f>IF(G4138&gt;MainSheet!$C$11+$B$6,IF(K4137&gt;=0.999,1,(G4138-MainSheet!$C$11-$B$6)*I4138/$C$2/60),0)</f>
        <v>1</v>
      </c>
      <c r="L4138" s="1">
        <f>IF(G4138&gt;MainSheet!$C$11+$B$6+$C$6,IF(L4137&gt;=0.999,1,(G4138-MainSheet!$C$11-$B$6-$C$6)*I4138/$D$2/60),0)</f>
        <v>1</v>
      </c>
      <c r="M4138">
        <f t="shared" si="580"/>
        <v>1</v>
      </c>
      <c r="N4138" s="2">
        <f t="shared" si="581"/>
        <v>3721.0526315789471</v>
      </c>
      <c r="O4138">
        <f t="shared" si="584"/>
        <v>977.02127659574455</v>
      </c>
      <c r="P4138">
        <f t="shared" si="582"/>
        <v>192000</v>
      </c>
      <c r="Q4138" s="2">
        <f t="shared" si="583"/>
        <v>196698.0739081747</v>
      </c>
      <c r="R4138">
        <f>Q4138/MainSheet!$C$8*(G4138-G4137)+R4137</f>
        <v>6420.1945118850435</v>
      </c>
      <c r="S4138">
        <f t="shared" si="585"/>
        <v>103617.81138675296</v>
      </c>
      <c r="T4138">
        <f t="shared" si="577"/>
        <v>41.36000000000034</v>
      </c>
      <c r="U4138" s="1">
        <f>Q4138/MainSheet!$C$22</f>
        <v>1</v>
      </c>
    </row>
    <row r="4139" spans="7:21">
      <c r="G4139">
        <f t="shared" si="578"/>
        <v>41.370000000000339</v>
      </c>
      <c r="H4139">
        <f t="shared" si="579"/>
        <v>198000</v>
      </c>
      <c r="I4139" s="2">
        <f>MIN(MainSheet!$C$10/MainSheet!$C$9,MainSheet!$K$9*60)</f>
        <v>660</v>
      </c>
      <c r="J4139" s="1">
        <f>IF(G4139&gt;MainSheet!$C$11,IF(J4138&gt;=0.999,1,(G4139-MainSheet!$C$11)*I4139/$B$2/60),0)</f>
        <v>1</v>
      </c>
      <c r="K4139" s="1">
        <f>IF(G4139&gt;MainSheet!$C$11+$B$6,IF(K4138&gt;=0.999,1,(G4139-MainSheet!$C$11-$B$6)*I4139/$C$2/60),0)</f>
        <v>1</v>
      </c>
      <c r="L4139" s="1">
        <f>IF(G4139&gt;MainSheet!$C$11+$B$6+$C$6,IF(L4138&gt;=0.999,1,(G4139-MainSheet!$C$11-$B$6-$C$6)*I4139/$D$2/60),0)</f>
        <v>1</v>
      </c>
      <c r="M4139">
        <f t="shared" si="580"/>
        <v>1</v>
      </c>
      <c r="N4139" s="2">
        <f t="shared" si="581"/>
        <v>3721.0526315789471</v>
      </c>
      <c r="O4139">
        <f t="shared" si="584"/>
        <v>977.02127659574455</v>
      </c>
      <c r="P4139">
        <f t="shared" si="582"/>
        <v>192000</v>
      </c>
      <c r="Q4139" s="2">
        <f t="shared" si="583"/>
        <v>196698.0739081747</v>
      </c>
      <c r="R4139">
        <f>Q4139/MainSheet!$C$8*(G4139-G4138)+R4138</f>
        <v>6422.2257583758774</v>
      </c>
      <c r="S4139">
        <f t="shared" si="585"/>
        <v>103650.59439907099</v>
      </c>
      <c r="T4139">
        <f t="shared" si="577"/>
        <v>41.370000000000339</v>
      </c>
      <c r="U4139" s="1">
        <f>Q4139/MainSheet!$C$22</f>
        <v>1</v>
      </c>
    </row>
    <row r="4140" spans="7:21">
      <c r="G4140">
        <f t="shared" si="578"/>
        <v>41.380000000000337</v>
      </c>
      <c r="H4140">
        <f t="shared" si="579"/>
        <v>198000</v>
      </c>
      <c r="I4140" s="2">
        <f>MIN(MainSheet!$C$10/MainSheet!$C$9,MainSheet!$K$9*60)</f>
        <v>660</v>
      </c>
      <c r="J4140" s="1">
        <f>IF(G4140&gt;MainSheet!$C$11,IF(J4139&gt;=0.999,1,(G4140-MainSheet!$C$11)*I4140/$B$2/60),0)</f>
        <v>1</v>
      </c>
      <c r="K4140" s="1">
        <f>IF(G4140&gt;MainSheet!$C$11+$B$6,IF(K4139&gt;=0.999,1,(G4140-MainSheet!$C$11-$B$6)*I4140/$C$2/60),0)</f>
        <v>1</v>
      </c>
      <c r="L4140" s="1">
        <f>IF(G4140&gt;MainSheet!$C$11+$B$6+$C$6,IF(L4139&gt;=0.999,1,(G4140-MainSheet!$C$11-$B$6-$C$6)*I4140/$D$2/60),0)</f>
        <v>1</v>
      </c>
      <c r="M4140">
        <f t="shared" si="580"/>
        <v>1</v>
      </c>
      <c r="N4140" s="2">
        <f t="shared" si="581"/>
        <v>3721.0526315789471</v>
      </c>
      <c r="O4140">
        <f t="shared" si="584"/>
        <v>977.02127659574455</v>
      </c>
      <c r="P4140">
        <f t="shared" si="582"/>
        <v>192000</v>
      </c>
      <c r="Q4140" s="2">
        <f t="shared" si="583"/>
        <v>196698.0739081747</v>
      </c>
      <c r="R4140">
        <f>Q4140/MainSheet!$C$8*(G4140-G4139)+R4139</f>
        <v>6424.2570048667112</v>
      </c>
      <c r="S4140">
        <f t="shared" si="585"/>
        <v>103683.37741138902</v>
      </c>
      <c r="T4140">
        <f t="shared" si="577"/>
        <v>41.380000000000337</v>
      </c>
      <c r="U4140" s="1">
        <f>Q4140/MainSheet!$C$22</f>
        <v>1</v>
      </c>
    </row>
    <row r="4141" spans="7:21">
      <c r="G4141">
        <f t="shared" si="578"/>
        <v>41.390000000000335</v>
      </c>
      <c r="H4141">
        <f t="shared" si="579"/>
        <v>198000</v>
      </c>
      <c r="I4141" s="2">
        <f>MIN(MainSheet!$C$10/MainSheet!$C$9,MainSheet!$K$9*60)</f>
        <v>660</v>
      </c>
      <c r="J4141" s="1">
        <f>IF(G4141&gt;MainSheet!$C$11,IF(J4140&gt;=0.999,1,(G4141-MainSheet!$C$11)*I4141/$B$2/60),0)</f>
        <v>1</v>
      </c>
      <c r="K4141" s="1">
        <f>IF(G4141&gt;MainSheet!$C$11+$B$6,IF(K4140&gt;=0.999,1,(G4141-MainSheet!$C$11-$B$6)*I4141/$C$2/60),0)</f>
        <v>1</v>
      </c>
      <c r="L4141" s="1">
        <f>IF(G4141&gt;MainSheet!$C$11+$B$6+$C$6,IF(L4140&gt;=0.999,1,(G4141-MainSheet!$C$11-$B$6-$C$6)*I4141/$D$2/60),0)</f>
        <v>1</v>
      </c>
      <c r="M4141">
        <f t="shared" si="580"/>
        <v>1</v>
      </c>
      <c r="N4141" s="2">
        <f t="shared" si="581"/>
        <v>3721.0526315789471</v>
      </c>
      <c r="O4141">
        <f t="shared" si="584"/>
        <v>977.02127659574455</v>
      </c>
      <c r="P4141">
        <f t="shared" si="582"/>
        <v>192000</v>
      </c>
      <c r="Q4141" s="2">
        <f t="shared" si="583"/>
        <v>196698.0739081747</v>
      </c>
      <c r="R4141">
        <f>Q4141/MainSheet!$C$8*(G4141-G4140)+R4140</f>
        <v>6426.2882513575451</v>
      </c>
      <c r="S4141">
        <f t="shared" si="585"/>
        <v>103716.16042370706</v>
      </c>
      <c r="T4141">
        <f t="shared" si="577"/>
        <v>41.390000000000335</v>
      </c>
      <c r="U4141" s="1">
        <f>Q4141/MainSheet!$C$22</f>
        <v>1</v>
      </c>
    </row>
    <row r="4142" spans="7:21">
      <c r="G4142">
        <f t="shared" si="578"/>
        <v>41.400000000000333</v>
      </c>
      <c r="H4142">
        <f t="shared" si="579"/>
        <v>198000</v>
      </c>
      <c r="I4142" s="2">
        <f>MIN(MainSheet!$C$10/MainSheet!$C$9,MainSheet!$K$9*60)</f>
        <v>660</v>
      </c>
      <c r="J4142" s="1">
        <f>IF(G4142&gt;MainSheet!$C$11,IF(J4141&gt;=0.999,1,(G4142-MainSheet!$C$11)*I4142/$B$2/60),0)</f>
        <v>1</v>
      </c>
      <c r="K4142" s="1">
        <f>IF(G4142&gt;MainSheet!$C$11+$B$6,IF(K4141&gt;=0.999,1,(G4142-MainSheet!$C$11-$B$6)*I4142/$C$2/60),0)</f>
        <v>1</v>
      </c>
      <c r="L4142" s="1">
        <f>IF(G4142&gt;MainSheet!$C$11+$B$6+$C$6,IF(L4141&gt;=0.999,1,(G4142-MainSheet!$C$11-$B$6-$C$6)*I4142/$D$2/60),0)</f>
        <v>1</v>
      </c>
      <c r="M4142">
        <f t="shared" si="580"/>
        <v>1</v>
      </c>
      <c r="N4142" s="2">
        <f t="shared" si="581"/>
        <v>3721.0526315789471</v>
      </c>
      <c r="O4142">
        <f t="shared" si="584"/>
        <v>977.02127659574455</v>
      </c>
      <c r="P4142">
        <f t="shared" si="582"/>
        <v>192000</v>
      </c>
      <c r="Q4142" s="2">
        <f t="shared" si="583"/>
        <v>196698.0739081747</v>
      </c>
      <c r="R4142">
        <f>Q4142/MainSheet!$C$8*(G4142-G4141)+R4141</f>
        <v>6428.3194978483789</v>
      </c>
      <c r="S4142">
        <f t="shared" si="585"/>
        <v>103748.94343602509</v>
      </c>
      <c r="T4142">
        <f t="shared" si="577"/>
        <v>41.400000000000333</v>
      </c>
      <c r="U4142" s="1">
        <f>Q4142/MainSheet!$C$22</f>
        <v>1</v>
      </c>
    </row>
    <row r="4143" spans="7:21">
      <c r="G4143">
        <f t="shared" si="578"/>
        <v>41.410000000000331</v>
      </c>
      <c r="H4143">
        <f t="shared" si="579"/>
        <v>198000</v>
      </c>
      <c r="I4143" s="2">
        <f>MIN(MainSheet!$C$10/MainSheet!$C$9,MainSheet!$K$9*60)</f>
        <v>660</v>
      </c>
      <c r="J4143" s="1">
        <f>IF(G4143&gt;MainSheet!$C$11,IF(J4142&gt;=0.999,1,(G4143-MainSheet!$C$11)*I4143/$B$2/60),0)</f>
        <v>1</v>
      </c>
      <c r="K4143" s="1">
        <f>IF(G4143&gt;MainSheet!$C$11+$B$6,IF(K4142&gt;=0.999,1,(G4143-MainSheet!$C$11-$B$6)*I4143/$C$2/60),0)</f>
        <v>1</v>
      </c>
      <c r="L4143" s="1">
        <f>IF(G4143&gt;MainSheet!$C$11+$B$6+$C$6,IF(L4142&gt;=0.999,1,(G4143-MainSheet!$C$11-$B$6-$C$6)*I4143/$D$2/60),0)</f>
        <v>1</v>
      </c>
      <c r="M4143">
        <f t="shared" si="580"/>
        <v>1</v>
      </c>
      <c r="N4143" s="2">
        <f t="shared" si="581"/>
        <v>3721.0526315789471</v>
      </c>
      <c r="O4143">
        <f t="shared" si="584"/>
        <v>977.02127659574455</v>
      </c>
      <c r="P4143">
        <f t="shared" si="582"/>
        <v>192000</v>
      </c>
      <c r="Q4143" s="2">
        <f t="shared" si="583"/>
        <v>196698.0739081747</v>
      </c>
      <c r="R4143">
        <f>Q4143/MainSheet!$C$8*(G4143-G4142)+R4142</f>
        <v>6430.3507443392127</v>
      </c>
      <c r="S4143">
        <f t="shared" si="585"/>
        <v>103781.72644834312</v>
      </c>
      <c r="T4143">
        <f t="shared" si="577"/>
        <v>41.410000000000331</v>
      </c>
      <c r="U4143" s="1">
        <f>Q4143/MainSheet!$C$22</f>
        <v>1</v>
      </c>
    </row>
    <row r="4144" spans="7:21">
      <c r="G4144">
        <f t="shared" si="578"/>
        <v>41.420000000000329</v>
      </c>
      <c r="H4144">
        <f t="shared" si="579"/>
        <v>198000</v>
      </c>
      <c r="I4144" s="2">
        <f>MIN(MainSheet!$C$10/MainSheet!$C$9,MainSheet!$K$9*60)</f>
        <v>660</v>
      </c>
      <c r="J4144" s="1">
        <f>IF(G4144&gt;MainSheet!$C$11,IF(J4143&gt;=0.999,1,(G4144-MainSheet!$C$11)*I4144/$B$2/60),0)</f>
        <v>1</v>
      </c>
      <c r="K4144" s="1">
        <f>IF(G4144&gt;MainSheet!$C$11+$B$6,IF(K4143&gt;=0.999,1,(G4144-MainSheet!$C$11-$B$6)*I4144/$C$2/60),0)</f>
        <v>1</v>
      </c>
      <c r="L4144" s="1">
        <f>IF(G4144&gt;MainSheet!$C$11+$B$6+$C$6,IF(L4143&gt;=0.999,1,(G4144-MainSheet!$C$11-$B$6-$C$6)*I4144/$D$2/60),0)</f>
        <v>1</v>
      </c>
      <c r="M4144">
        <f t="shared" si="580"/>
        <v>1</v>
      </c>
      <c r="N4144" s="2">
        <f t="shared" si="581"/>
        <v>3721.0526315789471</v>
      </c>
      <c r="O4144">
        <f t="shared" si="584"/>
        <v>977.02127659574455</v>
      </c>
      <c r="P4144">
        <f t="shared" si="582"/>
        <v>192000</v>
      </c>
      <c r="Q4144" s="2">
        <f t="shared" si="583"/>
        <v>196698.0739081747</v>
      </c>
      <c r="R4144">
        <f>Q4144/MainSheet!$C$8*(G4144-G4143)+R4143</f>
        <v>6432.3819908300466</v>
      </c>
      <c r="S4144">
        <f t="shared" si="585"/>
        <v>103814.50946066115</v>
      </c>
      <c r="T4144">
        <f t="shared" si="577"/>
        <v>41.420000000000329</v>
      </c>
      <c r="U4144" s="1">
        <f>Q4144/MainSheet!$C$22</f>
        <v>1</v>
      </c>
    </row>
    <row r="4145" spans="7:21">
      <c r="G4145">
        <f t="shared" si="578"/>
        <v>41.430000000000327</v>
      </c>
      <c r="H4145">
        <f t="shared" si="579"/>
        <v>198000</v>
      </c>
      <c r="I4145" s="2">
        <f>MIN(MainSheet!$C$10/MainSheet!$C$9,MainSheet!$K$9*60)</f>
        <v>660</v>
      </c>
      <c r="J4145" s="1">
        <f>IF(G4145&gt;MainSheet!$C$11,IF(J4144&gt;=0.999,1,(G4145-MainSheet!$C$11)*I4145/$B$2/60),0)</f>
        <v>1</v>
      </c>
      <c r="K4145" s="1">
        <f>IF(G4145&gt;MainSheet!$C$11+$B$6,IF(K4144&gt;=0.999,1,(G4145-MainSheet!$C$11-$B$6)*I4145/$C$2/60),0)</f>
        <v>1</v>
      </c>
      <c r="L4145" s="1">
        <f>IF(G4145&gt;MainSheet!$C$11+$B$6+$C$6,IF(L4144&gt;=0.999,1,(G4145-MainSheet!$C$11-$B$6-$C$6)*I4145/$D$2/60),0)</f>
        <v>1</v>
      </c>
      <c r="M4145">
        <f t="shared" si="580"/>
        <v>1</v>
      </c>
      <c r="N4145" s="2">
        <f t="shared" si="581"/>
        <v>3721.0526315789471</v>
      </c>
      <c r="O4145">
        <f t="shared" si="584"/>
        <v>977.02127659574455</v>
      </c>
      <c r="P4145">
        <f t="shared" si="582"/>
        <v>192000</v>
      </c>
      <c r="Q4145" s="2">
        <f t="shared" si="583"/>
        <v>196698.0739081747</v>
      </c>
      <c r="R4145">
        <f>Q4145/MainSheet!$C$8*(G4145-G4144)+R4144</f>
        <v>6434.4132373208804</v>
      </c>
      <c r="S4145">
        <f t="shared" si="585"/>
        <v>103847.29247297918</v>
      </c>
      <c r="T4145">
        <f t="shared" si="577"/>
        <v>41.430000000000327</v>
      </c>
      <c r="U4145" s="1">
        <f>Q4145/MainSheet!$C$22</f>
        <v>1</v>
      </c>
    </row>
    <row r="4146" spans="7:21">
      <c r="G4146">
        <f t="shared" si="578"/>
        <v>41.440000000000325</v>
      </c>
      <c r="H4146">
        <f t="shared" si="579"/>
        <v>198000</v>
      </c>
      <c r="I4146" s="2">
        <f>MIN(MainSheet!$C$10/MainSheet!$C$9,MainSheet!$K$9*60)</f>
        <v>660</v>
      </c>
      <c r="J4146" s="1">
        <f>IF(G4146&gt;MainSheet!$C$11,IF(J4145&gt;=0.999,1,(G4146-MainSheet!$C$11)*I4146/$B$2/60),0)</f>
        <v>1</v>
      </c>
      <c r="K4146" s="1">
        <f>IF(G4146&gt;MainSheet!$C$11+$B$6,IF(K4145&gt;=0.999,1,(G4146-MainSheet!$C$11-$B$6)*I4146/$C$2/60),0)</f>
        <v>1</v>
      </c>
      <c r="L4146" s="1">
        <f>IF(G4146&gt;MainSheet!$C$11+$B$6+$C$6,IF(L4145&gt;=0.999,1,(G4146-MainSheet!$C$11-$B$6-$C$6)*I4146/$D$2/60),0)</f>
        <v>1</v>
      </c>
      <c r="M4146">
        <f t="shared" si="580"/>
        <v>1</v>
      </c>
      <c r="N4146" s="2">
        <f t="shared" si="581"/>
        <v>3721.0526315789471</v>
      </c>
      <c r="O4146">
        <f t="shared" si="584"/>
        <v>977.02127659574455</v>
      </c>
      <c r="P4146">
        <f t="shared" si="582"/>
        <v>192000</v>
      </c>
      <c r="Q4146" s="2">
        <f t="shared" si="583"/>
        <v>196698.0739081747</v>
      </c>
      <c r="R4146">
        <f>Q4146/MainSheet!$C$8*(G4146-G4145)+R4145</f>
        <v>6436.4444838117142</v>
      </c>
      <c r="S4146">
        <f t="shared" si="585"/>
        <v>103880.07548529722</v>
      </c>
      <c r="T4146">
        <f t="shared" si="577"/>
        <v>41.440000000000325</v>
      </c>
      <c r="U4146" s="1">
        <f>Q4146/MainSheet!$C$22</f>
        <v>1</v>
      </c>
    </row>
    <row r="4147" spans="7:21">
      <c r="G4147">
        <f t="shared" si="578"/>
        <v>41.450000000000323</v>
      </c>
      <c r="H4147">
        <f t="shared" si="579"/>
        <v>198000</v>
      </c>
      <c r="I4147" s="2">
        <f>MIN(MainSheet!$C$10/MainSheet!$C$9,MainSheet!$K$9*60)</f>
        <v>660</v>
      </c>
      <c r="J4147" s="1">
        <f>IF(G4147&gt;MainSheet!$C$11,IF(J4146&gt;=0.999,1,(G4147-MainSheet!$C$11)*I4147/$B$2/60),0)</f>
        <v>1</v>
      </c>
      <c r="K4147" s="1">
        <f>IF(G4147&gt;MainSheet!$C$11+$B$6,IF(K4146&gt;=0.999,1,(G4147-MainSheet!$C$11-$B$6)*I4147/$C$2/60),0)</f>
        <v>1</v>
      </c>
      <c r="L4147" s="1">
        <f>IF(G4147&gt;MainSheet!$C$11+$B$6+$C$6,IF(L4146&gt;=0.999,1,(G4147-MainSheet!$C$11-$B$6-$C$6)*I4147/$D$2/60),0)</f>
        <v>1</v>
      </c>
      <c r="M4147">
        <f t="shared" si="580"/>
        <v>1</v>
      </c>
      <c r="N4147" s="2">
        <f t="shared" si="581"/>
        <v>3721.0526315789471</v>
      </c>
      <c r="O4147">
        <f t="shared" si="584"/>
        <v>977.02127659574455</v>
      </c>
      <c r="P4147">
        <f t="shared" si="582"/>
        <v>192000</v>
      </c>
      <c r="Q4147" s="2">
        <f t="shared" si="583"/>
        <v>196698.0739081747</v>
      </c>
      <c r="R4147">
        <f>Q4147/MainSheet!$C$8*(G4147-G4146)+R4146</f>
        <v>6438.4757303025481</v>
      </c>
      <c r="S4147">
        <f t="shared" si="585"/>
        <v>103912.85849761525</v>
      </c>
      <c r="T4147">
        <f t="shared" si="577"/>
        <v>41.450000000000323</v>
      </c>
      <c r="U4147" s="1">
        <f>Q4147/MainSheet!$C$22</f>
        <v>1</v>
      </c>
    </row>
    <row r="4148" spans="7:21">
      <c r="G4148">
        <f t="shared" si="578"/>
        <v>41.460000000000321</v>
      </c>
      <c r="H4148">
        <f t="shared" si="579"/>
        <v>198000</v>
      </c>
      <c r="I4148" s="2">
        <f>MIN(MainSheet!$C$10/MainSheet!$C$9,MainSheet!$K$9*60)</f>
        <v>660</v>
      </c>
      <c r="J4148" s="1">
        <f>IF(G4148&gt;MainSheet!$C$11,IF(J4147&gt;=0.999,1,(G4148-MainSheet!$C$11)*I4148/$B$2/60),0)</f>
        <v>1</v>
      </c>
      <c r="K4148" s="1">
        <f>IF(G4148&gt;MainSheet!$C$11+$B$6,IF(K4147&gt;=0.999,1,(G4148-MainSheet!$C$11-$B$6)*I4148/$C$2/60),0)</f>
        <v>1</v>
      </c>
      <c r="L4148" s="1">
        <f>IF(G4148&gt;MainSheet!$C$11+$B$6+$C$6,IF(L4147&gt;=0.999,1,(G4148-MainSheet!$C$11-$B$6-$C$6)*I4148/$D$2/60),0)</f>
        <v>1</v>
      </c>
      <c r="M4148">
        <f t="shared" si="580"/>
        <v>1</v>
      </c>
      <c r="N4148" s="2">
        <f t="shared" si="581"/>
        <v>3721.0526315789471</v>
      </c>
      <c r="O4148">
        <f t="shared" si="584"/>
        <v>977.02127659574455</v>
      </c>
      <c r="P4148">
        <f t="shared" si="582"/>
        <v>192000</v>
      </c>
      <c r="Q4148" s="2">
        <f t="shared" si="583"/>
        <v>196698.0739081747</v>
      </c>
      <c r="R4148">
        <f>Q4148/MainSheet!$C$8*(G4148-G4147)+R4147</f>
        <v>6440.5069767933819</v>
      </c>
      <c r="S4148">
        <f t="shared" si="585"/>
        <v>103945.64150993328</v>
      </c>
      <c r="T4148">
        <f t="shared" si="577"/>
        <v>41.460000000000321</v>
      </c>
      <c r="U4148" s="1">
        <f>Q4148/MainSheet!$C$22</f>
        <v>1</v>
      </c>
    </row>
    <row r="4149" spans="7:21">
      <c r="G4149">
        <f t="shared" si="578"/>
        <v>41.470000000000319</v>
      </c>
      <c r="H4149">
        <f t="shared" si="579"/>
        <v>198000</v>
      </c>
      <c r="I4149" s="2">
        <f>MIN(MainSheet!$C$10/MainSheet!$C$9,MainSheet!$K$9*60)</f>
        <v>660</v>
      </c>
      <c r="J4149" s="1">
        <f>IF(G4149&gt;MainSheet!$C$11,IF(J4148&gt;=0.999,1,(G4149-MainSheet!$C$11)*I4149/$B$2/60),0)</f>
        <v>1</v>
      </c>
      <c r="K4149" s="1">
        <f>IF(G4149&gt;MainSheet!$C$11+$B$6,IF(K4148&gt;=0.999,1,(G4149-MainSheet!$C$11-$B$6)*I4149/$C$2/60),0)</f>
        <v>1</v>
      </c>
      <c r="L4149" s="1">
        <f>IF(G4149&gt;MainSheet!$C$11+$B$6+$C$6,IF(L4148&gt;=0.999,1,(G4149-MainSheet!$C$11-$B$6-$C$6)*I4149/$D$2/60),0)</f>
        <v>1</v>
      </c>
      <c r="M4149">
        <f t="shared" si="580"/>
        <v>1</v>
      </c>
      <c r="N4149" s="2">
        <f t="shared" si="581"/>
        <v>3721.0526315789471</v>
      </c>
      <c r="O4149">
        <f t="shared" si="584"/>
        <v>977.02127659574455</v>
      </c>
      <c r="P4149">
        <f t="shared" si="582"/>
        <v>192000</v>
      </c>
      <c r="Q4149" s="2">
        <f t="shared" si="583"/>
        <v>196698.0739081747</v>
      </c>
      <c r="R4149">
        <f>Q4149/MainSheet!$C$8*(G4149-G4148)+R4148</f>
        <v>6442.5382232842157</v>
      </c>
      <c r="S4149">
        <f t="shared" si="585"/>
        <v>103978.42452225131</v>
      </c>
      <c r="T4149">
        <f t="shared" si="577"/>
        <v>41.470000000000319</v>
      </c>
      <c r="U4149" s="1">
        <f>Q4149/MainSheet!$C$22</f>
        <v>1</v>
      </c>
    </row>
    <row r="4150" spans="7:21">
      <c r="G4150">
        <f t="shared" si="578"/>
        <v>41.480000000000317</v>
      </c>
      <c r="H4150">
        <f t="shared" si="579"/>
        <v>198000</v>
      </c>
      <c r="I4150" s="2">
        <f>MIN(MainSheet!$C$10/MainSheet!$C$9,MainSheet!$K$9*60)</f>
        <v>660</v>
      </c>
      <c r="J4150" s="1">
        <f>IF(G4150&gt;MainSheet!$C$11,IF(J4149&gt;=0.999,1,(G4150-MainSheet!$C$11)*I4150/$B$2/60),0)</f>
        <v>1</v>
      </c>
      <c r="K4150" s="1">
        <f>IF(G4150&gt;MainSheet!$C$11+$B$6,IF(K4149&gt;=0.999,1,(G4150-MainSheet!$C$11-$B$6)*I4150/$C$2/60),0)</f>
        <v>1</v>
      </c>
      <c r="L4150" s="1">
        <f>IF(G4150&gt;MainSheet!$C$11+$B$6+$C$6,IF(L4149&gt;=0.999,1,(G4150-MainSheet!$C$11-$B$6-$C$6)*I4150/$D$2/60),0)</f>
        <v>1</v>
      </c>
      <c r="M4150">
        <f t="shared" si="580"/>
        <v>1</v>
      </c>
      <c r="N4150" s="2">
        <f t="shared" si="581"/>
        <v>3721.0526315789471</v>
      </c>
      <c r="O4150">
        <f t="shared" si="584"/>
        <v>977.02127659574455</v>
      </c>
      <c r="P4150">
        <f t="shared" si="582"/>
        <v>192000</v>
      </c>
      <c r="Q4150" s="2">
        <f t="shared" si="583"/>
        <v>196698.0739081747</v>
      </c>
      <c r="R4150">
        <f>Q4150/MainSheet!$C$8*(G4150-G4149)+R4149</f>
        <v>6444.5694697750496</v>
      </c>
      <c r="S4150">
        <f t="shared" si="585"/>
        <v>104011.20753456934</v>
      </c>
      <c r="T4150">
        <f t="shared" si="577"/>
        <v>41.480000000000317</v>
      </c>
      <c r="U4150" s="1">
        <f>Q4150/MainSheet!$C$22</f>
        <v>1</v>
      </c>
    </row>
    <row r="4151" spans="7:21">
      <c r="G4151">
        <f t="shared" si="578"/>
        <v>41.490000000000315</v>
      </c>
      <c r="H4151">
        <f t="shared" si="579"/>
        <v>198000</v>
      </c>
      <c r="I4151" s="2">
        <f>MIN(MainSheet!$C$10/MainSheet!$C$9,MainSheet!$K$9*60)</f>
        <v>660</v>
      </c>
      <c r="J4151" s="1">
        <f>IF(G4151&gt;MainSheet!$C$11,IF(J4150&gt;=0.999,1,(G4151-MainSheet!$C$11)*I4151/$B$2/60),0)</f>
        <v>1</v>
      </c>
      <c r="K4151" s="1">
        <f>IF(G4151&gt;MainSheet!$C$11+$B$6,IF(K4150&gt;=0.999,1,(G4151-MainSheet!$C$11-$B$6)*I4151/$C$2/60),0)</f>
        <v>1</v>
      </c>
      <c r="L4151" s="1">
        <f>IF(G4151&gt;MainSheet!$C$11+$B$6+$C$6,IF(L4150&gt;=0.999,1,(G4151-MainSheet!$C$11-$B$6-$C$6)*I4151/$D$2/60),0)</f>
        <v>1</v>
      </c>
      <c r="M4151">
        <f t="shared" si="580"/>
        <v>1</v>
      </c>
      <c r="N4151" s="2">
        <f t="shared" si="581"/>
        <v>3721.0526315789471</v>
      </c>
      <c r="O4151">
        <f t="shared" si="584"/>
        <v>977.02127659574455</v>
      </c>
      <c r="P4151">
        <f t="shared" si="582"/>
        <v>192000</v>
      </c>
      <c r="Q4151" s="2">
        <f t="shared" si="583"/>
        <v>196698.0739081747</v>
      </c>
      <c r="R4151">
        <f>Q4151/MainSheet!$C$8*(G4151-G4150)+R4150</f>
        <v>6446.6007162658834</v>
      </c>
      <c r="S4151">
        <f t="shared" si="585"/>
        <v>104043.99054688738</v>
      </c>
      <c r="T4151">
        <f t="shared" si="577"/>
        <v>41.490000000000315</v>
      </c>
      <c r="U4151" s="1">
        <f>Q4151/MainSheet!$C$22</f>
        <v>1</v>
      </c>
    </row>
    <row r="4152" spans="7:21">
      <c r="G4152">
        <f t="shared" si="578"/>
        <v>41.500000000000313</v>
      </c>
      <c r="H4152">
        <f t="shared" si="579"/>
        <v>198000</v>
      </c>
      <c r="I4152" s="2">
        <f>MIN(MainSheet!$C$10/MainSheet!$C$9,MainSheet!$K$9*60)</f>
        <v>660</v>
      </c>
      <c r="J4152" s="1">
        <f>IF(G4152&gt;MainSheet!$C$11,IF(J4151&gt;=0.999,1,(G4152-MainSheet!$C$11)*I4152/$B$2/60),0)</f>
        <v>1</v>
      </c>
      <c r="K4152" s="1">
        <f>IF(G4152&gt;MainSheet!$C$11+$B$6,IF(K4151&gt;=0.999,1,(G4152-MainSheet!$C$11-$B$6)*I4152/$C$2/60),0)</f>
        <v>1</v>
      </c>
      <c r="L4152" s="1">
        <f>IF(G4152&gt;MainSheet!$C$11+$B$6+$C$6,IF(L4151&gt;=0.999,1,(G4152-MainSheet!$C$11-$B$6-$C$6)*I4152/$D$2/60),0)</f>
        <v>1</v>
      </c>
      <c r="M4152">
        <f t="shared" si="580"/>
        <v>1</v>
      </c>
      <c r="N4152" s="2">
        <f t="shared" si="581"/>
        <v>3721.0526315789471</v>
      </c>
      <c r="O4152">
        <f t="shared" si="584"/>
        <v>977.02127659574455</v>
      </c>
      <c r="P4152">
        <f t="shared" si="582"/>
        <v>192000</v>
      </c>
      <c r="Q4152" s="2">
        <f t="shared" si="583"/>
        <v>196698.0739081747</v>
      </c>
      <c r="R4152">
        <f>Q4152/MainSheet!$C$8*(G4152-G4151)+R4151</f>
        <v>6448.6319627567173</v>
      </c>
      <c r="S4152">
        <f t="shared" si="585"/>
        <v>104076.77355920541</v>
      </c>
      <c r="T4152">
        <f t="shared" si="577"/>
        <v>41.500000000000313</v>
      </c>
      <c r="U4152" s="1">
        <f>Q4152/MainSheet!$C$22</f>
        <v>1</v>
      </c>
    </row>
    <row r="4153" spans="7:21">
      <c r="G4153">
        <f t="shared" si="578"/>
        <v>41.510000000000311</v>
      </c>
      <c r="H4153">
        <f t="shared" si="579"/>
        <v>198000</v>
      </c>
      <c r="I4153" s="2">
        <f>MIN(MainSheet!$C$10/MainSheet!$C$9,MainSheet!$K$9*60)</f>
        <v>660</v>
      </c>
      <c r="J4153" s="1">
        <f>IF(G4153&gt;MainSheet!$C$11,IF(J4152&gt;=0.999,1,(G4153-MainSheet!$C$11)*I4153/$B$2/60),0)</f>
        <v>1</v>
      </c>
      <c r="K4153" s="1">
        <f>IF(G4153&gt;MainSheet!$C$11+$B$6,IF(K4152&gt;=0.999,1,(G4153-MainSheet!$C$11-$B$6)*I4153/$C$2/60),0)</f>
        <v>1</v>
      </c>
      <c r="L4153" s="1">
        <f>IF(G4153&gt;MainSheet!$C$11+$B$6+$C$6,IF(L4152&gt;=0.999,1,(G4153-MainSheet!$C$11-$B$6-$C$6)*I4153/$D$2/60),0)</f>
        <v>1</v>
      </c>
      <c r="M4153">
        <f t="shared" si="580"/>
        <v>1</v>
      </c>
      <c r="N4153" s="2">
        <f t="shared" si="581"/>
        <v>3721.0526315789471</v>
      </c>
      <c r="O4153">
        <f t="shared" si="584"/>
        <v>977.02127659574455</v>
      </c>
      <c r="P4153">
        <f t="shared" si="582"/>
        <v>192000</v>
      </c>
      <c r="Q4153" s="2">
        <f t="shared" si="583"/>
        <v>196698.0739081747</v>
      </c>
      <c r="R4153">
        <f>Q4153/MainSheet!$C$8*(G4153-G4152)+R4152</f>
        <v>6450.6632092475511</v>
      </c>
      <c r="S4153">
        <f t="shared" si="585"/>
        <v>104109.55657152344</v>
      </c>
      <c r="T4153">
        <f t="shared" si="577"/>
        <v>41.510000000000311</v>
      </c>
      <c r="U4153" s="1">
        <f>Q4153/MainSheet!$C$22</f>
        <v>1</v>
      </c>
    </row>
    <row r="4154" spans="7:21">
      <c r="G4154">
        <f t="shared" si="578"/>
        <v>41.520000000000309</v>
      </c>
      <c r="H4154">
        <f t="shared" si="579"/>
        <v>198000</v>
      </c>
      <c r="I4154" s="2">
        <f>MIN(MainSheet!$C$10/MainSheet!$C$9,MainSheet!$K$9*60)</f>
        <v>660</v>
      </c>
      <c r="J4154" s="1">
        <f>IF(G4154&gt;MainSheet!$C$11,IF(J4153&gt;=0.999,1,(G4154-MainSheet!$C$11)*I4154/$B$2/60),0)</f>
        <v>1</v>
      </c>
      <c r="K4154" s="1">
        <f>IF(G4154&gt;MainSheet!$C$11+$B$6,IF(K4153&gt;=0.999,1,(G4154-MainSheet!$C$11-$B$6)*I4154/$C$2/60),0)</f>
        <v>1</v>
      </c>
      <c r="L4154" s="1">
        <f>IF(G4154&gt;MainSheet!$C$11+$B$6+$C$6,IF(L4153&gt;=0.999,1,(G4154-MainSheet!$C$11-$B$6-$C$6)*I4154/$D$2/60),0)</f>
        <v>1</v>
      </c>
      <c r="M4154">
        <f t="shared" si="580"/>
        <v>1</v>
      </c>
      <c r="N4154" s="2">
        <f t="shared" si="581"/>
        <v>3721.0526315789471</v>
      </c>
      <c r="O4154">
        <f t="shared" si="584"/>
        <v>977.02127659574455</v>
      </c>
      <c r="P4154">
        <f t="shared" si="582"/>
        <v>192000</v>
      </c>
      <c r="Q4154" s="2">
        <f t="shared" si="583"/>
        <v>196698.0739081747</v>
      </c>
      <c r="R4154">
        <f>Q4154/MainSheet!$C$8*(G4154-G4153)+R4153</f>
        <v>6452.6944557383849</v>
      </c>
      <c r="S4154">
        <f t="shared" si="585"/>
        <v>104142.33958384147</v>
      </c>
      <c r="T4154">
        <f t="shared" si="577"/>
        <v>41.520000000000309</v>
      </c>
      <c r="U4154" s="1">
        <f>Q4154/MainSheet!$C$22</f>
        <v>1</v>
      </c>
    </row>
    <row r="4155" spans="7:21">
      <c r="G4155">
        <f t="shared" si="578"/>
        <v>41.530000000000307</v>
      </c>
      <c r="H4155">
        <f t="shared" si="579"/>
        <v>198000</v>
      </c>
      <c r="I4155" s="2">
        <f>MIN(MainSheet!$C$10/MainSheet!$C$9,MainSheet!$K$9*60)</f>
        <v>660</v>
      </c>
      <c r="J4155" s="1">
        <f>IF(G4155&gt;MainSheet!$C$11,IF(J4154&gt;=0.999,1,(G4155-MainSheet!$C$11)*I4155/$B$2/60),0)</f>
        <v>1</v>
      </c>
      <c r="K4155" s="1">
        <f>IF(G4155&gt;MainSheet!$C$11+$B$6,IF(K4154&gt;=0.999,1,(G4155-MainSheet!$C$11-$B$6)*I4155/$C$2/60),0)</f>
        <v>1</v>
      </c>
      <c r="L4155" s="1">
        <f>IF(G4155&gt;MainSheet!$C$11+$B$6+$C$6,IF(L4154&gt;=0.999,1,(G4155-MainSheet!$C$11-$B$6-$C$6)*I4155/$D$2/60),0)</f>
        <v>1</v>
      </c>
      <c r="M4155">
        <f t="shared" si="580"/>
        <v>1</v>
      </c>
      <c r="N4155" s="2">
        <f t="shared" si="581"/>
        <v>3721.0526315789471</v>
      </c>
      <c r="O4155">
        <f t="shared" si="584"/>
        <v>977.02127659574455</v>
      </c>
      <c r="P4155">
        <f t="shared" si="582"/>
        <v>192000</v>
      </c>
      <c r="Q4155" s="2">
        <f t="shared" si="583"/>
        <v>196698.0739081747</v>
      </c>
      <c r="R4155">
        <f>Q4155/MainSheet!$C$8*(G4155-G4154)+R4154</f>
        <v>6454.7257022292188</v>
      </c>
      <c r="S4155">
        <f t="shared" si="585"/>
        <v>104175.1225961595</v>
      </c>
      <c r="T4155">
        <f t="shared" si="577"/>
        <v>41.530000000000307</v>
      </c>
      <c r="U4155" s="1">
        <f>Q4155/MainSheet!$C$22</f>
        <v>1</v>
      </c>
    </row>
    <row r="4156" spans="7:21">
      <c r="G4156">
        <f t="shared" si="578"/>
        <v>41.540000000000305</v>
      </c>
      <c r="H4156">
        <f t="shared" si="579"/>
        <v>198000</v>
      </c>
      <c r="I4156" s="2">
        <f>MIN(MainSheet!$C$10/MainSheet!$C$9,MainSheet!$K$9*60)</f>
        <v>660</v>
      </c>
      <c r="J4156" s="1">
        <f>IF(G4156&gt;MainSheet!$C$11,IF(J4155&gt;=0.999,1,(G4156-MainSheet!$C$11)*I4156/$B$2/60),0)</f>
        <v>1</v>
      </c>
      <c r="K4156" s="1">
        <f>IF(G4156&gt;MainSheet!$C$11+$B$6,IF(K4155&gt;=0.999,1,(G4156-MainSheet!$C$11-$B$6)*I4156/$C$2/60),0)</f>
        <v>1</v>
      </c>
      <c r="L4156" s="1">
        <f>IF(G4156&gt;MainSheet!$C$11+$B$6+$C$6,IF(L4155&gt;=0.999,1,(G4156-MainSheet!$C$11-$B$6-$C$6)*I4156/$D$2/60),0)</f>
        <v>1</v>
      </c>
      <c r="M4156">
        <f t="shared" si="580"/>
        <v>1</v>
      </c>
      <c r="N4156" s="2">
        <f t="shared" si="581"/>
        <v>3721.0526315789471</v>
      </c>
      <c r="O4156">
        <f t="shared" si="584"/>
        <v>977.02127659574455</v>
      </c>
      <c r="P4156">
        <f t="shared" si="582"/>
        <v>192000</v>
      </c>
      <c r="Q4156" s="2">
        <f t="shared" si="583"/>
        <v>196698.0739081747</v>
      </c>
      <c r="R4156">
        <f>Q4156/MainSheet!$C$8*(G4156-G4155)+R4155</f>
        <v>6456.7569487200526</v>
      </c>
      <c r="S4156">
        <f t="shared" si="585"/>
        <v>104207.90560847754</v>
      </c>
      <c r="T4156">
        <f t="shared" si="577"/>
        <v>41.540000000000305</v>
      </c>
      <c r="U4156" s="1">
        <f>Q4156/MainSheet!$C$22</f>
        <v>1</v>
      </c>
    </row>
    <row r="4157" spans="7:21">
      <c r="G4157">
        <f t="shared" si="578"/>
        <v>41.550000000000303</v>
      </c>
      <c r="H4157">
        <f t="shared" si="579"/>
        <v>198000</v>
      </c>
      <c r="I4157" s="2">
        <f>MIN(MainSheet!$C$10/MainSheet!$C$9,MainSheet!$K$9*60)</f>
        <v>660</v>
      </c>
      <c r="J4157" s="1">
        <f>IF(G4157&gt;MainSheet!$C$11,IF(J4156&gt;=0.999,1,(G4157-MainSheet!$C$11)*I4157/$B$2/60),0)</f>
        <v>1</v>
      </c>
      <c r="K4157" s="1">
        <f>IF(G4157&gt;MainSheet!$C$11+$B$6,IF(K4156&gt;=0.999,1,(G4157-MainSheet!$C$11-$B$6)*I4157/$C$2/60),0)</f>
        <v>1</v>
      </c>
      <c r="L4157" s="1">
        <f>IF(G4157&gt;MainSheet!$C$11+$B$6+$C$6,IF(L4156&gt;=0.999,1,(G4157-MainSheet!$C$11-$B$6-$C$6)*I4157/$D$2/60),0)</f>
        <v>1</v>
      </c>
      <c r="M4157">
        <f t="shared" si="580"/>
        <v>1</v>
      </c>
      <c r="N4157" s="2">
        <f t="shared" si="581"/>
        <v>3721.0526315789471</v>
      </c>
      <c r="O4157">
        <f t="shared" si="584"/>
        <v>977.02127659574455</v>
      </c>
      <c r="P4157">
        <f t="shared" si="582"/>
        <v>192000</v>
      </c>
      <c r="Q4157" s="2">
        <f t="shared" si="583"/>
        <v>196698.0739081747</v>
      </c>
      <c r="R4157">
        <f>Q4157/MainSheet!$C$8*(G4157-G4156)+R4156</f>
        <v>6458.7881952108864</v>
      </c>
      <c r="S4157">
        <f t="shared" si="585"/>
        <v>104240.68862079557</v>
      </c>
      <c r="T4157">
        <f t="shared" si="577"/>
        <v>41.550000000000303</v>
      </c>
      <c r="U4157" s="1">
        <f>Q4157/MainSheet!$C$22</f>
        <v>1</v>
      </c>
    </row>
    <row r="4158" spans="7:21">
      <c r="G4158">
        <f t="shared" si="578"/>
        <v>41.560000000000301</v>
      </c>
      <c r="H4158">
        <f t="shared" si="579"/>
        <v>198000</v>
      </c>
      <c r="I4158" s="2">
        <f>MIN(MainSheet!$C$10/MainSheet!$C$9,MainSheet!$K$9*60)</f>
        <v>660</v>
      </c>
      <c r="J4158" s="1">
        <f>IF(G4158&gt;MainSheet!$C$11,IF(J4157&gt;=0.999,1,(G4158-MainSheet!$C$11)*I4158/$B$2/60),0)</f>
        <v>1</v>
      </c>
      <c r="K4158" s="1">
        <f>IF(G4158&gt;MainSheet!$C$11+$B$6,IF(K4157&gt;=0.999,1,(G4158-MainSheet!$C$11-$B$6)*I4158/$C$2/60),0)</f>
        <v>1</v>
      </c>
      <c r="L4158" s="1">
        <f>IF(G4158&gt;MainSheet!$C$11+$B$6+$C$6,IF(L4157&gt;=0.999,1,(G4158-MainSheet!$C$11-$B$6-$C$6)*I4158/$D$2/60),0)</f>
        <v>1</v>
      </c>
      <c r="M4158">
        <f t="shared" si="580"/>
        <v>1</v>
      </c>
      <c r="N4158" s="2">
        <f t="shared" si="581"/>
        <v>3721.0526315789471</v>
      </c>
      <c r="O4158">
        <f t="shared" si="584"/>
        <v>977.02127659574455</v>
      </c>
      <c r="P4158">
        <f t="shared" si="582"/>
        <v>192000</v>
      </c>
      <c r="Q4158" s="2">
        <f t="shared" si="583"/>
        <v>196698.0739081747</v>
      </c>
      <c r="R4158">
        <f>Q4158/MainSheet!$C$8*(G4158-G4157)+R4157</f>
        <v>6460.8194417017203</v>
      </c>
      <c r="S4158">
        <f t="shared" si="585"/>
        <v>104273.4716331136</v>
      </c>
      <c r="T4158">
        <f t="shared" si="577"/>
        <v>41.560000000000301</v>
      </c>
      <c r="U4158" s="1">
        <f>Q4158/MainSheet!$C$22</f>
        <v>1</v>
      </c>
    </row>
    <row r="4159" spans="7:21">
      <c r="G4159">
        <f t="shared" si="578"/>
        <v>41.570000000000299</v>
      </c>
      <c r="H4159">
        <f t="shared" si="579"/>
        <v>198000</v>
      </c>
      <c r="I4159" s="2">
        <f>MIN(MainSheet!$C$10/MainSheet!$C$9,MainSheet!$K$9*60)</f>
        <v>660</v>
      </c>
      <c r="J4159" s="1">
        <f>IF(G4159&gt;MainSheet!$C$11,IF(J4158&gt;=0.999,1,(G4159-MainSheet!$C$11)*I4159/$B$2/60),0)</f>
        <v>1</v>
      </c>
      <c r="K4159" s="1">
        <f>IF(G4159&gt;MainSheet!$C$11+$B$6,IF(K4158&gt;=0.999,1,(G4159-MainSheet!$C$11-$B$6)*I4159/$C$2/60),0)</f>
        <v>1</v>
      </c>
      <c r="L4159" s="1">
        <f>IF(G4159&gt;MainSheet!$C$11+$B$6+$C$6,IF(L4158&gt;=0.999,1,(G4159-MainSheet!$C$11-$B$6-$C$6)*I4159/$D$2/60),0)</f>
        <v>1</v>
      </c>
      <c r="M4159">
        <f t="shared" si="580"/>
        <v>1</v>
      </c>
      <c r="N4159" s="2">
        <f t="shared" si="581"/>
        <v>3721.0526315789471</v>
      </c>
      <c r="O4159">
        <f t="shared" si="584"/>
        <v>977.02127659574455</v>
      </c>
      <c r="P4159">
        <f t="shared" si="582"/>
        <v>192000</v>
      </c>
      <c r="Q4159" s="2">
        <f t="shared" si="583"/>
        <v>196698.0739081747</v>
      </c>
      <c r="R4159">
        <f>Q4159/MainSheet!$C$8*(G4159-G4158)+R4158</f>
        <v>6462.8506881925541</v>
      </c>
      <c r="S4159">
        <f t="shared" si="585"/>
        <v>104306.25464543163</v>
      </c>
      <c r="T4159">
        <f t="shared" si="577"/>
        <v>41.570000000000299</v>
      </c>
      <c r="U4159" s="1">
        <f>Q4159/MainSheet!$C$22</f>
        <v>1</v>
      </c>
    </row>
    <row r="4160" spans="7:21">
      <c r="G4160">
        <f t="shared" si="578"/>
        <v>41.580000000000297</v>
      </c>
      <c r="H4160">
        <f t="shared" si="579"/>
        <v>198000</v>
      </c>
      <c r="I4160" s="2">
        <f>MIN(MainSheet!$C$10/MainSheet!$C$9,MainSheet!$K$9*60)</f>
        <v>660</v>
      </c>
      <c r="J4160" s="1">
        <f>IF(G4160&gt;MainSheet!$C$11,IF(J4159&gt;=0.999,1,(G4160-MainSheet!$C$11)*I4160/$B$2/60),0)</f>
        <v>1</v>
      </c>
      <c r="K4160" s="1">
        <f>IF(G4160&gt;MainSheet!$C$11+$B$6,IF(K4159&gt;=0.999,1,(G4160-MainSheet!$C$11-$B$6)*I4160/$C$2/60),0)</f>
        <v>1</v>
      </c>
      <c r="L4160" s="1">
        <f>IF(G4160&gt;MainSheet!$C$11+$B$6+$C$6,IF(L4159&gt;=0.999,1,(G4160-MainSheet!$C$11-$B$6-$C$6)*I4160/$D$2/60),0)</f>
        <v>1</v>
      </c>
      <c r="M4160">
        <f t="shared" si="580"/>
        <v>1</v>
      </c>
      <c r="N4160" s="2">
        <f t="shared" si="581"/>
        <v>3721.0526315789471</v>
      </c>
      <c r="O4160">
        <f t="shared" si="584"/>
        <v>977.02127659574455</v>
      </c>
      <c r="P4160">
        <f t="shared" si="582"/>
        <v>192000</v>
      </c>
      <c r="Q4160" s="2">
        <f t="shared" si="583"/>
        <v>196698.0739081747</v>
      </c>
      <c r="R4160">
        <f>Q4160/MainSheet!$C$8*(G4160-G4159)+R4159</f>
        <v>6464.881934683388</v>
      </c>
      <c r="S4160">
        <f t="shared" si="585"/>
        <v>104339.03765774966</v>
      </c>
      <c r="T4160">
        <f t="shared" si="577"/>
        <v>41.580000000000297</v>
      </c>
      <c r="U4160" s="1">
        <f>Q4160/MainSheet!$C$22</f>
        <v>1</v>
      </c>
    </row>
    <row r="4161" spans="7:21">
      <c r="G4161">
        <f t="shared" si="578"/>
        <v>41.590000000000295</v>
      </c>
      <c r="H4161">
        <f t="shared" si="579"/>
        <v>198000</v>
      </c>
      <c r="I4161" s="2">
        <f>MIN(MainSheet!$C$10/MainSheet!$C$9,MainSheet!$K$9*60)</f>
        <v>660</v>
      </c>
      <c r="J4161" s="1">
        <f>IF(G4161&gt;MainSheet!$C$11,IF(J4160&gt;=0.999,1,(G4161-MainSheet!$C$11)*I4161/$B$2/60),0)</f>
        <v>1</v>
      </c>
      <c r="K4161" s="1">
        <f>IF(G4161&gt;MainSheet!$C$11+$B$6,IF(K4160&gt;=0.999,1,(G4161-MainSheet!$C$11-$B$6)*I4161/$C$2/60),0)</f>
        <v>1</v>
      </c>
      <c r="L4161" s="1">
        <f>IF(G4161&gt;MainSheet!$C$11+$B$6+$C$6,IF(L4160&gt;=0.999,1,(G4161-MainSheet!$C$11-$B$6-$C$6)*I4161/$D$2/60),0)</f>
        <v>1</v>
      </c>
      <c r="M4161">
        <f t="shared" si="580"/>
        <v>1</v>
      </c>
      <c r="N4161" s="2">
        <f t="shared" si="581"/>
        <v>3721.0526315789471</v>
      </c>
      <c r="O4161">
        <f t="shared" si="584"/>
        <v>977.02127659574455</v>
      </c>
      <c r="P4161">
        <f t="shared" si="582"/>
        <v>192000</v>
      </c>
      <c r="Q4161" s="2">
        <f t="shared" si="583"/>
        <v>196698.0739081747</v>
      </c>
      <c r="R4161">
        <f>Q4161/MainSheet!$C$8*(G4161-G4160)+R4160</f>
        <v>6466.9131811742218</v>
      </c>
      <c r="S4161">
        <f t="shared" si="585"/>
        <v>104371.8206700677</v>
      </c>
      <c r="T4161">
        <f t="shared" si="577"/>
        <v>41.590000000000295</v>
      </c>
      <c r="U4161" s="1">
        <f>Q4161/MainSheet!$C$22</f>
        <v>1</v>
      </c>
    </row>
    <row r="4162" spans="7:21">
      <c r="G4162">
        <f t="shared" si="578"/>
        <v>41.600000000000293</v>
      </c>
      <c r="H4162">
        <f t="shared" si="579"/>
        <v>198000</v>
      </c>
      <c r="I4162" s="2">
        <f>MIN(MainSheet!$C$10/MainSheet!$C$9,MainSheet!$K$9*60)</f>
        <v>660</v>
      </c>
      <c r="J4162" s="1">
        <f>IF(G4162&gt;MainSheet!$C$11,IF(J4161&gt;=0.999,1,(G4162-MainSheet!$C$11)*I4162/$B$2/60),0)</f>
        <v>1</v>
      </c>
      <c r="K4162" s="1">
        <f>IF(G4162&gt;MainSheet!$C$11+$B$6,IF(K4161&gt;=0.999,1,(G4162-MainSheet!$C$11-$B$6)*I4162/$C$2/60),0)</f>
        <v>1</v>
      </c>
      <c r="L4162" s="1">
        <f>IF(G4162&gt;MainSheet!$C$11+$B$6+$C$6,IF(L4161&gt;=0.999,1,(G4162-MainSheet!$C$11-$B$6-$C$6)*I4162/$D$2/60),0)</f>
        <v>1</v>
      </c>
      <c r="M4162">
        <f t="shared" si="580"/>
        <v>1</v>
      </c>
      <c r="N4162" s="2">
        <f t="shared" si="581"/>
        <v>3721.0526315789471</v>
      </c>
      <c r="O4162">
        <f t="shared" si="584"/>
        <v>977.02127659574455</v>
      </c>
      <c r="P4162">
        <f t="shared" si="582"/>
        <v>192000</v>
      </c>
      <c r="Q4162" s="2">
        <f t="shared" si="583"/>
        <v>196698.0739081747</v>
      </c>
      <c r="R4162">
        <f>Q4162/MainSheet!$C$8*(G4162-G4161)+R4161</f>
        <v>6468.9444276650556</v>
      </c>
      <c r="S4162">
        <f t="shared" si="585"/>
        <v>104404.60368238573</v>
      </c>
      <c r="T4162">
        <f t="shared" si="577"/>
        <v>41.600000000000293</v>
      </c>
      <c r="U4162" s="1">
        <f>Q4162/MainSheet!$C$22</f>
        <v>1</v>
      </c>
    </row>
    <row r="4163" spans="7:21">
      <c r="G4163">
        <f t="shared" si="578"/>
        <v>41.610000000000291</v>
      </c>
      <c r="H4163">
        <f t="shared" si="579"/>
        <v>198000</v>
      </c>
      <c r="I4163" s="2">
        <f>MIN(MainSheet!$C$10/MainSheet!$C$9,MainSheet!$K$9*60)</f>
        <v>660</v>
      </c>
      <c r="J4163" s="1">
        <f>IF(G4163&gt;MainSheet!$C$11,IF(J4162&gt;=0.999,1,(G4163-MainSheet!$C$11)*I4163/$B$2/60),0)</f>
        <v>1</v>
      </c>
      <c r="K4163" s="1">
        <f>IF(G4163&gt;MainSheet!$C$11+$B$6,IF(K4162&gt;=0.999,1,(G4163-MainSheet!$C$11-$B$6)*I4163/$C$2/60),0)</f>
        <v>1</v>
      </c>
      <c r="L4163" s="1">
        <f>IF(G4163&gt;MainSheet!$C$11+$B$6+$C$6,IF(L4162&gt;=0.999,1,(G4163-MainSheet!$C$11-$B$6-$C$6)*I4163/$D$2/60),0)</f>
        <v>1</v>
      </c>
      <c r="M4163">
        <f t="shared" si="580"/>
        <v>1</v>
      </c>
      <c r="N4163" s="2">
        <f t="shared" si="581"/>
        <v>3721.0526315789471</v>
      </c>
      <c r="O4163">
        <f t="shared" si="584"/>
        <v>977.02127659574455</v>
      </c>
      <c r="P4163">
        <f t="shared" si="582"/>
        <v>192000</v>
      </c>
      <c r="Q4163" s="2">
        <f t="shared" si="583"/>
        <v>196698.0739081747</v>
      </c>
      <c r="R4163">
        <f>Q4163/MainSheet!$C$8*(G4163-G4162)+R4162</f>
        <v>6470.9756741558895</v>
      </c>
      <c r="S4163">
        <f t="shared" si="585"/>
        <v>104437.38669470376</v>
      </c>
      <c r="T4163">
        <f t="shared" ref="T4163:T4226" si="586">G4163</f>
        <v>41.610000000000291</v>
      </c>
      <c r="U4163" s="1">
        <f>Q4163/MainSheet!$C$22</f>
        <v>1</v>
      </c>
    </row>
    <row r="4164" spans="7:21">
      <c r="G4164">
        <f t="shared" ref="G4164:G4227" si="587">G4163+$F$2</f>
        <v>41.620000000000289</v>
      </c>
      <c r="H4164">
        <f t="shared" ref="H4164:H4227" si="588">H4163</f>
        <v>198000</v>
      </c>
      <c r="I4164" s="2">
        <f>MIN(MainSheet!$C$10/MainSheet!$C$9,MainSheet!$K$9*60)</f>
        <v>660</v>
      </c>
      <c r="J4164" s="1">
        <f>IF(G4164&gt;MainSheet!$C$11,IF(J4163&gt;=0.999,1,(G4164-MainSheet!$C$11)*I4164/$B$2/60),0)</f>
        <v>1</v>
      </c>
      <c r="K4164" s="1">
        <f>IF(G4164&gt;MainSheet!$C$11+$B$6,IF(K4163&gt;=0.999,1,(G4164-MainSheet!$C$11-$B$6)*I4164/$C$2/60),0)</f>
        <v>1</v>
      </c>
      <c r="L4164" s="1">
        <f>IF(G4164&gt;MainSheet!$C$11+$B$6+$C$6,IF(L4163&gt;=0.999,1,(G4164-MainSheet!$C$11-$B$6-$C$6)*I4164/$D$2/60),0)</f>
        <v>1</v>
      </c>
      <c r="M4164">
        <f t="shared" ref="M4164:M4227" si="589">(J4164*$B$2+K4164*$C$2+L4164*$D$2)/SUM($B$2:$D$2)</f>
        <v>1</v>
      </c>
      <c r="N4164" s="2">
        <f t="shared" ref="N4164:N4227" si="590">IF(J4164&gt;=0.01,((1-J4164)*B$3+B$4*(J4164)),0)</f>
        <v>3721.0526315789471</v>
      </c>
      <c r="O4164">
        <f t="shared" si="584"/>
        <v>977.02127659574455</v>
      </c>
      <c r="P4164">
        <f t="shared" ref="P4164:P4227" si="591">IF(IF(N4164+O4164&gt;H4164,H4164-O4164-N4164,IF(L4164&gt;0,((1-L4164)*D$3+D$4*(L4164)),0))+O4164+N4164&gt;H4164,H4164-N4164-O4164,IF(N4164+O4164&gt;H4164,H4164-O4164-N4164,IF(L4164&gt;0,((1-L4164)*D$3+D$4*(L4164)),0)))</f>
        <v>192000</v>
      </c>
      <c r="Q4164" s="2">
        <f t="shared" ref="Q4164:Q4227" si="592">SUM(N4164:P4164)</f>
        <v>196698.0739081747</v>
      </c>
      <c r="R4164">
        <f>Q4164/MainSheet!$C$8*(G4164-G4163)+R4163</f>
        <v>6473.0069206467233</v>
      </c>
      <c r="S4164">
        <f t="shared" si="585"/>
        <v>104470.16970702179</v>
      </c>
      <c r="T4164">
        <f t="shared" si="586"/>
        <v>41.620000000000289</v>
      </c>
      <c r="U4164" s="1">
        <f>Q4164/MainSheet!$C$22</f>
        <v>1</v>
      </c>
    </row>
    <row r="4165" spans="7:21">
      <c r="G4165">
        <f t="shared" si="587"/>
        <v>41.630000000000287</v>
      </c>
      <c r="H4165">
        <f t="shared" si="588"/>
        <v>198000</v>
      </c>
      <c r="I4165" s="2">
        <f>MIN(MainSheet!$C$10/MainSheet!$C$9,MainSheet!$K$9*60)</f>
        <v>660</v>
      </c>
      <c r="J4165" s="1">
        <f>IF(G4165&gt;MainSheet!$C$11,IF(J4164&gt;=0.999,1,(G4165-MainSheet!$C$11)*I4165/$B$2/60),0)</f>
        <v>1</v>
      </c>
      <c r="K4165" s="1">
        <f>IF(G4165&gt;MainSheet!$C$11+$B$6,IF(K4164&gt;=0.999,1,(G4165-MainSheet!$C$11-$B$6)*I4165/$C$2/60),0)</f>
        <v>1</v>
      </c>
      <c r="L4165" s="1">
        <f>IF(G4165&gt;MainSheet!$C$11+$B$6+$C$6,IF(L4164&gt;=0.999,1,(G4165-MainSheet!$C$11-$B$6-$C$6)*I4165/$D$2/60),0)</f>
        <v>1</v>
      </c>
      <c r="M4165">
        <f t="shared" si="589"/>
        <v>1</v>
      </c>
      <c r="N4165" s="2">
        <f t="shared" si="590"/>
        <v>3721.0526315789471</v>
      </c>
      <c r="O4165">
        <f t="shared" ref="O4165:O4228" si="593">IF(K4165&gt;=0.01,((1-K4165)*C$3+C$4*(K4165)),0)</f>
        <v>977.02127659574455</v>
      </c>
      <c r="P4165">
        <f t="shared" si="591"/>
        <v>192000</v>
      </c>
      <c r="Q4165" s="2">
        <f t="shared" si="592"/>
        <v>196698.0739081747</v>
      </c>
      <c r="R4165">
        <f>Q4165/MainSheet!$C$8*(G4165-G4164)+R4164</f>
        <v>6475.0381671375571</v>
      </c>
      <c r="S4165">
        <f t="shared" ref="S4165:S4228" si="594">Q4165*$F$2/60+S4164</f>
        <v>104502.95271933982</v>
      </c>
      <c r="T4165">
        <f t="shared" si="586"/>
        <v>41.630000000000287</v>
      </c>
      <c r="U4165" s="1">
        <f>Q4165/MainSheet!$C$22</f>
        <v>1</v>
      </c>
    </row>
    <row r="4166" spans="7:21">
      <c r="G4166">
        <f t="shared" si="587"/>
        <v>41.640000000000285</v>
      </c>
      <c r="H4166">
        <f t="shared" si="588"/>
        <v>198000</v>
      </c>
      <c r="I4166" s="2">
        <f>MIN(MainSheet!$C$10/MainSheet!$C$9,MainSheet!$K$9*60)</f>
        <v>660</v>
      </c>
      <c r="J4166" s="1">
        <f>IF(G4166&gt;MainSheet!$C$11,IF(J4165&gt;=0.999,1,(G4166-MainSheet!$C$11)*I4166/$B$2/60),0)</f>
        <v>1</v>
      </c>
      <c r="K4166" s="1">
        <f>IF(G4166&gt;MainSheet!$C$11+$B$6,IF(K4165&gt;=0.999,1,(G4166-MainSheet!$C$11-$B$6)*I4166/$C$2/60),0)</f>
        <v>1</v>
      </c>
      <c r="L4166" s="1">
        <f>IF(G4166&gt;MainSheet!$C$11+$B$6+$C$6,IF(L4165&gt;=0.999,1,(G4166-MainSheet!$C$11-$B$6-$C$6)*I4166/$D$2/60),0)</f>
        <v>1</v>
      </c>
      <c r="M4166">
        <f t="shared" si="589"/>
        <v>1</v>
      </c>
      <c r="N4166" s="2">
        <f t="shared" si="590"/>
        <v>3721.0526315789471</v>
      </c>
      <c r="O4166">
        <f t="shared" si="593"/>
        <v>977.02127659574455</v>
      </c>
      <c r="P4166">
        <f t="shared" si="591"/>
        <v>192000</v>
      </c>
      <c r="Q4166" s="2">
        <f t="shared" si="592"/>
        <v>196698.0739081747</v>
      </c>
      <c r="R4166">
        <f>Q4166/MainSheet!$C$8*(G4166-G4165)+R4165</f>
        <v>6477.069413628391</v>
      </c>
      <c r="S4166">
        <f t="shared" si="594"/>
        <v>104535.73573165786</v>
      </c>
      <c r="T4166">
        <f t="shared" si="586"/>
        <v>41.640000000000285</v>
      </c>
      <c r="U4166" s="1">
        <f>Q4166/MainSheet!$C$22</f>
        <v>1</v>
      </c>
    </row>
    <row r="4167" spans="7:21">
      <c r="G4167">
        <f t="shared" si="587"/>
        <v>41.650000000000283</v>
      </c>
      <c r="H4167">
        <f t="shared" si="588"/>
        <v>198000</v>
      </c>
      <c r="I4167" s="2">
        <f>MIN(MainSheet!$C$10/MainSheet!$C$9,MainSheet!$K$9*60)</f>
        <v>660</v>
      </c>
      <c r="J4167" s="1">
        <f>IF(G4167&gt;MainSheet!$C$11,IF(J4166&gt;=0.999,1,(G4167-MainSheet!$C$11)*I4167/$B$2/60),0)</f>
        <v>1</v>
      </c>
      <c r="K4167" s="1">
        <f>IF(G4167&gt;MainSheet!$C$11+$B$6,IF(K4166&gt;=0.999,1,(G4167-MainSheet!$C$11-$B$6)*I4167/$C$2/60),0)</f>
        <v>1</v>
      </c>
      <c r="L4167" s="1">
        <f>IF(G4167&gt;MainSheet!$C$11+$B$6+$C$6,IF(L4166&gt;=0.999,1,(G4167-MainSheet!$C$11-$B$6-$C$6)*I4167/$D$2/60),0)</f>
        <v>1</v>
      </c>
      <c r="M4167">
        <f t="shared" si="589"/>
        <v>1</v>
      </c>
      <c r="N4167" s="2">
        <f t="shared" si="590"/>
        <v>3721.0526315789471</v>
      </c>
      <c r="O4167">
        <f t="shared" si="593"/>
        <v>977.02127659574455</v>
      </c>
      <c r="P4167">
        <f t="shared" si="591"/>
        <v>192000</v>
      </c>
      <c r="Q4167" s="2">
        <f t="shared" si="592"/>
        <v>196698.0739081747</v>
      </c>
      <c r="R4167">
        <f>Q4167/MainSheet!$C$8*(G4167-G4166)+R4166</f>
        <v>6479.1006601192248</v>
      </c>
      <c r="S4167">
        <f t="shared" si="594"/>
        <v>104568.51874397589</v>
      </c>
      <c r="T4167">
        <f t="shared" si="586"/>
        <v>41.650000000000283</v>
      </c>
      <c r="U4167" s="1">
        <f>Q4167/MainSheet!$C$22</f>
        <v>1</v>
      </c>
    </row>
    <row r="4168" spans="7:21">
      <c r="G4168">
        <f t="shared" si="587"/>
        <v>41.660000000000281</v>
      </c>
      <c r="H4168">
        <f t="shared" si="588"/>
        <v>198000</v>
      </c>
      <c r="I4168" s="2">
        <f>MIN(MainSheet!$C$10/MainSheet!$C$9,MainSheet!$K$9*60)</f>
        <v>660</v>
      </c>
      <c r="J4168" s="1">
        <f>IF(G4168&gt;MainSheet!$C$11,IF(J4167&gt;=0.999,1,(G4168-MainSheet!$C$11)*I4168/$B$2/60),0)</f>
        <v>1</v>
      </c>
      <c r="K4168" s="1">
        <f>IF(G4168&gt;MainSheet!$C$11+$B$6,IF(K4167&gt;=0.999,1,(G4168-MainSheet!$C$11-$B$6)*I4168/$C$2/60),0)</f>
        <v>1</v>
      </c>
      <c r="L4168" s="1">
        <f>IF(G4168&gt;MainSheet!$C$11+$B$6+$C$6,IF(L4167&gt;=0.999,1,(G4168-MainSheet!$C$11-$B$6-$C$6)*I4168/$D$2/60),0)</f>
        <v>1</v>
      </c>
      <c r="M4168">
        <f t="shared" si="589"/>
        <v>1</v>
      </c>
      <c r="N4168" s="2">
        <f t="shared" si="590"/>
        <v>3721.0526315789471</v>
      </c>
      <c r="O4168">
        <f t="shared" si="593"/>
        <v>977.02127659574455</v>
      </c>
      <c r="P4168">
        <f t="shared" si="591"/>
        <v>192000</v>
      </c>
      <c r="Q4168" s="2">
        <f t="shared" si="592"/>
        <v>196698.0739081747</v>
      </c>
      <c r="R4168">
        <f>Q4168/MainSheet!$C$8*(G4168-G4167)+R4167</f>
        <v>6481.1319066100586</v>
      </c>
      <c r="S4168">
        <f t="shared" si="594"/>
        <v>104601.30175629392</v>
      </c>
      <c r="T4168">
        <f t="shared" si="586"/>
        <v>41.660000000000281</v>
      </c>
      <c r="U4168" s="1">
        <f>Q4168/MainSheet!$C$22</f>
        <v>1</v>
      </c>
    </row>
    <row r="4169" spans="7:21">
      <c r="G4169">
        <f t="shared" si="587"/>
        <v>41.670000000000279</v>
      </c>
      <c r="H4169">
        <f t="shared" si="588"/>
        <v>198000</v>
      </c>
      <c r="I4169" s="2">
        <f>MIN(MainSheet!$C$10/MainSheet!$C$9,MainSheet!$K$9*60)</f>
        <v>660</v>
      </c>
      <c r="J4169" s="1">
        <f>IF(G4169&gt;MainSheet!$C$11,IF(J4168&gt;=0.999,1,(G4169-MainSheet!$C$11)*I4169/$B$2/60),0)</f>
        <v>1</v>
      </c>
      <c r="K4169" s="1">
        <f>IF(G4169&gt;MainSheet!$C$11+$B$6,IF(K4168&gt;=0.999,1,(G4169-MainSheet!$C$11-$B$6)*I4169/$C$2/60),0)</f>
        <v>1</v>
      </c>
      <c r="L4169" s="1">
        <f>IF(G4169&gt;MainSheet!$C$11+$B$6+$C$6,IF(L4168&gt;=0.999,1,(G4169-MainSheet!$C$11-$B$6-$C$6)*I4169/$D$2/60),0)</f>
        <v>1</v>
      </c>
      <c r="M4169">
        <f t="shared" si="589"/>
        <v>1</v>
      </c>
      <c r="N4169" s="2">
        <f t="shared" si="590"/>
        <v>3721.0526315789471</v>
      </c>
      <c r="O4169">
        <f t="shared" si="593"/>
        <v>977.02127659574455</v>
      </c>
      <c r="P4169">
        <f t="shared" si="591"/>
        <v>192000</v>
      </c>
      <c r="Q4169" s="2">
        <f t="shared" si="592"/>
        <v>196698.0739081747</v>
      </c>
      <c r="R4169">
        <f>Q4169/MainSheet!$C$8*(G4169-G4168)+R4168</f>
        <v>6483.1631531008925</v>
      </c>
      <c r="S4169">
        <f t="shared" si="594"/>
        <v>104634.08476861195</v>
      </c>
      <c r="T4169">
        <f t="shared" si="586"/>
        <v>41.670000000000279</v>
      </c>
      <c r="U4169" s="1">
        <f>Q4169/MainSheet!$C$22</f>
        <v>1</v>
      </c>
    </row>
    <row r="4170" spans="7:21">
      <c r="G4170">
        <f t="shared" si="587"/>
        <v>41.680000000000277</v>
      </c>
      <c r="H4170">
        <f t="shared" si="588"/>
        <v>198000</v>
      </c>
      <c r="I4170" s="2">
        <f>MIN(MainSheet!$C$10/MainSheet!$C$9,MainSheet!$K$9*60)</f>
        <v>660</v>
      </c>
      <c r="J4170" s="1">
        <f>IF(G4170&gt;MainSheet!$C$11,IF(J4169&gt;=0.999,1,(G4170-MainSheet!$C$11)*I4170/$B$2/60),0)</f>
        <v>1</v>
      </c>
      <c r="K4170" s="1">
        <f>IF(G4170&gt;MainSheet!$C$11+$B$6,IF(K4169&gt;=0.999,1,(G4170-MainSheet!$C$11-$B$6)*I4170/$C$2/60),0)</f>
        <v>1</v>
      </c>
      <c r="L4170" s="1">
        <f>IF(G4170&gt;MainSheet!$C$11+$B$6+$C$6,IF(L4169&gt;=0.999,1,(G4170-MainSheet!$C$11-$B$6-$C$6)*I4170/$D$2/60),0)</f>
        <v>1</v>
      </c>
      <c r="M4170">
        <f t="shared" si="589"/>
        <v>1</v>
      </c>
      <c r="N4170" s="2">
        <f t="shared" si="590"/>
        <v>3721.0526315789471</v>
      </c>
      <c r="O4170">
        <f t="shared" si="593"/>
        <v>977.02127659574455</v>
      </c>
      <c r="P4170">
        <f t="shared" si="591"/>
        <v>192000</v>
      </c>
      <c r="Q4170" s="2">
        <f t="shared" si="592"/>
        <v>196698.0739081747</v>
      </c>
      <c r="R4170">
        <f>Q4170/MainSheet!$C$8*(G4170-G4169)+R4169</f>
        <v>6485.1943995917263</v>
      </c>
      <c r="S4170">
        <f t="shared" si="594"/>
        <v>104666.86778092998</v>
      </c>
      <c r="T4170">
        <f t="shared" si="586"/>
        <v>41.680000000000277</v>
      </c>
      <c r="U4170" s="1">
        <f>Q4170/MainSheet!$C$22</f>
        <v>1</v>
      </c>
    </row>
    <row r="4171" spans="7:21">
      <c r="G4171">
        <f t="shared" si="587"/>
        <v>41.690000000000275</v>
      </c>
      <c r="H4171">
        <f t="shared" si="588"/>
        <v>198000</v>
      </c>
      <c r="I4171" s="2">
        <f>MIN(MainSheet!$C$10/MainSheet!$C$9,MainSheet!$K$9*60)</f>
        <v>660</v>
      </c>
      <c r="J4171" s="1">
        <f>IF(G4171&gt;MainSheet!$C$11,IF(J4170&gt;=0.999,1,(G4171-MainSheet!$C$11)*I4171/$B$2/60),0)</f>
        <v>1</v>
      </c>
      <c r="K4171" s="1">
        <f>IF(G4171&gt;MainSheet!$C$11+$B$6,IF(K4170&gt;=0.999,1,(G4171-MainSheet!$C$11-$B$6)*I4171/$C$2/60),0)</f>
        <v>1</v>
      </c>
      <c r="L4171" s="1">
        <f>IF(G4171&gt;MainSheet!$C$11+$B$6+$C$6,IF(L4170&gt;=0.999,1,(G4171-MainSheet!$C$11-$B$6-$C$6)*I4171/$D$2/60),0)</f>
        <v>1</v>
      </c>
      <c r="M4171">
        <f t="shared" si="589"/>
        <v>1</v>
      </c>
      <c r="N4171" s="2">
        <f t="shared" si="590"/>
        <v>3721.0526315789471</v>
      </c>
      <c r="O4171">
        <f t="shared" si="593"/>
        <v>977.02127659574455</v>
      </c>
      <c r="P4171">
        <f t="shared" si="591"/>
        <v>192000</v>
      </c>
      <c r="Q4171" s="2">
        <f t="shared" si="592"/>
        <v>196698.0739081747</v>
      </c>
      <c r="R4171">
        <f>Q4171/MainSheet!$C$8*(G4171-G4170)+R4170</f>
        <v>6487.2256460825602</v>
      </c>
      <c r="S4171">
        <f t="shared" si="594"/>
        <v>104699.65079324802</v>
      </c>
      <c r="T4171">
        <f t="shared" si="586"/>
        <v>41.690000000000275</v>
      </c>
      <c r="U4171" s="1">
        <f>Q4171/MainSheet!$C$22</f>
        <v>1</v>
      </c>
    </row>
    <row r="4172" spans="7:21">
      <c r="G4172">
        <f t="shared" si="587"/>
        <v>41.700000000000273</v>
      </c>
      <c r="H4172">
        <f t="shared" si="588"/>
        <v>198000</v>
      </c>
      <c r="I4172" s="2">
        <f>MIN(MainSheet!$C$10/MainSheet!$C$9,MainSheet!$K$9*60)</f>
        <v>660</v>
      </c>
      <c r="J4172" s="1">
        <f>IF(G4172&gt;MainSheet!$C$11,IF(J4171&gt;=0.999,1,(G4172-MainSheet!$C$11)*I4172/$B$2/60),0)</f>
        <v>1</v>
      </c>
      <c r="K4172" s="1">
        <f>IF(G4172&gt;MainSheet!$C$11+$B$6,IF(K4171&gt;=0.999,1,(G4172-MainSheet!$C$11-$B$6)*I4172/$C$2/60),0)</f>
        <v>1</v>
      </c>
      <c r="L4172" s="1">
        <f>IF(G4172&gt;MainSheet!$C$11+$B$6+$C$6,IF(L4171&gt;=0.999,1,(G4172-MainSheet!$C$11-$B$6-$C$6)*I4172/$D$2/60),0)</f>
        <v>1</v>
      </c>
      <c r="M4172">
        <f t="shared" si="589"/>
        <v>1</v>
      </c>
      <c r="N4172" s="2">
        <f t="shared" si="590"/>
        <v>3721.0526315789471</v>
      </c>
      <c r="O4172">
        <f t="shared" si="593"/>
        <v>977.02127659574455</v>
      </c>
      <c r="P4172">
        <f t="shared" si="591"/>
        <v>192000</v>
      </c>
      <c r="Q4172" s="2">
        <f t="shared" si="592"/>
        <v>196698.0739081747</v>
      </c>
      <c r="R4172">
        <f>Q4172/MainSheet!$C$8*(G4172-G4171)+R4171</f>
        <v>6489.256892573394</v>
      </c>
      <c r="S4172">
        <f t="shared" si="594"/>
        <v>104732.43380556605</v>
      </c>
      <c r="T4172">
        <f t="shared" si="586"/>
        <v>41.700000000000273</v>
      </c>
      <c r="U4172" s="1">
        <f>Q4172/MainSheet!$C$22</f>
        <v>1</v>
      </c>
    </row>
    <row r="4173" spans="7:21">
      <c r="G4173">
        <f t="shared" si="587"/>
        <v>41.710000000000271</v>
      </c>
      <c r="H4173">
        <f t="shared" si="588"/>
        <v>198000</v>
      </c>
      <c r="I4173" s="2">
        <f>MIN(MainSheet!$C$10/MainSheet!$C$9,MainSheet!$K$9*60)</f>
        <v>660</v>
      </c>
      <c r="J4173" s="1">
        <f>IF(G4173&gt;MainSheet!$C$11,IF(J4172&gt;=0.999,1,(G4173-MainSheet!$C$11)*I4173/$B$2/60),0)</f>
        <v>1</v>
      </c>
      <c r="K4173" s="1">
        <f>IF(G4173&gt;MainSheet!$C$11+$B$6,IF(K4172&gt;=0.999,1,(G4173-MainSheet!$C$11-$B$6)*I4173/$C$2/60),0)</f>
        <v>1</v>
      </c>
      <c r="L4173" s="1">
        <f>IF(G4173&gt;MainSheet!$C$11+$B$6+$C$6,IF(L4172&gt;=0.999,1,(G4173-MainSheet!$C$11-$B$6-$C$6)*I4173/$D$2/60),0)</f>
        <v>1</v>
      </c>
      <c r="M4173">
        <f t="shared" si="589"/>
        <v>1</v>
      </c>
      <c r="N4173" s="2">
        <f t="shared" si="590"/>
        <v>3721.0526315789471</v>
      </c>
      <c r="O4173">
        <f t="shared" si="593"/>
        <v>977.02127659574455</v>
      </c>
      <c r="P4173">
        <f t="shared" si="591"/>
        <v>192000</v>
      </c>
      <c r="Q4173" s="2">
        <f t="shared" si="592"/>
        <v>196698.0739081747</v>
      </c>
      <c r="R4173">
        <f>Q4173/MainSheet!$C$8*(G4173-G4172)+R4172</f>
        <v>6491.2881390642278</v>
      </c>
      <c r="S4173">
        <f t="shared" si="594"/>
        <v>104765.21681788408</v>
      </c>
      <c r="T4173">
        <f t="shared" si="586"/>
        <v>41.710000000000271</v>
      </c>
      <c r="U4173" s="1">
        <f>Q4173/MainSheet!$C$22</f>
        <v>1</v>
      </c>
    </row>
    <row r="4174" spans="7:21">
      <c r="G4174">
        <f t="shared" si="587"/>
        <v>41.720000000000269</v>
      </c>
      <c r="H4174">
        <f t="shared" si="588"/>
        <v>198000</v>
      </c>
      <c r="I4174" s="2">
        <f>MIN(MainSheet!$C$10/MainSheet!$C$9,MainSheet!$K$9*60)</f>
        <v>660</v>
      </c>
      <c r="J4174" s="1">
        <f>IF(G4174&gt;MainSheet!$C$11,IF(J4173&gt;=0.999,1,(G4174-MainSheet!$C$11)*I4174/$B$2/60),0)</f>
        <v>1</v>
      </c>
      <c r="K4174" s="1">
        <f>IF(G4174&gt;MainSheet!$C$11+$B$6,IF(K4173&gt;=0.999,1,(G4174-MainSheet!$C$11-$B$6)*I4174/$C$2/60),0)</f>
        <v>1</v>
      </c>
      <c r="L4174" s="1">
        <f>IF(G4174&gt;MainSheet!$C$11+$B$6+$C$6,IF(L4173&gt;=0.999,1,(G4174-MainSheet!$C$11-$B$6-$C$6)*I4174/$D$2/60),0)</f>
        <v>1</v>
      </c>
      <c r="M4174">
        <f t="shared" si="589"/>
        <v>1</v>
      </c>
      <c r="N4174" s="2">
        <f t="shared" si="590"/>
        <v>3721.0526315789471</v>
      </c>
      <c r="O4174">
        <f t="shared" si="593"/>
        <v>977.02127659574455</v>
      </c>
      <c r="P4174">
        <f t="shared" si="591"/>
        <v>192000</v>
      </c>
      <c r="Q4174" s="2">
        <f t="shared" si="592"/>
        <v>196698.0739081747</v>
      </c>
      <c r="R4174">
        <f>Q4174/MainSheet!$C$8*(G4174-G4173)+R4173</f>
        <v>6493.3193855550617</v>
      </c>
      <c r="S4174">
        <f t="shared" si="594"/>
        <v>104797.99983020211</v>
      </c>
      <c r="T4174">
        <f t="shared" si="586"/>
        <v>41.720000000000269</v>
      </c>
      <c r="U4174" s="1">
        <f>Q4174/MainSheet!$C$22</f>
        <v>1</v>
      </c>
    </row>
    <row r="4175" spans="7:21">
      <c r="G4175">
        <f t="shared" si="587"/>
        <v>41.730000000000267</v>
      </c>
      <c r="H4175">
        <f t="shared" si="588"/>
        <v>198000</v>
      </c>
      <c r="I4175" s="2">
        <f>MIN(MainSheet!$C$10/MainSheet!$C$9,MainSheet!$K$9*60)</f>
        <v>660</v>
      </c>
      <c r="J4175" s="1">
        <f>IF(G4175&gt;MainSheet!$C$11,IF(J4174&gt;=0.999,1,(G4175-MainSheet!$C$11)*I4175/$B$2/60),0)</f>
        <v>1</v>
      </c>
      <c r="K4175" s="1">
        <f>IF(G4175&gt;MainSheet!$C$11+$B$6,IF(K4174&gt;=0.999,1,(G4175-MainSheet!$C$11-$B$6)*I4175/$C$2/60),0)</f>
        <v>1</v>
      </c>
      <c r="L4175" s="1">
        <f>IF(G4175&gt;MainSheet!$C$11+$B$6+$C$6,IF(L4174&gt;=0.999,1,(G4175-MainSheet!$C$11-$B$6-$C$6)*I4175/$D$2/60),0)</f>
        <v>1</v>
      </c>
      <c r="M4175">
        <f t="shared" si="589"/>
        <v>1</v>
      </c>
      <c r="N4175" s="2">
        <f t="shared" si="590"/>
        <v>3721.0526315789471</v>
      </c>
      <c r="O4175">
        <f t="shared" si="593"/>
        <v>977.02127659574455</v>
      </c>
      <c r="P4175">
        <f t="shared" si="591"/>
        <v>192000</v>
      </c>
      <c r="Q4175" s="2">
        <f t="shared" si="592"/>
        <v>196698.0739081747</v>
      </c>
      <c r="R4175">
        <f>Q4175/MainSheet!$C$8*(G4175-G4174)+R4174</f>
        <v>6495.3506320458955</v>
      </c>
      <c r="S4175">
        <f t="shared" si="594"/>
        <v>104830.78284252014</v>
      </c>
      <c r="T4175">
        <f t="shared" si="586"/>
        <v>41.730000000000267</v>
      </c>
      <c r="U4175" s="1">
        <f>Q4175/MainSheet!$C$22</f>
        <v>1</v>
      </c>
    </row>
    <row r="4176" spans="7:21">
      <c r="G4176">
        <f t="shared" si="587"/>
        <v>41.740000000000265</v>
      </c>
      <c r="H4176">
        <f t="shared" si="588"/>
        <v>198000</v>
      </c>
      <c r="I4176" s="2">
        <f>MIN(MainSheet!$C$10/MainSheet!$C$9,MainSheet!$K$9*60)</f>
        <v>660</v>
      </c>
      <c r="J4176" s="1">
        <f>IF(G4176&gt;MainSheet!$C$11,IF(J4175&gt;=0.999,1,(G4176-MainSheet!$C$11)*I4176/$B$2/60),0)</f>
        <v>1</v>
      </c>
      <c r="K4176" s="1">
        <f>IF(G4176&gt;MainSheet!$C$11+$B$6,IF(K4175&gt;=0.999,1,(G4176-MainSheet!$C$11-$B$6)*I4176/$C$2/60),0)</f>
        <v>1</v>
      </c>
      <c r="L4176" s="1">
        <f>IF(G4176&gt;MainSheet!$C$11+$B$6+$C$6,IF(L4175&gt;=0.999,1,(G4176-MainSheet!$C$11-$B$6-$C$6)*I4176/$D$2/60),0)</f>
        <v>1</v>
      </c>
      <c r="M4176">
        <f t="shared" si="589"/>
        <v>1</v>
      </c>
      <c r="N4176" s="2">
        <f t="shared" si="590"/>
        <v>3721.0526315789471</v>
      </c>
      <c r="O4176">
        <f t="shared" si="593"/>
        <v>977.02127659574455</v>
      </c>
      <c r="P4176">
        <f t="shared" si="591"/>
        <v>192000</v>
      </c>
      <c r="Q4176" s="2">
        <f t="shared" si="592"/>
        <v>196698.0739081747</v>
      </c>
      <c r="R4176">
        <f>Q4176/MainSheet!$C$8*(G4176-G4175)+R4175</f>
        <v>6497.3818785367293</v>
      </c>
      <c r="S4176">
        <f t="shared" si="594"/>
        <v>104863.56585483818</v>
      </c>
      <c r="T4176">
        <f t="shared" si="586"/>
        <v>41.740000000000265</v>
      </c>
      <c r="U4176" s="1">
        <f>Q4176/MainSheet!$C$22</f>
        <v>1</v>
      </c>
    </row>
    <row r="4177" spans="7:21">
      <c r="G4177">
        <f t="shared" si="587"/>
        <v>41.750000000000263</v>
      </c>
      <c r="H4177">
        <f t="shared" si="588"/>
        <v>198000</v>
      </c>
      <c r="I4177" s="2">
        <f>MIN(MainSheet!$C$10/MainSheet!$C$9,MainSheet!$K$9*60)</f>
        <v>660</v>
      </c>
      <c r="J4177" s="1">
        <f>IF(G4177&gt;MainSheet!$C$11,IF(J4176&gt;=0.999,1,(G4177-MainSheet!$C$11)*I4177/$B$2/60),0)</f>
        <v>1</v>
      </c>
      <c r="K4177" s="1">
        <f>IF(G4177&gt;MainSheet!$C$11+$B$6,IF(K4176&gt;=0.999,1,(G4177-MainSheet!$C$11-$B$6)*I4177/$C$2/60),0)</f>
        <v>1</v>
      </c>
      <c r="L4177" s="1">
        <f>IF(G4177&gt;MainSheet!$C$11+$B$6+$C$6,IF(L4176&gt;=0.999,1,(G4177-MainSheet!$C$11-$B$6-$C$6)*I4177/$D$2/60),0)</f>
        <v>1</v>
      </c>
      <c r="M4177">
        <f t="shared" si="589"/>
        <v>1</v>
      </c>
      <c r="N4177" s="2">
        <f t="shared" si="590"/>
        <v>3721.0526315789471</v>
      </c>
      <c r="O4177">
        <f t="shared" si="593"/>
        <v>977.02127659574455</v>
      </c>
      <c r="P4177">
        <f t="shared" si="591"/>
        <v>192000</v>
      </c>
      <c r="Q4177" s="2">
        <f t="shared" si="592"/>
        <v>196698.0739081747</v>
      </c>
      <c r="R4177">
        <f>Q4177/MainSheet!$C$8*(G4177-G4176)+R4176</f>
        <v>6499.4131250275632</v>
      </c>
      <c r="S4177">
        <f t="shared" si="594"/>
        <v>104896.34886715621</v>
      </c>
      <c r="T4177">
        <f t="shared" si="586"/>
        <v>41.750000000000263</v>
      </c>
      <c r="U4177" s="1">
        <f>Q4177/MainSheet!$C$22</f>
        <v>1</v>
      </c>
    </row>
    <row r="4178" spans="7:21">
      <c r="G4178">
        <f t="shared" si="587"/>
        <v>41.760000000000261</v>
      </c>
      <c r="H4178">
        <f t="shared" si="588"/>
        <v>198000</v>
      </c>
      <c r="I4178" s="2">
        <f>MIN(MainSheet!$C$10/MainSheet!$C$9,MainSheet!$K$9*60)</f>
        <v>660</v>
      </c>
      <c r="J4178" s="1">
        <f>IF(G4178&gt;MainSheet!$C$11,IF(J4177&gt;=0.999,1,(G4178-MainSheet!$C$11)*I4178/$B$2/60),0)</f>
        <v>1</v>
      </c>
      <c r="K4178" s="1">
        <f>IF(G4178&gt;MainSheet!$C$11+$B$6,IF(K4177&gt;=0.999,1,(G4178-MainSheet!$C$11-$B$6)*I4178/$C$2/60),0)</f>
        <v>1</v>
      </c>
      <c r="L4178" s="1">
        <f>IF(G4178&gt;MainSheet!$C$11+$B$6+$C$6,IF(L4177&gt;=0.999,1,(G4178-MainSheet!$C$11-$B$6-$C$6)*I4178/$D$2/60),0)</f>
        <v>1</v>
      </c>
      <c r="M4178">
        <f t="shared" si="589"/>
        <v>1</v>
      </c>
      <c r="N4178" s="2">
        <f t="shared" si="590"/>
        <v>3721.0526315789471</v>
      </c>
      <c r="O4178">
        <f t="shared" si="593"/>
        <v>977.02127659574455</v>
      </c>
      <c r="P4178">
        <f t="shared" si="591"/>
        <v>192000</v>
      </c>
      <c r="Q4178" s="2">
        <f t="shared" si="592"/>
        <v>196698.0739081747</v>
      </c>
      <c r="R4178">
        <f>Q4178/MainSheet!$C$8*(G4178-G4177)+R4177</f>
        <v>6501.444371518397</v>
      </c>
      <c r="S4178">
        <f t="shared" si="594"/>
        <v>104929.13187947424</v>
      </c>
      <c r="T4178">
        <f t="shared" si="586"/>
        <v>41.760000000000261</v>
      </c>
      <c r="U4178" s="1">
        <f>Q4178/MainSheet!$C$22</f>
        <v>1</v>
      </c>
    </row>
    <row r="4179" spans="7:21">
      <c r="G4179">
        <f t="shared" si="587"/>
        <v>41.770000000000259</v>
      </c>
      <c r="H4179">
        <f t="shared" si="588"/>
        <v>198000</v>
      </c>
      <c r="I4179" s="2">
        <f>MIN(MainSheet!$C$10/MainSheet!$C$9,MainSheet!$K$9*60)</f>
        <v>660</v>
      </c>
      <c r="J4179" s="1">
        <f>IF(G4179&gt;MainSheet!$C$11,IF(J4178&gt;=0.999,1,(G4179-MainSheet!$C$11)*I4179/$B$2/60),0)</f>
        <v>1</v>
      </c>
      <c r="K4179" s="1">
        <f>IF(G4179&gt;MainSheet!$C$11+$B$6,IF(K4178&gt;=0.999,1,(G4179-MainSheet!$C$11-$B$6)*I4179/$C$2/60),0)</f>
        <v>1</v>
      </c>
      <c r="L4179" s="1">
        <f>IF(G4179&gt;MainSheet!$C$11+$B$6+$C$6,IF(L4178&gt;=0.999,1,(G4179-MainSheet!$C$11-$B$6-$C$6)*I4179/$D$2/60),0)</f>
        <v>1</v>
      </c>
      <c r="M4179">
        <f t="shared" si="589"/>
        <v>1</v>
      </c>
      <c r="N4179" s="2">
        <f t="shared" si="590"/>
        <v>3721.0526315789471</v>
      </c>
      <c r="O4179">
        <f t="shared" si="593"/>
        <v>977.02127659574455</v>
      </c>
      <c r="P4179">
        <f t="shared" si="591"/>
        <v>192000</v>
      </c>
      <c r="Q4179" s="2">
        <f t="shared" si="592"/>
        <v>196698.0739081747</v>
      </c>
      <c r="R4179">
        <f>Q4179/MainSheet!$C$8*(G4179-G4178)+R4178</f>
        <v>6503.4756180092309</v>
      </c>
      <c r="S4179">
        <f t="shared" si="594"/>
        <v>104961.91489179227</v>
      </c>
      <c r="T4179">
        <f t="shared" si="586"/>
        <v>41.770000000000259</v>
      </c>
      <c r="U4179" s="1">
        <f>Q4179/MainSheet!$C$22</f>
        <v>1</v>
      </c>
    </row>
    <row r="4180" spans="7:21">
      <c r="G4180">
        <f t="shared" si="587"/>
        <v>41.780000000000257</v>
      </c>
      <c r="H4180">
        <f t="shared" si="588"/>
        <v>198000</v>
      </c>
      <c r="I4180" s="2">
        <f>MIN(MainSheet!$C$10/MainSheet!$C$9,MainSheet!$K$9*60)</f>
        <v>660</v>
      </c>
      <c r="J4180" s="1">
        <f>IF(G4180&gt;MainSheet!$C$11,IF(J4179&gt;=0.999,1,(G4180-MainSheet!$C$11)*I4180/$B$2/60),0)</f>
        <v>1</v>
      </c>
      <c r="K4180" s="1">
        <f>IF(G4180&gt;MainSheet!$C$11+$B$6,IF(K4179&gt;=0.999,1,(G4180-MainSheet!$C$11-$B$6)*I4180/$C$2/60),0)</f>
        <v>1</v>
      </c>
      <c r="L4180" s="1">
        <f>IF(G4180&gt;MainSheet!$C$11+$B$6+$C$6,IF(L4179&gt;=0.999,1,(G4180-MainSheet!$C$11-$B$6-$C$6)*I4180/$D$2/60),0)</f>
        <v>1</v>
      </c>
      <c r="M4180">
        <f t="shared" si="589"/>
        <v>1</v>
      </c>
      <c r="N4180" s="2">
        <f t="shared" si="590"/>
        <v>3721.0526315789471</v>
      </c>
      <c r="O4180">
        <f t="shared" si="593"/>
        <v>977.02127659574455</v>
      </c>
      <c r="P4180">
        <f t="shared" si="591"/>
        <v>192000</v>
      </c>
      <c r="Q4180" s="2">
        <f t="shared" si="592"/>
        <v>196698.0739081747</v>
      </c>
      <c r="R4180">
        <f>Q4180/MainSheet!$C$8*(G4180-G4179)+R4179</f>
        <v>6505.5068645000647</v>
      </c>
      <c r="S4180">
        <f t="shared" si="594"/>
        <v>104994.6979041103</v>
      </c>
      <c r="T4180">
        <f t="shared" si="586"/>
        <v>41.780000000000257</v>
      </c>
      <c r="U4180" s="1">
        <f>Q4180/MainSheet!$C$22</f>
        <v>1</v>
      </c>
    </row>
    <row r="4181" spans="7:21">
      <c r="G4181">
        <f t="shared" si="587"/>
        <v>41.790000000000255</v>
      </c>
      <c r="H4181">
        <f t="shared" si="588"/>
        <v>198000</v>
      </c>
      <c r="I4181" s="2">
        <f>MIN(MainSheet!$C$10/MainSheet!$C$9,MainSheet!$K$9*60)</f>
        <v>660</v>
      </c>
      <c r="J4181" s="1">
        <f>IF(G4181&gt;MainSheet!$C$11,IF(J4180&gt;=0.999,1,(G4181-MainSheet!$C$11)*I4181/$B$2/60),0)</f>
        <v>1</v>
      </c>
      <c r="K4181" s="1">
        <f>IF(G4181&gt;MainSheet!$C$11+$B$6,IF(K4180&gt;=0.999,1,(G4181-MainSheet!$C$11-$B$6)*I4181/$C$2/60),0)</f>
        <v>1</v>
      </c>
      <c r="L4181" s="1">
        <f>IF(G4181&gt;MainSheet!$C$11+$B$6+$C$6,IF(L4180&gt;=0.999,1,(G4181-MainSheet!$C$11-$B$6-$C$6)*I4181/$D$2/60),0)</f>
        <v>1</v>
      </c>
      <c r="M4181">
        <f t="shared" si="589"/>
        <v>1</v>
      </c>
      <c r="N4181" s="2">
        <f t="shared" si="590"/>
        <v>3721.0526315789471</v>
      </c>
      <c r="O4181">
        <f t="shared" si="593"/>
        <v>977.02127659574455</v>
      </c>
      <c r="P4181">
        <f t="shared" si="591"/>
        <v>192000</v>
      </c>
      <c r="Q4181" s="2">
        <f t="shared" si="592"/>
        <v>196698.0739081747</v>
      </c>
      <c r="R4181">
        <f>Q4181/MainSheet!$C$8*(G4181-G4180)+R4180</f>
        <v>6507.5381109908985</v>
      </c>
      <c r="S4181">
        <f t="shared" si="594"/>
        <v>105027.48091642834</v>
      </c>
      <c r="T4181">
        <f t="shared" si="586"/>
        <v>41.790000000000255</v>
      </c>
      <c r="U4181" s="1">
        <f>Q4181/MainSheet!$C$22</f>
        <v>1</v>
      </c>
    </row>
    <row r="4182" spans="7:21">
      <c r="G4182">
        <f t="shared" si="587"/>
        <v>41.800000000000253</v>
      </c>
      <c r="H4182">
        <f t="shared" si="588"/>
        <v>198000</v>
      </c>
      <c r="I4182" s="2">
        <f>MIN(MainSheet!$C$10/MainSheet!$C$9,MainSheet!$K$9*60)</f>
        <v>660</v>
      </c>
      <c r="J4182" s="1">
        <f>IF(G4182&gt;MainSheet!$C$11,IF(J4181&gt;=0.999,1,(G4182-MainSheet!$C$11)*I4182/$B$2/60),0)</f>
        <v>1</v>
      </c>
      <c r="K4182" s="1">
        <f>IF(G4182&gt;MainSheet!$C$11+$B$6,IF(K4181&gt;=0.999,1,(G4182-MainSheet!$C$11-$B$6)*I4182/$C$2/60),0)</f>
        <v>1</v>
      </c>
      <c r="L4182" s="1">
        <f>IF(G4182&gt;MainSheet!$C$11+$B$6+$C$6,IF(L4181&gt;=0.999,1,(G4182-MainSheet!$C$11-$B$6-$C$6)*I4182/$D$2/60),0)</f>
        <v>1</v>
      </c>
      <c r="M4182">
        <f t="shared" si="589"/>
        <v>1</v>
      </c>
      <c r="N4182" s="2">
        <f t="shared" si="590"/>
        <v>3721.0526315789471</v>
      </c>
      <c r="O4182">
        <f t="shared" si="593"/>
        <v>977.02127659574455</v>
      </c>
      <c r="P4182">
        <f t="shared" si="591"/>
        <v>192000</v>
      </c>
      <c r="Q4182" s="2">
        <f t="shared" si="592"/>
        <v>196698.0739081747</v>
      </c>
      <c r="R4182">
        <f>Q4182/MainSheet!$C$8*(G4182-G4181)+R4181</f>
        <v>6509.5693574817324</v>
      </c>
      <c r="S4182">
        <f t="shared" si="594"/>
        <v>105060.26392874637</v>
      </c>
      <c r="T4182">
        <f t="shared" si="586"/>
        <v>41.800000000000253</v>
      </c>
      <c r="U4182" s="1">
        <f>Q4182/MainSheet!$C$22</f>
        <v>1</v>
      </c>
    </row>
    <row r="4183" spans="7:21">
      <c r="G4183">
        <f t="shared" si="587"/>
        <v>41.810000000000251</v>
      </c>
      <c r="H4183">
        <f t="shared" si="588"/>
        <v>198000</v>
      </c>
      <c r="I4183" s="2">
        <f>MIN(MainSheet!$C$10/MainSheet!$C$9,MainSheet!$K$9*60)</f>
        <v>660</v>
      </c>
      <c r="J4183" s="1">
        <f>IF(G4183&gt;MainSheet!$C$11,IF(J4182&gt;=0.999,1,(G4183-MainSheet!$C$11)*I4183/$B$2/60),0)</f>
        <v>1</v>
      </c>
      <c r="K4183" s="1">
        <f>IF(G4183&gt;MainSheet!$C$11+$B$6,IF(K4182&gt;=0.999,1,(G4183-MainSheet!$C$11-$B$6)*I4183/$C$2/60),0)</f>
        <v>1</v>
      </c>
      <c r="L4183" s="1">
        <f>IF(G4183&gt;MainSheet!$C$11+$B$6+$C$6,IF(L4182&gt;=0.999,1,(G4183-MainSheet!$C$11-$B$6-$C$6)*I4183/$D$2/60),0)</f>
        <v>1</v>
      </c>
      <c r="M4183">
        <f t="shared" si="589"/>
        <v>1</v>
      </c>
      <c r="N4183" s="2">
        <f t="shared" si="590"/>
        <v>3721.0526315789471</v>
      </c>
      <c r="O4183">
        <f t="shared" si="593"/>
        <v>977.02127659574455</v>
      </c>
      <c r="P4183">
        <f t="shared" si="591"/>
        <v>192000</v>
      </c>
      <c r="Q4183" s="2">
        <f t="shared" si="592"/>
        <v>196698.0739081747</v>
      </c>
      <c r="R4183">
        <f>Q4183/MainSheet!$C$8*(G4183-G4182)+R4182</f>
        <v>6511.6006039725662</v>
      </c>
      <c r="S4183">
        <f t="shared" si="594"/>
        <v>105093.0469410644</v>
      </c>
      <c r="T4183">
        <f t="shared" si="586"/>
        <v>41.810000000000251</v>
      </c>
      <c r="U4183" s="1">
        <f>Q4183/MainSheet!$C$22</f>
        <v>1</v>
      </c>
    </row>
    <row r="4184" spans="7:21">
      <c r="G4184">
        <f t="shared" si="587"/>
        <v>41.820000000000249</v>
      </c>
      <c r="H4184">
        <f t="shared" si="588"/>
        <v>198000</v>
      </c>
      <c r="I4184" s="2">
        <f>MIN(MainSheet!$C$10/MainSheet!$C$9,MainSheet!$K$9*60)</f>
        <v>660</v>
      </c>
      <c r="J4184" s="1">
        <f>IF(G4184&gt;MainSheet!$C$11,IF(J4183&gt;=0.999,1,(G4184-MainSheet!$C$11)*I4184/$B$2/60),0)</f>
        <v>1</v>
      </c>
      <c r="K4184" s="1">
        <f>IF(G4184&gt;MainSheet!$C$11+$B$6,IF(K4183&gt;=0.999,1,(G4184-MainSheet!$C$11-$B$6)*I4184/$C$2/60),0)</f>
        <v>1</v>
      </c>
      <c r="L4184" s="1">
        <f>IF(G4184&gt;MainSheet!$C$11+$B$6+$C$6,IF(L4183&gt;=0.999,1,(G4184-MainSheet!$C$11-$B$6-$C$6)*I4184/$D$2/60),0)</f>
        <v>1</v>
      </c>
      <c r="M4184">
        <f t="shared" si="589"/>
        <v>1</v>
      </c>
      <c r="N4184" s="2">
        <f t="shared" si="590"/>
        <v>3721.0526315789471</v>
      </c>
      <c r="O4184">
        <f t="shared" si="593"/>
        <v>977.02127659574455</v>
      </c>
      <c r="P4184">
        <f t="shared" si="591"/>
        <v>192000</v>
      </c>
      <c r="Q4184" s="2">
        <f t="shared" si="592"/>
        <v>196698.0739081747</v>
      </c>
      <c r="R4184">
        <f>Q4184/MainSheet!$C$8*(G4184-G4183)+R4183</f>
        <v>6513.6318504634</v>
      </c>
      <c r="S4184">
        <f t="shared" si="594"/>
        <v>105125.82995338243</v>
      </c>
      <c r="T4184">
        <f t="shared" si="586"/>
        <v>41.820000000000249</v>
      </c>
      <c r="U4184" s="1">
        <f>Q4184/MainSheet!$C$22</f>
        <v>1</v>
      </c>
    </row>
    <row r="4185" spans="7:21">
      <c r="G4185">
        <f t="shared" si="587"/>
        <v>41.830000000000247</v>
      </c>
      <c r="H4185">
        <f t="shared" si="588"/>
        <v>198000</v>
      </c>
      <c r="I4185" s="2">
        <f>MIN(MainSheet!$C$10/MainSheet!$C$9,MainSheet!$K$9*60)</f>
        <v>660</v>
      </c>
      <c r="J4185" s="1">
        <f>IF(G4185&gt;MainSheet!$C$11,IF(J4184&gt;=0.999,1,(G4185-MainSheet!$C$11)*I4185/$B$2/60),0)</f>
        <v>1</v>
      </c>
      <c r="K4185" s="1">
        <f>IF(G4185&gt;MainSheet!$C$11+$B$6,IF(K4184&gt;=0.999,1,(G4185-MainSheet!$C$11-$B$6)*I4185/$C$2/60),0)</f>
        <v>1</v>
      </c>
      <c r="L4185" s="1">
        <f>IF(G4185&gt;MainSheet!$C$11+$B$6+$C$6,IF(L4184&gt;=0.999,1,(G4185-MainSheet!$C$11-$B$6-$C$6)*I4185/$D$2/60),0)</f>
        <v>1</v>
      </c>
      <c r="M4185">
        <f t="shared" si="589"/>
        <v>1</v>
      </c>
      <c r="N4185" s="2">
        <f t="shared" si="590"/>
        <v>3721.0526315789471</v>
      </c>
      <c r="O4185">
        <f t="shared" si="593"/>
        <v>977.02127659574455</v>
      </c>
      <c r="P4185">
        <f t="shared" si="591"/>
        <v>192000</v>
      </c>
      <c r="Q4185" s="2">
        <f t="shared" si="592"/>
        <v>196698.0739081747</v>
      </c>
      <c r="R4185">
        <f>Q4185/MainSheet!$C$8*(G4185-G4184)+R4184</f>
        <v>6515.6630969542339</v>
      </c>
      <c r="S4185">
        <f t="shared" si="594"/>
        <v>105158.61296570046</v>
      </c>
      <c r="T4185">
        <f t="shared" si="586"/>
        <v>41.830000000000247</v>
      </c>
      <c r="U4185" s="1">
        <f>Q4185/MainSheet!$C$22</f>
        <v>1</v>
      </c>
    </row>
    <row r="4186" spans="7:21">
      <c r="G4186">
        <f t="shared" si="587"/>
        <v>41.840000000000245</v>
      </c>
      <c r="H4186">
        <f t="shared" si="588"/>
        <v>198000</v>
      </c>
      <c r="I4186" s="2">
        <f>MIN(MainSheet!$C$10/MainSheet!$C$9,MainSheet!$K$9*60)</f>
        <v>660</v>
      </c>
      <c r="J4186" s="1">
        <f>IF(G4186&gt;MainSheet!$C$11,IF(J4185&gt;=0.999,1,(G4186-MainSheet!$C$11)*I4186/$B$2/60),0)</f>
        <v>1</v>
      </c>
      <c r="K4186" s="1">
        <f>IF(G4186&gt;MainSheet!$C$11+$B$6,IF(K4185&gt;=0.999,1,(G4186-MainSheet!$C$11-$B$6)*I4186/$C$2/60),0)</f>
        <v>1</v>
      </c>
      <c r="L4186" s="1">
        <f>IF(G4186&gt;MainSheet!$C$11+$B$6+$C$6,IF(L4185&gt;=0.999,1,(G4186-MainSheet!$C$11-$B$6-$C$6)*I4186/$D$2/60),0)</f>
        <v>1</v>
      </c>
      <c r="M4186">
        <f t="shared" si="589"/>
        <v>1</v>
      </c>
      <c r="N4186" s="2">
        <f t="shared" si="590"/>
        <v>3721.0526315789471</v>
      </c>
      <c r="O4186">
        <f t="shared" si="593"/>
        <v>977.02127659574455</v>
      </c>
      <c r="P4186">
        <f t="shared" si="591"/>
        <v>192000</v>
      </c>
      <c r="Q4186" s="2">
        <f t="shared" si="592"/>
        <v>196698.0739081747</v>
      </c>
      <c r="R4186">
        <f>Q4186/MainSheet!$C$8*(G4186-G4185)+R4185</f>
        <v>6517.6943434450677</v>
      </c>
      <c r="S4186">
        <f t="shared" si="594"/>
        <v>105191.3959780185</v>
      </c>
      <c r="T4186">
        <f t="shared" si="586"/>
        <v>41.840000000000245</v>
      </c>
      <c r="U4186" s="1">
        <f>Q4186/MainSheet!$C$22</f>
        <v>1</v>
      </c>
    </row>
    <row r="4187" spans="7:21">
      <c r="G4187">
        <f t="shared" si="587"/>
        <v>41.850000000000243</v>
      </c>
      <c r="H4187">
        <f t="shared" si="588"/>
        <v>198000</v>
      </c>
      <c r="I4187" s="2">
        <f>MIN(MainSheet!$C$10/MainSheet!$C$9,MainSheet!$K$9*60)</f>
        <v>660</v>
      </c>
      <c r="J4187" s="1">
        <f>IF(G4187&gt;MainSheet!$C$11,IF(J4186&gt;=0.999,1,(G4187-MainSheet!$C$11)*I4187/$B$2/60),0)</f>
        <v>1</v>
      </c>
      <c r="K4187" s="1">
        <f>IF(G4187&gt;MainSheet!$C$11+$B$6,IF(K4186&gt;=0.999,1,(G4187-MainSheet!$C$11-$B$6)*I4187/$C$2/60),0)</f>
        <v>1</v>
      </c>
      <c r="L4187" s="1">
        <f>IF(G4187&gt;MainSheet!$C$11+$B$6+$C$6,IF(L4186&gt;=0.999,1,(G4187-MainSheet!$C$11-$B$6-$C$6)*I4187/$D$2/60),0)</f>
        <v>1</v>
      </c>
      <c r="M4187">
        <f t="shared" si="589"/>
        <v>1</v>
      </c>
      <c r="N4187" s="2">
        <f t="shared" si="590"/>
        <v>3721.0526315789471</v>
      </c>
      <c r="O4187">
        <f t="shared" si="593"/>
        <v>977.02127659574455</v>
      </c>
      <c r="P4187">
        <f t="shared" si="591"/>
        <v>192000</v>
      </c>
      <c r="Q4187" s="2">
        <f t="shared" si="592"/>
        <v>196698.0739081747</v>
      </c>
      <c r="R4187">
        <f>Q4187/MainSheet!$C$8*(G4187-G4186)+R4186</f>
        <v>6519.7255899359016</v>
      </c>
      <c r="S4187">
        <f t="shared" si="594"/>
        <v>105224.17899033653</v>
      </c>
      <c r="T4187">
        <f t="shared" si="586"/>
        <v>41.850000000000243</v>
      </c>
      <c r="U4187" s="1">
        <f>Q4187/MainSheet!$C$22</f>
        <v>1</v>
      </c>
    </row>
    <row r="4188" spans="7:21">
      <c r="G4188">
        <f t="shared" si="587"/>
        <v>41.860000000000241</v>
      </c>
      <c r="H4188">
        <f t="shared" si="588"/>
        <v>198000</v>
      </c>
      <c r="I4188" s="2">
        <f>MIN(MainSheet!$C$10/MainSheet!$C$9,MainSheet!$K$9*60)</f>
        <v>660</v>
      </c>
      <c r="J4188" s="1">
        <f>IF(G4188&gt;MainSheet!$C$11,IF(J4187&gt;=0.999,1,(G4188-MainSheet!$C$11)*I4188/$B$2/60),0)</f>
        <v>1</v>
      </c>
      <c r="K4188" s="1">
        <f>IF(G4188&gt;MainSheet!$C$11+$B$6,IF(K4187&gt;=0.999,1,(G4188-MainSheet!$C$11-$B$6)*I4188/$C$2/60),0)</f>
        <v>1</v>
      </c>
      <c r="L4188" s="1">
        <f>IF(G4188&gt;MainSheet!$C$11+$B$6+$C$6,IF(L4187&gt;=0.999,1,(G4188-MainSheet!$C$11-$B$6-$C$6)*I4188/$D$2/60),0)</f>
        <v>1</v>
      </c>
      <c r="M4188">
        <f t="shared" si="589"/>
        <v>1</v>
      </c>
      <c r="N4188" s="2">
        <f t="shared" si="590"/>
        <v>3721.0526315789471</v>
      </c>
      <c r="O4188">
        <f t="shared" si="593"/>
        <v>977.02127659574455</v>
      </c>
      <c r="P4188">
        <f t="shared" si="591"/>
        <v>192000</v>
      </c>
      <c r="Q4188" s="2">
        <f t="shared" si="592"/>
        <v>196698.0739081747</v>
      </c>
      <c r="R4188">
        <f>Q4188/MainSheet!$C$8*(G4188-G4187)+R4187</f>
        <v>6521.7568364267354</v>
      </c>
      <c r="S4188">
        <f t="shared" si="594"/>
        <v>105256.96200265456</v>
      </c>
      <c r="T4188">
        <f t="shared" si="586"/>
        <v>41.860000000000241</v>
      </c>
      <c r="U4188" s="1">
        <f>Q4188/MainSheet!$C$22</f>
        <v>1</v>
      </c>
    </row>
    <row r="4189" spans="7:21">
      <c r="G4189">
        <f t="shared" si="587"/>
        <v>41.870000000000239</v>
      </c>
      <c r="H4189">
        <f t="shared" si="588"/>
        <v>198000</v>
      </c>
      <c r="I4189" s="2">
        <f>MIN(MainSheet!$C$10/MainSheet!$C$9,MainSheet!$K$9*60)</f>
        <v>660</v>
      </c>
      <c r="J4189" s="1">
        <f>IF(G4189&gt;MainSheet!$C$11,IF(J4188&gt;=0.999,1,(G4189-MainSheet!$C$11)*I4189/$B$2/60),0)</f>
        <v>1</v>
      </c>
      <c r="K4189" s="1">
        <f>IF(G4189&gt;MainSheet!$C$11+$B$6,IF(K4188&gt;=0.999,1,(G4189-MainSheet!$C$11-$B$6)*I4189/$C$2/60),0)</f>
        <v>1</v>
      </c>
      <c r="L4189" s="1">
        <f>IF(G4189&gt;MainSheet!$C$11+$B$6+$C$6,IF(L4188&gt;=0.999,1,(G4189-MainSheet!$C$11-$B$6-$C$6)*I4189/$D$2/60),0)</f>
        <v>1</v>
      </c>
      <c r="M4189">
        <f t="shared" si="589"/>
        <v>1</v>
      </c>
      <c r="N4189" s="2">
        <f t="shared" si="590"/>
        <v>3721.0526315789471</v>
      </c>
      <c r="O4189">
        <f t="shared" si="593"/>
        <v>977.02127659574455</v>
      </c>
      <c r="P4189">
        <f t="shared" si="591"/>
        <v>192000</v>
      </c>
      <c r="Q4189" s="2">
        <f t="shared" si="592"/>
        <v>196698.0739081747</v>
      </c>
      <c r="R4189">
        <f>Q4189/MainSheet!$C$8*(G4189-G4188)+R4188</f>
        <v>6523.7880829175692</v>
      </c>
      <c r="S4189">
        <f t="shared" si="594"/>
        <v>105289.74501497259</v>
      </c>
      <c r="T4189">
        <f t="shared" si="586"/>
        <v>41.870000000000239</v>
      </c>
      <c r="U4189" s="1">
        <f>Q4189/MainSheet!$C$22</f>
        <v>1</v>
      </c>
    </row>
    <row r="4190" spans="7:21">
      <c r="G4190">
        <f t="shared" si="587"/>
        <v>41.880000000000237</v>
      </c>
      <c r="H4190">
        <f t="shared" si="588"/>
        <v>198000</v>
      </c>
      <c r="I4190" s="2">
        <f>MIN(MainSheet!$C$10/MainSheet!$C$9,MainSheet!$K$9*60)</f>
        <v>660</v>
      </c>
      <c r="J4190" s="1">
        <f>IF(G4190&gt;MainSheet!$C$11,IF(J4189&gt;=0.999,1,(G4190-MainSheet!$C$11)*I4190/$B$2/60),0)</f>
        <v>1</v>
      </c>
      <c r="K4190" s="1">
        <f>IF(G4190&gt;MainSheet!$C$11+$B$6,IF(K4189&gt;=0.999,1,(G4190-MainSheet!$C$11-$B$6)*I4190/$C$2/60),0)</f>
        <v>1</v>
      </c>
      <c r="L4190" s="1">
        <f>IF(G4190&gt;MainSheet!$C$11+$B$6+$C$6,IF(L4189&gt;=0.999,1,(G4190-MainSheet!$C$11-$B$6-$C$6)*I4190/$D$2/60),0)</f>
        <v>1</v>
      </c>
      <c r="M4190">
        <f t="shared" si="589"/>
        <v>1</v>
      </c>
      <c r="N4190" s="2">
        <f t="shared" si="590"/>
        <v>3721.0526315789471</v>
      </c>
      <c r="O4190">
        <f t="shared" si="593"/>
        <v>977.02127659574455</v>
      </c>
      <c r="P4190">
        <f t="shared" si="591"/>
        <v>192000</v>
      </c>
      <c r="Q4190" s="2">
        <f t="shared" si="592"/>
        <v>196698.0739081747</v>
      </c>
      <c r="R4190">
        <f>Q4190/MainSheet!$C$8*(G4190-G4189)+R4189</f>
        <v>6525.8193294084031</v>
      </c>
      <c r="S4190">
        <f t="shared" si="594"/>
        <v>105322.52802729062</v>
      </c>
      <c r="T4190">
        <f t="shared" si="586"/>
        <v>41.880000000000237</v>
      </c>
      <c r="U4190" s="1">
        <f>Q4190/MainSheet!$C$22</f>
        <v>1</v>
      </c>
    </row>
    <row r="4191" spans="7:21">
      <c r="G4191">
        <f t="shared" si="587"/>
        <v>41.890000000000235</v>
      </c>
      <c r="H4191">
        <f t="shared" si="588"/>
        <v>198000</v>
      </c>
      <c r="I4191" s="2">
        <f>MIN(MainSheet!$C$10/MainSheet!$C$9,MainSheet!$K$9*60)</f>
        <v>660</v>
      </c>
      <c r="J4191" s="1">
        <f>IF(G4191&gt;MainSheet!$C$11,IF(J4190&gt;=0.999,1,(G4191-MainSheet!$C$11)*I4191/$B$2/60),0)</f>
        <v>1</v>
      </c>
      <c r="K4191" s="1">
        <f>IF(G4191&gt;MainSheet!$C$11+$B$6,IF(K4190&gt;=0.999,1,(G4191-MainSheet!$C$11-$B$6)*I4191/$C$2/60),0)</f>
        <v>1</v>
      </c>
      <c r="L4191" s="1">
        <f>IF(G4191&gt;MainSheet!$C$11+$B$6+$C$6,IF(L4190&gt;=0.999,1,(G4191-MainSheet!$C$11-$B$6-$C$6)*I4191/$D$2/60),0)</f>
        <v>1</v>
      </c>
      <c r="M4191">
        <f t="shared" si="589"/>
        <v>1</v>
      </c>
      <c r="N4191" s="2">
        <f t="shared" si="590"/>
        <v>3721.0526315789471</v>
      </c>
      <c r="O4191">
        <f t="shared" si="593"/>
        <v>977.02127659574455</v>
      </c>
      <c r="P4191">
        <f t="shared" si="591"/>
        <v>192000</v>
      </c>
      <c r="Q4191" s="2">
        <f t="shared" si="592"/>
        <v>196698.0739081747</v>
      </c>
      <c r="R4191">
        <f>Q4191/MainSheet!$C$8*(G4191-G4190)+R4190</f>
        <v>6527.8505758992369</v>
      </c>
      <c r="S4191">
        <f t="shared" si="594"/>
        <v>105355.31103960866</v>
      </c>
      <c r="T4191">
        <f t="shared" si="586"/>
        <v>41.890000000000235</v>
      </c>
      <c r="U4191" s="1">
        <f>Q4191/MainSheet!$C$22</f>
        <v>1</v>
      </c>
    </row>
    <row r="4192" spans="7:21">
      <c r="G4192">
        <f t="shared" si="587"/>
        <v>41.900000000000233</v>
      </c>
      <c r="H4192">
        <f t="shared" si="588"/>
        <v>198000</v>
      </c>
      <c r="I4192" s="2">
        <f>MIN(MainSheet!$C$10/MainSheet!$C$9,MainSheet!$K$9*60)</f>
        <v>660</v>
      </c>
      <c r="J4192" s="1">
        <f>IF(G4192&gt;MainSheet!$C$11,IF(J4191&gt;=0.999,1,(G4192-MainSheet!$C$11)*I4192/$B$2/60),0)</f>
        <v>1</v>
      </c>
      <c r="K4192" s="1">
        <f>IF(G4192&gt;MainSheet!$C$11+$B$6,IF(K4191&gt;=0.999,1,(G4192-MainSheet!$C$11-$B$6)*I4192/$C$2/60),0)</f>
        <v>1</v>
      </c>
      <c r="L4192" s="1">
        <f>IF(G4192&gt;MainSheet!$C$11+$B$6+$C$6,IF(L4191&gt;=0.999,1,(G4192-MainSheet!$C$11-$B$6-$C$6)*I4192/$D$2/60),0)</f>
        <v>1</v>
      </c>
      <c r="M4192">
        <f t="shared" si="589"/>
        <v>1</v>
      </c>
      <c r="N4192" s="2">
        <f t="shared" si="590"/>
        <v>3721.0526315789471</v>
      </c>
      <c r="O4192">
        <f t="shared" si="593"/>
        <v>977.02127659574455</v>
      </c>
      <c r="P4192">
        <f t="shared" si="591"/>
        <v>192000</v>
      </c>
      <c r="Q4192" s="2">
        <f t="shared" si="592"/>
        <v>196698.0739081747</v>
      </c>
      <c r="R4192">
        <f>Q4192/MainSheet!$C$8*(G4192-G4191)+R4191</f>
        <v>6529.8818223900707</v>
      </c>
      <c r="S4192">
        <f t="shared" si="594"/>
        <v>105388.09405192669</v>
      </c>
      <c r="T4192">
        <f t="shared" si="586"/>
        <v>41.900000000000233</v>
      </c>
      <c r="U4192" s="1">
        <f>Q4192/MainSheet!$C$22</f>
        <v>1</v>
      </c>
    </row>
    <row r="4193" spans="7:21">
      <c r="G4193">
        <f t="shared" si="587"/>
        <v>41.910000000000231</v>
      </c>
      <c r="H4193">
        <f t="shared" si="588"/>
        <v>198000</v>
      </c>
      <c r="I4193" s="2">
        <f>MIN(MainSheet!$C$10/MainSheet!$C$9,MainSheet!$K$9*60)</f>
        <v>660</v>
      </c>
      <c r="J4193" s="1">
        <f>IF(G4193&gt;MainSheet!$C$11,IF(J4192&gt;=0.999,1,(G4193-MainSheet!$C$11)*I4193/$B$2/60),0)</f>
        <v>1</v>
      </c>
      <c r="K4193" s="1">
        <f>IF(G4193&gt;MainSheet!$C$11+$B$6,IF(K4192&gt;=0.999,1,(G4193-MainSheet!$C$11-$B$6)*I4193/$C$2/60),0)</f>
        <v>1</v>
      </c>
      <c r="L4193" s="1">
        <f>IF(G4193&gt;MainSheet!$C$11+$B$6+$C$6,IF(L4192&gt;=0.999,1,(G4193-MainSheet!$C$11-$B$6-$C$6)*I4193/$D$2/60),0)</f>
        <v>1</v>
      </c>
      <c r="M4193">
        <f t="shared" si="589"/>
        <v>1</v>
      </c>
      <c r="N4193" s="2">
        <f t="shared" si="590"/>
        <v>3721.0526315789471</v>
      </c>
      <c r="O4193">
        <f t="shared" si="593"/>
        <v>977.02127659574455</v>
      </c>
      <c r="P4193">
        <f t="shared" si="591"/>
        <v>192000</v>
      </c>
      <c r="Q4193" s="2">
        <f t="shared" si="592"/>
        <v>196698.0739081747</v>
      </c>
      <c r="R4193">
        <f>Q4193/MainSheet!$C$8*(G4193-G4192)+R4192</f>
        <v>6531.9130688809046</v>
      </c>
      <c r="S4193">
        <f t="shared" si="594"/>
        <v>105420.87706424472</v>
      </c>
      <c r="T4193">
        <f t="shared" si="586"/>
        <v>41.910000000000231</v>
      </c>
      <c r="U4193" s="1">
        <f>Q4193/MainSheet!$C$22</f>
        <v>1</v>
      </c>
    </row>
    <row r="4194" spans="7:21">
      <c r="G4194">
        <f t="shared" si="587"/>
        <v>41.920000000000229</v>
      </c>
      <c r="H4194">
        <f t="shared" si="588"/>
        <v>198000</v>
      </c>
      <c r="I4194" s="2">
        <f>MIN(MainSheet!$C$10/MainSheet!$C$9,MainSheet!$K$9*60)</f>
        <v>660</v>
      </c>
      <c r="J4194" s="1">
        <f>IF(G4194&gt;MainSheet!$C$11,IF(J4193&gt;=0.999,1,(G4194-MainSheet!$C$11)*I4194/$B$2/60),0)</f>
        <v>1</v>
      </c>
      <c r="K4194" s="1">
        <f>IF(G4194&gt;MainSheet!$C$11+$B$6,IF(K4193&gt;=0.999,1,(G4194-MainSheet!$C$11-$B$6)*I4194/$C$2/60),0)</f>
        <v>1</v>
      </c>
      <c r="L4194" s="1">
        <f>IF(G4194&gt;MainSheet!$C$11+$B$6+$C$6,IF(L4193&gt;=0.999,1,(G4194-MainSheet!$C$11-$B$6-$C$6)*I4194/$D$2/60),0)</f>
        <v>1</v>
      </c>
      <c r="M4194">
        <f t="shared" si="589"/>
        <v>1</v>
      </c>
      <c r="N4194" s="2">
        <f t="shared" si="590"/>
        <v>3721.0526315789471</v>
      </c>
      <c r="O4194">
        <f t="shared" si="593"/>
        <v>977.02127659574455</v>
      </c>
      <c r="P4194">
        <f t="shared" si="591"/>
        <v>192000</v>
      </c>
      <c r="Q4194" s="2">
        <f t="shared" si="592"/>
        <v>196698.0739081747</v>
      </c>
      <c r="R4194">
        <f>Q4194/MainSheet!$C$8*(G4194-G4193)+R4193</f>
        <v>6533.9443153717384</v>
      </c>
      <c r="S4194">
        <f t="shared" si="594"/>
        <v>105453.66007656275</v>
      </c>
      <c r="T4194">
        <f t="shared" si="586"/>
        <v>41.920000000000229</v>
      </c>
      <c r="U4194" s="1">
        <f>Q4194/MainSheet!$C$22</f>
        <v>1</v>
      </c>
    </row>
    <row r="4195" spans="7:21">
      <c r="G4195">
        <f t="shared" si="587"/>
        <v>41.930000000000227</v>
      </c>
      <c r="H4195">
        <f t="shared" si="588"/>
        <v>198000</v>
      </c>
      <c r="I4195" s="2">
        <f>MIN(MainSheet!$C$10/MainSheet!$C$9,MainSheet!$K$9*60)</f>
        <v>660</v>
      </c>
      <c r="J4195" s="1">
        <f>IF(G4195&gt;MainSheet!$C$11,IF(J4194&gt;=0.999,1,(G4195-MainSheet!$C$11)*I4195/$B$2/60),0)</f>
        <v>1</v>
      </c>
      <c r="K4195" s="1">
        <f>IF(G4195&gt;MainSheet!$C$11+$B$6,IF(K4194&gt;=0.999,1,(G4195-MainSheet!$C$11-$B$6)*I4195/$C$2/60),0)</f>
        <v>1</v>
      </c>
      <c r="L4195" s="1">
        <f>IF(G4195&gt;MainSheet!$C$11+$B$6+$C$6,IF(L4194&gt;=0.999,1,(G4195-MainSheet!$C$11-$B$6-$C$6)*I4195/$D$2/60),0)</f>
        <v>1</v>
      </c>
      <c r="M4195">
        <f t="shared" si="589"/>
        <v>1</v>
      </c>
      <c r="N4195" s="2">
        <f t="shared" si="590"/>
        <v>3721.0526315789471</v>
      </c>
      <c r="O4195">
        <f t="shared" si="593"/>
        <v>977.02127659574455</v>
      </c>
      <c r="P4195">
        <f t="shared" si="591"/>
        <v>192000</v>
      </c>
      <c r="Q4195" s="2">
        <f t="shared" si="592"/>
        <v>196698.0739081747</v>
      </c>
      <c r="R4195">
        <f>Q4195/MainSheet!$C$8*(G4195-G4194)+R4194</f>
        <v>6535.9755618625722</v>
      </c>
      <c r="S4195">
        <f t="shared" si="594"/>
        <v>105486.44308888078</v>
      </c>
      <c r="T4195">
        <f t="shared" si="586"/>
        <v>41.930000000000227</v>
      </c>
      <c r="U4195" s="1">
        <f>Q4195/MainSheet!$C$22</f>
        <v>1</v>
      </c>
    </row>
    <row r="4196" spans="7:21">
      <c r="G4196">
        <f t="shared" si="587"/>
        <v>41.940000000000225</v>
      </c>
      <c r="H4196">
        <f t="shared" si="588"/>
        <v>198000</v>
      </c>
      <c r="I4196" s="2">
        <f>MIN(MainSheet!$C$10/MainSheet!$C$9,MainSheet!$K$9*60)</f>
        <v>660</v>
      </c>
      <c r="J4196" s="1">
        <f>IF(G4196&gt;MainSheet!$C$11,IF(J4195&gt;=0.999,1,(G4196-MainSheet!$C$11)*I4196/$B$2/60),0)</f>
        <v>1</v>
      </c>
      <c r="K4196" s="1">
        <f>IF(G4196&gt;MainSheet!$C$11+$B$6,IF(K4195&gt;=0.999,1,(G4196-MainSheet!$C$11-$B$6)*I4196/$C$2/60),0)</f>
        <v>1</v>
      </c>
      <c r="L4196" s="1">
        <f>IF(G4196&gt;MainSheet!$C$11+$B$6+$C$6,IF(L4195&gt;=0.999,1,(G4196-MainSheet!$C$11-$B$6-$C$6)*I4196/$D$2/60),0)</f>
        <v>1</v>
      </c>
      <c r="M4196">
        <f t="shared" si="589"/>
        <v>1</v>
      </c>
      <c r="N4196" s="2">
        <f t="shared" si="590"/>
        <v>3721.0526315789471</v>
      </c>
      <c r="O4196">
        <f t="shared" si="593"/>
        <v>977.02127659574455</v>
      </c>
      <c r="P4196">
        <f t="shared" si="591"/>
        <v>192000</v>
      </c>
      <c r="Q4196" s="2">
        <f t="shared" si="592"/>
        <v>196698.0739081747</v>
      </c>
      <c r="R4196">
        <f>Q4196/MainSheet!$C$8*(G4196-G4195)+R4195</f>
        <v>6538.0068083534061</v>
      </c>
      <c r="S4196">
        <f t="shared" si="594"/>
        <v>105519.22610119882</v>
      </c>
      <c r="T4196">
        <f t="shared" si="586"/>
        <v>41.940000000000225</v>
      </c>
      <c r="U4196" s="1">
        <f>Q4196/MainSheet!$C$22</f>
        <v>1</v>
      </c>
    </row>
    <row r="4197" spans="7:21">
      <c r="G4197">
        <f t="shared" si="587"/>
        <v>41.950000000000223</v>
      </c>
      <c r="H4197">
        <f t="shared" si="588"/>
        <v>198000</v>
      </c>
      <c r="I4197" s="2">
        <f>MIN(MainSheet!$C$10/MainSheet!$C$9,MainSheet!$K$9*60)</f>
        <v>660</v>
      </c>
      <c r="J4197" s="1">
        <f>IF(G4197&gt;MainSheet!$C$11,IF(J4196&gt;=0.999,1,(G4197-MainSheet!$C$11)*I4197/$B$2/60),0)</f>
        <v>1</v>
      </c>
      <c r="K4197" s="1">
        <f>IF(G4197&gt;MainSheet!$C$11+$B$6,IF(K4196&gt;=0.999,1,(G4197-MainSheet!$C$11-$B$6)*I4197/$C$2/60),0)</f>
        <v>1</v>
      </c>
      <c r="L4197" s="1">
        <f>IF(G4197&gt;MainSheet!$C$11+$B$6+$C$6,IF(L4196&gt;=0.999,1,(G4197-MainSheet!$C$11-$B$6-$C$6)*I4197/$D$2/60),0)</f>
        <v>1</v>
      </c>
      <c r="M4197">
        <f t="shared" si="589"/>
        <v>1</v>
      </c>
      <c r="N4197" s="2">
        <f t="shared" si="590"/>
        <v>3721.0526315789471</v>
      </c>
      <c r="O4197">
        <f t="shared" si="593"/>
        <v>977.02127659574455</v>
      </c>
      <c r="P4197">
        <f t="shared" si="591"/>
        <v>192000</v>
      </c>
      <c r="Q4197" s="2">
        <f t="shared" si="592"/>
        <v>196698.0739081747</v>
      </c>
      <c r="R4197">
        <f>Q4197/MainSheet!$C$8*(G4197-G4196)+R4196</f>
        <v>6540.0380548442399</v>
      </c>
      <c r="S4197">
        <f t="shared" si="594"/>
        <v>105552.00911351685</v>
      </c>
      <c r="T4197">
        <f t="shared" si="586"/>
        <v>41.950000000000223</v>
      </c>
      <c r="U4197" s="1">
        <f>Q4197/MainSheet!$C$22</f>
        <v>1</v>
      </c>
    </row>
    <row r="4198" spans="7:21">
      <c r="G4198">
        <f t="shared" si="587"/>
        <v>41.960000000000221</v>
      </c>
      <c r="H4198">
        <f t="shared" si="588"/>
        <v>198000</v>
      </c>
      <c r="I4198" s="2">
        <f>MIN(MainSheet!$C$10/MainSheet!$C$9,MainSheet!$K$9*60)</f>
        <v>660</v>
      </c>
      <c r="J4198" s="1">
        <f>IF(G4198&gt;MainSheet!$C$11,IF(J4197&gt;=0.999,1,(G4198-MainSheet!$C$11)*I4198/$B$2/60),0)</f>
        <v>1</v>
      </c>
      <c r="K4198" s="1">
        <f>IF(G4198&gt;MainSheet!$C$11+$B$6,IF(K4197&gt;=0.999,1,(G4198-MainSheet!$C$11-$B$6)*I4198/$C$2/60),0)</f>
        <v>1</v>
      </c>
      <c r="L4198" s="1">
        <f>IF(G4198&gt;MainSheet!$C$11+$B$6+$C$6,IF(L4197&gt;=0.999,1,(G4198-MainSheet!$C$11-$B$6-$C$6)*I4198/$D$2/60),0)</f>
        <v>1</v>
      </c>
      <c r="M4198">
        <f t="shared" si="589"/>
        <v>1</v>
      </c>
      <c r="N4198" s="2">
        <f t="shared" si="590"/>
        <v>3721.0526315789471</v>
      </c>
      <c r="O4198">
        <f t="shared" si="593"/>
        <v>977.02127659574455</v>
      </c>
      <c r="P4198">
        <f t="shared" si="591"/>
        <v>192000</v>
      </c>
      <c r="Q4198" s="2">
        <f t="shared" si="592"/>
        <v>196698.0739081747</v>
      </c>
      <c r="R4198">
        <f>Q4198/MainSheet!$C$8*(G4198-G4197)+R4197</f>
        <v>6542.0693013350738</v>
      </c>
      <c r="S4198">
        <f t="shared" si="594"/>
        <v>105584.79212583488</v>
      </c>
      <c r="T4198">
        <f t="shared" si="586"/>
        <v>41.960000000000221</v>
      </c>
      <c r="U4198" s="1">
        <f>Q4198/MainSheet!$C$22</f>
        <v>1</v>
      </c>
    </row>
    <row r="4199" spans="7:21">
      <c r="G4199">
        <f t="shared" si="587"/>
        <v>41.970000000000219</v>
      </c>
      <c r="H4199">
        <f t="shared" si="588"/>
        <v>198000</v>
      </c>
      <c r="I4199" s="2">
        <f>MIN(MainSheet!$C$10/MainSheet!$C$9,MainSheet!$K$9*60)</f>
        <v>660</v>
      </c>
      <c r="J4199" s="1">
        <f>IF(G4199&gt;MainSheet!$C$11,IF(J4198&gt;=0.999,1,(G4199-MainSheet!$C$11)*I4199/$B$2/60),0)</f>
        <v>1</v>
      </c>
      <c r="K4199" s="1">
        <f>IF(G4199&gt;MainSheet!$C$11+$B$6,IF(K4198&gt;=0.999,1,(G4199-MainSheet!$C$11-$B$6)*I4199/$C$2/60),0)</f>
        <v>1</v>
      </c>
      <c r="L4199" s="1">
        <f>IF(G4199&gt;MainSheet!$C$11+$B$6+$C$6,IF(L4198&gt;=0.999,1,(G4199-MainSheet!$C$11-$B$6-$C$6)*I4199/$D$2/60),0)</f>
        <v>1</v>
      </c>
      <c r="M4199">
        <f t="shared" si="589"/>
        <v>1</v>
      </c>
      <c r="N4199" s="2">
        <f t="shared" si="590"/>
        <v>3721.0526315789471</v>
      </c>
      <c r="O4199">
        <f t="shared" si="593"/>
        <v>977.02127659574455</v>
      </c>
      <c r="P4199">
        <f t="shared" si="591"/>
        <v>192000</v>
      </c>
      <c r="Q4199" s="2">
        <f t="shared" si="592"/>
        <v>196698.0739081747</v>
      </c>
      <c r="R4199">
        <f>Q4199/MainSheet!$C$8*(G4199-G4198)+R4198</f>
        <v>6544.1005478259076</v>
      </c>
      <c r="S4199">
        <f t="shared" si="594"/>
        <v>105617.57513815291</v>
      </c>
      <c r="T4199">
        <f t="shared" si="586"/>
        <v>41.970000000000219</v>
      </c>
      <c r="U4199" s="1">
        <f>Q4199/MainSheet!$C$22</f>
        <v>1</v>
      </c>
    </row>
    <row r="4200" spans="7:21">
      <c r="G4200">
        <f t="shared" si="587"/>
        <v>41.980000000000217</v>
      </c>
      <c r="H4200">
        <f t="shared" si="588"/>
        <v>198000</v>
      </c>
      <c r="I4200" s="2">
        <f>MIN(MainSheet!$C$10/MainSheet!$C$9,MainSheet!$K$9*60)</f>
        <v>660</v>
      </c>
      <c r="J4200" s="1">
        <f>IF(G4200&gt;MainSheet!$C$11,IF(J4199&gt;=0.999,1,(G4200-MainSheet!$C$11)*I4200/$B$2/60),0)</f>
        <v>1</v>
      </c>
      <c r="K4200" s="1">
        <f>IF(G4200&gt;MainSheet!$C$11+$B$6,IF(K4199&gt;=0.999,1,(G4200-MainSheet!$C$11-$B$6)*I4200/$C$2/60),0)</f>
        <v>1</v>
      </c>
      <c r="L4200" s="1">
        <f>IF(G4200&gt;MainSheet!$C$11+$B$6+$C$6,IF(L4199&gt;=0.999,1,(G4200-MainSheet!$C$11-$B$6-$C$6)*I4200/$D$2/60),0)</f>
        <v>1</v>
      </c>
      <c r="M4200">
        <f t="shared" si="589"/>
        <v>1</v>
      </c>
      <c r="N4200" s="2">
        <f t="shared" si="590"/>
        <v>3721.0526315789471</v>
      </c>
      <c r="O4200">
        <f t="shared" si="593"/>
        <v>977.02127659574455</v>
      </c>
      <c r="P4200">
        <f t="shared" si="591"/>
        <v>192000</v>
      </c>
      <c r="Q4200" s="2">
        <f t="shared" si="592"/>
        <v>196698.0739081747</v>
      </c>
      <c r="R4200">
        <f>Q4200/MainSheet!$C$8*(G4200-G4199)+R4199</f>
        <v>6546.1317943167414</v>
      </c>
      <c r="S4200">
        <f t="shared" si="594"/>
        <v>105650.35815047094</v>
      </c>
      <c r="T4200">
        <f t="shared" si="586"/>
        <v>41.980000000000217</v>
      </c>
      <c r="U4200" s="1">
        <f>Q4200/MainSheet!$C$22</f>
        <v>1</v>
      </c>
    </row>
    <row r="4201" spans="7:21">
      <c r="G4201">
        <f t="shared" si="587"/>
        <v>41.990000000000215</v>
      </c>
      <c r="H4201">
        <f t="shared" si="588"/>
        <v>198000</v>
      </c>
      <c r="I4201" s="2">
        <f>MIN(MainSheet!$C$10/MainSheet!$C$9,MainSheet!$K$9*60)</f>
        <v>660</v>
      </c>
      <c r="J4201" s="1">
        <f>IF(G4201&gt;MainSheet!$C$11,IF(J4200&gt;=0.999,1,(G4201-MainSheet!$C$11)*I4201/$B$2/60),0)</f>
        <v>1</v>
      </c>
      <c r="K4201" s="1">
        <f>IF(G4201&gt;MainSheet!$C$11+$B$6,IF(K4200&gt;=0.999,1,(G4201-MainSheet!$C$11-$B$6)*I4201/$C$2/60),0)</f>
        <v>1</v>
      </c>
      <c r="L4201" s="1">
        <f>IF(G4201&gt;MainSheet!$C$11+$B$6+$C$6,IF(L4200&gt;=0.999,1,(G4201-MainSheet!$C$11-$B$6-$C$6)*I4201/$D$2/60),0)</f>
        <v>1</v>
      </c>
      <c r="M4201">
        <f t="shared" si="589"/>
        <v>1</v>
      </c>
      <c r="N4201" s="2">
        <f t="shared" si="590"/>
        <v>3721.0526315789471</v>
      </c>
      <c r="O4201">
        <f t="shared" si="593"/>
        <v>977.02127659574455</v>
      </c>
      <c r="P4201">
        <f t="shared" si="591"/>
        <v>192000</v>
      </c>
      <c r="Q4201" s="2">
        <f t="shared" si="592"/>
        <v>196698.0739081747</v>
      </c>
      <c r="R4201">
        <f>Q4201/MainSheet!$C$8*(G4201-G4200)+R4200</f>
        <v>6548.1630408075753</v>
      </c>
      <c r="S4201">
        <f t="shared" si="594"/>
        <v>105683.14116278898</v>
      </c>
      <c r="T4201">
        <f t="shared" si="586"/>
        <v>41.990000000000215</v>
      </c>
      <c r="U4201" s="1">
        <f>Q4201/MainSheet!$C$22</f>
        <v>1</v>
      </c>
    </row>
    <row r="4202" spans="7:21">
      <c r="G4202">
        <f t="shared" si="587"/>
        <v>42.000000000000213</v>
      </c>
      <c r="H4202">
        <f t="shared" si="588"/>
        <v>198000</v>
      </c>
      <c r="I4202" s="2">
        <f>MIN(MainSheet!$C$10/MainSheet!$C$9,MainSheet!$K$9*60)</f>
        <v>660</v>
      </c>
      <c r="J4202" s="1">
        <f>IF(G4202&gt;MainSheet!$C$11,IF(J4201&gt;=0.999,1,(G4202-MainSheet!$C$11)*I4202/$B$2/60),0)</f>
        <v>1</v>
      </c>
      <c r="K4202" s="1">
        <f>IF(G4202&gt;MainSheet!$C$11+$B$6,IF(K4201&gt;=0.999,1,(G4202-MainSheet!$C$11-$B$6)*I4202/$C$2/60),0)</f>
        <v>1</v>
      </c>
      <c r="L4202" s="1">
        <f>IF(G4202&gt;MainSheet!$C$11+$B$6+$C$6,IF(L4201&gt;=0.999,1,(G4202-MainSheet!$C$11-$B$6-$C$6)*I4202/$D$2/60),0)</f>
        <v>1</v>
      </c>
      <c r="M4202">
        <f t="shared" si="589"/>
        <v>1</v>
      </c>
      <c r="N4202" s="2">
        <f t="shared" si="590"/>
        <v>3721.0526315789471</v>
      </c>
      <c r="O4202">
        <f t="shared" si="593"/>
        <v>977.02127659574455</v>
      </c>
      <c r="P4202">
        <f t="shared" si="591"/>
        <v>192000</v>
      </c>
      <c r="Q4202" s="2">
        <f t="shared" si="592"/>
        <v>196698.0739081747</v>
      </c>
      <c r="R4202">
        <f>Q4202/MainSheet!$C$8*(G4202-G4201)+R4201</f>
        <v>6550.1942872984091</v>
      </c>
      <c r="S4202">
        <f t="shared" si="594"/>
        <v>105715.92417510701</v>
      </c>
      <c r="T4202">
        <f t="shared" si="586"/>
        <v>42.000000000000213</v>
      </c>
      <c r="U4202" s="1">
        <f>Q4202/MainSheet!$C$22</f>
        <v>1</v>
      </c>
    </row>
    <row r="4203" spans="7:21">
      <c r="G4203">
        <f t="shared" si="587"/>
        <v>42.010000000000211</v>
      </c>
      <c r="H4203">
        <f t="shared" si="588"/>
        <v>198000</v>
      </c>
      <c r="I4203" s="2">
        <f>MIN(MainSheet!$C$10/MainSheet!$C$9,MainSheet!$K$9*60)</f>
        <v>660</v>
      </c>
      <c r="J4203" s="1">
        <f>IF(G4203&gt;MainSheet!$C$11,IF(J4202&gt;=0.999,1,(G4203-MainSheet!$C$11)*I4203/$B$2/60),0)</f>
        <v>1</v>
      </c>
      <c r="K4203" s="1">
        <f>IF(G4203&gt;MainSheet!$C$11+$B$6,IF(K4202&gt;=0.999,1,(G4203-MainSheet!$C$11-$B$6)*I4203/$C$2/60),0)</f>
        <v>1</v>
      </c>
      <c r="L4203" s="1">
        <f>IF(G4203&gt;MainSheet!$C$11+$B$6+$C$6,IF(L4202&gt;=0.999,1,(G4203-MainSheet!$C$11-$B$6-$C$6)*I4203/$D$2/60),0)</f>
        <v>1</v>
      </c>
      <c r="M4203">
        <f t="shared" si="589"/>
        <v>1</v>
      </c>
      <c r="N4203" s="2">
        <f t="shared" si="590"/>
        <v>3721.0526315789471</v>
      </c>
      <c r="O4203">
        <f t="shared" si="593"/>
        <v>977.02127659574455</v>
      </c>
      <c r="P4203">
        <f t="shared" si="591"/>
        <v>192000</v>
      </c>
      <c r="Q4203" s="2">
        <f t="shared" si="592"/>
        <v>196698.0739081747</v>
      </c>
      <c r="R4203">
        <f>Q4203/MainSheet!$C$8*(G4203-G4202)+R4202</f>
        <v>6552.2255337892429</v>
      </c>
      <c r="S4203">
        <f t="shared" si="594"/>
        <v>105748.70718742504</v>
      </c>
      <c r="T4203">
        <f t="shared" si="586"/>
        <v>42.010000000000211</v>
      </c>
      <c r="U4203" s="1">
        <f>Q4203/MainSheet!$C$22</f>
        <v>1</v>
      </c>
    </row>
    <row r="4204" spans="7:21">
      <c r="G4204">
        <f t="shared" si="587"/>
        <v>42.020000000000209</v>
      </c>
      <c r="H4204">
        <f t="shared" si="588"/>
        <v>198000</v>
      </c>
      <c r="I4204" s="2">
        <f>MIN(MainSheet!$C$10/MainSheet!$C$9,MainSheet!$K$9*60)</f>
        <v>660</v>
      </c>
      <c r="J4204" s="1">
        <f>IF(G4204&gt;MainSheet!$C$11,IF(J4203&gt;=0.999,1,(G4204-MainSheet!$C$11)*I4204/$B$2/60),0)</f>
        <v>1</v>
      </c>
      <c r="K4204" s="1">
        <f>IF(G4204&gt;MainSheet!$C$11+$B$6,IF(K4203&gt;=0.999,1,(G4204-MainSheet!$C$11-$B$6)*I4204/$C$2/60),0)</f>
        <v>1</v>
      </c>
      <c r="L4204" s="1">
        <f>IF(G4204&gt;MainSheet!$C$11+$B$6+$C$6,IF(L4203&gt;=0.999,1,(G4204-MainSheet!$C$11-$B$6-$C$6)*I4204/$D$2/60),0)</f>
        <v>1</v>
      </c>
      <c r="M4204">
        <f t="shared" si="589"/>
        <v>1</v>
      </c>
      <c r="N4204" s="2">
        <f t="shared" si="590"/>
        <v>3721.0526315789471</v>
      </c>
      <c r="O4204">
        <f t="shared" si="593"/>
        <v>977.02127659574455</v>
      </c>
      <c r="P4204">
        <f t="shared" si="591"/>
        <v>192000</v>
      </c>
      <c r="Q4204" s="2">
        <f t="shared" si="592"/>
        <v>196698.0739081747</v>
      </c>
      <c r="R4204">
        <f>Q4204/MainSheet!$C$8*(G4204-G4203)+R4203</f>
        <v>6554.2567802800768</v>
      </c>
      <c r="S4204">
        <f t="shared" si="594"/>
        <v>105781.49019974307</v>
      </c>
      <c r="T4204">
        <f t="shared" si="586"/>
        <v>42.020000000000209</v>
      </c>
      <c r="U4204" s="1">
        <f>Q4204/MainSheet!$C$22</f>
        <v>1</v>
      </c>
    </row>
    <row r="4205" spans="7:21">
      <c r="G4205">
        <f t="shared" si="587"/>
        <v>42.030000000000207</v>
      </c>
      <c r="H4205">
        <f t="shared" si="588"/>
        <v>198000</v>
      </c>
      <c r="I4205" s="2">
        <f>MIN(MainSheet!$C$10/MainSheet!$C$9,MainSheet!$K$9*60)</f>
        <v>660</v>
      </c>
      <c r="J4205" s="1">
        <f>IF(G4205&gt;MainSheet!$C$11,IF(J4204&gt;=0.999,1,(G4205-MainSheet!$C$11)*I4205/$B$2/60),0)</f>
        <v>1</v>
      </c>
      <c r="K4205" s="1">
        <f>IF(G4205&gt;MainSheet!$C$11+$B$6,IF(K4204&gt;=0.999,1,(G4205-MainSheet!$C$11-$B$6)*I4205/$C$2/60),0)</f>
        <v>1</v>
      </c>
      <c r="L4205" s="1">
        <f>IF(G4205&gt;MainSheet!$C$11+$B$6+$C$6,IF(L4204&gt;=0.999,1,(G4205-MainSheet!$C$11-$B$6-$C$6)*I4205/$D$2/60),0)</f>
        <v>1</v>
      </c>
      <c r="M4205">
        <f t="shared" si="589"/>
        <v>1</v>
      </c>
      <c r="N4205" s="2">
        <f t="shared" si="590"/>
        <v>3721.0526315789471</v>
      </c>
      <c r="O4205">
        <f t="shared" si="593"/>
        <v>977.02127659574455</v>
      </c>
      <c r="P4205">
        <f t="shared" si="591"/>
        <v>192000</v>
      </c>
      <c r="Q4205" s="2">
        <f t="shared" si="592"/>
        <v>196698.0739081747</v>
      </c>
      <c r="R4205">
        <f>Q4205/MainSheet!$C$8*(G4205-G4204)+R4204</f>
        <v>6556.2880267709106</v>
      </c>
      <c r="S4205">
        <f t="shared" si="594"/>
        <v>105814.2732120611</v>
      </c>
      <c r="T4205">
        <f t="shared" si="586"/>
        <v>42.030000000000207</v>
      </c>
      <c r="U4205" s="1">
        <f>Q4205/MainSheet!$C$22</f>
        <v>1</v>
      </c>
    </row>
    <row r="4206" spans="7:21">
      <c r="G4206">
        <f t="shared" si="587"/>
        <v>42.040000000000205</v>
      </c>
      <c r="H4206">
        <f t="shared" si="588"/>
        <v>198000</v>
      </c>
      <c r="I4206" s="2">
        <f>MIN(MainSheet!$C$10/MainSheet!$C$9,MainSheet!$K$9*60)</f>
        <v>660</v>
      </c>
      <c r="J4206" s="1">
        <f>IF(G4206&gt;MainSheet!$C$11,IF(J4205&gt;=0.999,1,(G4206-MainSheet!$C$11)*I4206/$B$2/60),0)</f>
        <v>1</v>
      </c>
      <c r="K4206" s="1">
        <f>IF(G4206&gt;MainSheet!$C$11+$B$6,IF(K4205&gt;=0.999,1,(G4206-MainSheet!$C$11-$B$6)*I4206/$C$2/60),0)</f>
        <v>1</v>
      </c>
      <c r="L4206" s="1">
        <f>IF(G4206&gt;MainSheet!$C$11+$B$6+$C$6,IF(L4205&gt;=0.999,1,(G4206-MainSheet!$C$11-$B$6-$C$6)*I4206/$D$2/60),0)</f>
        <v>1</v>
      </c>
      <c r="M4206">
        <f t="shared" si="589"/>
        <v>1</v>
      </c>
      <c r="N4206" s="2">
        <f t="shared" si="590"/>
        <v>3721.0526315789471</v>
      </c>
      <c r="O4206">
        <f t="shared" si="593"/>
        <v>977.02127659574455</v>
      </c>
      <c r="P4206">
        <f t="shared" si="591"/>
        <v>192000</v>
      </c>
      <c r="Q4206" s="2">
        <f t="shared" si="592"/>
        <v>196698.0739081747</v>
      </c>
      <c r="R4206">
        <f>Q4206/MainSheet!$C$8*(G4206-G4205)+R4205</f>
        <v>6558.3192732617445</v>
      </c>
      <c r="S4206">
        <f t="shared" si="594"/>
        <v>105847.05622437914</v>
      </c>
      <c r="T4206">
        <f t="shared" si="586"/>
        <v>42.040000000000205</v>
      </c>
      <c r="U4206" s="1">
        <f>Q4206/MainSheet!$C$22</f>
        <v>1</v>
      </c>
    </row>
    <row r="4207" spans="7:21">
      <c r="G4207">
        <f t="shared" si="587"/>
        <v>42.050000000000203</v>
      </c>
      <c r="H4207">
        <f t="shared" si="588"/>
        <v>198000</v>
      </c>
      <c r="I4207" s="2">
        <f>MIN(MainSheet!$C$10/MainSheet!$C$9,MainSheet!$K$9*60)</f>
        <v>660</v>
      </c>
      <c r="J4207" s="1">
        <f>IF(G4207&gt;MainSheet!$C$11,IF(J4206&gt;=0.999,1,(G4207-MainSheet!$C$11)*I4207/$B$2/60),0)</f>
        <v>1</v>
      </c>
      <c r="K4207" s="1">
        <f>IF(G4207&gt;MainSheet!$C$11+$B$6,IF(K4206&gt;=0.999,1,(G4207-MainSheet!$C$11-$B$6)*I4207/$C$2/60),0)</f>
        <v>1</v>
      </c>
      <c r="L4207" s="1">
        <f>IF(G4207&gt;MainSheet!$C$11+$B$6+$C$6,IF(L4206&gt;=0.999,1,(G4207-MainSheet!$C$11-$B$6-$C$6)*I4207/$D$2/60),0)</f>
        <v>1</v>
      </c>
      <c r="M4207">
        <f t="shared" si="589"/>
        <v>1</v>
      </c>
      <c r="N4207" s="2">
        <f t="shared" si="590"/>
        <v>3721.0526315789471</v>
      </c>
      <c r="O4207">
        <f t="shared" si="593"/>
        <v>977.02127659574455</v>
      </c>
      <c r="P4207">
        <f t="shared" si="591"/>
        <v>192000</v>
      </c>
      <c r="Q4207" s="2">
        <f t="shared" si="592"/>
        <v>196698.0739081747</v>
      </c>
      <c r="R4207">
        <f>Q4207/MainSheet!$C$8*(G4207-G4206)+R4206</f>
        <v>6560.3505197525783</v>
      </c>
      <c r="S4207">
        <f t="shared" si="594"/>
        <v>105879.83923669717</v>
      </c>
      <c r="T4207">
        <f t="shared" si="586"/>
        <v>42.050000000000203</v>
      </c>
      <c r="U4207" s="1">
        <f>Q4207/MainSheet!$C$22</f>
        <v>1</v>
      </c>
    </row>
    <row r="4208" spans="7:21">
      <c r="G4208">
        <f t="shared" si="587"/>
        <v>42.060000000000201</v>
      </c>
      <c r="H4208">
        <f t="shared" si="588"/>
        <v>198000</v>
      </c>
      <c r="I4208" s="2">
        <f>MIN(MainSheet!$C$10/MainSheet!$C$9,MainSheet!$K$9*60)</f>
        <v>660</v>
      </c>
      <c r="J4208" s="1">
        <f>IF(G4208&gt;MainSheet!$C$11,IF(J4207&gt;=0.999,1,(G4208-MainSheet!$C$11)*I4208/$B$2/60),0)</f>
        <v>1</v>
      </c>
      <c r="K4208" s="1">
        <f>IF(G4208&gt;MainSheet!$C$11+$B$6,IF(K4207&gt;=0.999,1,(G4208-MainSheet!$C$11-$B$6)*I4208/$C$2/60),0)</f>
        <v>1</v>
      </c>
      <c r="L4208" s="1">
        <f>IF(G4208&gt;MainSheet!$C$11+$B$6+$C$6,IF(L4207&gt;=0.999,1,(G4208-MainSheet!$C$11-$B$6-$C$6)*I4208/$D$2/60),0)</f>
        <v>1</v>
      </c>
      <c r="M4208">
        <f t="shared" si="589"/>
        <v>1</v>
      </c>
      <c r="N4208" s="2">
        <f t="shared" si="590"/>
        <v>3721.0526315789471</v>
      </c>
      <c r="O4208">
        <f t="shared" si="593"/>
        <v>977.02127659574455</v>
      </c>
      <c r="P4208">
        <f t="shared" si="591"/>
        <v>192000</v>
      </c>
      <c r="Q4208" s="2">
        <f t="shared" si="592"/>
        <v>196698.0739081747</v>
      </c>
      <c r="R4208">
        <f>Q4208/MainSheet!$C$8*(G4208-G4207)+R4207</f>
        <v>6562.3817662434121</v>
      </c>
      <c r="S4208">
        <f t="shared" si="594"/>
        <v>105912.6222490152</v>
      </c>
      <c r="T4208">
        <f t="shared" si="586"/>
        <v>42.060000000000201</v>
      </c>
      <c r="U4208" s="1">
        <f>Q4208/MainSheet!$C$22</f>
        <v>1</v>
      </c>
    </row>
    <row r="4209" spans="7:21">
      <c r="G4209">
        <f t="shared" si="587"/>
        <v>42.070000000000199</v>
      </c>
      <c r="H4209">
        <f t="shared" si="588"/>
        <v>198000</v>
      </c>
      <c r="I4209" s="2">
        <f>MIN(MainSheet!$C$10/MainSheet!$C$9,MainSheet!$K$9*60)</f>
        <v>660</v>
      </c>
      <c r="J4209" s="1">
        <f>IF(G4209&gt;MainSheet!$C$11,IF(J4208&gt;=0.999,1,(G4209-MainSheet!$C$11)*I4209/$B$2/60),0)</f>
        <v>1</v>
      </c>
      <c r="K4209" s="1">
        <f>IF(G4209&gt;MainSheet!$C$11+$B$6,IF(K4208&gt;=0.999,1,(G4209-MainSheet!$C$11-$B$6)*I4209/$C$2/60),0)</f>
        <v>1</v>
      </c>
      <c r="L4209" s="1">
        <f>IF(G4209&gt;MainSheet!$C$11+$B$6+$C$6,IF(L4208&gt;=0.999,1,(G4209-MainSheet!$C$11-$B$6-$C$6)*I4209/$D$2/60),0)</f>
        <v>1</v>
      </c>
      <c r="M4209">
        <f t="shared" si="589"/>
        <v>1</v>
      </c>
      <c r="N4209" s="2">
        <f t="shared" si="590"/>
        <v>3721.0526315789471</v>
      </c>
      <c r="O4209">
        <f t="shared" si="593"/>
        <v>977.02127659574455</v>
      </c>
      <c r="P4209">
        <f t="shared" si="591"/>
        <v>192000</v>
      </c>
      <c r="Q4209" s="2">
        <f t="shared" si="592"/>
        <v>196698.0739081747</v>
      </c>
      <c r="R4209">
        <f>Q4209/MainSheet!$C$8*(G4209-G4208)+R4208</f>
        <v>6564.413012734246</v>
      </c>
      <c r="S4209">
        <f t="shared" si="594"/>
        <v>105945.40526133323</v>
      </c>
      <c r="T4209">
        <f t="shared" si="586"/>
        <v>42.070000000000199</v>
      </c>
      <c r="U4209" s="1">
        <f>Q4209/MainSheet!$C$22</f>
        <v>1</v>
      </c>
    </row>
    <row r="4210" spans="7:21">
      <c r="G4210">
        <f t="shared" si="587"/>
        <v>42.080000000000197</v>
      </c>
      <c r="H4210">
        <f t="shared" si="588"/>
        <v>198000</v>
      </c>
      <c r="I4210" s="2">
        <f>MIN(MainSheet!$C$10/MainSheet!$C$9,MainSheet!$K$9*60)</f>
        <v>660</v>
      </c>
      <c r="J4210" s="1">
        <f>IF(G4210&gt;MainSheet!$C$11,IF(J4209&gt;=0.999,1,(G4210-MainSheet!$C$11)*I4210/$B$2/60),0)</f>
        <v>1</v>
      </c>
      <c r="K4210" s="1">
        <f>IF(G4210&gt;MainSheet!$C$11+$B$6,IF(K4209&gt;=0.999,1,(G4210-MainSheet!$C$11-$B$6)*I4210/$C$2/60),0)</f>
        <v>1</v>
      </c>
      <c r="L4210" s="1">
        <f>IF(G4210&gt;MainSheet!$C$11+$B$6+$C$6,IF(L4209&gt;=0.999,1,(G4210-MainSheet!$C$11-$B$6-$C$6)*I4210/$D$2/60),0)</f>
        <v>1</v>
      </c>
      <c r="M4210">
        <f t="shared" si="589"/>
        <v>1</v>
      </c>
      <c r="N4210" s="2">
        <f t="shared" si="590"/>
        <v>3721.0526315789471</v>
      </c>
      <c r="O4210">
        <f t="shared" si="593"/>
        <v>977.02127659574455</v>
      </c>
      <c r="P4210">
        <f t="shared" si="591"/>
        <v>192000</v>
      </c>
      <c r="Q4210" s="2">
        <f t="shared" si="592"/>
        <v>196698.0739081747</v>
      </c>
      <c r="R4210">
        <f>Q4210/MainSheet!$C$8*(G4210-G4209)+R4209</f>
        <v>6566.4442592250798</v>
      </c>
      <c r="S4210">
        <f t="shared" si="594"/>
        <v>105978.18827365126</v>
      </c>
      <c r="T4210">
        <f t="shared" si="586"/>
        <v>42.080000000000197</v>
      </c>
      <c r="U4210" s="1">
        <f>Q4210/MainSheet!$C$22</f>
        <v>1</v>
      </c>
    </row>
    <row r="4211" spans="7:21">
      <c r="G4211">
        <f t="shared" si="587"/>
        <v>42.090000000000195</v>
      </c>
      <c r="H4211">
        <f t="shared" si="588"/>
        <v>198000</v>
      </c>
      <c r="I4211" s="2">
        <f>MIN(MainSheet!$C$10/MainSheet!$C$9,MainSheet!$K$9*60)</f>
        <v>660</v>
      </c>
      <c r="J4211" s="1">
        <f>IF(G4211&gt;MainSheet!$C$11,IF(J4210&gt;=0.999,1,(G4211-MainSheet!$C$11)*I4211/$B$2/60),0)</f>
        <v>1</v>
      </c>
      <c r="K4211" s="1">
        <f>IF(G4211&gt;MainSheet!$C$11+$B$6,IF(K4210&gt;=0.999,1,(G4211-MainSheet!$C$11-$B$6)*I4211/$C$2/60),0)</f>
        <v>1</v>
      </c>
      <c r="L4211" s="1">
        <f>IF(G4211&gt;MainSheet!$C$11+$B$6+$C$6,IF(L4210&gt;=0.999,1,(G4211-MainSheet!$C$11-$B$6-$C$6)*I4211/$D$2/60),0)</f>
        <v>1</v>
      </c>
      <c r="M4211">
        <f t="shared" si="589"/>
        <v>1</v>
      </c>
      <c r="N4211" s="2">
        <f t="shared" si="590"/>
        <v>3721.0526315789471</v>
      </c>
      <c r="O4211">
        <f t="shared" si="593"/>
        <v>977.02127659574455</v>
      </c>
      <c r="P4211">
        <f t="shared" si="591"/>
        <v>192000</v>
      </c>
      <c r="Q4211" s="2">
        <f t="shared" si="592"/>
        <v>196698.0739081747</v>
      </c>
      <c r="R4211">
        <f>Q4211/MainSheet!$C$8*(G4211-G4210)+R4210</f>
        <v>6568.4755057159136</v>
      </c>
      <c r="S4211">
        <f t="shared" si="594"/>
        <v>106010.9712859693</v>
      </c>
      <c r="T4211">
        <f t="shared" si="586"/>
        <v>42.090000000000195</v>
      </c>
      <c r="U4211" s="1">
        <f>Q4211/MainSheet!$C$22</f>
        <v>1</v>
      </c>
    </row>
    <row r="4212" spans="7:21">
      <c r="G4212">
        <f t="shared" si="587"/>
        <v>42.100000000000193</v>
      </c>
      <c r="H4212">
        <f t="shared" si="588"/>
        <v>198000</v>
      </c>
      <c r="I4212" s="2">
        <f>MIN(MainSheet!$C$10/MainSheet!$C$9,MainSheet!$K$9*60)</f>
        <v>660</v>
      </c>
      <c r="J4212" s="1">
        <f>IF(G4212&gt;MainSheet!$C$11,IF(J4211&gt;=0.999,1,(G4212-MainSheet!$C$11)*I4212/$B$2/60),0)</f>
        <v>1</v>
      </c>
      <c r="K4212" s="1">
        <f>IF(G4212&gt;MainSheet!$C$11+$B$6,IF(K4211&gt;=0.999,1,(G4212-MainSheet!$C$11-$B$6)*I4212/$C$2/60),0)</f>
        <v>1</v>
      </c>
      <c r="L4212" s="1">
        <f>IF(G4212&gt;MainSheet!$C$11+$B$6+$C$6,IF(L4211&gt;=0.999,1,(G4212-MainSheet!$C$11-$B$6-$C$6)*I4212/$D$2/60),0)</f>
        <v>1</v>
      </c>
      <c r="M4212">
        <f t="shared" si="589"/>
        <v>1</v>
      </c>
      <c r="N4212" s="2">
        <f t="shared" si="590"/>
        <v>3721.0526315789471</v>
      </c>
      <c r="O4212">
        <f t="shared" si="593"/>
        <v>977.02127659574455</v>
      </c>
      <c r="P4212">
        <f t="shared" si="591"/>
        <v>192000</v>
      </c>
      <c r="Q4212" s="2">
        <f t="shared" si="592"/>
        <v>196698.0739081747</v>
      </c>
      <c r="R4212">
        <f>Q4212/MainSheet!$C$8*(G4212-G4211)+R4211</f>
        <v>6570.5067522067475</v>
      </c>
      <c r="S4212">
        <f t="shared" si="594"/>
        <v>106043.75429828733</v>
      </c>
      <c r="T4212">
        <f t="shared" si="586"/>
        <v>42.100000000000193</v>
      </c>
      <c r="U4212" s="1">
        <f>Q4212/MainSheet!$C$22</f>
        <v>1</v>
      </c>
    </row>
    <row r="4213" spans="7:21">
      <c r="G4213">
        <f t="shared" si="587"/>
        <v>42.110000000000191</v>
      </c>
      <c r="H4213">
        <f t="shared" si="588"/>
        <v>198000</v>
      </c>
      <c r="I4213" s="2">
        <f>MIN(MainSheet!$C$10/MainSheet!$C$9,MainSheet!$K$9*60)</f>
        <v>660</v>
      </c>
      <c r="J4213" s="1">
        <f>IF(G4213&gt;MainSheet!$C$11,IF(J4212&gt;=0.999,1,(G4213-MainSheet!$C$11)*I4213/$B$2/60),0)</f>
        <v>1</v>
      </c>
      <c r="K4213" s="1">
        <f>IF(G4213&gt;MainSheet!$C$11+$B$6,IF(K4212&gt;=0.999,1,(G4213-MainSheet!$C$11-$B$6)*I4213/$C$2/60),0)</f>
        <v>1</v>
      </c>
      <c r="L4213" s="1">
        <f>IF(G4213&gt;MainSheet!$C$11+$B$6+$C$6,IF(L4212&gt;=0.999,1,(G4213-MainSheet!$C$11-$B$6-$C$6)*I4213/$D$2/60),0)</f>
        <v>1</v>
      </c>
      <c r="M4213">
        <f t="shared" si="589"/>
        <v>1</v>
      </c>
      <c r="N4213" s="2">
        <f t="shared" si="590"/>
        <v>3721.0526315789471</v>
      </c>
      <c r="O4213">
        <f t="shared" si="593"/>
        <v>977.02127659574455</v>
      </c>
      <c r="P4213">
        <f t="shared" si="591"/>
        <v>192000</v>
      </c>
      <c r="Q4213" s="2">
        <f t="shared" si="592"/>
        <v>196698.0739081747</v>
      </c>
      <c r="R4213">
        <f>Q4213/MainSheet!$C$8*(G4213-G4212)+R4212</f>
        <v>6572.5379986975813</v>
      </c>
      <c r="S4213">
        <f t="shared" si="594"/>
        <v>106076.53731060536</v>
      </c>
      <c r="T4213">
        <f t="shared" si="586"/>
        <v>42.110000000000191</v>
      </c>
      <c r="U4213" s="1">
        <f>Q4213/MainSheet!$C$22</f>
        <v>1</v>
      </c>
    </row>
    <row r="4214" spans="7:21">
      <c r="G4214">
        <f t="shared" si="587"/>
        <v>42.120000000000189</v>
      </c>
      <c r="H4214">
        <f t="shared" si="588"/>
        <v>198000</v>
      </c>
      <c r="I4214" s="2">
        <f>MIN(MainSheet!$C$10/MainSheet!$C$9,MainSheet!$K$9*60)</f>
        <v>660</v>
      </c>
      <c r="J4214" s="1">
        <f>IF(G4214&gt;MainSheet!$C$11,IF(J4213&gt;=0.999,1,(G4214-MainSheet!$C$11)*I4214/$B$2/60),0)</f>
        <v>1</v>
      </c>
      <c r="K4214" s="1">
        <f>IF(G4214&gt;MainSheet!$C$11+$B$6,IF(K4213&gt;=0.999,1,(G4214-MainSheet!$C$11-$B$6)*I4214/$C$2/60),0)</f>
        <v>1</v>
      </c>
      <c r="L4214" s="1">
        <f>IF(G4214&gt;MainSheet!$C$11+$B$6+$C$6,IF(L4213&gt;=0.999,1,(G4214-MainSheet!$C$11-$B$6-$C$6)*I4214/$D$2/60),0)</f>
        <v>1</v>
      </c>
      <c r="M4214">
        <f t="shared" si="589"/>
        <v>1</v>
      </c>
      <c r="N4214" s="2">
        <f t="shared" si="590"/>
        <v>3721.0526315789471</v>
      </c>
      <c r="O4214">
        <f t="shared" si="593"/>
        <v>977.02127659574455</v>
      </c>
      <c r="P4214">
        <f t="shared" si="591"/>
        <v>192000</v>
      </c>
      <c r="Q4214" s="2">
        <f t="shared" si="592"/>
        <v>196698.0739081747</v>
      </c>
      <c r="R4214">
        <f>Q4214/MainSheet!$C$8*(G4214-G4213)+R4213</f>
        <v>6574.5692451884152</v>
      </c>
      <c r="S4214">
        <f t="shared" si="594"/>
        <v>106109.32032292339</v>
      </c>
      <c r="T4214">
        <f t="shared" si="586"/>
        <v>42.120000000000189</v>
      </c>
      <c r="U4214" s="1">
        <f>Q4214/MainSheet!$C$22</f>
        <v>1</v>
      </c>
    </row>
    <row r="4215" spans="7:21">
      <c r="G4215">
        <f t="shared" si="587"/>
        <v>42.130000000000187</v>
      </c>
      <c r="H4215">
        <f t="shared" si="588"/>
        <v>198000</v>
      </c>
      <c r="I4215" s="2">
        <f>MIN(MainSheet!$C$10/MainSheet!$C$9,MainSheet!$K$9*60)</f>
        <v>660</v>
      </c>
      <c r="J4215" s="1">
        <f>IF(G4215&gt;MainSheet!$C$11,IF(J4214&gt;=0.999,1,(G4215-MainSheet!$C$11)*I4215/$B$2/60),0)</f>
        <v>1</v>
      </c>
      <c r="K4215" s="1">
        <f>IF(G4215&gt;MainSheet!$C$11+$B$6,IF(K4214&gt;=0.999,1,(G4215-MainSheet!$C$11-$B$6)*I4215/$C$2/60),0)</f>
        <v>1</v>
      </c>
      <c r="L4215" s="1">
        <f>IF(G4215&gt;MainSheet!$C$11+$B$6+$C$6,IF(L4214&gt;=0.999,1,(G4215-MainSheet!$C$11-$B$6-$C$6)*I4215/$D$2/60),0)</f>
        <v>1</v>
      </c>
      <c r="M4215">
        <f t="shared" si="589"/>
        <v>1</v>
      </c>
      <c r="N4215" s="2">
        <f t="shared" si="590"/>
        <v>3721.0526315789471</v>
      </c>
      <c r="O4215">
        <f t="shared" si="593"/>
        <v>977.02127659574455</v>
      </c>
      <c r="P4215">
        <f t="shared" si="591"/>
        <v>192000</v>
      </c>
      <c r="Q4215" s="2">
        <f t="shared" si="592"/>
        <v>196698.0739081747</v>
      </c>
      <c r="R4215">
        <f>Q4215/MainSheet!$C$8*(G4215-G4214)+R4214</f>
        <v>6576.600491679249</v>
      </c>
      <c r="S4215">
        <f t="shared" si="594"/>
        <v>106142.10333524142</v>
      </c>
      <c r="T4215">
        <f t="shared" si="586"/>
        <v>42.130000000000187</v>
      </c>
      <c r="U4215" s="1">
        <f>Q4215/MainSheet!$C$22</f>
        <v>1</v>
      </c>
    </row>
    <row r="4216" spans="7:21">
      <c r="G4216">
        <f t="shared" si="587"/>
        <v>42.140000000000185</v>
      </c>
      <c r="H4216">
        <f t="shared" si="588"/>
        <v>198000</v>
      </c>
      <c r="I4216" s="2">
        <f>MIN(MainSheet!$C$10/MainSheet!$C$9,MainSheet!$K$9*60)</f>
        <v>660</v>
      </c>
      <c r="J4216" s="1">
        <f>IF(G4216&gt;MainSheet!$C$11,IF(J4215&gt;=0.999,1,(G4216-MainSheet!$C$11)*I4216/$B$2/60),0)</f>
        <v>1</v>
      </c>
      <c r="K4216" s="1">
        <f>IF(G4216&gt;MainSheet!$C$11+$B$6,IF(K4215&gt;=0.999,1,(G4216-MainSheet!$C$11-$B$6)*I4216/$C$2/60),0)</f>
        <v>1</v>
      </c>
      <c r="L4216" s="1">
        <f>IF(G4216&gt;MainSheet!$C$11+$B$6+$C$6,IF(L4215&gt;=0.999,1,(G4216-MainSheet!$C$11-$B$6-$C$6)*I4216/$D$2/60),0)</f>
        <v>1</v>
      </c>
      <c r="M4216">
        <f t="shared" si="589"/>
        <v>1</v>
      </c>
      <c r="N4216" s="2">
        <f t="shared" si="590"/>
        <v>3721.0526315789471</v>
      </c>
      <c r="O4216">
        <f t="shared" si="593"/>
        <v>977.02127659574455</v>
      </c>
      <c r="P4216">
        <f t="shared" si="591"/>
        <v>192000</v>
      </c>
      <c r="Q4216" s="2">
        <f t="shared" si="592"/>
        <v>196698.0739081747</v>
      </c>
      <c r="R4216">
        <f>Q4216/MainSheet!$C$8*(G4216-G4215)+R4215</f>
        <v>6578.6317381700828</v>
      </c>
      <c r="S4216">
        <f t="shared" si="594"/>
        <v>106174.88634755946</v>
      </c>
      <c r="T4216">
        <f t="shared" si="586"/>
        <v>42.140000000000185</v>
      </c>
      <c r="U4216" s="1">
        <f>Q4216/MainSheet!$C$22</f>
        <v>1</v>
      </c>
    </row>
    <row r="4217" spans="7:21">
      <c r="G4217">
        <f t="shared" si="587"/>
        <v>42.150000000000183</v>
      </c>
      <c r="H4217">
        <f t="shared" si="588"/>
        <v>198000</v>
      </c>
      <c r="I4217" s="2">
        <f>MIN(MainSheet!$C$10/MainSheet!$C$9,MainSheet!$K$9*60)</f>
        <v>660</v>
      </c>
      <c r="J4217" s="1">
        <f>IF(G4217&gt;MainSheet!$C$11,IF(J4216&gt;=0.999,1,(G4217-MainSheet!$C$11)*I4217/$B$2/60),0)</f>
        <v>1</v>
      </c>
      <c r="K4217" s="1">
        <f>IF(G4217&gt;MainSheet!$C$11+$B$6,IF(K4216&gt;=0.999,1,(G4217-MainSheet!$C$11-$B$6)*I4217/$C$2/60),0)</f>
        <v>1</v>
      </c>
      <c r="L4217" s="1">
        <f>IF(G4217&gt;MainSheet!$C$11+$B$6+$C$6,IF(L4216&gt;=0.999,1,(G4217-MainSheet!$C$11-$B$6-$C$6)*I4217/$D$2/60),0)</f>
        <v>1</v>
      </c>
      <c r="M4217">
        <f t="shared" si="589"/>
        <v>1</v>
      </c>
      <c r="N4217" s="2">
        <f t="shared" si="590"/>
        <v>3721.0526315789471</v>
      </c>
      <c r="O4217">
        <f t="shared" si="593"/>
        <v>977.02127659574455</v>
      </c>
      <c r="P4217">
        <f t="shared" si="591"/>
        <v>192000</v>
      </c>
      <c r="Q4217" s="2">
        <f t="shared" si="592"/>
        <v>196698.0739081747</v>
      </c>
      <c r="R4217">
        <f>Q4217/MainSheet!$C$8*(G4217-G4216)+R4216</f>
        <v>6580.6629846609167</v>
      </c>
      <c r="S4217">
        <f t="shared" si="594"/>
        <v>106207.66935987749</v>
      </c>
      <c r="T4217">
        <f t="shared" si="586"/>
        <v>42.150000000000183</v>
      </c>
      <c r="U4217" s="1">
        <f>Q4217/MainSheet!$C$22</f>
        <v>1</v>
      </c>
    </row>
    <row r="4218" spans="7:21">
      <c r="G4218">
        <f t="shared" si="587"/>
        <v>42.160000000000181</v>
      </c>
      <c r="H4218">
        <f t="shared" si="588"/>
        <v>198000</v>
      </c>
      <c r="I4218" s="2">
        <f>MIN(MainSheet!$C$10/MainSheet!$C$9,MainSheet!$K$9*60)</f>
        <v>660</v>
      </c>
      <c r="J4218" s="1">
        <f>IF(G4218&gt;MainSheet!$C$11,IF(J4217&gt;=0.999,1,(G4218-MainSheet!$C$11)*I4218/$B$2/60),0)</f>
        <v>1</v>
      </c>
      <c r="K4218" s="1">
        <f>IF(G4218&gt;MainSheet!$C$11+$B$6,IF(K4217&gt;=0.999,1,(G4218-MainSheet!$C$11-$B$6)*I4218/$C$2/60),0)</f>
        <v>1</v>
      </c>
      <c r="L4218" s="1">
        <f>IF(G4218&gt;MainSheet!$C$11+$B$6+$C$6,IF(L4217&gt;=0.999,1,(G4218-MainSheet!$C$11-$B$6-$C$6)*I4218/$D$2/60),0)</f>
        <v>1</v>
      </c>
      <c r="M4218">
        <f t="shared" si="589"/>
        <v>1</v>
      </c>
      <c r="N4218" s="2">
        <f t="shared" si="590"/>
        <v>3721.0526315789471</v>
      </c>
      <c r="O4218">
        <f t="shared" si="593"/>
        <v>977.02127659574455</v>
      </c>
      <c r="P4218">
        <f t="shared" si="591"/>
        <v>192000</v>
      </c>
      <c r="Q4218" s="2">
        <f t="shared" si="592"/>
        <v>196698.0739081747</v>
      </c>
      <c r="R4218">
        <f>Q4218/MainSheet!$C$8*(G4218-G4217)+R4217</f>
        <v>6582.6942311517505</v>
      </c>
      <c r="S4218">
        <f t="shared" si="594"/>
        <v>106240.45237219552</v>
      </c>
      <c r="T4218">
        <f t="shared" si="586"/>
        <v>42.160000000000181</v>
      </c>
      <c r="U4218" s="1">
        <f>Q4218/MainSheet!$C$22</f>
        <v>1</v>
      </c>
    </row>
    <row r="4219" spans="7:21">
      <c r="G4219">
        <f t="shared" si="587"/>
        <v>42.170000000000179</v>
      </c>
      <c r="H4219">
        <f t="shared" si="588"/>
        <v>198000</v>
      </c>
      <c r="I4219" s="2">
        <f>MIN(MainSheet!$C$10/MainSheet!$C$9,MainSheet!$K$9*60)</f>
        <v>660</v>
      </c>
      <c r="J4219" s="1">
        <f>IF(G4219&gt;MainSheet!$C$11,IF(J4218&gt;=0.999,1,(G4219-MainSheet!$C$11)*I4219/$B$2/60),0)</f>
        <v>1</v>
      </c>
      <c r="K4219" s="1">
        <f>IF(G4219&gt;MainSheet!$C$11+$B$6,IF(K4218&gt;=0.999,1,(G4219-MainSheet!$C$11-$B$6)*I4219/$C$2/60),0)</f>
        <v>1</v>
      </c>
      <c r="L4219" s="1">
        <f>IF(G4219&gt;MainSheet!$C$11+$B$6+$C$6,IF(L4218&gt;=0.999,1,(G4219-MainSheet!$C$11-$B$6-$C$6)*I4219/$D$2/60),0)</f>
        <v>1</v>
      </c>
      <c r="M4219">
        <f t="shared" si="589"/>
        <v>1</v>
      </c>
      <c r="N4219" s="2">
        <f t="shared" si="590"/>
        <v>3721.0526315789471</v>
      </c>
      <c r="O4219">
        <f t="shared" si="593"/>
        <v>977.02127659574455</v>
      </c>
      <c r="P4219">
        <f t="shared" si="591"/>
        <v>192000</v>
      </c>
      <c r="Q4219" s="2">
        <f t="shared" si="592"/>
        <v>196698.0739081747</v>
      </c>
      <c r="R4219">
        <f>Q4219/MainSheet!$C$8*(G4219-G4218)+R4218</f>
        <v>6584.7254776425843</v>
      </c>
      <c r="S4219">
        <f t="shared" si="594"/>
        <v>106273.23538451355</v>
      </c>
      <c r="T4219">
        <f t="shared" si="586"/>
        <v>42.170000000000179</v>
      </c>
      <c r="U4219" s="1">
        <f>Q4219/MainSheet!$C$22</f>
        <v>1</v>
      </c>
    </row>
    <row r="4220" spans="7:21">
      <c r="G4220">
        <f t="shared" si="587"/>
        <v>42.180000000000177</v>
      </c>
      <c r="H4220">
        <f t="shared" si="588"/>
        <v>198000</v>
      </c>
      <c r="I4220" s="2">
        <f>MIN(MainSheet!$C$10/MainSheet!$C$9,MainSheet!$K$9*60)</f>
        <v>660</v>
      </c>
      <c r="J4220" s="1">
        <f>IF(G4220&gt;MainSheet!$C$11,IF(J4219&gt;=0.999,1,(G4220-MainSheet!$C$11)*I4220/$B$2/60),0)</f>
        <v>1</v>
      </c>
      <c r="K4220" s="1">
        <f>IF(G4220&gt;MainSheet!$C$11+$B$6,IF(K4219&gt;=0.999,1,(G4220-MainSheet!$C$11-$B$6)*I4220/$C$2/60),0)</f>
        <v>1</v>
      </c>
      <c r="L4220" s="1">
        <f>IF(G4220&gt;MainSheet!$C$11+$B$6+$C$6,IF(L4219&gt;=0.999,1,(G4220-MainSheet!$C$11-$B$6-$C$6)*I4220/$D$2/60),0)</f>
        <v>1</v>
      </c>
      <c r="M4220">
        <f t="shared" si="589"/>
        <v>1</v>
      </c>
      <c r="N4220" s="2">
        <f t="shared" si="590"/>
        <v>3721.0526315789471</v>
      </c>
      <c r="O4220">
        <f t="shared" si="593"/>
        <v>977.02127659574455</v>
      </c>
      <c r="P4220">
        <f t="shared" si="591"/>
        <v>192000</v>
      </c>
      <c r="Q4220" s="2">
        <f t="shared" si="592"/>
        <v>196698.0739081747</v>
      </c>
      <c r="R4220">
        <f>Q4220/MainSheet!$C$8*(G4220-G4219)+R4219</f>
        <v>6586.7567241334182</v>
      </c>
      <c r="S4220">
        <f t="shared" si="594"/>
        <v>106306.01839683158</v>
      </c>
      <c r="T4220">
        <f t="shared" si="586"/>
        <v>42.180000000000177</v>
      </c>
      <c r="U4220" s="1">
        <f>Q4220/MainSheet!$C$22</f>
        <v>1</v>
      </c>
    </row>
    <row r="4221" spans="7:21">
      <c r="G4221">
        <f t="shared" si="587"/>
        <v>42.190000000000175</v>
      </c>
      <c r="H4221">
        <f t="shared" si="588"/>
        <v>198000</v>
      </c>
      <c r="I4221" s="2">
        <f>MIN(MainSheet!$C$10/MainSheet!$C$9,MainSheet!$K$9*60)</f>
        <v>660</v>
      </c>
      <c r="J4221" s="1">
        <f>IF(G4221&gt;MainSheet!$C$11,IF(J4220&gt;=0.999,1,(G4221-MainSheet!$C$11)*I4221/$B$2/60),0)</f>
        <v>1</v>
      </c>
      <c r="K4221" s="1">
        <f>IF(G4221&gt;MainSheet!$C$11+$B$6,IF(K4220&gt;=0.999,1,(G4221-MainSheet!$C$11-$B$6)*I4221/$C$2/60),0)</f>
        <v>1</v>
      </c>
      <c r="L4221" s="1">
        <f>IF(G4221&gt;MainSheet!$C$11+$B$6+$C$6,IF(L4220&gt;=0.999,1,(G4221-MainSheet!$C$11-$B$6-$C$6)*I4221/$D$2/60),0)</f>
        <v>1</v>
      </c>
      <c r="M4221">
        <f t="shared" si="589"/>
        <v>1</v>
      </c>
      <c r="N4221" s="2">
        <f t="shared" si="590"/>
        <v>3721.0526315789471</v>
      </c>
      <c r="O4221">
        <f t="shared" si="593"/>
        <v>977.02127659574455</v>
      </c>
      <c r="P4221">
        <f t="shared" si="591"/>
        <v>192000</v>
      </c>
      <c r="Q4221" s="2">
        <f t="shared" si="592"/>
        <v>196698.0739081747</v>
      </c>
      <c r="R4221">
        <f>Q4221/MainSheet!$C$8*(G4221-G4220)+R4220</f>
        <v>6588.787970624252</v>
      </c>
      <c r="S4221">
        <f t="shared" si="594"/>
        <v>106338.80140914962</v>
      </c>
      <c r="T4221">
        <f t="shared" si="586"/>
        <v>42.190000000000175</v>
      </c>
      <c r="U4221" s="1">
        <f>Q4221/MainSheet!$C$22</f>
        <v>1</v>
      </c>
    </row>
    <row r="4222" spans="7:21">
      <c r="G4222">
        <f t="shared" si="587"/>
        <v>42.200000000000173</v>
      </c>
      <c r="H4222">
        <f t="shared" si="588"/>
        <v>198000</v>
      </c>
      <c r="I4222" s="2">
        <f>MIN(MainSheet!$C$10/MainSheet!$C$9,MainSheet!$K$9*60)</f>
        <v>660</v>
      </c>
      <c r="J4222" s="1">
        <f>IF(G4222&gt;MainSheet!$C$11,IF(J4221&gt;=0.999,1,(G4222-MainSheet!$C$11)*I4222/$B$2/60),0)</f>
        <v>1</v>
      </c>
      <c r="K4222" s="1">
        <f>IF(G4222&gt;MainSheet!$C$11+$B$6,IF(K4221&gt;=0.999,1,(G4222-MainSheet!$C$11-$B$6)*I4222/$C$2/60),0)</f>
        <v>1</v>
      </c>
      <c r="L4222" s="1">
        <f>IF(G4222&gt;MainSheet!$C$11+$B$6+$C$6,IF(L4221&gt;=0.999,1,(G4222-MainSheet!$C$11-$B$6-$C$6)*I4222/$D$2/60),0)</f>
        <v>1</v>
      </c>
      <c r="M4222">
        <f t="shared" si="589"/>
        <v>1</v>
      </c>
      <c r="N4222" s="2">
        <f t="shared" si="590"/>
        <v>3721.0526315789471</v>
      </c>
      <c r="O4222">
        <f t="shared" si="593"/>
        <v>977.02127659574455</v>
      </c>
      <c r="P4222">
        <f t="shared" si="591"/>
        <v>192000</v>
      </c>
      <c r="Q4222" s="2">
        <f t="shared" si="592"/>
        <v>196698.0739081747</v>
      </c>
      <c r="R4222">
        <f>Q4222/MainSheet!$C$8*(G4222-G4221)+R4221</f>
        <v>6590.8192171150858</v>
      </c>
      <c r="S4222">
        <f t="shared" si="594"/>
        <v>106371.58442146765</v>
      </c>
      <c r="T4222">
        <f t="shared" si="586"/>
        <v>42.200000000000173</v>
      </c>
      <c r="U4222" s="1">
        <f>Q4222/MainSheet!$C$22</f>
        <v>1</v>
      </c>
    </row>
    <row r="4223" spans="7:21">
      <c r="G4223">
        <f t="shared" si="587"/>
        <v>42.210000000000171</v>
      </c>
      <c r="H4223">
        <f t="shared" si="588"/>
        <v>198000</v>
      </c>
      <c r="I4223" s="2">
        <f>MIN(MainSheet!$C$10/MainSheet!$C$9,MainSheet!$K$9*60)</f>
        <v>660</v>
      </c>
      <c r="J4223" s="1">
        <f>IF(G4223&gt;MainSheet!$C$11,IF(J4222&gt;=0.999,1,(G4223-MainSheet!$C$11)*I4223/$B$2/60),0)</f>
        <v>1</v>
      </c>
      <c r="K4223" s="1">
        <f>IF(G4223&gt;MainSheet!$C$11+$B$6,IF(K4222&gt;=0.999,1,(G4223-MainSheet!$C$11-$B$6)*I4223/$C$2/60),0)</f>
        <v>1</v>
      </c>
      <c r="L4223" s="1">
        <f>IF(G4223&gt;MainSheet!$C$11+$B$6+$C$6,IF(L4222&gt;=0.999,1,(G4223-MainSheet!$C$11-$B$6-$C$6)*I4223/$D$2/60),0)</f>
        <v>1</v>
      </c>
      <c r="M4223">
        <f t="shared" si="589"/>
        <v>1</v>
      </c>
      <c r="N4223" s="2">
        <f t="shared" si="590"/>
        <v>3721.0526315789471</v>
      </c>
      <c r="O4223">
        <f t="shared" si="593"/>
        <v>977.02127659574455</v>
      </c>
      <c r="P4223">
        <f t="shared" si="591"/>
        <v>192000</v>
      </c>
      <c r="Q4223" s="2">
        <f t="shared" si="592"/>
        <v>196698.0739081747</v>
      </c>
      <c r="R4223">
        <f>Q4223/MainSheet!$C$8*(G4223-G4222)+R4222</f>
        <v>6592.8504636059197</v>
      </c>
      <c r="S4223">
        <f t="shared" si="594"/>
        <v>106404.36743378568</v>
      </c>
      <c r="T4223">
        <f t="shared" si="586"/>
        <v>42.210000000000171</v>
      </c>
      <c r="U4223" s="1">
        <f>Q4223/MainSheet!$C$22</f>
        <v>1</v>
      </c>
    </row>
    <row r="4224" spans="7:21">
      <c r="G4224">
        <f t="shared" si="587"/>
        <v>42.220000000000169</v>
      </c>
      <c r="H4224">
        <f t="shared" si="588"/>
        <v>198000</v>
      </c>
      <c r="I4224" s="2">
        <f>MIN(MainSheet!$C$10/MainSheet!$C$9,MainSheet!$K$9*60)</f>
        <v>660</v>
      </c>
      <c r="J4224" s="1">
        <f>IF(G4224&gt;MainSheet!$C$11,IF(J4223&gt;=0.999,1,(G4224-MainSheet!$C$11)*I4224/$B$2/60),0)</f>
        <v>1</v>
      </c>
      <c r="K4224" s="1">
        <f>IF(G4224&gt;MainSheet!$C$11+$B$6,IF(K4223&gt;=0.999,1,(G4224-MainSheet!$C$11-$B$6)*I4224/$C$2/60),0)</f>
        <v>1</v>
      </c>
      <c r="L4224" s="1">
        <f>IF(G4224&gt;MainSheet!$C$11+$B$6+$C$6,IF(L4223&gt;=0.999,1,(G4224-MainSheet!$C$11-$B$6-$C$6)*I4224/$D$2/60),0)</f>
        <v>1</v>
      </c>
      <c r="M4224">
        <f t="shared" si="589"/>
        <v>1</v>
      </c>
      <c r="N4224" s="2">
        <f t="shared" si="590"/>
        <v>3721.0526315789471</v>
      </c>
      <c r="O4224">
        <f t="shared" si="593"/>
        <v>977.02127659574455</v>
      </c>
      <c r="P4224">
        <f t="shared" si="591"/>
        <v>192000</v>
      </c>
      <c r="Q4224" s="2">
        <f t="shared" si="592"/>
        <v>196698.0739081747</v>
      </c>
      <c r="R4224">
        <f>Q4224/MainSheet!$C$8*(G4224-G4223)+R4223</f>
        <v>6594.8817100967535</v>
      </c>
      <c r="S4224">
        <f t="shared" si="594"/>
        <v>106437.15044610371</v>
      </c>
      <c r="T4224">
        <f t="shared" si="586"/>
        <v>42.220000000000169</v>
      </c>
      <c r="U4224" s="1">
        <f>Q4224/MainSheet!$C$22</f>
        <v>1</v>
      </c>
    </row>
    <row r="4225" spans="7:21">
      <c r="G4225">
        <f t="shared" si="587"/>
        <v>42.230000000000167</v>
      </c>
      <c r="H4225">
        <f t="shared" si="588"/>
        <v>198000</v>
      </c>
      <c r="I4225" s="2">
        <f>MIN(MainSheet!$C$10/MainSheet!$C$9,MainSheet!$K$9*60)</f>
        <v>660</v>
      </c>
      <c r="J4225" s="1">
        <f>IF(G4225&gt;MainSheet!$C$11,IF(J4224&gt;=0.999,1,(G4225-MainSheet!$C$11)*I4225/$B$2/60),0)</f>
        <v>1</v>
      </c>
      <c r="K4225" s="1">
        <f>IF(G4225&gt;MainSheet!$C$11+$B$6,IF(K4224&gt;=0.999,1,(G4225-MainSheet!$C$11-$B$6)*I4225/$C$2/60),0)</f>
        <v>1</v>
      </c>
      <c r="L4225" s="1">
        <f>IF(G4225&gt;MainSheet!$C$11+$B$6+$C$6,IF(L4224&gt;=0.999,1,(G4225-MainSheet!$C$11-$B$6-$C$6)*I4225/$D$2/60),0)</f>
        <v>1</v>
      </c>
      <c r="M4225">
        <f t="shared" si="589"/>
        <v>1</v>
      </c>
      <c r="N4225" s="2">
        <f t="shared" si="590"/>
        <v>3721.0526315789471</v>
      </c>
      <c r="O4225">
        <f t="shared" si="593"/>
        <v>977.02127659574455</v>
      </c>
      <c r="P4225">
        <f t="shared" si="591"/>
        <v>192000</v>
      </c>
      <c r="Q4225" s="2">
        <f t="shared" si="592"/>
        <v>196698.0739081747</v>
      </c>
      <c r="R4225">
        <f>Q4225/MainSheet!$C$8*(G4225-G4224)+R4224</f>
        <v>6596.9129565875874</v>
      </c>
      <c r="S4225">
        <f t="shared" si="594"/>
        <v>106469.93345842174</v>
      </c>
      <c r="T4225">
        <f t="shared" si="586"/>
        <v>42.230000000000167</v>
      </c>
      <c r="U4225" s="1">
        <f>Q4225/MainSheet!$C$22</f>
        <v>1</v>
      </c>
    </row>
    <row r="4226" spans="7:21">
      <c r="G4226">
        <f t="shared" si="587"/>
        <v>42.240000000000165</v>
      </c>
      <c r="H4226">
        <f t="shared" si="588"/>
        <v>198000</v>
      </c>
      <c r="I4226" s="2">
        <f>MIN(MainSheet!$C$10/MainSheet!$C$9,MainSheet!$K$9*60)</f>
        <v>660</v>
      </c>
      <c r="J4226" s="1">
        <f>IF(G4226&gt;MainSheet!$C$11,IF(J4225&gt;=0.999,1,(G4226-MainSheet!$C$11)*I4226/$B$2/60),0)</f>
        <v>1</v>
      </c>
      <c r="K4226" s="1">
        <f>IF(G4226&gt;MainSheet!$C$11+$B$6,IF(K4225&gt;=0.999,1,(G4226-MainSheet!$C$11-$B$6)*I4226/$C$2/60),0)</f>
        <v>1</v>
      </c>
      <c r="L4226" s="1">
        <f>IF(G4226&gt;MainSheet!$C$11+$B$6+$C$6,IF(L4225&gt;=0.999,1,(G4226-MainSheet!$C$11-$B$6-$C$6)*I4226/$D$2/60),0)</f>
        <v>1</v>
      </c>
      <c r="M4226">
        <f t="shared" si="589"/>
        <v>1</v>
      </c>
      <c r="N4226" s="2">
        <f t="shared" si="590"/>
        <v>3721.0526315789471</v>
      </c>
      <c r="O4226">
        <f t="shared" si="593"/>
        <v>977.02127659574455</v>
      </c>
      <c r="P4226">
        <f t="shared" si="591"/>
        <v>192000</v>
      </c>
      <c r="Q4226" s="2">
        <f t="shared" si="592"/>
        <v>196698.0739081747</v>
      </c>
      <c r="R4226">
        <f>Q4226/MainSheet!$C$8*(G4226-G4225)+R4225</f>
        <v>6598.9442030784212</v>
      </c>
      <c r="S4226">
        <f t="shared" si="594"/>
        <v>106502.71647073978</v>
      </c>
      <c r="T4226">
        <f t="shared" si="586"/>
        <v>42.240000000000165</v>
      </c>
      <c r="U4226" s="1">
        <f>Q4226/MainSheet!$C$22</f>
        <v>1</v>
      </c>
    </row>
    <row r="4227" spans="7:21">
      <c r="G4227">
        <f t="shared" si="587"/>
        <v>42.250000000000163</v>
      </c>
      <c r="H4227">
        <f t="shared" si="588"/>
        <v>198000</v>
      </c>
      <c r="I4227" s="2">
        <f>MIN(MainSheet!$C$10/MainSheet!$C$9,MainSheet!$K$9*60)</f>
        <v>660</v>
      </c>
      <c r="J4227" s="1">
        <f>IF(G4227&gt;MainSheet!$C$11,IF(J4226&gt;=0.999,1,(G4227-MainSheet!$C$11)*I4227/$B$2/60),0)</f>
        <v>1</v>
      </c>
      <c r="K4227" s="1">
        <f>IF(G4227&gt;MainSheet!$C$11+$B$6,IF(K4226&gt;=0.999,1,(G4227-MainSheet!$C$11-$B$6)*I4227/$C$2/60),0)</f>
        <v>1</v>
      </c>
      <c r="L4227" s="1">
        <f>IF(G4227&gt;MainSheet!$C$11+$B$6+$C$6,IF(L4226&gt;=0.999,1,(G4227-MainSheet!$C$11-$B$6-$C$6)*I4227/$D$2/60),0)</f>
        <v>1</v>
      </c>
      <c r="M4227">
        <f t="shared" si="589"/>
        <v>1</v>
      </c>
      <c r="N4227" s="2">
        <f t="shared" si="590"/>
        <v>3721.0526315789471</v>
      </c>
      <c r="O4227">
        <f t="shared" si="593"/>
        <v>977.02127659574455</v>
      </c>
      <c r="P4227">
        <f t="shared" si="591"/>
        <v>192000</v>
      </c>
      <c r="Q4227" s="2">
        <f t="shared" si="592"/>
        <v>196698.0739081747</v>
      </c>
      <c r="R4227">
        <f>Q4227/MainSheet!$C$8*(G4227-G4226)+R4226</f>
        <v>6600.975449569255</v>
      </c>
      <c r="S4227">
        <f t="shared" si="594"/>
        <v>106535.49948305781</v>
      </c>
      <c r="T4227">
        <f t="shared" ref="T4227:T4290" si="595">G4227</f>
        <v>42.250000000000163</v>
      </c>
      <c r="U4227" s="1">
        <f>Q4227/MainSheet!$C$22</f>
        <v>1</v>
      </c>
    </row>
    <row r="4228" spans="7:21">
      <c r="G4228">
        <f t="shared" ref="G4228:G4291" si="596">G4227+$F$2</f>
        <v>42.260000000000161</v>
      </c>
      <c r="H4228">
        <f t="shared" ref="H4228:H4291" si="597">H4227</f>
        <v>198000</v>
      </c>
      <c r="I4228" s="2">
        <f>MIN(MainSheet!$C$10/MainSheet!$C$9,MainSheet!$K$9*60)</f>
        <v>660</v>
      </c>
      <c r="J4228" s="1">
        <f>IF(G4228&gt;MainSheet!$C$11,IF(J4227&gt;=0.999,1,(G4228-MainSheet!$C$11)*I4228/$B$2/60),0)</f>
        <v>1</v>
      </c>
      <c r="K4228" s="1">
        <f>IF(G4228&gt;MainSheet!$C$11+$B$6,IF(K4227&gt;=0.999,1,(G4228-MainSheet!$C$11-$B$6)*I4228/$C$2/60),0)</f>
        <v>1</v>
      </c>
      <c r="L4228" s="1">
        <f>IF(G4228&gt;MainSheet!$C$11+$B$6+$C$6,IF(L4227&gt;=0.999,1,(G4228-MainSheet!$C$11-$B$6-$C$6)*I4228/$D$2/60),0)</f>
        <v>1</v>
      </c>
      <c r="M4228">
        <f t="shared" ref="M4228:M4291" si="598">(J4228*$B$2+K4228*$C$2+L4228*$D$2)/SUM($B$2:$D$2)</f>
        <v>1</v>
      </c>
      <c r="N4228" s="2">
        <f t="shared" ref="N4228:N4291" si="599">IF(J4228&gt;=0.01,((1-J4228)*B$3+B$4*(J4228)),0)</f>
        <v>3721.0526315789471</v>
      </c>
      <c r="O4228">
        <f t="shared" si="593"/>
        <v>977.02127659574455</v>
      </c>
      <c r="P4228">
        <f t="shared" ref="P4228:P4291" si="600">IF(IF(N4228+O4228&gt;H4228,H4228-O4228-N4228,IF(L4228&gt;0,((1-L4228)*D$3+D$4*(L4228)),0))+O4228+N4228&gt;H4228,H4228-N4228-O4228,IF(N4228+O4228&gt;H4228,H4228-O4228-N4228,IF(L4228&gt;0,((1-L4228)*D$3+D$4*(L4228)),0)))</f>
        <v>192000</v>
      </c>
      <c r="Q4228" s="2">
        <f t="shared" ref="Q4228:Q4291" si="601">SUM(N4228:P4228)</f>
        <v>196698.0739081747</v>
      </c>
      <c r="R4228">
        <f>Q4228/MainSheet!$C$8*(G4228-G4227)+R4227</f>
        <v>6603.0066960600889</v>
      </c>
      <c r="S4228">
        <f t="shared" si="594"/>
        <v>106568.28249537584</v>
      </c>
      <c r="T4228">
        <f t="shared" si="595"/>
        <v>42.260000000000161</v>
      </c>
      <c r="U4228" s="1">
        <f>Q4228/MainSheet!$C$22</f>
        <v>1</v>
      </c>
    </row>
    <row r="4229" spans="7:21">
      <c r="G4229">
        <f t="shared" si="596"/>
        <v>42.270000000000159</v>
      </c>
      <c r="H4229">
        <f t="shared" si="597"/>
        <v>198000</v>
      </c>
      <c r="I4229" s="2">
        <f>MIN(MainSheet!$C$10/MainSheet!$C$9,MainSheet!$K$9*60)</f>
        <v>660</v>
      </c>
      <c r="J4229" s="1">
        <f>IF(G4229&gt;MainSheet!$C$11,IF(J4228&gt;=0.999,1,(G4229-MainSheet!$C$11)*I4229/$B$2/60),0)</f>
        <v>1</v>
      </c>
      <c r="K4229" s="1">
        <f>IF(G4229&gt;MainSheet!$C$11+$B$6,IF(K4228&gt;=0.999,1,(G4229-MainSheet!$C$11-$B$6)*I4229/$C$2/60),0)</f>
        <v>1</v>
      </c>
      <c r="L4229" s="1">
        <f>IF(G4229&gt;MainSheet!$C$11+$B$6+$C$6,IF(L4228&gt;=0.999,1,(G4229-MainSheet!$C$11-$B$6-$C$6)*I4229/$D$2/60),0)</f>
        <v>1</v>
      </c>
      <c r="M4229">
        <f t="shared" si="598"/>
        <v>1</v>
      </c>
      <c r="N4229" s="2">
        <f t="shared" si="599"/>
        <v>3721.0526315789471</v>
      </c>
      <c r="O4229">
        <f t="shared" ref="O4229:O4292" si="602">IF(K4229&gt;=0.01,((1-K4229)*C$3+C$4*(K4229)),0)</f>
        <v>977.02127659574455</v>
      </c>
      <c r="P4229">
        <f t="shared" si="600"/>
        <v>192000</v>
      </c>
      <c r="Q4229" s="2">
        <f t="shared" si="601"/>
        <v>196698.0739081747</v>
      </c>
      <c r="R4229">
        <f>Q4229/MainSheet!$C$8*(G4229-G4228)+R4228</f>
        <v>6605.0379425509227</v>
      </c>
      <c r="S4229">
        <f t="shared" ref="S4229:S4292" si="603">Q4229*$F$2/60+S4228</f>
        <v>106601.06550769387</v>
      </c>
      <c r="T4229">
        <f t="shared" si="595"/>
        <v>42.270000000000159</v>
      </c>
      <c r="U4229" s="1">
        <f>Q4229/MainSheet!$C$22</f>
        <v>1</v>
      </c>
    </row>
    <row r="4230" spans="7:21">
      <c r="G4230">
        <f t="shared" si="596"/>
        <v>42.280000000000157</v>
      </c>
      <c r="H4230">
        <f t="shared" si="597"/>
        <v>198000</v>
      </c>
      <c r="I4230" s="2">
        <f>MIN(MainSheet!$C$10/MainSheet!$C$9,MainSheet!$K$9*60)</f>
        <v>660</v>
      </c>
      <c r="J4230" s="1">
        <f>IF(G4230&gt;MainSheet!$C$11,IF(J4229&gt;=0.999,1,(G4230-MainSheet!$C$11)*I4230/$B$2/60),0)</f>
        <v>1</v>
      </c>
      <c r="K4230" s="1">
        <f>IF(G4230&gt;MainSheet!$C$11+$B$6,IF(K4229&gt;=0.999,1,(G4230-MainSheet!$C$11-$B$6)*I4230/$C$2/60),0)</f>
        <v>1</v>
      </c>
      <c r="L4230" s="1">
        <f>IF(G4230&gt;MainSheet!$C$11+$B$6+$C$6,IF(L4229&gt;=0.999,1,(G4230-MainSheet!$C$11-$B$6-$C$6)*I4230/$D$2/60),0)</f>
        <v>1</v>
      </c>
      <c r="M4230">
        <f t="shared" si="598"/>
        <v>1</v>
      </c>
      <c r="N4230" s="2">
        <f t="shared" si="599"/>
        <v>3721.0526315789471</v>
      </c>
      <c r="O4230">
        <f t="shared" si="602"/>
        <v>977.02127659574455</v>
      </c>
      <c r="P4230">
        <f t="shared" si="600"/>
        <v>192000</v>
      </c>
      <c r="Q4230" s="2">
        <f t="shared" si="601"/>
        <v>196698.0739081747</v>
      </c>
      <c r="R4230">
        <f>Q4230/MainSheet!$C$8*(G4230-G4229)+R4229</f>
        <v>6607.0691890417565</v>
      </c>
      <c r="S4230">
        <f t="shared" si="603"/>
        <v>106633.8485200119</v>
      </c>
      <c r="T4230">
        <f t="shared" si="595"/>
        <v>42.280000000000157</v>
      </c>
      <c r="U4230" s="1">
        <f>Q4230/MainSheet!$C$22</f>
        <v>1</v>
      </c>
    </row>
    <row r="4231" spans="7:21">
      <c r="G4231">
        <f t="shared" si="596"/>
        <v>42.290000000000155</v>
      </c>
      <c r="H4231">
        <f t="shared" si="597"/>
        <v>198000</v>
      </c>
      <c r="I4231" s="2">
        <f>MIN(MainSheet!$C$10/MainSheet!$C$9,MainSheet!$K$9*60)</f>
        <v>660</v>
      </c>
      <c r="J4231" s="1">
        <f>IF(G4231&gt;MainSheet!$C$11,IF(J4230&gt;=0.999,1,(G4231-MainSheet!$C$11)*I4231/$B$2/60),0)</f>
        <v>1</v>
      </c>
      <c r="K4231" s="1">
        <f>IF(G4231&gt;MainSheet!$C$11+$B$6,IF(K4230&gt;=0.999,1,(G4231-MainSheet!$C$11-$B$6)*I4231/$C$2/60),0)</f>
        <v>1</v>
      </c>
      <c r="L4231" s="1">
        <f>IF(G4231&gt;MainSheet!$C$11+$B$6+$C$6,IF(L4230&gt;=0.999,1,(G4231-MainSheet!$C$11-$B$6-$C$6)*I4231/$D$2/60),0)</f>
        <v>1</v>
      </c>
      <c r="M4231">
        <f t="shared" si="598"/>
        <v>1</v>
      </c>
      <c r="N4231" s="2">
        <f t="shared" si="599"/>
        <v>3721.0526315789471</v>
      </c>
      <c r="O4231">
        <f t="shared" si="602"/>
        <v>977.02127659574455</v>
      </c>
      <c r="P4231">
        <f t="shared" si="600"/>
        <v>192000</v>
      </c>
      <c r="Q4231" s="2">
        <f t="shared" si="601"/>
        <v>196698.0739081747</v>
      </c>
      <c r="R4231">
        <f>Q4231/MainSheet!$C$8*(G4231-G4230)+R4230</f>
        <v>6609.1004355325904</v>
      </c>
      <c r="S4231">
        <f t="shared" si="603"/>
        <v>106666.63153232993</v>
      </c>
      <c r="T4231">
        <f t="shared" si="595"/>
        <v>42.290000000000155</v>
      </c>
      <c r="U4231" s="1">
        <f>Q4231/MainSheet!$C$22</f>
        <v>1</v>
      </c>
    </row>
    <row r="4232" spans="7:21">
      <c r="G4232">
        <f t="shared" si="596"/>
        <v>42.300000000000153</v>
      </c>
      <c r="H4232">
        <f t="shared" si="597"/>
        <v>198000</v>
      </c>
      <c r="I4232" s="2">
        <f>MIN(MainSheet!$C$10/MainSheet!$C$9,MainSheet!$K$9*60)</f>
        <v>660</v>
      </c>
      <c r="J4232" s="1">
        <f>IF(G4232&gt;MainSheet!$C$11,IF(J4231&gt;=0.999,1,(G4232-MainSheet!$C$11)*I4232/$B$2/60),0)</f>
        <v>1</v>
      </c>
      <c r="K4232" s="1">
        <f>IF(G4232&gt;MainSheet!$C$11+$B$6,IF(K4231&gt;=0.999,1,(G4232-MainSheet!$C$11-$B$6)*I4232/$C$2/60),0)</f>
        <v>1</v>
      </c>
      <c r="L4232" s="1">
        <f>IF(G4232&gt;MainSheet!$C$11+$B$6+$C$6,IF(L4231&gt;=0.999,1,(G4232-MainSheet!$C$11-$B$6-$C$6)*I4232/$D$2/60),0)</f>
        <v>1</v>
      </c>
      <c r="M4232">
        <f t="shared" si="598"/>
        <v>1</v>
      </c>
      <c r="N4232" s="2">
        <f t="shared" si="599"/>
        <v>3721.0526315789471</v>
      </c>
      <c r="O4232">
        <f t="shared" si="602"/>
        <v>977.02127659574455</v>
      </c>
      <c r="P4232">
        <f t="shared" si="600"/>
        <v>192000</v>
      </c>
      <c r="Q4232" s="2">
        <f t="shared" si="601"/>
        <v>196698.0739081747</v>
      </c>
      <c r="R4232">
        <f>Q4232/MainSheet!$C$8*(G4232-G4231)+R4231</f>
        <v>6611.1316820234242</v>
      </c>
      <c r="S4232">
        <f t="shared" si="603"/>
        <v>106699.41454464797</v>
      </c>
      <c r="T4232">
        <f t="shared" si="595"/>
        <v>42.300000000000153</v>
      </c>
      <c r="U4232" s="1">
        <f>Q4232/MainSheet!$C$22</f>
        <v>1</v>
      </c>
    </row>
    <row r="4233" spans="7:21">
      <c r="G4233">
        <f t="shared" si="596"/>
        <v>42.310000000000151</v>
      </c>
      <c r="H4233">
        <f t="shared" si="597"/>
        <v>198000</v>
      </c>
      <c r="I4233" s="2">
        <f>MIN(MainSheet!$C$10/MainSheet!$C$9,MainSheet!$K$9*60)</f>
        <v>660</v>
      </c>
      <c r="J4233" s="1">
        <f>IF(G4233&gt;MainSheet!$C$11,IF(J4232&gt;=0.999,1,(G4233-MainSheet!$C$11)*I4233/$B$2/60),0)</f>
        <v>1</v>
      </c>
      <c r="K4233" s="1">
        <f>IF(G4233&gt;MainSheet!$C$11+$B$6,IF(K4232&gt;=0.999,1,(G4233-MainSheet!$C$11-$B$6)*I4233/$C$2/60),0)</f>
        <v>1</v>
      </c>
      <c r="L4233" s="1">
        <f>IF(G4233&gt;MainSheet!$C$11+$B$6+$C$6,IF(L4232&gt;=0.999,1,(G4233-MainSheet!$C$11-$B$6-$C$6)*I4233/$D$2/60),0)</f>
        <v>1</v>
      </c>
      <c r="M4233">
        <f t="shared" si="598"/>
        <v>1</v>
      </c>
      <c r="N4233" s="2">
        <f t="shared" si="599"/>
        <v>3721.0526315789471</v>
      </c>
      <c r="O4233">
        <f t="shared" si="602"/>
        <v>977.02127659574455</v>
      </c>
      <c r="P4233">
        <f t="shared" si="600"/>
        <v>192000</v>
      </c>
      <c r="Q4233" s="2">
        <f t="shared" si="601"/>
        <v>196698.0739081747</v>
      </c>
      <c r="R4233">
        <f>Q4233/MainSheet!$C$8*(G4233-G4232)+R4232</f>
        <v>6613.1629285142581</v>
      </c>
      <c r="S4233">
        <f t="shared" si="603"/>
        <v>106732.197556966</v>
      </c>
      <c r="T4233">
        <f t="shared" si="595"/>
        <v>42.310000000000151</v>
      </c>
      <c r="U4233" s="1">
        <f>Q4233/MainSheet!$C$22</f>
        <v>1</v>
      </c>
    </row>
    <row r="4234" spans="7:21">
      <c r="G4234">
        <f t="shared" si="596"/>
        <v>42.320000000000149</v>
      </c>
      <c r="H4234">
        <f t="shared" si="597"/>
        <v>198000</v>
      </c>
      <c r="I4234" s="2">
        <f>MIN(MainSheet!$C$10/MainSheet!$C$9,MainSheet!$K$9*60)</f>
        <v>660</v>
      </c>
      <c r="J4234" s="1">
        <f>IF(G4234&gt;MainSheet!$C$11,IF(J4233&gt;=0.999,1,(G4234-MainSheet!$C$11)*I4234/$B$2/60),0)</f>
        <v>1</v>
      </c>
      <c r="K4234" s="1">
        <f>IF(G4234&gt;MainSheet!$C$11+$B$6,IF(K4233&gt;=0.999,1,(G4234-MainSheet!$C$11-$B$6)*I4234/$C$2/60),0)</f>
        <v>1</v>
      </c>
      <c r="L4234" s="1">
        <f>IF(G4234&gt;MainSheet!$C$11+$B$6+$C$6,IF(L4233&gt;=0.999,1,(G4234-MainSheet!$C$11-$B$6-$C$6)*I4234/$D$2/60),0)</f>
        <v>1</v>
      </c>
      <c r="M4234">
        <f t="shared" si="598"/>
        <v>1</v>
      </c>
      <c r="N4234" s="2">
        <f t="shared" si="599"/>
        <v>3721.0526315789471</v>
      </c>
      <c r="O4234">
        <f t="shared" si="602"/>
        <v>977.02127659574455</v>
      </c>
      <c r="P4234">
        <f t="shared" si="600"/>
        <v>192000</v>
      </c>
      <c r="Q4234" s="2">
        <f t="shared" si="601"/>
        <v>196698.0739081747</v>
      </c>
      <c r="R4234">
        <f>Q4234/MainSheet!$C$8*(G4234-G4233)+R4233</f>
        <v>6615.1941750050919</v>
      </c>
      <c r="S4234">
        <f t="shared" si="603"/>
        <v>106764.98056928403</v>
      </c>
      <c r="T4234">
        <f t="shared" si="595"/>
        <v>42.320000000000149</v>
      </c>
      <c r="U4234" s="1">
        <f>Q4234/MainSheet!$C$22</f>
        <v>1</v>
      </c>
    </row>
    <row r="4235" spans="7:21">
      <c r="G4235">
        <f t="shared" si="596"/>
        <v>42.330000000000148</v>
      </c>
      <c r="H4235">
        <f t="shared" si="597"/>
        <v>198000</v>
      </c>
      <c r="I4235" s="2">
        <f>MIN(MainSheet!$C$10/MainSheet!$C$9,MainSheet!$K$9*60)</f>
        <v>660</v>
      </c>
      <c r="J4235" s="1">
        <f>IF(G4235&gt;MainSheet!$C$11,IF(J4234&gt;=0.999,1,(G4235-MainSheet!$C$11)*I4235/$B$2/60),0)</f>
        <v>1</v>
      </c>
      <c r="K4235" s="1">
        <f>IF(G4235&gt;MainSheet!$C$11+$B$6,IF(K4234&gt;=0.999,1,(G4235-MainSheet!$C$11-$B$6)*I4235/$C$2/60),0)</f>
        <v>1</v>
      </c>
      <c r="L4235" s="1">
        <f>IF(G4235&gt;MainSheet!$C$11+$B$6+$C$6,IF(L4234&gt;=0.999,1,(G4235-MainSheet!$C$11-$B$6-$C$6)*I4235/$D$2/60),0)</f>
        <v>1</v>
      </c>
      <c r="M4235">
        <f t="shared" si="598"/>
        <v>1</v>
      </c>
      <c r="N4235" s="2">
        <f t="shared" si="599"/>
        <v>3721.0526315789471</v>
      </c>
      <c r="O4235">
        <f t="shared" si="602"/>
        <v>977.02127659574455</v>
      </c>
      <c r="P4235">
        <f t="shared" si="600"/>
        <v>192000</v>
      </c>
      <c r="Q4235" s="2">
        <f t="shared" si="601"/>
        <v>196698.0739081747</v>
      </c>
      <c r="R4235">
        <f>Q4235/MainSheet!$C$8*(G4235-G4234)+R4234</f>
        <v>6617.2254214959257</v>
      </c>
      <c r="S4235">
        <f t="shared" si="603"/>
        <v>106797.76358160206</v>
      </c>
      <c r="T4235">
        <f t="shared" si="595"/>
        <v>42.330000000000148</v>
      </c>
      <c r="U4235" s="1">
        <f>Q4235/MainSheet!$C$22</f>
        <v>1</v>
      </c>
    </row>
    <row r="4236" spans="7:21">
      <c r="G4236">
        <f t="shared" si="596"/>
        <v>42.340000000000146</v>
      </c>
      <c r="H4236">
        <f t="shared" si="597"/>
        <v>198000</v>
      </c>
      <c r="I4236" s="2">
        <f>MIN(MainSheet!$C$10/MainSheet!$C$9,MainSheet!$K$9*60)</f>
        <v>660</v>
      </c>
      <c r="J4236" s="1">
        <f>IF(G4236&gt;MainSheet!$C$11,IF(J4235&gt;=0.999,1,(G4236-MainSheet!$C$11)*I4236/$B$2/60),0)</f>
        <v>1</v>
      </c>
      <c r="K4236" s="1">
        <f>IF(G4236&gt;MainSheet!$C$11+$B$6,IF(K4235&gt;=0.999,1,(G4236-MainSheet!$C$11-$B$6)*I4236/$C$2/60),0)</f>
        <v>1</v>
      </c>
      <c r="L4236" s="1">
        <f>IF(G4236&gt;MainSheet!$C$11+$B$6+$C$6,IF(L4235&gt;=0.999,1,(G4236-MainSheet!$C$11-$B$6-$C$6)*I4236/$D$2/60),0)</f>
        <v>1</v>
      </c>
      <c r="M4236">
        <f t="shared" si="598"/>
        <v>1</v>
      </c>
      <c r="N4236" s="2">
        <f t="shared" si="599"/>
        <v>3721.0526315789471</v>
      </c>
      <c r="O4236">
        <f t="shared" si="602"/>
        <v>977.02127659574455</v>
      </c>
      <c r="P4236">
        <f t="shared" si="600"/>
        <v>192000</v>
      </c>
      <c r="Q4236" s="2">
        <f t="shared" si="601"/>
        <v>196698.0739081747</v>
      </c>
      <c r="R4236">
        <f>Q4236/MainSheet!$C$8*(G4236-G4235)+R4235</f>
        <v>6619.2566679867596</v>
      </c>
      <c r="S4236">
        <f t="shared" si="603"/>
        <v>106830.54659392009</v>
      </c>
      <c r="T4236">
        <f t="shared" si="595"/>
        <v>42.340000000000146</v>
      </c>
      <c r="U4236" s="1">
        <f>Q4236/MainSheet!$C$22</f>
        <v>1</v>
      </c>
    </row>
    <row r="4237" spans="7:21">
      <c r="G4237">
        <f t="shared" si="596"/>
        <v>42.350000000000144</v>
      </c>
      <c r="H4237">
        <f t="shared" si="597"/>
        <v>198000</v>
      </c>
      <c r="I4237" s="2">
        <f>MIN(MainSheet!$C$10/MainSheet!$C$9,MainSheet!$K$9*60)</f>
        <v>660</v>
      </c>
      <c r="J4237" s="1">
        <f>IF(G4237&gt;MainSheet!$C$11,IF(J4236&gt;=0.999,1,(G4237-MainSheet!$C$11)*I4237/$B$2/60),0)</f>
        <v>1</v>
      </c>
      <c r="K4237" s="1">
        <f>IF(G4237&gt;MainSheet!$C$11+$B$6,IF(K4236&gt;=0.999,1,(G4237-MainSheet!$C$11-$B$6)*I4237/$C$2/60),0)</f>
        <v>1</v>
      </c>
      <c r="L4237" s="1">
        <f>IF(G4237&gt;MainSheet!$C$11+$B$6+$C$6,IF(L4236&gt;=0.999,1,(G4237-MainSheet!$C$11-$B$6-$C$6)*I4237/$D$2/60),0)</f>
        <v>1</v>
      </c>
      <c r="M4237">
        <f t="shared" si="598"/>
        <v>1</v>
      </c>
      <c r="N4237" s="2">
        <f t="shared" si="599"/>
        <v>3721.0526315789471</v>
      </c>
      <c r="O4237">
        <f t="shared" si="602"/>
        <v>977.02127659574455</v>
      </c>
      <c r="P4237">
        <f t="shared" si="600"/>
        <v>192000</v>
      </c>
      <c r="Q4237" s="2">
        <f t="shared" si="601"/>
        <v>196698.0739081747</v>
      </c>
      <c r="R4237">
        <f>Q4237/MainSheet!$C$8*(G4237-G4236)+R4236</f>
        <v>6621.2879144775934</v>
      </c>
      <c r="S4237">
        <f t="shared" si="603"/>
        <v>106863.32960623813</v>
      </c>
      <c r="T4237">
        <f t="shared" si="595"/>
        <v>42.350000000000144</v>
      </c>
      <c r="U4237" s="1">
        <f>Q4237/MainSheet!$C$22</f>
        <v>1</v>
      </c>
    </row>
    <row r="4238" spans="7:21">
      <c r="G4238">
        <f t="shared" si="596"/>
        <v>42.360000000000142</v>
      </c>
      <c r="H4238">
        <f t="shared" si="597"/>
        <v>198000</v>
      </c>
      <c r="I4238" s="2">
        <f>MIN(MainSheet!$C$10/MainSheet!$C$9,MainSheet!$K$9*60)</f>
        <v>660</v>
      </c>
      <c r="J4238" s="1">
        <f>IF(G4238&gt;MainSheet!$C$11,IF(J4237&gt;=0.999,1,(G4238-MainSheet!$C$11)*I4238/$B$2/60),0)</f>
        <v>1</v>
      </c>
      <c r="K4238" s="1">
        <f>IF(G4238&gt;MainSheet!$C$11+$B$6,IF(K4237&gt;=0.999,1,(G4238-MainSheet!$C$11-$B$6)*I4238/$C$2/60),0)</f>
        <v>1</v>
      </c>
      <c r="L4238" s="1">
        <f>IF(G4238&gt;MainSheet!$C$11+$B$6+$C$6,IF(L4237&gt;=0.999,1,(G4238-MainSheet!$C$11-$B$6-$C$6)*I4238/$D$2/60),0)</f>
        <v>1</v>
      </c>
      <c r="M4238">
        <f t="shared" si="598"/>
        <v>1</v>
      </c>
      <c r="N4238" s="2">
        <f t="shared" si="599"/>
        <v>3721.0526315789471</v>
      </c>
      <c r="O4238">
        <f t="shared" si="602"/>
        <v>977.02127659574455</v>
      </c>
      <c r="P4238">
        <f t="shared" si="600"/>
        <v>192000</v>
      </c>
      <c r="Q4238" s="2">
        <f t="shared" si="601"/>
        <v>196698.0739081747</v>
      </c>
      <c r="R4238">
        <f>Q4238/MainSheet!$C$8*(G4238-G4237)+R4237</f>
        <v>6623.3191609684272</v>
      </c>
      <c r="S4238">
        <f t="shared" si="603"/>
        <v>106896.11261855616</v>
      </c>
      <c r="T4238">
        <f t="shared" si="595"/>
        <v>42.360000000000142</v>
      </c>
      <c r="U4238" s="1">
        <f>Q4238/MainSheet!$C$22</f>
        <v>1</v>
      </c>
    </row>
    <row r="4239" spans="7:21">
      <c r="G4239">
        <f t="shared" si="596"/>
        <v>42.37000000000014</v>
      </c>
      <c r="H4239">
        <f t="shared" si="597"/>
        <v>198000</v>
      </c>
      <c r="I4239" s="2">
        <f>MIN(MainSheet!$C$10/MainSheet!$C$9,MainSheet!$K$9*60)</f>
        <v>660</v>
      </c>
      <c r="J4239" s="1">
        <f>IF(G4239&gt;MainSheet!$C$11,IF(J4238&gt;=0.999,1,(G4239-MainSheet!$C$11)*I4239/$B$2/60),0)</f>
        <v>1</v>
      </c>
      <c r="K4239" s="1">
        <f>IF(G4239&gt;MainSheet!$C$11+$B$6,IF(K4238&gt;=0.999,1,(G4239-MainSheet!$C$11-$B$6)*I4239/$C$2/60),0)</f>
        <v>1</v>
      </c>
      <c r="L4239" s="1">
        <f>IF(G4239&gt;MainSheet!$C$11+$B$6+$C$6,IF(L4238&gt;=0.999,1,(G4239-MainSheet!$C$11-$B$6-$C$6)*I4239/$D$2/60),0)</f>
        <v>1</v>
      </c>
      <c r="M4239">
        <f t="shared" si="598"/>
        <v>1</v>
      </c>
      <c r="N4239" s="2">
        <f t="shared" si="599"/>
        <v>3721.0526315789471</v>
      </c>
      <c r="O4239">
        <f t="shared" si="602"/>
        <v>977.02127659574455</v>
      </c>
      <c r="P4239">
        <f t="shared" si="600"/>
        <v>192000</v>
      </c>
      <c r="Q4239" s="2">
        <f t="shared" si="601"/>
        <v>196698.0739081747</v>
      </c>
      <c r="R4239">
        <f>Q4239/MainSheet!$C$8*(G4239-G4238)+R4238</f>
        <v>6625.3504074592611</v>
      </c>
      <c r="S4239">
        <f t="shared" si="603"/>
        <v>106928.89563087419</v>
      </c>
      <c r="T4239">
        <f t="shared" si="595"/>
        <v>42.37000000000014</v>
      </c>
      <c r="U4239" s="1">
        <f>Q4239/MainSheet!$C$22</f>
        <v>1</v>
      </c>
    </row>
    <row r="4240" spans="7:21">
      <c r="G4240">
        <f t="shared" si="596"/>
        <v>42.380000000000138</v>
      </c>
      <c r="H4240">
        <f t="shared" si="597"/>
        <v>198000</v>
      </c>
      <c r="I4240" s="2">
        <f>MIN(MainSheet!$C$10/MainSheet!$C$9,MainSheet!$K$9*60)</f>
        <v>660</v>
      </c>
      <c r="J4240" s="1">
        <f>IF(G4240&gt;MainSheet!$C$11,IF(J4239&gt;=0.999,1,(G4240-MainSheet!$C$11)*I4240/$B$2/60),0)</f>
        <v>1</v>
      </c>
      <c r="K4240" s="1">
        <f>IF(G4240&gt;MainSheet!$C$11+$B$6,IF(K4239&gt;=0.999,1,(G4240-MainSheet!$C$11-$B$6)*I4240/$C$2/60),0)</f>
        <v>1</v>
      </c>
      <c r="L4240" s="1">
        <f>IF(G4240&gt;MainSheet!$C$11+$B$6+$C$6,IF(L4239&gt;=0.999,1,(G4240-MainSheet!$C$11-$B$6-$C$6)*I4240/$D$2/60),0)</f>
        <v>1</v>
      </c>
      <c r="M4240">
        <f t="shared" si="598"/>
        <v>1</v>
      </c>
      <c r="N4240" s="2">
        <f t="shared" si="599"/>
        <v>3721.0526315789471</v>
      </c>
      <c r="O4240">
        <f t="shared" si="602"/>
        <v>977.02127659574455</v>
      </c>
      <c r="P4240">
        <f t="shared" si="600"/>
        <v>192000</v>
      </c>
      <c r="Q4240" s="2">
        <f t="shared" si="601"/>
        <v>196698.0739081747</v>
      </c>
      <c r="R4240">
        <f>Q4240/MainSheet!$C$8*(G4240-G4239)+R4239</f>
        <v>6627.3816539500949</v>
      </c>
      <c r="S4240">
        <f t="shared" si="603"/>
        <v>106961.67864319222</v>
      </c>
      <c r="T4240">
        <f t="shared" si="595"/>
        <v>42.380000000000138</v>
      </c>
      <c r="U4240" s="1">
        <f>Q4240/MainSheet!$C$22</f>
        <v>1</v>
      </c>
    </row>
    <row r="4241" spans="7:21">
      <c r="G4241">
        <f t="shared" si="596"/>
        <v>42.390000000000136</v>
      </c>
      <c r="H4241">
        <f t="shared" si="597"/>
        <v>198000</v>
      </c>
      <c r="I4241" s="2">
        <f>MIN(MainSheet!$C$10/MainSheet!$C$9,MainSheet!$K$9*60)</f>
        <v>660</v>
      </c>
      <c r="J4241" s="1">
        <f>IF(G4241&gt;MainSheet!$C$11,IF(J4240&gt;=0.999,1,(G4241-MainSheet!$C$11)*I4241/$B$2/60),0)</f>
        <v>1</v>
      </c>
      <c r="K4241" s="1">
        <f>IF(G4241&gt;MainSheet!$C$11+$B$6,IF(K4240&gt;=0.999,1,(G4241-MainSheet!$C$11-$B$6)*I4241/$C$2/60),0)</f>
        <v>1</v>
      </c>
      <c r="L4241" s="1">
        <f>IF(G4241&gt;MainSheet!$C$11+$B$6+$C$6,IF(L4240&gt;=0.999,1,(G4241-MainSheet!$C$11-$B$6-$C$6)*I4241/$D$2/60),0)</f>
        <v>1</v>
      </c>
      <c r="M4241">
        <f t="shared" si="598"/>
        <v>1</v>
      </c>
      <c r="N4241" s="2">
        <f t="shared" si="599"/>
        <v>3721.0526315789471</v>
      </c>
      <c r="O4241">
        <f t="shared" si="602"/>
        <v>977.02127659574455</v>
      </c>
      <c r="P4241">
        <f t="shared" si="600"/>
        <v>192000</v>
      </c>
      <c r="Q4241" s="2">
        <f t="shared" si="601"/>
        <v>196698.0739081747</v>
      </c>
      <c r="R4241">
        <f>Q4241/MainSheet!$C$8*(G4241-G4240)+R4240</f>
        <v>6629.4129004409288</v>
      </c>
      <c r="S4241">
        <f t="shared" si="603"/>
        <v>106994.46165551025</v>
      </c>
      <c r="T4241">
        <f t="shared" si="595"/>
        <v>42.390000000000136</v>
      </c>
      <c r="U4241" s="1">
        <f>Q4241/MainSheet!$C$22</f>
        <v>1</v>
      </c>
    </row>
    <row r="4242" spans="7:21">
      <c r="G4242">
        <f t="shared" si="596"/>
        <v>42.400000000000134</v>
      </c>
      <c r="H4242">
        <f t="shared" si="597"/>
        <v>198000</v>
      </c>
      <c r="I4242" s="2">
        <f>MIN(MainSheet!$C$10/MainSheet!$C$9,MainSheet!$K$9*60)</f>
        <v>660</v>
      </c>
      <c r="J4242" s="1">
        <f>IF(G4242&gt;MainSheet!$C$11,IF(J4241&gt;=0.999,1,(G4242-MainSheet!$C$11)*I4242/$B$2/60),0)</f>
        <v>1</v>
      </c>
      <c r="K4242" s="1">
        <f>IF(G4242&gt;MainSheet!$C$11+$B$6,IF(K4241&gt;=0.999,1,(G4242-MainSheet!$C$11-$B$6)*I4242/$C$2/60),0)</f>
        <v>1</v>
      </c>
      <c r="L4242" s="1">
        <f>IF(G4242&gt;MainSheet!$C$11+$B$6+$C$6,IF(L4241&gt;=0.999,1,(G4242-MainSheet!$C$11-$B$6-$C$6)*I4242/$D$2/60),0)</f>
        <v>1</v>
      </c>
      <c r="M4242">
        <f t="shared" si="598"/>
        <v>1</v>
      </c>
      <c r="N4242" s="2">
        <f t="shared" si="599"/>
        <v>3721.0526315789471</v>
      </c>
      <c r="O4242">
        <f t="shared" si="602"/>
        <v>977.02127659574455</v>
      </c>
      <c r="P4242">
        <f t="shared" si="600"/>
        <v>192000</v>
      </c>
      <c r="Q4242" s="2">
        <f t="shared" si="601"/>
        <v>196698.0739081747</v>
      </c>
      <c r="R4242">
        <f>Q4242/MainSheet!$C$8*(G4242-G4241)+R4241</f>
        <v>6631.4441469317626</v>
      </c>
      <c r="S4242">
        <f t="shared" si="603"/>
        <v>107027.24466782829</v>
      </c>
      <c r="T4242">
        <f t="shared" si="595"/>
        <v>42.400000000000134</v>
      </c>
      <c r="U4242" s="1">
        <f>Q4242/MainSheet!$C$22</f>
        <v>1</v>
      </c>
    </row>
    <row r="4243" spans="7:21">
      <c r="G4243">
        <f t="shared" si="596"/>
        <v>42.410000000000132</v>
      </c>
      <c r="H4243">
        <f t="shared" si="597"/>
        <v>198000</v>
      </c>
      <c r="I4243" s="2">
        <f>MIN(MainSheet!$C$10/MainSheet!$C$9,MainSheet!$K$9*60)</f>
        <v>660</v>
      </c>
      <c r="J4243" s="1">
        <f>IF(G4243&gt;MainSheet!$C$11,IF(J4242&gt;=0.999,1,(G4243-MainSheet!$C$11)*I4243/$B$2/60),0)</f>
        <v>1</v>
      </c>
      <c r="K4243" s="1">
        <f>IF(G4243&gt;MainSheet!$C$11+$B$6,IF(K4242&gt;=0.999,1,(G4243-MainSheet!$C$11-$B$6)*I4243/$C$2/60),0)</f>
        <v>1</v>
      </c>
      <c r="L4243" s="1">
        <f>IF(G4243&gt;MainSheet!$C$11+$B$6+$C$6,IF(L4242&gt;=0.999,1,(G4243-MainSheet!$C$11-$B$6-$C$6)*I4243/$D$2/60),0)</f>
        <v>1</v>
      </c>
      <c r="M4243">
        <f t="shared" si="598"/>
        <v>1</v>
      </c>
      <c r="N4243" s="2">
        <f t="shared" si="599"/>
        <v>3721.0526315789471</v>
      </c>
      <c r="O4243">
        <f t="shared" si="602"/>
        <v>977.02127659574455</v>
      </c>
      <c r="P4243">
        <f t="shared" si="600"/>
        <v>192000</v>
      </c>
      <c r="Q4243" s="2">
        <f t="shared" si="601"/>
        <v>196698.0739081747</v>
      </c>
      <c r="R4243">
        <f>Q4243/MainSheet!$C$8*(G4243-G4242)+R4242</f>
        <v>6633.4753934225964</v>
      </c>
      <c r="S4243">
        <f t="shared" si="603"/>
        <v>107060.02768014632</v>
      </c>
      <c r="T4243">
        <f t="shared" si="595"/>
        <v>42.410000000000132</v>
      </c>
      <c r="U4243" s="1">
        <f>Q4243/MainSheet!$C$22</f>
        <v>1</v>
      </c>
    </row>
    <row r="4244" spans="7:21">
      <c r="G4244">
        <f t="shared" si="596"/>
        <v>42.42000000000013</v>
      </c>
      <c r="H4244">
        <f t="shared" si="597"/>
        <v>198000</v>
      </c>
      <c r="I4244" s="2">
        <f>MIN(MainSheet!$C$10/MainSheet!$C$9,MainSheet!$K$9*60)</f>
        <v>660</v>
      </c>
      <c r="J4244" s="1">
        <f>IF(G4244&gt;MainSheet!$C$11,IF(J4243&gt;=0.999,1,(G4244-MainSheet!$C$11)*I4244/$B$2/60),0)</f>
        <v>1</v>
      </c>
      <c r="K4244" s="1">
        <f>IF(G4244&gt;MainSheet!$C$11+$B$6,IF(K4243&gt;=0.999,1,(G4244-MainSheet!$C$11-$B$6)*I4244/$C$2/60),0)</f>
        <v>1</v>
      </c>
      <c r="L4244" s="1">
        <f>IF(G4244&gt;MainSheet!$C$11+$B$6+$C$6,IF(L4243&gt;=0.999,1,(G4244-MainSheet!$C$11-$B$6-$C$6)*I4244/$D$2/60),0)</f>
        <v>1</v>
      </c>
      <c r="M4244">
        <f t="shared" si="598"/>
        <v>1</v>
      </c>
      <c r="N4244" s="2">
        <f t="shared" si="599"/>
        <v>3721.0526315789471</v>
      </c>
      <c r="O4244">
        <f t="shared" si="602"/>
        <v>977.02127659574455</v>
      </c>
      <c r="P4244">
        <f t="shared" si="600"/>
        <v>192000</v>
      </c>
      <c r="Q4244" s="2">
        <f t="shared" si="601"/>
        <v>196698.0739081747</v>
      </c>
      <c r="R4244">
        <f>Q4244/MainSheet!$C$8*(G4244-G4243)+R4243</f>
        <v>6635.5066399134303</v>
      </c>
      <c r="S4244">
        <f t="shared" si="603"/>
        <v>107092.81069246435</v>
      </c>
      <c r="T4244">
        <f t="shared" si="595"/>
        <v>42.42000000000013</v>
      </c>
      <c r="U4244" s="1">
        <f>Q4244/MainSheet!$C$22</f>
        <v>1</v>
      </c>
    </row>
    <row r="4245" spans="7:21">
      <c r="G4245">
        <f t="shared" si="596"/>
        <v>42.430000000000128</v>
      </c>
      <c r="H4245">
        <f t="shared" si="597"/>
        <v>198000</v>
      </c>
      <c r="I4245" s="2">
        <f>MIN(MainSheet!$C$10/MainSheet!$C$9,MainSheet!$K$9*60)</f>
        <v>660</v>
      </c>
      <c r="J4245" s="1">
        <f>IF(G4245&gt;MainSheet!$C$11,IF(J4244&gt;=0.999,1,(G4245-MainSheet!$C$11)*I4245/$B$2/60),0)</f>
        <v>1</v>
      </c>
      <c r="K4245" s="1">
        <f>IF(G4245&gt;MainSheet!$C$11+$B$6,IF(K4244&gt;=0.999,1,(G4245-MainSheet!$C$11-$B$6)*I4245/$C$2/60),0)</f>
        <v>1</v>
      </c>
      <c r="L4245" s="1">
        <f>IF(G4245&gt;MainSheet!$C$11+$B$6+$C$6,IF(L4244&gt;=0.999,1,(G4245-MainSheet!$C$11-$B$6-$C$6)*I4245/$D$2/60),0)</f>
        <v>1</v>
      </c>
      <c r="M4245">
        <f t="shared" si="598"/>
        <v>1</v>
      </c>
      <c r="N4245" s="2">
        <f t="shared" si="599"/>
        <v>3721.0526315789471</v>
      </c>
      <c r="O4245">
        <f t="shared" si="602"/>
        <v>977.02127659574455</v>
      </c>
      <c r="P4245">
        <f t="shared" si="600"/>
        <v>192000</v>
      </c>
      <c r="Q4245" s="2">
        <f t="shared" si="601"/>
        <v>196698.0739081747</v>
      </c>
      <c r="R4245">
        <f>Q4245/MainSheet!$C$8*(G4245-G4244)+R4244</f>
        <v>6637.5378864042641</v>
      </c>
      <c r="S4245">
        <f t="shared" si="603"/>
        <v>107125.59370478238</v>
      </c>
      <c r="T4245">
        <f t="shared" si="595"/>
        <v>42.430000000000128</v>
      </c>
      <c r="U4245" s="1">
        <f>Q4245/MainSheet!$C$22</f>
        <v>1</v>
      </c>
    </row>
    <row r="4246" spans="7:21">
      <c r="G4246">
        <f t="shared" si="596"/>
        <v>42.440000000000126</v>
      </c>
      <c r="H4246">
        <f t="shared" si="597"/>
        <v>198000</v>
      </c>
      <c r="I4246" s="2">
        <f>MIN(MainSheet!$C$10/MainSheet!$C$9,MainSheet!$K$9*60)</f>
        <v>660</v>
      </c>
      <c r="J4246" s="1">
        <f>IF(G4246&gt;MainSheet!$C$11,IF(J4245&gt;=0.999,1,(G4246-MainSheet!$C$11)*I4246/$B$2/60),0)</f>
        <v>1</v>
      </c>
      <c r="K4246" s="1">
        <f>IF(G4246&gt;MainSheet!$C$11+$B$6,IF(K4245&gt;=0.999,1,(G4246-MainSheet!$C$11-$B$6)*I4246/$C$2/60),0)</f>
        <v>1</v>
      </c>
      <c r="L4246" s="1">
        <f>IF(G4246&gt;MainSheet!$C$11+$B$6+$C$6,IF(L4245&gt;=0.999,1,(G4246-MainSheet!$C$11-$B$6-$C$6)*I4246/$D$2/60),0)</f>
        <v>1</v>
      </c>
      <c r="M4246">
        <f t="shared" si="598"/>
        <v>1</v>
      </c>
      <c r="N4246" s="2">
        <f t="shared" si="599"/>
        <v>3721.0526315789471</v>
      </c>
      <c r="O4246">
        <f t="shared" si="602"/>
        <v>977.02127659574455</v>
      </c>
      <c r="P4246">
        <f t="shared" si="600"/>
        <v>192000</v>
      </c>
      <c r="Q4246" s="2">
        <f t="shared" si="601"/>
        <v>196698.0739081747</v>
      </c>
      <c r="R4246">
        <f>Q4246/MainSheet!$C$8*(G4246-G4245)+R4245</f>
        <v>6639.5691328950979</v>
      </c>
      <c r="S4246">
        <f t="shared" si="603"/>
        <v>107158.37671710041</v>
      </c>
      <c r="T4246">
        <f t="shared" si="595"/>
        <v>42.440000000000126</v>
      </c>
      <c r="U4246" s="1">
        <f>Q4246/MainSheet!$C$22</f>
        <v>1</v>
      </c>
    </row>
    <row r="4247" spans="7:21">
      <c r="G4247">
        <f t="shared" si="596"/>
        <v>42.450000000000124</v>
      </c>
      <c r="H4247">
        <f t="shared" si="597"/>
        <v>198000</v>
      </c>
      <c r="I4247" s="2">
        <f>MIN(MainSheet!$C$10/MainSheet!$C$9,MainSheet!$K$9*60)</f>
        <v>660</v>
      </c>
      <c r="J4247" s="1">
        <f>IF(G4247&gt;MainSheet!$C$11,IF(J4246&gt;=0.999,1,(G4247-MainSheet!$C$11)*I4247/$B$2/60),0)</f>
        <v>1</v>
      </c>
      <c r="K4247" s="1">
        <f>IF(G4247&gt;MainSheet!$C$11+$B$6,IF(K4246&gt;=0.999,1,(G4247-MainSheet!$C$11-$B$6)*I4247/$C$2/60),0)</f>
        <v>1</v>
      </c>
      <c r="L4247" s="1">
        <f>IF(G4247&gt;MainSheet!$C$11+$B$6+$C$6,IF(L4246&gt;=0.999,1,(G4247-MainSheet!$C$11-$B$6-$C$6)*I4247/$D$2/60),0)</f>
        <v>1</v>
      </c>
      <c r="M4247">
        <f t="shared" si="598"/>
        <v>1</v>
      </c>
      <c r="N4247" s="2">
        <f t="shared" si="599"/>
        <v>3721.0526315789471</v>
      </c>
      <c r="O4247">
        <f t="shared" si="602"/>
        <v>977.02127659574455</v>
      </c>
      <c r="P4247">
        <f t="shared" si="600"/>
        <v>192000</v>
      </c>
      <c r="Q4247" s="2">
        <f t="shared" si="601"/>
        <v>196698.0739081747</v>
      </c>
      <c r="R4247">
        <f>Q4247/MainSheet!$C$8*(G4247-G4246)+R4246</f>
        <v>6641.6003793859318</v>
      </c>
      <c r="S4247">
        <f t="shared" si="603"/>
        <v>107191.15972941845</v>
      </c>
      <c r="T4247">
        <f t="shared" si="595"/>
        <v>42.450000000000124</v>
      </c>
      <c r="U4247" s="1">
        <f>Q4247/MainSheet!$C$22</f>
        <v>1</v>
      </c>
    </row>
    <row r="4248" spans="7:21">
      <c r="G4248">
        <f t="shared" si="596"/>
        <v>42.460000000000122</v>
      </c>
      <c r="H4248">
        <f t="shared" si="597"/>
        <v>198000</v>
      </c>
      <c r="I4248" s="2">
        <f>MIN(MainSheet!$C$10/MainSheet!$C$9,MainSheet!$K$9*60)</f>
        <v>660</v>
      </c>
      <c r="J4248" s="1">
        <f>IF(G4248&gt;MainSheet!$C$11,IF(J4247&gt;=0.999,1,(G4248-MainSheet!$C$11)*I4248/$B$2/60),0)</f>
        <v>1</v>
      </c>
      <c r="K4248" s="1">
        <f>IF(G4248&gt;MainSheet!$C$11+$B$6,IF(K4247&gt;=0.999,1,(G4248-MainSheet!$C$11-$B$6)*I4248/$C$2/60),0)</f>
        <v>1</v>
      </c>
      <c r="L4248" s="1">
        <f>IF(G4248&gt;MainSheet!$C$11+$B$6+$C$6,IF(L4247&gt;=0.999,1,(G4248-MainSheet!$C$11-$B$6-$C$6)*I4248/$D$2/60),0)</f>
        <v>1</v>
      </c>
      <c r="M4248">
        <f t="shared" si="598"/>
        <v>1</v>
      </c>
      <c r="N4248" s="2">
        <f t="shared" si="599"/>
        <v>3721.0526315789471</v>
      </c>
      <c r="O4248">
        <f t="shared" si="602"/>
        <v>977.02127659574455</v>
      </c>
      <c r="P4248">
        <f t="shared" si="600"/>
        <v>192000</v>
      </c>
      <c r="Q4248" s="2">
        <f t="shared" si="601"/>
        <v>196698.0739081747</v>
      </c>
      <c r="R4248">
        <f>Q4248/MainSheet!$C$8*(G4248-G4247)+R4247</f>
        <v>6643.6316258767656</v>
      </c>
      <c r="S4248">
        <f t="shared" si="603"/>
        <v>107223.94274173648</v>
      </c>
      <c r="T4248">
        <f t="shared" si="595"/>
        <v>42.460000000000122</v>
      </c>
      <c r="U4248" s="1">
        <f>Q4248/MainSheet!$C$22</f>
        <v>1</v>
      </c>
    </row>
    <row r="4249" spans="7:21">
      <c r="G4249">
        <f t="shared" si="596"/>
        <v>42.47000000000012</v>
      </c>
      <c r="H4249">
        <f t="shared" si="597"/>
        <v>198000</v>
      </c>
      <c r="I4249" s="2">
        <f>MIN(MainSheet!$C$10/MainSheet!$C$9,MainSheet!$K$9*60)</f>
        <v>660</v>
      </c>
      <c r="J4249" s="1">
        <f>IF(G4249&gt;MainSheet!$C$11,IF(J4248&gt;=0.999,1,(G4249-MainSheet!$C$11)*I4249/$B$2/60),0)</f>
        <v>1</v>
      </c>
      <c r="K4249" s="1">
        <f>IF(G4249&gt;MainSheet!$C$11+$B$6,IF(K4248&gt;=0.999,1,(G4249-MainSheet!$C$11-$B$6)*I4249/$C$2/60),0)</f>
        <v>1</v>
      </c>
      <c r="L4249" s="1">
        <f>IF(G4249&gt;MainSheet!$C$11+$B$6+$C$6,IF(L4248&gt;=0.999,1,(G4249-MainSheet!$C$11-$B$6-$C$6)*I4249/$D$2/60),0)</f>
        <v>1</v>
      </c>
      <c r="M4249">
        <f t="shared" si="598"/>
        <v>1</v>
      </c>
      <c r="N4249" s="2">
        <f t="shared" si="599"/>
        <v>3721.0526315789471</v>
      </c>
      <c r="O4249">
        <f t="shared" si="602"/>
        <v>977.02127659574455</v>
      </c>
      <c r="P4249">
        <f t="shared" si="600"/>
        <v>192000</v>
      </c>
      <c r="Q4249" s="2">
        <f t="shared" si="601"/>
        <v>196698.0739081747</v>
      </c>
      <c r="R4249">
        <f>Q4249/MainSheet!$C$8*(G4249-G4248)+R4248</f>
        <v>6645.6628723675994</v>
      </c>
      <c r="S4249">
        <f t="shared" si="603"/>
        <v>107256.72575405451</v>
      </c>
      <c r="T4249">
        <f t="shared" si="595"/>
        <v>42.47000000000012</v>
      </c>
      <c r="U4249" s="1">
        <f>Q4249/MainSheet!$C$22</f>
        <v>1</v>
      </c>
    </row>
    <row r="4250" spans="7:21">
      <c r="G4250">
        <f t="shared" si="596"/>
        <v>42.480000000000118</v>
      </c>
      <c r="H4250">
        <f t="shared" si="597"/>
        <v>198000</v>
      </c>
      <c r="I4250" s="2">
        <f>MIN(MainSheet!$C$10/MainSheet!$C$9,MainSheet!$K$9*60)</f>
        <v>660</v>
      </c>
      <c r="J4250" s="1">
        <f>IF(G4250&gt;MainSheet!$C$11,IF(J4249&gt;=0.999,1,(G4250-MainSheet!$C$11)*I4250/$B$2/60),0)</f>
        <v>1</v>
      </c>
      <c r="K4250" s="1">
        <f>IF(G4250&gt;MainSheet!$C$11+$B$6,IF(K4249&gt;=0.999,1,(G4250-MainSheet!$C$11-$B$6)*I4250/$C$2/60),0)</f>
        <v>1</v>
      </c>
      <c r="L4250" s="1">
        <f>IF(G4250&gt;MainSheet!$C$11+$B$6+$C$6,IF(L4249&gt;=0.999,1,(G4250-MainSheet!$C$11-$B$6-$C$6)*I4250/$D$2/60),0)</f>
        <v>1</v>
      </c>
      <c r="M4250">
        <f t="shared" si="598"/>
        <v>1</v>
      </c>
      <c r="N4250" s="2">
        <f t="shared" si="599"/>
        <v>3721.0526315789471</v>
      </c>
      <c r="O4250">
        <f t="shared" si="602"/>
        <v>977.02127659574455</v>
      </c>
      <c r="P4250">
        <f t="shared" si="600"/>
        <v>192000</v>
      </c>
      <c r="Q4250" s="2">
        <f t="shared" si="601"/>
        <v>196698.0739081747</v>
      </c>
      <c r="R4250">
        <f>Q4250/MainSheet!$C$8*(G4250-G4249)+R4249</f>
        <v>6647.6941188584333</v>
      </c>
      <c r="S4250">
        <f t="shared" si="603"/>
        <v>107289.50876637254</v>
      </c>
      <c r="T4250">
        <f t="shared" si="595"/>
        <v>42.480000000000118</v>
      </c>
      <c r="U4250" s="1">
        <f>Q4250/MainSheet!$C$22</f>
        <v>1</v>
      </c>
    </row>
    <row r="4251" spans="7:21">
      <c r="G4251">
        <f t="shared" si="596"/>
        <v>42.490000000000116</v>
      </c>
      <c r="H4251">
        <f t="shared" si="597"/>
        <v>198000</v>
      </c>
      <c r="I4251" s="2">
        <f>MIN(MainSheet!$C$10/MainSheet!$C$9,MainSheet!$K$9*60)</f>
        <v>660</v>
      </c>
      <c r="J4251" s="1">
        <f>IF(G4251&gt;MainSheet!$C$11,IF(J4250&gt;=0.999,1,(G4251-MainSheet!$C$11)*I4251/$B$2/60),0)</f>
        <v>1</v>
      </c>
      <c r="K4251" s="1">
        <f>IF(G4251&gt;MainSheet!$C$11+$B$6,IF(K4250&gt;=0.999,1,(G4251-MainSheet!$C$11-$B$6)*I4251/$C$2/60),0)</f>
        <v>1</v>
      </c>
      <c r="L4251" s="1">
        <f>IF(G4251&gt;MainSheet!$C$11+$B$6+$C$6,IF(L4250&gt;=0.999,1,(G4251-MainSheet!$C$11-$B$6-$C$6)*I4251/$D$2/60),0)</f>
        <v>1</v>
      </c>
      <c r="M4251">
        <f t="shared" si="598"/>
        <v>1</v>
      </c>
      <c r="N4251" s="2">
        <f t="shared" si="599"/>
        <v>3721.0526315789471</v>
      </c>
      <c r="O4251">
        <f t="shared" si="602"/>
        <v>977.02127659574455</v>
      </c>
      <c r="P4251">
        <f t="shared" si="600"/>
        <v>192000</v>
      </c>
      <c r="Q4251" s="2">
        <f t="shared" si="601"/>
        <v>196698.0739081747</v>
      </c>
      <c r="R4251">
        <f>Q4251/MainSheet!$C$8*(G4251-G4250)+R4250</f>
        <v>6649.7253653492671</v>
      </c>
      <c r="S4251">
        <f t="shared" si="603"/>
        <v>107322.29177869057</v>
      </c>
      <c r="T4251">
        <f t="shared" si="595"/>
        <v>42.490000000000116</v>
      </c>
      <c r="U4251" s="1">
        <f>Q4251/MainSheet!$C$22</f>
        <v>1</v>
      </c>
    </row>
    <row r="4252" spans="7:21">
      <c r="G4252">
        <f t="shared" si="596"/>
        <v>42.500000000000114</v>
      </c>
      <c r="H4252">
        <f t="shared" si="597"/>
        <v>198000</v>
      </c>
      <c r="I4252" s="2">
        <f>MIN(MainSheet!$C$10/MainSheet!$C$9,MainSheet!$K$9*60)</f>
        <v>660</v>
      </c>
      <c r="J4252" s="1">
        <f>IF(G4252&gt;MainSheet!$C$11,IF(J4251&gt;=0.999,1,(G4252-MainSheet!$C$11)*I4252/$B$2/60),0)</f>
        <v>1</v>
      </c>
      <c r="K4252" s="1">
        <f>IF(G4252&gt;MainSheet!$C$11+$B$6,IF(K4251&gt;=0.999,1,(G4252-MainSheet!$C$11-$B$6)*I4252/$C$2/60),0)</f>
        <v>1</v>
      </c>
      <c r="L4252" s="1">
        <f>IF(G4252&gt;MainSheet!$C$11+$B$6+$C$6,IF(L4251&gt;=0.999,1,(G4252-MainSheet!$C$11-$B$6-$C$6)*I4252/$D$2/60),0)</f>
        <v>1</v>
      </c>
      <c r="M4252">
        <f t="shared" si="598"/>
        <v>1</v>
      </c>
      <c r="N4252" s="2">
        <f t="shared" si="599"/>
        <v>3721.0526315789471</v>
      </c>
      <c r="O4252">
        <f t="shared" si="602"/>
        <v>977.02127659574455</v>
      </c>
      <c r="P4252">
        <f t="shared" si="600"/>
        <v>192000</v>
      </c>
      <c r="Q4252" s="2">
        <f t="shared" si="601"/>
        <v>196698.0739081747</v>
      </c>
      <c r="R4252">
        <f>Q4252/MainSheet!$C$8*(G4252-G4251)+R4251</f>
        <v>6651.756611840101</v>
      </c>
      <c r="S4252">
        <f t="shared" si="603"/>
        <v>107355.07479100861</v>
      </c>
      <c r="T4252">
        <f t="shared" si="595"/>
        <v>42.500000000000114</v>
      </c>
      <c r="U4252" s="1">
        <f>Q4252/MainSheet!$C$22</f>
        <v>1</v>
      </c>
    </row>
    <row r="4253" spans="7:21">
      <c r="G4253">
        <f t="shared" si="596"/>
        <v>42.510000000000112</v>
      </c>
      <c r="H4253">
        <f t="shared" si="597"/>
        <v>198000</v>
      </c>
      <c r="I4253" s="2">
        <f>MIN(MainSheet!$C$10/MainSheet!$C$9,MainSheet!$K$9*60)</f>
        <v>660</v>
      </c>
      <c r="J4253" s="1">
        <f>IF(G4253&gt;MainSheet!$C$11,IF(J4252&gt;=0.999,1,(G4253-MainSheet!$C$11)*I4253/$B$2/60),0)</f>
        <v>1</v>
      </c>
      <c r="K4253" s="1">
        <f>IF(G4253&gt;MainSheet!$C$11+$B$6,IF(K4252&gt;=0.999,1,(G4253-MainSheet!$C$11-$B$6)*I4253/$C$2/60),0)</f>
        <v>1</v>
      </c>
      <c r="L4253" s="1">
        <f>IF(G4253&gt;MainSheet!$C$11+$B$6+$C$6,IF(L4252&gt;=0.999,1,(G4253-MainSheet!$C$11-$B$6-$C$6)*I4253/$D$2/60),0)</f>
        <v>1</v>
      </c>
      <c r="M4253">
        <f t="shared" si="598"/>
        <v>1</v>
      </c>
      <c r="N4253" s="2">
        <f t="shared" si="599"/>
        <v>3721.0526315789471</v>
      </c>
      <c r="O4253">
        <f t="shared" si="602"/>
        <v>977.02127659574455</v>
      </c>
      <c r="P4253">
        <f t="shared" si="600"/>
        <v>192000</v>
      </c>
      <c r="Q4253" s="2">
        <f t="shared" si="601"/>
        <v>196698.0739081747</v>
      </c>
      <c r="R4253">
        <f>Q4253/MainSheet!$C$8*(G4253-G4252)+R4252</f>
        <v>6653.7878583309348</v>
      </c>
      <c r="S4253">
        <f t="shared" si="603"/>
        <v>107387.85780332664</v>
      </c>
      <c r="T4253">
        <f t="shared" si="595"/>
        <v>42.510000000000112</v>
      </c>
      <c r="U4253" s="1">
        <f>Q4253/MainSheet!$C$22</f>
        <v>1</v>
      </c>
    </row>
    <row r="4254" spans="7:21">
      <c r="G4254">
        <f t="shared" si="596"/>
        <v>42.52000000000011</v>
      </c>
      <c r="H4254">
        <f t="shared" si="597"/>
        <v>198000</v>
      </c>
      <c r="I4254" s="2">
        <f>MIN(MainSheet!$C$10/MainSheet!$C$9,MainSheet!$K$9*60)</f>
        <v>660</v>
      </c>
      <c r="J4254" s="1">
        <f>IF(G4254&gt;MainSheet!$C$11,IF(J4253&gt;=0.999,1,(G4254-MainSheet!$C$11)*I4254/$B$2/60),0)</f>
        <v>1</v>
      </c>
      <c r="K4254" s="1">
        <f>IF(G4254&gt;MainSheet!$C$11+$B$6,IF(K4253&gt;=0.999,1,(G4254-MainSheet!$C$11-$B$6)*I4254/$C$2/60),0)</f>
        <v>1</v>
      </c>
      <c r="L4254" s="1">
        <f>IF(G4254&gt;MainSheet!$C$11+$B$6+$C$6,IF(L4253&gt;=0.999,1,(G4254-MainSheet!$C$11-$B$6-$C$6)*I4254/$D$2/60),0)</f>
        <v>1</v>
      </c>
      <c r="M4254">
        <f t="shared" si="598"/>
        <v>1</v>
      </c>
      <c r="N4254" s="2">
        <f t="shared" si="599"/>
        <v>3721.0526315789471</v>
      </c>
      <c r="O4254">
        <f t="shared" si="602"/>
        <v>977.02127659574455</v>
      </c>
      <c r="P4254">
        <f t="shared" si="600"/>
        <v>192000</v>
      </c>
      <c r="Q4254" s="2">
        <f t="shared" si="601"/>
        <v>196698.0739081747</v>
      </c>
      <c r="R4254">
        <f>Q4254/MainSheet!$C$8*(G4254-G4253)+R4253</f>
        <v>6655.8191048217686</v>
      </c>
      <c r="S4254">
        <f t="shared" si="603"/>
        <v>107420.64081564467</v>
      </c>
      <c r="T4254">
        <f t="shared" si="595"/>
        <v>42.52000000000011</v>
      </c>
      <c r="U4254" s="1">
        <f>Q4254/MainSheet!$C$22</f>
        <v>1</v>
      </c>
    </row>
    <row r="4255" spans="7:21">
      <c r="G4255">
        <f t="shared" si="596"/>
        <v>42.530000000000108</v>
      </c>
      <c r="H4255">
        <f t="shared" si="597"/>
        <v>198000</v>
      </c>
      <c r="I4255" s="2">
        <f>MIN(MainSheet!$C$10/MainSheet!$C$9,MainSheet!$K$9*60)</f>
        <v>660</v>
      </c>
      <c r="J4255" s="1">
        <f>IF(G4255&gt;MainSheet!$C$11,IF(J4254&gt;=0.999,1,(G4255-MainSheet!$C$11)*I4255/$B$2/60),0)</f>
        <v>1</v>
      </c>
      <c r="K4255" s="1">
        <f>IF(G4255&gt;MainSheet!$C$11+$B$6,IF(K4254&gt;=0.999,1,(G4255-MainSheet!$C$11-$B$6)*I4255/$C$2/60),0)</f>
        <v>1</v>
      </c>
      <c r="L4255" s="1">
        <f>IF(G4255&gt;MainSheet!$C$11+$B$6+$C$6,IF(L4254&gt;=0.999,1,(G4255-MainSheet!$C$11-$B$6-$C$6)*I4255/$D$2/60),0)</f>
        <v>1</v>
      </c>
      <c r="M4255">
        <f t="shared" si="598"/>
        <v>1</v>
      </c>
      <c r="N4255" s="2">
        <f t="shared" si="599"/>
        <v>3721.0526315789471</v>
      </c>
      <c r="O4255">
        <f t="shared" si="602"/>
        <v>977.02127659574455</v>
      </c>
      <c r="P4255">
        <f t="shared" si="600"/>
        <v>192000</v>
      </c>
      <c r="Q4255" s="2">
        <f t="shared" si="601"/>
        <v>196698.0739081747</v>
      </c>
      <c r="R4255">
        <f>Q4255/MainSheet!$C$8*(G4255-G4254)+R4254</f>
        <v>6657.8503513126025</v>
      </c>
      <c r="S4255">
        <f t="shared" si="603"/>
        <v>107453.4238279627</v>
      </c>
      <c r="T4255">
        <f t="shared" si="595"/>
        <v>42.530000000000108</v>
      </c>
      <c r="U4255" s="1">
        <f>Q4255/MainSheet!$C$22</f>
        <v>1</v>
      </c>
    </row>
    <row r="4256" spans="7:21">
      <c r="G4256">
        <f t="shared" si="596"/>
        <v>42.540000000000106</v>
      </c>
      <c r="H4256">
        <f t="shared" si="597"/>
        <v>198000</v>
      </c>
      <c r="I4256" s="2">
        <f>MIN(MainSheet!$C$10/MainSheet!$C$9,MainSheet!$K$9*60)</f>
        <v>660</v>
      </c>
      <c r="J4256" s="1">
        <f>IF(G4256&gt;MainSheet!$C$11,IF(J4255&gt;=0.999,1,(G4256-MainSheet!$C$11)*I4256/$B$2/60),0)</f>
        <v>1</v>
      </c>
      <c r="K4256" s="1">
        <f>IF(G4256&gt;MainSheet!$C$11+$B$6,IF(K4255&gt;=0.999,1,(G4256-MainSheet!$C$11-$B$6)*I4256/$C$2/60),0)</f>
        <v>1</v>
      </c>
      <c r="L4256" s="1">
        <f>IF(G4256&gt;MainSheet!$C$11+$B$6+$C$6,IF(L4255&gt;=0.999,1,(G4256-MainSheet!$C$11-$B$6-$C$6)*I4256/$D$2/60),0)</f>
        <v>1</v>
      </c>
      <c r="M4256">
        <f t="shared" si="598"/>
        <v>1</v>
      </c>
      <c r="N4256" s="2">
        <f t="shared" si="599"/>
        <v>3721.0526315789471</v>
      </c>
      <c r="O4256">
        <f t="shared" si="602"/>
        <v>977.02127659574455</v>
      </c>
      <c r="P4256">
        <f t="shared" si="600"/>
        <v>192000</v>
      </c>
      <c r="Q4256" s="2">
        <f t="shared" si="601"/>
        <v>196698.0739081747</v>
      </c>
      <c r="R4256">
        <f>Q4256/MainSheet!$C$8*(G4256-G4255)+R4255</f>
        <v>6659.8815978034363</v>
      </c>
      <c r="S4256">
        <f t="shared" si="603"/>
        <v>107486.20684028073</v>
      </c>
      <c r="T4256">
        <f t="shared" si="595"/>
        <v>42.540000000000106</v>
      </c>
      <c r="U4256" s="1">
        <f>Q4256/MainSheet!$C$22</f>
        <v>1</v>
      </c>
    </row>
    <row r="4257" spans="7:21">
      <c r="G4257">
        <f t="shared" si="596"/>
        <v>42.550000000000104</v>
      </c>
      <c r="H4257">
        <f t="shared" si="597"/>
        <v>198000</v>
      </c>
      <c r="I4257" s="2">
        <f>MIN(MainSheet!$C$10/MainSheet!$C$9,MainSheet!$K$9*60)</f>
        <v>660</v>
      </c>
      <c r="J4257" s="1">
        <f>IF(G4257&gt;MainSheet!$C$11,IF(J4256&gt;=0.999,1,(G4257-MainSheet!$C$11)*I4257/$B$2/60),0)</f>
        <v>1</v>
      </c>
      <c r="K4257" s="1">
        <f>IF(G4257&gt;MainSheet!$C$11+$B$6,IF(K4256&gt;=0.999,1,(G4257-MainSheet!$C$11-$B$6)*I4257/$C$2/60),0)</f>
        <v>1</v>
      </c>
      <c r="L4257" s="1">
        <f>IF(G4257&gt;MainSheet!$C$11+$B$6+$C$6,IF(L4256&gt;=0.999,1,(G4257-MainSheet!$C$11-$B$6-$C$6)*I4257/$D$2/60),0)</f>
        <v>1</v>
      </c>
      <c r="M4257">
        <f t="shared" si="598"/>
        <v>1</v>
      </c>
      <c r="N4257" s="2">
        <f t="shared" si="599"/>
        <v>3721.0526315789471</v>
      </c>
      <c r="O4257">
        <f t="shared" si="602"/>
        <v>977.02127659574455</v>
      </c>
      <c r="P4257">
        <f t="shared" si="600"/>
        <v>192000</v>
      </c>
      <c r="Q4257" s="2">
        <f t="shared" si="601"/>
        <v>196698.0739081747</v>
      </c>
      <c r="R4257">
        <f>Q4257/MainSheet!$C$8*(G4257-G4256)+R4256</f>
        <v>6661.9128442942701</v>
      </c>
      <c r="S4257">
        <f t="shared" si="603"/>
        <v>107518.98985259877</v>
      </c>
      <c r="T4257">
        <f t="shared" si="595"/>
        <v>42.550000000000104</v>
      </c>
      <c r="U4257" s="1">
        <f>Q4257/MainSheet!$C$22</f>
        <v>1</v>
      </c>
    </row>
    <row r="4258" spans="7:21">
      <c r="G4258">
        <f t="shared" si="596"/>
        <v>42.560000000000102</v>
      </c>
      <c r="H4258">
        <f t="shared" si="597"/>
        <v>198000</v>
      </c>
      <c r="I4258" s="2">
        <f>MIN(MainSheet!$C$10/MainSheet!$C$9,MainSheet!$K$9*60)</f>
        <v>660</v>
      </c>
      <c r="J4258" s="1">
        <f>IF(G4258&gt;MainSheet!$C$11,IF(J4257&gt;=0.999,1,(G4258-MainSheet!$C$11)*I4258/$B$2/60),0)</f>
        <v>1</v>
      </c>
      <c r="K4258" s="1">
        <f>IF(G4258&gt;MainSheet!$C$11+$B$6,IF(K4257&gt;=0.999,1,(G4258-MainSheet!$C$11-$B$6)*I4258/$C$2/60),0)</f>
        <v>1</v>
      </c>
      <c r="L4258" s="1">
        <f>IF(G4258&gt;MainSheet!$C$11+$B$6+$C$6,IF(L4257&gt;=0.999,1,(G4258-MainSheet!$C$11-$B$6-$C$6)*I4258/$D$2/60),0)</f>
        <v>1</v>
      </c>
      <c r="M4258">
        <f t="shared" si="598"/>
        <v>1</v>
      </c>
      <c r="N4258" s="2">
        <f t="shared" si="599"/>
        <v>3721.0526315789471</v>
      </c>
      <c r="O4258">
        <f t="shared" si="602"/>
        <v>977.02127659574455</v>
      </c>
      <c r="P4258">
        <f t="shared" si="600"/>
        <v>192000</v>
      </c>
      <c r="Q4258" s="2">
        <f t="shared" si="601"/>
        <v>196698.0739081747</v>
      </c>
      <c r="R4258">
        <f>Q4258/MainSheet!$C$8*(G4258-G4257)+R4257</f>
        <v>6663.944090785104</v>
      </c>
      <c r="S4258">
        <f t="shared" si="603"/>
        <v>107551.7728649168</v>
      </c>
      <c r="T4258">
        <f t="shared" si="595"/>
        <v>42.560000000000102</v>
      </c>
      <c r="U4258" s="1">
        <f>Q4258/MainSheet!$C$22</f>
        <v>1</v>
      </c>
    </row>
    <row r="4259" spans="7:21">
      <c r="G4259">
        <f t="shared" si="596"/>
        <v>42.5700000000001</v>
      </c>
      <c r="H4259">
        <f t="shared" si="597"/>
        <v>198000</v>
      </c>
      <c r="I4259" s="2">
        <f>MIN(MainSheet!$C$10/MainSheet!$C$9,MainSheet!$K$9*60)</f>
        <v>660</v>
      </c>
      <c r="J4259" s="1">
        <f>IF(G4259&gt;MainSheet!$C$11,IF(J4258&gt;=0.999,1,(G4259-MainSheet!$C$11)*I4259/$B$2/60),0)</f>
        <v>1</v>
      </c>
      <c r="K4259" s="1">
        <f>IF(G4259&gt;MainSheet!$C$11+$B$6,IF(K4258&gt;=0.999,1,(G4259-MainSheet!$C$11-$B$6)*I4259/$C$2/60),0)</f>
        <v>1</v>
      </c>
      <c r="L4259" s="1">
        <f>IF(G4259&gt;MainSheet!$C$11+$B$6+$C$6,IF(L4258&gt;=0.999,1,(G4259-MainSheet!$C$11-$B$6-$C$6)*I4259/$D$2/60),0)</f>
        <v>1</v>
      </c>
      <c r="M4259">
        <f t="shared" si="598"/>
        <v>1</v>
      </c>
      <c r="N4259" s="2">
        <f t="shared" si="599"/>
        <v>3721.0526315789471</v>
      </c>
      <c r="O4259">
        <f t="shared" si="602"/>
        <v>977.02127659574455</v>
      </c>
      <c r="P4259">
        <f t="shared" si="600"/>
        <v>192000</v>
      </c>
      <c r="Q4259" s="2">
        <f t="shared" si="601"/>
        <v>196698.0739081747</v>
      </c>
      <c r="R4259">
        <f>Q4259/MainSheet!$C$8*(G4259-G4258)+R4258</f>
        <v>6665.9753372759378</v>
      </c>
      <c r="S4259">
        <f t="shared" si="603"/>
        <v>107584.55587723483</v>
      </c>
      <c r="T4259">
        <f t="shared" si="595"/>
        <v>42.5700000000001</v>
      </c>
      <c r="U4259" s="1">
        <f>Q4259/MainSheet!$C$22</f>
        <v>1</v>
      </c>
    </row>
    <row r="4260" spans="7:21">
      <c r="G4260">
        <f t="shared" si="596"/>
        <v>42.580000000000098</v>
      </c>
      <c r="H4260">
        <f t="shared" si="597"/>
        <v>198000</v>
      </c>
      <c r="I4260" s="2">
        <f>MIN(MainSheet!$C$10/MainSheet!$C$9,MainSheet!$K$9*60)</f>
        <v>660</v>
      </c>
      <c r="J4260" s="1">
        <f>IF(G4260&gt;MainSheet!$C$11,IF(J4259&gt;=0.999,1,(G4260-MainSheet!$C$11)*I4260/$B$2/60),0)</f>
        <v>1</v>
      </c>
      <c r="K4260" s="1">
        <f>IF(G4260&gt;MainSheet!$C$11+$B$6,IF(K4259&gt;=0.999,1,(G4260-MainSheet!$C$11-$B$6)*I4260/$C$2/60),0)</f>
        <v>1</v>
      </c>
      <c r="L4260" s="1">
        <f>IF(G4260&gt;MainSheet!$C$11+$B$6+$C$6,IF(L4259&gt;=0.999,1,(G4260-MainSheet!$C$11-$B$6-$C$6)*I4260/$D$2/60),0)</f>
        <v>1</v>
      </c>
      <c r="M4260">
        <f t="shared" si="598"/>
        <v>1</v>
      </c>
      <c r="N4260" s="2">
        <f t="shared" si="599"/>
        <v>3721.0526315789471</v>
      </c>
      <c r="O4260">
        <f t="shared" si="602"/>
        <v>977.02127659574455</v>
      </c>
      <c r="P4260">
        <f t="shared" si="600"/>
        <v>192000</v>
      </c>
      <c r="Q4260" s="2">
        <f t="shared" si="601"/>
        <v>196698.0739081747</v>
      </c>
      <c r="R4260">
        <f>Q4260/MainSheet!$C$8*(G4260-G4259)+R4259</f>
        <v>6668.0065837667717</v>
      </c>
      <c r="S4260">
        <f t="shared" si="603"/>
        <v>107617.33888955286</v>
      </c>
      <c r="T4260">
        <f t="shared" si="595"/>
        <v>42.580000000000098</v>
      </c>
      <c r="U4260" s="1">
        <f>Q4260/MainSheet!$C$22</f>
        <v>1</v>
      </c>
    </row>
    <row r="4261" spans="7:21">
      <c r="G4261">
        <f t="shared" si="596"/>
        <v>42.590000000000096</v>
      </c>
      <c r="H4261">
        <f t="shared" si="597"/>
        <v>198000</v>
      </c>
      <c r="I4261" s="2">
        <f>MIN(MainSheet!$C$10/MainSheet!$C$9,MainSheet!$K$9*60)</f>
        <v>660</v>
      </c>
      <c r="J4261" s="1">
        <f>IF(G4261&gt;MainSheet!$C$11,IF(J4260&gt;=0.999,1,(G4261-MainSheet!$C$11)*I4261/$B$2/60),0)</f>
        <v>1</v>
      </c>
      <c r="K4261" s="1">
        <f>IF(G4261&gt;MainSheet!$C$11+$B$6,IF(K4260&gt;=0.999,1,(G4261-MainSheet!$C$11-$B$6)*I4261/$C$2/60),0)</f>
        <v>1</v>
      </c>
      <c r="L4261" s="1">
        <f>IF(G4261&gt;MainSheet!$C$11+$B$6+$C$6,IF(L4260&gt;=0.999,1,(G4261-MainSheet!$C$11-$B$6-$C$6)*I4261/$D$2/60),0)</f>
        <v>1</v>
      </c>
      <c r="M4261">
        <f t="shared" si="598"/>
        <v>1</v>
      </c>
      <c r="N4261" s="2">
        <f t="shared" si="599"/>
        <v>3721.0526315789471</v>
      </c>
      <c r="O4261">
        <f t="shared" si="602"/>
        <v>977.02127659574455</v>
      </c>
      <c r="P4261">
        <f t="shared" si="600"/>
        <v>192000</v>
      </c>
      <c r="Q4261" s="2">
        <f t="shared" si="601"/>
        <v>196698.0739081747</v>
      </c>
      <c r="R4261">
        <f>Q4261/MainSheet!$C$8*(G4261-G4260)+R4260</f>
        <v>6670.0378302576055</v>
      </c>
      <c r="S4261">
        <f t="shared" si="603"/>
        <v>107650.12190187089</v>
      </c>
      <c r="T4261">
        <f t="shared" si="595"/>
        <v>42.590000000000096</v>
      </c>
      <c r="U4261" s="1">
        <f>Q4261/MainSheet!$C$22</f>
        <v>1</v>
      </c>
    </row>
    <row r="4262" spans="7:21">
      <c r="G4262">
        <f t="shared" si="596"/>
        <v>42.600000000000094</v>
      </c>
      <c r="H4262">
        <f t="shared" si="597"/>
        <v>198000</v>
      </c>
      <c r="I4262" s="2">
        <f>MIN(MainSheet!$C$10/MainSheet!$C$9,MainSheet!$K$9*60)</f>
        <v>660</v>
      </c>
      <c r="J4262" s="1">
        <f>IF(G4262&gt;MainSheet!$C$11,IF(J4261&gt;=0.999,1,(G4262-MainSheet!$C$11)*I4262/$B$2/60),0)</f>
        <v>1</v>
      </c>
      <c r="K4262" s="1">
        <f>IF(G4262&gt;MainSheet!$C$11+$B$6,IF(K4261&gt;=0.999,1,(G4262-MainSheet!$C$11-$B$6)*I4262/$C$2/60),0)</f>
        <v>1</v>
      </c>
      <c r="L4262" s="1">
        <f>IF(G4262&gt;MainSheet!$C$11+$B$6+$C$6,IF(L4261&gt;=0.999,1,(G4262-MainSheet!$C$11-$B$6-$C$6)*I4262/$D$2/60),0)</f>
        <v>1</v>
      </c>
      <c r="M4262">
        <f t="shared" si="598"/>
        <v>1</v>
      </c>
      <c r="N4262" s="2">
        <f t="shared" si="599"/>
        <v>3721.0526315789471</v>
      </c>
      <c r="O4262">
        <f t="shared" si="602"/>
        <v>977.02127659574455</v>
      </c>
      <c r="P4262">
        <f t="shared" si="600"/>
        <v>192000</v>
      </c>
      <c r="Q4262" s="2">
        <f t="shared" si="601"/>
        <v>196698.0739081747</v>
      </c>
      <c r="R4262">
        <f>Q4262/MainSheet!$C$8*(G4262-G4261)+R4261</f>
        <v>6672.0690767484393</v>
      </c>
      <c r="S4262">
        <f t="shared" si="603"/>
        <v>107682.90491418893</v>
      </c>
      <c r="T4262">
        <f t="shared" si="595"/>
        <v>42.600000000000094</v>
      </c>
      <c r="U4262" s="1">
        <f>Q4262/MainSheet!$C$22</f>
        <v>1</v>
      </c>
    </row>
    <row r="4263" spans="7:21">
      <c r="G4263">
        <f t="shared" si="596"/>
        <v>42.610000000000092</v>
      </c>
      <c r="H4263">
        <f t="shared" si="597"/>
        <v>198000</v>
      </c>
      <c r="I4263" s="2">
        <f>MIN(MainSheet!$C$10/MainSheet!$C$9,MainSheet!$K$9*60)</f>
        <v>660</v>
      </c>
      <c r="J4263" s="1">
        <f>IF(G4263&gt;MainSheet!$C$11,IF(J4262&gt;=0.999,1,(G4263-MainSheet!$C$11)*I4263/$B$2/60),0)</f>
        <v>1</v>
      </c>
      <c r="K4263" s="1">
        <f>IF(G4263&gt;MainSheet!$C$11+$B$6,IF(K4262&gt;=0.999,1,(G4263-MainSheet!$C$11-$B$6)*I4263/$C$2/60),0)</f>
        <v>1</v>
      </c>
      <c r="L4263" s="1">
        <f>IF(G4263&gt;MainSheet!$C$11+$B$6+$C$6,IF(L4262&gt;=0.999,1,(G4263-MainSheet!$C$11-$B$6-$C$6)*I4263/$D$2/60),0)</f>
        <v>1</v>
      </c>
      <c r="M4263">
        <f t="shared" si="598"/>
        <v>1</v>
      </c>
      <c r="N4263" s="2">
        <f t="shared" si="599"/>
        <v>3721.0526315789471</v>
      </c>
      <c r="O4263">
        <f t="shared" si="602"/>
        <v>977.02127659574455</v>
      </c>
      <c r="P4263">
        <f t="shared" si="600"/>
        <v>192000</v>
      </c>
      <c r="Q4263" s="2">
        <f t="shared" si="601"/>
        <v>196698.0739081747</v>
      </c>
      <c r="R4263">
        <f>Q4263/MainSheet!$C$8*(G4263-G4262)+R4262</f>
        <v>6674.1003232392732</v>
      </c>
      <c r="S4263">
        <f t="shared" si="603"/>
        <v>107715.68792650696</v>
      </c>
      <c r="T4263">
        <f t="shared" si="595"/>
        <v>42.610000000000092</v>
      </c>
      <c r="U4263" s="1">
        <f>Q4263/MainSheet!$C$22</f>
        <v>1</v>
      </c>
    </row>
    <row r="4264" spans="7:21">
      <c r="G4264">
        <f t="shared" si="596"/>
        <v>42.62000000000009</v>
      </c>
      <c r="H4264">
        <f t="shared" si="597"/>
        <v>198000</v>
      </c>
      <c r="I4264" s="2">
        <f>MIN(MainSheet!$C$10/MainSheet!$C$9,MainSheet!$K$9*60)</f>
        <v>660</v>
      </c>
      <c r="J4264" s="1">
        <f>IF(G4264&gt;MainSheet!$C$11,IF(J4263&gt;=0.999,1,(G4264-MainSheet!$C$11)*I4264/$B$2/60),0)</f>
        <v>1</v>
      </c>
      <c r="K4264" s="1">
        <f>IF(G4264&gt;MainSheet!$C$11+$B$6,IF(K4263&gt;=0.999,1,(G4264-MainSheet!$C$11-$B$6)*I4264/$C$2/60),0)</f>
        <v>1</v>
      </c>
      <c r="L4264" s="1">
        <f>IF(G4264&gt;MainSheet!$C$11+$B$6+$C$6,IF(L4263&gt;=0.999,1,(G4264-MainSheet!$C$11-$B$6-$C$6)*I4264/$D$2/60),0)</f>
        <v>1</v>
      </c>
      <c r="M4264">
        <f t="shared" si="598"/>
        <v>1</v>
      </c>
      <c r="N4264" s="2">
        <f t="shared" si="599"/>
        <v>3721.0526315789471</v>
      </c>
      <c r="O4264">
        <f t="shared" si="602"/>
        <v>977.02127659574455</v>
      </c>
      <c r="P4264">
        <f t="shared" si="600"/>
        <v>192000</v>
      </c>
      <c r="Q4264" s="2">
        <f t="shared" si="601"/>
        <v>196698.0739081747</v>
      </c>
      <c r="R4264">
        <f>Q4264/MainSheet!$C$8*(G4264-G4263)+R4263</f>
        <v>6676.131569730107</v>
      </c>
      <c r="S4264">
        <f t="shared" si="603"/>
        <v>107748.47093882499</v>
      </c>
      <c r="T4264">
        <f t="shared" si="595"/>
        <v>42.62000000000009</v>
      </c>
      <c r="U4264" s="1">
        <f>Q4264/MainSheet!$C$22</f>
        <v>1</v>
      </c>
    </row>
    <row r="4265" spans="7:21">
      <c r="G4265">
        <f t="shared" si="596"/>
        <v>42.630000000000088</v>
      </c>
      <c r="H4265">
        <f t="shared" si="597"/>
        <v>198000</v>
      </c>
      <c r="I4265" s="2">
        <f>MIN(MainSheet!$C$10/MainSheet!$C$9,MainSheet!$K$9*60)</f>
        <v>660</v>
      </c>
      <c r="J4265" s="1">
        <f>IF(G4265&gt;MainSheet!$C$11,IF(J4264&gt;=0.999,1,(G4265-MainSheet!$C$11)*I4265/$B$2/60),0)</f>
        <v>1</v>
      </c>
      <c r="K4265" s="1">
        <f>IF(G4265&gt;MainSheet!$C$11+$B$6,IF(K4264&gt;=0.999,1,(G4265-MainSheet!$C$11-$B$6)*I4265/$C$2/60),0)</f>
        <v>1</v>
      </c>
      <c r="L4265" s="1">
        <f>IF(G4265&gt;MainSheet!$C$11+$B$6+$C$6,IF(L4264&gt;=0.999,1,(G4265-MainSheet!$C$11-$B$6-$C$6)*I4265/$D$2/60),0)</f>
        <v>1</v>
      </c>
      <c r="M4265">
        <f t="shared" si="598"/>
        <v>1</v>
      </c>
      <c r="N4265" s="2">
        <f t="shared" si="599"/>
        <v>3721.0526315789471</v>
      </c>
      <c r="O4265">
        <f t="shared" si="602"/>
        <v>977.02127659574455</v>
      </c>
      <c r="P4265">
        <f t="shared" si="600"/>
        <v>192000</v>
      </c>
      <c r="Q4265" s="2">
        <f t="shared" si="601"/>
        <v>196698.0739081747</v>
      </c>
      <c r="R4265">
        <f>Q4265/MainSheet!$C$8*(G4265-G4264)+R4264</f>
        <v>6678.1628162209408</v>
      </c>
      <c r="S4265">
        <f t="shared" si="603"/>
        <v>107781.25395114302</v>
      </c>
      <c r="T4265">
        <f t="shared" si="595"/>
        <v>42.630000000000088</v>
      </c>
      <c r="U4265" s="1">
        <f>Q4265/MainSheet!$C$22</f>
        <v>1</v>
      </c>
    </row>
    <row r="4266" spans="7:21">
      <c r="G4266">
        <f t="shared" si="596"/>
        <v>42.640000000000086</v>
      </c>
      <c r="H4266">
        <f t="shared" si="597"/>
        <v>198000</v>
      </c>
      <c r="I4266" s="2">
        <f>MIN(MainSheet!$C$10/MainSheet!$C$9,MainSheet!$K$9*60)</f>
        <v>660</v>
      </c>
      <c r="J4266" s="1">
        <f>IF(G4266&gt;MainSheet!$C$11,IF(J4265&gt;=0.999,1,(G4266-MainSheet!$C$11)*I4266/$B$2/60),0)</f>
        <v>1</v>
      </c>
      <c r="K4266" s="1">
        <f>IF(G4266&gt;MainSheet!$C$11+$B$6,IF(K4265&gt;=0.999,1,(G4266-MainSheet!$C$11-$B$6)*I4266/$C$2/60),0)</f>
        <v>1</v>
      </c>
      <c r="L4266" s="1">
        <f>IF(G4266&gt;MainSheet!$C$11+$B$6+$C$6,IF(L4265&gt;=0.999,1,(G4266-MainSheet!$C$11-$B$6-$C$6)*I4266/$D$2/60),0)</f>
        <v>1</v>
      </c>
      <c r="M4266">
        <f t="shared" si="598"/>
        <v>1</v>
      </c>
      <c r="N4266" s="2">
        <f t="shared" si="599"/>
        <v>3721.0526315789471</v>
      </c>
      <c r="O4266">
        <f t="shared" si="602"/>
        <v>977.02127659574455</v>
      </c>
      <c r="P4266">
        <f t="shared" si="600"/>
        <v>192000</v>
      </c>
      <c r="Q4266" s="2">
        <f t="shared" si="601"/>
        <v>196698.0739081747</v>
      </c>
      <c r="R4266">
        <f>Q4266/MainSheet!$C$8*(G4266-G4265)+R4265</f>
        <v>6680.1940627117747</v>
      </c>
      <c r="S4266">
        <f t="shared" si="603"/>
        <v>107814.03696346105</v>
      </c>
      <c r="T4266">
        <f t="shared" si="595"/>
        <v>42.640000000000086</v>
      </c>
      <c r="U4266" s="1">
        <f>Q4266/MainSheet!$C$22</f>
        <v>1</v>
      </c>
    </row>
    <row r="4267" spans="7:21">
      <c r="G4267">
        <f t="shared" si="596"/>
        <v>42.650000000000084</v>
      </c>
      <c r="H4267">
        <f t="shared" si="597"/>
        <v>198000</v>
      </c>
      <c r="I4267" s="2">
        <f>MIN(MainSheet!$C$10/MainSheet!$C$9,MainSheet!$K$9*60)</f>
        <v>660</v>
      </c>
      <c r="J4267" s="1">
        <f>IF(G4267&gt;MainSheet!$C$11,IF(J4266&gt;=0.999,1,(G4267-MainSheet!$C$11)*I4267/$B$2/60),0)</f>
        <v>1</v>
      </c>
      <c r="K4267" s="1">
        <f>IF(G4267&gt;MainSheet!$C$11+$B$6,IF(K4266&gt;=0.999,1,(G4267-MainSheet!$C$11-$B$6)*I4267/$C$2/60),0)</f>
        <v>1</v>
      </c>
      <c r="L4267" s="1">
        <f>IF(G4267&gt;MainSheet!$C$11+$B$6+$C$6,IF(L4266&gt;=0.999,1,(G4267-MainSheet!$C$11-$B$6-$C$6)*I4267/$D$2/60),0)</f>
        <v>1</v>
      </c>
      <c r="M4267">
        <f t="shared" si="598"/>
        <v>1</v>
      </c>
      <c r="N4267" s="2">
        <f t="shared" si="599"/>
        <v>3721.0526315789471</v>
      </c>
      <c r="O4267">
        <f t="shared" si="602"/>
        <v>977.02127659574455</v>
      </c>
      <c r="P4267">
        <f t="shared" si="600"/>
        <v>192000</v>
      </c>
      <c r="Q4267" s="2">
        <f t="shared" si="601"/>
        <v>196698.0739081747</v>
      </c>
      <c r="R4267">
        <f>Q4267/MainSheet!$C$8*(G4267-G4266)+R4266</f>
        <v>6682.2253092026085</v>
      </c>
      <c r="S4267">
        <f t="shared" si="603"/>
        <v>107846.81997577909</v>
      </c>
      <c r="T4267">
        <f t="shared" si="595"/>
        <v>42.650000000000084</v>
      </c>
      <c r="U4267" s="1">
        <f>Q4267/MainSheet!$C$22</f>
        <v>1</v>
      </c>
    </row>
    <row r="4268" spans="7:21">
      <c r="G4268">
        <f t="shared" si="596"/>
        <v>42.660000000000082</v>
      </c>
      <c r="H4268">
        <f t="shared" si="597"/>
        <v>198000</v>
      </c>
      <c r="I4268" s="2">
        <f>MIN(MainSheet!$C$10/MainSheet!$C$9,MainSheet!$K$9*60)</f>
        <v>660</v>
      </c>
      <c r="J4268" s="1">
        <f>IF(G4268&gt;MainSheet!$C$11,IF(J4267&gt;=0.999,1,(G4268-MainSheet!$C$11)*I4268/$B$2/60),0)</f>
        <v>1</v>
      </c>
      <c r="K4268" s="1">
        <f>IF(G4268&gt;MainSheet!$C$11+$B$6,IF(K4267&gt;=0.999,1,(G4268-MainSheet!$C$11-$B$6)*I4268/$C$2/60),0)</f>
        <v>1</v>
      </c>
      <c r="L4268" s="1">
        <f>IF(G4268&gt;MainSheet!$C$11+$B$6+$C$6,IF(L4267&gt;=0.999,1,(G4268-MainSheet!$C$11-$B$6-$C$6)*I4268/$D$2/60),0)</f>
        <v>1</v>
      </c>
      <c r="M4268">
        <f t="shared" si="598"/>
        <v>1</v>
      </c>
      <c r="N4268" s="2">
        <f t="shared" si="599"/>
        <v>3721.0526315789471</v>
      </c>
      <c r="O4268">
        <f t="shared" si="602"/>
        <v>977.02127659574455</v>
      </c>
      <c r="P4268">
        <f t="shared" si="600"/>
        <v>192000</v>
      </c>
      <c r="Q4268" s="2">
        <f t="shared" si="601"/>
        <v>196698.0739081747</v>
      </c>
      <c r="R4268">
        <f>Q4268/MainSheet!$C$8*(G4268-G4267)+R4267</f>
        <v>6684.2565556934424</v>
      </c>
      <c r="S4268">
        <f t="shared" si="603"/>
        <v>107879.60298809712</v>
      </c>
      <c r="T4268">
        <f t="shared" si="595"/>
        <v>42.660000000000082</v>
      </c>
      <c r="U4268" s="1">
        <f>Q4268/MainSheet!$C$22</f>
        <v>1</v>
      </c>
    </row>
    <row r="4269" spans="7:21">
      <c r="G4269">
        <f t="shared" si="596"/>
        <v>42.67000000000008</v>
      </c>
      <c r="H4269">
        <f t="shared" si="597"/>
        <v>198000</v>
      </c>
      <c r="I4269" s="2">
        <f>MIN(MainSheet!$C$10/MainSheet!$C$9,MainSheet!$K$9*60)</f>
        <v>660</v>
      </c>
      <c r="J4269" s="1">
        <f>IF(G4269&gt;MainSheet!$C$11,IF(J4268&gt;=0.999,1,(G4269-MainSheet!$C$11)*I4269/$B$2/60),0)</f>
        <v>1</v>
      </c>
      <c r="K4269" s="1">
        <f>IF(G4269&gt;MainSheet!$C$11+$B$6,IF(K4268&gt;=0.999,1,(G4269-MainSheet!$C$11-$B$6)*I4269/$C$2/60),0)</f>
        <v>1</v>
      </c>
      <c r="L4269" s="1">
        <f>IF(G4269&gt;MainSheet!$C$11+$B$6+$C$6,IF(L4268&gt;=0.999,1,(G4269-MainSheet!$C$11-$B$6-$C$6)*I4269/$D$2/60),0)</f>
        <v>1</v>
      </c>
      <c r="M4269">
        <f t="shared" si="598"/>
        <v>1</v>
      </c>
      <c r="N4269" s="2">
        <f t="shared" si="599"/>
        <v>3721.0526315789471</v>
      </c>
      <c r="O4269">
        <f t="shared" si="602"/>
        <v>977.02127659574455</v>
      </c>
      <c r="P4269">
        <f t="shared" si="600"/>
        <v>192000</v>
      </c>
      <c r="Q4269" s="2">
        <f t="shared" si="601"/>
        <v>196698.0739081747</v>
      </c>
      <c r="R4269">
        <f>Q4269/MainSheet!$C$8*(G4269-G4268)+R4268</f>
        <v>6686.2878021842762</v>
      </c>
      <c r="S4269">
        <f t="shared" si="603"/>
        <v>107912.38600041515</v>
      </c>
      <c r="T4269">
        <f t="shared" si="595"/>
        <v>42.67000000000008</v>
      </c>
      <c r="U4269" s="1">
        <f>Q4269/MainSheet!$C$22</f>
        <v>1</v>
      </c>
    </row>
    <row r="4270" spans="7:21">
      <c r="G4270">
        <f t="shared" si="596"/>
        <v>42.680000000000078</v>
      </c>
      <c r="H4270">
        <f t="shared" si="597"/>
        <v>198000</v>
      </c>
      <c r="I4270" s="2">
        <f>MIN(MainSheet!$C$10/MainSheet!$C$9,MainSheet!$K$9*60)</f>
        <v>660</v>
      </c>
      <c r="J4270" s="1">
        <f>IF(G4270&gt;MainSheet!$C$11,IF(J4269&gt;=0.999,1,(G4270-MainSheet!$C$11)*I4270/$B$2/60),0)</f>
        <v>1</v>
      </c>
      <c r="K4270" s="1">
        <f>IF(G4270&gt;MainSheet!$C$11+$B$6,IF(K4269&gt;=0.999,1,(G4270-MainSheet!$C$11-$B$6)*I4270/$C$2/60),0)</f>
        <v>1</v>
      </c>
      <c r="L4270" s="1">
        <f>IF(G4270&gt;MainSheet!$C$11+$B$6+$C$6,IF(L4269&gt;=0.999,1,(G4270-MainSheet!$C$11-$B$6-$C$6)*I4270/$D$2/60),0)</f>
        <v>1</v>
      </c>
      <c r="M4270">
        <f t="shared" si="598"/>
        <v>1</v>
      </c>
      <c r="N4270" s="2">
        <f t="shared" si="599"/>
        <v>3721.0526315789471</v>
      </c>
      <c r="O4270">
        <f t="shared" si="602"/>
        <v>977.02127659574455</v>
      </c>
      <c r="P4270">
        <f t="shared" si="600"/>
        <v>192000</v>
      </c>
      <c r="Q4270" s="2">
        <f t="shared" si="601"/>
        <v>196698.0739081747</v>
      </c>
      <c r="R4270">
        <f>Q4270/MainSheet!$C$8*(G4270-G4269)+R4269</f>
        <v>6688.31904867511</v>
      </c>
      <c r="S4270">
        <f t="shared" si="603"/>
        <v>107945.16901273318</v>
      </c>
      <c r="T4270">
        <f t="shared" si="595"/>
        <v>42.680000000000078</v>
      </c>
      <c r="U4270" s="1">
        <f>Q4270/MainSheet!$C$22</f>
        <v>1</v>
      </c>
    </row>
    <row r="4271" spans="7:21">
      <c r="G4271">
        <f t="shared" si="596"/>
        <v>42.690000000000076</v>
      </c>
      <c r="H4271">
        <f t="shared" si="597"/>
        <v>198000</v>
      </c>
      <c r="I4271" s="2">
        <f>MIN(MainSheet!$C$10/MainSheet!$C$9,MainSheet!$K$9*60)</f>
        <v>660</v>
      </c>
      <c r="J4271" s="1">
        <f>IF(G4271&gt;MainSheet!$C$11,IF(J4270&gt;=0.999,1,(G4271-MainSheet!$C$11)*I4271/$B$2/60),0)</f>
        <v>1</v>
      </c>
      <c r="K4271" s="1">
        <f>IF(G4271&gt;MainSheet!$C$11+$B$6,IF(K4270&gt;=0.999,1,(G4271-MainSheet!$C$11-$B$6)*I4271/$C$2/60),0)</f>
        <v>1</v>
      </c>
      <c r="L4271" s="1">
        <f>IF(G4271&gt;MainSheet!$C$11+$B$6+$C$6,IF(L4270&gt;=0.999,1,(G4271-MainSheet!$C$11-$B$6-$C$6)*I4271/$D$2/60),0)</f>
        <v>1</v>
      </c>
      <c r="M4271">
        <f t="shared" si="598"/>
        <v>1</v>
      </c>
      <c r="N4271" s="2">
        <f t="shared" si="599"/>
        <v>3721.0526315789471</v>
      </c>
      <c r="O4271">
        <f t="shared" si="602"/>
        <v>977.02127659574455</v>
      </c>
      <c r="P4271">
        <f t="shared" si="600"/>
        <v>192000</v>
      </c>
      <c r="Q4271" s="2">
        <f t="shared" si="601"/>
        <v>196698.0739081747</v>
      </c>
      <c r="R4271">
        <f>Q4271/MainSheet!$C$8*(G4271-G4270)+R4270</f>
        <v>6690.3502951659439</v>
      </c>
      <c r="S4271">
        <f t="shared" si="603"/>
        <v>107977.95202505121</v>
      </c>
      <c r="T4271">
        <f t="shared" si="595"/>
        <v>42.690000000000076</v>
      </c>
      <c r="U4271" s="1">
        <f>Q4271/MainSheet!$C$22</f>
        <v>1</v>
      </c>
    </row>
    <row r="4272" spans="7:21">
      <c r="G4272">
        <f t="shared" si="596"/>
        <v>42.700000000000074</v>
      </c>
      <c r="H4272">
        <f t="shared" si="597"/>
        <v>198000</v>
      </c>
      <c r="I4272" s="2">
        <f>MIN(MainSheet!$C$10/MainSheet!$C$9,MainSheet!$K$9*60)</f>
        <v>660</v>
      </c>
      <c r="J4272" s="1">
        <f>IF(G4272&gt;MainSheet!$C$11,IF(J4271&gt;=0.999,1,(G4272-MainSheet!$C$11)*I4272/$B$2/60),0)</f>
        <v>1</v>
      </c>
      <c r="K4272" s="1">
        <f>IF(G4272&gt;MainSheet!$C$11+$B$6,IF(K4271&gt;=0.999,1,(G4272-MainSheet!$C$11-$B$6)*I4272/$C$2/60),0)</f>
        <v>1</v>
      </c>
      <c r="L4272" s="1">
        <f>IF(G4272&gt;MainSheet!$C$11+$B$6+$C$6,IF(L4271&gt;=0.999,1,(G4272-MainSheet!$C$11-$B$6-$C$6)*I4272/$D$2/60),0)</f>
        <v>1</v>
      </c>
      <c r="M4272">
        <f t="shared" si="598"/>
        <v>1</v>
      </c>
      <c r="N4272" s="2">
        <f t="shared" si="599"/>
        <v>3721.0526315789471</v>
      </c>
      <c r="O4272">
        <f t="shared" si="602"/>
        <v>977.02127659574455</v>
      </c>
      <c r="P4272">
        <f t="shared" si="600"/>
        <v>192000</v>
      </c>
      <c r="Q4272" s="2">
        <f t="shared" si="601"/>
        <v>196698.0739081747</v>
      </c>
      <c r="R4272">
        <f>Q4272/MainSheet!$C$8*(G4272-G4271)+R4271</f>
        <v>6692.3815416567777</v>
      </c>
      <c r="S4272">
        <f t="shared" si="603"/>
        <v>108010.73503736925</v>
      </c>
      <c r="T4272">
        <f t="shared" si="595"/>
        <v>42.700000000000074</v>
      </c>
      <c r="U4272" s="1">
        <f>Q4272/MainSheet!$C$22</f>
        <v>1</v>
      </c>
    </row>
    <row r="4273" spans="7:21">
      <c r="G4273">
        <f t="shared" si="596"/>
        <v>42.710000000000072</v>
      </c>
      <c r="H4273">
        <f t="shared" si="597"/>
        <v>198000</v>
      </c>
      <c r="I4273" s="2">
        <f>MIN(MainSheet!$C$10/MainSheet!$C$9,MainSheet!$K$9*60)</f>
        <v>660</v>
      </c>
      <c r="J4273" s="1">
        <f>IF(G4273&gt;MainSheet!$C$11,IF(J4272&gt;=0.999,1,(G4273-MainSheet!$C$11)*I4273/$B$2/60),0)</f>
        <v>1</v>
      </c>
      <c r="K4273" s="1">
        <f>IF(G4273&gt;MainSheet!$C$11+$B$6,IF(K4272&gt;=0.999,1,(G4273-MainSheet!$C$11-$B$6)*I4273/$C$2/60),0)</f>
        <v>1</v>
      </c>
      <c r="L4273" s="1">
        <f>IF(G4273&gt;MainSheet!$C$11+$B$6+$C$6,IF(L4272&gt;=0.999,1,(G4273-MainSheet!$C$11-$B$6-$C$6)*I4273/$D$2/60),0)</f>
        <v>1</v>
      </c>
      <c r="M4273">
        <f t="shared" si="598"/>
        <v>1</v>
      </c>
      <c r="N4273" s="2">
        <f t="shared" si="599"/>
        <v>3721.0526315789471</v>
      </c>
      <c r="O4273">
        <f t="shared" si="602"/>
        <v>977.02127659574455</v>
      </c>
      <c r="P4273">
        <f t="shared" si="600"/>
        <v>192000</v>
      </c>
      <c r="Q4273" s="2">
        <f t="shared" si="601"/>
        <v>196698.0739081747</v>
      </c>
      <c r="R4273">
        <f>Q4273/MainSheet!$C$8*(G4273-G4272)+R4272</f>
        <v>6694.4127881476115</v>
      </c>
      <c r="S4273">
        <f t="shared" si="603"/>
        <v>108043.51804968728</v>
      </c>
      <c r="T4273">
        <f t="shared" si="595"/>
        <v>42.710000000000072</v>
      </c>
      <c r="U4273" s="1">
        <f>Q4273/MainSheet!$C$22</f>
        <v>1</v>
      </c>
    </row>
    <row r="4274" spans="7:21">
      <c r="G4274">
        <f t="shared" si="596"/>
        <v>42.72000000000007</v>
      </c>
      <c r="H4274">
        <f t="shared" si="597"/>
        <v>198000</v>
      </c>
      <c r="I4274" s="2">
        <f>MIN(MainSheet!$C$10/MainSheet!$C$9,MainSheet!$K$9*60)</f>
        <v>660</v>
      </c>
      <c r="J4274" s="1">
        <f>IF(G4274&gt;MainSheet!$C$11,IF(J4273&gt;=0.999,1,(G4274-MainSheet!$C$11)*I4274/$B$2/60),0)</f>
        <v>1</v>
      </c>
      <c r="K4274" s="1">
        <f>IF(G4274&gt;MainSheet!$C$11+$B$6,IF(K4273&gt;=0.999,1,(G4274-MainSheet!$C$11-$B$6)*I4274/$C$2/60),0)</f>
        <v>1</v>
      </c>
      <c r="L4274" s="1">
        <f>IF(G4274&gt;MainSheet!$C$11+$B$6+$C$6,IF(L4273&gt;=0.999,1,(G4274-MainSheet!$C$11-$B$6-$C$6)*I4274/$D$2/60),0)</f>
        <v>1</v>
      </c>
      <c r="M4274">
        <f t="shared" si="598"/>
        <v>1</v>
      </c>
      <c r="N4274" s="2">
        <f t="shared" si="599"/>
        <v>3721.0526315789471</v>
      </c>
      <c r="O4274">
        <f t="shared" si="602"/>
        <v>977.02127659574455</v>
      </c>
      <c r="P4274">
        <f t="shared" si="600"/>
        <v>192000</v>
      </c>
      <c r="Q4274" s="2">
        <f t="shared" si="601"/>
        <v>196698.0739081747</v>
      </c>
      <c r="R4274">
        <f>Q4274/MainSheet!$C$8*(G4274-G4273)+R4273</f>
        <v>6696.4440346384454</v>
      </c>
      <c r="S4274">
        <f t="shared" si="603"/>
        <v>108076.30106200531</v>
      </c>
      <c r="T4274">
        <f t="shared" si="595"/>
        <v>42.72000000000007</v>
      </c>
      <c r="U4274" s="1">
        <f>Q4274/MainSheet!$C$22</f>
        <v>1</v>
      </c>
    </row>
    <row r="4275" spans="7:21">
      <c r="G4275">
        <f t="shared" si="596"/>
        <v>42.730000000000068</v>
      </c>
      <c r="H4275">
        <f t="shared" si="597"/>
        <v>198000</v>
      </c>
      <c r="I4275" s="2">
        <f>MIN(MainSheet!$C$10/MainSheet!$C$9,MainSheet!$K$9*60)</f>
        <v>660</v>
      </c>
      <c r="J4275" s="1">
        <f>IF(G4275&gt;MainSheet!$C$11,IF(J4274&gt;=0.999,1,(G4275-MainSheet!$C$11)*I4275/$B$2/60),0)</f>
        <v>1</v>
      </c>
      <c r="K4275" s="1">
        <f>IF(G4275&gt;MainSheet!$C$11+$B$6,IF(K4274&gt;=0.999,1,(G4275-MainSheet!$C$11-$B$6)*I4275/$C$2/60),0)</f>
        <v>1</v>
      </c>
      <c r="L4275" s="1">
        <f>IF(G4275&gt;MainSheet!$C$11+$B$6+$C$6,IF(L4274&gt;=0.999,1,(G4275-MainSheet!$C$11-$B$6-$C$6)*I4275/$D$2/60),0)</f>
        <v>1</v>
      </c>
      <c r="M4275">
        <f t="shared" si="598"/>
        <v>1</v>
      </c>
      <c r="N4275" s="2">
        <f t="shared" si="599"/>
        <v>3721.0526315789471</v>
      </c>
      <c r="O4275">
        <f t="shared" si="602"/>
        <v>977.02127659574455</v>
      </c>
      <c r="P4275">
        <f t="shared" si="600"/>
        <v>192000</v>
      </c>
      <c r="Q4275" s="2">
        <f t="shared" si="601"/>
        <v>196698.0739081747</v>
      </c>
      <c r="R4275">
        <f>Q4275/MainSheet!$C$8*(G4275-G4274)+R4274</f>
        <v>6698.4752811292792</v>
      </c>
      <c r="S4275">
        <f t="shared" si="603"/>
        <v>108109.08407432334</v>
      </c>
      <c r="T4275">
        <f t="shared" si="595"/>
        <v>42.730000000000068</v>
      </c>
      <c r="U4275" s="1">
        <f>Q4275/MainSheet!$C$22</f>
        <v>1</v>
      </c>
    </row>
    <row r="4276" spans="7:21">
      <c r="G4276">
        <f t="shared" si="596"/>
        <v>42.740000000000066</v>
      </c>
      <c r="H4276">
        <f t="shared" si="597"/>
        <v>198000</v>
      </c>
      <c r="I4276" s="2">
        <f>MIN(MainSheet!$C$10/MainSheet!$C$9,MainSheet!$K$9*60)</f>
        <v>660</v>
      </c>
      <c r="J4276" s="1">
        <f>IF(G4276&gt;MainSheet!$C$11,IF(J4275&gt;=0.999,1,(G4276-MainSheet!$C$11)*I4276/$B$2/60),0)</f>
        <v>1</v>
      </c>
      <c r="K4276" s="1">
        <f>IF(G4276&gt;MainSheet!$C$11+$B$6,IF(K4275&gt;=0.999,1,(G4276-MainSheet!$C$11-$B$6)*I4276/$C$2/60),0)</f>
        <v>1</v>
      </c>
      <c r="L4276" s="1">
        <f>IF(G4276&gt;MainSheet!$C$11+$B$6+$C$6,IF(L4275&gt;=0.999,1,(G4276-MainSheet!$C$11-$B$6-$C$6)*I4276/$D$2/60),0)</f>
        <v>1</v>
      </c>
      <c r="M4276">
        <f t="shared" si="598"/>
        <v>1</v>
      </c>
      <c r="N4276" s="2">
        <f t="shared" si="599"/>
        <v>3721.0526315789471</v>
      </c>
      <c r="O4276">
        <f t="shared" si="602"/>
        <v>977.02127659574455</v>
      </c>
      <c r="P4276">
        <f t="shared" si="600"/>
        <v>192000</v>
      </c>
      <c r="Q4276" s="2">
        <f t="shared" si="601"/>
        <v>196698.0739081747</v>
      </c>
      <c r="R4276">
        <f>Q4276/MainSheet!$C$8*(G4276-G4275)+R4275</f>
        <v>6700.506527620113</v>
      </c>
      <c r="S4276">
        <f t="shared" si="603"/>
        <v>108141.86708664137</v>
      </c>
      <c r="T4276">
        <f t="shared" si="595"/>
        <v>42.740000000000066</v>
      </c>
      <c r="U4276" s="1">
        <f>Q4276/MainSheet!$C$22</f>
        <v>1</v>
      </c>
    </row>
    <row r="4277" spans="7:21">
      <c r="G4277">
        <f t="shared" si="596"/>
        <v>42.750000000000064</v>
      </c>
      <c r="H4277">
        <f t="shared" si="597"/>
        <v>198000</v>
      </c>
      <c r="I4277" s="2">
        <f>MIN(MainSheet!$C$10/MainSheet!$C$9,MainSheet!$K$9*60)</f>
        <v>660</v>
      </c>
      <c r="J4277" s="1">
        <f>IF(G4277&gt;MainSheet!$C$11,IF(J4276&gt;=0.999,1,(G4277-MainSheet!$C$11)*I4277/$B$2/60),0)</f>
        <v>1</v>
      </c>
      <c r="K4277" s="1">
        <f>IF(G4277&gt;MainSheet!$C$11+$B$6,IF(K4276&gt;=0.999,1,(G4277-MainSheet!$C$11-$B$6)*I4277/$C$2/60),0)</f>
        <v>1</v>
      </c>
      <c r="L4277" s="1">
        <f>IF(G4277&gt;MainSheet!$C$11+$B$6+$C$6,IF(L4276&gt;=0.999,1,(G4277-MainSheet!$C$11-$B$6-$C$6)*I4277/$D$2/60),0)</f>
        <v>1</v>
      </c>
      <c r="M4277">
        <f t="shared" si="598"/>
        <v>1</v>
      </c>
      <c r="N4277" s="2">
        <f t="shared" si="599"/>
        <v>3721.0526315789471</v>
      </c>
      <c r="O4277">
        <f t="shared" si="602"/>
        <v>977.02127659574455</v>
      </c>
      <c r="P4277">
        <f t="shared" si="600"/>
        <v>192000</v>
      </c>
      <c r="Q4277" s="2">
        <f t="shared" si="601"/>
        <v>196698.0739081747</v>
      </c>
      <c r="R4277">
        <f>Q4277/MainSheet!$C$8*(G4277-G4276)+R4276</f>
        <v>6702.5377741109469</v>
      </c>
      <c r="S4277">
        <f t="shared" si="603"/>
        <v>108174.65009895941</v>
      </c>
      <c r="T4277">
        <f t="shared" si="595"/>
        <v>42.750000000000064</v>
      </c>
      <c r="U4277" s="1">
        <f>Q4277/MainSheet!$C$22</f>
        <v>1</v>
      </c>
    </row>
    <row r="4278" spans="7:21">
      <c r="G4278">
        <f t="shared" si="596"/>
        <v>42.760000000000062</v>
      </c>
      <c r="H4278">
        <f t="shared" si="597"/>
        <v>198000</v>
      </c>
      <c r="I4278" s="2">
        <f>MIN(MainSheet!$C$10/MainSheet!$C$9,MainSheet!$K$9*60)</f>
        <v>660</v>
      </c>
      <c r="J4278" s="1">
        <f>IF(G4278&gt;MainSheet!$C$11,IF(J4277&gt;=0.999,1,(G4278-MainSheet!$C$11)*I4278/$B$2/60),0)</f>
        <v>1</v>
      </c>
      <c r="K4278" s="1">
        <f>IF(G4278&gt;MainSheet!$C$11+$B$6,IF(K4277&gt;=0.999,1,(G4278-MainSheet!$C$11-$B$6)*I4278/$C$2/60),0)</f>
        <v>1</v>
      </c>
      <c r="L4278" s="1">
        <f>IF(G4278&gt;MainSheet!$C$11+$B$6+$C$6,IF(L4277&gt;=0.999,1,(G4278-MainSheet!$C$11-$B$6-$C$6)*I4278/$D$2/60),0)</f>
        <v>1</v>
      </c>
      <c r="M4278">
        <f t="shared" si="598"/>
        <v>1</v>
      </c>
      <c r="N4278" s="2">
        <f t="shared" si="599"/>
        <v>3721.0526315789471</v>
      </c>
      <c r="O4278">
        <f t="shared" si="602"/>
        <v>977.02127659574455</v>
      </c>
      <c r="P4278">
        <f t="shared" si="600"/>
        <v>192000</v>
      </c>
      <c r="Q4278" s="2">
        <f t="shared" si="601"/>
        <v>196698.0739081747</v>
      </c>
      <c r="R4278">
        <f>Q4278/MainSheet!$C$8*(G4278-G4277)+R4277</f>
        <v>6704.5690206017807</v>
      </c>
      <c r="S4278">
        <f t="shared" si="603"/>
        <v>108207.43311127744</v>
      </c>
      <c r="T4278">
        <f t="shared" si="595"/>
        <v>42.760000000000062</v>
      </c>
      <c r="U4278" s="1">
        <f>Q4278/MainSheet!$C$22</f>
        <v>1</v>
      </c>
    </row>
    <row r="4279" spans="7:21">
      <c r="G4279">
        <f t="shared" si="596"/>
        <v>42.77000000000006</v>
      </c>
      <c r="H4279">
        <f t="shared" si="597"/>
        <v>198000</v>
      </c>
      <c r="I4279" s="2">
        <f>MIN(MainSheet!$C$10/MainSheet!$C$9,MainSheet!$K$9*60)</f>
        <v>660</v>
      </c>
      <c r="J4279" s="1">
        <f>IF(G4279&gt;MainSheet!$C$11,IF(J4278&gt;=0.999,1,(G4279-MainSheet!$C$11)*I4279/$B$2/60),0)</f>
        <v>1</v>
      </c>
      <c r="K4279" s="1">
        <f>IF(G4279&gt;MainSheet!$C$11+$B$6,IF(K4278&gt;=0.999,1,(G4279-MainSheet!$C$11-$B$6)*I4279/$C$2/60),0)</f>
        <v>1</v>
      </c>
      <c r="L4279" s="1">
        <f>IF(G4279&gt;MainSheet!$C$11+$B$6+$C$6,IF(L4278&gt;=0.999,1,(G4279-MainSheet!$C$11-$B$6-$C$6)*I4279/$D$2/60),0)</f>
        <v>1</v>
      </c>
      <c r="M4279">
        <f t="shared" si="598"/>
        <v>1</v>
      </c>
      <c r="N4279" s="2">
        <f t="shared" si="599"/>
        <v>3721.0526315789471</v>
      </c>
      <c r="O4279">
        <f t="shared" si="602"/>
        <v>977.02127659574455</v>
      </c>
      <c r="P4279">
        <f t="shared" si="600"/>
        <v>192000</v>
      </c>
      <c r="Q4279" s="2">
        <f t="shared" si="601"/>
        <v>196698.0739081747</v>
      </c>
      <c r="R4279">
        <f>Q4279/MainSheet!$C$8*(G4279-G4278)+R4278</f>
        <v>6706.6002670926146</v>
      </c>
      <c r="S4279">
        <f t="shared" si="603"/>
        <v>108240.21612359547</v>
      </c>
      <c r="T4279">
        <f t="shared" si="595"/>
        <v>42.77000000000006</v>
      </c>
      <c r="U4279" s="1">
        <f>Q4279/MainSheet!$C$22</f>
        <v>1</v>
      </c>
    </row>
    <row r="4280" spans="7:21">
      <c r="G4280">
        <f t="shared" si="596"/>
        <v>42.780000000000058</v>
      </c>
      <c r="H4280">
        <f t="shared" si="597"/>
        <v>198000</v>
      </c>
      <c r="I4280" s="2">
        <f>MIN(MainSheet!$C$10/MainSheet!$C$9,MainSheet!$K$9*60)</f>
        <v>660</v>
      </c>
      <c r="J4280" s="1">
        <f>IF(G4280&gt;MainSheet!$C$11,IF(J4279&gt;=0.999,1,(G4280-MainSheet!$C$11)*I4280/$B$2/60),0)</f>
        <v>1</v>
      </c>
      <c r="K4280" s="1">
        <f>IF(G4280&gt;MainSheet!$C$11+$B$6,IF(K4279&gt;=0.999,1,(G4280-MainSheet!$C$11-$B$6)*I4280/$C$2/60),0)</f>
        <v>1</v>
      </c>
      <c r="L4280" s="1">
        <f>IF(G4280&gt;MainSheet!$C$11+$B$6+$C$6,IF(L4279&gt;=0.999,1,(G4280-MainSheet!$C$11-$B$6-$C$6)*I4280/$D$2/60),0)</f>
        <v>1</v>
      </c>
      <c r="M4280">
        <f t="shared" si="598"/>
        <v>1</v>
      </c>
      <c r="N4280" s="2">
        <f t="shared" si="599"/>
        <v>3721.0526315789471</v>
      </c>
      <c r="O4280">
        <f t="shared" si="602"/>
        <v>977.02127659574455</v>
      </c>
      <c r="P4280">
        <f t="shared" si="600"/>
        <v>192000</v>
      </c>
      <c r="Q4280" s="2">
        <f t="shared" si="601"/>
        <v>196698.0739081747</v>
      </c>
      <c r="R4280">
        <f>Q4280/MainSheet!$C$8*(G4280-G4279)+R4279</f>
        <v>6708.6315135834484</v>
      </c>
      <c r="S4280">
        <f t="shared" si="603"/>
        <v>108272.9991359135</v>
      </c>
      <c r="T4280">
        <f t="shared" si="595"/>
        <v>42.780000000000058</v>
      </c>
      <c r="U4280" s="1">
        <f>Q4280/MainSheet!$C$22</f>
        <v>1</v>
      </c>
    </row>
    <row r="4281" spans="7:21">
      <c r="G4281">
        <f t="shared" si="596"/>
        <v>42.790000000000056</v>
      </c>
      <c r="H4281">
        <f t="shared" si="597"/>
        <v>198000</v>
      </c>
      <c r="I4281" s="2">
        <f>MIN(MainSheet!$C$10/MainSheet!$C$9,MainSheet!$K$9*60)</f>
        <v>660</v>
      </c>
      <c r="J4281" s="1">
        <f>IF(G4281&gt;MainSheet!$C$11,IF(J4280&gt;=0.999,1,(G4281-MainSheet!$C$11)*I4281/$B$2/60),0)</f>
        <v>1</v>
      </c>
      <c r="K4281" s="1">
        <f>IF(G4281&gt;MainSheet!$C$11+$B$6,IF(K4280&gt;=0.999,1,(G4281-MainSheet!$C$11-$B$6)*I4281/$C$2/60),0)</f>
        <v>1</v>
      </c>
      <c r="L4281" s="1">
        <f>IF(G4281&gt;MainSheet!$C$11+$B$6+$C$6,IF(L4280&gt;=0.999,1,(G4281-MainSheet!$C$11-$B$6-$C$6)*I4281/$D$2/60),0)</f>
        <v>1</v>
      </c>
      <c r="M4281">
        <f t="shared" si="598"/>
        <v>1</v>
      </c>
      <c r="N4281" s="2">
        <f t="shared" si="599"/>
        <v>3721.0526315789471</v>
      </c>
      <c r="O4281">
        <f t="shared" si="602"/>
        <v>977.02127659574455</v>
      </c>
      <c r="P4281">
        <f t="shared" si="600"/>
        <v>192000</v>
      </c>
      <c r="Q4281" s="2">
        <f t="shared" si="601"/>
        <v>196698.0739081747</v>
      </c>
      <c r="R4281">
        <f>Q4281/MainSheet!$C$8*(G4281-G4280)+R4280</f>
        <v>6710.6627600742822</v>
      </c>
      <c r="S4281">
        <f t="shared" si="603"/>
        <v>108305.78214823153</v>
      </c>
      <c r="T4281">
        <f t="shared" si="595"/>
        <v>42.790000000000056</v>
      </c>
      <c r="U4281" s="1">
        <f>Q4281/MainSheet!$C$22</f>
        <v>1</v>
      </c>
    </row>
    <row r="4282" spans="7:21">
      <c r="G4282">
        <f t="shared" si="596"/>
        <v>42.800000000000054</v>
      </c>
      <c r="H4282">
        <f t="shared" si="597"/>
        <v>198000</v>
      </c>
      <c r="I4282" s="2">
        <f>MIN(MainSheet!$C$10/MainSheet!$C$9,MainSheet!$K$9*60)</f>
        <v>660</v>
      </c>
      <c r="J4282" s="1">
        <f>IF(G4282&gt;MainSheet!$C$11,IF(J4281&gt;=0.999,1,(G4282-MainSheet!$C$11)*I4282/$B$2/60),0)</f>
        <v>1</v>
      </c>
      <c r="K4282" s="1">
        <f>IF(G4282&gt;MainSheet!$C$11+$B$6,IF(K4281&gt;=0.999,1,(G4282-MainSheet!$C$11-$B$6)*I4282/$C$2/60),0)</f>
        <v>1</v>
      </c>
      <c r="L4282" s="1">
        <f>IF(G4282&gt;MainSheet!$C$11+$B$6+$C$6,IF(L4281&gt;=0.999,1,(G4282-MainSheet!$C$11-$B$6-$C$6)*I4282/$D$2/60),0)</f>
        <v>1</v>
      </c>
      <c r="M4282">
        <f t="shared" si="598"/>
        <v>1</v>
      </c>
      <c r="N4282" s="2">
        <f t="shared" si="599"/>
        <v>3721.0526315789471</v>
      </c>
      <c r="O4282">
        <f t="shared" si="602"/>
        <v>977.02127659574455</v>
      </c>
      <c r="P4282">
        <f t="shared" si="600"/>
        <v>192000</v>
      </c>
      <c r="Q4282" s="2">
        <f t="shared" si="601"/>
        <v>196698.0739081747</v>
      </c>
      <c r="R4282">
        <f>Q4282/MainSheet!$C$8*(G4282-G4281)+R4281</f>
        <v>6712.6940065651161</v>
      </c>
      <c r="S4282">
        <f t="shared" si="603"/>
        <v>108338.56516054957</v>
      </c>
      <c r="T4282">
        <f t="shared" si="595"/>
        <v>42.800000000000054</v>
      </c>
      <c r="U4282" s="1">
        <f>Q4282/MainSheet!$C$22</f>
        <v>1</v>
      </c>
    </row>
    <row r="4283" spans="7:21">
      <c r="G4283">
        <f t="shared" si="596"/>
        <v>42.810000000000052</v>
      </c>
      <c r="H4283">
        <f t="shared" si="597"/>
        <v>198000</v>
      </c>
      <c r="I4283" s="2">
        <f>MIN(MainSheet!$C$10/MainSheet!$C$9,MainSheet!$K$9*60)</f>
        <v>660</v>
      </c>
      <c r="J4283" s="1">
        <f>IF(G4283&gt;MainSheet!$C$11,IF(J4282&gt;=0.999,1,(G4283-MainSheet!$C$11)*I4283/$B$2/60),0)</f>
        <v>1</v>
      </c>
      <c r="K4283" s="1">
        <f>IF(G4283&gt;MainSheet!$C$11+$B$6,IF(K4282&gt;=0.999,1,(G4283-MainSheet!$C$11-$B$6)*I4283/$C$2/60),0)</f>
        <v>1</v>
      </c>
      <c r="L4283" s="1">
        <f>IF(G4283&gt;MainSheet!$C$11+$B$6+$C$6,IF(L4282&gt;=0.999,1,(G4283-MainSheet!$C$11-$B$6-$C$6)*I4283/$D$2/60),0)</f>
        <v>1</v>
      </c>
      <c r="M4283">
        <f t="shared" si="598"/>
        <v>1</v>
      </c>
      <c r="N4283" s="2">
        <f t="shared" si="599"/>
        <v>3721.0526315789471</v>
      </c>
      <c r="O4283">
        <f t="shared" si="602"/>
        <v>977.02127659574455</v>
      </c>
      <c r="P4283">
        <f t="shared" si="600"/>
        <v>192000</v>
      </c>
      <c r="Q4283" s="2">
        <f t="shared" si="601"/>
        <v>196698.0739081747</v>
      </c>
      <c r="R4283">
        <f>Q4283/MainSheet!$C$8*(G4283-G4282)+R4282</f>
        <v>6714.7252530559499</v>
      </c>
      <c r="S4283">
        <f t="shared" si="603"/>
        <v>108371.3481728676</v>
      </c>
      <c r="T4283">
        <f t="shared" si="595"/>
        <v>42.810000000000052</v>
      </c>
      <c r="U4283" s="1">
        <f>Q4283/MainSheet!$C$22</f>
        <v>1</v>
      </c>
    </row>
    <row r="4284" spans="7:21">
      <c r="G4284">
        <f t="shared" si="596"/>
        <v>42.82000000000005</v>
      </c>
      <c r="H4284">
        <f t="shared" si="597"/>
        <v>198000</v>
      </c>
      <c r="I4284" s="2">
        <f>MIN(MainSheet!$C$10/MainSheet!$C$9,MainSheet!$K$9*60)</f>
        <v>660</v>
      </c>
      <c r="J4284" s="1">
        <f>IF(G4284&gt;MainSheet!$C$11,IF(J4283&gt;=0.999,1,(G4284-MainSheet!$C$11)*I4284/$B$2/60),0)</f>
        <v>1</v>
      </c>
      <c r="K4284" s="1">
        <f>IF(G4284&gt;MainSheet!$C$11+$B$6,IF(K4283&gt;=0.999,1,(G4284-MainSheet!$C$11-$B$6)*I4284/$C$2/60),0)</f>
        <v>1</v>
      </c>
      <c r="L4284" s="1">
        <f>IF(G4284&gt;MainSheet!$C$11+$B$6+$C$6,IF(L4283&gt;=0.999,1,(G4284-MainSheet!$C$11-$B$6-$C$6)*I4284/$D$2/60),0)</f>
        <v>1</v>
      </c>
      <c r="M4284">
        <f t="shared" si="598"/>
        <v>1</v>
      </c>
      <c r="N4284" s="2">
        <f t="shared" si="599"/>
        <v>3721.0526315789471</v>
      </c>
      <c r="O4284">
        <f t="shared" si="602"/>
        <v>977.02127659574455</v>
      </c>
      <c r="P4284">
        <f t="shared" si="600"/>
        <v>192000</v>
      </c>
      <c r="Q4284" s="2">
        <f t="shared" si="601"/>
        <v>196698.0739081747</v>
      </c>
      <c r="R4284">
        <f>Q4284/MainSheet!$C$8*(G4284-G4283)+R4283</f>
        <v>6716.7564995467837</v>
      </c>
      <c r="S4284">
        <f t="shared" si="603"/>
        <v>108404.13118518563</v>
      </c>
      <c r="T4284">
        <f t="shared" si="595"/>
        <v>42.82000000000005</v>
      </c>
      <c r="U4284" s="1">
        <f>Q4284/MainSheet!$C$22</f>
        <v>1</v>
      </c>
    </row>
    <row r="4285" spans="7:21">
      <c r="G4285">
        <f t="shared" si="596"/>
        <v>42.830000000000048</v>
      </c>
      <c r="H4285">
        <f t="shared" si="597"/>
        <v>198000</v>
      </c>
      <c r="I4285" s="2">
        <f>MIN(MainSheet!$C$10/MainSheet!$C$9,MainSheet!$K$9*60)</f>
        <v>660</v>
      </c>
      <c r="J4285" s="1">
        <f>IF(G4285&gt;MainSheet!$C$11,IF(J4284&gt;=0.999,1,(G4285-MainSheet!$C$11)*I4285/$B$2/60),0)</f>
        <v>1</v>
      </c>
      <c r="K4285" s="1">
        <f>IF(G4285&gt;MainSheet!$C$11+$B$6,IF(K4284&gt;=0.999,1,(G4285-MainSheet!$C$11-$B$6)*I4285/$C$2/60),0)</f>
        <v>1</v>
      </c>
      <c r="L4285" s="1">
        <f>IF(G4285&gt;MainSheet!$C$11+$B$6+$C$6,IF(L4284&gt;=0.999,1,(G4285-MainSheet!$C$11-$B$6-$C$6)*I4285/$D$2/60),0)</f>
        <v>1</v>
      </c>
      <c r="M4285">
        <f t="shared" si="598"/>
        <v>1</v>
      </c>
      <c r="N4285" s="2">
        <f t="shared" si="599"/>
        <v>3721.0526315789471</v>
      </c>
      <c r="O4285">
        <f t="shared" si="602"/>
        <v>977.02127659574455</v>
      </c>
      <c r="P4285">
        <f t="shared" si="600"/>
        <v>192000</v>
      </c>
      <c r="Q4285" s="2">
        <f t="shared" si="601"/>
        <v>196698.0739081747</v>
      </c>
      <c r="R4285">
        <f>Q4285/MainSheet!$C$8*(G4285-G4284)+R4284</f>
        <v>6718.7877460376176</v>
      </c>
      <c r="S4285">
        <f t="shared" si="603"/>
        <v>108436.91419750366</v>
      </c>
      <c r="T4285">
        <f t="shared" si="595"/>
        <v>42.830000000000048</v>
      </c>
      <c r="U4285" s="1">
        <f>Q4285/MainSheet!$C$22</f>
        <v>1</v>
      </c>
    </row>
    <row r="4286" spans="7:21">
      <c r="G4286">
        <f t="shared" si="596"/>
        <v>42.840000000000046</v>
      </c>
      <c r="H4286">
        <f t="shared" si="597"/>
        <v>198000</v>
      </c>
      <c r="I4286" s="2">
        <f>MIN(MainSheet!$C$10/MainSheet!$C$9,MainSheet!$K$9*60)</f>
        <v>660</v>
      </c>
      <c r="J4286" s="1">
        <f>IF(G4286&gt;MainSheet!$C$11,IF(J4285&gt;=0.999,1,(G4286-MainSheet!$C$11)*I4286/$B$2/60),0)</f>
        <v>1</v>
      </c>
      <c r="K4286" s="1">
        <f>IF(G4286&gt;MainSheet!$C$11+$B$6,IF(K4285&gt;=0.999,1,(G4286-MainSheet!$C$11-$B$6)*I4286/$C$2/60),0)</f>
        <v>1</v>
      </c>
      <c r="L4286" s="1">
        <f>IF(G4286&gt;MainSheet!$C$11+$B$6+$C$6,IF(L4285&gt;=0.999,1,(G4286-MainSheet!$C$11-$B$6-$C$6)*I4286/$D$2/60),0)</f>
        <v>1</v>
      </c>
      <c r="M4286">
        <f t="shared" si="598"/>
        <v>1</v>
      </c>
      <c r="N4286" s="2">
        <f t="shared" si="599"/>
        <v>3721.0526315789471</v>
      </c>
      <c r="O4286">
        <f t="shared" si="602"/>
        <v>977.02127659574455</v>
      </c>
      <c r="P4286">
        <f t="shared" si="600"/>
        <v>192000</v>
      </c>
      <c r="Q4286" s="2">
        <f t="shared" si="601"/>
        <v>196698.0739081747</v>
      </c>
      <c r="R4286">
        <f>Q4286/MainSheet!$C$8*(G4286-G4285)+R4285</f>
        <v>6720.8189925284514</v>
      </c>
      <c r="S4286">
        <f t="shared" si="603"/>
        <v>108469.69720982169</v>
      </c>
      <c r="T4286">
        <f t="shared" si="595"/>
        <v>42.840000000000046</v>
      </c>
      <c r="U4286" s="1">
        <f>Q4286/MainSheet!$C$22</f>
        <v>1</v>
      </c>
    </row>
    <row r="4287" spans="7:21">
      <c r="G4287">
        <f t="shared" si="596"/>
        <v>42.850000000000044</v>
      </c>
      <c r="H4287">
        <f t="shared" si="597"/>
        <v>198000</v>
      </c>
      <c r="I4287" s="2">
        <f>MIN(MainSheet!$C$10/MainSheet!$C$9,MainSheet!$K$9*60)</f>
        <v>660</v>
      </c>
      <c r="J4287" s="1">
        <f>IF(G4287&gt;MainSheet!$C$11,IF(J4286&gt;=0.999,1,(G4287-MainSheet!$C$11)*I4287/$B$2/60),0)</f>
        <v>1</v>
      </c>
      <c r="K4287" s="1">
        <f>IF(G4287&gt;MainSheet!$C$11+$B$6,IF(K4286&gt;=0.999,1,(G4287-MainSheet!$C$11-$B$6)*I4287/$C$2/60),0)</f>
        <v>1</v>
      </c>
      <c r="L4287" s="1">
        <f>IF(G4287&gt;MainSheet!$C$11+$B$6+$C$6,IF(L4286&gt;=0.999,1,(G4287-MainSheet!$C$11-$B$6-$C$6)*I4287/$D$2/60),0)</f>
        <v>1</v>
      </c>
      <c r="M4287">
        <f t="shared" si="598"/>
        <v>1</v>
      </c>
      <c r="N4287" s="2">
        <f t="shared" si="599"/>
        <v>3721.0526315789471</v>
      </c>
      <c r="O4287">
        <f t="shared" si="602"/>
        <v>977.02127659574455</v>
      </c>
      <c r="P4287">
        <f t="shared" si="600"/>
        <v>192000</v>
      </c>
      <c r="Q4287" s="2">
        <f t="shared" si="601"/>
        <v>196698.0739081747</v>
      </c>
      <c r="R4287">
        <f>Q4287/MainSheet!$C$8*(G4287-G4286)+R4286</f>
        <v>6722.8502390192853</v>
      </c>
      <c r="S4287">
        <f t="shared" si="603"/>
        <v>108502.48022213973</v>
      </c>
      <c r="T4287">
        <f t="shared" si="595"/>
        <v>42.850000000000044</v>
      </c>
      <c r="U4287" s="1">
        <f>Q4287/MainSheet!$C$22</f>
        <v>1</v>
      </c>
    </row>
    <row r="4288" spans="7:21">
      <c r="G4288">
        <f t="shared" si="596"/>
        <v>42.860000000000042</v>
      </c>
      <c r="H4288">
        <f t="shared" si="597"/>
        <v>198000</v>
      </c>
      <c r="I4288" s="2">
        <f>MIN(MainSheet!$C$10/MainSheet!$C$9,MainSheet!$K$9*60)</f>
        <v>660</v>
      </c>
      <c r="J4288" s="1">
        <f>IF(G4288&gt;MainSheet!$C$11,IF(J4287&gt;=0.999,1,(G4288-MainSheet!$C$11)*I4288/$B$2/60),0)</f>
        <v>1</v>
      </c>
      <c r="K4288" s="1">
        <f>IF(G4288&gt;MainSheet!$C$11+$B$6,IF(K4287&gt;=0.999,1,(G4288-MainSheet!$C$11-$B$6)*I4288/$C$2/60),0)</f>
        <v>1</v>
      </c>
      <c r="L4288" s="1">
        <f>IF(G4288&gt;MainSheet!$C$11+$B$6+$C$6,IF(L4287&gt;=0.999,1,(G4288-MainSheet!$C$11-$B$6-$C$6)*I4288/$D$2/60),0)</f>
        <v>1</v>
      </c>
      <c r="M4288">
        <f t="shared" si="598"/>
        <v>1</v>
      </c>
      <c r="N4288" s="2">
        <f t="shared" si="599"/>
        <v>3721.0526315789471</v>
      </c>
      <c r="O4288">
        <f t="shared" si="602"/>
        <v>977.02127659574455</v>
      </c>
      <c r="P4288">
        <f t="shared" si="600"/>
        <v>192000</v>
      </c>
      <c r="Q4288" s="2">
        <f t="shared" si="601"/>
        <v>196698.0739081747</v>
      </c>
      <c r="R4288">
        <f>Q4288/MainSheet!$C$8*(G4288-G4287)+R4287</f>
        <v>6724.8814855101191</v>
      </c>
      <c r="S4288">
        <f t="shared" si="603"/>
        <v>108535.26323445776</v>
      </c>
      <c r="T4288">
        <f t="shared" si="595"/>
        <v>42.860000000000042</v>
      </c>
      <c r="U4288" s="1">
        <f>Q4288/MainSheet!$C$22</f>
        <v>1</v>
      </c>
    </row>
    <row r="4289" spans="7:21">
      <c r="G4289">
        <f t="shared" si="596"/>
        <v>42.87000000000004</v>
      </c>
      <c r="H4289">
        <f t="shared" si="597"/>
        <v>198000</v>
      </c>
      <c r="I4289" s="2">
        <f>MIN(MainSheet!$C$10/MainSheet!$C$9,MainSheet!$K$9*60)</f>
        <v>660</v>
      </c>
      <c r="J4289" s="1">
        <f>IF(G4289&gt;MainSheet!$C$11,IF(J4288&gt;=0.999,1,(G4289-MainSheet!$C$11)*I4289/$B$2/60),0)</f>
        <v>1</v>
      </c>
      <c r="K4289" s="1">
        <f>IF(G4289&gt;MainSheet!$C$11+$B$6,IF(K4288&gt;=0.999,1,(G4289-MainSheet!$C$11-$B$6)*I4289/$C$2/60),0)</f>
        <v>1</v>
      </c>
      <c r="L4289" s="1">
        <f>IF(G4289&gt;MainSheet!$C$11+$B$6+$C$6,IF(L4288&gt;=0.999,1,(G4289-MainSheet!$C$11-$B$6-$C$6)*I4289/$D$2/60),0)</f>
        <v>1</v>
      </c>
      <c r="M4289">
        <f t="shared" si="598"/>
        <v>1</v>
      </c>
      <c r="N4289" s="2">
        <f t="shared" si="599"/>
        <v>3721.0526315789471</v>
      </c>
      <c r="O4289">
        <f t="shared" si="602"/>
        <v>977.02127659574455</v>
      </c>
      <c r="P4289">
        <f t="shared" si="600"/>
        <v>192000</v>
      </c>
      <c r="Q4289" s="2">
        <f t="shared" si="601"/>
        <v>196698.0739081747</v>
      </c>
      <c r="R4289">
        <f>Q4289/MainSheet!$C$8*(G4289-G4288)+R4288</f>
        <v>6726.9127320009529</v>
      </c>
      <c r="S4289">
        <f t="shared" si="603"/>
        <v>108568.04624677579</v>
      </c>
      <c r="T4289">
        <f t="shared" si="595"/>
        <v>42.87000000000004</v>
      </c>
      <c r="U4289" s="1">
        <f>Q4289/MainSheet!$C$22</f>
        <v>1</v>
      </c>
    </row>
    <row r="4290" spans="7:21">
      <c r="G4290">
        <f t="shared" si="596"/>
        <v>42.880000000000038</v>
      </c>
      <c r="H4290">
        <f t="shared" si="597"/>
        <v>198000</v>
      </c>
      <c r="I4290" s="2">
        <f>MIN(MainSheet!$C$10/MainSheet!$C$9,MainSheet!$K$9*60)</f>
        <v>660</v>
      </c>
      <c r="J4290" s="1">
        <f>IF(G4290&gt;MainSheet!$C$11,IF(J4289&gt;=0.999,1,(G4290-MainSheet!$C$11)*I4290/$B$2/60),0)</f>
        <v>1</v>
      </c>
      <c r="K4290" s="1">
        <f>IF(G4290&gt;MainSheet!$C$11+$B$6,IF(K4289&gt;=0.999,1,(G4290-MainSheet!$C$11-$B$6)*I4290/$C$2/60),0)</f>
        <v>1</v>
      </c>
      <c r="L4290" s="1">
        <f>IF(G4290&gt;MainSheet!$C$11+$B$6+$C$6,IF(L4289&gt;=0.999,1,(G4290-MainSheet!$C$11-$B$6-$C$6)*I4290/$D$2/60),0)</f>
        <v>1</v>
      </c>
      <c r="M4290">
        <f t="shared" si="598"/>
        <v>1</v>
      </c>
      <c r="N4290" s="2">
        <f t="shared" si="599"/>
        <v>3721.0526315789471</v>
      </c>
      <c r="O4290">
        <f t="shared" si="602"/>
        <v>977.02127659574455</v>
      </c>
      <c r="P4290">
        <f t="shared" si="600"/>
        <v>192000</v>
      </c>
      <c r="Q4290" s="2">
        <f t="shared" si="601"/>
        <v>196698.0739081747</v>
      </c>
      <c r="R4290">
        <f>Q4290/MainSheet!$C$8*(G4290-G4289)+R4289</f>
        <v>6728.9439784917868</v>
      </c>
      <c r="S4290">
        <f t="shared" si="603"/>
        <v>108600.82925909382</v>
      </c>
      <c r="T4290">
        <f t="shared" si="595"/>
        <v>42.880000000000038</v>
      </c>
      <c r="U4290" s="1">
        <f>Q4290/MainSheet!$C$22</f>
        <v>1</v>
      </c>
    </row>
    <row r="4291" spans="7:21">
      <c r="G4291">
        <f t="shared" si="596"/>
        <v>42.890000000000036</v>
      </c>
      <c r="H4291">
        <f t="shared" si="597"/>
        <v>198000</v>
      </c>
      <c r="I4291" s="2">
        <f>MIN(MainSheet!$C$10/MainSheet!$C$9,MainSheet!$K$9*60)</f>
        <v>660</v>
      </c>
      <c r="J4291" s="1">
        <f>IF(G4291&gt;MainSheet!$C$11,IF(J4290&gt;=0.999,1,(G4291-MainSheet!$C$11)*I4291/$B$2/60),0)</f>
        <v>1</v>
      </c>
      <c r="K4291" s="1">
        <f>IF(G4291&gt;MainSheet!$C$11+$B$6,IF(K4290&gt;=0.999,1,(G4291-MainSheet!$C$11-$B$6)*I4291/$C$2/60),0)</f>
        <v>1</v>
      </c>
      <c r="L4291" s="1">
        <f>IF(G4291&gt;MainSheet!$C$11+$B$6+$C$6,IF(L4290&gt;=0.999,1,(G4291-MainSheet!$C$11-$B$6-$C$6)*I4291/$D$2/60),0)</f>
        <v>1</v>
      </c>
      <c r="M4291">
        <f t="shared" si="598"/>
        <v>1</v>
      </c>
      <c r="N4291" s="2">
        <f t="shared" si="599"/>
        <v>3721.0526315789471</v>
      </c>
      <c r="O4291">
        <f t="shared" si="602"/>
        <v>977.02127659574455</v>
      </c>
      <c r="P4291">
        <f t="shared" si="600"/>
        <v>192000</v>
      </c>
      <c r="Q4291" s="2">
        <f t="shared" si="601"/>
        <v>196698.0739081747</v>
      </c>
      <c r="R4291">
        <f>Q4291/MainSheet!$C$8*(G4291-G4290)+R4290</f>
        <v>6730.9752249826206</v>
      </c>
      <c r="S4291">
        <f t="shared" si="603"/>
        <v>108633.61227141185</v>
      </c>
      <c r="T4291">
        <f t="shared" ref="T4291:T4354" si="604">G4291</f>
        <v>42.890000000000036</v>
      </c>
      <c r="U4291" s="1">
        <f>Q4291/MainSheet!$C$22</f>
        <v>1</v>
      </c>
    </row>
    <row r="4292" spans="7:21">
      <c r="G4292">
        <f t="shared" ref="G4292:G4355" si="605">G4291+$F$2</f>
        <v>42.900000000000034</v>
      </c>
      <c r="H4292">
        <f t="shared" ref="H4292:H4355" si="606">H4291</f>
        <v>198000</v>
      </c>
      <c r="I4292" s="2">
        <f>MIN(MainSheet!$C$10/MainSheet!$C$9,MainSheet!$K$9*60)</f>
        <v>660</v>
      </c>
      <c r="J4292" s="1">
        <f>IF(G4292&gt;MainSheet!$C$11,IF(J4291&gt;=0.999,1,(G4292-MainSheet!$C$11)*I4292/$B$2/60),0)</f>
        <v>1</v>
      </c>
      <c r="K4292" s="1">
        <f>IF(G4292&gt;MainSheet!$C$11+$B$6,IF(K4291&gt;=0.999,1,(G4292-MainSheet!$C$11-$B$6)*I4292/$C$2/60),0)</f>
        <v>1</v>
      </c>
      <c r="L4292" s="1">
        <f>IF(G4292&gt;MainSheet!$C$11+$B$6+$C$6,IF(L4291&gt;=0.999,1,(G4292-MainSheet!$C$11-$B$6-$C$6)*I4292/$D$2/60),0)</f>
        <v>1</v>
      </c>
      <c r="M4292">
        <f t="shared" ref="M4292:M4355" si="607">(J4292*$B$2+K4292*$C$2+L4292*$D$2)/SUM($B$2:$D$2)</f>
        <v>1</v>
      </c>
      <c r="N4292" s="2">
        <f t="shared" ref="N4292:N4355" si="608">IF(J4292&gt;=0.01,((1-J4292)*B$3+B$4*(J4292)),0)</f>
        <v>3721.0526315789471</v>
      </c>
      <c r="O4292">
        <f t="shared" si="602"/>
        <v>977.02127659574455</v>
      </c>
      <c r="P4292">
        <f t="shared" ref="P4292:P4355" si="609">IF(IF(N4292+O4292&gt;H4292,H4292-O4292-N4292,IF(L4292&gt;0,((1-L4292)*D$3+D$4*(L4292)),0))+O4292+N4292&gt;H4292,H4292-N4292-O4292,IF(N4292+O4292&gt;H4292,H4292-O4292-N4292,IF(L4292&gt;0,((1-L4292)*D$3+D$4*(L4292)),0)))</f>
        <v>192000</v>
      </c>
      <c r="Q4292" s="2">
        <f t="shared" ref="Q4292:Q4355" si="610">SUM(N4292:P4292)</f>
        <v>196698.0739081747</v>
      </c>
      <c r="R4292">
        <f>Q4292/MainSheet!$C$8*(G4292-G4291)+R4291</f>
        <v>6733.0064714734544</v>
      </c>
      <c r="S4292">
        <f t="shared" si="603"/>
        <v>108666.39528372989</v>
      </c>
      <c r="T4292">
        <f t="shared" si="604"/>
        <v>42.900000000000034</v>
      </c>
      <c r="U4292" s="1">
        <f>Q4292/MainSheet!$C$22</f>
        <v>1</v>
      </c>
    </row>
    <row r="4293" spans="7:21">
      <c r="G4293">
        <f t="shared" si="605"/>
        <v>42.910000000000032</v>
      </c>
      <c r="H4293">
        <f t="shared" si="606"/>
        <v>198000</v>
      </c>
      <c r="I4293" s="2">
        <f>MIN(MainSheet!$C$10/MainSheet!$C$9,MainSheet!$K$9*60)</f>
        <v>660</v>
      </c>
      <c r="J4293" s="1">
        <f>IF(G4293&gt;MainSheet!$C$11,IF(J4292&gt;=0.999,1,(G4293-MainSheet!$C$11)*I4293/$B$2/60),0)</f>
        <v>1</v>
      </c>
      <c r="K4293" s="1">
        <f>IF(G4293&gt;MainSheet!$C$11+$B$6,IF(K4292&gt;=0.999,1,(G4293-MainSheet!$C$11-$B$6)*I4293/$C$2/60),0)</f>
        <v>1</v>
      </c>
      <c r="L4293" s="1">
        <f>IF(G4293&gt;MainSheet!$C$11+$B$6+$C$6,IF(L4292&gt;=0.999,1,(G4293-MainSheet!$C$11-$B$6-$C$6)*I4293/$D$2/60),0)</f>
        <v>1</v>
      </c>
      <c r="M4293">
        <f t="shared" si="607"/>
        <v>1</v>
      </c>
      <c r="N4293" s="2">
        <f t="shared" si="608"/>
        <v>3721.0526315789471</v>
      </c>
      <c r="O4293">
        <f t="shared" ref="O4293:O4356" si="611">IF(K4293&gt;=0.01,((1-K4293)*C$3+C$4*(K4293)),0)</f>
        <v>977.02127659574455</v>
      </c>
      <c r="P4293">
        <f t="shared" si="609"/>
        <v>192000</v>
      </c>
      <c r="Q4293" s="2">
        <f t="shared" si="610"/>
        <v>196698.0739081747</v>
      </c>
      <c r="R4293">
        <f>Q4293/MainSheet!$C$8*(G4293-G4292)+R4292</f>
        <v>6735.0377179642883</v>
      </c>
      <c r="S4293">
        <f t="shared" ref="S4293:S4356" si="612">Q4293*$F$2/60+S4292</f>
        <v>108699.17829604792</v>
      </c>
      <c r="T4293">
        <f t="shared" si="604"/>
        <v>42.910000000000032</v>
      </c>
      <c r="U4293" s="1">
        <f>Q4293/MainSheet!$C$22</f>
        <v>1</v>
      </c>
    </row>
    <row r="4294" spans="7:21">
      <c r="G4294">
        <f t="shared" si="605"/>
        <v>42.92000000000003</v>
      </c>
      <c r="H4294">
        <f t="shared" si="606"/>
        <v>198000</v>
      </c>
      <c r="I4294" s="2">
        <f>MIN(MainSheet!$C$10/MainSheet!$C$9,MainSheet!$K$9*60)</f>
        <v>660</v>
      </c>
      <c r="J4294" s="1">
        <f>IF(G4294&gt;MainSheet!$C$11,IF(J4293&gt;=0.999,1,(G4294-MainSheet!$C$11)*I4294/$B$2/60),0)</f>
        <v>1</v>
      </c>
      <c r="K4294" s="1">
        <f>IF(G4294&gt;MainSheet!$C$11+$B$6,IF(K4293&gt;=0.999,1,(G4294-MainSheet!$C$11-$B$6)*I4294/$C$2/60),0)</f>
        <v>1</v>
      </c>
      <c r="L4294" s="1">
        <f>IF(G4294&gt;MainSheet!$C$11+$B$6+$C$6,IF(L4293&gt;=0.999,1,(G4294-MainSheet!$C$11-$B$6-$C$6)*I4294/$D$2/60),0)</f>
        <v>1</v>
      </c>
      <c r="M4294">
        <f t="shared" si="607"/>
        <v>1</v>
      </c>
      <c r="N4294" s="2">
        <f t="shared" si="608"/>
        <v>3721.0526315789471</v>
      </c>
      <c r="O4294">
        <f t="shared" si="611"/>
        <v>977.02127659574455</v>
      </c>
      <c r="P4294">
        <f t="shared" si="609"/>
        <v>192000</v>
      </c>
      <c r="Q4294" s="2">
        <f t="shared" si="610"/>
        <v>196698.0739081747</v>
      </c>
      <c r="R4294">
        <f>Q4294/MainSheet!$C$8*(G4294-G4293)+R4293</f>
        <v>6737.0689644551221</v>
      </c>
      <c r="S4294">
        <f t="shared" si="612"/>
        <v>108731.96130836595</v>
      </c>
      <c r="T4294">
        <f t="shared" si="604"/>
        <v>42.92000000000003</v>
      </c>
      <c r="U4294" s="1">
        <f>Q4294/MainSheet!$C$22</f>
        <v>1</v>
      </c>
    </row>
    <row r="4295" spans="7:21">
      <c r="G4295">
        <f t="shared" si="605"/>
        <v>42.930000000000028</v>
      </c>
      <c r="H4295">
        <f t="shared" si="606"/>
        <v>198000</v>
      </c>
      <c r="I4295" s="2">
        <f>MIN(MainSheet!$C$10/MainSheet!$C$9,MainSheet!$K$9*60)</f>
        <v>660</v>
      </c>
      <c r="J4295" s="1">
        <f>IF(G4295&gt;MainSheet!$C$11,IF(J4294&gt;=0.999,1,(G4295-MainSheet!$C$11)*I4295/$B$2/60),0)</f>
        <v>1</v>
      </c>
      <c r="K4295" s="1">
        <f>IF(G4295&gt;MainSheet!$C$11+$B$6,IF(K4294&gt;=0.999,1,(G4295-MainSheet!$C$11-$B$6)*I4295/$C$2/60),0)</f>
        <v>1</v>
      </c>
      <c r="L4295" s="1">
        <f>IF(G4295&gt;MainSheet!$C$11+$B$6+$C$6,IF(L4294&gt;=0.999,1,(G4295-MainSheet!$C$11-$B$6-$C$6)*I4295/$D$2/60),0)</f>
        <v>1</v>
      </c>
      <c r="M4295">
        <f t="shared" si="607"/>
        <v>1</v>
      </c>
      <c r="N4295" s="2">
        <f t="shared" si="608"/>
        <v>3721.0526315789471</v>
      </c>
      <c r="O4295">
        <f t="shared" si="611"/>
        <v>977.02127659574455</v>
      </c>
      <c r="P4295">
        <f t="shared" si="609"/>
        <v>192000</v>
      </c>
      <c r="Q4295" s="2">
        <f t="shared" si="610"/>
        <v>196698.0739081747</v>
      </c>
      <c r="R4295">
        <f>Q4295/MainSheet!$C$8*(G4295-G4294)+R4294</f>
        <v>6739.100210945956</v>
      </c>
      <c r="S4295">
        <f t="shared" si="612"/>
        <v>108764.74432068398</v>
      </c>
      <c r="T4295">
        <f t="shared" si="604"/>
        <v>42.930000000000028</v>
      </c>
      <c r="U4295" s="1">
        <f>Q4295/MainSheet!$C$22</f>
        <v>1</v>
      </c>
    </row>
    <row r="4296" spans="7:21">
      <c r="G4296">
        <f t="shared" si="605"/>
        <v>42.940000000000026</v>
      </c>
      <c r="H4296">
        <f t="shared" si="606"/>
        <v>198000</v>
      </c>
      <c r="I4296" s="2">
        <f>MIN(MainSheet!$C$10/MainSheet!$C$9,MainSheet!$K$9*60)</f>
        <v>660</v>
      </c>
      <c r="J4296" s="1">
        <f>IF(G4296&gt;MainSheet!$C$11,IF(J4295&gt;=0.999,1,(G4296-MainSheet!$C$11)*I4296/$B$2/60),0)</f>
        <v>1</v>
      </c>
      <c r="K4296" s="1">
        <f>IF(G4296&gt;MainSheet!$C$11+$B$6,IF(K4295&gt;=0.999,1,(G4296-MainSheet!$C$11-$B$6)*I4296/$C$2/60),0)</f>
        <v>1</v>
      </c>
      <c r="L4296" s="1">
        <f>IF(G4296&gt;MainSheet!$C$11+$B$6+$C$6,IF(L4295&gt;=0.999,1,(G4296-MainSheet!$C$11-$B$6-$C$6)*I4296/$D$2/60),0)</f>
        <v>1</v>
      </c>
      <c r="M4296">
        <f t="shared" si="607"/>
        <v>1</v>
      </c>
      <c r="N4296" s="2">
        <f t="shared" si="608"/>
        <v>3721.0526315789471</v>
      </c>
      <c r="O4296">
        <f t="shared" si="611"/>
        <v>977.02127659574455</v>
      </c>
      <c r="P4296">
        <f t="shared" si="609"/>
        <v>192000</v>
      </c>
      <c r="Q4296" s="2">
        <f t="shared" si="610"/>
        <v>196698.0739081747</v>
      </c>
      <c r="R4296">
        <f>Q4296/MainSheet!$C$8*(G4296-G4295)+R4295</f>
        <v>6741.1314574367898</v>
      </c>
      <c r="S4296">
        <f t="shared" si="612"/>
        <v>108797.52733300201</v>
      </c>
      <c r="T4296">
        <f t="shared" si="604"/>
        <v>42.940000000000026</v>
      </c>
      <c r="U4296" s="1">
        <f>Q4296/MainSheet!$C$22</f>
        <v>1</v>
      </c>
    </row>
    <row r="4297" spans="7:21">
      <c r="G4297">
        <f t="shared" si="605"/>
        <v>42.950000000000024</v>
      </c>
      <c r="H4297">
        <f t="shared" si="606"/>
        <v>198000</v>
      </c>
      <c r="I4297" s="2">
        <f>MIN(MainSheet!$C$10/MainSheet!$C$9,MainSheet!$K$9*60)</f>
        <v>660</v>
      </c>
      <c r="J4297" s="1">
        <f>IF(G4297&gt;MainSheet!$C$11,IF(J4296&gt;=0.999,1,(G4297-MainSheet!$C$11)*I4297/$B$2/60),0)</f>
        <v>1</v>
      </c>
      <c r="K4297" s="1">
        <f>IF(G4297&gt;MainSheet!$C$11+$B$6,IF(K4296&gt;=0.999,1,(G4297-MainSheet!$C$11-$B$6)*I4297/$C$2/60),0)</f>
        <v>1</v>
      </c>
      <c r="L4297" s="1">
        <f>IF(G4297&gt;MainSheet!$C$11+$B$6+$C$6,IF(L4296&gt;=0.999,1,(G4297-MainSheet!$C$11-$B$6-$C$6)*I4297/$D$2/60),0)</f>
        <v>1</v>
      </c>
      <c r="M4297">
        <f t="shared" si="607"/>
        <v>1</v>
      </c>
      <c r="N4297" s="2">
        <f t="shared" si="608"/>
        <v>3721.0526315789471</v>
      </c>
      <c r="O4297">
        <f t="shared" si="611"/>
        <v>977.02127659574455</v>
      </c>
      <c r="P4297">
        <f t="shared" si="609"/>
        <v>192000</v>
      </c>
      <c r="Q4297" s="2">
        <f t="shared" si="610"/>
        <v>196698.0739081747</v>
      </c>
      <c r="R4297">
        <f>Q4297/MainSheet!$C$8*(G4297-G4296)+R4296</f>
        <v>6743.1627039276236</v>
      </c>
      <c r="S4297">
        <f t="shared" si="612"/>
        <v>108830.31034532005</v>
      </c>
      <c r="T4297">
        <f t="shared" si="604"/>
        <v>42.950000000000024</v>
      </c>
      <c r="U4297" s="1">
        <f>Q4297/MainSheet!$C$22</f>
        <v>1</v>
      </c>
    </row>
    <row r="4298" spans="7:21">
      <c r="G4298">
        <f t="shared" si="605"/>
        <v>42.960000000000022</v>
      </c>
      <c r="H4298">
        <f t="shared" si="606"/>
        <v>198000</v>
      </c>
      <c r="I4298" s="2">
        <f>MIN(MainSheet!$C$10/MainSheet!$C$9,MainSheet!$K$9*60)</f>
        <v>660</v>
      </c>
      <c r="J4298" s="1">
        <f>IF(G4298&gt;MainSheet!$C$11,IF(J4297&gt;=0.999,1,(G4298-MainSheet!$C$11)*I4298/$B$2/60),0)</f>
        <v>1</v>
      </c>
      <c r="K4298" s="1">
        <f>IF(G4298&gt;MainSheet!$C$11+$B$6,IF(K4297&gt;=0.999,1,(G4298-MainSheet!$C$11-$B$6)*I4298/$C$2/60),0)</f>
        <v>1</v>
      </c>
      <c r="L4298" s="1">
        <f>IF(G4298&gt;MainSheet!$C$11+$B$6+$C$6,IF(L4297&gt;=0.999,1,(G4298-MainSheet!$C$11-$B$6-$C$6)*I4298/$D$2/60),0)</f>
        <v>1</v>
      </c>
      <c r="M4298">
        <f t="shared" si="607"/>
        <v>1</v>
      </c>
      <c r="N4298" s="2">
        <f t="shared" si="608"/>
        <v>3721.0526315789471</v>
      </c>
      <c r="O4298">
        <f t="shared" si="611"/>
        <v>977.02127659574455</v>
      </c>
      <c r="P4298">
        <f t="shared" si="609"/>
        <v>192000</v>
      </c>
      <c r="Q4298" s="2">
        <f t="shared" si="610"/>
        <v>196698.0739081747</v>
      </c>
      <c r="R4298">
        <f>Q4298/MainSheet!$C$8*(G4298-G4297)+R4297</f>
        <v>6745.1939504184575</v>
      </c>
      <c r="S4298">
        <f t="shared" si="612"/>
        <v>108863.09335763808</v>
      </c>
      <c r="T4298">
        <f t="shared" si="604"/>
        <v>42.960000000000022</v>
      </c>
      <c r="U4298" s="1">
        <f>Q4298/MainSheet!$C$22</f>
        <v>1</v>
      </c>
    </row>
    <row r="4299" spans="7:21">
      <c r="G4299">
        <f t="shared" si="605"/>
        <v>42.97000000000002</v>
      </c>
      <c r="H4299">
        <f t="shared" si="606"/>
        <v>198000</v>
      </c>
      <c r="I4299" s="2">
        <f>MIN(MainSheet!$C$10/MainSheet!$C$9,MainSheet!$K$9*60)</f>
        <v>660</v>
      </c>
      <c r="J4299" s="1">
        <f>IF(G4299&gt;MainSheet!$C$11,IF(J4298&gt;=0.999,1,(G4299-MainSheet!$C$11)*I4299/$B$2/60),0)</f>
        <v>1</v>
      </c>
      <c r="K4299" s="1">
        <f>IF(G4299&gt;MainSheet!$C$11+$B$6,IF(K4298&gt;=0.999,1,(G4299-MainSheet!$C$11-$B$6)*I4299/$C$2/60),0)</f>
        <v>1</v>
      </c>
      <c r="L4299" s="1">
        <f>IF(G4299&gt;MainSheet!$C$11+$B$6+$C$6,IF(L4298&gt;=0.999,1,(G4299-MainSheet!$C$11-$B$6-$C$6)*I4299/$D$2/60),0)</f>
        <v>1</v>
      </c>
      <c r="M4299">
        <f t="shared" si="607"/>
        <v>1</v>
      </c>
      <c r="N4299" s="2">
        <f t="shared" si="608"/>
        <v>3721.0526315789471</v>
      </c>
      <c r="O4299">
        <f t="shared" si="611"/>
        <v>977.02127659574455</v>
      </c>
      <c r="P4299">
        <f t="shared" si="609"/>
        <v>192000</v>
      </c>
      <c r="Q4299" s="2">
        <f t="shared" si="610"/>
        <v>196698.0739081747</v>
      </c>
      <c r="R4299">
        <f>Q4299/MainSheet!$C$8*(G4299-G4298)+R4298</f>
        <v>6747.2251969092913</v>
      </c>
      <c r="S4299">
        <f t="shared" si="612"/>
        <v>108895.87636995611</v>
      </c>
      <c r="T4299">
        <f t="shared" si="604"/>
        <v>42.97000000000002</v>
      </c>
      <c r="U4299" s="1">
        <f>Q4299/MainSheet!$C$22</f>
        <v>1</v>
      </c>
    </row>
    <row r="4300" spans="7:21">
      <c r="G4300">
        <f t="shared" si="605"/>
        <v>42.980000000000018</v>
      </c>
      <c r="H4300">
        <f t="shared" si="606"/>
        <v>198000</v>
      </c>
      <c r="I4300" s="2">
        <f>MIN(MainSheet!$C$10/MainSheet!$C$9,MainSheet!$K$9*60)</f>
        <v>660</v>
      </c>
      <c r="J4300" s="1">
        <f>IF(G4300&gt;MainSheet!$C$11,IF(J4299&gt;=0.999,1,(G4300-MainSheet!$C$11)*I4300/$B$2/60),0)</f>
        <v>1</v>
      </c>
      <c r="K4300" s="1">
        <f>IF(G4300&gt;MainSheet!$C$11+$B$6,IF(K4299&gt;=0.999,1,(G4300-MainSheet!$C$11-$B$6)*I4300/$C$2/60),0)</f>
        <v>1</v>
      </c>
      <c r="L4300" s="1">
        <f>IF(G4300&gt;MainSheet!$C$11+$B$6+$C$6,IF(L4299&gt;=0.999,1,(G4300-MainSheet!$C$11-$B$6-$C$6)*I4300/$D$2/60),0)</f>
        <v>1</v>
      </c>
      <c r="M4300">
        <f t="shared" si="607"/>
        <v>1</v>
      </c>
      <c r="N4300" s="2">
        <f t="shared" si="608"/>
        <v>3721.0526315789471</v>
      </c>
      <c r="O4300">
        <f t="shared" si="611"/>
        <v>977.02127659574455</v>
      </c>
      <c r="P4300">
        <f t="shared" si="609"/>
        <v>192000</v>
      </c>
      <c r="Q4300" s="2">
        <f t="shared" si="610"/>
        <v>196698.0739081747</v>
      </c>
      <c r="R4300">
        <f>Q4300/MainSheet!$C$8*(G4300-G4299)+R4299</f>
        <v>6749.2564434001251</v>
      </c>
      <c r="S4300">
        <f t="shared" si="612"/>
        <v>108928.65938227414</v>
      </c>
      <c r="T4300">
        <f t="shared" si="604"/>
        <v>42.980000000000018</v>
      </c>
      <c r="U4300" s="1">
        <f>Q4300/MainSheet!$C$22</f>
        <v>1</v>
      </c>
    </row>
    <row r="4301" spans="7:21">
      <c r="G4301">
        <f t="shared" si="605"/>
        <v>42.990000000000016</v>
      </c>
      <c r="H4301">
        <f t="shared" si="606"/>
        <v>198000</v>
      </c>
      <c r="I4301" s="2">
        <f>MIN(MainSheet!$C$10/MainSheet!$C$9,MainSheet!$K$9*60)</f>
        <v>660</v>
      </c>
      <c r="J4301" s="1">
        <f>IF(G4301&gt;MainSheet!$C$11,IF(J4300&gt;=0.999,1,(G4301-MainSheet!$C$11)*I4301/$B$2/60),0)</f>
        <v>1</v>
      </c>
      <c r="K4301" s="1">
        <f>IF(G4301&gt;MainSheet!$C$11+$B$6,IF(K4300&gt;=0.999,1,(G4301-MainSheet!$C$11-$B$6)*I4301/$C$2/60),0)</f>
        <v>1</v>
      </c>
      <c r="L4301" s="1">
        <f>IF(G4301&gt;MainSheet!$C$11+$B$6+$C$6,IF(L4300&gt;=0.999,1,(G4301-MainSheet!$C$11-$B$6-$C$6)*I4301/$D$2/60),0)</f>
        <v>1</v>
      </c>
      <c r="M4301">
        <f t="shared" si="607"/>
        <v>1</v>
      </c>
      <c r="N4301" s="2">
        <f t="shared" si="608"/>
        <v>3721.0526315789471</v>
      </c>
      <c r="O4301">
        <f t="shared" si="611"/>
        <v>977.02127659574455</v>
      </c>
      <c r="P4301">
        <f t="shared" si="609"/>
        <v>192000</v>
      </c>
      <c r="Q4301" s="2">
        <f t="shared" si="610"/>
        <v>196698.0739081747</v>
      </c>
      <c r="R4301">
        <f>Q4301/MainSheet!$C$8*(G4301-G4300)+R4300</f>
        <v>6751.287689890959</v>
      </c>
      <c r="S4301">
        <f t="shared" si="612"/>
        <v>108961.44239459217</v>
      </c>
      <c r="T4301">
        <f t="shared" si="604"/>
        <v>42.990000000000016</v>
      </c>
      <c r="U4301" s="1">
        <f>Q4301/MainSheet!$C$22</f>
        <v>1</v>
      </c>
    </row>
    <row r="4302" spans="7:21">
      <c r="G4302">
        <f t="shared" si="605"/>
        <v>43.000000000000014</v>
      </c>
      <c r="H4302">
        <f t="shared" si="606"/>
        <v>198000</v>
      </c>
      <c r="I4302" s="2">
        <f>MIN(MainSheet!$C$10/MainSheet!$C$9,MainSheet!$K$9*60)</f>
        <v>660</v>
      </c>
      <c r="J4302" s="1">
        <f>IF(G4302&gt;MainSheet!$C$11,IF(J4301&gt;=0.999,1,(G4302-MainSheet!$C$11)*I4302/$B$2/60),0)</f>
        <v>1</v>
      </c>
      <c r="K4302" s="1">
        <f>IF(G4302&gt;MainSheet!$C$11+$B$6,IF(K4301&gt;=0.999,1,(G4302-MainSheet!$C$11-$B$6)*I4302/$C$2/60),0)</f>
        <v>1</v>
      </c>
      <c r="L4302" s="1">
        <f>IF(G4302&gt;MainSheet!$C$11+$B$6+$C$6,IF(L4301&gt;=0.999,1,(G4302-MainSheet!$C$11-$B$6-$C$6)*I4302/$D$2/60),0)</f>
        <v>1</v>
      </c>
      <c r="M4302">
        <f t="shared" si="607"/>
        <v>1</v>
      </c>
      <c r="N4302" s="2">
        <f t="shared" si="608"/>
        <v>3721.0526315789471</v>
      </c>
      <c r="O4302">
        <f t="shared" si="611"/>
        <v>977.02127659574455</v>
      </c>
      <c r="P4302">
        <f t="shared" si="609"/>
        <v>192000</v>
      </c>
      <c r="Q4302" s="2">
        <f t="shared" si="610"/>
        <v>196698.0739081747</v>
      </c>
      <c r="R4302">
        <f>Q4302/MainSheet!$C$8*(G4302-G4301)+R4301</f>
        <v>6753.3189363817928</v>
      </c>
      <c r="S4302">
        <f t="shared" si="612"/>
        <v>108994.22540691021</v>
      </c>
      <c r="T4302">
        <f t="shared" si="604"/>
        <v>43.000000000000014</v>
      </c>
      <c r="U4302" s="1">
        <f>Q4302/MainSheet!$C$22</f>
        <v>1</v>
      </c>
    </row>
    <row r="4303" spans="7:21">
      <c r="G4303">
        <f t="shared" si="605"/>
        <v>43.010000000000012</v>
      </c>
      <c r="H4303">
        <f t="shared" si="606"/>
        <v>198000</v>
      </c>
      <c r="I4303" s="2">
        <f>MIN(MainSheet!$C$10/MainSheet!$C$9,MainSheet!$K$9*60)</f>
        <v>660</v>
      </c>
      <c r="J4303" s="1">
        <f>IF(G4303&gt;MainSheet!$C$11,IF(J4302&gt;=0.999,1,(G4303-MainSheet!$C$11)*I4303/$B$2/60),0)</f>
        <v>1</v>
      </c>
      <c r="K4303" s="1">
        <f>IF(G4303&gt;MainSheet!$C$11+$B$6,IF(K4302&gt;=0.999,1,(G4303-MainSheet!$C$11-$B$6)*I4303/$C$2/60),0)</f>
        <v>1</v>
      </c>
      <c r="L4303" s="1">
        <f>IF(G4303&gt;MainSheet!$C$11+$B$6+$C$6,IF(L4302&gt;=0.999,1,(G4303-MainSheet!$C$11-$B$6-$C$6)*I4303/$D$2/60),0)</f>
        <v>1</v>
      </c>
      <c r="M4303">
        <f t="shared" si="607"/>
        <v>1</v>
      </c>
      <c r="N4303" s="2">
        <f t="shared" si="608"/>
        <v>3721.0526315789471</v>
      </c>
      <c r="O4303">
        <f t="shared" si="611"/>
        <v>977.02127659574455</v>
      </c>
      <c r="P4303">
        <f t="shared" si="609"/>
        <v>192000</v>
      </c>
      <c r="Q4303" s="2">
        <f t="shared" si="610"/>
        <v>196698.0739081747</v>
      </c>
      <c r="R4303">
        <f>Q4303/MainSheet!$C$8*(G4303-G4302)+R4302</f>
        <v>6755.3501828726266</v>
      </c>
      <c r="S4303">
        <f t="shared" si="612"/>
        <v>109027.00841922824</v>
      </c>
      <c r="T4303">
        <f t="shared" si="604"/>
        <v>43.010000000000012</v>
      </c>
      <c r="U4303" s="1">
        <f>Q4303/MainSheet!$C$22</f>
        <v>1</v>
      </c>
    </row>
    <row r="4304" spans="7:21">
      <c r="G4304">
        <f t="shared" si="605"/>
        <v>43.02000000000001</v>
      </c>
      <c r="H4304">
        <f t="shared" si="606"/>
        <v>198000</v>
      </c>
      <c r="I4304" s="2">
        <f>MIN(MainSheet!$C$10/MainSheet!$C$9,MainSheet!$K$9*60)</f>
        <v>660</v>
      </c>
      <c r="J4304" s="1">
        <f>IF(G4304&gt;MainSheet!$C$11,IF(J4303&gt;=0.999,1,(G4304-MainSheet!$C$11)*I4304/$B$2/60),0)</f>
        <v>1</v>
      </c>
      <c r="K4304" s="1">
        <f>IF(G4304&gt;MainSheet!$C$11+$B$6,IF(K4303&gt;=0.999,1,(G4304-MainSheet!$C$11-$B$6)*I4304/$C$2/60),0)</f>
        <v>1</v>
      </c>
      <c r="L4304" s="1">
        <f>IF(G4304&gt;MainSheet!$C$11+$B$6+$C$6,IF(L4303&gt;=0.999,1,(G4304-MainSheet!$C$11-$B$6-$C$6)*I4304/$D$2/60),0)</f>
        <v>1</v>
      </c>
      <c r="M4304">
        <f t="shared" si="607"/>
        <v>1</v>
      </c>
      <c r="N4304" s="2">
        <f t="shared" si="608"/>
        <v>3721.0526315789471</v>
      </c>
      <c r="O4304">
        <f t="shared" si="611"/>
        <v>977.02127659574455</v>
      </c>
      <c r="P4304">
        <f t="shared" si="609"/>
        <v>192000</v>
      </c>
      <c r="Q4304" s="2">
        <f t="shared" si="610"/>
        <v>196698.0739081747</v>
      </c>
      <c r="R4304">
        <f>Q4304/MainSheet!$C$8*(G4304-G4303)+R4303</f>
        <v>6757.3814293634605</v>
      </c>
      <c r="S4304">
        <f t="shared" si="612"/>
        <v>109059.79143154627</v>
      </c>
      <c r="T4304">
        <f t="shared" si="604"/>
        <v>43.02000000000001</v>
      </c>
      <c r="U4304" s="1">
        <f>Q4304/MainSheet!$C$22</f>
        <v>1</v>
      </c>
    </row>
    <row r="4305" spans="7:21">
      <c r="G4305">
        <f t="shared" si="605"/>
        <v>43.030000000000008</v>
      </c>
      <c r="H4305">
        <f t="shared" si="606"/>
        <v>198000</v>
      </c>
      <c r="I4305" s="2">
        <f>MIN(MainSheet!$C$10/MainSheet!$C$9,MainSheet!$K$9*60)</f>
        <v>660</v>
      </c>
      <c r="J4305" s="1">
        <f>IF(G4305&gt;MainSheet!$C$11,IF(J4304&gt;=0.999,1,(G4305-MainSheet!$C$11)*I4305/$B$2/60),0)</f>
        <v>1</v>
      </c>
      <c r="K4305" s="1">
        <f>IF(G4305&gt;MainSheet!$C$11+$B$6,IF(K4304&gt;=0.999,1,(G4305-MainSheet!$C$11-$B$6)*I4305/$C$2/60),0)</f>
        <v>1</v>
      </c>
      <c r="L4305" s="1">
        <f>IF(G4305&gt;MainSheet!$C$11+$B$6+$C$6,IF(L4304&gt;=0.999,1,(G4305-MainSheet!$C$11-$B$6-$C$6)*I4305/$D$2/60),0)</f>
        <v>1</v>
      </c>
      <c r="M4305">
        <f t="shared" si="607"/>
        <v>1</v>
      </c>
      <c r="N4305" s="2">
        <f t="shared" si="608"/>
        <v>3721.0526315789471</v>
      </c>
      <c r="O4305">
        <f t="shared" si="611"/>
        <v>977.02127659574455</v>
      </c>
      <c r="P4305">
        <f t="shared" si="609"/>
        <v>192000</v>
      </c>
      <c r="Q4305" s="2">
        <f t="shared" si="610"/>
        <v>196698.0739081747</v>
      </c>
      <c r="R4305">
        <f>Q4305/MainSheet!$C$8*(G4305-G4304)+R4304</f>
        <v>6759.4126758542943</v>
      </c>
      <c r="S4305">
        <f t="shared" si="612"/>
        <v>109092.5744438643</v>
      </c>
      <c r="T4305">
        <f t="shared" si="604"/>
        <v>43.030000000000008</v>
      </c>
      <c r="U4305" s="1">
        <f>Q4305/MainSheet!$C$22</f>
        <v>1</v>
      </c>
    </row>
    <row r="4306" spans="7:21">
      <c r="G4306">
        <f t="shared" si="605"/>
        <v>43.040000000000006</v>
      </c>
      <c r="H4306">
        <f t="shared" si="606"/>
        <v>198000</v>
      </c>
      <c r="I4306" s="2">
        <f>MIN(MainSheet!$C$10/MainSheet!$C$9,MainSheet!$K$9*60)</f>
        <v>660</v>
      </c>
      <c r="J4306" s="1">
        <f>IF(G4306&gt;MainSheet!$C$11,IF(J4305&gt;=0.999,1,(G4306-MainSheet!$C$11)*I4306/$B$2/60),0)</f>
        <v>1</v>
      </c>
      <c r="K4306" s="1">
        <f>IF(G4306&gt;MainSheet!$C$11+$B$6,IF(K4305&gt;=0.999,1,(G4306-MainSheet!$C$11-$B$6)*I4306/$C$2/60),0)</f>
        <v>1</v>
      </c>
      <c r="L4306" s="1">
        <f>IF(G4306&gt;MainSheet!$C$11+$B$6+$C$6,IF(L4305&gt;=0.999,1,(G4306-MainSheet!$C$11-$B$6-$C$6)*I4306/$D$2/60),0)</f>
        <v>1</v>
      </c>
      <c r="M4306">
        <f t="shared" si="607"/>
        <v>1</v>
      </c>
      <c r="N4306" s="2">
        <f t="shared" si="608"/>
        <v>3721.0526315789471</v>
      </c>
      <c r="O4306">
        <f t="shared" si="611"/>
        <v>977.02127659574455</v>
      </c>
      <c r="P4306">
        <f t="shared" si="609"/>
        <v>192000</v>
      </c>
      <c r="Q4306" s="2">
        <f t="shared" si="610"/>
        <v>196698.0739081747</v>
      </c>
      <c r="R4306">
        <f>Q4306/MainSheet!$C$8*(G4306-G4305)+R4305</f>
        <v>6761.4439223451282</v>
      </c>
      <c r="S4306">
        <f t="shared" si="612"/>
        <v>109125.35745618233</v>
      </c>
      <c r="T4306">
        <f t="shared" si="604"/>
        <v>43.040000000000006</v>
      </c>
      <c r="U4306" s="1">
        <f>Q4306/MainSheet!$C$22</f>
        <v>1</v>
      </c>
    </row>
    <row r="4307" spans="7:21">
      <c r="G4307">
        <f t="shared" si="605"/>
        <v>43.050000000000004</v>
      </c>
      <c r="H4307">
        <f t="shared" si="606"/>
        <v>198000</v>
      </c>
      <c r="I4307" s="2">
        <f>MIN(MainSheet!$C$10/MainSheet!$C$9,MainSheet!$K$9*60)</f>
        <v>660</v>
      </c>
      <c r="J4307" s="1">
        <f>IF(G4307&gt;MainSheet!$C$11,IF(J4306&gt;=0.999,1,(G4307-MainSheet!$C$11)*I4307/$B$2/60),0)</f>
        <v>1</v>
      </c>
      <c r="K4307" s="1">
        <f>IF(G4307&gt;MainSheet!$C$11+$B$6,IF(K4306&gt;=0.999,1,(G4307-MainSheet!$C$11-$B$6)*I4307/$C$2/60),0)</f>
        <v>1</v>
      </c>
      <c r="L4307" s="1">
        <f>IF(G4307&gt;MainSheet!$C$11+$B$6+$C$6,IF(L4306&gt;=0.999,1,(G4307-MainSheet!$C$11-$B$6-$C$6)*I4307/$D$2/60),0)</f>
        <v>1</v>
      </c>
      <c r="M4307">
        <f t="shared" si="607"/>
        <v>1</v>
      </c>
      <c r="N4307" s="2">
        <f t="shared" si="608"/>
        <v>3721.0526315789471</v>
      </c>
      <c r="O4307">
        <f t="shared" si="611"/>
        <v>977.02127659574455</v>
      </c>
      <c r="P4307">
        <f t="shared" si="609"/>
        <v>192000</v>
      </c>
      <c r="Q4307" s="2">
        <f t="shared" si="610"/>
        <v>196698.0739081747</v>
      </c>
      <c r="R4307">
        <f>Q4307/MainSheet!$C$8*(G4307-G4306)+R4306</f>
        <v>6763.475168835962</v>
      </c>
      <c r="S4307">
        <f t="shared" si="612"/>
        <v>109158.14046850037</v>
      </c>
      <c r="T4307">
        <f t="shared" si="604"/>
        <v>43.050000000000004</v>
      </c>
      <c r="U4307" s="1">
        <f>Q4307/MainSheet!$C$22</f>
        <v>1</v>
      </c>
    </row>
    <row r="4308" spans="7:21">
      <c r="G4308">
        <f t="shared" si="605"/>
        <v>43.06</v>
      </c>
      <c r="H4308">
        <f t="shared" si="606"/>
        <v>198000</v>
      </c>
      <c r="I4308" s="2">
        <f>MIN(MainSheet!$C$10/MainSheet!$C$9,MainSheet!$K$9*60)</f>
        <v>660</v>
      </c>
      <c r="J4308" s="1">
        <f>IF(G4308&gt;MainSheet!$C$11,IF(J4307&gt;=0.999,1,(G4308-MainSheet!$C$11)*I4308/$B$2/60),0)</f>
        <v>1</v>
      </c>
      <c r="K4308" s="1">
        <f>IF(G4308&gt;MainSheet!$C$11+$B$6,IF(K4307&gt;=0.999,1,(G4308-MainSheet!$C$11-$B$6)*I4308/$C$2/60),0)</f>
        <v>1</v>
      </c>
      <c r="L4308" s="1">
        <f>IF(G4308&gt;MainSheet!$C$11+$B$6+$C$6,IF(L4307&gt;=0.999,1,(G4308-MainSheet!$C$11-$B$6-$C$6)*I4308/$D$2/60),0)</f>
        <v>1</v>
      </c>
      <c r="M4308">
        <f t="shared" si="607"/>
        <v>1</v>
      </c>
      <c r="N4308" s="2">
        <f t="shared" si="608"/>
        <v>3721.0526315789471</v>
      </c>
      <c r="O4308">
        <f t="shared" si="611"/>
        <v>977.02127659574455</v>
      </c>
      <c r="P4308">
        <f t="shared" si="609"/>
        <v>192000</v>
      </c>
      <c r="Q4308" s="2">
        <f t="shared" si="610"/>
        <v>196698.0739081747</v>
      </c>
      <c r="R4308">
        <f>Q4308/MainSheet!$C$8*(G4308-G4307)+R4307</f>
        <v>6765.5064153267958</v>
      </c>
      <c r="S4308">
        <f t="shared" si="612"/>
        <v>109190.9234808184</v>
      </c>
      <c r="T4308">
        <f t="shared" si="604"/>
        <v>43.06</v>
      </c>
      <c r="U4308" s="1">
        <f>Q4308/MainSheet!$C$22</f>
        <v>1</v>
      </c>
    </row>
    <row r="4309" spans="7:21">
      <c r="G4309">
        <f t="shared" si="605"/>
        <v>43.07</v>
      </c>
      <c r="H4309">
        <f t="shared" si="606"/>
        <v>198000</v>
      </c>
      <c r="I4309" s="2">
        <f>MIN(MainSheet!$C$10/MainSheet!$C$9,MainSheet!$K$9*60)</f>
        <v>660</v>
      </c>
      <c r="J4309" s="1">
        <f>IF(G4309&gt;MainSheet!$C$11,IF(J4308&gt;=0.999,1,(G4309-MainSheet!$C$11)*I4309/$B$2/60),0)</f>
        <v>1</v>
      </c>
      <c r="K4309" s="1">
        <f>IF(G4309&gt;MainSheet!$C$11+$B$6,IF(K4308&gt;=0.999,1,(G4309-MainSheet!$C$11-$B$6)*I4309/$C$2/60),0)</f>
        <v>1</v>
      </c>
      <c r="L4309" s="1">
        <f>IF(G4309&gt;MainSheet!$C$11+$B$6+$C$6,IF(L4308&gt;=0.999,1,(G4309-MainSheet!$C$11-$B$6-$C$6)*I4309/$D$2/60),0)</f>
        <v>1</v>
      </c>
      <c r="M4309">
        <f t="shared" si="607"/>
        <v>1</v>
      </c>
      <c r="N4309" s="2">
        <f t="shared" si="608"/>
        <v>3721.0526315789471</v>
      </c>
      <c r="O4309">
        <f t="shared" si="611"/>
        <v>977.02127659574455</v>
      </c>
      <c r="P4309">
        <f t="shared" si="609"/>
        <v>192000</v>
      </c>
      <c r="Q4309" s="2">
        <f t="shared" si="610"/>
        <v>196698.0739081747</v>
      </c>
      <c r="R4309">
        <f>Q4309/MainSheet!$C$8*(G4309-G4308)+R4308</f>
        <v>6767.5376618176297</v>
      </c>
      <c r="S4309">
        <f t="shared" si="612"/>
        <v>109223.70649313643</v>
      </c>
      <c r="T4309">
        <f t="shared" si="604"/>
        <v>43.07</v>
      </c>
      <c r="U4309" s="1">
        <f>Q4309/MainSheet!$C$22</f>
        <v>1</v>
      </c>
    </row>
    <row r="4310" spans="7:21">
      <c r="G4310">
        <f t="shared" si="605"/>
        <v>43.08</v>
      </c>
      <c r="H4310">
        <f t="shared" si="606"/>
        <v>198000</v>
      </c>
      <c r="I4310" s="2">
        <f>MIN(MainSheet!$C$10/MainSheet!$C$9,MainSheet!$K$9*60)</f>
        <v>660</v>
      </c>
      <c r="J4310" s="1">
        <f>IF(G4310&gt;MainSheet!$C$11,IF(J4309&gt;=0.999,1,(G4310-MainSheet!$C$11)*I4310/$B$2/60),0)</f>
        <v>1</v>
      </c>
      <c r="K4310" s="1">
        <f>IF(G4310&gt;MainSheet!$C$11+$B$6,IF(K4309&gt;=0.999,1,(G4310-MainSheet!$C$11-$B$6)*I4310/$C$2/60),0)</f>
        <v>1</v>
      </c>
      <c r="L4310" s="1">
        <f>IF(G4310&gt;MainSheet!$C$11+$B$6+$C$6,IF(L4309&gt;=0.999,1,(G4310-MainSheet!$C$11-$B$6-$C$6)*I4310/$D$2/60),0)</f>
        <v>1</v>
      </c>
      <c r="M4310">
        <f t="shared" si="607"/>
        <v>1</v>
      </c>
      <c r="N4310" s="2">
        <f t="shared" si="608"/>
        <v>3721.0526315789471</v>
      </c>
      <c r="O4310">
        <f t="shared" si="611"/>
        <v>977.02127659574455</v>
      </c>
      <c r="P4310">
        <f t="shared" si="609"/>
        <v>192000</v>
      </c>
      <c r="Q4310" s="2">
        <f t="shared" si="610"/>
        <v>196698.0739081747</v>
      </c>
      <c r="R4310">
        <f>Q4310/MainSheet!$C$8*(G4310-G4309)+R4309</f>
        <v>6769.5689083084635</v>
      </c>
      <c r="S4310">
        <f t="shared" si="612"/>
        <v>109256.48950545446</v>
      </c>
      <c r="T4310">
        <f t="shared" si="604"/>
        <v>43.08</v>
      </c>
      <c r="U4310" s="1">
        <f>Q4310/MainSheet!$C$22</f>
        <v>1</v>
      </c>
    </row>
    <row r="4311" spans="7:21">
      <c r="G4311">
        <f t="shared" si="605"/>
        <v>43.089999999999996</v>
      </c>
      <c r="H4311">
        <f t="shared" si="606"/>
        <v>198000</v>
      </c>
      <c r="I4311" s="2">
        <f>MIN(MainSheet!$C$10/MainSheet!$C$9,MainSheet!$K$9*60)</f>
        <v>660</v>
      </c>
      <c r="J4311" s="1">
        <f>IF(G4311&gt;MainSheet!$C$11,IF(J4310&gt;=0.999,1,(G4311-MainSheet!$C$11)*I4311/$B$2/60),0)</f>
        <v>1</v>
      </c>
      <c r="K4311" s="1">
        <f>IF(G4311&gt;MainSheet!$C$11+$B$6,IF(K4310&gt;=0.999,1,(G4311-MainSheet!$C$11-$B$6)*I4311/$C$2/60),0)</f>
        <v>1</v>
      </c>
      <c r="L4311" s="1">
        <f>IF(G4311&gt;MainSheet!$C$11+$B$6+$C$6,IF(L4310&gt;=0.999,1,(G4311-MainSheet!$C$11-$B$6-$C$6)*I4311/$D$2/60),0)</f>
        <v>1</v>
      </c>
      <c r="M4311">
        <f t="shared" si="607"/>
        <v>1</v>
      </c>
      <c r="N4311" s="2">
        <f t="shared" si="608"/>
        <v>3721.0526315789471</v>
      </c>
      <c r="O4311">
        <f t="shared" si="611"/>
        <v>977.02127659574455</v>
      </c>
      <c r="P4311">
        <f t="shared" si="609"/>
        <v>192000</v>
      </c>
      <c r="Q4311" s="2">
        <f t="shared" si="610"/>
        <v>196698.0739081747</v>
      </c>
      <c r="R4311">
        <f>Q4311/MainSheet!$C$8*(G4311-G4310)+R4310</f>
        <v>6771.6001547992973</v>
      </c>
      <c r="S4311">
        <f t="shared" si="612"/>
        <v>109289.27251777249</v>
      </c>
      <c r="T4311">
        <f t="shared" si="604"/>
        <v>43.089999999999996</v>
      </c>
      <c r="U4311" s="1">
        <f>Q4311/MainSheet!$C$22</f>
        <v>1</v>
      </c>
    </row>
    <row r="4312" spans="7:21">
      <c r="G4312">
        <f t="shared" si="605"/>
        <v>43.099999999999994</v>
      </c>
      <c r="H4312">
        <f t="shared" si="606"/>
        <v>198000</v>
      </c>
      <c r="I4312" s="2">
        <f>MIN(MainSheet!$C$10/MainSheet!$C$9,MainSheet!$K$9*60)</f>
        <v>660</v>
      </c>
      <c r="J4312" s="1">
        <f>IF(G4312&gt;MainSheet!$C$11,IF(J4311&gt;=0.999,1,(G4312-MainSheet!$C$11)*I4312/$B$2/60),0)</f>
        <v>1</v>
      </c>
      <c r="K4312" s="1">
        <f>IF(G4312&gt;MainSheet!$C$11+$B$6,IF(K4311&gt;=0.999,1,(G4312-MainSheet!$C$11-$B$6)*I4312/$C$2/60),0)</f>
        <v>1</v>
      </c>
      <c r="L4312" s="1">
        <f>IF(G4312&gt;MainSheet!$C$11+$B$6+$C$6,IF(L4311&gt;=0.999,1,(G4312-MainSheet!$C$11-$B$6-$C$6)*I4312/$D$2/60),0)</f>
        <v>1</v>
      </c>
      <c r="M4312">
        <f t="shared" si="607"/>
        <v>1</v>
      </c>
      <c r="N4312" s="2">
        <f t="shared" si="608"/>
        <v>3721.0526315789471</v>
      </c>
      <c r="O4312">
        <f t="shared" si="611"/>
        <v>977.02127659574455</v>
      </c>
      <c r="P4312">
        <f t="shared" si="609"/>
        <v>192000</v>
      </c>
      <c r="Q4312" s="2">
        <f t="shared" si="610"/>
        <v>196698.0739081747</v>
      </c>
      <c r="R4312">
        <f>Q4312/MainSheet!$C$8*(G4312-G4311)+R4311</f>
        <v>6773.6314012901312</v>
      </c>
      <c r="S4312">
        <f t="shared" si="612"/>
        <v>109322.05553009053</v>
      </c>
      <c r="T4312">
        <f t="shared" si="604"/>
        <v>43.099999999999994</v>
      </c>
      <c r="U4312" s="1">
        <f>Q4312/MainSheet!$C$22</f>
        <v>1</v>
      </c>
    </row>
    <row r="4313" spans="7:21">
      <c r="G4313">
        <f t="shared" si="605"/>
        <v>43.109999999999992</v>
      </c>
      <c r="H4313">
        <f t="shared" si="606"/>
        <v>198000</v>
      </c>
      <c r="I4313" s="2">
        <f>MIN(MainSheet!$C$10/MainSheet!$C$9,MainSheet!$K$9*60)</f>
        <v>660</v>
      </c>
      <c r="J4313" s="1">
        <f>IF(G4313&gt;MainSheet!$C$11,IF(J4312&gt;=0.999,1,(G4313-MainSheet!$C$11)*I4313/$B$2/60),0)</f>
        <v>1</v>
      </c>
      <c r="K4313" s="1">
        <f>IF(G4313&gt;MainSheet!$C$11+$B$6,IF(K4312&gt;=0.999,1,(G4313-MainSheet!$C$11-$B$6)*I4313/$C$2/60),0)</f>
        <v>1</v>
      </c>
      <c r="L4313" s="1">
        <f>IF(G4313&gt;MainSheet!$C$11+$B$6+$C$6,IF(L4312&gt;=0.999,1,(G4313-MainSheet!$C$11-$B$6-$C$6)*I4313/$D$2/60),0)</f>
        <v>1</v>
      </c>
      <c r="M4313">
        <f t="shared" si="607"/>
        <v>1</v>
      </c>
      <c r="N4313" s="2">
        <f t="shared" si="608"/>
        <v>3721.0526315789471</v>
      </c>
      <c r="O4313">
        <f t="shared" si="611"/>
        <v>977.02127659574455</v>
      </c>
      <c r="P4313">
        <f t="shared" si="609"/>
        <v>192000</v>
      </c>
      <c r="Q4313" s="2">
        <f t="shared" si="610"/>
        <v>196698.0739081747</v>
      </c>
      <c r="R4313">
        <f>Q4313/MainSheet!$C$8*(G4313-G4312)+R4312</f>
        <v>6775.662647780965</v>
      </c>
      <c r="S4313">
        <f t="shared" si="612"/>
        <v>109354.83854240856</v>
      </c>
      <c r="T4313">
        <f t="shared" si="604"/>
        <v>43.109999999999992</v>
      </c>
      <c r="U4313" s="1">
        <f>Q4313/MainSheet!$C$22</f>
        <v>1</v>
      </c>
    </row>
    <row r="4314" spans="7:21">
      <c r="G4314">
        <f t="shared" si="605"/>
        <v>43.11999999999999</v>
      </c>
      <c r="H4314">
        <f t="shared" si="606"/>
        <v>198000</v>
      </c>
      <c r="I4314" s="2">
        <f>MIN(MainSheet!$C$10/MainSheet!$C$9,MainSheet!$K$9*60)</f>
        <v>660</v>
      </c>
      <c r="J4314" s="1">
        <f>IF(G4314&gt;MainSheet!$C$11,IF(J4313&gt;=0.999,1,(G4314-MainSheet!$C$11)*I4314/$B$2/60),0)</f>
        <v>1</v>
      </c>
      <c r="K4314" s="1">
        <f>IF(G4314&gt;MainSheet!$C$11+$B$6,IF(K4313&gt;=0.999,1,(G4314-MainSheet!$C$11-$B$6)*I4314/$C$2/60),0)</f>
        <v>1</v>
      </c>
      <c r="L4314" s="1">
        <f>IF(G4314&gt;MainSheet!$C$11+$B$6+$C$6,IF(L4313&gt;=0.999,1,(G4314-MainSheet!$C$11-$B$6-$C$6)*I4314/$D$2/60),0)</f>
        <v>1</v>
      </c>
      <c r="M4314">
        <f t="shared" si="607"/>
        <v>1</v>
      </c>
      <c r="N4314" s="2">
        <f t="shared" si="608"/>
        <v>3721.0526315789471</v>
      </c>
      <c r="O4314">
        <f t="shared" si="611"/>
        <v>977.02127659574455</v>
      </c>
      <c r="P4314">
        <f t="shared" si="609"/>
        <v>192000</v>
      </c>
      <c r="Q4314" s="2">
        <f t="shared" si="610"/>
        <v>196698.0739081747</v>
      </c>
      <c r="R4314">
        <f>Q4314/MainSheet!$C$8*(G4314-G4313)+R4313</f>
        <v>6777.6938942717989</v>
      </c>
      <c r="S4314">
        <f t="shared" si="612"/>
        <v>109387.62155472659</v>
      </c>
      <c r="T4314">
        <f t="shared" si="604"/>
        <v>43.11999999999999</v>
      </c>
      <c r="U4314" s="1">
        <f>Q4314/MainSheet!$C$22</f>
        <v>1</v>
      </c>
    </row>
    <row r="4315" spans="7:21">
      <c r="G4315">
        <f t="shared" si="605"/>
        <v>43.129999999999988</v>
      </c>
      <c r="H4315">
        <f t="shared" si="606"/>
        <v>198000</v>
      </c>
      <c r="I4315" s="2">
        <f>MIN(MainSheet!$C$10/MainSheet!$C$9,MainSheet!$K$9*60)</f>
        <v>660</v>
      </c>
      <c r="J4315" s="1">
        <f>IF(G4315&gt;MainSheet!$C$11,IF(J4314&gt;=0.999,1,(G4315-MainSheet!$C$11)*I4315/$B$2/60),0)</f>
        <v>1</v>
      </c>
      <c r="K4315" s="1">
        <f>IF(G4315&gt;MainSheet!$C$11+$B$6,IF(K4314&gt;=0.999,1,(G4315-MainSheet!$C$11-$B$6)*I4315/$C$2/60),0)</f>
        <v>1</v>
      </c>
      <c r="L4315" s="1">
        <f>IF(G4315&gt;MainSheet!$C$11+$B$6+$C$6,IF(L4314&gt;=0.999,1,(G4315-MainSheet!$C$11-$B$6-$C$6)*I4315/$D$2/60),0)</f>
        <v>1</v>
      </c>
      <c r="M4315">
        <f t="shared" si="607"/>
        <v>1</v>
      </c>
      <c r="N4315" s="2">
        <f t="shared" si="608"/>
        <v>3721.0526315789471</v>
      </c>
      <c r="O4315">
        <f t="shared" si="611"/>
        <v>977.02127659574455</v>
      </c>
      <c r="P4315">
        <f t="shared" si="609"/>
        <v>192000</v>
      </c>
      <c r="Q4315" s="2">
        <f t="shared" si="610"/>
        <v>196698.0739081747</v>
      </c>
      <c r="R4315">
        <f>Q4315/MainSheet!$C$8*(G4315-G4314)+R4314</f>
        <v>6779.7251407626327</v>
      </c>
      <c r="S4315">
        <f t="shared" si="612"/>
        <v>109420.40456704462</v>
      </c>
      <c r="T4315">
        <f t="shared" si="604"/>
        <v>43.129999999999988</v>
      </c>
      <c r="U4315" s="1">
        <f>Q4315/MainSheet!$C$22</f>
        <v>1</v>
      </c>
    </row>
    <row r="4316" spans="7:21">
      <c r="G4316">
        <f t="shared" si="605"/>
        <v>43.139999999999986</v>
      </c>
      <c r="H4316">
        <f t="shared" si="606"/>
        <v>198000</v>
      </c>
      <c r="I4316" s="2">
        <f>MIN(MainSheet!$C$10/MainSheet!$C$9,MainSheet!$K$9*60)</f>
        <v>660</v>
      </c>
      <c r="J4316" s="1">
        <f>IF(G4316&gt;MainSheet!$C$11,IF(J4315&gt;=0.999,1,(G4316-MainSheet!$C$11)*I4316/$B$2/60),0)</f>
        <v>1</v>
      </c>
      <c r="K4316" s="1">
        <f>IF(G4316&gt;MainSheet!$C$11+$B$6,IF(K4315&gt;=0.999,1,(G4316-MainSheet!$C$11-$B$6)*I4316/$C$2/60),0)</f>
        <v>1</v>
      </c>
      <c r="L4316" s="1">
        <f>IF(G4316&gt;MainSheet!$C$11+$B$6+$C$6,IF(L4315&gt;=0.999,1,(G4316-MainSheet!$C$11-$B$6-$C$6)*I4316/$D$2/60),0)</f>
        <v>1</v>
      </c>
      <c r="M4316">
        <f t="shared" si="607"/>
        <v>1</v>
      </c>
      <c r="N4316" s="2">
        <f t="shared" si="608"/>
        <v>3721.0526315789471</v>
      </c>
      <c r="O4316">
        <f t="shared" si="611"/>
        <v>977.02127659574455</v>
      </c>
      <c r="P4316">
        <f t="shared" si="609"/>
        <v>192000</v>
      </c>
      <c r="Q4316" s="2">
        <f t="shared" si="610"/>
        <v>196698.0739081747</v>
      </c>
      <c r="R4316">
        <f>Q4316/MainSheet!$C$8*(G4316-G4315)+R4315</f>
        <v>6781.7563872534665</v>
      </c>
      <c r="S4316">
        <f t="shared" si="612"/>
        <v>109453.18757936265</v>
      </c>
      <c r="T4316">
        <f t="shared" si="604"/>
        <v>43.139999999999986</v>
      </c>
      <c r="U4316" s="1">
        <f>Q4316/MainSheet!$C$22</f>
        <v>1</v>
      </c>
    </row>
    <row r="4317" spans="7:21">
      <c r="G4317">
        <f t="shared" si="605"/>
        <v>43.149999999999984</v>
      </c>
      <c r="H4317">
        <f t="shared" si="606"/>
        <v>198000</v>
      </c>
      <c r="I4317" s="2">
        <f>MIN(MainSheet!$C$10/MainSheet!$C$9,MainSheet!$K$9*60)</f>
        <v>660</v>
      </c>
      <c r="J4317" s="1">
        <f>IF(G4317&gt;MainSheet!$C$11,IF(J4316&gt;=0.999,1,(G4317-MainSheet!$C$11)*I4317/$B$2/60),0)</f>
        <v>1</v>
      </c>
      <c r="K4317" s="1">
        <f>IF(G4317&gt;MainSheet!$C$11+$B$6,IF(K4316&gt;=0.999,1,(G4317-MainSheet!$C$11-$B$6)*I4317/$C$2/60),0)</f>
        <v>1</v>
      </c>
      <c r="L4317" s="1">
        <f>IF(G4317&gt;MainSheet!$C$11+$B$6+$C$6,IF(L4316&gt;=0.999,1,(G4317-MainSheet!$C$11-$B$6-$C$6)*I4317/$D$2/60),0)</f>
        <v>1</v>
      </c>
      <c r="M4317">
        <f t="shared" si="607"/>
        <v>1</v>
      </c>
      <c r="N4317" s="2">
        <f t="shared" si="608"/>
        <v>3721.0526315789471</v>
      </c>
      <c r="O4317">
        <f t="shared" si="611"/>
        <v>977.02127659574455</v>
      </c>
      <c r="P4317">
        <f t="shared" si="609"/>
        <v>192000</v>
      </c>
      <c r="Q4317" s="2">
        <f t="shared" si="610"/>
        <v>196698.0739081747</v>
      </c>
      <c r="R4317">
        <f>Q4317/MainSheet!$C$8*(G4317-G4316)+R4316</f>
        <v>6783.7876337443004</v>
      </c>
      <c r="S4317">
        <f t="shared" si="612"/>
        <v>109485.97059168069</v>
      </c>
      <c r="T4317">
        <f t="shared" si="604"/>
        <v>43.149999999999984</v>
      </c>
      <c r="U4317" s="1">
        <f>Q4317/MainSheet!$C$22</f>
        <v>1</v>
      </c>
    </row>
    <row r="4318" spans="7:21">
      <c r="G4318">
        <f t="shared" si="605"/>
        <v>43.159999999999982</v>
      </c>
      <c r="H4318">
        <f t="shared" si="606"/>
        <v>198000</v>
      </c>
      <c r="I4318" s="2">
        <f>MIN(MainSheet!$C$10/MainSheet!$C$9,MainSheet!$K$9*60)</f>
        <v>660</v>
      </c>
      <c r="J4318" s="1">
        <f>IF(G4318&gt;MainSheet!$C$11,IF(J4317&gt;=0.999,1,(G4318-MainSheet!$C$11)*I4318/$B$2/60),0)</f>
        <v>1</v>
      </c>
      <c r="K4318" s="1">
        <f>IF(G4318&gt;MainSheet!$C$11+$B$6,IF(K4317&gt;=0.999,1,(G4318-MainSheet!$C$11-$B$6)*I4318/$C$2/60),0)</f>
        <v>1</v>
      </c>
      <c r="L4318" s="1">
        <f>IF(G4318&gt;MainSheet!$C$11+$B$6+$C$6,IF(L4317&gt;=0.999,1,(G4318-MainSheet!$C$11-$B$6-$C$6)*I4318/$D$2/60),0)</f>
        <v>1</v>
      </c>
      <c r="M4318">
        <f t="shared" si="607"/>
        <v>1</v>
      </c>
      <c r="N4318" s="2">
        <f t="shared" si="608"/>
        <v>3721.0526315789471</v>
      </c>
      <c r="O4318">
        <f t="shared" si="611"/>
        <v>977.02127659574455</v>
      </c>
      <c r="P4318">
        <f t="shared" si="609"/>
        <v>192000</v>
      </c>
      <c r="Q4318" s="2">
        <f t="shared" si="610"/>
        <v>196698.0739081747</v>
      </c>
      <c r="R4318">
        <f>Q4318/MainSheet!$C$8*(G4318-G4317)+R4317</f>
        <v>6785.8188802351342</v>
      </c>
      <c r="S4318">
        <f t="shared" si="612"/>
        <v>109518.75360399872</v>
      </c>
      <c r="T4318">
        <f t="shared" si="604"/>
        <v>43.159999999999982</v>
      </c>
      <c r="U4318" s="1">
        <f>Q4318/MainSheet!$C$22</f>
        <v>1</v>
      </c>
    </row>
    <row r="4319" spans="7:21">
      <c r="G4319">
        <f t="shared" si="605"/>
        <v>43.16999999999998</v>
      </c>
      <c r="H4319">
        <f t="shared" si="606"/>
        <v>198000</v>
      </c>
      <c r="I4319" s="2">
        <f>MIN(MainSheet!$C$10/MainSheet!$C$9,MainSheet!$K$9*60)</f>
        <v>660</v>
      </c>
      <c r="J4319" s="1">
        <f>IF(G4319&gt;MainSheet!$C$11,IF(J4318&gt;=0.999,1,(G4319-MainSheet!$C$11)*I4319/$B$2/60),0)</f>
        <v>1</v>
      </c>
      <c r="K4319" s="1">
        <f>IF(G4319&gt;MainSheet!$C$11+$B$6,IF(K4318&gt;=0.999,1,(G4319-MainSheet!$C$11-$B$6)*I4319/$C$2/60),0)</f>
        <v>1</v>
      </c>
      <c r="L4319" s="1">
        <f>IF(G4319&gt;MainSheet!$C$11+$B$6+$C$6,IF(L4318&gt;=0.999,1,(G4319-MainSheet!$C$11-$B$6-$C$6)*I4319/$D$2/60),0)</f>
        <v>1</v>
      </c>
      <c r="M4319">
        <f t="shared" si="607"/>
        <v>1</v>
      </c>
      <c r="N4319" s="2">
        <f t="shared" si="608"/>
        <v>3721.0526315789471</v>
      </c>
      <c r="O4319">
        <f t="shared" si="611"/>
        <v>977.02127659574455</v>
      </c>
      <c r="P4319">
        <f t="shared" si="609"/>
        <v>192000</v>
      </c>
      <c r="Q4319" s="2">
        <f t="shared" si="610"/>
        <v>196698.0739081747</v>
      </c>
      <c r="R4319">
        <f>Q4319/MainSheet!$C$8*(G4319-G4318)+R4318</f>
        <v>6787.850126725968</v>
      </c>
      <c r="S4319">
        <f t="shared" si="612"/>
        <v>109551.53661631675</v>
      </c>
      <c r="T4319">
        <f t="shared" si="604"/>
        <v>43.16999999999998</v>
      </c>
      <c r="U4319" s="1">
        <f>Q4319/MainSheet!$C$22</f>
        <v>1</v>
      </c>
    </row>
    <row r="4320" spans="7:21">
      <c r="G4320">
        <f t="shared" si="605"/>
        <v>43.179999999999978</v>
      </c>
      <c r="H4320">
        <f t="shared" si="606"/>
        <v>198000</v>
      </c>
      <c r="I4320" s="2">
        <f>MIN(MainSheet!$C$10/MainSheet!$C$9,MainSheet!$K$9*60)</f>
        <v>660</v>
      </c>
      <c r="J4320" s="1">
        <f>IF(G4320&gt;MainSheet!$C$11,IF(J4319&gt;=0.999,1,(G4320-MainSheet!$C$11)*I4320/$B$2/60),0)</f>
        <v>1</v>
      </c>
      <c r="K4320" s="1">
        <f>IF(G4320&gt;MainSheet!$C$11+$B$6,IF(K4319&gt;=0.999,1,(G4320-MainSheet!$C$11-$B$6)*I4320/$C$2/60),0)</f>
        <v>1</v>
      </c>
      <c r="L4320" s="1">
        <f>IF(G4320&gt;MainSheet!$C$11+$B$6+$C$6,IF(L4319&gt;=0.999,1,(G4320-MainSheet!$C$11-$B$6-$C$6)*I4320/$D$2/60),0)</f>
        <v>1</v>
      </c>
      <c r="M4320">
        <f t="shared" si="607"/>
        <v>1</v>
      </c>
      <c r="N4320" s="2">
        <f t="shared" si="608"/>
        <v>3721.0526315789471</v>
      </c>
      <c r="O4320">
        <f t="shared" si="611"/>
        <v>977.02127659574455</v>
      </c>
      <c r="P4320">
        <f t="shared" si="609"/>
        <v>192000</v>
      </c>
      <c r="Q4320" s="2">
        <f t="shared" si="610"/>
        <v>196698.0739081747</v>
      </c>
      <c r="R4320">
        <f>Q4320/MainSheet!$C$8*(G4320-G4319)+R4319</f>
        <v>6789.8813732168019</v>
      </c>
      <c r="S4320">
        <f t="shared" si="612"/>
        <v>109584.31962863478</v>
      </c>
      <c r="T4320">
        <f t="shared" si="604"/>
        <v>43.179999999999978</v>
      </c>
      <c r="U4320" s="1">
        <f>Q4320/MainSheet!$C$22</f>
        <v>1</v>
      </c>
    </row>
    <row r="4321" spans="7:21">
      <c r="G4321">
        <f t="shared" si="605"/>
        <v>43.189999999999976</v>
      </c>
      <c r="H4321">
        <f t="shared" si="606"/>
        <v>198000</v>
      </c>
      <c r="I4321" s="2">
        <f>MIN(MainSheet!$C$10/MainSheet!$C$9,MainSheet!$K$9*60)</f>
        <v>660</v>
      </c>
      <c r="J4321" s="1">
        <f>IF(G4321&gt;MainSheet!$C$11,IF(J4320&gt;=0.999,1,(G4321-MainSheet!$C$11)*I4321/$B$2/60),0)</f>
        <v>1</v>
      </c>
      <c r="K4321" s="1">
        <f>IF(G4321&gt;MainSheet!$C$11+$B$6,IF(K4320&gt;=0.999,1,(G4321-MainSheet!$C$11-$B$6)*I4321/$C$2/60),0)</f>
        <v>1</v>
      </c>
      <c r="L4321" s="1">
        <f>IF(G4321&gt;MainSheet!$C$11+$B$6+$C$6,IF(L4320&gt;=0.999,1,(G4321-MainSheet!$C$11-$B$6-$C$6)*I4321/$D$2/60),0)</f>
        <v>1</v>
      </c>
      <c r="M4321">
        <f t="shared" si="607"/>
        <v>1</v>
      </c>
      <c r="N4321" s="2">
        <f t="shared" si="608"/>
        <v>3721.0526315789471</v>
      </c>
      <c r="O4321">
        <f t="shared" si="611"/>
        <v>977.02127659574455</v>
      </c>
      <c r="P4321">
        <f t="shared" si="609"/>
        <v>192000</v>
      </c>
      <c r="Q4321" s="2">
        <f t="shared" si="610"/>
        <v>196698.0739081747</v>
      </c>
      <c r="R4321">
        <f>Q4321/MainSheet!$C$8*(G4321-G4320)+R4320</f>
        <v>6791.9126197076357</v>
      </c>
      <c r="S4321">
        <f t="shared" si="612"/>
        <v>109617.10264095281</v>
      </c>
      <c r="T4321">
        <f t="shared" si="604"/>
        <v>43.189999999999976</v>
      </c>
      <c r="U4321" s="1">
        <f>Q4321/MainSheet!$C$22</f>
        <v>1</v>
      </c>
    </row>
    <row r="4322" spans="7:21">
      <c r="G4322">
        <f t="shared" si="605"/>
        <v>43.199999999999974</v>
      </c>
      <c r="H4322">
        <f t="shared" si="606"/>
        <v>198000</v>
      </c>
      <c r="I4322" s="2">
        <f>MIN(MainSheet!$C$10/MainSheet!$C$9,MainSheet!$K$9*60)</f>
        <v>660</v>
      </c>
      <c r="J4322" s="1">
        <f>IF(G4322&gt;MainSheet!$C$11,IF(J4321&gt;=0.999,1,(G4322-MainSheet!$C$11)*I4322/$B$2/60),0)</f>
        <v>1</v>
      </c>
      <c r="K4322" s="1">
        <f>IF(G4322&gt;MainSheet!$C$11+$B$6,IF(K4321&gt;=0.999,1,(G4322-MainSheet!$C$11-$B$6)*I4322/$C$2/60),0)</f>
        <v>1</v>
      </c>
      <c r="L4322" s="1">
        <f>IF(G4322&gt;MainSheet!$C$11+$B$6+$C$6,IF(L4321&gt;=0.999,1,(G4322-MainSheet!$C$11-$B$6-$C$6)*I4322/$D$2/60),0)</f>
        <v>1</v>
      </c>
      <c r="M4322">
        <f t="shared" si="607"/>
        <v>1</v>
      </c>
      <c r="N4322" s="2">
        <f t="shared" si="608"/>
        <v>3721.0526315789471</v>
      </c>
      <c r="O4322">
        <f t="shared" si="611"/>
        <v>977.02127659574455</v>
      </c>
      <c r="P4322">
        <f t="shared" si="609"/>
        <v>192000</v>
      </c>
      <c r="Q4322" s="2">
        <f t="shared" si="610"/>
        <v>196698.0739081747</v>
      </c>
      <c r="R4322">
        <f>Q4322/MainSheet!$C$8*(G4322-G4321)+R4321</f>
        <v>6793.9438661984695</v>
      </c>
      <c r="S4322">
        <f t="shared" si="612"/>
        <v>109649.88565327085</v>
      </c>
      <c r="T4322">
        <f t="shared" si="604"/>
        <v>43.199999999999974</v>
      </c>
      <c r="U4322" s="1">
        <f>Q4322/MainSheet!$C$22</f>
        <v>1</v>
      </c>
    </row>
    <row r="4323" spans="7:21">
      <c r="G4323">
        <f t="shared" si="605"/>
        <v>43.209999999999972</v>
      </c>
      <c r="H4323">
        <f t="shared" si="606"/>
        <v>198000</v>
      </c>
      <c r="I4323" s="2">
        <f>MIN(MainSheet!$C$10/MainSheet!$C$9,MainSheet!$K$9*60)</f>
        <v>660</v>
      </c>
      <c r="J4323" s="1">
        <f>IF(G4323&gt;MainSheet!$C$11,IF(J4322&gt;=0.999,1,(G4323-MainSheet!$C$11)*I4323/$B$2/60),0)</f>
        <v>1</v>
      </c>
      <c r="K4323" s="1">
        <f>IF(G4323&gt;MainSheet!$C$11+$B$6,IF(K4322&gt;=0.999,1,(G4323-MainSheet!$C$11-$B$6)*I4323/$C$2/60),0)</f>
        <v>1</v>
      </c>
      <c r="L4323" s="1">
        <f>IF(G4323&gt;MainSheet!$C$11+$B$6+$C$6,IF(L4322&gt;=0.999,1,(G4323-MainSheet!$C$11-$B$6-$C$6)*I4323/$D$2/60),0)</f>
        <v>1</v>
      </c>
      <c r="M4323">
        <f t="shared" si="607"/>
        <v>1</v>
      </c>
      <c r="N4323" s="2">
        <f t="shared" si="608"/>
        <v>3721.0526315789471</v>
      </c>
      <c r="O4323">
        <f t="shared" si="611"/>
        <v>977.02127659574455</v>
      </c>
      <c r="P4323">
        <f t="shared" si="609"/>
        <v>192000</v>
      </c>
      <c r="Q4323" s="2">
        <f t="shared" si="610"/>
        <v>196698.0739081747</v>
      </c>
      <c r="R4323">
        <f>Q4323/MainSheet!$C$8*(G4323-G4322)+R4322</f>
        <v>6795.9751126893034</v>
      </c>
      <c r="S4323">
        <f t="shared" si="612"/>
        <v>109682.66866558888</v>
      </c>
      <c r="T4323">
        <f t="shared" si="604"/>
        <v>43.209999999999972</v>
      </c>
      <c r="U4323" s="1">
        <f>Q4323/MainSheet!$C$22</f>
        <v>1</v>
      </c>
    </row>
    <row r="4324" spans="7:21">
      <c r="G4324">
        <f t="shared" si="605"/>
        <v>43.21999999999997</v>
      </c>
      <c r="H4324">
        <f t="shared" si="606"/>
        <v>198000</v>
      </c>
      <c r="I4324" s="2">
        <f>MIN(MainSheet!$C$10/MainSheet!$C$9,MainSheet!$K$9*60)</f>
        <v>660</v>
      </c>
      <c r="J4324" s="1">
        <f>IF(G4324&gt;MainSheet!$C$11,IF(J4323&gt;=0.999,1,(G4324-MainSheet!$C$11)*I4324/$B$2/60),0)</f>
        <v>1</v>
      </c>
      <c r="K4324" s="1">
        <f>IF(G4324&gt;MainSheet!$C$11+$B$6,IF(K4323&gt;=0.999,1,(G4324-MainSheet!$C$11-$B$6)*I4324/$C$2/60),0)</f>
        <v>1</v>
      </c>
      <c r="L4324" s="1">
        <f>IF(G4324&gt;MainSheet!$C$11+$B$6+$C$6,IF(L4323&gt;=0.999,1,(G4324-MainSheet!$C$11-$B$6-$C$6)*I4324/$D$2/60),0)</f>
        <v>1</v>
      </c>
      <c r="M4324">
        <f t="shared" si="607"/>
        <v>1</v>
      </c>
      <c r="N4324" s="2">
        <f t="shared" si="608"/>
        <v>3721.0526315789471</v>
      </c>
      <c r="O4324">
        <f t="shared" si="611"/>
        <v>977.02127659574455</v>
      </c>
      <c r="P4324">
        <f t="shared" si="609"/>
        <v>192000</v>
      </c>
      <c r="Q4324" s="2">
        <f t="shared" si="610"/>
        <v>196698.0739081747</v>
      </c>
      <c r="R4324">
        <f>Q4324/MainSheet!$C$8*(G4324-G4323)+R4323</f>
        <v>6798.0063591801372</v>
      </c>
      <c r="S4324">
        <f t="shared" si="612"/>
        <v>109715.45167790691</v>
      </c>
      <c r="T4324">
        <f t="shared" si="604"/>
        <v>43.21999999999997</v>
      </c>
      <c r="U4324" s="1">
        <f>Q4324/MainSheet!$C$22</f>
        <v>1</v>
      </c>
    </row>
    <row r="4325" spans="7:21">
      <c r="G4325">
        <f t="shared" si="605"/>
        <v>43.229999999999968</v>
      </c>
      <c r="H4325">
        <f t="shared" si="606"/>
        <v>198000</v>
      </c>
      <c r="I4325" s="2">
        <f>MIN(MainSheet!$C$10/MainSheet!$C$9,MainSheet!$K$9*60)</f>
        <v>660</v>
      </c>
      <c r="J4325" s="1">
        <f>IF(G4325&gt;MainSheet!$C$11,IF(J4324&gt;=0.999,1,(G4325-MainSheet!$C$11)*I4325/$B$2/60),0)</f>
        <v>1</v>
      </c>
      <c r="K4325" s="1">
        <f>IF(G4325&gt;MainSheet!$C$11+$B$6,IF(K4324&gt;=0.999,1,(G4325-MainSheet!$C$11-$B$6)*I4325/$C$2/60),0)</f>
        <v>1</v>
      </c>
      <c r="L4325" s="1">
        <f>IF(G4325&gt;MainSheet!$C$11+$B$6+$C$6,IF(L4324&gt;=0.999,1,(G4325-MainSheet!$C$11-$B$6-$C$6)*I4325/$D$2/60),0)</f>
        <v>1</v>
      </c>
      <c r="M4325">
        <f t="shared" si="607"/>
        <v>1</v>
      </c>
      <c r="N4325" s="2">
        <f t="shared" si="608"/>
        <v>3721.0526315789471</v>
      </c>
      <c r="O4325">
        <f t="shared" si="611"/>
        <v>977.02127659574455</v>
      </c>
      <c r="P4325">
        <f t="shared" si="609"/>
        <v>192000</v>
      </c>
      <c r="Q4325" s="2">
        <f t="shared" si="610"/>
        <v>196698.0739081747</v>
      </c>
      <c r="R4325">
        <f>Q4325/MainSheet!$C$8*(G4325-G4324)+R4324</f>
        <v>6800.0376056709711</v>
      </c>
      <c r="S4325">
        <f t="shared" si="612"/>
        <v>109748.23469022494</v>
      </c>
      <c r="T4325">
        <f t="shared" si="604"/>
        <v>43.229999999999968</v>
      </c>
      <c r="U4325" s="1">
        <f>Q4325/MainSheet!$C$22</f>
        <v>1</v>
      </c>
    </row>
    <row r="4326" spans="7:21">
      <c r="G4326">
        <f t="shared" si="605"/>
        <v>43.239999999999966</v>
      </c>
      <c r="H4326">
        <f t="shared" si="606"/>
        <v>198000</v>
      </c>
      <c r="I4326" s="2">
        <f>MIN(MainSheet!$C$10/MainSheet!$C$9,MainSheet!$K$9*60)</f>
        <v>660</v>
      </c>
      <c r="J4326" s="1">
        <f>IF(G4326&gt;MainSheet!$C$11,IF(J4325&gt;=0.999,1,(G4326-MainSheet!$C$11)*I4326/$B$2/60),0)</f>
        <v>1</v>
      </c>
      <c r="K4326" s="1">
        <f>IF(G4326&gt;MainSheet!$C$11+$B$6,IF(K4325&gt;=0.999,1,(G4326-MainSheet!$C$11-$B$6)*I4326/$C$2/60),0)</f>
        <v>1</v>
      </c>
      <c r="L4326" s="1">
        <f>IF(G4326&gt;MainSheet!$C$11+$B$6+$C$6,IF(L4325&gt;=0.999,1,(G4326-MainSheet!$C$11-$B$6-$C$6)*I4326/$D$2/60),0)</f>
        <v>1</v>
      </c>
      <c r="M4326">
        <f t="shared" si="607"/>
        <v>1</v>
      </c>
      <c r="N4326" s="2">
        <f t="shared" si="608"/>
        <v>3721.0526315789471</v>
      </c>
      <c r="O4326">
        <f t="shared" si="611"/>
        <v>977.02127659574455</v>
      </c>
      <c r="P4326">
        <f t="shared" si="609"/>
        <v>192000</v>
      </c>
      <c r="Q4326" s="2">
        <f t="shared" si="610"/>
        <v>196698.0739081747</v>
      </c>
      <c r="R4326">
        <f>Q4326/MainSheet!$C$8*(G4326-G4325)+R4325</f>
        <v>6802.0688521618049</v>
      </c>
      <c r="S4326">
        <f t="shared" si="612"/>
        <v>109781.01770254297</v>
      </c>
      <c r="T4326">
        <f t="shared" si="604"/>
        <v>43.239999999999966</v>
      </c>
      <c r="U4326" s="1">
        <f>Q4326/MainSheet!$C$22</f>
        <v>1</v>
      </c>
    </row>
    <row r="4327" spans="7:21">
      <c r="G4327">
        <f t="shared" si="605"/>
        <v>43.249999999999964</v>
      </c>
      <c r="H4327">
        <f t="shared" si="606"/>
        <v>198000</v>
      </c>
      <c r="I4327" s="2">
        <f>MIN(MainSheet!$C$10/MainSheet!$C$9,MainSheet!$K$9*60)</f>
        <v>660</v>
      </c>
      <c r="J4327" s="1">
        <f>IF(G4327&gt;MainSheet!$C$11,IF(J4326&gt;=0.999,1,(G4327-MainSheet!$C$11)*I4327/$B$2/60),0)</f>
        <v>1</v>
      </c>
      <c r="K4327" s="1">
        <f>IF(G4327&gt;MainSheet!$C$11+$B$6,IF(K4326&gt;=0.999,1,(G4327-MainSheet!$C$11-$B$6)*I4327/$C$2/60),0)</f>
        <v>1</v>
      </c>
      <c r="L4327" s="1">
        <f>IF(G4327&gt;MainSheet!$C$11+$B$6+$C$6,IF(L4326&gt;=0.999,1,(G4327-MainSheet!$C$11-$B$6-$C$6)*I4327/$D$2/60),0)</f>
        <v>1</v>
      </c>
      <c r="M4327">
        <f t="shared" si="607"/>
        <v>1</v>
      </c>
      <c r="N4327" s="2">
        <f t="shared" si="608"/>
        <v>3721.0526315789471</v>
      </c>
      <c r="O4327">
        <f t="shared" si="611"/>
        <v>977.02127659574455</v>
      </c>
      <c r="P4327">
        <f t="shared" si="609"/>
        <v>192000</v>
      </c>
      <c r="Q4327" s="2">
        <f t="shared" si="610"/>
        <v>196698.0739081747</v>
      </c>
      <c r="R4327">
        <f>Q4327/MainSheet!$C$8*(G4327-G4326)+R4326</f>
        <v>6804.1000986526387</v>
      </c>
      <c r="S4327">
        <f t="shared" si="612"/>
        <v>109813.800714861</v>
      </c>
      <c r="T4327">
        <f t="shared" si="604"/>
        <v>43.249999999999964</v>
      </c>
      <c r="U4327" s="1">
        <f>Q4327/MainSheet!$C$22</f>
        <v>1</v>
      </c>
    </row>
    <row r="4328" spans="7:21">
      <c r="G4328">
        <f t="shared" si="605"/>
        <v>43.259999999999962</v>
      </c>
      <c r="H4328">
        <f t="shared" si="606"/>
        <v>198000</v>
      </c>
      <c r="I4328" s="2">
        <f>MIN(MainSheet!$C$10/MainSheet!$C$9,MainSheet!$K$9*60)</f>
        <v>660</v>
      </c>
      <c r="J4328" s="1">
        <f>IF(G4328&gt;MainSheet!$C$11,IF(J4327&gt;=0.999,1,(G4328-MainSheet!$C$11)*I4328/$B$2/60),0)</f>
        <v>1</v>
      </c>
      <c r="K4328" s="1">
        <f>IF(G4328&gt;MainSheet!$C$11+$B$6,IF(K4327&gt;=0.999,1,(G4328-MainSheet!$C$11-$B$6)*I4328/$C$2/60),0)</f>
        <v>1</v>
      </c>
      <c r="L4328" s="1">
        <f>IF(G4328&gt;MainSheet!$C$11+$B$6+$C$6,IF(L4327&gt;=0.999,1,(G4328-MainSheet!$C$11-$B$6-$C$6)*I4328/$D$2/60),0)</f>
        <v>1</v>
      </c>
      <c r="M4328">
        <f t="shared" si="607"/>
        <v>1</v>
      </c>
      <c r="N4328" s="2">
        <f t="shared" si="608"/>
        <v>3721.0526315789471</v>
      </c>
      <c r="O4328">
        <f t="shared" si="611"/>
        <v>977.02127659574455</v>
      </c>
      <c r="P4328">
        <f t="shared" si="609"/>
        <v>192000</v>
      </c>
      <c r="Q4328" s="2">
        <f t="shared" si="610"/>
        <v>196698.0739081747</v>
      </c>
      <c r="R4328">
        <f>Q4328/MainSheet!$C$8*(G4328-G4327)+R4327</f>
        <v>6806.1313451434726</v>
      </c>
      <c r="S4328">
        <f t="shared" si="612"/>
        <v>109846.58372717904</v>
      </c>
      <c r="T4328">
        <f t="shared" si="604"/>
        <v>43.259999999999962</v>
      </c>
      <c r="U4328" s="1">
        <f>Q4328/MainSheet!$C$22</f>
        <v>1</v>
      </c>
    </row>
    <row r="4329" spans="7:21">
      <c r="G4329">
        <f t="shared" si="605"/>
        <v>43.26999999999996</v>
      </c>
      <c r="H4329">
        <f t="shared" si="606"/>
        <v>198000</v>
      </c>
      <c r="I4329" s="2">
        <f>MIN(MainSheet!$C$10/MainSheet!$C$9,MainSheet!$K$9*60)</f>
        <v>660</v>
      </c>
      <c r="J4329" s="1">
        <f>IF(G4329&gt;MainSheet!$C$11,IF(J4328&gt;=0.999,1,(G4329-MainSheet!$C$11)*I4329/$B$2/60),0)</f>
        <v>1</v>
      </c>
      <c r="K4329" s="1">
        <f>IF(G4329&gt;MainSheet!$C$11+$B$6,IF(K4328&gt;=0.999,1,(G4329-MainSheet!$C$11-$B$6)*I4329/$C$2/60),0)</f>
        <v>1</v>
      </c>
      <c r="L4329" s="1">
        <f>IF(G4329&gt;MainSheet!$C$11+$B$6+$C$6,IF(L4328&gt;=0.999,1,(G4329-MainSheet!$C$11-$B$6-$C$6)*I4329/$D$2/60),0)</f>
        <v>1</v>
      </c>
      <c r="M4329">
        <f t="shared" si="607"/>
        <v>1</v>
      </c>
      <c r="N4329" s="2">
        <f t="shared" si="608"/>
        <v>3721.0526315789471</v>
      </c>
      <c r="O4329">
        <f t="shared" si="611"/>
        <v>977.02127659574455</v>
      </c>
      <c r="P4329">
        <f t="shared" si="609"/>
        <v>192000</v>
      </c>
      <c r="Q4329" s="2">
        <f t="shared" si="610"/>
        <v>196698.0739081747</v>
      </c>
      <c r="R4329">
        <f>Q4329/MainSheet!$C$8*(G4329-G4328)+R4328</f>
        <v>6808.1625916343064</v>
      </c>
      <c r="S4329">
        <f t="shared" si="612"/>
        <v>109879.36673949707</v>
      </c>
      <c r="T4329">
        <f t="shared" si="604"/>
        <v>43.26999999999996</v>
      </c>
      <c r="U4329" s="1">
        <f>Q4329/MainSheet!$C$22</f>
        <v>1</v>
      </c>
    </row>
    <row r="4330" spans="7:21">
      <c r="G4330">
        <f t="shared" si="605"/>
        <v>43.279999999999959</v>
      </c>
      <c r="H4330">
        <f t="shared" si="606"/>
        <v>198000</v>
      </c>
      <c r="I4330" s="2">
        <f>MIN(MainSheet!$C$10/MainSheet!$C$9,MainSheet!$K$9*60)</f>
        <v>660</v>
      </c>
      <c r="J4330" s="1">
        <f>IF(G4330&gt;MainSheet!$C$11,IF(J4329&gt;=0.999,1,(G4330-MainSheet!$C$11)*I4330/$B$2/60),0)</f>
        <v>1</v>
      </c>
      <c r="K4330" s="1">
        <f>IF(G4330&gt;MainSheet!$C$11+$B$6,IF(K4329&gt;=0.999,1,(G4330-MainSheet!$C$11-$B$6)*I4330/$C$2/60),0)</f>
        <v>1</v>
      </c>
      <c r="L4330" s="1">
        <f>IF(G4330&gt;MainSheet!$C$11+$B$6+$C$6,IF(L4329&gt;=0.999,1,(G4330-MainSheet!$C$11-$B$6-$C$6)*I4330/$D$2/60),0)</f>
        <v>1</v>
      </c>
      <c r="M4330">
        <f t="shared" si="607"/>
        <v>1</v>
      </c>
      <c r="N4330" s="2">
        <f t="shared" si="608"/>
        <v>3721.0526315789471</v>
      </c>
      <c r="O4330">
        <f t="shared" si="611"/>
        <v>977.02127659574455</v>
      </c>
      <c r="P4330">
        <f t="shared" si="609"/>
        <v>192000</v>
      </c>
      <c r="Q4330" s="2">
        <f t="shared" si="610"/>
        <v>196698.0739081747</v>
      </c>
      <c r="R4330">
        <f>Q4330/MainSheet!$C$8*(G4330-G4329)+R4329</f>
        <v>6810.1938381251402</v>
      </c>
      <c r="S4330">
        <f t="shared" si="612"/>
        <v>109912.1497518151</v>
      </c>
      <c r="T4330">
        <f t="shared" si="604"/>
        <v>43.279999999999959</v>
      </c>
      <c r="U4330" s="1">
        <f>Q4330/MainSheet!$C$22</f>
        <v>1</v>
      </c>
    </row>
    <row r="4331" spans="7:21">
      <c r="G4331">
        <f t="shared" si="605"/>
        <v>43.289999999999957</v>
      </c>
      <c r="H4331">
        <f t="shared" si="606"/>
        <v>198000</v>
      </c>
      <c r="I4331" s="2">
        <f>MIN(MainSheet!$C$10/MainSheet!$C$9,MainSheet!$K$9*60)</f>
        <v>660</v>
      </c>
      <c r="J4331" s="1">
        <f>IF(G4331&gt;MainSheet!$C$11,IF(J4330&gt;=0.999,1,(G4331-MainSheet!$C$11)*I4331/$B$2/60),0)</f>
        <v>1</v>
      </c>
      <c r="K4331" s="1">
        <f>IF(G4331&gt;MainSheet!$C$11+$B$6,IF(K4330&gt;=0.999,1,(G4331-MainSheet!$C$11-$B$6)*I4331/$C$2/60),0)</f>
        <v>1</v>
      </c>
      <c r="L4331" s="1">
        <f>IF(G4331&gt;MainSheet!$C$11+$B$6+$C$6,IF(L4330&gt;=0.999,1,(G4331-MainSheet!$C$11-$B$6-$C$6)*I4331/$D$2/60),0)</f>
        <v>1</v>
      </c>
      <c r="M4331">
        <f t="shared" si="607"/>
        <v>1</v>
      </c>
      <c r="N4331" s="2">
        <f t="shared" si="608"/>
        <v>3721.0526315789471</v>
      </c>
      <c r="O4331">
        <f t="shared" si="611"/>
        <v>977.02127659574455</v>
      </c>
      <c r="P4331">
        <f t="shared" si="609"/>
        <v>192000</v>
      </c>
      <c r="Q4331" s="2">
        <f t="shared" si="610"/>
        <v>196698.0739081747</v>
      </c>
      <c r="R4331">
        <f>Q4331/MainSheet!$C$8*(G4331-G4330)+R4330</f>
        <v>6812.2250846159741</v>
      </c>
      <c r="S4331">
        <f t="shared" si="612"/>
        <v>109944.93276413313</v>
      </c>
      <c r="T4331">
        <f t="shared" si="604"/>
        <v>43.289999999999957</v>
      </c>
      <c r="U4331" s="1">
        <f>Q4331/MainSheet!$C$22</f>
        <v>1</v>
      </c>
    </row>
    <row r="4332" spans="7:21">
      <c r="G4332">
        <f t="shared" si="605"/>
        <v>43.299999999999955</v>
      </c>
      <c r="H4332">
        <f t="shared" si="606"/>
        <v>198000</v>
      </c>
      <c r="I4332" s="2">
        <f>MIN(MainSheet!$C$10/MainSheet!$C$9,MainSheet!$K$9*60)</f>
        <v>660</v>
      </c>
      <c r="J4332" s="1">
        <f>IF(G4332&gt;MainSheet!$C$11,IF(J4331&gt;=0.999,1,(G4332-MainSheet!$C$11)*I4332/$B$2/60),0)</f>
        <v>1</v>
      </c>
      <c r="K4332" s="1">
        <f>IF(G4332&gt;MainSheet!$C$11+$B$6,IF(K4331&gt;=0.999,1,(G4332-MainSheet!$C$11-$B$6)*I4332/$C$2/60),0)</f>
        <v>1</v>
      </c>
      <c r="L4332" s="1">
        <f>IF(G4332&gt;MainSheet!$C$11+$B$6+$C$6,IF(L4331&gt;=0.999,1,(G4332-MainSheet!$C$11-$B$6-$C$6)*I4332/$D$2/60),0)</f>
        <v>1</v>
      </c>
      <c r="M4332">
        <f t="shared" si="607"/>
        <v>1</v>
      </c>
      <c r="N4332" s="2">
        <f t="shared" si="608"/>
        <v>3721.0526315789471</v>
      </c>
      <c r="O4332">
        <f t="shared" si="611"/>
        <v>977.02127659574455</v>
      </c>
      <c r="P4332">
        <f t="shared" si="609"/>
        <v>192000</v>
      </c>
      <c r="Q4332" s="2">
        <f t="shared" si="610"/>
        <v>196698.0739081747</v>
      </c>
      <c r="R4332">
        <f>Q4332/MainSheet!$C$8*(G4332-G4331)+R4331</f>
        <v>6814.2563311068079</v>
      </c>
      <c r="S4332">
        <f t="shared" si="612"/>
        <v>109977.71577645116</v>
      </c>
      <c r="T4332">
        <f t="shared" si="604"/>
        <v>43.299999999999955</v>
      </c>
      <c r="U4332" s="1">
        <f>Q4332/MainSheet!$C$22</f>
        <v>1</v>
      </c>
    </row>
    <row r="4333" spans="7:21">
      <c r="G4333">
        <f t="shared" si="605"/>
        <v>43.309999999999953</v>
      </c>
      <c r="H4333">
        <f t="shared" si="606"/>
        <v>198000</v>
      </c>
      <c r="I4333" s="2">
        <f>MIN(MainSheet!$C$10/MainSheet!$C$9,MainSheet!$K$9*60)</f>
        <v>660</v>
      </c>
      <c r="J4333" s="1">
        <f>IF(G4333&gt;MainSheet!$C$11,IF(J4332&gt;=0.999,1,(G4333-MainSheet!$C$11)*I4333/$B$2/60),0)</f>
        <v>1</v>
      </c>
      <c r="K4333" s="1">
        <f>IF(G4333&gt;MainSheet!$C$11+$B$6,IF(K4332&gt;=0.999,1,(G4333-MainSheet!$C$11-$B$6)*I4333/$C$2/60),0)</f>
        <v>1</v>
      </c>
      <c r="L4333" s="1">
        <f>IF(G4333&gt;MainSheet!$C$11+$B$6+$C$6,IF(L4332&gt;=0.999,1,(G4333-MainSheet!$C$11-$B$6-$C$6)*I4333/$D$2/60),0)</f>
        <v>1</v>
      </c>
      <c r="M4333">
        <f t="shared" si="607"/>
        <v>1</v>
      </c>
      <c r="N4333" s="2">
        <f t="shared" si="608"/>
        <v>3721.0526315789471</v>
      </c>
      <c r="O4333">
        <f t="shared" si="611"/>
        <v>977.02127659574455</v>
      </c>
      <c r="P4333">
        <f t="shared" si="609"/>
        <v>192000</v>
      </c>
      <c r="Q4333" s="2">
        <f t="shared" si="610"/>
        <v>196698.0739081747</v>
      </c>
      <c r="R4333">
        <f>Q4333/MainSheet!$C$8*(G4333-G4332)+R4332</f>
        <v>6816.2875775976418</v>
      </c>
      <c r="S4333">
        <f t="shared" si="612"/>
        <v>110010.4987887692</v>
      </c>
      <c r="T4333">
        <f t="shared" si="604"/>
        <v>43.309999999999953</v>
      </c>
      <c r="U4333" s="1">
        <f>Q4333/MainSheet!$C$22</f>
        <v>1</v>
      </c>
    </row>
    <row r="4334" spans="7:21">
      <c r="G4334">
        <f t="shared" si="605"/>
        <v>43.319999999999951</v>
      </c>
      <c r="H4334">
        <f t="shared" si="606"/>
        <v>198000</v>
      </c>
      <c r="I4334" s="2">
        <f>MIN(MainSheet!$C$10/MainSheet!$C$9,MainSheet!$K$9*60)</f>
        <v>660</v>
      </c>
      <c r="J4334" s="1">
        <f>IF(G4334&gt;MainSheet!$C$11,IF(J4333&gt;=0.999,1,(G4334-MainSheet!$C$11)*I4334/$B$2/60),0)</f>
        <v>1</v>
      </c>
      <c r="K4334" s="1">
        <f>IF(G4334&gt;MainSheet!$C$11+$B$6,IF(K4333&gt;=0.999,1,(G4334-MainSheet!$C$11-$B$6)*I4334/$C$2/60),0)</f>
        <v>1</v>
      </c>
      <c r="L4334" s="1">
        <f>IF(G4334&gt;MainSheet!$C$11+$B$6+$C$6,IF(L4333&gt;=0.999,1,(G4334-MainSheet!$C$11-$B$6-$C$6)*I4334/$D$2/60),0)</f>
        <v>1</v>
      </c>
      <c r="M4334">
        <f t="shared" si="607"/>
        <v>1</v>
      </c>
      <c r="N4334" s="2">
        <f t="shared" si="608"/>
        <v>3721.0526315789471</v>
      </c>
      <c r="O4334">
        <f t="shared" si="611"/>
        <v>977.02127659574455</v>
      </c>
      <c r="P4334">
        <f t="shared" si="609"/>
        <v>192000</v>
      </c>
      <c r="Q4334" s="2">
        <f t="shared" si="610"/>
        <v>196698.0739081747</v>
      </c>
      <c r="R4334">
        <f>Q4334/MainSheet!$C$8*(G4334-G4333)+R4333</f>
        <v>6818.3188240884756</v>
      </c>
      <c r="S4334">
        <f t="shared" si="612"/>
        <v>110043.28180108723</v>
      </c>
      <c r="T4334">
        <f t="shared" si="604"/>
        <v>43.319999999999951</v>
      </c>
      <c r="U4334" s="1">
        <f>Q4334/MainSheet!$C$22</f>
        <v>1</v>
      </c>
    </row>
    <row r="4335" spans="7:21">
      <c r="G4335">
        <f t="shared" si="605"/>
        <v>43.329999999999949</v>
      </c>
      <c r="H4335">
        <f t="shared" si="606"/>
        <v>198000</v>
      </c>
      <c r="I4335" s="2">
        <f>MIN(MainSheet!$C$10/MainSheet!$C$9,MainSheet!$K$9*60)</f>
        <v>660</v>
      </c>
      <c r="J4335" s="1">
        <f>IF(G4335&gt;MainSheet!$C$11,IF(J4334&gt;=0.999,1,(G4335-MainSheet!$C$11)*I4335/$B$2/60),0)</f>
        <v>1</v>
      </c>
      <c r="K4335" s="1">
        <f>IF(G4335&gt;MainSheet!$C$11+$B$6,IF(K4334&gt;=0.999,1,(G4335-MainSheet!$C$11-$B$6)*I4335/$C$2/60),0)</f>
        <v>1</v>
      </c>
      <c r="L4335" s="1">
        <f>IF(G4335&gt;MainSheet!$C$11+$B$6+$C$6,IF(L4334&gt;=0.999,1,(G4335-MainSheet!$C$11-$B$6-$C$6)*I4335/$D$2/60),0)</f>
        <v>1</v>
      </c>
      <c r="M4335">
        <f t="shared" si="607"/>
        <v>1</v>
      </c>
      <c r="N4335" s="2">
        <f t="shared" si="608"/>
        <v>3721.0526315789471</v>
      </c>
      <c r="O4335">
        <f t="shared" si="611"/>
        <v>977.02127659574455</v>
      </c>
      <c r="P4335">
        <f t="shared" si="609"/>
        <v>192000</v>
      </c>
      <c r="Q4335" s="2">
        <f t="shared" si="610"/>
        <v>196698.0739081747</v>
      </c>
      <c r="R4335">
        <f>Q4335/MainSheet!$C$8*(G4335-G4334)+R4334</f>
        <v>6820.3500705793094</v>
      </c>
      <c r="S4335">
        <f t="shared" si="612"/>
        <v>110076.06481340526</v>
      </c>
      <c r="T4335">
        <f t="shared" si="604"/>
        <v>43.329999999999949</v>
      </c>
      <c r="U4335" s="1">
        <f>Q4335/MainSheet!$C$22</f>
        <v>1</v>
      </c>
    </row>
    <row r="4336" spans="7:21">
      <c r="G4336">
        <f t="shared" si="605"/>
        <v>43.339999999999947</v>
      </c>
      <c r="H4336">
        <f t="shared" si="606"/>
        <v>198000</v>
      </c>
      <c r="I4336" s="2">
        <f>MIN(MainSheet!$C$10/MainSheet!$C$9,MainSheet!$K$9*60)</f>
        <v>660</v>
      </c>
      <c r="J4336" s="1">
        <f>IF(G4336&gt;MainSheet!$C$11,IF(J4335&gt;=0.999,1,(G4336-MainSheet!$C$11)*I4336/$B$2/60),0)</f>
        <v>1</v>
      </c>
      <c r="K4336" s="1">
        <f>IF(G4336&gt;MainSheet!$C$11+$B$6,IF(K4335&gt;=0.999,1,(G4336-MainSheet!$C$11-$B$6)*I4336/$C$2/60),0)</f>
        <v>1</v>
      </c>
      <c r="L4336" s="1">
        <f>IF(G4336&gt;MainSheet!$C$11+$B$6+$C$6,IF(L4335&gt;=0.999,1,(G4336-MainSheet!$C$11-$B$6-$C$6)*I4336/$D$2/60),0)</f>
        <v>1</v>
      </c>
      <c r="M4336">
        <f t="shared" si="607"/>
        <v>1</v>
      </c>
      <c r="N4336" s="2">
        <f t="shared" si="608"/>
        <v>3721.0526315789471</v>
      </c>
      <c r="O4336">
        <f t="shared" si="611"/>
        <v>977.02127659574455</v>
      </c>
      <c r="P4336">
        <f t="shared" si="609"/>
        <v>192000</v>
      </c>
      <c r="Q4336" s="2">
        <f t="shared" si="610"/>
        <v>196698.0739081747</v>
      </c>
      <c r="R4336">
        <f>Q4336/MainSheet!$C$8*(G4336-G4335)+R4335</f>
        <v>6822.3813170701433</v>
      </c>
      <c r="S4336">
        <f t="shared" si="612"/>
        <v>110108.84782572329</v>
      </c>
      <c r="T4336">
        <f t="shared" si="604"/>
        <v>43.339999999999947</v>
      </c>
      <c r="U4336" s="1">
        <f>Q4336/MainSheet!$C$22</f>
        <v>1</v>
      </c>
    </row>
    <row r="4337" spans="7:21">
      <c r="G4337">
        <f t="shared" si="605"/>
        <v>43.349999999999945</v>
      </c>
      <c r="H4337">
        <f t="shared" si="606"/>
        <v>198000</v>
      </c>
      <c r="I4337" s="2">
        <f>MIN(MainSheet!$C$10/MainSheet!$C$9,MainSheet!$K$9*60)</f>
        <v>660</v>
      </c>
      <c r="J4337" s="1">
        <f>IF(G4337&gt;MainSheet!$C$11,IF(J4336&gt;=0.999,1,(G4337-MainSheet!$C$11)*I4337/$B$2/60),0)</f>
        <v>1</v>
      </c>
      <c r="K4337" s="1">
        <f>IF(G4337&gt;MainSheet!$C$11+$B$6,IF(K4336&gt;=0.999,1,(G4337-MainSheet!$C$11-$B$6)*I4337/$C$2/60),0)</f>
        <v>1</v>
      </c>
      <c r="L4337" s="1">
        <f>IF(G4337&gt;MainSheet!$C$11+$B$6+$C$6,IF(L4336&gt;=0.999,1,(G4337-MainSheet!$C$11-$B$6-$C$6)*I4337/$D$2/60),0)</f>
        <v>1</v>
      </c>
      <c r="M4337">
        <f t="shared" si="607"/>
        <v>1</v>
      </c>
      <c r="N4337" s="2">
        <f t="shared" si="608"/>
        <v>3721.0526315789471</v>
      </c>
      <c r="O4337">
        <f t="shared" si="611"/>
        <v>977.02127659574455</v>
      </c>
      <c r="P4337">
        <f t="shared" si="609"/>
        <v>192000</v>
      </c>
      <c r="Q4337" s="2">
        <f t="shared" si="610"/>
        <v>196698.0739081747</v>
      </c>
      <c r="R4337">
        <f>Q4337/MainSheet!$C$8*(G4337-G4336)+R4336</f>
        <v>6824.4125635609771</v>
      </c>
      <c r="S4337">
        <f t="shared" si="612"/>
        <v>110141.63083804132</v>
      </c>
      <c r="T4337">
        <f t="shared" si="604"/>
        <v>43.349999999999945</v>
      </c>
      <c r="U4337" s="1">
        <f>Q4337/MainSheet!$C$22</f>
        <v>1</v>
      </c>
    </row>
    <row r="4338" spans="7:21">
      <c r="G4338">
        <f t="shared" si="605"/>
        <v>43.359999999999943</v>
      </c>
      <c r="H4338">
        <f t="shared" si="606"/>
        <v>198000</v>
      </c>
      <c r="I4338" s="2">
        <f>MIN(MainSheet!$C$10/MainSheet!$C$9,MainSheet!$K$9*60)</f>
        <v>660</v>
      </c>
      <c r="J4338" s="1">
        <f>IF(G4338&gt;MainSheet!$C$11,IF(J4337&gt;=0.999,1,(G4338-MainSheet!$C$11)*I4338/$B$2/60),0)</f>
        <v>1</v>
      </c>
      <c r="K4338" s="1">
        <f>IF(G4338&gt;MainSheet!$C$11+$B$6,IF(K4337&gt;=0.999,1,(G4338-MainSheet!$C$11-$B$6)*I4338/$C$2/60),0)</f>
        <v>1</v>
      </c>
      <c r="L4338" s="1">
        <f>IF(G4338&gt;MainSheet!$C$11+$B$6+$C$6,IF(L4337&gt;=0.999,1,(G4338-MainSheet!$C$11-$B$6-$C$6)*I4338/$D$2/60),0)</f>
        <v>1</v>
      </c>
      <c r="M4338">
        <f t="shared" si="607"/>
        <v>1</v>
      </c>
      <c r="N4338" s="2">
        <f t="shared" si="608"/>
        <v>3721.0526315789471</v>
      </c>
      <c r="O4338">
        <f t="shared" si="611"/>
        <v>977.02127659574455</v>
      </c>
      <c r="P4338">
        <f t="shared" si="609"/>
        <v>192000</v>
      </c>
      <c r="Q4338" s="2">
        <f t="shared" si="610"/>
        <v>196698.0739081747</v>
      </c>
      <c r="R4338">
        <f>Q4338/MainSheet!$C$8*(G4338-G4337)+R4337</f>
        <v>6826.4438100518109</v>
      </c>
      <c r="S4338">
        <f t="shared" si="612"/>
        <v>110174.41385035936</v>
      </c>
      <c r="T4338">
        <f t="shared" si="604"/>
        <v>43.359999999999943</v>
      </c>
      <c r="U4338" s="1">
        <f>Q4338/MainSheet!$C$22</f>
        <v>1</v>
      </c>
    </row>
    <row r="4339" spans="7:21">
      <c r="G4339">
        <f t="shared" si="605"/>
        <v>43.369999999999941</v>
      </c>
      <c r="H4339">
        <f t="shared" si="606"/>
        <v>198000</v>
      </c>
      <c r="I4339" s="2">
        <f>MIN(MainSheet!$C$10/MainSheet!$C$9,MainSheet!$K$9*60)</f>
        <v>660</v>
      </c>
      <c r="J4339" s="1">
        <f>IF(G4339&gt;MainSheet!$C$11,IF(J4338&gt;=0.999,1,(G4339-MainSheet!$C$11)*I4339/$B$2/60),0)</f>
        <v>1</v>
      </c>
      <c r="K4339" s="1">
        <f>IF(G4339&gt;MainSheet!$C$11+$B$6,IF(K4338&gt;=0.999,1,(G4339-MainSheet!$C$11-$B$6)*I4339/$C$2/60),0)</f>
        <v>1</v>
      </c>
      <c r="L4339" s="1">
        <f>IF(G4339&gt;MainSheet!$C$11+$B$6+$C$6,IF(L4338&gt;=0.999,1,(G4339-MainSheet!$C$11-$B$6-$C$6)*I4339/$D$2/60),0)</f>
        <v>1</v>
      </c>
      <c r="M4339">
        <f t="shared" si="607"/>
        <v>1</v>
      </c>
      <c r="N4339" s="2">
        <f t="shared" si="608"/>
        <v>3721.0526315789471</v>
      </c>
      <c r="O4339">
        <f t="shared" si="611"/>
        <v>977.02127659574455</v>
      </c>
      <c r="P4339">
        <f t="shared" si="609"/>
        <v>192000</v>
      </c>
      <c r="Q4339" s="2">
        <f t="shared" si="610"/>
        <v>196698.0739081747</v>
      </c>
      <c r="R4339">
        <f>Q4339/MainSheet!$C$8*(G4339-G4338)+R4338</f>
        <v>6828.4750565426448</v>
      </c>
      <c r="S4339">
        <f t="shared" si="612"/>
        <v>110207.19686267739</v>
      </c>
      <c r="T4339">
        <f t="shared" si="604"/>
        <v>43.369999999999941</v>
      </c>
      <c r="U4339" s="1">
        <f>Q4339/MainSheet!$C$22</f>
        <v>1</v>
      </c>
    </row>
    <row r="4340" spans="7:21">
      <c r="G4340">
        <f t="shared" si="605"/>
        <v>43.379999999999939</v>
      </c>
      <c r="H4340">
        <f t="shared" si="606"/>
        <v>198000</v>
      </c>
      <c r="I4340" s="2">
        <f>MIN(MainSheet!$C$10/MainSheet!$C$9,MainSheet!$K$9*60)</f>
        <v>660</v>
      </c>
      <c r="J4340" s="1">
        <f>IF(G4340&gt;MainSheet!$C$11,IF(J4339&gt;=0.999,1,(G4340-MainSheet!$C$11)*I4340/$B$2/60),0)</f>
        <v>1</v>
      </c>
      <c r="K4340" s="1">
        <f>IF(G4340&gt;MainSheet!$C$11+$B$6,IF(K4339&gt;=0.999,1,(G4340-MainSheet!$C$11-$B$6)*I4340/$C$2/60),0)</f>
        <v>1</v>
      </c>
      <c r="L4340" s="1">
        <f>IF(G4340&gt;MainSheet!$C$11+$B$6+$C$6,IF(L4339&gt;=0.999,1,(G4340-MainSheet!$C$11-$B$6-$C$6)*I4340/$D$2/60),0)</f>
        <v>1</v>
      </c>
      <c r="M4340">
        <f t="shared" si="607"/>
        <v>1</v>
      </c>
      <c r="N4340" s="2">
        <f t="shared" si="608"/>
        <v>3721.0526315789471</v>
      </c>
      <c r="O4340">
        <f t="shared" si="611"/>
        <v>977.02127659574455</v>
      </c>
      <c r="P4340">
        <f t="shared" si="609"/>
        <v>192000</v>
      </c>
      <c r="Q4340" s="2">
        <f t="shared" si="610"/>
        <v>196698.0739081747</v>
      </c>
      <c r="R4340">
        <f>Q4340/MainSheet!$C$8*(G4340-G4339)+R4339</f>
        <v>6830.5063030334786</v>
      </c>
      <c r="S4340">
        <f t="shared" si="612"/>
        <v>110239.97987499542</v>
      </c>
      <c r="T4340">
        <f t="shared" si="604"/>
        <v>43.379999999999939</v>
      </c>
      <c r="U4340" s="1">
        <f>Q4340/MainSheet!$C$22</f>
        <v>1</v>
      </c>
    </row>
    <row r="4341" spans="7:21">
      <c r="G4341">
        <f t="shared" si="605"/>
        <v>43.389999999999937</v>
      </c>
      <c r="H4341">
        <f t="shared" si="606"/>
        <v>198000</v>
      </c>
      <c r="I4341" s="2">
        <f>MIN(MainSheet!$C$10/MainSheet!$C$9,MainSheet!$K$9*60)</f>
        <v>660</v>
      </c>
      <c r="J4341" s="1">
        <f>IF(G4341&gt;MainSheet!$C$11,IF(J4340&gt;=0.999,1,(G4341-MainSheet!$C$11)*I4341/$B$2/60),0)</f>
        <v>1</v>
      </c>
      <c r="K4341" s="1">
        <f>IF(G4341&gt;MainSheet!$C$11+$B$6,IF(K4340&gt;=0.999,1,(G4341-MainSheet!$C$11-$B$6)*I4341/$C$2/60),0)</f>
        <v>1</v>
      </c>
      <c r="L4341" s="1">
        <f>IF(G4341&gt;MainSheet!$C$11+$B$6+$C$6,IF(L4340&gt;=0.999,1,(G4341-MainSheet!$C$11-$B$6-$C$6)*I4341/$D$2/60),0)</f>
        <v>1</v>
      </c>
      <c r="M4341">
        <f t="shared" si="607"/>
        <v>1</v>
      </c>
      <c r="N4341" s="2">
        <f t="shared" si="608"/>
        <v>3721.0526315789471</v>
      </c>
      <c r="O4341">
        <f t="shared" si="611"/>
        <v>977.02127659574455</v>
      </c>
      <c r="P4341">
        <f t="shared" si="609"/>
        <v>192000</v>
      </c>
      <c r="Q4341" s="2">
        <f t="shared" si="610"/>
        <v>196698.0739081747</v>
      </c>
      <c r="R4341">
        <f>Q4341/MainSheet!$C$8*(G4341-G4340)+R4340</f>
        <v>6832.5375495243125</v>
      </c>
      <c r="S4341">
        <f t="shared" si="612"/>
        <v>110272.76288731345</v>
      </c>
      <c r="T4341">
        <f t="shared" si="604"/>
        <v>43.389999999999937</v>
      </c>
      <c r="U4341" s="1">
        <f>Q4341/MainSheet!$C$22</f>
        <v>1</v>
      </c>
    </row>
    <row r="4342" spans="7:21">
      <c r="G4342">
        <f t="shared" si="605"/>
        <v>43.399999999999935</v>
      </c>
      <c r="H4342">
        <f t="shared" si="606"/>
        <v>198000</v>
      </c>
      <c r="I4342" s="2">
        <f>MIN(MainSheet!$C$10/MainSheet!$C$9,MainSheet!$K$9*60)</f>
        <v>660</v>
      </c>
      <c r="J4342" s="1">
        <f>IF(G4342&gt;MainSheet!$C$11,IF(J4341&gt;=0.999,1,(G4342-MainSheet!$C$11)*I4342/$B$2/60),0)</f>
        <v>1</v>
      </c>
      <c r="K4342" s="1">
        <f>IF(G4342&gt;MainSheet!$C$11+$B$6,IF(K4341&gt;=0.999,1,(G4342-MainSheet!$C$11-$B$6)*I4342/$C$2/60),0)</f>
        <v>1</v>
      </c>
      <c r="L4342" s="1">
        <f>IF(G4342&gt;MainSheet!$C$11+$B$6+$C$6,IF(L4341&gt;=0.999,1,(G4342-MainSheet!$C$11-$B$6-$C$6)*I4342/$D$2/60),0)</f>
        <v>1</v>
      </c>
      <c r="M4342">
        <f t="shared" si="607"/>
        <v>1</v>
      </c>
      <c r="N4342" s="2">
        <f t="shared" si="608"/>
        <v>3721.0526315789471</v>
      </c>
      <c r="O4342">
        <f t="shared" si="611"/>
        <v>977.02127659574455</v>
      </c>
      <c r="P4342">
        <f t="shared" si="609"/>
        <v>192000</v>
      </c>
      <c r="Q4342" s="2">
        <f t="shared" si="610"/>
        <v>196698.0739081747</v>
      </c>
      <c r="R4342">
        <f>Q4342/MainSheet!$C$8*(G4342-G4341)+R4341</f>
        <v>6834.5687960151463</v>
      </c>
      <c r="S4342">
        <f t="shared" si="612"/>
        <v>110305.54589963148</v>
      </c>
      <c r="T4342">
        <f t="shared" si="604"/>
        <v>43.399999999999935</v>
      </c>
      <c r="U4342" s="1">
        <f>Q4342/MainSheet!$C$22</f>
        <v>1</v>
      </c>
    </row>
    <row r="4343" spans="7:21">
      <c r="G4343">
        <f t="shared" si="605"/>
        <v>43.409999999999933</v>
      </c>
      <c r="H4343">
        <f t="shared" si="606"/>
        <v>198000</v>
      </c>
      <c r="I4343" s="2">
        <f>MIN(MainSheet!$C$10/MainSheet!$C$9,MainSheet!$K$9*60)</f>
        <v>660</v>
      </c>
      <c r="J4343" s="1">
        <f>IF(G4343&gt;MainSheet!$C$11,IF(J4342&gt;=0.999,1,(G4343-MainSheet!$C$11)*I4343/$B$2/60),0)</f>
        <v>1</v>
      </c>
      <c r="K4343" s="1">
        <f>IF(G4343&gt;MainSheet!$C$11+$B$6,IF(K4342&gt;=0.999,1,(G4343-MainSheet!$C$11-$B$6)*I4343/$C$2/60),0)</f>
        <v>1</v>
      </c>
      <c r="L4343" s="1">
        <f>IF(G4343&gt;MainSheet!$C$11+$B$6+$C$6,IF(L4342&gt;=0.999,1,(G4343-MainSheet!$C$11-$B$6-$C$6)*I4343/$D$2/60),0)</f>
        <v>1</v>
      </c>
      <c r="M4343">
        <f t="shared" si="607"/>
        <v>1</v>
      </c>
      <c r="N4343" s="2">
        <f t="shared" si="608"/>
        <v>3721.0526315789471</v>
      </c>
      <c r="O4343">
        <f t="shared" si="611"/>
        <v>977.02127659574455</v>
      </c>
      <c r="P4343">
        <f t="shared" si="609"/>
        <v>192000</v>
      </c>
      <c r="Q4343" s="2">
        <f t="shared" si="610"/>
        <v>196698.0739081747</v>
      </c>
      <c r="R4343">
        <f>Q4343/MainSheet!$C$8*(G4343-G4342)+R4342</f>
        <v>6836.6000425059801</v>
      </c>
      <c r="S4343">
        <f t="shared" si="612"/>
        <v>110338.32891194952</v>
      </c>
      <c r="T4343">
        <f t="shared" si="604"/>
        <v>43.409999999999933</v>
      </c>
      <c r="U4343" s="1">
        <f>Q4343/MainSheet!$C$22</f>
        <v>1</v>
      </c>
    </row>
    <row r="4344" spans="7:21">
      <c r="G4344">
        <f t="shared" si="605"/>
        <v>43.419999999999931</v>
      </c>
      <c r="H4344">
        <f t="shared" si="606"/>
        <v>198000</v>
      </c>
      <c r="I4344" s="2">
        <f>MIN(MainSheet!$C$10/MainSheet!$C$9,MainSheet!$K$9*60)</f>
        <v>660</v>
      </c>
      <c r="J4344" s="1">
        <f>IF(G4344&gt;MainSheet!$C$11,IF(J4343&gt;=0.999,1,(G4344-MainSheet!$C$11)*I4344/$B$2/60),0)</f>
        <v>1</v>
      </c>
      <c r="K4344" s="1">
        <f>IF(G4344&gt;MainSheet!$C$11+$B$6,IF(K4343&gt;=0.999,1,(G4344-MainSheet!$C$11-$B$6)*I4344/$C$2/60),0)</f>
        <v>1</v>
      </c>
      <c r="L4344" s="1">
        <f>IF(G4344&gt;MainSheet!$C$11+$B$6+$C$6,IF(L4343&gt;=0.999,1,(G4344-MainSheet!$C$11-$B$6-$C$6)*I4344/$D$2/60),0)</f>
        <v>1</v>
      </c>
      <c r="M4344">
        <f t="shared" si="607"/>
        <v>1</v>
      </c>
      <c r="N4344" s="2">
        <f t="shared" si="608"/>
        <v>3721.0526315789471</v>
      </c>
      <c r="O4344">
        <f t="shared" si="611"/>
        <v>977.02127659574455</v>
      </c>
      <c r="P4344">
        <f t="shared" si="609"/>
        <v>192000</v>
      </c>
      <c r="Q4344" s="2">
        <f t="shared" si="610"/>
        <v>196698.0739081747</v>
      </c>
      <c r="R4344">
        <f>Q4344/MainSheet!$C$8*(G4344-G4343)+R4343</f>
        <v>6838.631288996814</v>
      </c>
      <c r="S4344">
        <f t="shared" si="612"/>
        <v>110371.11192426755</v>
      </c>
      <c r="T4344">
        <f t="shared" si="604"/>
        <v>43.419999999999931</v>
      </c>
      <c r="U4344" s="1">
        <f>Q4344/MainSheet!$C$22</f>
        <v>1</v>
      </c>
    </row>
    <row r="4345" spans="7:21">
      <c r="G4345">
        <f t="shared" si="605"/>
        <v>43.429999999999929</v>
      </c>
      <c r="H4345">
        <f t="shared" si="606"/>
        <v>198000</v>
      </c>
      <c r="I4345" s="2">
        <f>MIN(MainSheet!$C$10/MainSheet!$C$9,MainSheet!$K$9*60)</f>
        <v>660</v>
      </c>
      <c r="J4345" s="1">
        <f>IF(G4345&gt;MainSheet!$C$11,IF(J4344&gt;=0.999,1,(G4345-MainSheet!$C$11)*I4345/$B$2/60),0)</f>
        <v>1</v>
      </c>
      <c r="K4345" s="1">
        <f>IF(G4345&gt;MainSheet!$C$11+$B$6,IF(K4344&gt;=0.999,1,(G4345-MainSheet!$C$11-$B$6)*I4345/$C$2/60),0)</f>
        <v>1</v>
      </c>
      <c r="L4345" s="1">
        <f>IF(G4345&gt;MainSheet!$C$11+$B$6+$C$6,IF(L4344&gt;=0.999,1,(G4345-MainSheet!$C$11-$B$6-$C$6)*I4345/$D$2/60),0)</f>
        <v>1</v>
      </c>
      <c r="M4345">
        <f t="shared" si="607"/>
        <v>1</v>
      </c>
      <c r="N4345" s="2">
        <f t="shared" si="608"/>
        <v>3721.0526315789471</v>
      </c>
      <c r="O4345">
        <f t="shared" si="611"/>
        <v>977.02127659574455</v>
      </c>
      <c r="P4345">
        <f t="shared" si="609"/>
        <v>192000</v>
      </c>
      <c r="Q4345" s="2">
        <f t="shared" si="610"/>
        <v>196698.0739081747</v>
      </c>
      <c r="R4345">
        <f>Q4345/MainSheet!$C$8*(G4345-G4344)+R4344</f>
        <v>6840.6625354876478</v>
      </c>
      <c r="S4345">
        <f t="shared" si="612"/>
        <v>110403.89493658558</v>
      </c>
      <c r="T4345">
        <f t="shared" si="604"/>
        <v>43.429999999999929</v>
      </c>
      <c r="U4345" s="1">
        <f>Q4345/MainSheet!$C$22</f>
        <v>1</v>
      </c>
    </row>
    <row r="4346" spans="7:21">
      <c r="G4346">
        <f t="shared" si="605"/>
        <v>43.439999999999927</v>
      </c>
      <c r="H4346">
        <f t="shared" si="606"/>
        <v>198000</v>
      </c>
      <c r="I4346" s="2">
        <f>MIN(MainSheet!$C$10/MainSheet!$C$9,MainSheet!$K$9*60)</f>
        <v>660</v>
      </c>
      <c r="J4346" s="1">
        <f>IF(G4346&gt;MainSheet!$C$11,IF(J4345&gt;=0.999,1,(G4346-MainSheet!$C$11)*I4346/$B$2/60),0)</f>
        <v>1</v>
      </c>
      <c r="K4346" s="1">
        <f>IF(G4346&gt;MainSheet!$C$11+$B$6,IF(K4345&gt;=0.999,1,(G4346-MainSheet!$C$11-$B$6)*I4346/$C$2/60),0)</f>
        <v>1</v>
      </c>
      <c r="L4346" s="1">
        <f>IF(G4346&gt;MainSheet!$C$11+$B$6+$C$6,IF(L4345&gt;=0.999,1,(G4346-MainSheet!$C$11-$B$6-$C$6)*I4346/$D$2/60),0)</f>
        <v>1</v>
      </c>
      <c r="M4346">
        <f t="shared" si="607"/>
        <v>1</v>
      </c>
      <c r="N4346" s="2">
        <f t="shared" si="608"/>
        <v>3721.0526315789471</v>
      </c>
      <c r="O4346">
        <f t="shared" si="611"/>
        <v>977.02127659574455</v>
      </c>
      <c r="P4346">
        <f t="shared" si="609"/>
        <v>192000</v>
      </c>
      <c r="Q4346" s="2">
        <f t="shared" si="610"/>
        <v>196698.0739081747</v>
      </c>
      <c r="R4346">
        <f>Q4346/MainSheet!$C$8*(G4346-G4345)+R4345</f>
        <v>6842.6937819784816</v>
      </c>
      <c r="S4346">
        <f t="shared" si="612"/>
        <v>110436.67794890361</v>
      </c>
      <c r="T4346">
        <f t="shared" si="604"/>
        <v>43.439999999999927</v>
      </c>
      <c r="U4346" s="1">
        <f>Q4346/MainSheet!$C$22</f>
        <v>1</v>
      </c>
    </row>
    <row r="4347" spans="7:21">
      <c r="G4347">
        <f t="shared" si="605"/>
        <v>43.449999999999925</v>
      </c>
      <c r="H4347">
        <f t="shared" si="606"/>
        <v>198000</v>
      </c>
      <c r="I4347" s="2">
        <f>MIN(MainSheet!$C$10/MainSheet!$C$9,MainSheet!$K$9*60)</f>
        <v>660</v>
      </c>
      <c r="J4347" s="1">
        <f>IF(G4347&gt;MainSheet!$C$11,IF(J4346&gt;=0.999,1,(G4347-MainSheet!$C$11)*I4347/$B$2/60),0)</f>
        <v>1</v>
      </c>
      <c r="K4347" s="1">
        <f>IF(G4347&gt;MainSheet!$C$11+$B$6,IF(K4346&gt;=0.999,1,(G4347-MainSheet!$C$11-$B$6)*I4347/$C$2/60),0)</f>
        <v>1</v>
      </c>
      <c r="L4347" s="1">
        <f>IF(G4347&gt;MainSheet!$C$11+$B$6+$C$6,IF(L4346&gt;=0.999,1,(G4347-MainSheet!$C$11-$B$6-$C$6)*I4347/$D$2/60),0)</f>
        <v>1</v>
      </c>
      <c r="M4347">
        <f t="shared" si="607"/>
        <v>1</v>
      </c>
      <c r="N4347" s="2">
        <f t="shared" si="608"/>
        <v>3721.0526315789471</v>
      </c>
      <c r="O4347">
        <f t="shared" si="611"/>
        <v>977.02127659574455</v>
      </c>
      <c r="P4347">
        <f t="shared" si="609"/>
        <v>192000</v>
      </c>
      <c r="Q4347" s="2">
        <f t="shared" si="610"/>
        <v>196698.0739081747</v>
      </c>
      <c r="R4347">
        <f>Q4347/MainSheet!$C$8*(G4347-G4346)+R4346</f>
        <v>6844.7250284693155</v>
      </c>
      <c r="S4347">
        <f t="shared" si="612"/>
        <v>110469.46096122164</v>
      </c>
      <c r="T4347">
        <f t="shared" si="604"/>
        <v>43.449999999999925</v>
      </c>
      <c r="U4347" s="1">
        <f>Q4347/MainSheet!$C$22</f>
        <v>1</v>
      </c>
    </row>
    <row r="4348" spans="7:21">
      <c r="G4348">
        <f t="shared" si="605"/>
        <v>43.459999999999923</v>
      </c>
      <c r="H4348">
        <f t="shared" si="606"/>
        <v>198000</v>
      </c>
      <c r="I4348" s="2">
        <f>MIN(MainSheet!$C$10/MainSheet!$C$9,MainSheet!$K$9*60)</f>
        <v>660</v>
      </c>
      <c r="J4348" s="1">
        <f>IF(G4348&gt;MainSheet!$C$11,IF(J4347&gt;=0.999,1,(G4348-MainSheet!$C$11)*I4348/$B$2/60),0)</f>
        <v>1</v>
      </c>
      <c r="K4348" s="1">
        <f>IF(G4348&gt;MainSheet!$C$11+$B$6,IF(K4347&gt;=0.999,1,(G4348-MainSheet!$C$11-$B$6)*I4348/$C$2/60),0)</f>
        <v>1</v>
      </c>
      <c r="L4348" s="1">
        <f>IF(G4348&gt;MainSheet!$C$11+$B$6+$C$6,IF(L4347&gt;=0.999,1,(G4348-MainSheet!$C$11-$B$6-$C$6)*I4348/$D$2/60),0)</f>
        <v>1</v>
      </c>
      <c r="M4348">
        <f t="shared" si="607"/>
        <v>1</v>
      </c>
      <c r="N4348" s="2">
        <f t="shared" si="608"/>
        <v>3721.0526315789471</v>
      </c>
      <c r="O4348">
        <f t="shared" si="611"/>
        <v>977.02127659574455</v>
      </c>
      <c r="P4348">
        <f t="shared" si="609"/>
        <v>192000</v>
      </c>
      <c r="Q4348" s="2">
        <f t="shared" si="610"/>
        <v>196698.0739081747</v>
      </c>
      <c r="R4348">
        <f>Q4348/MainSheet!$C$8*(G4348-G4347)+R4347</f>
        <v>6846.7562749601493</v>
      </c>
      <c r="S4348">
        <f t="shared" si="612"/>
        <v>110502.24397353968</v>
      </c>
      <c r="T4348">
        <f t="shared" si="604"/>
        <v>43.459999999999923</v>
      </c>
      <c r="U4348" s="1">
        <f>Q4348/MainSheet!$C$22</f>
        <v>1</v>
      </c>
    </row>
    <row r="4349" spans="7:21">
      <c r="G4349">
        <f t="shared" si="605"/>
        <v>43.469999999999921</v>
      </c>
      <c r="H4349">
        <f t="shared" si="606"/>
        <v>198000</v>
      </c>
      <c r="I4349" s="2">
        <f>MIN(MainSheet!$C$10/MainSheet!$C$9,MainSheet!$K$9*60)</f>
        <v>660</v>
      </c>
      <c r="J4349" s="1">
        <f>IF(G4349&gt;MainSheet!$C$11,IF(J4348&gt;=0.999,1,(G4349-MainSheet!$C$11)*I4349/$B$2/60),0)</f>
        <v>1</v>
      </c>
      <c r="K4349" s="1">
        <f>IF(G4349&gt;MainSheet!$C$11+$B$6,IF(K4348&gt;=0.999,1,(G4349-MainSheet!$C$11-$B$6)*I4349/$C$2/60),0)</f>
        <v>1</v>
      </c>
      <c r="L4349" s="1">
        <f>IF(G4349&gt;MainSheet!$C$11+$B$6+$C$6,IF(L4348&gt;=0.999,1,(G4349-MainSheet!$C$11-$B$6-$C$6)*I4349/$D$2/60),0)</f>
        <v>1</v>
      </c>
      <c r="M4349">
        <f t="shared" si="607"/>
        <v>1</v>
      </c>
      <c r="N4349" s="2">
        <f t="shared" si="608"/>
        <v>3721.0526315789471</v>
      </c>
      <c r="O4349">
        <f t="shared" si="611"/>
        <v>977.02127659574455</v>
      </c>
      <c r="P4349">
        <f t="shared" si="609"/>
        <v>192000</v>
      </c>
      <c r="Q4349" s="2">
        <f t="shared" si="610"/>
        <v>196698.0739081747</v>
      </c>
      <c r="R4349">
        <f>Q4349/MainSheet!$C$8*(G4349-G4348)+R4348</f>
        <v>6848.7875214509831</v>
      </c>
      <c r="S4349">
        <f t="shared" si="612"/>
        <v>110535.02698585771</v>
      </c>
      <c r="T4349">
        <f t="shared" si="604"/>
        <v>43.469999999999921</v>
      </c>
      <c r="U4349" s="1">
        <f>Q4349/MainSheet!$C$22</f>
        <v>1</v>
      </c>
    </row>
    <row r="4350" spans="7:21">
      <c r="G4350">
        <f t="shared" si="605"/>
        <v>43.479999999999919</v>
      </c>
      <c r="H4350">
        <f t="shared" si="606"/>
        <v>198000</v>
      </c>
      <c r="I4350" s="2">
        <f>MIN(MainSheet!$C$10/MainSheet!$C$9,MainSheet!$K$9*60)</f>
        <v>660</v>
      </c>
      <c r="J4350" s="1">
        <f>IF(G4350&gt;MainSheet!$C$11,IF(J4349&gt;=0.999,1,(G4350-MainSheet!$C$11)*I4350/$B$2/60),0)</f>
        <v>1</v>
      </c>
      <c r="K4350" s="1">
        <f>IF(G4350&gt;MainSheet!$C$11+$B$6,IF(K4349&gt;=0.999,1,(G4350-MainSheet!$C$11-$B$6)*I4350/$C$2/60),0)</f>
        <v>1</v>
      </c>
      <c r="L4350" s="1">
        <f>IF(G4350&gt;MainSheet!$C$11+$B$6+$C$6,IF(L4349&gt;=0.999,1,(G4350-MainSheet!$C$11-$B$6-$C$6)*I4350/$D$2/60),0)</f>
        <v>1</v>
      </c>
      <c r="M4350">
        <f t="shared" si="607"/>
        <v>1</v>
      </c>
      <c r="N4350" s="2">
        <f t="shared" si="608"/>
        <v>3721.0526315789471</v>
      </c>
      <c r="O4350">
        <f t="shared" si="611"/>
        <v>977.02127659574455</v>
      </c>
      <c r="P4350">
        <f t="shared" si="609"/>
        <v>192000</v>
      </c>
      <c r="Q4350" s="2">
        <f t="shared" si="610"/>
        <v>196698.0739081747</v>
      </c>
      <c r="R4350">
        <f>Q4350/MainSheet!$C$8*(G4350-G4349)+R4349</f>
        <v>6850.818767941817</v>
      </c>
      <c r="S4350">
        <f t="shared" si="612"/>
        <v>110567.80999817574</v>
      </c>
      <c r="T4350">
        <f t="shared" si="604"/>
        <v>43.479999999999919</v>
      </c>
      <c r="U4350" s="1">
        <f>Q4350/MainSheet!$C$22</f>
        <v>1</v>
      </c>
    </row>
    <row r="4351" spans="7:21">
      <c r="G4351">
        <f t="shared" si="605"/>
        <v>43.489999999999917</v>
      </c>
      <c r="H4351">
        <f t="shared" si="606"/>
        <v>198000</v>
      </c>
      <c r="I4351" s="2">
        <f>MIN(MainSheet!$C$10/MainSheet!$C$9,MainSheet!$K$9*60)</f>
        <v>660</v>
      </c>
      <c r="J4351" s="1">
        <f>IF(G4351&gt;MainSheet!$C$11,IF(J4350&gt;=0.999,1,(G4351-MainSheet!$C$11)*I4351/$B$2/60),0)</f>
        <v>1</v>
      </c>
      <c r="K4351" s="1">
        <f>IF(G4351&gt;MainSheet!$C$11+$B$6,IF(K4350&gt;=0.999,1,(G4351-MainSheet!$C$11-$B$6)*I4351/$C$2/60),0)</f>
        <v>1</v>
      </c>
      <c r="L4351" s="1">
        <f>IF(G4351&gt;MainSheet!$C$11+$B$6+$C$6,IF(L4350&gt;=0.999,1,(G4351-MainSheet!$C$11-$B$6-$C$6)*I4351/$D$2/60),0)</f>
        <v>1</v>
      </c>
      <c r="M4351">
        <f t="shared" si="607"/>
        <v>1</v>
      </c>
      <c r="N4351" s="2">
        <f t="shared" si="608"/>
        <v>3721.0526315789471</v>
      </c>
      <c r="O4351">
        <f t="shared" si="611"/>
        <v>977.02127659574455</v>
      </c>
      <c r="P4351">
        <f t="shared" si="609"/>
        <v>192000</v>
      </c>
      <c r="Q4351" s="2">
        <f t="shared" si="610"/>
        <v>196698.0739081747</v>
      </c>
      <c r="R4351">
        <f>Q4351/MainSheet!$C$8*(G4351-G4350)+R4350</f>
        <v>6852.8500144326508</v>
      </c>
      <c r="S4351">
        <f t="shared" si="612"/>
        <v>110600.59301049377</v>
      </c>
      <c r="T4351">
        <f t="shared" si="604"/>
        <v>43.489999999999917</v>
      </c>
      <c r="U4351" s="1">
        <f>Q4351/MainSheet!$C$22</f>
        <v>1</v>
      </c>
    </row>
    <row r="4352" spans="7:21">
      <c r="G4352">
        <f t="shared" si="605"/>
        <v>43.499999999999915</v>
      </c>
      <c r="H4352">
        <f t="shared" si="606"/>
        <v>198000</v>
      </c>
      <c r="I4352" s="2">
        <f>MIN(MainSheet!$C$10/MainSheet!$C$9,MainSheet!$K$9*60)</f>
        <v>660</v>
      </c>
      <c r="J4352" s="1">
        <f>IF(G4352&gt;MainSheet!$C$11,IF(J4351&gt;=0.999,1,(G4352-MainSheet!$C$11)*I4352/$B$2/60),0)</f>
        <v>1</v>
      </c>
      <c r="K4352" s="1">
        <f>IF(G4352&gt;MainSheet!$C$11+$B$6,IF(K4351&gt;=0.999,1,(G4352-MainSheet!$C$11-$B$6)*I4352/$C$2/60),0)</f>
        <v>1</v>
      </c>
      <c r="L4352" s="1">
        <f>IF(G4352&gt;MainSheet!$C$11+$B$6+$C$6,IF(L4351&gt;=0.999,1,(G4352-MainSheet!$C$11-$B$6-$C$6)*I4352/$D$2/60),0)</f>
        <v>1</v>
      </c>
      <c r="M4352">
        <f t="shared" si="607"/>
        <v>1</v>
      </c>
      <c r="N4352" s="2">
        <f t="shared" si="608"/>
        <v>3721.0526315789471</v>
      </c>
      <c r="O4352">
        <f t="shared" si="611"/>
        <v>977.02127659574455</v>
      </c>
      <c r="P4352">
        <f t="shared" si="609"/>
        <v>192000</v>
      </c>
      <c r="Q4352" s="2">
        <f t="shared" si="610"/>
        <v>196698.0739081747</v>
      </c>
      <c r="R4352">
        <f>Q4352/MainSheet!$C$8*(G4352-G4351)+R4351</f>
        <v>6854.8812609234847</v>
      </c>
      <c r="S4352">
        <f t="shared" si="612"/>
        <v>110633.3760228118</v>
      </c>
      <c r="T4352">
        <f t="shared" si="604"/>
        <v>43.499999999999915</v>
      </c>
      <c r="U4352" s="1">
        <f>Q4352/MainSheet!$C$22</f>
        <v>1</v>
      </c>
    </row>
    <row r="4353" spans="7:21">
      <c r="G4353">
        <f t="shared" si="605"/>
        <v>43.509999999999913</v>
      </c>
      <c r="H4353">
        <f t="shared" si="606"/>
        <v>198000</v>
      </c>
      <c r="I4353" s="2">
        <f>MIN(MainSheet!$C$10/MainSheet!$C$9,MainSheet!$K$9*60)</f>
        <v>660</v>
      </c>
      <c r="J4353" s="1">
        <f>IF(G4353&gt;MainSheet!$C$11,IF(J4352&gt;=0.999,1,(G4353-MainSheet!$C$11)*I4353/$B$2/60),0)</f>
        <v>1</v>
      </c>
      <c r="K4353" s="1">
        <f>IF(G4353&gt;MainSheet!$C$11+$B$6,IF(K4352&gt;=0.999,1,(G4353-MainSheet!$C$11-$B$6)*I4353/$C$2/60),0)</f>
        <v>1</v>
      </c>
      <c r="L4353" s="1">
        <f>IF(G4353&gt;MainSheet!$C$11+$B$6+$C$6,IF(L4352&gt;=0.999,1,(G4353-MainSheet!$C$11-$B$6-$C$6)*I4353/$D$2/60),0)</f>
        <v>1</v>
      </c>
      <c r="M4353">
        <f t="shared" si="607"/>
        <v>1</v>
      </c>
      <c r="N4353" s="2">
        <f t="shared" si="608"/>
        <v>3721.0526315789471</v>
      </c>
      <c r="O4353">
        <f t="shared" si="611"/>
        <v>977.02127659574455</v>
      </c>
      <c r="P4353">
        <f t="shared" si="609"/>
        <v>192000</v>
      </c>
      <c r="Q4353" s="2">
        <f t="shared" si="610"/>
        <v>196698.0739081747</v>
      </c>
      <c r="R4353">
        <f>Q4353/MainSheet!$C$8*(G4353-G4352)+R4352</f>
        <v>6856.9125074143185</v>
      </c>
      <c r="S4353">
        <f t="shared" si="612"/>
        <v>110666.15903512984</v>
      </c>
      <c r="T4353">
        <f t="shared" si="604"/>
        <v>43.509999999999913</v>
      </c>
      <c r="U4353" s="1">
        <f>Q4353/MainSheet!$C$22</f>
        <v>1</v>
      </c>
    </row>
    <row r="4354" spans="7:21">
      <c r="G4354">
        <f t="shared" si="605"/>
        <v>43.519999999999911</v>
      </c>
      <c r="H4354">
        <f t="shared" si="606"/>
        <v>198000</v>
      </c>
      <c r="I4354" s="2">
        <f>MIN(MainSheet!$C$10/MainSheet!$C$9,MainSheet!$K$9*60)</f>
        <v>660</v>
      </c>
      <c r="J4354" s="1">
        <f>IF(G4354&gt;MainSheet!$C$11,IF(J4353&gt;=0.999,1,(G4354-MainSheet!$C$11)*I4354/$B$2/60),0)</f>
        <v>1</v>
      </c>
      <c r="K4354" s="1">
        <f>IF(G4354&gt;MainSheet!$C$11+$B$6,IF(K4353&gt;=0.999,1,(G4354-MainSheet!$C$11-$B$6)*I4354/$C$2/60),0)</f>
        <v>1</v>
      </c>
      <c r="L4354" s="1">
        <f>IF(G4354&gt;MainSheet!$C$11+$B$6+$C$6,IF(L4353&gt;=0.999,1,(G4354-MainSheet!$C$11-$B$6-$C$6)*I4354/$D$2/60),0)</f>
        <v>1</v>
      </c>
      <c r="M4354">
        <f t="shared" si="607"/>
        <v>1</v>
      </c>
      <c r="N4354" s="2">
        <f t="shared" si="608"/>
        <v>3721.0526315789471</v>
      </c>
      <c r="O4354">
        <f t="shared" si="611"/>
        <v>977.02127659574455</v>
      </c>
      <c r="P4354">
        <f t="shared" si="609"/>
        <v>192000</v>
      </c>
      <c r="Q4354" s="2">
        <f t="shared" si="610"/>
        <v>196698.0739081747</v>
      </c>
      <c r="R4354">
        <f>Q4354/MainSheet!$C$8*(G4354-G4353)+R4353</f>
        <v>6858.9437539051523</v>
      </c>
      <c r="S4354">
        <f t="shared" si="612"/>
        <v>110698.94204744787</v>
      </c>
      <c r="T4354">
        <f t="shared" si="604"/>
        <v>43.519999999999911</v>
      </c>
      <c r="U4354" s="1">
        <f>Q4354/MainSheet!$C$22</f>
        <v>1</v>
      </c>
    </row>
    <row r="4355" spans="7:21">
      <c r="G4355">
        <f t="shared" si="605"/>
        <v>43.529999999999909</v>
      </c>
      <c r="H4355">
        <f t="shared" si="606"/>
        <v>198000</v>
      </c>
      <c r="I4355" s="2">
        <f>MIN(MainSheet!$C$10/MainSheet!$C$9,MainSheet!$K$9*60)</f>
        <v>660</v>
      </c>
      <c r="J4355" s="1">
        <f>IF(G4355&gt;MainSheet!$C$11,IF(J4354&gt;=0.999,1,(G4355-MainSheet!$C$11)*I4355/$B$2/60),0)</f>
        <v>1</v>
      </c>
      <c r="K4355" s="1">
        <f>IF(G4355&gt;MainSheet!$C$11+$B$6,IF(K4354&gt;=0.999,1,(G4355-MainSheet!$C$11-$B$6)*I4355/$C$2/60),0)</f>
        <v>1</v>
      </c>
      <c r="L4355" s="1">
        <f>IF(G4355&gt;MainSheet!$C$11+$B$6+$C$6,IF(L4354&gt;=0.999,1,(G4355-MainSheet!$C$11-$B$6-$C$6)*I4355/$D$2/60),0)</f>
        <v>1</v>
      </c>
      <c r="M4355">
        <f t="shared" si="607"/>
        <v>1</v>
      </c>
      <c r="N4355" s="2">
        <f t="shared" si="608"/>
        <v>3721.0526315789471</v>
      </c>
      <c r="O4355">
        <f t="shared" si="611"/>
        <v>977.02127659574455</v>
      </c>
      <c r="P4355">
        <f t="shared" si="609"/>
        <v>192000</v>
      </c>
      <c r="Q4355" s="2">
        <f t="shared" si="610"/>
        <v>196698.0739081747</v>
      </c>
      <c r="R4355">
        <f>Q4355/MainSheet!$C$8*(G4355-G4354)+R4354</f>
        <v>6860.9750003959862</v>
      </c>
      <c r="S4355">
        <f t="shared" si="612"/>
        <v>110731.7250597659</v>
      </c>
      <c r="T4355">
        <f t="shared" ref="T4355:T4418" si="613">G4355</f>
        <v>43.529999999999909</v>
      </c>
      <c r="U4355" s="1">
        <f>Q4355/MainSheet!$C$22</f>
        <v>1</v>
      </c>
    </row>
    <row r="4356" spans="7:21">
      <c r="G4356">
        <f t="shared" ref="G4356:G4419" si="614">G4355+$F$2</f>
        <v>43.539999999999907</v>
      </c>
      <c r="H4356">
        <f t="shared" ref="H4356:H4419" si="615">H4355</f>
        <v>198000</v>
      </c>
      <c r="I4356" s="2">
        <f>MIN(MainSheet!$C$10/MainSheet!$C$9,MainSheet!$K$9*60)</f>
        <v>660</v>
      </c>
      <c r="J4356" s="1">
        <f>IF(G4356&gt;MainSheet!$C$11,IF(J4355&gt;=0.999,1,(G4356-MainSheet!$C$11)*I4356/$B$2/60),0)</f>
        <v>1</v>
      </c>
      <c r="K4356" s="1">
        <f>IF(G4356&gt;MainSheet!$C$11+$B$6,IF(K4355&gt;=0.999,1,(G4356-MainSheet!$C$11-$B$6)*I4356/$C$2/60),0)</f>
        <v>1</v>
      </c>
      <c r="L4356" s="1">
        <f>IF(G4356&gt;MainSheet!$C$11+$B$6+$C$6,IF(L4355&gt;=0.999,1,(G4356-MainSheet!$C$11-$B$6-$C$6)*I4356/$D$2/60),0)</f>
        <v>1</v>
      </c>
      <c r="M4356">
        <f t="shared" ref="M4356:M4419" si="616">(J4356*$B$2+K4356*$C$2+L4356*$D$2)/SUM($B$2:$D$2)</f>
        <v>1</v>
      </c>
      <c r="N4356" s="2">
        <f t="shared" ref="N4356:N4419" si="617">IF(J4356&gt;=0.01,((1-J4356)*B$3+B$4*(J4356)),0)</f>
        <v>3721.0526315789471</v>
      </c>
      <c r="O4356">
        <f t="shared" si="611"/>
        <v>977.02127659574455</v>
      </c>
      <c r="P4356">
        <f t="shared" ref="P4356:P4419" si="618">IF(IF(N4356+O4356&gt;H4356,H4356-O4356-N4356,IF(L4356&gt;0,((1-L4356)*D$3+D$4*(L4356)),0))+O4356+N4356&gt;H4356,H4356-N4356-O4356,IF(N4356+O4356&gt;H4356,H4356-O4356-N4356,IF(L4356&gt;0,((1-L4356)*D$3+D$4*(L4356)),0)))</f>
        <v>192000</v>
      </c>
      <c r="Q4356" s="2">
        <f t="shared" ref="Q4356:Q4419" si="619">SUM(N4356:P4356)</f>
        <v>196698.0739081747</v>
      </c>
      <c r="R4356">
        <f>Q4356/MainSheet!$C$8*(G4356-G4355)+R4355</f>
        <v>6863.00624688682</v>
      </c>
      <c r="S4356">
        <f t="shared" si="612"/>
        <v>110764.50807208393</v>
      </c>
      <c r="T4356">
        <f t="shared" si="613"/>
        <v>43.539999999999907</v>
      </c>
      <c r="U4356" s="1">
        <f>Q4356/MainSheet!$C$22</f>
        <v>1</v>
      </c>
    </row>
    <row r="4357" spans="7:21">
      <c r="G4357">
        <f t="shared" si="614"/>
        <v>43.549999999999905</v>
      </c>
      <c r="H4357">
        <f t="shared" si="615"/>
        <v>198000</v>
      </c>
      <c r="I4357" s="2">
        <f>MIN(MainSheet!$C$10/MainSheet!$C$9,MainSheet!$K$9*60)</f>
        <v>660</v>
      </c>
      <c r="J4357" s="1">
        <f>IF(G4357&gt;MainSheet!$C$11,IF(J4356&gt;=0.999,1,(G4357-MainSheet!$C$11)*I4357/$B$2/60),0)</f>
        <v>1</v>
      </c>
      <c r="K4357" s="1">
        <f>IF(G4357&gt;MainSheet!$C$11+$B$6,IF(K4356&gt;=0.999,1,(G4357-MainSheet!$C$11-$B$6)*I4357/$C$2/60),0)</f>
        <v>1</v>
      </c>
      <c r="L4357" s="1">
        <f>IF(G4357&gt;MainSheet!$C$11+$B$6+$C$6,IF(L4356&gt;=0.999,1,(G4357-MainSheet!$C$11-$B$6-$C$6)*I4357/$D$2/60),0)</f>
        <v>1</v>
      </c>
      <c r="M4357">
        <f t="shared" si="616"/>
        <v>1</v>
      </c>
      <c r="N4357" s="2">
        <f t="shared" si="617"/>
        <v>3721.0526315789471</v>
      </c>
      <c r="O4357">
        <f t="shared" ref="O4357:O4420" si="620">IF(K4357&gt;=0.01,((1-K4357)*C$3+C$4*(K4357)),0)</f>
        <v>977.02127659574455</v>
      </c>
      <c r="P4357">
        <f t="shared" si="618"/>
        <v>192000</v>
      </c>
      <c r="Q4357" s="2">
        <f t="shared" si="619"/>
        <v>196698.0739081747</v>
      </c>
      <c r="R4357">
        <f>Q4357/MainSheet!$C$8*(G4357-G4356)+R4356</f>
        <v>6865.0374933776538</v>
      </c>
      <c r="S4357">
        <f t="shared" ref="S4357:S4420" si="621">Q4357*$F$2/60+S4356</f>
        <v>110797.29108440196</v>
      </c>
      <c r="T4357">
        <f t="shared" si="613"/>
        <v>43.549999999999905</v>
      </c>
      <c r="U4357" s="1">
        <f>Q4357/MainSheet!$C$22</f>
        <v>1</v>
      </c>
    </row>
    <row r="4358" spans="7:21">
      <c r="G4358">
        <f t="shared" si="614"/>
        <v>43.559999999999903</v>
      </c>
      <c r="H4358">
        <f t="shared" si="615"/>
        <v>198000</v>
      </c>
      <c r="I4358" s="2">
        <f>MIN(MainSheet!$C$10/MainSheet!$C$9,MainSheet!$K$9*60)</f>
        <v>660</v>
      </c>
      <c r="J4358" s="1">
        <f>IF(G4358&gt;MainSheet!$C$11,IF(J4357&gt;=0.999,1,(G4358-MainSheet!$C$11)*I4358/$B$2/60),0)</f>
        <v>1</v>
      </c>
      <c r="K4358" s="1">
        <f>IF(G4358&gt;MainSheet!$C$11+$B$6,IF(K4357&gt;=0.999,1,(G4358-MainSheet!$C$11-$B$6)*I4358/$C$2/60),0)</f>
        <v>1</v>
      </c>
      <c r="L4358" s="1">
        <f>IF(G4358&gt;MainSheet!$C$11+$B$6+$C$6,IF(L4357&gt;=0.999,1,(G4358-MainSheet!$C$11-$B$6-$C$6)*I4358/$D$2/60),0)</f>
        <v>1</v>
      </c>
      <c r="M4358">
        <f t="shared" si="616"/>
        <v>1</v>
      </c>
      <c r="N4358" s="2">
        <f t="shared" si="617"/>
        <v>3721.0526315789471</v>
      </c>
      <c r="O4358">
        <f t="shared" si="620"/>
        <v>977.02127659574455</v>
      </c>
      <c r="P4358">
        <f t="shared" si="618"/>
        <v>192000</v>
      </c>
      <c r="Q4358" s="2">
        <f t="shared" si="619"/>
        <v>196698.0739081747</v>
      </c>
      <c r="R4358">
        <f>Q4358/MainSheet!$C$8*(G4358-G4357)+R4357</f>
        <v>6867.0687398684877</v>
      </c>
      <c r="S4358">
        <f t="shared" si="621"/>
        <v>110830.07409672</v>
      </c>
      <c r="T4358">
        <f t="shared" si="613"/>
        <v>43.559999999999903</v>
      </c>
      <c r="U4358" s="1">
        <f>Q4358/MainSheet!$C$22</f>
        <v>1</v>
      </c>
    </row>
    <row r="4359" spans="7:21">
      <c r="G4359">
        <f t="shared" si="614"/>
        <v>43.569999999999901</v>
      </c>
      <c r="H4359">
        <f t="shared" si="615"/>
        <v>198000</v>
      </c>
      <c r="I4359" s="2">
        <f>MIN(MainSheet!$C$10/MainSheet!$C$9,MainSheet!$K$9*60)</f>
        <v>660</v>
      </c>
      <c r="J4359" s="1">
        <f>IF(G4359&gt;MainSheet!$C$11,IF(J4358&gt;=0.999,1,(G4359-MainSheet!$C$11)*I4359/$B$2/60),0)</f>
        <v>1</v>
      </c>
      <c r="K4359" s="1">
        <f>IF(G4359&gt;MainSheet!$C$11+$B$6,IF(K4358&gt;=0.999,1,(G4359-MainSheet!$C$11-$B$6)*I4359/$C$2/60),0)</f>
        <v>1</v>
      </c>
      <c r="L4359" s="1">
        <f>IF(G4359&gt;MainSheet!$C$11+$B$6+$C$6,IF(L4358&gt;=0.999,1,(G4359-MainSheet!$C$11-$B$6-$C$6)*I4359/$D$2/60),0)</f>
        <v>1</v>
      </c>
      <c r="M4359">
        <f t="shared" si="616"/>
        <v>1</v>
      </c>
      <c r="N4359" s="2">
        <f t="shared" si="617"/>
        <v>3721.0526315789471</v>
      </c>
      <c r="O4359">
        <f t="shared" si="620"/>
        <v>977.02127659574455</v>
      </c>
      <c r="P4359">
        <f t="shared" si="618"/>
        <v>192000</v>
      </c>
      <c r="Q4359" s="2">
        <f t="shared" si="619"/>
        <v>196698.0739081747</v>
      </c>
      <c r="R4359">
        <f>Q4359/MainSheet!$C$8*(G4359-G4358)+R4358</f>
        <v>6869.0999863593215</v>
      </c>
      <c r="S4359">
        <f t="shared" si="621"/>
        <v>110862.85710903803</v>
      </c>
      <c r="T4359">
        <f t="shared" si="613"/>
        <v>43.569999999999901</v>
      </c>
      <c r="U4359" s="1">
        <f>Q4359/MainSheet!$C$22</f>
        <v>1</v>
      </c>
    </row>
    <row r="4360" spans="7:21">
      <c r="G4360">
        <f t="shared" si="614"/>
        <v>43.579999999999899</v>
      </c>
      <c r="H4360">
        <f t="shared" si="615"/>
        <v>198000</v>
      </c>
      <c r="I4360" s="2">
        <f>MIN(MainSheet!$C$10/MainSheet!$C$9,MainSheet!$K$9*60)</f>
        <v>660</v>
      </c>
      <c r="J4360" s="1">
        <f>IF(G4360&gt;MainSheet!$C$11,IF(J4359&gt;=0.999,1,(G4360-MainSheet!$C$11)*I4360/$B$2/60),0)</f>
        <v>1</v>
      </c>
      <c r="K4360" s="1">
        <f>IF(G4360&gt;MainSheet!$C$11+$B$6,IF(K4359&gt;=0.999,1,(G4360-MainSheet!$C$11-$B$6)*I4360/$C$2/60),0)</f>
        <v>1</v>
      </c>
      <c r="L4360" s="1">
        <f>IF(G4360&gt;MainSheet!$C$11+$B$6+$C$6,IF(L4359&gt;=0.999,1,(G4360-MainSheet!$C$11-$B$6-$C$6)*I4360/$D$2/60),0)</f>
        <v>1</v>
      </c>
      <c r="M4360">
        <f t="shared" si="616"/>
        <v>1</v>
      </c>
      <c r="N4360" s="2">
        <f t="shared" si="617"/>
        <v>3721.0526315789471</v>
      </c>
      <c r="O4360">
        <f t="shared" si="620"/>
        <v>977.02127659574455</v>
      </c>
      <c r="P4360">
        <f t="shared" si="618"/>
        <v>192000</v>
      </c>
      <c r="Q4360" s="2">
        <f t="shared" si="619"/>
        <v>196698.0739081747</v>
      </c>
      <c r="R4360">
        <f>Q4360/MainSheet!$C$8*(G4360-G4359)+R4359</f>
        <v>6871.1312328501554</v>
      </c>
      <c r="S4360">
        <f t="shared" si="621"/>
        <v>110895.64012135606</v>
      </c>
      <c r="T4360">
        <f t="shared" si="613"/>
        <v>43.579999999999899</v>
      </c>
      <c r="U4360" s="1">
        <f>Q4360/MainSheet!$C$22</f>
        <v>1</v>
      </c>
    </row>
    <row r="4361" spans="7:21">
      <c r="G4361">
        <f t="shared" si="614"/>
        <v>43.589999999999897</v>
      </c>
      <c r="H4361">
        <f t="shared" si="615"/>
        <v>198000</v>
      </c>
      <c r="I4361" s="2">
        <f>MIN(MainSheet!$C$10/MainSheet!$C$9,MainSheet!$K$9*60)</f>
        <v>660</v>
      </c>
      <c r="J4361" s="1">
        <f>IF(G4361&gt;MainSheet!$C$11,IF(J4360&gt;=0.999,1,(G4361-MainSheet!$C$11)*I4361/$B$2/60),0)</f>
        <v>1</v>
      </c>
      <c r="K4361" s="1">
        <f>IF(G4361&gt;MainSheet!$C$11+$B$6,IF(K4360&gt;=0.999,1,(G4361-MainSheet!$C$11-$B$6)*I4361/$C$2/60),0)</f>
        <v>1</v>
      </c>
      <c r="L4361" s="1">
        <f>IF(G4361&gt;MainSheet!$C$11+$B$6+$C$6,IF(L4360&gt;=0.999,1,(G4361-MainSheet!$C$11-$B$6-$C$6)*I4361/$D$2/60),0)</f>
        <v>1</v>
      </c>
      <c r="M4361">
        <f t="shared" si="616"/>
        <v>1</v>
      </c>
      <c r="N4361" s="2">
        <f t="shared" si="617"/>
        <v>3721.0526315789471</v>
      </c>
      <c r="O4361">
        <f t="shared" si="620"/>
        <v>977.02127659574455</v>
      </c>
      <c r="P4361">
        <f t="shared" si="618"/>
        <v>192000</v>
      </c>
      <c r="Q4361" s="2">
        <f t="shared" si="619"/>
        <v>196698.0739081747</v>
      </c>
      <c r="R4361">
        <f>Q4361/MainSheet!$C$8*(G4361-G4360)+R4360</f>
        <v>6873.1624793409892</v>
      </c>
      <c r="S4361">
        <f t="shared" si="621"/>
        <v>110928.42313367409</v>
      </c>
      <c r="T4361">
        <f t="shared" si="613"/>
        <v>43.589999999999897</v>
      </c>
      <c r="U4361" s="1">
        <f>Q4361/MainSheet!$C$22</f>
        <v>1</v>
      </c>
    </row>
    <row r="4362" spans="7:21">
      <c r="G4362">
        <f t="shared" si="614"/>
        <v>43.599999999999895</v>
      </c>
      <c r="H4362">
        <f t="shared" si="615"/>
        <v>198000</v>
      </c>
      <c r="I4362" s="2">
        <f>MIN(MainSheet!$C$10/MainSheet!$C$9,MainSheet!$K$9*60)</f>
        <v>660</v>
      </c>
      <c r="J4362" s="1">
        <f>IF(G4362&gt;MainSheet!$C$11,IF(J4361&gt;=0.999,1,(G4362-MainSheet!$C$11)*I4362/$B$2/60),0)</f>
        <v>1</v>
      </c>
      <c r="K4362" s="1">
        <f>IF(G4362&gt;MainSheet!$C$11+$B$6,IF(K4361&gt;=0.999,1,(G4362-MainSheet!$C$11-$B$6)*I4362/$C$2/60),0)</f>
        <v>1</v>
      </c>
      <c r="L4362" s="1">
        <f>IF(G4362&gt;MainSheet!$C$11+$B$6+$C$6,IF(L4361&gt;=0.999,1,(G4362-MainSheet!$C$11-$B$6-$C$6)*I4362/$D$2/60),0)</f>
        <v>1</v>
      </c>
      <c r="M4362">
        <f t="shared" si="616"/>
        <v>1</v>
      </c>
      <c r="N4362" s="2">
        <f t="shared" si="617"/>
        <v>3721.0526315789471</v>
      </c>
      <c r="O4362">
        <f t="shared" si="620"/>
        <v>977.02127659574455</v>
      </c>
      <c r="P4362">
        <f t="shared" si="618"/>
        <v>192000</v>
      </c>
      <c r="Q4362" s="2">
        <f t="shared" si="619"/>
        <v>196698.0739081747</v>
      </c>
      <c r="R4362">
        <f>Q4362/MainSheet!$C$8*(G4362-G4361)+R4361</f>
        <v>6875.193725831823</v>
      </c>
      <c r="S4362">
        <f t="shared" si="621"/>
        <v>110961.20614599212</v>
      </c>
      <c r="T4362">
        <f t="shared" si="613"/>
        <v>43.599999999999895</v>
      </c>
      <c r="U4362" s="1">
        <f>Q4362/MainSheet!$C$22</f>
        <v>1</v>
      </c>
    </row>
    <row r="4363" spans="7:21">
      <c r="G4363">
        <f t="shared" si="614"/>
        <v>43.609999999999893</v>
      </c>
      <c r="H4363">
        <f t="shared" si="615"/>
        <v>198000</v>
      </c>
      <c r="I4363" s="2">
        <f>MIN(MainSheet!$C$10/MainSheet!$C$9,MainSheet!$K$9*60)</f>
        <v>660</v>
      </c>
      <c r="J4363" s="1">
        <f>IF(G4363&gt;MainSheet!$C$11,IF(J4362&gt;=0.999,1,(G4363-MainSheet!$C$11)*I4363/$B$2/60),0)</f>
        <v>1</v>
      </c>
      <c r="K4363" s="1">
        <f>IF(G4363&gt;MainSheet!$C$11+$B$6,IF(K4362&gt;=0.999,1,(G4363-MainSheet!$C$11-$B$6)*I4363/$C$2/60),0)</f>
        <v>1</v>
      </c>
      <c r="L4363" s="1">
        <f>IF(G4363&gt;MainSheet!$C$11+$B$6+$C$6,IF(L4362&gt;=0.999,1,(G4363-MainSheet!$C$11-$B$6-$C$6)*I4363/$D$2/60),0)</f>
        <v>1</v>
      </c>
      <c r="M4363">
        <f t="shared" si="616"/>
        <v>1</v>
      </c>
      <c r="N4363" s="2">
        <f t="shared" si="617"/>
        <v>3721.0526315789471</v>
      </c>
      <c r="O4363">
        <f t="shared" si="620"/>
        <v>977.02127659574455</v>
      </c>
      <c r="P4363">
        <f t="shared" si="618"/>
        <v>192000</v>
      </c>
      <c r="Q4363" s="2">
        <f t="shared" si="619"/>
        <v>196698.0739081747</v>
      </c>
      <c r="R4363">
        <f>Q4363/MainSheet!$C$8*(G4363-G4362)+R4362</f>
        <v>6877.2249723226569</v>
      </c>
      <c r="S4363">
        <f t="shared" si="621"/>
        <v>110993.98915831016</v>
      </c>
      <c r="T4363">
        <f t="shared" si="613"/>
        <v>43.609999999999893</v>
      </c>
      <c r="U4363" s="1">
        <f>Q4363/MainSheet!$C$22</f>
        <v>1</v>
      </c>
    </row>
    <row r="4364" spans="7:21">
      <c r="G4364">
        <f t="shared" si="614"/>
        <v>43.619999999999891</v>
      </c>
      <c r="H4364">
        <f t="shared" si="615"/>
        <v>198000</v>
      </c>
      <c r="I4364" s="2">
        <f>MIN(MainSheet!$C$10/MainSheet!$C$9,MainSheet!$K$9*60)</f>
        <v>660</v>
      </c>
      <c r="J4364" s="1">
        <f>IF(G4364&gt;MainSheet!$C$11,IF(J4363&gt;=0.999,1,(G4364-MainSheet!$C$11)*I4364/$B$2/60),0)</f>
        <v>1</v>
      </c>
      <c r="K4364" s="1">
        <f>IF(G4364&gt;MainSheet!$C$11+$B$6,IF(K4363&gt;=0.999,1,(G4364-MainSheet!$C$11-$B$6)*I4364/$C$2/60),0)</f>
        <v>1</v>
      </c>
      <c r="L4364" s="1">
        <f>IF(G4364&gt;MainSheet!$C$11+$B$6+$C$6,IF(L4363&gt;=0.999,1,(G4364-MainSheet!$C$11-$B$6-$C$6)*I4364/$D$2/60),0)</f>
        <v>1</v>
      </c>
      <c r="M4364">
        <f t="shared" si="616"/>
        <v>1</v>
      </c>
      <c r="N4364" s="2">
        <f t="shared" si="617"/>
        <v>3721.0526315789471</v>
      </c>
      <c r="O4364">
        <f t="shared" si="620"/>
        <v>977.02127659574455</v>
      </c>
      <c r="P4364">
        <f t="shared" si="618"/>
        <v>192000</v>
      </c>
      <c r="Q4364" s="2">
        <f t="shared" si="619"/>
        <v>196698.0739081747</v>
      </c>
      <c r="R4364">
        <f>Q4364/MainSheet!$C$8*(G4364-G4363)+R4363</f>
        <v>6879.2562188134907</v>
      </c>
      <c r="S4364">
        <f t="shared" si="621"/>
        <v>111026.77217062819</v>
      </c>
      <c r="T4364">
        <f t="shared" si="613"/>
        <v>43.619999999999891</v>
      </c>
      <c r="U4364" s="1">
        <f>Q4364/MainSheet!$C$22</f>
        <v>1</v>
      </c>
    </row>
    <row r="4365" spans="7:21">
      <c r="G4365">
        <f t="shared" si="614"/>
        <v>43.629999999999889</v>
      </c>
      <c r="H4365">
        <f t="shared" si="615"/>
        <v>198000</v>
      </c>
      <c r="I4365" s="2">
        <f>MIN(MainSheet!$C$10/MainSheet!$C$9,MainSheet!$K$9*60)</f>
        <v>660</v>
      </c>
      <c r="J4365" s="1">
        <f>IF(G4365&gt;MainSheet!$C$11,IF(J4364&gt;=0.999,1,(G4365-MainSheet!$C$11)*I4365/$B$2/60),0)</f>
        <v>1</v>
      </c>
      <c r="K4365" s="1">
        <f>IF(G4365&gt;MainSheet!$C$11+$B$6,IF(K4364&gt;=0.999,1,(G4365-MainSheet!$C$11-$B$6)*I4365/$C$2/60),0)</f>
        <v>1</v>
      </c>
      <c r="L4365" s="1">
        <f>IF(G4365&gt;MainSheet!$C$11+$B$6+$C$6,IF(L4364&gt;=0.999,1,(G4365-MainSheet!$C$11-$B$6-$C$6)*I4365/$D$2/60),0)</f>
        <v>1</v>
      </c>
      <c r="M4365">
        <f t="shared" si="616"/>
        <v>1</v>
      </c>
      <c r="N4365" s="2">
        <f t="shared" si="617"/>
        <v>3721.0526315789471</v>
      </c>
      <c r="O4365">
        <f t="shared" si="620"/>
        <v>977.02127659574455</v>
      </c>
      <c r="P4365">
        <f t="shared" si="618"/>
        <v>192000</v>
      </c>
      <c r="Q4365" s="2">
        <f t="shared" si="619"/>
        <v>196698.0739081747</v>
      </c>
      <c r="R4365">
        <f>Q4365/MainSheet!$C$8*(G4365-G4364)+R4364</f>
        <v>6881.2874653043245</v>
      </c>
      <c r="S4365">
        <f t="shared" si="621"/>
        <v>111059.55518294622</v>
      </c>
      <c r="T4365">
        <f t="shared" si="613"/>
        <v>43.629999999999889</v>
      </c>
      <c r="U4365" s="1">
        <f>Q4365/MainSheet!$C$22</f>
        <v>1</v>
      </c>
    </row>
    <row r="4366" spans="7:21">
      <c r="G4366">
        <f t="shared" si="614"/>
        <v>43.639999999999887</v>
      </c>
      <c r="H4366">
        <f t="shared" si="615"/>
        <v>198000</v>
      </c>
      <c r="I4366" s="2">
        <f>MIN(MainSheet!$C$10/MainSheet!$C$9,MainSheet!$K$9*60)</f>
        <v>660</v>
      </c>
      <c r="J4366" s="1">
        <f>IF(G4366&gt;MainSheet!$C$11,IF(J4365&gt;=0.999,1,(G4366-MainSheet!$C$11)*I4366/$B$2/60),0)</f>
        <v>1</v>
      </c>
      <c r="K4366" s="1">
        <f>IF(G4366&gt;MainSheet!$C$11+$B$6,IF(K4365&gt;=0.999,1,(G4366-MainSheet!$C$11-$B$6)*I4366/$C$2/60),0)</f>
        <v>1</v>
      </c>
      <c r="L4366" s="1">
        <f>IF(G4366&gt;MainSheet!$C$11+$B$6+$C$6,IF(L4365&gt;=0.999,1,(G4366-MainSheet!$C$11-$B$6-$C$6)*I4366/$D$2/60),0)</f>
        <v>1</v>
      </c>
      <c r="M4366">
        <f t="shared" si="616"/>
        <v>1</v>
      </c>
      <c r="N4366" s="2">
        <f t="shared" si="617"/>
        <v>3721.0526315789471</v>
      </c>
      <c r="O4366">
        <f t="shared" si="620"/>
        <v>977.02127659574455</v>
      </c>
      <c r="P4366">
        <f t="shared" si="618"/>
        <v>192000</v>
      </c>
      <c r="Q4366" s="2">
        <f t="shared" si="619"/>
        <v>196698.0739081747</v>
      </c>
      <c r="R4366">
        <f>Q4366/MainSheet!$C$8*(G4366-G4365)+R4365</f>
        <v>6883.3187117951584</v>
      </c>
      <c r="S4366">
        <f t="shared" si="621"/>
        <v>111092.33819526425</v>
      </c>
      <c r="T4366">
        <f t="shared" si="613"/>
        <v>43.639999999999887</v>
      </c>
      <c r="U4366" s="1">
        <f>Q4366/MainSheet!$C$22</f>
        <v>1</v>
      </c>
    </row>
    <row r="4367" spans="7:21">
      <c r="G4367">
        <f t="shared" si="614"/>
        <v>43.649999999999885</v>
      </c>
      <c r="H4367">
        <f t="shared" si="615"/>
        <v>198000</v>
      </c>
      <c r="I4367" s="2">
        <f>MIN(MainSheet!$C$10/MainSheet!$C$9,MainSheet!$K$9*60)</f>
        <v>660</v>
      </c>
      <c r="J4367" s="1">
        <f>IF(G4367&gt;MainSheet!$C$11,IF(J4366&gt;=0.999,1,(G4367-MainSheet!$C$11)*I4367/$B$2/60),0)</f>
        <v>1</v>
      </c>
      <c r="K4367" s="1">
        <f>IF(G4367&gt;MainSheet!$C$11+$B$6,IF(K4366&gt;=0.999,1,(G4367-MainSheet!$C$11-$B$6)*I4367/$C$2/60),0)</f>
        <v>1</v>
      </c>
      <c r="L4367" s="1">
        <f>IF(G4367&gt;MainSheet!$C$11+$B$6+$C$6,IF(L4366&gt;=0.999,1,(G4367-MainSheet!$C$11-$B$6-$C$6)*I4367/$D$2/60),0)</f>
        <v>1</v>
      </c>
      <c r="M4367">
        <f t="shared" si="616"/>
        <v>1</v>
      </c>
      <c r="N4367" s="2">
        <f t="shared" si="617"/>
        <v>3721.0526315789471</v>
      </c>
      <c r="O4367">
        <f t="shared" si="620"/>
        <v>977.02127659574455</v>
      </c>
      <c r="P4367">
        <f t="shared" si="618"/>
        <v>192000</v>
      </c>
      <c r="Q4367" s="2">
        <f t="shared" si="619"/>
        <v>196698.0739081747</v>
      </c>
      <c r="R4367">
        <f>Q4367/MainSheet!$C$8*(G4367-G4366)+R4366</f>
        <v>6885.3499582859922</v>
      </c>
      <c r="S4367">
        <f t="shared" si="621"/>
        <v>111125.12120758228</v>
      </c>
      <c r="T4367">
        <f t="shared" si="613"/>
        <v>43.649999999999885</v>
      </c>
      <c r="U4367" s="1">
        <f>Q4367/MainSheet!$C$22</f>
        <v>1</v>
      </c>
    </row>
    <row r="4368" spans="7:21">
      <c r="G4368">
        <f t="shared" si="614"/>
        <v>43.659999999999883</v>
      </c>
      <c r="H4368">
        <f t="shared" si="615"/>
        <v>198000</v>
      </c>
      <c r="I4368" s="2">
        <f>MIN(MainSheet!$C$10/MainSheet!$C$9,MainSheet!$K$9*60)</f>
        <v>660</v>
      </c>
      <c r="J4368" s="1">
        <f>IF(G4368&gt;MainSheet!$C$11,IF(J4367&gt;=0.999,1,(G4368-MainSheet!$C$11)*I4368/$B$2/60),0)</f>
        <v>1</v>
      </c>
      <c r="K4368" s="1">
        <f>IF(G4368&gt;MainSheet!$C$11+$B$6,IF(K4367&gt;=0.999,1,(G4368-MainSheet!$C$11-$B$6)*I4368/$C$2/60),0)</f>
        <v>1</v>
      </c>
      <c r="L4368" s="1">
        <f>IF(G4368&gt;MainSheet!$C$11+$B$6+$C$6,IF(L4367&gt;=0.999,1,(G4368-MainSheet!$C$11-$B$6-$C$6)*I4368/$D$2/60),0)</f>
        <v>1</v>
      </c>
      <c r="M4368">
        <f t="shared" si="616"/>
        <v>1</v>
      </c>
      <c r="N4368" s="2">
        <f t="shared" si="617"/>
        <v>3721.0526315789471</v>
      </c>
      <c r="O4368">
        <f t="shared" si="620"/>
        <v>977.02127659574455</v>
      </c>
      <c r="P4368">
        <f t="shared" si="618"/>
        <v>192000</v>
      </c>
      <c r="Q4368" s="2">
        <f t="shared" si="619"/>
        <v>196698.0739081747</v>
      </c>
      <c r="R4368">
        <f>Q4368/MainSheet!$C$8*(G4368-G4367)+R4367</f>
        <v>6887.3812047768261</v>
      </c>
      <c r="S4368">
        <f t="shared" si="621"/>
        <v>111157.90421990032</v>
      </c>
      <c r="T4368">
        <f t="shared" si="613"/>
        <v>43.659999999999883</v>
      </c>
      <c r="U4368" s="1">
        <f>Q4368/MainSheet!$C$22</f>
        <v>1</v>
      </c>
    </row>
    <row r="4369" spans="7:21">
      <c r="G4369">
        <f t="shared" si="614"/>
        <v>43.669999999999881</v>
      </c>
      <c r="H4369">
        <f t="shared" si="615"/>
        <v>198000</v>
      </c>
      <c r="I4369" s="2">
        <f>MIN(MainSheet!$C$10/MainSheet!$C$9,MainSheet!$K$9*60)</f>
        <v>660</v>
      </c>
      <c r="J4369" s="1">
        <f>IF(G4369&gt;MainSheet!$C$11,IF(J4368&gt;=0.999,1,(G4369-MainSheet!$C$11)*I4369/$B$2/60),0)</f>
        <v>1</v>
      </c>
      <c r="K4369" s="1">
        <f>IF(G4369&gt;MainSheet!$C$11+$B$6,IF(K4368&gt;=0.999,1,(G4369-MainSheet!$C$11-$B$6)*I4369/$C$2/60),0)</f>
        <v>1</v>
      </c>
      <c r="L4369" s="1">
        <f>IF(G4369&gt;MainSheet!$C$11+$B$6+$C$6,IF(L4368&gt;=0.999,1,(G4369-MainSheet!$C$11-$B$6-$C$6)*I4369/$D$2/60),0)</f>
        <v>1</v>
      </c>
      <c r="M4369">
        <f t="shared" si="616"/>
        <v>1</v>
      </c>
      <c r="N4369" s="2">
        <f t="shared" si="617"/>
        <v>3721.0526315789471</v>
      </c>
      <c r="O4369">
        <f t="shared" si="620"/>
        <v>977.02127659574455</v>
      </c>
      <c r="P4369">
        <f t="shared" si="618"/>
        <v>192000</v>
      </c>
      <c r="Q4369" s="2">
        <f t="shared" si="619"/>
        <v>196698.0739081747</v>
      </c>
      <c r="R4369">
        <f>Q4369/MainSheet!$C$8*(G4369-G4368)+R4368</f>
        <v>6889.4124512676599</v>
      </c>
      <c r="S4369">
        <f t="shared" si="621"/>
        <v>111190.68723221835</v>
      </c>
      <c r="T4369">
        <f t="shared" si="613"/>
        <v>43.669999999999881</v>
      </c>
      <c r="U4369" s="1">
        <f>Q4369/MainSheet!$C$22</f>
        <v>1</v>
      </c>
    </row>
    <row r="4370" spans="7:21">
      <c r="G4370">
        <f t="shared" si="614"/>
        <v>43.679999999999879</v>
      </c>
      <c r="H4370">
        <f t="shared" si="615"/>
        <v>198000</v>
      </c>
      <c r="I4370" s="2">
        <f>MIN(MainSheet!$C$10/MainSheet!$C$9,MainSheet!$K$9*60)</f>
        <v>660</v>
      </c>
      <c r="J4370" s="1">
        <f>IF(G4370&gt;MainSheet!$C$11,IF(J4369&gt;=0.999,1,(G4370-MainSheet!$C$11)*I4370/$B$2/60),0)</f>
        <v>1</v>
      </c>
      <c r="K4370" s="1">
        <f>IF(G4370&gt;MainSheet!$C$11+$B$6,IF(K4369&gt;=0.999,1,(G4370-MainSheet!$C$11-$B$6)*I4370/$C$2/60),0)</f>
        <v>1</v>
      </c>
      <c r="L4370" s="1">
        <f>IF(G4370&gt;MainSheet!$C$11+$B$6+$C$6,IF(L4369&gt;=0.999,1,(G4370-MainSheet!$C$11-$B$6-$C$6)*I4370/$D$2/60),0)</f>
        <v>1</v>
      </c>
      <c r="M4370">
        <f t="shared" si="616"/>
        <v>1</v>
      </c>
      <c r="N4370" s="2">
        <f t="shared" si="617"/>
        <v>3721.0526315789471</v>
      </c>
      <c r="O4370">
        <f t="shared" si="620"/>
        <v>977.02127659574455</v>
      </c>
      <c r="P4370">
        <f t="shared" si="618"/>
        <v>192000</v>
      </c>
      <c r="Q4370" s="2">
        <f t="shared" si="619"/>
        <v>196698.0739081747</v>
      </c>
      <c r="R4370">
        <f>Q4370/MainSheet!$C$8*(G4370-G4369)+R4369</f>
        <v>6891.4436977584937</v>
      </c>
      <c r="S4370">
        <f t="shared" si="621"/>
        <v>111223.47024453638</v>
      </c>
      <c r="T4370">
        <f t="shared" si="613"/>
        <v>43.679999999999879</v>
      </c>
      <c r="U4370" s="1">
        <f>Q4370/MainSheet!$C$22</f>
        <v>1</v>
      </c>
    </row>
    <row r="4371" spans="7:21">
      <c r="G4371">
        <f t="shared" si="614"/>
        <v>43.689999999999877</v>
      </c>
      <c r="H4371">
        <f t="shared" si="615"/>
        <v>198000</v>
      </c>
      <c r="I4371" s="2">
        <f>MIN(MainSheet!$C$10/MainSheet!$C$9,MainSheet!$K$9*60)</f>
        <v>660</v>
      </c>
      <c r="J4371" s="1">
        <f>IF(G4371&gt;MainSheet!$C$11,IF(J4370&gt;=0.999,1,(G4371-MainSheet!$C$11)*I4371/$B$2/60),0)</f>
        <v>1</v>
      </c>
      <c r="K4371" s="1">
        <f>IF(G4371&gt;MainSheet!$C$11+$B$6,IF(K4370&gt;=0.999,1,(G4371-MainSheet!$C$11-$B$6)*I4371/$C$2/60),0)</f>
        <v>1</v>
      </c>
      <c r="L4371" s="1">
        <f>IF(G4371&gt;MainSheet!$C$11+$B$6+$C$6,IF(L4370&gt;=0.999,1,(G4371-MainSheet!$C$11-$B$6-$C$6)*I4371/$D$2/60),0)</f>
        <v>1</v>
      </c>
      <c r="M4371">
        <f t="shared" si="616"/>
        <v>1</v>
      </c>
      <c r="N4371" s="2">
        <f t="shared" si="617"/>
        <v>3721.0526315789471</v>
      </c>
      <c r="O4371">
        <f t="shared" si="620"/>
        <v>977.02127659574455</v>
      </c>
      <c r="P4371">
        <f t="shared" si="618"/>
        <v>192000</v>
      </c>
      <c r="Q4371" s="2">
        <f t="shared" si="619"/>
        <v>196698.0739081747</v>
      </c>
      <c r="R4371">
        <f>Q4371/MainSheet!$C$8*(G4371-G4370)+R4370</f>
        <v>6893.4749442493276</v>
      </c>
      <c r="S4371">
        <f t="shared" si="621"/>
        <v>111256.25325685441</v>
      </c>
      <c r="T4371">
        <f t="shared" si="613"/>
        <v>43.689999999999877</v>
      </c>
      <c r="U4371" s="1">
        <f>Q4371/MainSheet!$C$22</f>
        <v>1</v>
      </c>
    </row>
    <row r="4372" spans="7:21">
      <c r="G4372">
        <f t="shared" si="614"/>
        <v>43.699999999999875</v>
      </c>
      <c r="H4372">
        <f t="shared" si="615"/>
        <v>198000</v>
      </c>
      <c r="I4372" s="2">
        <f>MIN(MainSheet!$C$10/MainSheet!$C$9,MainSheet!$K$9*60)</f>
        <v>660</v>
      </c>
      <c r="J4372" s="1">
        <f>IF(G4372&gt;MainSheet!$C$11,IF(J4371&gt;=0.999,1,(G4372-MainSheet!$C$11)*I4372/$B$2/60),0)</f>
        <v>1</v>
      </c>
      <c r="K4372" s="1">
        <f>IF(G4372&gt;MainSheet!$C$11+$B$6,IF(K4371&gt;=0.999,1,(G4372-MainSheet!$C$11-$B$6)*I4372/$C$2/60),0)</f>
        <v>1</v>
      </c>
      <c r="L4372" s="1">
        <f>IF(G4372&gt;MainSheet!$C$11+$B$6+$C$6,IF(L4371&gt;=0.999,1,(G4372-MainSheet!$C$11-$B$6-$C$6)*I4372/$D$2/60),0)</f>
        <v>1</v>
      </c>
      <c r="M4372">
        <f t="shared" si="616"/>
        <v>1</v>
      </c>
      <c r="N4372" s="2">
        <f t="shared" si="617"/>
        <v>3721.0526315789471</v>
      </c>
      <c r="O4372">
        <f t="shared" si="620"/>
        <v>977.02127659574455</v>
      </c>
      <c r="P4372">
        <f t="shared" si="618"/>
        <v>192000</v>
      </c>
      <c r="Q4372" s="2">
        <f t="shared" si="619"/>
        <v>196698.0739081747</v>
      </c>
      <c r="R4372">
        <f>Q4372/MainSheet!$C$8*(G4372-G4371)+R4371</f>
        <v>6895.5061907401614</v>
      </c>
      <c r="S4372">
        <f t="shared" si="621"/>
        <v>111289.03626917244</v>
      </c>
      <c r="T4372">
        <f t="shared" si="613"/>
        <v>43.699999999999875</v>
      </c>
      <c r="U4372" s="1">
        <f>Q4372/MainSheet!$C$22</f>
        <v>1</v>
      </c>
    </row>
    <row r="4373" spans="7:21">
      <c r="G4373">
        <f t="shared" si="614"/>
        <v>43.709999999999873</v>
      </c>
      <c r="H4373">
        <f t="shared" si="615"/>
        <v>198000</v>
      </c>
      <c r="I4373" s="2">
        <f>MIN(MainSheet!$C$10/MainSheet!$C$9,MainSheet!$K$9*60)</f>
        <v>660</v>
      </c>
      <c r="J4373" s="1">
        <f>IF(G4373&gt;MainSheet!$C$11,IF(J4372&gt;=0.999,1,(G4373-MainSheet!$C$11)*I4373/$B$2/60),0)</f>
        <v>1</v>
      </c>
      <c r="K4373" s="1">
        <f>IF(G4373&gt;MainSheet!$C$11+$B$6,IF(K4372&gt;=0.999,1,(G4373-MainSheet!$C$11-$B$6)*I4373/$C$2/60),0)</f>
        <v>1</v>
      </c>
      <c r="L4373" s="1">
        <f>IF(G4373&gt;MainSheet!$C$11+$B$6+$C$6,IF(L4372&gt;=0.999,1,(G4373-MainSheet!$C$11-$B$6-$C$6)*I4373/$D$2/60),0)</f>
        <v>1</v>
      </c>
      <c r="M4373">
        <f t="shared" si="616"/>
        <v>1</v>
      </c>
      <c r="N4373" s="2">
        <f t="shared" si="617"/>
        <v>3721.0526315789471</v>
      </c>
      <c r="O4373">
        <f t="shared" si="620"/>
        <v>977.02127659574455</v>
      </c>
      <c r="P4373">
        <f t="shared" si="618"/>
        <v>192000</v>
      </c>
      <c r="Q4373" s="2">
        <f t="shared" si="619"/>
        <v>196698.0739081747</v>
      </c>
      <c r="R4373">
        <f>Q4373/MainSheet!$C$8*(G4373-G4372)+R4372</f>
        <v>6897.5374372309952</v>
      </c>
      <c r="S4373">
        <f t="shared" si="621"/>
        <v>111321.81928149048</v>
      </c>
      <c r="T4373">
        <f t="shared" si="613"/>
        <v>43.709999999999873</v>
      </c>
      <c r="U4373" s="1">
        <f>Q4373/MainSheet!$C$22</f>
        <v>1</v>
      </c>
    </row>
    <row r="4374" spans="7:21">
      <c r="G4374">
        <f t="shared" si="614"/>
        <v>43.719999999999871</v>
      </c>
      <c r="H4374">
        <f t="shared" si="615"/>
        <v>198000</v>
      </c>
      <c r="I4374" s="2">
        <f>MIN(MainSheet!$C$10/MainSheet!$C$9,MainSheet!$K$9*60)</f>
        <v>660</v>
      </c>
      <c r="J4374" s="1">
        <f>IF(G4374&gt;MainSheet!$C$11,IF(J4373&gt;=0.999,1,(G4374-MainSheet!$C$11)*I4374/$B$2/60),0)</f>
        <v>1</v>
      </c>
      <c r="K4374" s="1">
        <f>IF(G4374&gt;MainSheet!$C$11+$B$6,IF(K4373&gt;=0.999,1,(G4374-MainSheet!$C$11-$B$6)*I4374/$C$2/60),0)</f>
        <v>1</v>
      </c>
      <c r="L4374" s="1">
        <f>IF(G4374&gt;MainSheet!$C$11+$B$6+$C$6,IF(L4373&gt;=0.999,1,(G4374-MainSheet!$C$11-$B$6-$C$6)*I4374/$D$2/60),0)</f>
        <v>1</v>
      </c>
      <c r="M4374">
        <f t="shared" si="616"/>
        <v>1</v>
      </c>
      <c r="N4374" s="2">
        <f t="shared" si="617"/>
        <v>3721.0526315789471</v>
      </c>
      <c r="O4374">
        <f t="shared" si="620"/>
        <v>977.02127659574455</v>
      </c>
      <c r="P4374">
        <f t="shared" si="618"/>
        <v>192000</v>
      </c>
      <c r="Q4374" s="2">
        <f t="shared" si="619"/>
        <v>196698.0739081747</v>
      </c>
      <c r="R4374">
        <f>Q4374/MainSheet!$C$8*(G4374-G4373)+R4373</f>
        <v>6899.5686837218291</v>
      </c>
      <c r="S4374">
        <f t="shared" si="621"/>
        <v>111354.60229380851</v>
      </c>
      <c r="T4374">
        <f t="shared" si="613"/>
        <v>43.719999999999871</v>
      </c>
      <c r="U4374" s="1">
        <f>Q4374/MainSheet!$C$22</f>
        <v>1</v>
      </c>
    </row>
    <row r="4375" spans="7:21">
      <c r="G4375">
        <f t="shared" si="614"/>
        <v>43.729999999999869</v>
      </c>
      <c r="H4375">
        <f t="shared" si="615"/>
        <v>198000</v>
      </c>
      <c r="I4375" s="2">
        <f>MIN(MainSheet!$C$10/MainSheet!$C$9,MainSheet!$K$9*60)</f>
        <v>660</v>
      </c>
      <c r="J4375" s="1">
        <f>IF(G4375&gt;MainSheet!$C$11,IF(J4374&gt;=0.999,1,(G4375-MainSheet!$C$11)*I4375/$B$2/60),0)</f>
        <v>1</v>
      </c>
      <c r="K4375" s="1">
        <f>IF(G4375&gt;MainSheet!$C$11+$B$6,IF(K4374&gt;=0.999,1,(G4375-MainSheet!$C$11-$B$6)*I4375/$C$2/60),0)</f>
        <v>1</v>
      </c>
      <c r="L4375" s="1">
        <f>IF(G4375&gt;MainSheet!$C$11+$B$6+$C$6,IF(L4374&gt;=0.999,1,(G4375-MainSheet!$C$11-$B$6-$C$6)*I4375/$D$2/60),0)</f>
        <v>1</v>
      </c>
      <c r="M4375">
        <f t="shared" si="616"/>
        <v>1</v>
      </c>
      <c r="N4375" s="2">
        <f t="shared" si="617"/>
        <v>3721.0526315789471</v>
      </c>
      <c r="O4375">
        <f t="shared" si="620"/>
        <v>977.02127659574455</v>
      </c>
      <c r="P4375">
        <f t="shared" si="618"/>
        <v>192000</v>
      </c>
      <c r="Q4375" s="2">
        <f t="shared" si="619"/>
        <v>196698.0739081747</v>
      </c>
      <c r="R4375">
        <f>Q4375/MainSheet!$C$8*(G4375-G4374)+R4374</f>
        <v>6901.5999302126629</v>
      </c>
      <c r="S4375">
        <f t="shared" si="621"/>
        <v>111387.38530612654</v>
      </c>
      <c r="T4375">
        <f t="shared" si="613"/>
        <v>43.729999999999869</v>
      </c>
      <c r="U4375" s="1">
        <f>Q4375/MainSheet!$C$22</f>
        <v>1</v>
      </c>
    </row>
    <row r="4376" spans="7:21">
      <c r="G4376">
        <f t="shared" si="614"/>
        <v>43.739999999999867</v>
      </c>
      <c r="H4376">
        <f t="shared" si="615"/>
        <v>198000</v>
      </c>
      <c r="I4376" s="2">
        <f>MIN(MainSheet!$C$10/MainSheet!$C$9,MainSheet!$K$9*60)</f>
        <v>660</v>
      </c>
      <c r="J4376" s="1">
        <f>IF(G4376&gt;MainSheet!$C$11,IF(J4375&gt;=0.999,1,(G4376-MainSheet!$C$11)*I4376/$B$2/60),0)</f>
        <v>1</v>
      </c>
      <c r="K4376" s="1">
        <f>IF(G4376&gt;MainSheet!$C$11+$B$6,IF(K4375&gt;=0.999,1,(G4376-MainSheet!$C$11-$B$6)*I4376/$C$2/60),0)</f>
        <v>1</v>
      </c>
      <c r="L4376" s="1">
        <f>IF(G4376&gt;MainSheet!$C$11+$B$6+$C$6,IF(L4375&gt;=0.999,1,(G4376-MainSheet!$C$11-$B$6-$C$6)*I4376/$D$2/60),0)</f>
        <v>1</v>
      </c>
      <c r="M4376">
        <f t="shared" si="616"/>
        <v>1</v>
      </c>
      <c r="N4376" s="2">
        <f t="shared" si="617"/>
        <v>3721.0526315789471</v>
      </c>
      <c r="O4376">
        <f t="shared" si="620"/>
        <v>977.02127659574455</v>
      </c>
      <c r="P4376">
        <f t="shared" si="618"/>
        <v>192000</v>
      </c>
      <c r="Q4376" s="2">
        <f t="shared" si="619"/>
        <v>196698.0739081747</v>
      </c>
      <c r="R4376">
        <f>Q4376/MainSheet!$C$8*(G4376-G4375)+R4375</f>
        <v>6903.6311767034967</v>
      </c>
      <c r="S4376">
        <f t="shared" si="621"/>
        <v>111420.16831844457</v>
      </c>
      <c r="T4376">
        <f t="shared" si="613"/>
        <v>43.739999999999867</v>
      </c>
      <c r="U4376" s="1">
        <f>Q4376/MainSheet!$C$22</f>
        <v>1</v>
      </c>
    </row>
    <row r="4377" spans="7:21">
      <c r="G4377">
        <f t="shared" si="614"/>
        <v>43.749999999999865</v>
      </c>
      <c r="H4377">
        <f t="shared" si="615"/>
        <v>198000</v>
      </c>
      <c r="I4377" s="2">
        <f>MIN(MainSheet!$C$10/MainSheet!$C$9,MainSheet!$K$9*60)</f>
        <v>660</v>
      </c>
      <c r="J4377" s="1">
        <f>IF(G4377&gt;MainSheet!$C$11,IF(J4376&gt;=0.999,1,(G4377-MainSheet!$C$11)*I4377/$B$2/60),0)</f>
        <v>1</v>
      </c>
      <c r="K4377" s="1">
        <f>IF(G4377&gt;MainSheet!$C$11+$B$6,IF(K4376&gt;=0.999,1,(G4377-MainSheet!$C$11-$B$6)*I4377/$C$2/60),0)</f>
        <v>1</v>
      </c>
      <c r="L4377" s="1">
        <f>IF(G4377&gt;MainSheet!$C$11+$B$6+$C$6,IF(L4376&gt;=0.999,1,(G4377-MainSheet!$C$11-$B$6-$C$6)*I4377/$D$2/60),0)</f>
        <v>1</v>
      </c>
      <c r="M4377">
        <f t="shared" si="616"/>
        <v>1</v>
      </c>
      <c r="N4377" s="2">
        <f t="shared" si="617"/>
        <v>3721.0526315789471</v>
      </c>
      <c r="O4377">
        <f t="shared" si="620"/>
        <v>977.02127659574455</v>
      </c>
      <c r="P4377">
        <f t="shared" si="618"/>
        <v>192000</v>
      </c>
      <c r="Q4377" s="2">
        <f t="shared" si="619"/>
        <v>196698.0739081747</v>
      </c>
      <c r="R4377">
        <f>Q4377/MainSheet!$C$8*(G4377-G4376)+R4376</f>
        <v>6905.6624231943306</v>
      </c>
      <c r="S4377">
        <f t="shared" si="621"/>
        <v>111452.9513307626</v>
      </c>
      <c r="T4377">
        <f t="shared" si="613"/>
        <v>43.749999999999865</v>
      </c>
      <c r="U4377" s="1">
        <f>Q4377/MainSheet!$C$22</f>
        <v>1</v>
      </c>
    </row>
    <row r="4378" spans="7:21">
      <c r="G4378">
        <f t="shared" si="614"/>
        <v>43.759999999999863</v>
      </c>
      <c r="H4378">
        <f t="shared" si="615"/>
        <v>198000</v>
      </c>
      <c r="I4378" s="2">
        <f>MIN(MainSheet!$C$10/MainSheet!$C$9,MainSheet!$K$9*60)</f>
        <v>660</v>
      </c>
      <c r="J4378" s="1">
        <f>IF(G4378&gt;MainSheet!$C$11,IF(J4377&gt;=0.999,1,(G4378-MainSheet!$C$11)*I4378/$B$2/60),0)</f>
        <v>1</v>
      </c>
      <c r="K4378" s="1">
        <f>IF(G4378&gt;MainSheet!$C$11+$B$6,IF(K4377&gt;=0.999,1,(G4378-MainSheet!$C$11-$B$6)*I4378/$C$2/60),0)</f>
        <v>1</v>
      </c>
      <c r="L4378" s="1">
        <f>IF(G4378&gt;MainSheet!$C$11+$B$6+$C$6,IF(L4377&gt;=0.999,1,(G4378-MainSheet!$C$11-$B$6-$C$6)*I4378/$D$2/60),0)</f>
        <v>1</v>
      </c>
      <c r="M4378">
        <f t="shared" si="616"/>
        <v>1</v>
      </c>
      <c r="N4378" s="2">
        <f t="shared" si="617"/>
        <v>3721.0526315789471</v>
      </c>
      <c r="O4378">
        <f t="shared" si="620"/>
        <v>977.02127659574455</v>
      </c>
      <c r="P4378">
        <f t="shared" si="618"/>
        <v>192000</v>
      </c>
      <c r="Q4378" s="2">
        <f t="shared" si="619"/>
        <v>196698.0739081747</v>
      </c>
      <c r="R4378">
        <f>Q4378/MainSheet!$C$8*(G4378-G4377)+R4377</f>
        <v>6907.6936696851644</v>
      </c>
      <c r="S4378">
        <f t="shared" si="621"/>
        <v>111485.73434308064</v>
      </c>
      <c r="T4378">
        <f t="shared" si="613"/>
        <v>43.759999999999863</v>
      </c>
      <c r="U4378" s="1">
        <f>Q4378/MainSheet!$C$22</f>
        <v>1</v>
      </c>
    </row>
    <row r="4379" spans="7:21">
      <c r="G4379">
        <f t="shared" si="614"/>
        <v>43.769999999999861</v>
      </c>
      <c r="H4379">
        <f t="shared" si="615"/>
        <v>198000</v>
      </c>
      <c r="I4379" s="2">
        <f>MIN(MainSheet!$C$10/MainSheet!$C$9,MainSheet!$K$9*60)</f>
        <v>660</v>
      </c>
      <c r="J4379" s="1">
        <f>IF(G4379&gt;MainSheet!$C$11,IF(J4378&gt;=0.999,1,(G4379-MainSheet!$C$11)*I4379/$B$2/60),0)</f>
        <v>1</v>
      </c>
      <c r="K4379" s="1">
        <f>IF(G4379&gt;MainSheet!$C$11+$B$6,IF(K4378&gt;=0.999,1,(G4379-MainSheet!$C$11-$B$6)*I4379/$C$2/60),0)</f>
        <v>1</v>
      </c>
      <c r="L4379" s="1">
        <f>IF(G4379&gt;MainSheet!$C$11+$B$6+$C$6,IF(L4378&gt;=0.999,1,(G4379-MainSheet!$C$11-$B$6-$C$6)*I4379/$D$2/60),0)</f>
        <v>1</v>
      </c>
      <c r="M4379">
        <f t="shared" si="616"/>
        <v>1</v>
      </c>
      <c r="N4379" s="2">
        <f t="shared" si="617"/>
        <v>3721.0526315789471</v>
      </c>
      <c r="O4379">
        <f t="shared" si="620"/>
        <v>977.02127659574455</v>
      </c>
      <c r="P4379">
        <f t="shared" si="618"/>
        <v>192000</v>
      </c>
      <c r="Q4379" s="2">
        <f t="shared" si="619"/>
        <v>196698.0739081747</v>
      </c>
      <c r="R4379">
        <f>Q4379/MainSheet!$C$8*(G4379-G4378)+R4378</f>
        <v>6909.7249161759983</v>
      </c>
      <c r="S4379">
        <f t="shared" si="621"/>
        <v>111518.51735539867</v>
      </c>
      <c r="T4379">
        <f t="shared" si="613"/>
        <v>43.769999999999861</v>
      </c>
      <c r="U4379" s="1">
        <f>Q4379/MainSheet!$C$22</f>
        <v>1</v>
      </c>
    </row>
    <row r="4380" spans="7:21">
      <c r="G4380">
        <f t="shared" si="614"/>
        <v>43.779999999999859</v>
      </c>
      <c r="H4380">
        <f t="shared" si="615"/>
        <v>198000</v>
      </c>
      <c r="I4380" s="2">
        <f>MIN(MainSheet!$C$10/MainSheet!$C$9,MainSheet!$K$9*60)</f>
        <v>660</v>
      </c>
      <c r="J4380" s="1">
        <f>IF(G4380&gt;MainSheet!$C$11,IF(J4379&gt;=0.999,1,(G4380-MainSheet!$C$11)*I4380/$B$2/60),0)</f>
        <v>1</v>
      </c>
      <c r="K4380" s="1">
        <f>IF(G4380&gt;MainSheet!$C$11+$B$6,IF(K4379&gt;=0.999,1,(G4380-MainSheet!$C$11-$B$6)*I4380/$C$2/60),0)</f>
        <v>1</v>
      </c>
      <c r="L4380" s="1">
        <f>IF(G4380&gt;MainSheet!$C$11+$B$6+$C$6,IF(L4379&gt;=0.999,1,(G4380-MainSheet!$C$11-$B$6-$C$6)*I4380/$D$2/60),0)</f>
        <v>1</v>
      </c>
      <c r="M4380">
        <f t="shared" si="616"/>
        <v>1</v>
      </c>
      <c r="N4380" s="2">
        <f t="shared" si="617"/>
        <v>3721.0526315789471</v>
      </c>
      <c r="O4380">
        <f t="shared" si="620"/>
        <v>977.02127659574455</v>
      </c>
      <c r="P4380">
        <f t="shared" si="618"/>
        <v>192000</v>
      </c>
      <c r="Q4380" s="2">
        <f t="shared" si="619"/>
        <v>196698.0739081747</v>
      </c>
      <c r="R4380">
        <f>Q4380/MainSheet!$C$8*(G4380-G4379)+R4379</f>
        <v>6911.7561626668321</v>
      </c>
      <c r="S4380">
        <f t="shared" si="621"/>
        <v>111551.3003677167</v>
      </c>
      <c r="T4380">
        <f t="shared" si="613"/>
        <v>43.779999999999859</v>
      </c>
      <c r="U4380" s="1">
        <f>Q4380/MainSheet!$C$22</f>
        <v>1</v>
      </c>
    </row>
    <row r="4381" spans="7:21">
      <c r="G4381">
        <f t="shared" si="614"/>
        <v>43.789999999999857</v>
      </c>
      <c r="H4381">
        <f t="shared" si="615"/>
        <v>198000</v>
      </c>
      <c r="I4381" s="2">
        <f>MIN(MainSheet!$C$10/MainSheet!$C$9,MainSheet!$K$9*60)</f>
        <v>660</v>
      </c>
      <c r="J4381" s="1">
        <f>IF(G4381&gt;MainSheet!$C$11,IF(J4380&gt;=0.999,1,(G4381-MainSheet!$C$11)*I4381/$B$2/60),0)</f>
        <v>1</v>
      </c>
      <c r="K4381" s="1">
        <f>IF(G4381&gt;MainSheet!$C$11+$B$6,IF(K4380&gt;=0.999,1,(G4381-MainSheet!$C$11-$B$6)*I4381/$C$2/60),0)</f>
        <v>1</v>
      </c>
      <c r="L4381" s="1">
        <f>IF(G4381&gt;MainSheet!$C$11+$B$6+$C$6,IF(L4380&gt;=0.999,1,(G4381-MainSheet!$C$11-$B$6-$C$6)*I4381/$D$2/60),0)</f>
        <v>1</v>
      </c>
      <c r="M4381">
        <f t="shared" si="616"/>
        <v>1</v>
      </c>
      <c r="N4381" s="2">
        <f t="shared" si="617"/>
        <v>3721.0526315789471</v>
      </c>
      <c r="O4381">
        <f t="shared" si="620"/>
        <v>977.02127659574455</v>
      </c>
      <c r="P4381">
        <f t="shared" si="618"/>
        <v>192000</v>
      </c>
      <c r="Q4381" s="2">
        <f t="shared" si="619"/>
        <v>196698.0739081747</v>
      </c>
      <c r="R4381">
        <f>Q4381/MainSheet!$C$8*(G4381-G4380)+R4380</f>
        <v>6913.7874091576659</v>
      </c>
      <c r="S4381">
        <f t="shared" si="621"/>
        <v>111584.08338003473</v>
      </c>
      <c r="T4381">
        <f t="shared" si="613"/>
        <v>43.789999999999857</v>
      </c>
      <c r="U4381" s="1">
        <f>Q4381/MainSheet!$C$22</f>
        <v>1</v>
      </c>
    </row>
    <row r="4382" spans="7:21">
      <c r="G4382">
        <f t="shared" si="614"/>
        <v>43.799999999999855</v>
      </c>
      <c r="H4382">
        <f t="shared" si="615"/>
        <v>198000</v>
      </c>
      <c r="I4382" s="2">
        <f>MIN(MainSheet!$C$10/MainSheet!$C$9,MainSheet!$K$9*60)</f>
        <v>660</v>
      </c>
      <c r="J4382" s="1">
        <f>IF(G4382&gt;MainSheet!$C$11,IF(J4381&gt;=0.999,1,(G4382-MainSheet!$C$11)*I4382/$B$2/60),0)</f>
        <v>1</v>
      </c>
      <c r="K4382" s="1">
        <f>IF(G4382&gt;MainSheet!$C$11+$B$6,IF(K4381&gt;=0.999,1,(G4382-MainSheet!$C$11-$B$6)*I4382/$C$2/60),0)</f>
        <v>1</v>
      </c>
      <c r="L4382" s="1">
        <f>IF(G4382&gt;MainSheet!$C$11+$B$6+$C$6,IF(L4381&gt;=0.999,1,(G4382-MainSheet!$C$11-$B$6-$C$6)*I4382/$D$2/60),0)</f>
        <v>1</v>
      </c>
      <c r="M4382">
        <f t="shared" si="616"/>
        <v>1</v>
      </c>
      <c r="N4382" s="2">
        <f t="shared" si="617"/>
        <v>3721.0526315789471</v>
      </c>
      <c r="O4382">
        <f t="shared" si="620"/>
        <v>977.02127659574455</v>
      </c>
      <c r="P4382">
        <f t="shared" si="618"/>
        <v>192000</v>
      </c>
      <c r="Q4382" s="2">
        <f t="shared" si="619"/>
        <v>196698.0739081747</v>
      </c>
      <c r="R4382">
        <f>Q4382/MainSheet!$C$8*(G4382-G4381)+R4381</f>
        <v>6915.8186556484998</v>
      </c>
      <c r="S4382">
        <f t="shared" si="621"/>
        <v>111616.86639235276</v>
      </c>
      <c r="T4382">
        <f t="shared" si="613"/>
        <v>43.799999999999855</v>
      </c>
      <c r="U4382" s="1">
        <f>Q4382/MainSheet!$C$22</f>
        <v>1</v>
      </c>
    </row>
    <row r="4383" spans="7:21">
      <c r="G4383">
        <f t="shared" si="614"/>
        <v>43.809999999999853</v>
      </c>
      <c r="H4383">
        <f t="shared" si="615"/>
        <v>198000</v>
      </c>
      <c r="I4383" s="2">
        <f>MIN(MainSheet!$C$10/MainSheet!$C$9,MainSheet!$K$9*60)</f>
        <v>660</v>
      </c>
      <c r="J4383" s="1">
        <f>IF(G4383&gt;MainSheet!$C$11,IF(J4382&gt;=0.999,1,(G4383-MainSheet!$C$11)*I4383/$B$2/60),0)</f>
        <v>1</v>
      </c>
      <c r="K4383" s="1">
        <f>IF(G4383&gt;MainSheet!$C$11+$B$6,IF(K4382&gt;=0.999,1,(G4383-MainSheet!$C$11-$B$6)*I4383/$C$2/60),0)</f>
        <v>1</v>
      </c>
      <c r="L4383" s="1">
        <f>IF(G4383&gt;MainSheet!$C$11+$B$6+$C$6,IF(L4382&gt;=0.999,1,(G4383-MainSheet!$C$11-$B$6-$C$6)*I4383/$D$2/60),0)</f>
        <v>1</v>
      </c>
      <c r="M4383">
        <f t="shared" si="616"/>
        <v>1</v>
      </c>
      <c r="N4383" s="2">
        <f t="shared" si="617"/>
        <v>3721.0526315789471</v>
      </c>
      <c r="O4383">
        <f t="shared" si="620"/>
        <v>977.02127659574455</v>
      </c>
      <c r="P4383">
        <f t="shared" si="618"/>
        <v>192000</v>
      </c>
      <c r="Q4383" s="2">
        <f t="shared" si="619"/>
        <v>196698.0739081747</v>
      </c>
      <c r="R4383">
        <f>Q4383/MainSheet!$C$8*(G4383-G4382)+R4382</f>
        <v>6917.8499021393336</v>
      </c>
      <c r="S4383">
        <f t="shared" si="621"/>
        <v>111649.6494046708</v>
      </c>
      <c r="T4383">
        <f t="shared" si="613"/>
        <v>43.809999999999853</v>
      </c>
      <c r="U4383" s="1">
        <f>Q4383/MainSheet!$C$22</f>
        <v>1</v>
      </c>
    </row>
    <row r="4384" spans="7:21">
      <c r="G4384">
        <f t="shared" si="614"/>
        <v>43.819999999999851</v>
      </c>
      <c r="H4384">
        <f t="shared" si="615"/>
        <v>198000</v>
      </c>
      <c r="I4384" s="2">
        <f>MIN(MainSheet!$C$10/MainSheet!$C$9,MainSheet!$K$9*60)</f>
        <v>660</v>
      </c>
      <c r="J4384" s="1">
        <f>IF(G4384&gt;MainSheet!$C$11,IF(J4383&gt;=0.999,1,(G4384-MainSheet!$C$11)*I4384/$B$2/60),0)</f>
        <v>1</v>
      </c>
      <c r="K4384" s="1">
        <f>IF(G4384&gt;MainSheet!$C$11+$B$6,IF(K4383&gt;=0.999,1,(G4384-MainSheet!$C$11-$B$6)*I4384/$C$2/60),0)</f>
        <v>1</v>
      </c>
      <c r="L4384" s="1">
        <f>IF(G4384&gt;MainSheet!$C$11+$B$6+$C$6,IF(L4383&gt;=0.999,1,(G4384-MainSheet!$C$11-$B$6-$C$6)*I4384/$D$2/60),0)</f>
        <v>1</v>
      </c>
      <c r="M4384">
        <f t="shared" si="616"/>
        <v>1</v>
      </c>
      <c r="N4384" s="2">
        <f t="shared" si="617"/>
        <v>3721.0526315789471</v>
      </c>
      <c r="O4384">
        <f t="shared" si="620"/>
        <v>977.02127659574455</v>
      </c>
      <c r="P4384">
        <f t="shared" si="618"/>
        <v>192000</v>
      </c>
      <c r="Q4384" s="2">
        <f t="shared" si="619"/>
        <v>196698.0739081747</v>
      </c>
      <c r="R4384">
        <f>Q4384/MainSheet!$C$8*(G4384-G4383)+R4383</f>
        <v>6919.8811486301674</v>
      </c>
      <c r="S4384">
        <f t="shared" si="621"/>
        <v>111682.43241698883</v>
      </c>
      <c r="T4384">
        <f t="shared" si="613"/>
        <v>43.819999999999851</v>
      </c>
      <c r="U4384" s="1">
        <f>Q4384/MainSheet!$C$22</f>
        <v>1</v>
      </c>
    </row>
    <row r="4385" spans="7:21">
      <c r="G4385">
        <f t="shared" si="614"/>
        <v>43.829999999999849</v>
      </c>
      <c r="H4385">
        <f t="shared" si="615"/>
        <v>198000</v>
      </c>
      <c r="I4385" s="2">
        <f>MIN(MainSheet!$C$10/MainSheet!$C$9,MainSheet!$K$9*60)</f>
        <v>660</v>
      </c>
      <c r="J4385" s="1">
        <f>IF(G4385&gt;MainSheet!$C$11,IF(J4384&gt;=0.999,1,(G4385-MainSheet!$C$11)*I4385/$B$2/60),0)</f>
        <v>1</v>
      </c>
      <c r="K4385" s="1">
        <f>IF(G4385&gt;MainSheet!$C$11+$B$6,IF(K4384&gt;=0.999,1,(G4385-MainSheet!$C$11-$B$6)*I4385/$C$2/60),0)</f>
        <v>1</v>
      </c>
      <c r="L4385" s="1">
        <f>IF(G4385&gt;MainSheet!$C$11+$B$6+$C$6,IF(L4384&gt;=0.999,1,(G4385-MainSheet!$C$11-$B$6-$C$6)*I4385/$D$2/60),0)</f>
        <v>1</v>
      </c>
      <c r="M4385">
        <f t="shared" si="616"/>
        <v>1</v>
      </c>
      <c r="N4385" s="2">
        <f t="shared" si="617"/>
        <v>3721.0526315789471</v>
      </c>
      <c r="O4385">
        <f t="shared" si="620"/>
        <v>977.02127659574455</v>
      </c>
      <c r="P4385">
        <f t="shared" si="618"/>
        <v>192000</v>
      </c>
      <c r="Q4385" s="2">
        <f t="shared" si="619"/>
        <v>196698.0739081747</v>
      </c>
      <c r="R4385">
        <f>Q4385/MainSheet!$C$8*(G4385-G4384)+R4384</f>
        <v>6921.9123951210013</v>
      </c>
      <c r="S4385">
        <f t="shared" si="621"/>
        <v>111715.21542930686</v>
      </c>
      <c r="T4385">
        <f t="shared" si="613"/>
        <v>43.829999999999849</v>
      </c>
      <c r="U4385" s="1">
        <f>Q4385/MainSheet!$C$22</f>
        <v>1</v>
      </c>
    </row>
    <row r="4386" spans="7:21">
      <c r="G4386">
        <f t="shared" si="614"/>
        <v>43.839999999999847</v>
      </c>
      <c r="H4386">
        <f t="shared" si="615"/>
        <v>198000</v>
      </c>
      <c r="I4386" s="2">
        <f>MIN(MainSheet!$C$10/MainSheet!$C$9,MainSheet!$K$9*60)</f>
        <v>660</v>
      </c>
      <c r="J4386" s="1">
        <f>IF(G4386&gt;MainSheet!$C$11,IF(J4385&gt;=0.999,1,(G4386-MainSheet!$C$11)*I4386/$B$2/60),0)</f>
        <v>1</v>
      </c>
      <c r="K4386" s="1">
        <f>IF(G4386&gt;MainSheet!$C$11+$B$6,IF(K4385&gt;=0.999,1,(G4386-MainSheet!$C$11-$B$6)*I4386/$C$2/60),0)</f>
        <v>1</v>
      </c>
      <c r="L4386" s="1">
        <f>IF(G4386&gt;MainSheet!$C$11+$B$6+$C$6,IF(L4385&gt;=0.999,1,(G4386-MainSheet!$C$11-$B$6-$C$6)*I4386/$D$2/60),0)</f>
        <v>1</v>
      </c>
      <c r="M4386">
        <f t="shared" si="616"/>
        <v>1</v>
      </c>
      <c r="N4386" s="2">
        <f t="shared" si="617"/>
        <v>3721.0526315789471</v>
      </c>
      <c r="O4386">
        <f t="shared" si="620"/>
        <v>977.02127659574455</v>
      </c>
      <c r="P4386">
        <f t="shared" si="618"/>
        <v>192000</v>
      </c>
      <c r="Q4386" s="2">
        <f t="shared" si="619"/>
        <v>196698.0739081747</v>
      </c>
      <c r="R4386">
        <f>Q4386/MainSheet!$C$8*(G4386-G4385)+R4385</f>
        <v>6923.9436416118351</v>
      </c>
      <c r="S4386">
        <f t="shared" si="621"/>
        <v>111747.99844162489</v>
      </c>
      <c r="T4386">
        <f t="shared" si="613"/>
        <v>43.839999999999847</v>
      </c>
      <c r="U4386" s="1">
        <f>Q4386/MainSheet!$C$22</f>
        <v>1</v>
      </c>
    </row>
    <row r="4387" spans="7:21">
      <c r="G4387">
        <f t="shared" si="614"/>
        <v>43.849999999999845</v>
      </c>
      <c r="H4387">
        <f t="shared" si="615"/>
        <v>198000</v>
      </c>
      <c r="I4387" s="2">
        <f>MIN(MainSheet!$C$10/MainSheet!$C$9,MainSheet!$K$9*60)</f>
        <v>660</v>
      </c>
      <c r="J4387" s="1">
        <f>IF(G4387&gt;MainSheet!$C$11,IF(J4386&gt;=0.999,1,(G4387-MainSheet!$C$11)*I4387/$B$2/60),0)</f>
        <v>1</v>
      </c>
      <c r="K4387" s="1">
        <f>IF(G4387&gt;MainSheet!$C$11+$B$6,IF(K4386&gt;=0.999,1,(G4387-MainSheet!$C$11-$B$6)*I4387/$C$2/60),0)</f>
        <v>1</v>
      </c>
      <c r="L4387" s="1">
        <f>IF(G4387&gt;MainSheet!$C$11+$B$6+$C$6,IF(L4386&gt;=0.999,1,(G4387-MainSheet!$C$11-$B$6-$C$6)*I4387/$D$2/60),0)</f>
        <v>1</v>
      </c>
      <c r="M4387">
        <f t="shared" si="616"/>
        <v>1</v>
      </c>
      <c r="N4387" s="2">
        <f t="shared" si="617"/>
        <v>3721.0526315789471</v>
      </c>
      <c r="O4387">
        <f t="shared" si="620"/>
        <v>977.02127659574455</v>
      </c>
      <c r="P4387">
        <f t="shared" si="618"/>
        <v>192000</v>
      </c>
      <c r="Q4387" s="2">
        <f t="shared" si="619"/>
        <v>196698.0739081747</v>
      </c>
      <c r="R4387">
        <f>Q4387/MainSheet!$C$8*(G4387-G4386)+R4386</f>
        <v>6925.974888102669</v>
      </c>
      <c r="S4387">
        <f t="shared" si="621"/>
        <v>111780.78145394292</v>
      </c>
      <c r="T4387">
        <f t="shared" si="613"/>
        <v>43.849999999999845</v>
      </c>
      <c r="U4387" s="1">
        <f>Q4387/MainSheet!$C$22</f>
        <v>1</v>
      </c>
    </row>
    <row r="4388" spans="7:21">
      <c r="G4388">
        <f t="shared" si="614"/>
        <v>43.859999999999843</v>
      </c>
      <c r="H4388">
        <f t="shared" si="615"/>
        <v>198000</v>
      </c>
      <c r="I4388" s="2">
        <f>MIN(MainSheet!$C$10/MainSheet!$C$9,MainSheet!$K$9*60)</f>
        <v>660</v>
      </c>
      <c r="J4388" s="1">
        <f>IF(G4388&gt;MainSheet!$C$11,IF(J4387&gt;=0.999,1,(G4388-MainSheet!$C$11)*I4388/$B$2/60),0)</f>
        <v>1</v>
      </c>
      <c r="K4388" s="1">
        <f>IF(G4388&gt;MainSheet!$C$11+$B$6,IF(K4387&gt;=0.999,1,(G4388-MainSheet!$C$11-$B$6)*I4388/$C$2/60),0)</f>
        <v>1</v>
      </c>
      <c r="L4388" s="1">
        <f>IF(G4388&gt;MainSheet!$C$11+$B$6+$C$6,IF(L4387&gt;=0.999,1,(G4388-MainSheet!$C$11-$B$6-$C$6)*I4388/$D$2/60),0)</f>
        <v>1</v>
      </c>
      <c r="M4388">
        <f t="shared" si="616"/>
        <v>1</v>
      </c>
      <c r="N4388" s="2">
        <f t="shared" si="617"/>
        <v>3721.0526315789471</v>
      </c>
      <c r="O4388">
        <f t="shared" si="620"/>
        <v>977.02127659574455</v>
      </c>
      <c r="P4388">
        <f t="shared" si="618"/>
        <v>192000</v>
      </c>
      <c r="Q4388" s="2">
        <f t="shared" si="619"/>
        <v>196698.0739081747</v>
      </c>
      <c r="R4388">
        <f>Q4388/MainSheet!$C$8*(G4388-G4387)+R4387</f>
        <v>6928.0061345935028</v>
      </c>
      <c r="S4388">
        <f t="shared" si="621"/>
        <v>111813.56446626096</v>
      </c>
      <c r="T4388">
        <f t="shared" si="613"/>
        <v>43.859999999999843</v>
      </c>
      <c r="U4388" s="1">
        <f>Q4388/MainSheet!$C$22</f>
        <v>1</v>
      </c>
    </row>
    <row r="4389" spans="7:21">
      <c r="G4389">
        <f t="shared" si="614"/>
        <v>43.869999999999841</v>
      </c>
      <c r="H4389">
        <f t="shared" si="615"/>
        <v>198000</v>
      </c>
      <c r="I4389" s="2">
        <f>MIN(MainSheet!$C$10/MainSheet!$C$9,MainSheet!$K$9*60)</f>
        <v>660</v>
      </c>
      <c r="J4389" s="1">
        <f>IF(G4389&gt;MainSheet!$C$11,IF(J4388&gt;=0.999,1,(G4389-MainSheet!$C$11)*I4389/$B$2/60),0)</f>
        <v>1</v>
      </c>
      <c r="K4389" s="1">
        <f>IF(G4389&gt;MainSheet!$C$11+$B$6,IF(K4388&gt;=0.999,1,(G4389-MainSheet!$C$11-$B$6)*I4389/$C$2/60),0)</f>
        <v>1</v>
      </c>
      <c r="L4389" s="1">
        <f>IF(G4389&gt;MainSheet!$C$11+$B$6+$C$6,IF(L4388&gt;=0.999,1,(G4389-MainSheet!$C$11-$B$6-$C$6)*I4389/$D$2/60),0)</f>
        <v>1</v>
      </c>
      <c r="M4389">
        <f t="shared" si="616"/>
        <v>1</v>
      </c>
      <c r="N4389" s="2">
        <f t="shared" si="617"/>
        <v>3721.0526315789471</v>
      </c>
      <c r="O4389">
        <f t="shared" si="620"/>
        <v>977.02127659574455</v>
      </c>
      <c r="P4389">
        <f t="shared" si="618"/>
        <v>192000</v>
      </c>
      <c r="Q4389" s="2">
        <f t="shared" si="619"/>
        <v>196698.0739081747</v>
      </c>
      <c r="R4389">
        <f>Q4389/MainSheet!$C$8*(G4389-G4388)+R4388</f>
        <v>6930.0373810843366</v>
      </c>
      <c r="S4389">
        <f t="shared" si="621"/>
        <v>111846.34747857899</v>
      </c>
      <c r="T4389">
        <f t="shared" si="613"/>
        <v>43.869999999999841</v>
      </c>
      <c r="U4389" s="1">
        <f>Q4389/MainSheet!$C$22</f>
        <v>1</v>
      </c>
    </row>
    <row r="4390" spans="7:21">
      <c r="G4390">
        <f t="shared" si="614"/>
        <v>43.879999999999839</v>
      </c>
      <c r="H4390">
        <f t="shared" si="615"/>
        <v>198000</v>
      </c>
      <c r="I4390" s="2">
        <f>MIN(MainSheet!$C$10/MainSheet!$C$9,MainSheet!$K$9*60)</f>
        <v>660</v>
      </c>
      <c r="J4390" s="1">
        <f>IF(G4390&gt;MainSheet!$C$11,IF(J4389&gt;=0.999,1,(G4390-MainSheet!$C$11)*I4390/$B$2/60),0)</f>
        <v>1</v>
      </c>
      <c r="K4390" s="1">
        <f>IF(G4390&gt;MainSheet!$C$11+$B$6,IF(K4389&gt;=0.999,1,(G4390-MainSheet!$C$11-$B$6)*I4390/$C$2/60),0)</f>
        <v>1</v>
      </c>
      <c r="L4390" s="1">
        <f>IF(G4390&gt;MainSheet!$C$11+$B$6+$C$6,IF(L4389&gt;=0.999,1,(G4390-MainSheet!$C$11-$B$6-$C$6)*I4390/$D$2/60),0)</f>
        <v>1</v>
      </c>
      <c r="M4390">
        <f t="shared" si="616"/>
        <v>1</v>
      </c>
      <c r="N4390" s="2">
        <f t="shared" si="617"/>
        <v>3721.0526315789471</v>
      </c>
      <c r="O4390">
        <f t="shared" si="620"/>
        <v>977.02127659574455</v>
      </c>
      <c r="P4390">
        <f t="shared" si="618"/>
        <v>192000</v>
      </c>
      <c r="Q4390" s="2">
        <f t="shared" si="619"/>
        <v>196698.0739081747</v>
      </c>
      <c r="R4390">
        <f>Q4390/MainSheet!$C$8*(G4390-G4389)+R4389</f>
        <v>6932.0686275751705</v>
      </c>
      <c r="S4390">
        <f t="shared" si="621"/>
        <v>111879.13049089702</v>
      </c>
      <c r="T4390">
        <f t="shared" si="613"/>
        <v>43.879999999999839</v>
      </c>
      <c r="U4390" s="1">
        <f>Q4390/MainSheet!$C$22</f>
        <v>1</v>
      </c>
    </row>
    <row r="4391" spans="7:21">
      <c r="G4391">
        <f t="shared" si="614"/>
        <v>43.889999999999837</v>
      </c>
      <c r="H4391">
        <f t="shared" si="615"/>
        <v>198000</v>
      </c>
      <c r="I4391" s="2">
        <f>MIN(MainSheet!$C$10/MainSheet!$C$9,MainSheet!$K$9*60)</f>
        <v>660</v>
      </c>
      <c r="J4391" s="1">
        <f>IF(G4391&gt;MainSheet!$C$11,IF(J4390&gt;=0.999,1,(G4391-MainSheet!$C$11)*I4391/$B$2/60),0)</f>
        <v>1</v>
      </c>
      <c r="K4391" s="1">
        <f>IF(G4391&gt;MainSheet!$C$11+$B$6,IF(K4390&gt;=0.999,1,(G4391-MainSheet!$C$11-$B$6)*I4391/$C$2/60),0)</f>
        <v>1</v>
      </c>
      <c r="L4391" s="1">
        <f>IF(G4391&gt;MainSheet!$C$11+$B$6+$C$6,IF(L4390&gt;=0.999,1,(G4391-MainSheet!$C$11-$B$6-$C$6)*I4391/$D$2/60),0)</f>
        <v>1</v>
      </c>
      <c r="M4391">
        <f t="shared" si="616"/>
        <v>1</v>
      </c>
      <c r="N4391" s="2">
        <f t="shared" si="617"/>
        <v>3721.0526315789471</v>
      </c>
      <c r="O4391">
        <f t="shared" si="620"/>
        <v>977.02127659574455</v>
      </c>
      <c r="P4391">
        <f t="shared" si="618"/>
        <v>192000</v>
      </c>
      <c r="Q4391" s="2">
        <f t="shared" si="619"/>
        <v>196698.0739081747</v>
      </c>
      <c r="R4391">
        <f>Q4391/MainSheet!$C$8*(G4391-G4390)+R4390</f>
        <v>6934.0998740660043</v>
      </c>
      <c r="S4391">
        <f t="shared" si="621"/>
        <v>111911.91350321505</v>
      </c>
      <c r="T4391">
        <f t="shared" si="613"/>
        <v>43.889999999999837</v>
      </c>
      <c r="U4391" s="1">
        <f>Q4391/MainSheet!$C$22</f>
        <v>1</v>
      </c>
    </row>
    <row r="4392" spans="7:21">
      <c r="G4392">
        <f t="shared" si="614"/>
        <v>43.899999999999835</v>
      </c>
      <c r="H4392">
        <f t="shared" si="615"/>
        <v>198000</v>
      </c>
      <c r="I4392" s="2">
        <f>MIN(MainSheet!$C$10/MainSheet!$C$9,MainSheet!$K$9*60)</f>
        <v>660</v>
      </c>
      <c r="J4392" s="1">
        <f>IF(G4392&gt;MainSheet!$C$11,IF(J4391&gt;=0.999,1,(G4392-MainSheet!$C$11)*I4392/$B$2/60),0)</f>
        <v>1</v>
      </c>
      <c r="K4392" s="1">
        <f>IF(G4392&gt;MainSheet!$C$11+$B$6,IF(K4391&gt;=0.999,1,(G4392-MainSheet!$C$11-$B$6)*I4392/$C$2/60),0)</f>
        <v>1</v>
      </c>
      <c r="L4392" s="1">
        <f>IF(G4392&gt;MainSheet!$C$11+$B$6+$C$6,IF(L4391&gt;=0.999,1,(G4392-MainSheet!$C$11-$B$6-$C$6)*I4392/$D$2/60),0)</f>
        <v>1</v>
      </c>
      <c r="M4392">
        <f t="shared" si="616"/>
        <v>1</v>
      </c>
      <c r="N4392" s="2">
        <f t="shared" si="617"/>
        <v>3721.0526315789471</v>
      </c>
      <c r="O4392">
        <f t="shared" si="620"/>
        <v>977.02127659574455</v>
      </c>
      <c r="P4392">
        <f t="shared" si="618"/>
        <v>192000</v>
      </c>
      <c r="Q4392" s="2">
        <f t="shared" si="619"/>
        <v>196698.0739081747</v>
      </c>
      <c r="R4392">
        <f>Q4392/MainSheet!$C$8*(G4392-G4391)+R4391</f>
        <v>6936.1311205568381</v>
      </c>
      <c r="S4392">
        <f t="shared" si="621"/>
        <v>111944.69651553308</v>
      </c>
      <c r="T4392">
        <f t="shared" si="613"/>
        <v>43.899999999999835</v>
      </c>
      <c r="U4392" s="1">
        <f>Q4392/MainSheet!$C$22</f>
        <v>1</v>
      </c>
    </row>
    <row r="4393" spans="7:21">
      <c r="G4393">
        <f t="shared" si="614"/>
        <v>43.909999999999833</v>
      </c>
      <c r="H4393">
        <f t="shared" si="615"/>
        <v>198000</v>
      </c>
      <c r="I4393" s="2">
        <f>MIN(MainSheet!$C$10/MainSheet!$C$9,MainSheet!$K$9*60)</f>
        <v>660</v>
      </c>
      <c r="J4393" s="1">
        <f>IF(G4393&gt;MainSheet!$C$11,IF(J4392&gt;=0.999,1,(G4393-MainSheet!$C$11)*I4393/$B$2/60),0)</f>
        <v>1</v>
      </c>
      <c r="K4393" s="1">
        <f>IF(G4393&gt;MainSheet!$C$11+$B$6,IF(K4392&gt;=0.999,1,(G4393-MainSheet!$C$11-$B$6)*I4393/$C$2/60),0)</f>
        <v>1</v>
      </c>
      <c r="L4393" s="1">
        <f>IF(G4393&gt;MainSheet!$C$11+$B$6+$C$6,IF(L4392&gt;=0.999,1,(G4393-MainSheet!$C$11-$B$6-$C$6)*I4393/$D$2/60),0)</f>
        <v>1</v>
      </c>
      <c r="M4393">
        <f t="shared" si="616"/>
        <v>1</v>
      </c>
      <c r="N4393" s="2">
        <f t="shared" si="617"/>
        <v>3721.0526315789471</v>
      </c>
      <c r="O4393">
        <f t="shared" si="620"/>
        <v>977.02127659574455</v>
      </c>
      <c r="P4393">
        <f t="shared" si="618"/>
        <v>192000</v>
      </c>
      <c r="Q4393" s="2">
        <f t="shared" si="619"/>
        <v>196698.0739081747</v>
      </c>
      <c r="R4393">
        <f>Q4393/MainSheet!$C$8*(G4393-G4392)+R4392</f>
        <v>6938.162367047672</v>
      </c>
      <c r="S4393">
        <f t="shared" si="621"/>
        <v>111977.47952785112</v>
      </c>
      <c r="T4393">
        <f t="shared" si="613"/>
        <v>43.909999999999833</v>
      </c>
      <c r="U4393" s="1">
        <f>Q4393/MainSheet!$C$22</f>
        <v>1</v>
      </c>
    </row>
    <row r="4394" spans="7:21">
      <c r="G4394">
        <f t="shared" si="614"/>
        <v>43.919999999999831</v>
      </c>
      <c r="H4394">
        <f t="shared" si="615"/>
        <v>198000</v>
      </c>
      <c r="I4394" s="2">
        <f>MIN(MainSheet!$C$10/MainSheet!$C$9,MainSheet!$K$9*60)</f>
        <v>660</v>
      </c>
      <c r="J4394" s="1">
        <f>IF(G4394&gt;MainSheet!$C$11,IF(J4393&gt;=0.999,1,(G4394-MainSheet!$C$11)*I4394/$B$2/60),0)</f>
        <v>1</v>
      </c>
      <c r="K4394" s="1">
        <f>IF(G4394&gt;MainSheet!$C$11+$B$6,IF(K4393&gt;=0.999,1,(G4394-MainSheet!$C$11-$B$6)*I4394/$C$2/60),0)</f>
        <v>1</v>
      </c>
      <c r="L4394" s="1">
        <f>IF(G4394&gt;MainSheet!$C$11+$B$6+$C$6,IF(L4393&gt;=0.999,1,(G4394-MainSheet!$C$11-$B$6-$C$6)*I4394/$D$2/60),0)</f>
        <v>1</v>
      </c>
      <c r="M4394">
        <f t="shared" si="616"/>
        <v>1</v>
      </c>
      <c r="N4394" s="2">
        <f t="shared" si="617"/>
        <v>3721.0526315789471</v>
      </c>
      <c r="O4394">
        <f t="shared" si="620"/>
        <v>977.02127659574455</v>
      </c>
      <c r="P4394">
        <f t="shared" si="618"/>
        <v>192000</v>
      </c>
      <c r="Q4394" s="2">
        <f t="shared" si="619"/>
        <v>196698.0739081747</v>
      </c>
      <c r="R4394">
        <f>Q4394/MainSheet!$C$8*(G4394-G4393)+R4393</f>
        <v>6940.1936135385058</v>
      </c>
      <c r="S4394">
        <f t="shared" si="621"/>
        <v>112010.26254016915</v>
      </c>
      <c r="T4394">
        <f t="shared" si="613"/>
        <v>43.919999999999831</v>
      </c>
      <c r="U4394" s="1">
        <f>Q4394/MainSheet!$C$22</f>
        <v>1</v>
      </c>
    </row>
    <row r="4395" spans="7:21">
      <c r="G4395">
        <f t="shared" si="614"/>
        <v>43.929999999999829</v>
      </c>
      <c r="H4395">
        <f t="shared" si="615"/>
        <v>198000</v>
      </c>
      <c r="I4395" s="2">
        <f>MIN(MainSheet!$C$10/MainSheet!$C$9,MainSheet!$K$9*60)</f>
        <v>660</v>
      </c>
      <c r="J4395" s="1">
        <f>IF(G4395&gt;MainSheet!$C$11,IF(J4394&gt;=0.999,1,(G4395-MainSheet!$C$11)*I4395/$B$2/60),0)</f>
        <v>1</v>
      </c>
      <c r="K4395" s="1">
        <f>IF(G4395&gt;MainSheet!$C$11+$B$6,IF(K4394&gt;=0.999,1,(G4395-MainSheet!$C$11-$B$6)*I4395/$C$2/60),0)</f>
        <v>1</v>
      </c>
      <c r="L4395" s="1">
        <f>IF(G4395&gt;MainSheet!$C$11+$B$6+$C$6,IF(L4394&gt;=0.999,1,(G4395-MainSheet!$C$11-$B$6-$C$6)*I4395/$D$2/60),0)</f>
        <v>1</v>
      </c>
      <c r="M4395">
        <f t="shared" si="616"/>
        <v>1</v>
      </c>
      <c r="N4395" s="2">
        <f t="shared" si="617"/>
        <v>3721.0526315789471</v>
      </c>
      <c r="O4395">
        <f t="shared" si="620"/>
        <v>977.02127659574455</v>
      </c>
      <c r="P4395">
        <f t="shared" si="618"/>
        <v>192000</v>
      </c>
      <c r="Q4395" s="2">
        <f t="shared" si="619"/>
        <v>196698.0739081747</v>
      </c>
      <c r="R4395">
        <f>Q4395/MainSheet!$C$8*(G4395-G4394)+R4394</f>
        <v>6942.2248600293397</v>
      </c>
      <c r="S4395">
        <f t="shared" si="621"/>
        <v>112043.04555248718</v>
      </c>
      <c r="T4395">
        <f t="shared" si="613"/>
        <v>43.929999999999829</v>
      </c>
      <c r="U4395" s="1">
        <f>Q4395/MainSheet!$C$22</f>
        <v>1</v>
      </c>
    </row>
    <row r="4396" spans="7:21">
      <c r="G4396">
        <f t="shared" si="614"/>
        <v>43.939999999999827</v>
      </c>
      <c r="H4396">
        <f t="shared" si="615"/>
        <v>198000</v>
      </c>
      <c r="I4396" s="2">
        <f>MIN(MainSheet!$C$10/MainSheet!$C$9,MainSheet!$K$9*60)</f>
        <v>660</v>
      </c>
      <c r="J4396" s="1">
        <f>IF(G4396&gt;MainSheet!$C$11,IF(J4395&gt;=0.999,1,(G4396-MainSheet!$C$11)*I4396/$B$2/60),0)</f>
        <v>1</v>
      </c>
      <c r="K4396" s="1">
        <f>IF(G4396&gt;MainSheet!$C$11+$B$6,IF(K4395&gt;=0.999,1,(G4396-MainSheet!$C$11-$B$6)*I4396/$C$2/60),0)</f>
        <v>1</v>
      </c>
      <c r="L4396" s="1">
        <f>IF(G4396&gt;MainSheet!$C$11+$B$6+$C$6,IF(L4395&gt;=0.999,1,(G4396-MainSheet!$C$11-$B$6-$C$6)*I4396/$D$2/60),0)</f>
        <v>1</v>
      </c>
      <c r="M4396">
        <f t="shared" si="616"/>
        <v>1</v>
      </c>
      <c r="N4396" s="2">
        <f t="shared" si="617"/>
        <v>3721.0526315789471</v>
      </c>
      <c r="O4396">
        <f t="shared" si="620"/>
        <v>977.02127659574455</v>
      </c>
      <c r="P4396">
        <f t="shared" si="618"/>
        <v>192000</v>
      </c>
      <c r="Q4396" s="2">
        <f t="shared" si="619"/>
        <v>196698.0739081747</v>
      </c>
      <c r="R4396">
        <f>Q4396/MainSheet!$C$8*(G4396-G4395)+R4395</f>
        <v>6944.2561065201735</v>
      </c>
      <c r="S4396">
        <f t="shared" si="621"/>
        <v>112075.82856480521</v>
      </c>
      <c r="T4396">
        <f t="shared" si="613"/>
        <v>43.939999999999827</v>
      </c>
      <c r="U4396" s="1">
        <f>Q4396/MainSheet!$C$22</f>
        <v>1</v>
      </c>
    </row>
    <row r="4397" spans="7:21">
      <c r="G4397">
        <f t="shared" si="614"/>
        <v>43.949999999999825</v>
      </c>
      <c r="H4397">
        <f t="shared" si="615"/>
        <v>198000</v>
      </c>
      <c r="I4397" s="2">
        <f>MIN(MainSheet!$C$10/MainSheet!$C$9,MainSheet!$K$9*60)</f>
        <v>660</v>
      </c>
      <c r="J4397" s="1">
        <f>IF(G4397&gt;MainSheet!$C$11,IF(J4396&gt;=0.999,1,(G4397-MainSheet!$C$11)*I4397/$B$2/60),0)</f>
        <v>1</v>
      </c>
      <c r="K4397" s="1">
        <f>IF(G4397&gt;MainSheet!$C$11+$B$6,IF(K4396&gt;=0.999,1,(G4397-MainSheet!$C$11-$B$6)*I4397/$C$2/60),0)</f>
        <v>1</v>
      </c>
      <c r="L4397" s="1">
        <f>IF(G4397&gt;MainSheet!$C$11+$B$6+$C$6,IF(L4396&gt;=0.999,1,(G4397-MainSheet!$C$11-$B$6-$C$6)*I4397/$D$2/60),0)</f>
        <v>1</v>
      </c>
      <c r="M4397">
        <f t="shared" si="616"/>
        <v>1</v>
      </c>
      <c r="N4397" s="2">
        <f t="shared" si="617"/>
        <v>3721.0526315789471</v>
      </c>
      <c r="O4397">
        <f t="shared" si="620"/>
        <v>977.02127659574455</v>
      </c>
      <c r="P4397">
        <f t="shared" si="618"/>
        <v>192000</v>
      </c>
      <c r="Q4397" s="2">
        <f t="shared" si="619"/>
        <v>196698.0739081747</v>
      </c>
      <c r="R4397">
        <f>Q4397/MainSheet!$C$8*(G4397-G4396)+R4396</f>
        <v>6946.2873530110073</v>
      </c>
      <c r="S4397">
        <f t="shared" si="621"/>
        <v>112108.61157712324</v>
      </c>
      <c r="T4397">
        <f t="shared" si="613"/>
        <v>43.949999999999825</v>
      </c>
      <c r="U4397" s="1">
        <f>Q4397/MainSheet!$C$22</f>
        <v>1</v>
      </c>
    </row>
    <row r="4398" spans="7:21">
      <c r="G4398">
        <f t="shared" si="614"/>
        <v>43.959999999999823</v>
      </c>
      <c r="H4398">
        <f t="shared" si="615"/>
        <v>198000</v>
      </c>
      <c r="I4398" s="2">
        <f>MIN(MainSheet!$C$10/MainSheet!$C$9,MainSheet!$K$9*60)</f>
        <v>660</v>
      </c>
      <c r="J4398" s="1">
        <f>IF(G4398&gt;MainSheet!$C$11,IF(J4397&gt;=0.999,1,(G4398-MainSheet!$C$11)*I4398/$B$2/60),0)</f>
        <v>1</v>
      </c>
      <c r="K4398" s="1">
        <f>IF(G4398&gt;MainSheet!$C$11+$B$6,IF(K4397&gt;=0.999,1,(G4398-MainSheet!$C$11-$B$6)*I4398/$C$2/60),0)</f>
        <v>1</v>
      </c>
      <c r="L4398" s="1">
        <f>IF(G4398&gt;MainSheet!$C$11+$B$6+$C$6,IF(L4397&gt;=0.999,1,(G4398-MainSheet!$C$11-$B$6-$C$6)*I4398/$D$2/60),0)</f>
        <v>1</v>
      </c>
      <c r="M4398">
        <f t="shared" si="616"/>
        <v>1</v>
      </c>
      <c r="N4398" s="2">
        <f t="shared" si="617"/>
        <v>3721.0526315789471</v>
      </c>
      <c r="O4398">
        <f t="shared" si="620"/>
        <v>977.02127659574455</v>
      </c>
      <c r="P4398">
        <f t="shared" si="618"/>
        <v>192000</v>
      </c>
      <c r="Q4398" s="2">
        <f t="shared" si="619"/>
        <v>196698.0739081747</v>
      </c>
      <c r="R4398">
        <f>Q4398/MainSheet!$C$8*(G4398-G4397)+R4397</f>
        <v>6948.3185995018412</v>
      </c>
      <c r="S4398">
        <f t="shared" si="621"/>
        <v>112141.39458944128</v>
      </c>
      <c r="T4398">
        <f t="shared" si="613"/>
        <v>43.959999999999823</v>
      </c>
      <c r="U4398" s="1">
        <f>Q4398/MainSheet!$C$22</f>
        <v>1</v>
      </c>
    </row>
    <row r="4399" spans="7:21">
      <c r="G4399">
        <f t="shared" si="614"/>
        <v>43.969999999999821</v>
      </c>
      <c r="H4399">
        <f t="shared" si="615"/>
        <v>198000</v>
      </c>
      <c r="I4399" s="2">
        <f>MIN(MainSheet!$C$10/MainSheet!$C$9,MainSheet!$K$9*60)</f>
        <v>660</v>
      </c>
      <c r="J4399" s="1">
        <f>IF(G4399&gt;MainSheet!$C$11,IF(J4398&gt;=0.999,1,(G4399-MainSheet!$C$11)*I4399/$B$2/60),0)</f>
        <v>1</v>
      </c>
      <c r="K4399" s="1">
        <f>IF(G4399&gt;MainSheet!$C$11+$B$6,IF(K4398&gt;=0.999,1,(G4399-MainSheet!$C$11-$B$6)*I4399/$C$2/60),0)</f>
        <v>1</v>
      </c>
      <c r="L4399" s="1">
        <f>IF(G4399&gt;MainSheet!$C$11+$B$6+$C$6,IF(L4398&gt;=0.999,1,(G4399-MainSheet!$C$11-$B$6-$C$6)*I4399/$D$2/60),0)</f>
        <v>1</v>
      </c>
      <c r="M4399">
        <f t="shared" si="616"/>
        <v>1</v>
      </c>
      <c r="N4399" s="2">
        <f t="shared" si="617"/>
        <v>3721.0526315789471</v>
      </c>
      <c r="O4399">
        <f t="shared" si="620"/>
        <v>977.02127659574455</v>
      </c>
      <c r="P4399">
        <f t="shared" si="618"/>
        <v>192000</v>
      </c>
      <c r="Q4399" s="2">
        <f t="shared" si="619"/>
        <v>196698.0739081747</v>
      </c>
      <c r="R4399">
        <f>Q4399/MainSheet!$C$8*(G4399-G4398)+R4398</f>
        <v>6950.349845992675</v>
      </c>
      <c r="S4399">
        <f t="shared" si="621"/>
        <v>112174.17760175931</v>
      </c>
      <c r="T4399">
        <f t="shared" si="613"/>
        <v>43.969999999999821</v>
      </c>
      <c r="U4399" s="1">
        <f>Q4399/MainSheet!$C$22</f>
        <v>1</v>
      </c>
    </row>
    <row r="4400" spans="7:21">
      <c r="G4400">
        <f t="shared" si="614"/>
        <v>43.979999999999819</v>
      </c>
      <c r="H4400">
        <f t="shared" si="615"/>
        <v>198000</v>
      </c>
      <c r="I4400" s="2">
        <f>MIN(MainSheet!$C$10/MainSheet!$C$9,MainSheet!$K$9*60)</f>
        <v>660</v>
      </c>
      <c r="J4400" s="1">
        <f>IF(G4400&gt;MainSheet!$C$11,IF(J4399&gt;=0.999,1,(G4400-MainSheet!$C$11)*I4400/$B$2/60),0)</f>
        <v>1</v>
      </c>
      <c r="K4400" s="1">
        <f>IF(G4400&gt;MainSheet!$C$11+$B$6,IF(K4399&gt;=0.999,1,(G4400-MainSheet!$C$11-$B$6)*I4400/$C$2/60),0)</f>
        <v>1</v>
      </c>
      <c r="L4400" s="1">
        <f>IF(G4400&gt;MainSheet!$C$11+$B$6+$C$6,IF(L4399&gt;=0.999,1,(G4400-MainSheet!$C$11-$B$6-$C$6)*I4400/$D$2/60),0)</f>
        <v>1</v>
      </c>
      <c r="M4400">
        <f t="shared" si="616"/>
        <v>1</v>
      </c>
      <c r="N4400" s="2">
        <f t="shared" si="617"/>
        <v>3721.0526315789471</v>
      </c>
      <c r="O4400">
        <f t="shared" si="620"/>
        <v>977.02127659574455</v>
      </c>
      <c r="P4400">
        <f t="shared" si="618"/>
        <v>192000</v>
      </c>
      <c r="Q4400" s="2">
        <f t="shared" si="619"/>
        <v>196698.0739081747</v>
      </c>
      <c r="R4400">
        <f>Q4400/MainSheet!$C$8*(G4400-G4399)+R4399</f>
        <v>6952.3810924835088</v>
      </c>
      <c r="S4400">
        <f t="shared" si="621"/>
        <v>112206.96061407734</v>
      </c>
      <c r="T4400">
        <f t="shared" si="613"/>
        <v>43.979999999999819</v>
      </c>
      <c r="U4400" s="1">
        <f>Q4400/MainSheet!$C$22</f>
        <v>1</v>
      </c>
    </row>
    <row r="4401" spans="7:21">
      <c r="G4401">
        <f t="shared" si="614"/>
        <v>43.989999999999817</v>
      </c>
      <c r="H4401">
        <f t="shared" si="615"/>
        <v>198000</v>
      </c>
      <c r="I4401" s="2">
        <f>MIN(MainSheet!$C$10/MainSheet!$C$9,MainSheet!$K$9*60)</f>
        <v>660</v>
      </c>
      <c r="J4401" s="1">
        <f>IF(G4401&gt;MainSheet!$C$11,IF(J4400&gt;=0.999,1,(G4401-MainSheet!$C$11)*I4401/$B$2/60),0)</f>
        <v>1</v>
      </c>
      <c r="K4401" s="1">
        <f>IF(G4401&gt;MainSheet!$C$11+$B$6,IF(K4400&gt;=0.999,1,(G4401-MainSheet!$C$11-$B$6)*I4401/$C$2/60),0)</f>
        <v>1</v>
      </c>
      <c r="L4401" s="1">
        <f>IF(G4401&gt;MainSheet!$C$11+$B$6+$C$6,IF(L4400&gt;=0.999,1,(G4401-MainSheet!$C$11-$B$6-$C$6)*I4401/$D$2/60),0)</f>
        <v>1</v>
      </c>
      <c r="M4401">
        <f t="shared" si="616"/>
        <v>1</v>
      </c>
      <c r="N4401" s="2">
        <f t="shared" si="617"/>
        <v>3721.0526315789471</v>
      </c>
      <c r="O4401">
        <f t="shared" si="620"/>
        <v>977.02127659574455</v>
      </c>
      <c r="P4401">
        <f t="shared" si="618"/>
        <v>192000</v>
      </c>
      <c r="Q4401" s="2">
        <f t="shared" si="619"/>
        <v>196698.0739081747</v>
      </c>
      <c r="R4401">
        <f>Q4401/MainSheet!$C$8*(G4401-G4400)+R4400</f>
        <v>6954.4123389743427</v>
      </c>
      <c r="S4401">
        <f t="shared" si="621"/>
        <v>112239.74362639537</v>
      </c>
      <c r="T4401">
        <f t="shared" si="613"/>
        <v>43.989999999999817</v>
      </c>
      <c r="U4401" s="1">
        <f>Q4401/MainSheet!$C$22</f>
        <v>1</v>
      </c>
    </row>
    <row r="4402" spans="7:21">
      <c r="G4402">
        <f t="shared" si="614"/>
        <v>43.999999999999815</v>
      </c>
      <c r="H4402">
        <f t="shared" si="615"/>
        <v>198000</v>
      </c>
      <c r="I4402" s="2">
        <f>MIN(MainSheet!$C$10/MainSheet!$C$9,MainSheet!$K$9*60)</f>
        <v>660</v>
      </c>
      <c r="J4402" s="1">
        <f>IF(G4402&gt;MainSheet!$C$11,IF(J4401&gt;=0.999,1,(G4402-MainSheet!$C$11)*I4402/$B$2/60),0)</f>
        <v>1</v>
      </c>
      <c r="K4402" s="1">
        <f>IF(G4402&gt;MainSheet!$C$11+$B$6,IF(K4401&gt;=0.999,1,(G4402-MainSheet!$C$11-$B$6)*I4402/$C$2/60),0)</f>
        <v>1</v>
      </c>
      <c r="L4402" s="1">
        <f>IF(G4402&gt;MainSheet!$C$11+$B$6+$C$6,IF(L4401&gt;=0.999,1,(G4402-MainSheet!$C$11-$B$6-$C$6)*I4402/$D$2/60),0)</f>
        <v>1</v>
      </c>
      <c r="M4402">
        <f t="shared" si="616"/>
        <v>1</v>
      </c>
      <c r="N4402" s="2">
        <f t="shared" si="617"/>
        <v>3721.0526315789471</v>
      </c>
      <c r="O4402">
        <f t="shared" si="620"/>
        <v>977.02127659574455</v>
      </c>
      <c r="P4402">
        <f t="shared" si="618"/>
        <v>192000</v>
      </c>
      <c r="Q4402" s="2">
        <f t="shared" si="619"/>
        <v>196698.0739081747</v>
      </c>
      <c r="R4402">
        <f>Q4402/MainSheet!$C$8*(G4402-G4401)+R4401</f>
        <v>6956.4435854651765</v>
      </c>
      <c r="S4402">
        <f t="shared" si="621"/>
        <v>112272.5266387134</v>
      </c>
      <c r="T4402">
        <f t="shared" si="613"/>
        <v>43.999999999999815</v>
      </c>
      <c r="U4402" s="1">
        <f>Q4402/MainSheet!$C$22</f>
        <v>1</v>
      </c>
    </row>
    <row r="4403" spans="7:21">
      <c r="G4403">
        <f t="shared" si="614"/>
        <v>44.009999999999813</v>
      </c>
      <c r="H4403">
        <f t="shared" si="615"/>
        <v>198000</v>
      </c>
      <c r="I4403" s="2">
        <f>MIN(MainSheet!$C$10/MainSheet!$C$9,MainSheet!$K$9*60)</f>
        <v>660</v>
      </c>
      <c r="J4403" s="1">
        <f>IF(G4403&gt;MainSheet!$C$11,IF(J4402&gt;=0.999,1,(G4403-MainSheet!$C$11)*I4403/$B$2/60),0)</f>
        <v>1</v>
      </c>
      <c r="K4403" s="1">
        <f>IF(G4403&gt;MainSheet!$C$11+$B$6,IF(K4402&gt;=0.999,1,(G4403-MainSheet!$C$11-$B$6)*I4403/$C$2/60),0)</f>
        <v>1</v>
      </c>
      <c r="L4403" s="1">
        <f>IF(G4403&gt;MainSheet!$C$11+$B$6+$C$6,IF(L4402&gt;=0.999,1,(G4403-MainSheet!$C$11-$B$6-$C$6)*I4403/$D$2/60),0)</f>
        <v>1</v>
      </c>
      <c r="M4403">
        <f t="shared" si="616"/>
        <v>1</v>
      </c>
      <c r="N4403" s="2">
        <f t="shared" si="617"/>
        <v>3721.0526315789471</v>
      </c>
      <c r="O4403">
        <f t="shared" si="620"/>
        <v>977.02127659574455</v>
      </c>
      <c r="P4403">
        <f t="shared" si="618"/>
        <v>192000</v>
      </c>
      <c r="Q4403" s="2">
        <f t="shared" si="619"/>
        <v>196698.0739081747</v>
      </c>
      <c r="R4403">
        <f>Q4403/MainSheet!$C$8*(G4403-G4402)+R4402</f>
        <v>6958.4748319560103</v>
      </c>
      <c r="S4403">
        <f t="shared" si="621"/>
        <v>112305.30965103144</v>
      </c>
      <c r="T4403">
        <f t="shared" si="613"/>
        <v>44.009999999999813</v>
      </c>
      <c r="U4403" s="1">
        <f>Q4403/MainSheet!$C$22</f>
        <v>1</v>
      </c>
    </row>
    <row r="4404" spans="7:21">
      <c r="G4404">
        <f t="shared" si="614"/>
        <v>44.019999999999811</v>
      </c>
      <c r="H4404">
        <f t="shared" si="615"/>
        <v>198000</v>
      </c>
      <c r="I4404" s="2">
        <f>MIN(MainSheet!$C$10/MainSheet!$C$9,MainSheet!$K$9*60)</f>
        <v>660</v>
      </c>
      <c r="J4404" s="1">
        <f>IF(G4404&gt;MainSheet!$C$11,IF(J4403&gt;=0.999,1,(G4404-MainSheet!$C$11)*I4404/$B$2/60),0)</f>
        <v>1</v>
      </c>
      <c r="K4404" s="1">
        <f>IF(G4404&gt;MainSheet!$C$11+$B$6,IF(K4403&gt;=0.999,1,(G4404-MainSheet!$C$11-$B$6)*I4404/$C$2/60),0)</f>
        <v>1</v>
      </c>
      <c r="L4404" s="1">
        <f>IF(G4404&gt;MainSheet!$C$11+$B$6+$C$6,IF(L4403&gt;=0.999,1,(G4404-MainSheet!$C$11-$B$6-$C$6)*I4404/$D$2/60),0)</f>
        <v>1</v>
      </c>
      <c r="M4404">
        <f t="shared" si="616"/>
        <v>1</v>
      </c>
      <c r="N4404" s="2">
        <f t="shared" si="617"/>
        <v>3721.0526315789471</v>
      </c>
      <c r="O4404">
        <f t="shared" si="620"/>
        <v>977.02127659574455</v>
      </c>
      <c r="P4404">
        <f t="shared" si="618"/>
        <v>192000</v>
      </c>
      <c r="Q4404" s="2">
        <f t="shared" si="619"/>
        <v>196698.0739081747</v>
      </c>
      <c r="R4404">
        <f>Q4404/MainSheet!$C$8*(G4404-G4403)+R4403</f>
        <v>6960.5060784468442</v>
      </c>
      <c r="S4404">
        <f t="shared" si="621"/>
        <v>112338.09266334947</v>
      </c>
      <c r="T4404">
        <f t="shared" si="613"/>
        <v>44.019999999999811</v>
      </c>
      <c r="U4404" s="1">
        <f>Q4404/MainSheet!$C$22</f>
        <v>1</v>
      </c>
    </row>
    <row r="4405" spans="7:21">
      <c r="G4405">
        <f t="shared" si="614"/>
        <v>44.029999999999809</v>
      </c>
      <c r="H4405">
        <f t="shared" si="615"/>
        <v>198000</v>
      </c>
      <c r="I4405" s="2">
        <f>MIN(MainSheet!$C$10/MainSheet!$C$9,MainSheet!$K$9*60)</f>
        <v>660</v>
      </c>
      <c r="J4405" s="1">
        <f>IF(G4405&gt;MainSheet!$C$11,IF(J4404&gt;=0.999,1,(G4405-MainSheet!$C$11)*I4405/$B$2/60),0)</f>
        <v>1</v>
      </c>
      <c r="K4405" s="1">
        <f>IF(G4405&gt;MainSheet!$C$11+$B$6,IF(K4404&gt;=0.999,1,(G4405-MainSheet!$C$11-$B$6)*I4405/$C$2/60),0)</f>
        <v>1</v>
      </c>
      <c r="L4405" s="1">
        <f>IF(G4405&gt;MainSheet!$C$11+$B$6+$C$6,IF(L4404&gt;=0.999,1,(G4405-MainSheet!$C$11-$B$6-$C$6)*I4405/$D$2/60),0)</f>
        <v>1</v>
      </c>
      <c r="M4405">
        <f t="shared" si="616"/>
        <v>1</v>
      </c>
      <c r="N4405" s="2">
        <f t="shared" si="617"/>
        <v>3721.0526315789471</v>
      </c>
      <c r="O4405">
        <f t="shared" si="620"/>
        <v>977.02127659574455</v>
      </c>
      <c r="P4405">
        <f t="shared" si="618"/>
        <v>192000</v>
      </c>
      <c r="Q4405" s="2">
        <f t="shared" si="619"/>
        <v>196698.0739081747</v>
      </c>
      <c r="R4405">
        <f>Q4405/MainSheet!$C$8*(G4405-G4404)+R4404</f>
        <v>6962.537324937678</v>
      </c>
      <c r="S4405">
        <f t="shared" si="621"/>
        <v>112370.8756756675</v>
      </c>
      <c r="T4405">
        <f t="shared" si="613"/>
        <v>44.029999999999809</v>
      </c>
      <c r="U4405" s="1">
        <f>Q4405/MainSheet!$C$22</f>
        <v>1</v>
      </c>
    </row>
    <row r="4406" spans="7:21">
      <c r="G4406">
        <f t="shared" si="614"/>
        <v>44.039999999999807</v>
      </c>
      <c r="H4406">
        <f t="shared" si="615"/>
        <v>198000</v>
      </c>
      <c r="I4406" s="2">
        <f>MIN(MainSheet!$C$10/MainSheet!$C$9,MainSheet!$K$9*60)</f>
        <v>660</v>
      </c>
      <c r="J4406" s="1">
        <f>IF(G4406&gt;MainSheet!$C$11,IF(J4405&gt;=0.999,1,(G4406-MainSheet!$C$11)*I4406/$B$2/60),0)</f>
        <v>1</v>
      </c>
      <c r="K4406" s="1">
        <f>IF(G4406&gt;MainSheet!$C$11+$B$6,IF(K4405&gt;=0.999,1,(G4406-MainSheet!$C$11-$B$6)*I4406/$C$2/60),0)</f>
        <v>1</v>
      </c>
      <c r="L4406" s="1">
        <f>IF(G4406&gt;MainSheet!$C$11+$B$6+$C$6,IF(L4405&gt;=0.999,1,(G4406-MainSheet!$C$11-$B$6-$C$6)*I4406/$D$2/60),0)</f>
        <v>1</v>
      </c>
      <c r="M4406">
        <f t="shared" si="616"/>
        <v>1</v>
      </c>
      <c r="N4406" s="2">
        <f t="shared" si="617"/>
        <v>3721.0526315789471</v>
      </c>
      <c r="O4406">
        <f t="shared" si="620"/>
        <v>977.02127659574455</v>
      </c>
      <c r="P4406">
        <f t="shared" si="618"/>
        <v>192000</v>
      </c>
      <c r="Q4406" s="2">
        <f t="shared" si="619"/>
        <v>196698.0739081747</v>
      </c>
      <c r="R4406">
        <f>Q4406/MainSheet!$C$8*(G4406-G4405)+R4405</f>
        <v>6964.5685714285119</v>
      </c>
      <c r="S4406">
        <f t="shared" si="621"/>
        <v>112403.65868798553</v>
      </c>
      <c r="T4406">
        <f t="shared" si="613"/>
        <v>44.039999999999807</v>
      </c>
      <c r="U4406" s="1">
        <f>Q4406/MainSheet!$C$22</f>
        <v>1</v>
      </c>
    </row>
    <row r="4407" spans="7:21">
      <c r="G4407">
        <f t="shared" si="614"/>
        <v>44.049999999999805</v>
      </c>
      <c r="H4407">
        <f t="shared" si="615"/>
        <v>198000</v>
      </c>
      <c r="I4407" s="2">
        <f>MIN(MainSheet!$C$10/MainSheet!$C$9,MainSheet!$K$9*60)</f>
        <v>660</v>
      </c>
      <c r="J4407" s="1">
        <f>IF(G4407&gt;MainSheet!$C$11,IF(J4406&gt;=0.999,1,(G4407-MainSheet!$C$11)*I4407/$B$2/60),0)</f>
        <v>1</v>
      </c>
      <c r="K4407" s="1">
        <f>IF(G4407&gt;MainSheet!$C$11+$B$6,IF(K4406&gt;=0.999,1,(G4407-MainSheet!$C$11-$B$6)*I4407/$C$2/60),0)</f>
        <v>1</v>
      </c>
      <c r="L4407" s="1">
        <f>IF(G4407&gt;MainSheet!$C$11+$B$6+$C$6,IF(L4406&gt;=0.999,1,(G4407-MainSheet!$C$11-$B$6-$C$6)*I4407/$D$2/60),0)</f>
        <v>1</v>
      </c>
      <c r="M4407">
        <f t="shared" si="616"/>
        <v>1</v>
      </c>
      <c r="N4407" s="2">
        <f t="shared" si="617"/>
        <v>3721.0526315789471</v>
      </c>
      <c r="O4407">
        <f t="shared" si="620"/>
        <v>977.02127659574455</v>
      </c>
      <c r="P4407">
        <f t="shared" si="618"/>
        <v>192000</v>
      </c>
      <c r="Q4407" s="2">
        <f t="shared" si="619"/>
        <v>196698.0739081747</v>
      </c>
      <c r="R4407">
        <f>Q4407/MainSheet!$C$8*(G4407-G4406)+R4406</f>
        <v>6966.5998179193457</v>
      </c>
      <c r="S4407">
        <f t="shared" si="621"/>
        <v>112436.44170030356</v>
      </c>
      <c r="T4407">
        <f t="shared" si="613"/>
        <v>44.049999999999805</v>
      </c>
      <c r="U4407" s="1">
        <f>Q4407/MainSheet!$C$22</f>
        <v>1</v>
      </c>
    </row>
    <row r="4408" spans="7:21">
      <c r="G4408">
        <f t="shared" si="614"/>
        <v>44.059999999999803</v>
      </c>
      <c r="H4408">
        <f t="shared" si="615"/>
        <v>198000</v>
      </c>
      <c r="I4408" s="2">
        <f>MIN(MainSheet!$C$10/MainSheet!$C$9,MainSheet!$K$9*60)</f>
        <v>660</v>
      </c>
      <c r="J4408" s="1">
        <f>IF(G4408&gt;MainSheet!$C$11,IF(J4407&gt;=0.999,1,(G4408-MainSheet!$C$11)*I4408/$B$2/60),0)</f>
        <v>1</v>
      </c>
      <c r="K4408" s="1">
        <f>IF(G4408&gt;MainSheet!$C$11+$B$6,IF(K4407&gt;=0.999,1,(G4408-MainSheet!$C$11-$B$6)*I4408/$C$2/60),0)</f>
        <v>1</v>
      </c>
      <c r="L4408" s="1">
        <f>IF(G4408&gt;MainSheet!$C$11+$B$6+$C$6,IF(L4407&gt;=0.999,1,(G4408-MainSheet!$C$11-$B$6-$C$6)*I4408/$D$2/60),0)</f>
        <v>1</v>
      </c>
      <c r="M4408">
        <f t="shared" si="616"/>
        <v>1</v>
      </c>
      <c r="N4408" s="2">
        <f t="shared" si="617"/>
        <v>3721.0526315789471</v>
      </c>
      <c r="O4408">
        <f t="shared" si="620"/>
        <v>977.02127659574455</v>
      </c>
      <c r="P4408">
        <f t="shared" si="618"/>
        <v>192000</v>
      </c>
      <c r="Q4408" s="2">
        <f t="shared" si="619"/>
        <v>196698.0739081747</v>
      </c>
      <c r="R4408">
        <f>Q4408/MainSheet!$C$8*(G4408-G4407)+R4407</f>
        <v>6968.6310644101795</v>
      </c>
      <c r="S4408">
        <f t="shared" si="621"/>
        <v>112469.2247126216</v>
      </c>
      <c r="T4408">
        <f t="shared" si="613"/>
        <v>44.059999999999803</v>
      </c>
      <c r="U4408" s="1">
        <f>Q4408/MainSheet!$C$22</f>
        <v>1</v>
      </c>
    </row>
    <row r="4409" spans="7:21">
      <c r="G4409">
        <f t="shared" si="614"/>
        <v>44.069999999999801</v>
      </c>
      <c r="H4409">
        <f t="shared" si="615"/>
        <v>198000</v>
      </c>
      <c r="I4409" s="2">
        <f>MIN(MainSheet!$C$10/MainSheet!$C$9,MainSheet!$K$9*60)</f>
        <v>660</v>
      </c>
      <c r="J4409" s="1">
        <f>IF(G4409&gt;MainSheet!$C$11,IF(J4408&gt;=0.999,1,(G4409-MainSheet!$C$11)*I4409/$B$2/60),0)</f>
        <v>1</v>
      </c>
      <c r="K4409" s="1">
        <f>IF(G4409&gt;MainSheet!$C$11+$B$6,IF(K4408&gt;=0.999,1,(G4409-MainSheet!$C$11-$B$6)*I4409/$C$2/60),0)</f>
        <v>1</v>
      </c>
      <c r="L4409" s="1">
        <f>IF(G4409&gt;MainSheet!$C$11+$B$6+$C$6,IF(L4408&gt;=0.999,1,(G4409-MainSheet!$C$11-$B$6-$C$6)*I4409/$D$2/60),0)</f>
        <v>1</v>
      </c>
      <c r="M4409">
        <f t="shared" si="616"/>
        <v>1</v>
      </c>
      <c r="N4409" s="2">
        <f t="shared" si="617"/>
        <v>3721.0526315789471</v>
      </c>
      <c r="O4409">
        <f t="shared" si="620"/>
        <v>977.02127659574455</v>
      </c>
      <c r="P4409">
        <f t="shared" si="618"/>
        <v>192000</v>
      </c>
      <c r="Q4409" s="2">
        <f t="shared" si="619"/>
        <v>196698.0739081747</v>
      </c>
      <c r="R4409">
        <f>Q4409/MainSheet!$C$8*(G4409-G4408)+R4408</f>
        <v>6970.6623109010134</v>
      </c>
      <c r="S4409">
        <f t="shared" si="621"/>
        <v>112502.00772493963</v>
      </c>
      <c r="T4409">
        <f t="shared" si="613"/>
        <v>44.069999999999801</v>
      </c>
      <c r="U4409" s="1">
        <f>Q4409/MainSheet!$C$22</f>
        <v>1</v>
      </c>
    </row>
    <row r="4410" spans="7:21">
      <c r="G4410">
        <f t="shared" si="614"/>
        <v>44.079999999999799</v>
      </c>
      <c r="H4410">
        <f t="shared" si="615"/>
        <v>198000</v>
      </c>
      <c r="I4410" s="2">
        <f>MIN(MainSheet!$C$10/MainSheet!$C$9,MainSheet!$K$9*60)</f>
        <v>660</v>
      </c>
      <c r="J4410" s="1">
        <f>IF(G4410&gt;MainSheet!$C$11,IF(J4409&gt;=0.999,1,(G4410-MainSheet!$C$11)*I4410/$B$2/60),0)</f>
        <v>1</v>
      </c>
      <c r="K4410" s="1">
        <f>IF(G4410&gt;MainSheet!$C$11+$B$6,IF(K4409&gt;=0.999,1,(G4410-MainSheet!$C$11-$B$6)*I4410/$C$2/60),0)</f>
        <v>1</v>
      </c>
      <c r="L4410" s="1">
        <f>IF(G4410&gt;MainSheet!$C$11+$B$6+$C$6,IF(L4409&gt;=0.999,1,(G4410-MainSheet!$C$11-$B$6-$C$6)*I4410/$D$2/60),0)</f>
        <v>1</v>
      </c>
      <c r="M4410">
        <f t="shared" si="616"/>
        <v>1</v>
      </c>
      <c r="N4410" s="2">
        <f t="shared" si="617"/>
        <v>3721.0526315789471</v>
      </c>
      <c r="O4410">
        <f t="shared" si="620"/>
        <v>977.02127659574455</v>
      </c>
      <c r="P4410">
        <f t="shared" si="618"/>
        <v>192000</v>
      </c>
      <c r="Q4410" s="2">
        <f t="shared" si="619"/>
        <v>196698.0739081747</v>
      </c>
      <c r="R4410">
        <f>Q4410/MainSheet!$C$8*(G4410-G4409)+R4409</f>
        <v>6972.6935573918472</v>
      </c>
      <c r="S4410">
        <f t="shared" si="621"/>
        <v>112534.79073725766</v>
      </c>
      <c r="T4410">
        <f t="shared" si="613"/>
        <v>44.079999999999799</v>
      </c>
      <c r="U4410" s="1">
        <f>Q4410/MainSheet!$C$22</f>
        <v>1</v>
      </c>
    </row>
    <row r="4411" spans="7:21">
      <c r="G4411">
        <f t="shared" si="614"/>
        <v>44.089999999999797</v>
      </c>
      <c r="H4411">
        <f t="shared" si="615"/>
        <v>198000</v>
      </c>
      <c r="I4411" s="2">
        <f>MIN(MainSheet!$C$10/MainSheet!$C$9,MainSheet!$K$9*60)</f>
        <v>660</v>
      </c>
      <c r="J4411" s="1">
        <f>IF(G4411&gt;MainSheet!$C$11,IF(J4410&gt;=0.999,1,(G4411-MainSheet!$C$11)*I4411/$B$2/60),0)</f>
        <v>1</v>
      </c>
      <c r="K4411" s="1">
        <f>IF(G4411&gt;MainSheet!$C$11+$B$6,IF(K4410&gt;=0.999,1,(G4411-MainSheet!$C$11-$B$6)*I4411/$C$2/60),0)</f>
        <v>1</v>
      </c>
      <c r="L4411" s="1">
        <f>IF(G4411&gt;MainSheet!$C$11+$B$6+$C$6,IF(L4410&gt;=0.999,1,(G4411-MainSheet!$C$11-$B$6-$C$6)*I4411/$D$2/60),0)</f>
        <v>1</v>
      </c>
      <c r="M4411">
        <f t="shared" si="616"/>
        <v>1</v>
      </c>
      <c r="N4411" s="2">
        <f t="shared" si="617"/>
        <v>3721.0526315789471</v>
      </c>
      <c r="O4411">
        <f t="shared" si="620"/>
        <v>977.02127659574455</v>
      </c>
      <c r="P4411">
        <f t="shared" si="618"/>
        <v>192000</v>
      </c>
      <c r="Q4411" s="2">
        <f t="shared" si="619"/>
        <v>196698.0739081747</v>
      </c>
      <c r="R4411">
        <f>Q4411/MainSheet!$C$8*(G4411-G4410)+R4410</f>
        <v>6974.724803882681</v>
      </c>
      <c r="S4411">
        <f t="shared" si="621"/>
        <v>112567.57374957569</v>
      </c>
      <c r="T4411">
        <f t="shared" si="613"/>
        <v>44.089999999999797</v>
      </c>
      <c r="U4411" s="1">
        <f>Q4411/MainSheet!$C$22</f>
        <v>1</v>
      </c>
    </row>
    <row r="4412" spans="7:21">
      <c r="G4412">
        <f t="shared" si="614"/>
        <v>44.099999999999795</v>
      </c>
      <c r="H4412">
        <f t="shared" si="615"/>
        <v>198000</v>
      </c>
      <c r="I4412" s="2">
        <f>MIN(MainSheet!$C$10/MainSheet!$C$9,MainSheet!$K$9*60)</f>
        <v>660</v>
      </c>
      <c r="J4412" s="1">
        <f>IF(G4412&gt;MainSheet!$C$11,IF(J4411&gt;=0.999,1,(G4412-MainSheet!$C$11)*I4412/$B$2/60),0)</f>
        <v>1</v>
      </c>
      <c r="K4412" s="1">
        <f>IF(G4412&gt;MainSheet!$C$11+$B$6,IF(K4411&gt;=0.999,1,(G4412-MainSheet!$C$11-$B$6)*I4412/$C$2/60),0)</f>
        <v>1</v>
      </c>
      <c r="L4412" s="1">
        <f>IF(G4412&gt;MainSheet!$C$11+$B$6+$C$6,IF(L4411&gt;=0.999,1,(G4412-MainSheet!$C$11-$B$6-$C$6)*I4412/$D$2/60),0)</f>
        <v>1</v>
      </c>
      <c r="M4412">
        <f t="shared" si="616"/>
        <v>1</v>
      </c>
      <c r="N4412" s="2">
        <f t="shared" si="617"/>
        <v>3721.0526315789471</v>
      </c>
      <c r="O4412">
        <f t="shared" si="620"/>
        <v>977.02127659574455</v>
      </c>
      <c r="P4412">
        <f t="shared" si="618"/>
        <v>192000</v>
      </c>
      <c r="Q4412" s="2">
        <f t="shared" si="619"/>
        <v>196698.0739081747</v>
      </c>
      <c r="R4412">
        <f>Q4412/MainSheet!$C$8*(G4412-G4411)+R4411</f>
        <v>6976.7560503735149</v>
      </c>
      <c r="S4412">
        <f t="shared" si="621"/>
        <v>112600.35676189372</v>
      </c>
      <c r="T4412">
        <f t="shared" si="613"/>
        <v>44.099999999999795</v>
      </c>
      <c r="U4412" s="1">
        <f>Q4412/MainSheet!$C$22</f>
        <v>1</v>
      </c>
    </row>
    <row r="4413" spans="7:21">
      <c r="G4413">
        <f t="shared" si="614"/>
        <v>44.109999999999793</v>
      </c>
      <c r="H4413">
        <f t="shared" si="615"/>
        <v>198000</v>
      </c>
      <c r="I4413" s="2">
        <f>MIN(MainSheet!$C$10/MainSheet!$C$9,MainSheet!$K$9*60)</f>
        <v>660</v>
      </c>
      <c r="J4413" s="1">
        <f>IF(G4413&gt;MainSheet!$C$11,IF(J4412&gt;=0.999,1,(G4413-MainSheet!$C$11)*I4413/$B$2/60),0)</f>
        <v>1</v>
      </c>
      <c r="K4413" s="1">
        <f>IF(G4413&gt;MainSheet!$C$11+$B$6,IF(K4412&gt;=0.999,1,(G4413-MainSheet!$C$11-$B$6)*I4413/$C$2/60),0)</f>
        <v>1</v>
      </c>
      <c r="L4413" s="1">
        <f>IF(G4413&gt;MainSheet!$C$11+$B$6+$C$6,IF(L4412&gt;=0.999,1,(G4413-MainSheet!$C$11-$B$6-$C$6)*I4413/$D$2/60),0)</f>
        <v>1</v>
      </c>
      <c r="M4413">
        <f t="shared" si="616"/>
        <v>1</v>
      </c>
      <c r="N4413" s="2">
        <f t="shared" si="617"/>
        <v>3721.0526315789471</v>
      </c>
      <c r="O4413">
        <f t="shared" si="620"/>
        <v>977.02127659574455</v>
      </c>
      <c r="P4413">
        <f t="shared" si="618"/>
        <v>192000</v>
      </c>
      <c r="Q4413" s="2">
        <f t="shared" si="619"/>
        <v>196698.0739081747</v>
      </c>
      <c r="R4413">
        <f>Q4413/MainSheet!$C$8*(G4413-G4412)+R4412</f>
        <v>6978.7872968643487</v>
      </c>
      <c r="S4413">
        <f t="shared" si="621"/>
        <v>112633.13977421176</v>
      </c>
      <c r="T4413">
        <f t="shared" si="613"/>
        <v>44.109999999999793</v>
      </c>
      <c r="U4413" s="1">
        <f>Q4413/MainSheet!$C$22</f>
        <v>1</v>
      </c>
    </row>
    <row r="4414" spans="7:21">
      <c r="G4414">
        <f t="shared" si="614"/>
        <v>44.119999999999791</v>
      </c>
      <c r="H4414">
        <f t="shared" si="615"/>
        <v>198000</v>
      </c>
      <c r="I4414" s="2">
        <f>MIN(MainSheet!$C$10/MainSheet!$C$9,MainSheet!$K$9*60)</f>
        <v>660</v>
      </c>
      <c r="J4414" s="1">
        <f>IF(G4414&gt;MainSheet!$C$11,IF(J4413&gt;=0.999,1,(G4414-MainSheet!$C$11)*I4414/$B$2/60),0)</f>
        <v>1</v>
      </c>
      <c r="K4414" s="1">
        <f>IF(G4414&gt;MainSheet!$C$11+$B$6,IF(K4413&gt;=0.999,1,(G4414-MainSheet!$C$11-$B$6)*I4414/$C$2/60),0)</f>
        <v>1</v>
      </c>
      <c r="L4414" s="1">
        <f>IF(G4414&gt;MainSheet!$C$11+$B$6+$C$6,IF(L4413&gt;=0.999,1,(G4414-MainSheet!$C$11-$B$6-$C$6)*I4414/$D$2/60),0)</f>
        <v>1</v>
      </c>
      <c r="M4414">
        <f t="shared" si="616"/>
        <v>1</v>
      </c>
      <c r="N4414" s="2">
        <f t="shared" si="617"/>
        <v>3721.0526315789471</v>
      </c>
      <c r="O4414">
        <f t="shared" si="620"/>
        <v>977.02127659574455</v>
      </c>
      <c r="P4414">
        <f t="shared" si="618"/>
        <v>192000</v>
      </c>
      <c r="Q4414" s="2">
        <f t="shared" si="619"/>
        <v>196698.0739081747</v>
      </c>
      <c r="R4414">
        <f>Q4414/MainSheet!$C$8*(G4414-G4413)+R4413</f>
        <v>6980.8185433551826</v>
      </c>
      <c r="S4414">
        <f t="shared" si="621"/>
        <v>112665.92278652979</v>
      </c>
      <c r="T4414">
        <f t="shared" si="613"/>
        <v>44.119999999999791</v>
      </c>
      <c r="U4414" s="1">
        <f>Q4414/MainSheet!$C$22</f>
        <v>1</v>
      </c>
    </row>
    <row r="4415" spans="7:21">
      <c r="G4415">
        <f t="shared" si="614"/>
        <v>44.129999999999789</v>
      </c>
      <c r="H4415">
        <f t="shared" si="615"/>
        <v>198000</v>
      </c>
      <c r="I4415" s="2">
        <f>MIN(MainSheet!$C$10/MainSheet!$C$9,MainSheet!$K$9*60)</f>
        <v>660</v>
      </c>
      <c r="J4415" s="1">
        <f>IF(G4415&gt;MainSheet!$C$11,IF(J4414&gt;=0.999,1,(G4415-MainSheet!$C$11)*I4415/$B$2/60),0)</f>
        <v>1</v>
      </c>
      <c r="K4415" s="1">
        <f>IF(G4415&gt;MainSheet!$C$11+$B$6,IF(K4414&gt;=0.999,1,(G4415-MainSheet!$C$11-$B$6)*I4415/$C$2/60),0)</f>
        <v>1</v>
      </c>
      <c r="L4415" s="1">
        <f>IF(G4415&gt;MainSheet!$C$11+$B$6+$C$6,IF(L4414&gt;=0.999,1,(G4415-MainSheet!$C$11-$B$6-$C$6)*I4415/$D$2/60),0)</f>
        <v>1</v>
      </c>
      <c r="M4415">
        <f t="shared" si="616"/>
        <v>1</v>
      </c>
      <c r="N4415" s="2">
        <f t="shared" si="617"/>
        <v>3721.0526315789471</v>
      </c>
      <c r="O4415">
        <f t="shared" si="620"/>
        <v>977.02127659574455</v>
      </c>
      <c r="P4415">
        <f t="shared" si="618"/>
        <v>192000</v>
      </c>
      <c r="Q4415" s="2">
        <f t="shared" si="619"/>
        <v>196698.0739081747</v>
      </c>
      <c r="R4415">
        <f>Q4415/MainSheet!$C$8*(G4415-G4414)+R4414</f>
        <v>6982.8497898460164</v>
      </c>
      <c r="S4415">
        <f t="shared" si="621"/>
        <v>112698.70579884782</v>
      </c>
      <c r="T4415">
        <f t="shared" si="613"/>
        <v>44.129999999999789</v>
      </c>
      <c r="U4415" s="1">
        <f>Q4415/MainSheet!$C$22</f>
        <v>1</v>
      </c>
    </row>
    <row r="4416" spans="7:21">
      <c r="G4416">
        <f t="shared" si="614"/>
        <v>44.139999999999787</v>
      </c>
      <c r="H4416">
        <f t="shared" si="615"/>
        <v>198000</v>
      </c>
      <c r="I4416" s="2">
        <f>MIN(MainSheet!$C$10/MainSheet!$C$9,MainSheet!$K$9*60)</f>
        <v>660</v>
      </c>
      <c r="J4416" s="1">
        <f>IF(G4416&gt;MainSheet!$C$11,IF(J4415&gt;=0.999,1,(G4416-MainSheet!$C$11)*I4416/$B$2/60),0)</f>
        <v>1</v>
      </c>
      <c r="K4416" s="1">
        <f>IF(G4416&gt;MainSheet!$C$11+$B$6,IF(K4415&gt;=0.999,1,(G4416-MainSheet!$C$11-$B$6)*I4416/$C$2/60),0)</f>
        <v>1</v>
      </c>
      <c r="L4416" s="1">
        <f>IF(G4416&gt;MainSheet!$C$11+$B$6+$C$6,IF(L4415&gt;=0.999,1,(G4416-MainSheet!$C$11-$B$6-$C$6)*I4416/$D$2/60),0)</f>
        <v>1</v>
      </c>
      <c r="M4416">
        <f t="shared" si="616"/>
        <v>1</v>
      </c>
      <c r="N4416" s="2">
        <f t="shared" si="617"/>
        <v>3721.0526315789471</v>
      </c>
      <c r="O4416">
        <f t="shared" si="620"/>
        <v>977.02127659574455</v>
      </c>
      <c r="P4416">
        <f t="shared" si="618"/>
        <v>192000</v>
      </c>
      <c r="Q4416" s="2">
        <f t="shared" si="619"/>
        <v>196698.0739081747</v>
      </c>
      <c r="R4416">
        <f>Q4416/MainSheet!$C$8*(G4416-G4415)+R4415</f>
        <v>6984.8810363368502</v>
      </c>
      <c r="S4416">
        <f t="shared" si="621"/>
        <v>112731.48881116585</v>
      </c>
      <c r="T4416">
        <f t="shared" si="613"/>
        <v>44.139999999999787</v>
      </c>
      <c r="U4416" s="1">
        <f>Q4416/MainSheet!$C$22</f>
        <v>1</v>
      </c>
    </row>
    <row r="4417" spans="7:21">
      <c r="G4417">
        <f t="shared" si="614"/>
        <v>44.149999999999785</v>
      </c>
      <c r="H4417">
        <f t="shared" si="615"/>
        <v>198000</v>
      </c>
      <c r="I4417" s="2">
        <f>MIN(MainSheet!$C$10/MainSheet!$C$9,MainSheet!$K$9*60)</f>
        <v>660</v>
      </c>
      <c r="J4417" s="1">
        <f>IF(G4417&gt;MainSheet!$C$11,IF(J4416&gt;=0.999,1,(G4417-MainSheet!$C$11)*I4417/$B$2/60),0)</f>
        <v>1</v>
      </c>
      <c r="K4417" s="1">
        <f>IF(G4417&gt;MainSheet!$C$11+$B$6,IF(K4416&gt;=0.999,1,(G4417-MainSheet!$C$11-$B$6)*I4417/$C$2/60),0)</f>
        <v>1</v>
      </c>
      <c r="L4417" s="1">
        <f>IF(G4417&gt;MainSheet!$C$11+$B$6+$C$6,IF(L4416&gt;=0.999,1,(G4417-MainSheet!$C$11-$B$6-$C$6)*I4417/$D$2/60),0)</f>
        <v>1</v>
      </c>
      <c r="M4417">
        <f t="shared" si="616"/>
        <v>1</v>
      </c>
      <c r="N4417" s="2">
        <f t="shared" si="617"/>
        <v>3721.0526315789471</v>
      </c>
      <c r="O4417">
        <f t="shared" si="620"/>
        <v>977.02127659574455</v>
      </c>
      <c r="P4417">
        <f t="shared" si="618"/>
        <v>192000</v>
      </c>
      <c r="Q4417" s="2">
        <f t="shared" si="619"/>
        <v>196698.0739081747</v>
      </c>
      <c r="R4417">
        <f>Q4417/MainSheet!$C$8*(G4417-G4416)+R4416</f>
        <v>6986.9122828276841</v>
      </c>
      <c r="S4417">
        <f t="shared" si="621"/>
        <v>112764.27182348388</v>
      </c>
      <c r="T4417">
        <f t="shared" si="613"/>
        <v>44.149999999999785</v>
      </c>
      <c r="U4417" s="1">
        <f>Q4417/MainSheet!$C$22</f>
        <v>1</v>
      </c>
    </row>
    <row r="4418" spans="7:21">
      <c r="G4418">
        <f t="shared" si="614"/>
        <v>44.159999999999783</v>
      </c>
      <c r="H4418">
        <f t="shared" si="615"/>
        <v>198000</v>
      </c>
      <c r="I4418" s="2">
        <f>MIN(MainSheet!$C$10/MainSheet!$C$9,MainSheet!$K$9*60)</f>
        <v>660</v>
      </c>
      <c r="J4418" s="1">
        <f>IF(G4418&gt;MainSheet!$C$11,IF(J4417&gt;=0.999,1,(G4418-MainSheet!$C$11)*I4418/$B$2/60),0)</f>
        <v>1</v>
      </c>
      <c r="K4418" s="1">
        <f>IF(G4418&gt;MainSheet!$C$11+$B$6,IF(K4417&gt;=0.999,1,(G4418-MainSheet!$C$11-$B$6)*I4418/$C$2/60),0)</f>
        <v>1</v>
      </c>
      <c r="L4418" s="1">
        <f>IF(G4418&gt;MainSheet!$C$11+$B$6+$C$6,IF(L4417&gt;=0.999,1,(G4418-MainSheet!$C$11-$B$6-$C$6)*I4418/$D$2/60),0)</f>
        <v>1</v>
      </c>
      <c r="M4418">
        <f t="shared" si="616"/>
        <v>1</v>
      </c>
      <c r="N4418" s="2">
        <f t="shared" si="617"/>
        <v>3721.0526315789471</v>
      </c>
      <c r="O4418">
        <f t="shared" si="620"/>
        <v>977.02127659574455</v>
      </c>
      <c r="P4418">
        <f t="shared" si="618"/>
        <v>192000</v>
      </c>
      <c r="Q4418" s="2">
        <f t="shared" si="619"/>
        <v>196698.0739081747</v>
      </c>
      <c r="R4418">
        <f>Q4418/MainSheet!$C$8*(G4418-G4417)+R4417</f>
        <v>6988.9435293185179</v>
      </c>
      <c r="S4418">
        <f t="shared" si="621"/>
        <v>112797.05483580192</v>
      </c>
      <c r="T4418">
        <f t="shared" si="613"/>
        <v>44.159999999999783</v>
      </c>
      <c r="U4418" s="1">
        <f>Q4418/MainSheet!$C$22</f>
        <v>1</v>
      </c>
    </row>
    <row r="4419" spans="7:21">
      <c r="G4419">
        <f t="shared" si="614"/>
        <v>44.169999999999781</v>
      </c>
      <c r="H4419">
        <f t="shared" si="615"/>
        <v>198000</v>
      </c>
      <c r="I4419" s="2">
        <f>MIN(MainSheet!$C$10/MainSheet!$C$9,MainSheet!$K$9*60)</f>
        <v>660</v>
      </c>
      <c r="J4419" s="1">
        <f>IF(G4419&gt;MainSheet!$C$11,IF(J4418&gt;=0.999,1,(G4419-MainSheet!$C$11)*I4419/$B$2/60),0)</f>
        <v>1</v>
      </c>
      <c r="K4419" s="1">
        <f>IF(G4419&gt;MainSheet!$C$11+$B$6,IF(K4418&gt;=0.999,1,(G4419-MainSheet!$C$11-$B$6)*I4419/$C$2/60),0)</f>
        <v>1</v>
      </c>
      <c r="L4419" s="1">
        <f>IF(G4419&gt;MainSheet!$C$11+$B$6+$C$6,IF(L4418&gt;=0.999,1,(G4419-MainSheet!$C$11-$B$6-$C$6)*I4419/$D$2/60),0)</f>
        <v>1</v>
      </c>
      <c r="M4419">
        <f t="shared" si="616"/>
        <v>1</v>
      </c>
      <c r="N4419" s="2">
        <f t="shared" si="617"/>
        <v>3721.0526315789471</v>
      </c>
      <c r="O4419">
        <f t="shared" si="620"/>
        <v>977.02127659574455</v>
      </c>
      <c r="P4419">
        <f t="shared" si="618"/>
        <v>192000</v>
      </c>
      <c r="Q4419" s="2">
        <f t="shared" si="619"/>
        <v>196698.0739081747</v>
      </c>
      <c r="R4419">
        <f>Q4419/MainSheet!$C$8*(G4419-G4418)+R4418</f>
        <v>6990.9747758093517</v>
      </c>
      <c r="S4419">
        <f t="shared" si="621"/>
        <v>112829.83784811995</v>
      </c>
      <c r="T4419">
        <f t="shared" ref="T4419:T4482" si="622">G4419</f>
        <v>44.169999999999781</v>
      </c>
      <c r="U4419" s="1">
        <f>Q4419/MainSheet!$C$22</f>
        <v>1</v>
      </c>
    </row>
    <row r="4420" spans="7:21">
      <c r="G4420">
        <f t="shared" ref="G4420:G4483" si="623">G4419+$F$2</f>
        <v>44.179999999999779</v>
      </c>
      <c r="H4420">
        <f t="shared" ref="H4420:H4483" si="624">H4419</f>
        <v>198000</v>
      </c>
      <c r="I4420" s="2">
        <f>MIN(MainSheet!$C$10/MainSheet!$C$9,MainSheet!$K$9*60)</f>
        <v>660</v>
      </c>
      <c r="J4420" s="1">
        <f>IF(G4420&gt;MainSheet!$C$11,IF(J4419&gt;=0.999,1,(G4420-MainSheet!$C$11)*I4420/$B$2/60),0)</f>
        <v>1</v>
      </c>
      <c r="K4420" s="1">
        <f>IF(G4420&gt;MainSheet!$C$11+$B$6,IF(K4419&gt;=0.999,1,(G4420-MainSheet!$C$11-$B$6)*I4420/$C$2/60),0)</f>
        <v>1</v>
      </c>
      <c r="L4420" s="1">
        <f>IF(G4420&gt;MainSheet!$C$11+$B$6+$C$6,IF(L4419&gt;=0.999,1,(G4420-MainSheet!$C$11-$B$6-$C$6)*I4420/$D$2/60),0)</f>
        <v>1</v>
      </c>
      <c r="M4420">
        <f t="shared" ref="M4420:M4483" si="625">(J4420*$B$2+K4420*$C$2+L4420*$D$2)/SUM($B$2:$D$2)</f>
        <v>1</v>
      </c>
      <c r="N4420" s="2">
        <f t="shared" ref="N4420:N4483" si="626">IF(J4420&gt;=0.01,((1-J4420)*B$3+B$4*(J4420)),0)</f>
        <v>3721.0526315789471</v>
      </c>
      <c r="O4420">
        <f t="shared" si="620"/>
        <v>977.02127659574455</v>
      </c>
      <c r="P4420">
        <f t="shared" ref="P4420:P4483" si="627">IF(IF(N4420+O4420&gt;H4420,H4420-O4420-N4420,IF(L4420&gt;0,((1-L4420)*D$3+D$4*(L4420)),0))+O4420+N4420&gt;H4420,H4420-N4420-O4420,IF(N4420+O4420&gt;H4420,H4420-O4420-N4420,IF(L4420&gt;0,((1-L4420)*D$3+D$4*(L4420)),0)))</f>
        <v>192000</v>
      </c>
      <c r="Q4420" s="2">
        <f t="shared" ref="Q4420:Q4483" si="628">SUM(N4420:P4420)</f>
        <v>196698.0739081747</v>
      </c>
      <c r="R4420">
        <f>Q4420/MainSheet!$C$8*(G4420-G4419)+R4419</f>
        <v>6993.0060223001856</v>
      </c>
      <c r="S4420">
        <f t="shared" si="621"/>
        <v>112862.62086043798</v>
      </c>
      <c r="T4420">
        <f t="shared" si="622"/>
        <v>44.179999999999779</v>
      </c>
      <c r="U4420" s="1">
        <f>Q4420/MainSheet!$C$22</f>
        <v>1</v>
      </c>
    </row>
    <row r="4421" spans="7:21">
      <c r="G4421">
        <f t="shared" si="623"/>
        <v>44.189999999999777</v>
      </c>
      <c r="H4421">
        <f t="shared" si="624"/>
        <v>198000</v>
      </c>
      <c r="I4421" s="2">
        <f>MIN(MainSheet!$C$10/MainSheet!$C$9,MainSheet!$K$9*60)</f>
        <v>660</v>
      </c>
      <c r="J4421" s="1">
        <f>IF(G4421&gt;MainSheet!$C$11,IF(J4420&gt;=0.999,1,(G4421-MainSheet!$C$11)*I4421/$B$2/60),0)</f>
        <v>1</v>
      </c>
      <c r="K4421" s="1">
        <f>IF(G4421&gt;MainSheet!$C$11+$B$6,IF(K4420&gt;=0.999,1,(G4421-MainSheet!$C$11-$B$6)*I4421/$C$2/60),0)</f>
        <v>1</v>
      </c>
      <c r="L4421" s="1">
        <f>IF(G4421&gt;MainSheet!$C$11+$B$6+$C$6,IF(L4420&gt;=0.999,1,(G4421-MainSheet!$C$11-$B$6-$C$6)*I4421/$D$2/60),0)</f>
        <v>1</v>
      </c>
      <c r="M4421">
        <f t="shared" si="625"/>
        <v>1</v>
      </c>
      <c r="N4421" s="2">
        <f t="shared" si="626"/>
        <v>3721.0526315789471</v>
      </c>
      <c r="O4421">
        <f t="shared" ref="O4421:O4484" si="629">IF(K4421&gt;=0.01,((1-K4421)*C$3+C$4*(K4421)),0)</f>
        <v>977.02127659574455</v>
      </c>
      <c r="P4421">
        <f t="shared" si="627"/>
        <v>192000</v>
      </c>
      <c r="Q4421" s="2">
        <f t="shared" si="628"/>
        <v>196698.0739081747</v>
      </c>
      <c r="R4421">
        <f>Q4421/MainSheet!$C$8*(G4421-G4420)+R4420</f>
        <v>6995.0372687910194</v>
      </c>
      <c r="S4421">
        <f t="shared" ref="S4421:S4484" si="630">Q4421*$F$2/60+S4420</f>
        <v>112895.40387275601</v>
      </c>
      <c r="T4421">
        <f t="shared" si="622"/>
        <v>44.189999999999777</v>
      </c>
      <c r="U4421" s="1">
        <f>Q4421/MainSheet!$C$22</f>
        <v>1</v>
      </c>
    </row>
    <row r="4422" spans="7:21">
      <c r="G4422">
        <f t="shared" si="623"/>
        <v>44.199999999999775</v>
      </c>
      <c r="H4422">
        <f t="shared" si="624"/>
        <v>198000</v>
      </c>
      <c r="I4422" s="2">
        <f>MIN(MainSheet!$C$10/MainSheet!$C$9,MainSheet!$K$9*60)</f>
        <v>660</v>
      </c>
      <c r="J4422" s="1">
        <f>IF(G4422&gt;MainSheet!$C$11,IF(J4421&gt;=0.999,1,(G4422-MainSheet!$C$11)*I4422/$B$2/60),0)</f>
        <v>1</v>
      </c>
      <c r="K4422" s="1">
        <f>IF(G4422&gt;MainSheet!$C$11+$B$6,IF(K4421&gt;=0.999,1,(G4422-MainSheet!$C$11-$B$6)*I4422/$C$2/60),0)</f>
        <v>1</v>
      </c>
      <c r="L4422" s="1">
        <f>IF(G4422&gt;MainSheet!$C$11+$B$6+$C$6,IF(L4421&gt;=0.999,1,(G4422-MainSheet!$C$11-$B$6-$C$6)*I4422/$D$2/60),0)</f>
        <v>1</v>
      </c>
      <c r="M4422">
        <f t="shared" si="625"/>
        <v>1</v>
      </c>
      <c r="N4422" s="2">
        <f t="shared" si="626"/>
        <v>3721.0526315789471</v>
      </c>
      <c r="O4422">
        <f t="shared" si="629"/>
        <v>977.02127659574455</v>
      </c>
      <c r="P4422">
        <f t="shared" si="627"/>
        <v>192000</v>
      </c>
      <c r="Q4422" s="2">
        <f t="shared" si="628"/>
        <v>196698.0739081747</v>
      </c>
      <c r="R4422">
        <f>Q4422/MainSheet!$C$8*(G4422-G4421)+R4421</f>
        <v>6997.0685152818533</v>
      </c>
      <c r="S4422">
        <f t="shared" si="630"/>
        <v>112928.18688507404</v>
      </c>
      <c r="T4422">
        <f t="shared" si="622"/>
        <v>44.199999999999775</v>
      </c>
      <c r="U4422" s="1">
        <f>Q4422/MainSheet!$C$22</f>
        <v>1</v>
      </c>
    </row>
    <row r="4423" spans="7:21">
      <c r="G4423">
        <f t="shared" si="623"/>
        <v>44.209999999999773</v>
      </c>
      <c r="H4423">
        <f t="shared" si="624"/>
        <v>198000</v>
      </c>
      <c r="I4423" s="2">
        <f>MIN(MainSheet!$C$10/MainSheet!$C$9,MainSheet!$K$9*60)</f>
        <v>660</v>
      </c>
      <c r="J4423" s="1">
        <f>IF(G4423&gt;MainSheet!$C$11,IF(J4422&gt;=0.999,1,(G4423-MainSheet!$C$11)*I4423/$B$2/60),0)</f>
        <v>1</v>
      </c>
      <c r="K4423" s="1">
        <f>IF(G4423&gt;MainSheet!$C$11+$B$6,IF(K4422&gt;=0.999,1,(G4423-MainSheet!$C$11-$B$6)*I4423/$C$2/60),0)</f>
        <v>1</v>
      </c>
      <c r="L4423" s="1">
        <f>IF(G4423&gt;MainSheet!$C$11+$B$6+$C$6,IF(L4422&gt;=0.999,1,(G4423-MainSheet!$C$11-$B$6-$C$6)*I4423/$D$2/60),0)</f>
        <v>1</v>
      </c>
      <c r="M4423">
        <f t="shared" si="625"/>
        <v>1</v>
      </c>
      <c r="N4423" s="2">
        <f t="shared" si="626"/>
        <v>3721.0526315789471</v>
      </c>
      <c r="O4423">
        <f t="shared" si="629"/>
        <v>977.02127659574455</v>
      </c>
      <c r="P4423">
        <f t="shared" si="627"/>
        <v>192000</v>
      </c>
      <c r="Q4423" s="2">
        <f t="shared" si="628"/>
        <v>196698.0739081747</v>
      </c>
      <c r="R4423">
        <f>Q4423/MainSheet!$C$8*(G4423-G4422)+R4422</f>
        <v>6999.0997617726871</v>
      </c>
      <c r="S4423">
        <f t="shared" si="630"/>
        <v>112960.96989739207</v>
      </c>
      <c r="T4423">
        <f t="shared" si="622"/>
        <v>44.209999999999773</v>
      </c>
      <c r="U4423" s="1">
        <f>Q4423/MainSheet!$C$22</f>
        <v>1</v>
      </c>
    </row>
    <row r="4424" spans="7:21">
      <c r="G4424">
        <f t="shared" si="623"/>
        <v>44.219999999999771</v>
      </c>
      <c r="H4424">
        <f t="shared" si="624"/>
        <v>198000</v>
      </c>
      <c r="I4424" s="2">
        <f>MIN(MainSheet!$C$10/MainSheet!$C$9,MainSheet!$K$9*60)</f>
        <v>660</v>
      </c>
      <c r="J4424" s="1">
        <f>IF(G4424&gt;MainSheet!$C$11,IF(J4423&gt;=0.999,1,(G4424-MainSheet!$C$11)*I4424/$B$2/60),0)</f>
        <v>1</v>
      </c>
      <c r="K4424" s="1">
        <f>IF(G4424&gt;MainSheet!$C$11+$B$6,IF(K4423&gt;=0.999,1,(G4424-MainSheet!$C$11-$B$6)*I4424/$C$2/60),0)</f>
        <v>1</v>
      </c>
      <c r="L4424" s="1">
        <f>IF(G4424&gt;MainSheet!$C$11+$B$6+$C$6,IF(L4423&gt;=0.999,1,(G4424-MainSheet!$C$11-$B$6-$C$6)*I4424/$D$2/60),0)</f>
        <v>1</v>
      </c>
      <c r="M4424">
        <f t="shared" si="625"/>
        <v>1</v>
      </c>
      <c r="N4424" s="2">
        <f t="shared" si="626"/>
        <v>3721.0526315789471</v>
      </c>
      <c r="O4424">
        <f t="shared" si="629"/>
        <v>977.02127659574455</v>
      </c>
      <c r="P4424">
        <f t="shared" si="627"/>
        <v>192000</v>
      </c>
      <c r="Q4424" s="2">
        <f t="shared" si="628"/>
        <v>196698.0739081747</v>
      </c>
      <c r="R4424">
        <f>Q4424/MainSheet!$C$8*(G4424-G4423)+R4423</f>
        <v>7001.1310082635209</v>
      </c>
      <c r="S4424">
        <f t="shared" si="630"/>
        <v>112993.75290971011</v>
      </c>
      <c r="T4424">
        <f t="shared" si="622"/>
        <v>44.219999999999771</v>
      </c>
      <c r="U4424" s="1">
        <f>Q4424/MainSheet!$C$22</f>
        <v>1</v>
      </c>
    </row>
    <row r="4425" spans="7:21">
      <c r="G4425">
        <f t="shared" si="623"/>
        <v>44.229999999999769</v>
      </c>
      <c r="H4425">
        <f t="shared" si="624"/>
        <v>198000</v>
      </c>
      <c r="I4425" s="2">
        <f>MIN(MainSheet!$C$10/MainSheet!$C$9,MainSheet!$K$9*60)</f>
        <v>660</v>
      </c>
      <c r="J4425" s="1">
        <f>IF(G4425&gt;MainSheet!$C$11,IF(J4424&gt;=0.999,1,(G4425-MainSheet!$C$11)*I4425/$B$2/60),0)</f>
        <v>1</v>
      </c>
      <c r="K4425" s="1">
        <f>IF(G4425&gt;MainSheet!$C$11+$B$6,IF(K4424&gt;=0.999,1,(G4425-MainSheet!$C$11-$B$6)*I4425/$C$2/60),0)</f>
        <v>1</v>
      </c>
      <c r="L4425" s="1">
        <f>IF(G4425&gt;MainSheet!$C$11+$B$6+$C$6,IF(L4424&gt;=0.999,1,(G4425-MainSheet!$C$11-$B$6-$C$6)*I4425/$D$2/60),0)</f>
        <v>1</v>
      </c>
      <c r="M4425">
        <f t="shared" si="625"/>
        <v>1</v>
      </c>
      <c r="N4425" s="2">
        <f t="shared" si="626"/>
        <v>3721.0526315789471</v>
      </c>
      <c r="O4425">
        <f t="shared" si="629"/>
        <v>977.02127659574455</v>
      </c>
      <c r="P4425">
        <f t="shared" si="627"/>
        <v>192000</v>
      </c>
      <c r="Q4425" s="2">
        <f t="shared" si="628"/>
        <v>196698.0739081747</v>
      </c>
      <c r="R4425">
        <f>Q4425/MainSheet!$C$8*(G4425-G4424)+R4424</f>
        <v>7003.1622547543548</v>
      </c>
      <c r="S4425">
        <f t="shared" si="630"/>
        <v>113026.53592202814</v>
      </c>
      <c r="T4425">
        <f t="shared" si="622"/>
        <v>44.229999999999769</v>
      </c>
      <c r="U4425" s="1">
        <f>Q4425/MainSheet!$C$22</f>
        <v>1</v>
      </c>
    </row>
    <row r="4426" spans="7:21">
      <c r="G4426">
        <f t="shared" si="623"/>
        <v>44.239999999999768</v>
      </c>
      <c r="H4426">
        <f t="shared" si="624"/>
        <v>198000</v>
      </c>
      <c r="I4426" s="2">
        <f>MIN(MainSheet!$C$10/MainSheet!$C$9,MainSheet!$K$9*60)</f>
        <v>660</v>
      </c>
      <c r="J4426" s="1">
        <f>IF(G4426&gt;MainSheet!$C$11,IF(J4425&gt;=0.999,1,(G4426-MainSheet!$C$11)*I4426/$B$2/60),0)</f>
        <v>1</v>
      </c>
      <c r="K4426" s="1">
        <f>IF(G4426&gt;MainSheet!$C$11+$B$6,IF(K4425&gt;=0.999,1,(G4426-MainSheet!$C$11-$B$6)*I4426/$C$2/60),0)</f>
        <v>1</v>
      </c>
      <c r="L4426" s="1">
        <f>IF(G4426&gt;MainSheet!$C$11+$B$6+$C$6,IF(L4425&gt;=0.999,1,(G4426-MainSheet!$C$11-$B$6-$C$6)*I4426/$D$2/60),0)</f>
        <v>1</v>
      </c>
      <c r="M4426">
        <f t="shared" si="625"/>
        <v>1</v>
      </c>
      <c r="N4426" s="2">
        <f t="shared" si="626"/>
        <v>3721.0526315789471</v>
      </c>
      <c r="O4426">
        <f t="shared" si="629"/>
        <v>977.02127659574455</v>
      </c>
      <c r="P4426">
        <f t="shared" si="627"/>
        <v>192000</v>
      </c>
      <c r="Q4426" s="2">
        <f t="shared" si="628"/>
        <v>196698.0739081747</v>
      </c>
      <c r="R4426">
        <f>Q4426/MainSheet!$C$8*(G4426-G4425)+R4425</f>
        <v>7005.1935012451886</v>
      </c>
      <c r="S4426">
        <f t="shared" si="630"/>
        <v>113059.31893434617</v>
      </c>
      <c r="T4426">
        <f t="shared" si="622"/>
        <v>44.239999999999768</v>
      </c>
      <c r="U4426" s="1">
        <f>Q4426/MainSheet!$C$22</f>
        <v>1</v>
      </c>
    </row>
    <row r="4427" spans="7:21">
      <c r="G4427">
        <f t="shared" si="623"/>
        <v>44.249999999999766</v>
      </c>
      <c r="H4427">
        <f t="shared" si="624"/>
        <v>198000</v>
      </c>
      <c r="I4427" s="2">
        <f>MIN(MainSheet!$C$10/MainSheet!$C$9,MainSheet!$K$9*60)</f>
        <v>660</v>
      </c>
      <c r="J4427" s="1">
        <f>IF(G4427&gt;MainSheet!$C$11,IF(J4426&gt;=0.999,1,(G4427-MainSheet!$C$11)*I4427/$B$2/60),0)</f>
        <v>1</v>
      </c>
      <c r="K4427" s="1">
        <f>IF(G4427&gt;MainSheet!$C$11+$B$6,IF(K4426&gt;=0.999,1,(G4427-MainSheet!$C$11-$B$6)*I4427/$C$2/60),0)</f>
        <v>1</v>
      </c>
      <c r="L4427" s="1">
        <f>IF(G4427&gt;MainSheet!$C$11+$B$6+$C$6,IF(L4426&gt;=0.999,1,(G4427-MainSheet!$C$11-$B$6-$C$6)*I4427/$D$2/60),0)</f>
        <v>1</v>
      </c>
      <c r="M4427">
        <f t="shared" si="625"/>
        <v>1</v>
      </c>
      <c r="N4427" s="2">
        <f t="shared" si="626"/>
        <v>3721.0526315789471</v>
      </c>
      <c r="O4427">
        <f t="shared" si="629"/>
        <v>977.02127659574455</v>
      </c>
      <c r="P4427">
        <f t="shared" si="627"/>
        <v>192000</v>
      </c>
      <c r="Q4427" s="2">
        <f t="shared" si="628"/>
        <v>196698.0739081747</v>
      </c>
      <c r="R4427">
        <f>Q4427/MainSheet!$C$8*(G4427-G4426)+R4426</f>
        <v>7007.2247477360224</v>
      </c>
      <c r="S4427">
        <f t="shared" si="630"/>
        <v>113092.1019466642</v>
      </c>
      <c r="T4427">
        <f t="shared" si="622"/>
        <v>44.249999999999766</v>
      </c>
      <c r="U4427" s="1">
        <f>Q4427/MainSheet!$C$22</f>
        <v>1</v>
      </c>
    </row>
    <row r="4428" spans="7:21">
      <c r="G4428">
        <f t="shared" si="623"/>
        <v>44.259999999999764</v>
      </c>
      <c r="H4428">
        <f t="shared" si="624"/>
        <v>198000</v>
      </c>
      <c r="I4428" s="2">
        <f>MIN(MainSheet!$C$10/MainSheet!$C$9,MainSheet!$K$9*60)</f>
        <v>660</v>
      </c>
      <c r="J4428" s="1">
        <f>IF(G4428&gt;MainSheet!$C$11,IF(J4427&gt;=0.999,1,(G4428-MainSheet!$C$11)*I4428/$B$2/60),0)</f>
        <v>1</v>
      </c>
      <c r="K4428" s="1">
        <f>IF(G4428&gt;MainSheet!$C$11+$B$6,IF(K4427&gt;=0.999,1,(G4428-MainSheet!$C$11-$B$6)*I4428/$C$2/60),0)</f>
        <v>1</v>
      </c>
      <c r="L4428" s="1">
        <f>IF(G4428&gt;MainSheet!$C$11+$B$6+$C$6,IF(L4427&gt;=0.999,1,(G4428-MainSheet!$C$11-$B$6-$C$6)*I4428/$D$2/60),0)</f>
        <v>1</v>
      </c>
      <c r="M4428">
        <f t="shared" si="625"/>
        <v>1</v>
      </c>
      <c r="N4428" s="2">
        <f t="shared" si="626"/>
        <v>3721.0526315789471</v>
      </c>
      <c r="O4428">
        <f t="shared" si="629"/>
        <v>977.02127659574455</v>
      </c>
      <c r="P4428">
        <f t="shared" si="627"/>
        <v>192000</v>
      </c>
      <c r="Q4428" s="2">
        <f t="shared" si="628"/>
        <v>196698.0739081747</v>
      </c>
      <c r="R4428">
        <f>Q4428/MainSheet!$C$8*(G4428-G4427)+R4427</f>
        <v>7009.2559942268563</v>
      </c>
      <c r="S4428">
        <f t="shared" si="630"/>
        <v>113124.88495898223</v>
      </c>
      <c r="T4428">
        <f t="shared" si="622"/>
        <v>44.259999999999764</v>
      </c>
      <c r="U4428" s="1">
        <f>Q4428/MainSheet!$C$22</f>
        <v>1</v>
      </c>
    </row>
    <row r="4429" spans="7:21">
      <c r="G4429">
        <f t="shared" si="623"/>
        <v>44.269999999999762</v>
      </c>
      <c r="H4429">
        <f t="shared" si="624"/>
        <v>198000</v>
      </c>
      <c r="I4429" s="2">
        <f>MIN(MainSheet!$C$10/MainSheet!$C$9,MainSheet!$K$9*60)</f>
        <v>660</v>
      </c>
      <c r="J4429" s="1">
        <f>IF(G4429&gt;MainSheet!$C$11,IF(J4428&gt;=0.999,1,(G4429-MainSheet!$C$11)*I4429/$B$2/60),0)</f>
        <v>1</v>
      </c>
      <c r="K4429" s="1">
        <f>IF(G4429&gt;MainSheet!$C$11+$B$6,IF(K4428&gt;=0.999,1,(G4429-MainSheet!$C$11-$B$6)*I4429/$C$2/60),0)</f>
        <v>1</v>
      </c>
      <c r="L4429" s="1">
        <f>IF(G4429&gt;MainSheet!$C$11+$B$6+$C$6,IF(L4428&gt;=0.999,1,(G4429-MainSheet!$C$11-$B$6-$C$6)*I4429/$D$2/60),0)</f>
        <v>1</v>
      </c>
      <c r="M4429">
        <f t="shared" si="625"/>
        <v>1</v>
      </c>
      <c r="N4429" s="2">
        <f t="shared" si="626"/>
        <v>3721.0526315789471</v>
      </c>
      <c r="O4429">
        <f t="shared" si="629"/>
        <v>977.02127659574455</v>
      </c>
      <c r="P4429">
        <f t="shared" si="627"/>
        <v>192000</v>
      </c>
      <c r="Q4429" s="2">
        <f t="shared" si="628"/>
        <v>196698.0739081747</v>
      </c>
      <c r="R4429">
        <f>Q4429/MainSheet!$C$8*(G4429-G4428)+R4428</f>
        <v>7011.2872407176901</v>
      </c>
      <c r="S4429">
        <f t="shared" si="630"/>
        <v>113157.66797130027</v>
      </c>
      <c r="T4429">
        <f t="shared" si="622"/>
        <v>44.269999999999762</v>
      </c>
      <c r="U4429" s="1">
        <f>Q4429/MainSheet!$C$22</f>
        <v>1</v>
      </c>
    </row>
    <row r="4430" spans="7:21">
      <c r="G4430">
        <f t="shared" si="623"/>
        <v>44.27999999999976</v>
      </c>
      <c r="H4430">
        <f t="shared" si="624"/>
        <v>198000</v>
      </c>
      <c r="I4430" s="2">
        <f>MIN(MainSheet!$C$10/MainSheet!$C$9,MainSheet!$K$9*60)</f>
        <v>660</v>
      </c>
      <c r="J4430" s="1">
        <f>IF(G4430&gt;MainSheet!$C$11,IF(J4429&gt;=0.999,1,(G4430-MainSheet!$C$11)*I4430/$B$2/60),0)</f>
        <v>1</v>
      </c>
      <c r="K4430" s="1">
        <f>IF(G4430&gt;MainSheet!$C$11+$B$6,IF(K4429&gt;=0.999,1,(G4430-MainSheet!$C$11-$B$6)*I4430/$C$2/60),0)</f>
        <v>1</v>
      </c>
      <c r="L4430" s="1">
        <f>IF(G4430&gt;MainSheet!$C$11+$B$6+$C$6,IF(L4429&gt;=0.999,1,(G4430-MainSheet!$C$11-$B$6-$C$6)*I4430/$D$2/60),0)</f>
        <v>1</v>
      </c>
      <c r="M4430">
        <f t="shared" si="625"/>
        <v>1</v>
      </c>
      <c r="N4430" s="2">
        <f t="shared" si="626"/>
        <v>3721.0526315789471</v>
      </c>
      <c r="O4430">
        <f t="shared" si="629"/>
        <v>977.02127659574455</v>
      </c>
      <c r="P4430">
        <f t="shared" si="627"/>
        <v>192000</v>
      </c>
      <c r="Q4430" s="2">
        <f t="shared" si="628"/>
        <v>196698.0739081747</v>
      </c>
      <c r="R4430">
        <f>Q4430/MainSheet!$C$8*(G4430-G4429)+R4429</f>
        <v>7013.3184872085239</v>
      </c>
      <c r="S4430">
        <f t="shared" si="630"/>
        <v>113190.4509836183</v>
      </c>
      <c r="T4430">
        <f t="shared" si="622"/>
        <v>44.27999999999976</v>
      </c>
      <c r="U4430" s="1">
        <f>Q4430/MainSheet!$C$22</f>
        <v>1</v>
      </c>
    </row>
    <row r="4431" spans="7:21">
      <c r="G4431">
        <f t="shared" si="623"/>
        <v>44.289999999999758</v>
      </c>
      <c r="H4431">
        <f t="shared" si="624"/>
        <v>198000</v>
      </c>
      <c r="I4431" s="2">
        <f>MIN(MainSheet!$C$10/MainSheet!$C$9,MainSheet!$K$9*60)</f>
        <v>660</v>
      </c>
      <c r="J4431" s="1">
        <f>IF(G4431&gt;MainSheet!$C$11,IF(J4430&gt;=0.999,1,(G4431-MainSheet!$C$11)*I4431/$B$2/60),0)</f>
        <v>1</v>
      </c>
      <c r="K4431" s="1">
        <f>IF(G4431&gt;MainSheet!$C$11+$B$6,IF(K4430&gt;=0.999,1,(G4431-MainSheet!$C$11-$B$6)*I4431/$C$2/60),0)</f>
        <v>1</v>
      </c>
      <c r="L4431" s="1">
        <f>IF(G4431&gt;MainSheet!$C$11+$B$6+$C$6,IF(L4430&gt;=0.999,1,(G4431-MainSheet!$C$11-$B$6-$C$6)*I4431/$D$2/60),0)</f>
        <v>1</v>
      </c>
      <c r="M4431">
        <f t="shared" si="625"/>
        <v>1</v>
      </c>
      <c r="N4431" s="2">
        <f t="shared" si="626"/>
        <v>3721.0526315789471</v>
      </c>
      <c r="O4431">
        <f t="shared" si="629"/>
        <v>977.02127659574455</v>
      </c>
      <c r="P4431">
        <f t="shared" si="627"/>
        <v>192000</v>
      </c>
      <c r="Q4431" s="2">
        <f t="shared" si="628"/>
        <v>196698.0739081747</v>
      </c>
      <c r="R4431">
        <f>Q4431/MainSheet!$C$8*(G4431-G4430)+R4430</f>
        <v>7015.3497336993578</v>
      </c>
      <c r="S4431">
        <f t="shared" si="630"/>
        <v>113223.23399593633</v>
      </c>
      <c r="T4431">
        <f t="shared" si="622"/>
        <v>44.289999999999758</v>
      </c>
      <c r="U4431" s="1">
        <f>Q4431/MainSheet!$C$22</f>
        <v>1</v>
      </c>
    </row>
    <row r="4432" spans="7:21">
      <c r="G4432">
        <f t="shared" si="623"/>
        <v>44.299999999999756</v>
      </c>
      <c r="H4432">
        <f t="shared" si="624"/>
        <v>198000</v>
      </c>
      <c r="I4432" s="2">
        <f>MIN(MainSheet!$C$10/MainSheet!$C$9,MainSheet!$K$9*60)</f>
        <v>660</v>
      </c>
      <c r="J4432" s="1">
        <f>IF(G4432&gt;MainSheet!$C$11,IF(J4431&gt;=0.999,1,(G4432-MainSheet!$C$11)*I4432/$B$2/60),0)</f>
        <v>1</v>
      </c>
      <c r="K4432" s="1">
        <f>IF(G4432&gt;MainSheet!$C$11+$B$6,IF(K4431&gt;=0.999,1,(G4432-MainSheet!$C$11-$B$6)*I4432/$C$2/60),0)</f>
        <v>1</v>
      </c>
      <c r="L4432" s="1">
        <f>IF(G4432&gt;MainSheet!$C$11+$B$6+$C$6,IF(L4431&gt;=0.999,1,(G4432-MainSheet!$C$11-$B$6-$C$6)*I4432/$D$2/60),0)</f>
        <v>1</v>
      </c>
      <c r="M4432">
        <f t="shared" si="625"/>
        <v>1</v>
      </c>
      <c r="N4432" s="2">
        <f t="shared" si="626"/>
        <v>3721.0526315789471</v>
      </c>
      <c r="O4432">
        <f t="shared" si="629"/>
        <v>977.02127659574455</v>
      </c>
      <c r="P4432">
        <f t="shared" si="627"/>
        <v>192000</v>
      </c>
      <c r="Q4432" s="2">
        <f t="shared" si="628"/>
        <v>196698.0739081747</v>
      </c>
      <c r="R4432">
        <f>Q4432/MainSheet!$C$8*(G4432-G4431)+R4431</f>
        <v>7017.3809801901916</v>
      </c>
      <c r="S4432">
        <f t="shared" si="630"/>
        <v>113256.01700825436</v>
      </c>
      <c r="T4432">
        <f t="shared" si="622"/>
        <v>44.299999999999756</v>
      </c>
      <c r="U4432" s="1">
        <f>Q4432/MainSheet!$C$22</f>
        <v>1</v>
      </c>
    </row>
    <row r="4433" spans="7:21">
      <c r="G4433">
        <f t="shared" si="623"/>
        <v>44.309999999999754</v>
      </c>
      <c r="H4433">
        <f t="shared" si="624"/>
        <v>198000</v>
      </c>
      <c r="I4433" s="2">
        <f>MIN(MainSheet!$C$10/MainSheet!$C$9,MainSheet!$K$9*60)</f>
        <v>660</v>
      </c>
      <c r="J4433" s="1">
        <f>IF(G4433&gt;MainSheet!$C$11,IF(J4432&gt;=0.999,1,(G4433-MainSheet!$C$11)*I4433/$B$2/60),0)</f>
        <v>1</v>
      </c>
      <c r="K4433" s="1">
        <f>IF(G4433&gt;MainSheet!$C$11+$B$6,IF(K4432&gt;=0.999,1,(G4433-MainSheet!$C$11-$B$6)*I4433/$C$2/60),0)</f>
        <v>1</v>
      </c>
      <c r="L4433" s="1">
        <f>IF(G4433&gt;MainSheet!$C$11+$B$6+$C$6,IF(L4432&gt;=0.999,1,(G4433-MainSheet!$C$11-$B$6-$C$6)*I4433/$D$2/60),0)</f>
        <v>1</v>
      </c>
      <c r="M4433">
        <f t="shared" si="625"/>
        <v>1</v>
      </c>
      <c r="N4433" s="2">
        <f t="shared" si="626"/>
        <v>3721.0526315789471</v>
      </c>
      <c r="O4433">
        <f t="shared" si="629"/>
        <v>977.02127659574455</v>
      </c>
      <c r="P4433">
        <f t="shared" si="627"/>
        <v>192000</v>
      </c>
      <c r="Q4433" s="2">
        <f t="shared" si="628"/>
        <v>196698.0739081747</v>
      </c>
      <c r="R4433">
        <f>Q4433/MainSheet!$C$8*(G4433-G4432)+R4432</f>
        <v>7019.4122266810255</v>
      </c>
      <c r="S4433">
        <f t="shared" si="630"/>
        <v>113288.80002057239</v>
      </c>
      <c r="T4433">
        <f t="shared" si="622"/>
        <v>44.309999999999754</v>
      </c>
      <c r="U4433" s="1">
        <f>Q4433/MainSheet!$C$22</f>
        <v>1</v>
      </c>
    </row>
    <row r="4434" spans="7:21">
      <c r="G4434">
        <f t="shared" si="623"/>
        <v>44.319999999999752</v>
      </c>
      <c r="H4434">
        <f t="shared" si="624"/>
        <v>198000</v>
      </c>
      <c r="I4434" s="2">
        <f>MIN(MainSheet!$C$10/MainSheet!$C$9,MainSheet!$K$9*60)</f>
        <v>660</v>
      </c>
      <c r="J4434" s="1">
        <f>IF(G4434&gt;MainSheet!$C$11,IF(J4433&gt;=0.999,1,(G4434-MainSheet!$C$11)*I4434/$B$2/60),0)</f>
        <v>1</v>
      </c>
      <c r="K4434" s="1">
        <f>IF(G4434&gt;MainSheet!$C$11+$B$6,IF(K4433&gt;=0.999,1,(G4434-MainSheet!$C$11-$B$6)*I4434/$C$2/60),0)</f>
        <v>1</v>
      </c>
      <c r="L4434" s="1">
        <f>IF(G4434&gt;MainSheet!$C$11+$B$6+$C$6,IF(L4433&gt;=0.999,1,(G4434-MainSheet!$C$11-$B$6-$C$6)*I4434/$D$2/60),0)</f>
        <v>1</v>
      </c>
      <c r="M4434">
        <f t="shared" si="625"/>
        <v>1</v>
      </c>
      <c r="N4434" s="2">
        <f t="shared" si="626"/>
        <v>3721.0526315789471</v>
      </c>
      <c r="O4434">
        <f t="shared" si="629"/>
        <v>977.02127659574455</v>
      </c>
      <c r="P4434">
        <f t="shared" si="627"/>
        <v>192000</v>
      </c>
      <c r="Q4434" s="2">
        <f t="shared" si="628"/>
        <v>196698.0739081747</v>
      </c>
      <c r="R4434">
        <f>Q4434/MainSheet!$C$8*(G4434-G4433)+R4433</f>
        <v>7021.4434731718593</v>
      </c>
      <c r="S4434">
        <f t="shared" si="630"/>
        <v>113321.58303289043</v>
      </c>
      <c r="T4434">
        <f t="shared" si="622"/>
        <v>44.319999999999752</v>
      </c>
      <c r="U4434" s="1">
        <f>Q4434/MainSheet!$C$22</f>
        <v>1</v>
      </c>
    </row>
    <row r="4435" spans="7:21">
      <c r="G4435">
        <f t="shared" si="623"/>
        <v>44.32999999999975</v>
      </c>
      <c r="H4435">
        <f t="shared" si="624"/>
        <v>198000</v>
      </c>
      <c r="I4435" s="2">
        <f>MIN(MainSheet!$C$10/MainSheet!$C$9,MainSheet!$K$9*60)</f>
        <v>660</v>
      </c>
      <c r="J4435" s="1">
        <f>IF(G4435&gt;MainSheet!$C$11,IF(J4434&gt;=0.999,1,(G4435-MainSheet!$C$11)*I4435/$B$2/60),0)</f>
        <v>1</v>
      </c>
      <c r="K4435" s="1">
        <f>IF(G4435&gt;MainSheet!$C$11+$B$6,IF(K4434&gt;=0.999,1,(G4435-MainSheet!$C$11-$B$6)*I4435/$C$2/60),0)</f>
        <v>1</v>
      </c>
      <c r="L4435" s="1">
        <f>IF(G4435&gt;MainSheet!$C$11+$B$6+$C$6,IF(L4434&gt;=0.999,1,(G4435-MainSheet!$C$11-$B$6-$C$6)*I4435/$D$2/60),0)</f>
        <v>1</v>
      </c>
      <c r="M4435">
        <f t="shared" si="625"/>
        <v>1</v>
      </c>
      <c r="N4435" s="2">
        <f t="shared" si="626"/>
        <v>3721.0526315789471</v>
      </c>
      <c r="O4435">
        <f t="shared" si="629"/>
        <v>977.02127659574455</v>
      </c>
      <c r="P4435">
        <f t="shared" si="627"/>
        <v>192000</v>
      </c>
      <c r="Q4435" s="2">
        <f t="shared" si="628"/>
        <v>196698.0739081747</v>
      </c>
      <c r="R4435">
        <f>Q4435/MainSheet!$C$8*(G4435-G4434)+R4434</f>
        <v>7023.4747196626931</v>
      </c>
      <c r="S4435">
        <f t="shared" si="630"/>
        <v>113354.36604520846</v>
      </c>
      <c r="T4435">
        <f t="shared" si="622"/>
        <v>44.32999999999975</v>
      </c>
      <c r="U4435" s="1">
        <f>Q4435/MainSheet!$C$22</f>
        <v>1</v>
      </c>
    </row>
    <row r="4436" spans="7:21">
      <c r="G4436">
        <f t="shared" si="623"/>
        <v>44.339999999999748</v>
      </c>
      <c r="H4436">
        <f t="shared" si="624"/>
        <v>198000</v>
      </c>
      <c r="I4436" s="2">
        <f>MIN(MainSheet!$C$10/MainSheet!$C$9,MainSheet!$K$9*60)</f>
        <v>660</v>
      </c>
      <c r="J4436" s="1">
        <f>IF(G4436&gt;MainSheet!$C$11,IF(J4435&gt;=0.999,1,(G4436-MainSheet!$C$11)*I4436/$B$2/60),0)</f>
        <v>1</v>
      </c>
      <c r="K4436" s="1">
        <f>IF(G4436&gt;MainSheet!$C$11+$B$6,IF(K4435&gt;=0.999,1,(G4436-MainSheet!$C$11-$B$6)*I4436/$C$2/60),0)</f>
        <v>1</v>
      </c>
      <c r="L4436" s="1">
        <f>IF(G4436&gt;MainSheet!$C$11+$B$6+$C$6,IF(L4435&gt;=0.999,1,(G4436-MainSheet!$C$11-$B$6-$C$6)*I4436/$D$2/60),0)</f>
        <v>1</v>
      </c>
      <c r="M4436">
        <f t="shared" si="625"/>
        <v>1</v>
      </c>
      <c r="N4436" s="2">
        <f t="shared" si="626"/>
        <v>3721.0526315789471</v>
      </c>
      <c r="O4436">
        <f t="shared" si="629"/>
        <v>977.02127659574455</v>
      </c>
      <c r="P4436">
        <f t="shared" si="627"/>
        <v>192000</v>
      </c>
      <c r="Q4436" s="2">
        <f t="shared" si="628"/>
        <v>196698.0739081747</v>
      </c>
      <c r="R4436">
        <f>Q4436/MainSheet!$C$8*(G4436-G4435)+R4435</f>
        <v>7025.505966153527</v>
      </c>
      <c r="S4436">
        <f t="shared" si="630"/>
        <v>113387.14905752649</v>
      </c>
      <c r="T4436">
        <f t="shared" si="622"/>
        <v>44.339999999999748</v>
      </c>
      <c r="U4436" s="1">
        <f>Q4436/MainSheet!$C$22</f>
        <v>1</v>
      </c>
    </row>
    <row r="4437" spans="7:21">
      <c r="G4437">
        <f t="shared" si="623"/>
        <v>44.349999999999746</v>
      </c>
      <c r="H4437">
        <f t="shared" si="624"/>
        <v>198000</v>
      </c>
      <c r="I4437" s="2">
        <f>MIN(MainSheet!$C$10/MainSheet!$C$9,MainSheet!$K$9*60)</f>
        <v>660</v>
      </c>
      <c r="J4437" s="1">
        <f>IF(G4437&gt;MainSheet!$C$11,IF(J4436&gt;=0.999,1,(G4437-MainSheet!$C$11)*I4437/$B$2/60),0)</f>
        <v>1</v>
      </c>
      <c r="K4437" s="1">
        <f>IF(G4437&gt;MainSheet!$C$11+$B$6,IF(K4436&gt;=0.999,1,(G4437-MainSheet!$C$11-$B$6)*I4437/$C$2/60),0)</f>
        <v>1</v>
      </c>
      <c r="L4437" s="1">
        <f>IF(G4437&gt;MainSheet!$C$11+$B$6+$C$6,IF(L4436&gt;=0.999,1,(G4437-MainSheet!$C$11-$B$6-$C$6)*I4437/$D$2/60),0)</f>
        <v>1</v>
      </c>
      <c r="M4437">
        <f t="shared" si="625"/>
        <v>1</v>
      </c>
      <c r="N4437" s="2">
        <f t="shared" si="626"/>
        <v>3721.0526315789471</v>
      </c>
      <c r="O4437">
        <f t="shared" si="629"/>
        <v>977.02127659574455</v>
      </c>
      <c r="P4437">
        <f t="shared" si="627"/>
        <v>192000</v>
      </c>
      <c r="Q4437" s="2">
        <f t="shared" si="628"/>
        <v>196698.0739081747</v>
      </c>
      <c r="R4437">
        <f>Q4437/MainSheet!$C$8*(G4437-G4436)+R4436</f>
        <v>7027.5372126443608</v>
      </c>
      <c r="S4437">
        <f t="shared" si="630"/>
        <v>113419.93206984452</v>
      </c>
      <c r="T4437">
        <f t="shared" si="622"/>
        <v>44.349999999999746</v>
      </c>
      <c r="U4437" s="1">
        <f>Q4437/MainSheet!$C$22</f>
        <v>1</v>
      </c>
    </row>
    <row r="4438" spans="7:21">
      <c r="G4438">
        <f t="shared" si="623"/>
        <v>44.359999999999744</v>
      </c>
      <c r="H4438">
        <f t="shared" si="624"/>
        <v>198000</v>
      </c>
      <c r="I4438" s="2">
        <f>MIN(MainSheet!$C$10/MainSheet!$C$9,MainSheet!$K$9*60)</f>
        <v>660</v>
      </c>
      <c r="J4438" s="1">
        <f>IF(G4438&gt;MainSheet!$C$11,IF(J4437&gt;=0.999,1,(G4438-MainSheet!$C$11)*I4438/$B$2/60),0)</f>
        <v>1</v>
      </c>
      <c r="K4438" s="1">
        <f>IF(G4438&gt;MainSheet!$C$11+$B$6,IF(K4437&gt;=0.999,1,(G4438-MainSheet!$C$11-$B$6)*I4438/$C$2/60),0)</f>
        <v>1</v>
      </c>
      <c r="L4438" s="1">
        <f>IF(G4438&gt;MainSheet!$C$11+$B$6+$C$6,IF(L4437&gt;=0.999,1,(G4438-MainSheet!$C$11-$B$6-$C$6)*I4438/$D$2/60),0)</f>
        <v>1</v>
      </c>
      <c r="M4438">
        <f t="shared" si="625"/>
        <v>1</v>
      </c>
      <c r="N4438" s="2">
        <f t="shared" si="626"/>
        <v>3721.0526315789471</v>
      </c>
      <c r="O4438">
        <f t="shared" si="629"/>
        <v>977.02127659574455</v>
      </c>
      <c r="P4438">
        <f t="shared" si="627"/>
        <v>192000</v>
      </c>
      <c r="Q4438" s="2">
        <f t="shared" si="628"/>
        <v>196698.0739081747</v>
      </c>
      <c r="R4438">
        <f>Q4438/MainSheet!$C$8*(G4438-G4437)+R4437</f>
        <v>7029.5684591351946</v>
      </c>
      <c r="S4438">
        <f t="shared" si="630"/>
        <v>113452.71508216255</v>
      </c>
      <c r="T4438">
        <f t="shared" si="622"/>
        <v>44.359999999999744</v>
      </c>
      <c r="U4438" s="1">
        <f>Q4438/MainSheet!$C$22</f>
        <v>1</v>
      </c>
    </row>
    <row r="4439" spans="7:21">
      <c r="G4439">
        <f t="shared" si="623"/>
        <v>44.369999999999742</v>
      </c>
      <c r="H4439">
        <f t="shared" si="624"/>
        <v>198000</v>
      </c>
      <c r="I4439" s="2">
        <f>MIN(MainSheet!$C$10/MainSheet!$C$9,MainSheet!$K$9*60)</f>
        <v>660</v>
      </c>
      <c r="J4439" s="1">
        <f>IF(G4439&gt;MainSheet!$C$11,IF(J4438&gt;=0.999,1,(G4439-MainSheet!$C$11)*I4439/$B$2/60),0)</f>
        <v>1</v>
      </c>
      <c r="K4439" s="1">
        <f>IF(G4439&gt;MainSheet!$C$11+$B$6,IF(K4438&gt;=0.999,1,(G4439-MainSheet!$C$11-$B$6)*I4439/$C$2/60),0)</f>
        <v>1</v>
      </c>
      <c r="L4439" s="1">
        <f>IF(G4439&gt;MainSheet!$C$11+$B$6+$C$6,IF(L4438&gt;=0.999,1,(G4439-MainSheet!$C$11-$B$6-$C$6)*I4439/$D$2/60),0)</f>
        <v>1</v>
      </c>
      <c r="M4439">
        <f t="shared" si="625"/>
        <v>1</v>
      </c>
      <c r="N4439" s="2">
        <f t="shared" si="626"/>
        <v>3721.0526315789471</v>
      </c>
      <c r="O4439">
        <f t="shared" si="629"/>
        <v>977.02127659574455</v>
      </c>
      <c r="P4439">
        <f t="shared" si="627"/>
        <v>192000</v>
      </c>
      <c r="Q4439" s="2">
        <f t="shared" si="628"/>
        <v>196698.0739081747</v>
      </c>
      <c r="R4439">
        <f>Q4439/MainSheet!$C$8*(G4439-G4438)+R4438</f>
        <v>7031.5997056260285</v>
      </c>
      <c r="S4439">
        <f t="shared" si="630"/>
        <v>113485.49809448059</v>
      </c>
      <c r="T4439">
        <f t="shared" si="622"/>
        <v>44.369999999999742</v>
      </c>
      <c r="U4439" s="1">
        <f>Q4439/MainSheet!$C$22</f>
        <v>1</v>
      </c>
    </row>
    <row r="4440" spans="7:21">
      <c r="G4440">
        <f t="shared" si="623"/>
        <v>44.37999999999974</v>
      </c>
      <c r="H4440">
        <f t="shared" si="624"/>
        <v>198000</v>
      </c>
      <c r="I4440" s="2">
        <f>MIN(MainSheet!$C$10/MainSheet!$C$9,MainSheet!$K$9*60)</f>
        <v>660</v>
      </c>
      <c r="J4440" s="1">
        <f>IF(G4440&gt;MainSheet!$C$11,IF(J4439&gt;=0.999,1,(G4440-MainSheet!$C$11)*I4440/$B$2/60),0)</f>
        <v>1</v>
      </c>
      <c r="K4440" s="1">
        <f>IF(G4440&gt;MainSheet!$C$11+$B$6,IF(K4439&gt;=0.999,1,(G4440-MainSheet!$C$11-$B$6)*I4440/$C$2/60),0)</f>
        <v>1</v>
      </c>
      <c r="L4440" s="1">
        <f>IF(G4440&gt;MainSheet!$C$11+$B$6+$C$6,IF(L4439&gt;=0.999,1,(G4440-MainSheet!$C$11-$B$6-$C$6)*I4440/$D$2/60),0)</f>
        <v>1</v>
      </c>
      <c r="M4440">
        <f t="shared" si="625"/>
        <v>1</v>
      </c>
      <c r="N4440" s="2">
        <f t="shared" si="626"/>
        <v>3721.0526315789471</v>
      </c>
      <c r="O4440">
        <f t="shared" si="629"/>
        <v>977.02127659574455</v>
      </c>
      <c r="P4440">
        <f t="shared" si="627"/>
        <v>192000</v>
      </c>
      <c r="Q4440" s="2">
        <f t="shared" si="628"/>
        <v>196698.0739081747</v>
      </c>
      <c r="R4440">
        <f>Q4440/MainSheet!$C$8*(G4440-G4439)+R4439</f>
        <v>7033.6309521168623</v>
      </c>
      <c r="S4440">
        <f t="shared" si="630"/>
        <v>113518.28110679862</v>
      </c>
      <c r="T4440">
        <f t="shared" si="622"/>
        <v>44.37999999999974</v>
      </c>
      <c r="U4440" s="1">
        <f>Q4440/MainSheet!$C$22</f>
        <v>1</v>
      </c>
    </row>
    <row r="4441" spans="7:21">
      <c r="G4441">
        <f t="shared" si="623"/>
        <v>44.389999999999738</v>
      </c>
      <c r="H4441">
        <f t="shared" si="624"/>
        <v>198000</v>
      </c>
      <c r="I4441" s="2">
        <f>MIN(MainSheet!$C$10/MainSheet!$C$9,MainSheet!$K$9*60)</f>
        <v>660</v>
      </c>
      <c r="J4441" s="1">
        <f>IF(G4441&gt;MainSheet!$C$11,IF(J4440&gt;=0.999,1,(G4441-MainSheet!$C$11)*I4441/$B$2/60),0)</f>
        <v>1</v>
      </c>
      <c r="K4441" s="1">
        <f>IF(G4441&gt;MainSheet!$C$11+$B$6,IF(K4440&gt;=0.999,1,(G4441-MainSheet!$C$11-$B$6)*I4441/$C$2/60),0)</f>
        <v>1</v>
      </c>
      <c r="L4441" s="1">
        <f>IF(G4441&gt;MainSheet!$C$11+$B$6+$C$6,IF(L4440&gt;=0.999,1,(G4441-MainSheet!$C$11-$B$6-$C$6)*I4441/$D$2/60),0)</f>
        <v>1</v>
      </c>
      <c r="M4441">
        <f t="shared" si="625"/>
        <v>1</v>
      </c>
      <c r="N4441" s="2">
        <f t="shared" si="626"/>
        <v>3721.0526315789471</v>
      </c>
      <c r="O4441">
        <f t="shared" si="629"/>
        <v>977.02127659574455</v>
      </c>
      <c r="P4441">
        <f t="shared" si="627"/>
        <v>192000</v>
      </c>
      <c r="Q4441" s="2">
        <f t="shared" si="628"/>
        <v>196698.0739081747</v>
      </c>
      <c r="R4441">
        <f>Q4441/MainSheet!$C$8*(G4441-G4440)+R4440</f>
        <v>7035.6621986076962</v>
      </c>
      <c r="S4441">
        <f t="shared" si="630"/>
        <v>113551.06411911665</v>
      </c>
      <c r="T4441">
        <f t="shared" si="622"/>
        <v>44.389999999999738</v>
      </c>
      <c r="U4441" s="1">
        <f>Q4441/MainSheet!$C$22</f>
        <v>1</v>
      </c>
    </row>
    <row r="4442" spans="7:21">
      <c r="G4442">
        <f t="shared" si="623"/>
        <v>44.399999999999736</v>
      </c>
      <c r="H4442">
        <f t="shared" si="624"/>
        <v>198000</v>
      </c>
      <c r="I4442" s="2">
        <f>MIN(MainSheet!$C$10/MainSheet!$C$9,MainSheet!$K$9*60)</f>
        <v>660</v>
      </c>
      <c r="J4442" s="1">
        <f>IF(G4442&gt;MainSheet!$C$11,IF(J4441&gt;=0.999,1,(G4442-MainSheet!$C$11)*I4442/$B$2/60),0)</f>
        <v>1</v>
      </c>
      <c r="K4442" s="1">
        <f>IF(G4442&gt;MainSheet!$C$11+$B$6,IF(K4441&gt;=0.999,1,(G4442-MainSheet!$C$11-$B$6)*I4442/$C$2/60),0)</f>
        <v>1</v>
      </c>
      <c r="L4442" s="1">
        <f>IF(G4442&gt;MainSheet!$C$11+$B$6+$C$6,IF(L4441&gt;=0.999,1,(G4442-MainSheet!$C$11-$B$6-$C$6)*I4442/$D$2/60),0)</f>
        <v>1</v>
      </c>
      <c r="M4442">
        <f t="shared" si="625"/>
        <v>1</v>
      </c>
      <c r="N4442" s="2">
        <f t="shared" si="626"/>
        <v>3721.0526315789471</v>
      </c>
      <c r="O4442">
        <f t="shared" si="629"/>
        <v>977.02127659574455</v>
      </c>
      <c r="P4442">
        <f t="shared" si="627"/>
        <v>192000</v>
      </c>
      <c r="Q4442" s="2">
        <f t="shared" si="628"/>
        <v>196698.0739081747</v>
      </c>
      <c r="R4442">
        <f>Q4442/MainSheet!$C$8*(G4442-G4441)+R4441</f>
        <v>7037.69344509853</v>
      </c>
      <c r="S4442">
        <f t="shared" si="630"/>
        <v>113583.84713143468</v>
      </c>
      <c r="T4442">
        <f t="shared" si="622"/>
        <v>44.399999999999736</v>
      </c>
      <c r="U4442" s="1">
        <f>Q4442/MainSheet!$C$22</f>
        <v>1</v>
      </c>
    </row>
    <row r="4443" spans="7:21">
      <c r="G4443">
        <f t="shared" si="623"/>
        <v>44.409999999999734</v>
      </c>
      <c r="H4443">
        <f t="shared" si="624"/>
        <v>198000</v>
      </c>
      <c r="I4443" s="2">
        <f>MIN(MainSheet!$C$10/MainSheet!$C$9,MainSheet!$K$9*60)</f>
        <v>660</v>
      </c>
      <c r="J4443" s="1">
        <f>IF(G4443&gt;MainSheet!$C$11,IF(J4442&gt;=0.999,1,(G4443-MainSheet!$C$11)*I4443/$B$2/60),0)</f>
        <v>1</v>
      </c>
      <c r="K4443" s="1">
        <f>IF(G4443&gt;MainSheet!$C$11+$B$6,IF(K4442&gt;=0.999,1,(G4443-MainSheet!$C$11-$B$6)*I4443/$C$2/60),0)</f>
        <v>1</v>
      </c>
      <c r="L4443" s="1">
        <f>IF(G4443&gt;MainSheet!$C$11+$B$6+$C$6,IF(L4442&gt;=0.999,1,(G4443-MainSheet!$C$11-$B$6-$C$6)*I4443/$D$2/60),0)</f>
        <v>1</v>
      </c>
      <c r="M4443">
        <f t="shared" si="625"/>
        <v>1</v>
      </c>
      <c r="N4443" s="2">
        <f t="shared" si="626"/>
        <v>3721.0526315789471</v>
      </c>
      <c r="O4443">
        <f t="shared" si="629"/>
        <v>977.02127659574455</v>
      </c>
      <c r="P4443">
        <f t="shared" si="627"/>
        <v>192000</v>
      </c>
      <c r="Q4443" s="2">
        <f t="shared" si="628"/>
        <v>196698.0739081747</v>
      </c>
      <c r="R4443">
        <f>Q4443/MainSheet!$C$8*(G4443-G4442)+R4442</f>
        <v>7039.7246915893638</v>
      </c>
      <c r="S4443">
        <f t="shared" si="630"/>
        <v>113616.63014375271</v>
      </c>
      <c r="T4443">
        <f t="shared" si="622"/>
        <v>44.409999999999734</v>
      </c>
      <c r="U4443" s="1">
        <f>Q4443/MainSheet!$C$22</f>
        <v>1</v>
      </c>
    </row>
    <row r="4444" spans="7:21">
      <c r="G4444">
        <f t="shared" si="623"/>
        <v>44.419999999999732</v>
      </c>
      <c r="H4444">
        <f t="shared" si="624"/>
        <v>198000</v>
      </c>
      <c r="I4444" s="2">
        <f>MIN(MainSheet!$C$10/MainSheet!$C$9,MainSheet!$K$9*60)</f>
        <v>660</v>
      </c>
      <c r="J4444" s="1">
        <f>IF(G4444&gt;MainSheet!$C$11,IF(J4443&gt;=0.999,1,(G4444-MainSheet!$C$11)*I4444/$B$2/60),0)</f>
        <v>1</v>
      </c>
      <c r="K4444" s="1">
        <f>IF(G4444&gt;MainSheet!$C$11+$B$6,IF(K4443&gt;=0.999,1,(G4444-MainSheet!$C$11-$B$6)*I4444/$C$2/60),0)</f>
        <v>1</v>
      </c>
      <c r="L4444" s="1">
        <f>IF(G4444&gt;MainSheet!$C$11+$B$6+$C$6,IF(L4443&gt;=0.999,1,(G4444-MainSheet!$C$11-$B$6-$C$6)*I4444/$D$2/60),0)</f>
        <v>1</v>
      </c>
      <c r="M4444">
        <f t="shared" si="625"/>
        <v>1</v>
      </c>
      <c r="N4444" s="2">
        <f t="shared" si="626"/>
        <v>3721.0526315789471</v>
      </c>
      <c r="O4444">
        <f t="shared" si="629"/>
        <v>977.02127659574455</v>
      </c>
      <c r="P4444">
        <f t="shared" si="627"/>
        <v>192000</v>
      </c>
      <c r="Q4444" s="2">
        <f t="shared" si="628"/>
        <v>196698.0739081747</v>
      </c>
      <c r="R4444">
        <f>Q4444/MainSheet!$C$8*(G4444-G4443)+R4443</f>
        <v>7041.7559380801977</v>
      </c>
      <c r="S4444">
        <f t="shared" si="630"/>
        <v>113649.41315607075</v>
      </c>
      <c r="T4444">
        <f t="shared" si="622"/>
        <v>44.419999999999732</v>
      </c>
      <c r="U4444" s="1">
        <f>Q4444/MainSheet!$C$22</f>
        <v>1</v>
      </c>
    </row>
    <row r="4445" spans="7:21">
      <c r="G4445">
        <f t="shared" si="623"/>
        <v>44.42999999999973</v>
      </c>
      <c r="H4445">
        <f t="shared" si="624"/>
        <v>198000</v>
      </c>
      <c r="I4445" s="2">
        <f>MIN(MainSheet!$C$10/MainSheet!$C$9,MainSheet!$K$9*60)</f>
        <v>660</v>
      </c>
      <c r="J4445" s="1">
        <f>IF(G4445&gt;MainSheet!$C$11,IF(J4444&gt;=0.999,1,(G4445-MainSheet!$C$11)*I4445/$B$2/60),0)</f>
        <v>1</v>
      </c>
      <c r="K4445" s="1">
        <f>IF(G4445&gt;MainSheet!$C$11+$B$6,IF(K4444&gt;=0.999,1,(G4445-MainSheet!$C$11-$B$6)*I4445/$C$2/60),0)</f>
        <v>1</v>
      </c>
      <c r="L4445" s="1">
        <f>IF(G4445&gt;MainSheet!$C$11+$B$6+$C$6,IF(L4444&gt;=0.999,1,(G4445-MainSheet!$C$11-$B$6-$C$6)*I4445/$D$2/60),0)</f>
        <v>1</v>
      </c>
      <c r="M4445">
        <f t="shared" si="625"/>
        <v>1</v>
      </c>
      <c r="N4445" s="2">
        <f t="shared" si="626"/>
        <v>3721.0526315789471</v>
      </c>
      <c r="O4445">
        <f t="shared" si="629"/>
        <v>977.02127659574455</v>
      </c>
      <c r="P4445">
        <f t="shared" si="627"/>
        <v>192000</v>
      </c>
      <c r="Q4445" s="2">
        <f t="shared" si="628"/>
        <v>196698.0739081747</v>
      </c>
      <c r="R4445">
        <f>Q4445/MainSheet!$C$8*(G4445-G4444)+R4444</f>
        <v>7043.7871845710315</v>
      </c>
      <c r="S4445">
        <f t="shared" si="630"/>
        <v>113682.19616838878</v>
      </c>
      <c r="T4445">
        <f t="shared" si="622"/>
        <v>44.42999999999973</v>
      </c>
      <c r="U4445" s="1">
        <f>Q4445/MainSheet!$C$22</f>
        <v>1</v>
      </c>
    </row>
    <row r="4446" spans="7:21">
      <c r="G4446">
        <f t="shared" si="623"/>
        <v>44.439999999999728</v>
      </c>
      <c r="H4446">
        <f t="shared" si="624"/>
        <v>198000</v>
      </c>
      <c r="I4446" s="2">
        <f>MIN(MainSheet!$C$10/MainSheet!$C$9,MainSheet!$K$9*60)</f>
        <v>660</v>
      </c>
      <c r="J4446" s="1">
        <f>IF(G4446&gt;MainSheet!$C$11,IF(J4445&gt;=0.999,1,(G4446-MainSheet!$C$11)*I4446/$B$2/60),0)</f>
        <v>1</v>
      </c>
      <c r="K4446" s="1">
        <f>IF(G4446&gt;MainSheet!$C$11+$B$6,IF(K4445&gt;=0.999,1,(G4446-MainSheet!$C$11-$B$6)*I4446/$C$2/60),0)</f>
        <v>1</v>
      </c>
      <c r="L4446" s="1">
        <f>IF(G4446&gt;MainSheet!$C$11+$B$6+$C$6,IF(L4445&gt;=0.999,1,(G4446-MainSheet!$C$11-$B$6-$C$6)*I4446/$D$2/60),0)</f>
        <v>1</v>
      </c>
      <c r="M4446">
        <f t="shared" si="625"/>
        <v>1</v>
      </c>
      <c r="N4446" s="2">
        <f t="shared" si="626"/>
        <v>3721.0526315789471</v>
      </c>
      <c r="O4446">
        <f t="shared" si="629"/>
        <v>977.02127659574455</v>
      </c>
      <c r="P4446">
        <f t="shared" si="627"/>
        <v>192000</v>
      </c>
      <c r="Q4446" s="2">
        <f t="shared" si="628"/>
        <v>196698.0739081747</v>
      </c>
      <c r="R4446">
        <f>Q4446/MainSheet!$C$8*(G4446-G4445)+R4445</f>
        <v>7045.8184310618653</v>
      </c>
      <c r="S4446">
        <f t="shared" si="630"/>
        <v>113714.97918070681</v>
      </c>
      <c r="T4446">
        <f t="shared" si="622"/>
        <v>44.439999999999728</v>
      </c>
      <c r="U4446" s="1">
        <f>Q4446/MainSheet!$C$22</f>
        <v>1</v>
      </c>
    </row>
    <row r="4447" spans="7:21">
      <c r="G4447">
        <f t="shared" si="623"/>
        <v>44.449999999999726</v>
      </c>
      <c r="H4447">
        <f t="shared" si="624"/>
        <v>198000</v>
      </c>
      <c r="I4447" s="2">
        <f>MIN(MainSheet!$C$10/MainSheet!$C$9,MainSheet!$K$9*60)</f>
        <v>660</v>
      </c>
      <c r="J4447" s="1">
        <f>IF(G4447&gt;MainSheet!$C$11,IF(J4446&gt;=0.999,1,(G4447-MainSheet!$C$11)*I4447/$B$2/60),0)</f>
        <v>1</v>
      </c>
      <c r="K4447" s="1">
        <f>IF(G4447&gt;MainSheet!$C$11+$B$6,IF(K4446&gt;=0.999,1,(G4447-MainSheet!$C$11-$B$6)*I4447/$C$2/60),0)</f>
        <v>1</v>
      </c>
      <c r="L4447" s="1">
        <f>IF(G4447&gt;MainSheet!$C$11+$B$6+$C$6,IF(L4446&gt;=0.999,1,(G4447-MainSheet!$C$11-$B$6-$C$6)*I4447/$D$2/60),0)</f>
        <v>1</v>
      </c>
      <c r="M4447">
        <f t="shared" si="625"/>
        <v>1</v>
      </c>
      <c r="N4447" s="2">
        <f t="shared" si="626"/>
        <v>3721.0526315789471</v>
      </c>
      <c r="O4447">
        <f t="shared" si="629"/>
        <v>977.02127659574455</v>
      </c>
      <c r="P4447">
        <f t="shared" si="627"/>
        <v>192000</v>
      </c>
      <c r="Q4447" s="2">
        <f t="shared" si="628"/>
        <v>196698.0739081747</v>
      </c>
      <c r="R4447">
        <f>Q4447/MainSheet!$C$8*(G4447-G4446)+R4446</f>
        <v>7047.8496775526992</v>
      </c>
      <c r="S4447">
        <f t="shared" si="630"/>
        <v>113747.76219302484</v>
      </c>
      <c r="T4447">
        <f t="shared" si="622"/>
        <v>44.449999999999726</v>
      </c>
      <c r="U4447" s="1">
        <f>Q4447/MainSheet!$C$22</f>
        <v>1</v>
      </c>
    </row>
    <row r="4448" spans="7:21">
      <c r="G4448">
        <f t="shared" si="623"/>
        <v>44.459999999999724</v>
      </c>
      <c r="H4448">
        <f t="shared" si="624"/>
        <v>198000</v>
      </c>
      <c r="I4448" s="2">
        <f>MIN(MainSheet!$C$10/MainSheet!$C$9,MainSheet!$K$9*60)</f>
        <v>660</v>
      </c>
      <c r="J4448" s="1">
        <f>IF(G4448&gt;MainSheet!$C$11,IF(J4447&gt;=0.999,1,(G4448-MainSheet!$C$11)*I4448/$B$2/60),0)</f>
        <v>1</v>
      </c>
      <c r="K4448" s="1">
        <f>IF(G4448&gt;MainSheet!$C$11+$B$6,IF(K4447&gt;=0.999,1,(G4448-MainSheet!$C$11-$B$6)*I4448/$C$2/60),0)</f>
        <v>1</v>
      </c>
      <c r="L4448" s="1">
        <f>IF(G4448&gt;MainSheet!$C$11+$B$6+$C$6,IF(L4447&gt;=0.999,1,(G4448-MainSheet!$C$11-$B$6-$C$6)*I4448/$D$2/60),0)</f>
        <v>1</v>
      </c>
      <c r="M4448">
        <f t="shared" si="625"/>
        <v>1</v>
      </c>
      <c r="N4448" s="2">
        <f t="shared" si="626"/>
        <v>3721.0526315789471</v>
      </c>
      <c r="O4448">
        <f t="shared" si="629"/>
        <v>977.02127659574455</v>
      </c>
      <c r="P4448">
        <f t="shared" si="627"/>
        <v>192000</v>
      </c>
      <c r="Q4448" s="2">
        <f t="shared" si="628"/>
        <v>196698.0739081747</v>
      </c>
      <c r="R4448">
        <f>Q4448/MainSheet!$C$8*(G4448-G4447)+R4447</f>
        <v>7049.880924043533</v>
      </c>
      <c r="S4448">
        <f t="shared" si="630"/>
        <v>113780.54520534287</v>
      </c>
      <c r="T4448">
        <f t="shared" si="622"/>
        <v>44.459999999999724</v>
      </c>
      <c r="U4448" s="1">
        <f>Q4448/MainSheet!$C$22</f>
        <v>1</v>
      </c>
    </row>
    <row r="4449" spans="7:21">
      <c r="G4449">
        <f t="shared" si="623"/>
        <v>44.469999999999722</v>
      </c>
      <c r="H4449">
        <f t="shared" si="624"/>
        <v>198000</v>
      </c>
      <c r="I4449" s="2">
        <f>MIN(MainSheet!$C$10/MainSheet!$C$9,MainSheet!$K$9*60)</f>
        <v>660</v>
      </c>
      <c r="J4449" s="1">
        <f>IF(G4449&gt;MainSheet!$C$11,IF(J4448&gt;=0.999,1,(G4449-MainSheet!$C$11)*I4449/$B$2/60),0)</f>
        <v>1</v>
      </c>
      <c r="K4449" s="1">
        <f>IF(G4449&gt;MainSheet!$C$11+$B$6,IF(K4448&gt;=0.999,1,(G4449-MainSheet!$C$11-$B$6)*I4449/$C$2/60),0)</f>
        <v>1</v>
      </c>
      <c r="L4449" s="1">
        <f>IF(G4449&gt;MainSheet!$C$11+$B$6+$C$6,IF(L4448&gt;=0.999,1,(G4449-MainSheet!$C$11-$B$6-$C$6)*I4449/$D$2/60),0)</f>
        <v>1</v>
      </c>
      <c r="M4449">
        <f t="shared" si="625"/>
        <v>1</v>
      </c>
      <c r="N4449" s="2">
        <f t="shared" si="626"/>
        <v>3721.0526315789471</v>
      </c>
      <c r="O4449">
        <f t="shared" si="629"/>
        <v>977.02127659574455</v>
      </c>
      <c r="P4449">
        <f t="shared" si="627"/>
        <v>192000</v>
      </c>
      <c r="Q4449" s="2">
        <f t="shared" si="628"/>
        <v>196698.0739081747</v>
      </c>
      <c r="R4449">
        <f>Q4449/MainSheet!$C$8*(G4449-G4448)+R4448</f>
        <v>7051.9121705343669</v>
      </c>
      <c r="S4449">
        <f t="shared" si="630"/>
        <v>113813.32821766091</v>
      </c>
      <c r="T4449">
        <f t="shared" si="622"/>
        <v>44.469999999999722</v>
      </c>
      <c r="U4449" s="1">
        <f>Q4449/MainSheet!$C$22</f>
        <v>1</v>
      </c>
    </row>
    <row r="4450" spans="7:21">
      <c r="G4450">
        <f t="shared" si="623"/>
        <v>44.47999999999972</v>
      </c>
      <c r="H4450">
        <f t="shared" si="624"/>
        <v>198000</v>
      </c>
      <c r="I4450" s="2">
        <f>MIN(MainSheet!$C$10/MainSheet!$C$9,MainSheet!$K$9*60)</f>
        <v>660</v>
      </c>
      <c r="J4450" s="1">
        <f>IF(G4450&gt;MainSheet!$C$11,IF(J4449&gt;=0.999,1,(G4450-MainSheet!$C$11)*I4450/$B$2/60),0)</f>
        <v>1</v>
      </c>
      <c r="K4450" s="1">
        <f>IF(G4450&gt;MainSheet!$C$11+$B$6,IF(K4449&gt;=0.999,1,(G4450-MainSheet!$C$11-$B$6)*I4450/$C$2/60),0)</f>
        <v>1</v>
      </c>
      <c r="L4450" s="1">
        <f>IF(G4450&gt;MainSheet!$C$11+$B$6+$C$6,IF(L4449&gt;=0.999,1,(G4450-MainSheet!$C$11-$B$6-$C$6)*I4450/$D$2/60),0)</f>
        <v>1</v>
      </c>
      <c r="M4450">
        <f t="shared" si="625"/>
        <v>1</v>
      </c>
      <c r="N4450" s="2">
        <f t="shared" si="626"/>
        <v>3721.0526315789471</v>
      </c>
      <c r="O4450">
        <f t="shared" si="629"/>
        <v>977.02127659574455</v>
      </c>
      <c r="P4450">
        <f t="shared" si="627"/>
        <v>192000</v>
      </c>
      <c r="Q4450" s="2">
        <f t="shared" si="628"/>
        <v>196698.0739081747</v>
      </c>
      <c r="R4450">
        <f>Q4450/MainSheet!$C$8*(G4450-G4449)+R4449</f>
        <v>7053.9434170252007</v>
      </c>
      <c r="S4450">
        <f t="shared" si="630"/>
        <v>113846.11122997894</v>
      </c>
      <c r="T4450">
        <f t="shared" si="622"/>
        <v>44.47999999999972</v>
      </c>
      <c r="U4450" s="1">
        <f>Q4450/MainSheet!$C$22</f>
        <v>1</v>
      </c>
    </row>
    <row r="4451" spans="7:21">
      <c r="G4451">
        <f t="shared" si="623"/>
        <v>44.489999999999718</v>
      </c>
      <c r="H4451">
        <f t="shared" si="624"/>
        <v>198000</v>
      </c>
      <c r="I4451" s="2">
        <f>MIN(MainSheet!$C$10/MainSheet!$C$9,MainSheet!$K$9*60)</f>
        <v>660</v>
      </c>
      <c r="J4451" s="1">
        <f>IF(G4451&gt;MainSheet!$C$11,IF(J4450&gt;=0.999,1,(G4451-MainSheet!$C$11)*I4451/$B$2/60),0)</f>
        <v>1</v>
      </c>
      <c r="K4451" s="1">
        <f>IF(G4451&gt;MainSheet!$C$11+$B$6,IF(K4450&gt;=0.999,1,(G4451-MainSheet!$C$11-$B$6)*I4451/$C$2/60),0)</f>
        <v>1</v>
      </c>
      <c r="L4451" s="1">
        <f>IF(G4451&gt;MainSheet!$C$11+$B$6+$C$6,IF(L4450&gt;=0.999,1,(G4451-MainSheet!$C$11-$B$6-$C$6)*I4451/$D$2/60),0)</f>
        <v>1</v>
      </c>
      <c r="M4451">
        <f t="shared" si="625"/>
        <v>1</v>
      </c>
      <c r="N4451" s="2">
        <f t="shared" si="626"/>
        <v>3721.0526315789471</v>
      </c>
      <c r="O4451">
        <f t="shared" si="629"/>
        <v>977.02127659574455</v>
      </c>
      <c r="P4451">
        <f t="shared" si="627"/>
        <v>192000</v>
      </c>
      <c r="Q4451" s="2">
        <f t="shared" si="628"/>
        <v>196698.0739081747</v>
      </c>
      <c r="R4451">
        <f>Q4451/MainSheet!$C$8*(G4451-G4450)+R4450</f>
        <v>7055.9746635160345</v>
      </c>
      <c r="S4451">
        <f t="shared" si="630"/>
        <v>113878.89424229697</v>
      </c>
      <c r="T4451">
        <f t="shared" si="622"/>
        <v>44.489999999999718</v>
      </c>
      <c r="U4451" s="1">
        <f>Q4451/MainSheet!$C$22</f>
        <v>1</v>
      </c>
    </row>
    <row r="4452" spans="7:21">
      <c r="G4452">
        <f t="shared" si="623"/>
        <v>44.499999999999716</v>
      </c>
      <c r="H4452">
        <f t="shared" si="624"/>
        <v>198000</v>
      </c>
      <c r="I4452" s="2">
        <f>MIN(MainSheet!$C$10/MainSheet!$C$9,MainSheet!$K$9*60)</f>
        <v>660</v>
      </c>
      <c r="J4452" s="1">
        <f>IF(G4452&gt;MainSheet!$C$11,IF(J4451&gt;=0.999,1,(G4452-MainSheet!$C$11)*I4452/$B$2/60),0)</f>
        <v>1</v>
      </c>
      <c r="K4452" s="1">
        <f>IF(G4452&gt;MainSheet!$C$11+$B$6,IF(K4451&gt;=0.999,1,(G4452-MainSheet!$C$11-$B$6)*I4452/$C$2/60),0)</f>
        <v>1</v>
      </c>
      <c r="L4452" s="1">
        <f>IF(G4452&gt;MainSheet!$C$11+$B$6+$C$6,IF(L4451&gt;=0.999,1,(G4452-MainSheet!$C$11-$B$6-$C$6)*I4452/$D$2/60),0)</f>
        <v>1</v>
      </c>
      <c r="M4452">
        <f t="shared" si="625"/>
        <v>1</v>
      </c>
      <c r="N4452" s="2">
        <f t="shared" si="626"/>
        <v>3721.0526315789471</v>
      </c>
      <c r="O4452">
        <f t="shared" si="629"/>
        <v>977.02127659574455</v>
      </c>
      <c r="P4452">
        <f t="shared" si="627"/>
        <v>192000</v>
      </c>
      <c r="Q4452" s="2">
        <f t="shared" si="628"/>
        <v>196698.0739081747</v>
      </c>
      <c r="R4452">
        <f>Q4452/MainSheet!$C$8*(G4452-G4451)+R4451</f>
        <v>7058.0059100068684</v>
      </c>
      <c r="S4452">
        <f t="shared" si="630"/>
        <v>113911.677254615</v>
      </c>
      <c r="T4452">
        <f t="shared" si="622"/>
        <v>44.499999999999716</v>
      </c>
      <c r="U4452" s="1">
        <f>Q4452/MainSheet!$C$22</f>
        <v>1</v>
      </c>
    </row>
    <row r="4453" spans="7:21">
      <c r="G4453">
        <f t="shared" si="623"/>
        <v>44.509999999999714</v>
      </c>
      <c r="H4453">
        <f t="shared" si="624"/>
        <v>198000</v>
      </c>
      <c r="I4453" s="2">
        <f>MIN(MainSheet!$C$10/MainSheet!$C$9,MainSheet!$K$9*60)</f>
        <v>660</v>
      </c>
      <c r="J4453" s="1">
        <f>IF(G4453&gt;MainSheet!$C$11,IF(J4452&gt;=0.999,1,(G4453-MainSheet!$C$11)*I4453/$B$2/60),0)</f>
        <v>1</v>
      </c>
      <c r="K4453" s="1">
        <f>IF(G4453&gt;MainSheet!$C$11+$B$6,IF(K4452&gt;=0.999,1,(G4453-MainSheet!$C$11-$B$6)*I4453/$C$2/60),0)</f>
        <v>1</v>
      </c>
      <c r="L4453" s="1">
        <f>IF(G4453&gt;MainSheet!$C$11+$B$6+$C$6,IF(L4452&gt;=0.999,1,(G4453-MainSheet!$C$11-$B$6-$C$6)*I4453/$D$2/60),0)</f>
        <v>1</v>
      </c>
      <c r="M4453">
        <f t="shared" si="625"/>
        <v>1</v>
      </c>
      <c r="N4453" s="2">
        <f t="shared" si="626"/>
        <v>3721.0526315789471</v>
      </c>
      <c r="O4453">
        <f t="shared" si="629"/>
        <v>977.02127659574455</v>
      </c>
      <c r="P4453">
        <f t="shared" si="627"/>
        <v>192000</v>
      </c>
      <c r="Q4453" s="2">
        <f t="shared" si="628"/>
        <v>196698.0739081747</v>
      </c>
      <c r="R4453">
        <f>Q4453/MainSheet!$C$8*(G4453-G4452)+R4452</f>
        <v>7060.0371564977022</v>
      </c>
      <c r="S4453">
        <f t="shared" si="630"/>
        <v>113944.46026693303</v>
      </c>
      <c r="T4453">
        <f t="shared" si="622"/>
        <v>44.509999999999714</v>
      </c>
      <c r="U4453" s="1">
        <f>Q4453/MainSheet!$C$22</f>
        <v>1</v>
      </c>
    </row>
    <row r="4454" spans="7:21">
      <c r="G4454">
        <f t="shared" si="623"/>
        <v>44.519999999999712</v>
      </c>
      <c r="H4454">
        <f t="shared" si="624"/>
        <v>198000</v>
      </c>
      <c r="I4454" s="2">
        <f>MIN(MainSheet!$C$10/MainSheet!$C$9,MainSheet!$K$9*60)</f>
        <v>660</v>
      </c>
      <c r="J4454" s="1">
        <f>IF(G4454&gt;MainSheet!$C$11,IF(J4453&gt;=0.999,1,(G4454-MainSheet!$C$11)*I4454/$B$2/60),0)</f>
        <v>1</v>
      </c>
      <c r="K4454" s="1">
        <f>IF(G4454&gt;MainSheet!$C$11+$B$6,IF(K4453&gt;=0.999,1,(G4454-MainSheet!$C$11-$B$6)*I4454/$C$2/60),0)</f>
        <v>1</v>
      </c>
      <c r="L4454" s="1">
        <f>IF(G4454&gt;MainSheet!$C$11+$B$6+$C$6,IF(L4453&gt;=0.999,1,(G4454-MainSheet!$C$11-$B$6-$C$6)*I4454/$D$2/60),0)</f>
        <v>1</v>
      </c>
      <c r="M4454">
        <f t="shared" si="625"/>
        <v>1</v>
      </c>
      <c r="N4454" s="2">
        <f t="shared" si="626"/>
        <v>3721.0526315789471</v>
      </c>
      <c r="O4454">
        <f t="shared" si="629"/>
        <v>977.02127659574455</v>
      </c>
      <c r="P4454">
        <f t="shared" si="627"/>
        <v>192000</v>
      </c>
      <c r="Q4454" s="2">
        <f t="shared" si="628"/>
        <v>196698.0739081747</v>
      </c>
      <c r="R4454">
        <f>Q4454/MainSheet!$C$8*(G4454-G4453)+R4453</f>
        <v>7062.068402988536</v>
      </c>
      <c r="S4454">
        <f t="shared" si="630"/>
        <v>113977.24327925107</v>
      </c>
      <c r="T4454">
        <f t="shared" si="622"/>
        <v>44.519999999999712</v>
      </c>
      <c r="U4454" s="1">
        <f>Q4454/MainSheet!$C$22</f>
        <v>1</v>
      </c>
    </row>
    <row r="4455" spans="7:21">
      <c r="G4455">
        <f t="shared" si="623"/>
        <v>44.52999999999971</v>
      </c>
      <c r="H4455">
        <f t="shared" si="624"/>
        <v>198000</v>
      </c>
      <c r="I4455" s="2">
        <f>MIN(MainSheet!$C$10/MainSheet!$C$9,MainSheet!$K$9*60)</f>
        <v>660</v>
      </c>
      <c r="J4455" s="1">
        <f>IF(G4455&gt;MainSheet!$C$11,IF(J4454&gt;=0.999,1,(G4455-MainSheet!$C$11)*I4455/$B$2/60),0)</f>
        <v>1</v>
      </c>
      <c r="K4455" s="1">
        <f>IF(G4455&gt;MainSheet!$C$11+$B$6,IF(K4454&gt;=0.999,1,(G4455-MainSheet!$C$11-$B$6)*I4455/$C$2/60),0)</f>
        <v>1</v>
      </c>
      <c r="L4455" s="1">
        <f>IF(G4455&gt;MainSheet!$C$11+$B$6+$C$6,IF(L4454&gt;=0.999,1,(G4455-MainSheet!$C$11-$B$6-$C$6)*I4455/$D$2/60),0)</f>
        <v>1</v>
      </c>
      <c r="M4455">
        <f t="shared" si="625"/>
        <v>1</v>
      </c>
      <c r="N4455" s="2">
        <f t="shared" si="626"/>
        <v>3721.0526315789471</v>
      </c>
      <c r="O4455">
        <f t="shared" si="629"/>
        <v>977.02127659574455</v>
      </c>
      <c r="P4455">
        <f t="shared" si="627"/>
        <v>192000</v>
      </c>
      <c r="Q4455" s="2">
        <f t="shared" si="628"/>
        <v>196698.0739081747</v>
      </c>
      <c r="R4455">
        <f>Q4455/MainSheet!$C$8*(G4455-G4454)+R4454</f>
        <v>7064.0996494793699</v>
      </c>
      <c r="S4455">
        <f t="shared" si="630"/>
        <v>114010.0262915691</v>
      </c>
      <c r="T4455">
        <f t="shared" si="622"/>
        <v>44.52999999999971</v>
      </c>
      <c r="U4455" s="1">
        <f>Q4455/MainSheet!$C$22</f>
        <v>1</v>
      </c>
    </row>
    <row r="4456" spans="7:21">
      <c r="G4456">
        <f t="shared" si="623"/>
        <v>44.539999999999708</v>
      </c>
      <c r="H4456">
        <f t="shared" si="624"/>
        <v>198000</v>
      </c>
      <c r="I4456" s="2">
        <f>MIN(MainSheet!$C$10/MainSheet!$C$9,MainSheet!$K$9*60)</f>
        <v>660</v>
      </c>
      <c r="J4456" s="1">
        <f>IF(G4456&gt;MainSheet!$C$11,IF(J4455&gt;=0.999,1,(G4456-MainSheet!$C$11)*I4456/$B$2/60),0)</f>
        <v>1</v>
      </c>
      <c r="K4456" s="1">
        <f>IF(G4456&gt;MainSheet!$C$11+$B$6,IF(K4455&gt;=0.999,1,(G4456-MainSheet!$C$11-$B$6)*I4456/$C$2/60),0)</f>
        <v>1</v>
      </c>
      <c r="L4456" s="1">
        <f>IF(G4456&gt;MainSheet!$C$11+$B$6+$C$6,IF(L4455&gt;=0.999,1,(G4456-MainSheet!$C$11-$B$6-$C$6)*I4456/$D$2/60),0)</f>
        <v>1</v>
      </c>
      <c r="M4456">
        <f t="shared" si="625"/>
        <v>1</v>
      </c>
      <c r="N4456" s="2">
        <f t="shared" si="626"/>
        <v>3721.0526315789471</v>
      </c>
      <c r="O4456">
        <f t="shared" si="629"/>
        <v>977.02127659574455</v>
      </c>
      <c r="P4456">
        <f t="shared" si="627"/>
        <v>192000</v>
      </c>
      <c r="Q4456" s="2">
        <f t="shared" si="628"/>
        <v>196698.0739081747</v>
      </c>
      <c r="R4456">
        <f>Q4456/MainSheet!$C$8*(G4456-G4455)+R4455</f>
        <v>7066.1308959702037</v>
      </c>
      <c r="S4456">
        <f t="shared" si="630"/>
        <v>114042.80930388713</v>
      </c>
      <c r="T4456">
        <f t="shared" si="622"/>
        <v>44.539999999999708</v>
      </c>
      <c r="U4456" s="1">
        <f>Q4456/MainSheet!$C$22</f>
        <v>1</v>
      </c>
    </row>
    <row r="4457" spans="7:21">
      <c r="G4457">
        <f t="shared" si="623"/>
        <v>44.549999999999706</v>
      </c>
      <c r="H4457">
        <f t="shared" si="624"/>
        <v>198000</v>
      </c>
      <c r="I4457" s="2">
        <f>MIN(MainSheet!$C$10/MainSheet!$C$9,MainSheet!$K$9*60)</f>
        <v>660</v>
      </c>
      <c r="J4457" s="1">
        <f>IF(G4457&gt;MainSheet!$C$11,IF(J4456&gt;=0.999,1,(G4457-MainSheet!$C$11)*I4457/$B$2/60),0)</f>
        <v>1</v>
      </c>
      <c r="K4457" s="1">
        <f>IF(G4457&gt;MainSheet!$C$11+$B$6,IF(K4456&gt;=0.999,1,(G4457-MainSheet!$C$11-$B$6)*I4457/$C$2/60),0)</f>
        <v>1</v>
      </c>
      <c r="L4457" s="1">
        <f>IF(G4457&gt;MainSheet!$C$11+$B$6+$C$6,IF(L4456&gt;=0.999,1,(G4457-MainSheet!$C$11-$B$6-$C$6)*I4457/$D$2/60),0)</f>
        <v>1</v>
      </c>
      <c r="M4457">
        <f t="shared" si="625"/>
        <v>1</v>
      </c>
      <c r="N4457" s="2">
        <f t="shared" si="626"/>
        <v>3721.0526315789471</v>
      </c>
      <c r="O4457">
        <f t="shared" si="629"/>
        <v>977.02127659574455</v>
      </c>
      <c r="P4457">
        <f t="shared" si="627"/>
        <v>192000</v>
      </c>
      <c r="Q4457" s="2">
        <f t="shared" si="628"/>
        <v>196698.0739081747</v>
      </c>
      <c r="R4457">
        <f>Q4457/MainSheet!$C$8*(G4457-G4456)+R4456</f>
        <v>7068.1621424610375</v>
      </c>
      <c r="S4457">
        <f t="shared" si="630"/>
        <v>114075.59231620516</v>
      </c>
      <c r="T4457">
        <f t="shared" si="622"/>
        <v>44.549999999999706</v>
      </c>
      <c r="U4457" s="1">
        <f>Q4457/MainSheet!$C$22</f>
        <v>1</v>
      </c>
    </row>
    <row r="4458" spans="7:21">
      <c r="G4458">
        <f t="shared" si="623"/>
        <v>44.559999999999704</v>
      </c>
      <c r="H4458">
        <f t="shared" si="624"/>
        <v>198000</v>
      </c>
      <c r="I4458" s="2">
        <f>MIN(MainSheet!$C$10/MainSheet!$C$9,MainSheet!$K$9*60)</f>
        <v>660</v>
      </c>
      <c r="J4458" s="1">
        <f>IF(G4458&gt;MainSheet!$C$11,IF(J4457&gt;=0.999,1,(G4458-MainSheet!$C$11)*I4458/$B$2/60),0)</f>
        <v>1</v>
      </c>
      <c r="K4458" s="1">
        <f>IF(G4458&gt;MainSheet!$C$11+$B$6,IF(K4457&gt;=0.999,1,(G4458-MainSheet!$C$11-$B$6)*I4458/$C$2/60),0)</f>
        <v>1</v>
      </c>
      <c r="L4458" s="1">
        <f>IF(G4458&gt;MainSheet!$C$11+$B$6+$C$6,IF(L4457&gt;=0.999,1,(G4458-MainSheet!$C$11-$B$6-$C$6)*I4458/$D$2/60),0)</f>
        <v>1</v>
      </c>
      <c r="M4458">
        <f t="shared" si="625"/>
        <v>1</v>
      </c>
      <c r="N4458" s="2">
        <f t="shared" si="626"/>
        <v>3721.0526315789471</v>
      </c>
      <c r="O4458">
        <f t="shared" si="629"/>
        <v>977.02127659574455</v>
      </c>
      <c r="P4458">
        <f t="shared" si="627"/>
        <v>192000</v>
      </c>
      <c r="Q4458" s="2">
        <f t="shared" si="628"/>
        <v>196698.0739081747</v>
      </c>
      <c r="R4458">
        <f>Q4458/MainSheet!$C$8*(G4458-G4457)+R4457</f>
        <v>7070.1933889518714</v>
      </c>
      <c r="S4458">
        <f t="shared" si="630"/>
        <v>114108.37532852319</v>
      </c>
      <c r="T4458">
        <f t="shared" si="622"/>
        <v>44.559999999999704</v>
      </c>
      <c r="U4458" s="1">
        <f>Q4458/MainSheet!$C$22</f>
        <v>1</v>
      </c>
    </row>
    <row r="4459" spans="7:21">
      <c r="G4459">
        <f t="shared" si="623"/>
        <v>44.569999999999702</v>
      </c>
      <c r="H4459">
        <f t="shared" si="624"/>
        <v>198000</v>
      </c>
      <c r="I4459" s="2">
        <f>MIN(MainSheet!$C$10/MainSheet!$C$9,MainSheet!$K$9*60)</f>
        <v>660</v>
      </c>
      <c r="J4459" s="1">
        <f>IF(G4459&gt;MainSheet!$C$11,IF(J4458&gt;=0.999,1,(G4459-MainSheet!$C$11)*I4459/$B$2/60),0)</f>
        <v>1</v>
      </c>
      <c r="K4459" s="1">
        <f>IF(G4459&gt;MainSheet!$C$11+$B$6,IF(K4458&gt;=0.999,1,(G4459-MainSheet!$C$11-$B$6)*I4459/$C$2/60),0)</f>
        <v>1</v>
      </c>
      <c r="L4459" s="1">
        <f>IF(G4459&gt;MainSheet!$C$11+$B$6+$C$6,IF(L4458&gt;=0.999,1,(G4459-MainSheet!$C$11-$B$6-$C$6)*I4459/$D$2/60),0)</f>
        <v>1</v>
      </c>
      <c r="M4459">
        <f t="shared" si="625"/>
        <v>1</v>
      </c>
      <c r="N4459" s="2">
        <f t="shared" si="626"/>
        <v>3721.0526315789471</v>
      </c>
      <c r="O4459">
        <f t="shared" si="629"/>
        <v>977.02127659574455</v>
      </c>
      <c r="P4459">
        <f t="shared" si="627"/>
        <v>192000</v>
      </c>
      <c r="Q4459" s="2">
        <f t="shared" si="628"/>
        <v>196698.0739081747</v>
      </c>
      <c r="R4459">
        <f>Q4459/MainSheet!$C$8*(G4459-G4458)+R4458</f>
        <v>7072.2246354427052</v>
      </c>
      <c r="S4459">
        <f t="shared" si="630"/>
        <v>114141.15834084123</v>
      </c>
      <c r="T4459">
        <f t="shared" si="622"/>
        <v>44.569999999999702</v>
      </c>
      <c r="U4459" s="1">
        <f>Q4459/MainSheet!$C$22</f>
        <v>1</v>
      </c>
    </row>
    <row r="4460" spans="7:21">
      <c r="G4460">
        <f t="shared" si="623"/>
        <v>44.5799999999997</v>
      </c>
      <c r="H4460">
        <f t="shared" si="624"/>
        <v>198000</v>
      </c>
      <c r="I4460" s="2">
        <f>MIN(MainSheet!$C$10/MainSheet!$C$9,MainSheet!$K$9*60)</f>
        <v>660</v>
      </c>
      <c r="J4460" s="1">
        <f>IF(G4460&gt;MainSheet!$C$11,IF(J4459&gt;=0.999,1,(G4460-MainSheet!$C$11)*I4460/$B$2/60),0)</f>
        <v>1</v>
      </c>
      <c r="K4460" s="1">
        <f>IF(G4460&gt;MainSheet!$C$11+$B$6,IF(K4459&gt;=0.999,1,(G4460-MainSheet!$C$11-$B$6)*I4460/$C$2/60),0)</f>
        <v>1</v>
      </c>
      <c r="L4460" s="1">
        <f>IF(G4460&gt;MainSheet!$C$11+$B$6+$C$6,IF(L4459&gt;=0.999,1,(G4460-MainSheet!$C$11-$B$6-$C$6)*I4460/$D$2/60),0)</f>
        <v>1</v>
      </c>
      <c r="M4460">
        <f t="shared" si="625"/>
        <v>1</v>
      </c>
      <c r="N4460" s="2">
        <f t="shared" si="626"/>
        <v>3721.0526315789471</v>
      </c>
      <c r="O4460">
        <f t="shared" si="629"/>
        <v>977.02127659574455</v>
      </c>
      <c r="P4460">
        <f t="shared" si="627"/>
        <v>192000</v>
      </c>
      <c r="Q4460" s="2">
        <f t="shared" si="628"/>
        <v>196698.0739081747</v>
      </c>
      <c r="R4460">
        <f>Q4460/MainSheet!$C$8*(G4460-G4459)+R4459</f>
        <v>7074.2558819335391</v>
      </c>
      <c r="S4460">
        <f t="shared" si="630"/>
        <v>114173.94135315926</v>
      </c>
      <c r="T4460">
        <f t="shared" si="622"/>
        <v>44.5799999999997</v>
      </c>
      <c r="U4460" s="1">
        <f>Q4460/MainSheet!$C$22</f>
        <v>1</v>
      </c>
    </row>
    <row r="4461" spans="7:21">
      <c r="G4461">
        <f t="shared" si="623"/>
        <v>44.589999999999698</v>
      </c>
      <c r="H4461">
        <f t="shared" si="624"/>
        <v>198000</v>
      </c>
      <c r="I4461" s="2">
        <f>MIN(MainSheet!$C$10/MainSheet!$C$9,MainSheet!$K$9*60)</f>
        <v>660</v>
      </c>
      <c r="J4461" s="1">
        <f>IF(G4461&gt;MainSheet!$C$11,IF(J4460&gt;=0.999,1,(G4461-MainSheet!$C$11)*I4461/$B$2/60),0)</f>
        <v>1</v>
      </c>
      <c r="K4461" s="1">
        <f>IF(G4461&gt;MainSheet!$C$11+$B$6,IF(K4460&gt;=0.999,1,(G4461-MainSheet!$C$11-$B$6)*I4461/$C$2/60),0)</f>
        <v>1</v>
      </c>
      <c r="L4461" s="1">
        <f>IF(G4461&gt;MainSheet!$C$11+$B$6+$C$6,IF(L4460&gt;=0.999,1,(G4461-MainSheet!$C$11-$B$6-$C$6)*I4461/$D$2/60),0)</f>
        <v>1</v>
      </c>
      <c r="M4461">
        <f t="shared" si="625"/>
        <v>1</v>
      </c>
      <c r="N4461" s="2">
        <f t="shared" si="626"/>
        <v>3721.0526315789471</v>
      </c>
      <c r="O4461">
        <f t="shared" si="629"/>
        <v>977.02127659574455</v>
      </c>
      <c r="P4461">
        <f t="shared" si="627"/>
        <v>192000</v>
      </c>
      <c r="Q4461" s="2">
        <f t="shared" si="628"/>
        <v>196698.0739081747</v>
      </c>
      <c r="R4461">
        <f>Q4461/MainSheet!$C$8*(G4461-G4460)+R4460</f>
        <v>7076.2871284243729</v>
      </c>
      <c r="S4461">
        <f t="shared" si="630"/>
        <v>114206.72436547729</v>
      </c>
      <c r="T4461">
        <f t="shared" si="622"/>
        <v>44.589999999999698</v>
      </c>
      <c r="U4461" s="1">
        <f>Q4461/MainSheet!$C$22</f>
        <v>1</v>
      </c>
    </row>
    <row r="4462" spans="7:21">
      <c r="G4462">
        <f t="shared" si="623"/>
        <v>44.599999999999696</v>
      </c>
      <c r="H4462">
        <f t="shared" si="624"/>
        <v>198000</v>
      </c>
      <c r="I4462" s="2">
        <f>MIN(MainSheet!$C$10/MainSheet!$C$9,MainSheet!$K$9*60)</f>
        <v>660</v>
      </c>
      <c r="J4462" s="1">
        <f>IF(G4462&gt;MainSheet!$C$11,IF(J4461&gt;=0.999,1,(G4462-MainSheet!$C$11)*I4462/$B$2/60),0)</f>
        <v>1</v>
      </c>
      <c r="K4462" s="1">
        <f>IF(G4462&gt;MainSheet!$C$11+$B$6,IF(K4461&gt;=0.999,1,(G4462-MainSheet!$C$11-$B$6)*I4462/$C$2/60),0)</f>
        <v>1</v>
      </c>
      <c r="L4462" s="1">
        <f>IF(G4462&gt;MainSheet!$C$11+$B$6+$C$6,IF(L4461&gt;=0.999,1,(G4462-MainSheet!$C$11-$B$6-$C$6)*I4462/$D$2/60),0)</f>
        <v>1</v>
      </c>
      <c r="M4462">
        <f t="shared" si="625"/>
        <v>1</v>
      </c>
      <c r="N4462" s="2">
        <f t="shared" si="626"/>
        <v>3721.0526315789471</v>
      </c>
      <c r="O4462">
        <f t="shared" si="629"/>
        <v>977.02127659574455</v>
      </c>
      <c r="P4462">
        <f t="shared" si="627"/>
        <v>192000</v>
      </c>
      <c r="Q4462" s="2">
        <f t="shared" si="628"/>
        <v>196698.0739081747</v>
      </c>
      <c r="R4462">
        <f>Q4462/MainSheet!$C$8*(G4462-G4461)+R4461</f>
        <v>7078.3183749152067</v>
      </c>
      <c r="S4462">
        <f t="shared" si="630"/>
        <v>114239.50737779532</v>
      </c>
      <c r="T4462">
        <f t="shared" si="622"/>
        <v>44.599999999999696</v>
      </c>
      <c r="U4462" s="1">
        <f>Q4462/MainSheet!$C$22</f>
        <v>1</v>
      </c>
    </row>
    <row r="4463" spans="7:21">
      <c r="G4463">
        <f t="shared" si="623"/>
        <v>44.609999999999694</v>
      </c>
      <c r="H4463">
        <f t="shared" si="624"/>
        <v>198000</v>
      </c>
      <c r="I4463" s="2">
        <f>MIN(MainSheet!$C$10/MainSheet!$C$9,MainSheet!$K$9*60)</f>
        <v>660</v>
      </c>
      <c r="J4463" s="1">
        <f>IF(G4463&gt;MainSheet!$C$11,IF(J4462&gt;=0.999,1,(G4463-MainSheet!$C$11)*I4463/$B$2/60),0)</f>
        <v>1</v>
      </c>
      <c r="K4463" s="1">
        <f>IF(G4463&gt;MainSheet!$C$11+$B$6,IF(K4462&gt;=0.999,1,(G4463-MainSheet!$C$11-$B$6)*I4463/$C$2/60),0)</f>
        <v>1</v>
      </c>
      <c r="L4463" s="1">
        <f>IF(G4463&gt;MainSheet!$C$11+$B$6+$C$6,IF(L4462&gt;=0.999,1,(G4463-MainSheet!$C$11-$B$6-$C$6)*I4463/$D$2/60),0)</f>
        <v>1</v>
      </c>
      <c r="M4463">
        <f t="shared" si="625"/>
        <v>1</v>
      </c>
      <c r="N4463" s="2">
        <f t="shared" si="626"/>
        <v>3721.0526315789471</v>
      </c>
      <c r="O4463">
        <f t="shared" si="629"/>
        <v>977.02127659574455</v>
      </c>
      <c r="P4463">
        <f t="shared" si="627"/>
        <v>192000</v>
      </c>
      <c r="Q4463" s="2">
        <f t="shared" si="628"/>
        <v>196698.0739081747</v>
      </c>
      <c r="R4463">
        <f>Q4463/MainSheet!$C$8*(G4463-G4462)+R4462</f>
        <v>7080.3496214060406</v>
      </c>
      <c r="S4463">
        <f t="shared" si="630"/>
        <v>114272.29039011335</v>
      </c>
      <c r="T4463">
        <f t="shared" si="622"/>
        <v>44.609999999999694</v>
      </c>
      <c r="U4463" s="1">
        <f>Q4463/MainSheet!$C$22</f>
        <v>1</v>
      </c>
    </row>
    <row r="4464" spans="7:21">
      <c r="G4464">
        <f t="shared" si="623"/>
        <v>44.619999999999692</v>
      </c>
      <c r="H4464">
        <f t="shared" si="624"/>
        <v>198000</v>
      </c>
      <c r="I4464" s="2">
        <f>MIN(MainSheet!$C$10/MainSheet!$C$9,MainSheet!$K$9*60)</f>
        <v>660</v>
      </c>
      <c r="J4464" s="1">
        <f>IF(G4464&gt;MainSheet!$C$11,IF(J4463&gt;=0.999,1,(G4464-MainSheet!$C$11)*I4464/$B$2/60),0)</f>
        <v>1</v>
      </c>
      <c r="K4464" s="1">
        <f>IF(G4464&gt;MainSheet!$C$11+$B$6,IF(K4463&gt;=0.999,1,(G4464-MainSheet!$C$11-$B$6)*I4464/$C$2/60),0)</f>
        <v>1</v>
      </c>
      <c r="L4464" s="1">
        <f>IF(G4464&gt;MainSheet!$C$11+$B$6+$C$6,IF(L4463&gt;=0.999,1,(G4464-MainSheet!$C$11-$B$6-$C$6)*I4464/$D$2/60),0)</f>
        <v>1</v>
      </c>
      <c r="M4464">
        <f t="shared" si="625"/>
        <v>1</v>
      </c>
      <c r="N4464" s="2">
        <f t="shared" si="626"/>
        <v>3721.0526315789471</v>
      </c>
      <c r="O4464">
        <f t="shared" si="629"/>
        <v>977.02127659574455</v>
      </c>
      <c r="P4464">
        <f t="shared" si="627"/>
        <v>192000</v>
      </c>
      <c r="Q4464" s="2">
        <f t="shared" si="628"/>
        <v>196698.0739081747</v>
      </c>
      <c r="R4464">
        <f>Q4464/MainSheet!$C$8*(G4464-G4463)+R4463</f>
        <v>7082.3808678968744</v>
      </c>
      <c r="S4464">
        <f t="shared" si="630"/>
        <v>114305.07340243139</v>
      </c>
      <c r="T4464">
        <f t="shared" si="622"/>
        <v>44.619999999999692</v>
      </c>
      <c r="U4464" s="1">
        <f>Q4464/MainSheet!$C$22</f>
        <v>1</v>
      </c>
    </row>
    <row r="4465" spans="7:21">
      <c r="G4465">
        <f t="shared" si="623"/>
        <v>44.62999999999969</v>
      </c>
      <c r="H4465">
        <f t="shared" si="624"/>
        <v>198000</v>
      </c>
      <c r="I4465" s="2">
        <f>MIN(MainSheet!$C$10/MainSheet!$C$9,MainSheet!$K$9*60)</f>
        <v>660</v>
      </c>
      <c r="J4465" s="1">
        <f>IF(G4465&gt;MainSheet!$C$11,IF(J4464&gt;=0.999,1,(G4465-MainSheet!$C$11)*I4465/$B$2/60),0)</f>
        <v>1</v>
      </c>
      <c r="K4465" s="1">
        <f>IF(G4465&gt;MainSheet!$C$11+$B$6,IF(K4464&gt;=0.999,1,(G4465-MainSheet!$C$11-$B$6)*I4465/$C$2/60),0)</f>
        <v>1</v>
      </c>
      <c r="L4465" s="1">
        <f>IF(G4465&gt;MainSheet!$C$11+$B$6+$C$6,IF(L4464&gt;=0.999,1,(G4465-MainSheet!$C$11-$B$6-$C$6)*I4465/$D$2/60),0)</f>
        <v>1</v>
      </c>
      <c r="M4465">
        <f t="shared" si="625"/>
        <v>1</v>
      </c>
      <c r="N4465" s="2">
        <f t="shared" si="626"/>
        <v>3721.0526315789471</v>
      </c>
      <c r="O4465">
        <f t="shared" si="629"/>
        <v>977.02127659574455</v>
      </c>
      <c r="P4465">
        <f t="shared" si="627"/>
        <v>192000</v>
      </c>
      <c r="Q4465" s="2">
        <f t="shared" si="628"/>
        <v>196698.0739081747</v>
      </c>
      <c r="R4465">
        <f>Q4465/MainSheet!$C$8*(G4465-G4464)+R4464</f>
        <v>7084.4121143877082</v>
      </c>
      <c r="S4465">
        <f t="shared" si="630"/>
        <v>114337.85641474942</v>
      </c>
      <c r="T4465">
        <f t="shared" si="622"/>
        <v>44.62999999999969</v>
      </c>
      <c r="U4465" s="1">
        <f>Q4465/MainSheet!$C$22</f>
        <v>1</v>
      </c>
    </row>
    <row r="4466" spans="7:21">
      <c r="G4466">
        <f t="shared" si="623"/>
        <v>44.639999999999688</v>
      </c>
      <c r="H4466">
        <f t="shared" si="624"/>
        <v>198000</v>
      </c>
      <c r="I4466" s="2">
        <f>MIN(MainSheet!$C$10/MainSheet!$C$9,MainSheet!$K$9*60)</f>
        <v>660</v>
      </c>
      <c r="J4466" s="1">
        <f>IF(G4466&gt;MainSheet!$C$11,IF(J4465&gt;=0.999,1,(G4466-MainSheet!$C$11)*I4466/$B$2/60),0)</f>
        <v>1</v>
      </c>
      <c r="K4466" s="1">
        <f>IF(G4466&gt;MainSheet!$C$11+$B$6,IF(K4465&gt;=0.999,1,(G4466-MainSheet!$C$11-$B$6)*I4466/$C$2/60),0)</f>
        <v>1</v>
      </c>
      <c r="L4466" s="1">
        <f>IF(G4466&gt;MainSheet!$C$11+$B$6+$C$6,IF(L4465&gt;=0.999,1,(G4466-MainSheet!$C$11-$B$6-$C$6)*I4466/$D$2/60),0)</f>
        <v>1</v>
      </c>
      <c r="M4466">
        <f t="shared" si="625"/>
        <v>1</v>
      </c>
      <c r="N4466" s="2">
        <f t="shared" si="626"/>
        <v>3721.0526315789471</v>
      </c>
      <c r="O4466">
        <f t="shared" si="629"/>
        <v>977.02127659574455</v>
      </c>
      <c r="P4466">
        <f t="shared" si="627"/>
        <v>192000</v>
      </c>
      <c r="Q4466" s="2">
        <f t="shared" si="628"/>
        <v>196698.0739081747</v>
      </c>
      <c r="R4466">
        <f>Q4466/MainSheet!$C$8*(G4466-G4465)+R4465</f>
        <v>7086.4433608785421</v>
      </c>
      <c r="S4466">
        <f t="shared" si="630"/>
        <v>114370.63942706745</v>
      </c>
      <c r="T4466">
        <f t="shared" si="622"/>
        <v>44.639999999999688</v>
      </c>
      <c r="U4466" s="1">
        <f>Q4466/MainSheet!$C$22</f>
        <v>1</v>
      </c>
    </row>
    <row r="4467" spans="7:21">
      <c r="G4467">
        <f t="shared" si="623"/>
        <v>44.649999999999686</v>
      </c>
      <c r="H4467">
        <f t="shared" si="624"/>
        <v>198000</v>
      </c>
      <c r="I4467" s="2">
        <f>MIN(MainSheet!$C$10/MainSheet!$C$9,MainSheet!$K$9*60)</f>
        <v>660</v>
      </c>
      <c r="J4467" s="1">
        <f>IF(G4467&gt;MainSheet!$C$11,IF(J4466&gt;=0.999,1,(G4467-MainSheet!$C$11)*I4467/$B$2/60),0)</f>
        <v>1</v>
      </c>
      <c r="K4467" s="1">
        <f>IF(G4467&gt;MainSheet!$C$11+$B$6,IF(K4466&gt;=0.999,1,(G4467-MainSheet!$C$11-$B$6)*I4467/$C$2/60),0)</f>
        <v>1</v>
      </c>
      <c r="L4467" s="1">
        <f>IF(G4467&gt;MainSheet!$C$11+$B$6+$C$6,IF(L4466&gt;=0.999,1,(G4467-MainSheet!$C$11-$B$6-$C$6)*I4467/$D$2/60),0)</f>
        <v>1</v>
      </c>
      <c r="M4467">
        <f t="shared" si="625"/>
        <v>1</v>
      </c>
      <c r="N4467" s="2">
        <f t="shared" si="626"/>
        <v>3721.0526315789471</v>
      </c>
      <c r="O4467">
        <f t="shared" si="629"/>
        <v>977.02127659574455</v>
      </c>
      <c r="P4467">
        <f t="shared" si="627"/>
        <v>192000</v>
      </c>
      <c r="Q4467" s="2">
        <f t="shared" si="628"/>
        <v>196698.0739081747</v>
      </c>
      <c r="R4467">
        <f>Q4467/MainSheet!$C$8*(G4467-G4466)+R4466</f>
        <v>7088.4746073693759</v>
      </c>
      <c r="S4467">
        <f t="shared" si="630"/>
        <v>114403.42243938548</v>
      </c>
      <c r="T4467">
        <f t="shared" si="622"/>
        <v>44.649999999999686</v>
      </c>
      <c r="U4467" s="1">
        <f>Q4467/MainSheet!$C$22</f>
        <v>1</v>
      </c>
    </row>
    <row r="4468" spans="7:21">
      <c r="G4468">
        <f t="shared" si="623"/>
        <v>44.659999999999684</v>
      </c>
      <c r="H4468">
        <f t="shared" si="624"/>
        <v>198000</v>
      </c>
      <c r="I4468" s="2">
        <f>MIN(MainSheet!$C$10/MainSheet!$C$9,MainSheet!$K$9*60)</f>
        <v>660</v>
      </c>
      <c r="J4468" s="1">
        <f>IF(G4468&gt;MainSheet!$C$11,IF(J4467&gt;=0.999,1,(G4468-MainSheet!$C$11)*I4468/$B$2/60),0)</f>
        <v>1</v>
      </c>
      <c r="K4468" s="1">
        <f>IF(G4468&gt;MainSheet!$C$11+$B$6,IF(K4467&gt;=0.999,1,(G4468-MainSheet!$C$11-$B$6)*I4468/$C$2/60),0)</f>
        <v>1</v>
      </c>
      <c r="L4468" s="1">
        <f>IF(G4468&gt;MainSheet!$C$11+$B$6+$C$6,IF(L4467&gt;=0.999,1,(G4468-MainSheet!$C$11-$B$6-$C$6)*I4468/$D$2/60),0)</f>
        <v>1</v>
      </c>
      <c r="M4468">
        <f t="shared" si="625"/>
        <v>1</v>
      </c>
      <c r="N4468" s="2">
        <f t="shared" si="626"/>
        <v>3721.0526315789471</v>
      </c>
      <c r="O4468">
        <f t="shared" si="629"/>
        <v>977.02127659574455</v>
      </c>
      <c r="P4468">
        <f t="shared" si="627"/>
        <v>192000</v>
      </c>
      <c r="Q4468" s="2">
        <f t="shared" si="628"/>
        <v>196698.0739081747</v>
      </c>
      <c r="R4468">
        <f>Q4468/MainSheet!$C$8*(G4468-G4467)+R4467</f>
        <v>7090.5058538602098</v>
      </c>
      <c r="S4468">
        <f t="shared" si="630"/>
        <v>114436.20545170351</v>
      </c>
      <c r="T4468">
        <f t="shared" si="622"/>
        <v>44.659999999999684</v>
      </c>
      <c r="U4468" s="1">
        <f>Q4468/MainSheet!$C$22</f>
        <v>1</v>
      </c>
    </row>
    <row r="4469" spans="7:21">
      <c r="G4469">
        <f t="shared" si="623"/>
        <v>44.669999999999682</v>
      </c>
      <c r="H4469">
        <f t="shared" si="624"/>
        <v>198000</v>
      </c>
      <c r="I4469" s="2">
        <f>MIN(MainSheet!$C$10/MainSheet!$C$9,MainSheet!$K$9*60)</f>
        <v>660</v>
      </c>
      <c r="J4469" s="1">
        <f>IF(G4469&gt;MainSheet!$C$11,IF(J4468&gt;=0.999,1,(G4469-MainSheet!$C$11)*I4469/$B$2/60),0)</f>
        <v>1</v>
      </c>
      <c r="K4469" s="1">
        <f>IF(G4469&gt;MainSheet!$C$11+$B$6,IF(K4468&gt;=0.999,1,(G4469-MainSheet!$C$11-$B$6)*I4469/$C$2/60),0)</f>
        <v>1</v>
      </c>
      <c r="L4469" s="1">
        <f>IF(G4469&gt;MainSheet!$C$11+$B$6+$C$6,IF(L4468&gt;=0.999,1,(G4469-MainSheet!$C$11-$B$6-$C$6)*I4469/$D$2/60),0)</f>
        <v>1</v>
      </c>
      <c r="M4469">
        <f t="shared" si="625"/>
        <v>1</v>
      </c>
      <c r="N4469" s="2">
        <f t="shared" si="626"/>
        <v>3721.0526315789471</v>
      </c>
      <c r="O4469">
        <f t="shared" si="629"/>
        <v>977.02127659574455</v>
      </c>
      <c r="P4469">
        <f t="shared" si="627"/>
        <v>192000</v>
      </c>
      <c r="Q4469" s="2">
        <f t="shared" si="628"/>
        <v>196698.0739081747</v>
      </c>
      <c r="R4469">
        <f>Q4469/MainSheet!$C$8*(G4469-G4468)+R4468</f>
        <v>7092.5371003510436</v>
      </c>
      <c r="S4469">
        <f t="shared" si="630"/>
        <v>114468.98846402155</v>
      </c>
      <c r="T4469">
        <f t="shared" si="622"/>
        <v>44.669999999999682</v>
      </c>
      <c r="U4469" s="1">
        <f>Q4469/MainSheet!$C$22</f>
        <v>1</v>
      </c>
    </row>
    <row r="4470" spans="7:21">
      <c r="G4470">
        <f t="shared" si="623"/>
        <v>44.67999999999968</v>
      </c>
      <c r="H4470">
        <f t="shared" si="624"/>
        <v>198000</v>
      </c>
      <c r="I4470" s="2">
        <f>MIN(MainSheet!$C$10/MainSheet!$C$9,MainSheet!$K$9*60)</f>
        <v>660</v>
      </c>
      <c r="J4470" s="1">
        <f>IF(G4470&gt;MainSheet!$C$11,IF(J4469&gt;=0.999,1,(G4470-MainSheet!$C$11)*I4470/$B$2/60),0)</f>
        <v>1</v>
      </c>
      <c r="K4470" s="1">
        <f>IF(G4470&gt;MainSheet!$C$11+$B$6,IF(K4469&gt;=0.999,1,(G4470-MainSheet!$C$11-$B$6)*I4470/$C$2/60),0)</f>
        <v>1</v>
      </c>
      <c r="L4470" s="1">
        <f>IF(G4470&gt;MainSheet!$C$11+$B$6+$C$6,IF(L4469&gt;=0.999,1,(G4470-MainSheet!$C$11-$B$6-$C$6)*I4470/$D$2/60),0)</f>
        <v>1</v>
      </c>
      <c r="M4470">
        <f t="shared" si="625"/>
        <v>1</v>
      </c>
      <c r="N4470" s="2">
        <f t="shared" si="626"/>
        <v>3721.0526315789471</v>
      </c>
      <c r="O4470">
        <f t="shared" si="629"/>
        <v>977.02127659574455</v>
      </c>
      <c r="P4470">
        <f t="shared" si="627"/>
        <v>192000</v>
      </c>
      <c r="Q4470" s="2">
        <f t="shared" si="628"/>
        <v>196698.0739081747</v>
      </c>
      <c r="R4470">
        <f>Q4470/MainSheet!$C$8*(G4470-G4469)+R4469</f>
        <v>7094.5683468418774</v>
      </c>
      <c r="S4470">
        <f t="shared" si="630"/>
        <v>114501.77147633958</v>
      </c>
      <c r="T4470">
        <f t="shared" si="622"/>
        <v>44.67999999999968</v>
      </c>
      <c r="U4470" s="1">
        <f>Q4470/MainSheet!$C$22</f>
        <v>1</v>
      </c>
    </row>
    <row r="4471" spans="7:21">
      <c r="G4471">
        <f t="shared" si="623"/>
        <v>44.689999999999678</v>
      </c>
      <c r="H4471">
        <f t="shared" si="624"/>
        <v>198000</v>
      </c>
      <c r="I4471" s="2">
        <f>MIN(MainSheet!$C$10/MainSheet!$C$9,MainSheet!$K$9*60)</f>
        <v>660</v>
      </c>
      <c r="J4471" s="1">
        <f>IF(G4471&gt;MainSheet!$C$11,IF(J4470&gt;=0.999,1,(G4471-MainSheet!$C$11)*I4471/$B$2/60),0)</f>
        <v>1</v>
      </c>
      <c r="K4471" s="1">
        <f>IF(G4471&gt;MainSheet!$C$11+$B$6,IF(K4470&gt;=0.999,1,(G4471-MainSheet!$C$11-$B$6)*I4471/$C$2/60),0)</f>
        <v>1</v>
      </c>
      <c r="L4471" s="1">
        <f>IF(G4471&gt;MainSheet!$C$11+$B$6+$C$6,IF(L4470&gt;=0.999,1,(G4471-MainSheet!$C$11-$B$6-$C$6)*I4471/$D$2/60),0)</f>
        <v>1</v>
      </c>
      <c r="M4471">
        <f t="shared" si="625"/>
        <v>1</v>
      </c>
      <c r="N4471" s="2">
        <f t="shared" si="626"/>
        <v>3721.0526315789471</v>
      </c>
      <c r="O4471">
        <f t="shared" si="629"/>
        <v>977.02127659574455</v>
      </c>
      <c r="P4471">
        <f t="shared" si="627"/>
        <v>192000</v>
      </c>
      <c r="Q4471" s="2">
        <f t="shared" si="628"/>
        <v>196698.0739081747</v>
      </c>
      <c r="R4471">
        <f>Q4471/MainSheet!$C$8*(G4471-G4470)+R4470</f>
        <v>7096.5995933327113</v>
      </c>
      <c r="S4471">
        <f t="shared" si="630"/>
        <v>114534.55448865761</v>
      </c>
      <c r="T4471">
        <f t="shared" si="622"/>
        <v>44.689999999999678</v>
      </c>
      <c r="U4471" s="1">
        <f>Q4471/MainSheet!$C$22</f>
        <v>1</v>
      </c>
    </row>
    <row r="4472" spans="7:21">
      <c r="G4472">
        <f t="shared" si="623"/>
        <v>44.699999999999676</v>
      </c>
      <c r="H4472">
        <f t="shared" si="624"/>
        <v>198000</v>
      </c>
      <c r="I4472" s="2">
        <f>MIN(MainSheet!$C$10/MainSheet!$C$9,MainSheet!$K$9*60)</f>
        <v>660</v>
      </c>
      <c r="J4472" s="1">
        <f>IF(G4472&gt;MainSheet!$C$11,IF(J4471&gt;=0.999,1,(G4472-MainSheet!$C$11)*I4472/$B$2/60),0)</f>
        <v>1</v>
      </c>
      <c r="K4472" s="1">
        <f>IF(G4472&gt;MainSheet!$C$11+$B$6,IF(K4471&gt;=0.999,1,(G4472-MainSheet!$C$11-$B$6)*I4472/$C$2/60),0)</f>
        <v>1</v>
      </c>
      <c r="L4472" s="1">
        <f>IF(G4472&gt;MainSheet!$C$11+$B$6+$C$6,IF(L4471&gt;=0.999,1,(G4472-MainSheet!$C$11-$B$6-$C$6)*I4472/$D$2/60),0)</f>
        <v>1</v>
      </c>
      <c r="M4472">
        <f t="shared" si="625"/>
        <v>1</v>
      </c>
      <c r="N4472" s="2">
        <f t="shared" si="626"/>
        <v>3721.0526315789471</v>
      </c>
      <c r="O4472">
        <f t="shared" si="629"/>
        <v>977.02127659574455</v>
      </c>
      <c r="P4472">
        <f t="shared" si="627"/>
        <v>192000</v>
      </c>
      <c r="Q4472" s="2">
        <f t="shared" si="628"/>
        <v>196698.0739081747</v>
      </c>
      <c r="R4472">
        <f>Q4472/MainSheet!$C$8*(G4472-G4471)+R4471</f>
        <v>7098.6308398235451</v>
      </c>
      <c r="S4472">
        <f t="shared" si="630"/>
        <v>114567.33750097564</v>
      </c>
      <c r="T4472">
        <f t="shared" si="622"/>
        <v>44.699999999999676</v>
      </c>
      <c r="U4472" s="1">
        <f>Q4472/MainSheet!$C$22</f>
        <v>1</v>
      </c>
    </row>
    <row r="4473" spans="7:21">
      <c r="G4473">
        <f t="shared" si="623"/>
        <v>44.709999999999674</v>
      </c>
      <c r="H4473">
        <f t="shared" si="624"/>
        <v>198000</v>
      </c>
      <c r="I4473" s="2">
        <f>MIN(MainSheet!$C$10/MainSheet!$C$9,MainSheet!$K$9*60)</f>
        <v>660</v>
      </c>
      <c r="J4473" s="1">
        <f>IF(G4473&gt;MainSheet!$C$11,IF(J4472&gt;=0.999,1,(G4473-MainSheet!$C$11)*I4473/$B$2/60),0)</f>
        <v>1</v>
      </c>
      <c r="K4473" s="1">
        <f>IF(G4473&gt;MainSheet!$C$11+$B$6,IF(K4472&gt;=0.999,1,(G4473-MainSheet!$C$11-$B$6)*I4473/$C$2/60),0)</f>
        <v>1</v>
      </c>
      <c r="L4473" s="1">
        <f>IF(G4473&gt;MainSheet!$C$11+$B$6+$C$6,IF(L4472&gt;=0.999,1,(G4473-MainSheet!$C$11-$B$6-$C$6)*I4473/$D$2/60),0)</f>
        <v>1</v>
      </c>
      <c r="M4473">
        <f t="shared" si="625"/>
        <v>1</v>
      </c>
      <c r="N4473" s="2">
        <f t="shared" si="626"/>
        <v>3721.0526315789471</v>
      </c>
      <c r="O4473">
        <f t="shared" si="629"/>
        <v>977.02127659574455</v>
      </c>
      <c r="P4473">
        <f t="shared" si="627"/>
        <v>192000</v>
      </c>
      <c r="Q4473" s="2">
        <f t="shared" si="628"/>
        <v>196698.0739081747</v>
      </c>
      <c r="R4473">
        <f>Q4473/MainSheet!$C$8*(G4473-G4472)+R4472</f>
        <v>7100.6620863143789</v>
      </c>
      <c r="S4473">
        <f t="shared" si="630"/>
        <v>114600.12051329367</v>
      </c>
      <c r="T4473">
        <f t="shared" si="622"/>
        <v>44.709999999999674</v>
      </c>
      <c r="U4473" s="1">
        <f>Q4473/MainSheet!$C$22</f>
        <v>1</v>
      </c>
    </row>
    <row r="4474" spans="7:21">
      <c r="G4474">
        <f t="shared" si="623"/>
        <v>44.719999999999672</v>
      </c>
      <c r="H4474">
        <f t="shared" si="624"/>
        <v>198000</v>
      </c>
      <c r="I4474" s="2">
        <f>MIN(MainSheet!$C$10/MainSheet!$C$9,MainSheet!$K$9*60)</f>
        <v>660</v>
      </c>
      <c r="J4474" s="1">
        <f>IF(G4474&gt;MainSheet!$C$11,IF(J4473&gt;=0.999,1,(G4474-MainSheet!$C$11)*I4474/$B$2/60),0)</f>
        <v>1</v>
      </c>
      <c r="K4474" s="1">
        <f>IF(G4474&gt;MainSheet!$C$11+$B$6,IF(K4473&gt;=0.999,1,(G4474-MainSheet!$C$11-$B$6)*I4474/$C$2/60),0)</f>
        <v>1</v>
      </c>
      <c r="L4474" s="1">
        <f>IF(G4474&gt;MainSheet!$C$11+$B$6+$C$6,IF(L4473&gt;=0.999,1,(G4474-MainSheet!$C$11-$B$6-$C$6)*I4474/$D$2/60),0)</f>
        <v>1</v>
      </c>
      <c r="M4474">
        <f t="shared" si="625"/>
        <v>1</v>
      </c>
      <c r="N4474" s="2">
        <f t="shared" si="626"/>
        <v>3721.0526315789471</v>
      </c>
      <c r="O4474">
        <f t="shared" si="629"/>
        <v>977.02127659574455</v>
      </c>
      <c r="P4474">
        <f t="shared" si="627"/>
        <v>192000</v>
      </c>
      <c r="Q4474" s="2">
        <f t="shared" si="628"/>
        <v>196698.0739081747</v>
      </c>
      <c r="R4474">
        <f>Q4474/MainSheet!$C$8*(G4474-G4473)+R4473</f>
        <v>7102.6933328052128</v>
      </c>
      <c r="S4474">
        <f t="shared" si="630"/>
        <v>114632.90352561171</v>
      </c>
      <c r="T4474">
        <f t="shared" si="622"/>
        <v>44.719999999999672</v>
      </c>
      <c r="U4474" s="1">
        <f>Q4474/MainSheet!$C$22</f>
        <v>1</v>
      </c>
    </row>
    <row r="4475" spans="7:21">
      <c r="G4475">
        <f t="shared" si="623"/>
        <v>44.72999999999967</v>
      </c>
      <c r="H4475">
        <f t="shared" si="624"/>
        <v>198000</v>
      </c>
      <c r="I4475" s="2">
        <f>MIN(MainSheet!$C$10/MainSheet!$C$9,MainSheet!$K$9*60)</f>
        <v>660</v>
      </c>
      <c r="J4475" s="1">
        <f>IF(G4475&gt;MainSheet!$C$11,IF(J4474&gt;=0.999,1,(G4475-MainSheet!$C$11)*I4475/$B$2/60),0)</f>
        <v>1</v>
      </c>
      <c r="K4475" s="1">
        <f>IF(G4475&gt;MainSheet!$C$11+$B$6,IF(K4474&gt;=0.999,1,(G4475-MainSheet!$C$11-$B$6)*I4475/$C$2/60),0)</f>
        <v>1</v>
      </c>
      <c r="L4475" s="1">
        <f>IF(G4475&gt;MainSheet!$C$11+$B$6+$C$6,IF(L4474&gt;=0.999,1,(G4475-MainSheet!$C$11-$B$6-$C$6)*I4475/$D$2/60),0)</f>
        <v>1</v>
      </c>
      <c r="M4475">
        <f t="shared" si="625"/>
        <v>1</v>
      </c>
      <c r="N4475" s="2">
        <f t="shared" si="626"/>
        <v>3721.0526315789471</v>
      </c>
      <c r="O4475">
        <f t="shared" si="629"/>
        <v>977.02127659574455</v>
      </c>
      <c r="P4475">
        <f t="shared" si="627"/>
        <v>192000</v>
      </c>
      <c r="Q4475" s="2">
        <f t="shared" si="628"/>
        <v>196698.0739081747</v>
      </c>
      <c r="R4475">
        <f>Q4475/MainSheet!$C$8*(G4475-G4474)+R4474</f>
        <v>7104.7245792960466</v>
      </c>
      <c r="S4475">
        <f t="shared" si="630"/>
        <v>114665.68653792974</v>
      </c>
      <c r="T4475">
        <f t="shared" si="622"/>
        <v>44.72999999999967</v>
      </c>
      <c r="U4475" s="1">
        <f>Q4475/MainSheet!$C$22</f>
        <v>1</v>
      </c>
    </row>
    <row r="4476" spans="7:21">
      <c r="G4476">
        <f t="shared" si="623"/>
        <v>44.739999999999668</v>
      </c>
      <c r="H4476">
        <f t="shared" si="624"/>
        <v>198000</v>
      </c>
      <c r="I4476" s="2">
        <f>MIN(MainSheet!$C$10/MainSheet!$C$9,MainSheet!$K$9*60)</f>
        <v>660</v>
      </c>
      <c r="J4476" s="1">
        <f>IF(G4476&gt;MainSheet!$C$11,IF(J4475&gt;=0.999,1,(G4476-MainSheet!$C$11)*I4476/$B$2/60),0)</f>
        <v>1</v>
      </c>
      <c r="K4476" s="1">
        <f>IF(G4476&gt;MainSheet!$C$11+$B$6,IF(K4475&gt;=0.999,1,(G4476-MainSheet!$C$11-$B$6)*I4476/$C$2/60),0)</f>
        <v>1</v>
      </c>
      <c r="L4476" s="1">
        <f>IF(G4476&gt;MainSheet!$C$11+$B$6+$C$6,IF(L4475&gt;=0.999,1,(G4476-MainSheet!$C$11-$B$6-$C$6)*I4476/$D$2/60),0)</f>
        <v>1</v>
      </c>
      <c r="M4476">
        <f t="shared" si="625"/>
        <v>1</v>
      </c>
      <c r="N4476" s="2">
        <f t="shared" si="626"/>
        <v>3721.0526315789471</v>
      </c>
      <c r="O4476">
        <f t="shared" si="629"/>
        <v>977.02127659574455</v>
      </c>
      <c r="P4476">
        <f t="shared" si="627"/>
        <v>192000</v>
      </c>
      <c r="Q4476" s="2">
        <f t="shared" si="628"/>
        <v>196698.0739081747</v>
      </c>
      <c r="R4476">
        <f>Q4476/MainSheet!$C$8*(G4476-G4475)+R4475</f>
        <v>7106.7558257868805</v>
      </c>
      <c r="S4476">
        <f t="shared" si="630"/>
        <v>114698.46955024777</v>
      </c>
      <c r="T4476">
        <f t="shared" si="622"/>
        <v>44.739999999999668</v>
      </c>
      <c r="U4476" s="1">
        <f>Q4476/MainSheet!$C$22</f>
        <v>1</v>
      </c>
    </row>
    <row r="4477" spans="7:21">
      <c r="G4477">
        <f t="shared" si="623"/>
        <v>44.749999999999666</v>
      </c>
      <c r="H4477">
        <f t="shared" si="624"/>
        <v>198000</v>
      </c>
      <c r="I4477" s="2">
        <f>MIN(MainSheet!$C$10/MainSheet!$C$9,MainSheet!$K$9*60)</f>
        <v>660</v>
      </c>
      <c r="J4477" s="1">
        <f>IF(G4477&gt;MainSheet!$C$11,IF(J4476&gt;=0.999,1,(G4477-MainSheet!$C$11)*I4477/$B$2/60),0)</f>
        <v>1</v>
      </c>
      <c r="K4477" s="1">
        <f>IF(G4477&gt;MainSheet!$C$11+$B$6,IF(K4476&gt;=0.999,1,(G4477-MainSheet!$C$11-$B$6)*I4477/$C$2/60),0)</f>
        <v>1</v>
      </c>
      <c r="L4477" s="1">
        <f>IF(G4477&gt;MainSheet!$C$11+$B$6+$C$6,IF(L4476&gt;=0.999,1,(G4477-MainSheet!$C$11-$B$6-$C$6)*I4477/$D$2/60),0)</f>
        <v>1</v>
      </c>
      <c r="M4477">
        <f t="shared" si="625"/>
        <v>1</v>
      </c>
      <c r="N4477" s="2">
        <f t="shared" si="626"/>
        <v>3721.0526315789471</v>
      </c>
      <c r="O4477">
        <f t="shared" si="629"/>
        <v>977.02127659574455</v>
      </c>
      <c r="P4477">
        <f t="shared" si="627"/>
        <v>192000</v>
      </c>
      <c r="Q4477" s="2">
        <f t="shared" si="628"/>
        <v>196698.0739081747</v>
      </c>
      <c r="R4477">
        <f>Q4477/MainSheet!$C$8*(G4477-G4476)+R4476</f>
        <v>7108.7870722777143</v>
      </c>
      <c r="S4477">
        <f t="shared" si="630"/>
        <v>114731.2525625658</v>
      </c>
      <c r="T4477">
        <f t="shared" si="622"/>
        <v>44.749999999999666</v>
      </c>
      <c r="U4477" s="1">
        <f>Q4477/MainSheet!$C$22</f>
        <v>1</v>
      </c>
    </row>
    <row r="4478" spans="7:21">
      <c r="G4478">
        <f t="shared" si="623"/>
        <v>44.759999999999664</v>
      </c>
      <c r="H4478">
        <f t="shared" si="624"/>
        <v>198000</v>
      </c>
      <c r="I4478" s="2">
        <f>MIN(MainSheet!$C$10/MainSheet!$C$9,MainSheet!$K$9*60)</f>
        <v>660</v>
      </c>
      <c r="J4478" s="1">
        <f>IF(G4478&gt;MainSheet!$C$11,IF(J4477&gt;=0.999,1,(G4478-MainSheet!$C$11)*I4478/$B$2/60),0)</f>
        <v>1</v>
      </c>
      <c r="K4478" s="1">
        <f>IF(G4478&gt;MainSheet!$C$11+$B$6,IF(K4477&gt;=0.999,1,(G4478-MainSheet!$C$11-$B$6)*I4478/$C$2/60),0)</f>
        <v>1</v>
      </c>
      <c r="L4478" s="1">
        <f>IF(G4478&gt;MainSheet!$C$11+$B$6+$C$6,IF(L4477&gt;=0.999,1,(G4478-MainSheet!$C$11-$B$6-$C$6)*I4478/$D$2/60),0)</f>
        <v>1</v>
      </c>
      <c r="M4478">
        <f t="shared" si="625"/>
        <v>1</v>
      </c>
      <c r="N4478" s="2">
        <f t="shared" si="626"/>
        <v>3721.0526315789471</v>
      </c>
      <c r="O4478">
        <f t="shared" si="629"/>
        <v>977.02127659574455</v>
      </c>
      <c r="P4478">
        <f t="shared" si="627"/>
        <v>192000</v>
      </c>
      <c r="Q4478" s="2">
        <f t="shared" si="628"/>
        <v>196698.0739081747</v>
      </c>
      <c r="R4478">
        <f>Q4478/MainSheet!$C$8*(G4478-G4477)+R4477</f>
        <v>7110.8183187685481</v>
      </c>
      <c r="S4478">
        <f t="shared" si="630"/>
        <v>114764.03557488383</v>
      </c>
      <c r="T4478">
        <f t="shared" si="622"/>
        <v>44.759999999999664</v>
      </c>
      <c r="U4478" s="1">
        <f>Q4478/MainSheet!$C$22</f>
        <v>1</v>
      </c>
    </row>
    <row r="4479" spans="7:21">
      <c r="G4479">
        <f t="shared" si="623"/>
        <v>44.769999999999662</v>
      </c>
      <c r="H4479">
        <f t="shared" si="624"/>
        <v>198000</v>
      </c>
      <c r="I4479" s="2">
        <f>MIN(MainSheet!$C$10/MainSheet!$C$9,MainSheet!$K$9*60)</f>
        <v>660</v>
      </c>
      <c r="J4479" s="1">
        <f>IF(G4479&gt;MainSheet!$C$11,IF(J4478&gt;=0.999,1,(G4479-MainSheet!$C$11)*I4479/$B$2/60),0)</f>
        <v>1</v>
      </c>
      <c r="K4479" s="1">
        <f>IF(G4479&gt;MainSheet!$C$11+$B$6,IF(K4478&gt;=0.999,1,(G4479-MainSheet!$C$11-$B$6)*I4479/$C$2/60),0)</f>
        <v>1</v>
      </c>
      <c r="L4479" s="1">
        <f>IF(G4479&gt;MainSheet!$C$11+$B$6+$C$6,IF(L4478&gt;=0.999,1,(G4479-MainSheet!$C$11-$B$6-$C$6)*I4479/$D$2/60),0)</f>
        <v>1</v>
      </c>
      <c r="M4479">
        <f t="shared" si="625"/>
        <v>1</v>
      </c>
      <c r="N4479" s="2">
        <f t="shared" si="626"/>
        <v>3721.0526315789471</v>
      </c>
      <c r="O4479">
        <f t="shared" si="629"/>
        <v>977.02127659574455</v>
      </c>
      <c r="P4479">
        <f t="shared" si="627"/>
        <v>192000</v>
      </c>
      <c r="Q4479" s="2">
        <f t="shared" si="628"/>
        <v>196698.0739081747</v>
      </c>
      <c r="R4479">
        <f>Q4479/MainSheet!$C$8*(G4479-G4478)+R4478</f>
        <v>7112.849565259382</v>
      </c>
      <c r="S4479">
        <f t="shared" si="630"/>
        <v>114796.81858720187</v>
      </c>
      <c r="T4479">
        <f t="shared" si="622"/>
        <v>44.769999999999662</v>
      </c>
      <c r="U4479" s="1">
        <f>Q4479/MainSheet!$C$22</f>
        <v>1</v>
      </c>
    </row>
    <row r="4480" spans="7:21">
      <c r="G4480">
        <f t="shared" si="623"/>
        <v>44.77999999999966</v>
      </c>
      <c r="H4480">
        <f t="shared" si="624"/>
        <v>198000</v>
      </c>
      <c r="I4480" s="2">
        <f>MIN(MainSheet!$C$10/MainSheet!$C$9,MainSheet!$K$9*60)</f>
        <v>660</v>
      </c>
      <c r="J4480" s="1">
        <f>IF(G4480&gt;MainSheet!$C$11,IF(J4479&gt;=0.999,1,(G4480-MainSheet!$C$11)*I4480/$B$2/60),0)</f>
        <v>1</v>
      </c>
      <c r="K4480" s="1">
        <f>IF(G4480&gt;MainSheet!$C$11+$B$6,IF(K4479&gt;=0.999,1,(G4480-MainSheet!$C$11-$B$6)*I4480/$C$2/60),0)</f>
        <v>1</v>
      </c>
      <c r="L4480" s="1">
        <f>IF(G4480&gt;MainSheet!$C$11+$B$6+$C$6,IF(L4479&gt;=0.999,1,(G4480-MainSheet!$C$11-$B$6-$C$6)*I4480/$D$2/60),0)</f>
        <v>1</v>
      </c>
      <c r="M4480">
        <f t="shared" si="625"/>
        <v>1</v>
      </c>
      <c r="N4480" s="2">
        <f t="shared" si="626"/>
        <v>3721.0526315789471</v>
      </c>
      <c r="O4480">
        <f t="shared" si="629"/>
        <v>977.02127659574455</v>
      </c>
      <c r="P4480">
        <f t="shared" si="627"/>
        <v>192000</v>
      </c>
      <c r="Q4480" s="2">
        <f t="shared" si="628"/>
        <v>196698.0739081747</v>
      </c>
      <c r="R4480">
        <f>Q4480/MainSheet!$C$8*(G4480-G4479)+R4479</f>
        <v>7114.8808117502158</v>
      </c>
      <c r="S4480">
        <f t="shared" si="630"/>
        <v>114829.6015995199</v>
      </c>
      <c r="T4480">
        <f t="shared" si="622"/>
        <v>44.77999999999966</v>
      </c>
      <c r="U4480" s="1">
        <f>Q4480/MainSheet!$C$22</f>
        <v>1</v>
      </c>
    </row>
    <row r="4481" spans="7:21">
      <c r="G4481">
        <f t="shared" si="623"/>
        <v>44.789999999999658</v>
      </c>
      <c r="H4481">
        <f t="shared" si="624"/>
        <v>198000</v>
      </c>
      <c r="I4481" s="2">
        <f>MIN(MainSheet!$C$10/MainSheet!$C$9,MainSheet!$K$9*60)</f>
        <v>660</v>
      </c>
      <c r="J4481" s="1">
        <f>IF(G4481&gt;MainSheet!$C$11,IF(J4480&gt;=0.999,1,(G4481-MainSheet!$C$11)*I4481/$B$2/60),0)</f>
        <v>1</v>
      </c>
      <c r="K4481" s="1">
        <f>IF(G4481&gt;MainSheet!$C$11+$B$6,IF(K4480&gt;=0.999,1,(G4481-MainSheet!$C$11-$B$6)*I4481/$C$2/60),0)</f>
        <v>1</v>
      </c>
      <c r="L4481" s="1">
        <f>IF(G4481&gt;MainSheet!$C$11+$B$6+$C$6,IF(L4480&gt;=0.999,1,(G4481-MainSheet!$C$11-$B$6-$C$6)*I4481/$D$2/60),0)</f>
        <v>1</v>
      </c>
      <c r="M4481">
        <f t="shared" si="625"/>
        <v>1</v>
      </c>
      <c r="N4481" s="2">
        <f t="shared" si="626"/>
        <v>3721.0526315789471</v>
      </c>
      <c r="O4481">
        <f t="shared" si="629"/>
        <v>977.02127659574455</v>
      </c>
      <c r="P4481">
        <f t="shared" si="627"/>
        <v>192000</v>
      </c>
      <c r="Q4481" s="2">
        <f t="shared" si="628"/>
        <v>196698.0739081747</v>
      </c>
      <c r="R4481">
        <f>Q4481/MainSheet!$C$8*(G4481-G4480)+R4480</f>
        <v>7116.9120582410496</v>
      </c>
      <c r="S4481">
        <f t="shared" si="630"/>
        <v>114862.38461183793</v>
      </c>
      <c r="T4481">
        <f t="shared" si="622"/>
        <v>44.789999999999658</v>
      </c>
      <c r="U4481" s="1">
        <f>Q4481/MainSheet!$C$22</f>
        <v>1</v>
      </c>
    </row>
    <row r="4482" spans="7:21">
      <c r="G4482">
        <f t="shared" si="623"/>
        <v>44.799999999999656</v>
      </c>
      <c r="H4482">
        <f t="shared" si="624"/>
        <v>198000</v>
      </c>
      <c r="I4482" s="2">
        <f>MIN(MainSheet!$C$10/MainSheet!$C$9,MainSheet!$K$9*60)</f>
        <v>660</v>
      </c>
      <c r="J4482" s="1">
        <f>IF(G4482&gt;MainSheet!$C$11,IF(J4481&gt;=0.999,1,(G4482-MainSheet!$C$11)*I4482/$B$2/60),0)</f>
        <v>1</v>
      </c>
      <c r="K4482" s="1">
        <f>IF(G4482&gt;MainSheet!$C$11+$B$6,IF(K4481&gt;=0.999,1,(G4482-MainSheet!$C$11-$B$6)*I4482/$C$2/60),0)</f>
        <v>1</v>
      </c>
      <c r="L4482" s="1">
        <f>IF(G4482&gt;MainSheet!$C$11+$B$6+$C$6,IF(L4481&gt;=0.999,1,(G4482-MainSheet!$C$11-$B$6-$C$6)*I4482/$D$2/60),0)</f>
        <v>1</v>
      </c>
      <c r="M4482">
        <f t="shared" si="625"/>
        <v>1</v>
      </c>
      <c r="N4482" s="2">
        <f t="shared" si="626"/>
        <v>3721.0526315789471</v>
      </c>
      <c r="O4482">
        <f t="shared" si="629"/>
        <v>977.02127659574455</v>
      </c>
      <c r="P4482">
        <f t="shared" si="627"/>
        <v>192000</v>
      </c>
      <c r="Q4482" s="2">
        <f t="shared" si="628"/>
        <v>196698.0739081747</v>
      </c>
      <c r="R4482">
        <f>Q4482/MainSheet!$C$8*(G4482-G4481)+R4481</f>
        <v>7118.9433047318835</v>
      </c>
      <c r="S4482">
        <f t="shared" si="630"/>
        <v>114895.16762415596</v>
      </c>
      <c r="T4482">
        <f t="shared" si="622"/>
        <v>44.799999999999656</v>
      </c>
      <c r="U4482" s="1">
        <f>Q4482/MainSheet!$C$22</f>
        <v>1</v>
      </c>
    </row>
    <row r="4483" spans="7:21">
      <c r="G4483">
        <f t="shared" si="623"/>
        <v>44.809999999999654</v>
      </c>
      <c r="H4483">
        <f t="shared" si="624"/>
        <v>198000</v>
      </c>
      <c r="I4483" s="2">
        <f>MIN(MainSheet!$C$10/MainSheet!$C$9,MainSheet!$K$9*60)</f>
        <v>660</v>
      </c>
      <c r="J4483" s="1">
        <f>IF(G4483&gt;MainSheet!$C$11,IF(J4482&gt;=0.999,1,(G4483-MainSheet!$C$11)*I4483/$B$2/60),0)</f>
        <v>1</v>
      </c>
      <c r="K4483" s="1">
        <f>IF(G4483&gt;MainSheet!$C$11+$B$6,IF(K4482&gt;=0.999,1,(G4483-MainSheet!$C$11-$B$6)*I4483/$C$2/60),0)</f>
        <v>1</v>
      </c>
      <c r="L4483" s="1">
        <f>IF(G4483&gt;MainSheet!$C$11+$B$6+$C$6,IF(L4482&gt;=0.999,1,(G4483-MainSheet!$C$11-$B$6-$C$6)*I4483/$D$2/60),0)</f>
        <v>1</v>
      </c>
      <c r="M4483">
        <f t="shared" si="625"/>
        <v>1</v>
      </c>
      <c r="N4483" s="2">
        <f t="shared" si="626"/>
        <v>3721.0526315789471</v>
      </c>
      <c r="O4483">
        <f t="shared" si="629"/>
        <v>977.02127659574455</v>
      </c>
      <c r="P4483">
        <f t="shared" si="627"/>
        <v>192000</v>
      </c>
      <c r="Q4483" s="2">
        <f t="shared" si="628"/>
        <v>196698.0739081747</v>
      </c>
      <c r="R4483">
        <f>Q4483/MainSheet!$C$8*(G4483-G4482)+R4482</f>
        <v>7120.9745512227173</v>
      </c>
      <c r="S4483">
        <f t="shared" si="630"/>
        <v>114927.95063647399</v>
      </c>
      <c r="T4483">
        <f t="shared" ref="T4483:T4546" si="631">G4483</f>
        <v>44.809999999999654</v>
      </c>
      <c r="U4483" s="1">
        <f>Q4483/MainSheet!$C$22</f>
        <v>1</v>
      </c>
    </row>
    <row r="4484" spans="7:21">
      <c r="G4484">
        <f t="shared" ref="G4484:G4547" si="632">G4483+$F$2</f>
        <v>44.819999999999652</v>
      </c>
      <c r="H4484">
        <f t="shared" ref="H4484:H4547" si="633">H4483</f>
        <v>198000</v>
      </c>
      <c r="I4484" s="2">
        <f>MIN(MainSheet!$C$10/MainSheet!$C$9,MainSheet!$K$9*60)</f>
        <v>660</v>
      </c>
      <c r="J4484" s="1">
        <f>IF(G4484&gt;MainSheet!$C$11,IF(J4483&gt;=0.999,1,(G4484-MainSheet!$C$11)*I4484/$B$2/60),0)</f>
        <v>1</v>
      </c>
      <c r="K4484" s="1">
        <f>IF(G4484&gt;MainSheet!$C$11+$B$6,IF(K4483&gt;=0.999,1,(G4484-MainSheet!$C$11-$B$6)*I4484/$C$2/60),0)</f>
        <v>1</v>
      </c>
      <c r="L4484" s="1">
        <f>IF(G4484&gt;MainSheet!$C$11+$B$6+$C$6,IF(L4483&gt;=0.999,1,(G4484-MainSheet!$C$11-$B$6-$C$6)*I4484/$D$2/60),0)</f>
        <v>1</v>
      </c>
      <c r="M4484">
        <f t="shared" ref="M4484:M4547" si="634">(J4484*$B$2+K4484*$C$2+L4484*$D$2)/SUM($B$2:$D$2)</f>
        <v>1</v>
      </c>
      <c r="N4484" s="2">
        <f t="shared" ref="N4484:N4547" si="635">IF(J4484&gt;=0.01,((1-J4484)*B$3+B$4*(J4484)),0)</f>
        <v>3721.0526315789471</v>
      </c>
      <c r="O4484">
        <f t="shared" si="629"/>
        <v>977.02127659574455</v>
      </c>
      <c r="P4484">
        <f t="shared" ref="P4484:P4547" si="636">IF(IF(N4484+O4484&gt;H4484,H4484-O4484-N4484,IF(L4484&gt;0,((1-L4484)*D$3+D$4*(L4484)),0))+O4484+N4484&gt;H4484,H4484-N4484-O4484,IF(N4484+O4484&gt;H4484,H4484-O4484-N4484,IF(L4484&gt;0,((1-L4484)*D$3+D$4*(L4484)),0)))</f>
        <v>192000</v>
      </c>
      <c r="Q4484" s="2">
        <f t="shared" ref="Q4484:Q4547" si="637">SUM(N4484:P4484)</f>
        <v>196698.0739081747</v>
      </c>
      <c r="R4484">
        <f>Q4484/MainSheet!$C$8*(G4484-G4483)+R4483</f>
        <v>7123.0057977135511</v>
      </c>
      <c r="S4484">
        <f t="shared" si="630"/>
        <v>114960.73364879203</v>
      </c>
      <c r="T4484">
        <f t="shared" si="631"/>
        <v>44.819999999999652</v>
      </c>
      <c r="U4484" s="1">
        <f>Q4484/MainSheet!$C$22</f>
        <v>1</v>
      </c>
    </row>
    <row r="4485" spans="7:21">
      <c r="G4485">
        <f t="shared" si="632"/>
        <v>44.82999999999965</v>
      </c>
      <c r="H4485">
        <f t="shared" si="633"/>
        <v>198000</v>
      </c>
      <c r="I4485" s="2">
        <f>MIN(MainSheet!$C$10/MainSheet!$C$9,MainSheet!$K$9*60)</f>
        <v>660</v>
      </c>
      <c r="J4485" s="1">
        <f>IF(G4485&gt;MainSheet!$C$11,IF(J4484&gt;=0.999,1,(G4485-MainSheet!$C$11)*I4485/$B$2/60),0)</f>
        <v>1</v>
      </c>
      <c r="K4485" s="1">
        <f>IF(G4485&gt;MainSheet!$C$11+$B$6,IF(K4484&gt;=0.999,1,(G4485-MainSheet!$C$11-$B$6)*I4485/$C$2/60),0)</f>
        <v>1</v>
      </c>
      <c r="L4485" s="1">
        <f>IF(G4485&gt;MainSheet!$C$11+$B$6+$C$6,IF(L4484&gt;=0.999,1,(G4485-MainSheet!$C$11-$B$6-$C$6)*I4485/$D$2/60),0)</f>
        <v>1</v>
      </c>
      <c r="M4485">
        <f t="shared" si="634"/>
        <v>1</v>
      </c>
      <c r="N4485" s="2">
        <f t="shared" si="635"/>
        <v>3721.0526315789471</v>
      </c>
      <c r="O4485">
        <f t="shared" ref="O4485:O4548" si="638">IF(K4485&gt;=0.01,((1-K4485)*C$3+C$4*(K4485)),0)</f>
        <v>977.02127659574455</v>
      </c>
      <c r="P4485">
        <f t="shared" si="636"/>
        <v>192000</v>
      </c>
      <c r="Q4485" s="2">
        <f t="shared" si="637"/>
        <v>196698.0739081747</v>
      </c>
      <c r="R4485">
        <f>Q4485/MainSheet!$C$8*(G4485-G4484)+R4484</f>
        <v>7125.037044204385</v>
      </c>
      <c r="S4485">
        <f t="shared" ref="S4485:S4548" si="639">Q4485*$F$2/60+S4484</f>
        <v>114993.51666111006</v>
      </c>
      <c r="T4485">
        <f t="shared" si="631"/>
        <v>44.82999999999965</v>
      </c>
      <c r="U4485" s="1">
        <f>Q4485/MainSheet!$C$22</f>
        <v>1</v>
      </c>
    </row>
    <row r="4486" spans="7:21">
      <c r="G4486">
        <f t="shared" si="632"/>
        <v>44.839999999999648</v>
      </c>
      <c r="H4486">
        <f t="shared" si="633"/>
        <v>198000</v>
      </c>
      <c r="I4486" s="2">
        <f>MIN(MainSheet!$C$10/MainSheet!$C$9,MainSheet!$K$9*60)</f>
        <v>660</v>
      </c>
      <c r="J4486" s="1">
        <f>IF(G4486&gt;MainSheet!$C$11,IF(J4485&gt;=0.999,1,(G4486-MainSheet!$C$11)*I4486/$B$2/60),0)</f>
        <v>1</v>
      </c>
      <c r="K4486" s="1">
        <f>IF(G4486&gt;MainSheet!$C$11+$B$6,IF(K4485&gt;=0.999,1,(G4486-MainSheet!$C$11-$B$6)*I4486/$C$2/60),0)</f>
        <v>1</v>
      </c>
      <c r="L4486" s="1">
        <f>IF(G4486&gt;MainSheet!$C$11+$B$6+$C$6,IF(L4485&gt;=0.999,1,(G4486-MainSheet!$C$11-$B$6-$C$6)*I4486/$D$2/60),0)</f>
        <v>1</v>
      </c>
      <c r="M4486">
        <f t="shared" si="634"/>
        <v>1</v>
      </c>
      <c r="N4486" s="2">
        <f t="shared" si="635"/>
        <v>3721.0526315789471</v>
      </c>
      <c r="O4486">
        <f t="shared" si="638"/>
        <v>977.02127659574455</v>
      </c>
      <c r="P4486">
        <f t="shared" si="636"/>
        <v>192000</v>
      </c>
      <c r="Q4486" s="2">
        <f t="shared" si="637"/>
        <v>196698.0739081747</v>
      </c>
      <c r="R4486">
        <f>Q4486/MainSheet!$C$8*(G4486-G4485)+R4485</f>
        <v>7127.0682906952188</v>
      </c>
      <c r="S4486">
        <f t="shared" si="639"/>
        <v>115026.29967342809</v>
      </c>
      <c r="T4486">
        <f t="shared" si="631"/>
        <v>44.839999999999648</v>
      </c>
      <c r="U4486" s="1">
        <f>Q4486/MainSheet!$C$22</f>
        <v>1</v>
      </c>
    </row>
    <row r="4487" spans="7:21">
      <c r="G4487">
        <f t="shared" si="632"/>
        <v>44.849999999999646</v>
      </c>
      <c r="H4487">
        <f t="shared" si="633"/>
        <v>198000</v>
      </c>
      <c r="I4487" s="2">
        <f>MIN(MainSheet!$C$10/MainSheet!$C$9,MainSheet!$K$9*60)</f>
        <v>660</v>
      </c>
      <c r="J4487" s="1">
        <f>IF(G4487&gt;MainSheet!$C$11,IF(J4486&gt;=0.999,1,(G4487-MainSheet!$C$11)*I4487/$B$2/60),0)</f>
        <v>1</v>
      </c>
      <c r="K4487" s="1">
        <f>IF(G4487&gt;MainSheet!$C$11+$B$6,IF(K4486&gt;=0.999,1,(G4487-MainSheet!$C$11-$B$6)*I4487/$C$2/60),0)</f>
        <v>1</v>
      </c>
      <c r="L4487" s="1">
        <f>IF(G4487&gt;MainSheet!$C$11+$B$6+$C$6,IF(L4486&gt;=0.999,1,(G4487-MainSheet!$C$11-$B$6-$C$6)*I4487/$D$2/60),0)</f>
        <v>1</v>
      </c>
      <c r="M4487">
        <f t="shared" si="634"/>
        <v>1</v>
      </c>
      <c r="N4487" s="2">
        <f t="shared" si="635"/>
        <v>3721.0526315789471</v>
      </c>
      <c r="O4487">
        <f t="shared" si="638"/>
        <v>977.02127659574455</v>
      </c>
      <c r="P4487">
        <f t="shared" si="636"/>
        <v>192000</v>
      </c>
      <c r="Q4487" s="2">
        <f t="shared" si="637"/>
        <v>196698.0739081747</v>
      </c>
      <c r="R4487">
        <f>Q4487/MainSheet!$C$8*(G4487-G4486)+R4486</f>
        <v>7129.0995371860527</v>
      </c>
      <c r="S4487">
        <f t="shared" si="639"/>
        <v>115059.08268574612</v>
      </c>
      <c r="T4487">
        <f t="shared" si="631"/>
        <v>44.849999999999646</v>
      </c>
      <c r="U4487" s="1">
        <f>Q4487/MainSheet!$C$22</f>
        <v>1</v>
      </c>
    </row>
    <row r="4488" spans="7:21">
      <c r="G4488">
        <f t="shared" si="632"/>
        <v>44.859999999999644</v>
      </c>
      <c r="H4488">
        <f t="shared" si="633"/>
        <v>198000</v>
      </c>
      <c r="I4488" s="2">
        <f>MIN(MainSheet!$C$10/MainSheet!$C$9,MainSheet!$K$9*60)</f>
        <v>660</v>
      </c>
      <c r="J4488" s="1">
        <f>IF(G4488&gt;MainSheet!$C$11,IF(J4487&gt;=0.999,1,(G4488-MainSheet!$C$11)*I4488/$B$2/60),0)</f>
        <v>1</v>
      </c>
      <c r="K4488" s="1">
        <f>IF(G4488&gt;MainSheet!$C$11+$B$6,IF(K4487&gt;=0.999,1,(G4488-MainSheet!$C$11-$B$6)*I4488/$C$2/60),0)</f>
        <v>1</v>
      </c>
      <c r="L4488" s="1">
        <f>IF(G4488&gt;MainSheet!$C$11+$B$6+$C$6,IF(L4487&gt;=0.999,1,(G4488-MainSheet!$C$11-$B$6-$C$6)*I4488/$D$2/60),0)</f>
        <v>1</v>
      </c>
      <c r="M4488">
        <f t="shared" si="634"/>
        <v>1</v>
      </c>
      <c r="N4488" s="2">
        <f t="shared" si="635"/>
        <v>3721.0526315789471</v>
      </c>
      <c r="O4488">
        <f t="shared" si="638"/>
        <v>977.02127659574455</v>
      </c>
      <c r="P4488">
        <f t="shared" si="636"/>
        <v>192000</v>
      </c>
      <c r="Q4488" s="2">
        <f t="shared" si="637"/>
        <v>196698.0739081747</v>
      </c>
      <c r="R4488">
        <f>Q4488/MainSheet!$C$8*(G4488-G4487)+R4487</f>
        <v>7131.1307836768865</v>
      </c>
      <c r="S4488">
        <f t="shared" si="639"/>
        <v>115091.86569806415</v>
      </c>
      <c r="T4488">
        <f t="shared" si="631"/>
        <v>44.859999999999644</v>
      </c>
      <c r="U4488" s="1">
        <f>Q4488/MainSheet!$C$22</f>
        <v>1</v>
      </c>
    </row>
    <row r="4489" spans="7:21">
      <c r="G4489">
        <f t="shared" si="632"/>
        <v>44.869999999999642</v>
      </c>
      <c r="H4489">
        <f t="shared" si="633"/>
        <v>198000</v>
      </c>
      <c r="I4489" s="2">
        <f>MIN(MainSheet!$C$10/MainSheet!$C$9,MainSheet!$K$9*60)</f>
        <v>660</v>
      </c>
      <c r="J4489" s="1">
        <f>IF(G4489&gt;MainSheet!$C$11,IF(J4488&gt;=0.999,1,(G4489-MainSheet!$C$11)*I4489/$B$2/60),0)</f>
        <v>1</v>
      </c>
      <c r="K4489" s="1">
        <f>IF(G4489&gt;MainSheet!$C$11+$B$6,IF(K4488&gt;=0.999,1,(G4489-MainSheet!$C$11-$B$6)*I4489/$C$2/60),0)</f>
        <v>1</v>
      </c>
      <c r="L4489" s="1">
        <f>IF(G4489&gt;MainSheet!$C$11+$B$6+$C$6,IF(L4488&gt;=0.999,1,(G4489-MainSheet!$C$11-$B$6-$C$6)*I4489/$D$2/60),0)</f>
        <v>1</v>
      </c>
      <c r="M4489">
        <f t="shared" si="634"/>
        <v>1</v>
      </c>
      <c r="N4489" s="2">
        <f t="shared" si="635"/>
        <v>3721.0526315789471</v>
      </c>
      <c r="O4489">
        <f t="shared" si="638"/>
        <v>977.02127659574455</v>
      </c>
      <c r="P4489">
        <f t="shared" si="636"/>
        <v>192000</v>
      </c>
      <c r="Q4489" s="2">
        <f t="shared" si="637"/>
        <v>196698.0739081747</v>
      </c>
      <c r="R4489">
        <f>Q4489/MainSheet!$C$8*(G4489-G4488)+R4488</f>
        <v>7133.1620301677203</v>
      </c>
      <c r="S4489">
        <f t="shared" si="639"/>
        <v>115124.64871038219</v>
      </c>
      <c r="T4489">
        <f t="shared" si="631"/>
        <v>44.869999999999642</v>
      </c>
      <c r="U4489" s="1">
        <f>Q4489/MainSheet!$C$22</f>
        <v>1</v>
      </c>
    </row>
    <row r="4490" spans="7:21">
      <c r="G4490">
        <f t="shared" si="632"/>
        <v>44.87999999999964</v>
      </c>
      <c r="H4490">
        <f t="shared" si="633"/>
        <v>198000</v>
      </c>
      <c r="I4490" s="2">
        <f>MIN(MainSheet!$C$10/MainSheet!$C$9,MainSheet!$K$9*60)</f>
        <v>660</v>
      </c>
      <c r="J4490" s="1">
        <f>IF(G4490&gt;MainSheet!$C$11,IF(J4489&gt;=0.999,1,(G4490-MainSheet!$C$11)*I4490/$B$2/60),0)</f>
        <v>1</v>
      </c>
      <c r="K4490" s="1">
        <f>IF(G4490&gt;MainSheet!$C$11+$B$6,IF(K4489&gt;=0.999,1,(G4490-MainSheet!$C$11-$B$6)*I4490/$C$2/60),0)</f>
        <v>1</v>
      </c>
      <c r="L4490" s="1">
        <f>IF(G4490&gt;MainSheet!$C$11+$B$6+$C$6,IF(L4489&gt;=0.999,1,(G4490-MainSheet!$C$11-$B$6-$C$6)*I4490/$D$2/60),0)</f>
        <v>1</v>
      </c>
      <c r="M4490">
        <f t="shared" si="634"/>
        <v>1</v>
      </c>
      <c r="N4490" s="2">
        <f t="shared" si="635"/>
        <v>3721.0526315789471</v>
      </c>
      <c r="O4490">
        <f t="shared" si="638"/>
        <v>977.02127659574455</v>
      </c>
      <c r="P4490">
        <f t="shared" si="636"/>
        <v>192000</v>
      </c>
      <c r="Q4490" s="2">
        <f t="shared" si="637"/>
        <v>196698.0739081747</v>
      </c>
      <c r="R4490">
        <f>Q4490/MainSheet!$C$8*(G4490-G4489)+R4489</f>
        <v>7135.1932766585542</v>
      </c>
      <c r="S4490">
        <f t="shared" si="639"/>
        <v>115157.43172270022</v>
      </c>
      <c r="T4490">
        <f t="shared" si="631"/>
        <v>44.87999999999964</v>
      </c>
      <c r="U4490" s="1">
        <f>Q4490/MainSheet!$C$22</f>
        <v>1</v>
      </c>
    </row>
    <row r="4491" spans="7:21">
      <c r="G4491">
        <f t="shared" si="632"/>
        <v>44.889999999999638</v>
      </c>
      <c r="H4491">
        <f t="shared" si="633"/>
        <v>198000</v>
      </c>
      <c r="I4491" s="2">
        <f>MIN(MainSheet!$C$10/MainSheet!$C$9,MainSheet!$K$9*60)</f>
        <v>660</v>
      </c>
      <c r="J4491" s="1">
        <f>IF(G4491&gt;MainSheet!$C$11,IF(J4490&gt;=0.999,1,(G4491-MainSheet!$C$11)*I4491/$B$2/60),0)</f>
        <v>1</v>
      </c>
      <c r="K4491" s="1">
        <f>IF(G4491&gt;MainSheet!$C$11+$B$6,IF(K4490&gt;=0.999,1,(G4491-MainSheet!$C$11-$B$6)*I4491/$C$2/60),0)</f>
        <v>1</v>
      </c>
      <c r="L4491" s="1">
        <f>IF(G4491&gt;MainSheet!$C$11+$B$6+$C$6,IF(L4490&gt;=0.999,1,(G4491-MainSheet!$C$11-$B$6-$C$6)*I4491/$D$2/60),0)</f>
        <v>1</v>
      </c>
      <c r="M4491">
        <f t="shared" si="634"/>
        <v>1</v>
      </c>
      <c r="N4491" s="2">
        <f t="shared" si="635"/>
        <v>3721.0526315789471</v>
      </c>
      <c r="O4491">
        <f t="shared" si="638"/>
        <v>977.02127659574455</v>
      </c>
      <c r="P4491">
        <f t="shared" si="636"/>
        <v>192000</v>
      </c>
      <c r="Q4491" s="2">
        <f t="shared" si="637"/>
        <v>196698.0739081747</v>
      </c>
      <c r="R4491">
        <f>Q4491/MainSheet!$C$8*(G4491-G4490)+R4490</f>
        <v>7137.224523149388</v>
      </c>
      <c r="S4491">
        <f t="shared" si="639"/>
        <v>115190.21473501825</v>
      </c>
      <c r="T4491">
        <f t="shared" si="631"/>
        <v>44.889999999999638</v>
      </c>
      <c r="U4491" s="1">
        <f>Q4491/MainSheet!$C$22</f>
        <v>1</v>
      </c>
    </row>
    <row r="4492" spans="7:21">
      <c r="G4492">
        <f t="shared" si="632"/>
        <v>44.899999999999636</v>
      </c>
      <c r="H4492">
        <f t="shared" si="633"/>
        <v>198000</v>
      </c>
      <c r="I4492" s="2">
        <f>MIN(MainSheet!$C$10/MainSheet!$C$9,MainSheet!$K$9*60)</f>
        <v>660</v>
      </c>
      <c r="J4492" s="1">
        <f>IF(G4492&gt;MainSheet!$C$11,IF(J4491&gt;=0.999,1,(G4492-MainSheet!$C$11)*I4492/$B$2/60),0)</f>
        <v>1</v>
      </c>
      <c r="K4492" s="1">
        <f>IF(G4492&gt;MainSheet!$C$11+$B$6,IF(K4491&gt;=0.999,1,(G4492-MainSheet!$C$11-$B$6)*I4492/$C$2/60),0)</f>
        <v>1</v>
      </c>
      <c r="L4492" s="1">
        <f>IF(G4492&gt;MainSheet!$C$11+$B$6+$C$6,IF(L4491&gt;=0.999,1,(G4492-MainSheet!$C$11-$B$6-$C$6)*I4492/$D$2/60),0)</f>
        <v>1</v>
      </c>
      <c r="M4492">
        <f t="shared" si="634"/>
        <v>1</v>
      </c>
      <c r="N4492" s="2">
        <f t="shared" si="635"/>
        <v>3721.0526315789471</v>
      </c>
      <c r="O4492">
        <f t="shared" si="638"/>
        <v>977.02127659574455</v>
      </c>
      <c r="P4492">
        <f t="shared" si="636"/>
        <v>192000</v>
      </c>
      <c r="Q4492" s="2">
        <f t="shared" si="637"/>
        <v>196698.0739081747</v>
      </c>
      <c r="R4492">
        <f>Q4492/MainSheet!$C$8*(G4492-G4491)+R4491</f>
        <v>7139.2557696402218</v>
      </c>
      <c r="S4492">
        <f t="shared" si="639"/>
        <v>115222.99774733628</v>
      </c>
      <c r="T4492">
        <f t="shared" si="631"/>
        <v>44.899999999999636</v>
      </c>
      <c r="U4492" s="1">
        <f>Q4492/MainSheet!$C$22</f>
        <v>1</v>
      </c>
    </row>
    <row r="4493" spans="7:21">
      <c r="G4493">
        <f t="shared" si="632"/>
        <v>44.909999999999634</v>
      </c>
      <c r="H4493">
        <f t="shared" si="633"/>
        <v>198000</v>
      </c>
      <c r="I4493" s="2">
        <f>MIN(MainSheet!$C$10/MainSheet!$C$9,MainSheet!$K$9*60)</f>
        <v>660</v>
      </c>
      <c r="J4493" s="1">
        <f>IF(G4493&gt;MainSheet!$C$11,IF(J4492&gt;=0.999,1,(G4493-MainSheet!$C$11)*I4493/$B$2/60),0)</f>
        <v>1</v>
      </c>
      <c r="K4493" s="1">
        <f>IF(G4493&gt;MainSheet!$C$11+$B$6,IF(K4492&gt;=0.999,1,(G4493-MainSheet!$C$11-$B$6)*I4493/$C$2/60),0)</f>
        <v>1</v>
      </c>
      <c r="L4493" s="1">
        <f>IF(G4493&gt;MainSheet!$C$11+$B$6+$C$6,IF(L4492&gt;=0.999,1,(G4493-MainSheet!$C$11-$B$6-$C$6)*I4493/$D$2/60),0)</f>
        <v>1</v>
      </c>
      <c r="M4493">
        <f t="shared" si="634"/>
        <v>1</v>
      </c>
      <c r="N4493" s="2">
        <f t="shared" si="635"/>
        <v>3721.0526315789471</v>
      </c>
      <c r="O4493">
        <f t="shared" si="638"/>
        <v>977.02127659574455</v>
      </c>
      <c r="P4493">
        <f t="shared" si="636"/>
        <v>192000</v>
      </c>
      <c r="Q4493" s="2">
        <f t="shared" si="637"/>
        <v>196698.0739081747</v>
      </c>
      <c r="R4493">
        <f>Q4493/MainSheet!$C$8*(G4493-G4492)+R4492</f>
        <v>7141.2870161310557</v>
      </c>
      <c r="S4493">
        <f t="shared" si="639"/>
        <v>115255.78075965431</v>
      </c>
      <c r="T4493">
        <f t="shared" si="631"/>
        <v>44.909999999999634</v>
      </c>
      <c r="U4493" s="1">
        <f>Q4493/MainSheet!$C$22</f>
        <v>1</v>
      </c>
    </row>
    <row r="4494" spans="7:21">
      <c r="G4494">
        <f t="shared" si="632"/>
        <v>44.919999999999632</v>
      </c>
      <c r="H4494">
        <f t="shared" si="633"/>
        <v>198000</v>
      </c>
      <c r="I4494" s="2">
        <f>MIN(MainSheet!$C$10/MainSheet!$C$9,MainSheet!$K$9*60)</f>
        <v>660</v>
      </c>
      <c r="J4494" s="1">
        <f>IF(G4494&gt;MainSheet!$C$11,IF(J4493&gt;=0.999,1,(G4494-MainSheet!$C$11)*I4494/$B$2/60),0)</f>
        <v>1</v>
      </c>
      <c r="K4494" s="1">
        <f>IF(G4494&gt;MainSheet!$C$11+$B$6,IF(K4493&gt;=0.999,1,(G4494-MainSheet!$C$11-$B$6)*I4494/$C$2/60),0)</f>
        <v>1</v>
      </c>
      <c r="L4494" s="1">
        <f>IF(G4494&gt;MainSheet!$C$11+$B$6+$C$6,IF(L4493&gt;=0.999,1,(G4494-MainSheet!$C$11-$B$6-$C$6)*I4494/$D$2/60),0)</f>
        <v>1</v>
      </c>
      <c r="M4494">
        <f t="shared" si="634"/>
        <v>1</v>
      </c>
      <c r="N4494" s="2">
        <f t="shared" si="635"/>
        <v>3721.0526315789471</v>
      </c>
      <c r="O4494">
        <f t="shared" si="638"/>
        <v>977.02127659574455</v>
      </c>
      <c r="P4494">
        <f t="shared" si="636"/>
        <v>192000</v>
      </c>
      <c r="Q4494" s="2">
        <f t="shared" si="637"/>
        <v>196698.0739081747</v>
      </c>
      <c r="R4494">
        <f>Q4494/MainSheet!$C$8*(G4494-G4493)+R4493</f>
        <v>7143.3182626218895</v>
      </c>
      <c r="S4494">
        <f t="shared" si="639"/>
        <v>115288.56377197235</v>
      </c>
      <c r="T4494">
        <f t="shared" si="631"/>
        <v>44.919999999999632</v>
      </c>
      <c r="U4494" s="1">
        <f>Q4494/MainSheet!$C$22</f>
        <v>1</v>
      </c>
    </row>
    <row r="4495" spans="7:21">
      <c r="G4495">
        <f t="shared" si="632"/>
        <v>44.92999999999963</v>
      </c>
      <c r="H4495">
        <f t="shared" si="633"/>
        <v>198000</v>
      </c>
      <c r="I4495" s="2">
        <f>MIN(MainSheet!$C$10/MainSheet!$C$9,MainSheet!$K$9*60)</f>
        <v>660</v>
      </c>
      <c r="J4495" s="1">
        <f>IF(G4495&gt;MainSheet!$C$11,IF(J4494&gt;=0.999,1,(G4495-MainSheet!$C$11)*I4495/$B$2/60),0)</f>
        <v>1</v>
      </c>
      <c r="K4495" s="1">
        <f>IF(G4495&gt;MainSheet!$C$11+$B$6,IF(K4494&gt;=0.999,1,(G4495-MainSheet!$C$11-$B$6)*I4495/$C$2/60),0)</f>
        <v>1</v>
      </c>
      <c r="L4495" s="1">
        <f>IF(G4495&gt;MainSheet!$C$11+$B$6+$C$6,IF(L4494&gt;=0.999,1,(G4495-MainSheet!$C$11-$B$6-$C$6)*I4495/$D$2/60),0)</f>
        <v>1</v>
      </c>
      <c r="M4495">
        <f t="shared" si="634"/>
        <v>1</v>
      </c>
      <c r="N4495" s="2">
        <f t="shared" si="635"/>
        <v>3721.0526315789471</v>
      </c>
      <c r="O4495">
        <f t="shared" si="638"/>
        <v>977.02127659574455</v>
      </c>
      <c r="P4495">
        <f t="shared" si="636"/>
        <v>192000</v>
      </c>
      <c r="Q4495" s="2">
        <f t="shared" si="637"/>
        <v>196698.0739081747</v>
      </c>
      <c r="R4495">
        <f>Q4495/MainSheet!$C$8*(G4495-G4494)+R4494</f>
        <v>7145.3495091127234</v>
      </c>
      <c r="S4495">
        <f t="shared" si="639"/>
        <v>115321.34678429038</v>
      </c>
      <c r="T4495">
        <f t="shared" si="631"/>
        <v>44.92999999999963</v>
      </c>
      <c r="U4495" s="1">
        <f>Q4495/MainSheet!$C$22</f>
        <v>1</v>
      </c>
    </row>
    <row r="4496" spans="7:21">
      <c r="G4496">
        <f t="shared" si="632"/>
        <v>44.939999999999628</v>
      </c>
      <c r="H4496">
        <f t="shared" si="633"/>
        <v>198000</v>
      </c>
      <c r="I4496" s="2">
        <f>MIN(MainSheet!$C$10/MainSheet!$C$9,MainSheet!$K$9*60)</f>
        <v>660</v>
      </c>
      <c r="J4496" s="1">
        <f>IF(G4496&gt;MainSheet!$C$11,IF(J4495&gt;=0.999,1,(G4496-MainSheet!$C$11)*I4496/$B$2/60),0)</f>
        <v>1</v>
      </c>
      <c r="K4496" s="1">
        <f>IF(G4496&gt;MainSheet!$C$11+$B$6,IF(K4495&gt;=0.999,1,(G4496-MainSheet!$C$11-$B$6)*I4496/$C$2/60),0)</f>
        <v>1</v>
      </c>
      <c r="L4496" s="1">
        <f>IF(G4496&gt;MainSheet!$C$11+$B$6+$C$6,IF(L4495&gt;=0.999,1,(G4496-MainSheet!$C$11-$B$6-$C$6)*I4496/$D$2/60),0)</f>
        <v>1</v>
      </c>
      <c r="M4496">
        <f t="shared" si="634"/>
        <v>1</v>
      </c>
      <c r="N4496" s="2">
        <f t="shared" si="635"/>
        <v>3721.0526315789471</v>
      </c>
      <c r="O4496">
        <f t="shared" si="638"/>
        <v>977.02127659574455</v>
      </c>
      <c r="P4496">
        <f t="shared" si="636"/>
        <v>192000</v>
      </c>
      <c r="Q4496" s="2">
        <f t="shared" si="637"/>
        <v>196698.0739081747</v>
      </c>
      <c r="R4496">
        <f>Q4496/MainSheet!$C$8*(G4496-G4495)+R4495</f>
        <v>7147.3807556035572</v>
      </c>
      <c r="S4496">
        <f t="shared" si="639"/>
        <v>115354.12979660841</v>
      </c>
      <c r="T4496">
        <f t="shared" si="631"/>
        <v>44.939999999999628</v>
      </c>
      <c r="U4496" s="1">
        <f>Q4496/MainSheet!$C$22</f>
        <v>1</v>
      </c>
    </row>
    <row r="4497" spans="7:21">
      <c r="G4497">
        <f t="shared" si="632"/>
        <v>44.949999999999626</v>
      </c>
      <c r="H4497">
        <f t="shared" si="633"/>
        <v>198000</v>
      </c>
      <c r="I4497" s="2">
        <f>MIN(MainSheet!$C$10/MainSheet!$C$9,MainSheet!$K$9*60)</f>
        <v>660</v>
      </c>
      <c r="J4497" s="1">
        <f>IF(G4497&gt;MainSheet!$C$11,IF(J4496&gt;=0.999,1,(G4497-MainSheet!$C$11)*I4497/$B$2/60),0)</f>
        <v>1</v>
      </c>
      <c r="K4497" s="1">
        <f>IF(G4497&gt;MainSheet!$C$11+$B$6,IF(K4496&gt;=0.999,1,(G4497-MainSheet!$C$11-$B$6)*I4497/$C$2/60),0)</f>
        <v>1</v>
      </c>
      <c r="L4497" s="1">
        <f>IF(G4497&gt;MainSheet!$C$11+$B$6+$C$6,IF(L4496&gt;=0.999,1,(G4497-MainSheet!$C$11-$B$6-$C$6)*I4497/$D$2/60),0)</f>
        <v>1</v>
      </c>
      <c r="M4497">
        <f t="shared" si="634"/>
        <v>1</v>
      </c>
      <c r="N4497" s="2">
        <f t="shared" si="635"/>
        <v>3721.0526315789471</v>
      </c>
      <c r="O4497">
        <f t="shared" si="638"/>
        <v>977.02127659574455</v>
      </c>
      <c r="P4497">
        <f t="shared" si="636"/>
        <v>192000</v>
      </c>
      <c r="Q4497" s="2">
        <f t="shared" si="637"/>
        <v>196698.0739081747</v>
      </c>
      <c r="R4497">
        <f>Q4497/MainSheet!$C$8*(G4497-G4496)+R4496</f>
        <v>7149.412002094391</v>
      </c>
      <c r="S4497">
        <f t="shared" si="639"/>
        <v>115386.91280892644</v>
      </c>
      <c r="T4497">
        <f t="shared" si="631"/>
        <v>44.949999999999626</v>
      </c>
      <c r="U4497" s="1">
        <f>Q4497/MainSheet!$C$22</f>
        <v>1</v>
      </c>
    </row>
    <row r="4498" spans="7:21">
      <c r="G4498">
        <f t="shared" si="632"/>
        <v>44.959999999999624</v>
      </c>
      <c r="H4498">
        <f t="shared" si="633"/>
        <v>198000</v>
      </c>
      <c r="I4498" s="2">
        <f>MIN(MainSheet!$C$10/MainSheet!$C$9,MainSheet!$K$9*60)</f>
        <v>660</v>
      </c>
      <c r="J4498" s="1">
        <f>IF(G4498&gt;MainSheet!$C$11,IF(J4497&gt;=0.999,1,(G4498-MainSheet!$C$11)*I4498/$B$2/60),0)</f>
        <v>1</v>
      </c>
      <c r="K4498" s="1">
        <f>IF(G4498&gt;MainSheet!$C$11+$B$6,IF(K4497&gt;=0.999,1,(G4498-MainSheet!$C$11-$B$6)*I4498/$C$2/60),0)</f>
        <v>1</v>
      </c>
      <c r="L4498" s="1">
        <f>IF(G4498&gt;MainSheet!$C$11+$B$6+$C$6,IF(L4497&gt;=0.999,1,(G4498-MainSheet!$C$11-$B$6-$C$6)*I4498/$D$2/60),0)</f>
        <v>1</v>
      </c>
      <c r="M4498">
        <f t="shared" si="634"/>
        <v>1</v>
      </c>
      <c r="N4498" s="2">
        <f t="shared" si="635"/>
        <v>3721.0526315789471</v>
      </c>
      <c r="O4498">
        <f t="shared" si="638"/>
        <v>977.02127659574455</v>
      </c>
      <c r="P4498">
        <f t="shared" si="636"/>
        <v>192000</v>
      </c>
      <c r="Q4498" s="2">
        <f t="shared" si="637"/>
        <v>196698.0739081747</v>
      </c>
      <c r="R4498">
        <f>Q4498/MainSheet!$C$8*(G4498-G4497)+R4497</f>
        <v>7151.4432485852249</v>
      </c>
      <c r="S4498">
        <f t="shared" si="639"/>
        <v>115419.69582124447</v>
      </c>
      <c r="T4498">
        <f t="shared" si="631"/>
        <v>44.959999999999624</v>
      </c>
      <c r="U4498" s="1">
        <f>Q4498/MainSheet!$C$22</f>
        <v>1</v>
      </c>
    </row>
    <row r="4499" spans="7:21">
      <c r="G4499">
        <f t="shared" si="632"/>
        <v>44.969999999999622</v>
      </c>
      <c r="H4499">
        <f t="shared" si="633"/>
        <v>198000</v>
      </c>
      <c r="I4499" s="2">
        <f>MIN(MainSheet!$C$10/MainSheet!$C$9,MainSheet!$K$9*60)</f>
        <v>660</v>
      </c>
      <c r="J4499" s="1">
        <f>IF(G4499&gt;MainSheet!$C$11,IF(J4498&gt;=0.999,1,(G4499-MainSheet!$C$11)*I4499/$B$2/60),0)</f>
        <v>1</v>
      </c>
      <c r="K4499" s="1">
        <f>IF(G4499&gt;MainSheet!$C$11+$B$6,IF(K4498&gt;=0.999,1,(G4499-MainSheet!$C$11-$B$6)*I4499/$C$2/60),0)</f>
        <v>1</v>
      </c>
      <c r="L4499" s="1">
        <f>IF(G4499&gt;MainSheet!$C$11+$B$6+$C$6,IF(L4498&gt;=0.999,1,(G4499-MainSheet!$C$11-$B$6-$C$6)*I4499/$D$2/60),0)</f>
        <v>1</v>
      </c>
      <c r="M4499">
        <f t="shared" si="634"/>
        <v>1</v>
      </c>
      <c r="N4499" s="2">
        <f t="shared" si="635"/>
        <v>3721.0526315789471</v>
      </c>
      <c r="O4499">
        <f t="shared" si="638"/>
        <v>977.02127659574455</v>
      </c>
      <c r="P4499">
        <f t="shared" si="636"/>
        <v>192000</v>
      </c>
      <c r="Q4499" s="2">
        <f t="shared" si="637"/>
        <v>196698.0739081747</v>
      </c>
      <c r="R4499">
        <f>Q4499/MainSheet!$C$8*(G4499-G4498)+R4498</f>
        <v>7153.4744950760587</v>
      </c>
      <c r="S4499">
        <f t="shared" si="639"/>
        <v>115452.47883356251</v>
      </c>
      <c r="T4499">
        <f t="shared" si="631"/>
        <v>44.969999999999622</v>
      </c>
      <c r="U4499" s="1">
        <f>Q4499/MainSheet!$C$22</f>
        <v>1</v>
      </c>
    </row>
    <row r="4500" spans="7:21">
      <c r="G4500">
        <f t="shared" si="632"/>
        <v>44.97999999999962</v>
      </c>
      <c r="H4500">
        <f t="shared" si="633"/>
        <v>198000</v>
      </c>
      <c r="I4500" s="2">
        <f>MIN(MainSheet!$C$10/MainSheet!$C$9,MainSheet!$K$9*60)</f>
        <v>660</v>
      </c>
      <c r="J4500" s="1">
        <f>IF(G4500&gt;MainSheet!$C$11,IF(J4499&gt;=0.999,1,(G4500-MainSheet!$C$11)*I4500/$B$2/60),0)</f>
        <v>1</v>
      </c>
      <c r="K4500" s="1">
        <f>IF(G4500&gt;MainSheet!$C$11+$B$6,IF(K4499&gt;=0.999,1,(G4500-MainSheet!$C$11-$B$6)*I4500/$C$2/60),0)</f>
        <v>1</v>
      </c>
      <c r="L4500" s="1">
        <f>IF(G4500&gt;MainSheet!$C$11+$B$6+$C$6,IF(L4499&gt;=0.999,1,(G4500-MainSheet!$C$11-$B$6-$C$6)*I4500/$D$2/60),0)</f>
        <v>1</v>
      </c>
      <c r="M4500">
        <f t="shared" si="634"/>
        <v>1</v>
      </c>
      <c r="N4500" s="2">
        <f t="shared" si="635"/>
        <v>3721.0526315789471</v>
      </c>
      <c r="O4500">
        <f t="shared" si="638"/>
        <v>977.02127659574455</v>
      </c>
      <c r="P4500">
        <f t="shared" si="636"/>
        <v>192000</v>
      </c>
      <c r="Q4500" s="2">
        <f t="shared" si="637"/>
        <v>196698.0739081747</v>
      </c>
      <c r="R4500">
        <f>Q4500/MainSheet!$C$8*(G4500-G4499)+R4499</f>
        <v>7155.5057415668925</v>
      </c>
      <c r="S4500">
        <f t="shared" si="639"/>
        <v>115485.26184588054</v>
      </c>
      <c r="T4500">
        <f t="shared" si="631"/>
        <v>44.97999999999962</v>
      </c>
      <c r="U4500" s="1">
        <f>Q4500/MainSheet!$C$22</f>
        <v>1</v>
      </c>
    </row>
    <row r="4501" spans="7:21">
      <c r="G4501">
        <f t="shared" si="632"/>
        <v>44.989999999999618</v>
      </c>
      <c r="H4501">
        <f t="shared" si="633"/>
        <v>198000</v>
      </c>
      <c r="I4501" s="2">
        <f>MIN(MainSheet!$C$10/MainSheet!$C$9,MainSheet!$K$9*60)</f>
        <v>660</v>
      </c>
      <c r="J4501" s="1">
        <f>IF(G4501&gt;MainSheet!$C$11,IF(J4500&gt;=0.999,1,(G4501-MainSheet!$C$11)*I4501/$B$2/60),0)</f>
        <v>1</v>
      </c>
      <c r="K4501" s="1">
        <f>IF(G4501&gt;MainSheet!$C$11+$B$6,IF(K4500&gt;=0.999,1,(G4501-MainSheet!$C$11-$B$6)*I4501/$C$2/60),0)</f>
        <v>1</v>
      </c>
      <c r="L4501" s="1">
        <f>IF(G4501&gt;MainSheet!$C$11+$B$6+$C$6,IF(L4500&gt;=0.999,1,(G4501-MainSheet!$C$11-$B$6-$C$6)*I4501/$D$2/60),0)</f>
        <v>1</v>
      </c>
      <c r="M4501">
        <f t="shared" si="634"/>
        <v>1</v>
      </c>
      <c r="N4501" s="2">
        <f t="shared" si="635"/>
        <v>3721.0526315789471</v>
      </c>
      <c r="O4501">
        <f t="shared" si="638"/>
        <v>977.02127659574455</v>
      </c>
      <c r="P4501">
        <f t="shared" si="636"/>
        <v>192000</v>
      </c>
      <c r="Q4501" s="2">
        <f t="shared" si="637"/>
        <v>196698.0739081747</v>
      </c>
      <c r="R4501">
        <f>Q4501/MainSheet!$C$8*(G4501-G4500)+R4500</f>
        <v>7157.5369880577264</v>
      </c>
      <c r="S4501">
        <f t="shared" si="639"/>
        <v>115518.04485819857</v>
      </c>
      <c r="T4501">
        <f t="shared" si="631"/>
        <v>44.989999999999618</v>
      </c>
      <c r="U4501" s="1">
        <f>Q4501/MainSheet!$C$22</f>
        <v>1</v>
      </c>
    </row>
    <row r="4502" spans="7:21">
      <c r="G4502">
        <f t="shared" si="632"/>
        <v>44.999999999999616</v>
      </c>
      <c r="H4502">
        <f t="shared" si="633"/>
        <v>198000</v>
      </c>
      <c r="I4502" s="2">
        <f>MIN(MainSheet!$C$10/MainSheet!$C$9,MainSheet!$K$9*60)</f>
        <v>660</v>
      </c>
      <c r="J4502" s="1">
        <f>IF(G4502&gt;MainSheet!$C$11,IF(J4501&gt;=0.999,1,(G4502-MainSheet!$C$11)*I4502/$B$2/60),0)</f>
        <v>1</v>
      </c>
      <c r="K4502" s="1">
        <f>IF(G4502&gt;MainSheet!$C$11+$B$6,IF(K4501&gt;=0.999,1,(G4502-MainSheet!$C$11-$B$6)*I4502/$C$2/60),0)</f>
        <v>1</v>
      </c>
      <c r="L4502" s="1">
        <f>IF(G4502&gt;MainSheet!$C$11+$B$6+$C$6,IF(L4501&gt;=0.999,1,(G4502-MainSheet!$C$11-$B$6-$C$6)*I4502/$D$2/60),0)</f>
        <v>1</v>
      </c>
      <c r="M4502">
        <f t="shared" si="634"/>
        <v>1</v>
      </c>
      <c r="N4502" s="2">
        <f t="shared" si="635"/>
        <v>3721.0526315789471</v>
      </c>
      <c r="O4502">
        <f t="shared" si="638"/>
        <v>977.02127659574455</v>
      </c>
      <c r="P4502">
        <f t="shared" si="636"/>
        <v>192000</v>
      </c>
      <c r="Q4502" s="2">
        <f t="shared" si="637"/>
        <v>196698.0739081747</v>
      </c>
      <c r="R4502">
        <f>Q4502/MainSheet!$C$8*(G4502-G4501)+R4501</f>
        <v>7159.5682345485602</v>
      </c>
      <c r="S4502">
        <f t="shared" si="639"/>
        <v>115550.8278705166</v>
      </c>
      <c r="T4502">
        <f t="shared" si="631"/>
        <v>44.999999999999616</v>
      </c>
      <c r="U4502" s="1">
        <f>Q4502/MainSheet!$C$22</f>
        <v>1</v>
      </c>
    </row>
    <row r="4503" spans="7:21">
      <c r="G4503">
        <f t="shared" si="632"/>
        <v>45.009999999999614</v>
      </c>
      <c r="H4503">
        <f t="shared" si="633"/>
        <v>198000</v>
      </c>
      <c r="I4503" s="2">
        <f>MIN(MainSheet!$C$10/MainSheet!$C$9,MainSheet!$K$9*60)</f>
        <v>660</v>
      </c>
      <c r="J4503" s="1">
        <f>IF(G4503&gt;MainSheet!$C$11,IF(J4502&gt;=0.999,1,(G4503-MainSheet!$C$11)*I4503/$B$2/60),0)</f>
        <v>1</v>
      </c>
      <c r="K4503" s="1">
        <f>IF(G4503&gt;MainSheet!$C$11+$B$6,IF(K4502&gt;=0.999,1,(G4503-MainSheet!$C$11-$B$6)*I4503/$C$2/60),0)</f>
        <v>1</v>
      </c>
      <c r="L4503" s="1">
        <f>IF(G4503&gt;MainSheet!$C$11+$B$6+$C$6,IF(L4502&gt;=0.999,1,(G4503-MainSheet!$C$11-$B$6-$C$6)*I4503/$D$2/60),0)</f>
        <v>1</v>
      </c>
      <c r="M4503">
        <f t="shared" si="634"/>
        <v>1</v>
      </c>
      <c r="N4503" s="2">
        <f t="shared" si="635"/>
        <v>3721.0526315789471</v>
      </c>
      <c r="O4503">
        <f t="shared" si="638"/>
        <v>977.02127659574455</v>
      </c>
      <c r="P4503">
        <f t="shared" si="636"/>
        <v>192000</v>
      </c>
      <c r="Q4503" s="2">
        <f t="shared" si="637"/>
        <v>196698.0739081747</v>
      </c>
      <c r="R4503">
        <f>Q4503/MainSheet!$C$8*(G4503-G4502)+R4502</f>
        <v>7161.599481039394</v>
      </c>
      <c r="S4503">
        <f t="shared" si="639"/>
        <v>115583.61088283463</v>
      </c>
      <c r="T4503">
        <f t="shared" si="631"/>
        <v>45.009999999999614</v>
      </c>
      <c r="U4503" s="1">
        <f>Q4503/MainSheet!$C$22</f>
        <v>1</v>
      </c>
    </row>
    <row r="4504" spans="7:21">
      <c r="G4504">
        <f t="shared" si="632"/>
        <v>45.019999999999612</v>
      </c>
      <c r="H4504">
        <f t="shared" si="633"/>
        <v>198000</v>
      </c>
      <c r="I4504" s="2">
        <f>MIN(MainSheet!$C$10/MainSheet!$C$9,MainSheet!$K$9*60)</f>
        <v>660</v>
      </c>
      <c r="J4504" s="1">
        <f>IF(G4504&gt;MainSheet!$C$11,IF(J4503&gt;=0.999,1,(G4504-MainSheet!$C$11)*I4504/$B$2/60),0)</f>
        <v>1</v>
      </c>
      <c r="K4504" s="1">
        <f>IF(G4504&gt;MainSheet!$C$11+$B$6,IF(K4503&gt;=0.999,1,(G4504-MainSheet!$C$11-$B$6)*I4504/$C$2/60),0)</f>
        <v>1</v>
      </c>
      <c r="L4504" s="1">
        <f>IF(G4504&gt;MainSheet!$C$11+$B$6+$C$6,IF(L4503&gt;=0.999,1,(G4504-MainSheet!$C$11-$B$6-$C$6)*I4504/$D$2/60),0)</f>
        <v>1</v>
      </c>
      <c r="M4504">
        <f t="shared" si="634"/>
        <v>1</v>
      </c>
      <c r="N4504" s="2">
        <f t="shared" si="635"/>
        <v>3721.0526315789471</v>
      </c>
      <c r="O4504">
        <f t="shared" si="638"/>
        <v>977.02127659574455</v>
      </c>
      <c r="P4504">
        <f t="shared" si="636"/>
        <v>192000</v>
      </c>
      <c r="Q4504" s="2">
        <f t="shared" si="637"/>
        <v>196698.0739081747</v>
      </c>
      <c r="R4504">
        <f>Q4504/MainSheet!$C$8*(G4504-G4503)+R4503</f>
        <v>7163.6307275302279</v>
      </c>
      <c r="S4504">
        <f t="shared" si="639"/>
        <v>115616.39389515267</v>
      </c>
      <c r="T4504">
        <f t="shared" si="631"/>
        <v>45.019999999999612</v>
      </c>
      <c r="U4504" s="1">
        <f>Q4504/MainSheet!$C$22</f>
        <v>1</v>
      </c>
    </row>
    <row r="4505" spans="7:21">
      <c r="G4505">
        <f t="shared" si="632"/>
        <v>45.02999999999961</v>
      </c>
      <c r="H4505">
        <f t="shared" si="633"/>
        <v>198000</v>
      </c>
      <c r="I4505" s="2">
        <f>MIN(MainSheet!$C$10/MainSheet!$C$9,MainSheet!$K$9*60)</f>
        <v>660</v>
      </c>
      <c r="J4505" s="1">
        <f>IF(G4505&gt;MainSheet!$C$11,IF(J4504&gt;=0.999,1,(G4505-MainSheet!$C$11)*I4505/$B$2/60),0)</f>
        <v>1</v>
      </c>
      <c r="K4505" s="1">
        <f>IF(G4505&gt;MainSheet!$C$11+$B$6,IF(K4504&gt;=0.999,1,(G4505-MainSheet!$C$11-$B$6)*I4505/$C$2/60),0)</f>
        <v>1</v>
      </c>
      <c r="L4505" s="1">
        <f>IF(G4505&gt;MainSheet!$C$11+$B$6+$C$6,IF(L4504&gt;=0.999,1,(G4505-MainSheet!$C$11-$B$6-$C$6)*I4505/$D$2/60),0)</f>
        <v>1</v>
      </c>
      <c r="M4505">
        <f t="shared" si="634"/>
        <v>1</v>
      </c>
      <c r="N4505" s="2">
        <f t="shared" si="635"/>
        <v>3721.0526315789471</v>
      </c>
      <c r="O4505">
        <f t="shared" si="638"/>
        <v>977.02127659574455</v>
      </c>
      <c r="P4505">
        <f t="shared" si="636"/>
        <v>192000</v>
      </c>
      <c r="Q4505" s="2">
        <f t="shared" si="637"/>
        <v>196698.0739081747</v>
      </c>
      <c r="R4505">
        <f>Q4505/MainSheet!$C$8*(G4505-G4504)+R4504</f>
        <v>7165.6619740210617</v>
      </c>
      <c r="S4505">
        <f t="shared" si="639"/>
        <v>115649.1769074707</v>
      </c>
      <c r="T4505">
        <f t="shared" si="631"/>
        <v>45.02999999999961</v>
      </c>
      <c r="U4505" s="1">
        <f>Q4505/MainSheet!$C$22</f>
        <v>1</v>
      </c>
    </row>
    <row r="4506" spans="7:21">
      <c r="G4506">
        <f t="shared" si="632"/>
        <v>45.039999999999608</v>
      </c>
      <c r="H4506">
        <f t="shared" si="633"/>
        <v>198000</v>
      </c>
      <c r="I4506" s="2">
        <f>MIN(MainSheet!$C$10/MainSheet!$C$9,MainSheet!$K$9*60)</f>
        <v>660</v>
      </c>
      <c r="J4506" s="1">
        <f>IF(G4506&gt;MainSheet!$C$11,IF(J4505&gt;=0.999,1,(G4506-MainSheet!$C$11)*I4506/$B$2/60),0)</f>
        <v>1</v>
      </c>
      <c r="K4506" s="1">
        <f>IF(G4506&gt;MainSheet!$C$11+$B$6,IF(K4505&gt;=0.999,1,(G4506-MainSheet!$C$11-$B$6)*I4506/$C$2/60),0)</f>
        <v>1</v>
      </c>
      <c r="L4506" s="1">
        <f>IF(G4506&gt;MainSheet!$C$11+$B$6+$C$6,IF(L4505&gt;=0.999,1,(G4506-MainSheet!$C$11-$B$6-$C$6)*I4506/$D$2/60),0)</f>
        <v>1</v>
      </c>
      <c r="M4506">
        <f t="shared" si="634"/>
        <v>1</v>
      </c>
      <c r="N4506" s="2">
        <f t="shared" si="635"/>
        <v>3721.0526315789471</v>
      </c>
      <c r="O4506">
        <f t="shared" si="638"/>
        <v>977.02127659574455</v>
      </c>
      <c r="P4506">
        <f t="shared" si="636"/>
        <v>192000</v>
      </c>
      <c r="Q4506" s="2">
        <f t="shared" si="637"/>
        <v>196698.0739081747</v>
      </c>
      <c r="R4506">
        <f>Q4506/MainSheet!$C$8*(G4506-G4505)+R4505</f>
        <v>7167.6932205118956</v>
      </c>
      <c r="S4506">
        <f t="shared" si="639"/>
        <v>115681.95991978873</v>
      </c>
      <c r="T4506">
        <f t="shared" si="631"/>
        <v>45.039999999999608</v>
      </c>
      <c r="U4506" s="1">
        <f>Q4506/MainSheet!$C$22</f>
        <v>1</v>
      </c>
    </row>
    <row r="4507" spans="7:21">
      <c r="G4507">
        <f t="shared" si="632"/>
        <v>45.049999999999606</v>
      </c>
      <c r="H4507">
        <f t="shared" si="633"/>
        <v>198000</v>
      </c>
      <c r="I4507" s="2">
        <f>MIN(MainSheet!$C$10/MainSheet!$C$9,MainSheet!$K$9*60)</f>
        <v>660</v>
      </c>
      <c r="J4507" s="1">
        <f>IF(G4507&gt;MainSheet!$C$11,IF(J4506&gt;=0.999,1,(G4507-MainSheet!$C$11)*I4507/$B$2/60),0)</f>
        <v>1</v>
      </c>
      <c r="K4507" s="1">
        <f>IF(G4507&gt;MainSheet!$C$11+$B$6,IF(K4506&gt;=0.999,1,(G4507-MainSheet!$C$11-$B$6)*I4507/$C$2/60),0)</f>
        <v>1</v>
      </c>
      <c r="L4507" s="1">
        <f>IF(G4507&gt;MainSheet!$C$11+$B$6+$C$6,IF(L4506&gt;=0.999,1,(G4507-MainSheet!$C$11-$B$6-$C$6)*I4507/$D$2/60),0)</f>
        <v>1</v>
      </c>
      <c r="M4507">
        <f t="shared" si="634"/>
        <v>1</v>
      </c>
      <c r="N4507" s="2">
        <f t="shared" si="635"/>
        <v>3721.0526315789471</v>
      </c>
      <c r="O4507">
        <f t="shared" si="638"/>
        <v>977.02127659574455</v>
      </c>
      <c r="P4507">
        <f t="shared" si="636"/>
        <v>192000</v>
      </c>
      <c r="Q4507" s="2">
        <f t="shared" si="637"/>
        <v>196698.0739081747</v>
      </c>
      <c r="R4507">
        <f>Q4507/MainSheet!$C$8*(G4507-G4506)+R4506</f>
        <v>7169.7244670027294</v>
      </c>
      <c r="S4507">
        <f t="shared" si="639"/>
        <v>115714.74293210676</v>
      </c>
      <c r="T4507">
        <f t="shared" si="631"/>
        <v>45.049999999999606</v>
      </c>
      <c r="U4507" s="1">
        <f>Q4507/MainSheet!$C$22</f>
        <v>1</v>
      </c>
    </row>
    <row r="4508" spans="7:21">
      <c r="G4508">
        <f t="shared" si="632"/>
        <v>45.059999999999604</v>
      </c>
      <c r="H4508">
        <f t="shared" si="633"/>
        <v>198000</v>
      </c>
      <c r="I4508" s="2">
        <f>MIN(MainSheet!$C$10/MainSheet!$C$9,MainSheet!$K$9*60)</f>
        <v>660</v>
      </c>
      <c r="J4508" s="1">
        <f>IF(G4508&gt;MainSheet!$C$11,IF(J4507&gt;=0.999,1,(G4508-MainSheet!$C$11)*I4508/$B$2/60),0)</f>
        <v>1</v>
      </c>
      <c r="K4508" s="1">
        <f>IF(G4508&gt;MainSheet!$C$11+$B$6,IF(K4507&gt;=0.999,1,(G4508-MainSheet!$C$11-$B$6)*I4508/$C$2/60),0)</f>
        <v>1</v>
      </c>
      <c r="L4508" s="1">
        <f>IF(G4508&gt;MainSheet!$C$11+$B$6+$C$6,IF(L4507&gt;=0.999,1,(G4508-MainSheet!$C$11-$B$6-$C$6)*I4508/$D$2/60),0)</f>
        <v>1</v>
      </c>
      <c r="M4508">
        <f t="shared" si="634"/>
        <v>1</v>
      </c>
      <c r="N4508" s="2">
        <f t="shared" si="635"/>
        <v>3721.0526315789471</v>
      </c>
      <c r="O4508">
        <f t="shared" si="638"/>
        <v>977.02127659574455</v>
      </c>
      <c r="P4508">
        <f t="shared" si="636"/>
        <v>192000</v>
      </c>
      <c r="Q4508" s="2">
        <f t="shared" si="637"/>
        <v>196698.0739081747</v>
      </c>
      <c r="R4508">
        <f>Q4508/MainSheet!$C$8*(G4508-G4507)+R4507</f>
        <v>7171.7557134935632</v>
      </c>
      <c r="S4508">
        <f t="shared" si="639"/>
        <v>115747.52594442479</v>
      </c>
      <c r="T4508">
        <f t="shared" si="631"/>
        <v>45.059999999999604</v>
      </c>
      <c r="U4508" s="1">
        <f>Q4508/MainSheet!$C$22</f>
        <v>1</v>
      </c>
    </row>
    <row r="4509" spans="7:21">
      <c r="G4509">
        <f t="shared" si="632"/>
        <v>45.069999999999602</v>
      </c>
      <c r="H4509">
        <f t="shared" si="633"/>
        <v>198000</v>
      </c>
      <c r="I4509" s="2">
        <f>MIN(MainSheet!$C$10/MainSheet!$C$9,MainSheet!$K$9*60)</f>
        <v>660</v>
      </c>
      <c r="J4509" s="1">
        <f>IF(G4509&gt;MainSheet!$C$11,IF(J4508&gt;=0.999,1,(G4509-MainSheet!$C$11)*I4509/$B$2/60),0)</f>
        <v>1</v>
      </c>
      <c r="K4509" s="1">
        <f>IF(G4509&gt;MainSheet!$C$11+$B$6,IF(K4508&gt;=0.999,1,(G4509-MainSheet!$C$11-$B$6)*I4509/$C$2/60),0)</f>
        <v>1</v>
      </c>
      <c r="L4509" s="1">
        <f>IF(G4509&gt;MainSheet!$C$11+$B$6+$C$6,IF(L4508&gt;=0.999,1,(G4509-MainSheet!$C$11-$B$6-$C$6)*I4509/$D$2/60),0)</f>
        <v>1</v>
      </c>
      <c r="M4509">
        <f t="shared" si="634"/>
        <v>1</v>
      </c>
      <c r="N4509" s="2">
        <f t="shared" si="635"/>
        <v>3721.0526315789471</v>
      </c>
      <c r="O4509">
        <f t="shared" si="638"/>
        <v>977.02127659574455</v>
      </c>
      <c r="P4509">
        <f t="shared" si="636"/>
        <v>192000</v>
      </c>
      <c r="Q4509" s="2">
        <f t="shared" si="637"/>
        <v>196698.0739081747</v>
      </c>
      <c r="R4509">
        <f>Q4509/MainSheet!$C$8*(G4509-G4508)+R4508</f>
        <v>7173.7869599843971</v>
      </c>
      <c r="S4509">
        <f t="shared" si="639"/>
        <v>115780.30895674283</v>
      </c>
      <c r="T4509">
        <f t="shared" si="631"/>
        <v>45.069999999999602</v>
      </c>
      <c r="U4509" s="1">
        <f>Q4509/MainSheet!$C$22</f>
        <v>1</v>
      </c>
    </row>
    <row r="4510" spans="7:21">
      <c r="G4510">
        <f t="shared" si="632"/>
        <v>45.0799999999996</v>
      </c>
      <c r="H4510">
        <f t="shared" si="633"/>
        <v>198000</v>
      </c>
      <c r="I4510" s="2">
        <f>MIN(MainSheet!$C$10/MainSheet!$C$9,MainSheet!$K$9*60)</f>
        <v>660</v>
      </c>
      <c r="J4510" s="1">
        <f>IF(G4510&gt;MainSheet!$C$11,IF(J4509&gt;=0.999,1,(G4510-MainSheet!$C$11)*I4510/$B$2/60),0)</f>
        <v>1</v>
      </c>
      <c r="K4510" s="1">
        <f>IF(G4510&gt;MainSheet!$C$11+$B$6,IF(K4509&gt;=0.999,1,(G4510-MainSheet!$C$11-$B$6)*I4510/$C$2/60),0)</f>
        <v>1</v>
      </c>
      <c r="L4510" s="1">
        <f>IF(G4510&gt;MainSheet!$C$11+$B$6+$C$6,IF(L4509&gt;=0.999,1,(G4510-MainSheet!$C$11-$B$6-$C$6)*I4510/$D$2/60),0)</f>
        <v>1</v>
      </c>
      <c r="M4510">
        <f t="shared" si="634"/>
        <v>1</v>
      </c>
      <c r="N4510" s="2">
        <f t="shared" si="635"/>
        <v>3721.0526315789471</v>
      </c>
      <c r="O4510">
        <f t="shared" si="638"/>
        <v>977.02127659574455</v>
      </c>
      <c r="P4510">
        <f t="shared" si="636"/>
        <v>192000</v>
      </c>
      <c r="Q4510" s="2">
        <f t="shared" si="637"/>
        <v>196698.0739081747</v>
      </c>
      <c r="R4510">
        <f>Q4510/MainSheet!$C$8*(G4510-G4509)+R4509</f>
        <v>7175.8182064752309</v>
      </c>
      <c r="S4510">
        <f t="shared" si="639"/>
        <v>115813.09196906086</v>
      </c>
      <c r="T4510">
        <f t="shared" si="631"/>
        <v>45.0799999999996</v>
      </c>
      <c r="U4510" s="1">
        <f>Q4510/MainSheet!$C$22</f>
        <v>1</v>
      </c>
    </row>
    <row r="4511" spans="7:21">
      <c r="G4511">
        <f t="shared" si="632"/>
        <v>45.089999999999598</v>
      </c>
      <c r="H4511">
        <f t="shared" si="633"/>
        <v>198000</v>
      </c>
      <c r="I4511" s="2">
        <f>MIN(MainSheet!$C$10/MainSheet!$C$9,MainSheet!$K$9*60)</f>
        <v>660</v>
      </c>
      <c r="J4511" s="1">
        <f>IF(G4511&gt;MainSheet!$C$11,IF(J4510&gt;=0.999,1,(G4511-MainSheet!$C$11)*I4511/$B$2/60),0)</f>
        <v>1</v>
      </c>
      <c r="K4511" s="1">
        <f>IF(G4511&gt;MainSheet!$C$11+$B$6,IF(K4510&gt;=0.999,1,(G4511-MainSheet!$C$11-$B$6)*I4511/$C$2/60),0)</f>
        <v>1</v>
      </c>
      <c r="L4511" s="1">
        <f>IF(G4511&gt;MainSheet!$C$11+$B$6+$C$6,IF(L4510&gt;=0.999,1,(G4511-MainSheet!$C$11-$B$6-$C$6)*I4511/$D$2/60),0)</f>
        <v>1</v>
      </c>
      <c r="M4511">
        <f t="shared" si="634"/>
        <v>1</v>
      </c>
      <c r="N4511" s="2">
        <f t="shared" si="635"/>
        <v>3721.0526315789471</v>
      </c>
      <c r="O4511">
        <f t="shared" si="638"/>
        <v>977.02127659574455</v>
      </c>
      <c r="P4511">
        <f t="shared" si="636"/>
        <v>192000</v>
      </c>
      <c r="Q4511" s="2">
        <f t="shared" si="637"/>
        <v>196698.0739081747</v>
      </c>
      <c r="R4511">
        <f>Q4511/MainSheet!$C$8*(G4511-G4510)+R4510</f>
        <v>7177.8494529660647</v>
      </c>
      <c r="S4511">
        <f t="shared" si="639"/>
        <v>115845.87498137889</v>
      </c>
      <c r="T4511">
        <f t="shared" si="631"/>
        <v>45.089999999999598</v>
      </c>
      <c r="U4511" s="1">
        <f>Q4511/MainSheet!$C$22</f>
        <v>1</v>
      </c>
    </row>
    <row r="4512" spans="7:21">
      <c r="G4512">
        <f t="shared" si="632"/>
        <v>45.099999999999596</v>
      </c>
      <c r="H4512">
        <f t="shared" si="633"/>
        <v>198000</v>
      </c>
      <c r="I4512" s="2">
        <f>MIN(MainSheet!$C$10/MainSheet!$C$9,MainSheet!$K$9*60)</f>
        <v>660</v>
      </c>
      <c r="J4512" s="1">
        <f>IF(G4512&gt;MainSheet!$C$11,IF(J4511&gt;=0.999,1,(G4512-MainSheet!$C$11)*I4512/$B$2/60),0)</f>
        <v>1</v>
      </c>
      <c r="K4512" s="1">
        <f>IF(G4512&gt;MainSheet!$C$11+$B$6,IF(K4511&gt;=0.999,1,(G4512-MainSheet!$C$11-$B$6)*I4512/$C$2/60),0)</f>
        <v>1</v>
      </c>
      <c r="L4512" s="1">
        <f>IF(G4512&gt;MainSheet!$C$11+$B$6+$C$6,IF(L4511&gt;=0.999,1,(G4512-MainSheet!$C$11-$B$6-$C$6)*I4512/$D$2/60),0)</f>
        <v>1</v>
      </c>
      <c r="M4512">
        <f t="shared" si="634"/>
        <v>1</v>
      </c>
      <c r="N4512" s="2">
        <f t="shared" si="635"/>
        <v>3721.0526315789471</v>
      </c>
      <c r="O4512">
        <f t="shared" si="638"/>
        <v>977.02127659574455</v>
      </c>
      <c r="P4512">
        <f t="shared" si="636"/>
        <v>192000</v>
      </c>
      <c r="Q4512" s="2">
        <f t="shared" si="637"/>
        <v>196698.0739081747</v>
      </c>
      <c r="R4512">
        <f>Q4512/MainSheet!$C$8*(G4512-G4511)+R4511</f>
        <v>7179.8806994568986</v>
      </c>
      <c r="S4512">
        <f t="shared" si="639"/>
        <v>115878.65799369692</v>
      </c>
      <c r="T4512">
        <f t="shared" si="631"/>
        <v>45.099999999999596</v>
      </c>
      <c r="U4512" s="1">
        <f>Q4512/MainSheet!$C$22</f>
        <v>1</v>
      </c>
    </row>
    <row r="4513" spans="7:21">
      <c r="G4513">
        <f t="shared" si="632"/>
        <v>45.109999999999594</v>
      </c>
      <c r="H4513">
        <f t="shared" si="633"/>
        <v>198000</v>
      </c>
      <c r="I4513" s="2">
        <f>MIN(MainSheet!$C$10/MainSheet!$C$9,MainSheet!$K$9*60)</f>
        <v>660</v>
      </c>
      <c r="J4513" s="1">
        <f>IF(G4513&gt;MainSheet!$C$11,IF(J4512&gt;=0.999,1,(G4513-MainSheet!$C$11)*I4513/$B$2/60),0)</f>
        <v>1</v>
      </c>
      <c r="K4513" s="1">
        <f>IF(G4513&gt;MainSheet!$C$11+$B$6,IF(K4512&gt;=0.999,1,(G4513-MainSheet!$C$11-$B$6)*I4513/$C$2/60),0)</f>
        <v>1</v>
      </c>
      <c r="L4513" s="1">
        <f>IF(G4513&gt;MainSheet!$C$11+$B$6+$C$6,IF(L4512&gt;=0.999,1,(G4513-MainSheet!$C$11-$B$6-$C$6)*I4513/$D$2/60),0)</f>
        <v>1</v>
      </c>
      <c r="M4513">
        <f t="shared" si="634"/>
        <v>1</v>
      </c>
      <c r="N4513" s="2">
        <f t="shared" si="635"/>
        <v>3721.0526315789471</v>
      </c>
      <c r="O4513">
        <f t="shared" si="638"/>
        <v>977.02127659574455</v>
      </c>
      <c r="P4513">
        <f t="shared" si="636"/>
        <v>192000</v>
      </c>
      <c r="Q4513" s="2">
        <f t="shared" si="637"/>
        <v>196698.0739081747</v>
      </c>
      <c r="R4513">
        <f>Q4513/MainSheet!$C$8*(G4513-G4512)+R4512</f>
        <v>7181.9119459477324</v>
      </c>
      <c r="S4513">
        <f t="shared" si="639"/>
        <v>115911.44100601495</v>
      </c>
      <c r="T4513">
        <f t="shared" si="631"/>
        <v>45.109999999999594</v>
      </c>
      <c r="U4513" s="1">
        <f>Q4513/MainSheet!$C$22</f>
        <v>1</v>
      </c>
    </row>
    <row r="4514" spans="7:21">
      <c r="G4514">
        <f t="shared" si="632"/>
        <v>45.119999999999592</v>
      </c>
      <c r="H4514">
        <f t="shared" si="633"/>
        <v>198000</v>
      </c>
      <c r="I4514" s="2">
        <f>MIN(MainSheet!$C$10/MainSheet!$C$9,MainSheet!$K$9*60)</f>
        <v>660</v>
      </c>
      <c r="J4514" s="1">
        <f>IF(G4514&gt;MainSheet!$C$11,IF(J4513&gt;=0.999,1,(G4514-MainSheet!$C$11)*I4514/$B$2/60),0)</f>
        <v>1</v>
      </c>
      <c r="K4514" s="1">
        <f>IF(G4514&gt;MainSheet!$C$11+$B$6,IF(K4513&gt;=0.999,1,(G4514-MainSheet!$C$11-$B$6)*I4514/$C$2/60),0)</f>
        <v>1</v>
      </c>
      <c r="L4514" s="1">
        <f>IF(G4514&gt;MainSheet!$C$11+$B$6+$C$6,IF(L4513&gt;=0.999,1,(G4514-MainSheet!$C$11-$B$6-$C$6)*I4514/$D$2/60),0)</f>
        <v>1</v>
      </c>
      <c r="M4514">
        <f t="shared" si="634"/>
        <v>1</v>
      </c>
      <c r="N4514" s="2">
        <f t="shared" si="635"/>
        <v>3721.0526315789471</v>
      </c>
      <c r="O4514">
        <f t="shared" si="638"/>
        <v>977.02127659574455</v>
      </c>
      <c r="P4514">
        <f t="shared" si="636"/>
        <v>192000</v>
      </c>
      <c r="Q4514" s="2">
        <f t="shared" si="637"/>
        <v>196698.0739081747</v>
      </c>
      <c r="R4514">
        <f>Q4514/MainSheet!$C$8*(G4514-G4513)+R4513</f>
        <v>7183.9431924385663</v>
      </c>
      <c r="S4514">
        <f t="shared" si="639"/>
        <v>115944.22401833298</v>
      </c>
      <c r="T4514">
        <f t="shared" si="631"/>
        <v>45.119999999999592</v>
      </c>
      <c r="U4514" s="1">
        <f>Q4514/MainSheet!$C$22</f>
        <v>1</v>
      </c>
    </row>
    <row r="4515" spans="7:21">
      <c r="G4515">
        <f t="shared" si="632"/>
        <v>45.12999999999959</v>
      </c>
      <c r="H4515">
        <f t="shared" si="633"/>
        <v>198000</v>
      </c>
      <c r="I4515" s="2">
        <f>MIN(MainSheet!$C$10/MainSheet!$C$9,MainSheet!$K$9*60)</f>
        <v>660</v>
      </c>
      <c r="J4515" s="1">
        <f>IF(G4515&gt;MainSheet!$C$11,IF(J4514&gt;=0.999,1,(G4515-MainSheet!$C$11)*I4515/$B$2/60),0)</f>
        <v>1</v>
      </c>
      <c r="K4515" s="1">
        <f>IF(G4515&gt;MainSheet!$C$11+$B$6,IF(K4514&gt;=0.999,1,(G4515-MainSheet!$C$11-$B$6)*I4515/$C$2/60),0)</f>
        <v>1</v>
      </c>
      <c r="L4515" s="1">
        <f>IF(G4515&gt;MainSheet!$C$11+$B$6+$C$6,IF(L4514&gt;=0.999,1,(G4515-MainSheet!$C$11-$B$6-$C$6)*I4515/$D$2/60),0)</f>
        <v>1</v>
      </c>
      <c r="M4515">
        <f t="shared" si="634"/>
        <v>1</v>
      </c>
      <c r="N4515" s="2">
        <f t="shared" si="635"/>
        <v>3721.0526315789471</v>
      </c>
      <c r="O4515">
        <f t="shared" si="638"/>
        <v>977.02127659574455</v>
      </c>
      <c r="P4515">
        <f t="shared" si="636"/>
        <v>192000</v>
      </c>
      <c r="Q4515" s="2">
        <f t="shared" si="637"/>
        <v>196698.0739081747</v>
      </c>
      <c r="R4515">
        <f>Q4515/MainSheet!$C$8*(G4515-G4514)+R4514</f>
        <v>7185.9744389294001</v>
      </c>
      <c r="S4515">
        <f t="shared" si="639"/>
        <v>115977.00703065102</v>
      </c>
      <c r="T4515">
        <f t="shared" si="631"/>
        <v>45.12999999999959</v>
      </c>
      <c r="U4515" s="1">
        <f>Q4515/MainSheet!$C$22</f>
        <v>1</v>
      </c>
    </row>
    <row r="4516" spans="7:21">
      <c r="G4516">
        <f t="shared" si="632"/>
        <v>45.139999999999588</v>
      </c>
      <c r="H4516">
        <f t="shared" si="633"/>
        <v>198000</v>
      </c>
      <c r="I4516" s="2">
        <f>MIN(MainSheet!$C$10/MainSheet!$C$9,MainSheet!$K$9*60)</f>
        <v>660</v>
      </c>
      <c r="J4516" s="1">
        <f>IF(G4516&gt;MainSheet!$C$11,IF(J4515&gt;=0.999,1,(G4516-MainSheet!$C$11)*I4516/$B$2/60),0)</f>
        <v>1</v>
      </c>
      <c r="K4516" s="1">
        <f>IF(G4516&gt;MainSheet!$C$11+$B$6,IF(K4515&gt;=0.999,1,(G4516-MainSheet!$C$11-$B$6)*I4516/$C$2/60),0)</f>
        <v>1</v>
      </c>
      <c r="L4516" s="1">
        <f>IF(G4516&gt;MainSheet!$C$11+$B$6+$C$6,IF(L4515&gt;=0.999,1,(G4516-MainSheet!$C$11-$B$6-$C$6)*I4516/$D$2/60),0)</f>
        <v>1</v>
      </c>
      <c r="M4516">
        <f t="shared" si="634"/>
        <v>1</v>
      </c>
      <c r="N4516" s="2">
        <f t="shared" si="635"/>
        <v>3721.0526315789471</v>
      </c>
      <c r="O4516">
        <f t="shared" si="638"/>
        <v>977.02127659574455</v>
      </c>
      <c r="P4516">
        <f t="shared" si="636"/>
        <v>192000</v>
      </c>
      <c r="Q4516" s="2">
        <f t="shared" si="637"/>
        <v>196698.0739081747</v>
      </c>
      <c r="R4516">
        <f>Q4516/MainSheet!$C$8*(G4516-G4515)+R4515</f>
        <v>7188.0056854202339</v>
      </c>
      <c r="S4516">
        <f t="shared" si="639"/>
        <v>116009.79004296905</v>
      </c>
      <c r="T4516">
        <f t="shared" si="631"/>
        <v>45.139999999999588</v>
      </c>
      <c r="U4516" s="1">
        <f>Q4516/MainSheet!$C$22</f>
        <v>1</v>
      </c>
    </row>
    <row r="4517" spans="7:21">
      <c r="G4517">
        <f t="shared" si="632"/>
        <v>45.149999999999586</v>
      </c>
      <c r="H4517">
        <f t="shared" si="633"/>
        <v>198000</v>
      </c>
      <c r="I4517" s="2">
        <f>MIN(MainSheet!$C$10/MainSheet!$C$9,MainSheet!$K$9*60)</f>
        <v>660</v>
      </c>
      <c r="J4517" s="1">
        <f>IF(G4517&gt;MainSheet!$C$11,IF(J4516&gt;=0.999,1,(G4517-MainSheet!$C$11)*I4517/$B$2/60),0)</f>
        <v>1</v>
      </c>
      <c r="K4517" s="1">
        <f>IF(G4517&gt;MainSheet!$C$11+$B$6,IF(K4516&gt;=0.999,1,(G4517-MainSheet!$C$11-$B$6)*I4517/$C$2/60),0)</f>
        <v>1</v>
      </c>
      <c r="L4517" s="1">
        <f>IF(G4517&gt;MainSheet!$C$11+$B$6+$C$6,IF(L4516&gt;=0.999,1,(G4517-MainSheet!$C$11-$B$6-$C$6)*I4517/$D$2/60),0)</f>
        <v>1</v>
      </c>
      <c r="M4517">
        <f t="shared" si="634"/>
        <v>1</v>
      </c>
      <c r="N4517" s="2">
        <f t="shared" si="635"/>
        <v>3721.0526315789471</v>
      </c>
      <c r="O4517">
        <f t="shared" si="638"/>
        <v>977.02127659574455</v>
      </c>
      <c r="P4517">
        <f t="shared" si="636"/>
        <v>192000</v>
      </c>
      <c r="Q4517" s="2">
        <f t="shared" si="637"/>
        <v>196698.0739081747</v>
      </c>
      <c r="R4517">
        <f>Q4517/MainSheet!$C$8*(G4517-G4516)+R4516</f>
        <v>7190.0369319110678</v>
      </c>
      <c r="S4517">
        <f t="shared" si="639"/>
        <v>116042.57305528708</v>
      </c>
      <c r="T4517">
        <f t="shared" si="631"/>
        <v>45.149999999999586</v>
      </c>
      <c r="U4517" s="1">
        <f>Q4517/MainSheet!$C$22</f>
        <v>1</v>
      </c>
    </row>
    <row r="4518" spans="7:21">
      <c r="G4518">
        <f t="shared" si="632"/>
        <v>45.159999999999584</v>
      </c>
      <c r="H4518">
        <f t="shared" si="633"/>
        <v>198000</v>
      </c>
      <c r="I4518" s="2">
        <f>MIN(MainSheet!$C$10/MainSheet!$C$9,MainSheet!$K$9*60)</f>
        <v>660</v>
      </c>
      <c r="J4518" s="1">
        <f>IF(G4518&gt;MainSheet!$C$11,IF(J4517&gt;=0.999,1,(G4518-MainSheet!$C$11)*I4518/$B$2/60),0)</f>
        <v>1</v>
      </c>
      <c r="K4518" s="1">
        <f>IF(G4518&gt;MainSheet!$C$11+$B$6,IF(K4517&gt;=0.999,1,(G4518-MainSheet!$C$11-$B$6)*I4518/$C$2/60),0)</f>
        <v>1</v>
      </c>
      <c r="L4518" s="1">
        <f>IF(G4518&gt;MainSheet!$C$11+$B$6+$C$6,IF(L4517&gt;=0.999,1,(G4518-MainSheet!$C$11-$B$6-$C$6)*I4518/$D$2/60),0)</f>
        <v>1</v>
      </c>
      <c r="M4518">
        <f t="shared" si="634"/>
        <v>1</v>
      </c>
      <c r="N4518" s="2">
        <f t="shared" si="635"/>
        <v>3721.0526315789471</v>
      </c>
      <c r="O4518">
        <f t="shared" si="638"/>
        <v>977.02127659574455</v>
      </c>
      <c r="P4518">
        <f t="shared" si="636"/>
        <v>192000</v>
      </c>
      <c r="Q4518" s="2">
        <f t="shared" si="637"/>
        <v>196698.0739081747</v>
      </c>
      <c r="R4518">
        <f>Q4518/MainSheet!$C$8*(G4518-G4517)+R4517</f>
        <v>7192.0681784019016</v>
      </c>
      <c r="S4518">
        <f t="shared" si="639"/>
        <v>116075.35606760511</v>
      </c>
      <c r="T4518">
        <f t="shared" si="631"/>
        <v>45.159999999999584</v>
      </c>
      <c r="U4518" s="1">
        <f>Q4518/MainSheet!$C$22</f>
        <v>1</v>
      </c>
    </row>
    <row r="4519" spans="7:21">
      <c r="G4519">
        <f t="shared" si="632"/>
        <v>45.169999999999582</v>
      </c>
      <c r="H4519">
        <f t="shared" si="633"/>
        <v>198000</v>
      </c>
      <c r="I4519" s="2">
        <f>MIN(MainSheet!$C$10/MainSheet!$C$9,MainSheet!$K$9*60)</f>
        <v>660</v>
      </c>
      <c r="J4519" s="1">
        <f>IF(G4519&gt;MainSheet!$C$11,IF(J4518&gt;=0.999,1,(G4519-MainSheet!$C$11)*I4519/$B$2/60),0)</f>
        <v>1</v>
      </c>
      <c r="K4519" s="1">
        <f>IF(G4519&gt;MainSheet!$C$11+$B$6,IF(K4518&gt;=0.999,1,(G4519-MainSheet!$C$11-$B$6)*I4519/$C$2/60),0)</f>
        <v>1</v>
      </c>
      <c r="L4519" s="1">
        <f>IF(G4519&gt;MainSheet!$C$11+$B$6+$C$6,IF(L4518&gt;=0.999,1,(G4519-MainSheet!$C$11-$B$6-$C$6)*I4519/$D$2/60),0)</f>
        <v>1</v>
      </c>
      <c r="M4519">
        <f t="shared" si="634"/>
        <v>1</v>
      </c>
      <c r="N4519" s="2">
        <f t="shared" si="635"/>
        <v>3721.0526315789471</v>
      </c>
      <c r="O4519">
        <f t="shared" si="638"/>
        <v>977.02127659574455</v>
      </c>
      <c r="P4519">
        <f t="shared" si="636"/>
        <v>192000</v>
      </c>
      <c r="Q4519" s="2">
        <f t="shared" si="637"/>
        <v>196698.0739081747</v>
      </c>
      <c r="R4519">
        <f>Q4519/MainSheet!$C$8*(G4519-G4518)+R4518</f>
        <v>7194.0994248927354</v>
      </c>
      <c r="S4519">
        <f t="shared" si="639"/>
        <v>116108.13907992314</v>
      </c>
      <c r="T4519">
        <f t="shared" si="631"/>
        <v>45.169999999999582</v>
      </c>
      <c r="U4519" s="1">
        <f>Q4519/MainSheet!$C$22</f>
        <v>1</v>
      </c>
    </row>
    <row r="4520" spans="7:21">
      <c r="G4520">
        <f t="shared" si="632"/>
        <v>45.17999999999958</v>
      </c>
      <c r="H4520">
        <f t="shared" si="633"/>
        <v>198000</v>
      </c>
      <c r="I4520" s="2">
        <f>MIN(MainSheet!$C$10/MainSheet!$C$9,MainSheet!$K$9*60)</f>
        <v>660</v>
      </c>
      <c r="J4520" s="1">
        <f>IF(G4520&gt;MainSheet!$C$11,IF(J4519&gt;=0.999,1,(G4520-MainSheet!$C$11)*I4520/$B$2/60),0)</f>
        <v>1</v>
      </c>
      <c r="K4520" s="1">
        <f>IF(G4520&gt;MainSheet!$C$11+$B$6,IF(K4519&gt;=0.999,1,(G4520-MainSheet!$C$11-$B$6)*I4520/$C$2/60),0)</f>
        <v>1</v>
      </c>
      <c r="L4520" s="1">
        <f>IF(G4520&gt;MainSheet!$C$11+$B$6+$C$6,IF(L4519&gt;=0.999,1,(G4520-MainSheet!$C$11-$B$6-$C$6)*I4520/$D$2/60),0)</f>
        <v>1</v>
      </c>
      <c r="M4520">
        <f t="shared" si="634"/>
        <v>1</v>
      </c>
      <c r="N4520" s="2">
        <f t="shared" si="635"/>
        <v>3721.0526315789471</v>
      </c>
      <c r="O4520">
        <f t="shared" si="638"/>
        <v>977.02127659574455</v>
      </c>
      <c r="P4520">
        <f t="shared" si="636"/>
        <v>192000</v>
      </c>
      <c r="Q4520" s="2">
        <f t="shared" si="637"/>
        <v>196698.0739081747</v>
      </c>
      <c r="R4520">
        <f>Q4520/MainSheet!$C$8*(G4520-G4519)+R4519</f>
        <v>7196.1306713835693</v>
      </c>
      <c r="S4520">
        <f t="shared" si="639"/>
        <v>116140.92209224118</v>
      </c>
      <c r="T4520">
        <f t="shared" si="631"/>
        <v>45.17999999999958</v>
      </c>
      <c r="U4520" s="1">
        <f>Q4520/MainSheet!$C$22</f>
        <v>1</v>
      </c>
    </row>
    <row r="4521" spans="7:21">
      <c r="G4521">
        <f t="shared" si="632"/>
        <v>45.189999999999579</v>
      </c>
      <c r="H4521">
        <f t="shared" si="633"/>
        <v>198000</v>
      </c>
      <c r="I4521" s="2">
        <f>MIN(MainSheet!$C$10/MainSheet!$C$9,MainSheet!$K$9*60)</f>
        <v>660</v>
      </c>
      <c r="J4521" s="1">
        <f>IF(G4521&gt;MainSheet!$C$11,IF(J4520&gt;=0.999,1,(G4521-MainSheet!$C$11)*I4521/$B$2/60),0)</f>
        <v>1</v>
      </c>
      <c r="K4521" s="1">
        <f>IF(G4521&gt;MainSheet!$C$11+$B$6,IF(K4520&gt;=0.999,1,(G4521-MainSheet!$C$11-$B$6)*I4521/$C$2/60),0)</f>
        <v>1</v>
      </c>
      <c r="L4521" s="1">
        <f>IF(G4521&gt;MainSheet!$C$11+$B$6+$C$6,IF(L4520&gt;=0.999,1,(G4521-MainSheet!$C$11-$B$6-$C$6)*I4521/$D$2/60),0)</f>
        <v>1</v>
      </c>
      <c r="M4521">
        <f t="shared" si="634"/>
        <v>1</v>
      </c>
      <c r="N4521" s="2">
        <f t="shared" si="635"/>
        <v>3721.0526315789471</v>
      </c>
      <c r="O4521">
        <f t="shared" si="638"/>
        <v>977.02127659574455</v>
      </c>
      <c r="P4521">
        <f t="shared" si="636"/>
        <v>192000</v>
      </c>
      <c r="Q4521" s="2">
        <f t="shared" si="637"/>
        <v>196698.0739081747</v>
      </c>
      <c r="R4521">
        <f>Q4521/MainSheet!$C$8*(G4521-G4520)+R4520</f>
        <v>7198.1619178744031</v>
      </c>
      <c r="S4521">
        <f t="shared" si="639"/>
        <v>116173.70510455921</v>
      </c>
      <c r="T4521">
        <f t="shared" si="631"/>
        <v>45.189999999999579</v>
      </c>
      <c r="U4521" s="1">
        <f>Q4521/MainSheet!$C$22</f>
        <v>1</v>
      </c>
    </row>
    <row r="4522" spans="7:21">
      <c r="G4522">
        <f t="shared" si="632"/>
        <v>45.199999999999577</v>
      </c>
      <c r="H4522">
        <f t="shared" si="633"/>
        <v>198000</v>
      </c>
      <c r="I4522" s="2">
        <f>MIN(MainSheet!$C$10/MainSheet!$C$9,MainSheet!$K$9*60)</f>
        <v>660</v>
      </c>
      <c r="J4522" s="1">
        <f>IF(G4522&gt;MainSheet!$C$11,IF(J4521&gt;=0.999,1,(G4522-MainSheet!$C$11)*I4522/$B$2/60),0)</f>
        <v>1</v>
      </c>
      <c r="K4522" s="1">
        <f>IF(G4522&gt;MainSheet!$C$11+$B$6,IF(K4521&gt;=0.999,1,(G4522-MainSheet!$C$11-$B$6)*I4522/$C$2/60),0)</f>
        <v>1</v>
      </c>
      <c r="L4522" s="1">
        <f>IF(G4522&gt;MainSheet!$C$11+$B$6+$C$6,IF(L4521&gt;=0.999,1,(G4522-MainSheet!$C$11-$B$6-$C$6)*I4522/$D$2/60),0)</f>
        <v>1</v>
      </c>
      <c r="M4522">
        <f t="shared" si="634"/>
        <v>1</v>
      </c>
      <c r="N4522" s="2">
        <f t="shared" si="635"/>
        <v>3721.0526315789471</v>
      </c>
      <c r="O4522">
        <f t="shared" si="638"/>
        <v>977.02127659574455</v>
      </c>
      <c r="P4522">
        <f t="shared" si="636"/>
        <v>192000</v>
      </c>
      <c r="Q4522" s="2">
        <f t="shared" si="637"/>
        <v>196698.0739081747</v>
      </c>
      <c r="R4522">
        <f>Q4522/MainSheet!$C$8*(G4522-G4521)+R4521</f>
        <v>7200.193164365237</v>
      </c>
      <c r="S4522">
        <f t="shared" si="639"/>
        <v>116206.48811687724</v>
      </c>
      <c r="T4522">
        <f t="shared" si="631"/>
        <v>45.199999999999577</v>
      </c>
      <c r="U4522" s="1">
        <f>Q4522/MainSheet!$C$22</f>
        <v>1</v>
      </c>
    </row>
    <row r="4523" spans="7:21">
      <c r="G4523">
        <f t="shared" si="632"/>
        <v>45.209999999999575</v>
      </c>
      <c r="H4523">
        <f t="shared" si="633"/>
        <v>198000</v>
      </c>
      <c r="I4523" s="2">
        <f>MIN(MainSheet!$C$10/MainSheet!$C$9,MainSheet!$K$9*60)</f>
        <v>660</v>
      </c>
      <c r="J4523" s="1">
        <f>IF(G4523&gt;MainSheet!$C$11,IF(J4522&gt;=0.999,1,(G4523-MainSheet!$C$11)*I4523/$B$2/60),0)</f>
        <v>1</v>
      </c>
      <c r="K4523" s="1">
        <f>IF(G4523&gt;MainSheet!$C$11+$B$6,IF(K4522&gt;=0.999,1,(G4523-MainSheet!$C$11-$B$6)*I4523/$C$2/60),0)</f>
        <v>1</v>
      </c>
      <c r="L4523" s="1">
        <f>IF(G4523&gt;MainSheet!$C$11+$B$6+$C$6,IF(L4522&gt;=0.999,1,(G4523-MainSheet!$C$11-$B$6-$C$6)*I4523/$D$2/60),0)</f>
        <v>1</v>
      </c>
      <c r="M4523">
        <f t="shared" si="634"/>
        <v>1</v>
      </c>
      <c r="N4523" s="2">
        <f t="shared" si="635"/>
        <v>3721.0526315789471</v>
      </c>
      <c r="O4523">
        <f t="shared" si="638"/>
        <v>977.02127659574455</v>
      </c>
      <c r="P4523">
        <f t="shared" si="636"/>
        <v>192000</v>
      </c>
      <c r="Q4523" s="2">
        <f t="shared" si="637"/>
        <v>196698.0739081747</v>
      </c>
      <c r="R4523">
        <f>Q4523/MainSheet!$C$8*(G4523-G4522)+R4522</f>
        <v>7202.2244108560708</v>
      </c>
      <c r="S4523">
        <f t="shared" si="639"/>
        <v>116239.27112919527</v>
      </c>
      <c r="T4523">
        <f t="shared" si="631"/>
        <v>45.209999999999575</v>
      </c>
      <c r="U4523" s="1">
        <f>Q4523/MainSheet!$C$22</f>
        <v>1</v>
      </c>
    </row>
    <row r="4524" spans="7:21">
      <c r="G4524">
        <f t="shared" si="632"/>
        <v>45.219999999999573</v>
      </c>
      <c r="H4524">
        <f t="shared" si="633"/>
        <v>198000</v>
      </c>
      <c r="I4524" s="2">
        <f>MIN(MainSheet!$C$10/MainSheet!$C$9,MainSheet!$K$9*60)</f>
        <v>660</v>
      </c>
      <c r="J4524" s="1">
        <f>IF(G4524&gt;MainSheet!$C$11,IF(J4523&gt;=0.999,1,(G4524-MainSheet!$C$11)*I4524/$B$2/60),0)</f>
        <v>1</v>
      </c>
      <c r="K4524" s="1">
        <f>IF(G4524&gt;MainSheet!$C$11+$B$6,IF(K4523&gt;=0.999,1,(G4524-MainSheet!$C$11-$B$6)*I4524/$C$2/60),0)</f>
        <v>1</v>
      </c>
      <c r="L4524" s="1">
        <f>IF(G4524&gt;MainSheet!$C$11+$B$6+$C$6,IF(L4523&gt;=0.999,1,(G4524-MainSheet!$C$11-$B$6-$C$6)*I4524/$D$2/60),0)</f>
        <v>1</v>
      </c>
      <c r="M4524">
        <f t="shared" si="634"/>
        <v>1</v>
      </c>
      <c r="N4524" s="2">
        <f t="shared" si="635"/>
        <v>3721.0526315789471</v>
      </c>
      <c r="O4524">
        <f t="shared" si="638"/>
        <v>977.02127659574455</v>
      </c>
      <c r="P4524">
        <f t="shared" si="636"/>
        <v>192000</v>
      </c>
      <c r="Q4524" s="2">
        <f t="shared" si="637"/>
        <v>196698.0739081747</v>
      </c>
      <c r="R4524">
        <f>Q4524/MainSheet!$C$8*(G4524-G4523)+R4523</f>
        <v>7204.2556573469046</v>
      </c>
      <c r="S4524">
        <f t="shared" si="639"/>
        <v>116272.0541415133</v>
      </c>
      <c r="T4524">
        <f t="shared" si="631"/>
        <v>45.219999999999573</v>
      </c>
      <c r="U4524" s="1">
        <f>Q4524/MainSheet!$C$22</f>
        <v>1</v>
      </c>
    </row>
    <row r="4525" spans="7:21">
      <c r="G4525">
        <f t="shared" si="632"/>
        <v>45.229999999999571</v>
      </c>
      <c r="H4525">
        <f t="shared" si="633"/>
        <v>198000</v>
      </c>
      <c r="I4525" s="2">
        <f>MIN(MainSheet!$C$10/MainSheet!$C$9,MainSheet!$K$9*60)</f>
        <v>660</v>
      </c>
      <c r="J4525" s="1">
        <f>IF(G4525&gt;MainSheet!$C$11,IF(J4524&gt;=0.999,1,(G4525-MainSheet!$C$11)*I4525/$B$2/60),0)</f>
        <v>1</v>
      </c>
      <c r="K4525" s="1">
        <f>IF(G4525&gt;MainSheet!$C$11+$B$6,IF(K4524&gt;=0.999,1,(G4525-MainSheet!$C$11-$B$6)*I4525/$C$2/60),0)</f>
        <v>1</v>
      </c>
      <c r="L4525" s="1">
        <f>IF(G4525&gt;MainSheet!$C$11+$B$6+$C$6,IF(L4524&gt;=0.999,1,(G4525-MainSheet!$C$11-$B$6-$C$6)*I4525/$D$2/60),0)</f>
        <v>1</v>
      </c>
      <c r="M4525">
        <f t="shared" si="634"/>
        <v>1</v>
      </c>
      <c r="N4525" s="2">
        <f t="shared" si="635"/>
        <v>3721.0526315789471</v>
      </c>
      <c r="O4525">
        <f t="shared" si="638"/>
        <v>977.02127659574455</v>
      </c>
      <c r="P4525">
        <f t="shared" si="636"/>
        <v>192000</v>
      </c>
      <c r="Q4525" s="2">
        <f t="shared" si="637"/>
        <v>196698.0739081747</v>
      </c>
      <c r="R4525">
        <f>Q4525/MainSheet!$C$8*(G4525-G4524)+R4524</f>
        <v>7206.2869038377385</v>
      </c>
      <c r="S4525">
        <f t="shared" si="639"/>
        <v>116304.83715383134</v>
      </c>
      <c r="T4525">
        <f t="shared" si="631"/>
        <v>45.229999999999571</v>
      </c>
      <c r="U4525" s="1">
        <f>Q4525/MainSheet!$C$22</f>
        <v>1</v>
      </c>
    </row>
    <row r="4526" spans="7:21">
      <c r="G4526">
        <f t="shared" si="632"/>
        <v>45.239999999999569</v>
      </c>
      <c r="H4526">
        <f t="shared" si="633"/>
        <v>198000</v>
      </c>
      <c r="I4526" s="2">
        <f>MIN(MainSheet!$C$10/MainSheet!$C$9,MainSheet!$K$9*60)</f>
        <v>660</v>
      </c>
      <c r="J4526" s="1">
        <f>IF(G4526&gt;MainSheet!$C$11,IF(J4525&gt;=0.999,1,(G4526-MainSheet!$C$11)*I4526/$B$2/60),0)</f>
        <v>1</v>
      </c>
      <c r="K4526" s="1">
        <f>IF(G4526&gt;MainSheet!$C$11+$B$6,IF(K4525&gt;=0.999,1,(G4526-MainSheet!$C$11-$B$6)*I4526/$C$2/60),0)</f>
        <v>1</v>
      </c>
      <c r="L4526" s="1">
        <f>IF(G4526&gt;MainSheet!$C$11+$B$6+$C$6,IF(L4525&gt;=0.999,1,(G4526-MainSheet!$C$11-$B$6-$C$6)*I4526/$D$2/60),0)</f>
        <v>1</v>
      </c>
      <c r="M4526">
        <f t="shared" si="634"/>
        <v>1</v>
      </c>
      <c r="N4526" s="2">
        <f t="shared" si="635"/>
        <v>3721.0526315789471</v>
      </c>
      <c r="O4526">
        <f t="shared" si="638"/>
        <v>977.02127659574455</v>
      </c>
      <c r="P4526">
        <f t="shared" si="636"/>
        <v>192000</v>
      </c>
      <c r="Q4526" s="2">
        <f t="shared" si="637"/>
        <v>196698.0739081747</v>
      </c>
      <c r="R4526">
        <f>Q4526/MainSheet!$C$8*(G4526-G4525)+R4525</f>
        <v>7208.3181503285723</v>
      </c>
      <c r="S4526">
        <f t="shared" si="639"/>
        <v>116337.62016614937</v>
      </c>
      <c r="T4526">
        <f t="shared" si="631"/>
        <v>45.239999999999569</v>
      </c>
      <c r="U4526" s="1">
        <f>Q4526/MainSheet!$C$22</f>
        <v>1</v>
      </c>
    </row>
    <row r="4527" spans="7:21">
      <c r="G4527">
        <f t="shared" si="632"/>
        <v>45.249999999999567</v>
      </c>
      <c r="H4527">
        <f t="shared" si="633"/>
        <v>198000</v>
      </c>
      <c r="I4527" s="2">
        <f>MIN(MainSheet!$C$10/MainSheet!$C$9,MainSheet!$K$9*60)</f>
        <v>660</v>
      </c>
      <c r="J4527" s="1">
        <f>IF(G4527&gt;MainSheet!$C$11,IF(J4526&gt;=0.999,1,(G4527-MainSheet!$C$11)*I4527/$B$2/60),0)</f>
        <v>1</v>
      </c>
      <c r="K4527" s="1">
        <f>IF(G4527&gt;MainSheet!$C$11+$B$6,IF(K4526&gt;=0.999,1,(G4527-MainSheet!$C$11-$B$6)*I4527/$C$2/60),0)</f>
        <v>1</v>
      </c>
      <c r="L4527" s="1">
        <f>IF(G4527&gt;MainSheet!$C$11+$B$6+$C$6,IF(L4526&gt;=0.999,1,(G4527-MainSheet!$C$11-$B$6-$C$6)*I4527/$D$2/60),0)</f>
        <v>1</v>
      </c>
      <c r="M4527">
        <f t="shared" si="634"/>
        <v>1</v>
      </c>
      <c r="N4527" s="2">
        <f t="shared" si="635"/>
        <v>3721.0526315789471</v>
      </c>
      <c r="O4527">
        <f t="shared" si="638"/>
        <v>977.02127659574455</v>
      </c>
      <c r="P4527">
        <f t="shared" si="636"/>
        <v>192000</v>
      </c>
      <c r="Q4527" s="2">
        <f t="shared" si="637"/>
        <v>196698.0739081747</v>
      </c>
      <c r="R4527">
        <f>Q4527/MainSheet!$C$8*(G4527-G4526)+R4526</f>
        <v>7210.3493968194061</v>
      </c>
      <c r="S4527">
        <f t="shared" si="639"/>
        <v>116370.4031784674</v>
      </c>
      <c r="T4527">
        <f t="shared" si="631"/>
        <v>45.249999999999567</v>
      </c>
      <c r="U4527" s="1">
        <f>Q4527/MainSheet!$C$22</f>
        <v>1</v>
      </c>
    </row>
    <row r="4528" spans="7:21">
      <c r="G4528">
        <f t="shared" si="632"/>
        <v>45.259999999999565</v>
      </c>
      <c r="H4528">
        <f t="shared" si="633"/>
        <v>198000</v>
      </c>
      <c r="I4528" s="2">
        <f>MIN(MainSheet!$C$10/MainSheet!$C$9,MainSheet!$K$9*60)</f>
        <v>660</v>
      </c>
      <c r="J4528" s="1">
        <f>IF(G4528&gt;MainSheet!$C$11,IF(J4527&gt;=0.999,1,(G4528-MainSheet!$C$11)*I4528/$B$2/60),0)</f>
        <v>1</v>
      </c>
      <c r="K4528" s="1">
        <f>IF(G4528&gt;MainSheet!$C$11+$B$6,IF(K4527&gt;=0.999,1,(G4528-MainSheet!$C$11-$B$6)*I4528/$C$2/60),0)</f>
        <v>1</v>
      </c>
      <c r="L4528" s="1">
        <f>IF(G4528&gt;MainSheet!$C$11+$B$6+$C$6,IF(L4527&gt;=0.999,1,(G4528-MainSheet!$C$11-$B$6-$C$6)*I4528/$D$2/60),0)</f>
        <v>1</v>
      </c>
      <c r="M4528">
        <f t="shared" si="634"/>
        <v>1</v>
      </c>
      <c r="N4528" s="2">
        <f t="shared" si="635"/>
        <v>3721.0526315789471</v>
      </c>
      <c r="O4528">
        <f t="shared" si="638"/>
        <v>977.02127659574455</v>
      </c>
      <c r="P4528">
        <f t="shared" si="636"/>
        <v>192000</v>
      </c>
      <c r="Q4528" s="2">
        <f t="shared" si="637"/>
        <v>196698.0739081747</v>
      </c>
      <c r="R4528">
        <f>Q4528/MainSheet!$C$8*(G4528-G4527)+R4527</f>
        <v>7212.38064331024</v>
      </c>
      <c r="S4528">
        <f t="shared" si="639"/>
        <v>116403.18619078543</v>
      </c>
      <c r="T4528">
        <f t="shared" si="631"/>
        <v>45.259999999999565</v>
      </c>
      <c r="U4528" s="1">
        <f>Q4528/MainSheet!$C$22</f>
        <v>1</v>
      </c>
    </row>
    <row r="4529" spans="7:21">
      <c r="G4529">
        <f t="shared" si="632"/>
        <v>45.269999999999563</v>
      </c>
      <c r="H4529">
        <f t="shared" si="633"/>
        <v>198000</v>
      </c>
      <c r="I4529" s="2">
        <f>MIN(MainSheet!$C$10/MainSheet!$C$9,MainSheet!$K$9*60)</f>
        <v>660</v>
      </c>
      <c r="J4529" s="1">
        <f>IF(G4529&gt;MainSheet!$C$11,IF(J4528&gt;=0.999,1,(G4529-MainSheet!$C$11)*I4529/$B$2/60),0)</f>
        <v>1</v>
      </c>
      <c r="K4529" s="1">
        <f>IF(G4529&gt;MainSheet!$C$11+$B$6,IF(K4528&gt;=0.999,1,(G4529-MainSheet!$C$11-$B$6)*I4529/$C$2/60),0)</f>
        <v>1</v>
      </c>
      <c r="L4529" s="1">
        <f>IF(G4529&gt;MainSheet!$C$11+$B$6+$C$6,IF(L4528&gt;=0.999,1,(G4529-MainSheet!$C$11-$B$6-$C$6)*I4529/$D$2/60),0)</f>
        <v>1</v>
      </c>
      <c r="M4529">
        <f t="shared" si="634"/>
        <v>1</v>
      </c>
      <c r="N4529" s="2">
        <f t="shared" si="635"/>
        <v>3721.0526315789471</v>
      </c>
      <c r="O4529">
        <f t="shared" si="638"/>
        <v>977.02127659574455</v>
      </c>
      <c r="P4529">
        <f t="shared" si="636"/>
        <v>192000</v>
      </c>
      <c r="Q4529" s="2">
        <f t="shared" si="637"/>
        <v>196698.0739081747</v>
      </c>
      <c r="R4529">
        <f>Q4529/MainSheet!$C$8*(G4529-G4528)+R4528</f>
        <v>7214.4118898010738</v>
      </c>
      <c r="S4529">
        <f t="shared" si="639"/>
        <v>116435.96920310346</v>
      </c>
      <c r="T4529">
        <f t="shared" si="631"/>
        <v>45.269999999999563</v>
      </c>
      <c r="U4529" s="1">
        <f>Q4529/MainSheet!$C$22</f>
        <v>1</v>
      </c>
    </row>
    <row r="4530" spans="7:21">
      <c r="G4530">
        <f t="shared" si="632"/>
        <v>45.279999999999561</v>
      </c>
      <c r="H4530">
        <f t="shared" si="633"/>
        <v>198000</v>
      </c>
      <c r="I4530" s="2">
        <f>MIN(MainSheet!$C$10/MainSheet!$C$9,MainSheet!$K$9*60)</f>
        <v>660</v>
      </c>
      <c r="J4530" s="1">
        <f>IF(G4530&gt;MainSheet!$C$11,IF(J4529&gt;=0.999,1,(G4530-MainSheet!$C$11)*I4530/$B$2/60),0)</f>
        <v>1</v>
      </c>
      <c r="K4530" s="1">
        <f>IF(G4530&gt;MainSheet!$C$11+$B$6,IF(K4529&gt;=0.999,1,(G4530-MainSheet!$C$11-$B$6)*I4530/$C$2/60),0)</f>
        <v>1</v>
      </c>
      <c r="L4530" s="1">
        <f>IF(G4530&gt;MainSheet!$C$11+$B$6+$C$6,IF(L4529&gt;=0.999,1,(G4530-MainSheet!$C$11-$B$6-$C$6)*I4530/$D$2/60),0)</f>
        <v>1</v>
      </c>
      <c r="M4530">
        <f t="shared" si="634"/>
        <v>1</v>
      </c>
      <c r="N4530" s="2">
        <f t="shared" si="635"/>
        <v>3721.0526315789471</v>
      </c>
      <c r="O4530">
        <f t="shared" si="638"/>
        <v>977.02127659574455</v>
      </c>
      <c r="P4530">
        <f t="shared" si="636"/>
        <v>192000</v>
      </c>
      <c r="Q4530" s="2">
        <f t="shared" si="637"/>
        <v>196698.0739081747</v>
      </c>
      <c r="R4530">
        <f>Q4530/MainSheet!$C$8*(G4530-G4529)+R4529</f>
        <v>7216.4431362919076</v>
      </c>
      <c r="S4530">
        <f t="shared" si="639"/>
        <v>116468.7522154215</v>
      </c>
      <c r="T4530">
        <f t="shared" si="631"/>
        <v>45.279999999999561</v>
      </c>
      <c r="U4530" s="1">
        <f>Q4530/MainSheet!$C$22</f>
        <v>1</v>
      </c>
    </row>
    <row r="4531" spans="7:21">
      <c r="G4531">
        <f t="shared" si="632"/>
        <v>45.289999999999559</v>
      </c>
      <c r="H4531">
        <f t="shared" si="633"/>
        <v>198000</v>
      </c>
      <c r="I4531" s="2">
        <f>MIN(MainSheet!$C$10/MainSheet!$C$9,MainSheet!$K$9*60)</f>
        <v>660</v>
      </c>
      <c r="J4531" s="1">
        <f>IF(G4531&gt;MainSheet!$C$11,IF(J4530&gt;=0.999,1,(G4531-MainSheet!$C$11)*I4531/$B$2/60),0)</f>
        <v>1</v>
      </c>
      <c r="K4531" s="1">
        <f>IF(G4531&gt;MainSheet!$C$11+$B$6,IF(K4530&gt;=0.999,1,(G4531-MainSheet!$C$11-$B$6)*I4531/$C$2/60),0)</f>
        <v>1</v>
      </c>
      <c r="L4531" s="1">
        <f>IF(G4531&gt;MainSheet!$C$11+$B$6+$C$6,IF(L4530&gt;=0.999,1,(G4531-MainSheet!$C$11-$B$6-$C$6)*I4531/$D$2/60),0)</f>
        <v>1</v>
      </c>
      <c r="M4531">
        <f t="shared" si="634"/>
        <v>1</v>
      </c>
      <c r="N4531" s="2">
        <f t="shared" si="635"/>
        <v>3721.0526315789471</v>
      </c>
      <c r="O4531">
        <f t="shared" si="638"/>
        <v>977.02127659574455</v>
      </c>
      <c r="P4531">
        <f t="shared" si="636"/>
        <v>192000</v>
      </c>
      <c r="Q4531" s="2">
        <f t="shared" si="637"/>
        <v>196698.0739081747</v>
      </c>
      <c r="R4531">
        <f>Q4531/MainSheet!$C$8*(G4531-G4530)+R4530</f>
        <v>7218.4743827827415</v>
      </c>
      <c r="S4531">
        <f t="shared" si="639"/>
        <v>116501.53522773953</v>
      </c>
      <c r="T4531">
        <f t="shared" si="631"/>
        <v>45.289999999999559</v>
      </c>
      <c r="U4531" s="1">
        <f>Q4531/MainSheet!$C$22</f>
        <v>1</v>
      </c>
    </row>
    <row r="4532" spans="7:21">
      <c r="G4532">
        <f t="shared" si="632"/>
        <v>45.299999999999557</v>
      </c>
      <c r="H4532">
        <f t="shared" si="633"/>
        <v>198000</v>
      </c>
      <c r="I4532" s="2">
        <f>MIN(MainSheet!$C$10/MainSheet!$C$9,MainSheet!$K$9*60)</f>
        <v>660</v>
      </c>
      <c r="J4532" s="1">
        <f>IF(G4532&gt;MainSheet!$C$11,IF(J4531&gt;=0.999,1,(G4532-MainSheet!$C$11)*I4532/$B$2/60),0)</f>
        <v>1</v>
      </c>
      <c r="K4532" s="1">
        <f>IF(G4532&gt;MainSheet!$C$11+$B$6,IF(K4531&gt;=0.999,1,(G4532-MainSheet!$C$11-$B$6)*I4532/$C$2/60),0)</f>
        <v>1</v>
      </c>
      <c r="L4532" s="1">
        <f>IF(G4532&gt;MainSheet!$C$11+$B$6+$C$6,IF(L4531&gt;=0.999,1,(G4532-MainSheet!$C$11-$B$6-$C$6)*I4532/$D$2/60),0)</f>
        <v>1</v>
      </c>
      <c r="M4532">
        <f t="shared" si="634"/>
        <v>1</v>
      </c>
      <c r="N4532" s="2">
        <f t="shared" si="635"/>
        <v>3721.0526315789471</v>
      </c>
      <c r="O4532">
        <f t="shared" si="638"/>
        <v>977.02127659574455</v>
      </c>
      <c r="P4532">
        <f t="shared" si="636"/>
        <v>192000</v>
      </c>
      <c r="Q4532" s="2">
        <f t="shared" si="637"/>
        <v>196698.0739081747</v>
      </c>
      <c r="R4532">
        <f>Q4532/MainSheet!$C$8*(G4532-G4531)+R4531</f>
        <v>7220.5056292735753</v>
      </c>
      <c r="S4532">
        <f t="shared" si="639"/>
        <v>116534.31824005756</v>
      </c>
      <c r="T4532">
        <f t="shared" si="631"/>
        <v>45.299999999999557</v>
      </c>
      <c r="U4532" s="1">
        <f>Q4532/MainSheet!$C$22</f>
        <v>1</v>
      </c>
    </row>
    <row r="4533" spans="7:21">
      <c r="G4533">
        <f t="shared" si="632"/>
        <v>45.309999999999555</v>
      </c>
      <c r="H4533">
        <f t="shared" si="633"/>
        <v>198000</v>
      </c>
      <c r="I4533" s="2">
        <f>MIN(MainSheet!$C$10/MainSheet!$C$9,MainSheet!$K$9*60)</f>
        <v>660</v>
      </c>
      <c r="J4533" s="1">
        <f>IF(G4533&gt;MainSheet!$C$11,IF(J4532&gt;=0.999,1,(G4533-MainSheet!$C$11)*I4533/$B$2/60),0)</f>
        <v>1</v>
      </c>
      <c r="K4533" s="1">
        <f>IF(G4533&gt;MainSheet!$C$11+$B$6,IF(K4532&gt;=0.999,1,(G4533-MainSheet!$C$11-$B$6)*I4533/$C$2/60),0)</f>
        <v>1</v>
      </c>
      <c r="L4533" s="1">
        <f>IF(G4533&gt;MainSheet!$C$11+$B$6+$C$6,IF(L4532&gt;=0.999,1,(G4533-MainSheet!$C$11-$B$6-$C$6)*I4533/$D$2/60),0)</f>
        <v>1</v>
      </c>
      <c r="M4533">
        <f t="shared" si="634"/>
        <v>1</v>
      </c>
      <c r="N4533" s="2">
        <f t="shared" si="635"/>
        <v>3721.0526315789471</v>
      </c>
      <c r="O4533">
        <f t="shared" si="638"/>
        <v>977.02127659574455</v>
      </c>
      <c r="P4533">
        <f t="shared" si="636"/>
        <v>192000</v>
      </c>
      <c r="Q4533" s="2">
        <f t="shared" si="637"/>
        <v>196698.0739081747</v>
      </c>
      <c r="R4533">
        <f>Q4533/MainSheet!$C$8*(G4533-G4532)+R4532</f>
        <v>7222.5368757644092</v>
      </c>
      <c r="S4533">
        <f t="shared" si="639"/>
        <v>116567.10125237559</v>
      </c>
      <c r="T4533">
        <f t="shared" si="631"/>
        <v>45.309999999999555</v>
      </c>
      <c r="U4533" s="1">
        <f>Q4533/MainSheet!$C$22</f>
        <v>1</v>
      </c>
    </row>
    <row r="4534" spans="7:21">
      <c r="G4534">
        <f t="shared" si="632"/>
        <v>45.319999999999553</v>
      </c>
      <c r="H4534">
        <f t="shared" si="633"/>
        <v>198000</v>
      </c>
      <c r="I4534" s="2">
        <f>MIN(MainSheet!$C$10/MainSheet!$C$9,MainSheet!$K$9*60)</f>
        <v>660</v>
      </c>
      <c r="J4534" s="1">
        <f>IF(G4534&gt;MainSheet!$C$11,IF(J4533&gt;=0.999,1,(G4534-MainSheet!$C$11)*I4534/$B$2/60),0)</f>
        <v>1</v>
      </c>
      <c r="K4534" s="1">
        <f>IF(G4534&gt;MainSheet!$C$11+$B$6,IF(K4533&gt;=0.999,1,(G4534-MainSheet!$C$11-$B$6)*I4534/$C$2/60),0)</f>
        <v>1</v>
      </c>
      <c r="L4534" s="1">
        <f>IF(G4534&gt;MainSheet!$C$11+$B$6+$C$6,IF(L4533&gt;=0.999,1,(G4534-MainSheet!$C$11-$B$6-$C$6)*I4534/$D$2/60),0)</f>
        <v>1</v>
      </c>
      <c r="M4534">
        <f t="shared" si="634"/>
        <v>1</v>
      </c>
      <c r="N4534" s="2">
        <f t="shared" si="635"/>
        <v>3721.0526315789471</v>
      </c>
      <c r="O4534">
        <f t="shared" si="638"/>
        <v>977.02127659574455</v>
      </c>
      <c r="P4534">
        <f t="shared" si="636"/>
        <v>192000</v>
      </c>
      <c r="Q4534" s="2">
        <f t="shared" si="637"/>
        <v>196698.0739081747</v>
      </c>
      <c r="R4534">
        <f>Q4534/MainSheet!$C$8*(G4534-G4533)+R4533</f>
        <v>7224.568122255243</v>
      </c>
      <c r="S4534">
        <f t="shared" si="639"/>
        <v>116599.88426469362</v>
      </c>
      <c r="T4534">
        <f t="shared" si="631"/>
        <v>45.319999999999553</v>
      </c>
      <c r="U4534" s="1">
        <f>Q4534/MainSheet!$C$22</f>
        <v>1</v>
      </c>
    </row>
    <row r="4535" spans="7:21">
      <c r="G4535">
        <f t="shared" si="632"/>
        <v>45.329999999999551</v>
      </c>
      <c r="H4535">
        <f t="shared" si="633"/>
        <v>198000</v>
      </c>
      <c r="I4535" s="2">
        <f>MIN(MainSheet!$C$10/MainSheet!$C$9,MainSheet!$K$9*60)</f>
        <v>660</v>
      </c>
      <c r="J4535" s="1">
        <f>IF(G4535&gt;MainSheet!$C$11,IF(J4534&gt;=0.999,1,(G4535-MainSheet!$C$11)*I4535/$B$2/60),0)</f>
        <v>1</v>
      </c>
      <c r="K4535" s="1">
        <f>IF(G4535&gt;MainSheet!$C$11+$B$6,IF(K4534&gt;=0.999,1,(G4535-MainSheet!$C$11-$B$6)*I4535/$C$2/60),0)</f>
        <v>1</v>
      </c>
      <c r="L4535" s="1">
        <f>IF(G4535&gt;MainSheet!$C$11+$B$6+$C$6,IF(L4534&gt;=0.999,1,(G4535-MainSheet!$C$11-$B$6-$C$6)*I4535/$D$2/60),0)</f>
        <v>1</v>
      </c>
      <c r="M4535">
        <f t="shared" si="634"/>
        <v>1</v>
      </c>
      <c r="N4535" s="2">
        <f t="shared" si="635"/>
        <v>3721.0526315789471</v>
      </c>
      <c r="O4535">
        <f t="shared" si="638"/>
        <v>977.02127659574455</v>
      </c>
      <c r="P4535">
        <f t="shared" si="636"/>
        <v>192000</v>
      </c>
      <c r="Q4535" s="2">
        <f t="shared" si="637"/>
        <v>196698.0739081747</v>
      </c>
      <c r="R4535">
        <f>Q4535/MainSheet!$C$8*(G4535-G4534)+R4534</f>
        <v>7226.5993687460768</v>
      </c>
      <c r="S4535">
        <f t="shared" si="639"/>
        <v>116632.66727701166</v>
      </c>
      <c r="T4535">
        <f t="shared" si="631"/>
        <v>45.329999999999551</v>
      </c>
      <c r="U4535" s="1">
        <f>Q4535/MainSheet!$C$22</f>
        <v>1</v>
      </c>
    </row>
    <row r="4536" spans="7:21">
      <c r="G4536">
        <f t="shared" si="632"/>
        <v>45.339999999999549</v>
      </c>
      <c r="H4536">
        <f t="shared" si="633"/>
        <v>198000</v>
      </c>
      <c r="I4536" s="2">
        <f>MIN(MainSheet!$C$10/MainSheet!$C$9,MainSheet!$K$9*60)</f>
        <v>660</v>
      </c>
      <c r="J4536" s="1">
        <f>IF(G4536&gt;MainSheet!$C$11,IF(J4535&gt;=0.999,1,(G4536-MainSheet!$C$11)*I4536/$B$2/60),0)</f>
        <v>1</v>
      </c>
      <c r="K4536" s="1">
        <f>IF(G4536&gt;MainSheet!$C$11+$B$6,IF(K4535&gt;=0.999,1,(G4536-MainSheet!$C$11-$B$6)*I4536/$C$2/60),0)</f>
        <v>1</v>
      </c>
      <c r="L4536" s="1">
        <f>IF(G4536&gt;MainSheet!$C$11+$B$6+$C$6,IF(L4535&gt;=0.999,1,(G4536-MainSheet!$C$11-$B$6-$C$6)*I4536/$D$2/60),0)</f>
        <v>1</v>
      </c>
      <c r="M4536">
        <f t="shared" si="634"/>
        <v>1</v>
      </c>
      <c r="N4536" s="2">
        <f t="shared" si="635"/>
        <v>3721.0526315789471</v>
      </c>
      <c r="O4536">
        <f t="shared" si="638"/>
        <v>977.02127659574455</v>
      </c>
      <c r="P4536">
        <f t="shared" si="636"/>
        <v>192000</v>
      </c>
      <c r="Q4536" s="2">
        <f t="shared" si="637"/>
        <v>196698.0739081747</v>
      </c>
      <c r="R4536">
        <f>Q4536/MainSheet!$C$8*(G4536-G4535)+R4535</f>
        <v>7228.6306152369107</v>
      </c>
      <c r="S4536">
        <f t="shared" si="639"/>
        <v>116665.45028932969</v>
      </c>
      <c r="T4536">
        <f t="shared" si="631"/>
        <v>45.339999999999549</v>
      </c>
      <c r="U4536" s="1">
        <f>Q4536/MainSheet!$C$22</f>
        <v>1</v>
      </c>
    </row>
    <row r="4537" spans="7:21">
      <c r="G4537">
        <f t="shared" si="632"/>
        <v>45.349999999999547</v>
      </c>
      <c r="H4537">
        <f t="shared" si="633"/>
        <v>198000</v>
      </c>
      <c r="I4537" s="2">
        <f>MIN(MainSheet!$C$10/MainSheet!$C$9,MainSheet!$K$9*60)</f>
        <v>660</v>
      </c>
      <c r="J4537" s="1">
        <f>IF(G4537&gt;MainSheet!$C$11,IF(J4536&gt;=0.999,1,(G4537-MainSheet!$C$11)*I4537/$B$2/60),0)</f>
        <v>1</v>
      </c>
      <c r="K4537" s="1">
        <f>IF(G4537&gt;MainSheet!$C$11+$B$6,IF(K4536&gt;=0.999,1,(G4537-MainSheet!$C$11-$B$6)*I4537/$C$2/60),0)</f>
        <v>1</v>
      </c>
      <c r="L4537" s="1">
        <f>IF(G4537&gt;MainSheet!$C$11+$B$6+$C$6,IF(L4536&gt;=0.999,1,(G4537-MainSheet!$C$11-$B$6-$C$6)*I4537/$D$2/60),0)</f>
        <v>1</v>
      </c>
      <c r="M4537">
        <f t="shared" si="634"/>
        <v>1</v>
      </c>
      <c r="N4537" s="2">
        <f t="shared" si="635"/>
        <v>3721.0526315789471</v>
      </c>
      <c r="O4537">
        <f t="shared" si="638"/>
        <v>977.02127659574455</v>
      </c>
      <c r="P4537">
        <f t="shared" si="636"/>
        <v>192000</v>
      </c>
      <c r="Q4537" s="2">
        <f t="shared" si="637"/>
        <v>196698.0739081747</v>
      </c>
      <c r="R4537">
        <f>Q4537/MainSheet!$C$8*(G4537-G4536)+R4536</f>
        <v>7230.6618617277445</v>
      </c>
      <c r="S4537">
        <f t="shared" si="639"/>
        <v>116698.23330164772</v>
      </c>
      <c r="T4537">
        <f t="shared" si="631"/>
        <v>45.349999999999547</v>
      </c>
      <c r="U4537" s="1">
        <f>Q4537/MainSheet!$C$22</f>
        <v>1</v>
      </c>
    </row>
    <row r="4538" spans="7:21">
      <c r="G4538">
        <f t="shared" si="632"/>
        <v>45.359999999999545</v>
      </c>
      <c r="H4538">
        <f t="shared" si="633"/>
        <v>198000</v>
      </c>
      <c r="I4538" s="2">
        <f>MIN(MainSheet!$C$10/MainSheet!$C$9,MainSheet!$K$9*60)</f>
        <v>660</v>
      </c>
      <c r="J4538" s="1">
        <f>IF(G4538&gt;MainSheet!$C$11,IF(J4537&gt;=0.999,1,(G4538-MainSheet!$C$11)*I4538/$B$2/60),0)</f>
        <v>1</v>
      </c>
      <c r="K4538" s="1">
        <f>IF(G4538&gt;MainSheet!$C$11+$B$6,IF(K4537&gt;=0.999,1,(G4538-MainSheet!$C$11-$B$6)*I4538/$C$2/60),0)</f>
        <v>1</v>
      </c>
      <c r="L4538" s="1">
        <f>IF(G4538&gt;MainSheet!$C$11+$B$6+$C$6,IF(L4537&gt;=0.999,1,(G4538-MainSheet!$C$11-$B$6-$C$6)*I4538/$D$2/60),0)</f>
        <v>1</v>
      </c>
      <c r="M4538">
        <f t="shared" si="634"/>
        <v>1</v>
      </c>
      <c r="N4538" s="2">
        <f t="shared" si="635"/>
        <v>3721.0526315789471</v>
      </c>
      <c r="O4538">
        <f t="shared" si="638"/>
        <v>977.02127659574455</v>
      </c>
      <c r="P4538">
        <f t="shared" si="636"/>
        <v>192000</v>
      </c>
      <c r="Q4538" s="2">
        <f t="shared" si="637"/>
        <v>196698.0739081747</v>
      </c>
      <c r="R4538">
        <f>Q4538/MainSheet!$C$8*(G4538-G4537)+R4537</f>
        <v>7232.6931082185783</v>
      </c>
      <c r="S4538">
        <f t="shared" si="639"/>
        <v>116731.01631396575</v>
      </c>
      <c r="T4538">
        <f t="shared" si="631"/>
        <v>45.359999999999545</v>
      </c>
      <c r="U4538" s="1">
        <f>Q4538/MainSheet!$C$22</f>
        <v>1</v>
      </c>
    </row>
    <row r="4539" spans="7:21">
      <c r="G4539">
        <f t="shared" si="632"/>
        <v>45.369999999999543</v>
      </c>
      <c r="H4539">
        <f t="shared" si="633"/>
        <v>198000</v>
      </c>
      <c r="I4539" s="2">
        <f>MIN(MainSheet!$C$10/MainSheet!$C$9,MainSheet!$K$9*60)</f>
        <v>660</v>
      </c>
      <c r="J4539" s="1">
        <f>IF(G4539&gt;MainSheet!$C$11,IF(J4538&gt;=0.999,1,(G4539-MainSheet!$C$11)*I4539/$B$2/60),0)</f>
        <v>1</v>
      </c>
      <c r="K4539" s="1">
        <f>IF(G4539&gt;MainSheet!$C$11+$B$6,IF(K4538&gt;=0.999,1,(G4539-MainSheet!$C$11-$B$6)*I4539/$C$2/60),0)</f>
        <v>1</v>
      </c>
      <c r="L4539" s="1">
        <f>IF(G4539&gt;MainSheet!$C$11+$B$6+$C$6,IF(L4538&gt;=0.999,1,(G4539-MainSheet!$C$11-$B$6-$C$6)*I4539/$D$2/60),0)</f>
        <v>1</v>
      </c>
      <c r="M4539">
        <f t="shared" si="634"/>
        <v>1</v>
      </c>
      <c r="N4539" s="2">
        <f t="shared" si="635"/>
        <v>3721.0526315789471</v>
      </c>
      <c r="O4539">
        <f t="shared" si="638"/>
        <v>977.02127659574455</v>
      </c>
      <c r="P4539">
        <f t="shared" si="636"/>
        <v>192000</v>
      </c>
      <c r="Q4539" s="2">
        <f t="shared" si="637"/>
        <v>196698.0739081747</v>
      </c>
      <c r="R4539">
        <f>Q4539/MainSheet!$C$8*(G4539-G4538)+R4538</f>
        <v>7234.7243547094122</v>
      </c>
      <c r="S4539">
        <f t="shared" si="639"/>
        <v>116763.79932628378</v>
      </c>
      <c r="T4539">
        <f t="shared" si="631"/>
        <v>45.369999999999543</v>
      </c>
      <c r="U4539" s="1">
        <f>Q4539/MainSheet!$C$22</f>
        <v>1</v>
      </c>
    </row>
    <row r="4540" spans="7:21">
      <c r="G4540">
        <f t="shared" si="632"/>
        <v>45.379999999999541</v>
      </c>
      <c r="H4540">
        <f t="shared" si="633"/>
        <v>198000</v>
      </c>
      <c r="I4540" s="2">
        <f>MIN(MainSheet!$C$10/MainSheet!$C$9,MainSheet!$K$9*60)</f>
        <v>660</v>
      </c>
      <c r="J4540" s="1">
        <f>IF(G4540&gt;MainSheet!$C$11,IF(J4539&gt;=0.999,1,(G4540-MainSheet!$C$11)*I4540/$B$2/60),0)</f>
        <v>1</v>
      </c>
      <c r="K4540" s="1">
        <f>IF(G4540&gt;MainSheet!$C$11+$B$6,IF(K4539&gt;=0.999,1,(G4540-MainSheet!$C$11-$B$6)*I4540/$C$2/60),0)</f>
        <v>1</v>
      </c>
      <c r="L4540" s="1">
        <f>IF(G4540&gt;MainSheet!$C$11+$B$6+$C$6,IF(L4539&gt;=0.999,1,(G4540-MainSheet!$C$11-$B$6-$C$6)*I4540/$D$2/60),0)</f>
        <v>1</v>
      </c>
      <c r="M4540">
        <f t="shared" si="634"/>
        <v>1</v>
      </c>
      <c r="N4540" s="2">
        <f t="shared" si="635"/>
        <v>3721.0526315789471</v>
      </c>
      <c r="O4540">
        <f t="shared" si="638"/>
        <v>977.02127659574455</v>
      </c>
      <c r="P4540">
        <f t="shared" si="636"/>
        <v>192000</v>
      </c>
      <c r="Q4540" s="2">
        <f t="shared" si="637"/>
        <v>196698.0739081747</v>
      </c>
      <c r="R4540">
        <f>Q4540/MainSheet!$C$8*(G4540-G4539)+R4539</f>
        <v>7236.755601200246</v>
      </c>
      <c r="S4540">
        <f t="shared" si="639"/>
        <v>116796.58233860182</v>
      </c>
      <c r="T4540">
        <f t="shared" si="631"/>
        <v>45.379999999999541</v>
      </c>
      <c r="U4540" s="1">
        <f>Q4540/MainSheet!$C$22</f>
        <v>1</v>
      </c>
    </row>
    <row r="4541" spans="7:21">
      <c r="G4541">
        <f t="shared" si="632"/>
        <v>45.389999999999539</v>
      </c>
      <c r="H4541">
        <f t="shared" si="633"/>
        <v>198000</v>
      </c>
      <c r="I4541" s="2">
        <f>MIN(MainSheet!$C$10/MainSheet!$C$9,MainSheet!$K$9*60)</f>
        <v>660</v>
      </c>
      <c r="J4541" s="1">
        <f>IF(G4541&gt;MainSheet!$C$11,IF(J4540&gt;=0.999,1,(G4541-MainSheet!$C$11)*I4541/$B$2/60),0)</f>
        <v>1</v>
      </c>
      <c r="K4541" s="1">
        <f>IF(G4541&gt;MainSheet!$C$11+$B$6,IF(K4540&gt;=0.999,1,(G4541-MainSheet!$C$11-$B$6)*I4541/$C$2/60),0)</f>
        <v>1</v>
      </c>
      <c r="L4541" s="1">
        <f>IF(G4541&gt;MainSheet!$C$11+$B$6+$C$6,IF(L4540&gt;=0.999,1,(G4541-MainSheet!$C$11-$B$6-$C$6)*I4541/$D$2/60),0)</f>
        <v>1</v>
      </c>
      <c r="M4541">
        <f t="shared" si="634"/>
        <v>1</v>
      </c>
      <c r="N4541" s="2">
        <f t="shared" si="635"/>
        <v>3721.0526315789471</v>
      </c>
      <c r="O4541">
        <f t="shared" si="638"/>
        <v>977.02127659574455</v>
      </c>
      <c r="P4541">
        <f t="shared" si="636"/>
        <v>192000</v>
      </c>
      <c r="Q4541" s="2">
        <f t="shared" si="637"/>
        <v>196698.0739081747</v>
      </c>
      <c r="R4541">
        <f>Q4541/MainSheet!$C$8*(G4541-G4540)+R4540</f>
        <v>7238.7868476910799</v>
      </c>
      <c r="S4541">
        <f t="shared" si="639"/>
        <v>116829.36535091985</v>
      </c>
      <c r="T4541">
        <f t="shared" si="631"/>
        <v>45.389999999999539</v>
      </c>
      <c r="U4541" s="1">
        <f>Q4541/MainSheet!$C$22</f>
        <v>1</v>
      </c>
    </row>
    <row r="4542" spans="7:21">
      <c r="G4542">
        <f t="shared" si="632"/>
        <v>45.399999999999537</v>
      </c>
      <c r="H4542">
        <f t="shared" si="633"/>
        <v>198000</v>
      </c>
      <c r="I4542" s="2">
        <f>MIN(MainSheet!$C$10/MainSheet!$C$9,MainSheet!$K$9*60)</f>
        <v>660</v>
      </c>
      <c r="J4542" s="1">
        <f>IF(G4542&gt;MainSheet!$C$11,IF(J4541&gt;=0.999,1,(G4542-MainSheet!$C$11)*I4542/$B$2/60),0)</f>
        <v>1</v>
      </c>
      <c r="K4542" s="1">
        <f>IF(G4542&gt;MainSheet!$C$11+$B$6,IF(K4541&gt;=0.999,1,(G4542-MainSheet!$C$11-$B$6)*I4542/$C$2/60),0)</f>
        <v>1</v>
      </c>
      <c r="L4542" s="1">
        <f>IF(G4542&gt;MainSheet!$C$11+$B$6+$C$6,IF(L4541&gt;=0.999,1,(G4542-MainSheet!$C$11-$B$6-$C$6)*I4542/$D$2/60),0)</f>
        <v>1</v>
      </c>
      <c r="M4542">
        <f t="shared" si="634"/>
        <v>1</v>
      </c>
      <c r="N4542" s="2">
        <f t="shared" si="635"/>
        <v>3721.0526315789471</v>
      </c>
      <c r="O4542">
        <f t="shared" si="638"/>
        <v>977.02127659574455</v>
      </c>
      <c r="P4542">
        <f t="shared" si="636"/>
        <v>192000</v>
      </c>
      <c r="Q4542" s="2">
        <f t="shared" si="637"/>
        <v>196698.0739081747</v>
      </c>
      <c r="R4542">
        <f>Q4542/MainSheet!$C$8*(G4542-G4541)+R4541</f>
        <v>7240.8180941819137</v>
      </c>
      <c r="S4542">
        <f t="shared" si="639"/>
        <v>116862.14836323788</v>
      </c>
      <c r="T4542">
        <f t="shared" si="631"/>
        <v>45.399999999999537</v>
      </c>
      <c r="U4542" s="1">
        <f>Q4542/MainSheet!$C$22</f>
        <v>1</v>
      </c>
    </row>
    <row r="4543" spans="7:21">
      <c r="G4543">
        <f t="shared" si="632"/>
        <v>45.409999999999535</v>
      </c>
      <c r="H4543">
        <f t="shared" si="633"/>
        <v>198000</v>
      </c>
      <c r="I4543" s="2">
        <f>MIN(MainSheet!$C$10/MainSheet!$C$9,MainSheet!$K$9*60)</f>
        <v>660</v>
      </c>
      <c r="J4543" s="1">
        <f>IF(G4543&gt;MainSheet!$C$11,IF(J4542&gt;=0.999,1,(G4543-MainSheet!$C$11)*I4543/$B$2/60),0)</f>
        <v>1</v>
      </c>
      <c r="K4543" s="1">
        <f>IF(G4543&gt;MainSheet!$C$11+$B$6,IF(K4542&gt;=0.999,1,(G4543-MainSheet!$C$11-$B$6)*I4543/$C$2/60),0)</f>
        <v>1</v>
      </c>
      <c r="L4543" s="1">
        <f>IF(G4543&gt;MainSheet!$C$11+$B$6+$C$6,IF(L4542&gt;=0.999,1,(G4543-MainSheet!$C$11-$B$6-$C$6)*I4543/$D$2/60),0)</f>
        <v>1</v>
      </c>
      <c r="M4543">
        <f t="shared" si="634"/>
        <v>1</v>
      </c>
      <c r="N4543" s="2">
        <f t="shared" si="635"/>
        <v>3721.0526315789471</v>
      </c>
      <c r="O4543">
        <f t="shared" si="638"/>
        <v>977.02127659574455</v>
      </c>
      <c r="P4543">
        <f t="shared" si="636"/>
        <v>192000</v>
      </c>
      <c r="Q4543" s="2">
        <f t="shared" si="637"/>
        <v>196698.0739081747</v>
      </c>
      <c r="R4543">
        <f>Q4543/MainSheet!$C$8*(G4543-G4542)+R4542</f>
        <v>7242.8493406727475</v>
      </c>
      <c r="S4543">
        <f t="shared" si="639"/>
        <v>116894.93137555591</v>
      </c>
      <c r="T4543">
        <f t="shared" si="631"/>
        <v>45.409999999999535</v>
      </c>
      <c r="U4543" s="1">
        <f>Q4543/MainSheet!$C$22</f>
        <v>1</v>
      </c>
    </row>
    <row r="4544" spans="7:21">
      <c r="G4544">
        <f t="shared" si="632"/>
        <v>45.419999999999533</v>
      </c>
      <c r="H4544">
        <f t="shared" si="633"/>
        <v>198000</v>
      </c>
      <c r="I4544" s="2">
        <f>MIN(MainSheet!$C$10/MainSheet!$C$9,MainSheet!$K$9*60)</f>
        <v>660</v>
      </c>
      <c r="J4544" s="1">
        <f>IF(G4544&gt;MainSheet!$C$11,IF(J4543&gt;=0.999,1,(G4544-MainSheet!$C$11)*I4544/$B$2/60),0)</f>
        <v>1</v>
      </c>
      <c r="K4544" s="1">
        <f>IF(G4544&gt;MainSheet!$C$11+$B$6,IF(K4543&gt;=0.999,1,(G4544-MainSheet!$C$11-$B$6)*I4544/$C$2/60),0)</f>
        <v>1</v>
      </c>
      <c r="L4544" s="1">
        <f>IF(G4544&gt;MainSheet!$C$11+$B$6+$C$6,IF(L4543&gt;=0.999,1,(G4544-MainSheet!$C$11-$B$6-$C$6)*I4544/$D$2/60),0)</f>
        <v>1</v>
      </c>
      <c r="M4544">
        <f t="shared" si="634"/>
        <v>1</v>
      </c>
      <c r="N4544" s="2">
        <f t="shared" si="635"/>
        <v>3721.0526315789471</v>
      </c>
      <c r="O4544">
        <f t="shared" si="638"/>
        <v>977.02127659574455</v>
      </c>
      <c r="P4544">
        <f t="shared" si="636"/>
        <v>192000</v>
      </c>
      <c r="Q4544" s="2">
        <f t="shared" si="637"/>
        <v>196698.0739081747</v>
      </c>
      <c r="R4544">
        <f>Q4544/MainSheet!$C$8*(G4544-G4543)+R4543</f>
        <v>7244.8805871635814</v>
      </c>
      <c r="S4544">
        <f t="shared" si="639"/>
        <v>116927.71438787394</v>
      </c>
      <c r="T4544">
        <f t="shared" si="631"/>
        <v>45.419999999999533</v>
      </c>
      <c r="U4544" s="1">
        <f>Q4544/MainSheet!$C$22</f>
        <v>1</v>
      </c>
    </row>
    <row r="4545" spans="7:21">
      <c r="G4545">
        <f t="shared" si="632"/>
        <v>45.429999999999531</v>
      </c>
      <c r="H4545">
        <f t="shared" si="633"/>
        <v>198000</v>
      </c>
      <c r="I4545" s="2">
        <f>MIN(MainSheet!$C$10/MainSheet!$C$9,MainSheet!$K$9*60)</f>
        <v>660</v>
      </c>
      <c r="J4545" s="1">
        <f>IF(G4545&gt;MainSheet!$C$11,IF(J4544&gt;=0.999,1,(G4545-MainSheet!$C$11)*I4545/$B$2/60),0)</f>
        <v>1</v>
      </c>
      <c r="K4545" s="1">
        <f>IF(G4545&gt;MainSheet!$C$11+$B$6,IF(K4544&gt;=0.999,1,(G4545-MainSheet!$C$11-$B$6)*I4545/$C$2/60),0)</f>
        <v>1</v>
      </c>
      <c r="L4545" s="1">
        <f>IF(G4545&gt;MainSheet!$C$11+$B$6+$C$6,IF(L4544&gt;=0.999,1,(G4545-MainSheet!$C$11-$B$6-$C$6)*I4545/$D$2/60),0)</f>
        <v>1</v>
      </c>
      <c r="M4545">
        <f t="shared" si="634"/>
        <v>1</v>
      </c>
      <c r="N4545" s="2">
        <f t="shared" si="635"/>
        <v>3721.0526315789471</v>
      </c>
      <c r="O4545">
        <f t="shared" si="638"/>
        <v>977.02127659574455</v>
      </c>
      <c r="P4545">
        <f t="shared" si="636"/>
        <v>192000</v>
      </c>
      <c r="Q4545" s="2">
        <f t="shared" si="637"/>
        <v>196698.0739081747</v>
      </c>
      <c r="R4545">
        <f>Q4545/MainSheet!$C$8*(G4545-G4544)+R4544</f>
        <v>7246.9118336544152</v>
      </c>
      <c r="S4545">
        <f t="shared" si="639"/>
        <v>116960.49740019198</v>
      </c>
      <c r="T4545">
        <f t="shared" si="631"/>
        <v>45.429999999999531</v>
      </c>
      <c r="U4545" s="1">
        <f>Q4545/MainSheet!$C$22</f>
        <v>1</v>
      </c>
    </row>
    <row r="4546" spans="7:21">
      <c r="G4546">
        <f t="shared" si="632"/>
        <v>45.439999999999529</v>
      </c>
      <c r="H4546">
        <f t="shared" si="633"/>
        <v>198000</v>
      </c>
      <c r="I4546" s="2">
        <f>MIN(MainSheet!$C$10/MainSheet!$C$9,MainSheet!$K$9*60)</f>
        <v>660</v>
      </c>
      <c r="J4546" s="1">
        <f>IF(G4546&gt;MainSheet!$C$11,IF(J4545&gt;=0.999,1,(G4546-MainSheet!$C$11)*I4546/$B$2/60),0)</f>
        <v>1</v>
      </c>
      <c r="K4546" s="1">
        <f>IF(G4546&gt;MainSheet!$C$11+$B$6,IF(K4545&gt;=0.999,1,(G4546-MainSheet!$C$11-$B$6)*I4546/$C$2/60),0)</f>
        <v>1</v>
      </c>
      <c r="L4546" s="1">
        <f>IF(G4546&gt;MainSheet!$C$11+$B$6+$C$6,IF(L4545&gt;=0.999,1,(G4546-MainSheet!$C$11-$B$6-$C$6)*I4546/$D$2/60),0)</f>
        <v>1</v>
      </c>
      <c r="M4546">
        <f t="shared" si="634"/>
        <v>1</v>
      </c>
      <c r="N4546" s="2">
        <f t="shared" si="635"/>
        <v>3721.0526315789471</v>
      </c>
      <c r="O4546">
        <f t="shared" si="638"/>
        <v>977.02127659574455</v>
      </c>
      <c r="P4546">
        <f t="shared" si="636"/>
        <v>192000</v>
      </c>
      <c r="Q4546" s="2">
        <f t="shared" si="637"/>
        <v>196698.0739081747</v>
      </c>
      <c r="R4546">
        <f>Q4546/MainSheet!$C$8*(G4546-G4545)+R4545</f>
        <v>7248.943080145249</v>
      </c>
      <c r="S4546">
        <f t="shared" si="639"/>
        <v>116993.28041251001</v>
      </c>
      <c r="T4546">
        <f t="shared" si="631"/>
        <v>45.439999999999529</v>
      </c>
      <c r="U4546" s="1">
        <f>Q4546/MainSheet!$C$22</f>
        <v>1</v>
      </c>
    </row>
    <row r="4547" spans="7:21">
      <c r="G4547">
        <f t="shared" si="632"/>
        <v>45.449999999999527</v>
      </c>
      <c r="H4547">
        <f t="shared" si="633"/>
        <v>198000</v>
      </c>
      <c r="I4547" s="2">
        <f>MIN(MainSheet!$C$10/MainSheet!$C$9,MainSheet!$K$9*60)</f>
        <v>660</v>
      </c>
      <c r="J4547" s="1">
        <f>IF(G4547&gt;MainSheet!$C$11,IF(J4546&gt;=0.999,1,(G4547-MainSheet!$C$11)*I4547/$B$2/60),0)</f>
        <v>1</v>
      </c>
      <c r="K4547" s="1">
        <f>IF(G4547&gt;MainSheet!$C$11+$B$6,IF(K4546&gt;=0.999,1,(G4547-MainSheet!$C$11-$B$6)*I4547/$C$2/60),0)</f>
        <v>1</v>
      </c>
      <c r="L4547" s="1">
        <f>IF(G4547&gt;MainSheet!$C$11+$B$6+$C$6,IF(L4546&gt;=0.999,1,(G4547-MainSheet!$C$11-$B$6-$C$6)*I4547/$D$2/60),0)</f>
        <v>1</v>
      </c>
      <c r="M4547">
        <f t="shared" si="634"/>
        <v>1</v>
      </c>
      <c r="N4547" s="2">
        <f t="shared" si="635"/>
        <v>3721.0526315789471</v>
      </c>
      <c r="O4547">
        <f t="shared" si="638"/>
        <v>977.02127659574455</v>
      </c>
      <c r="P4547">
        <f t="shared" si="636"/>
        <v>192000</v>
      </c>
      <c r="Q4547" s="2">
        <f t="shared" si="637"/>
        <v>196698.0739081747</v>
      </c>
      <c r="R4547">
        <f>Q4547/MainSheet!$C$8*(G4547-G4546)+R4546</f>
        <v>7250.9743266360829</v>
      </c>
      <c r="S4547">
        <f t="shared" si="639"/>
        <v>117026.06342482804</v>
      </c>
      <c r="T4547">
        <f t="shared" ref="T4547:T4610" si="640">G4547</f>
        <v>45.449999999999527</v>
      </c>
      <c r="U4547" s="1">
        <f>Q4547/MainSheet!$C$22</f>
        <v>1</v>
      </c>
    </row>
    <row r="4548" spans="7:21">
      <c r="G4548">
        <f t="shared" ref="G4548:G4611" si="641">G4547+$F$2</f>
        <v>45.459999999999525</v>
      </c>
      <c r="H4548">
        <f t="shared" ref="H4548:H4611" si="642">H4547</f>
        <v>198000</v>
      </c>
      <c r="I4548" s="2">
        <f>MIN(MainSheet!$C$10/MainSheet!$C$9,MainSheet!$K$9*60)</f>
        <v>660</v>
      </c>
      <c r="J4548" s="1">
        <f>IF(G4548&gt;MainSheet!$C$11,IF(J4547&gt;=0.999,1,(G4548-MainSheet!$C$11)*I4548/$B$2/60),0)</f>
        <v>1</v>
      </c>
      <c r="K4548" s="1">
        <f>IF(G4548&gt;MainSheet!$C$11+$B$6,IF(K4547&gt;=0.999,1,(G4548-MainSheet!$C$11-$B$6)*I4548/$C$2/60),0)</f>
        <v>1</v>
      </c>
      <c r="L4548" s="1">
        <f>IF(G4548&gt;MainSheet!$C$11+$B$6+$C$6,IF(L4547&gt;=0.999,1,(G4548-MainSheet!$C$11-$B$6-$C$6)*I4548/$D$2/60),0)</f>
        <v>1</v>
      </c>
      <c r="M4548">
        <f t="shared" ref="M4548:M4611" si="643">(J4548*$B$2+K4548*$C$2+L4548*$D$2)/SUM($B$2:$D$2)</f>
        <v>1</v>
      </c>
      <c r="N4548" s="2">
        <f t="shared" ref="N4548:N4611" si="644">IF(J4548&gt;=0.01,((1-J4548)*B$3+B$4*(J4548)),0)</f>
        <v>3721.0526315789471</v>
      </c>
      <c r="O4548">
        <f t="shared" si="638"/>
        <v>977.02127659574455</v>
      </c>
      <c r="P4548">
        <f t="shared" ref="P4548:P4611" si="645">IF(IF(N4548+O4548&gt;H4548,H4548-O4548-N4548,IF(L4548&gt;0,((1-L4548)*D$3+D$4*(L4548)),0))+O4548+N4548&gt;H4548,H4548-N4548-O4548,IF(N4548+O4548&gt;H4548,H4548-O4548-N4548,IF(L4548&gt;0,((1-L4548)*D$3+D$4*(L4548)),0)))</f>
        <v>192000</v>
      </c>
      <c r="Q4548" s="2">
        <f t="shared" ref="Q4548:Q4611" si="646">SUM(N4548:P4548)</f>
        <v>196698.0739081747</v>
      </c>
      <c r="R4548">
        <f>Q4548/MainSheet!$C$8*(G4548-G4547)+R4547</f>
        <v>7253.0055731269167</v>
      </c>
      <c r="S4548">
        <f t="shared" si="639"/>
        <v>117058.84643714607</v>
      </c>
      <c r="T4548">
        <f t="shared" si="640"/>
        <v>45.459999999999525</v>
      </c>
      <c r="U4548" s="1">
        <f>Q4548/MainSheet!$C$22</f>
        <v>1</v>
      </c>
    </row>
    <row r="4549" spans="7:21">
      <c r="G4549">
        <f t="shared" si="641"/>
        <v>45.469999999999523</v>
      </c>
      <c r="H4549">
        <f t="shared" si="642"/>
        <v>198000</v>
      </c>
      <c r="I4549" s="2">
        <f>MIN(MainSheet!$C$10/MainSheet!$C$9,MainSheet!$K$9*60)</f>
        <v>660</v>
      </c>
      <c r="J4549" s="1">
        <f>IF(G4549&gt;MainSheet!$C$11,IF(J4548&gt;=0.999,1,(G4549-MainSheet!$C$11)*I4549/$B$2/60),0)</f>
        <v>1</v>
      </c>
      <c r="K4549" s="1">
        <f>IF(G4549&gt;MainSheet!$C$11+$B$6,IF(K4548&gt;=0.999,1,(G4549-MainSheet!$C$11-$B$6)*I4549/$C$2/60),0)</f>
        <v>1</v>
      </c>
      <c r="L4549" s="1">
        <f>IF(G4549&gt;MainSheet!$C$11+$B$6+$C$6,IF(L4548&gt;=0.999,1,(G4549-MainSheet!$C$11-$B$6-$C$6)*I4549/$D$2/60),0)</f>
        <v>1</v>
      </c>
      <c r="M4549">
        <f t="shared" si="643"/>
        <v>1</v>
      </c>
      <c r="N4549" s="2">
        <f t="shared" si="644"/>
        <v>3721.0526315789471</v>
      </c>
      <c r="O4549">
        <f t="shared" ref="O4549:O4612" si="647">IF(K4549&gt;=0.01,((1-K4549)*C$3+C$4*(K4549)),0)</f>
        <v>977.02127659574455</v>
      </c>
      <c r="P4549">
        <f t="shared" si="645"/>
        <v>192000</v>
      </c>
      <c r="Q4549" s="2">
        <f t="shared" si="646"/>
        <v>196698.0739081747</v>
      </c>
      <c r="R4549">
        <f>Q4549/MainSheet!$C$8*(G4549-G4548)+R4548</f>
        <v>7255.0368196177506</v>
      </c>
      <c r="S4549">
        <f t="shared" ref="S4549:S4612" si="648">Q4549*$F$2/60+S4548</f>
        <v>117091.6294494641</v>
      </c>
      <c r="T4549">
        <f t="shared" si="640"/>
        <v>45.469999999999523</v>
      </c>
      <c r="U4549" s="1">
        <f>Q4549/MainSheet!$C$22</f>
        <v>1</v>
      </c>
    </row>
    <row r="4550" spans="7:21">
      <c r="G4550">
        <f t="shared" si="641"/>
        <v>45.479999999999521</v>
      </c>
      <c r="H4550">
        <f t="shared" si="642"/>
        <v>198000</v>
      </c>
      <c r="I4550" s="2">
        <f>MIN(MainSheet!$C$10/MainSheet!$C$9,MainSheet!$K$9*60)</f>
        <v>660</v>
      </c>
      <c r="J4550" s="1">
        <f>IF(G4550&gt;MainSheet!$C$11,IF(J4549&gt;=0.999,1,(G4550-MainSheet!$C$11)*I4550/$B$2/60),0)</f>
        <v>1</v>
      </c>
      <c r="K4550" s="1">
        <f>IF(G4550&gt;MainSheet!$C$11+$B$6,IF(K4549&gt;=0.999,1,(G4550-MainSheet!$C$11-$B$6)*I4550/$C$2/60),0)</f>
        <v>1</v>
      </c>
      <c r="L4550" s="1">
        <f>IF(G4550&gt;MainSheet!$C$11+$B$6+$C$6,IF(L4549&gt;=0.999,1,(G4550-MainSheet!$C$11-$B$6-$C$6)*I4550/$D$2/60),0)</f>
        <v>1</v>
      </c>
      <c r="M4550">
        <f t="shared" si="643"/>
        <v>1</v>
      </c>
      <c r="N4550" s="2">
        <f t="shared" si="644"/>
        <v>3721.0526315789471</v>
      </c>
      <c r="O4550">
        <f t="shared" si="647"/>
        <v>977.02127659574455</v>
      </c>
      <c r="P4550">
        <f t="shared" si="645"/>
        <v>192000</v>
      </c>
      <c r="Q4550" s="2">
        <f t="shared" si="646"/>
        <v>196698.0739081747</v>
      </c>
      <c r="R4550">
        <f>Q4550/MainSheet!$C$8*(G4550-G4549)+R4549</f>
        <v>7257.0680661085844</v>
      </c>
      <c r="S4550">
        <f t="shared" si="648"/>
        <v>117124.41246178214</v>
      </c>
      <c r="T4550">
        <f t="shared" si="640"/>
        <v>45.479999999999521</v>
      </c>
      <c r="U4550" s="1">
        <f>Q4550/MainSheet!$C$22</f>
        <v>1</v>
      </c>
    </row>
    <row r="4551" spans="7:21">
      <c r="G4551">
        <f t="shared" si="641"/>
        <v>45.489999999999519</v>
      </c>
      <c r="H4551">
        <f t="shared" si="642"/>
        <v>198000</v>
      </c>
      <c r="I4551" s="2">
        <f>MIN(MainSheet!$C$10/MainSheet!$C$9,MainSheet!$K$9*60)</f>
        <v>660</v>
      </c>
      <c r="J4551" s="1">
        <f>IF(G4551&gt;MainSheet!$C$11,IF(J4550&gt;=0.999,1,(G4551-MainSheet!$C$11)*I4551/$B$2/60),0)</f>
        <v>1</v>
      </c>
      <c r="K4551" s="1">
        <f>IF(G4551&gt;MainSheet!$C$11+$B$6,IF(K4550&gt;=0.999,1,(G4551-MainSheet!$C$11-$B$6)*I4551/$C$2/60),0)</f>
        <v>1</v>
      </c>
      <c r="L4551" s="1">
        <f>IF(G4551&gt;MainSheet!$C$11+$B$6+$C$6,IF(L4550&gt;=0.999,1,(G4551-MainSheet!$C$11-$B$6-$C$6)*I4551/$D$2/60),0)</f>
        <v>1</v>
      </c>
      <c r="M4551">
        <f t="shared" si="643"/>
        <v>1</v>
      </c>
      <c r="N4551" s="2">
        <f t="shared" si="644"/>
        <v>3721.0526315789471</v>
      </c>
      <c r="O4551">
        <f t="shared" si="647"/>
        <v>977.02127659574455</v>
      </c>
      <c r="P4551">
        <f t="shared" si="645"/>
        <v>192000</v>
      </c>
      <c r="Q4551" s="2">
        <f t="shared" si="646"/>
        <v>196698.0739081747</v>
      </c>
      <c r="R4551">
        <f>Q4551/MainSheet!$C$8*(G4551-G4550)+R4550</f>
        <v>7259.0993125994182</v>
      </c>
      <c r="S4551">
        <f t="shared" si="648"/>
        <v>117157.19547410017</v>
      </c>
      <c r="T4551">
        <f t="shared" si="640"/>
        <v>45.489999999999519</v>
      </c>
      <c r="U4551" s="1">
        <f>Q4551/MainSheet!$C$22</f>
        <v>1</v>
      </c>
    </row>
    <row r="4552" spans="7:21">
      <c r="G4552">
        <f t="shared" si="641"/>
        <v>45.499999999999517</v>
      </c>
      <c r="H4552">
        <f t="shared" si="642"/>
        <v>198000</v>
      </c>
      <c r="I4552" s="2">
        <f>MIN(MainSheet!$C$10/MainSheet!$C$9,MainSheet!$K$9*60)</f>
        <v>660</v>
      </c>
      <c r="J4552" s="1">
        <f>IF(G4552&gt;MainSheet!$C$11,IF(J4551&gt;=0.999,1,(G4552-MainSheet!$C$11)*I4552/$B$2/60),0)</f>
        <v>1</v>
      </c>
      <c r="K4552" s="1">
        <f>IF(G4552&gt;MainSheet!$C$11+$B$6,IF(K4551&gt;=0.999,1,(G4552-MainSheet!$C$11-$B$6)*I4552/$C$2/60),0)</f>
        <v>1</v>
      </c>
      <c r="L4552" s="1">
        <f>IF(G4552&gt;MainSheet!$C$11+$B$6+$C$6,IF(L4551&gt;=0.999,1,(G4552-MainSheet!$C$11-$B$6-$C$6)*I4552/$D$2/60),0)</f>
        <v>1</v>
      </c>
      <c r="M4552">
        <f t="shared" si="643"/>
        <v>1</v>
      </c>
      <c r="N4552" s="2">
        <f t="shared" si="644"/>
        <v>3721.0526315789471</v>
      </c>
      <c r="O4552">
        <f t="shared" si="647"/>
        <v>977.02127659574455</v>
      </c>
      <c r="P4552">
        <f t="shared" si="645"/>
        <v>192000</v>
      </c>
      <c r="Q4552" s="2">
        <f t="shared" si="646"/>
        <v>196698.0739081747</v>
      </c>
      <c r="R4552">
        <f>Q4552/MainSheet!$C$8*(G4552-G4551)+R4551</f>
        <v>7261.1305590902521</v>
      </c>
      <c r="S4552">
        <f t="shared" si="648"/>
        <v>117189.9784864182</v>
      </c>
      <c r="T4552">
        <f t="shared" si="640"/>
        <v>45.499999999999517</v>
      </c>
      <c r="U4552" s="1">
        <f>Q4552/MainSheet!$C$22</f>
        <v>1</v>
      </c>
    </row>
    <row r="4553" spans="7:21">
      <c r="G4553">
        <f t="shared" si="641"/>
        <v>45.509999999999515</v>
      </c>
      <c r="H4553">
        <f t="shared" si="642"/>
        <v>198000</v>
      </c>
      <c r="I4553" s="2">
        <f>MIN(MainSheet!$C$10/MainSheet!$C$9,MainSheet!$K$9*60)</f>
        <v>660</v>
      </c>
      <c r="J4553" s="1">
        <f>IF(G4553&gt;MainSheet!$C$11,IF(J4552&gt;=0.999,1,(G4553-MainSheet!$C$11)*I4553/$B$2/60),0)</f>
        <v>1</v>
      </c>
      <c r="K4553" s="1">
        <f>IF(G4553&gt;MainSheet!$C$11+$B$6,IF(K4552&gt;=0.999,1,(G4553-MainSheet!$C$11-$B$6)*I4553/$C$2/60),0)</f>
        <v>1</v>
      </c>
      <c r="L4553" s="1">
        <f>IF(G4553&gt;MainSheet!$C$11+$B$6+$C$6,IF(L4552&gt;=0.999,1,(G4553-MainSheet!$C$11-$B$6-$C$6)*I4553/$D$2/60),0)</f>
        <v>1</v>
      </c>
      <c r="M4553">
        <f t="shared" si="643"/>
        <v>1</v>
      </c>
      <c r="N4553" s="2">
        <f t="shared" si="644"/>
        <v>3721.0526315789471</v>
      </c>
      <c r="O4553">
        <f t="shared" si="647"/>
        <v>977.02127659574455</v>
      </c>
      <c r="P4553">
        <f t="shared" si="645"/>
        <v>192000</v>
      </c>
      <c r="Q4553" s="2">
        <f t="shared" si="646"/>
        <v>196698.0739081747</v>
      </c>
      <c r="R4553">
        <f>Q4553/MainSheet!$C$8*(G4553-G4552)+R4552</f>
        <v>7263.1618055810859</v>
      </c>
      <c r="S4553">
        <f t="shared" si="648"/>
        <v>117222.76149873623</v>
      </c>
      <c r="T4553">
        <f t="shared" si="640"/>
        <v>45.509999999999515</v>
      </c>
      <c r="U4553" s="1">
        <f>Q4553/MainSheet!$C$22</f>
        <v>1</v>
      </c>
    </row>
    <row r="4554" spans="7:21">
      <c r="G4554">
        <f t="shared" si="641"/>
        <v>45.519999999999513</v>
      </c>
      <c r="H4554">
        <f t="shared" si="642"/>
        <v>198000</v>
      </c>
      <c r="I4554" s="2">
        <f>MIN(MainSheet!$C$10/MainSheet!$C$9,MainSheet!$K$9*60)</f>
        <v>660</v>
      </c>
      <c r="J4554" s="1">
        <f>IF(G4554&gt;MainSheet!$C$11,IF(J4553&gt;=0.999,1,(G4554-MainSheet!$C$11)*I4554/$B$2/60),0)</f>
        <v>1</v>
      </c>
      <c r="K4554" s="1">
        <f>IF(G4554&gt;MainSheet!$C$11+$B$6,IF(K4553&gt;=0.999,1,(G4554-MainSheet!$C$11-$B$6)*I4554/$C$2/60),0)</f>
        <v>1</v>
      </c>
      <c r="L4554" s="1">
        <f>IF(G4554&gt;MainSheet!$C$11+$B$6+$C$6,IF(L4553&gt;=0.999,1,(G4554-MainSheet!$C$11-$B$6-$C$6)*I4554/$D$2/60),0)</f>
        <v>1</v>
      </c>
      <c r="M4554">
        <f t="shared" si="643"/>
        <v>1</v>
      </c>
      <c r="N4554" s="2">
        <f t="shared" si="644"/>
        <v>3721.0526315789471</v>
      </c>
      <c r="O4554">
        <f t="shared" si="647"/>
        <v>977.02127659574455</v>
      </c>
      <c r="P4554">
        <f t="shared" si="645"/>
        <v>192000</v>
      </c>
      <c r="Q4554" s="2">
        <f t="shared" si="646"/>
        <v>196698.0739081747</v>
      </c>
      <c r="R4554">
        <f>Q4554/MainSheet!$C$8*(G4554-G4553)+R4553</f>
        <v>7265.1930520719197</v>
      </c>
      <c r="S4554">
        <f t="shared" si="648"/>
        <v>117255.54451105426</v>
      </c>
      <c r="T4554">
        <f t="shared" si="640"/>
        <v>45.519999999999513</v>
      </c>
      <c r="U4554" s="1">
        <f>Q4554/MainSheet!$C$22</f>
        <v>1</v>
      </c>
    </row>
    <row r="4555" spans="7:21">
      <c r="G4555">
        <f t="shared" si="641"/>
        <v>45.529999999999511</v>
      </c>
      <c r="H4555">
        <f t="shared" si="642"/>
        <v>198000</v>
      </c>
      <c r="I4555" s="2">
        <f>MIN(MainSheet!$C$10/MainSheet!$C$9,MainSheet!$K$9*60)</f>
        <v>660</v>
      </c>
      <c r="J4555" s="1">
        <f>IF(G4555&gt;MainSheet!$C$11,IF(J4554&gt;=0.999,1,(G4555-MainSheet!$C$11)*I4555/$B$2/60),0)</f>
        <v>1</v>
      </c>
      <c r="K4555" s="1">
        <f>IF(G4555&gt;MainSheet!$C$11+$B$6,IF(K4554&gt;=0.999,1,(G4555-MainSheet!$C$11-$B$6)*I4555/$C$2/60),0)</f>
        <v>1</v>
      </c>
      <c r="L4555" s="1">
        <f>IF(G4555&gt;MainSheet!$C$11+$B$6+$C$6,IF(L4554&gt;=0.999,1,(G4555-MainSheet!$C$11-$B$6-$C$6)*I4555/$D$2/60),0)</f>
        <v>1</v>
      </c>
      <c r="M4555">
        <f t="shared" si="643"/>
        <v>1</v>
      </c>
      <c r="N4555" s="2">
        <f t="shared" si="644"/>
        <v>3721.0526315789471</v>
      </c>
      <c r="O4555">
        <f t="shared" si="647"/>
        <v>977.02127659574455</v>
      </c>
      <c r="P4555">
        <f t="shared" si="645"/>
        <v>192000</v>
      </c>
      <c r="Q4555" s="2">
        <f t="shared" si="646"/>
        <v>196698.0739081747</v>
      </c>
      <c r="R4555">
        <f>Q4555/MainSheet!$C$8*(G4555-G4554)+R4554</f>
        <v>7267.2242985627536</v>
      </c>
      <c r="S4555">
        <f t="shared" si="648"/>
        <v>117288.3275233723</v>
      </c>
      <c r="T4555">
        <f t="shared" si="640"/>
        <v>45.529999999999511</v>
      </c>
      <c r="U4555" s="1">
        <f>Q4555/MainSheet!$C$22</f>
        <v>1</v>
      </c>
    </row>
    <row r="4556" spans="7:21">
      <c r="G4556">
        <f t="shared" si="641"/>
        <v>45.539999999999509</v>
      </c>
      <c r="H4556">
        <f t="shared" si="642"/>
        <v>198000</v>
      </c>
      <c r="I4556" s="2">
        <f>MIN(MainSheet!$C$10/MainSheet!$C$9,MainSheet!$K$9*60)</f>
        <v>660</v>
      </c>
      <c r="J4556" s="1">
        <f>IF(G4556&gt;MainSheet!$C$11,IF(J4555&gt;=0.999,1,(G4556-MainSheet!$C$11)*I4556/$B$2/60),0)</f>
        <v>1</v>
      </c>
      <c r="K4556" s="1">
        <f>IF(G4556&gt;MainSheet!$C$11+$B$6,IF(K4555&gt;=0.999,1,(G4556-MainSheet!$C$11-$B$6)*I4556/$C$2/60),0)</f>
        <v>1</v>
      </c>
      <c r="L4556" s="1">
        <f>IF(G4556&gt;MainSheet!$C$11+$B$6+$C$6,IF(L4555&gt;=0.999,1,(G4556-MainSheet!$C$11-$B$6-$C$6)*I4556/$D$2/60),0)</f>
        <v>1</v>
      </c>
      <c r="M4556">
        <f t="shared" si="643"/>
        <v>1</v>
      </c>
      <c r="N4556" s="2">
        <f t="shared" si="644"/>
        <v>3721.0526315789471</v>
      </c>
      <c r="O4556">
        <f t="shared" si="647"/>
        <v>977.02127659574455</v>
      </c>
      <c r="P4556">
        <f t="shared" si="645"/>
        <v>192000</v>
      </c>
      <c r="Q4556" s="2">
        <f t="shared" si="646"/>
        <v>196698.0739081747</v>
      </c>
      <c r="R4556">
        <f>Q4556/MainSheet!$C$8*(G4556-G4555)+R4555</f>
        <v>7269.2555450535874</v>
      </c>
      <c r="S4556">
        <f t="shared" si="648"/>
        <v>117321.11053569033</v>
      </c>
      <c r="T4556">
        <f t="shared" si="640"/>
        <v>45.539999999999509</v>
      </c>
      <c r="U4556" s="1">
        <f>Q4556/MainSheet!$C$22</f>
        <v>1</v>
      </c>
    </row>
    <row r="4557" spans="7:21">
      <c r="G4557">
        <f t="shared" si="641"/>
        <v>45.549999999999507</v>
      </c>
      <c r="H4557">
        <f t="shared" si="642"/>
        <v>198000</v>
      </c>
      <c r="I4557" s="2">
        <f>MIN(MainSheet!$C$10/MainSheet!$C$9,MainSheet!$K$9*60)</f>
        <v>660</v>
      </c>
      <c r="J4557" s="1">
        <f>IF(G4557&gt;MainSheet!$C$11,IF(J4556&gt;=0.999,1,(G4557-MainSheet!$C$11)*I4557/$B$2/60),0)</f>
        <v>1</v>
      </c>
      <c r="K4557" s="1">
        <f>IF(G4557&gt;MainSheet!$C$11+$B$6,IF(K4556&gt;=0.999,1,(G4557-MainSheet!$C$11-$B$6)*I4557/$C$2/60),0)</f>
        <v>1</v>
      </c>
      <c r="L4557" s="1">
        <f>IF(G4557&gt;MainSheet!$C$11+$B$6+$C$6,IF(L4556&gt;=0.999,1,(G4557-MainSheet!$C$11-$B$6-$C$6)*I4557/$D$2/60),0)</f>
        <v>1</v>
      </c>
      <c r="M4557">
        <f t="shared" si="643"/>
        <v>1</v>
      </c>
      <c r="N4557" s="2">
        <f t="shared" si="644"/>
        <v>3721.0526315789471</v>
      </c>
      <c r="O4557">
        <f t="shared" si="647"/>
        <v>977.02127659574455</v>
      </c>
      <c r="P4557">
        <f t="shared" si="645"/>
        <v>192000</v>
      </c>
      <c r="Q4557" s="2">
        <f t="shared" si="646"/>
        <v>196698.0739081747</v>
      </c>
      <c r="R4557">
        <f>Q4557/MainSheet!$C$8*(G4557-G4556)+R4556</f>
        <v>7271.2867915444212</v>
      </c>
      <c r="S4557">
        <f t="shared" si="648"/>
        <v>117353.89354800836</v>
      </c>
      <c r="T4557">
        <f t="shared" si="640"/>
        <v>45.549999999999507</v>
      </c>
      <c r="U4557" s="1">
        <f>Q4557/MainSheet!$C$22</f>
        <v>1</v>
      </c>
    </row>
    <row r="4558" spans="7:21">
      <c r="G4558">
        <f t="shared" si="641"/>
        <v>45.559999999999505</v>
      </c>
      <c r="H4558">
        <f t="shared" si="642"/>
        <v>198000</v>
      </c>
      <c r="I4558" s="2">
        <f>MIN(MainSheet!$C$10/MainSheet!$C$9,MainSheet!$K$9*60)</f>
        <v>660</v>
      </c>
      <c r="J4558" s="1">
        <f>IF(G4558&gt;MainSheet!$C$11,IF(J4557&gt;=0.999,1,(G4558-MainSheet!$C$11)*I4558/$B$2/60),0)</f>
        <v>1</v>
      </c>
      <c r="K4558" s="1">
        <f>IF(G4558&gt;MainSheet!$C$11+$B$6,IF(K4557&gt;=0.999,1,(G4558-MainSheet!$C$11-$B$6)*I4558/$C$2/60),0)</f>
        <v>1</v>
      </c>
      <c r="L4558" s="1">
        <f>IF(G4558&gt;MainSheet!$C$11+$B$6+$C$6,IF(L4557&gt;=0.999,1,(G4558-MainSheet!$C$11-$B$6-$C$6)*I4558/$D$2/60),0)</f>
        <v>1</v>
      </c>
      <c r="M4558">
        <f t="shared" si="643"/>
        <v>1</v>
      </c>
      <c r="N4558" s="2">
        <f t="shared" si="644"/>
        <v>3721.0526315789471</v>
      </c>
      <c r="O4558">
        <f t="shared" si="647"/>
        <v>977.02127659574455</v>
      </c>
      <c r="P4558">
        <f t="shared" si="645"/>
        <v>192000</v>
      </c>
      <c r="Q4558" s="2">
        <f t="shared" si="646"/>
        <v>196698.0739081747</v>
      </c>
      <c r="R4558">
        <f>Q4558/MainSheet!$C$8*(G4558-G4557)+R4557</f>
        <v>7273.3180380352551</v>
      </c>
      <c r="S4558">
        <f t="shared" si="648"/>
        <v>117386.67656032639</v>
      </c>
      <c r="T4558">
        <f t="shared" si="640"/>
        <v>45.559999999999505</v>
      </c>
      <c r="U4558" s="1">
        <f>Q4558/MainSheet!$C$22</f>
        <v>1</v>
      </c>
    </row>
    <row r="4559" spans="7:21">
      <c r="G4559">
        <f t="shared" si="641"/>
        <v>45.569999999999503</v>
      </c>
      <c r="H4559">
        <f t="shared" si="642"/>
        <v>198000</v>
      </c>
      <c r="I4559" s="2">
        <f>MIN(MainSheet!$C$10/MainSheet!$C$9,MainSheet!$K$9*60)</f>
        <v>660</v>
      </c>
      <c r="J4559" s="1">
        <f>IF(G4559&gt;MainSheet!$C$11,IF(J4558&gt;=0.999,1,(G4559-MainSheet!$C$11)*I4559/$B$2/60),0)</f>
        <v>1</v>
      </c>
      <c r="K4559" s="1">
        <f>IF(G4559&gt;MainSheet!$C$11+$B$6,IF(K4558&gt;=0.999,1,(G4559-MainSheet!$C$11-$B$6)*I4559/$C$2/60),0)</f>
        <v>1</v>
      </c>
      <c r="L4559" s="1">
        <f>IF(G4559&gt;MainSheet!$C$11+$B$6+$C$6,IF(L4558&gt;=0.999,1,(G4559-MainSheet!$C$11-$B$6-$C$6)*I4559/$D$2/60),0)</f>
        <v>1</v>
      </c>
      <c r="M4559">
        <f t="shared" si="643"/>
        <v>1</v>
      </c>
      <c r="N4559" s="2">
        <f t="shared" si="644"/>
        <v>3721.0526315789471</v>
      </c>
      <c r="O4559">
        <f t="shared" si="647"/>
        <v>977.02127659574455</v>
      </c>
      <c r="P4559">
        <f t="shared" si="645"/>
        <v>192000</v>
      </c>
      <c r="Q4559" s="2">
        <f t="shared" si="646"/>
        <v>196698.0739081747</v>
      </c>
      <c r="R4559">
        <f>Q4559/MainSheet!$C$8*(G4559-G4558)+R4558</f>
        <v>7275.3492845260889</v>
      </c>
      <c r="S4559">
        <f t="shared" si="648"/>
        <v>117419.45957264442</v>
      </c>
      <c r="T4559">
        <f t="shared" si="640"/>
        <v>45.569999999999503</v>
      </c>
      <c r="U4559" s="1">
        <f>Q4559/MainSheet!$C$22</f>
        <v>1</v>
      </c>
    </row>
    <row r="4560" spans="7:21">
      <c r="G4560">
        <f t="shared" si="641"/>
        <v>45.579999999999501</v>
      </c>
      <c r="H4560">
        <f t="shared" si="642"/>
        <v>198000</v>
      </c>
      <c r="I4560" s="2">
        <f>MIN(MainSheet!$C$10/MainSheet!$C$9,MainSheet!$K$9*60)</f>
        <v>660</v>
      </c>
      <c r="J4560" s="1">
        <f>IF(G4560&gt;MainSheet!$C$11,IF(J4559&gt;=0.999,1,(G4560-MainSheet!$C$11)*I4560/$B$2/60),0)</f>
        <v>1</v>
      </c>
      <c r="K4560" s="1">
        <f>IF(G4560&gt;MainSheet!$C$11+$B$6,IF(K4559&gt;=0.999,1,(G4560-MainSheet!$C$11-$B$6)*I4560/$C$2/60),0)</f>
        <v>1</v>
      </c>
      <c r="L4560" s="1">
        <f>IF(G4560&gt;MainSheet!$C$11+$B$6+$C$6,IF(L4559&gt;=0.999,1,(G4560-MainSheet!$C$11-$B$6-$C$6)*I4560/$D$2/60),0)</f>
        <v>1</v>
      </c>
      <c r="M4560">
        <f t="shared" si="643"/>
        <v>1</v>
      </c>
      <c r="N4560" s="2">
        <f t="shared" si="644"/>
        <v>3721.0526315789471</v>
      </c>
      <c r="O4560">
        <f t="shared" si="647"/>
        <v>977.02127659574455</v>
      </c>
      <c r="P4560">
        <f t="shared" si="645"/>
        <v>192000</v>
      </c>
      <c r="Q4560" s="2">
        <f t="shared" si="646"/>
        <v>196698.0739081747</v>
      </c>
      <c r="R4560">
        <f>Q4560/MainSheet!$C$8*(G4560-G4559)+R4559</f>
        <v>7277.3805310169228</v>
      </c>
      <c r="S4560">
        <f t="shared" si="648"/>
        <v>117452.24258496246</v>
      </c>
      <c r="T4560">
        <f t="shared" si="640"/>
        <v>45.579999999999501</v>
      </c>
      <c r="U4560" s="1">
        <f>Q4560/MainSheet!$C$22</f>
        <v>1</v>
      </c>
    </row>
    <row r="4561" spans="7:21">
      <c r="G4561">
        <f t="shared" si="641"/>
        <v>45.589999999999499</v>
      </c>
      <c r="H4561">
        <f t="shared" si="642"/>
        <v>198000</v>
      </c>
      <c r="I4561" s="2">
        <f>MIN(MainSheet!$C$10/MainSheet!$C$9,MainSheet!$K$9*60)</f>
        <v>660</v>
      </c>
      <c r="J4561" s="1">
        <f>IF(G4561&gt;MainSheet!$C$11,IF(J4560&gt;=0.999,1,(G4561-MainSheet!$C$11)*I4561/$B$2/60),0)</f>
        <v>1</v>
      </c>
      <c r="K4561" s="1">
        <f>IF(G4561&gt;MainSheet!$C$11+$B$6,IF(K4560&gt;=0.999,1,(G4561-MainSheet!$C$11-$B$6)*I4561/$C$2/60),0)</f>
        <v>1</v>
      </c>
      <c r="L4561" s="1">
        <f>IF(G4561&gt;MainSheet!$C$11+$B$6+$C$6,IF(L4560&gt;=0.999,1,(G4561-MainSheet!$C$11-$B$6-$C$6)*I4561/$D$2/60),0)</f>
        <v>1</v>
      </c>
      <c r="M4561">
        <f t="shared" si="643"/>
        <v>1</v>
      </c>
      <c r="N4561" s="2">
        <f t="shared" si="644"/>
        <v>3721.0526315789471</v>
      </c>
      <c r="O4561">
        <f t="shared" si="647"/>
        <v>977.02127659574455</v>
      </c>
      <c r="P4561">
        <f t="shared" si="645"/>
        <v>192000</v>
      </c>
      <c r="Q4561" s="2">
        <f t="shared" si="646"/>
        <v>196698.0739081747</v>
      </c>
      <c r="R4561">
        <f>Q4561/MainSheet!$C$8*(G4561-G4560)+R4560</f>
        <v>7279.4117775077566</v>
      </c>
      <c r="S4561">
        <f t="shared" si="648"/>
        <v>117485.02559728049</v>
      </c>
      <c r="T4561">
        <f t="shared" si="640"/>
        <v>45.589999999999499</v>
      </c>
      <c r="U4561" s="1">
        <f>Q4561/MainSheet!$C$22</f>
        <v>1</v>
      </c>
    </row>
    <row r="4562" spans="7:21">
      <c r="G4562">
        <f t="shared" si="641"/>
        <v>45.599999999999497</v>
      </c>
      <c r="H4562">
        <f t="shared" si="642"/>
        <v>198000</v>
      </c>
      <c r="I4562" s="2">
        <f>MIN(MainSheet!$C$10/MainSheet!$C$9,MainSheet!$K$9*60)</f>
        <v>660</v>
      </c>
      <c r="J4562" s="1">
        <f>IF(G4562&gt;MainSheet!$C$11,IF(J4561&gt;=0.999,1,(G4562-MainSheet!$C$11)*I4562/$B$2/60),0)</f>
        <v>1</v>
      </c>
      <c r="K4562" s="1">
        <f>IF(G4562&gt;MainSheet!$C$11+$B$6,IF(K4561&gt;=0.999,1,(G4562-MainSheet!$C$11-$B$6)*I4562/$C$2/60),0)</f>
        <v>1</v>
      </c>
      <c r="L4562" s="1">
        <f>IF(G4562&gt;MainSheet!$C$11+$B$6+$C$6,IF(L4561&gt;=0.999,1,(G4562-MainSheet!$C$11-$B$6-$C$6)*I4562/$D$2/60),0)</f>
        <v>1</v>
      </c>
      <c r="M4562">
        <f t="shared" si="643"/>
        <v>1</v>
      </c>
      <c r="N4562" s="2">
        <f t="shared" si="644"/>
        <v>3721.0526315789471</v>
      </c>
      <c r="O4562">
        <f t="shared" si="647"/>
        <v>977.02127659574455</v>
      </c>
      <c r="P4562">
        <f t="shared" si="645"/>
        <v>192000</v>
      </c>
      <c r="Q4562" s="2">
        <f t="shared" si="646"/>
        <v>196698.0739081747</v>
      </c>
      <c r="R4562">
        <f>Q4562/MainSheet!$C$8*(G4562-G4561)+R4561</f>
        <v>7281.4430239985904</v>
      </c>
      <c r="S4562">
        <f t="shared" si="648"/>
        <v>117517.80860959852</v>
      </c>
      <c r="T4562">
        <f t="shared" si="640"/>
        <v>45.599999999999497</v>
      </c>
      <c r="U4562" s="1">
        <f>Q4562/MainSheet!$C$22</f>
        <v>1</v>
      </c>
    </row>
    <row r="4563" spans="7:21">
      <c r="G4563">
        <f t="shared" si="641"/>
        <v>45.609999999999495</v>
      </c>
      <c r="H4563">
        <f t="shared" si="642"/>
        <v>198000</v>
      </c>
      <c r="I4563" s="2">
        <f>MIN(MainSheet!$C$10/MainSheet!$C$9,MainSheet!$K$9*60)</f>
        <v>660</v>
      </c>
      <c r="J4563" s="1">
        <f>IF(G4563&gt;MainSheet!$C$11,IF(J4562&gt;=0.999,1,(G4563-MainSheet!$C$11)*I4563/$B$2/60),0)</f>
        <v>1</v>
      </c>
      <c r="K4563" s="1">
        <f>IF(G4563&gt;MainSheet!$C$11+$B$6,IF(K4562&gt;=0.999,1,(G4563-MainSheet!$C$11-$B$6)*I4563/$C$2/60),0)</f>
        <v>1</v>
      </c>
      <c r="L4563" s="1">
        <f>IF(G4563&gt;MainSheet!$C$11+$B$6+$C$6,IF(L4562&gt;=0.999,1,(G4563-MainSheet!$C$11-$B$6-$C$6)*I4563/$D$2/60),0)</f>
        <v>1</v>
      </c>
      <c r="M4563">
        <f t="shared" si="643"/>
        <v>1</v>
      </c>
      <c r="N4563" s="2">
        <f t="shared" si="644"/>
        <v>3721.0526315789471</v>
      </c>
      <c r="O4563">
        <f t="shared" si="647"/>
        <v>977.02127659574455</v>
      </c>
      <c r="P4563">
        <f t="shared" si="645"/>
        <v>192000</v>
      </c>
      <c r="Q4563" s="2">
        <f t="shared" si="646"/>
        <v>196698.0739081747</v>
      </c>
      <c r="R4563">
        <f>Q4563/MainSheet!$C$8*(G4563-G4562)+R4562</f>
        <v>7283.4742704894243</v>
      </c>
      <c r="S4563">
        <f t="shared" si="648"/>
        <v>117550.59162191655</v>
      </c>
      <c r="T4563">
        <f t="shared" si="640"/>
        <v>45.609999999999495</v>
      </c>
      <c r="U4563" s="1">
        <f>Q4563/MainSheet!$C$22</f>
        <v>1</v>
      </c>
    </row>
    <row r="4564" spans="7:21">
      <c r="G4564">
        <f t="shared" si="641"/>
        <v>45.619999999999493</v>
      </c>
      <c r="H4564">
        <f t="shared" si="642"/>
        <v>198000</v>
      </c>
      <c r="I4564" s="2">
        <f>MIN(MainSheet!$C$10/MainSheet!$C$9,MainSheet!$K$9*60)</f>
        <v>660</v>
      </c>
      <c r="J4564" s="1">
        <f>IF(G4564&gt;MainSheet!$C$11,IF(J4563&gt;=0.999,1,(G4564-MainSheet!$C$11)*I4564/$B$2/60),0)</f>
        <v>1</v>
      </c>
      <c r="K4564" s="1">
        <f>IF(G4564&gt;MainSheet!$C$11+$B$6,IF(K4563&gt;=0.999,1,(G4564-MainSheet!$C$11-$B$6)*I4564/$C$2/60),0)</f>
        <v>1</v>
      </c>
      <c r="L4564" s="1">
        <f>IF(G4564&gt;MainSheet!$C$11+$B$6+$C$6,IF(L4563&gt;=0.999,1,(G4564-MainSheet!$C$11-$B$6-$C$6)*I4564/$D$2/60),0)</f>
        <v>1</v>
      </c>
      <c r="M4564">
        <f t="shared" si="643"/>
        <v>1</v>
      </c>
      <c r="N4564" s="2">
        <f t="shared" si="644"/>
        <v>3721.0526315789471</v>
      </c>
      <c r="O4564">
        <f t="shared" si="647"/>
        <v>977.02127659574455</v>
      </c>
      <c r="P4564">
        <f t="shared" si="645"/>
        <v>192000</v>
      </c>
      <c r="Q4564" s="2">
        <f t="shared" si="646"/>
        <v>196698.0739081747</v>
      </c>
      <c r="R4564">
        <f>Q4564/MainSheet!$C$8*(G4564-G4563)+R4563</f>
        <v>7285.5055169802581</v>
      </c>
      <c r="S4564">
        <f t="shared" si="648"/>
        <v>117583.37463423458</v>
      </c>
      <c r="T4564">
        <f t="shared" si="640"/>
        <v>45.619999999999493</v>
      </c>
      <c r="U4564" s="1">
        <f>Q4564/MainSheet!$C$22</f>
        <v>1</v>
      </c>
    </row>
    <row r="4565" spans="7:21">
      <c r="G4565">
        <f t="shared" si="641"/>
        <v>45.629999999999491</v>
      </c>
      <c r="H4565">
        <f t="shared" si="642"/>
        <v>198000</v>
      </c>
      <c r="I4565" s="2">
        <f>MIN(MainSheet!$C$10/MainSheet!$C$9,MainSheet!$K$9*60)</f>
        <v>660</v>
      </c>
      <c r="J4565" s="1">
        <f>IF(G4565&gt;MainSheet!$C$11,IF(J4564&gt;=0.999,1,(G4565-MainSheet!$C$11)*I4565/$B$2/60),0)</f>
        <v>1</v>
      </c>
      <c r="K4565" s="1">
        <f>IF(G4565&gt;MainSheet!$C$11+$B$6,IF(K4564&gt;=0.999,1,(G4565-MainSheet!$C$11-$B$6)*I4565/$C$2/60),0)</f>
        <v>1</v>
      </c>
      <c r="L4565" s="1">
        <f>IF(G4565&gt;MainSheet!$C$11+$B$6+$C$6,IF(L4564&gt;=0.999,1,(G4565-MainSheet!$C$11-$B$6-$C$6)*I4565/$D$2/60),0)</f>
        <v>1</v>
      </c>
      <c r="M4565">
        <f t="shared" si="643"/>
        <v>1</v>
      </c>
      <c r="N4565" s="2">
        <f t="shared" si="644"/>
        <v>3721.0526315789471</v>
      </c>
      <c r="O4565">
        <f t="shared" si="647"/>
        <v>977.02127659574455</v>
      </c>
      <c r="P4565">
        <f t="shared" si="645"/>
        <v>192000</v>
      </c>
      <c r="Q4565" s="2">
        <f t="shared" si="646"/>
        <v>196698.0739081747</v>
      </c>
      <c r="R4565">
        <f>Q4565/MainSheet!$C$8*(G4565-G4564)+R4564</f>
        <v>7287.5367634710919</v>
      </c>
      <c r="S4565">
        <f t="shared" si="648"/>
        <v>117616.15764655262</v>
      </c>
      <c r="T4565">
        <f t="shared" si="640"/>
        <v>45.629999999999491</v>
      </c>
      <c r="U4565" s="1">
        <f>Q4565/MainSheet!$C$22</f>
        <v>1</v>
      </c>
    </row>
    <row r="4566" spans="7:21">
      <c r="G4566">
        <f t="shared" si="641"/>
        <v>45.639999999999489</v>
      </c>
      <c r="H4566">
        <f t="shared" si="642"/>
        <v>198000</v>
      </c>
      <c r="I4566" s="2">
        <f>MIN(MainSheet!$C$10/MainSheet!$C$9,MainSheet!$K$9*60)</f>
        <v>660</v>
      </c>
      <c r="J4566" s="1">
        <f>IF(G4566&gt;MainSheet!$C$11,IF(J4565&gt;=0.999,1,(G4566-MainSheet!$C$11)*I4566/$B$2/60),0)</f>
        <v>1</v>
      </c>
      <c r="K4566" s="1">
        <f>IF(G4566&gt;MainSheet!$C$11+$B$6,IF(K4565&gt;=0.999,1,(G4566-MainSheet!$C$11-$B$6)*I4566/$C$2/60),0)</f>
        <v>1</v>
      </c>
      <c r="L4566" s="1">
        <f>IF(G4566&gt;MainSheet!$C$11+$B$6+$C$6,IF(L4565&gt;=0.999,1,(G4566-MainSheet!$C$11-$B$6-$C$6)*I4566/$D$2/60),0)</f>
        <v>1</v>
      </c>
      <c r="M4566">
        <f t="shared" si="643"/>
        <v>1</v>
      </c>
      <c r="N4566" s="2">
        <f t="shared" si="644"/>
        <v>3721.0526315789471</v>
      </c>
      <c r="O4566">
        <f t="shared" si="647"/>
        <v>977.02127659574455</v>
      </c>
      <c r="P4566">
        <f t="shared" si="645"/>
        <v>192000</v>
      </c>
      <c r="Q4566" s="2">
        <f t="shared" si="646"/>
        <v>196698.0739081747</v>
      </c>
      <c r="R4566">
        <f>Q4566/MainSheet!$C$8*(G4566-G4565)+R4565</f>
        <v>7289.5680099619258</v>
      </c>
      <c r="S4566">
        <f t="shared" si="648"/>
        <v>117648.94065887065</v>
      </c>
      <c r="T4566">
        <f t="shared" si="640"/>
        <v>45.639999999999489</v>
      </c>
      <c r="U4566" s="1">
        <f>Q4566/MainSheet!$C$22</f>
        <v>1</v>
      </c>
    </row>
    <row r="4567" spans="7:21">
      <c r="G4567">
        <f t="shared" si="641"/>
        <v>45.649999999999487</v>
      </c>
      <c r="H4567">
        <f t="shared" si="642"/>
        <v>198000</v>
      </c>
      <c r="I4567" s="2">
        <f>MIN(MainSheet!$C$10/MainSheet!$C$9,MainSheet!$K$9*60)</f>
        <v>660</v>
      </c>
      <c r="J4567" s="1">
        <f>IF(G4567&gt;MainSheet!$C$11,IF(J4566&gt;=0.999,1,(G4567-MainSheet!$C$11)*I4567/$B$2/60),0)</f>
        <v>1</v>
      </c>
      <c r="K4567" s="1">
        <f>IF(G4567&gt;MainSheet!$C$11+$B$6,IF(K4566&gt;=0.999,1,(G4567-MainSheet!$C$11-$B$6)*I4567/$C$2/60),0)</f>
        <v>1</v>
      </c>
      <c r="L4567" s="1">
        <f>IF(G4567&gt;MainSheet!$C$11+$B$6+$C$6,IF(L4566&gt;=0.999,1,(G4567-MainSheet!$C$11-$B$6-$C$6)*I4567/$D$2/60),0)</f>
        <v>1</v>
      </c>
      <c r="M4567">
        <f t="shared" si="643"/>
        <v>1</v>
      </c>
      <c r="N4567" s="2">
        <f t="shared" si="644"/>
        <v>3721.0526315789471</v>
      </c>
      <c r="O4567">
        <f t="shared" si="647"/>
        <v>977.02127659574455</v>
      </c>
      <c r="P4567">
        <f t="shared" si="645"/>
        <v>192000</v>
      </c>
      <c r="Q4567" s="2">
        <f t="shared" si="646"/>
        <v>196698.0739081747</v>
      </c>
      <c r="R4567">
        <f>Q4567/MainSheet!$C$8*(G4567-G4566)+R4566</f>
        <v>7291.5992564527596</v>
      </c>
      <c r="S4567">
        <f t="shared" si="648"/>
        <v>117681.72367118868</v>
      </c>
      <c r="T4567">
        <f t="shared" si="640"/>
        <v>45.649999999999487</v>
      </c>
      <c r="U4567" s="1">
        <f>Q4567/MainSheet!$C$22</f>
        <v>1</v>
      </c>
    </row>
    <row r="4568" spans="7:21">
      <c r="G4568">
        <f t="shared" si="641"/>
        <v>45.659999999999485</v>
      </c>
      <c r="H4568">
        <f t="shared" si="642"/>
        <v>198000</v>
      </c>
      <c r="I4568" s="2">
        <f>MIN(MainSheet!$C$10/MainSheet!$C$9,MainSheet!$K$9*60)</f>
        <v>660</v>
      </c>
      <c r="J4568" s="1">
        <f>IF(G4568&gt;MainSheet!$C$11,IF(J4567&gt;=0.999,1,(G4568-MainSheet!$C$11)*I4568/$B$2/60),0)</f>
        <v>1</v>
      </c>
      <c r="K4568" s="1">
        <f>IF(G4568&gt;MainSheet!$C$11+$B$6,IF(K4567&gt;=0.999,1,(G4568-MainSheet!$C$11-$B$6)*I4568/$C$2/60),0)</f>
        <v>1</v>
      </c>
      <c r="L4568" s="1">
        <f>IF(G4568&gt;MainSheet!$C$11+$B$6+$C$6,IF(L4567&gt;=0.999,1,(G4568-MainSheet!$C$11-$B$6-$C$6)*I4568/$D$2/60),0)</f>
        <v>1</v>
      </c>
      <c r="M4568">
        <f t="shared" si="643"/>
        <v>1</v>
      </c>
      <c r="N4568" s="2">
        <f t="shared" si="644"/>
        <v>3721.0526315789471</v>
      </c>
      <c r="O4568">
        <f t="shared" si="647"/>
        <v>977.02127659574455</v>
      </c>
      <c r="P4568">
        <f t="shared" si="645"/>
        <v>192000</v>
      </c>
      <c r="Q4568" s="2">
        <f t="shared" si="646"/>
        <v>196698.0739081747</v>
      </c>
      <c r="R4568">
        <f>Q4568/MainSheet!$C$8*(G4568-G4567)+R4567</f>
        <v>7293.6305029435935</v>
      </c>
      <c r="S4568">
        <f t="shared" si="648"/>
        <v>117714.50668350671</v>
      </c>
      <c r="T4568">
        <f t="shared" si="640"/>
        <v>45.659999999999485</v>
      </c>
      <c r="U4568" s="1">
        <f>Q4568/MainSheet!$C$22</f>
        <v>1</v>
      </c>
    </row>
    <row r="4569" spans="7:21">
      <c r="G4569">
        <f t="shared" si="641"/>
        <v>45.669999999999483</v>
      </c>
      <c r="H4569">
        <f t="shared" si="642"/>
        <v>198000</v>
      </c>
      <c r="I4569" s="2">
        <f>MIN(MainSheet!$C$10/MainSheet!$C$9,MainSheet!$K$9*60)</f>
        <v>660</v>
      </c>
      <c r="J4569" s="1">
        <f>IF(G4569&gt;MainSheet!$C$11,IF(J4568&gt;=0.999,1,(G4569-MainSheet!$C$11)*I4569/$B$2/60),0)</f>
        <v>1</v>
      </c>
      <c r="K4569" s="1">
        <f>IF(G4569&gt;MainSheet!$C$11+$B$6,IF(K4568&gt;=0.999,1,(G4569-MainSheet!$C$11-$B$6)*I4569/$C$2/60),0)</f>
        <v>1</v>
      </c>
      <c r="L4569" s="1">
        <f>IF(G4569&gt;MainSheet!$C$11+$B$6+$C$6,IF(L4568&gt;=0.999,1,(G4569-MainSheet!$C$11-$B$6-$C$6)*I4569/$D$2/60),0)</f>
        <v>1</v>
      </c>
      <c r="M4569">
        <f t="shared" si="643"/>
        <v>1</v>
      </c>
      <c r="N4569" s="2">
        <f t="shared" si="644"/>
        <v>3721.0526315789471</v>
      </c>
      <c r="O4569">
        <f t="shared" si="647"/>
        <v>977.02127659574455</v>
      </c>
      <c r="P4569">
        <f t="shared" si="645"/>
        <v>192000</v>
      </c>
      <c r="Q4569" s="2">
        <f t="shared" si="646"/>
        <v>196698.0739081747</v>
      </c>
      <c r="R4569">
        <f>Q4569/MainSheet!$C$8*(G4569-G4568)+R4568</f>
        <v>7295.6617494344273</v>
      </c>
      <c r="S4569">
        <f t="shared" si="648"/>
        <v>117747.28969582474</v>
      </c>
      <c r="T4569">
        <f t="shared" si="640"/>
        <v>45.669999999999483</v>
      </c>
      <c r="U4569" s="1">
        <f>Q4569/MainSheet!$C$22</f>
        <v>1</v>
      </c>
    </row>
    <row r="4570" spans="7:21">
      <c r="G4570">
        <f t="shared" si="641"/>
        <v>45.679999999999481</v>
      </c>
      <c r="H4570">
        <f t="shared" si="642"/>
        <v>198000</v>
      </c>
      <c r="I4570" s="2">
        <f>MIN(MainSheet!$C$10/MainSheet!$C$9,MainSheet!$K$9*60)</f>
        <v>660</v>
      </c>
      <c r="J4570" s="1">
        <f>IF(G4570&gt;MainSheet!$C$11,IF(J4569&gt;=0.999,1,(G4570-MainSheet!$C$11)*I4570/$B$2/60),0)</f>
        <v>1</v>
      </c>
      <c r="K4570" s="1">
        <f>IF(G4570&gt;MainSheet!$C$11+$B$6,IF(K4569&gt;=0.999,1,(G4570-MainSheet!$C$11-$B$6)*I4570/$C$2/60),0)</f>
        <v>1</v>
      </c>
      <c r="L4570" s="1">
        <f>IF(G4570&gt;MainSheet!$C$11+$B$6+$C$6,IF(L4569&gt;=0.999,1,(G4570-MainSheet!$C$11-$B$6-$C$6)*I4570/$D$2/60),0)</f>
        <v>1</v>
      </c>
      <c r="M4570">
        <f t="shared" si="643"/>
        <v>1</v>
      </c>
      <c r="N4570" s="2">
        <f t="shared" si="644"/>
        <v>3721.0526315789471</v>
      </c>
      <c r="O4570">
        <f t="shared" si="647"/>
        <v>977.02127659574455</v>
      </c>
      <c r="P4570">
        <f t="shared" si="645"/>
        <v>192000</v>
      </c>
      <c r="Q4570" s="2">
        <f t="shared" si="646"/>
        <v>196698.0739081747</v>
      </c>
      <c r="R4570">
        <f>Q4570/MainSheet!$C$8*(G4570-G4569)+R4569</f>
        <v>7297.6929959252611</v>
      </c>
      <c r="S4570">
        <f t="shared" si="648"/>
        <v>117780.07270814278</v>
      </c>
      <c r="T4570">
        <f t="shared" si="640"/>
        <v>45.679999999999481</v>
      </c>
      <c r="U4570" s="1">
        <f>Q4570/MainSheet!$C$22</f>
        <v>1</v>
      </c>
    </row>
    <row r="4571" spans="7:21">
      <c r="G4571">
        <f t="shared" si="641"/>
        <v>45.689999999999479</v>
      </c>
      <c r="H4571">
        <f t="shared" si="642"/>
        <v>198000</v>
      </c>
      <c r="I4571" s="2">
        <f>MIN(MainSheet!$C$10/MainSheet!$C$9,MainSheet!$K$9*60)</f>
        <v>660</v>
      </c>
      <c r="J4571" s="1">
        <f>IF(G4571&gt;MainSheet!$C$11,IF(J4570&gt;=0.999,1,(G4571-MainSheet!$C$11)*I4571/$B$2/60),0)</f>
        <v>1</v>
      </c>
      <c r="K4571" s="1">
        <f>IF(G4571&gt;MainSheet!$C$11+$B$6,IF(K4570&gt;=0.999,1,(G4571-MainSheet!$C$11-$B$6)*I4571/$C$2/60),0)</f>
        <v>1</v>
      </c>
      <c r="L4571" s="1">
        <f>IF(G4571&gt;MainSheet!$C$11+$B$6+$C$6,IF(L4570&gt;=0.999,1,(G4571-MainSheet!$C$11-$B$6-$C$6)*I4571/$D$2/60),0)</f>
        <v>1</v>
      </c>
      <c r="M4571">
        <f t="shared" si="643"/>
        <v>1</v>
      </c>
      <c r="N4571" s="2">
        <f t="shared" si="644"/>
        <v>3721.0526315789471</v>
      </c>
      <c r="O4571">
        <f t="shared" si="647"/>
        <v>977.02127659574455</v>
      </c>
      <c r="P4571">
        <f t="shared" si="645"/>
        <v>192000</v>
      </c>
      <c r="Q4571" s="2">
        <f t="shared" si="646"/>
        <v>196698.0739081747</v>
      </c>
      <c r="R4571">
        <f>Q4571/MainSheet!$C$8*(G4571-G4570)+R4570</f>
        <v>7299.724242416095</v>
      </c>
      <c r="S4571">
        <f t="shared" si="648"/>
        <v>117812.85572046081</v>
      </c>
      <c r="T4571">
        <f t="shared" si="640"/>
        <v>45.689999999999479</v>
      </c>
      <c r="U4571" s="1">
        <f>Q4571/MainSheet!$C$22</f>
        <v>1</v>
      </c>
    </row>
    <row r="4572" spans="7:21">
      <c r="G4572">
        <f t="shared" si="641"/>
        <v>45.699999999999477</v>
      </c>
      <c r="H4572">
        <f t="shared" si="642"/>
        <v>198000</v>
      </c>
      <c r="I4572" s="2">
        <f>MIN(MainSheet!$C$10/MainSheet!$C$9,MainSheet!$K$9*60)</f>
        <v>660</v>
      </c>
      <c r="J4572" s="1">
        <f>IF(G4572&gt;MainSheet!$C$11,IF(J4571&gt;=0.999,1,(G4572-MainSheet!$C$11)*I4572/$B$2/60),0)</f>
        <v>1</v>
      </c>
      <c r="K4572" s="1">
        <f>IF(G4572&gt;MainSheet!$C$11+$B$6,IF(K4571&gt;=0.999,1,(G4572-MainSheet!$C$11-$B$6)*I4572/$C$2/60),0)</f>
        <v>1</v>
      </c>
      <c r="L4572" s="1">
        <f>IF(G4572&gt;MainSheet!$C$11+$B$6+$C$6,IF(L4571&gt;=0.999,1,(G4572-MainSheet!$C$11-$B$6-$C$6)*I4572/$D$2/60),0)</f>
        <v>1</v>
      </c>
      <c r="M4572">
        <f t="shared" si="643"/>
        <v>1</v>
      </c>
      <c r="N4572" s="2">
        <f t="shared" si="644"/>
        <v>3721.0526315789471</v>
      </c>
      <c r="O4572">
        <f t="shared" si="647"/>
        <v>977.02127659574455</v>
      </c>
      <c r="P4572">
        <f t="shared" si="645"/>
        <v>192000</v>
      </c>
      <c r="Q4572" s="2">
        <f t="shared" si="646"/>
        <v>196698.0739081747</v>
      </c>
      <c r="R4572">
        <f>Q4572/MainSheet!$C$8*(G4572-G4571)+R4571</f>
        <v>7301.7554889069288</v>
      </c>
      <c r="S4572">
        <f t="shared" si="648"/>
        <v>117845.63873277884</v>
      </c>
      <c r="T4572">
        <f t="shared" si="640"/>
        <v>45.699999999999477</v>
      </c>
      <c r="U4572" s="1">
        <f>Q4572/MainSheet!$C$22</f>
        <v>1</v>
      </c>
    </row>
    <row r="4573" spans="7:21">
      <c r="G4573">
        <f t="shared" si="641"/>
        <v>45.709999999999475</v>
      </c>
      <c r="H4573">
        <f t="shared" si="642"/>
        <v>198000</v>
      </c>
      <c r="I4573" s="2">
        <f>MIN(MainSheet!$C$10/MainSheet!$C$9,MainSheet!$K$9*60)</f>
        <v>660</v>
      </c>
      <c r="J4573" s="1">
        <f>IF(G4573&gt;MainSheet!$C$11,IF(J4572&gt;=0.999,1,(G4573-MainSheet!$C$11)*I4573/$B$2/60),0)</f>
        <v>1</v>
      </c>
      <c r="K4573" s="1">
        <f>IF(G4573&gt;MainSheet!$C$11+$B$6,IF(K4572&gt;=0.999,1,(G4573-MainSheet!$C$11-$B$6)*I4573/$C$2/60),0)</f>
        <v>1</v>
      </c>
      <c r="L4573" s="1">
        <f>IF(G4573&gt;MainSheet!$C$11+$B$6+$C$6,IF(L4572&gt;=0.999,1,(G4573-MainSheet!$C$11-$B$6-$C$6)*I4573/$D$2/60),0)</f>
        <v>1</v>
      </c>
      <c r="M4573">
        <f t="shared" si="643"/>
        <v>1</v>
      </c>
      <c r="N4573" s="2">
        <f t="shared" si="644"/>
        <v>3721.0526315789471</v>
      </c>
      <c r="O4573">
        <f t="shared" si="647"/>
        <v>977.02127659574455</v>
      </c>
      <c r="P4573">
        <f t="shared" si="645"/>
        <v>192000</v>
      </c>
      <c r="Q4573" s="2">
        <f t="shared" si="646"/>
        <v>196698.0739081747</v>
      </c>
      <c r="R4573">
        <f>Q4573/MainSheet!$C$8*(G4573-G4572)+R4572</f>
        <v>7303.7867353977626</v>
      </c>
      <c r="S4573">
        <f t="shared" si="648"/>
        <v>117878.42174509687</v>
      </c>
      <c r="T4573">
        <f t="shared" si="640"/>
        <v>45.709999999999475</v>
      </c>
      <c r="U4573" s="1">
        <f>Q4573/MainSheet!$C$22</f>
        <v>1</v>
      </c>
    </row>
    <row r="4574" spans="7:21">
      <c r="G4574">
        <f t="shared" si="641"/>
        <v>45.719999999999473</v>
      </c>
      <c r="H4574">
        <f t="shared" si="642"/>
        <v>198000</v>
      </c>
      <c r="I4574" s="2">
        <f>MIN(MainSheet!$C$10/MainSheet!$C$9,MainSheet!$K$9*60)</f>
        <v>660</v>
      </c>
      <c r="J4574" s="1">
        <f>IF(G4574&gt;MainSheet!$C$11,IF(J4573&gt;=0.999,1,(G4574-MainSheet!$C$11)*I4574/$B$2/60),0)</f>
        <v>1</v>
      </c>
      <c r="K4574" s="1">
        <f>IF(G4574&gt;MainSheet!$C$11+$B$6,IF(K4573&gt;=0.999,1,(G4574-MainSheet!$C$11-$B$6)*I4574/$C$2/60),0)</f>
        <v>1</v>
      </c>
      <c r="L4574" s="1">
        <f>IF(G4574&gt;MainSheet!$C$11+$B$6+$C$6,IF(L4573&gt;=0.999,1,(G4574-MainSheet!$C$11-$B$6-$C$6)*I4574/$D$2/60),0)</f>
        <v>1</v>
      </c>
      <c r="M4574">
        <f t="shared" si="643"/>
        <v>1</v>
      </c>
      <c r="N4574" s="2">
        <f t="shared" si="644"/>
        <v>3721.0526315789471</v>
      </c>
      <c r="O4574">
        <f t="shared" si="647"/>
        <v>977.02127659574455</v>
      </c>
      <c r="P4574">
        <f t="shared" si="645"/>
        <v>192000</v>
      </c>
      <c r="Q4574" s="2">
        <f t="shared" si="646"/>
        <v>196698.0739081747</v>
      </c>
      <c r="R4574">
        <f>Q4574/MainSheet!$C$8*(G4574-G4573)+R4573</f>
        <v>7305.8179818885965</v>
      </c>
      <c r="S4574">
        <f t="shared" si="648"/>
        <v>117911.2047574149</v>
      </c>
      <c r="T4574">
        <f t="shared" si="640"/>
        <v>45.719999999999473</v>
      </c>
      <c r="U4574" s="1">
        <f>Q4574/MainSheet!$C$22</f>
        <v>1</v>
      </c>
    </row>
    <row r="4575" spans="7:21">
      <c r="G4575">
        <f t="shared" si="641"/>
        <v>45.729999999999471</v>
      </c>
      <c r="H4575">
        <f t="shared" si="642"/>
        <v>198000</v>
      </c>
      <c r="I4575" s="2">
        <f>MIN(MainSheet!$C$10/MainSheet!$C$9,MainSheet!$K$9*60)</f>
        <v>660</v>
      </c>
      <c r="J4575" s="1">
        <f>IF(G4575&gt;MainSheet!$C$11,IF(J4574&gt;=0.999,1,(G4575-MainSheet!$C$11)*I4575/$B$2/60),0)</f>
        <v>1</v>
      </c>
      <c r="K4575" s="1">
        <f>IF(G4575&gt;MainSheet!$C$11+$B$6,IF(K4574&gt;=0.999,1,(G4575-MainSheet!$C$11-$B$6)*I4575/$C$2/60),0)</f>
        <v>1</v>
      </c>
      <c r="L4575" s="1">
        <f>IF(G4575&gt;MainSheet!$C$11+$B$6+$C$6,IF(L4574&gt;=0.999,1,(G4575-MainSheet!$C$11-$B$6-$C$6)*I4575/$D$2/60),0)</f>
        <v>1</v>
      </c>
      <c r="M4575">
        <f t="shared" si="643"/>
        <v>1</v>
      </c>
      <c r="N4575" s="2">
        <f t="shared" si="644"/>
        <v>3721.0526315789471</v>
      </c>
      <c r="O4575">
        <f t="shared" si="647"/>
        <v>977.02127659574455</v>
      </c>
      <c r="P4575">
        <f t="shared" si="645"/>
        <v>192000</v>
      </c>
      <c r="Q4575" s="2">
        <f t="shared" si="646"/>
        <v>196698.0739081747</v>
      </c>
      <c r="R4575">
        <f>Q4575/MainSheet!$C$8*(G4575-G4574)+R4574</f>
        <v>7307.8492283794303</v>
      </c>
      <c r="S4575">
        <f t="shared" si="648"/>
        <v>117943.98776973294</v>
      </c>
      <c r="T4575">
        <f t="shared" si="640"/>
        <v>45.729999999999471</v>
      </c>
      <c r="U4575" s="1">
        <f>Q4575/MainSheet!$C$22</f>
        <v>1</v>
      </c>
    </row>
    <row r="4576" spans="7:21">
      <c r="G4576">
        <f t="shared" si="641"/>
        <v>45.739999999999469</v>
      </c>
      <c r="H4576">
        <f t="shared" si="642"/>
        <v>198000</v>
      </c>
      <c r="I4576" s="2">
        <f>MIN(MainSheet!$C$10/MainSheet!$C$9,MainSheet!$K$9*60)</f>
        <v>660</v>
      </c>
      <c r="J4576" s="1">
        <f>IF(G4576&gt;MainSheet!$C$11,IF(J4575&gt;=0.999,1,(G4576-MainSheet!$C$11)*I4576/$B$2/60),0)</f>
        <v>1</v>
      </c>
      <c r="K4576" s="1">
        <f>IF(G4576&gt;MainSheet!$C$11+$B$6,IF(K4575&gt;=0.999,1,(G4576-MainSheet!$C$11-$B$6)*I4576/$C$2/60),0)</f>
        <v>1</v>
      </c>
      <c r="L4576" s="1">
        <f>IF(G4576&gt;MainSheet!$C$11+$B$6+$C$6,IF(L4575&gt;=0.999,1,(G4576-MainSheet!$C$11-$B$6-$C$6)*I4576/$D$2/60),0)</f>
        <v>1</v>
      </c>
      <c r="M4576">
        <f t="shared" si="643"/>
        <v>1</v>
      </c>
      <c r="N4576" s="2">
        <f t="shared" si="644"/>
        <v>3721.0526315789471</v>
      </c>
      <c r="O4576">
        <f t="shared" si="647"/>
        <v>977.02127659574455</v>
      </c>
      <c r="P4576">
        <f t="shared" si="645"/>
        <v>192000</v>
      </c>
      <c r="Q4576" s="2">
        <f t="shared" si="646"/>
        <v>196698.0739081747</v>
      </c>
      <c r="R4576">
        <f>Q4576/MainSheet!$C$8*(G4576-G4575)+R4575</f>
        <v>7309.8804748702642</v>
      </c>
      <c r="S4576">
        <f t="shared" si="648"/>
        <v>117976.77078205097</v>
      </c>
      <c r="T4576">
        <f t="shared" si="640"/>
        <v>45.739999999999469</v>
      </c>
      <c r="U4576" s="1">
        <f>Q4576/MainSheet!$C$22</f>
        <v>1</v>
      </c>
    </row>
    <row r="4577" spans="7:21">
      <c r="G4577">
        <f t="shared" si="641"/>
        <v>45.749999999999467</v>
      </c>
      <c r="H4577">
        <f t="shared" si="642"/>
        <v>198000</v>
      </c>
      <c r="I4577" s="2">
        <f>MIN(MainSheet!$C$10/MainSheet!$C$9,MainSheet!$K$9*60)</f>
        <v>660</v>
      </c>
      <c r="J4577" s="1">
        <f>IF(G4577&gt;MainSheet!$C$11,IF(J4576&gt;=0.999,1,(G4577-MainSheet!$C$11)*I4577/$B$2/60),0)</f>
        <v>1</v>
      </c>
      <c r="K4577" s="1">
        <f>IF(G4577&gt;MainSheet!$C$11+$B$6,IF(K4576&gt;=0.999,1,(G4577-MainSheet!$C$11-$B$6)*I4577/$C$2/60),0)</f>
        <v>1</v>
      </c>
      <c r="L4577" s="1">
        <f>IF(G4577&gt;MainSheet!$C$11+$B$6+$C$6,IF(L4576&gt;=0.999,1,(G4577-MainSheet!$C$11-$B$6-$C$6)*I4577/$D$2/60),0)</f>
        <v>1</v>
      </c>
      <c r="M4577">
        <f t="shared" si="643"/>
        <v>1</v>
      </c>
      <c r="N4577" s="2">
        <f t="shared" si="644"/>
        <v>3721.0526315789471</v>
      </c>
      <c r="O4577">
        <f t="shared" si="647"/>
        <v>977.02127659574455</v>
      </c>
      <c r="P4577">
        <f t="shared" si="645"/>
        <v>192000</v>
      </c>
      <c r="Q4577" s="2">
        <f t="shared" si="646"/>
        <v>196698.0739081747</v>
      </c>
      <c r="R4577">
        <f>Q4577/MainSheet!$C$8*(G4577-G4576)+R4576</f>
        <v>7311.911721361098</v>
      </c>
      <c r="S4577">
        <f t="shared" si="648"/>
        <v>118009.553794369</v>
      </c>
      <c r="T4577">
        <f t="shared" si="640"/>
        <v>45.749999999999467</v>
      </c>
      <c r="U4577" s="1">
        <f>Q4577/MainSheet!$C$22</f>
        <v>1</v>
      </c>
    </row>
    <row r="4578" spans="7:21">
      <c r="G4578">
        <f t="shared" si="641"/>
        <v>45.759999999999465</v>
      </c>
      <c r="H4578">
        <f t="shared" si="642"/>
        <v>198000</v>
      </c>
      <c r="I4578" s="2">
        <f>MIN(MainSheet!$C$10/MainSheet!$C$9,MainSheet!$K$9*60)</f>
        <v>660</v>
      </c>
      <c r="J4578" s="1">
        <f>IF(G4578&gt;MainSheet!$C$11,IF(J4577&gt;=0.999,1,(G4578-MainSheet!$C$11)*I4578/$B$2/60),0)</f>
        <v>1</v>
      </c>
      <c r="K4578" s="1">
        <f>IF(G4578&gt;MainSheet!$C$11+$B$6,IF(K4577&gt;=0.999,1,(G4578-MainSheet!$C$11-$B$6)*I4578/$C$2/60),0)</f>
        <v>1</v>
      </c>
      <c r="L4578" s="1">
        <f>IF(G4578&gt;MainSheet!$C$11+$B$6+$C$6,IF(L4577&gt;=0.999,1,(G4578-MainSheet!$C$11-$B$6-$C$6)*I4578/$D$2/60),0)</f>
        <v>1</v>
      </c>
      <c r="M4578">
        <f t="shared" si="643"/>
        <v>1</v>
      </c>
      <c r="N4578" s="2">
        <f t="shared" si="644"/>
        <v>3721.0526315789471</v>
      </c>
      <c r="O4578">
        <f t="shared" si="647"/>
        <v>977.02127659574455</v>
      </c>
      <c r="P4578">
        <f t="shared" si="645"/>
        <v>192000</v>
      </c>
      <c r="Q4578" s="2">
        <f t="shared" si="646"/>
        <v>196698.0739081747</v>
      </c>
      <c r="R4578">
        <f>Q4578/MainSheet!$C$8*(G4578-G4577)+R4577</f>
        <v>7313.9429678519318</v>
      </c>
      <c r="S4578">
        <f t="shared" si="648"/>
        <v>118042.33680668703</v>
      </c>
      <c r="T4578">
        <f t="shared" si="640"/>
        <v>45.759999999999465</v>
      </c>
      <c r="U4578" s="1">
        <f>Q4578/MainSheet!$C$22</f>
        <v>1</v>
      </c>
    </row>
    <row r="4579" spans="7:21">
      <c r="G4579">
        <f t="shared" si="641"/>
        <v>45.769999999999463</v>
      </c>
      <c r="H4579">
        <f t="shared" si="642"/>
        <v>198000</v>
      </c>
      <c r="I4579" s="2">
        <f>MIN(MainSheet!$C$10/MainSheet!$C$9,MainSheet!$K$9*60)</f>
        <v>660</v>
      </c>
      <c r="J4579" s="1">
        <f>IF(G4579&gt;MainSheet!$C$11,IF(J4578&gt;=0.999,1,(G4579-MainSheet!$C$11)*I4579/$B$2/60),0)</f>
        <v>1</v>
      </c>
      <c r="K4579" s="1">
        <f>IF(G4579&gt;MainSheet!$C$11+$B$6,IF(K4578&gt;=0.999,1,(G4579-MainSheet!$C$11-$B$6)*I4579/$C$2/60),0)</f>
        <v>1</v>
      </c>
      <c r="L4579" s="1">
        <f>IF(G4579&gt;MainSheet!$C$11+$B$6+$C$6,IF(L4578&gt;=0.999,1,(G4579-MainSheet!$C$11-$B$6-$C$6)*I4579/$D$2/60),0)</f>
        <v>1</v>
      </c>
      <c r="M4579">
        <f t="shared" si="643"/>
        <v>1</v>
      </c>
      <c r="N4579" s="2">
        <f t="shared" si="644"/>
        <v>3721.0526315789471</v>
      </c>
      <c r="O4579">
        <f t="shared" si="647"/>
        <v>977.02127659574455</v>
      </c>
      <c r="P4579">
        <f t="shared" si="645"/>
        <v>192000</v>
      </c>
      <c r="Q4579" s="2">
        <f t="shared" si="646"/>
        <v>196698.0739081747</v>
      </c>
      <c r="R4579">
        <f>Q4579/MainSheet!$C$8*(G4579-G4578)+R4578</f>
        <v>7315.9742143427657</v>
      </c>
      <c r="S4579">
        <f t="shared" si="648"/>
        <v>118075.11981900506</v>
      </c>
      <c r="T4579">
        <f t="shared" si="640"/>
        <v>45.769999999999463</v>
      </c>
      <c r="U4579" s="1">
        <f>Q4579/MainSheet!$C$22</f>
        <v>1</v>
      </c>
    </row>
    <row r="4580" spans="7:21">
      <c r="G4580">
        <f t="shared" si="641"/>
        <v>45.779999999999461</v>
      </c>
      <c r="H4580">
        <f t="shared" si="642"/>
        <v>198000</v>
      </c>
      <c r="I4580" s="2">
        <f>MIN(MainSheet!$C$10/MainSheet!$C$9,MainSheet!$K$9*60)</f>
        <v>660</v>
      </c>
      <c r="J4580" s="1">
        <f>IF(G4580&gt;MainSheet!$C$11,IF(J4579&gt;=0.999,1,(G4580-MainSheet!$C$11)*I4580/$B$2/60),0)</f>
        <v>1</v>
      </c>
      <c r="K4580" s="1">
        <f>IF(G4580&gt;MainSheet!$C$11+$B$6,IF(K4579&gt;=0.999,1,(G4580-MainSheet!$C$11-$B$6)*I4580/$C$2/60),0)</f>
        <v>1</v>
      </c>
      <c r="L4580" s="1">
        <f>IF(G4580&gt;MainSheet!$C$11+$B$6+$C$6,IF(L4579&gt;=0.999,1,(G4580-MainSheet!$C$11-$B$6-$C$6)*I4580/$D$2/60),0)</f>
        <v>1</v>
      </c>
      <c r="M4580">
        <f t="shared" si="643"/>
        <v>1</v>
      </c>
      <c r="N4580" s="2">
        <f t="shared" si="644"/>
        <v>3721.0526315789471</v>
      </c>
      <c r="O4580">
        <f t="shared" si="647"/>
        <v>977.02127659574455</v>
      </c>
      <c r="P4580">
        <f t="shared" si="645"/>
        <v>192000</v>
      </c>
      <c r="Q4580" s="2">
        <f t="shared" si="646"/>
        <v>196698.0739081747</v>
      </c>
      <c r="R4580">
        <f>Q4580/MainSheet!$C$8*(G4580-G4579)+R4579</f>
        <v>7318.0054608335995</v>
      </c>
      <c r="S4580">
        <f t="shared" si="648"/>
        <v>118107.9028313231</v>
      </c>
      <c r="T4580">
        <f t="shared" si="640"/>
        <v>45.779999999999461</v>
      </c>
      <c r="U4580" s="1">
        <f>Q4580/MainSheet!$C$22</f>
        <v>1</v>
      </c>
    </row>
    <row r="4581" spans="7:21">
      <c r="G4581">
        <f t="shared" si="641"/>
        <v>45.789999999999459</v>
      </c>
      <c r="H4581">
        <f t="shared" si="642"/>
        <v>198000</v>
      </c>
      <c r="I4581" s="2">
        <f>MIN(MainSheet!$C$10/MainSheet!$C$9,MainSheet!$K$9*60)</f>
        <v>660</v>
      </c>
      <c r="J4581" s="1">
        <f>IF(G4581&gt;MainSheet!$C$11,IF(J4580&gt;=0.999,1,(G4581-MainSheet!$C$11)*I4581/$B$2/60),0)</f>
        <v>1</v>
      </c>
      <c r="K4581" s="1">
        <f>IF(G4581&gt;MainSheet!$C$11+$B$6,IF(K4580&gt;=0.999,1,(G4581-MainSheet!$C$11-$B$6)*I4581/$C$2/60),0)</f>
        <v>1</v>
      </c>
      <c r="L4581" s="1">
        <f>IF(G4581&gt;MainSheet!$C$11+$B$6+$C$6,IF(L4580&gt;=0.999,1,(G4581-MainSheet!$C$11-$B$6-$C$6)*I4581/$D$2/60),0)</f>
        <v>1</v>
      </c>
      <c r="M4581">
        <f t="shared" si="643"/>
        <v>1</v>
      </c>
      <c r="N4581" s="2">
        <f t="shared" si="644"/>
        <v>3721.0526315789471</v>
      </c>
      <c r="O4581">
        <f t="shared" si="647"/>
        <v>977.02127659574455</v>
      </c>
      <c r="P4581">
        <f t="shared" si="645"/>
        <v>192000</v>
      </c>
      <c r="Q4581" s="2">
        <f t="shared" si="646"/>
        <v>196698.0739081747</v>
      </c>
      <c r="R4581">
        <f>Q4581/MainSheet!$C$8*(G4581-G4580)+R4580</f>
        <v>7320.0367073244333</v>
      </c>
      <c r="S4581">
        <f t="shared" si="648"/>
        <v>118140.68584364113</v>
      </c>
      <c r="T4581">
        <f t="shared" si="640"/>
        <v>45.789999999999459</v>
      </c>
      <c r="U4581" s="1">
        <f>Q4581/MainSheet!$C$22</f>
        <v>1</v>
      </c>
    </row>
    <row r="4582" spans="7:21">
      <c r="G4582">
        <f t="shared" si="641"/>
        <v>45.799999999999457</v>
      </c>
      <c r="H4582">
        <f t="shared" si="642"/>
        <v>198000</v>
      </c>
      <c r="I4582" s="2">
        <f>MIN(MainSheet!$C$10/MainSheet!$C$9,MainSheet!$K$9*60)</f>
        <v>660</v>
      </c>
      <c r="J4582" s="1">
        <f>IF(G4582&gt;MainSheet!$C$11,IF(J4581&gt;=0.999,1,(G4582-MainSheet!$C$11)*I4582/$B$2/60),0)</f>
        <v>1</v>
      </c>
      <c r="K4582" s="1">
        <f>IF(G4582&gt;MainSheet!$C$11+$B$6,IF(K4581&gt;=0.999,1,(G4582-MainSheet!$C$11-$B$6)*I4582/$C$2/60),0)</f>
        <v>1</v>
      </c>
      <c r="L4582" s="1">
        <f>IF(G4582&gt;MainSheet!$C$11+$B$6+$C$6,IF(L4581&gt;=0.999,1,(G4582-MainSheet!$C$11-$B$6-$C$6)*I4582/$D$2/60),0)</f>
        <v>1</v>
      </c>
      <c r="M4582">
        <f t="shared" si="643"/>
        <v>1</v>
      </c>
      <c r="N4582" s="2">
        <f t="shared" si="644"/>
        <v>3721.0526315789471</v>
      </c>
      <c r="O4582">
        <f t="shared" si="647"/>
        <v>977.02127659574455</v>
      </c>
      <c r="P4582">
        <f t="shared" si="645"/>
        <v>192000</v>
      </c>
      <c r="Q4582" s="2">
        <f t="shared" si="646"/>
        <v>196698.0739081747</v>
      </c>
      <c r="R4582">
        <f>Q4582/MainSheet!$C$8*(G4582-G4581)+R4581</f>
        <v>7322.0679538152672</v>
      </c>
      <c r="S4582">
        <f t="shared" si="648"/>
        <v>118173.46885595916</v>
      </c>
      <c r="T4582">
        <f t="shared" si="640"/>
        <v>45.799999999999457</v>
      </c>
      <c r="U4582" s="1">
        <f>Q4582/MainSheet!$C$22</f>
        <v>1</v>
      </c>
    </row>
    <row r="4583" spans="7:21">
      <c r="G4583">
        <f t="shared" si="641"/>
        <v>45.809999999999455</v>
      </c>
      <c r="H4583">
        <f t="shared" si="642"/>
        <v>198000</v>
      </c>
      <c r="I4583" s="2">
        <f>MIN(MainSheet!$C$10/MainSheet!$C$9,MainSheet!$K$9*60)</f>
        <v>660</v>
      </c>
      <c r="J4583" s="1">
        <f>IF(G4583&gt;MainSheet!$C$11,IF(J4582&gt;=0.999,1,(G4583-MainSheet!$C$11)*I4583/$B$2/60),0)</f>
        <v>1</v>
      </c>
      <c r="K4583" s="1">
        <f>IF(G4583&gt;MainSheet!$C$11+$B$6,IF(K4582&gt;=0.999,1,(G4583-MainSheet!$C$11-$B$6)*I4583/$C$2/60),0)</f>
        <v>1</v>
      </c>
      <c r="L4583" s="1">
        <f>IF(G4583&gt;MainSheet!$C$11+$B$6+$C$6,IF(L4582&gt;=0.999,1,(G4583-MainSheet!$C$11-$B$6-$C$6)*I4583/$D$2/60),0)</f>
        <v>1</v>
      </c>
      <c r="M4583">
        <f t="shared" si="643"/>
        <v>1</v>
      </c>
      <c r="N4583" s="2">
        <f t="shared" si="644"/>
        <v>3721.0526315789471</v>
      </c>
      <c r="O4583">
        <f t="shared" si="647"/>
        <v>977.02127659574455</v>
      </c>
      <c r="P4583">
        <f t="shared" si="645"/>
        <v>192000</v>
      </c>
      <c r="Q4583" s="2">
        <f t="shared" si="646"/>
        <v>196698.0739081747</v>
      </c>
      <c r="R4583">
        <f>Q4583/MainSheet!$C$8*(G4583-G4582)+R4582</f>
        <v>7324.099200306101</v>
      </c>
      <c r="S4583">
        <f t="shared" si="648"/>
        <v>118206.25186827719</v>
      </c>
      <c r="T4583">
        <f t="shared" si="640"/>
        <v>45.809999999999455</v>
      </c>
      <c r="U4583" s="1">
        <f>Q4583/MainSheet!$C$22</f>
        <v>1</v>
      </c>
    </row>
    <row r="4584" spans="7:21">
      <c r="G4584">
        <f t="shared" si="641"/>
        <v>45.819999999999453</v>
      </c>
      <c r="H4584">
        <f t="shared" si="642"/>
        <v>198000</v>
      </c>
      <c r="I4584" s="2">
        <f>MIN(MainSheet!$C$10/MainSheet!$C$9,MainSheet!$K$9*60)</f>
        <v>660</v>
      </c>
      <c r="J4584" s="1">
        <f>IF(G4584&gt;MainSheet!$C$11,IF(J4583&gt;=0.999,1,(G4584-MainSheet!$C$11)*I4584/$B$2/60),0)</f>
        <v>1</v>
      </c>
      <c r="K4584" s="1">
        <f>IF(G4584&gt;MainSheet!$C$11+$B$6,IF(K4583&gt;=0.999,1,(G4584-MainSheet!$C$11-$B$6)*I4584/$C$2/60),0)</f>
        <v>1</v>
      </c>
      <c r="L4584" s="1">
        <f>IF(G4584&gt;MainSheet!$C$11+$B$6+$C$6,IF(L4583&gt;=0.999,1,(G4584-MainSheet!$C$11-$B$6-$C$6)*I4584/$D$2/60),0)</f>
        <v>1</v>
      </c>
      <c r="M4584">
        <f t="shared" si="643"/>
        <v>1</v>
      </c>
      <c r="N4584" s="2">
        <f t="shared" si="644"/>
        <v>3721.0526315789471</v>
      </c>
      <c r="O4584">
        <f t="shared" si="647"/>
        <v>977.02127659574455</v>
      </c>
      <c r="P4584">
        <f t="shared" si="645"/>
        <v>192000</v>
      </c>
      <c r="Q4584" s="2">
        <f t="shared" si="646"/>
        <v>196698.0739081747</v>
      </c>
      <c r="R4584">
        <f>Q4584/MainSheet!$C$8*(G4584-G4583)+R4583</f>
        <v>7326.1304467969348</v>
      </c>
      <c r="S4584">
        <f t="shared" si="648"/>
        <v>118239.03488059522</v>
      </c>
      <c r="T4584">
        <f t="shared" si="640"/>
        <v>45.819999999999453</v>
      </c>
      <c r="U4584" s="1">
        <f>Q4584/MainSheet!$C$22</f>
        <v>1</v>
      </c>
    </row>
    <row r="4585" spans="7:21">
      <c r="G4585">
        <f t="shared" si="641"/>
        <v>45.829999999999451</v>
      </c>
      <c r="H4585">
        <f t="shared" si="642"/>
        <v>198000</v>
      </c>
      <c r="I4585" s="2">
        <f>MIN(MainSheet!$C$10/MainSheet!$C$9,MainSheet!$K$9*60)</f>
        <v>660</v>
      </c>
      <c r="J4585" s="1">
        <f>IF(G4585&gt;MainSheet!$C$11,IF(J4584&gt;=0.999,1,(G4585-MainSheet!$C$11)*I4585/$B$2/60),0)</f>
        <v>1</v>
      </c>
      <c r="K4585" s="1">
        <f>IF(G4585&gt;MainSheet!$C$11+$B$6,IF(K4584&gt;=0.999,1,(G4585-MainSheet!$C$11-$B$6)*I4585/$C$2/60),0)</f>
        <v>1</v>
      </c>
      <c r="L4585" s="1">
        <f>IF(G4585&gt;MainSheet!$C$11+$B$6+$C$6,IF(L4584&gt;=0.999,1,(G4585-MainSheet!$C$11-$B$6-$C$6)*I4585/$D$2/60),0)</f>
        <v>1</v>
      </c>
      <c r="M4585">
        <f t="shared" si="643"/>
        <v>1</v>
      </c>
      <c r="N4585" s="2">
        <f t="shared" si="644"/>
        <v>3721.0526315789471</v>
      </c>
      <c r="O4585">
        <f t="shared" si="647"/>
        <v>977.02127659574455</v>
      </c>
      <c r="P4585">
        <f t="shared" si="645"/>
        <v>192000</v>
      </c>
      <c r="Q4585" s="2">
        <f t="shared" si="646"/>
        <v>196698.0739081747</v>
      </c>
      <c r="R4585">
        <f>Q4585/MainSheet!$C$8*(G4585-G4584)+R4584</f>
        <v>7328.1616932877687</v>
      </c>
      <c r="S4585">
        <f t="shared" si="648"/>
        <v>118271.81789291326</v>
      </c>
      <c r="T4585">
        <f t="shared" si="640"/>
        <v>45.829999999999451</v>
      </c>
      <c r="U4585" s="1">
        <f>Q4585/MainSheet!$C$22</f>
        <v>1</v>
      </c>
    </row>
    <row r="4586" spans="7:21">
      <c r="G4586">
        <f t="shared" si="641"/>
        <v>45.839999999999449</v>
      </c>
      <c r="H4586">
        <f t="shared" si="642"/>
        <v>198000</v>
      </c>
      <c r="I4586" s="2">
        <f>MIN(MainSheet!$C$10/MainSheet!$C$9,MainSheet!$K$9*60)</f>
        <v>660</v>
      </c>
      <c r="J4586" s="1">
        <f>IF(G4586&gt;MainSheet!$C$11,IF(J4585&gt;=0.999,1,(G4586-MainSheet!$C$11)*I4586/$B$2/60),0)</f>
        <v>1</v>
      </c>
      <c r="K4586" s="1">
        <f>IF(G4586&gt;MainSheet!$C$11+$B$6,IF(K4585&gt;=0.999,1,(G4586-MainSheet!$C$11-$B$6)*I4586/$C$2/60),0)</f>
        <v>1</v>
      </c>
      <c r="L4586" s="1">
        <f>IF(G4586&gt;MainSheet!$C$11+$B$6+$C$6,IF(L4585&gt;=0.999,1,(G4586-MainSheet!$C$11-$B$6-$C$6)*I4586/$D$2/60),0)</f>
        <v>1</v>
      </c>
      <c r="M4586">
        <f t="shared" si="643"/>
        <v>1</v>
      </c>
      <c r="N4586" s="2">
        <f t="shared" si="644"/>
        <v>3721.0526315789471</v>
      </c>
      <c r="O4586">
        <f t="shared" si="647"/>
        <v>977.02127659574455</v>
      </c>
      <c r="P4586">
        <f t="shared" si="645"/>
        <v>192000</v>
      </c>
      <c r="Q4586" s="2">
        <f t="shared" si="646"/>
        <v>196698.0739081747</v>
      </c>
      <c r="R4586">
        <f>Q4586/MainSheet!$C$8*(G4586-G4585)+R4585</f>
        <v>7330.1929397786025</v>
      </c>
      <c r="S4586">
        <f t="shared" si="648"/>
        <v>118304.60090523129</v>
      </c>
      <c r="T4586">
        <f t="shared" si="640"/>
        <v>45.839999999999449</v>
      </c>
      <c r="U4586" s="1">
        <f>Q4586/MainSheet!$C$22</f>
        <v>1</v>
      </c>
    </row>
    <row r="4587" spans="7:21">
      <c r="G4587">
        <f t="shared" si="641"/>
        <v>45.849999999999447</v>
      </c>
      <c r="H4587">
        <f t="shared" si="642"/>
        <v>198000</v>
      </c>
      <c r="I4587" s="2">
        <f>MIN(MainSheet!$C$10/MainSheet!$C$9,MainSheet!$K$9*60)</f>
        <v>660</v>
      </c>
      <c r="J4587" s="1">
        <f>IF(G4587&gt;MainSheet!$C$11,IF(J4586&gt;=0.999,1,(G4587-MainSheet!$C$11)*I4587/$B$2/60),0)</f>
        <v>1</v>
      </c>
      <c r="K4587" s="1">
        <f>IF(G4587&gt;MainSheet!$C$11+$B$6,IF(K4586&gt;=0.999,1,(G4587-MainSheet!$C$11-$B$6)*I4587/$C$2/60),0)</f>
        <v>1</v>
      </c>
      <c r="L4587" s="1">
        <f>IF(G4587&gt;MainSheet!$C$11+$B$6+$C$6,IF(L4586&gt;=0.999,1,(G4587-MainSheet!$C$11-$B$6-$C$6)*I4587/$D$2/60),0)</f>
        <v>1</v>
      </c>
      <c r="M4587">
        <f t="shared" si="643"/>
        <v>1</v>
      </c>
      <c r="N4587" s="2">
        <f t="shared" si="644"/>
        <v>3721.0526315789471</v>
      </c>
      <c r="O4587">
        <f t="shared" si="647"/>
        <v>977.02127659574455</v>
      </c>
      <c r="P4587">
        <f t="shared" si="645"/>
        <v>192000</v>
      </c>
      <c r="Q4587" s="2">
        <f t="shared" si="646"/>
        <v>196698.0739081747</v>
      </c>
      <c r="R4587">
        <f>Q4587/MainSheet!$C$8*(G4587-G4586)+R4586</f>
        <v>7332.2241862694364</v>
      </c>
      <c r="S4587">
        <f t="shared" si="648"/>
        <v>118337.38391754932</v>
      </c>
      <c r="T4587">
        <f t="shared" si="640"/>
        <v>45.849999999999447</v>
      </c>
      <c r="U4587" s="1">
        <f>Q4587/MainSheet!$C$22</f>
        <v>1</v>
      </c>
    </row>
    <row r="4588" spans="7:21">
      <c r="G4588">
        <f t="shared" si="641"/>
        <v>45.859999999999445</v>
      </c>
      <c r="H4588">
        <f t="shared" si="642"/>
        <v>198000</v>
      </c>
      <c r="I4588" s="2">
        <f>MIN(MainSheet!$C$10/MainSheet!$C$9,MainSheet!$K$9*60)</f>
        <v>660</v>
      </c>
      <c r="J4588" s="1">
        <f>IF(G4588&gt;MainSheet!$C$11,IF(J4587&gt;=0.999,1,(G4588-MainSheet!$C$11)*I4588/$B$2/60),0)</f>
        <v>1</v>
      </c>
      <c r="K4588" s="1">
        <f>IF(G4588&gt;MainSheet!$C$11+$B$6,IF(K4587&gt;=0.999,1,(G4588-MainSheet!$C$11-$B$6)*I4588/$C$2/60),0)</f>
        <v>1</v>
      </c>
      <c r="L4588" s="1">
        <f>IF(G4588&gt;MainSheet!$C$11+$B$6+$C$6,IF(L4587&gt;=0.999,1,(G4588-MainSheet!$C$11-$B$6-$C$6)*I4588/$D$2/60),0)</f>
        <v>1</v>
      </c>
      <c r="M4588">
        <f t="shared" si="643"/>
        <v>1</v>
      </c>
      <c r="N4588" s="2">
        <f t="shared" si="644"/>
        <v>3721.0526315789471</v>
      </c>
      <c r="O4588">
        <f t="shared" si="647"/>
        <v>977.02127659574455</v>
      </c>
      <c r="P4588">
        <f t="shared" si="645"/>
        <v>192000</v>
      </c>
      <c r="Q4588" s="2">
        <f t="shared" si="646"/>
        <v>196698.0739081747</v>
      </c>
      <c r="R4588">
        <f>Q4588/MainSheet!$C$8*(G4588-G4587)+R4587</f>
        <v>7334.2554327602702</v>
      </c>
      <c r="S4588">
        <f t="shared" si="648"/>
        <v>118370.16692986735</v>
      </c>
      <c r="T4588">
        <f t="shared" si="640"/>
        <v>45.859999999999445</v>
      </c>
      <c r="U4588" s="1">
        <f>Q4588/MainSheet!$C$22</f>
        <v>1</v>
      </c>
    </row>
    <row r="4589" spans="7:21">
      <c r="G4589">
        <f t="shared" si="641"/>
        <v>45.869999999999443</v>
      </c>
      <c r="H4589">
        <f t="shared" si="642"/>
        <v>198000</v>
      </c>
      <c r="I4589" s="2">
        <f>MIN(MainSheet!$C$10/MainSheet!$C$9,MainSheet!$K$9*60)</f>
        <v>660</v>
      </c>
      <c r="J4589" s="1">
        <f>IF(G4589&gt;MainSheet!$C$11,IF(J4588&gt;=0.999,1,(G4589-MainSheet!$C$11)*I4589/$B$2/60),0)</f>
        <v>1</v>
      </c>
      <c r="K4589" s="1">
        <f>IF(G4589&gt;MainSheet!$C$11+$B$6,IF(K4588&gt;=0.999,1,(G4589-MainSheet!$C$11-$B$6)*I4589/$C$2/60),0)</f>
        <v>1</v>
      </c>
      <c r="L4589" s="1">
        <f>IF(G4589&gt;MainSheet!$C$11+$B$6+$C$6,IF(L4588&gt;=0.999,1,(G4589-MainSheet!$C$11-$B$6-$C$6)*I4589/$D$2/60),0)</f>
        <v>1</v>
      </c>
      <c r="M4589">
        <f t="shared" si="643"/>
        <v>1</v>
      </c>
      <c r="N4589" s="2">
        <f t="shared" si="644"/>
        <v>3721.0526315789471</v>
      </c>
      <c r="O4589">
        <f t="shared" si="647"/>
        <v>977.02127659574455</v>
      </c>
      <c r="P4589">
        <f t="shared" si="645"/>
        <v>192000</v>
      </c>
      <c r="Q4589" s="2">
        <f t="shared" si="646"/>
        <v>196698.0739081747</v>
      </c>
      <c r="R4589">
        <f>Q4589/MainSheet!$C$8*(G4589-G4588)+R4588</f>
        <v>7336.286679251104</v>
      </c>
      <c r="S4589">
        <f t="shared" si="648"/>
        <v>118402.94994218538</v>
      </c>
      <c r="T4589">
        <f t="shared" si="640"/>
        <v>45.869999999999443</v>
      </c>
      <c r="U4589" s="1">
        <f>Q4589/MainSheet!$C$22</f>
        <v>1</v>
      </c>
    </row>
    <row r="4590" spans="7:21">
      <c r="G4590">
        <f t="shared" si="641"/>
        <v>45.879999999999441</v>
      </c>
      <c r="H4590">
        <f t="shared" si="642"/>
        <v>198000</v>
      </c>
      <c r="I4590" s="2">
        <f>MIN(MainSheet!$C$10/MainSheet!$C$9,MainSheet!$K$9*60)</f>
        <v>660</v>
      </c>
      <c r="J4590" s="1">
        <f>IF(G4590&gt;MainSheet!$C$11,IF(J4589&gt;=0.999,1,(G4590-MainSheet!$C$11)*I4590/$B$2/60),0)</f>
        <v>1</v>
      </c>
      <c r="K4590" s="1">
        <f>IF(G4590&gt;MainSheet!$C$11+$B$6,IF(K4589&gt;=0.999,1,(G4590-MainSheet!$C$11-$B$6)*I4590/$C$2/60),0)</f>
        <v>1</v>
      </c>
      <c r="L4590" s="1">
        <f>IF(G4590&gt;MainSheet!$C$11+$B$6+$C$6,IF(L4589&gt;=0.999,1,(G4590-MainSheet!$C$11-$B$6-$C$6)*I4590/$D$2/60),0)</f>
        <v>1</v>
      </c>
      <c r="M4590">
        <f t="shared" si="643"/>
        <v>1</v>
      </c>
      <c r="N4590" s="2">
        <f t="shared" si="644"/>
        <v>3721.0526315789471</v>
      </c>
      <c r="O4590">
        <f t="shared" si="647"/>
        <v>977.02127659574455</v>
      </c>
      <c r="P4590">
        <f t="shared" si="645"/>
        <v>192000</v>
      </c>
      <c r="Q4590" s="2">
        <f t="shared" si="646"/>
        <v>196698.0739081747</v>
      </c>
      <c r="R4590">
        <f>Q4590/MainSheet!$C$8*(G4590-G4589)+R4589</f>
        <v>7338.3179257419379</v>
      </c>
      <c r="S4590">
        <f t="shared" si="648"/>
        <v>118435.73295450342</v>
      </c>
      <c r="T4590">
        <f t="shared" si="640"/>
        <v>45.879999999999441</v>
      </c>
      <c r="U4590" s="1">
        <f>Q4590/MainSheet!$C$22</f>
        <v>1</v>
      </c>
    </row>
    <row r="4591" spans="7:21">
      <c r="G4591">
        <f t="shared" si="641"/>
        <v>45.889999999999439</v>
      </c>
      <c r="H4591">
        <f t="shared" si="642"/>
        <v>198000</v>
      </c>
      <c r="I4591" s="2">
        <f>MIN(MainSheet!$C$10/MainSheet!$C$9,MainSheet!$K$9*60)</f>
        <v>660</v>
      </c>
      <c r="J4591" s="1">
        <f>IF(G4591&gt;MainSheet!$C$11,IF(J4590&gt;=0.999,1,(G4591-MainSheet!$C$11)*I4591/$B$2/60),0)</f>
        <v>1</v>
      </c>
      <c r="K4591" s="1">
        <f>IF(G4591&gt;MainSheet!$C$11+$B$6,IF(K4590&gt;=0.999,1,(G4591-MainSheet!$C$11-$B$6)*I4591/$C$2/60),0)</f>
        <v>1</v>
      </c>
      <c r="L4591" s="1">
        <f>IF(G4591&gt;MainSheet!$C$11+$B$6+$C$6,IF(L4590&gt;=0.999,1,(G4591-MainSheet!$C$11-$B$6-$C$6)*I4591/$D$2/60),0)</f>
        <v>1</v>
      </c>
      <c r="M4591">
        <f t="shared" si="643"/>
        <v>1</v>
      </c>
      <c r="N4591" s="2">
        <f t="shared" si="644"/>
        <v>3721.0526315789471</v>
      </c>
      <c r="O4591">
        <f t="shared" si="647"/>
        <v>977.02127659574455</v>
      </c>
      <c r="P4591">
        <f t="shared" si="645"/>
        <v>192000</v>
      </c>
      <c r="Q4591" s="2">
        <f t="shared" si="646"/>
        <v>196698.0739081747</v>
      </c>
      <c r="R4591">
        <f>Q4591/MainSheet!$C$8*(G4591-G4590)+R4590</f>
        <v>7340.3491722327717</v>
      </c>
      <c r="S4591">
        <f t="shared" si="648"/>
        <v>118468.51596682145</v>
      </c>
      <c r="T4591">
        <f t="shared" si="640"/>
        <v>45.889999999999439</v>
      </c>
      <c r="U4591" s="1">
        <f>Q4591/MainSheet!$C$22</f>
        <v>1</v>
      </c>
    </row>
    <row r="4592" spans="7:21">
      <c r="G4592">
        <f t="shared" si="641"/>
        <v>45.899999999999437</v>
      </c>
      <c r="H4592">
        <f t="shared" si="642"/>
        <v>198000</v>
      </c>
      <c r="I4592" s="2">
        <f>MIN(MainSheet!$C$10/MainSheet!$C$9,MainSheet!$K$9*60)</f>
        <v>660</v>
      </c>
      <c r="J4592" s="1">
        <f>IF(G4592&gt;MainSheet!$C$11,IF(J4591&gt;=0.999,1,(G4592-MainSheet!$C$11)*I4592/$B$2/60),0)</f>
        <v>1</v>
      </c>
      <c r="K4592" s="1">
        <f>IF(G4592&gt;MainSheet!$C$11+$B$6,IF(K4591&gt;=0.999,1,(G4592-MainSheet!$C$11-$B$6)*I4592/$C$2/60),0)</f>
        <v>1</v>
      </c>
      <c r="L4592" s="1">
        <f>IF(G4592&gt;MainSheet!$C$11+$B$6+$C$6,IF(L4591&gt;=0.999,1,(G4592-MainSheet!$C$11-$B$6-$C$6)*I4592/$D$2/60),0)</f>
        <v>1</v>
      </c>
      <c r="M4592">
        <f t="shared" si="643"/>
        <v>1</v>
      </c>
      <c r="N4592" s="2">
        <f t="shared" si="644"/>
        <v>3721.0526315789471</v>
      </c>
      <c r="O4592">
        <f t="shared" si="647"/>
        <v>977.02127659574455</v>
      </c>
      <c r="P4592">
        <f t="shared" si="645"/>
        <v>192000</v>
      </c>
      <c r="Q4592" s="2">
        <f t="shared" si="646"/>
        <v>196698.0739081747</v>
      </c>
      <c r="R4592">
        <f>Q4592/MainSheet!$C$8*(G4592-G4591)+R4591</f>
        <v>7342.3804187236055</v>
      </c>
      <c r="S4592">
        <f t="shared" si="648"/>
        <v>118501.29897913948</v>
      </c>
      <c r="T4592">
        <f t="shared" si="640"/>
        <v>45.899999999999437</v>
      </c>
      <c r="U4592" s="1">
        <f>Q4592/MainSheet!$C$22</f>
        <v>1</v>
      </c>
    </row>
    <row r="4593" spans="7:21">
      <c r="G4593">
        <f t="shared" si="641"/>
        <v>45.909999999999435</v>
      </c>
      <c r="H4593">
        <f t="shared" si="642"/>
        <v>198000</v>
      </c>
      <c r="I4593" s="2">
        <f>MIN(MainSheet!$C$10/MainSheet!$C$9,MainSheet!$K$9*60)</f>
        <v>660</v>
      </c>
      <c r="J4593" s="1">
        <f>IF(G4593&gt;MainSheet!$C$11,IF(J4592&gt;=0.999,1,(G4593-MainSheet!$C$11)*I4593/$B$2/60),0)</f>
        <v>1</v>
      </c>
      <c r="K4593" s="1">
        <f>IF(G4593&gt;MainSheet!$C$11+$B$6,IF(K4592&gt;=0.999,1,(G4593-MainSheet!$C$11-$B$6)*I4593/$C$2/60),0)</f>
        <v>1</v>
      </c>
      <c r="L4593" s="1">
        <f>IF(G4593&gt;MainSheet!$C$11+$B$6+$C$6,IF(L4592&gt;=0.999,1,(G4593-MainSheet!$C$11-$B$6-$C$6)*I4593/$D$2/60),0)</f>
        <v>1</v>
      </c>
      <c r="M4593">
        <f t="shared" si="643"/>
        <v>1</v>
      </c>
      <c r="N4593" s="2">
        <f t="shared" si="644"/>
        <v>3721.0526315789471</v>
      </c>
      <c r="O4593">
        <f t="shared" si="647"/>
        <v>977.02127659574455</v>
      </c>
      <c r="P4593">
        <f t="shared" si="645"/>
        <v>192000</v>
      </c>
      <c r="Q4593" s="2">
        <f t="shared" si="646"/>
        <v>196698.0739081747</v>
      </c>
      <c r="R4593">
        <f>Q4593/MainSheet!$C$8*(G4593-G4592)+R4592</f>
        <v>7344.4116652144394</v>
      </c>
      <c r="S4593">
        <f t="shared" si="648"/>
        <v>118534.08199145751</v>
      </c>
      <c r="T4593">
        <f t="shared" si="640"/>
        <v>45.909999999999435</v>
      </c>
      <c r="U4593" s="1">
        <f>Q4593/MainSheet!$C$22</f>
        <v>1</v>
      </c>
    </row>
    <row r="4594" spans="7:21">
      <c r="G4594">
        <f t="shared" si="641"/>
        <v>45.919999999999433</v>
      </c>
      <c r="H4594">
        <f t="shared" si="642"/>
        <v>198000</v>
      </c>
      <c r="I4594" s="2">
        <f>MIN(MainSheet!$C$10/MainSheet!$C$9,MainSheet!$K$9*60)</f>
        <v>660</v>
      </c>
      <c r="J4594" s="1">
        <f>IF(G4594&gt;MainSheet!$C$11,IF(J4593&gt;=0.999,1,(G4594-MainSheet!$C$11)*I4594/$B$2/60),0)</f>
        <v>1</v>
      </c>
      <c r="K4594" s="1">
        <f>IF(G4594&gt;MainSheet!$C$11+$B$6,IF(K4593&gt;=0.999,1,(G4594-MainSheet!$C$11-$B$6)*I4594/$C$2/60),0)</f>
        <v>1</v>
      </c>
      <c r="L4594" s="1">
        <f>IF(G4594&gt;MainSheet!$C$11+$B$6+$C$6,IF(L4593&gt;=0.999,1,(G4594-MainSheet!$C$11-$B$6-$C$6)*I4594/$D$2/60),0)</f>
        <v>1</v>
      </c>
      <c r="M4594">
        <f t="shared" si="643"/>
        <v>1</v>
      </c>
      <c r="N4594" s="2">
        <f t="shared" si="644"/>
        <v>3721.0526315789471</v>
      </c>
      <c r="O4594">
        <f t="shared" si="647"/>
        <v>977.02127659574455</v>
      </c>
      <c r="P4594">
        <f t="shared" si="645"/>
        <v>192000</v>
      </c>
      <c r="Q4594" s="2">
        <f t="shared" si="646"/>
        <v>196698.0739081747</v>
      </c>
      <c r="R4594">
        <f>Q4594/MainSheet!$C$8*(G4594-G4593)+R4593</f>
        <v>7346.4429117052732</v>
      </c>
      <c r="S4594">
        <f t="shared" si="648"/>
        <v>118566.86500377554</v>
      </c>
      <c r="T4594">
        <f t="shared" si="640"/>
        <v>45.919999999999433</v>
      </c>
      <c r="U4594" s="1">
        <f>Q4594/MainSheet!$C$22</f>
        <v>1</v>
      </c>
    </row>
    <row r="4595" spans="7:21">
      <c r="G4595">
        <f t="shared" si="641"/>
        <v>45.929999999999431</v>
      </c>
      <c r="H4595">
        <f t="shared" si="642"/>
        <v>198000</v>
      </c>
      <c r="I4595" s="2">
        <f>MIN(MainSheet!$C$10/MainSheet!$C$9,MainSheet!$K$9*60)</f>
        <v>660</v>
      </c>
      <c r="J4595" s="1">
        <f>IF(G4595&gt;MainSheet!$C$11,IF(J4594&gt;=0.999,1,(G4595-MainSheet!$C$11)*I4595/$B$2/60),0)</f>
        <v>1</v>
      </c>
      <c r="K4595" s="1">
        <f>IF(G4595&gt;MainSheet!$C$11+$B$6,IF(K4594&gt;=0.999,1,(G4595-MainSheet!$C$11-$B$6)*I4595/$C$2/60),0)</f>
        <v>1</v>
      </c>
      <c r="L4595" s="1">
        <f>IF(G4595&gt;MainSheet!$C$11+$B$6+$C$6,IF(L4594&gt;=0.999,1,(G4595-MainSheet!$C$11-$B$6-$C$6)*I4595/$D$2/60),0)</f>
        <v>1</v>
      </c>
      <c r="M4595">
        <f t="shared" si="643"/>
        <v>1</v>
      </c>
      <c r="N4595" s="2">
        <f t="shared" si="644"/>
        <v>3721.0526315789471</v>
      </c>
      <c r="O4595">
        <f t="shared" si="647"/>
        <v>977.02127659574455</v>
      </c>
      <c r="P4595">
        <f t="shared" si="645"/>
        <v>192000</v>
      </c>
      <c r="Q4595" s="2">
        <f t="shared" si="646"/>
        <v>196698.0739081747</v>
      </c>
      <c r="R4595">
        <f>Q4595/MainSheet!$C$8*(G4595-G4594)+R4594</f>
        <v>7348.4741581961071</v>
      </c>
      <c r="S4595">
        <f t="shared" si="648"/>
        <v>118599.64801609358</v>
      </c>
      <c r="T4595">
        <f t="shared" si="640"/>
        <v>45.929999999999431</v>
      </c>
      <c r="U4595" s="1">
        <f>Q4595/MainSheet!$C$22</f>
        <v>1</v>
      </c>
    </row>
    <row r="4596" spans="7:21">
      <c r="G4596">
        <f t="shared" si="641"/>
        <v>45.939999999999429</v>
      </c>
      <c r="H4596">
        <f t="shared" si="642"/>
        <v>198000</v>
      </c>
      <c r="I4596" s="2">
        <f>MIN(MainSheet!$C$10/MainSheet!$C$9,MainSheet!$K$9*60)</f>
        <v>660</v>
      </c>
      <c r="J4596" s="1">
        <f>IF(G4596&gt;MainSheet!$C$11,IF(J4595&gt;=0.999,1,(G4596-MainSheet!$C$11)*I4596/$B$2/60),0)</f>
        <v>1</v>
      </c>
      <c r="K4596" s="1">
        <f>IF(G4596&gt;MainSheet!$C$11+$B$6,IF(K4595&gt;=0.999,1,(G4596-MainSheet!$C$11-$B$6)*I4596/$C$2/60),0)</f>
        <v>1</v>
      </c>
      <c r="L4596" s="1">
        <f>IF(G4596&gt;MainSheet!$C$11+$B$6+$C$6,IF(L4595&gt;=0.999,1,(G4596-MainSheet!$C$11-$B$6-$C$6)*I4596/$D$2/60),0)</f>
        <v>1</v>
      </c>
      <c r="M4596">
        <f t="shared" si="643"/>
        <v>1</v>
      </c>
      <c r="N4596" s="2">
        <f t="shared" si="644"/>
        <v>3721.0526315789471</v>
      </c>
      <c r="O4596">
        <f t="shared" si="647"/>
        <v>977.02127659574455</v>
      </c>
      <c r="P4596">
        <f t="shared" si="645"/>
        <v>192000</v>
      </c>
      <c r="Q4596" s="2">
        <f t="shared" si="646"/>
        <v>196698.0739081747</v>
      </c>
      <c r="R4596">
        <f>Q4596/MainSheet!$C$8*(G4596-G4595)+R4595</f>
        <v>7350.5054046869409</v>
      </c>
      <c r="S4596">
        <f t="shared" si="648"/>
        <v>118632.43102841161</v>
      </c>
      <c r="T4596">
        <f t="shared" si="640"/>
        <v>45.939999999999429</v>
      </c>
      <c r="U4596" s="1">
        <f>Q4596/MainSheet!$C$22</f>
        <v>1</v>
      </c>
    </row>
    <row r="4597" spans="7:21">
      <c r="G4597">
        <f t="shared" si="641"/>
        <v>45.949999999999427</v>
      </c>
      <c r="H4597">
        <f t="shared" si="642"/>
        <v>198000</v>
      </c>
      <c r="I4597" s="2">
        <f>MIN(MainSheet!$C$10/MainSheet!$C$9,MainSheet!$K$9*60)</f>
        <v>660</v>
      </c>
      <c r="J4597" s="1">
        <f>IF(G4597&gt;MainSheet!$C$11,IF(J4596&gt;=0.999,1,(G4597-MainSheet!$C$11)*I4597/$B$2/60),0)</f>
        <v>1</v>
      </c>
      <c r="K4597" s="1">
        <f>IF(G4597&gt;MainSheet!$C$11+$B$6,IF(K4596&gt;=0.999,1,(G4597-MainSheet!$C$11-$B$6)*I4597/$C$2/60),0)</f>
        <v>1</v>
      </c>
      <c r="L4597" s="1">
        <f>IF(G4597&gt;MainSheet!$C$11+$B$6+$C$6,IF(L4596&gt;=0.999,1,(G4597-MainSheet!$C$11-$B$6-$C$6)*I4597/$D$2/60),0)</f>
        <v>1</v>
      </c>
      <c r="M4597">
        <f t="shared" si="643"/>
        <v>1</v>
      </c>
      <c r="N4597" s="2">
        <f t="shared" si="644"/>
        <v>3721.0526315789471</v>
      </c>
      <c r="O4597">
        <f t="shared" si="647"/>
        <v>977.02127659574455</v>
      </c>
      <c r="P4597">
        <f t="shared" si="645"/>
        <v>192000</v>
      </c>
      <c r="Q4597" s="2">
        <f t="shared" si="646"/>
        <v>196698.0739081747</v>
      </c>
      <c r="R4597">
        <f>Q4597/MainSheet!$C$8*(G4597-G4596)+R4596</f>
        <v>7352.5366511777747</v>
      </c>
      <c r="S4597">
        <f t="shared" si="648"/>
        <v>118665.21404072964</v>
      </c>
      <c r="T4597">
        <f t="shared" si="640"/>
        <v>45.949999999999427</v>
      </c>
      <c r="U4597" s="1">
        <f>Q4597/MainSheet!$C$22</f>
        <v>1</v>
      </c>
    </row>
    <row r="4598" spans="7:21">
      <c r="G4598">
        <f t="shared" si="641"/>
        <v>45.959999999999425</v>
      </c>
      <c r="H4598">
        <f t="shared" si="642"/>
        <v>198000</v>
      </c>
      <c r="I4598" s="2">
        <f>MIN(MainSheet!$C$10/MainSheet!$C$9,MainSheet!$K$9*60)</f>
        <v>660</v>
      </c>
      <c r="J4598" s="1">
        <f>IF(G4598&gt;MainSheet!$C$11,IF(J4597&gt;=0.999,1,(G4598-MainSheet!$C$11)*I4598/$B$2/60),0)</f>
        <v>1</v>
      </c>
      <c r="K4598" s="1">
        <f>IF(G4598&gt;MainSheet!$C$11+$B$6,IF(K4597&gt;=0.999,1,(G4598-MainSheet!$C$11-$B$6)*I4598/$C$2/60),0)</f>
        <v>1</v>
      </c>
      <c r="L4598" s="1">
        <f>IF(G4598&gt;MainSheet!$C$11+$B$6+$C$6,IF(L4597&gt;=0.999,1,(G4598-MainSheet!$C$11-$B$6-$C$6)*I4598/$D$2/60),0)</f>
        <v>1</v>
      </c>
      <c r="M4598">
        <f t="shared" si="643"/>
        <v>1</v>
      </c>
      <c r="N4598" s="2">
        <f t="shared" si="644"/>
        <v>3721.0526315789471</v>
      </c>
      <c r="O4598">
        <f t="shared" si="647"/>
        <v>977.02127659574455</v>
      </c>
      <c r="P4598">
        <f t="shared" si="645"/>
        <v>192000</v>
      </c>
      <c r="Q4598" s="2">
        <f t="shared" si="646"/>
        <v>196698.0739081747</v>
      </c>
      <c r="R4598">
        <f>Q4598/MainSheet!$C$8*(G4598-G4597)+R4597</f>
        <v>7354.5678976686086</v>
      </c>
      <c r="S4598">
        <f t="shared" si="648"/>
        <v>118697.99705304767</v>
      </c>
      <c r="T4598">
        <f t="shared" si="640"/>
        <v>45.959999999999425</v>
      </c>
      <c r="U4598" s="1">
        <f>Q4598/MainSheet!$C$22</f>
        <v>1</v>
      </c>
    </row>
    <row r="4599" spans="7:21">
      <c r="G4599">
        <f t="shared" si="641"/>
        <v>45.969999999999423</v>
      </c>
      <c r="H4599">
        <f t="shared" si="642"/>
        <v>198000</v>
      </c>
      <c r="I4599" s="2">
        <f>MIN(MainSheet!$C$10/MainSheet!$C$9,MainSheet!$K$9*60)</f>
        <v>660</v>
      </c>
      <c r="J4599" s="1">
        <f>IF(G4599&gt;MainSheet!$C$11,IF(J4598&gt;=0.999,1,(G4599-MainSheet!$C$11)*I4599/$B$2/60),0)</f>
        <v>1</v>
      </c>
      <c r="K4599" s="1">
        <f>IF(G4599&gt;MainSheet!$C$11+$B$6,IF(K4598&gt;=0.999,1,(G4599-MainSheet!$C$11-$B$6)*I4599/$C$2/60),0)</f>
        <v>1</v>
      </c>
      <c r="L4599" s="1">
        <f>IF(G4599&gt;MainSheet!$C$11+$B$6+$C$6,IF(L4598&gt;=0.999,1,(G4599-MainSheet!$C$11-$B$6-$C$6)*I4599/$D$2/60),0)</f>
        <v>1</v>
      </c>
      <c r="M4599">
        <f t="shared" si="643"/>
        <v>1</v>
      </c>
      <c r="N4599" s="2">
        <f t="shared" si="644"/>
        <v>3721.0526315789471</v>
      </c>
      <c r="O4599">
        <f t="shared" si="647"/>
        <v>977.02127659574455</v>
      </c>
      <c r="P4599">
        <f t="shared" si="645"/>
        <v>192000</v>
      </c>
      <c r="Q4599" s="2">
        <f t="shared" si="646"/>
        <v>196698.0739081747</v>
      </c>
      <c r="R4599">
        <f>Q4599/MainSheet!$C$8*(G4599-G4598)+R4598</f>
        <v>7356.5991441594424</v>
      </c>
      <c r="S4599">
        <f t="shared" si="648"/>
        <v>118730.7800653657</v>
      </c>
      <c r="T4599">
        <f t="shared" si="640"/>
        <v>45.969999999999423</v>
      </c>
      <c r="U4599" s="1">
        <f>Q4599/MainSheet!$C$22</f>
        <v>1</v>
      </c>
    </row>
    <row r="4600" spans="7:21">
      <c r="G4600">
        <f t="shared" si="641"/>
        <v>45.979999999999421</v>
      </c>
      <c r="H4600">
        <f t="shared" si="642"/>
        <v>198000</v>
      </c>
      <c r="I4600" s="2">
        <f>MIN(MainSheet!$C$10/MainSheet!$C$9,MainSheet!$K$9*60)</f>
        <v>660</v>
      </c>
      <c r="J4600" s="1">
        <f>IF(G4600&gt;MainSheet!$C$11,IF(J4599&gt;=0.999,1,(G4600-MainSheet!$C$11)*I4600/$B$2/60),0)</f>
        <v>1</v>
      </c>
      <c r="K4600" s="1">
        <f>IF(G4600&gt;MainSheet!$C$11+$B$6,IF(K4599&gt;=0.999,1,(G4600-MainSheet!$C$11-$B$6)*I4600/$C$2/60),0)</f>
        <v>1</v>
      </c>
      <c r="L4600" s="1">
        <f>IF(G4600&gt;MainSheet!$C$11+$B$6+$C$6,IF(L4599&gt;=0.999,1,(G4600-MainSheet!$C$11-$B$6-$C$6)*I4600/$D$2/60),0)</f>
        <v>1</v>
      </c>
      <c r="M4600">
        <f t="shared" si="643"/>
        <v>1</v>
      </c>
      <c r="N4600" s="2">
        <f t="shared" si="644"/>
        <v>3721.0526315789471</v>
      </c>
      <c r="O4600">
        <f t="shared" si="647"/>
        <v>977.02127659574455</v>
      </c>
      <c r="P4600">
        <f t="shared" si="645"/>
        <v>192000</v>
      </c>
      <c r="Q4600" s="2">
        <f t="shared" si="646"/>
        <v>196698.0739081747</v>
      </c>
      <c r="R4600">
        <f>Q4600/MainSheet!$C$8*(G4600-G4599)+R4599</f>
        <v>7358.6303906502762</v>
      </c>
      <c r="S4600">
        <f t="shared" si="648"/>
        <v>118763.56307768374</v>
      </c>
      <c r="T4600">
        <f t="shared" si="640"/>
        <v>45.979999999999421</v>
      </c>
      <c r="U4600" s="1">
        <f>Q4600/MainSheet!$C$22</f>
        <v>1</v>
      </c>
    </row>
    <row r="4601" spans="7:21">
      <c r="G4601">
        <f t="shared" si="641"/>
        <v>45.989999999999419</v>
      </c>
      <c r="H4601">
        <f t="shared" si="642"/>
        <v>198000</v>
      </c>
      <c r="I4601" s="2">
        <f>MIN(MainSheet!$C$10/MainSheet!$C$9,MainSheet!$K$9*60)</f>
        <v>660</v>
      </c>
      <c r="J4601" s="1">
        <f>IF(G4601&gt;MainSheet!$C$11,IF(J4600&gt;=0.999,1,(G4601-MainSheet!$C$11)*I4601/$B$2/60),0)</f>
        <v>1</v>
      </c>
      <c r="K4601" s="1">
        <f>IF(G4601&gt;MainSheet!$C$11+$B$6,IF(K4600&gt;=0.999,1,(G4601-MainSheet!$C$11-$B$6)*I4601/$C$2/60),0)</f>
        <v>1</v>
      </c>
      <c r="L4601" s="1">
        <f>IF(G4601&gt;MainSheet!$C$11+$B$6+$C$6,IF(L4600&gt;=0.999,1,(G4601-MainSheet!$C$11-$B$6-$C$6)*I4601/$D$2/60),0)</f>
        <v>1</v>
      </c>
      <c r="M4601">
        <f t="shared" si="643"/>
        <v>1</v>
      </c>
      <c r="N4601" s="2">
        <f t="shared" si="644"/>
        <v>3721.0526315789471</v>
      </c>
      <c r="O4601">
        <f t="shared" si="647"/>
        <v>977.02127659574455</v>
      </c>
      <c r="P4601">
        <f t="shared" si="645"/>
        <v>192000</v>
      </c>
      <c r="Q4601" s="2">
        <f t="shared" si="646"/>
        <v>196698.0739081747</v>
      </c>
      <c r="R4601">
        <f>Q4601/MainSheet!$C$8*(G4601-G4600)+R4600</f>
        <v>7360.6616371411101</v>
      </c>
      <c r="S4601">
        <f t="shared" si="648"/>
        <v>118796.34609000177</v>
      </c>
      <c r="T4601">
        <f t="shared" si="640"/>
        <v>45.989999999999419</v>
      </c>
      <c r="U4601" s="1">
        <f>Q4601/MainSheet!$C$22</f>
        <v>1</v>
      </c>
    </row>
    <row r="4602" spans="7:21">
      <c r="G4602">
        <f t="shared" si="641"/>
        <v>45.999999999999417</v>
      </c>
      <c r="H4602">
        <f t="shared" si="642"/>
        <v>198000</v>
      </c>
      <c r="I4602" s="2">
        <f>MIN(MainSheet!$C$10/MainSheet!$C$9,MainSheet!$K$9*60)</f>
        <v>660</v>
      </c>
      <c r="J4602" s="1">
        <f>IF(G4602&gt;MainSheet!$C$11,IF(J4601&gt;=0.999,1,(G4602-MainSheet!$C$11)*I4602/$B$2/60),0)</f>
        <v>1</v>
      </c>
      <c r="K4602" s="1">
        <f>IF(G4602&gt;MainSheet!$C$11+$B$6,IF(K4601&gt;=0.999,1,(G4602-MainSheet!$C$11-$B$6)*I4602/$C$2/60),0)</f>
        <v>1</v>
      </c>
      <c r="L4602" s="1">
        <f>IF(G4602&gt;MainSheet!$C$11+$B$6+$C$6,IF(L4601&gt;=0.999,1,(G4602-MainSheet!$C$11-$B$6-$C$6)*I4602/$D$2/60),0)</f>
        <v>1</v>
      </c>
      <c r="M4602">
        <f t="shared" si="643"/>
        <v>1</v>
      </c>
      <c r="N4602" s="2">
        <f t="shared" si="644"/>
        <v>3721.0526315789471</v>
      </c>
      <c r="O4602">
        <f t="shared" si="647"/>
        <v>977.02127659574455</v>
      </c>
      <c r="P4602">
        <f t="shared" si="645"/>
        <v>192000</v>
      </c>
      <c r="Q4602" s="2">
        <f t="shared" si="646"/>
        <v>196698.0739081747</v>
      </c>
      <c r="R4602">
        <f>Q4602/MainSheet!$C$8*(G4602-G4601)+R4601</f>
        <v>7362.6928836319439</v>
      </c>
      <c r="S4602">
        <f t="shared" si="648"/>
        <v>118829.1291023198</v>
      </c>
      <c r="T4602">
        <f t="shared" si="640"/>
        <v>45.999999999999417</v>
      </c>
      <c r="U4602" s="1">
        <f>Q4602/MainSheet!$C$22</f>
        <v>1</v>
      </c>
    </row>
    <row r="4603" spans="7:21">
      <c r="G4603">
        <f t="shared" si="641"/>
        <v>46.009999999999415</v>
      </c>
      <c r="H4603">
        <f t="shared" si="642"/>
        <v>198000</v>
      </c>
      <c r="I4603" s="2">
        <f>MIN(MainSheet!$C$10/MainSheet!$C$9,MainSheet!$K$9*60)</f>
        <v>660</v>
      </c>
      <c r="J4603" s="1">
        <f>IF(G4603&gt;MainSheet!$C$11,IF(J4602&gt;=0.999,1,(G4603-MainSheet!$C$11)*I4603/$B$2/60),0)</f>
        <v>1</v>
      </c>
      <c r="K4603" s="1">
        <f>IF(G4603&gt;MainSheet!$C$11+$B$6,IF(K4602&gt;=0.999,1,(G4603-MainSheet!$C$11-$B$6)*I4603/$C$2/60),0)</f>
        <v>1</v>
      </c>
      <c r="L4603" s="1">
        <f>IF(G4603&gt;MainSheet!$C$11+$B$6+$C$6,IF(L4602&gt;=0.999,1,(G4603-MainSheet!$C$11-$B$6-$C$6)*I4603/$D$2/60),0)</f>
        <v>1</v>
      </c>
      <c r="M4603">
        <f t="shared" si="643"/>
        <v>1</v>
      </c>
      <c r="N4603" s="2">
        <f t="shared" si="644"/>
        <v>3721.0526315789471</v>
      </c>
      <c r="O4603">
        <f t="shared" si="647"/>
        <v>977.02127659574455</v>
      </c>
      <c r="P4603">
        <f t="shared" si="645"/>
        <v>192000</v>
      </c>
      <c r="Q4603" s="2">
        <f t="shared" si="646"/>
        <v>196698.0739081747</v>
      </c>
      <c r="R4603">
        <f>Q4603/MainSheet!$C$8*(G4603-G4602)+R4602</f>
        <v>7364.7241301227778</v>
      </c>
      <c r="S4603">
        <f t="shared" si="648"/>
        <v>118861.91211463783</v>
      </c>
      <c r="T4603">
        <f t="shared" si="640"/>
        <v>46.009999999999415</v>
      </c>
      <c r="U4603" s="1">
        <f>Q4603/MainSheet!$C$22</f>
        <v>1</v>
      </c>
    </row>
    <row r="4604" spans="7:21">
      <c r="G4604">
        <f t="shared" si="641"/>
        <v>46.019999999999413</v>
      </c>
      <c r="H4604">
        <f t="shared" si="642"/>
        <v>198000</v>
      </c>
      <c r="I4604" s="2">
        <f>MIN(MainSheet!$C$10/MainSheet!$C$9,MainSheet!$K$9*60)</f>
        <v>660</v>
      </c>
      <c r="J4604" s="1">
        <f>IF(G4604&gt;MainSheet!$C$11,IF(J4603&gt;=0.999,1,(G4604-MainSheet!$C$11)*I4604/$B$2/60),0)</f>
        <v>1</v>
      </c>
      <c r="K4604" s="1">
        <f>IF(G4604&gt;MainSheet!$C$11+$B$6,IF(K4603&gt;=0.999,1,(G4604-MainSheet!$C$11-$B$6)*I4604/$C$2/60),0)</f>
        <v>1</v>
      </c>
      <c r="L4604" s="1">
        <f>IF(G4604&gt;MainSheet!$C$11+$B$6+$C$6,IF(L4603&gt;=0.999,1,(G4604-MainSheet!$C$11-$B$6-$C$6)*I4604/$D$2/60),0)</f>
        <v>1</v>
      </c>
      <c r="M4604">
        <f t="shared" si="643"/>
        <v>1</v>
      </c>
      <c r="N4604" s="2">
        <f t="shared" si="644"/>
        <v>3721.0526315789471</v>
      </c>
      <c r="O4604">
        <f t="shared" si="647"/>
        <v>977.02127659574455</v>
      </c>
      <c r="P4604">
        <f t="shared" si="645"/>
        <v>192000</v>
      </c>
      <c r="Q4604" s="2">
        <f t="shared" si="646"/>
        <v>196698.0739081747</v>
      </c>
      <c r="R4604">
        <f>Q4604/MainSheet!$C$8*(G4604-G4603)+R4603</f>
        <v>7366.7553766136116</v>
      </c>
      <c r="S4604">
        <f t="shared" si="648"/>
        <v>118894.69512695586</v>
      </c>
      <c r="T4604">
        <f t="shared" si="640"/>
        <v>46.019999999999413</v>
      </c>
      <c r="U4604" s="1">
        <f>Q4604/MainSheet!$C$22</f>
        <v>1</v>
      </c>
    </row>
    <row r="4605" spans="7:21">
      <c r="G4605">
        <f t="shared" si="641"/>
        <v>46.029999999999411</v>
      </c>
      <c r="H4605">
        <f t="shared" si="642"/>
        <v>198000</v>
      </c>
      <c r="I4605" s="2">
        <f>MIN(MainSheet!$C$10/MainSheet!$C$9,MainSheet!$K$9*60)</f>
        <v>660</v>
      </c>
      <c r="J4605" s="1">
        <f>IF(G4605&gt;MainSheet!$C$11,IF(J4604&gt;=0.999,1,(G4605-MainSheet!$C$11)*I4605/$B$2/60),0)</f>
        <v>1</v>
      </c>
      <c r="K4605" s="1">
        <f>IF(G4605&gt;MainSheet!$C$11+$B$6,IF(K4604&gt;=0.999,1,(G4605-MainSheet!$C$11-$B$6)*I4605/$C$2/60),0)</f>
        <v>1</v>
      </c>
      <c r="L4605" s="1">
        <f>IF(G4605&gt;MainSheet!$C$11+$B$6+$C$6,IF(L4604&gt;=0.999,1,(G4605-MainSheet!$C$11-$B$6-$C$6)*I4605/$D$2/60),0)</f>
        <v>1</v>
      </c>
      <c r="M4605">
        <f t="shared" si="643"/>
        <v>1</v>
      </c>
      <c r="N4605" s="2">
        <f t="shared" si="644"/>
        <v>3721.0526315789471</v>
      </c>
      <c r="O4605">
        <f t="shared" si="647"/>
        <v>977.02127659574455</v>
      </c>
      <c r="P4605">
        <f t="shared" si="645"/>
        <v>192000</v>
      </c>
      <c r="Q4605" s="2">
        <f t="shared" si="646"/>
        <v>196698.0739081747</v>
      </c>
      <c r="R4605">
        <f>Q4605/MainSheet!$C$8*(G4605-G4604)+R4604</f>
        <v>7368.7866231044454</v>
      </c>
      <c r="S4605">
        <f t="shared" si="648"/>
        <v>118927.4781392739</v>
      </c>
      <c r="T4605">
        <f t="shared" si="640"/>
        <v>46.029999999999411</v>
      </c>
      <c r="U4605" s="1">
        <f>Q4605/MainSheet!$C$22</f>
        <v>1</v>
      </c>
    </row>
    <row r="4606" spans="7:21">
      <c r="G4606">
        <f t="shared" si="641"/>
        <v>46.039999999999409</v>
      </c>
      <c r="H4606">
        <f t="shared" si="642"/>
        <v>198000</v>
      </c>
      <c r="I4606" s="2">
        <f>MIN(MainSheet!$C$10/MainSheet!$C$9,MainSheet!$K$9*60)</f>
        <v>660</v>
      </c>
      <c r="J4606" s="1">
        <f>IF(G4606&gt;MainSheet!$C$11,IF(J4605&gt;=0.999,1,(G4606-MainSheet!$C$11)*I4606/$B$2/60),0)</f>
        <v>1</v>
      </c>
      <c r="K4606" s="1">
        <f>IF(G4606&gt;MainSheet!$C$11+$B$6,IF(K4605&gt;=0.999,1,(G4606-MainSheet!$C$11-$B$6)*I4606/$C$2/60),0)</f>
        <v>1</v>
      </c>
      <c r="L4606" s="1">
        <f>IF(G4606&gt;MainSheet!$C$11+$B$6+$C$6,IF(L4605&gt;=0.999,1,(G4606-MainSheet!$C$11-$B$6-$C$6)*I4606/$D$2/60),0)</f>
        <v>1</v>
      </c>
      <c r="M4606">
        <f t="shared" si="643"/>
        <v>1</v>
      </c>
      <c r="N4606" s="2">
        <f t="shared" si="644"/>
        <v>3721.0526315789471</v>
      </c>
      <c r="O4606">
        <f t="shared" si="647"/>
        <v>977.02127659574455</v>
      </c>
      <c r="P4606">
        <f t="shared" si="645"/>
        <v>192000</v>
      </c>
      <c r="Q4606" s="2">
        <f t="shared" si="646"/>
        <v>196698.0739081747</v>
      </c>
      <c r="R4606">
        <f>Q4606/MainSheet!$C$8*(G4606-G4605)+R4605</f>
        <v>7370.8178695952793</v>
      </c>
      <c r="S4606">
        <f t="shared" si="648"/>
        <v>118960.26115159193</v>
      </c>
      <c r="T4606">
        <f t="shared" si="640"/>
        <v>46.039999999999409</v>
      </c>
      <c r="U4606" s="1">
        <f>Q4606/MainSheet!$C$22</f>
        <v>1</v>
      </c>
    </row>
    <row r="4607" spans="7:21">
      <c r="G4607">
        <f t="shared" si="641"/>
        <v>46.049999999999407</v>
      </c>
      <c r="H4607">
        <f t="shared" si="642"/>
        <v>198000</v>
      </c>
      <c r="I4607" s="2">
        <f>MIN(MainSheet!$C$10/MainSheet!$C$9,MainSheet!$K$9*60)</f>
        <v>660</v>
      </c>
      <c r="J4607" s="1">
        <f>IF(G4607&gt;MainSheet!$C$11,IF(J4606&gt;=0.999,1,(G4607-MainSheet!$C$11)*I4607/$B$2/60),0)</f>
        <v>1</v>
      </c>
      <c r="K4607" s="1">
        <f>IF(G4607&gt;MainSheet!$C$11+$B$6,IF(K4606&gt;=0.999,1,(G4607-MainSheet!$C$11-$B$6)*I4607/$C$2/60),0)</f>
        <v>1</v>
      </c>
      <c r="L4607" s="1">
        <f>IF(G4607&gt;MainSheet!$C$11+$B$6+$C$6,IF(L4606&gt;=0.999,1,(G4607-MainSheet!$C$11-$B$6-$C$6)*I4607/$D$2/60),0)</f>
        <v>1</v>
      </c>
      <c r="M4607">
        <f t="shared" si="643"/>
        <v>1</v>
      </c>
      <c r="N4607" s="2">
        <f t="shared" si="644"/>
        <v>3721.0526315789471</v>
      </c>
      <c r="O4607">
        <f t="shared" si="647"/>
        <v>977.02127659574455</v>
      </c>
      <c r="P4607">
        <f t="shared" si="645"/>
        <v>192000</v>
      </c>
      <c r="Q4607" s="2">
        <f t="shared" si="646"/>
        <v>196698.0739081747</v>
      </c>
      <c r="R4607">
        <f>Q4607/MainSheet!$C$8*(G4607-G4606)+R4606</f>
        <v>7372.8491160861131</v>
      </c>
      <c r="S4607">
        <f t="shared" si="648"/>
        <v>118993.04416390996</v>
      </c>
      <c r="T4607">
        <f t="shared" si="640"/>
        <v>46.049999999999407</v>
      </c>
      <c r="U4607" s="1">
        <f>Q4607/MainSheet!$C$22</f>
        <v>1</v>
      </c>
    </row>
    <row r="4608" spans="7:21">
      <c r="G4608">
        <f t="shared" si="641"/>
        <v>46.059999999999405</v>
      </c>
      <c r="H4608">
        <f t="shared" si="642"/>
        <v>198000</v>
      </c>
      <c r="I4608" s="2">
        <f>MIN(MainSheet!$C$10/MainSheet!$C$9,MainSheet!$K$9*60)</f>
        <v>660</v>
      </c>
      <c r="J4608" s="1">
        <f>IF(G4608&gt;MainSheet!$C$11,IF(J4607&gt;=0.999,1,(G4608-MainSheet!$C$11)*I4608/$B$2/60),0)</f>
        <v>1</v>
      </c>
      <c r="K4608" s="1">
        <f>IF(G4608&gt;MainSheet!$C$11+$B$6,IF(K4607&gt;=0.999,1,(G4608-MainSheet!$C$11-$B$6)*I4608/$C$2/60),0)</f>
        <v>1</v>
      </c>
      <c r="L4608" s="1">
        <f>IF(G4608&gt;MainSheet!$C$11+$B$6+$C$6,IF(L4607&gt;=0.999,1,(G4608-MainSheet!$C$11-$B$6-$C$6)*I4608/$D$2/60),0)</f>
        <v>1</v>
      </c>
      <c r="M4608">
        <f t="shared" si="643"/>
        <v>1</v>
      </c>
      <c r="N4608" s="2">
        <f t="shared" si="644"/>
        <v>3721.0526315789471</v>
      </c>
      <c r="O4608">
        <f t="shared" si="647"/>
        <v>977.02127659574455</v>
      </c>
      <c r="P4608">
        <f t="shared" si="645"/>
        <v>192000</v>
      </c>
      <c r="Q4608" s="2">
        <f t="shared" si="646"/>
        <v>196698.0739081747</v>
      </c>
      <c r="R4608">
        <f>Q4608/MainSheet!$C$8*(G4608-G4607)+R4607</f>
        <v>7374.8803625769469</v>
      </c>
      <c r="S4608">
        <f t="shared" si="648"/>
        <v>119025.82717622799</v>
      </c>
      <c r="T4608">
        <f t="shared" si="640"/>
        <v>46.059999999999405</v>
      </c>
      <c r="U4608" s="1">
        <f>Q4608/MainSheet!$C$22</f>
        <v>1</v>
      </c>
    </row>
    <row r="4609" spans="7:21">
      <c r="G4609">
        <f t="shared" si="641"/>
        <v>46.069999999999403</v>
      </c>
      <c r="H4609">
        <f t="shared" si="642"/>
        <v>198000</v>
      </c>
      <c r="I4609" s="2">
        <f>MIN(MainSheet!$C$10/MainSheet!$C$9,MainSheet!$K$9*60)</f>
        <v>660</v>
      </c>
      <c r="J4609" s="1">
        <f>IF(G4609&gt;MainSheet!$C$11,IF(J4608&gt;=0.999,1,(G4609-MainSheet!$C$11)*I4609/$B$2/60),0)</f>
        <v>1</v>
      </c>
      <c r="K4609" s="1">
        <f>IF(G4609&gt;MainSheet!$C$11+$B$6,IF(K4608&gt;=0.999,1,(G4609-MainSheet!$C$11-$B$6)*I4609/$C$2/60),0)</f>
        <v>1</v>
      </c>
      <c r="L4609" s="1">
        <f>IF(G4609&gt;MainSheet!$C$11+$B$6+$C$6,IF(L4608&gt;=0.999,1,(G4609-MainSheet!$C$11-$B$6-$C$6)*I4609/$D$2/60),0)</f>
        <v>1</v>
      </c>
      <c r="M4609">
        <f t="shared" si="643"/>
        <v>1</v>
      </c>
      <c r="N4609" s="2">
        <f t="shared" si="644"/>
        <v>3721.0526315789471</v>
      </c>
      <c r="O4609">
        <f t="shared" si="647"/>
        <v>977.02127659574455</v>
      </c>
      <c r="P4609">
        <f t="shared" si="645"/>
        <v>192000</v>
      </c>
      <c r="Q4609" s="2">
        <f t="shared" si="646"/>
        <v>196698.0739081747</v>
      </c>
      <c r="R4609">
        <f>Q4609/MainSheet!$C$8*(G4609-G4608)+R4608</f>
        <v>7376.9116090677808</v>
      </c>
      <c r="S4609">
        <f t="shared" si="648"/>
        <v>119058.61018854602</v>
      </c>
      <c r="T4609">
        <f t="shared" si="640"/>
        <v>46.069999999999403</v>
      </c>
      <c r="U4609" s="1">
        <f>Q4609/MainSheet!$C$22</f>
        <v>1</v>
      </c>
    </row>
    <row r="4610" spans="7:21">
      <c r="G4610">
        <f t="shared" si="641"/>
        <v>46.079999999999401</v>
      </c>
      <c r="H4610">
        <f t="shared" si="642"/>
        <v>198000</v>
      </c>
      <c r="I4610" s="2">
        <f>MIN(MainSheet!$C$10/MainSheet!$C$9,MainSheet!$K$9*60)</f>
        <v>660</v>
      </c>
      <c r="J4610" s="1">
        <f>IF(G4610&gt;MainSheet!$C$11,IF(J4609&gt;=0.999,1,(G4610-MainSheet!$C$11)*I4610/$B$2/60),0)</f>
        <v>1</v>
      </c>
      <c r="K4610" s="1">
        <f>IF(G4610&gt;MainSheet!$C$11+$B$6,IF(K4609&gt;=0.999,1,(G4610-MainSheet!$C$11-$B$6)*I4610/$C$2/60),0)</f>
        <v>1</v>
      </c>
      <c r="L4610" s="1">
        <f>IF(G4610&gt;MainSheet!$C$11+$B$6+$C$6,IF(L4609&gt;=0.999,1,(G4610-MainSheet!$C$11-$B$6-$C$6)*I4610/$D$2/60),0)</f>
        <v>1</v>
      </c>
      <c r="M4610">
        <f t="shared" si="643"/>
        <v>1</v>
      </c>
      <c r="N4610" s="2">
        <f t="shared" si="644"/>
        <v>3721.0526315789471</v>
      </c>
      <c r="O4610">
        <f t="shared" si="647"/>
        <v>977.02127659574455</v>
      </c>
      <c r="P4610">
        <f t="shared" si="645"/>
        <v>192000</v>
      </c>
      <c r="Q4610" s="2">
        <f t="shared" si="646"/>
        <v>196698.0739081747</v>
      </c>
      <c r="R4610">
        <f>Q4610/MainSheet!$C$8*(G4610-G4609)+R4609</f>
        <v>7378.9428555586146</v>
      </c>
      <c r="S4610">
        <f t="shared" si="648"/>
        <v>119091.39320086405</v>
      </c>
      <c r="T4610">
        <f t="shared" si="640"/>
        <v>46.079999999999401</v>
      </c>
      <c r="U4610" s="1">
        <f>Q4610/MainSheet!$C$22</f>
        <v>1</v>
      </c>
    </row>
    <row r="4611" spans="7:21">
      <c r="G4611">
        <f t="shared" si="641"/>
        <v>46.089999999999399</v>
      </c>
      <c r="H4611">
        <f t="shared" si="642"/>
        <v>198000</v>
      </c>
      <c r="I4611" s="2">
        <f>MIN(MainSheet!$C$10/MainSheet!$C$9,MainSheet!$K$9*60)</f>
        <v>660</v>
      </c>
      <c r="J4611" s="1">
        <f>IF(G4611&gt;MainSheet!$C$11,IF(J4610&gt;=0.999,1,(G4611-MainSheet!$C$11)*I4611/$B$2/60),0)</f>
        <v>1</v>
      </c>
      <c r="K4611" s="1">
        <f>IF(G4611&gt;MainSheet!$C$11+$B$6,IF(K4610&gt;=0.999,1,(G4611-MainSheet!$C$11-$B$6)*I4611/$C$2/60),0)</f>
        <v>1</v>
      </c>
      <c r="L4611" s="1">
        <f>IF(G4611&gt;MainSheet!$C$11+$B$6+$C$6,IF(L4610&gt;=0.999,1,(G4611-MainSheet!$C$11-$B$6-$C$6)*I4611/$D$2/60),0)</f>
        <v>1</v>
      </c>
      <c r="M4611">
        <f t="shared" si="643"/>
        <v>1</v>
      </c>
      <c r="N4611" s="2">
        <f t="shared" si="644"/>
        <v>3721.0526315789471</v>
      </c>
      <c r="O4611">
        <f t="shared" si="647"/>
        <v>977.02127659574455</v>
      </c>
      <c r="P4611">
        <f t="shared" si="645"/>
        <v>192000</v>
      </c>
      <c r="Q4611" s="2">
        <f t="shared" si="646"/>
        <v>196698.0739081747</v>
      </c>
      <c r="R4611">
        <f>Q4611/MainSheet!$C$8*(G4611-G4610)+R4610</f>
        <v>7380.9741020494484</v>
      </c>
      <c r="S4611">
        <f t="shared" si="648"/>
        <v>119124.17621318209</v>
      </c>
      <c r="T4611">
        <f t="shared" ref="T4611:T4674" si="649">G4611</f>
        <v>46.089999999999399</v>
      </c>
      <c r="U4611" s="1">
        <f>Q4611/MainSheet!$C$22</f>
        <v>1</v>
      </c>
    </row>
    <row r="4612" spans="7:21">
      <c r="G4612">
        <f t="shared" ref="G4612:G4675" si="650">G4611+$F$2</f>
        <v>46.099999999999397</v>
      </c>
      <c r="H4612">
        <f t="shared" ref="H4612:H4675" si="651">H4611</f>
        <v>198000</v>
      </c>
      <c r="I4612" s="2">
        <f>MIN(MainSheet!$C$10/MainSheet!$C$9,MainSheet!$K$9*60)</f>
        <v>660</v>
      </c>
      <c r="J4612" s="1">
        <f>IF(G4612&gt;MainSheet!$C$11,IF(J4611&gt;=0.999,1,(G4612-MainSheet!$C$11)*I4612/$B$2/60),0)</f>
        <v>1</v>
      </c>
      <c r="K4612" s="1">
        <f>IF(G4612&gt;MainSheet!$C$11+$B$6,IF(K4611&gt;=0.999,1,(G4612-MainSheet!$C$11-$B$6)*I4612/$C$2/60),0)</f>
        <v>1</v>
      </c>
      <c r="L4612" s="1">
        <f>IF(G4612&gt;MainSheet!$C$11+$B$6+$C$6,IF(L4611&gt;=0.999,1,(G4612-MainSheet!$C$11-$B$6-$C$6)*I4612/$D$2/60),0)</f>
        <v>1</v>
      </c>
      <c r="M4612">
        <f t="shared" ref="M4612:M4675" si="652">(J4612*$B$2+K4612*$C$2+L4612*$D$2)/SUM($B$2:$D$2)</f>
        <v>1</v>
      </c>
      <c r="N4612" s="2">
        <f t="shared" ref="N4612:N4675" si="653">IF(J4612&gt;=0.01,((1-J4612)*B$3+B$4*(J4612)),0)</f>
        <v>3721.0526315789471</v>
      </c>
      <c r="O4612">
        <f t="shared" si="647"/>
        <v>977.02127659574455</v>
      </c>
      <c r="P4612">
        <f t="shared" ref="P4612:P4675" si="654">IF(IF(N4612+O4612&gt;H4612,H4612-O4612-N4612,IF(L4612&gt;0,((1-L4612)*D$3+D$4*(L4612)),0))+O4612+N4612&gt;H4612,H4612-N4612-O4612,IF(N4612+O4612&gt;H4612,H4612-O4612-N4612,IF(L4612&gt;0,((1-L4612)*D$3+D$4*(L4612)),0)))</f>
        <v>192000</v>
      </c>
      <c r="Q4612" s="2">
        <f t="shared" ref="Q4612:Q4675" si="655">SUM(N4612:P4612)</f>
        <v>196698.0739081747</v>
      </c>
      <c r="R4612">
        <f>Q4612/MainSheet!$C$8*(G4612-G4611)+R4611</f>
        <v>7383.0053485402823</v>
      </c>
      <c r="S4612">
        <f t="shared" si="648"/>
        <v>119156.95922550012</v>
      </c>
      <c r="T4612">
        <f t="shared" si="649"/>
        <v>46.099999999999397</v>
      </c>
      <c r="U4612" s="1">
        <f>Q4612/MainSheet!$C$22</f>
        <v>1</v>
      </c>
    </row>
    <row r="4613" spans="7:21">
      <c r="G4613">
        <f t="shared" si="650"/>
        <v>46.109999999999395</v>
      </c>
      <c r="H4613">
        <f t="shared" si="651"/>
        <v>198000</v>
      </c>
      <c r="I4613" s="2">
        <f>MIN(MainSheet!$C$10/MainSheet!$C$9,MainSheet!$K$9*60)</f>
        <v>660</v>
      </c>
      <c r="J4613" s="1">
        <f>IF(G4613&gt;MainSheet!$C$11,IF(J4612&gt;=0.999,1,(G4613-MainSheet!$C$11)*I4613/$B$2/60),0)</f>
        <v>1</v>
      </c>
      <c r="K4613" s="1">
        <f>IF(G4613&gt;MainSheet!$C$11+$B$6,IF(K4612&gt;=0.999,1,(G4613-MainSheet!$C$11-$B$6)*I4613/$C$2/60),0)</f>
        <v>1</v>
      </c>
      <c r="L4613" s="1">
        <f>IF(G4613&gt;MainSheet!$C$11+$B$6+$C$6,IF(L4612&gt;=0.999,1,(G4613-MainSheet!$C$11-$B$6-$C$6)*I4613/$D$2/60),0)</f>
        <v>1</v>
      </c>
      <c r="M4613">
        <f t="shared" si="652"/>
        <v>1</v>
      </c>
      <c r="N4613" s="2">
        <f t="shared" si="653"/>
        <v>3721.0526315789471</v>
      </c>
      <c r="O4613">
        <f t="shared" ref="O4613:O4676" si="656">IF(K4613&gt;=0.01,((1-K4613)*C$3+C$4*(K4613)),0)</f>
        <v>977.02127659574455</v>
      </c>
      <c r="P4613">
        <f t="shared" si="654"/>
        <v>192000</v>
      </c>
      <c r="Q4613" s="2">
        <f t="shared" si="655"/>
        <v>196698.0739081747</v>
      </c>
      <c r="R4613">
        <f>Q4613/MainSheet!$C$8*(G4613-G4612)+R4612</f>
        <v>7385.0365950311161</v>
      </c>
      <c r="S4613">
        <f t="shared" ref="S4613:S4676" si="657">Q4613*$F$2/60+S4612</f>
        <v>119189.74223781815</v>
      </c>
      <c r="T4613">
        <f t="shared" si="649"/>
        <v>46.109999999999395</v>
      </c>
      <c r="U4613" s="1">
        <f>Q4613/MainSheet!$C$22</f>
        <v>1</v>
      </c>
    </row>
    <row r="4614" spans="7:21">
      <c r="G4614">
        <f t="shared" si="650"/>
        <v>46.119999999999393</v>
      </c>
      <c r="H4614">
        <f t="shared" si="651"/>
        <v>198000</v>
      </c>
      <c r="I4614" s="2">
        <f>MIN(MainSheet!$C$10/MainSheet!$C$9,MainSheet!$K$9*60)</f>
        <v>660</v>
      </c>
      <c r="J4614" s="1">
        <f>IF(G4614&gt;MainSheet!$C$11,IF(J4613&gt;=0.999,1,(G4614-MainSheet!$C$11)*I4614/$B$2/60),0)</f>
        <v>1</v>
      </c>
      <c r="K4614" s="1">
        <f>IF(G4614&gt;MainSheet!$C$11+$B$6,IF(K4613&gt;=0.999,1,(G4614-MainSheet!$C$11-$B$6)*I4614/$C$2/60),0)</f>
        <v>1</v>
      </c>
      <c r="L4614" s="1">
        <f>IF(G4614&gt;MainSheet!$C$11+$B$6+$C$6,IF(L4613&gt;=0.999,1,(G4614-MainSheet!$C$11-$B$6-$C$6)*I4614/$D$2/60),0)</f>
        <v>1</v>
      </c>
      <c r="M4614">
        <f t="shared" si="652"/>
        <v>1</v>
      </c>
      <c r="N4614" s="2">
        <f t="shared" si="653"/>
        <v>3721.0526315789471</v>
      </c>
      <c r="O4614">
        <f t="shared" si="656"/>
        <v>977.02127659574455</v>
      </c>
      <c r="P4614">
        <f t="shared" si="654"/>
        <v>192000</v>
      </c>
      <c r="Q4614" s="2">
        <f t="shared" si="655"/>
        <v>196698.0739081747</v>
      </c>
      <c r="R4614">
        <f>Q4614/MainSheet!$C$8*(G4614-G4613)+R4613</f>
        <v>7387.06784152195</v>
      </c>
      <c r="S4614">
        <f t="shared" si="657"/>
        <v>119222.52525013618</v>
      </c>
      <c r="T4614">
        <f t="shared" si="649"/>
        <v>46.119999999999393</v>
      </c>
      <c r="U4614" s="1">
        <f>Q4614/MainSheet!$C$22</f>
        <v>1</v>
      </c>
    </row>
    <row r="4615" spans="7:21">
      <c r="G4615">
        <f t="shared" si="650"/>
        <v>46.129999999999391</v>
      </c>
      <c r="H4615">
        <f t="shared" si="651"/>
        <v>198000</v>
      </c>
      <c r="I4615" s="2">
        <f>MIN(MainSheet!$C$10/MainSheet!$C$9,MainSheet!$K$9*60)</f>
        <v>660</v>
      </c>
      <c r="J4615" s="1">
        <f>IF(G4615&gt;MainSheet!$C$11,IF(J4614&gt;=0.999,1,(G4615-MainSheet!$C$11)*I4615/$B$2/60),0)</f>
        <v>1</v>
      </c>
      <c r="K4615" s="1">
        <f>IF(G4615&gt;MainSheet!$C$11+$B$6,IF(K4614&gt;=0.999,1,(G4615-MainSheet!$C$11-$B$6)*I4615/$C$2/60),0)</f>
        <v>1</v>
      </c>
      <c r="L4615" s="1">
        <f>IF(G4615&gt;MainSheet!$C$11+$B$6+$C$6,IF(L4614&gt;=0.999,1,(G4615-MainSheet!$C$11-$B$6-$C$6)*I4615/$D$2/60),0)</f>
        <v>1</v>
      </c>
      <c r="M4615">
        <f t="shared" si="652"/>
        <v>1</v>
      </c>
      <c r="N4615" s="2">
        <f t="shared" si="653"/>
        <v>3721.0526315789471</v>
      </c>
      <c r="O4615">
        <f t="shared" si="656"/>
        <v>977.02127659574455</v>
      </c>
      <c r="P4615">
        <f t="shared" si="654"/>
        <v>192000</v>
      </c>
      <c r="Q4615" s="2">
        <f t="shared" si="655"/>
        <v>196698.0739081747</v>
      </c>
      <c r="R4615">
        <f>Q4615/MainSheet!$C$8*(G4615-G4614)+R4614</f>
        <v>7389.0990880127838</v>
      </c>
      <c r="S4615">
        <f t="shared" si="657"/>
        <v>119255.30826245421</v>
      </c>
      <c r="T4615">
        <f t="shared" si="649"/>
        <v>46.129999999999391</v>
      </c>
      <c r="U4615" s="1">
        <f>Q4615/MainSheet!$C$22</f>
        <v>1</v>
      </c>
    </row>
    <row r="4616" spans="7:21">
      <c r="G4616">
        <f t="shared" si="650"/>
        <v>46.13999999999939</v>
      </c>
      <c r="H4616">
        <f t="shared" si="651"/>
        <v>198000</v>
      </c>
      <c r="I4616" s="2">
        <f>MIN(MainSheet!$C$10/MainSheet!$C$9,MainSheet!$K$9*60)</f>
        <v>660</v>
      </c>
      <c r="J4616" s="1">
        <f>IF(G4616&gt;MainSheet!$C$11,IF(J4615&gt;=0.999,1,(G4616-MainSheet!$C$11)*I4616/$B$2/60),0)</f>
        <v>1</v>
      </c>
      <c r="K4616" s="1">
        <f>IF(G4616&gt;MainSheet!$C$11+$B$6,IF(K4615&gt;=0.999,1,(G4616-MainSheet!$C$11-$B$6)*I4616/$C$2/60),0)</f>
        <v>1</v>
      </c>
      <c r="L4616" s="1">
        <f>IF(G4616&gt;MainSheet!$C$11+$B$6+$C$6,IF(L4615&gt;=0.999,1,(G4616-MainSheet!$C$11-$B$6-$C$6)*I4616/$D$2/60),0)</f>
        <v>1</v>
      </c>
      <c r="M4616">
        <f t="shared" si="652"/>
        <v>1</v>
      </c>
      <c r="N4616" s="2">
        <f t="shared" si="653"/>
        <v>3721.0526315789471</v>
      </c>
      <c r="O4616">
        <f t="shared" si="656"/>
        <v>977.02127659574455</v>
      </c>
      <c r="P4616">
        <f t="shared" si="654"/>
        <v>192000</v>
      </c>
      <c r="Q4616" s="2">
        <f t="shared" si="655"/>
        <v>196698.0739081747</v>
      </c>
      <c r="R4616">
        <f>Q4616/MainSheet!$C$8*(G4616-G4615)+R4615</f>
        <v>7391.1303345036176</v>
      </c>
      <c r="S4616">
        <f t="shared" si="657"/>
        <v>119288.09127477225</v>
      </c>
      <c r="T4616">
        <f t="shared" si="649"/>
        <v>46.13999999999939</v>
      </c>
      <c r="U4616" s="1">
        <f>Q4616/MainSheet!$C$22</f>
        <v>1</v>
      </c>
    </row>
    <row r="4617" spans="7:21">
      <c r="G4617">
        <f t="shared" si="650"/>
        <v>46.149999999999388</v>
      </c>
      <c r="H4617">
        <f t="shared" si="651"/>
        <v>198000</v>
      </c>
      <c r="I4617" s="2">
        <f>MIN(MainSheet!$C$10/MainSheet!$C$9,MainSheet!$K$9*60)</f>
        <v>660</v>
      </c>
      <c r="J4617" s="1">
        <f>IF(G4617&gt;MainSheet!$C$11,IF(J4616&gt;=0.999,1,(G4617-MainSheet!$C$11)*I4617/$B$2/60),0)</f>
        <v>1</v>
      </c>
      <c r="K4617" s="1">
        <f>IF(G4617&gt;MainSheet!$C$11+$B$6,IF(K4616&gt;=0.999,1,(G4617-MainSheet!$C$11-$B$6)*I4617/$C$2/60),0)</f>
        <v>1</v>
      </c>
      <c r="L4617" s="1">
        <f>IF(G4617&gt;MainSheet!$C$11+$B$6+$C$6,IF(L4616&gt;=0.999,1,(G4617-MainSheet!$C$11-$B$6-$C$6)*I4617/$D$2/60),0)</f>
        <v>1</v>
      </c>
      <c r="M4617">
        <f t="shared" si="652"/>
        <v>1</v>
      </c>
      <c r="N4617" s="2">
        <f t="shared" si="653"/>
        <v>3721.0526315789471</v>
      </c>
      <c r="O4617">
        <f t="shared" si="656"/>
        <v>977.02127659574455</v>
      </c>
      <c r="P4617">
        <f t="shared" si="654"/>
        <v>192000</v>
      </c>
      <c r="Q4617" s="2">
        <f t="shared" si="655"/>
        <v>196698.0739081747</v>
      </c>
      <c r="R4617">
        <f>Q4617/MainSheet!$C$8*(G4617-G4616)+R4616</f>
        <v>7393.1615809944515</v>
      </c>
      <c r="S4617">
        <f t="shared" si="657"/>
        <v>119320.87428709028</v>
      </c>
      <c r="T4617">
        <f t="shared" si="649"/>
        <v>46.149999999999388</v>
      </c>
      <c r="U4617" s="1">
        <f>Q4617/MainSheet!$C$22</f>
        <v>1</v>
      </c>
    </row>
    <row r="4618" spans="7:21">
      <c r="G4618">
        <f t="shared" si="650"/>
        <v>46.159999999999386</v>
      </c>
      <c r="H4618">
        <f t="shared" si="651"/>
        <v>198000</v>
      </c>
      <c r="I4618" s="2">
        <f>MIN(MainSheet!$C$10/MainSheet!$C$9,MainSheet!$K$9*60)</f>
        <v>660</v>
      </c>
      <c r="J4618" s="1">
        <f>IF(G4618&gt;MainSheet!$C$11,IF(J4617&gt;=0.999,1,(G4618-MainSheet!$C$11)*I4618/$B$2/60),0)</f>
        <v>1</v>
      </c>
      <c r="K4618" s="1">
        <f>IF(G4618&gt;MainSheet!$C$11+$B$6,IF(K4617&gt;=0.999,1,(G4618-MainSheet!$C$11-$B$6)*I4618/$C$2/60),0)</f>
        <v>1</v>
      </c>
      <c r="L4618" s="1">
        <f>IF(G4618&gt;MainSheet!$C$11+$B$6+$C$6,IF(L4617&gt;=0.999,1,(G4618-MainSheet!$C$11-$B$6-$C$6)*I4618/$D$2/60),0)</f>
        <v>1</v>
      </c>
      <c r="M4618">
        <f t="shared" si="652"/>
        <v>1</v>
      </c>
      <c r="N4618" s="2">
        <f t="shared" si="653"/>
        <v>3721.0526315789471</v>
      </c>
      <c r="O4618">
        <f t="shared" si="656"/>
        <v>977.02127659574455</v>
      </c>
      <c r="P4618">
        <f t="shared" si="654"/>
        <v>192000</v>
      </c>
      <c r="Q4618" s="2">
        <f t="shared" si="655"/>
        <v>196698.0739081747</v>
      </c>
      <c r="R4618">
        <f>Q4618/MainSheet!$C$8*(G4618-G4617)+R4617</f>
        <v>7395.1928274852853</v>
      </c>
      <c r="S4618">
        <f t="shared" si="657"/>
        <v>119353.65729940831</v>
      </c>
      <c r="T4618">
        <f t="shared" si="649"/>
        <v>46.159999999999386</v>
      </c>
      <c r="U4618" s="1">
        <f>Q4618/MainSheet!$C$22</f>
        <v>1</v>
      </c>
    </row>
    <row r="4619" spans="7:21">
      <c r="G4619">
        <f t="shared" si="650"/>
        <v>46.169999999999384</v>
      </c>
      <c r="H4619">
        <f t="shared" si="651"/>
        <v>198000</v>
      </c>
      <c r="I4619" s="2">
        <f>MIN(MainSheet!$C$10/MainSheet!$C$9,MainSheet!$K$9*60)</f>
        <v>660</v>
      </c>
      <c r="J4619" s="1">
        <f>IF(G4619&gt;MainSheet!$C$11,IF(J4618&gt;=0.999,1,(G4619-MainSheet!$C$11)*I4619/$B$2/60),0)</f>
        <v>1</v>
      </c>
      <c r="K4619" s="1">
        <f>IF(G4619&gt;MainSheet!$C$11+$B$6,IF(K4618&gt;=0.999,1,(G4619-MainSheet!$C$11-$B$6)*I4619/$C$2/60),0)</f>
        <v>1</v>
      </c>
      <c r="L4619" s="1">
        <f>IF(G4619&gt;MainSheet!$C$11+$B$6+$C$6,IF(L4618&gt;=0.999,1,(G4619-MainSheet!$C$11-$B$6-$C$6)*I4619/$D$2/60),0)</f>
        <v>1</v>
      </c>
      <c r="M4619">
        <f t="shared" si="652"/>
        <v>1</v>
      </c>
      <c r="N4619" s="2">
        <f t="shared" si="653"/>
        <v>3721.0526315789471</v>
      </c>
      <c r="O4619">
        <f t="shared" si="656"/>
        <v>977.02127659574455</v>
      </c>
      <c r="P4619">
        <f t="shared" si="654"/>
        <v>192000</v>
      </c>
      <c r="Q4619" s="2">
        <f t="shared" si="655"/>
        <v>196698.0739081747</v>
      </c>
      <c r="R4619">
        <f>Q4619/MainSheet!$C$8*(G4619-G4618)+R4618</f>
        <v>7397.2240739761191</v>
      </c>
      <c r="S4619">
        <f t="shared" si="657"/>
        <v>119386.44031172634</v>
      </c>
      <c r="T4619">
        <f t="shared" si="649"/>
        <v>46.169999999999384</v>
      </c>
      <c r="U4619" s="1">
        <f>Q4619/MainSheet!$C$22</f>
        <v>1</v>
      </c>
    </row>
    <row r="4620" spans="7:21">
      <c r="G4620">
        <f t="shared" si="650"/>
        <v>46.179999999999382</v>
      </c>
      <c r="H4620">
        <f t="shared" si="651"/>
        <v>198000</v>
      </c>
      <c r="I4620" s="2">
        <f>MIN(MainSheet!$C$10/MainSheet!$C$9,MainSheet!$K$9*60)</f>
        <v>660</v>
      </c>
      <c r="J4620" s="1">
        <f>IF(G4620&gt;MainSheet!$C$11,IF(J4619&gt;=0.999,1,(G4620-MainSheet!$C$11)*I4620/$B$2/60),0)</f>
        <v>1</v>
      </c>
      <c r="K4620" s="1">
        <f>IF(G4620&gt;MainSheet!$C$11+$B$6,IF(K4619&gt;=0.999,1,(G4620-MainSheet!$C$11-$B$6)*I4620/$C$2/60),0)</f>
        <v>1</v>
      </c>
      <c r="L4620" s="1">
        <f>IF(G4620&gt;MainSheet!$C$11+$B$6+$C$6,IF(L4619&gt;=0.999,1,(G4620-MainSheet!$C$11-$B$6-$C$6)*I4620/$D$2/60),0)</f>
        <v>1</v>
      </c>
      <c r="M4620">
        <f t="shared" si="652"/>
        <v>1</v>
      </c>
      <c r="N4620" s="2">
        <f t="shared" si="653"/>
        <v>3721.0526315789471</v>
      </c>
      <c r="O4620">
        <f t="shared" si="656"/>
        <v>977.02127659574455</v>
      </c>
      <c r="P4620">
        <f t="shared" si="654"/>
        <v>192000</v>
      </c>
      <c r="Q4620" s="2">
        <f t="shared" si="655"/>
        <v>196698.0739081747</v>
      </c>
      <c r="R4620">
        <f>Q4620/MainSheet!$C$8*(G4620-G4619)+R4619</f>
        <v>7399.255320466953</v>
      </c>
      <c r="S4620">
        <f t="shared" si="657"/>
        <v>119419.22332404437</v>
      </c>
      <c r="T4620">
        <f t="shared" si="649"/>
        <v>46.179999999999382</v>
      </c>
      <c r="U4620" s="1">
        <f>Q4620/MainSheet!$C$22</f>
        <v>1</v>
      </c>
    </row>
    <row r="4621" spans="7:21">
      <c r="G4621">
        <f t="shared" si="650"/>
        <v>46.18999999999938</v>
      </c>
      <c r="H4621">
        <f t="shared" si="651"/>
        <v>198000</v>
      </c>
      <c r="I4621" s="2">
        <f>MIN(MainSheet!$C$10/MainSheet!$C$9,MainSheet!$K$9*60)</f>
        <v>660</v>
      </c>
      <c r="J4621" s="1">
        <f>IF(G4621&gt;MainSheet!$C$11,IF(J4620&gt;=0.999,1,(G4621-MainSheet!$C$11)*I4621/$B$2/60),0)</f>
        <v>1</v>
      </c>
      <c r="K4621" s="1">
        <f>IF(G4621&gt;MainSheet!$C$11+$B$6,IF(K4620&gt;=0.999,1,(G4621-MainSheet!$C$11-$B$6)*I4621/$C$2/60),0)</f>
        <v>1</v>
      </c>
      <c r="L4621" s="1">
        <f>IF(G4621&gt;MainSheet!$C$11+$B$6+$C$6,IF(L4620&gt;=0.999,1,(G4621-MainSheet!$C$11-$B$6-$C$6)*I4621/$D$2/60),0)</f>
        <v>1</v>
      </c>
      <c r="M4621">
        <f t="shared" si="652"/>
        <v>1</v>
      </c>
      <c r="N4621" s="2">
        <f t="shared" si="653"/>
        <v>3721.0526315789471</v>
      </c>
      <c r="O4621">
        <f t="shared" si="656"/>
        <v>977.02127659574455</v>
      </c>
      <c r="P4621">
        <f t="shared" si="654"/>
        <v>192000</v>
      </c>
      <c r="Q4621" s="2">
        <f t="shared" si="655"/>
        <v>196698.0739081747</v>
      </c>
      <c r="R4621">
        <f>Q4621/MainSheet!$C$8*(G4621-G4620)+R4620</f>
        <v>7401.2865669577868</v>
      </c>
      <c r="S4621">
        <f t="shared" si="657"/>
        <v>119452.00633636241</v>
      </c>
      <c r="T4621">
        <f t="shared" si="649"/>
        <v>46.18999999999938</v>
      </c>
      <c r="U4621" s="1">
        <f>Q4621/MainSheet!$C$22</f>
        <v>1</v>
      </c>
    </row>
    <row r="4622" spans="7:21">
      <c r="G4622">
        <f t="shared" si="650"/>
        <v>46.199999999999378</v>
      </c>
      <c r="H4622">
        <f t="shared" si="651"/>
        <v>198000</v>
      </c>
      <c r="I4622" s="2">
        <f>MIN(MainSheet!$C$10/MainSheet!$C$9,MainSheet!$K$9*60)</f>
        <v>660</v>
      </c>
      <c r="J4622" s="1">
        <f>IF(G4622&gt;MainSheet!$C$11,IF(J4621&gt;=0.999,1,(G4622-MainSheet!$C$11)*I4622/$B$2/60),0)</f>
        <v>1</v>
      </c>
      <c r="K4622" s="1">
        <f>IF(G4622&gt;MainSheet!$C$11+$B$6,IF(K4621&gt;=0.999,1,(G4622-MainSheet!$C$11-$B$6)*I4622/$C$2/60),0)</f>
        <v>1</v>
      </c>
      <c r="L4622" s="1">
        <f>IF(G4622&gt;MainSheet!$C$11+$B$6+$C$6,IF(L4621&gt;=0.999,1,(G4622-MainSheet!$C$11-$B$6-$C$6)*I4622/$D$2/60),0)</f>
        <v>1</v>
      </c>
      <c r="M4622">
        <f t="shared" si="652"/>
        <v>1</v>
      </c>
      <c r="N4622" s="2">
        <f t="shared" si="653"/>
        <v>3721.0526315789471</v>
      </c>
      <c r="O4622">
        <f t="shared" si="656"/>
        <v>977.02127659574455</v>
      </c>
      <c r="P4622">
        <f t="shared" si="654"/>
        <v>192000</v>
      </c>
      <c r="Q4622" s="2">
        <f t="shared" si="655"/>
        <v>196698.0739081747</v>
      </c>
      <c r="R4622">
        <f>Q4622/MainSheet!$C$8*(G4622-G4621)+R4621</f>
        <v>7403.3178134486207</v>
      </c>
      <c r="S4622">
        <f t="shared" si="657"/>
        <v>119484.78934868044</v>
      </c>
      <c r="T4622">
        <f t="shared" si="649"/>
        <v>46.199999999999378</v>
      </c>
      <c r="U4622" s="1">
        <f>Q4622/MainSheet!$C$22</f>
        <v>1</v>
      </c>
    </row>
    <row r="4623" spans="7:21">
      <c r="G4623">
        <f t="shared" si="650"/>
        <v>46.209999999999376</v>
      </c>
      <c r="H4623">
        <f t="shared" si="651"/>
        <v>198000</v>
      </c>
      <c r="I4623" s="2">
        <f>MIN(MainSheet!$C$10/MainSheet!$C$9,MainSheet!$K$9*60)</f>
        <v>660</v>
      </c>
      <c r="J4623" s="1">
        <f>IF(G4623&gt;MainSheet!$C$11,IF(J4622&gt;=0.999,1,(G4623-MainSheet!$C$11)*I4623/$B$2/60),0)</f>
        <v>1</v>
      </c>
      <c r="K4623" s="1">
        <f>IF(G4623&gt;MainSheet!$C$11+$B$6,IF(K4622&gt;=0.999,1,(G4623-MainSheet!$C$11-$B$6)*I4623/$C$2/60),0)</f>
        <v>1</v>
      </c>
      <c r="L4623" s="1">
        <f>IF(G4623&gt;MainSheet!$C$11+$B$6+$C$6,IF(L4622&gt;=0.999,1,(G4623-MainSheet!$C$11-$B$6-$C$6)*I4623/$D$2/60),0)</f>
        <v>1</v>
      </c>
      <c r="M4623">
        <f t="shared" si="652"/>
        <v>1</v>
      </c>
      <c r="N4623" s="2">
        <f t="shared" si="653"/>
        <v>3721.0526315789471</v>
      </c>
      <c r="O4623">
        <f t="shared" si="656"/>
        <v>977.02127659574455</v>
      </c>
      <c r="P4623">
        <f t="shared" si="654"/>
        <v>192000</v>
      </c>
      <c r="Q4623" s="2">
        <f t="shared" si="655"/>
        <v>196698.0739081747</v>
      </c>
      <c r="R4623">
        <f>Q4623/MainSheet!$C$8*(G4623-G4622)+R4622</f>
        <v>7405.3490599394545</v>
      </c>
      <c r="S4623">
        <f t="shared" si="657"/>
        <v>119517.57236099847</v>
      </c>
      <c r="T4623">
        <f t="shared" si="649"/>
        <v>46.209999999999376</v>
      </c>
      <c r="U4623" s="1">
        <f>Q4623/MainSheet!$C$22</f>
        <v>1</v>
      </c>
    </row>
    <row r="4624" spans="7:21">
      <c r="G4624">
        <f t="shared" si="650"/>
        <v>46.219999999999374</v>
      </c>
      <c r="H4624">
        <f t="shared" si="651"/>
        <v>198000</v>
      </c>
      <c r="I4624" s="2">
        <f>MIN(MainSheet!$C$10/MainSheet!$C$9,MainSheet!$K$9*60)</f>
        <v>660</v>
      </c>
      <c r="J4624" s="1">
        <f>IF(G4624&gt;MainSheet!$C$11,IF(J4623&gt;=0.999,1,(G4624-MainSheet!$C$11)*I4624/$B$2/60),0)</f>
        <v>1</v>
      </c>
      <c r="K4624" s="1">
        <f>IF(G4624&gt;MainSheet!$C$11+$B$6,IF(K4623&gt;=0.999,1,(G4624-MainSheet!$C$11-$B$6)*I4624/$C$2/60),0)</f>
        <v>1</v>
      </c>
      <c r="L4624" s="1">
        <f>IF(G4624&gt;MainSheet!$C$11+$B$6+$C$6,IF(L4623&gt;=0.999,1,(G4624-MainSheet!$C$11-$B$6-$C$6)*I4624/$D$2/60),0)</f>
        <v>1</v>
      </c>
      <c r="M4624">
        <f t="shared" si="652"/>
        <v>1</v>
      </c>
      <c r="N4624" s="2">
        <f t="shared" si="653"/>
        <v>3721.0526315789471</v>
      </c>
      <c r="O4624">
        <f t="shared" si="656"/>
        <v>977.02127659574455</v>
      </c>
      <c r="P4624">
        <f t="shared" si="654"/>
        <v>192000</v>
      </c>
      <c r="Q4624" s="2">
        <f t="shared" si="655"/>
        <v>196698.0739081747</v>
      </c>
      <c r="R4624">
        <f>Q4624/MainSheet!$C$8*(G4624-G4623)+R4623</f>
        <v>7407.3803064302883</v>
      </c>
      <c r="S4624">
        <f t="shared" si="657"/>
        <v>119550.3553733165</v>
      </c>
      <c r="T4624">
        <f t="shared" si="649"/>
        <v>46.219999999999374</v>
      </c>
      <c r="U4624" s="1">
        <f>Q4624/MainSheet!$C$22</f>
        <v>1</v>
      </c>
    </row>
    <row r="4625" spans="7:21">
      <c r="G4625">
        <f t="shared" si="650"/>
        <v>46.229999999999372</v>
      </c>
      <c r="H4625">
        <f t="shared" si="651"/>
        <v>198000</v>
      </c>
      <c r="I4625" s="2">
        <f>MIN(MainSheet!$C$10/MainSheet!$C$9,MainSheet!$K$9*60)</f>
        <v>660</v>
      </c>
      <c r="J4625" s="1">
        <f>IF(G4625&gt;MainSheet!$C$11,IF(J4624&gt;=0.999,1,(G4625-MainSheet!$C$11)*I4625/$B$2/60),0)</f>
        <v>1</v>
      </c>
      <c r="K4625" s="1">
        <f>IF(G4625&gt;MainSheet!$C$11+$B$6,IF(K4624&gt;=0.999,1,(G4625-MainSheet!$C$11-$B$6)*I4625/$C$2/60),0)</f>
        <v>1</v>
      </c>
      <c r="L4625" s="1">
        <f>IF(G4625&gt;MainSheet!$C$11+$B$6+$C$6,IF(L4624&gt;=0.999,1,(G4625-MainSheet!$C$11-$B$6-$C$6)*I4625/$D$2/60),0)</f>
        <v>1</v>
      </c>
      <c r="M4625">
        <f t="shared" si="652"/>
        <v>1</v>
      </c>
      <c r="N4625" s="2">
        <f t="shared" si="653"/>
        <v>3721.0526315789471</v>
      </c>
      <c r="O4625">
        <f t="shared" si="656"/>
        <v>977.02127659574455</v>
      </c>
      <c r="P4625">
        <f t="shared" si="654"/>
        <v>192000</v>
      </c>
      <c r="Q4625" s="2">
        <f t="shared" si="655"/>
        <v>196698.0739081747</v>
      </c>
      <c r="R4625">
        <f>Q4625/MainSheet!$C$8*(G4625-G4624)+R4624</f>
        <v>7409.4115529211222</v>
      </c>
      <c r="S4625">
        <f t="shared" si="657"/>
        <v>119583.13838563453</v>
      </c>
      <c r="T4625">
        <f t="shared" si="649"/>
        <v>46.229999999999372</v>
      </c>
      <c r="U4625" s="1">
        <f>Q4625/MainSheet!$C$22</f>
        <v>1</v>
      </c>
    </row>
    <row r="4626" spans="7:21">
      <c r="G4626">
        <f t="shared" si="650"/>
        <v>46.23999999999937</v>
      </c>
      <c r="H4626">
        <f t="shared" si="651"/>
        <v>198000</v>
      </c>
      <c r="I4626" s="2">
        <f>MIN(MainSheet!$C$10/MainSheet!$C$9,MainSheet!$K$9*60)</f>
        <v>660</v>
      </c>
      <c r="J4626" s="1">
        <f>IF(G4626&gt;MainSheet!$C$11,IF(J4625&gt;=0.999,1,(G4626-MainSheet!$C$11)*I4626/$B$2/60),0)</f>
        <v>1</v>
      </c>
      <c r="K4626" s="1">
        <f>IF(G4626&gt;MainSheet!$C$11+$B$6,IF(K4625&gt;=0.999,1,(G4626-MainSheet!$C$11-$B$6)*I4626/$C$2/60),0)</f>
        <v>1</v>
      </c>
      <c r="L4626" s="1">
        <f>IF(G4626&gt;MainSheet!$C$11+$B$6+$C$6,IF(L4625&gt;=0.999,1,(G4626-MainSheet!$C$11-$B$6-$C$6)*I4626/$D$2/60),0)</f>
        <v>1</v>
      </c>
      <c r="M4626">
        <f t="shared" si="652"/>
        <v>1</v>
      </c>
      <c r="N4626" s="2">
        <f t="shared" si="653"/>
        <v>3721.0526315789471</v>
      </c>
      <c r="O4626">
        <f t="shared" si="656"/>
        <v>977.02127659574455</v>
      </c>
      <c r="P4626">
        <f t="shared" si="654"/>
        <v>192000</v>
      </c>
      <c r="Q4626" s="2">
        <f t="shared" si="655"/>
        <v>196698.0739081747</v>
      </c>
      <c r="R4626">
        <f>Q4626/MainSheet!$C$8*(G4626-G4625)+R4625</f>
        <v>7411.442799411956</v>
      </c>
      <c r="S4626">
        <f t="shared" si="657"/>
        <v>119615.92139795257</v>
      </c>
      <c r="T4626">
        <f t="shared" si="649"/>
        <v>46.23999999999937</v>
      </c>
      <c r="U4626" s="1">
        <f>Q4626/MainSheet!$C$22</f>
        <v>1</v>
      </c>
    </row>
    <row r="4627" spans="7:21">
      <c r="G4627">
        <f t="shared" si="650"/>
        <v>46.249999999999368</v>
      </c>
      <c r="H4627">
        <f t="shared" si="651"/>
        <v>198000</v>
      </c>
      <c r="I4627" s="2">
        <f>MIN(MainSheet!$C$10/MainSheet!$C$9,MainSheet!$K$9*60)</f>
        <v>660</v>
      </c>
      <c r="J4627" s="1">
        <f>IF(G4627&gt;MainSheet!$C$11,IF(J4626&gt;=0.999,1,(G4627-MainSheet!$C$11)*I4627/$B$2/60),0)</f>
        <v>1</v>
      </c>
      <c r="K4627" s="1">
        <f>IF(G4627&gt;MainSheet!$C$11+$B$6,IF(K4626&gt;=0.999,1,(G4627-MainSheet!$C$11-$B$6)*I4627/$C$2/60),0)</f>
        <v>1</v>
      </c>
      <c r="L4627" s="1">
        <f>IF(G4627&gt;MainSheet!$C$11+$B$6+$C$6,IF(L4626&gt;=0.999,1,(G4627-MainSheet!$C$11-$B$6-$C$6)*I4627/$D$2/60),0)</f>
        <v>1</v>
      </c>
      <c r="M4627">
        <f t="shared" si="652"/>
        <v>1</v>
      </c>
      <c r="N4627" s="2">
        <f t="shared" si="653"/>
        <v>3721.0526315789471</v>
      </c>
      <c r="O4627">
        <f t="shared" si="656"/>
        <v>977.02127659574455</v>
      </c>
      <c r="P4627">
        <f t="shared" si="654"/>
        <v>192000</v>
      </c>
      <c r="Q4627" s="2">
        <f t="shared" si="655"/>
        <v>196698.0739081747</v>
      </c>
      <c r="R4627">
        <f>Q4627/MainSheet!$C$8*(G4627-G4626)+R4626</f>
        <v>7413.4740459027898</v>
      </c>
      <c r="S4627">
        <f t="shared" si="657"/>
        <v>119648.7044102706</v>
      </c>
      <c r="T4627">
        <f t="shared" si="649"/>
        <v>46.249999999999368</v>
      </c>
      <c r="U4627" s="1">
        <f>Q4627/MainSheet!$C$22</f>
        <v>1</v>
      </c>
    </row>
    <row r="4628" spans="7:21">
      <c r="G4628">
        <f t="shared" si="650"/>
        <v>46.259999999999366</v>
      </c>
      <c r="H4628">
        <f t="shared" si="651"/>
        <v>198000</v>
      </c>
      <c r="I4628" s="2">
        <f>MIN(MainSheet!$C$10/MainSheet!$C$9,MainSheet!$K$9*60)</f>
        <v>660</v>
      </c>
      <c r="J4628" s="1">
        <f>IF(G4628&gt;MainSheet!$C$11,IF(J4627&gt;=0.999,1,(G4628-MainSheet!$C$11)*I4628/$B$2/60),0)</f>
        <v>1</v>
      </c>
      <c r="K4628" s="1">
        <f>IF(G4628&gt;MainSheet!$C$11+$B$6,IF(K4627&gt;=0.999,1,(G4628-MainSheet!$C$11-$B$6)*I4628/$C$2/60),0)</f>
        <v>1</v>
      </c>
      <c r="L4628" s="1">
        <f>IF(G4628&gt;MainSheet!$C$11+$B$6+$C$6,IF(L4627&gt;=0.999,1,(G4628-MainSheet!$C$11-$B$6-$C$6)*I4628/$D$2/60),0)</f>
        <v>1</v>
      </c>
      <c r="M4628">
        <f t="shared" si="652"/>
        <v>1</v>
      </c>
      <c r="N4628" s="2">
        <f t="shared" si="653"/>
        <v>3721.0526315789471</v>
      </c>
      <c r="O4628">
        <f t="shared" si="656"/>
        <v>977.02127659574455</v>
      </c>
      <c r="P4628">
        <f t="shared" si="654"/>
        <v>192000</v>
      </c>
      <c r="Q4628" s="2">
        <f t="shared" si="655"/>
        <v>196698.0739081747</v>
      </c>
      <c r="R4628">
        <f>Q4628/MainSheet!$C$8*(G4628-G4627)+R4627</f>
        <v>7415.5052923936237</v>
      </c>
      <c r="S4628">
        <f t="shared" si="657"/>
        <v>119681.48742258863</v>
      </c>
      <c r="T4628">
        <f t="shared" si="649"/>
        <v>46.259999999999366</v>
      </c>
      <c r="U4628" s="1">
        <f>Q4628/MainSheet!$C$22</f>
        <v>1</v>
      </c>
    </row>
    <row r="4629" spans="7:21">
      <c r="G4629">
        <f t="shared" si="650"/>
        <v>46.269999999999364</v>
      </c>
      <c r="H4629">
        <f t="shared" si="651"/>
        <v>198000</v>
      </c>
      <c r="I4629" s="2">
        <f>MIN(MainSheet!$C$10/MainSheet!$C$9,MainSheet!$K$9*60)</f>
        <v>660</v>
      </c>
      <c r="J4629" s="1">
        <f>IF(G4629&gt;MainSheet!$C$11,IF(J4628&gt;=0.999,1,(G4629-MainSheet!$C$11)*I4629/$B$2/60),0)</f>
        <v>1</v>
      </c>
      <c r="K4629" s="1">
        <f>IF(G4629&gt;MainSheet!$C$11+$B$6,IF(K4628&gt;=0.999,1,(G4629-MainSheet!$C$11-$B$6)*I4629/$C$2/60),0)</f>
        <v>1</v>
      </c>
      <c r="L4629" s="1">
        <f>IF(G4629&gt;MainSheet!$C$11+$B$6+$C$6,IF(L4628&gt;=0.999,1,(G4629-MainSheet!$C$11-$B$6-$C$6)*I4629/$D$2/60),0)</f>
        <v>1</v>
      </c>
      <c r="M4629">
        <f t="shared" si="652"/>
        <v>1</v>
      </c>
      <c r="N4629" s="2">
        <f t="shared" si="653"/>
        <v>3721.0526315789471</v>
      </c>
      <c r="O4629">
        <f t="shared" si="656"/>
        <v>977.02127659574455</v>
      </c>
      <c r="P4629">
        <f t="shared" si="654"/>
        <v>192000</v>
      </c>
      <c r="Q4629" s="2">
        <f t="shared" si="655"/>
        <v>196698.0739081747</v>
      </c>
      <c r="R4629">
        <f>Q4629/MainSheet!$C$8*(G4629-G4628)+R4628</f>
        <v>7417.5365388844575</v>
      </c>
      <c r="S4629">
        <f t="shared" si="657"/>
        <v>119714.27043490666</v>
      </c>
      <c r="T4629">
        <f t="shared" si="649"/>
        <v>46.269999999999364</v>
      </c>
      <c r="U4629" s="1">
        <f>Q4629/MainSheet!$C$22</f>
        <v>1</v>
      </c>
    </row>
    <row r="4630" spans="7:21">
      <c r="G4630">
        <f t="shared" si="650"/>
        <v>46.279999999999362</v>
      </c>
      <c r="H4630">
        <f t="shared" si="651"/>
        <v>198000</v>
      </c>
      <c r="I4630" s="2">
        <f>MIN(MainSheet!$C$10/MainSheet!$C$9,MainSheet!$K$9*60)</f>
        <v>660</v>
      </c>
      <c r="J4630" s="1">
        <f>IF(G4630&gt;MainSheet!$C$11,IF(J4629&gt;=0.999,1,(G4630-MainSheet!$C$11)*I4630/$B$2/60),0)</f>
        <v>1</v>
      </c>
      <c r="K4630" s="1">
        <f>IF(G4630&gt;MainSheet!$C$11+$B$6,IF(K4629&gt;=0.999,1,(G4630-MainSheet!$C$11-$B$6)*I4630/$C$2/60),0)</f>
        <v>1</v>
      </c>
      <c r="L4630" s="1">
        <f>IF(G4630&gt;MainSheet!$C$11+$B$6+$C$6,IF(L4629&gt;=0.999,1,(G4630-MainSheet!$C$11-$B$6-$C$6)*I4630/$D$2/60),0)</f>
        <v>1</v>
      </c>
      <c r="M4630">
        <f t="shared" si="652"/>
        <v>1</v>
      </c>
      <c r="N4630" s="2">
        <f t="shared" si="653"/>
        <v>3721.0526315789471</v>
      </c>
      <c r="O4630">
        <f t="shared" si="656"/>
        <v>977.02127659574455</v>
      </c>
      <c r="P4630">
        <f t="shared" si="654"/>
        <v>192000</v>
      </c>
      <c r="Q4630" s="2">
        <f t="shared" si="655"/>
        <v>196698.0739081747</v>
      </c>
      <c r="R4630">
        <f>Q4630/MainSheet!$C$8*(G4630-G4629)+R4629</f>
        <v>7419.5677853752914</v>
      </c>
      <c r="S4630">
        <f t="shared" si="657"/>
        <v>119747.05344722469</v>
      </c>
      <c r="T4630">
        <f t="shared" si="649"/>
        <v>46.279999999999362</v>
      </c>
      <c r="U4630" s="1">
        <f>Q4630/MainSheet!$C$22</f>
        <v>1</v>
      </c>
    </row>
    <row r="4631" spans="7:21">
      <c r="G4631">
        <f t="shared" si="650"/>
        <v>46.28999999999936</v>
      </c>
      <c r="H4631">
        <f t="shared" si="651"/>
        <v>198000</v>
      </c>
      <c r="I4631" s="2">
        <f>MIN(MainSheet!$C$10/MainSheet!$C$9,MainSheet!$K$9*60)</f>
        <v>660</v>
      </c>
      <c r="J4631" s="1">
        <f>IF(G4631&gt;MainSheet!$C$11,IF(J4630&gt;=0.999,1,(G4631-MainSheet!$C$11)*I4631/$B$2/60),0)</f>
        <v>1</v>
      </c>
      <c r="K4631" s="1">
        <f>IF(G4631&gt;MainSheet!$C$11+$B$6,IF(K4630&gt;=0.999,1,(G4631-MainSheet!$C$11-$B$6)*I4631/$C$2/60),0)</f>
        <v>1</v>
      </c>
      <c r="L4631" s="1">
        <f>IF(G4631&gt;MainSheet!$C$11+$B$6+$C$6,IF(L4630&gt;=0.999,1,(G4631-MainSheet!$C$11-$B$6-$C$6)*I4631/$D$2/60),0)</f>
        <v>1</v>
      </c>
      <c r="M4631">
        <f t="shared" si="652"/>
        <v>1</v>
      </c>
      <c r="N4631" s="2">
        <f t="shared" si="653"/>
        <v>3721.0526315789471</v>
      </c>
      <c r="O4631">
        <f t="shared" si="656"/>
        <v>977.02127659574455</v>
      </c>
      <c r="P4631">
        <f t="shared" si="654"/>
        <v>192000</v>
      </c>
      <c r="Q4631" s="2">
        <f t="shared" si="655"/>
        <v>196698.0739081747</v>
      </c>
      <c r="R4631">
        <f>Q4631/MainSheet!$C$8*(G4631-G4630)+R4630</f>
        <v>7421.5990318661252</v>
      </c>
      <c r="S4631">
        <f t="shared" si="657"/>
        <v>119779.83645954273</v>
      </c>
      <c r="T4631">
        <f t="shared" si="649"/>
        <v>46.28999999999936</v>
      </c>
      <c r="U4631" s="1">
        <f>Q4631/MainSheet!$C$22</f>
        <v>1</v>
      </c>
    </row>
    <row r="4632" spans="7:21">
      <c r="G4632">
        <f t="shared" si="650"/>
        <v>46.299999999999358</v>
      </c>
      <c r="H4632">
        <f t="shared" si="651"/>
        <v>198000</v>
      </c>
      <c r="I4632" s="2">
        <f>MIN(MainSheet!$C$10/MainSheet!$C$9,MainSheet!$K$9*60)</f>
        <v>660</v>
      </c>
      <c r="J4632" s="1">
        <f>IF(G4632&gt;MainSheet!$C$11,IF(J4631&gt;=0.999,1,(G4632-MainSheet!$C$11)*I4632/$B$2/60),0)</f>
        <v>1</v>
      </c>
      <c r="K4632" s="1">
        <f>IF(G4632&gt;MainSheet!$C$11+$B$6,IF(K4631&gt;=0.999,1,(G4632-MainSheet!$C$11-$B$6)*I4632/$C$2/60),0)</f>
        <v>1</v>
      </c>
      <c r="L4632" s="1">
        <f>IF(G4632&gt;MainSheet!$C$11+$B$6+$C$6,IF(L4631&gt;=0.999,1,(G4632-MainSheet!$C$11-$B$6-$C$6)*I4632/$D$2/60),0)</f>
        <v>1</v>
      </c>
      <c r="M4632">
        <f t="shared" si="652"/>
        <v>1</v>
      </c>
      <c r="N4632" s="2">
        <f t="shared" si="653"/>
        <v>3721.0526315789471</v>
      </c>
      <c r="O4632">
        <f t="shared" si="656"/>
        <v>977.02127659574455</v>
      </c>
      <c r="P4632">
        <f t="shared" si="654"/>
        <v>192000</v>
      </c>
      <c r="Q4632" s="2">
        <f t="shared" si="655"/>
        <v>196698.0739081747</v>
      </c>
      <c r="R4632">
        <f>Q4632/MainSheet!$C$8*(G4632-G4631)+R4631</f>
        <v>7423.630278356959</v>
      </c>
      <c r="S4632">
        <f t="shared" si="657"/>
        <v>119812.61947186076</v>
      </c>
      <c r="T4632">
        <f t="shared" si="649"/>
        <v>46.299999999999358</v>
      </c>
      <c r="U4632" s="1">
        <f>Q4632/MainSheet!$C$22</f>
        <v>1</v>
      </c>
    </row>
    <row r="4633" spans="7:21">
      <c r="G4633">
        <f t="shared" si="650"/>
        <v>46.309999999999356</v>
      </c>
      <c r="H4633">
        <f t="shared" si="651"/>
        <v>198000</v>
      </c>
      <c r="I4633" s="2">
        <f>MIN(MainSheet!$C$10/MainSheet!$C$9,MainSheet!$K$9*60)</f>
        <v>660</v>
      </c>
      <c r="J4633" s="1">
        <f>IF(G4633&gt;MainSheet!$C$11,IF(J4632&gt;=0.999,1,(G4633-MainSheet!$C$11)*I4633/$B$2/60),0)</f>
        <v>1</v>
      </c>
      <c r="K4633" s="1">
        <f>IF(G4633&gt;MainSheet!$C$11+$B$6,IF(K4632&gt;=0.999,1,(G4633-MainSheet!$C$11-$B$6)*I4633/$C$2/60),0)</f>
        <v>1</v>
      </c>
      <c r="L4633" s="1">
        <f>IF(G4633&gt;MainSheet!$C$11+$B$6+$C$6,IF(L4632&gt;=0.999,1,(G4633-MainSheet!$C$11-$B$6-$C$6)*I4633/$D$2/60),0)</f>
        <v>1</v>
      </c>
      <c r="M4633">
        <f t="shared" si="652"/>
        <v>1</v>
      </c>
      <c r="N4633" s="2">
        <f t="shared" si="653"/>
        <v>3721.0526315789471</v>
      </c>
      <c r="O4633">
        <f t="shared" si="656"/>
        <v>977.02127659574455</v>
      </c>
      <c r="P4633">
        <f t="shared" si="654"/>
        <v>192000</v>
      </c>
      <c r="Q4633" s="2">
        <f t="shared" si="655"/>
        <v>196698.0739081747</v>
      </c>
      <c r="R4633">
        <f>Q4633/MainSheet!$C$8*(G4633-G4632)+R4632</f>
        <v>7425.6615248477929</v>
      </c>
      <c r="S4633">
        <f t="shared" si="657"/>
        <v>119845.40248417879</v>
      </c>
      <c r="T4633">
        <f t="shared" si="649"/>
        <v>46.309999999999356</v>
      </c>
      <c r="U4633" s="1">
        <f>Q4633/MainSheet!$C$22</f>
        <v>1</v>
      </c>
    </row>
    <row r="4634" spans="7:21">
      <c r="G4634">
        <f t="shared" si="650"/>
        <v>46.319999999999354</v>
      </c>
      <c r="H4634">
        <f t="shared" si="651"/>
        <v>198000</v>
      </c>
      <c r="I4634" s="2">
        <f>MIN(MainSheet!$C$10/MainSheet!$C$9,MainSheet!$K$9*60)</f>
        <v>660</v>
      </c>
      <c r="J4634" s="1">
        <f>IF(G4634&gt;MainSheet!$C$11,IF(J4633&gt;=0.999,1,(G4634-MainSheet!$C$11)*I4634/$B$2/60),0)</f>
        <v>1</v>
      </c>
      <c r="K4634" s="1">
        <f>IF(G4634&gt;MainSheet!$C$11+$B$6,IF(K4633&gt;=0.999,1,(G4634-MainSheet!$C$11-$B$6)*I4634/$C$2/60),0)</f>
        <v>1</v>
      </c>
      <c r="L4634" s="1">
        <f>IF(G4634&gt;MainSheet!$C$11+$B$6+$C$6,IF(L4633&gt;=0.999,1,(G4634-MainSheet!$C$11-$B$6-$C$6)*I4634/$D$2/60),0)</f>
        <v>1</v>
      </c>
      <c r="M4634">
        <f t="shared" si="652"/>
        <v>1</v>
      </c>
      <c r="N4634" s="2">
        <f t="shared" si="653"/>
        <v>3721.0526315789471</v>
      </c>
      <c r="O4634">
        <f t="shared" si="656"/>
        <v>977.02127659574455</v>
      </c>
      <c r="P4634">
        <f t="shared" si="654"/>
        <v>192000</v>
      </c>
      <c r="Q4634" s="2">
        <f t="shared" si="655"/>
        <v>196698.0739081747</v>
      </c>
      <c r="R4634">
        <f>Q4634/MainSheet!$C$8*(G4634-G4633)+R4633</f>
        <v>7427.6927713386267</v>
      </c>
      <c r="S4634">
        <f t="shared" si="657"/>
        <v>119878.18549649682</v>
      </c>
      <c r="T4634">
        <f t="shared" si="649"/>
        <v>46.319999999999354</v>
      </c>
      <c r="U4634" s="1">
        <f>Q4634/MainSheet!$C$22</f>
        <v>1</v>
      </c>
    </row>
    <row r="4635" spans="7:21">
      <c r="G4635">
        <f t="shared" si="650"/>
        <v>46.329999999999352</v>
      </c>
      <c r="H4635">
        <f t="shared" si="651"/>
        <v>198000</v>
      </c>
      <c r="I4635" s="2">
        <f>MIN(MainSheet!$C$10/MainSheet!$C$9,MainSheet!$K$9*60)</f>
        <v>660</v>
      </c>
      <c r="J4635" s="1">
        <f>IF(G4635&gt;MainSheet!$C$11,IF(J4634&gt;=0.999,1,(G4635-MainSheet!$C$11)*I4635/$B$2/60),0)</f>
        <v>1</v>
      </c>
      <c r="K4635" s="1">
        <f>IF(G4635&gt;MainSheet!$C$11+$B$6,IF(K4634&gt;=0.999,1,(G4635-MainSheet!$C$11-$B$6)*I4635/$C$2/60),0)</f>
        <v>1</v>
      </c>
      <c r="L4635" s="1">
        <f>IF(G4635&gt;MainSheet!$C$11+$B$6+$C$6,IF(L4634&gt;=0.999,1,(G4635-MainSheet!$C$11-$B$6-$C$6)*I4635/$D$2/60),0)</f>
        <v>1</v>
      </c>
      <c r="M4635">
        <f t="shared" si="652"/>
        <v>1</v>
      </c>
      <c r="N4635" s="2">
        <f t="shared" si="653"/>
        <v>3721.0526315789471</v>
      </c>
      <c r="O4635">
        <f t="shared" si="656"/>
        <v>977.02127659574455</v>
      </c>
      <c r="P4635">
        <f t="shared" si="654"/>
        <v>192000</v>
      </c>
      <c r="Q4635" s="2">
        <f t="shared" si="655"/>
        <v>196698.0739081747</v>
      </c>
      <c r="R4635">
        <f>Q4635/MainSheet!$C$8*(G4635-G4634)+R4634</f>
        <v>7429.7240178294605</v>
      </c>
      <c r="S4635">
        <f t="shared" si="657"/>
        <v>119910.96850881485</v>
      </c>
      <c r="T4635">
        <f t="shared" si="649"/>
        <v>46.329999999999352</v>
      </c>
      <c r="U4635" s="1">
        <f>Q4635/MainSheet!$C$22</f>
        <v>1</v>
      </c>
    </row>
    <row r="4636" spans="7:21">
      <c r="G4636">
        <f t="shared" si="650"/>
        <v>46.33999999999935</v>
      </c>
      <c r="H4636">
        <f t="shared" si="651"/>
        <v>198000</v>
      </c>
      <c r="I4636" s="2">
        <f>MIN(MainSheet!$C$10/MainSheet!$C$9,MainSheet!$K$9*60)</f>
        <v>660</v>
      </c>
      <c r="J4636" s="1">
        <f>IF(G4636&gt;MainSheet!$C$11,IF(J4635&gt;=0.999,1,(G4636-MainSheet!$C$11)*I4636/$B$2/60),0)</f>
        <v>1</v>
      </c>
      <c r="K4636" s="1">
        <f>IF(G4636&gt;MainSheet!$C$11+$B$6,IF(K4635&gt;=0.999,1,(G4636-MainSheet!$C$11-$B$6)*I4636/$C$2/60),0)</f>
        <v>1</v>
      </c>
      <c r="L4636" s="1">
        <f>IF(G4636&gt;MainSheet!$C$11+$B$6+$C$6,IF(L4635&gt;=0.999,1,(G4636-MainSheet!$C$11-$B$6-$C$6)*I4636/$D$2/60),0)</f>
        <v>1</v>
      </c>
      <c r="M4636">
        <f t="shared" si="652"/>
        <v>1</v>
      </c>
      <c r="N4636" s="2">
        <f t="shared" si="653"/>
        <v>3721.0526315789471</v>
      </c>
      <c r="O4636">
        <f t="shared" si="656"/>
        <v>977.02127659574455</v>
      </c>
      <c r="P4636">
        <f t="shared" si="654"/>
        <v>192000</v>
      </c>
      <c r="Q4636" s="2">
        <f t="shared" si="655"/>
        <v>196698.0739081747</v>
      </c>
      <c r="R4636">
        <f>Q4636/MainSheet!$C$8*(G4636-G4635)+R4635</f>
        <v>7431.7552643202944</v>
      </c>
      <c r="S4636">
        <f t="shared" si="657"/>
        <v>119943.75152113289</v>
      </c>
      <c r="T4636">
        <f t="shared" si="649"/>
        <v>46.33999999999935</v>
      </c>
      <c r="U4636" s="1">
        <f>Q4636/MainSheet!$C$22</f>
        <v>1</v>
      </c>
    </row>
    <row r="4637" spans="7:21">
      <c r="G4637">
        <f t="shared" si="650"/>
        <v>46.349999999999348</v>
      </c>
      <c r="H4637">
        <f t="shared" si="651"/>
        <v>198000</v>
      </c>
      <c r="I4637" s="2">
        <f>MIN(MainSheet!$C$10/MainSheet!$C$9,MainSheet!$K$9*60)</f>
        <v>660</v>
      </c>
      <c r="J4637" s="1">
        <f>IF(G4637&gt;MainSheet!$C$11,IF(J4636&gt;=0.999,1,(G4637-MainSheet!$C$11)*I4637/$B$2/60),0)</f>
        <v>1</v>
      </c>
      <c r="K4637" s="1">
        <f>IF(G4637&gt;MainSheet!$C$11+$B$6,IF(K4636&gt;=0.999,1,(G4637-MainSheet!$C$11-$B$6)*I4637/$C$2/60),0)</f>
        <v>1</v>
      </c>
      <c r="L4637" s="1">
        <f>IF(G4637&gt;MainSheet!$C$11+$B$6+$C$6,IF(L4636&gt;=0.999,1,(G4637-MainSheet!$C$11-$B$6-$C$6)*I4637/$D$2/60),0)</f>
        <v>1</v>
      </c>
      <c r="M4637">
        <f t="shared" si="652"/>
        <v>1</v>
      </c>
      <c r="N4637" s="2">
        <f t="shared" si="653"/>
        <v>3721.0526315789471</v>
      </c>
      <c r="O4637">
        <f t="shared" si="656"/>
        <v>977.02127659574455</v>
      </c>
      <c r="P4637">
        <f t="shared" si="654"/>
        <v>192000</v>
      </c>
      <c r="Q4637" s="2">
        <f t="shared" si="655"/>
        <v>196698.0739081747</v>
      </c>
      <c r="R4637">
        <f>Q4637/MainSheet!$C$8*(G4637-G4636)+R4636</f>
        <v>7433.7865108111282</v>
      </c>
      <c r="S4637">
        <f t="shared" si="657"/>
        <v>119976.53453345092</v>
      </c>
      <c r="T4637">
        <f t="shared" si="649"/>
        <v>46.349999999999348</v>
      </c>
      <c r="U4637" s="1">
        <f>Q4637/MainSheet!$C$22</f>
        <v>1</v>
      </c>
    </row>
    <row r="4638" spans="7:21">
      <c r="G4638">
        <f t="shared" si="650"/>
        <v>46.359999999999346</v>
      </c>
      <c r="H4638">
        <f t="shared" si="651"/>
        <v>198000</v>
      </c>
      <c r="I4638" s="2">
        <f>MIN(MainSheet!$C$10/MainSheet!$C$9,MainSheet!$K$9*60)</f>
        <v>660</v>
      </c>
      <c r="J4638" s="1">
        <f>IF(G4638&gt;MainSheet!$C$11,IF(J4637&gt;=0.999,1,(G4638-MainSheet!$C$11)*I4638/$B$2/60),0)</f>
        <v>1</v>
      </c>
      <c r="K4638" s="1">
        <f>IF(G4638&gt;MainSheet!$C$11+$B$6,IF(K4637&gt;=0.999,1,(G4638-MainSheet!$C$11-$B$6)*I4638/$C$2/60),0)</f>
        <v>1</v>
      </c>
      <c r="L4638" s="1">
        <f>IF(G4638&gt;MainSheet!$C$11+$B$6+$C$6,IF(L4637&gt;=0.999,1,(G4638-MainSheet!$C$11-$B$6-$C$6)*I4638/$D$2/60),0)</f>
        <v>1</v>
      </c>
      <c r="M4638">
        <f t="shared" si="652"/>
        <v>1</v>
      </c>
      <c r="N4638" s="2">
        <f t="shared" si="653"/>
        <v>3721.0526315789471</v>
      </c>
      <c r="O4638">
        <f t="shared" si="656"/>
        <v>977.02127659574455</v>
      </c>
      <c r="P4638">
        <f t="shared" si="654"/>
        <v>192000</v>
      </c>
      <c r="Q4638" s="2">
        <f t="shared" si="655"/>
        <v>196698.0739081747</v>
      </c>
      <c r="R4638">
        <f>Q4638/MainSheet!$C$8*(G4638-G4637)+R4637</f>
        <v>7435.817757301962</v>
      </c>
      <c r="S4638">
        <f t="shared" si="657"/>
        <v>120009.31754576895</v>
      </c>
      <c r="T4638">
        <f t="shared" si="649"/>
        <v>46.359999999999346</v>
      </c>
      <c r="U4638" s="1">
        <f>Q4638/MainSheet!$C$22</f>
        <v>1</v>
      </c>
    </row>
    <row r="4639" spans="7:21">
      <c r="G4639">
        <f t="shared" si="650"/>
        <v>46.369999999999344</v>
      </c>
      <c r="H4639">
        <f t="shared" si="651"/>
        <v>198000</v>
      </c>
      <c r="I4639" s="2">
        <f>MIN(MainSheet!$C$10/MainSheet!$C$9,MainSheet!$K$9*60)</f>
        <v>660</v>
      </c>
      <c r="J4639" s="1">
        <f>IF(G4639&gt;MainSheet!$C$11,IF(J4638&gt;=0.999,1,(G4639-MainSheet!$C$11)*I4639/$B$2/60),0)</f>
        <v>1</v>
      </c>
      <c r="K4639" s="1">
        <f>IF(G4639&gt;MainSheet!$C$11+$B$6,IF(K4638&gt;=0.999,1,(G4639-MainSheet!$C$11-$B$6)*I4639/$C$2/60),0)</f>
        <v>1</v>
      </c>
      <c r="L4639" s="1">
        <f>IF(G4639&gt;MainSheet!$C$11+$B$6+$C$6,IF(L4638&gt;=0.999,1,(G4639-MainSheet!$C$11-$B$6-$C$6)*I4639/$D$2/60),0)</f>
        <v>1</v>
      </c>
      <c r="M4639">
        <f t="shared" si="652"/>
        <v>1</v>
      </c>
      <c r="N4639" s="2">
        <f t="shared" si="653"/>
        <v>3721.0526315789471</v>
      </c>
      <c r="O4639">
        <f t="shared" si="656"/>
        <v>977.02127659574455</v>
      </c>
      <c r="P4639">
        <f t="shared" si="654"/>
        <v>192000</v>
      </c>
      <c r="Q4639" s="2">
        <f t="shared" si="655"/>
        <v>196698.0739081747</v>
      </c>
      <c r="R4639">
        <f>Q4639/MainSheet!$C$8*(G4639-G4638)+R4638</f>
        <v>7437.8490037927959</v>
      </c>
      <c r="S4639">
        <f t="shared" si="657"/>
        <v>120042.10055808698</v>
      </c>
      <c r="T4639">
        <f t="shared" si="649"/>
        <v>46.369999999999344</v>
      </c>
      <c r="U4639" s="1">
        <f>Q4639/MainSheet!$C$22</f>
        <v>1</v>
      </c>
    </row>
    <row r="4640" spans="7:21">
      <c r="G4640">
        <f t="shared" si="650"/>
        <v>46.379999999999342</v>
      </c>
      <c r="H4640">
        <f t="shared" si="651"/>
        <v>198000</v>
      </c>
      <c r="I4640" s="2">
        <f>MIN(MainSheet!$C$10/MainSheet!$C$9,MainSheet!$K$9*60)</f>
        <v>660</v>
      </c>
      <c r="J4640" s="1">
        <f>IF(G4640&gt;MainSheet!$C$11,IF(J4639&gt;=0.999,1,(G4640-MainSheet!$C$11)*I4640/$B$2/60),0)</f>
        <v>1</v>
      </c>
      <c r="K4640" s="1">
        <f>IF(G4640&gt;MainSheet!$C$11+$B$6,IF(K4639&gt;=0.999,1,(G4640-MainSheet!$C$11-$B$6)*I4640/$C$2/60),0)</f>
        <v>1</v>
      </c>
      <c r="L4640" s="1">
        <f>IF(G4640&gt;MainSheet!$C$11+$B$6+$C$6,IF(L4639&gt;=0.999,1,(G4640-MainSheet!$C$11-$B$6-$C$6)*I4640/$D$2/60),0)</f>
        <v>1</v>
      </c>
      <c r="M4640">
        <f t="shared" si="652"/>
        <v>1</v>
      </c>
      <c r="N4640" s="2">
        <f t="shared" si="653"/>
        <v>3721.0526315789471</v>
      </c>
      <c r="O4640">
        <f t="shared" si="656"/>
        <v>977.02127659574455</v>
      </c>
      <c r="P4640">
        <f t="shared" si="654"/>
        <v>192000</v>
      </c>
      <c r="Q4640" s="2">
        <f t="shared" si="655"/>
        <v>196698.0739081747</v>
      </c>
      <c r="R4640">
        <f>Q4640/MainSheet!$C$8*(G4640-G4639)+R4639</f>
        <v>7439.8802502836297</v>
      </c>
      <c r="S4640">
        <f t="shared" si="657"/>
        <v>120074.88357040501</v>
      </c>
      <c r="T4640">
        <f t="shared" si="649"/>
        <v>46.379999999999342</v>
      </c>
      <c r="U4640" s="1">
        <f>Q4640/MainSheet!$C$22</f>
        <v>1</v>
      </c>
    </row>
    <row r="4641" spans="7:21">
      <c r="G4641">
        <f t="shared" si="650"/>
        <v>46.38999999999934</v>
      </c>
      <c r="H4641">
        <f t="shared" si="651"/>
        <v>198000</v>
      </c>
      <c r="I4641" s="2">
        <f>MIN(MainSheet!$C$10/MainSheet!$C$9,MainSheet!$K$9*60)</f>
        <v>660</v>
      </c>
      <c r="J4641" s="1">
        <f>IF(G4641&gt;MainSheet!$C$11,IF(J4640&gt;=0.999,1,(G4641-MainSheet!$C$11)*I4641/$B$2/60),0)</f>
        <v>1</v>
      </c>
      <c r="K4641" s="1">
        <f>IF(G4641&gt;MainSheet!$C$11+$B$6,IF(K4640&gt;=0.999,1,(G4641-MainSheet!$C$11-$B$6)*I4641/$C$2/60),0)</f>
        <v>1</v>
      </c>
      <c r="L4641" s="1">
        <f>IF(G4641&gt;MainSheet!$C$11+$B$6+$C$6,IF(L4640&gt;=0.999,1,(G4641-MainSheet!$C$11-$B$6-$C$6)*I4641/$D$2/60),0)</f>
        <v>1</v>
      </c>
      <c r="M4641">
        <f t="shared" si="652"/>
        <v>1</v>
      </c>
      <c r="N4641" s="2">
        <f t="shared" si="653"/>
        <v>3721.0526315789471</v>
      </c>
      <c r="O4641">
        <f t="shared" si="656"/>
        <v>977.02127659574455</v>
      </c>
      <c r="P4641">
        <f t="shared" si="654"/>
        <v>192000</v>
      </c>
      <c r="Q4641" s="2">
        <f t="shared" si="655"/>
        <v>196698.0739081747</v>
      </c>
      <c r="R4641">
        <f>Q4641/MainSheet!$C$8*(G4641-G4640)+R4640</f>
        <v>7441.9114967744636</v>
      </c>
      <c r="S4641">
        <f t="shared" si="657"/>
        <v>120107.66658272305</v>
      </c>
      <c r="T4641">
        <f t="shared" si="649"/>
        <v>46.38999999999934</v>
      </c>
      <c r="U4641" s="1">
        <f>Q4641/MainSheet!$C$22</f>
        <v>1</v>
      </c>
    </row>
    <row r="4642" spans="7:21">
      <c r="G4642">
        <f t="shared" si="650"/>
        <v>46.399999999999338</v>
      </c>
      <c r="H4642">
        <f t="shared" si="651"/>
        <v>198000</v>
      </c>
      <c r="I4642" s="2">
        <f>MIN(MainSheet!$C$10/MainSheet!$C$9,MainSheet!$K$9*60)</f>
        <v>660</v>
      </c>
      <c r="J4642" s="1">
        <f>IF(G4642&gt;MainSheet!$C$11,IF(J4641&gt;=0.999,1,(G4642-MainSheet!$C$11)*I4642/$B$2/60),0)</f>
        <v>1</v>
      </c>
      <c r="K4642" s="1">
        <f>IF(G4642&gt;MainSheet!$C$11+$B$6,IF(K4641&gt;=0.999,1,(G4642-MainSheet!$C$11-$B$6)*I4642/$C$2/60),0)</f>
        <v>1</v>
      </c>
      <c r="L4642" s="1">
        <f>IF(G4642&gt;MainSheet!$C$11+$B$6+$C$6,IF(L4641&gt;=0.999,1,(G4642-MainSheet!$C$11-$B$6-$C$6)*I4642/$D$2/60),0)</f>
        <v>1</v>
      </c>
      <c r="M4642">
        <f t="shared" si="652"/>
        <v>1</v>
      </c>
      <c r="N4642" s="2">
        <f t="shared" si="653"/>
        <v>3721.0526315789471</v>
      </c>
      <c r="O4642">
        <f t="shared" si="656"/>
        <v>977.02127659574455</v>
      </c>
      <c r="P4642">
        <f t="shared" si="654"/>
        <v>192000</v>
      </c>
      <c r="Q4642" s="2">
        <f t="shared" si="655"/>
        <v>196698.0739081747</v>
      </c>
      <c r="R4642">
        <f>Q4642/MainSheet!$C$8*(G4642-G4641)+R4641</f>
        <v>7443.9427432652974</v>
      </c>
      <c r="S4642">
        <f t="shared" si="657"/>
        <v>120140.44959504108</v>
      </c>
      <c r="T4642">
        <f t="shared" si="649"/>
        <v>46.399999999999338</v>
      </c>
      <c r="U4642" s="1">
        <f>Q4642/MainSheet!$C$22</f>
        <v>1</v>
      </c>
    </row>
    <row r="4643" spans="7:21">
      <c r="G4643">
        <f t="shared" si="650"/>
        <v>46.409999999999336</v>
      </c>
      <c r="H4643">
        <f t="shared" si="651"/>
        <v>198000</v>
      </c>
      <c r="I4643" s="2">
        <f>MIN(MainSheet!$C$10/MainSheet!$C$9,MainSheet!$K$9*60)</f>
        <v>660</v>
      </c>
      <c r="J4643" s="1">
        <f>IF(G4643&gt;MainSheet!$C$11,IF(J4642&gt;=0.999,1,(G4643-MainSheet!$C$11)*I4643/$B$2/60),0)</f>
        <v>1</v>
      </c>
      <c r="K4643" s="1">
        <f>IF(G4643&gt;MainSheet!$C$11+$B$6,IF(K4642&gt;=0.999,1,(G4643-MainSheet!$C$11-$B$6)*I4643/$C$2/60),0)</f>
        <v>1</v>
      </c>
      <c r="L4643" s="1">
        <f>IF(G4643&gt;MainSheet!$C$11+$B$6+$C$6,IF(L4642&gt;=0.999,1,(G4643-MainSheet!$C$11-$B$6-$C$6)*I4643/$D$2/60),0)</f>
        <v>1</v>
      </c>
      <c r="M4643">
        <f t="shared" si="652"/>
        <v>1</v>
      </c>
      <c r="N4643" s="2">
        <f t="shared" si="653"/>
        <v>3721.0526315789471</v>
      </c>
      <c r="O4643">
        <f t="shared" si="656"/>
        <v>977.02127659574455</v>
      </c>
      <c r="P4643">
        <f t="shared" si="654"/>
        <v>192000</v>
      </c>
      <c r="Q4643" s="2">
        <f t="shared" si="655"/>
        <v>196698.0739081747</v>
      </c>
      <c r="R4643">
        <f>Q4643/MainSheet!$C$8*(G4643-G4642)+R4642</f>
        <v>7445.9739897561312</v>
      </c>
      <c r="S4643">
        <f t="shared" si="657"/>
        <v>120173.23260735911</v>
      </c>
      <c r="T4643">
        <f t="shared" si="649"/>
        <v>46.409999999999336</v>
      </c>
      <c r="U4643" s="1">
        <f>Q4643/MainSheet!$C$22</f>
        <v>1</v>
      </c>
    </row>
    <row r="4644" spans="7:21">
      <c r="G4644">
        <f t="shared" si="650"/>
        <v>46.419999999999334</v>
      </c>
      <c r="H4644">
        <f t="shared" si="651"/>
        <v>198000</v>
      </c>
      <c r="I4644" s="2">
        <f>MIN(MainSheet!$C$10/MainSheet!$C$9,MainSheet!$K$9*60)</f>
        <v>660</v>
      </c>
      <c r="J4644" s="1">
        <f>IF(G4644&gt;MainSheet!$C$11,IF(J4643&gt;=0.999,1,(G4644-MainSheet!$C$11)*I4644/$B$2/60),0)</f>
        <v>1</v>
      </c>
      <c r="K4644" s="1">
        <f>IF(G4644&gt;MainSheet!$C$11+$B$6,IF(K4643&gt;=0.999,1,(G4644-MainSheet!$C$11-$B$6)*I4644/$C$2/60),0)</f>
        <v>1</v>
      </c>
      <c r="L4644" s="1">
        <f>IF(G4644&gt;MainSheet!$C$11+$B$6+$C$6,IF(L4643&gt;=0.999,1,(G4644-MainSheet!$C$11-$B$6-$C$6)*I4644/$D$2/60),0)</f>
        <v>1</v>
      </c>
      <c r="M4644">
        <f t="shared" si="652"/>
        <v>1</v>
      </c>
      <c r="N4644" s="2">
        <f t="shared" si="653"/>
        <v>3721.0526315789471</v>
      </c>
      <c r="O4644">
        <f t="shared" si="656"/>
        <v>977.02127659574455</v>
      </c>
      <c r="P4644">
        <f t="shared" si="654"/>
        <v>192000</v>
      </c>
      <c r="Q4644" s="2">
        <f t="shared" si="655"/>
        <v>196698.0739081747</v>
      </c>
      <c r="R4644">
        <f>Q4644/MainSheet!$C$8*(G4644-G4643)+R4643</f>
        <v>7448.0052362469651</v>
      </c>
      <c r="S4644">
        <f t="shared" si="657"/>
        <v>120206.01561967714</v>
      </c>
      <c r="T4644">
        <f t="shared" si="649"/>
        <v>46.419999999999334</v>
      </c>
      <c r="U4644" s="1">
        <f>Q4644/MainSheet!$C$22</f>
        <v>1</v>
      </c>
    </row>
    <row r="4645" spans="7:21">
      <c r="G4645">
        <f t="shared" si="650"/>
        <v>46.429999999999332</v>
      </c>
      <c r="H4645">
        <f t="shared" si="651"/>
        <v>198000</v>
      </c>
      <c r="I4645" s="2">
        <f>MIN(MainSheet!$C$10/MainSheet!$C$9,MainSheet!$K$9*60)</f>
        <v>660</v>
      </c>
      <c r="J4645" s="1">
        <f>IF(G4645&gt;MainSheet!$C$11,IF(J4644&gt;=0.999,1,(G4645-MainSheet!$C$11)*I4645/$B$2/60),0)</f>
        <v>1</v>
      </c>
      <c r="K4645" s="1">
        <f>IF(G4645&gt;MainSheet!$C$11+$B$6,IF(K4644&gt;=0.999,1,(G4645-MainSheet!$C$11-$B$6)*I4645/$C$2/60),0)</f>
        <v>1</v>
      </c>
      <c r="L4645" s="1">
        <f>IF(G4645&gt;MainSheet!$C$11+$B$6+$C$6,IF(L4644&gt;=0.999,1,(G4645-MainSheet!$C$11-$B$6-$C$6)*I4645/$D$2/60),0)</f>
        <v>1</v>
      </c>
      <c r="M4645">
        <f t="shared" si="652"/>
        <v>1</v>
      </c>
      <c r="N4645" s="2">
        <f t="shared" si="653"/>
        <v>3721.0526315789471</v>
      </c>
      <c r="O4645">
        <f t="shared" si="656"/>
        <v>977.02127659574455</v>
      </c>
      <c r="P4645">
        <f t="shared" si="654"/>
        <v>192000</v>
      </c>
      <c r="Q4645" s="2">
        <f t="shared" si="655"/>
        <v>196698.0739081747</v>
      </c>
      <c r="R4645">
        <f>Q4645/MainSheet!$C$8*(G4645-G4644)+R4644</f>
        <v>7450.0364827377989</v>
      </c>
      <c r="S4645">
        <f t="shared" si="657"/>
        <v>120238.79863199517</v>
      </c>
      <c r="T4645">
        <f t="shared" si="649"/>
        <v>46.429999999999332</v>
      </c>
      <c r="U4645" s="1">
        <f>Q4645/MainSheet!$C$22</f>
        <v>1</v>
      </c>
    </row>
    <row r="4646" spans="7:21">
      <c r="G4646">
        <f t="shared" si="650"/>
        <v>46.43999999999933</v>
      </c>
      <c r="H4646">
        <f t="shared" si="651"/>
        <v>198000</v>
      </c>
      <c r="I4646" s="2">
        <f>MIN(MainSheet!$C$10/MainSheet!$C$9,MainSheet!$K$9*60)</f>
        <v>660</v>
      </c>
      <c r="J4646" s="1">
        <f>IF(G4646&gt;MainSheet!$C$11,IF(J4645&gt;=0.999,1,(G4646-MainSheet!$C$11)*I4646/$B$2/60),0)</f>
        <v>1</v>
      </c>
      <c r="K4646" s="1">
        <f>IF(G4646&gt;MainSheet!$C$11+$B$6,IF(K4645&gt;=0.999,1,(G4646-MainSheet!$C$11-$B$6)*I4646/$C$2/60),0)</f>
        <v>1</v>
      </c>
      <c r="L4646" s="1">
        <f>IF(G4646&gt;MainSheet!$C$11+$B$6+$C$6,IF(L4645&gt;=0.999,1,(G4646-MainSheet!$C$11-$B$6-$C$6)*I4646/$D$2/60),0)</f>
        <v>1</v>
      </c>
      <c r="M4646">
        <f t="shared" si="652"/>
        <v>1</v>
      </c>
      <c r="N4646" s="2">
        <f t="shared" si="653"/>
        <v>3721.0526315789471</v>
      </c>
      <c r="O4646">
        <f t="shared" si="656"/>
        <v>977.02127659574455</v>
      </c>
      <c r="P4646">
        <f t="shared" si="654"/>
        <v>192000</v>
      </c>
      <c r="Q4646" s="2">
        <f t="shared" si="655"/>
        <v>196698.0739081747</v>
      </c>
      <c r="R4646">
        <f>Q4646/MainSheet!$C$8*(G4646-G4645)+R4645</f>
        <v>7452.0677292286327</v>
      </c>
      <c r="S4646">
        <f t="shared" si="657"/>
        <v>120271.58164431321</v>
      </c>
      <c r="T4646">
        <f t="shared" si="649"/>
        <v>46.43999999999933</v>
      </c>
      <c r="U4646" s="1">
        <f>Q4646/MainSheet!$C$22</f>
        <v>1</v>
      </c>
    </row>
    <row r="4647" spans="7:21">
      <c r="G4647">
        <f t="shared" si="650"/>
        <v>46.449999999999328</v>
      </c>
      <c r="H4647">
        <f t="shared" si="651"/>
        <v>198000</v>
      </c>
      <c r="I4647" s="2">
        <f>MIN(MainSheet!$C$10/MainSheet!$C$9,MainSheet!$K$9*60)</f>
        <v>660</v>
      </c>
      <c r="J4647" s="1">
        <f>IF(G4647&gt;MainSheet!$C$11,IF(J4646&gt;=0.999,1,(G4647-MainSheet!$C$11)*I4647/$B$2/60),0)</f>
        <v>1</v>
      </c>
      <c r="K4647" s="1">
        <f>IF(G4647&gt;MainSheet!$C$11+$B$6,IF(K4646&gt;=0.999,1,(G4647-MainSheet!$C$11-$B$6)*I4647/$C$2/60),0)</f>
        <v>1</v>
      </c>
      <c r="L4647" s="1">
        <f>IF(G4647&gt;MainSheet!$C$11+$B$6+$C$6,IF(L4646&gt;=0.999,1,(G4647-MainSheet!$C$11-$B$6-$C$6)*I4647/$D$2/60),0)</f>
        <v>1</v>
      </c>
      <c r="M4647">
        <f t="shared" si="652"/>
        <v>1</v>
      </c>
      <c r="N4647" s="2">
        <f t="shared" si="653"/>
        <v>3721.0526315789471</v>
      </c>
      <c r="O4647">
        <f t="shared" si="656"/>
        <v>977.02127659574455</v>
      </c>
      <c r="P4647">
        <f t="shared" si="654"/>
        <v>192000</v>
      </c>
      <c r="Q4647" s="2">
        <f t="shared" si="655"/>
        <v>196698.0739081747</v>
      </c>
      <c r="R4647">
        <f>Q4647/MainSheet!$C$8*(G4647-G4646)+R4646</f>
        <v>7454.0989757194666</v>
      </c>
      <c r="S4647">
        <f t="shared" si="657"/>
        <v>120304.36465663124</v>
      </c>
      <c r="T4647">
        <f t="shared" si="649"/>
        <v>46.449999999999328</v>
      </c>
      <c r="U4647" s="1">
        <f>Q4647/MainSheet!$C$22</f>
        <v>1</v>
      </c>
    </row>
    <row r="4648" spans="7:21">
      <c r="G4648">
        <f t="shared" si="650"/>
        <v>46.459999999999326</v>
      </c>
      <c r="H4648">
        <f t="shared" si="651"/>
        <v>198000</v>
      </c>
      <c r="I4648" s="2">
        <f>MIN(MainSheet!$C$10/MainSheet!$C$9,MainSheet!$K$9*60)</f>
        <v>660</v>
      </c>
      <c r="J4648" s="1">
        <f>IF(G4648&gt;MainSheet!$C$11,IF(J4647&gt;=0.999,1,(G4648-MainSheet!$C$11)*I4648/$B$2/60),0)</f>
        <v>1</v>
      </c>
      <c r="K4648" s="1">
        <f>IF(G4648&gt;MainSheet!$C$11+$B$6,IF(K4647&gt;=0.999,1,(G4648-MainSheet!$C$11-$B$6)*I4648/$C$2/60),0)</f>
        <v>1</v>
      </c>
      <c r="L4648" s="1">
        <f>IF(G4648&gt;MainSheet!$C$11+$B$6+$C$6,IF(L4647&gt;=0.999,1,(G4648-MainSheet!$C$11-$B$6-$C$6)*I4648/$D$2/60),0)</f>
        <v>1</v>
      </c>
      <c r="M4648">
        <f t="shared" si="652"/>
        <v>1</v>
      </c>
      <c r="N4648" s="2">
        <f t="shared" si="653"/>
        <v>3721.0526315789471</v>
      </c>
      <c r="O4648">
        <f t="shared" si="656"/>
        <v>977.02127659574455</v>
      </c>
      <c r="P4648">
        <f t="shared" si="654"/>
        <v>192000</v>
      </c>
      <c r="Q4648" s="2">
        <f t="shared" si="655"/>
        <v>196698.0739081747</v>
      </c>
      <c r="R4648">
        <f>Q4648/MainSheet!$C$8*(G4648-G4647)+R4647</f>
        <v>7456.1302222103004</v>
      </c>
      <c r="S4648">
        <f t="shared" si="657"/>
        <v>120337.14766894927</v>
      </c>
      <c r="T4648">
        <f t="shared" si="649"/>
        <v>46.459999999999326</v>
      </c>
      <c r="U4648" s="1">
        <f>Q4648/MainSheet!$C$22</f>
        <v>1</v>
      </c>
    </row>
    <row r="4649" spans="7:21">
      <c r="G4649">
        <f t="shared" si="650"/>
        <v>46.469999999999324</v>
      </c>
      <c r="H4649">
        <f t="shared" si="651"/>
        <v>198000</v>
      </c>
      <c r="I4649" s="2">
        <f>MIN(MainSheet!$C$10/MainSheet!$C$9,MainSheet!$K$9*60)</f>
        <v>660</v>
      </c>
      <c r="J4649" s="1">
        <f>IF(G4649&gt;MainSheet!$C$11,IF(J4648&gt;=0.999,1,(G4649-MainSheet!$C$11)*I4649/$B$2/60),0)</f>
        <v>1</v>
      </c>
      <c r="K4649" s="1">
        <f>IF(G4649&gt;MainSheet!$C$11+$B$6,IF(K4648&gt;=0.999,1,(G4649-MainSheet!$C$11-$B$6)*I4649/$C$2/60),0)</f>
        <v>1</v>
      </c>
      <c r="L4649" s="1">
        <f>IF(G4649&gt;MainSheet!$C$11+$B$6+$C$6,IF(L4648&gt;=0.999,1,(G4649-MainSheet!$C$11-$B$6-$C$6)*I4649/$D$2/60),0)</f>
        <v>1</v>
      </c>
      <c r="M4649">
        <f t="shared" si="652"/>
        <v>1</v>
      </c>
      <c r="N4649" s="2">
        <f t="shared" si="653"/>
        <v>3721.0526315789471</v>
      </c>
      <c r="O4649">
        <f t="shared" si="656"/>
        <v>977.02127659574455</v>
      </c>
      <c r="P4649">
        <f t="shared" si="654"/>
        <v>192000</v>
      </c>
      <c r="Q4649" s="2">
        <f t="shared" si="655"/>
        <v>196698.0739081747</v>
      </c>
      <c r="R4649">
        <f>Q4649/MainSheet!$C$8*(G4649-G4648)+R4648</f>
        <v>7458.1614687011343</v>
      </c>
      <c r="S4649">
        <f t="shared" si="657"/>
        <v>120369.9306812673</v>
      </c>
      <c r="T4649">
        <f t="shared" si="649"/>
        <v>46.469999999999324</v>
      </c>
      <c r="U4649" s="1">
        <f>Q4649/MainSheet!$C$22</f>
        <v>1</v>
      </c>
    </row>
    <row r="4650" spans="7:21">
      <c r="G4650">
        <f t="shared" si="650"/>
        <v>46.479999999999322</v>
      </c>
      <c r="H4650">
        <f t="shared" si="651"/>
        <v>198000</v>
      </c>
      <c r="I4650" s="2">
        <f>MIN(MainSheet!$C$10/MainSheet!$C$9,MainSheet!$K$9*60)</f>
        <v>660</v>
      </c>
      <c r="J4650" s="1">
        <f>IF(G4650&gt;MainSheet!$C$11,IF(J4649&gt;=0.999,1,(G4650-MainSheet!$C$11)*I4650/$B$2/60),0)</f>
        <v>1</v>
      </c>
      <c r="K4650" s="1">
        <f>IF(G4650&gt;MainSheet!$C$11+$B$6,IF(K4649&gt;=0.999,1,(G4650-MainSheet!$C$11-$B$6)*I4650/$C$2/60),0)</f>
        <v>1</v>
      </c>
      <c r="L4650" s="1">
        <f>IF(G4650&gt;MainSheet!$C$11+$B$6+$C$6,IF(L4649&gt;=0.999,1,(G4650-MainSheet!$C$11-$B$6-$C$6)*I4650/$D$2/60),0)</f>
        <v>1</v>
      </c>
      <c r="M4650">
        <f t="shared" si="652"/>
        <v>1</v>
      </c>
      <c r="N4650" s="2">
        <f t="shared" si="653"/>
        <v>3721.0526315789471</v>
      </c>
      <c r="O4650">
        <f t="shared" si="656"/>
        <v>977.02127659574455</v>
      </c>
      <c r="P4650">
        <f t="shared" si="654"/>
        <v>192000</v>
      </c>
      <c r="Q4650" s="2">
        <f t="shared" si="655"/>
        <v>196698.0739081747</v>
      </c>
      <c r="R4650">
        <f>Q4650/MainSheet!$C$8*(G4650-G4649)+R4649</f>
        <v>7460.1927151919681</v>
      </c>
      <c r="S4650">
        <f t="shared" si="657"/>
        <v>120402.71369358533</v>
      </c>
      <c r="T4650">
        <f t="shared" si="649"/>
        <v>46.479999999999322</v>
      </c>
      <c r="U4650" s="1">
        <f>Q4650/MainSheet!$C$22</f>
        <v>1</v>
      </c>
    </row>
    <row r="4651" spans="7:21">
      <c r="G4651">
        <f t="shared" si="650"/>
        <v>46.48999999999932</v>
      </c>
      <c r="H4651">
        <f t="shared" si="651"/>
        <v>198000</v>
      </c>
      <c r="I4651" s="2">
        <f>MIN(MainSheet!$C$10/MainSheet!$C$9,MainSheet!$K$9*60)</f>
        <v>660</v>
      </c>
      <c r="J4651" s="1">
        <f>IF(G4651&gt;MainSheet!$C$11,IF(J4650&gt;=0.999,1,(G4651-MainSheet!$C$11)*I4651/$B$2/60),0)</f>
        <v>1</v>
      </c>
      <c r="K4651" s="1">
        <f>IF(G4651&gt;MainSheet!$C$11+$B$6,IF(K4650&gt;=0.999,1,(G4651-MainSheet!$C$11-$B$6)*I4651/$C$2/60),0)</f>
        <v>1</v>
      </c>
      <c r="L4651" s="1">
        <f>IF(G4651&gt;MainSheet!$C$11+$B$6+$C$6,IF(L4650&gt;=0.999,1,(G4651-MainSheet!$C$11-$B$6-$C$6)*I4651/$D$2/60),0)</f>
        <v>1</v>
      </c>
      <c r="M4651">
        <f t="shared" si="652"/>
        <v>1</v>
      </c>
      <c r="N4651" s="2">
        <f t="shared" si="653"/>
        <v>3721.0526315789471</v>
      </c>
      <c r="O4651">
        <f t="shared" si="656"/>
        <v>977.02127659574455</v>
      </c>
      <c r="P4651">
        <f t="shared" si="654"/>
        <v>192000</v>
      </c>
      <c r="Q4651" s="2">
        <f t="shared" si="655"/>
        <v>196698.0739081747</v>
      </c>
      <c r="R4651">
        <f>Q4651/MainSheet!$C$8*(G4651-G4650)+R4650</f>
        <v>7462.2239616828019</v>
      </c>
      <c r="S4651">
        <f t="shared" si="657"/>
        <v>120435.49670590337</v>
      </c>
      <c r="T4651">
        <f t="shared" si="649"/>
        <v>46.48999999999932</v>
      </c>
      <c r="U4651" s="1">
        <f>Q4651/MainSheet!$C$22</f>
        <v>1</v>
      </c>
    </row>
    <row r="4652" spans="7:21">
      <c r="G4652">
        <f t="shared" si="650"/>
        <v>46.499999999999318</v>
      </c>
      <c r="H4652">
        <f t="shared" si="651"/>
        <v>198000</v>
      </c>
      <c r="I4652" s="2">
        <f>MIN(MainSheet!$C$10/MainSheet!$C$9,MainSheet!$K$9*60)</f>
        <v>660</v>
      </c>
      <c r="J4652" s="1">
        <f>IF(G4652&gt;MainSheet!$C$11,IF(J4651&gt;=0.999,1,(G4652-MainSheet!$C$11)*I4652/$B$2/60),0)</f>
        <v>1</v>
      </c>
      <c r="K4652" s="1">
        <f>IF(G4652&gt;MainSheet!$C$11+$B$6,IF(K4651&gt;=0.999,1,(G4652-MainSheet!$C$11-$B$6)*I4652/$C$2/60),0)</f>
        <v>1</v>
      </c>
      <c r="L4652" s="1">
        <f>IF(G4652&gt;MainSheet!$C$11+$B$6+$C$6,IF(L4651&gt;=0.999,1,(G4652-MainSheet!$C$11-$B$6-$C$6)*I4652/$D$2/60),0)</f>
        <v>1</v>
      </c>
      <c r="M4652">
        <f t="shared" si="652"/>
        <v>1</v>
      </c>
      <c r="N4652" s="2">
        <f t="shared" si="653"/>
        <v>3721.0526315789471</v>
      </c>
      <c r="O4652">
        <f t="shared" si="656"/>
        <v>977.02127659574455</v>
      </c>
      <c r="P4652">
        <f t="shared" si="654"/>
        <v>192000</v>
      </c>
      <c r="Q4652" s="2">
        <f t="shared" si="655"/>
        <v>196698.0739081747</v>
      </c>
      <c r="R4652">
        <f>Q4652/MainSheet!$C$8*(G4652-G4651)+R4651</f>
        <v>7464.2552081736358</v>
      </c>
      <c r="S4652">
        <f t="shared" si="657"/>
        <v>120468.2797182214</v>
      </c>
      <c r="T4652">
        <f t="shared" si="649"/>
        <v>46.499999999999318</v>
      </c>
      <c r="U4652" s="1">
        <f>Q4652/MainSheet!$C$22</f>
        <v>1</v>
      </c>
    </row>
    <row r="4653" spans="7:21">
      <c r="G4653">
        <f t="shared" si="650"/>
        <v>46.509999999999316</v>
      </c>
      <c r="H4653">
        <f t="shared" si="651"/>
        <v>198000</v>
      </c>
      <c r="I4653" s="2">
        <f>MIN(MainSheet!$C$10/MainSheet!$C$9,MainSheet!$K$9*60)</f>
        <v>660</v>
      </c>
      <c r="J4653" s="1">
        <f>IF(G4653&gt;MainSheet!$C$11,IF(J4652&gt;=0.999,1,(G4653-MainSheet!$C$11)*I4653/$B$2/60),0)</f>
        <v>1</v>
      </c>
      <c r="K4653" s="1">
        <f>IF(G4653&gt;MainSheet!$C$11+$B$6,IF(K4652&gt;=0.999,1,(G4653-MainSheet!$C$11-$B$6)*I4653/$C$2/60),0)</f>
        <v>1</v>
      </c>
      <c r="L4653" s="1">
        <f>IF(G4653&gt;MainSheet!$C$11+$B$6+$C$6,IF(L4652&gt;=0.999,1,(G4653-MainSheet!$C$11-$B$6-$C$6)*I4653/$D$2/60),0)</f>
        <v>1</v>
      </c>
      <c r="M4653">
        <f t="shared" si="652"/>
        <v>1</v>
      </c>
      <c r="N4653" s="2">
        <f t="shared" si="653"/>
        <v>3721.0526315789471</v>
      </c>
      <c r="O4653">
        <f t="shared" si="656"/>
        <v>977.02127659574455</v>
      </c>
      <c r="P4653">
        <f t="shared" si="654"/>
        <v>192000</v>
      </c>
      <c r="Q4653" s="2">
        <f t="shared" si="655"/>
        <v>196698.0739081747</v>
      </c>
      <c r="R4653">
        <f>Q4653/MainSheet!$C$8*(G4653-G4652)+R4652</f>
        <v>7466.2864546644696</v>
      </c>
      <c r="S4653">
        <f t="shared" si="657"/>
        <v>120501.06273053943</v>
      </c>
      <c r="T4653">
        <f t="shared" si="649"/>
        <v>46.509999999999316</v>
      </c>
      <c r="U4653" s="1">
        <f>Q4653/MainSheet!$C$22</f>
        <v>1</v>
      </c>
    </row>
    <row r="4654" spans="7:21">
      <c r="G4654">
        <f t="shared" si="650"/>
        <v>46.519999999999314</v>
      </c>
      <c r="H4654">
        <f t="shared" si="651"/>
        <v>198000</v>
      </c>
      <c r="I4654" s="2">
        <f>MIN(MainSheet!$C$10/MainSheet!$C$9,MainSheet!$K$9*60)</f>
        <v>660</v>
      </c>
      <c r="J4654" s="1">
        <f>IF(G4654&gt;MainSheet!$C$11,IF(J4653&gt;=0.999,1,(G4654-MainSheet!$C$11)*I4654/$B$2/60),0)</f>
        <v>1</v>
      </c>
      <c r="K4654" s="1">
        <f>IF(G4654&gt;MainSheet!$C$11+$B$6,IF(K4653&gt;=0.999,1,(G4654-MainSheet!$C$11-$B$6)*I4654/$C$2/60),0)</f>
        <v>1</v>
      </c>
      <c r="L4654" s="1">
        <f>IF(G4654&gt;MainSheet!$C$11+$B$6+$C$6,IF(L4653&gt;=0.999,1,(G4654-MainSheet!$C$11-$B$6-$C$6)*I4654/$D$2/60),0)</f>
        <v>1</v>
      </c>
      <c r="M4654">
        <f t="shared" si="652"/>
        <v>1</v>
      </c>
      <c r="N4654" s="2">
        <f t="shared" si="653"/>
        <v>3721.0526315789471</v>
      </c>
      <c r="O4654">
        <f t="shared" si="656"/>
        <v>977.02127659574455</v>
      </c>
      <c r="P4654">
        <f t="shared" si="654"/>
        <v>192000</v>
      </c>
      <c r="Q4654" s="2">
        <f t="shared" si="655"/>
        <v>196698.0739081747</v>
      </c>
      <c r="R4654">
        <f>Q4654/MainSheet!$C$8*(G4654-G4653)+R4653</f>
        <v>7468.3177011553034</v>
      </c>
      <c r="S4654">
        <f t="shared" si="657"/>
        <v>120533.84574285746</v>
      </c>
      <c r="T4654">
        <f t="shared" si="649"/>
        <v>46.519999999999314</v>
      </c>
      <c r="U4654" s="1">
        <f>Q4654/MainSheet!$C$22</f>
        <v>1</v>
      </c>
    </row>
    <row r="4655" spans="7:21">
      <c r="G4655">
        <f t="shared" si="650"/>
        <v>46.529999999999312</v>
      </c>
      <c r="H4655">
        <f t="shared" si="651"/>
        <v>198000</v>
      </c>
      <c r="I4655" s="2">
        <f>MIN(MainSheet!$C$10/MainSheet!$C$9,MainSheet!$K$9*60)</f>
        <v>660</v>
      </c>
      <c r="J4655" s="1">
        <f>IF(G4655&gt;MainSheet!$C$11,IF(J4654&gt;=0.999,1,(G4655-MainSheet!$C$11)*I4655/$B$2/60),0)</f>
        <v>1</v>
      </c>
      <c r="K4655" s="1">
        <f>IF(G4655&gt;MainSheet!$C$11+$B$6,IF(K4654&gt;=0.999,1,(G4655-MainSheet!$C$11-$B$6)*I4655/$C$2/60),0)</f>
        <v>1</v>
      </c>
      <c r="L4655" s="1">
        <f>IF(G4655&gt;MainSheet!$C$11+$B$6+$C$6,IF(L4654&gt;=0.999,1,(G4655-MainSheet!$C$11-$B$6-$C$6)*I4655/$D$2/60),0)</f>
        <v>1</v>
      </c>
      <c r="M4655">
        <f t="shared" si="652"/>
        <v>1</v>
      </c>
      <c r="N4655" s="2">
        <f t="shared" si="653"/>
        <v>3721.0526315789471</v>
      </c>
      <c r="O4655">
        <f t="shared" si="656"/>
        <v>977.02127659574455</v>
      </c>
      <c r="P4655">
        <f t="shared" si="654"/>
        <v>192000</v>
      </c>
      <c r="Q4655" s="2">
        <f t="shared" si="655"/>
        <v>196698.0739081747</v>
      </c>
      <c r="R4655">
        <f>Q4655/MainSheet!$C$8*(G4655-G4654)+R4654</f>
        <v>7470.3489476461373</v>
      </c>
      <c r="S4655">
        <f t="shared" si="657"/>
        <v>120566.62875517549</v>
      </c>
      <c r="T4655">
        <f t="shared" si="649"/>
        <v>46.529999999999312</v>
      </c>
      <c r="U4655" s="1">
        <f>Q4655/MainSheet!$C$22</f>
        <v>1</v>
      </c>
    </row>
    <row r="4656" spans="7:21">
      <c r="G4656">
        <f t="shared" si="650"/>
        <v>46.53999999999931</v>
      </c>
      <c r="H4656">
        <f t="shared" si="651"/>
        <v>198000</v>
      </c>
      <c r="I4656" s="2">
        <f>MIN(MainSheet!$C$10/MainSheet!$C$9,MainSheet!$K$9*60)</f>
        <v>660</v>
      </c>
      <c r="J4656" s="1">
        <f>IF(G4656&gt;MainSheet!$C$11,IF(J4655&gt;=0.999,1,(G4656-MainSheet!$C$11)*I4656/$B$2/60),0)</f>
        <v>1</v>
      </c>
      <c r="K4656" s="1">
        <f>IF(G4656&gt;MainSheet!$C$11+$B$6,IF(K4655&gt;=0.999,1,(G4656-MainSheet!$C$11-$B$6)*I4656/$C$2/60),0)</f>
        <v>1</v>
      </c>
      <c r="L4656" s="1">
        <f>IF(G4656&gt;MainSheet!$C$11+$B$6+$C$6,IF(L4655&gt;=0.999,1,(G4656-MainSheet!$C$11-$B$6-$C$6)*I4656/$D$2/60),0)</f>
        <v>1</v>
      </c>
      <c r="M4656">
        <f t="shared" si="652"/>
        <v>1</v>
      </c>
      <c r="N4656" s="2">
        <f t="shared" si="653"/>
        <v>3721.0526315789471</v>
      </c>
      <c r="O4656">
        <f t="shared" si="656"/>
        <v>977.02127659574455</v>
      </c>
      <c r="P4656">
        <f t="shared" si="654"/>
        <v>192000</v>
      </c>
      <c r="Q4656" s="2">
        <f t="shared" si="655"/>
        <v>196698.0739081747</v>
      </c>
      <c r="R4656">
        <f>Q4656/MainSheet!$C$8*(G4656-G4655)+R4655</f>
        <v>7472.3801941369711</v>
      </c>
      <c r="S4656">
        <f t="shared" si="657"/>
        <v>120599.41176749353</v>
      </c>
      <c r="T4656">
        <f t="shared" si="649"/>
        <v>46.53999999999931</v>
      </c>
      <c r="U4656" s="1">
        <f>Q4656/MainSheet!$C$22</f>
        <v>1</v>
      </c>
    </row>
    <row r="4657" spans="7:21">
      <c r="G4657">
        <f t="shared" si="650"/>
        <v>46.549999999999308</v>
      </c>
      <c r="H4657">
        <f t="shared" si="651"/>
        <v>198000</v>
      </c>
      <c r="I4657" s="2">
        <f>MIN(MainSheet!$C$10/MainSheet!$C$9,MainSheet!$K$9*60)</f>
        <v>660</v>
      </c>
      <c r="J4657" s="1">
        <f>IF(G4657&gt;MainSheet!$C$11,IF(J4656&gt;=0.999,1,(G4657-MainSheet!$C$11)*I4657/$B$2/60),0)</f>
        <v>1</v>
      </c>
      <c r="K4657" s="1">
        <f>IF(G4657&gt;MainSheet!$C$11+$B$6,IF(K4656&gt;=0.999,1,(G4657-MainSheet!$C$11-$B$6)*I4657/$C$2/60),0)</f>
        <v>1</v>
      </c>
      <c r="L4657" s="1">
        <f>IF(G4657&gt;MainSheet!$C$11+$B$6+$C$6,IF(L4656&gt;=0.999,1,(G4657-MainSheet!$C$11-$B$6-$C$6)*I4657/$D$2/60),0)</f>
        <v>1</v>
      </c>
      <c r="M4657">
        <f t="shared" si="652"/>
        <v>1</v>
      </c>
      <c r="N4657" s="2">
        <f t="shared" si="653"/>
        <v>3721.0526315789471</v>
      </c>
      <c r="O4657">
        <f t="shared" si="656"/>
        <v>977.02127659574455</v>
      </c>
      <c r="P4657">
        <f t="shared" si="654"/>
        <v>192000</v>
      </c>
      <c r="Q4657" s="2">
        <f t="shared" si="655"/>
        <v>196698.0739081747</v>
      </c>
      <c r="R4657">
        <f>Q4657/MainSheet!$C$8*(G4657-G4656)+R4656</f>
        <v>7474.411440627805</v>
      </c>
      <c r="S4657">
        <f t="shared" si="657"/>
        <v>120632.19477981156</v>
      </c>
      <c r="T4657">
        <f t="shared" si="649"/>
        <v>46.549999999999308</v>
      </c>
      <c r="U4657" s="1">
        <f>Q4657/MainSheet!$C$22</f>
        <v>1</v>
      </c>
    </row>
    <row r="4658" spans="7:21">
      <c r="G4658">
        <f t="shared" si="650"/>
        <v>46.559999999999306</v>
      </c>
      <c r="H4658">
        <f t="shared" si="651"/>
        <v>198000</v>
      </c>
      <c r="I4658" s="2">
        <f>MIN(MainSheet!$C$10/MainSheet!$C$9,MainSheet!$K$9*60)</f>
        <v>660</v>
      </c>
      <c r="J4658" s="1">
        <f>IF(G4658&gt;MainSheet!$C$11,IF(J4657&gt;=0.999,1,(G4658-MainSheet!$C$11)*I4658/$B$2/60),0)</f>
        <v>1</v>
      </c>
      <c r="K4658" s="1">
        <f>IF(G4658&gt;MainSheet!$C$11+$B$6,IF(K4657&gt;=0.999,1,(G4658-MainSheet!$C$11-$B$6)*I4658/$C$2/60),0)</f>
        <v>1</v>
      </c>
      <c r="L4658" s="1">
        <f>IF(G4658&gt;MainSheet!$C$11+$B$6+$C$6,IF(L4657&gt;=0.999,1,(G4658-MainSheet!$C$11-$B$6-$C$6)*I4658/$D$2/60),0)</f>
        <v>1</v>
      </c>
      <c r="M4658">
        <f t="shared" si="652"/>
        <v>1</v>
      </c>
      <c r="N4658" s="2">
        <f t="shared" si="653"/>
        <v>3721.0526315789471</v>
      </c>
      <c r="O4658">
        <f t="shared" si="656"/>
        <v>977.02127659574455</v>
      </c>
      <c r="P4658">
        <f t="shared" si="654"/>
        <v>192000</v>
      </c>
      <c r="Q4658" s="2">
        <f t="shared" si="655"/>
        <v>196698.0739081747</v>
      </c>
      <c r="R4658">
        <f>Q4658/MainSheet!$C$8*(G4658-G4657)+R4657</f>
        <v>7476.4426871186388</v>
      </c>
      <c r="S4658">
        <f t="shared" si="657"/>
        <v>120664.97779212959</v>
      </c>
      <c r="T4658">
        <f t="shared" si="649"/>
        <v>46.559999999999306</v>
      </c>
      <c r="U4658" s="1">
        <f>Q4658/MainSheet!$C$22</f>
        <v>1</v>
      </c>
    </row>
    <row r="4659" spans="7:21">
      <c r="G4659">
        <f t="shared" si="650"/>
        <v>46.569999999999304</v>
      </c>
      <c r="H4659">
        <f t="shared" si="651"/>
        <v>198000</v>
      </c>
      <c r="I4659" s="2">
        <f>MIN(MainSheet!$C$10/MainSheet!$C$9,MainSheet!$K$9*60)</f>
        <v>660</v>
      </c>
      <c r="J4659" s="1">
        <f>IF(G4659&gt;MainSheet!$C$11,IF(J4658&gt;=0.999,1,(G4659-MainSheet!$C$11)*I4659/$B$2/60),0)</f>
        <v>1</v>
      </c>
      <c r="K4659" s="1">
        <f>IF(G4659&gt;MainSheet!$C$11+$B$6,IF(K4658&gt;=0.999,1,(G4659-MainSheet!$C$11-$B$6)*I4659/$C$2/60),0)</f>
        <v>1</v>
      </c>
      <c r="L4659" s="1">
        <f>IF(G4659&gt;MainSheet!$C$11+$B$6+$C$6,IF(L4658&gt;=0.999,1,(G4659-MainSheet!$C$11-$B$6-$C$6)*I4659/$D$2/60),0)</f>
        <v>1</v>
      </c>
      <c r="M4659">
        <f t="shared" si="652"/>
        <v>1</v>
      </c>
      <c r="N4659" s="2">
        <f t="shared" si="653"/>
        <v>3721.0526315789471</v>
      </c>
      <c r="O4659">
        <f t="shared" si="656"/>
        <v>977.02127659574455</v>
      </c>
      <c r="P4659">
        <f t="shared" si="654"/>
        <v>192000</v>
      </c>
      <c r="Q4659" s="2">
        <f t="shared" si="655"/>
        <v>196698.0739081747</v>
      </c>
      <c r="R4659">
        <f>Q4659/MainSheet!$C$8*(G4659-G4658)+R4658</f>
        <v>7478.4739336094726</v>
      </c>
      <c r="S4659">
        <f t="shared" si="657"/>
        <v>120697.76080444762</v>
      </c>
      <c r="T4659">
        <f t="shared" si="649"/>
        <v>46.569999999999304</v>
      </c>
      <c r="U4659" s="1">
        <f>Q4659/MainSheet!$C$22</f>
        <v>1</v>
      </c>
    </row>
    <row r="4660" spans="7:21">
      <c r="G4660">
        <f t="shared" si="650"/>
        <v>46.579999999999302</v>
      </c>
      <c r="H4660">
        <f t="shared" si="651"/>
        <v>198000</v>
      </c>
      <c r="I4660" s="2">
        <f>MIN(MainSheet!$C$10/MainSheet!$C$9,MainSheet!$K$9*60)</f>
        <v>660</v>
      </c>
      <c r="J4660" s="1">
        <f>IF(G4660&gt;MainSheet!$C$11,IF(J4659&gt;=0.999,1,(G4660-MainSheet!$C$11)*I4660/$B$2/60),0)</f>
        <v>1</v>
      </c>
      <c r="K4660" s="1">
        <f>IF(G4660&gt;MainSheet!$C$11+$B$6,IF(K4659&gt;=0.999,1,(G4660-MainSheet!$C$11-$B$6)*I4660/$C$2/60),0)</f>
        <v>1</v>
      </c>
      <c r="L4660" s="1">
        <f>IF(G4660&gt;MainSheet!$C$11+$B$6+$C$6,IF(L4659&gt;=0.999,1,(G4660-MainSheet!$C$11-$B$6-$C$6)*I4660/$D$2/60),0)</f>
        <v>1</v>
      </c>
      <c r="M4660">
        <f t="shared" si="652"/>
        <v>1</v>
      </c>
      <c r="N4660" s="2">
        <f t="shared" si="653"/>
        <v>3721.0526315789471</v>
      </c>
      <c r="O4660">
        <f t="shared" si="656"/>
        <v>977.02127659574455</v>
      </c>
      <c r="P4660">
        <f t="shared" si="654"/>
        <v>192000</v>
      </c>
      <c r="Q4660" s="2">
        <f t="shared" si="655"/>
        <v>196698.0739081747</v>
      </c>
      <c r="R4660">
        <f>Q4660/MainSheet!$C$8*(G4660-G4659)+R4659</f>
        <v>7480.5051801003065</v>
      </c>
      <c r="S4660">
        <f t="shared" si="657"/>
        <v>120730.54381676565</v>
      </c>
      <c r="T4660">
        <f t="shared" si="649"/>
        <v>46.579999999999302</v>
      </c>
      <c r="U4660" s="1">
        <f>Q4660/MainSheet!$C$22</f>
        <v>1</v>
      </c>
    </row>
    <row r="4661" spans="7:21">
      <c r="G4661">
        <f t="shared" si="650"/>
        <v>46.5899999999993</v>
      </c>
      <c r="H4661">
        <f t="shared" si="651"/>
        <v>198000</v>
      </c>
      <c r="I4661" s="2">
        <f>MIN(MainSheet!$C$10/MainSheet!$C$9,MainSheet!$K$9*60)</f>
        <v>660</v>
      </c>
      <c r="J4661" s="1">
        <f>IF(G4661&gt;MainSheet!$C$11,IF(J4660&gt;=0.999,1,(G4661-MainSheet!$C$11)*I4661/$B$2/60),0)</f>
        <v>1</v>
      </c>
      <c r="K4661" s="1">
        <f>IF(G4661&gt;MainSheet!$C$11+$B$6,IF(K4660&gt;=0.999,1,(G4661-MainSheet!$C$11-$B$6)*I4661/$C$2/60),0)</f>
        <v>1</v>
      </c>
      <c r="L4661" s="1">
        <f>IF(G4661&gt;MainSheet!$C$11+$B$6+$C$6,IF(L4660&gt;=0.999,1,(G4661-MainSheet!$C$11-$B$6-$C$6)*I4661/$D$2/60),0)</f>
        <v>1</v>
      </c>
      <c r="M4661">
        <f t="shared" si="652"/>
        <v>1</v>
      </c>
      <c r="N4661" s="2">
        <f t="shared" si="653"/>
        <v>3721.0526315789471</v>
      </c>
      <c r="O4661">
        <f t="shared" si="656"/>
        <v>977.02127659574455</v>
      </c>
      <c r="P4661">
        <f t="shared" si="654"/>
        <v>192000</v>
      </c>
      <c r="Q4661" s="2">
        <f t="shared" si="655"/>
        <v>196698.0739081747</v>
      </c>
      <c r="R4661">
        <f>Q4661/MainSheet!$C$8*(G4661-G4660)+R4660</f>
        <v>7482.5364265911403</v>
      </c>
      <c r="S4661">
        <f t="shared" si="657"/>
        <v>120763.32682908369</v>
      </c>
      <c r="T4661">
        <f t="shared" si="649"/>
        <v>46.5899999999993</v>
      </c>
      <c r="U4661" s="1">
        <f>Q4661/MainSheet!$C$22</f>
        <v>1</v>
      </c>
    </row>
    <row r="4662" spans="7:21">
      <c r="G4662">
        <f t="shared" si="650"/>
        <v>46.599999999999298</v>
      </c>
      <c r="H4662">
        <f t="shared" si="651"/>
        <v>198000</v>
      </c>
      <c r="I4662" s="2">
        <f>MIN(MainSheet!$C$10/MainSheet!$C$9,MainSheet!$K$9*60)</f>
        <v>660</v>
      </c>
      <c r="J4662" s="1">
        <f>IF(G4662&gt;MainSheet!$C$11,IF(J4661&gt;=0.999,1,(G4662-MainSheet!$C$11)*I4662/$B$2/60),0)</f>
        <v>1</v>
      </c>
      <c r="K4662" s="1">
        <f>IF(G4662&gt;MainSheet!$C$11+$B$6,IF(K4661&gt;=0.999,1,(G4662-MainSheet!$C$11-$B$6)*I4662/$C$2/60),0)</f>
        <v>1</v>
      </c>
      <c r="L4662" s="1">
        <f>IF(G4662&gt;MainSheet!$C$11+$B$6+$C$6,IF(L4661&gt;=0.999,1,(G4662-MainSheet!$C$11-$B$6-$C$6)*I4662/$D$2/60),0)</f>
        <v>1</v>
      </c>
      <c r="M4662">
        <f t="shared" si="652"/>
        <v>1</v>
      </c>
      <c r="N4662" s="2">
        <f t="shared" si="653"/>
        <v>3721.0526315789471</v>
      </c>
      <c r="O4662">
        <f t="shared" si="656"/>
        <v>977.02127659574455</v>
      </c>
      <c r="P4662">
        <f t="shared" si="654"/>
        <v>192000</v>
      </c>
      <c r="Q4662" s="2">
        <f t="shared" si="655"/>
        <v>196698.0739081747</v>
      </c>
      <c r="R4662">
        <f>Q4662/MainSheet!$C$8*(G4662-G4661)+R4661</f>
        <v>7484.5676730819741</v>
      </c>
      <c r="S4662">
        <f t="shared" si="657"/>
        <v>120796.10984140172</v>
      </c>
      <c r="T4662">
        <f t="shared" si="649"/>
        <v>46.599999999999298</v>
      </c>
      <c r="U4662" s="1">
        <f>Q4662/MainSheet!$C$22</f>
        <v>1</v>
      </c>
    </row>
    <row r="4663" spans="7:21">
      <c r="G4663">
        <f t="shared" si="650"/>
        <v>46.609999999999296</v>
      </c>
      <c r="H4663">
        <f t="shared" si="651"/>
        <v>198000</v>
      </c>
      <c r="I4663" s="2">
        <f>MIN(MainSheet!$C$10/MainSheet!$C$9,MainSheet!$K$9*60)</f>
        <v>660</v>
      </c>
      <c r="J4663" s="1">
        <f>IF(G4663&gt;MainSheet!$C$11,IF(J4662&gt;=0.999,1,(G4663-MainSheet!$C$11)*I4663/$B$2/60),0)</f>
        <v>1</v>
      </c>
      <c r="K4663" s="1">
        <f>IF(G4663&gt;MainSheet!$C$11+$B$6,IF(K4662&gt;=0.999,1,(G4663-MainSheet!$C$11-$B$6)*I4663/$C$2/60),0)</f>
        <v>1</v>
      </c>
      <c r="L4663" s="1">
        <f>IF(G4663&gt;MainSheet!$C$11+$B$6+$C$6,IF(L4662&gt;=0.999,1,(G4663-MainSheet!$C$11-$B$6-$C$6)*I4663/$D$2/60),0)</f>
        <v>1</v>
      </c>
      <c r="M4663">
        <f t="shared" si="652"/>
        <v>1</v>
      </c>
      <c r="N4663" s="2">
        <f t="shared" si="653"/>
        <v>3721.0526315789471</v>
      </c>
      <c r="O4663">
        <f t="shared" si="656"/>
        <v>977.02127659574455</v>
      </c>
      <c r="P4663">
        <f t="shared" si="654"/>
        <v>192000</v>
      </c>
      <c r="Q4663" s="2">
        <f t="shared" si="655"/>
        <v>196698.0739081747</v>
      </c>
      <c r="R4663">
        <f>Q4663/MainSheet!$C$8*(G4663-G4662)+R4662</f>
        <v>7486.598919572808</v>
      </c>
      <c r="S4663">
        <f t="shared" si="657"/>
        <v>120828.89285371975</v>
      </c>
      <c r="T4663">
        <f t="shared" si="649"/>
        <v>46.609999999999296</v>
      </c>
      <c r="U4663" s="1">
        <f>Q4663/MainSheet!$C$22</f>
        <v>1</v>
      </c>
    </row>
    <row r="4664" spans="7:21">
      <c r="G4664">
        <f t="shared" si="650"/>
        <v>46.619999999999294</v>
      </c>
      <c r="H4664">
        <f t="shared" si="651"/>
        <v>198000</v>
      </c>
      <c r="I4664" s="2">
        <f>MIN(MainSheet!$C$10/MainSheet!$C$9,MainSheet!$K$9*60)</f>
        <v>660</v>
      </c>
      <c r="J4664" s="1">
        <f>IF(G4664&gt;MainSheet!$C$11,IF(J4663&gt;=0.999,1,(G4664-MainSheet!$C$11)*I4664/$B$2/60),0)</f>
        <v>1</v>
      </c>
      <c r="K4664" s="1">
        <f>IF(G4664&gt;MainSheet!$C$11+$B$6,IF(K4663&gt;=0.999,1,(G4664-MainSheet!$C$11-$B$6)*I4664/$C$2/60),0)</f>
        <v>1</v>
      </c>
      <c r="L4664" s="1">
        <f>IF(G4664&gt;MainSheet!$C$11+$B$6+$C$6,IF(L4663&gt;=0.999,1,(G4664-MainSheet!$C$11-$B$6-$C$6)*I4664/$D$2/60),0)</f>
        <v>1</v>
      </c>
      <c r="M4664">
        <f t="shared" si="652"/>
        <v>1</v>
      </c>
      <c r="N4664" s="2">
        <f t="shared" si="653"/>
        <v>3721.0526315789471</v>
      </c>
      <c r="O4664">
        <f t="shared" si="656"/>
        <v>977.02127659574455</v>
      </c>
      <c r="P4664">
        <f t="shared" si="654"/>
        <v>192000</v>
      </c>
      <c r="Q4664" s="2">
        <f t="shared" si="655"/>
        <v>196698.0739081747</v>
      </c>
      <c r="R4664">
        <f>Q4664/MainSheet!$C$8*(G4664-G4663)+R4663</f>
        <v>7488.6301660636418</v>
      </c>
      <c r="S4664">
        <f t="shared" si="657"/>
        <v>120861.67586603778</v>
      </c>
      <c r="T4664">
        <f t="shared" si="649"/>
        <v>46.619999999999294</v>
      </c>
      <c r="U4664" s="1">
        <f>Q4664/MainSheet!$C$22</f>
        <v>1</v>
      </c>
    </row>
    <row r="4665" spans="7:21">
      <c r="G4665">
        <f t="shared" si="650"/>
        <v>46.629999999999292</v>
      </c>
      <c r="H4665">
        <f t="shared" si="651"/>
        <v>198000</v>
      </c>
      <c r="I4665" s="2">
        <f>MIN(MainSheet!$C$10/MainSheet!$C$9,MainSheet!$K$9*60)</f>
        <v>660</v>
      </c>
      <c r="J4665" s="1">
        <f>IF(G4665&gt;MainSheet!$C$11,IF(J4664&gt;=0.999,1,(G4665-MainSheet!$C$11)*I4665/$B$2/60),0)</f>
        <v>1</v>
      </c>
      <c r="K4665" s="1">
        <f>IF(G4665&gt;MainSheet!$C$11+$B$6,IF(K4664&gt;=0.999,1,(G4665-MainSheet!$C$11-$B$6)*I4665/$C$2/60),0)</f>
        <v>1</v>
      </c>
      <c r="L4665" s="1">
        <f>IF(G4665&gt;MainSheet!$C$11+$B$6+$C$6,IF(L4664&gt;=0.999,1,(G4665-MainSheet!$C$11-$B$6-$C$6)*I4665/$D$2/60),0)</f>
        <v>1</v>
      </c>
      <c r="M4665">
        <f t="shared" si="652"/>
        <v>1</v>
      </c>
      <c r="N4665" s="2">
        <f t="shared" si="653"/>
        <v>3721.0526315789471</v>
      </c>
      <c r="O4665">
        <f t="shared" si="656"/>
        <v>977.02127659574455</v>
      </c>
      <c r="P4665">
        <f t="shared" si="654"/>
        <v>192000</v>
      </c>
      <c r="Q4665" s="2">
        <f t="shared" si="655"/>
        <v>196698.0739081747</v>
      </c>
      <c r="R4665">
        <f>Q4665/MainSheet!$C$8*(G4665-G4664)+R4664</f>
        <v>7490.6614125544756</v>
      </c>
      <c r="S4665">
        <f t="shared" si="657"/>
        <v>120894.45887835581</v>
      </c>
      <c r="T4665">
        <f t="shared" si="649"/>
        <v>46.629999999999292</v>
      </c>
      <c r="U4665" s="1">
        <f>Q4665/MainSheet!$C$22</f>
        <v>1</v>
      </c>
    </row>
    <row r="4666" spans="7:21">
      <c r="G4666">
        <f t="shared" si="650"/>
        <v>46.63999999999929</v>
      </c>
      <c r="H4666">
        <f t="shared" si="651"/>
        <v>198000</v>
      </c>
      <c r="I4666" s="2">
        <f>MIN(MainSheet!$C$10/MainSheet!$C$9,MainSheet!$K$9*60)</f>
        <v>660</v>
      </c>
      <c r="J4666" s="1">
        <f>IF(G4666&gt;MainSheet!$C$11,IF(J4665&gt;=0.999,1,(G4666-MainSheet!$C$11)*I4666/$B$2/60),0)</f>
        <v>1</v>
      </c>
      <c r="K4666" s="1">
        <f>IF(G4666&gt;MainSheet!$C$11+$B$6,IF(K4665&gt;=0.999,1,(G4666-MainSheet!$C$11-$B$6)*I4666/$C$2/60),0)</f>
        <v>1</v>
      </c>
      <c r="L4666" s="1">
        <f>IF(G4666&gt;MainSheet!$C$11+$B$6+$C$6,IF(L4665&gt;=0.999,1,(G4666-MainSheet!$C$11-$B$6-$C$6)*I4666/$D$2/60),0)</f>
        <v>1</v>
      </c>
      <c r="M4666">
        <f t="shared" si="652"/>
        <v>1</v>
      </c>
      <c r="N4666" s="2">
        <f t="shared" si="653"/>
        <v>3721.0526315789471</v>
      </c>
      <c r="O4666">
        <f t="shared" si="656"/>
        <v>977.02127659574455</v>
      </c>
      <c r="P4666">
        <f t="shared" si="654"/>
        <v>192000</v>
      </c>
      <c r="Q4666" s="2">
        <f t="shared" si="655"/>
        <v>196698.0739081747</v>
      </c>
      <c r="R4666">
        <f>Q4666/MainSheet!$C$8*(G4666-G4665)+R4665</f>
        <v>7492.6926590453095</v>
      </c>
      <c r="S4666">
        <f t="shared" si="657"/>
        <v>120927.24189067385</v>
      </c>
      <c r="T4666">
        <f t="shared" si="649"/>
        <v>46.63999999999929</v>
      </c>
      <c r="U4666" s="1">
        <f>Q4666/MainSheet!$C$22</f>
        <v>1</v>
      </c>
    </row>
    <row r="4667" spans="7:21">
      <c r="G4667">
        <f t="shared" si="650"/>
        <v>46.649999999999288</v>
      </c>
      <c r="H4667">
        <f t="shared" si="651"/>
        <v>198000</v>
      </c>
      <c r="I4667" s="2">
        <f>MIN(MainSheet!$C$10/MainSheet!$C$9,MainSheet!$K$9*60)</f>
        <v>660</v>
      </c>
      <c r="J4667" s="1">
        <f>IF(G4667&gt;MainSheet!$C$11,IF(J4666&gt;=0.999,1,(G4667-MainSheet!$C$11)*I4667/$B$2/60),0)</f>
        <v>1</v>
      </c>
      <c r="K4667" s="1">
        <f>IF(G4667&gt;MainSheet!$C$11+$B$6,IF(K4666&gt;=0.999,1,(G4667-MainSheet!$C$11-$B$6)*I4667/$C$2/60),0)</f>
        <v>1</v>
      </c>
      <c r="L4667" s="1">
        <f>IF(G4667&gt;MainSheet!$C$11+$B$6+$C$6,IF(L4666&gt;=0.999,1,(G4667-MainSheet!$C$11-$B$6-$C$6)*I4667/$D$2/60),0)</f>
        <v>1</v>
      </c>
      <c r="M4667">
        <f t="shared" si="652"/>
        <v>1</v>
      </c>
      <c r="N4667" s="2">
        <f t="shared" si="653"/>
        <v>3721.0526315789471</v>
      </c>
      <c r="O4667">
        <f t="shared" si="656"/>
        <v>977.02127659574455</v>
      </c>
      <c r="P4667">
        <f t="shared" si="654"/>
        <v>192000</v>
      </c>
      <c r="Q4667" s="2">
        <f t="shared" si="655"/>
        <v>196698.0739081747</v>
      </c>
      <c r="R4667">
        <f>Q4667/MainSheet!$C$8*(G4667-G4666)+R4666</f>
        <v>7494.7239055361433</v>
      </c>
      <c r="S4667">
        <f t="shared" si="657"/>
        <v>120960.02490299188</v>
      </c>
      <c r="T4667">
        <f t="shared" si="649"/>
        <v>46.649999999999288</v>
      </c>
      <c r="U4667" s="1">
        <f>Q4667/MainSheet!$C$22</f>
        <v>1</v>
      </c>
    </row>
    <row r="4668" spans="7:21">
      <c r="G4668">
        <f t="shared" si="650"/>
        <v>46.659999999999286</v>
      </c>
      <c r="H4668">
        <f t="shared" si="651"/>
        <v>198000</v>
      </c>
      <c r="I4668" s="2">
        <f>MIN(MainSheet!$C$10/MainSheet!$C$9,MainSheet!$K$9*60)</f>
        <v>660</v>
      </c>
      <c r="J4668" s="1">
        <f>IF(G4668&gt;MainSheet!$C$11,IF(J4667&gt;=0.999,1,(G4668-MainSheet!$C$11)*I4668/$B$2/60),0)</f>
        <v>1</v>
      </c>
      <c r="K4668" s="1">
        <f>IF(G4668&gt;MainSheet!$C$11+$B$6,IF(K4667&gt;=0.999,1,(G4668-MainSheet!$C$11-$B$6)*I4668/$C$2/60),0)</f>
        <v>1</v>
      </c>
      <c r="L4668" s="1">
        <f>IF(G4668&gt;MainSheet!$C$11+$B$6+$C$6,IF(L4667&gt;=0.999,1,(G4668-MainSheet!$C$11-$B$6-$C$6)*I4668/$D$2/60),0)</f>
        <v>1</v>
      </c>
      <c r="M4668">
        <f t="shared" si="652"/>
        <v>1</v>
      </c>
      <c r="N4668" s="2">
        <f t="shared" si="653"/>
        <v>3721.0526315789471</v>
      </c>
      <c r="O4668">
        <f t="shared" si="656"/>
        <v>977.02127659574455</v>
      </c>
      <c r="P4668">
        <f t="shared" si="654"/>
        <v>192000</v>
      </c>
      <c r="Q4668" s="2">
        <f t="shared" si="655"/>
        <v>196698.0739081747</v>
      </c>
      <c r="R4668">
        <f>Q4668/MainSheet!$C$8*(G4668-G4667)+R4667</f>
        <v>7496.7551520269772</v>
      </c>
      <c r="S4668">
        <f t="shared" si="657"/>
        <v>120992.80791530991</v>
      </c>
      <c r="T4668">
        <f t="shared" si="649"/>
        <v>46.659999999999286</v>
      </c>
      <c r="U4668" s="1">
        <f>Q4668/MainSheet!$C$22</f>
        <v>1</v>
      </c>
    </row>
    <row r="4669" spans="7:21">
      <c r="G4669">
        <f t="shared" si="650"/>
        <v>46.669999999999284</v>
      </c>
      <c r="H4669">
        <f t="shared" si="651"/>
        <v>198000</v>
      </c>
      <c r="I4669" s="2">
        <f>MIN(MainSheet!$C$10/MainSheet!$C$9,MainSheet!$K$9*60)</f>
        <v>660</v>
      </c>
      <c r="J4669" s="1">
        <f>IF(G4669&gt;MainSheet!$C$11,IF(J4668&gt;=0.999,1,(G4669-MainSheet!$C$11)*I4669/$B$2/60),0)</f>
        <v>1</v>
      </c>
      <c r="K4669" s="1">
        <f>IF(G4669&gt;MainSheet!$C$11+$B$6,IF(K4668&gt;=0.999,1,(G4669-MainSheet!$C$11-$B$6)*I4669/$C$2/60),0)</f>
        <v>1</v>
      </c>
      <c r="L4669" s="1">
        <f>IF(G4669&gt;MainSheet!$C$11+$B$6+$C$6,IF(L4668&gt;=0.999,1,(G4669-MainSheet!$C$11-$B$6-$C$6)*I4669/$D$2/60),0)</f>
        <v>1</v>
      </c>
      <c r="M4669">
        <f t="shared" si="652"/>
        <v>1</v>
      </c>
      <c r="N4669" s="2">
        <f t="shared" si="653"/>
        <v>3721.0526315789471</v>
      </c>
      <c r="O4669">
        <f t="shared" si="656"/>
        <v>977.02127659574455</v>
      </c>
      <c r="P4669">
        <f t="shared" si="654"/>
        <v>192000</v>
      </c>
      <c r="Q4669" s="2">
        <f t="shared" si="655"/>
        <v>196698.0739081747</v>
      </c>
      <c r="R4669">
        <f>Q4669/MainSheet!$C$8*(G4669-G4668)+R4668</f>
        <v>7498.786398517811</v>
      </c>
      <c r="S4669">
        <f t="shared" si="657"/>
        <v>121025.59092762794</v>
      </c>
      <c r="T4669">
        <f t="shared" si="649"/>
        <v>46.669999999999284</v>
      </c>
      <c r="U4669" s="1">
        <f>Q4669/MainSheet!$C$22</f>
        <v>1</v>
      </c>
    </row>
    <row r="4670" spans="7:21">
      <c r="G4670">
        <f t="shared" si="650"/>
        <v>46.679999999999282</v>
      </c>
      <c r="H4670">
        <f t="shared" si="651"/>
        <v>198000</v>
      </c>
      <c r="I4670" s="2">
        <f>MIN(MainSheet!$C$10/MainSheet!$C$9,MainSheet!$K$9*60)</f>
        <v>660</v>
      </c>
      <c r="J4670" s="1">
        <f>IF(G4670&gt;MainSheet!$C$11,IF(J4669&gt;=0.999,1,(G4670-MainSheet!$C$11)*I4670/$B$2/60),0)</f>
        <v>1</v>
      </c>
      <c r="K4670" s="1">
        <f>IF(G4670&gt;MainSheet!$C$11+$B$6,IF(K4669&gt;=0.999,1,(G4670-MainSheet!$C$11-$B$6)*I4670/$C$2/60),0)</f>
        <v>1</v>
      </c>
      <c r="L4670" s="1">
        <f>IF(G4670&gt;MainSheet!$C$11+$B$6+$C$6,IF(L4669&gt;=0.999,1,(G4670-MainSheet!$C$11-$B$6-$C$6)*I4670/$D$2/60),0)</f>
        <v>1</v>
      </c>
      <c r="M4670">
        <f t="shared" si="652"/>
        <v>1</v>
      </c>
      <c r="N4670" s="2">
        <f t="shared" si="653"/>
        <v>3721.0526315789471</v>
      </c>
      <c r="O4670">
        <f t="shared" si="656"/>
        <v>977.02127659574455</v>
      </c>
      <c r="P4670">
        <f t="shared" si="654"/>
        <v>192000</v>
      </c>
      <c r="Q4670" s="2">
        <f t="shared" si="655"/>
        <v>196698.0739081747</v>
      </c>
      <c r="R4670">
        <f>Q4670/MainSheet!$C$8*(G4670-G4669)+R4669</f>
        <v>7500.8176450086448</v>
      </c>
      <c r="S4670">
        <f t="shared" si="657"/>
        <v>121058.37393994597</v>
      </c>
      <c r="T4670">
        <f t="shared" si="649"/>
        <v>46.679999999999282</v>
      </c>
      <c r="U4670" s="1">
        <f>Q4670/MainSheet!$C$22</f>
        <v>1</v>
      </c>
    </row>
    <row r="4671" spans="7:21">
      <c r="G4671">
        <f t="shared" si="650"/>
        <v>46.68999999999928</v>
      </c>
      <c r="H4671">
        <f t="shared" si="651"/>
        <v>198000</v>
      </c>
      <c r="I4671" s="2">
        <f>MIN(MainSheet!$C$10/MainSheet!$C$9,MainSheet!$K$9*60)</f>
        <v>660</v>
      </c>
      <c r="J4671" s="1">
        <f>IF(G4671&gt;MainSheet!$C$11,IF(J4670&gt;=0.999,1,(G4671-MainSheet!$C$11)*I4671/$B$2/60),0)</f>
        <v>1</v>
      </c>
      <c r="K4671" s="1">
        <f>IF(G4671&gt;MainSheet!$C$11+$B$6,IF(K4670&gt;=0.999,1,(G4671-MainSheet!$C$11-$B$6)*I4671/$C$2/60),0)</f>
        <v>1</v>
      </c>
      <c r="L4671" s="1">
        <f>IF(G4671&gt;MainSheet!$C$11+$B$6+$C$6,IF(L4670&gt;=0.999,1,(G4671-MainSheet!$C$11-$B$6-$C$6)*I4671/$D$2/60),0)</f>
        <v>1</v>
      </c>
      <c r="M4671">
        <f t="shared" si="652"/>
        <v>1</v>
      </c>
      <c r="N4671" s="2">
        <f t="shared" si="653"/>
        <v>3721.0526315789471</v>
      </c>
      <c r="O4671">
        <f t="shared" si="656"/>
        <v>977.02127659574455</v>
      </c>
      <c r="P4671">
        <f t="shared" si="654"/>
        <v>192000</v>
      </c>
      <c r="Q4671" s="2">
        <f t="shared" si="655"/>
        <v>196698.0739081747</v>
      </c>
      <c r="R4671">
        <f>Q4671/MainSheet!$C$8*(G4671-G4670)+R4670</f>
        <v>7502.8488914994787</v>
      </c>
      <c r="S4671">
        <f t="shared" si="657"/>
        <v>121091.15695226401</v>
      </c>
      <c r="T4671">
        <f t="shared" si="649"/>
        <v>46.68999999999928</v>
      </c>
      <c r="U4671" s="1">
        <f>Q4671/MainSheet!$C$22</f>
        <v>1</v>
      </c>
    </row>
    <row r="4672" spans="7:21">
      <c r="G4672">
        <f t="shared" si="650"/>
        <v>46.699999999999278</v>
      </c>
      <c r="H4672">
        <f t="shared" si="651"/>
        <v>198000</v>
      </c>
      <c r="I4672" s="2">
        <f>MIN(MainSheet!$C$10/MainSheet!$C$9,MainSheet!$K$9*60)</f>
        <v>660</v>
      </c>
      <c r="J4672" s="1">
        <f>IF(G4672&gt;MainSheet!$C$11,IF(J4671&gt;=0.999,1,(G4672-MainSheet!$C$11)*I4672/$B$2/60),0)</f>
        <v>1</v>
      </c>
      <c r="K4672" s="1">
        <f>IF(G4672&gt;MainSheet!$C$11+$B$6,IF(K4671&gt;=0.999,1,(G4672-MainSheet!$C$11-$B$6)*I4672/$C$2/60),0)</f>
        <v>1</v>
      </c>
      <c r="L4672" s="1">
        <f>IF(G4672&gt;MainSheet!$C$11+$B$6+$C$6,IF(L4671&gt;=0.999,1,(G4672-MainSheet!$C$11-$B$6-$C$6)*I4672/$D$2/60),0)</f>
        <v>1</v>
      </c>
      <c r="M4672">
        <f t="shared" si="652"/>
        <v>1</v>
      </c>
      <c r="N4672" s="2">
        <f t="shared" si="653"/>
        <v>3721.0526315789471</v>
      </c>
      <c r="O4672">
        <f t="shared" si="656"/>
        <v>977.02127659574455</v>
      </c>
      <c r="P4672">
        <f t="shared" si="654"/>
        <v>192000</v>
      </c>
      <c r="Q4672" s="2">
        <f t="shared" si="655"/>
        <v>196698.0739081747</v>
      </c>
      <c r="R4672">
        <f>Q4672/MainSheet!$C$8*(G4672-G4671)+R4671</f>
        <v>7504.8801379903125</v>
      </c>
      <c r="S4672">
        <f t="shared" si="657"/>
        <v>121123.93996458204</v>
      </c>
      <c r="T4672">
        <f t="shared" si="649"/>
        <v>46.699999999999278</v>
      </c>
      <c r="U4672" s="1">
        <f>Q4672/MainSheet!$C$22</f>
        <v>1</v>
      </c>
    </row>
    <row r="4673" spans="7:21">
      <c r="G4673">
        <f t="shared" si="650"/>
        <v>46.709999999999276</v>
      </c>
      <c r="H4673">
        <f t="shared" si="651"/>
        <v>198000</v>
      </c>
      <c r="I4673" s="2">
        <f>MIN(MainSheet!$C$10/MainSheet!$C$9,MainSheet!$K$9*60)</f>
        <v>660</v>
      </c>
      <c r="J4673" s="1">
        <f>IF(G4673&gt;MainSheet!$C$11,IF(J4672&gt;=0.999,1,(G4673-MainSheet!$C$11)*I4673/$B$2/60),0)</f>
        <v>1</v>
      </c>
      <c r="K4673" s="1">
        <f>IF(G4673&gt;MainSheet!$C$11+$B$6,IF(K4672&gt;=0.999,1,(G4673-MainSheet!$C$11-$B$6)*I4673/$C$2/60),0)</f>
        <v>1</v>
      </c>
      <c r="L4673" s="1">
        <f>IF(G4673&gt;MainSheet!$C$11+$B$6+$C$6,IF(L4672&gt;=0.999,1,(G4673-MainSheet!$C$11-$B$6-$C$6)*I4673/$D$2/60),0)</f>
        <v>1</v>
      </c>
      <c r="M4673">
        <f t="shared" si="652"/>
        <v>1</v>
      </c>
      <c r="N4673" s="2">
        <f t="shared" si="653"/>
        <v>3721.0526315789471</v>
      </c>
      <c r="O4673">
        <f t="shared" si="656"/>
        <v>977.02127659574455</v>
      </c>
      <c r="P4673">
        <f t="shared" si="654"/>
        <v>192000</v>
      </c>
      <c r="Q4673" s="2">
        <f t="shared" si="655"/>
        <v>196698.0739081747</v>
      </c>
      <c r="R4673">
        <f>Q4673/MainSheet!$C$8*(G4673-G4672)+R4672</f>
        <v>7506.9113844811463</v>
      </c>
      <c r="S4673">
        <f t="shared" si="657"/>
        <v>121156.72297690007</v>
      </c>
      <c r="T4673">
        <f t="shared" si="649"/>
        <v>46.709999999999276</v>
      </c>
      <c r="U4673" s="1">
        <f>Q4673/MainSheet!$C$22</f>
        <v>1</v>
      </c>
    </row>
    <row r="4674" spans="7:21">
      <c r="G4674">
        <f t="shared" si="650"/>
        <v>46.719999999999274</v>
      </c>
      <c r="H4674">
        <f t="shared" si="651"/>
        <v>198000</v>
      </c>
      <c r="I4674" s="2">
        <f>MIN(MainSheet!$C$10/MainSheet!$C$9,MainSheet!$K$9*60)</f>
        <v>660</v>
      </c>
      <c r="J4674" s="1">
        <f>IF(G4674&gt;MainSheet!$C$11,IF(J4673&gt;=0.999,1,(G4674-MainSheet!$C$11)*I4674/$B$2/60),0)</f>
        <v>1</v>
      </c>
      <c r="K4674" s="1">
        <f>IF(G4674&gt;MainSheet!$C$11+$B$6,IF(K4673&gt;=0.999,1,(G4674-MainSheet!$C$11-$B$6)*I4674/$C$2/60),0)</f>
        <v>1</v>
      </c>
      <c r="L4674" s="1">
        <f>IF(G4674&gt;MainSheet!$C$11+$B$6+$C$6,IF(L4673&gt;=0.999,1,(G4674-MainSheet!$C$11-$B$6-$C$6)*I4674/$D$2/60),0)</f>
        <v>1</v>
      </c>
      <c r="M4674">
        <f t="shared" si="652"/>
        <v>1</v>
      </c>
      <c r="N4674" s="2">
        <f t="shared" si="653"/>
        <v>3721.0526315789471</v>
      </c>
      <c r="O4674">
        <f t="shared" si="656"/>
        <v>977.02127659574455</v>
      </c>
      <c r="P4674">
        <f t="shared" si="654"/>
        <v>192000</v>
      </c>
      <c r="Q4674" s="2">
        <f t="shared" si="655"/>
        <v>196698.0739081747</v>
      </c>
      <c r="R4674">
        <f>Q4674/MainSheet!$C$8*(G4674-G4673)+R4673</f>
        <v>7508.9426309719802</v>
      </c>
      <c r="S4674">
        <f t="shared" si="657"/>
        <v>121189.5059892181</v>
      </c>
      <c r="T4674">
        <f t="shared" si="649"/>
        <v>46.719999999999274</v>
      </c>
      <c r="U4674" s="1">
        <f>Q4674/MainSheet!$C$22</f>
        <v>1</v>
      </c>
    </row>
    <row r="4675" spans="7:21">
      <c r="G4675">
        <f t="shared" si="650"/>
        <v>46.729999999999272</v>
      </c>
      <c r="H4675">
        <f t="shared" si="651"/>
        <v>198000</v>
      </c>
      <c r="I4675" s="2">
        <f>MIN(MainSheet!$C$10/MainSheet!$C$9,MainSheet!$K$9*60)</f>
        <v>660</v>
      </c>
      <c r="J4675" s="1">
        <f>IF(G4675&gt;MainSheet!$C$11,IF(J4674&gt;=0.999,1,(G4675-MainSheet!$C$11)*I4675/$B$2/60),0)</f>
        <v>1</v>
      </c>
      <c r="K4675" s="1">
        <f>IF(G4675&gt;MainSheet!$C$11+$B$6,IF(K4674&gt;=0.999,1,(G4675-MainSheet!$C$11-$B$6)*I4675/$C$2/60),0)</f>
        <v>1</v>
      </c>
      <c r="L4675" s="1">
        <f>IF(G4675&gt;MainSheet!$C$11+$B$6+$C$6,IF(L4674&gt;=0.999,1,(G4675-MainSheet!$C$11-$B$6-$C$6)*I4675/$D$2/60),0)</f>
        <v>1</v>
      </c>
      <c r="M4675">
        <f t="shared" si="652"/>
        <v>1</v>
      </c>
      <c r="N4675" s="2">
        <f t="shared" si="653"/>
        <v>3721.0526315789471</v>
      </c>
      <c r="O4675">
        <f t="shared" si="656"/>
        <v>977.02127659574455</v>
      </c>
      <c r="P4675">
        <f t="shared" si="654"/>
        <v>192000</v>
      </c>
      <c r="Q4675" s="2">
        <f t="shared" si="655"/>
        <v>196698.0739081747</v>
      </c>
      <c r="R4675">
        <f>Q4675/MainSheet!$C$8*(G4675-G4674)+R4674</f>
        <v>7510.973877462814</v>
      </c>
      <c r="S4675">
        <f t="shared" si="657"/>
        <v>121222.28900153613</v>
      </c>
      <c r="T4675">
        <f t="shared" ref="T4675:T4738" si="658">G4675</f>
        <v>46.729999999999272</v>
      </c>
      <c r="U4675" s="1">
        <f>Q4675/MainSheet!$C$22</f>
        <v>1</v>
      </c>
    </row>
    <row r="4676" spans="7:21">
      <c r="G4676">
        <f t="shared" ref="G4676:G4739" si="659">G4675+$F$2</f>
        <v>46.73999999999927</v>
      </c>
      <c r="H4676">
        <f t="shared" ref="H4676:H4739" si="660">H4675</f>
        <v>198000</v>
      </c>
      <c r="I4676" s="2">
        <f>MIN(MainSheet!$C$10/MainSheet!$C$9,MainSheet!$K$9*60)</f>
        <v>660</v>
      </c>
      <c r="J4676" s="1">
        <f>IF(G4676&gt;MainSheet!$C$11,IF(J4675&gt;=0.999,1,(G4676-MainSheet!$C$11)*I4676/$B$2/60),0)</f>
        <v>1</v>
      </c>
      <c r="K4676" s="1">
        <f>IF(G4676&gt;MainSheet!$C$11+$B$6,IF(K4675&gt;=0.999,1,(G4676-MainSheet!$C$11-$B$6)*I4676/$C$2/60),0)</f>
        <v>1</v>
      </c>
      <c r="L4676" s="1">
        <f>IF(G4676&gt;MainSheet!$C$11+$B$6+$C$6,IF(L4675&gt;=0.999,1,(G4676-MainSheet!$C$11-$B$6-$C$6)*I4676/$D$2/60),0)</f>
        <v>1</v>
      </c>
      <c r="M4676">
        <f t="shared" ref="M4676:M4739" si="661">(J4676*$B$2+K4676*$C$2+L4676*$D$2)/SUM($B$2:$D$2)</f>
        <v>1</v>
      </c>
      <c r="N4676" s="2">
        <f t="shared" ref="N4676:N4739" si="662">IF(J4676&gt;=0.01,((1-J4676)*B$3+B$4*(J4676)),0)</f>
        <v>3721.0526315789471</v>
      </c>
      <c r="O4676">
        <f t="shared" si="656"/>
        <v>977.02127659574455</v>
      </c>
      <c r="P4676">
        <f t="shared" ref="P4676:P4739" si="663">IF(IF(N4676+O4676&gt;H4676,H4676-O4676-N4676,IF(L4676&gt;0,((1-L4676)*D$3+D$4*(L4676)),0))+O4676+N4676&gt;H4676,H4676-N4676-O4676,IF(N4676+O4676&gt;H4676,H4676-O4676-N4676,IF(L4676&gt;0,((1-L4676)*D$3+D$4*(L4676)),0)))</f>
        <v>192000</v>
      </c>
      <c r="Q4676" s="2">
        <f t="shared" ref="Q4676:Q4739" si="664">SUM(N4676:P4676)</f>
        <v>196698.0739081747</v>
      </c>
      <c r="R4676">
        <f>Q4676/MainSheet!$C$8*(G4676-G4675)+R4675</f>
        <v>7513.0051239536479</v>
      </c>
      <c r="S4676">
        <f t="shared" si="657"/>
        <v>121255.07201385417</v>
      </c>
      <c r="T4676">
        <f t="shared" si="658"/>
        <v>46.73999999999927</v>
      </c>
      <c r="U4676" s="1">
        <f>Q4676/MainSheet!$C$22</f>
        <v>1</v>
      </c>
    </row>
    <row r="4677" spans="7:21">
      <c r="G4677">
        <f t="shared" si="659"/>
        <v>46.749999999999268</v>
      </c>
      <c r="H4677">
        <f t="shared" si="660"/>
        <v>198000</v>
      </c>
      <c r="I4677" s="2">
        <f>MIN(MainSheet!$C$10/MainSheet!$C$9,MainSheet!$K$9*60)</f>
        <v>660</v>
      </c>
      <c r="J4677" s="1">
        <f>IF(G4677&gt;MainSheet!$C$11,IF(J4676&gt;=0.999,1,(G4677-MainSheet!$C$11)*I4677/$B$2/60),0)</f>
        <v>1</v>
      </c>
      <c r="K4677" s="1">
        <f>IF(G4677&gt;MainSheet!$C$11+$B$6,IF(K4676&gt;=0.999,1,(G4677-MainSheet!$C$11-$B$6)*I4677/$C$2/60),0)</f>
        <v>1</v>
      </c>
      <c r="L4677" s="1">
        <f>IF(G4677&gt;MainSheet!$C$11+$B$6+$C$6,IF(L4676&gt;=0.999,1,(G4677-MainSheet!$C$11-$B$6-$C$6)*I4677/$D$2/60),0)</f>
        <v>1</v>
      </c>
      <c r="M4677">
        <f t="shared" si="661"/>
        <v>1</v>
      </c>
      <c r="N4677" s="2">
        <f t="shared" si="662"/>
        <v>3721.0526315789471</v>
      </c>
      <c r="O4677">
        <f t="shared" ref="O4677:O4740" si="665">IF(K4677&gt;=0.01,((1-K4677)*C$3+C$4*(K4677)),0)</f>
        <v>977.02127659574455</v>
      </c>
      <c r="P4677">
        <f t="shared" si="663"/>
        <v>192000</v>
      </c>
      <c r="Q4677" s="2">
        <f t="shared" si="664"/>
        <v>196698.0739081747</v>
      </c>
      <c r="R4677">
        <f>Q4677/MainSheet!$C$8*(G4677-G4676)+R4676</f>
        <v>7515.0363704444817</v>
      </c>
      <c r="S4677">
        <f t="shared" ref="S4677:S4740" si="666">Q4677*$F$2/60+S4676</f>
        <v>121287.8550261722</v>
      </c>
      <c r="T4677">
        <f t="shared" si="658"/>
        <v>46.749999999999268</v>
      </c>
      <c r="U4677" s="1">
        <f>Q4677/MainSheet!$C$22</f>
        <v>1</v>
      </c>
    </row>
    <row r="4678" spans="7:21">
      <c r="G4678">
        <f t="shared" si="659"/>
        <v>46.759999999999266</v>
      </c>
      <c r="H4678">
        <f t="shared" si="660"/>
        <v>198000</v>
      </c>
      <c r="I4678" s="2">
        <f>MIN(MainSheet!$C$10/MainSheet!$C$9,MainSheet!$K$9*60)</f>
        <v>660</v>
      </c>
      <c r="J4678" s="1">
        <f>IF(G4678&gt;MainSheet!$C$11,IF(J4677&gt;=0.999,1,(G4678-MainSheet!$C$11)*I4678/$B$2/60),0)</f>
        <v>1</v>
      </c>
      <c r="K4678" s="1">
        <f>IF(G4678&gt;MainSheet!$C$11+$B$6,IF(K4677&gt;=0.999,1,(G4678-MainSheet!$C$11-$B$6)*I4678/$C$2/60),0)</f>
        <v>1</v>
      </c>
      <c r="L4678" s="1">
        <f>IF(G4678&gt;MainSheet!$C$11+$B$6+$C$6,IF(L4677&gt;=0.999,1,(G4678-MainSheet!$C$11-$B$6-$C$6)*I4678/$D$2/60),0)</f>
        <v>1</v>
      </c>
      <c r="M4678">
        <f t="shared" si="661"/>
        <v>1</v>
      </c>
      <c r="N4678" s="2">
        <f t="shared" si="662"/>
        <v>3721.0526315789471</v>
      </c>
      <c r="O4678">
        <f t="shared" si="665"/>
        <v>977.02127659574455</v>
      </c>
      <c r="P4678">
        <f t="shared" si="663"/>
        <v>192000</v>
      </c>
      <c r="Q4678" s="2">
        <f t="shared" si="664"/>
        <v>196698.0739081747</v>
      </c>
      <c r="R4678">
        <f>Q4678/MainSheet!$C$8*(G4678-G4677)+R4677</f>
        <v>7517.0676169353155</v>
      </c>
      <c r="S4678">
        <f t="shared" si="666"/>
        <v>121320.63803849023</v>
      </c>
      <c r="T4678">
        <f t="shared" si="658"/>
        <v>46.759999999999266</v>
      </c>
      <c r="U4678" s="1">
        <f>Q4678/MainSheet!$C$22</f>
        <v>1</v>
      </c>
    </row>
    <row r="4679" spans="7:21">
      <c r="G4679">
        <f t="shared" si="659"/>
        <v>46.769999999999264</v>
      </c>
      <c r="H4679">
        <f t="shared" si="660"/>
        <v>198000</v>
      </c>
      <c r="I4679" s="2">
        <f>MIN(MainSheet!$C$10/MainSheet!$C$9,MainSheet!$K$9*60)</f>
        <v>660</v>
      </c>
      <c r="J4679" s="1">
        <f>IF(G4679&gt;MainSheet!$C$11,IF(J4678&gt;=0.999,1,(G4679-MainSheet!$C$11)*I4679/$B$2/60),0)</f>
        <v>1</v>
      </c>
      <c r="K4679" s="1">
        <f>IF(G4679&gt;MainSheet!$C$11+$B$6,IF(K4678&gt;=0.999,1,(G4679-MainSheet!$C$11-$B$6)*I4679/$C$2/60),0)</f>
        <v>1</v>
      </c>
      <c r="L4679" s="1">
        <f>IF(G4679&gt;MainSheet!$C$11+$B$6+$C$6,IF(L4678&gt;=0.999,1,(G4679-MainSheet!$C$11-$B$6-$C$6)*I4679/$D$2/60),0)</f>
        <v>1</v>
      </c>
      <c r="M4679">
        <f t="shared" si="661"/>
        <v>1</v>
      </c>
      <c r="N4679" s="2">
        <f t="shared" si="662"/>
        <v>3721.0526315789471</v>
      </c>
      <c r="O4679">
        <f t="shared" si="665"/>
        <v>977.02127659574455</v>
      </c>
      <c r="P4679">
        <f t="shared" si="663"/>
        <v>192000</v>
      </c>
      <c r="Q4679" s="2">
        <f t="shared" si="664"/>
        <v>196698.0739081747</v>
      </c>
      <c r="R4679">
        <f>Q4679/MainSheet!$C$8*(G4679-G4678)+R4678</f>
        <v>7519.0988634261494</v>
      </c>
      <c r="S4679">
        <f t="shared" si="666"/>
        <v>121353.42105080826</v>
      </c>
      <c r="T4679">
        <f t="shared" si="658"/>
        <v>46.769999999999264</v>
      </c>
      <c r="U4679" s="1">
        <f>Q4679/MainSheet!$C$22</f>
        <v>1</v>
      </c>
    </row>
    <row r="4680" spans="7:21">
      <c r="G4680">
        <f t="shared" si="659"/>
        <v>46.779999999999262</v>
      </c>
      <c r="H4680">
        <f t="shared" si="660"/>
        <v>198000</v>
      </c>
      <c r="I4680" s="2">
        <f>MIN(MainSheet!$C$10/MainSheet!$C$9,MainSheet!$K$9*60)</f>
        <v>660</v>
      </c>
      <c r="J4680" s="1">
        <f>IF(G4680&gt;MainSheet!$C$11,IF(J4679&gt;=0.999,1,(G4680-MainSheet!$C$11)*I4680/$B$2/60),0)</f>
        <v>1</v>
      </c>
      <c r="K4680" s="1">
        <f>IF(G4680&gt;MainSheet!$C$11+$B$6,IF(K4679&gt;=0.999,1,(G4680-MainSheet!$C$11-$B$6)*I4680/$C$2/60),0)</f>
        <v>1</v>
      </c>
      <c r="L4680" s="1">
        <f>IF(G4680&gt;MainSheet!$C$11+$B$6+$C$6,IF(L4679&gt;=0.999,1,(G4680-MainSheet!$C$11-$B$6-$C$6)*I4680/$D$2/60),0)</f>
        <v>1</v>
      </c>
      <c r="M4680">
        <f t="shared" si="661"/>
        <v>1</v>
      </c>
      <c r="N4680" s="2">
        <f t="shared" si="662"/>
        <v>3721.0526315789471</v>
      </c>
      <c r="O4680">
        <f t="shared" si="665"/>
        <v>977.02127659574455</v>
      </c>
      <c r="P4680">
        <f t="shared" si="663"/>
        <v>192000</v>
      </c>
      <c r="Q4680" s="2">
        <f t="shared" si="664"/>
        <v>196698.0739081747</v>
      </c>
      <c r="R4680">
        <f>Q4680/MainSheet!$C$8*(G4680-G4679)+R4679</f>
        <v>7521.1301099169832</v>
      </c>
      <c r="S4680">
        <f t="shared" si="666"/>
        <v>121386.20406312629</v>
      </c>
      <c r="T4680">
        <f t="shared" si="658"/>
        <v>46.779999999999262</v>
      </c>
      <c r="U4680" s="1">
        <f>Q4680/MainSheet!$C$22</f>
        <v>1</v>
      </c>
    </row>
    <row r="4681" spans="7:21">
      <c r="G4681">
        <f t="shared" si="659"/>
        <v>46.78999999999926</v>
      </c>
      <c r="H4681">
        <f t="shared" si="660"/>
        <v>198000</v>
      </c>
      <c r="I4681" s="2">
        <f>MIN(MainSheet!$C$10/MainSheet!$C$9,MainSheet!$K$9*60)</f>
        <v>660</v>
      </c>
      <c r="J4681" s="1">
        <f>IF(G4681&gt;MainSheet!$C$11,IF(J4680&gt;=0.999,1,(G4681-MainSheet!$C$11)*I4681/$B$2/60),0)</f>
        <v>1</v>
      </c>
      <c r="K4681" s="1">
        <f>IF(G4681&gt;MainSheet!$C$11+$B$6,IF(K4680&gt;=0.999,1,(G4681-MainSheet!$C$11-$B$6)*I4681/$C$2/60),0)</f>
        <v>1</v>
      </c>
      <c r="L4681" s="1">
        <f>IF(G4681&gt;MainSheet!$C$11+$B$6+$C$6,IF(L4680&gt;=0.999,1,(G4681-MainSheet!$C$11-$B$6-$C$6)*I4681/$D$2/60),0)</f>
        <v>1</v>
      </c>
      <c r="M4681">
        <f t="shared" si="661"/>
        <v>1</v>
      </c>
      <c r="N4681" s="2">
        <f t="shared" si="662"/>
        <v>3721.0526315789471</v>
      </c>
      <c r="O4681">
        <f t="shared" si="665"/>
        <v>977.02127659574455</v>
      </c>
      <c r="P4681">
        <f t="shared" si="663"/>
        <v>192000</v>
      </c>
      <c r="Q4681" s="2">
        <f t="shared" si="664"/>
        <v>196698.0739081747</v>
      </c>
      <c r="R4681">
        <f>Q4681/MainSheet!$C$8*(G4681-G4680)+R4680</f>
        <v>7523.161356407817</v>
      </c>
      <c r="S4681">
        <f t="shared" si="666"/>
        <v>121418.98707544433</v>
      </c>
      <c r="T4681">
        <f t="shared" si="658"/>
        <v>46.78999999999926</v>
      </c>
      <c r="U4681" s="1">
        <f>Q4681/MainSheet!$C$22</f>
        <v>1</v>
      </c>
    </row>
    <row r="4682" spans="7:21">
      <c r="G4682">
        <f t="shared" si="659"/>
        <v>46.799999999999258</v>
      </c>
      <c r="H4682">
        <f t="shared" si="660"/>
        <v>198000</v>
      </c>
      <c r="I4682" s="2">
        <f>MIN(MainSheet!$C$10/MainSheet!$C$9,MainSheet!$K$9*60)</f>
        <v>660</v>
      </c>
      <c r="J4682" s="1">
        <f>IF(G4682&gt;MainSheet!$C$11,IF(J4681&gt;=0.999,1,(G4682-MainSheet!$C$11)*I4682/$B$2/60),0)</f>
        <v>1</v>
      </c>
      <c r="K4682" s="1">
        <f>IF(G4682&gt;MainSheet!$C$11+$B$6,IF(K4681&gt;=0.999,1,(G4682-MainSheet!$C$11-$B$6)*I4682/$C$2/60),0)</f>
        <v>1</v>
      </c>
      <c r="L4682" s="1">
        <f>IF(G4682&gt;MainSheet!$C$11+$B$6+$C$6,IF(L4681&gt;=0.999,1,(G4682-MainSheet!$C$11-$B$6-$C$6)*I4682/$D$2/60),0)</f>
        <v>1</v>
      </c>
      <c r="M4682">
        <f t="shared" si="661"/>
        <v>1</v>
      </c>
      <c r="N4682" s="2">
        <f t="shared" si="662"/>
        <v>3721.0526315789471</v>
      </c>
      <c r="O4682">
        <f t="shared" si="665"/>
        <v>977.02127659574455</v>
      </c>
      <c r="P4682">
        <f t="shared" si="663"/>
        <v>192000</v>
      </c>
      <c r="Q4682" s="2">
        <f t="shared" si="664"/>
        <v>196698.0739081747</v>
      </c>
      <c r="R4682">
        <f>Q4682/MainSheet!$C$8*(G4682-G4681)+R4681</f>
        <v>7525.1926028986509</v>
      </c>
      <c r="S4682">
        <f t="shared" si="666"/>
        <v>121451.77008776236</v>
      </c>
      <c r="T4682">
        <f t="shared" si="658"/>
        <v>46.799999999999258</v>
      </c>
      <c r="U4682" s="1">
        <f>Q4682/MainSheet!$C$22</f>
        <v>1</v>
      </c>
    </row>
    <row r="4683" spans="7:21">
      <c r="G4683">
        <f t="shared" si="659"/>
        <v>46.809999999999256</v>
      </c>
      <c r="H4683">
        <f t="shared" si="660"/>
        <v>198000</v>
      </c>
      <c r="I4683" s="2">
        <f>MIN(MainSheet!$C$10/MainSheet!$C$9,MainSheet!$K$9*60)</f>
        <v>660</v>
      </c>
      <c r="J4683" s="1">
        <f>IF(G4683&gt;MainSheet!$C$11,IF(J4682&gt;=0.999,1,(G4683-MainSheet!$C$11)*I4683/$B$2/60),0)</f>
        <v>1</v>
      </c>
      <c r="K4683" s="1">
        <f>IF(G4683&gt;MainSheet!$C$11+$B$6,IF(K4682&gt;=0.999,1,(G4683-MainSheet!$C$11-$B$6)*I4683/$C$2/60),0)</f>
        <v>1</v>
      </c>
      <c r="L4683" s="1">
        <f>IF(G4683&gt;MainSheet!$C$11+$B$6+$C$6,IF(L4682&gt;=0.999,1,(G4683-MainSheet!$C$11-$B$6-$C$6)*I4683/$D$2/60),0)</f>
        <v>1</v>
      </c>
      <c r="M4683">
        <f t="shared" si="661"/>
        <v>1</v>
      </c>
      <c r="N4683" s="2">
        <f t="shared" si="662"/>
        <v>3721.0526315789471</v>
      </c>
      <c r="O4683">
        <f t="shared" si="665"/>
        <v>977.02127659574455</v>
      </c>
      <c r="P4683">
        <f t="shared" si="663"/>
        <v>192000</v>
      </c>
      <c r="Q4683" s="2">
        <f t="shared" si="664"/>
        <v>196698.0739081747</v>
      </c>
      <c r="R4683">
        <f>Q4683/MainSheet!$C$8*(G4683-G4682)+R4682</f>
        <v>7527.2238493894847</v>
      </c>
      <c r="S4683">
        <f t="shared" si="666"/>
        <v>121484.55310008039</v>
      </c>
      <c r="T4683">
        <f t="shared" si="658"/>
        <v>46.809999999999256</v>
      </c>
      <c r="U4683" s="1">
        <f>Q4683/MainSheet!$C$22</f>
        <v>1</v>
      </c>
    </row>
    <row r="4684" spans="7:21">
      <c r="G4684">
        <f t="shared" si="659"/>
        <v>46.819999999999254</v>
      </c>
      <c r="H4684">
        <f t="shared" si="660"/>
        <v>198000</v>
      </c>
      <c r="I4684" s="2">
        <f>MIN(MainSheet!$C$10/MainSheet!$C$9,MainSheet!$K$9*60)</f>
        <v>660</v>
      </c>
      <c r="J4684" s="1">
        <f>IF(G4684&gt;MainSheet!$C$11,IF(J4683&gt;=0.999,1,(G4684-MainSheet!$C$11)*I4684/$B$2/60),0)</f>
        <v>1</v>
      </c>
      <c r="K4684" s="1">
        <f>IF(G4684&gt;MainSheet!$C$11+$B$6,IF(K4683&gt;=0.999,1,(G4684-MainSheet!$C$11-$B$6)*I4684/$C$2/60),0)</f>
        <v>1</v>
      </c>
      <c r="L4684" s="1">
        <f>IF(G4684&gt;MainSheet!$C$11+$B$6+$C$6,IF(L4683&gt;=0.999,1,(G4684-MainSheet!$C$11-$B$6-$C$6)*I4684/$D$2/60),0)</f>
        <v>1</v>
      </c>
      <c r="M4684">
        <f t="shared" si="661"/>
        <v>1</v>
      </c>
      <c r="N4684" s="2">
        <f t="shared" si="662"/>
        <v>3721.0526315789471</v>
      </c>
      <c r="O4684">
        <f t="shared" si="665"/>
        <v>977.02127659574455</v>
      </c>
      <c r="P4684">
        <f t="shared" si="663"/>
        <v>192000</v>
      </c>
      <c r="Q4684" s="2">
        <f t="shared" si="664"/>
        <v>196698.0739081747</v>
      </c>
      <c r="R4684">
        <f>Q4684/MainSheet!$C$8*(G4684-G4683)+R4683</f>
        <v>7529.2550958803185</v>
      </c>
      <c r="S4684">
        <f t="shared" si="666"/>
        <v>121517.33611239842</v>
      </c>
      <c r="T4684">
        <f t="shared" si="658"/>
        <v>46.819999999999254</v>
      </c>
      <c r="U4684" s="1">
        <f>Q4684/MainSheet!$C$22</f>
        <v>1</v>
      </c>
    </row>
    <row r="4685" spans="7:21">
      <c r="G4685">
        <f t="shared" si="659"/>
        <v>46.829999999999252</v>
      </c>
      <c r="H4685">
        <f t="shared" si="660"/>
        <v>198000</v>
      </c>
      <c r="I4685" s="2">
        <f>MIN(MainSheet!$C$10/MainSheet!$C$9,MainSheet!$K$9*60)</f>
        <v>660</v>
      </c>
      <c r="J4685" s="1">
        <f>IF(G4685&gt;MainSheet!$C$11,IF(J4684&gt;=0.999,1,(G4685-MainSheet!$C$11)*I4685/$B$2/60),0)</f>
        <v>1</v>
      </c>
      <c r="K4685" s="1">
        <f>IF(G4685&gt;MainSheet!$C$11+$B$6,IF(K4684&gt;=0.999,1,(G4685-MainSheet!$C$11-$B$6)*I4685/$C$2/60),0)</f>
        <v>1</v>
      </c>
      <c r="L4685" s="1">
        <f>IF(G4685&gt;MainSheet!$C$11+$B$6+$C$6,IF(L4684&gt;=0.999,1,(G4685-MainSheet!$C$11-$B$6-$C$6)*I4685/$D$2/60),0)</f>
        <v>1</v>
      </c>
      <c r="M4685">
        <f t="shared" si="661"/>
        <v>1</v>
      </c>
      <c r="N4685" s="2">
        <f t="shared" si="662"/>
        <v>3721.0526315789471</v>
      </c>
      <c r="O4685">
        <f t="shared" si="665"/>
        <v>977.02127659574455</v>
      </c>
      <c r="P4685">
        <f t="shared" si="663"/>
        <v>192000</v>
      </c>
      <c r="Q4685" s="2">
        <f t="shared" si="664"/>
        <v>196698.0739081747</v>
      </c>
      <c r="R4685">
        <f>Q4685/MainSheet!$C$8*(G4685-G4684)+R4684</f>
        <v>7531.2863423711524</v>
      </c>
      <c r="S4685">
        <f t="shared" si="666"/>
        <v>121550.11912471645</v>
      </c>
      <c r="T4685">
        <f t="shared" si="658"/>
        <v>46.829999999999252</v>
      </c>
      <c r="U4685" s="1">
        <f>Q4685/MainSheet!$C$22</f>
        <v>1</v>
      </c>
    </row>
    <row r="4686" spans="7:21">
      <c r="G4686">
        <f t="shared" si="659"/>
        <v>46.83999999999925</v>
      </c>
      <c r="H4686">
        <f t="shared" si="660"/>
        <v>198000</v>
      </c>
      <c r="I4686" s="2">
        <f>MIN(MainSheet!$C$10/MainSheet!$C$9,MainSheet!$K$9*60)</f>
        <v>660</v>
      </c>
      <c r="J4686" s="1">
        <f>IF(G4686&gt;MainSheet!$C$11,IF(J4685&gt;=0.999,1,(G4686-MainSheet!$C$11)*I4686/$B$2/60),0)</f>
        <v>1</v>
      </c>
      <c r="K4686" s="1">
        <f>IF(G4686&gt;MainSheet!$C$11+$B$6,IF(K4685&gt;=0.999,1,(G4686-MainSheet!$C$11-$B$6)*I4686/$C$2/60),0)</f>
        <v>1</v>
      </c>
      <c r="L4686" s="1">
        <f>IF(G4686&gt;MainSheet!$C$11+$B$6+$C$6,IF(L4685&gt;=0.999,1,(G4686-MainSheet!$C$11-$B$6-$C$6)*I4686/$D$2/60),0)</f>
        <v>1</v>
      </c>
      <c r="M4686">
        <f t="shared" si="661"/>
        <v>1</v>
      </c>
      <c r="N4686" s="2">
        <f t="shared" si="662"/>
        <v>3721.0526315789471</v>
      </c>
      <c r="O4686">
        <f t="shared" si="665"/>
        <v>977.02127659574455</v>
      </c>
      <c r="P4686">
        <f t="shared" si="663"/>
        <v>192000</v>
      </c>
      <c r="Q4686" s="2">
        <f t="shared" si="664"/>
        <v>196698.0739081747</v>
      </c>
      <c r="R4686">
        <f>Q4686/MainSheet!$C$8*(G4686-G4685)+R4685</f>
        <v>7533.3175888619862</v>
      </c>
      <c r="S4686">
        <f t="shared" si="666"/>
        <v>121582.90213703449</v>
      </c>
      <c r="T4686">
        <f t="shared" si="658"/>
        <v>46.83999999999925</v>
      </c>
      <c r="U4686" s="1">
        <f>Q4686/MainSheet!$C$22</f>
        <v>1</v>
      </c>
    </row>
    <row r="4687" spans="7:21">
      <c r="G4687">
        <f t="shared" si="659"/>
        <v>46.849999999999248</v>
      </c>
      <c r="H4687">
        <f t="shared" si="660"/>
        <v>198000</v>
      </c>
      <c r="I4687" s="2">
        <f>MIN(MainSheet!$C$10/MainSheet!$C$9,MainSheet!$K$9*60)</f>
        <v>660</v>
      </c>
      <c r="J4687" s="1">
        <f>IF(G4687&gt;MainSheet!$C$11,IF(J4686&gt;=0.999,1,(G4687-MainSheet!$C$11)*I4687/$B$2/60),0)</f>
        <v>1</v>
      </c>
      <c r="K4687" s="1">
        <f>IF(G4687&gt;MainSheet!$C$11+$B$6,IF(K4686&gt;=0.999,1,(G4687-MainSheet!$C$11-$B$6)*I4687/$C$2/60),0)</f>
        <v>1</v>
      </c>
      <c r="L4687" s="1">
        <f>IF(G4687&gt;MainSheet!$C$11+$B$6+$C$6,IF(L4686&gt;=0.999,1,(G4687-MainSheet!$C$11-$B$6-$C$6)*I4687/$D$2/60),0)</f>
        <v>1</v>
      </c>
      <c r="M4687">
        <f t="shared" si="661"/>
        <v>1</v>
      </c>
      <c r="N4687" s="2">
        <f t="shared" si="662"/>
        <v>3721.0526315789471</v>
      </c>
      <c r="O4687">
        <f t="shared" si="665"/>
        <v>977.02127659574455</v>
      </c>
      <c r="P4687">
        <f t="shared" si="663"/>
        <v>192000</v>
      </c>
      <c r="Q4687" s="2">
        <f t="shared" si="664"/>
        <v>196698.0739081747</v>
      </c>
      <c r="R4687">
        <f>Q4687/MainSheet!$C$8*(G4687-G4686)+R4686</f>
        <v>7535.3488353528201</v>
      </c>
      <c r="S4687">
        <f t="shared" si="666"/>
        <v>121615.68514935252</v>
      </c>
      <c r="T4687">
        <f t="shared" si="658"/>
        <v>46.849999999999248</v>
      </c>
      <c r="U4687" s="1">
        <f>Q4687/MainSheet!$C$22</f>
        <v>1</v>
      </c>
    </row>
    <row r="4688" spans="7:21">
      <c r="G4688">
        <f t="shared" si="659"/>
        <v>46.859999999999246</v>
      </c>
      <c r="H4688">
        <f t="shared" si="660"/>
        <v>198000</v>
      </c>
      <c r="I4688" s="2">
        <f>MIN(MainSheet!$C$10/MainSheet!$C$9,MainSheet!$K$9*60)</f>
        <v>660</v>
      </c>
      <c r="J4688" s="1">
        <f>IF(G4688&gt;MainSheet!$C$11,IF(J4687&gt;=0.999,1,(G4688-MainSheet!$C$11)*I4688/$B$2/60),0)</f>
        <v>1</v>
      </c>
      <c r="K4688" s="1">
        <f>IF(G4688&gt;MainSheet!$C$11+$B$6,IF(K4687&gt;=0.999,1,(G4688-MainSheet!$C$11-$B$6)*I4688/$C$2/60),0)</f>
        <v>1</v>
      </c>
      <c r="L4688" s="1">
        <f>IF(G4688&gt;MainSheet!$C$11+$B$6+$C$6,IF(L4687&gt;=0.999,1,(G4688-MainSheet!$C$11-$B$6-$C$6)*I4688/$D$2/60),0)</f>
        <v>1</v>
      </c>
      <c r="M4688">
        <f t="shared" si="661"/>
        <v>1</v>
      </c>
      <c r="N4688" s="2">
        <f t="shared" si="662"/>
        <v>3721.0526315789471</v>
      </c>
      <c r="O4688">
        <f t="shared" si="665"/>
        <v>977.02127659574455</v>
      </c>
      <c r="P4688">
        <f t="shared" si="663"/>
        <v>192000</v>
      </c>
      <c r="Q4688" s="2">
        <f t="shared" si="664"/>
        <v>196698.0739081747</v>
      </c>
      <c r="R4688">
        <f>Q4688/MainSheet!$C$8*(G4688-G4687)+R4687</f>
        <v>7537.3800818436539</v>
      </c>
      <c r="S4688">
        <f t="shared" si="666"/>
        <v>121648.46816167055</v>
      </c>
      <c r="T4688">
        <f t="shared" si="658"/>
        <v>46.859999999999246</v>
      </c>
      <c r="U4688" s="1">
        <f>Q4688/MainSheet!$C$22</f>
        <v>1</v>
      </c>
    </row>
    <row r="4689" spans="7:21">
      <c r="G4689">
        <f t="shared" si="659"/>
        <v>46.869999999999244</v>
      </c>
      <c r="H4689">
        <f t="shared" si="660"/>
        <v>198000</v>
      </c>
      <c r="I4689" s="2">
        <f>MIN(MainSheet!$C$10/MainSheet!$C$9,MainSheet!$K$9*60)</f>
        <v>660</v>
      </c>
      <c r="J4689" s="1">
        <f>IF(G4689&gt;MainSheet!$C$11,IF(J4688&gt;=0.999,1,(G4689-MainSheet!$C$11)*I4689/$B$2/60),0)</f>
        <v>1</v>
      </c>
      <c r="K4689" s="1">
        <f>IF(G4689&gt;MainSheet!$C$11+$B$6,IF(K4688&gt;=0.999,1,(G4689-MainSheet!$C$11-$B$6)*I4689/$C$2/60),0)</f>
        <v>1</v>
      </c>
      <c r="L4689" s="1">
        <f>IF(G4689&gt;MainSheet!$C$11+$B$6+$C$6,IF(L4688&gt;=0.999,1,(G4689-MainSheet!$C$11-$B$6-$C$6)*I4689/$D$2/60),0)</f>
        <v>1</v>
      </c>
      <c r="M4689">
        <f t="shared" si="661"/>
        <v>1</v>
      </c>
      <c r="N4689" s="2">
        <f t="shared" si="662"/>
        <v>3721.0526315789471</v>
      </c>
      <c r="O4689">
        <f t="shared" si="665"/>
        <v>977.02127659574455</v>
      </c>
      <c r="P4689">
        <f t="shared" si="663"/>
        <v>192000</v>
      </c>
      <c r="Q4689" s="2">
        <f t="shared" si="664"/>
        <v>196698.0739081747</v>
      </c>
      <c r="R4689">
        <f>Q4689/MainSheet!$C$8*(G4689-G4688)+R4688</f>
        <v>7539.4113283344877</v>
      </c>
      <c r="S4689">
        <f t="shared" si="666"/>
        <v>121681.25117398858</v>
      </c>
      <c r="T4689">
        <f t="shared" si="658"/>
        <v>46.869999999999244</v>
      </c>
      <c r="U4689" s="1">
        <f>Q4689/MainSheet!$C$22</f>
        <v>1</v>
      </c>
    </row>
    <row r="4690" spans="7:21">
      <c r="G4690">
        <f t="shared" si="659"/>
        <v>46.879999999999242</v>
      </c>
      <c r="H4690">
        <f t="shared" si="660"/>
        <v>198000</v>
      </c>
      <c r="I4690" s="2">
        <f>MIN(MainSheet!$C$10/MainSheet!$C$9,MainSheet!$K$9*60)</f>
        <v>660</v>
      </c>
      <c r="J4690" s="1">
        <f>IF(G4690&gt;MainSheet!$C$11,IF(J4689&gt;=0.999,1,(G4690-MainSheet!$C$11)*I4690/$B$2/60),0)</f>
        <v>1</v>
      </c>
      <c r="K4690" s="1">
        <f>IF(G4690&gt;MainSheet!$C$11+$B$6,IF(K4689&gt;=0.999,1,(G4690-MainSheet!$C$11-$B$6)*I4690/$C$2/60),0)</f>
        <v>1</v>
      </c>
      <c r="L4690" s="1">
        <f>IF(G4690&gt;MainSheet!$C$11+$B$6+$C$6,IF(L4689&gt;=0.999,1,(G4690-MainSheet!$C$11-$B$6-$C$6)*I4690/$D$2/60),0)</f>
        <v>1</v>
      </c>
      <c r="M4690">
        <f t="shared" si="661"/>
        <v>1</v>
      </c>
      <c r="N4690" s="2">
        <f t="shared" si="662"/>
        <v>3721.0526315789471</v>
      </c>
      <c r="O4690">
        <f t="shared" si="665"/>
        <v>977.02127659574455</v>
      </c>
      <c r="P4690">
        <f t="shared" si="663"/>
        <v>192000</v>
      </c>
      <c r="Q4690" s="2">
        <f t="shared" si="664"/>
        <v>196698.0739081747</v>
      </c>
      <c r="R4690">
        <f>Q4690/MainSheet!$C$8*(G4690-G4689)+R4689</f>
        <v>7541.4425748253216</v>
      </c>
      <c r="S4690">
        <f t="shared" si="666"/>
        <v>121714.03418630661</v>
      </c>
      <c r="T4690">
        <f t="shared" si="658"/>
        <v>46.879999999999242</v>
      </c>
      <c r="U4690" s="1">
        <f>Q4690/MainSheet!$C$22</f>
        <v>1</v>
      </c>
    </row>
    <row r="4691" spans="7:21">
      <c r="G4691">
        <f t="shared" si="659"/>
        <v>46.88999999999924</v>
      </c>
      <c r="H4691">
        <f t="shared" si="660"/>
        <v>198000</v>
      </c>
      <c r="I4691" s="2">
        <f>MIN(MainSheet!$C$10/MainSheet!$C$9,MainSheet!$K$9*60)</f>
        <v>660</v>
      </c>
      <c r="J4691" s="1">
        <f>IF(G4691&gt;MainSheet!$C$11,IF(J4690&gt;=0.999,1,(G4691-MainSheet!$C$11)*I4691/$B$2/60),0)</f>
        <v>1</v>
      </c>
      <c r="K4691" s="1">
        <f>IF(G4691&gt;MainSheet!$C$11+$B$6,IF(K4690&gt;=0.999,1,(G4691-MainSheet!$C$11-$B$6)*I4691/$C$2/60),0)</f>
        <v>1</v>
      </c>
      <c r="L4691" s="1">
        <f>IF(G4691&gt;MainSheet!$C$11+$B$6+$C$6,IF(L4690&gt;=0.999,1,(G4691-MainSheet!$C$11-$B$6-$C$6)*I4691/$D$2/60),0)</f>
        <v>1</v>
      </c>
      <c r="M4691">
        <f t="shared" si="661"/>
        <v>1</v>
      </c>
      <c r="N4691" s="2">
        <f t="shared" si="662"/>
        <v>3721.0526315789471</v>
      </c>
      <c r="O4691">
        <f t="shared" si="665"/>
        <v>977.02127659574455</v>
      </c>
      <c r="P4691">
        <f t="shared" si="663"/>
        <v>192000</v>
      </c>
      <c r="Q4691" s="2">
        <f t="shared" si="664"/>
        <v>196698.0739081747</v>
      </c>
      <c r="R4691">
        <f>Q4691/MainSheet!$C$8*(G4691-G4690)+R4690</f>
        <v>7543.4738213161554</v>
      </c>
      <c r="S4691">
        <f t="shared" si="666"/>
        <v>121746.81719862465</v>
      </c>
      <c r="T4691">
        <f t="shared" si="658"/>
        <v>46.88999999999924</v>
      </c>
      <c r="U4691" s="1">
        <f>Q4691/MainSheet!$C$22</f>
        <v>1</v>
      </c>
    </row>
    <row r="4692" spans="7:21">
      <c r="G4692">
        <f t="shared" si="659"/>
        <v>46.899999999999238</v>
      </c>
      <c r="H4692">
        <f t="shared" si="660"/>
        <v>198000</v>
      </c>
      <c r="I4692" s="2">
        <f>MIN(MainSheet!$C$10/MainSheet!$C$9,MainSheet!$K$9*60)</f>
        <v>660</v>
      </c>
      <c r="J4692" s="1">
        <f>IF(G4692&gt;MainSheet!$C$11,IF(J4691&gt;=0.999,1,(G4692-MainSheet!$C$11)*I4692/$B$2/60),0)</f>
        <v>1</v>
      </c>
      <c r="K4692" s="1">
        <f>IF(G4692&gt;MainSheet!$C$11+$B$6,IF(K4691&gt;=0.999,1,(G4692-MainSheet!$C$11-$B$6)*I4692/$C$2/60),0)</f>
        <v>1</v>
      </c>
      <c r="L4692" s="1">
        <f>IF(G4692&gt;MainSheet!$C$11+$B$6+$C$6,IF(L4691&gt;=0.999,1,(G4692-MainSheet!$C$11-$B$6-$C$6)*I4692/$D$2/60),0)</f>
        <v>1</v>
      </c>
      <c r="M4692">
        <f t="shared" si="661"/>
        <v>1</v>
      </c>
      <c r="N4692" s="2">
        <f t="shared" si="662"/>
        <v>3721.0526315789471</v>
      </c>
      <c r="O4692">
        <f t="shared" si="665"/>
        <v>977.02127659574455</v>
      </c>
      <c r="P4692">
        <f t="shared" si="663"/>
        <v>192000</v>
      </c>
      <c r="Q4692" s="2">
        <f t="shared" si="664"/>
        <v>196698.0739081747</v>
      </c>
      <c r="R4692">
        <f>Q4692/MainSheet!$C$8*(G4692-G4691)+R4691</f>
        <v>7545.5050678069892</v>
      </c>
      <c r="S4692">
        <f t="shared" si="666"/>
        <v>121779.60021094268</v>
      </c>
      <c r="T4692">
        <f t="shared" si="658"/>
        <v>46.899999999999238</v>
      </c>
      <c r="U4692" s="1">
        <f>Q4692/MainSheet!$C$22</f>
        <v>1</v>
      </c>
    </row>
    <row r="4693" spans="7:21">
      <c r="G4693">
        <f t="shared" si="659"/>
        <v>46.909999999999236</v>
      </c>
      <c r="H4693">
        <f t="shared" si="660"/>
        <v>198000</v>
      </c>
      <c r="I4693" s="2">
        <f>MIN(MainSheet!$C$10/MainSheet!$C$9,MainSheet!$K$9*60)</f>
        <v>660</v>
      </c>
      <c r="J4693" s="1">
        <f>IF(G4693&gt;MainSheet!$C$11,IF(J4692&gt;=0.999,1,(G4693-MainSheet!$C$11)*I4693/$B$2/60),0)</f>
        <v>1</v>
      </c>
      <c r="K4693" s="1">
        <f>IF(G4693&gt;MainSheet!$C$11+$B$6,IF(K4692&gt;=0.999,1,(G4693-MainSheet!$C$11-$B$6)*I4693/$C$2/60),0)</f>
        <v>1</v>
      </c>
      <c r="L4693" s="1">
        <f>IF(G4693&gt;MainSheet!$C$11+$B$6+$C$6,IF(L4692&gt;=0.999,1,(G4693-MainSheet!$C$11-$B$6-$C$6)*I4693/$D$2/60),0)</f>
        <v>1</v>
      </c>
      <c r="M4693">
        <f t="shared" si="661"/>
        <v>1</v>
      </c>
      <c r="N4693" s="2">
        <f t="shared" si="662"/>
        <v>3721.0526315789471</v>
      </c>
      <c r="O4693">
        <f t="shared" si="665"/>
        <v>977.02127659574455</v>
      </c>
      <c r="P4693">
        <f t="shared" si="663"/>
        <v>192000</v>
      </c>
      <c r="Q4693" s="2">
        <f t="shared" si="664"/>
        <v>196698.0739081747</v>
      </c>
      <c r="R4693">
        <f>Q4693/MainSheet!$C$8*(G4693-G4692)+R4692</f>
        <v>7547.5363142978231</v>
      </c>
      <c r="S4693">
        <f t="shared" si="666"/>
        <v>121812.38322326071</v>
      </c>
      <c r="T4693">
        <f t="shared" si="658"/>
        <v>46.909999999999236</v>
      </c>
      <c r="U4693" s="1">
        <f>Q4693/MainSheet!$C$22</f>
        <v>1</v>
      </c>
    </row>
    <row r="4694" spans="7:21">
      <c r="G4694">
        <f t="shared" si="659"/>
        <v>46.919999999999234</v>
      </c>
      <c r="H4694">
        <f t="shared" si="660"/>
        <v>198000</v>
      </c>
      <c r="I4694" s="2">
        <f>MIN(MainSheet!$C$10/MainSheet!$C$9,MainSheet!$K$9*60)</f>
        <v>660</v>
      </c>
      <c r="J4694" s="1">
        <f>IF(G4694&gt;MainSheet!$C$11,IF(J4693&gt;=0.999,1,(G4694-MainSheet!$C$11)*I4694/$B$2/60),0)</f>
        <v>1</v>
      </c>
      <c r="K4694" s="1">
        <f>IF(G4694&gt;MainSheet!$C$11+$B$6,IF(K4693&gt;=0.999,1,(G4694-MainSheet!$C$11-$B$6)*I4694/$C$2/60),0)</f>
        <v>1</v>
      </c>
      <c r="L4694" s="1">
        <f>IF(G4694&gt;MainSheet!$C$11+$B$6+$C$6,IF(L4693&gt;=0.999,1,(G4694-MainSheet!$C$11-$B$6-$C$6)*I4694/$D$2/60),0)</f>
        <v>1</v>
      </c>
      <c r="M4694">
        <f t="shared" si="661"/>
        <v>1</v>
      </c>
      <c r="N4694" s="2">
        <f t="shared" si="662"/>
        <v>3721.0526315789471</v>
      </c>
      <c r="O4694">
        <f t="shared" si="665"/>
        <v>977.02127659574455</v>
      </c>
      <c r="P4694">
        <f t="shared" si="663"/>
        <v>192000</v>
      </c>
      <c r="Q4694" s="2">
        <f t="shared" si="664"/>
        <v>196698.0739081747</v>
      </c>
      <c r="R4694">
        <f>Q4694/MainSheet!$C$8*(G4694-G4693)+R4693</f>
        <v>7549.5675607886569</v>
      </c>
      <c r="S4694">
        <f t="shared" si="666"/>
        <v>121845.16623557874</v>
      </c>
      <c r="T4694">
        <f t="shared" si="658"/>
        <v>46.919999999999234</v>
      </c>
      <c r="U4694" s="1">
        <f>Q4694/MainSheet!$C$22</f>
        <v>1</v>
      </c>
    </row>
    <row r="4695" spans="7:21">
      <c r="G4695">
        <f t="shared" si="659"/>
        <v>46.929999999999232</v>
      </c>
      <c r="H4695">
        <f t="shared" si="660"/>
        <v>198000</v>
      </c>
      <c r="I4695" s="2">
        <f>MIN(MainSheet!$C$10/MainSheet!$C$9,MainSheet!$K$9*60)</f>
        <v>660</v>
      </c>
      <c r="J4695" s="1">
        <f>IF(G4695&gt;MainSheet!$C$11,IF(J4694&gt;=0.999,1,(G4695-MainSheet!$C$11)*I4695/$B$2/60),0)</f>
        <v>1</v>
      </c>
      <c r="K4695" s="1">
        <f>IF(G4695&gt;MainSheet!$C$11+$B$6,IF(K4694&gt;=0.999,1,(G4695-MainSheet!$C$11-$B$6)*I4695/$C$2/60),0)</f>
        <v>1</v>
      </c>
      <c r="L4695" s="1">
        <f>IF(G4695&gt;MainSheet!$C$11+$B$6+$C$6,IF(L4694&gt;=0.999,1,(G4695-MainSheet!$C$11-$B$6-$C$6)*I4695/$D$2/60),0)</f>
        <v>1</v>
      </c>
      <c r="M4695">
        <f t="shared" si="661"/>
        <v>1</v>
      </c>
      <c r="N4695" s="2">
        <f t="shared" si="662"/>
        <v>3721.0526315789471</v>
      </c>
      <c r="O4695">
        <f t="shared" si="665"/>
        <v>977.02127659574455</v>
      </c>
      <c r="P4695">
        <f t="shared" si="663"/>
        <v>192000</v>
      </c>
      <c r="Q4695" s="2">
        <f t="shared" si="664"/>
        <v>196698.0739081747</v>
      </c>
      <c r="R4695">
        <f>Q4695/MainSheet!$C$8*(G4695-G4694)+R4694</f>
        <v>7551.5988072794908</v>
      </c>
      <c r="S4695">
        <f t="shared" si="666"/>
        <v>121877.94924789677</v>
      </c>
      <c r="T4695">
        <f t="shared" si="658"/>
        <v>46.929999999999232</v>
      </c>
      <c r="U4695" s="1">
        <f>Q4695/MainSheet!$C$22</f>
        <v>1</v>
      </c>
    </row>
    <row r="4696" spans="7:21">
      <c r="G4696">
        <f t="shared" si="659"/>
        <v>46.93999999999923</v>
      </c>
      <c r="H4696">
        <f t="shared" si="660"/>
        <v>198000</v>
      </c>
      <c r="I4696" s="2">
        <f>MIN(MainSheet!$C$10/MainSheet!$C$9,MainSheet!$K$9*60)</f>
        <v>660</v>
      </c>
      <c r="J4696" s="1">
        <f>IF(G4696&gt;MainSheet!$C$11,IF(J4695&gt;=0.999,1,(G4696-MainSheet!$C$11)*I4696/$B$2/60),0)</f>
        <v>1</v>
      </c>
      <c r="K4696" s="1">
        <f>IF(G4696&gt;MainSheet!$C$11+$B$6,IF(K4695&gt;=0.999,1,(G4696-MainSheet!$C$11-$B$6)*I4696/$C$2/60),0)</f>
        <v>1</v>
      </c>
      <c r="L4696" s="1">
        <f>IF(G4696&gt;MainSheet!$C$11+$B$6+$C$6,IF(L4695&gt;=0.999,1,(G4696-MainSheet!$C$11-$B$6-$C$6)*I4696/$D$2/60),0)</f>
        <v>1</v>
      </c>
      <c r="M4696">
        <f t="shared" si="661"/>
        <v>1</v>
      </c>
      <c r="N4696" s="2">
        <f t="shared" si="662"/>
        <v>3721.0526315789471</v>
      </c>
      <c r="O4696">
        <f t="shared" si="665"/>
        <v>977.02127659574455</v>
      </c>
      <c r="P4696">
        <f t="shared" si="663"/>
        <v>192000</v>
      </c>
      <c r="Q4696" s="2">
        <f t="shared" si="664"/>
        <v>196698.0739081747</v>
      </c>
      <c r="R4696">
        <f>Q4696/MainSheet!$C$8*(G4696-G4695)+R4695</f>
        <v>7553.6300537703246</v>
      </c>
      <c r="S4696">
        <f t="shared" si="666"/>
        <v>121910.73226021481</v>
      </c>
      <c r="T4696">
        <f t="shared" si="658"/>
        <v>46.93999999999923</v>
      </c>
      <c r="U4696" s="1">
        <f>Q4696/MainSheet!$C$22</f>
        <v>1</v>
      </c>
    </row>
    <row r="4697" spans="7:21">
      <c r="G4697">
        <f t="shared" si="659"/>
        <v>46.949999999999228</v>
      </c>
      <c r="H4697">
        <f t="shared" si="660"/>
        <v>198000</v>
      </c>
      <c r="I4697" s="2">
        <f>MIN(MainSheet!$C$10/MainSheet!$C$9,MainSheet!$K$9*60)</f>
        <v>660</v>
      </c>
      <c r="J4697" s="1">
        <f>IF(G4697&gt;MainSheet!$C$11,IF(J4696&gt;=0.999,1,(G4697-MainSheet!$C$11)*I4697/$B$2/60),0)</f>
        <v>1</v>
      </c>
      <c r="K4697" s="1">
        <f>IF(G4697&gt;MainSheet!$C$11+$B$6,IF(K4696&gt;=0.999,1,(G4697-MainSheet!$C$11-$B$6)*I4697/$C$2/60),0)</f>
        <v>1</v>
      </c>
      <c r="L4697" s="1">
        <f>IF(G4697&gt;MainSheet!$C$11+$B$6+$C$6,IF(L4696&gt;=0.999,1,(G4697-MainSheet!$C$11-$B$6-$C$6)*I4697/$D$2/60),0)</f>
        <v>1</v>
      </c>
      <c r="M4697">
        <f t="shared" si="661"/>
        <v>1</v>
      </c>
      <c r="N4697" s="2">
        <f t="shared" si="662"/>
        <v>3721.0526315789471</v>
      </c>
      <c r="O4697">
        <f t="shared" si="665"/>
        <v>977.02127659574455</v>
      </c>
      <c r="P4697">
        <f t="shared" si="663"/>
        <v>192000</v>
      </c>
      <c r="Q4697" s="2">
        <f t="shared" si="664"/>
        <v>196698.0739081747</v>
      </c>
      <c r="R4697">
        <f>Q4697/MainSheet!$C$8*(G4697-G4696)+R4696</f>
        <v>7555.6613002611584</v>
      </c>
      <c r="S4697">
        <f t="shared" si="666"/>
        <v>121943.51527253284</v>
      </c>
      <c r="T4697">
        <f t="shared" si="658"/>
        <v>46.949999999999228</v>
      </c>
      <c r="U4697" s="1">
        <f>Q4697/MainSheet!$C$22</f>
        <v>1</v>
      </c>
    </row>
    <row r="4698" spans="7:21">
      <c r="G4698">
        <f t="shared" si="659"/>
        <v>46.959999999999226</v>
      </c>
      <c r="H4698">
        <f t="shared" si="660"/>
        <v>198000</v>
      </c>
      <c r="I4698" s="2">
        <f>MIN(MainSheet!$C$10/MainSheet!$C$9,MainSheet!$K$9*60)</f>
        <v>660</v>
      </c>
      <c r="J4698" s="1">
        <f>IF(G4698&gt;MainSheet!$C$11,IF(J4697&gt;=0.999,1,(G4698-MainSheet!$C$11)*I4698/$B$2/60),0)</f>
        <v>1</v>
      </c>
      <c r="K4698" s="1">
        <f>IF(G4698&gt;MainSheet!$C$11+$B$6,IF(K4697&gt;=0.999,1,(G4698-MainSheet!$C$11-$B$6)*I4698/$C$2/60),0)</f>
        <v>1</v>
      </c>
      <c r="L4698" s="1">
        <f>IF(G4698&gt;MainSheet!$C$11+$B$6+$C$6,IF(L4697&gt;=0.999,1,(G4698-MainSheet!$C$11-$B$6-$C$6)*I4698/$D$2/60),0)</f>
        <v>1</v>
      </c>
      <c r="M4698">
        <f t="shared" si="661"/>
        <v>1</v>
      </c>
      <c r="N4698" s="2">
        <f t="shared" si="662"/>
        <v>3721.0526315789471</v>
      </c>
      <c r="O4698">
        <f t="shared" si="665"/>
        <v>977.02127659574455</v>
      </c>
      <c r="P4698">
        <f t="shared" si="663"/>
        <v>192000</v>
      </c>
      <c r="Q4698" s="2">
        <f t="shared" si="664"/>
        <v>196698.0739081747</v>
      </c>
      <c r="R4698">
        <f>Q4698/MainSheet!$C$8*(G4698-G4697)+R4697</f>
        <v>7557.6925467519923</v>
      </c>
      <c r="S4698">
        <f t="shared" si="666"/>
        <v>121976.29828485087</v>
      </c>
      <c r="T4698">
        <f t="shared" si="658"/>
        <v>46.959999999999226</v>
      </c>
      <c r="U4698" s="1">
        <f>Q4698/MainSheet!$C$22</f>
        <v>1</v>
      </c>
    </row>
    <row r="4699" spans="7:21">
      <c r="G4699">
        <f t="shared" si="659"/>
        <v>46.969999999999224</v>
      </c>
      <c r="H4699">
        <f t="shared" si="660"/>
        <v>198000</v>
      </c>
      <c r="I4699" s="2">
        <f>MIN(MainSheet!$C$10/MainSheet!$C$9,MainSheet!$K$9*60)</f>
        <v>660</v>
      </c>
      <c r="J4699" s="1">
        <f>IF(G4699&gt;MainSheet!$C$11,IF(J4698&gt;=0.999,1,(G4699-MainSheet!$C$11)*I4699/$B$2/60),0)</f>
        <v>1</v>
      </c>
      <c r="K4699" s="1">
        <f>IF(G4699&gt;MainSheet!$C$11+$B$6,IF(K4698&gt;=0.999,1,(G4699-MainSheet!$C$11-$B$6)*I4699/$C$2/60),0)</f>
        <v>1</v>
      </c>
      <c r="L4699" s="1">
        <f>IF(G4699&gt;MainSheet!$C$11+$B$6+$C$6,IF(L4698&gt;=0.999,1,(G4699-MainSheet!$C$11-$B$6-$C$6)*I4699/$D$2/60),0)</f>
        <v>1</v>
      </c>
      <c r="M4699">
        <f t="shared" si="661"/>
        <v>1</v>
      </c>
      <c r="N4699" s="2">
        <f t="shared" si="662"/>
        <v>3721.0526315789471</v>
      </c>
      <c r="O4699">
        <f t="shared" si="665"/>
        <v>977.02127659574455</v>
      </c>
      <c r="P4699">
        <f t="shared" si="663"/>
        <v>192000</v>
      </c>
      <c r="Q4699" s="2">
        <f t="shared" si="664"/>
        <v>196698.0739081747</v>
      </c>
      <c r="R4699">
        <f>Q4699/MainSheet!$C$8*(G4699-G4698)+R4698</f>
        <v>7559.7237932428261</v>
      </c>
      <c r="S4699">
        <f t="shared" si="666"/>
        <v>122009.0812971689</v>
      </c>
      <c r="T4699">
        <f t="shared" si="658"/>
        <v>46.969999999999224</v>
      </c>
      <c r="U4699" s="1">
        <f>Q4699/MainSheet!$C$22</f>
        <v>1</v>
      </c>
    </row>
    <row r="4700" spans="7:21">
      <c r="G4700">
        <f t="shared" si="659"/>
        <v>46.979999999999222</v>
      </c>
      <c r="H4700">
        <f t="shared" si="660"/>
        <v>198000</v>
      </c>
      <c r="I4700" s="2">
        <f>MIN(MainSheet!$C$10/MainSheet!$C$9,MainSheet!$K$9*60)</f>
        <v>660</v>
      </c>
      <c r="J4700" s="1">
        <f>IF(G4700&gt;MainSheet!$C$11,IF(J4699&gt;=0.999,1,(G4700-MainSheet!$C$11)*I4700/$B$2/60),0)</f>
        <v>1</v>
      </c>
      <c r="K4700" s="1">
        <f>IF(G4700&gt;MainSheet!$C$11+$B$6,IF(K4699&gt;=0.999,1,(G4700-MainSheet!$C$11-$B$6)*I4700/$C$2/60),0)</f>
        <v>1</v>
      </c>
      <c r="L4700" s="1">
        <f>IF(G4700&gt;MainSheet!$C$11+$B$6+$C$6,IF(L4699&gt;=0.999,1,(G4700-MainSheet!$C$11-$B$6-$C$6)*I4700/$D$2/60),0)</f>
        <v>1</v>
      </c>
      <c r="M4700">
        <f t="shared" si="661"/>
        <v>1</v>
      </c>
      <c r="N4700" s="2">
        <f t="shared" si="662"/>
        <v>3721.0526315789471</v>
      </c>
      <c r="O4700">
        <f t="shared" si="665"/>
        <v>977.02127659574455</v>
      </c>
      <c r="P4700">
        <f t="shared" si="663"/>
        <v>192000</v>
      </c>
      <c r="Q4700" s="2">
        <f t="shared" si="664"/>
        <v>196698.0739081747</v>
      </c>
      <c r="R4700">
        <f>Q4700/MainSheet!$C$8*(G4700-G4699)+R4699</f>
        <v>7561.7550397336599</v>
      </c>
      <c r="S4700">
        <f t="shared" si="666"/>
        <v>122041.86430948693</v>
      </c>
      <c r="T4700">
        <f t="shared" si="658"/>
        <v>46.979999999999222</v>
      </c>
      <c r="U4700" s="1">
        <f>Q4700/MainSheet!$C$22</f>
        <v>1</v>
      </c>
    </row>
    <row r="4701" spans="7:21">
      <c r="G4701">
        <f t="shared" si="659"/>
        <v>46.98999999999922</v>
      </c>
      <c r="H4701">
        <f t="shared" si="660"/>
        <v>198000</v>
      </c>
      <c r="I4701" s="2">
        <f>MIN(MainSheet!$C$10/MainSheet!$C$9,MainSheet!$K$9*60)</f>
        <v>660</v>
      </c>
      <c r="J4701" s="1">
        <f>IF(G4701&gt;MainSheet!$C$11,IF(J4700&gt;=0.999,1,(G4701-MainSheet!$C$11)*I4701/$B$2/60),0)</f>
        <v>1</v>
      </c>
      <c r="K4701" s="1">
        <f>IF(G4701&gt;MainSheet!$C$11+$B$6,IF(K4700&gt;=0.999,1,(G4701-MainSheet!$C$11-$B$6)*I4701/$C$2/60),0)</f>
        <v>1</v>
      </c>
      <c r="L4701" s="1">
        <f>IF(G4701&gt;MainSheet!$C$11+$B$6+$C$6,IF(L4700&gt;=0.999,1,(G4701-MainSheet!$C$11-$B$6-$C$6)*I4701/$D$2/60),0)</f>
        <v>1</v>
      </c>
      <c r="M4701">
        <f t="shared" si="661"/>
        <v>1</v>
      </c>
      <c r="N4701" s="2">
        <f t="shared" si="662"/>
        <v>3721.0526315789471</v>
      </c>
      <c r="O4701">
        <f t="shared" si="665"/>
        <v>977.02127659574455</v>
      </c>
      <c r="P4701">
        <f t="shared" si="663"/>
        <v>192000</v>
      </c>
      <c r="Q4701" s="2">
        <f t="shared" si="664"/>
        <v>196698.0739081747</v>
      </c>
      <c r="R4701">
        <f>Q4701/MainSheet!$C$8*(G4701-G4700)+R4700</f>
        <v>7563.7862862244938</v>
      </c>
      <c r="S4701">
        <f t="shared" si="666"/>
        <v>122074.64732180497</v>
      </c>
      <c r="T4701">
        <f t="shared" si="658"/>
        <v>46.98999999999922</v>
      </c>
      <c r="U4701" s="1">
        <f>Q4701/MainSheet!$C$22</f>
        <v>1</v>
      </c>
    </row>
    <row r="4702" spans="7:21">
      <c r="G4702">
        <f t="shared" si="659"/>
        <v>46.999999999999218</v>
      </c>
      <c r="H4702">
        <f t="shared" si="660"/>
        <v>198000</v>
      </c>
      <c r="I4702" s="2">
        <f>MIN(MainSheet!$C$10/MainSheet!$C$9,MainSheet!$K$9*60)</f>
        <v>660</v>
      </c>
      <c r="J4702" s="1">
        <f>IF(G4702&gt;MainSheet!$C$11,IF(J4701&gt;=0.999,1,(G4702-MainSheet!$C$11)*I4702/$B$2/60),0)</f>
        <v>1</v>
      </c>
      <c r="K4702" s="1">
        <f>IF(G4702&gt;MainSheet!$C$11+$B$6,IF(K4701&gt;=0.999,1,(G4702-MainSheet!$C$11-$B$6)*I4702/$C$2/60),0)</f>
        <v>1</v>
      </c>
      <c r="L4702" s="1">
        <f>IF(G4702&gt;MainSheet!$C$11+$B$6+$C$6,IF(L4701&gt;=0.999,1,(G4702-MainSheet!$C$11-$B$6-$C$6)*I4702/$D$2/60),0)</f>
        <v>1</v>
      </c>
      <c r="M4702">
        <f t="shared" si="661"/>
        <v>1</v>
      </c>
      <c r="N4702" s="2">
        <f t="shared" si="662"/>
        <v>3721.0526315789471</v>
      </c>
      <c r="O4702">
        <f t="shared" si="665"/>
        <v>977.02127659574455</v>
      </c>
      <c r="P4702">
        <f t="shared" si="663"/>
        <v>192000</v>
      </c>
      <c r="Q4702" s="2">
        <f t="shared" si="664"/>
        <v>196698.0739081747</v>
      </c>
      <c r="R4702">
        <f>Q4702/MainSheet!$C$8*(G4702-G4701)+R4701</f>
        <v>7565.8175327153276</v>
      </c>
      <c r="S4702">
        <f t="shared" si="666"/>
        <v>122107.430334123</v>
      </c>
      <c r="T4702">
        <f t="shared" si="658"/>
        <v>46.999999999999218</v>
      </c>
      <c r="U4702" s="1">
        <f>Q4702/MainSheet!$C$22</f>
        <v>1</v>
      </c>
    </row>
    <row r="4703" spans="7:21">
      <c r="G4703">
        <f t="shared" si="659"/>
        <v>47.009999999999216</v>
      </c>
      <c r="H4703">
        <f t="shared" si="660"/>
        <v>198000</v>
      </c>
      <c r="I4703" s="2">
        <f>MIN(MainSheet!$C$10/MainSheet!$C$9,MainSheet!$K$9*60)</f>
        <v>660</v>
      </c>
      <c r="J4703" s="1">
        <f>IF(G4703&gt;MainSheet!$C$11,IF(J4702&gt;=0.999,1,(G4703-MainSheet!$C$11)*I4703/$B$2/60),0)</f>
        <v>1</v>
      </c>
      <c r="K4703" s="1">
        <f>IF(G4703&gt;MainSheet!$C$11+$B$6,IF(K4702&gt;=0.999,1,(G4703-MainSheet!$C$11-$B$6)*I4703/$C$2/60),0)</f>
        <v>1</v>
      </c>
      <c r="L4703" s="1">
        <f>IF(G4703&gt;MainSheet!$C$11+$B$6+$C$6,IF(L4702&gt;=0.999,1,(G4703-MainSheet!$C$11-$B$6-$C$6)*I4703/$D$2/60),0)</f>
        <v>1</v>
      </c>
      <c r="M4703">
        <f t="shared" si="661"/>
        <v>1</v>
      </c>
      <c r="N4703" s="2">
        <f t="shared" si="662"/>
        <v>3721.0526315789471</v>
      </c>
      <c r="O4703">
        <f t="shared" si="665"/>
        <v>977.02127659574455</v>
      </c>
      <c r="P4703">
        <f t="shared" si="663"/>
        <v>192000</v>
      </c>
      <c r="Q4703" s="2">
        <f t="shared" si="664"/>
        <v>196698.0739081747</v>
      </c>
      <c r="R4703">
        <f>Q4703/MainSheet!$C$8*(G4703-G4702)+R4702</f>
        <v>7567.8487792061615</v>
      </c>
      <c r="S4703">
        <f t="shared" si="666"/>
        <v>122140.21334644103</v>
      </c>
      <c r="T4703">
        <f t="shared" si="658"/>
        <v>47.009999999999216</v>
      </c>
      <c r="U4703" s="1">
        <f>Q4703/MainSheet!$C$22</f>
        <v>1</v>
      </c>
    </row>
    <row r="4704" spans="7:21">
      <c r="G4704">
        <f t="shared" si="659"/>
        <v>47.019999999999214</v>
      </c>
      <c r="H4704">
        <f t="shared" si="660"/>
        <v>198000</v>
      </c>
      <c r="I4704" s="2">
        <f>MIN(MainSheet!$C$10/MainSheet!$C$9,MainSheet!$K$9*60)</f>
        <v>660</v>
      </c>
      <c r="J4704" s="1">
        <f>IF(G4704&gt;MainSheet!$C$11,IF(J4703&gt;=0.999,1,(G4704-MainSheet!$C$11)*I4704/$B$2/60),0)</f>
        <v>1</v>
      </c>
      <c r="K4704" s="1">
        <f>IF(G4704&gt;MainSheet!$C$11+$B$6,IF(K4703&gt;=0.999,1,(G4704-MainSheet!$C$11-$B$6)*I4704/$C$2/60),0)</f>
        <v>1</v>
      </c>
      <c r="L4704" s="1">
        <f>IF(G4704&gt;MainSheet!$C$11+$B$6+$C$6,IF(L4703&gt;=0.999,1,(G4704-MainSheet!$C$11-$B$6-$C$6)*I4704/$D$2/60),0)</f>
        <v>1</v>
      </c>
      <c r="M4704">
        <f t="shared" si="661"/>
        <v>1</v>
      </c>
      <c r="N4704" s="2">
        <f t="shared" si="662"/>
        <v>3721.0526315789471</v>
      </c>
      <c r="O4704">
        <f t="shared" si="665"/>
        <v>977.02127659574455</v>
      </c>
      <c r="P4704">
        <f t="shared" si="663"/>
        <v>192000</v>
      </c>
      <c r="Q4704" s="2">
        <f t="shared" si="664"/>
        <v>196698.0739081747</v>
      </c>
      <c r="R4704">
        <f>Q4704/MainSheet!$C$8*(G4704-G4703)+R4703</f>
        <v>7569.8800256969953</v>
      </c>
      <c r="S4704">
        <f t="shared" si="666"/>
        <v>122172.99635875906</v>
      </c>
      <c r="T4704">
        <f t="shared" si="658"/>
        <v>47.019999999999214</v>
      </c>
      <c r="U4704" s="1">
        <f>Q4704/MainSheet!$C$22</f>
        <v>1</v>
      </c>
    </row>
    <row r="4705" spans="7:21">
      <c r="G4705">
        <f t="shared" si="659"/>
        <v>47.029999999999212</v>
      </c>
      <c r="H4705">
        <f t="shared" si="660"/>
        <v>198000</v>
      </c>
      <c r="I4705" s="2">
        <f>MIN(MainSheet!$C$10/MainSheet!$C$9,MainSheet!$K$9*60)</f>
        <v>660</v>
      </c>
      <c r="J4705" s="1">
        <f>IF(G4705&gt;MainSheet!$C$11,IF(J4704&gt;=0.999,1,(G4705-MainSheet!$C$11)*I4705/$B$2/60),0)</f>
        <v>1</v>
      </c>
      <c r="K4705" s="1">
        <f>IF(G4705&gt;MainSheet!$C$11+$B$6,IF(K4704&gt;=0.999,1,(G4705-MainSheet!$C$11-$B$6)*I4705/$C$2/60),0)</f>
        <v>1</v>
      </c>
      <c r="L4705" s="1">
        <f>IF(G4705&gt;MainSheet!$C$11+$B$6+$C$6,IF(L4704&gt;=0.999,1,(G4705-MainSheet!$C$11-$B$6-$C$6)*I4705/$D$2/60),0)</f>
        <v>1</v>
      </c>
      <c r="M4705">
        <f t="shared" si="661"/>
        <v>1</v>
      </c>
      <c r="N4705" s="2">
        <f t="shared" si="662"/>
        <v>3721.0526315789471</v>
      </c>
      <c r="O4705">
        <f t="shared" si="665"/>
        <v>977.02127659574455</v>
      </c>
      <c r="P4705">
        <f t="shared" si="663"/>
        <v>192000</v>
      </c>
      <c r="Q4705" s="2">
        <f t="shared" si="664"/>
        <v>196698.0739081747</v>
      </c>
      <c r="R4705">
        <f>Q4705/MainSheet!$C$8*(G4705-G4704)+R4704</f>
        <v>7571.9112721878291</v>
      </c>
      <c r="S4705">
        <f t="shared" si="666"/>
        <v>122205.77937107709</v>
      </c>
      <c r="T4705">
        <f t="shared" si="658"/>
        <v>47.029999999999212</v>
      </c>
      <c r="U4705" s="1">
        <f>Q4705/MainSheet!$C$22</f>
        <v>1</v>
      </c>
    </row>
    <row r="4706" spans="7:21">
      <c r="G4706">
        <f t="shared" si="659"/>
        <v>47.03999999999921</v>
      </c>
      <c r="H4706">
        <f t="shared" si="660"/>
        <v>198000</v>
      </c>
      <c r="I4706" s="2">
        <f>MIN(MainSheet!$C$10/MainSheet!$C$9,MainSheet!$K$9*60)</f>
        <v>660</v>
      </c>
      <c r="J4706" s="1">
        <f>IF(G4706&gt;MainSheet!$C$11,IF(J4705&gt;=0.999,1,(G4706-MainSheet!$C$11)*I4706/$B$2/60),0)</f>
        <v>1</v>
      </c>
      <c r="K4706" s="1">
        <f>IF(G4706&gt;MainSheet!$C$11+$B$6,IF(K4705&gt;=0.999,1,(G4706-MainSheet!$C$11-$B$6)*I4706/$C$2/60),0)</f>
        <v>1</v>
      </c>
      <c r="L4706" s="1">
        <f>IF(G4706&gt;MainSheet!$C$11+$B$6+$C$6,IF(L4705&gt;=0.999,1,(G4706-MainSheet!$C$11-$B$6-$C$6)*I4706/$D$2/60),0)</f>
        <v>1</v>
      </c>
      <c r="M4706">
        <f t="shared" si="661"/>
        <v>1</v>
      </c>
      <c r="N4706" s="2">
        <f t="shared" si="662"/>
        <v>3721.0526315789471</v>
      </c>
      <c r="O4706">
        <f t="shared" si="665"/>
        <v>977.02127659574455</v>
      </c>
      <c r="P4706">
        <f t="shared" si="663"/>
        <v>192000</v>
      </c>
      <c r="Q4706" s="2">
        <f t="shared" si="664"/>
        <v>196698.0739081747</v>
      </c>
      <c r="R4706">
        <f>Q4706/MainSheet!$C$8*(G4706-G4705)+R4705</f>
        <v>7573.942518678663</v>
      </c>
      <c r="S4706">
        <f t="shared" si="666"/>
        <v>122238.56238339512</v>
      </c>
      <c r="T4706">
        <f t="shared" si="658"/>
        <v>47.03999999999921</v>
      </c>
      <c r="U4706" s="1">
        <f>Q4706/MainSheet!$C$22</f>
        <v>1</v>
      </c>
    </row>
    <row r="4707" spans="7:21">
      <c r="G4707">
        <f t="shared" si="659"/>
        <v>47.049999999999208</v>
      </c>
      <c r="H4707">
        <f t="shared" si="660"/>
        <v>198000</v>
      </c>
      <c r="I4707" s="2">
        <f>MIN(MainSheet!$C$10/MainSheet!$C$9,MainSheet!$K$9*60)</f>
        <v>660</v>
      </c>
      <c r="J4707" s="1">
        <f>IF(G4707&gt;MainSheet!$C$11,IF(J4706&gt;=0.999,1,(G4707-MainSheet!$C$11)*I4707/$B$2/60),0)</f>
        <v>1</v>
      </c>
      <c r="K4707" s="1">
        <f>IF(G4707&gt;MainSheet!$C$11+$B$6,IF(K4706&gt;=0.999,1,(G4707-MainSheet!$C$11-$B$6)*I4707/$C$2/60),0)</f>
        <v>1</v>
      </c>
      <c r="L4707" s="1">
        <f>IF(G4707&gt;MainSheet!$C$11+$B$6+$C$6,IF(L4706&gt;=0.999,1,(G4707-MainSheet!$C$11-$B$6-$C$6)*I4707/$D$2/60),0)</f>
        <v>1</v>
      </c>
      <c r="M4707">
        <f t="shared" si="661"/>
        <v>1</v>
      </c>
      <c r="N4707" s="2">
        <f t="shared" si="662"/>
        <v>3721.0526315789471</v>
      </c>
      <c r="O4707">
        <f t="shared" si="665"/>
        <v>977.02127659574455</v>
      </c>
      <c r="P4707">
        <f t="shared" si="663"/>
        <v>192000</v>
      </c>
      <c r="Q4707" s="2">
        <f t="shared" si="664"/>
        <v>196698.0739081747</v>
      </c>
      <c r="R4707">
        <f>Q4707/MainSheet!$C$8*(G4707-G4706)+R4706</f>
        <v>7575.9737651694968</v>
      </c>
      <c r="S4707">
        <f t="shared" si="666"/>
        <v>122271.34539571316</v>
      </c>
      <c r="T4707">
        <f t="shared" si="658"/>
        <v>47.049999999999208</v>
      </c>
      <c r="U4707" s="1">
        <f>Q4707/MainSheet!$C$22</f>
        <v>1</v>
      </c>
    </row>
    <row r="4708" spans="7:21">
      <c r="G4708">
        <f t="shared" si="659"/>
        <v>47.059999999999206</v>
      </c>
      <c r="H4708">
        <f t="shared" si="660"/>
        <v>198000</v>
      </c>
      <c r="I4708" s="2">
        <f>MIN(MainSheet!$C$10/MainSheet!$C$9,MainSheet!$K$9*60)</f>
        <v>660</v>
      </c>
      <c r="J4708" s="1">
        <f>IF(G4708&gt;MainSheet!$C$11,IF(J4707&gt;=0.999,1,(G4708-MainSheet!$C$11)*I4708/$B$2/60),0)</f>
        <v>1</v>
      </c>
      <c r="K4708" s="1">
        <f>IF(G4708&gt;MainSheet!$C$11+$B$6,IF(K4707&gt;=0.999,1,(G4708-MainSheet!$C$11-$B$6)*I4708/$C$2/60),0)</f>
        <v>1</v>
      </c>
      <c r="L4708" s="1">
        <f>IF(G4708&gt;MainSheet!$C$11+$B$6+$C$6,IF(L4707&gt;=0.999,1,(G4708-MainSheet!$C$11-$B$6-$C$6)*I4708/$D$2/60),0)</f>
        <v>1</v>
      </c>
      <c r="M4708">
        <f t="shared" si="661"/>
        <v>1</v>
      </c>
      <c r="N4708" s="2">
        <f t="shared" si="662"/>
        <v>3721.0526315789471</v>
      </c>
      <c r="O4708">
        <f t="shared" si="665"/>
        <v>977.02127659574455</v>
      </c>
      <c r="P4708">
        <f t="shared" si="663"/>
        <v>192000</v>
      </c>
      <c r="Q4708" s="2">
        <f t="shared" si="664"/>
        <v>196698.0739081747</v>
      </c>
      <c r="R4708">
        <f>Q4708/MainSheet!$C$8*(G4708-G4707)+R4707</f>
        <v>7578.0050116603306</v>
      </c>
      <c r="S4708">
        <f t="shared" si="666"/>
        <v>122304.12840803119</v>
      </c>
      <c r="T4708">
        <f t="shared" si="658"/>
        <v>47.059999999999206</v>
      </c>
      <c r="U4708" s="1">
        <f>Q4708/MainSheet!$C$22</f>
        <v>1</v>
      </c>
    </row>
    <row r="4709" spans="7:21">
      <c r="G4709">
        <f t="shared" si="659"/>
        <v>47.069999999999204</v>
      </c>
      <c r="H4709">
        <f t="shared" si="660"/>
        <v>198000</v>
      </c>
      <c r="I4709" s="2">
        <f>MIN(MainSheet!$C$10/MainSheet!$C$9,MainSheet!$K$9*60)</f>
        <v>660</v>
      </c>
      <c r="J4709" s="1">
        <f>IF(G4709&gt;MainSheet!$C$11,IF(J4708&gt;=0.999,1,(G4709-MainSheet!$C$11)*I4709/$B$2/60),0)</f>
        <v>1</v>
      </c>
      <c r="K4709" s="1">
        <f>IF(G4709&gt;MainSheet!$C$11+$B$6,IF(K4708&gt;=0.999,1,(G4709-MainSheet!$C$11-$B$6)*I4709/$C$2/60),0)</f>
        <v>1</v>
      </c>
      <c r="L4709" s="1">
        <f>IF(G4709&gt;MainSheet!$C$11+$B$6+$C$6,IF(L4708&gt;=0.999,1,(G4709-MainSheet!$C$11-$B$6-$C$6)*I4709/$D$2/60),0)</f>
        <v>1</v>
      </c>
      <c r="M4709">
        <f t="shared" si="661"/>
        <v>1</v>
      </c>
      <c r="N4709" s="2">
        <f t="shared" si="662"/>
        <v>3721.0526315789471</v>
      </c>
      <c r="O4709">
        <f t="shared" si="665"/>
        <v>977.02127659574455</v>
      </c>
      <c r="P4709">
        <f t="shared" si="663"/>
        <v>192000</v>
      </c>
      <c r="Q4709" s="2">
        <f t="shared" si="664"/>
        <v>196698.0739081747</v>
      </c>
      <c r="R4709">
        <f>Q4709/MainSheet!$C$8*(G4709-G4708)+R4708</f>
        <v>7580.0362581511645</v>
      </c>
      <c r="S4709">
        <f t="shared" si="666"/>
        <v>122336.91142034922</v>
      </c>
      <c r="T4709">
        <f t="shared" si="658"/>
        <v>47.069999999999204</v>
      </c>
      <c r="U4709" s="1">
        <f>Q4709/MainSheet!$C$22</f>
        <v>1</v>
      </c>
    </row>
    <row r="4710" spans="7:21">
      <c r="G4710">
        <f t="shared" si="659"/>
        <v>47.079999999999202</v>
      </c>
      <c r="H4710">
        <f t="shared" si="660"/>
        <v>198000</v>
      </c>
      <c r="I4710" s="2">
        <f>MIN(MainSheet!$C$10/MainSheet!$C$9,MainSheet!$K$9*60)</f>
        <v>660</v>
      </c>
      <c r="J4710" s="1">
        <f>IF(G4710&gt;MainSheet!$C$11,IF(J4709&gt;=0.999,1,(G4710-MainSheet!$C$11)*I4710/$B$2/60),0)</f>
        <v>1</v>
      </c>
      <c r="K4710" s="1">
        <f>IF(G4710&gt;MainSheet!$C$11+$B$6,IF(K4709&gt;=0.999,1,(G4710-MainSheet!$C$11-$B$6)*I4710/$C$2/60),0)</f>
        <v>1</v>
      </c>
      <c r="L4710" s="1">
        <f>IF(G4710&gt;MainSheet!$C$11+$B$6+$C$6,IF(L4709&gt;=0.999,1,(G4710-MainSheet!$C$11-$B$6-$C$6)*I4710/$D$2/60),0)</f>
        <v>1</v>
      </c>
      <c r="M4710">
        <f t="shared" si="661"/>
        <v>1</v>
      </c>
      <c r="N4710" s="2">
        <f t="shared" si="662"/>
        <v>3721.0526315789471</v>
      </c>
      <c r="O4710">
        <f t="shared" si="665"/>
        <v>977.02127659574455</v>
      </c>
      <c r="P4710">
        <f t="shared" si="663"/>
        <v>192000</v>
      </c>
      <c r="Q4710" s="2">
        <f t="shared" si="664"/>
        <v>196698.0739081747</v>
      </c>
      <c r="R4710">
        <f>Q4710/MainSheet!$C$8*(G4710-G4709)+R4709</f>
        <v>7582.0675046419983</v>
      </c>
      <c r="S4710">
        <f t="shared" si="666"/>
        <v>122369.69443266725</v>
      </c>
      <c r="T4710">
        <f t="shared" si="658"/>
        <v>47.079999999999202</v>
      </c>
      <c r="U4710" s="1">
        <f>Q4710/MainSheet!$C$22</f>
        <v>1</v>
      </c>
    </row>
    <row r="4711" spans="7:21">
      <c r="G4711">
        <f t="shared" si="659"/>
        <v>47.0899999999992</v>
      </c>
      <c r="H4711">
        <f t="shared" si="660"/>
        <v>198000</v>
      </c>
      <c r="I4711" s="2">
        <f>MIN(MainSheet!$C$10/MainSheet!$C$9,MainSheet!$K$9*60)</f>
        <v>660</v>
      </c>
      <c r="J4711" s="1">
        <f>IF(G4711&gt;MainSheet!$C$11,IF(J4710&gt;=0.999,1,(G4711-MainSheet!$C$11)*I4711/$B$2/60),0)</f>
        <v>1</v>
      </c>
      <c r="K4711" s="1">
        <f>IF(G4711&gt;MainSheet!$C$11+$B$6,IF(K4710&gt;=0.999,1,(G4711-MainSheet!$C$11-$B$6)*I4711/$C$2/60),0)</f>
        <v>1</v>
      </c>
      <c r="L4711" s="1">
        <f>IF(G4711&gt;MainSheet!$C$11+$B$6+$C$6,IF(L4710&gt;=0.999,1,(G4711-MainSheet!$C$11-$B$6-$C$6)*I4711/$D$2/60),0)</f>
        <v>1</v>
      </c>
      <c r="M4711">
        <f t="shared" si="661"/>
        <v>1</v>
      </c>
      <c r="N4711" s="2">
        <f t="shared" si="662"/>
        <v>3721.0526315789471</v>
      </c>
      <c r="O4711">
        <f t="shared" si="665"/>
        <v>977.02127659574455</v>
      </c>
      <c r="P4711">
        <f t="shared" si="663"/>
        <v>192000</v>
      </c>
      <c r="Q4711" s="2">
        <f t="shared" si="664"/>
        <v>196698.0739081747</v>
      </c>
      <c r="R4711">
        <f>Q4711/MainSheet!$C$8*(G4711-G4710)+R4710</f>
        <v>7584.0987511328321</v>
      </c>
      <c r="S4711">
        <f t="shared" si="666"/>
        <v>122402.47744498528</v>
      </c>
      <c r="T4711">
        <f t="shared" si="658"/>
        <v>47.0899999999992</v>
      </c>
      <c r="U4711" s="1">
        <f>Q4711/MainSheet!$C$22</f>
        <v>1</v>
      </c>
    </row>
    <row r="4712" spans="7:21">
      <c r="G4712">
        <f t="shared" si="659"/>
        <v>47.099999999999199</v>
      </c>
      <c r="H4712">
        <f t="shared" si="660"/>
        <v>198000</v>
      </c>
      <c r="I4712" s="2">
        <f>MIN(MainSheet!$C$10/MainSheet!$C$9,MainSheet!$K$9*60)</f>
        <v>660</v>
      </c>
      <c r="J4712" s="1">
        <f>IF(G4712&gt;MainSheet!$C$11,IF(J4711&gt;=0.999,1,(G4712-MainSheet!$C$11)*I4712/$B$2/60),0)</f>
        <v>1</v>
      </c>
      <c r="K4712" s="1">
        <f>IF(G4712&gt;MainSheet!$C$11+$B$6,IF(K4711&gt;=0.999,1,(G4712-MainSheet!$C$11-$B$6)*I4712/$C$2/60),0)</f>
        <v>1</v>
      </c>
      <c r="L4712" s="1">
        <f>IF(G4712&gt;MainSheet!$C$11+$B$6+$C$6,IF(L4711&gt;=0.999,1,(G4712-MainSheet!$C$11-$B$6-$C$6)*I4712/$D$2/60),0)</f>
        <v>1</v>
      </c>
      <c r="M4712">
        <f t="shared" si="661"/>
        <v>1</v>
      </c>
      <c r="N4712" s="2">
        <f t="shared" si="662"/>
        <v>3721.0526315789471</v>
      </c>
      <c r="O4712">
        <f t="shared" si="665"/>
        <v>977.02127659574455</v>
      </c>
      <c r="P4712">
        <f t="shared" si="663"/>
        <v>192000</v>
      </c>
      <c r="Q4712" s="2">
        <f t="shared" si="664"/>
        <v>196698.0739081747</v>
      </c>
      <c r="R4712">
        <f>Q4712/MainSheet!$C$8*(G4712-G4711)+R4711</f>
        <v>7586.129997623666</v>
      </c>
      <c r="S4712">
        <f t="shared" si="666"/>
        <v>122435.26045730332</v>
      </c>
      <c r="T4712">
        <f t="shared" si="658"/>
        <v>47.099999999999199</v>
      </c>
      <c r="U4712" s="1">
        <f>Q4712/MainSheet!$C$22</f>
        <v>1</v>
      </c>
    </row>
    <row r="4713" spans="7:21">
      <c r="G4713">
        <f t="shared" si="659"/>
        <v>47.109999999999197</v>
      </c>
      <c r="H4713">
        <f t="shared" si="660"/>
        <v>198000</v>
      </c>
      <c r="I4713" s="2">
        <f>MIN(MainSheet!$C$10/MainSheet!$C$9,MainSheet!$K$9*60)</f>
        <v>660</v>
      </c>
      <c r="J4713" s="1">
        <f>IF(G4713&gt;MainSheet!$C$11,IF(J4712&gt;=0.999,1,(G4713-MainSheet!$C$11)*I4713/$B$2/60),0)</f>
        <v>1</v>
      </c>
      <c r="K4713" s="1">
        <f>IF(G4713&gt;MainSheet!$C$11+$B$6,IF(K4712&gt;=0.999,1,(G4713-MainSheet!$C$11-$B$6)*I4713/$C$2/60),0)</f>
        <v>1</v>
      </c>
      <c r="L4713" s="1">
        <f>IF(G4713&gt;MainSheet!$C$11+$B$6+$C$6,IF(L4712&gt;=0.999,1,(G4713-MainSheet!$C$11-$B$6-$C$6)*I4713/$D$2/60),0)</f>
        <v>1</v>
      </c>
      <c r="M4713">
        <f t="shared" si="661"/>
        <v>1</v>
      </c>
      <c r="N4713" s="2">
        <f t="shared" si="662"/>
        <v>3721.0526315789471</v>
      </c>
      <c r="O4713">
        <f t="shared" si="665"/>
        <v>977.02127659574455</v>
      </c>
      <c r="P4713">
        <f t="shared" si="663"/>
        <v>192000</v>
      </c>
      <c r="Q4713" s="2">
        <f t="shared" si="664"/>
        <v>196698.0739081747</v>
      </c>
      <c r="R4713">
        <f>Q4713/MainSheet!$C$8*(G4713-G4712)+R4712</f>
        <v>7588.1612441144998</v>
      </c>
      <c r="S4713">
        <f t="shared" si="666"/>
        <v>122468.04346962135</v>
      </c>
      <c r="T4713">
        <f t="shared" si="658"/>
        <v>47.109999999999197</v>
      </c>
      <c r="U4713" s="1">
        <f>Q4713/MainSheet!$C$22</f>
        <v>1</v>
      </c>
    </row>
    <row r="4714" spans="7:21">
      <c r="G4714">
        <f t="shared" si="659"/>
        <v>47.119999999999195</v>
      </c>
      <c r="H4714">
        <f t="shared" si="660"/>
        <v>198000</v>
      </c>
      <c r="I4714" s="2">
        <f>MIN(MainSheet!$C$10/MainSheet!$C$9,MainSheet!$K$9*60)</f>
        <v>660</v>
      </c>
      <c r="J4714" s="1">
        <f>IF(G4714&gt;MainSheet!$C$11,IF(J4713&gt;=0.999,1,(G4714-MainSheet!$C$11)*I4714/$B$2/60),0)</f>
        <v>1</v>
      </c>
      <c r="K4714" s="1">
        <f>IF(G4714&gt;MainSheet!$C$11+$B$6,IF(K4713&gt;=0.999,1,(G4714-MainSheet!$C$11-$B$6)*I4714/$C$2/60),0)</f>
        <v>1</v>
      </c>
      <c r="L4714" s="1">
        <f>IF(G4714&gt;MainSheet!$C$11+$B$6+$C$6,IF(L4713&gt;=0.999,1,(G4714-MainSheet!$C$11-$B$6-$C$6)*I4714/$D$2/60),0)</f>
        <v>1</v>
      </c>
      <c r="M4714">
        <f t="shared" si="661"/>
        <v>1</v>
      </c>
      <c r="N4714" s="2">
        <f t="shared" si="662"/>
        <v>3721.0526315789471</v>
      </c>
      <c r="O4714">
        <f t="shared" si="665"/>
        <v>977.02127659574455</v>
      </c>
      <c r="P4714">
        <f t="shared" si="663"/>
        <v>192000</v>
      </c>
      <c r="Q4714" s="2">
        <f t="shared" si="664"/>
        <v>196698.0739081747</v>
      </c>
      <c r="R4714">
        <f>Q4714/MainSheet!$C$8*(G4714-G4713)+R4713</f>
        <v>7590.1924906053337</v>
      </c>
      <c r="S4714">
        <f t="shared" si="666"/>
        <v>122500.82648193938</v>
      </c>
      <c r="T4714">
        <f t="shared" si="658"/>
        <v>47.119999999999195</v>
      </c>
      <c r="U4714" s="1">
        <f>Q4714/MainSheet!$C$22</f>
        <v>1</v>
      </c>
    </row>
    <row r="4715" spans="7:21">
      <c r="G4715">
        <f t="shared" si="659"/>
        <v>47.129999999999193</v>
      </c>
      <c r="H4715">
        <f t="shared" si="660"/>
        <v>198000</v>
      </c>
      <c r="I4715" s="2">
        <f>MIN(MainSheet!$C$10/MainSheet!$C$9,MainSheet!$K$9*60)</f>
        <v>660</v>
      </c>
      <c r="J4715" s="1">
        <f>IF(G4715&gt;MainSheet!$C$11,IF(J4714&gt;=0.999,1,(G4715-MainSheet!$C$11)*I4715/$B$2/60),0)</f>
        <v>1</v>
      </c>
      <c r="K4715" s="1">
        <f>IF(G4715&gt;MainSheet!$C$11+$B$6,IF(K4714&gt;=0.999,1,(G4715-MainSheet!$C$11-$B$6)*I4715/$C$2/60),0)</f>
        <v>1</v>
      </c>
      <c r="L4715" s="1">
        <f>IF(G4715&gt;MainSheet!$C$11+$B$6+$C$6,IF(L4714&gt;=0.999,1,(G4715-MainSheet!$C$11-$B$6-$C$6)*I4715/$D$2/60),0)</f>
        <v>1</v>
      </c>
      <c r="M4715">
        <f t="shared" si="661"/>
        <v>1</v>
      </c>
      <c r="N4715" s="2">
        <f t="shared" si="662"/>
        <v>3721.0526315789471</v>
      </c>
      <c r="O4715">
        <f t="shared" si="665"/>
        <v>977.02127659574455</v>
      </c>
      <c r="P4715">
        <f t="shared" si="663"/>
        <v>192000</v>
      </c>
      <c r="Q4715" s="2">
        <f t="shared" si="664"/>
        <v>196698.0739081747</v>
      </c>
      <c r="R4715">
        <f>Q4715/MainSheet!$C$8*(G4715-G4714)+R4714</f>
        <v>7592.2237370961675</v>
      </c>
      <c r="S4715">
        <f t="shared" si="666"/>
        <v>122533.60949425741</v>
      </c>
      <c r="T4715">
        <f t="shared" si="658"/>
        <v>47.129999999999193</v>
      </c>
      <c r="U4715" s="1">
        <f>Q4715/MainSheet!$C$22</f>
        <v>1</v>
      </c>
    </row>
    <row r="4716" spans="7:21">
      <c r="G4716">
        <f t="shared" si="659"/>
        <v>47.139999999999191</v>
      </c>
      <c r="H4716">
        <f t="shared" si="660"/>
        <v>198000</v>
      </c>
      <c r="I4716" s="2">
        <f>MIN(MainSheet!$C$10/MainSheet!$C$9,MainSheet!$K$9*60)</f>
        <v>660</v>
      </c>
      <c r="J4716" s="1">
        <f>IF(G4716&gt;MainSheet!$C$11,IF(J4715&gt;=0.999,1,(G4716-MainSheet!$C$11)*I4716/$B$2/60),0)</f>
        <v>1</v>
      </c>
      <c r="K4716" s="1">
        <f>IF(G4716&gt;MainSheet!$C$11+$B$6,IF(K4715&gt;=0.999,1,(G4716-MainSheet!$C$11-$B$6)*I4716/$C$2/60),0)</f>
        <v>1</v>
      </c>
      <c r="L4716" s="1">
        <f>IF(G4716&gt;MainSheet!$C$11+$B$6+$C$6,IF(L4715&gt;=0.999,1,(G4716-MainSheet!$C$11-$B$6-$C$6)*I4716/$D$2/60),0)</f>
        <v>1</v>
      </c>
      <c r="M4716">
        <f t="shared" si="661"/>
        <v>1</v>
      </c>
      <c r="N4716" s="2">
        <f t="shared" si="662"/>
        <v>3721.0526315789471</v>
      </c>
      <c r="O4716">
        <f t="shared" si="665"/>
        <v>977.02127659574455</v>
      </c>
      <c r="P4716">
        <f t="shared" si="663"/>
        <v>192000</v>
      </c>
      <c r="Q4716" s="2">
        <f t="shared" si="664"/>
        <v>196698.0739081747</v>
      </c>
      <c r="R4716">
        <f>Q4716/MainSheet!$C$8*(G4716-G4715)+R4715</f>
        <v>7594.2549835870013</v>
      </c>
      <c r="S4716">
        <f t="shared" si="666"/>
        <v>122566.39250657544</v>
      </c>
      <c r="T4716">
        <f t="shared" si="658"/>
        <v>47.139999999999191</v>
      </c>
      <c r="U4716" s="1">
        <f>Q4716/MainSheet!$C$22</f>
        <v>1</v>
      </c>
    </row>
    <row r="4717" spans="7:21">
      <c r="G4717">
        <f t="shared" si="659"/>
        <v>47.149999999999189</v>
      </c>
      <c r="H4717">
        <f t="shared" si="660"/>
        <v>198000</v>
      </c>
      <c r="I4717" s="2">
        <f>MIN(MainSheet!$C$10/MainSheet!$C$9,MainSheet!$K$9*60)</f>
        <v>660</v>
      </c>
      <c r="J4717" s="1">
        <f>IF(G4717&gt;MainSheet!$C$11,IF(J4716&gt;=0.999,1,(G4717-MainSheet!$C$11)*I4717/$B$2/60),0)</f>
        <v>1</v>
      </c>
      <c r="K4717" s="1">
        <f>IF(G4717&gt;MainSheet!$C$11+$B$6,IF(K4716&gt;=0.999,1,(G4717-MainSheet!$C$11-$B$6)*I4717/$C$2/60),0)</f>
        <v>1</v>
      </c>
      <c r="L4717" s="1">
        <f>IF(G4717&gt;MainSheet!$C$11+$B$6+$C$6,IF(L4716&gt;=0.999,1,(G4717-MainSheet!$C$11-$B$6-$C$6)*I4717/$D$2/60),0)</f>
        <v>1</v>
      </c>
      <c r="M4717">
        <f t="shared" si="661"/>
        <v>1</v>
      </c>
      <c r="N4717" s="2">
        <f t="shared" si="662"/>
        <v>3721.0526315789471</v>
      </c>
      <c r="O4717">
        <f t="shared" si="665"/>
        <v>977.02127659574455</v>
      </c>
      <c r="P4717">
        <f t="shared" si="663"/>
        <v>192000</v>
      </c>
      <c r="Q4717" s="2">
        <f t="shared" si="664"/>
        <v>196698.0739081747</v>
      </c>
      <c r="R4717">
        <f>Q4717/MainSheet!$C$8*(G4717-G4716)+R4716</f>
        <v>7596.2862300778352</v>
      </c>
      <c r="S4717">
        <f t="shared" si="666"/>
        <v>122599.17551889348</v>
      </c>
      <c r="T4717">
        <f t="shared" si="658"/>
        <v>47.149999999999189</v>
      </c>
      <c r="U4717" s="1">
        <f>Q4717/MainSheet!$C$22</f>
        <v>1</v>
      </c>
    </row>
    <row r="4718" spans="7:21">
      <c r="G4718">
        <f t="shared" si="659"/>
        <v>47.159999999999187</v>
      </c>
      <c r="H4718">
        <f t="shared" si="660"/>
        <v>198000</v>
      </c>
      <c r="I4718" s="2">
        <f>MIN(MainSheet!$C$10/MainSheet!$C$9,MainSheet!$K$9*60)</f>
        <v>660</v>
      </c>
      <c r="J4718" s="1">
        <f>IF(G4718&gt;MainSheet!$C$11,IF(J4717&gt;=0.999,1,(G4718-MainSheet!$C$11)*I4718/$B$2/60),0)</f>
        <v>1</v>
      </c>
      <c r="K4718" s="1">
        <f>IF(G4718&gt;MainSheet!$C$11+$B$6,IF(K4717&gt;=0.999,1,(G4718-MainSheet!$C$11-$B$6)*I4718/$C$2/60),0)</f>
        <v>1</v>
      </c>
      <c r="L4718" s="1">
        <f>IF(G4718&gt;MainSheet!$C$11+$B$6+$C$6,IF(L4717&gt;=0.999,1,(G4718-MainSheet!$C$11-$B$6-$C$6)*I4718/$D$2/60),0)</f>
        <v>1</v>
      </c>
      <c r="M4718">
        <f t="shared" si="661"/>
        <v>1</v>
      </c>
      <c r="N4718" s="2">
        <f t="shared" si="662"/>
        <v>3721.0526315789471</v>
      </c>
      <c r="O4718">
        <f t="shared" si="665"/>
        <v>977.02127659574455</v>
      </c>
      <c r="P4718">
        <f t="shared" si="663"/>
        <v>192000</v>
      </c>
      <c r="Q4718" s="2">
        <f t="shared" si="664"/>
        <v>196698.0739081747</v>
      </c>
      <c r="R4718">
        <f>Q4718/MainSheet!$C$8*(G4718-G4717)+R4717</f>
        <v>7598.317476568669</v>
      </c>
      <c r="S4718">
        <f t="shared" si="666"/>
        <v>122631.95853121151</v>
      </c>
      <c r="T4718">
        <f t="shared" si="658"/>
        <v>47.159999999999187</v>
      </c>
      <c r="U4718" s="1">
        <f>Q4718/MainSheet!$C$22</f>
        <v>1</v>
      </c>
    </row>
    <row r="4719" spans="7:21">
      <c r="G4719">
        <f t="shared" si="659"/>
        <v>47.169999999999185</v>
      </c>
      <c r="H4719">
        <f t="shared" si="660"/>
        <v>198000</v>
      </c>
      <c r="I4719" s="2">
        <f>MIN(MainSheet!$C$10/MainSheet!$C$9,MainSheet!$K$9*60)</f>
        <v>660</v>
      </c>
      <c r="J4719" s="1">
        <f>IF(G4719&gt;MainSheet!$C$11,IF(J4718&gt;=0.999,1,(G4719-MainSheet!$C$11)*I4719/$B$2/60),0)</f>
        <v>1</v>
      </c>
      <c r="K4719" s="1">
        <f>IF(G4719&gt;MainSheet!$C$11+$B$6,IF(K4718&gt;=0.999,1,(G4719-MainSheet!$C$11-$B$6)*I4719/$C$2/60),0)</f>
        <v>1</v>
      </c>
      <c r="L4719" s="1">
        <f>IF(G4719&gt;MainSheet!$C$11+$B$6+$C$6,IF(L4718&gt;=0.999,1,(G4719-MainSheet!$C$11-$B$6-$C$6)*I4719/$D$2/60),0)</f>
        <v>1</v>
      </c>
      <c r="M4719">
        <f t="shared" si="661"/>
        <v>1</v>
      </c>
      <c r="N4719" s="2">
        <f t="shared" si="662"/>
        <v>3721.0526315789471</v>
      </c>
      <c r="O4719">
        <f t="shared" si="665"/>
        <v>977.02127659574455</v>
      </c>
      <c r="P4719">
        <f t="shared" si="663"/>
        <v>192000</v>
      </c>
      <c r="Q4719" s="2">
        <f t="shared" si="664"/>
        <v>196698.0739081747</v>
      </c>
      <c r="R4719">
        <f>Q4719/MainSheet!$C$8*(G4719-G4718)+R4718</f>
        <v>7600.3487230595028</v>
      </c>
      <c r="S4719">
        <f t="shared" si="666"/>
        <v>122664.74154352954</v>
      </c>
      <c r="T4719">
        <f t="shared" si="658"/>
        <v>47.169999999999185</v>
      </c>
      <c r="U4719" s="1">
        <f>Q4719/MainSheet!$C$22</f>
        <v>1</v>
      </c>
    </row>
    <row r="4720" spans="7:21">
      <c r="G4720">
        <f t="shared" si="659"/>
        <v>47.179999999999183</v>
      </c>
      <c r="H4720">
        <f t="shared" si="660"/>
        <v>198000</v>
      </c>
      <c r="I4720" s="2">
        <f>MIN(MainSheet!$C$10/MainSheet!$C$9,MainSheet!$K$9*60)</f>
        <v>660</v>
      </c>
      <c r="J4720" s="1">
        <f>IF(G4720&gt;MainSheet!$C$11,IF(J4719&gt;=0.999,1,(G4720-MainSheet!$C$11)*I4720/$B$2/60),0)</f>
        <v>1</v>
      </c>
      <c r="K4720" s="1">
        <f>IF(G4720&gt;MainSheet!$C$11+$B$6,IF(K4719&gt;=0.999,1,(G4720-MainSheet!$C$11-$B$6)*I4720/$C$2/60),0)</f>
        <v>1</v>
      </c>
      <c r="L4720" s="1">
        <f>IF(G4720&gt;MainSheet!$C$11+$B$6+$C$6,IF(L4719&gt;=0.999,1,(G4720-MainSheet!$C$11-$B$6-$C$6)*I4720/$D$2/60),0)</f>
        <v>1</v>
      </c>
      <c r="M4720">
        <f t="shared" si="661"/>
        <v>1</v>
      </c>
      <c r="N4720" s="2">
        <f t="shared" si="662"/>
        <v>3721.0526315789471</v>
      </c>
      <c r="O4720">
        <f t="shared" si="665"/>
        <v>977.02127659574455</v>
      </c>
      <c r="P4720">
        <f t="shared" si="663"/>
        <v>192000</v>
      </c>
      <c r="Q4720" s="2">
        <f t="shared" si="664"/>
        <v>196698.0739081747</v>
      </c>
      <c r="R4720">
        <f>Q4720/MainSheet!$C$8*(G4720-G4719)+R4719</f>
        <v>7602.3799695503367</v>
      </c>
      <c r="S4720">
        <f t="shared" si="666"/>
        <v>122697.52455584757</v>
      </c>
      <c r="T4720">
        <f t="shared" si="658"/>
        <v>47.179999999999183</v>
      </c>
      <c r="U4720" s="1">
        <f>Q4720/MainSheet!$C$22</f>
        <v>1</v>
      </c>
    </row>
    <row r="4721" spans="7:21">
      <c r="G4721">
        <f t="shared" si="659"/>
        <v>47.189999999999181</v>
      </c>
      <c r="H4721">
        <f t="shared" si="660"/>
        <v>198000</v>
      </c>
      <c r="I4721" s="2">
        <f>MIN(MainSheet!$C$10/MainSheet!$C$9,MainSheet!$K$9*60)</f>
        <v>660</v>
      </c>
      <c r="J4721" s="1">
        <f>IF(G4721&gt;MainSheet!$C$11,IF(J4720&gt;=0.999,1,(G4721-MainSheet!$C$11)*I4721/$B$2/60),0)</f>
        <v>1</v>
      </c>
      <c r="K4721" s="1">
        <f>IF(G4721&gt;MainSheet!$C$11+$B$6,IF(K4720&gt;=0.999,1,(G4721-MainSheet!$C$11-$B$6)*I4721/$C$2/60),0)</f>
        <v>1</v>
      </c>
      <c r="L4721" s="1">
        <f>IF(G4721&gt;MainSheet!$C$11+$B$6+$C$6,IF(L4720&gt;=0.999,1,(G4721-MainSheet!$C$11-$B$6-$C$6)*I4721/$D$2/60),0)</f>
        <v>1</v>
      </c>
      <c r="M4721">
        <f t="shared" si="661"/>
        <v>1</v>
      </c>
      <c r="N4721" s="2">
        <f t="shared" si="662"/>
        <v>3721.0526315789471</v>
      </c>
      <c r="O4721">
        <f t="shared" si="665"/>
        <v>977.02127659574455</v>
      </c>
      <c r="P4721">
        <f t="shared" si="663"/>
        <v>192000</v>
      </c>
      <c r="Q4721" s="2">
        <f t="shared" si="664"/>
        <v>196698.0739081747</v>
      </c>
      <c r="R4721">
        <f>Q4721/MainSheet!$C$8*(G4721-G4720)+R4720</f>
        <v>7604.4112160411705</v>
      </c>
      <c r="S4721">
        <f t="shared" si="666"/>
        <v>122730.3075681656</v>
      </c>
      <c r="T4721">
        <f t="shared" si="658"/>
        <v>47.189999999999181</v>
      </c>
      <c r="U4721" s="1">
        <f>Q4721/MainSheet!$C$22</f>
        <v>1</v>
      </c>
    </row>
    <row r="4722" spans="7:21">
      <c r="G4722">
        <f t="shared" si="659"/>
        <v>47.199999999999179</v>
      </c>
      <c r="H4722">
        <f t="shared" si="660"/>
        <v>198000</v>
      </c>
      <c r="I4722" s="2">
        <f>MIN(MainSheet!$C$10/MainSheet!$C$9,MainSheet!$K$9*60)</f>
        <v>660</v>
      </c>
      <c r="J4722" s="1">
        <f>IF(G4722&gt;MainSheet!$C$11,IF(J4721&gt;=0.999,1,(G4722-MainSheet!$C$11)*I4722/$B$2/60),0)</f>
        <v>1</v>
      </c>
      <c r="K4722" s="1">
        <f>IF(G4722&gt;MainSheet!$C$11+$B$6,IF(K4721&gt;=0.999,1,(G4722-MainSheet!$C$11-$B$6)*I4722/$C$2/60),0)</f>
        <v>1</v>
      </c>
      <c r="L4722" s="1">
        <f>IF(G4722&gt;MainSheet!$C$11+$B$6+$C$6,IF(L4721&gt;=0.999,1,(G4722-MainSheet!$C$11-$B$6-$C$6)*I4722/$D$2/60),0)</f>
        <v>1</v>
      </c>
      <c r="M4722">
        <f t="shared" si="661"/>
        <v>1</v>
      </c>
      <c r="N4722" s="2">
        <f t="shared" si="662"/>
        <v>3721.0526315789471</v>
      </c>
      <c r="O4722">
        <f t="shared" si="665"/>
        <v>977.02127659574455</v>
      </c>
      <c r="P4722">
        <f t="shared" si="663"/>
        <v>192000</v>
      </c>
      <c r="Q4722" s="2">
        <f t="shared" si="664"/>
        <v>196698.0739081747</v>
      </c>
      <c r="R4722">
        <f>Q4722/MainSheet!$C$8*(G4722-G4721)+R4721</f>
        <v>7606.4424625320044</v>
      </c>
      <c r="S4722">
        <f t="shared" si="666"/>
        <v>122763.09058048364</v>
      </c>
      <c r="T4722">
        <f t="shared" si="658"/>
        <v>47.199999999999179</v>
      </c>
      <c r="U4722" s="1">
        <f>Q4722/MainSheet!$C$22</f>
        <v>1</v>
      </c>
    </row>
    <row r="4723" spans="7:21">
      <c r="G4723">
        <f t="shared" si="659"/>
        <v>47.209999999999177</v>
      </c>
      <c r="H4723">
        <f t="shared" si="660"/>
        <v>198000</v>
      </c>
      <c r="I4723" s="2">
        <f>MIN(MainSheet!$C$10/MainSheet!$C$9,MainSheet!$K$9*60)</f>
        <v>660</v>
      </c>
      <c r="J4723" s="1">
        <f>IF(G4723&gt;MainSheet!$C$11,IF(J4722&gt;=0.999,1,(G4723-MainSheet!$C$11)*I4723/$B$2/60),0)</f>
        <v>1</v>
      </c>
      <c r="K4723" s="1">
        <f>IF(G4723&gt;MainSheet!$C$11+$B$6,IF(K4722&gt;=0.999,1,(G4723-MainSheet!$C$11-$B$6)*I4723/$C$2/60),0)</f>
        <v>1</v>
      </c>
      <c r="L4723" s="1">
        <f>IF(G4723&gt;MainSheet!$C$11+$B$6+$C$6,IF(L4722&gt;=0.999,1,(G4723-MainSheet!$C$11-$B$6-$C$6)*I4723/$D$2/60),0)</f>
        <v>1</v>
      </c>
      <c r="M4723">
        <f t="shared" si="661"/>
        <v>1</v>
      </c>
      <c r="N4723" s="2">
        <f t="shared" si="662"/>
        <v>3721.0526315789471</v>
      </c>
      <c r="O4723">
        <f t="shared" si="665"/>
        <v>977.02127659574455</v>
      </c>
      <c r="P4723">
        <f t="shared" si="663"/>
        <v>192000</v>
      </c>
      <c r="Q4723" s="2">
        <f t="shared" si="664"/>
        <v>196698.0739081747</v>
      </c>
      <c r="R4723">
        <f>Q4723/MainSheet!$C$8*(G4723-G4722)+R4722</f>
        <v>7608.4737090228382</v>
      </c>
      <c r="S4723">
        <f t="shared" si="666"/>
        <v>122795.87359280167</v>
      </c>
      <c r="T4723">
        <f t="shared" si="658"/>
        <v>47.209999999999177</v>
      </c>
      <c r="U4723" s="1">
        <f>Q4723/MainSheet!$C$22</f>
        <v>1</v>
      </c>
    </row>
    <row r="4724" spans="7:21">
      <c r="G4724">
        <f t="shared" si="659"/>
        <v>47.219999999999175</v>
      </c>
      <c r="H4724">
        <f t="shared" si="660"/>
        <v>198000</v>
      </c>
      <c r="I4724" s="2">
        <f>MIN(MainSheet!$C$10/MainSheet!$C$9,MainSheet!$K$9*60)</f>
        <v>660</v>
      </c>
      <c r="J4724" s="1">
        <f>IF(G4724&gt;MainSheet!$C$11,IF(J4723&gt;=0.999,1,(G4724-MainSheet!$C$11)*I4724/$B$2/60),0)</f>
        <v>1</v>
      </c>
      <c r="K4724" s="1">
        <f>IF(G4724&gt;MainSheet!$C$11+$B$6,IF(K4723&gt;=0.999,1,(G4724-MainSheet!$C$11-$B$6)*I4724/$C$2/60),0)</f>
        <v>1</v>
      </c>
      <c r="L4724" s="1">
        <f>IF(G4724&gt;MainSheet!$C$11+$B$6+$C$6,IF(L4723&gt;=0.999,1,(G4724-MainSheet!$C$11-$B$6-$C$6)*I4724/$D$2/60),0)</f>
        <v>1</v>
      </c>
      <c r="M4724">
        <f t="shared" si="661"/>
        <v>1</v>
      </c>
      <c r="N4724" s="2">
        <f t="shared" si="662"/>
        <v>3721.0526315789471</v>
      </c>
      <c r="O4724">
        <f t="shared" si="665"/>
        <v>977.02127659574455</v>
      </c>
      <c r="P4724">
        <f t="shared" si="663"/>
        <v>192000</v>
      </c>
      <c r="Q4724" s="2">
        <f t="shared" si="664"/>
        <v>196698.0739081747</v>
      </c>
      <c r="R4724">
        <f>Q4724/MainSheet!$C$8*(G4724-G4723)+R4723</f>
        <v>7610.504955513672</v>
      </c>
      <c r="S4724">
        <f t="shared" si="666"/>
        <v>122828.6566051197</v>
      </c>
      <c r="T4724">
        <f t="shared" si="658"/>
        <v>47.219999999999175</v>
      </c>
      <c r="U4724" s="1">
        <f>Q4724/MainSheet!$C$22</f>
        <v>1</v>
      </c>
    </row>
    <row r="4725" spans="7:21">
      <c r="G4725">
        <f t="shared" si="659"/>
        <v>47.229999999999173</v>
      </c>
      <c r="H4725">
        <f t="shared" si="660"/>
        <v>198000</v>
      </c>
      <c r="I4725" s="2">
        <f>MIN(MainSheet!$C$10/MainSheet!$C$9,MainSheet!$K$9*60)</f>
        <v>660</v>
      </c>
      <c r="J4725" s="1">
        <f>IF(G4725&gt;MainSheet!$C$11,IF(J4724&gt;=0.999,1,(G4725-MainSheet!$C$11)*I4725/$B$2/60),0)</f>
        <v>1</v>
      </c>
      <c r="K4725" s="1">
        <f>IF(G4725&gt;MainSheet!$C$11+$B$6,IF(K4724&gt;=0.999,1,(G4725-MainSheet!$C$11-$B$6)*I4725/$C$2/60),0)</f>
        <v>1</v>
      </c>
      <c r="L4725" s="1">
        <f>IF(G4725&gt;MainSheet!$C$11+$B$6+$C$6,IF(L4724&gt;=0.999,1,(G4725-MainSheet!$C$11-$B$6-$C$6)*I4725/$D$2/60),0)</f>
        <v>1</v>
      </c>
      <c r="M4725">
        <f t="shared" si="661"/>
        <v>1</v>
      </c>
      <c r="N4725" s="2">
        <f t="shared" si="662"/>
        <v>3721.0526315789471</v>
      </c>
      <c r="O4725">
        <f t="shared" si="665"/>
        <v>977.02127659574455</v>
      </c>
      <c r="P4725">
        <f t="shared" si="663"/>
        <v>192000</v>
      </c>
      <c r="Q4725" s="2">
        <f t="shared" si="664"/>
        <v>196698.0739081747</v>
      </c>
      <c r="R4725">
        <f>Q4725/MainSheet!$C$8*(G4725-G4724)+R4724</f>
        <v>7612.5362020045059</v>
      </c>
      <c r="S4725">
        <f t="shared" si="666"/>
        <v>122861.43961743773</v>
      </c>
      <c r="T4725">
        <f t="shared" si="658"/>
        <v>47.229999999999173</v>
      </c>
      <c r="U4725" s="1">
        <f>Q4725/MainSheet!$C$22</f>
        <v>1</v>
      </c>
    </row>
    <row r="4726" spans="7:21">
      <c r="G4726">
        <f t="shared" si="659"/>
        <v>47.239999999999171</v>
      </c>
      <c r="H4726">
        <f t="shared" si="660"/>
        <v>198000</v>
      </c>
      <c r="I4726" s="2">
        <f>MIN(MainSheet!$C$10/MainSheet!$C$9,MainSheet!$K$9*60)</f>
        <v>660</v>
      </c>
      <c r="J4726" s="1">
        <f>IF(G4726&gt;MainSheet!$C$11,IF(J4725&gt;=0.999,1,(G4726-MainSheet!$C$11)*I4726/$B$2/60),0)</f>
        <v>1</v>
      </c>
      <c r="K4726" s="1">
        <f>IF(G4726&gt;MainSheet!$C$11+$B$6,IF(K4725&gt;=0.999,1,(G4726-MainSheet!$C$11-$B$6)*I4726/$C$2/60),0)</f>
        <v>1</v>
      </c>
      <c r="L4726" s="1">
        <f>IF(G4726&gt;MainSheet!$C$11+$B$6+$C$6,IF(L4725&gt;=0.999,1,(G4726-MainSheet!$C$11-$B$6-$C$6)*I4726/$D$2/60),0)</f>
        <v>1</v>
      </c>
      <c r="M4726">
        <f t="shared" si="661"/>
        <v>1</v>
      </c>
      <c r="N4726" s="2">
        <f t="shared" si="662"/>
        <v>3721.0526315789471</v>
      </c>
      <c r="O4726">
        <f t="shared" si="665"/>
        <v>977.02127659574455</v>
      </c>
      <c r="P4726">
        <f t="shared" si="663"/>
        <v>192000</v>
      </c>
      <c r="Q4726" s="2">
        <f t="shared" si="664"/>
        <v>196698.0739081747</v>
      </c>
      <c r="R4726">
        <f>Q4726/MainSheet!$C$8*(G4726-G4725)+R4725</f>
        <v>7614.5674484953397</v>
      </c>
      <c r="S4726">
        <f t="shared" si="666"/>
        <v>122894.22262975576</v>
      </c>
      <c r="T4726">
        <f t="shared" si="658"/>
        <v>47.239999999999171</v>
      </c>
      <c r="U4726" s="1">
        <f>Q4726/MainSheet!$C$22</f>
        <v>1</v>
      </c>
    </row>
    <row r="4727" spans="7:21">
      <c r="G4727">
        <f t="shared" si="659"/>
        <v>47.249999999999169</v>
      </c>
      <c r="H4727">
        <f t="shared" si="660"/>
        <v>198000</v>
      </c>
      <c r="I4727" s="2">
        <f>MIN(MainSheet!$C$10/MainSheet!$C$9,MainSheet!$K$9*60)</f>
        <v>660</v>
      </c>
      <c r="J4727" s="1">
        <f>IF(G4727&gt;MainSheet!$C$11,IF(J4726&gt;=0.999,1,(G4727-MainSheet!$C$11)*I4727/$B$2/60),0)</f>
        <v>1</v>
      </c>
      <c r="K4727" s="1">
        <f>IF(G4727&gt;MainSheet!$C$11+$B$6,IF(K4726&gt;=0.999,1,(G4727-MainSheet!$C$11-$B$6)*I4727/$C$2/60),0)</f>
        <v>1</v>
      </c>
      <c r="L4727" s="1">
        <f>IF(G4727&gt;MainSheet!$C$11+$B$6+$C$6,IF(L4726&gt;=0.999,1,(G4727-MainSheet!$C$11-$B$6-$C$6)*I4727/$D$2/60),0)</f>
        <v>1</v>
      </c>
      <c r="M4727">
        <f t="shared" si="661"/>
        <v>1</v>
      </c>
      <c r="N4727" s="2">
        <f t="shared" si="662"/>
        <v>3721.0526315789471</v>
      </c>
      <c r="O4727">
        <f t="shared" si="665"/>
        <v>977.02127659574455</v>
      </c>
      <c r="P4727">
        <f t="shared" si="663"/>
        <v>192000</v>
      </c>
      <c r="Q4727" s="2">
        <f t="shared" si="664"/>
        <v>196698.0739081747</v>
      </c>
      <c r="R4727">
        <f>Q4727/MainSheet!$C$8*(G4727-G4726)+R4726</f>
        <v>7616.5986949861735</v>
      </c>
      <c r="S4727">
        <f t="shared" si="666"/>
        <v>122927.0056420738</v>
      </c>
      <c r="T4727">
        <f t="shared" si="658"/>
        <v>47.249999999999169</v>
      </c>
      <c r="U4727" s="1">
        <f>Q4727/MainSheet!$C$22</f>
        <v>1</v>
      </c>
    </row>
    <row r="4728" spans="7:21">
      <c r="G4728">
        <f t="shared" si="659"/>
        <v>47.259999999999167</v>
      </c>
      <c r="H4728">
        <f t="shared" si="660"/>
        <v>198000</v>
      </c>
      <c r="I4728" s="2">
        <f>MIN(MainSheet!$C$10/MainSheet!$C$9,MainSheet!$K$9*60)</f>
        <v>660</v>
      </c>
      <c r="J4728" s="1">
        <f>IF(G4728&gt;MainSheet!$C$11,IF(J4727&gt;=0.999,1,(G4728-MainSheet!$C$11)*I4728/$B$2/60),0)</f>
        <v>1</v>
      </c>
      <c r="K4728" s="1">
        <f>IF(G4728&gt;MainSheet!$C$11+$B$6,IF(K4727&gt;=0.999,1,(G4728-MainSheet!$C$11-$B$6)*I4728/$C$2/60),0)</f>
        <v>1</v>
      </c>
      <c r="L4728" s="1">
        <f>IF(G4728&gt;MainSheet!$C$11+$B$6+$C$6,IF(L4727&gt;=0.999,1,(G4728-MainSheet!$C$11-$B$6-$C$6)*I4728/$D$2/60),0)</f>
        <v>1</v>
      </c>
      <c r="M4728">
        <f t="shared" si="661"/>
        <v>1</v>
      </c>
      <c r="N4728" s="2">
        <f t="shared" si="662"/>
        <v>3721.0526315789471</v>
      </c>
      <c r="O4728">
        <f t="shared" si="665"/>
        <v>977.02127659574455</v>
      </c>
      <c r="P4728">
        <f t="shared" si="663"/>
        <v>192000</v>
      </c>
      <c r="Q4728" s="2">
        <f t="shared" si="664"/>
        <v>196698.0739081747</v>
      </c>
      <c r="R4728">
        <f>Q4728/MainSheet!$C$8*(G4728-G4727)+R4727</f>
        <v>7618.6299414770074</v>
      </c>
      <c r="S4728">
        <f t="shared" si="666"/>
        <v>122959.78865439183</v>
      </c>
      <c r="T4728">
        <f t="shared" si="658"/>
        <v>47.259999999999167</v>
      </c>
      <c r="U4728" s="1">
        <f>Q4728/MainSheet!$C$22</f>
        <v>1</v>
      </c>
    </row>
    <row r="4729" spans="7:21">
      <c r="G4729">
        <f t="shared" si="659"/>
        <v>47.269999999999165</v>
      </c>
      <c r="H4729">
        <f t="shared" si="660"/>
        <v>198000</v>
      </c>
      <c r="I4729" s="2">
        <f>MIN(MainSheet!$C$10/MainSheet!$C$9,MainSheet!$K$9*60)</f>
        <v>660</v>
      </c>
      <c r="J4729" s="1">
        <f>IF(G4729&gt;MainSheet!$C$11,IF(J4728&gt;=0.999,1,(G4729-MainSheet!$C$11)*I4729/$B$2/60),0)</f>
        <v>1</v>
      </c>
      <c r="K4729" s="1">
        <f>IF(G4729&gt;MainSheet!$C$11+$B$6,IF(K4728&gt;=0.999,1,(G4729-MainSheet!$C$11-$B$6)*I4729/$C$2/60),0)</f>
        <v>1</v>
      </c>
      <c r="L4729" s="1">
        <f>IF(G4729&gt;MainSheet!$C$11+$B$6+$C$6,IF(L4728&gt;=0.999,1,(G4729-MainSheet!$C$11-$B$6-$C$6)*I4729/$D$2/60),0)</f>
        <v>1</v>
      </c>
      <c r="M4729">
        <f t="shared" si="661"/>
        <v>1</v>
      </c>
      <c r="N4729" s="2">
        <f t="shared" si="662"/>
        <v>3721.0526315789471</v>
      </c>
      <c r="O4729">
        <f t="shared" si="665"/>
        <v>977.02127659574455</v>
      </c>
      <c r="P4729">
        <f t="shared" si="663"/>
        <v>192000</v>
      </c>
      <c r="Q4729" s="2">
        <f t="shared" si="664"/>
        <v>196698.0739081747</v>
      </c>
      <c r="R4729">
        <f>Q4729/MainSheet!$C$8*(G4729-G4728)+R4728</f>
        <v>7620.6611879678412</v>
      </c>
      <c r="S4729">
        <f t="shared" si="666"/>
        <v>122992.57166670986</v>
      </c>
      <c r="T4729">
        <f t="shared" si="658"/>
        <v>47.269999999999165</v>
      </c>
      <c r="U4729" s="1">
        <f>Q4729/MainSheet!$C$22</f>
        <v>1</v>
      </c>
    </row>
    <row r="4730" spans="7:21">
      <c r="G4730">
        <f t="shared" si="659"/>
        <v>47.279999999999163</v>
      </c>
      <c r="H4730">
        <f t="shared" si="660"/>
        <v>198000</v>
      </c>
      <c r="I4730" s="2">
        <f>MIN(MainSheet!$C$10/MainSheet!$C$9,MainSheet!$K$9*60)</f>
        <v>660</v>
      </c>
      <c r="J4730" s="1">
        <f>IF(G4730&gt;MainSheet!$C$11,IF(J4729&gt;=0.999,1,(G4730-MainSheet!$C$11)*I4730/$B$2/60),0)</f>
        <v>1</v>
      </c>
      <c r="K4730" s="1">
        <f>IF(G4730&gt;MainSheet!$C$11+$B$6,IF(K4729&gt;=0.999,1,(G4730-MainSheet!$C$11-$B$6)*I4730/$C$2/60),0)</f>
        <v>1</v>
      </c>
      <c r="L4730" s="1">
        <f>IF(G4730&gt;MainSheet!$C$11+$B$6+$C$6,IF(L4729&gt;=0.999,1,(G4730-MainSheet!$C$11-$B$6-$C$6)*I4730/$D$2/60),0)</f>
        <v>1</v>
      </c>
      <c r="M4730">
        <f t="shared" si="661"/>
        <v>1</v>
      </c>
      <c r="N4730" s="2">
        <f t="shared" si="662"/>
        <v>3721.0526315789471</v>
      </c>
      <c r="O4730">
        <f t="shared" si="665"/>
        <v>977.02127659574455</v>
      </c>
      <c r="P4730">
        <f t="shared" si="663"/>
        <v>192000</v>
      </c>
      <c r="Q4730" s="2">
        <f t="shared" si="664"/>
        <v>196698.0739081747</v>
      </c>
      <c r="R4730">
        <f>Q4730/MainSheet!$C$8*(G4730-G4729)+R4729</f>
        <v>7622.6924344586751</v>
      </c>
      <c r="S4730">
        <f t="shared" si="666"/>
        <v>123025.35467902789</v>
      </c>
      <c r="T4730">
        <f t="shared" si="658"/>
        <v>47.279999999999163</v>
      </c>
      <c r="U4730" s="1">
        <f>Q4730/MainSheet!$C$22</f>
        <v>1</v>
      </c>
    </row>
    <row r="4731" spans="7:21">
      <c r="G4731">
        <f t="shared" si="659"/>
        <v>47.289999999999161</v>
      </c>
      <c r="H4731">
        <f t="shared" si="660"/>
        <v>198000</v>
      </c>
      <c r="I4731" s="2">
        <f>MIN(MainSheet!$C$10/MainSheet!$C$9,MainSheet!$K$9*60)</f>
        <v>660</v>
      </c>
      <c r="J4731" s="1">
        <f>IF(G4731&gt;MainSheet!$C$11,IF(J4730&gt;=0.999,1,(G4731-MainSheet!$C$11)*I4731/$B$2/60),0)</f>
        <v>1</v>
      </c>
      <c r="K4731" s="1">
        <f>IF(G4731&gt;MainSheet!$C$11+$B$6,IF(K4730&gt;=0.999,1,(G4731-MainSheet!$C$11-$B$6)*I4731/$C$2/60),0)</f>
        <v>1</v>
      </c>
      <c r="L4731" s="1">
        <f>IF(G4731&gt;MainSheet!$C$11+$B$6+$C$6,IF(L4730&gt;=0.999,1,(G4731-MainSheet!$C$11-$B$6-$C$6)*I4731/$D$2/60),0)</f>
        <v>1</v>
      </c>
      <c r="M4731">
        <f t="shared" si="661"/>
        <v>1</v>
      </c>
      <c r="N4731" s="2">
        <f t="shared" si="662"/>
        <v>3721.0526315789471</v>
      </c>
      <c r="O4731">
        <f t="shared" si="665"/>
        <v>977.02127659574455</v>
      </c>
      <c r="P4731">
        <f t="shared" si="663"/>
        <v>192000</v>
      </c>
      <c r="Q4731" s="2">
        <f t="shared" si="664"/>
        <v>196698.0739081747</v>
      </c>
      <c r="R4731">
        <f>Q4731/MainSheet!$C$8*(G4731-G4730)+R4730</f>
        <v>7624.7236809495089</v>
      </c>
      <c r="S4731">
        <f t="shared" si="666"/>
        <v>123058.13769134592</v>
      </c>
      <c r="T4731">
        <f t="shared" si="658"/>
        <v>47.289999999999161</v>
      </c>
      <c r="U4731" s="1">
        <f>Q4731/MainSheet!$C$22</f>
        <v>1</v>
      </c>
    </row>
    <row r="4732" spans="7:21">
      <c r="G4732">
        <f t="shared" si="659"/>
        <v>47.299999999999159</v>
      </c>
      <c r="H4732">
        <f t="shared" si="660"/>
        <v>198000</v>
      </c>
      <c r="I4732" s="2">
        <f>MIN(MainSheet!$C$10/MainSheet!$C$9,MainSheet!$K$9*60)</f>
        <v>660</v>
      </c>
      <c r="J4732" s="1">
        <f>IF(G4732&gt;MainSheet!$C$11,IF(J4731&gt;=0.999,1,(G4732-MainSheet!$C$11)*I4732/$B$2/60),0)</f>
        <v>1</v>
      </c>
      <c r="K4732" s="1">
        <f>IF(G4732&gt;MainSheet!$C$11+$B$6,IF(K4731&gt;=0.999,1,(G4732-MainSheet!$C$11-$B$6)*I4732/$C$2/60),0)</f>
        <v>1</v>
      </c>
      <c r="L4732" s="1">
        <f>IF(G4732&gt;MainSheet!$C$11+$B$6+$C$6,IF(L4731&gt;=0.999,1,(G4732-MainSheet!$C$11-$B$6-$C$6)*I4732/$D$2/60),0)</f>
        <v>1</v>
      </c>
      <c r="M4732">
        <f t="shared" si="661"/>
        <v>1</v>
      </c>
      <c r="N4732" s="2">
        <f t="shared" si="662"/>
        <v>3721.0526315789471</v>
      </c>
      <c r="O4732">
        <f t="shared" si="665"/>
        <v>977.02127659574455</v>
      </c>
      <c r="P4732">
        <f t="shared" si="663"/>
        <v>192000</v>
      </c>
      <c r="Q4732" s="2">
        <f t="shared" si="664"/>
        <v>196698.0739081747</v>
      </c>
      <c r="R4732">
        <f>Q4732/MainSheet!$C$8*(G4732-G4731)+R4731</f>
        <v>7626.7549274403427</v>
      </c>
      <c r="S4732">
        <f t="shared" si="666"/>
        <v>123090.92070366396</v>
      </c>
      <c r="T4732">
        <f t="shared" si="658"/>
        <v>47.299999999999159</v>
      </c>
      <c r="U4732" s="1">
        <f>Q4732/MainSheet!$C$22</f>
        <v>1</v>
      </c>
    </row>
    <row r="4733" spans="7:21">
      <c r="G4733">
        <f t="shared" si="659"/>
        <v>47.309999999999157</v>
      </c>
      <c r="H4733">
        <f t="shared" si="660"/>
        <v>198000</v>
      </c>
      <c r="I4733" s="2">
        <f>MIN(MainSheet!$C$10/MainSheet!$C$9,MainSheet!$K$9*60)</f>
        <v>660</v>
      </c>
      <c r="J4733" s="1">
        <f>IF(G4733&gt;MainSheet!$C$11,IF(J4732&gt;=0.999,1,(G4733-MainSheet!$C$11)*I4733/$B$2/60),0)</f>
        <v>1</v>
      </c>
      <c r="K4733" s="1">
        <f>IF(G4733&gt;MainSheet!$C$11+$B$6,IF(K4732&gt;=0.999,1,(G4733-MainSheet!$C$11-$B$6)*I4733/$C$2/60),0)</f>
        <v>1</v>
      </c>
      <c r="L4733" s="1">
        <f>IF(G4733&gt;MainSheet!$C$11+$B$6+$C$6,IF(L4732&gt;=0.999,1,(G4733-MainSheet!$C$11-$B$6-$C$6)*I4733/$D$2/60),0)</f>
        <v>1</v>
      </c>
      <c r="M4733">
        <f t="shared" si="661"/>
        <v>1</v>
      </c>
      <c r="N4733" s="2">
        <f t="shared" si="662"/>
        <v>3721.0526315789471</v>
      </c>
      <c r="O4733">
        <f t="shared" si="665"/>
        <v>977.02127659574455</v>
      </c>
      <c r="P4733">
        <f t="shared" si="663"/>
        <v>192000</v>
      </c>
      <c r="Q4733" s="2">
        <f t="shared" si="664"/>
        <v>196698.0739081747</v>
      </c>
      <c r="R4733">
        <f>Q4733/MainSheet!$C$8*(G4733-G4732)+R4732</f>
        <v>7628.7861739311766</v>
      </c>
      <c r="S4733">
        <f t="shared" si="666"/>
        <v>123123.70371598199</v>
      </c>
      <c r="T4733">
        <f t="shared" si="658"/>
        <v>47.309999999999157</v>
      </c>
      <c r="U4733" s="1">
        <f>Q4733/MainSheet!$C$22</f>
        <v>1</v>
      </c>
    </row>
    <row r="4734" spans="7:21">
      <c r="G4734">
        <f t="shared" si="659"/>
        <v>47.319999999999155</v>
      </c>
      <c r="H4734">
        <f t="shared" si="660"/>
        <v>198000</v>
      </c>
      <c r="I4734" s="2">
        <f>MIN(MainSheet!$C$10/MainSheet!$C$9,MainSheet!$K$9*60)</f>
        <v>660</v>
      </c>
      <c r="J4734" s="1">
        <f>IF(G4734&gt;MainSheet!$C$11,IF(J4733&gt;=0.999,1,(G4734-MainSheet!$C$11)*I4734/$B$2/60),0)</f>
        <v>1</v>
      </c>
      <c r="K4734" s="1">
        <f>IF(G4734&gt;MainSheet!$C$11+$B$6,IF(K4733&gt;=0.999,1,(G4734-MainSheet!$C$11-$B$6)*I4734/$C$2/60),0)</f>
        <v>1</v>
      </c>
      <c r="L4734" s="1">
        <f>IF(G4734&gt;MainSheet!$C$11+$B$6+$C$6,IF(L4733&gt;=0.999,1,(G4734-MainSheet!$C$11-$B$6-$C$6)*I4734/$D$2/60),0)</f>
        <v>1</v>
      </c>
      <c r="M4734">
        <f t="shared" si="661"/>
        <v>1</v>
      </c>
      <c r="N4734" s="2">
        <f t="shared" si="662"/>
        <v>3721.0526315789471</v>
      </c>
      <c r="O4734">
        <f t="shared" si="665"/>
        <v>977.02127659574455</v>
      </c>
      <c r="P4734">
        <f t="shared" si="663"/>
        <v>192000</v>
      </c>
      <c r="Q4734" s="2">
        <f t="shared" si="664"/>
        <v>196698.0739081747</v>
      </c>
      <c r="R4734">
        <f>Q4734/MainSheet!$C$8*(G4734-G4733)+R4733</f>
        <v>7630.8174204220104</v>
      </c>
      <c r="S4734">
        <f t="shared" si="666"/>
        <v>123156.48672830002</v>
      </c>
      <c r="T4734">
        <f t="shared" si="658"/>
        <v>47.319999999999155</v>
      </c>
      <c r="U4734" s="1">
        <f>Q4734/MainSheet!$C$22</f>
        <v>1</v>
      </c>
    </row>
    <row r="4735" spans="7:21">
      <c r="G4735">
        <f t="shared" si="659"/>
        <v>47.329999999999153</v>
      </c>
      <c r="H4735">
        <f t="shared" si="660"/>
        <v>198000</v>
      </c>
      <c r="I4735" s="2">
        <f>MIN(MainSheet!$C$10/MainSheet!$C$9,MainSheet!$K$9*60)</f>
        <v>660</v>
      </c>
      <c r="J4735" s="1">
        <f>IF(G4735&gt;MainSheet!$C$11,IF(J4734&gt;=0.999,1,(G4735-MainSheet!$C$11)*I4735/$B$2/60),0)</f>
        <v>1</v>
      </c>
      <c r="K4735" s="1">
        <f>IF(G4735&gt;MainSheet!$C$11+$B$6,IF(K4734&gt;=0.999,1,(G4735-MainSheet!$C$11-$B$6)*I4735/$C$2/60),0)</f>
        <v>1</v>
      </c>
      <c r="L4735" s="1">
        <f>IF(G4735&gt;MainSheet!$C$11+$B$6+$C$6,IF(L4734&gt;=0.999,1,(G4735-MainSheet!$C$11-$B$6-$C$6)*I4735/$D$2/60),0)</f>
        <v>1</v>
      </c>
      <c r="M4735">
        <f t="shared" si="661"/>
        <v>1</v>
      </c>
      <c r="N4735" s="2">
        <f t="shared" si="662"/>
        <v>3721.0526315789471</v>
      </c>
      <c r="O4735">
        <f t="shared" si="665"/>
        <v>977.02127659574455</v>
      </c>
      <c r="P4735">
        <f t="shared" si="663"/>
        <v>192000</v>
      </c>
      <c r="Q4735" s="2">
        <f t="shared" si="664"/>
        <v>196698.0739081747</v>
      </c>
      <c r="R4735">
        <f>Q4735/MainSheet!$C$8*(G4735-G4734)+R4734</f>
        <v>7632.8486669128442</v>
      </c>
      <c r="S4735">
        <f t="shared" si="666"/>
        <v>123189.26974061805</v>
      </c>
      <c r="T4735">
        <f t="shared" si="658"/>
        <v>47.329999999999153</v>
      </c>
      <c r="U4735" s="1">
        <f>Q4735/MainSheet!$C$22</f>
        <v>1</v>
      </c>
    </row>
    <row r="4736" spans="7:21">
      <c r="G4736">
        <f t="shared" si="659"/>
        <v>47.339999999999151</v>
      </c>
      <c r="H4736">
        <f t="shared" si="660"/>
        <v>198000</v>
      </c>
      <c r="I4736" s="2">
        <f>MIN(MainSheet!$C$10/MainSheet!$C$9,MainSheet!$K$9*60)</f>
        <v>660</v>
      </c>
      <c r="J4736" s="1">
        <f>IF(G4736&gt;MainSheet!$C$11,IF(J4735&gt;=0.999,1,(G4736-MainSheet!$C$11)*I4736/$B$2/60),0)</f>
        <v>1</v>
      </c>
      <c r="K4736" s="1">
        <f>IF(G4736&gt;MainSheet!$C$11+$B$6,IF(K4735&gt;=0.999,1,(G4736-MainSheet!$C$11-$B$6)*I4736/$C$2/60),0)</f>
        <v>1</v>
      </c>
      <c r="L4736" s="1">
        <f>IF(G4736&gt;MainSheet!$C$11+$B$6+$C$6,IF(L4735&gt;=0.999,1,(G4736-MainSheet!$C$11-$B$6-$C$6)*I4736/$D$2/60),0)</f>
        <v>1</v>
      </c>
      <c r="M4736">
        <f t="shared" si="661"/>
        <v>1</v>
      </c>
      <c r="N4736" s="2">
        <f t="shared" si="662"/>
        <v>3721.0526315789471</v>
      </c>
      <c r="O4736">
        <f t="shared" si="665"/>
        <v>977.02127659574455</v>
      </c>
      <c r="P4736">
        <f t="shared" si="663"/>
        <v>192000</v>
      </c>
      <c r="Q4736" s="2">
        <f t="shared" si="664"/>
        <v>196698.0739081747</v>
      </c>
      <c r="R4736">
        <f>Q4736/MainSheet!$C$8*(G4736-G4735)+R4735</f>
        <v>7634.8799134036781</v>
      </c>
      <c r="S4736">
        <f t="shared" si="666"/>
        <v>123222.05275293608</v>
      </c>
      <c r="T4736">
        <f t="shared" si="658"/>
        <v>47.339999999999151</v>
      </c>
      <c r="U4736" s="1">
        <f>Q4736/MainSheet!$C$22</f>
        <v>1</v>
      </c>
    </row>
    <row r="4737" spans="7:21">
      <c r="G4737">
        <f t="shared" si="659"/>
        <v>47.349999999999149</v>
      </c>
      <c r="H4737">
        <f t="shared" si="660"/>
        <v>198000</v>
      </c>
      <c r="I4737" s="2">
        <f>MIN(MainSheet!$C$10/MainSheet!$C$9,MainSheet!$K$9*60)</f>
        <v>660</v>
      </c>
      <c r="J4737" s="1">
        <f>IF(G4737&gt;MainSheet!$C$11,IF(J4736&gt;=0.999,1,(G4737-MainSheet!$C$11)*I4737/$B$2/60),0)</f>
        <v>1</v>
      </c>
      <c r="K4737" s="1">
        <f>IF(G4737&gt;MainSheet!$C$11+$B$6,IF(K4736&gt;=0.999,1,(G4737-MainSheet!$C$11-$B$6)*I4737/$C$2/60),0)</f>
        <v>1</v>
      </c>
      <c r="L4737" s="1">
        <f>IF(G4737&gt;MainSheet!$C$11+$B$6+$C$6,IF(L4736&gt;=0.999,1,(G4737-MainSheet!$C$11-$B$6-$C$6)*I4737/$D$2/60),0)</f>
        <v>1</v>
      </c>
      <c r="M4737">
        <f t="shared" si="661"/>
        <v>1</v>
      </c>
      <c r="N4737" s="2">
        <f t="shared" si="662"/>
        <v>3721.0526315789471</v>
      </c>
      <c r="O4737">
        <f t="shared" si="665"/>
        <v>977.02127659574455</v>
      </c>
      <c r="P4737">
        <f t="shared" si="663"/>
        <v>192000</v>
      </c>
      <c r="Q4737" s="2">
        <f t="shared" si="664"/>
        <v>196698.0739081747</v>
      </c>
      <c r="R4737">
        <f>Q4737/MainSheet!$C$8*(G4737-G4736)+R4736</f>
        <v>7636.9111598945119</v>
      </c>
      <c r="S4737">
        <f t="shared" si="666"/>
        <v>123254.83576525412</v>
      </c>
      <c r="T4737">
        <f t="shared" si="658"/>
        <v>47.349999999999149</v>
      </c>
      <c r="U4737" s="1">
        <f>Q4737/MainSheet!$C$22</f>
        <v>1</v>
      </c>
    </row>
    <row r="4738" spans="7:21">
      <c r="G4738">
        <f t="shared" si="659"/>
        <v>47.359999999999147</v>
      </c>
      <c r="H4738">
        <f t="shared" si="660"/>
        <v>198000</v>
      </c>
      <c r="I4738" s="2">
        <f>MIN(MainSheet!$C$10/MainSheet!$C$9,MainSheet!$K$9*60)</f>
        <v>660</v>
      </c>
      <c r="J4738" s="1">
        <f>IF(G4738&gt;MainSheet!$C$11,IF(J4737&gt;=0.999,1,(G4738-MainSheet!$C$11)*I4738/$B$2/60),0)</f>
        <v>1</v>
      </c>
      <c r="K4738" s="1">
        <f>IF(G4738&gt;MainSheet!$C$11+$B$6,IF(K4737&gt;=0.999,1,(G4738-MainSheet!$C$11-$B$6)*I4738/$C$2/60),0)</f>
        <v>1</v>
      </c>
      <c r="L4738" s="1">
        <f>IF(G4738&gt;MainSheet!$C$11+$B$6+$C$6,IF(L4737&gt;=0.999,1,(G4738-MainSheet!$C$11-$B$6-$C$6)*I4738/$D$2/60),0)</f>
        <v>1</v>
      </c>
      <c r="M4738">
        <f t="shared" si="661"/>
        <v>1</v>
      </c>
      <c r="N4738" s="2">
        <f t="shared" si="662"/>
        <v>3721.0526315789471</v>
      </c>
      <c r="O4738">
        <f t="shared" si="665"/>
        <v>977.02127659574455</v>
      </c>
      <c r="P4738">
        <f t="shared" si="663"/>
        <v>192000</v>
      </c>
      <c r="Q4738" s="2">
        <f t="shared" si="664"/>
        <v>196698.0739081747</v>
      </c>
      <c r="R4738">
        <f>Q4738/MainSheet!$C$8*(G4738-G4737)+R4737</f>
        <v>7638.9424063853457</v>
      </c>
      <c r="S4738">
        <f t="shared" si="666"/>
        <v>123287.61877757215</v>
      </c>
      <c r="T4738">
        <f t="shared" si="658"/>
        <v>47.359999999999147</v>
      </c>
      <c r="U4738" s="1">
        <f>Q4738/MainSheet!$C$22</f>
        <v>1</v>
      </c>
    </row>
    <row r="4739" spans="7:21">
      <c r="G4739">
        <f t="shared" si="659"/>
        <v>47.369999999999145</v>
      </c>
      <c r="H4739">
        <f t="shared" si="660"/>
        <v>198000</v>
      </c>
      <c r="I4739" s="2">
        <f>MIN(MainSheet!$C$10/MainSheet!$C$9,MainSheet!$K$9*60)</f>
        <v>660</v>
      </c>
      <c r="J4739" s="1">
        <f>IF(G4739&gt;MainSheet!$C$11,IF(J4738&gt;=0.999,1,(G4739-MainSheet!$C$11)*I4739/$B$2/60),0)</f>
        <v>1</v>
      </c>
      <c r="K4739" s="1">
        <f>IF(G4739&gt;MainSheet!$C$11+$B$6,IF(K4738&gt;=0.999,1,(G4739-MainSheet!$C$11-$B$6)*I4739/$C$2/60),0)</f>
        <v>1</v>
      </c>
      <c r="L4739" s="1">
        <f>IF(G4739&gt;MainSheet!$C$11+$B$6+$C$6,IF(L4738&gt;=0.999,1,(G4739-MainSheet!$C$11-$B$6-$C$6)*I4739/$D$2/60),0)</f>
        <v>1</v>
      </c>
      <c r="M4739">
        <f t="shared" si="661"/>
        <v>1</v>
      </c>
      <c r="N4739" s="2">
        <f t="shared" si="662"/>
        <v>3721.0526315789471</v>
      </c>
      <c r="O4739">
        <f t="shared" si="665"/>
        <v>977.02127659574455</v>
      </c>
      <c r="P4739">
        <f t="shared" si="663"/>
        <v>192000</v>
      </c>
      <c r="Q4739" s="2">
        <f t="shared" si="664"/>
        <v>196698.0739081747</v>
      </c>
      <c r="R4739">
        <f>Q4739/MainSheet!$C$8*(G4739-G4738)+R4738</f>
        <v>7640.9736528761796</v>
      </c>
      <c r="S4739">
        <f t="shared" si="666"/>
        <v>123320.40178989018</v>
      </c>
      <c r="T4739">
        <f t="shared" ref="T4739:T4802" si="667">G4739</f>
        <v>47.369999999999145</v>
      </c>
      <c r="U4739" s="1">
        <f>Q4739/MainSheet!$C$22</f>
        <v>1</v>
      </c>
    </row>
    <row r="4740" spans="7:21">
      <c r="G4740">
        <f t="shared" ref="G4740:G4803" si="668">G4739+$F$2</f>
        <v>47.379999999999143</v>
      </c>
      <c r="H4740">
        <f t="shared" ref="H4740:H4803" si="669">H4739</f>
        <v>198000</v>
      </c>
      <c r="I4740" s="2">
        <f>MIN(MainSheet!$C$10/MainSheet!$C$9,MainSheet!$K$9*60)</f>
        <v>660</v>
      </c>
      <c r="J4740" s="1">
        <f>IF(G4740&gt;MainSheet!$C$11,IF(J4739&gt;=0.999,1,(G4740-MainSheet!$C$11)*I4740/$B$2/60),0)</f>
        <v>1</v>
      </c>
      <c r="K4740" s="1">
        <f>IF(G4740&gt;MainSheet!$C$11+$B$6,IF(K4739&gt;=0.999,1,(G4740-MainSheet!$C$11-$B$6)*I4740/$C$2/60),0)</f>
        <v>1</v>
      </c>
      <c r="L4740" s="1">
        <f>IF(G4740&gt;MainSheet!$C$11+$B$6+$C$6,IF(L4739&gt;=0.999,1,(G4740-MainSheet!$C$11-$B$6-$C$6)*I4740/$D$2/60),0)</f>
        <v>1</v>
      </c>
      <c r="M4740">
        <f t="shared" ref="M4740:M4803" si="670">(J4740*$B$2+K4740*$C$2+L4740*$D$2)/SUM($B$2:$D$2)</f>
        <v>1</v>
      </c>
      <c r="N4740" s="2">
        <f t="shared" ref="N4740:N4803" si="671">IF(J4740&gt;=0.01,((1-J4740)*B$3+B$4*(J4740)),0)</f>
        <v>3721.0526315789471</v>
      </c>
      <c r="O4740">
        <f t="shared" si="665"/>
        <v>977.02127659574455</v>
      </c>
      <c r="P4740">
        <f t="shared" ref="P4740:P4803" si="672">IF(IF(N4740+O4740&gt;H4740,H4740-O4740-N4740,IF(L4740&gt;0,((1-L4740)*D$3+D$4*(L4740)),0))+O4740+N4740&gt;H4740,H4740-N4740-O4740,IF(N4740+O4740&gt;H4740,H4740-O4740-N4740,IF(L4740&gt;0,((1-L4740)*D$3+D$4*(L4740)),0)))</f>
        <v>192000</v>
      </c>
      <c r="Q4740" s="2">
        <f t="shared" ref="Q4740:Q4803" si="673">SUM(N4740:P4740)</f>
        <v>196698.0739081747</v>
      </c>
      <c r="R4740">
        <f>Q4740/MainSheet!$C$8*(G4740-G4739)+R4739</f>
        <v>7643.0048993670134</v>
      </c>
      <c r="S4740">
        <f t="shared" si="666"/>
        <v>123353.18480220821</v>
      </c>
      <c r="T4740">
        <f t="shared" si="667"/>
        <v>47.379999999999143</v>
      </c>
      <c r="U4740" s="1">
        <f>Q4740/MainSheet!$C$22</f>
        <v>1</v>
      </c>
    </row>
    <row r="4741" spans="7:21">
      <c r="G4741">
        <f t="shared" si="668"/>
        <v>47.389999999999141</v>
      </c>
      <c r="H4741">
        <f t="shared" si="669"/>
        <v>198000</v>
      </c>
      <c r="I4741" s="2">
        <f>MIN(MainSheet!$C$10/MainSheet!$C$9,MainSheet!$K$9*60)</f>
        <v>660</v>
      </c>
      <c r="J4741" s="1">
        <f>IF(G4741&gt;MainSheet!$C$11,IF(J4740&gt;=0.999,1,(G4741-MainSheet!$C$11)*I4741/$B$2/60),0)</f>
        <v>1</v>
      </c>
      <c r="K4741" s="1">
        <f>IF(G4741&gt;MainSheet!$C$11+$B$6,IF(K4740&gt;=0.999,1,(G4741-MainSheet!$C$11-$B$6)*I4741/$C$2/60),0)</f>
        <v>1</v>
      </c>
      <c r="L4741" s="1">
        <f>IF(G4741&gt;MainSheet!$C$11+$B$6+$C$6,IF(L4740&gt;=0.999,1,(G4741-MainSheet!$C$11-$B$6-$C$6)*I4741/$D$2/60),0)</f>
        <v>1</v>
      </c>
      <c r="M4741">
        <f t="shared" si="670"/>
        <v>1</v>
      </c>
      <c r="N4741" s="2">
        <f t="shared" si="671"/>
        <v>3721.0526315789471</v>
      </c>
      <c r="O4741">
        <f t="shared" ref="O4741:O4804" si="674">IF(K4741&gt;=0.01,((1-K4741)*C$3+C$4*(K4741)),0)</f>
        <v>977.02127659574455</v>
      </c>
      <c r="P4741">
        <f t="shared" si="672"/>
        <v>192000</v>
      </c>
      <c r="Q4741" s="2">
        <f t="shared" si="673"/>
        <v>196698.0739081747</v>
      </c>
      <c r="R4741">
        <f>Q4741/MainSheet!$C$8*(G4741-G4740)+R4740</f>
        <v>7645.0361458578473</v>
      </c>
      <c r="S4741">
        <f t="shared" ref="S4741:S4804" si="675">Q4741*$F$2/60+S4740</f>
        <v>123385.96781452624</v>
      </c>
      <c r="T4741">
        <f t="shared" si="667"/>
        <v>47.389999999999141</v>
      </c>
      <c r="U4741" s="1">
        <f>Q4741/MainSheet!$C$22</f>
        <v>1</v>
      </c>
    </row>
    <row r="4742" spans="7:21">
      <c r="G4742">
        <f t="shared" si="668"/>
        <v>47.399999999999139</v>
      </c>
      <c r="H4742">
        <f t="shared" si="669"/>
        <v>198000</v>
      </c>
      <c r="I4742" s="2">
        <f>MIN(MainSheet!$C$10/MainSheet!$C$9,MainSheet!$K$9*60)</f>
        <v>660</v>
      </c>
      <c r="J4742" s="1">
        <f>IF(G4742&gt;MainSheet!$C$11,IF(J4741&gt;=0.999,1,(G4742-MainSheet!$C$11)*I4742/$B$2/60),0)</f>
        <v>1</v>
      </c>
      <c r="K4742" s="1">
        <f>IF(G4742&gt;MainSheet!$C$11+$B$6,IF(K4741&gt;=0.999,1,(G4742-MainSheet!$C$11-$B$6)*I4742/$C$2/60),0)</f>
        <v>1</v>
      </c>
      <c r="L4742" s="1">
        <f>IF(G4742&gt;MainSheet!$C$11+$B$6+$C$6,IF(L4741&gt;=0.999,1,(G4742-MainSheet!$C$11-$B$6-$C$6)*I4742/$D$2/60),0)</f>
        <v>1</v>
      </c>
      <c r="M4742">
        <f t="shared" si="670"/>
        <v>1</v>
      </c>
      <c r="N4742" s="2">
        <f t="shared" si="671"/>
        <v>3721.0526315789471</v>
      </c>
      <c r="O4742">
        <f t="shared" si="674"/>
        <v>977.02127659574455</v>
      </c>
      <c r="P4742">
        <f t="shared" si="672"/>
        <v>192000</v>
      </c>
      <c r="Q4742" s="2">
        <f t="shared" si="673"/>
        <v>196698.0739081747</v>
      </c>
      <c r="R4742">
        <f>Q4742/MainSheet!$C$8*(G4742-G4741)+R4741</f>
        <v>7647.0673923486811</v>
      </c>
      <c r="S4742">
        <f t="shared" si="675"/>
        <v>123418.75082684428</v>
      </c>
      <c r="T4742">
        <f t="shared" si="667"/>
        <v>47.399999999999139</v>
      </c>
      <c r="U4742" s="1">
        <f>Q4742/MainSheet!$C$22</f>
        <v>1</v>
      </c>
    </row>
    <row r="4743" spans="7:21">
      <c r="G4743">
        <f t="shared" si="668"/>
        <v>47.409999999999137</v>
      </c>
      <c r="H4743">
        <f t="shared" si="669"/>
        <v>198000</v>
      </c>
      <c r="I4743" s="2">
        <f>MIN(MainSheet!$C$10/MainSheet!$C$9,MainSheet!$K$9*60)</f>
        <v>660</v>
      </c>
      <c r="J4743" s="1">
        <f>IF(G4743&gt;MainSheet!$C$11,IF(J4742&gt;=0.999,1,(G4743-MainSheet!$C$11)*I4743/$B$2/60),0)</f>
        <v>1</v>
      </c>
      <c r="K4743" s="1">
        <f>IF(G4743&gt;MainSheet!$C$11+$B$6,IF(K4742&gt;=0.999,1,(G4743-MainSheet!$C$11-$B$6)*I4743/$C$2/60),0)</f>
        <v>1</v>
      </c>
      <c r="L4743" s="1">
        <f>IF(G4743&gt;MainSheet!$C$11+$B$6+$C$6,IF(L4742&gt;=0.999,1,(G4743-MainSheet!$C$11-$B$6-$C$6)*I4743/$D$2/60),0)</f>
        <v>1</v>
      </c>
      <c r="M4743">
        <f t="shared" si="670"/>
        <v>1</v>
      </c>
      <c r="N4743" s="2">
        <f t="shared" si="671"/>
        <v>3721.0526315789471</v>
      </c>
      <c r="O4743">
        <f t="shared" si="674"/>
        <v>977.02127659574455</v>
      </c>
      <c r="P4743">
        <f t="shared" si="672"/>
        <v>192000</v>
      </c>
      <c r="Q4743" s="2">
        <f t="shared" si="673"/>
        <v>196698.0739081747</v>
      </c>
      <c r="R4743">
        <f>Q4743/MainSheet!$C$8*(G4743-G4742)+R4742</f>
        <v>7649.0986388395149</v>
      </c>
      <c r="S4743">
        <f t="shared" si="675"/>
        <v>123451.53383916231</v>
      </c>
      <c r="T4743">
        <f t="shared" si="667"/>
        <v>47.409999999999137</v>
      </c>
      <c r="U4743" s="1">
        <f>Q4743/MainSheet!$C$22</f>
        <v>1</v>
      </c>
    </row>
    <row r="4744" spans="7:21">
      <c r="G4744">
        <f t="shared" si="668"/>
        <v>47.419999999999135</v>
      </c>
      <c r="H4744">
        <f t="shared" si="669"/>
        <v>198000</v>
      </c>
      <c r="I4744" s="2">
        <f>MIN(MainSheet!$C$10/MainSheet!$C$9,MainSheet!$K$9*60)</f>
        <v>660</v>
      </c>
      <c r="J4744" s="1">
        <f>IF(G4744&gt;MainSheet!$C$11,IF(J4743&gt;=0.999,1,(G4744-MainSheet!$C$11)*I4744/$B$2/60),0)</f>
        <v>1</v>
      </c>
      <c r="K4744" s="1">
        <f>IF(G4744&gt;MainSheet!$C$11+$B$6,IF(K4743&gt;=0.999,1,(G4744-MainSheet!$C$11-$B$6)*I4744/$C$2/60),0)</f>
        <v>1</v>
      </c>
      <c r="L4744" s="1">
        <f>IF(G4744&gt;MainSheet!$C$11+$B$6+$C$6,IF(L4743&gt;=0.999,1,(G4744-MainSheet!$C$11-$B$6-$C$6)*I4744/$D$2/60),0)</f>
        <v>1</v>
      </c>
      <c r="M4744">
        <f t="shared" si="670"/>
        <v>1</v>
      </c>
      <c r="N4744" s="2">
        <f t="shared" si="671"/>
        <v>3721.0526315789471</v>
      </c>
      <c r="O4744">
        <f t="shared" si="674"/>
        <v>977.02127659574455</v>
      </c>
      <c r="P4744">
        <f t="shared" si="672"/>
        <v>192000</v>
      </c>
      <c r="Q4744" s="2">
        <f t="shared" si="673"/>
        <v>196698.0739081747</v>
      </c>
      <c r="R4744">
        <f>Q4744/MainSheet!$C$8*(G4744-G4743)+R4743</f>
        <v>7651.1298853303488</v>
      </c>
      <c r="S4744">
        <f t="shared" si="675"/>
        <v>123484.31685148034</v>
      </c>
      <c r="T4744">
        <f t="shared" si="667"/>
        <v>47.419999999999135</v>
      </c>
      <c r="U4744" s="1">
        <f>Q4744/MainSheet!$C$22</f>
        <v>1</v>
      </c>
    </row>
    <row r="4745" spans="7:21">
      <c r="G4745">
        <f t="shared" si="668"/>
        <v>47.429999999999133</v>
      </c>
      <c r="H4745">
        <f t="shared" si="669"/>
        <v>198000</v>
      </c>
      <c r="I4745" s="2">
        <f>MIN(MainSheet!$C$10/MainSheet!$C$9,MainSheet!$K$9*60)</f>
        <v>660</v>
      </c>
      <c r="J4745" s="1">
        <f>IF(G4745&gt;MainSheet!$C$11,IF(J4744&gt;=0.999,1,(G4745-MainSheet!$C$11)*I4745/$B$2/60),0)</f>
        <v>1</v>
      </c>
      <c r="K4745" s="1">
        <f>IF(G4745&gt;MainSheet!$C$11+$B$6,IF(K4744&gt;=0.999,1,(G4745-MainSheet!$C$11-$B$6)*I4745/$C$2/60),0)</f>
        <v>1</v>
      </c>
      <c r="L4745" s="1">
        <f>IF(G4745&gt;MainSheet!$C$11+$B$6+$C$6,IF(L4744&gt;=0.999,1,(G4745-MainSheet!$C$11-$B$6-$C$6)*I4745/$D$2/60),0)</f>
        <v>1</v>
      </c>
      <c r="M4745">
        <f t="shared" si="670"/>
        <v>1</v>
      </c>
      <c r="N4745" s="2">
        <f t="shared" si="671"/>
        <v>3721.0526315789471</v>
      </c>
      <c r="O4745">
        <f t="shared" si="674"/>
        <v>977.02127659574455</v>
      </c>
      <c r="P4745">
        <f t="shared" si="672"/>
        <v>192000</v>
      </c>
      <c r="Q4745" s="2">
        <f t="shared" si="673"/>
        <v>196698.0739081747</v>
      </c>
      <c r="R4745">
        <f>Q4745/MainSheet!$C$8*(G4745-G4744)+R4744</f>
        <v>7653.1611318211826</v>
      </c>
      <c r="S4745">
        <f t="shared" si="675"/>
        <v>123517.09986379837</v>
      </c>
      <c r="T4745">
        <f t="shared" si="667"/>
        <v>47.429999999999133</v>
      </c>
      <c r="U4745" s="1">
        <f>Q4745/MainSheet!$C$22</f>
        <v>1</v>
      </c>
    </row>
    <row r="4746" spans="7:21">
      <c r="G4746">
        <f t="shared" si="668"/>
        <v>47.439999999999131</v>
      </c>
      <c r="H4746">
        <f t="shared" si="669"/>
        <v>198000</v>
      </c>
      <c r="I4746" s="2">
        <f>MIN(MainSheet!$C$10/MainSheet!$C$9,MainSheet!$K$9*60)</f>
        <v>660</v>
      </c>
      <c r="J4746" s="1">
        <f>IF(G4746&gt;MainSheet!$C$11,IF(J4745&gt;=0.999,1,(G4746-MainSheet!$C$11)*I4746/$B$2/60),0)</f>
        <v>1</v>
      </c>
      <c r="K4746" s="1">
        <f>IF(G4746&gt;MainSheet!$C$11+$B$6,IF(K4745&gt;=0.999,1,(G4746-MainSheet!$C$11-$B$6)*I4746/$C$2/60),0)</f>
        <v>1</v>
      </c>
      <c r="L4746" s="1">
        <f>IF(G4746&gt;MainSheet!$C$11+$B$6+$C$6,IF(L4745&gt;=0.999,1,(G4746-MainSheet!$C$11-$B$6-$C$6)*I4746/$D$2/60),0)</f>
        <v>1</v>
      </c>
      <c r="M4746">
        <f t="shared" si="670"/>
        <v>1</v>
      </c>
      <c r="N4746" s="2">
        <f t="shared" si="671"/>
        <v>3721.0526315789471</v>
      </c>
      <c r="O4746">
        <f t="shared" si="674"/>
        <v>977.02127659574455</v>
      </c>
      <c r="P4746">
        <f t="shared" si="672"/>
        <v>192000</v>
      </c>
      <c r="Q4746" s="2">
        <f t="shared" si="673"/>
        <v>196698.0739081747</v>
      </c>
      <c r="R4746">
        <f>Q4746/MainSheet!$C$8*(G4746-G4745)+R4745</f>
        <v>7655.1923783120164</v>
      </c>
      <c r="S4746">
        <f t="shared" si="675"/>
        <v>123549.8828761164</v>
      </c>
      <c r="T4746">
        <f t="shared" si="667"/>
        <v>47.439999999999131</v>
      </c>
      <c r="U4746" s="1">
        <f>Q4746/MainSheet!$C$22</f>
        <v>1</v>
      </c>
    </row>
    <row r="4747" spans="7:21">
      <c r="G4747">
        <f t="shared" si="668"/>
        <v>47.449999999999129</v>
      </c>
      <c r="H4747">
        <f t="shared" si="669"/>
        <v>198000</v>
      </c>
      <c r="I4747" s="2">
        <f>MIN(MainSheet!$C$10/MainSheet!$C$9,MainSheet!$K$9*60)</f>
        <v>660</v>
      </c>
      <c r="J4747" s="1">
        <f>IF(G4747&gt;MainSheet!$C$11,IF(J4746&gt;=0.999,1,(G4747-MainSheet!$C$11)*I4747/$B$2/60),0)</f>
        <v>1</v>
      </c>
      <c r="K4747" s="1">
        <f>IF(G4747&gt;MainSheet!$C$11+$B$6,IF(K4746&gt;=0.999,1,(G4747-MainSheet!$C$11-$B$6)*I4747/$C$2/60),0)</f>
        <v>1</v>
      </c>
      <c r="L4747" s="1">
        <f>IF(G4747&gt;MainSheet!$C$11+$B$6+$C$6,IF(L4746&gt;=0.999,1,(G4747-MainSheet!$C$11-$B$6-$C$6)*I4747/$D$2/60),0)</f>
        <v>1</v>
      </c>
      <c r="M4747">
        <f t="shared" si="670"/>
        <v>1</v>
      </c>
      <c r="N4747" s="2">
        <f t="shared" si="671"/>
        <v>3721.0526315789471</v>
      </c>
      <c r="O4747">
        <f t="shared" si="674"/>
        <v>977.02127659574455</v>
      </c>
      <c r="P4747">
        <f t="shared" si="672"/>
        <v>192000</v>
      </c>
      <c r="Q4747" s="2">
        <f t="shared" si="673"/>
        <v>196698.0739081747</v>
      </c>
      <c r="R4747">
        <f>Q4747/MainSheet!$C$8*(G4747-G4746)+R4746</f>
        <v>7657.2236248028503</v>
      </c>
      <c r="S4747">
        <f t="shared" si="675"/>
        <v>123582.66588843444</v>
      </c>
      <c r="T4747">
        <f t="shared" si="667"/>
        <v>47.449999999999129</v>
      </c>
      <c r="U4747" s="1">
        <f>Q4747/MainSheet!$C$22</f>
        <v>1</v>
      </c>
    </row>
    <row r="4748" spans="7:21">
      <c r="G4748">
        <f t="shared" si="668"/>
        <v>47.459999999999127</v>
      </c>
      <c r="H4748">
        <f t="shared" si="669"/>
        <v>198000</v>
      </c>
      <c r="I4748" s="2">
        <f>MIN(MainSheet!$C$10/MainSheet!$C$9,MainSheet!$K$9*60)</f>
        <v>660</v>
      </c>
      <c r="J4748" s="1">
        <f>IF(G4748&gt;MainSheet!$C$11,IF(J4747&gt;=0.999,1,(G4748-MainSheet!$C$11)*I4748/$B$2/60),0)</f>
        <v>1</v>
      </c>
      <c r="K4748" s="1">
        <f>IF(G4748&gt;MainSheet!$C$11+$B$6,IF(K4747&gt;=0.999,1,(G4748-MainSheet!$C$11-$B$6)*I4748/$C$2/60),0)</f>
        <v>1</v>
      </c>
      <c r="L4748" s="1">
        <f>IF(G4748&gt;MainSheet!$C$11+$B$6+$C$6,IF(L4747&gt;=0.999,1,(G4748-MainSheet!$C$11-$B$6-$C$6)*I4748/$D$2/60),0)</f>
        <v>1</v>
      </c>
      <c r="M4748">
        <f t="shared" si="670"/>
        <v>1</v>
      </c>
      <c r="N4748" s="2">
        <f t="shared" si="671"/>
        <v>3721.0526315789471</v>
      </c>
      <c r="O4748">
        <f t="shared" si="674"/>
        <v>977.02127659574455</v>
      </c>
      <c r="P4748">
        <f t="shared" si="672"/>
        <v>192000</v>
      </c>
      <c r="Q4748" s="2">
        <f t="shared" si="673"/>
        <v>196698.0739081747</v>
      </c>
      <c r="R4748">
        <f>Q4748/MainSheet!$C$8*(G4748-G4747)+R4747</f>
        <v>7659.2548712936841</v>
      </c>
      <c r="S4748">
        <f t="shared" si="675"/>
        <v>123615.44890075247</v>
      </c>
      <c r="T4748">
        <f t="shared" si="667"/>
        <v>47.459999999999127</v>
      </c>
      <c r="U4748" s="1">
        <f>Q4748/MainSheet!$C$22</f>
        <v>1</v>
      </c>
    </row>
    <row r="4749" spans="7:21">
      <c r="G4749">
        <f t="shared" si="668"/>
        <v>47.469999999999125</v>
      </c>
      <c r="H4749">
        <f t="shared" si="669"/>
        <v>198000</v>
      </c>
      <c r="I4749" s="2">
        <f>MIN(MainSheet!$C$10/MainSheet!$C$9,MainSheet!$K$9*60)</f>
        <v>660</v>
      </c>
      <c r="J4749" s="1">
        <f>IF(G4749&gt;MainSheet!$C$11,IF(J4748&gt;=0.999,1,(G4749-MainSheet!$C$11)*I4749/$B$2/60),0)</f>
        <v>1</v>
      </c>
      <c r="K4749" s="1">
        <f>IF(G4749&gt;MainSheet!$C$11+$B$6,IF(K4748&gt;=0.999,1,(G4749-MainSheet!$C$11-$B$6)*I4749/$C$2/60),0)</f>
        <v>1</v>
      </c>
      <c r="L4749" s="1">
        <f>IF(G4749&gt;MainSheet!$C$11+$B$6+$C$6,IF(L4748&gt;=0.999,1,(G4749-MainSheet!$C$11-$B$6-$C$6)*I4749/$D$2/60),0)</f>
        <v>1</v>
      </c>
      <c r="M4749">
        <f t="shared" si="670"/>
        <v>1</v>
      </c>
      <c r="N4749" s="2">
        <f t="shared" si="671"/>
        <v>3721.0526315789471</v>
      </c>
      <c r="O4749">
        <f t="shared" si="674"/>
        <v>977.02127659574455</v>
      </c>
      <c r="P4749">
        <f t="shared" si="672"/>
        <v>192000</v>
      </c>
      <c r="Q4749" s="2">
        <f t="shared" si="673"/>
        <v>196698.0739081747</v>
      </c>
      <c r="R4749">
        <f>Q4749/MainSheet!$C$8*(G4749-G4748)+R4748</f>
        <v>7661.286117784518</v>
      </c>
      <c r="S4749">
        <f t="shared" si="675"/>
        <v>123648.2319130705</v>
      </c>
      <c r="T4749">
        <f t="shared" si="667"/>
        <v>47.469999999999125</v>
      </c>
      <c r="U4749" s="1">
        <f>Q4749/MainSheet!$C$22</f>
        <v>1</v>
      </c>
    </row>
    <row r="4750" spans="7:21">
      <c r="G4750">
        <f t="shared" si="668"/>
        <v>47.479999999999123</v>
      </c>
      <c r="H4750">
        <f t="shared" si="669"/>
        <v>198000</v>
      </c>
      <c r="I4750" s="2">
        <f>MIN(MainSheet!$C$10/MainSheet!$C$9,MainSheet!$K$9*60)</f>
        <v>660</v>
      </c>
      <c r="J4750" s="1">
        <f>IF(G4750&gt;MainSheet!$C$11,IF(J4749&gt;=0.999,1,(G4750-MainSheet!$C$11)*I4750/$B$2/60),0)</f>
        <v>1</v>
      </c>
      <c r="K4750" s="1">
        <f>IF(G4750&gt;MainSheet!$C$11+$B$6,IF(K4749&gt;=0.999,1,(G4750-MainSheet!$C$11-$B$6)*I4750/$C$2/60),0)</f>
        <v>1</v>
      </c>
      <c r="L4750" s="1">
        <f>IF(G4750&gt;MainSheet!$C$11+$B$6+$C$6,IF(L4749&gt;=0.999,1,(G4750-MainSheet!$C$11-$B$6-$C$6)*I4750/$D$2/60),0)</f>
        <v>1</v>
      </c>
      <c r="M4750">
        <f t="shared" si="670"/>
        <v>1</v>
      </c>
      <c r="N4750" s="2">
        <f t="shared" si="671"/>
        <v>3721.0526315789471</v>
      </c>
      <c r="O4750">
        <f t="shared" si="674"/>
        <v>977.02127659574455</v>
      </c>
      <c r="P4750">
        <f t="shared" si="672"/>
        <v>192000</v>
      </c>
      <c r="Q4750" s="2">
        <f t="shared" si="673"/>
        <v>196698.0739081747</v>
      </c>
      <c r="R4750">
        <f>Q4750/MainSheet!$C$8*(G4750-G4749)+R4749</f>
        <v>7663.3173642753518</v>
      </c>
      <c r="S4750">
        <f t="shared" si="675"/>
        <v>123681.01492538853</v>
      </c>
      <c r="T4750">
        <f t="shared" si="667"/>
        <v>47.479999999999123</v>
      </c>
      <c r="U4750" s="1">
        <f>Q4750/MainSheet!$C$22</f>
        <v>1</v>
      </c>
    </row>
    <row r="4751" spans="7:21">
      <c r="G4751">
        <f t="shared" si="668"/>
        <v>47.489999999999121</v>
      </c>
      <c r="H4751">
        <f t="shared" si="669"/>
        <v>198000</v>
      </c>
      <c r="I4751" s="2">
        <f>MIN(MainSheet!$C$10/MainSheet!$C$9,MainSheet!$K$9*60)</f>
        <v>660</v>
      </c>
      <c r="J4751" s="1">
        <f>IF(G4751&gt;MainSheet!$C$11,IF(J4750&gt;=0.999,1,(G4751-MainSheet!$C$11)*I4751/$B$2/60),0)</f>
        <v>1</v>
      </c>
      <c r="K4751" s="1">
        <f>IF(G4751&gt;MainSheet!$C$11+$B$6,IF(K4750&gt;=0.999,1,(G4751-MainSheet!$C$11-$B$6)*I4751/$C$2/60),0)</f>
        <v>1</v>
      </c>
      <c r="L4751" s="1">
        <f>IF(G4751&gt;MainSheet!$C$11+$B$6+$C$6,IF(L4750&gt;=0.999,1,(G4751-MainSheet!$C$11-$B$6-$C$6)*I4751/$D$2/60),0)</f>
        <v>1</v>
      </c>
      <c r="M4751">
        <f t="shared" si="670"/>
        <v>1</v>
      </c>
      <c r="N4751" s="2">
        <f t="shared" si="671"/>
        <v>3721.0526315789471</v>
      </c>
      <c r="O4751">
        <f t="shared" si="674"/>
        <v>977.02127659574455</v>
      </c>
      <c r="P4751">
        <f t="shared" si="672"/>
        <v>192000</v>
      </c>
      <c r="Q4751" s="2">
        <f t="shared" si="673"/>
        <v>196698.0739081747</v>
      </c>
      <c r="R4751">
        <f>Q4751/MainSheet!$C$8*(G4751-G4750)+R4750</f>
        <v>7665.3486107661856</v>
      </c>
      <c r="S4751">
        <f t="shared" si="675"/>
        <v>123713.79793770656</v>
      </c>
      <c r="T4751">
        <f t="shared" si="667"/>
        <v>47.489999999999121</v>
      </c>
      <c r="U4751" s="1">
        <f>Q4751/MainSheet!$C$22</f>
        <v>1</v>
      </c>
    </row>
    <row r="4752" spans="7:21">
      <c r="G4752">
        <f t="shared" si="668"/>
        <v>47.499999999999119</v>
      </c>
      <c r="H4752">
        <f t="shared" si="669"/>
        <v>198000</v>
      </c>
      <c r="I4752" s="2">
        <f>MIN(MainSheet!$C$10/MainSheet!$C$9,MainSheet!$K$9*60)</f>
        <v>660</v>
      </c>
      <c r="J4752" s="1">
        <f>IF(G4752&gt;MainSheet!$C$11,IF(J4751&gt;=0.999,1,(G4752-MainSheet!$C$11)*I4752/$B$2/60),0)</f>
        <v>1</v>
      </c>
      <c r="K4752" s="1">
        <f>IF(G4752&gt;MainSheet!$C$11+$B$6,IF(K4751&gt;=0.999,1,(G4752-MainSheet!$C$11-$B$6)*I4752/$C$2/60),0)</f>
        <v>1</v>
      </c>
      <c r="L4752" s="1">
        <f>IF(G4752&gt;MainSheet!$C$11+$B$6+$C$6,IF(L4751&gt;=0.999,1,(G4752-MainSheet!$C$11-$B$6-$C$6)*I4752/$D$2/60),0)</f>
        <v>1</v>
      </c>
      <c r="M4752">
        <f t="shared" si="670"/>
        <v>1</v>
      </c>
      <c r="N4752" s="2">
        <f t="shared" si="671"/>
        <v>3721.0526315789471</v>
      </c>
      <c r="O4752">
        <f t="shared" si="674"/>
        <v>977.02127659574455</v>
      </c>
      <c r="P4752">
        <f t="shared" si="672"/>
        <v>192000</v>
      </c>
      <c r="Q4752" s="2">
        <f t="shared" si="673"/>
        <v>196698.0739081747</v>
      </c>
      <c r="R4752">
        <f>Q4752/MainSheet!$C$8*(G4752-G4751)+R4751</f>
        <v>7667.3798572570195</v>
      </c>
      <c r="S4752">
        <f t="shared" si="675"/>
        <v>123746.5809500246</v>
      </c>
      <c r="T4752">
        <f t="shared" si="667"/>
        <v>47.499999999999119</v>
      </c>
      <c r="U4752" s="1">
        <f>Q4752/MainSheet!$C$22</f>
        <v>1</v>
      </c>
    </row>
    <row r="4753" spans="7:21">
      <c r="G4753">
        <f t="shared" si="668"/>
        <v>47.509999999999117</v>
      </c>
      <c r="H4753">
        <f t="shared" si="669"/>
        <v>198000</v>
      </c>
      <c r="I4753" s="2">
        <f>MIN(MainSheet!$C$10/MainSheet!$C$9,MainSheet!$K$9*60)</f>
        <v>660</v>
      </c>
      <c r="J4753" s="1">
        <f>IF(G4753&gt;MainSheet!$C$11,IF(J4752&gt;=0.999,1,(G4753-MainSheet!$C$11)*I4753/$B$2/60),0)</f>
        <v>1</v>
      </c>
      <c r="K4753" s="1">
        <f>IF(G4753&gt;MainSheet!$C$11+$B$6,IF(K4752&gt;=0.999,1,(G4753-MainSheet!$C$11-$B$6)*I4753/$C$2/60),0)</f>
        <v>1</v>
      </c>
      <c r="L4753" s="1">
        <f>IF(G4753&gt;MainSheet!$C$11+$B$6+$C$6,IF(L4752&gt;=0.999,1,(G4753-MainSheet!$C$11-$B$6-$C$6)*I4753/$D$2/60),0)</f>
        <v>1</v>
      </c>
      <c r="M4753">
        <f t="shared" si="670"/>
        <v>1</v>
      </c>
      <c r="N4753" s="2">
        <f t="shared" si="671"/>
        <v>3721.0526315789471</v>
      </c>
      <c r="O4753">
        <f t="shared" si="674"/>
        <v>977.02127659574455</v>
      </c>
      <c r="P4753">
        <f t="shared" si="672"/>
        <v>192000</v>
      </c>
      <c r="Q4753" s="2">
        <f t="shared" si="673"/>
        <v>196698.0739081747</v>
      </c>
      <c r="R4753">
        <f>Q4753/MainSheet!$C$8*(G4753-G4752)+R4752</f>
        <v>7669.4111037478533</v>
      </c>
      <c r="S4753">
        <f t="shared" si="675"/>
        <v>123779.36396234263</v>
      </c>
      <c r="T4753">
        <f t="shared" si="667"/>
        <v>47.509999999999117</v>
      </c>
      <c r="U4753" s="1">
        <f>Q4753/MainSheet!$C$22</f>
        <v>1</v>
      </c>
    </row>
    <row r="4754" spans="7:21">
      <c r="G4754">
        <f t="shared" si="668"/>
        <v>47.519999999999115</v>
      </c>
      <c r="H4754">
        <f t="shared" si="669"/>
        <v>198000</v>
      </c>
      <c r="I4754" s="2">
        <f>MIN(MainSheet!$C$10/MainSheet!$C$9,MainSheet!$K$9*60)</f>
        <v>660</v>
      </c>
      <c r="J4754" s="1">
        <f>IF(G4754&gt;MainSheet!$C$11,IF(J4753&gt;=0.999,1,(G4754-MainSheet!$C$11)*I4754/$B$2/60),0)</f>
        <v>1</v>
      </c>
      <c r="K4754" s="1">
        <f>IF(G4754&gt;MainSheet!$C$11+$B$6,IF(K4753&gt;=0.999,1,(G4754-MainSheet!$C$11-$B$6)*I4754/$C$2/60),0)</f>
        <v>1</v>
      </c>
      <c r="L4754" s="1">
        <f>IF(G4754&gt;MainSheet!$C$11+$B$6+$C$6,IF(L4753&gt;=0.999,1,(G4754-MainSheet!$C$11-$B$6-$C$6)*I4754/$D$2/60),0)</f>
        <v>1</v>
      </c>
      <c r="M4754">
        <f t="shared" si="670"/>
        <v>1</v>
      </c>
      <c r="N4754" s="2">
        <f t="shared" si="671"/>
        <v>3721.0526315789471</v>
      </c>
      <c r="O4754">
        <f t="shared" si="674"/>
        <v>977.02127659574455</v>
      </c>
      <c r="P4754">
        <f t="shared" si="672"/>
        <v>192000</v>
      </c>
      <c r="Q4754" s="2">
        <f t="shared" si="673"/>
        <v>196698.0739081747</v>
      </c>
      <c r="R4754">
        <f>Q4754/MainSheet!$C$8*(G4754-G4753)+R4753</f>
        <v>7671.4423502386871</v>
      </c>
      <c r="S4754">
        <f t="shared" si="675"/>
        <v>123812.14697466066</v>
      </c>
      <c r="T4754">
        <f t="shared" si="667"/>
        <v>47.519999999999115</v>
      </c>
      <c r="U4754" s="1">
        <f>Q4754/MainSheet!$C$22</f>
        <v>1</v>
      </c>
    </row>
    <row r="4755" spans="7:21">
      <c r="G4755">
        <f t="shared" si="668"/>
        <v>47.529999999999113</v>
      </c>
      <c r="H4755">
        <f t="shared" si="669"/>
        <v>198000</v>
      </c>
      <c r="I4755" s="2">
        <f>MIN(MainSheet!$C$10/MainSheet!$C$9,MainSheet!$K$9*60)</f>
        <v>660</v>
      </c>
      <c r="J4755" s="1">
        <f>IF(G4755&gt;MainSheet!$C$11,IF(J4754&gt;=0.999,1,(G4755-MainSheet!$C$11)*I4755/$B$2/60),0)</f>
        <v>1</v>
      </c>
      <c r="K4755" s="1">
        <f>IF(G4755&gt;MainSheet!$C$11+$B$6,IF(K4754&gt;=0.999,1,(G4755-MainSheet!$C$11-$B$6)*I4755/$C$2/60),0)</f>
        <v>1</v>
      </c>
      <c r="L4755" s="1">
        <f>IF(G4755&gt;MainSheet!$C$11+$B$6+$C$6,IF(L4754&gt;=0.999,1,(G4755-MainSheet!$C$11-$B$6-$C$6)*I4755/$D$2/60),0)</f>
        <v>1</v>
      </c>
      <c r="M4755">
        <f t="shared" si="670"/>
        <v>1</v>
      </c>
      <c r="N4755" s="2">
        <f t="shared" si="671"/>
        <v>3721.0526315789471</v>
      </c>
      <c r="O4755">
        <f t="shared" si="674"/>
        <v>977.02127659574455</v>
      </c>
      <c r="P4755">
        <f t="shared" si="672"/>
        <v>192000</v>
      </c>
      <c r="Q4755" s="2">
        <f t="shared" si="673"/>
        <v>196698.0739081747</v>
      </c>
      <c r="R4755">
        <f>Q4755/MainSheet!$C$8*(G4755-G4754)+R4754</f>
        <v>7673.473596729521</v>
      </c>
      <c r="S4755">
        <f t="shared" si="675"/>
        <v>123844.92998697869</v>
      </c>
      <c r="T4755">
        <f t="shared" si="667"/>
        <v>47.529999999999113</v>
      </c>
      <c r="U4755" s="1">
        <f>Q4755/MainSheet!$C$22</f>
        <v>1</v>
      </c>
    </row>
    <row r="4756" spans="7:21">
      <c r="G4756">
        <f t="shared" si="668"/>
        <v>47.539999999999111</v>
      </c>
      <c r="H4756">
        <f t="shared" si="669"/>
        <v>198000</v>
      </c>
      <c r="I4756" s="2">
        <f>MIN(MainSheet!$C$10/MainSheet!$C$9,MainSheet!$K$9*60)</f>
        <v>660</v>
      </c>
      <c r="J4756" s="1">
        <f>IF(G4756&gt;MainSheet!$C$11,IF(J4755&gt;=0.999,1,(G4756-MainSheet!$C$11)*I4756/$B$2/60),0)</f>
        <v>1</v>
      </c>
      <c r="K4756" s="1">
        <f>IF(G4756&gt;MainSheet!$C$11+$B$6,IF(K4755&gt;=0.999,1,(G4756-MainSheet!$C$11-$B$6)*I4756/$C$2/60),0)</f>
        <v>1</v>
      </c>
      <c r="L4756" s="1">
        <f>IF(G4756&gt;MainSheet!$C$11+$B$6+$C$6,IF(L4755&gt;=0.999,1,(G4756-MainSheet!$C$11-$B$6-$C$6)*I4756/$D$2/60),0)</f>
        <v>1</v>
      </c>
      <c r="M4756">
        <f t="shared" si="670"/>
        <v>1</v>
      </c>
      <c r="N4756" s="2">
        <f t="shared" si="671"/>
        <v>3721.0526315789471</v>
      </c>
      <c r="O4756">
        <f t="shared" si="674"/>
        <v>977.02127659574455</v>
      </c>
      <c r="P4756">
        <f t="shared" si="672"/>
        <v>192000</v>
      </c>
      <c r="Q4756" s="2">
        <f t="shared" si="673"/>
        <v>196698.0739081747</v>
      </c>
      <c r="R4756">
        <f>Q4756/MainSheet!$C$8*(G4756-G4755)+R4755</f>
        <v>7675.5048432203548</v>
      </c>
      <c r="S4756">
        <f t="shared" si="675"/>
        <v>123877.71299929672</v>
      </c>
      <c r="T4756">
        <f t="shared" si="667"/>
        <v>47.539999999999111</v>
      </c>
      <c r="U4756" s="1">
        <f>Q4756/MainSheet!$C$22</f>
        <v>1</v>
      </c>
    </row>
    <row r="4757" spans="7:21">
      <c r="G4757">
        <f t="shared" si="668"/>
        <v>47.549999999999109</v>
      </c>
      <c r="H4757">
        <f t="shared" si="669"/>
        <v>198000</v>
      </c>
      <c r="I4757" s="2">
        <f>MIN(MainSheet!$C$10/MainSheet!$C$9,MainSheet!$K$9*60)</f>
        <v>660</v>
      </c>
      <c r="J4757" s="1">
        <f>IF(G4757&gt;MainSheet!$C$11,IF(J4756&gt;=0.999,1,(G4757-MainSheet!$C$11)*I4757/$B$2/60),0)</f>
        <v>1</v>
      </c>
      <c r="K4757" s="1">
        <f>IF(G4757&gt;MainSheet!$C$11+$B$6,IF(K4756&gt;=0.999,1,(G4757-MainSheet!$C$11-$B$6)*I4757/$C$2/60),0)</f>
        <v>1</v>
      </c>
      <c r="L4757" s="1">
        <f>IF(G4757&gt;MainSheet!$C$11+$B$6+$C$6,IF(L4756&gt;=0.999,1,(G4757-MainSheet!$C$11-$B$6-$C$6)*I4757/$D$2/60),0)</f>
        <v>1</v>
      </c>
      <c r="M4757">
        <f t="shared" si="670"/>
        <v>1</v>
      </c>
      <c r="N4757" s="2">
        <f t="shared" si="671"/>
        <v>3721.0526315789471</v>
      </c>
      <c r="O4757">
        <f t="shared" si="674"/>
        <v>977.02127659574455</v>
      </c>
      <c r="P4757">
        <f t="shared" si="672"/>
        <v>192000</v>
      </c>
      <c r="Q4757" s="2">
        <f t="shared" si="673"/>
        <v>196698.0739081747</v>
      </c>
      <c r="R4757">
        <f>Q4757/MainSheet!$C$8*(G4757-G4756)+R4756</f>
        <v>7677.5360897111887</v>
      </c>
      <c r="S4757">
        <f t="shared" si="675"/>
        <v>123910.49601161476</v>
      </c>
      <c r="T4757">
        <f t="shared" si="667"/>
        <v>47.549999999999109</v>
      </c>
      <c r="U4757" s="1">
        <f>Q4757/MainSheet!$C$22</f>
        <v>1</v>
      </c>
    </row>
    <row r="4758" spans="7:21">
      <c r="G4758">
        <f t="shared" si="668"/>
        <v>47.559999999999107</v>
      </c>
      <c r="H4758">
        <f t="shared" si="669"/>
        <v>198000</v>
      </c>
      <c r="I4758" s="2">
        <f>MIN(MainSheet!$C$10/MainSheet!$C$9,MainSheet!$K$9*60)</f>
        <v>660</v>
      </c>
      <c r="J4758" s="1">
        <f>IF(G4758&gt;MainSheet!$C$11,IF(J4757&gt;=0.999,1,(G4758-MainSheet!$C$11)*I4758/$B$2/60),0)</f>
        <v>1</v>
      </c>
      <c r="K4758" s="1">
        <f>IF(G4758&gt;MainSheet!$C$11+$B$6,IF(K4757&gt;=0.999,1,(G4758-MainSheet!$C$11-$B$6)*I4758/$C$2/60),0)</f>
        <v>1</v>
      </c>
      <c r="L4758" s="1">
        <f>IF(G4758&gt;MainSheet!$C$11+$B$6+$C$6,IF(L4757&gt;=0.999,1,(G4758-MainSheet!$C$11-$B$6-$C$6)*I4758/$D$2/60),0)</f>
        <v>1</v>
      </c>
      <c r="M4758">
        <f t="shared" si="670"/>
        <v>1</v>
      </c>
      <c r="N4758" s="2">
        <f t="shared" si="671"/>
        <v>3721.0526315789471</v>
      </c>
      <c r="O4758">
        <f t="shared" si="674"/>
        <v>977.02127659574455</v>
      </c>
      <c r="P4758">
        <f t="shared" si="672"/>
        <v>192000</v>
      </c>
      <c r="Q4758" s="2">
        <f t="shared" si="673"/>
        <v>196698.0739081747</v>
      </c>
      <c r="R4758">
        <f>Q4758/MainSheet!$C$8*(G4758-G4757)+R4757</f>
        <v>7679.5673362020225</v>
      </c>
      <c r="S4758">
        <f t="shared" si="675"/>
        <v>123943.27902393279</v>
      </c>
      <c r="T4758">
        <f t="shared" si="667"/>
        <v>47.559999999999107</v>
      </c>
      <c r="U4758" s="1">
        <f>Q4758/MainSheet!$C$22</f>
        <v>1</v>
      </c>
    </row>
    <row r="4759" spans="7:21">
      <c r="G4759">
        <f t="shared" si="668"/>
        <v>47.569999999999105</v>
      </c>
      <c r="H4759">
        <f t="shared" si="669"/>
        <v>198000</v>
      </c>
      <c r="I4759" s="2">
        <f>MIN(MainSheet!$C$10/MainSheet!$C$9,MainSheet!$K$9*60)</f>
        <v>660</v>
      </c>
      <c r="J4759" s="1">
        <f>IF(G4759&gt;MainSheet!$C$11,IF(J4758&gt;=0.999,1,(G4759-MainSheet!$C$11)*I4759/$B$2/60),0)</f>
        <v>1</v>
      </c>
      <c r="K4759" s="1">
        <f>IF(G4759&gt;MainSheet!$C$11+$B$6,IF(K4758&gt;=0.999,1,(G4759-MainSheet!$C$11-$B$6)*I4759/$C$2/60),0)</f>
        <v>1</v>
      </c>
      <c r="L4759" s="1">
        <f>IF(G4759&gt;MainSheet!$C$11+$B$6+$C$6,IF(L4758&gt;=0.999,1,(G4759-MainSheet!$C$11-$B$6-$C$6)*I4759/$D$2/60),0)</f>
        <v>1</v>
      </c>
      <c r="M4759">
        <f t="shared" si="670"/>
        <v>1</v>
      </c>
      <c r="N4759" s="2">
        <f t="shared" si="671"/>
        <v>3721.0526315789471</v>
      </c>
      <c r="O4759">
        <f t="shared" si="674"/>
        <v>977.02127659574455</v>
      </c>
      <c r="P4759">
        <f t="shared" si="672"/>
        <v>192000</v>
      </c>
      <c r="Q4759" s="2">
        <f t="shared" si="673"/>
        <v>196698.0739081747</v>
      </c>
      <c r="R4759">
        <f>Q4759/MainSheet!$C$8*(G4759-G4758)+R4758</f>
        <v>7681.5985826928563</v>
      </c>
      <c r="S4759">
        <f t="shared" si="675"/>
        <v>123976.06203625082</v>
      </c>
      <c r="T4759">
        <f t="shared" si="667"/>
        <v>47.569999999999105</v>
      </c>
      <c r="U4759" s="1">
        <f>Q4759/MainSheet!$C$22</f>
        <v>1</v>
      </c>
    </row>
    <row r="4760" spans="7:21">
      <c r="G4760">
        <f t="shared" si="668"/>
        <v>47.579999999999103</v>
      </c>
      <c r="H4760">
        <f t="shared" si="669"/>
        <v>198000</v>
      </c>
      <c r="I4760" s="2">
        <f>MIN(MainSheet!$C$10/MainSheet!$C$9,MainSheet!$K$9*60)</f>
        <v>660</v>
      </c>
      <c r="J4760" s="1">
        <f>IF(G4760&gt;MainSheet!$C$11,IF(J4759&gt;=0.999,1,(G4760-MainSheet!$C$11)*I4760/$B$2/60),0)</f>
        <v>1</v>
      </c>
      <c r="K4760" s="1">
        <f>IF(G4760&gt;MainSheet!$C$11+$B$6,IF(K4759&gt;=0.999,1,(G4760-MainSheet!$C$11-$B$6)*I4760/$C$2/60),0)</f>
        <v>1</v>
      </c>
      <c r="L4760" s="1">
        <f>IF(G4760&gt;MainSheet!$C$11+$B$6+$C$6,IF(L4759&gt;=0.999,1,(G4760-MainSheet!$C$11-$B$6-$C$6)*I4760/$D$2/60),0)</f>
        <v>1</v>
      </c>
      <c r="M4760">
        <f t="shared" si="670"/>
        <v>1</v>
      </c>
      <c r="N4760" s="2">
        <f t="shared" si="671"/>
        <v>3721.0526315789471</v>
      </c>
      <c r="O4760">
        <f t="shared" si="674"/>
        <v>977.02127659574455</v>
      </c>
      <c r="P4760">
        <f t="shared" si="672"/>
        <v>192000</v>
      </c>
      <c r="Q4760" s="2">
        <f t="shared" si="673"/>
        <v>196698.0739081747</v>
      </c>
      <c r="R4760">
        <f>Q4760/MainSheet!$C$8*(G4760-G4759)+R4759</f>
        <v>7683.6298291836902</v>
      </c>
      <c r="S4760">
        <f t="shared" si="675"/>
        <v>124008.84504856885</v>
      </c>
      <c r="T4760">
        <f t="shared" si="667"/>
        <v>47.579999999999103</v>
      </c>
      <c r="U4760" s="1">
        <f>Q4760/MainSheet!$C$22</f>
        <v>1</v>
      </c>
    </row>
    <row r="4761" spans="7:21">
      <c r="G4761">
        <f t="shared" si="668"/>
        <v>47.589999999999101</v>
      </c>
      <c r="H4761">
        <f t="shared" si="669"/>
        <v>198000</v>
      </c>
      <c r="I4761" s="2">
        <f>MIN(MainSheet!$C$10/MainSheet!$C$9,MainSheet!$K$9*60)</f>
        <v>660</v>
      </c>
      <c r="J4761" s="1">
        <f>IF(G4761&gt;MainSheet!$C$11,IF(J4760&gt;=0.999,1,(G4761-MainSheet!$C$11)*I4761/$B$2/60),0)</f>
        <v>1</v>
      </c>
      <c r="K4761" s="1">
        <f>IF(G4761&gt;MainSheet!$C$11+$B$6,IF(K4760&gt;=0.999,1,(G4761-MainSheet!$C$11-$B$6)*I4761/$C$2/60),0)</f>
        <v>1</v>
      </c>
      <c r="L4761" s="1">
        <f>IF(G4761&gt;MainSheet!$C$11+$B$6+$C$6,IF(L4760&gt;=0.999,1,(G4761-MainSheet!$C$11-$B$6-$C$6)*I4761/$D$2/60),0)</f>
        <v>1</v>
      </c>
      <c r="M4761">
        <f t="shared" si="670"/>
        <v>1</v>
      </c>
      <c r="N4761" s="2">
        <f t="shared" si="671"/>
        <v>3721.0526315789471</v>
      </c>
      <c r="O4761">
        <f t="shared" si="674"/>
        <v>977.02127659574455</v>
      </c>
      <c r="P4761">
        <f t="shared" si="672"/>
        <v>192000</v>
      </c>
      <c r="Q4761" s="2">
        <f t="shared" si="673"/>
        <v>196698.0739081747</v>
      </c>
      <c r="R4761">
        <f>Q4761/MainSheet!$C$8*(G4761-G4760)+R4760</f>
        <v>7685.661075674524</v>
      </c>
      <c r="S4761">
        <f t="shared" si="675"/>
        <v>124041.62806088688</v>
      </c>
      <c r="T4761">
        <f t="shared" si="667"/>
        <v>47.589999999999101</v>
      </c>
      <c r="U4761" s="1">
        <f>Q4761/MainSheet!$C$22</f>
        <v>1</v>
      </c>
    </row>
    <row r="4762" spans="7:21">
      <c r="G4762">
        <f t="shared" si="668"/>
        <v>47.599999999999099</v>
      </c>
      <c r="H4762">
        <f t="shared" si="669"/>
        <v>198000</v>
      </c>
      <c r="I4762" s="2">
        <f>MIN(MainSheet!$C$10/MainSheet!$C$9,MainSheet!$K$9*60)</f>
        <v>660</v>
      </c>
      <c r="J4762" s="1">
        <f>IF(G4762&gt;MainSheet!$C$11,IF(J4761&gt;=0.999,1,(G4762-MainSheet!$C$11)*I4762/$B$2/60),0)</f>
        <v>1</v>
      </c>
      <c r="K4762" s="1">
        <f>IF(G4762&gt;MainSheet!$C$11+$B$6,IF(K4761&gt;=0.999,1,(G4762-MainSheet!$C$11-$B$6)*I4762/$C$2/60),0)</f>
        <v>1</v>
      </c>
      <c r="L4762" s="1">
        <f>IF(G4762&gt;MainSheet!$C$11+$B$6+$C$6,IF(L4761&gt;=0.999,1,(G4762-MainSheet!$C$11-$B$6-$C$6)*I4762/$D$2/60),0)</f>
        <v>1</v>
      </c>
      <c r="M4762">
        <f t="shared" si="670"/>
        <v>1</v>
      </c>
      <c r="N4762" s="2">
        <f t="shared" si="671"/>
        <v>3721.0526315789471</v>
      </c>
      <c r="O4762">
        <f t="shared" si="674"/>
        <v>977.02127659574455</v>
      </c>
      <c r="P4762">
        <f t="shared" si="672"/>
        <v>192000</v>
      </c>
      <c r="Q4762" s="2">
        <f t="shared" si="673"/>
        <v>196698.0739081747</v>
      </c>
      <c r="R4762">
        <f>Q4762/MainSheet!$C$8*(G4762-G4761)+R4761</f>
        <v>7687.6923221653578</v>
      </c>
      <c r="S4762">
        <f t="shared" si="675"/>
        <v>124074.41107320492</v>
      </c>
      <c r="T4762">
        <f t="shared" si="667"/>
        <v>47.599999999999099</v>
      </c>
      <c r="U4762" s="1">
        <f>Q4762/MainSheet!$C$22</f>
        <v>1</v>
      </c>
    </row>
    <row r="4763" spans="7:21">
      <c r="G4763">
        <f t="shared" si="668"/>
        <v>47.609999999999097</v>
      </c>
      <c r="H4763">
        <f t="shared" si="669"/>
        <v>198000</v>
      </c>
      <c r="I4763" s="2">
        <f>MIN(MainSheet!$C$10/MainSheet!$C$9,MainSheet!$K$9*60)</f>
        <v>660</v>
      </c>
      <c r="J4763" s="1">
        <f>IF(G4763&gt;MainSheet!$C$11,IF(J4762&gt;=0.999,1,(G4763-MainSheet!$C$11)*I4763/$B$2/60),0)</f>
        <v>1</v>
      </c>
      <c r="K4763" s="1">
        <f>IF(G4763&gt;MainSheet!$C$11+$B$6,IF(K4762&gt;=0.999,1,(G4763-MainSheet!$C$11-$B$6)*I4763/$C$2/60),0)</f>
        <v>1</v>
      </c>
      <c r="L4763" s="1">
        <f>IF(G4763&gt;MainSheet!$C$11+$B$6+$C$6,IF(L4762&gt;=0.999,1,(G4763-MainSheet!$C$11-$B$6-$C$6)*I4763/$D$2/60),0)</f>
        <v>1</v>
      </c>
      <c r="M4763">
        <f t="shared" si="670"/>
        <v>1</v>
      </c>
      <c r="N4763" s="2">
        <f t="shared" si="671"/>
        <v>3721.0526315789471</v>
      </c>
      <c r="O4763">
        <f t="shared" si="674"/>
        <v>977.02127659574455</v>
      </c>
      <c r="P4763">
        <f t="shared" si="672"/>
        <v>192000</v>
      </c>
      <c r="Q4763" s="2">
        <f t="shared" si="673"/>
        <v>196698.0739081747</v>
      </c>
      <c r="R4763">
        <f>Q4763/MainSheet!$C$8*(G4763-G4762)+R4762</f>
        <v>7689.7235686561917</v>
      </c>
      <c r="S4763">
        <f t="shared" si="675"/>
        <v>124107.19408552295</v>
      </c>
      <c r="T4763">
        <f t="shared" si="667"/>
        <v>47.609999999999097</v>
      </c>
      <c r="U4763" s="1">
        <f>Q4763/MainSheet!$C$22</f>
        <v>1</v>
      </c>
    </row>
    <row r="4764" spans="7:21">
      <c r="G4764">
        <f t="shared" si="668"/>
        <v>47.619999999999095</v>
      </c>
      <c r="H4764">
        <f t="shared" si="669"/>
        <v>198000</v>
      </c>
      <c r="I4764" s="2">
        <f>MIN(MainSheet!$C$10/MainSheet!$C$9,MainSheet!$K$9*60)</f>
        <v>660</v>
      </c>
      <c r="J4764" s="1">
        <f>IF(G4764&gt;MainSheet!$C$11,IF(J4763&gt;=0.999,1,(G4764-MainSheet!$C$11)*I4764/$B$2/60),0)</f>
        <v>1</v>
      </c>
      <c r="K4764" s="1">
        <f>IF(G4764&gt;MainSheet!$C$11+$B$6,IF(K4763&gt;=0.999,1,(G4764-MainSheet!$C$11-$B$6)*I4764/$C$2/60),0)</f>
        <v>1</v>
      </c>
      <c r="L4764" s="1">
        <f>IF(G4764&gt;MainSheet!$C$11+$B$6+$C$6,IF(L4763&gt;=0.999,1,(G4764-MainSheet!$C$11-$B$6-$C$6)*I4764/$D$2/60),0)</f>
        <v>1</v>
      </c>
      <c r="M4764">
        <f t="shared" si="670"/>
        <v>1</v>
      </c>
      <c r="N4764" s="2">
        <f t="shared" si="671"/>
        <v>3721.0526315789471</v>
      </c>
      <c r="O4764">
        <f t="shared" si="674"/>
        <v>977.02127659574455</v>
      </c>
      <c r="P4764">
        <f t="shared" si="672"/>
        <v>192000</v>
      </c>
      <c r="Q4764" s="2">
        <f t="shared" si="673"/>
        <v>196698.0739081747</v>
      </c>
      <c r="R4764">
        <f>Q4764/MainSheet!$C$8*(G4764-G4763)+R4763</f>
        <v>7691.7548151470255</v>
      </c>
      <c r="S4764">
        <f t="shared" si="675"/>
        <v>124139.97709784098</v>
      </c>
      <c r="T4764">
        <f t="shared" si="667"/>
        <v>47.619999999999095</v>
      </c>
      <c r="U4764" s="1">
        <f>Q4764/MainSheet!$C$22</f>
        <v>1</v>
      </c>
    </row>
    <row r="4765" spans="7:21">
      <c r="G4765">
        <f t="shared" si="668"/>
        <v>47.629999999999093</v>
      </c>
      <c r="H4765">
        <f t="shared" si="669"/>
        <v>198000</v>
      </c>
      <c r="I4765" s="2">
        <f>MIN(MainSheet!$C$10/MainSheet!$C$9,MainSheet!$K$9*60)</f>
        <v>660</v>
      </c>
      <c r="J4765" s="1">
        <f>IF(G4765&gt;MainSheet!$C$11,IF(J4764&gt;=0.999,1,(G4765-MainSheet!$C$11)*I4765/$B$2/60),0)</f>
        <v>1</v>
      </c>
      <c r="K4765" s="1">
        <f>IF(G4765&gt;MainSheet!$C$11+$B$6,IF(K4764&gt;=0.999,1,(G4765-MainSheet!$C$11-$B$6)*I4765/$C$2/60),0)</f>
        <v>1</v>
      </c>
      <c r="L4765" s="1">
        <f>IF(G4765&gt;MainSheet!$C$11+$B$6+$C$6,IF(L4764&gt;=0.999,1,(G4765-MainSheet!$C$11-$B$6-$C$6)*I4765/$D$2/60),0)</f>
        <v>1</v>
      </c>
      <c r="M4765">
        <f t="shared" si="670"/>
        <v>1</v>
      </c>
      <c r="N4765" s="2">
        <f t="shared" si="671"/>
        <v>3721.0526315789471</v>
      </c>
      <c r="O4765">
        <f t="shared" si="674"/>
        <v>977.02127659574455</v>
      </c>
      <c r="P4765">
        <f t="shared" si="672"/>
        <v>192000</v>
      </c>
      <c r="Q4765" s="2">
        <f t="shared" si="673"/>
        <v>196698.0739081747</v>
      </c>
      <c r="R4765">
        <f>Q4765/MainSheet!$C$8*(G4765-G4764)+R4764</f>
        <v>7693.7860616378593</v>
      </c>
      <c r="S4765">
        <f t="shared" si="675"/>
        <v>124172.76011015901</v>
      </c>
      <c r="T4765">
        <f t="shared" si="667"/>
        <v>47.629999999999093</v>
      </c>
      <c r="U4765" s="1">
        <f>Q4765/MainSheet!$C$22</f>
        <v>1</v>
      </c>
    </row>
    <row r="4766" spans="7:21">
      <c r="G4766">
        <f t="shared" si="668"/>
        <v>47.639999999999091</v>
      </c>
      <c r="H4766">
        <f t="shared" si="669"/>
        <v>198000</v>
      </c>
      <c r="I4766" s="2">
        <f>MIN(MainSheet!$C$10/MainSheet!$C$9,MainSheet!$K$9*60)</f>
        <v>660</v>
      </c>
      <c r="J4766" s="1">
        <f>IF(G4766&gt;MainSheet!$C$11,IF(J4765&gt;=0.999,1,(G4766-MainSheet!$C$11)*I4766/$B$2/60),0)</f>
        <v>1</v>
      </c>
      <c r="K4766" s="1">
        <f>IF(G4766&gt;MainSheet!$C$11+$B$6,IF(K4765&gt;=0.999,1,(G4766-MainSheet!$C$11-$B$6)*I4766/$C$2/60),0)</f>
        <v>1</v>
      </c>
      <c r="L4766" s="1">
        <f>IF(G4766&gt;MainSheet!$C$11+$B$6+$C$6,IF(L4765&gt;=0.999,1,(G4766-MainSheet!$C$11-$B$6-$C$6)*I4766/$D$2/60),0)</f>
        <v>1</v>
      </c>
      <c r="M4766">
        <f t="shared" si="670"/>
        <v>1</v>
      </c>
      <c r="N4766" s="2">
        <f t="shared" si="671"/>
        <v>3721.0526315789471</v>
      </c>
      <c r="O4766">
        <f t="shared" si="674"/>
        <v>977.02127659574455</v>
      </c>
      <c r="P4766">
        <f t="shared" si="672"/>
        <v>192000</v>
      </c>
      <c r="Q4766" s="2">
        <f t="shared" si="673"/>
        <v>196698.0739081747</v>
      </c>
      <c r="R4766">
        <f>Q4766/MainSheet!$C$8*(G4766-G4765)+R4765</f>
        <v>7695.8173081286932</v>
      </c>
      <c r="S4766">
        <f t="shared" si="675"/>
        <v>124205.54312247704</v>
      </c>
      <c r="T4766">
        <f t="shared" si="667"/>
        <v>47.639999999999091</v>
      </c>
      <c r="U4766" s="1">
        <f>Q4766/MainSheet!$C$22</f>
        <v>1</v>
      </c>
    </row>
    <row r="4767" spans="7:21">
      <c r="G4767">
        <f t="shared" si="668"/>
        <v>47.649999999999089</v>
      </c>
      <c r="H4767">
        <f t="shared" si="669"/>
        <v>198000</v>
      </c>
      <c r="I4767" s="2">
        <f>MIN(MainSheet!$C$10/MainSheet!$C$9,MainSheet!$K$9*60)</f>
        <v>660</v>
      </c>
      <c r="J4767" s="1">
        <f>IF(G4767&gt;MainSheet!$C$11,IF(J4766&gt;=0.999,1,(G4767-MainSheet!$C$11)*I4767/$B$2/60),0)</f>
        <v>1</v>
      </c>
      <c r="K4767" s="1">
        <f>IF(G4767&gt;MainSheet!$C$11+$B$6,IF(K4766&gt;=0.999,1,(G4767-MainSheet!$C$11-$B$6)*I4767/$C$2/60),0)</f>
        <v>1</v>
      </c>
      <c r="L4767" s="1">
        <f>IF(G4767&gt;MainSheet!$C$11+$B$6+$C$6,IF(L4766&gt;=0.999,1,(G4767-MainSheet!$C$11-$B$6-$C$6)*I4767/$D$2/60),0)</f>
        <v>1</v>
      </c>
      <c r="M4767">
        <f t="shared" si="670"/>
        <v>1</v>
      </c>
      <c r="N4767" s="2">
        <f t="shared" si="671"/>
        <v>3721.0526315789471</v>
      </c>
      <c r="O4767">
        <f t="shared" si="674"/>
        <v>977.02127659574455</v>
      </c>
      <c r="P4767">
        <f t="shared" si="672"/>
        <v>192000</v>
      </c>
      <c r="Q4767" s="2">
        <f t="shared" si="673"/>
        <v>196698.0739081747</v>
      </c>
      <c r="R4767">
        <f>Q4767/MainSheet!$C$8*(G4767-G4766)+R4766</f>
        <v>7697.848554619527</v>
      </c>
      <c r="S4767">
        <f t="shared" si="675"/>
        <v>124238.32613479508</v>
      </c>
      <c r="T4767">
        <f t="shared" si="667"/>
        <v>47.649999999999089</v>
      </c>
      <c r="U4767" s="1">
        <f>Q4767/MainSheet!$C$22</f>
        <v>1</v>
      </c>
    </row>
    <row r="4768" spans="7:21">
      <c r="G4768">
        <f t="shared" si="668"/>
        <v>47.659999999999087</v>
      </c>
      <c r="H4768">
        <f t="shared" si="669"/>
        <v>198000</v>
      </c>
      <c r="I4768" s="2">
        <f>MIN(MainSheet!$C$10/MainSheet!$C$9,MainSheet!$K$9*60)</f>
        <v>660</v>
      </c>
      <c r="J4768" s="1">
        <f>IF(G4768&gt;MainSheet!$C$11,IF(J4767&gt;=0.999,1,(G4768-MainSheet!$C$11)*I4768/$B$2/60),0)</f>
        <v>1</v>
      </c>
      <c r="K4768" s="1">
        <f>IF(G4768&gt;MainSheet!$C$11+$B$6,IF(K4767&gt;=0.999,1,(G4768-MainSheet!$C$11-$B$6)*I4768/$C$2/60),0)</f>
        <v>1</v>
      </c>
      <c r="L4768" s="1">
        <f>IF(G4768&gt;MainSheet!$C$11+$B$6+$C$6,IF(L4767&gt;=0.999,1,(G4768-MainSheet!$C$11-$B$6-$C$6)*I4768/$D$2/60),0)</f>
        <v>1</v>
      </c>
      <c r="M4768">
        <f t="shared" si="670"/>
        <v>1</v>
      </c>
      <c r="N4768" s="2">
        <f t="shared" si="671"/>
        <v>3721.0526315789471</v>
      </c>
      <c r="O4768">
        <f t="shared" si="674"/>
        <v>977.02127659574455</v>
      </c>
      <c r="P4768">
        <f t="shared" si="672"/>
        <v>192000</v>
      </c>
      <c r="Q4768" s="2">
        <f t="shared" si="673"/>
        <v>196698.0739081747</v>
      </c>
      <c r="R4768">
        <f>Q4768/MainSheet!$C$8*(G4768-G4767)+R4767</f>
        <v>7699.8798011103609</v>
      </c>
      <c r="S4768">
        <f t="shared" si="675"/>
        <v>124271.10914711311</v>
      </c>
      <c r="T4768">
        <f t="shared" si="667"/>
        <v>47.659999999999087</v>
      </c>
      <c r="U4768" s="1">
        <f>Q4768/MainSheet!$C$22</f>
        <v>1</v>
      </c>
    </row>
    <row r="4769" spans="7:21">
      <c r="G4769">
        <f t="shared" si="668"/>
        <v>47.669999999999085</v>
      </c>
      <c r="H4769">
        <f t="shared" si="669"/>
        <v>198000</v>
      </c>
      <c r="I4769" s="2">
        <f>MIN(MainSheet!$C$10/MainSheet!$C$9,MainSheet!$K$9*60)</f>
        <v>660</v>
      </c>
      <c r="J4769" s="1">
        <f>IF(G4769&gt;MainSheet!$C$11,IF(J4768&gt;=0.999,1,(G4769-MainSheet!$C$11)*I4769/$B$2/60),0)</f>
        <v>1</v>
      </c>
      <c r="K4769" s="1">
        <f>IF(G4769&gt;MainSheet!$C$11+$B$6,IF(K4768&gt;=0.999,1,(G4769-MainSheet!$C$11-$B$6)*I4769/$C$2/60),0)</f>
        <v>1</v>
      </c>
      <c r="L4769" s="1">
        <f>IF(G4769&gt;MainSheet!$C$11+$B$6+$C$6,IF(L4768&gt;=0.999,1,(G4769-MainSheet!$C$11-$B$6-$C$6)*I4769/$D$2/60),0)</f>
        <v>1</v>
      </c>
      <c r="M4769">
        <f t="shared" si="670"/>
        <v>1</v>
      </c>
      <c r="N4769" s="2">
        <f t="shared" si="671"/>
        <v>3721.0526315789471</v>
      </c>
      <c r="O4769">
        <f t="shared" si="674"/>
        <v>977.02127659574455</v>
      </c>
      <c r="P4769">
        <f t="shared" si="672"/>
        <v>192000</v>
      </c>
      <c r="Q4769" s="2">
        <f t="shared" si="673"/>
        <v>196698.0739081747</v>
      </c>
      <c r="R4769">
        <f>Q4769/MainSheet!$C$8*(G4769-G4768)+R4768</f>
        <v>7701.9110476011947</v>
      </c>
      <c r="S4769">
        <f t="shared" si="675"/>
        <v>124303.89215943114</v>
      </c>
      <c r="T4769">
        <f t="shared" si="667"/>
        <v>47.669999999999085</v>
      </c>
      <c r="U4769" s="1">
        <f>Q4769/MainSheet!$C$22</f>
        <v>1</v>
      </c>
    </row>
    <row r="4770" spans="7:21">
      <c r="G4770">
        <f t="shared" si="668"/>
        <v>47.679999999999083</v>
      </c>
      <c r="H4770">
        <f t="shared" si="669"/>
        <v>198000</v>
      </c>
      <c r="I4770" s="2">
        <f>MIN(MainSheet!$C$10/MainSheet!$C$9,MainSheet!$K$9*60)</f>
        <v>660</v>
      </c>
      <c r="J4770" s="1">
        <f>IF(G4770&gt;MainSheet!$C$11,IF(J4769&gt;=0.999,1,(G4770-MainSheet!$C$11)*I4770/$B$2/60),0)</f>
        <v>1</v>
      </c>
      <c r="K4770" s="1">
        <f>IF(G4770&gt;MainSheet!$C$11+$B$6,IF(K4769&gt;=0.999,1,(G4770-MainSheet!$C$11-$B$6)*I4770/$C$2/60),0)</f>
        <v>1</v>
      </c>
      <c r="L4770" s="1">
        <f>IF(G4770&gt;MainSheet!$C$11+$B$6+$C$6,IF(L4769&gt;=0.999,1,(G4770-MainSheet!$C$11-$B$6-$C$6)*I4770/$D$2/60),0)</f>
        <v>1</v>
      </c>
      <c r="M4770">
        <f t="shared" si="670"/>
        <v>1</v>
      </c>
      <c r="N4770" s="2">
        <f t="shared" si="671"/>
        <v>3721.0526315789471</v>
      </c>
      <c r="O4770">
        <f t="shared" si="674"/>
        <v>977.02127659574455</v>
      </c>
      <c r="P4770">
        <f t="shared" si="672"/>
        <v>192000</v>
      </c>
      <c r="Q4770" s="2">
        <f t="shared" si="673"/>
        <v>196698.0739081747</v>
      </c>
      <c r="R4770">
        <f>Q4770/MainSheet!$C$8*(G4770-G4769)+R4769</f>
        <v>7703.9422940920285</v>
      </c>
      <c r="S4770">
        <f t="shared" si="675"/>
        <v>124336.67517174917</v>
      </c>
      <c r="T4770">
        <f t="shared" si="667"/>
        <v>47.679999999999083</v>
      </c>
      <c r="U4770" s="1">
        <f>Q4770/MainSheet!$C$22</f>
        <v>1</v>
      </c>
    </row>
    <row r="4771" spans="7:21">
      <c r="G4771">
        <f t="shared" si="668"/>
        <v>47.689999999999081</v>
      </c>
      <c r="H4771">
        <f t="shared" si="669"/>
        <v>198000</v>
      </c>
      <c r="I4771" s="2">
        <f>MIN(MainSheet!$C$10/MainSheet!$C$9,MainSheet!$K$9*60)</f>
        <v>660</v>
      </c>
      <c r="J4771" s="1">
        <f>IF(G4771&gt;MainSheet!$C$11,IF(J4770&gt;=0.999,1,(G4771-MainSheet!$C$11)*I4771/$B$2/60),0)</f>
        <v>1</v>
      </c>
      <c r="K4771" s="1">
        <f>IF(G4771&gt;MainSheet!$C$11+$B$6,IF(K4770&gt;=0.999,1,(G4771-MainSheet!$C$11-$B$6)*I4771/$C$2/60),0)</f>
        <v>1</v>
      </c>
      <c r="L4771" s="1">
        <f>IF(G4771&gt;MainSheet!$C$11+$B$6+$C$6,IF(L4770&gt;=0.999,1,(G4771-MainSheet!$C$11-$B$6-$C$6)*I4771/$D$2/60),0)</f>
        <v>1</v>
      </c>
      <c r="M4771">
        <f t="shared" si="670"/>
        <v>1</v>
      </c>
      <c r="N4771" s="2">
        <f t="shared" si="671"/>
        <v>3721.0526315789471</v>
      </c>
      <c r="O4771">
        <f t="shared" si="674"/>
        <v>977.02127659574455</v>
      </c>
      <c r="P4771">
        <f t="shared" si="672"/>
        <v>192000</v>
      </c>
      <c r="Q4771" s="2">
        <f t="shared" si="673"/>
        <v>196698.0739081747</v>
      </c>
      <c r="R4771">
        <f>Q4771/MainSheet!$C$8*(G4771-G4770)+R4770</f>
        <v>7705.9735405828624</v>
      </c>
      <c r="S4771">
        <f t="shared" si="675"/>
        <v>124369.4581840672</v>
      </c>
      <c r="T4771">
        <f t="shared" si="667"/>
        <v>47.689999999999081</v>
      </c>
      <c r="U4771" s="1">
        <f>Q4771/MainSheet!$C$22</f>
        <v>1</v>
      </c>
    </row>
    <row r="4772" spans="7:21">
      <c r="G4772">
        <f t="shared" si="668"/>
        <v>47.699999999999079</v>
      </c>
      <c r="H4772">
        <f t="shared" si="669"/>
        <v>198000</v>
      </c>
      <c r="I4772" s="2">
        <f>MIN(MainSheet!$C$10/MainSheet!$C$9,MainSheet!$K$9*60)</f>
        <v>660</v>
      </c>
      <c r="J4772" s="1">
        <f>IF(G4772&gt;MainSheet!$C$11,IF(J4771&gt;=0.999,1,(G4772-MainSheet!$C$11)*I4772/$B$2/60),0)</f>
        <v>1</v>
      </c>
      <c r="K4772" s="1">
        <f>IF(G4772&gt;MainSheet!$C$11+$B$6,IF(K4771&gt;=0.999,1,(G4772-MainSheet!$C$11-$B$6)*I4772/$C$2/60),0)</f>
        <v>1</v>
      </c>
      <c r="L4772" s="1">
        <f>IF(G4772&gt;MainSheet!$C$11+$B$6+$C$6,IF(L4771&gt;=0.999,1,(G4772-MainSheet!$C$11-$B$6-$C$6)*I4772/$D$2/60),0)</f>
        <v>1</v>
      </c>
      <c r="M4772">
        <f t="shared" si="670"/>
        <v>1</v>
      </c>
      <c r="N4772" s="2">
        <f t="shared" si="671"/>
        <v>3721.0526315789471</v>
      </c>
      <c r="O4772">
        <f t="shared" si="674"/>
        <v>977.02127659574455</v>
      </c>
      <c r="P4772">
        <f t="shared" si="672"/>
        <v>192000</v>
      </c>
      <c r="Q4772" s="2">
        <f t="shared" si="673"/>
        <v>196698.0739081747</v>
      </c>
      <c r="R4772">
        <f>Q4772/MainSheet!$C$8*(G4772-G4771)+R4771</f>
        <v>7708.0047870736962</v>
      </c>
      <c r="S4772">
        <f t="shared" si="675"/>
        <v>124402.24119638524</v>
      </c>
      <c r="T4772">
        <f t="shared" si="667"/>
        <v>47.699999999999079</v>
      </c>
      <c r="U4772" s="1">
        <f>Q4772/MainSheet!$C$22</f>
        <v>1</v>
      </c>
    </row>
    <row r="4773" spans="7:21">
      <c r="G4773">
        <f t="shared" si="668"/>
        <v>47.709999999999077</v>
      </c>
      <c r="H4773">
        <f t="shared" si="669"/>
        <v>198000</v>
      </c>
      <c r="I4773" s="2">
        <f>MIN(MainSheet!$C$10/MainSheet!$C$9,MainSheet!$K$9*60)</f>
        <v>660</v>
      </c>
      <c r="J4773" s="1">
        <f>IF(G4773&gt;MainSheet!$C$11,IF(J4772&gt;=0.999,1,(G4773-MainSheet!$C$11)*I4773/$B$2/60),0)</f>
        <v>1</v>
      </c>
      <c r="K4773" s="1">
        <f>IF(G4773&gt;MainSheet!$C$11+$B$6,IF(K4772&gt;=0.999,1,(G4773-MainSheet!$C$11-$B$6)*I4773/$C$2/60),0)</f>
        <v>1</v>
      </c>
      <c r="L4773" s="1">
        <f>IF(G4773&gt;MainSheet!$C$11+$B$6+$C$6,IF(L4772&gt;=0.999,1,(G4773-MainSheet!$C$11-$B$6-$C$6)*I4773/$D$2/60),0)</f>
        <v>1</v>
      </c>
      <c r="M4773">
        <f t="shared" si="670"/>
        <v>1</v>
      </c>
      <c r="N4773" s="2">
        <f t="shared" si="671"/>
        <v>3721.0526315789471</v>
      </c>
      <c r="O4773">
        <f t="shared" si="674"/>
        <v>977.02127659574455</v>
      </c>
      <c r="P4773">
        <f t="shared" si="672"/>
        <v>192000</v>
      </c>
      <c r="Q4773" s="2">
        <f t="shared" si="673"/>
        <v>196698.0739081747</v>
      </c>
      <c r="R4773">
        <f>Q4773/MainSheet!$C$8*(G4773-G4772)+R4772</f>
        <v>7710.03603356453</v>
      </c>
      <c r="S4773">
        <f t="shared" si="675"/>
        <v>124435.02420870327</v>
      </c>
      <c r="T4773">
        <f t="shared" si="667"/>
        <v>47.709999999999077</v>
      </c>
      <c r="U4773" s="1">
        <f>Q4773/MainSheet!$C$22</f>
        <v>1</v>
      </c>
    </row>
    <row r="4774" spans="7:21">
      <c r="G4774">
        <f t="shared" si="668"/>
        <v>47.719999999999075</v>
      </c>
      <c r="H4774">
        <f t="shared" si="669"/>
        <v>198000</v>
      </c>
      <c r="I4774" s="2">
        <f>MIN(MainSheet!$C$10/MainSheet!$C$9,MainSheet!$K$9*60)</f>
        <v>660</v>
      </c>
      <c r="J4774" s="1">
        <f>IF(G4774&gt;MainSheet!$C$11,IF(J4773&gt;=0.999,1,(G4774-MainSheet!$C$11)*I4774/$B$2/60),0)</f>
        <v>1</v>
      </c>
      <c r="K4774" s="1">
        <f>IF(G4774&gt;MainSheet!$C$11+$B$6,IF(K4773&gt;=0.999,1,(G4774-MainSheet!$C$11-$B$6)*I4774/$C$2/60),0)</f>
        <v>1</v>
      </c>
      <c r="L4774" s="1">
        <f>IF(G4774&gt;MainSheet!$C$11+$B$6+$C$6,IF(L4773&gt;=0.999,1,(G4774-MainSheet!$C$11-$B$6-$C$6)*I4774/$D$2/60),0)</f>
        <v>1</v>
      </c>
      <c r="M4774">
        <f t="shared" si="670"/>
        <v>1</v>
      </c>
      <c r="N4774" s="2">
        <f t="shared" si="671"/>
        <v>3721.0526315789471</v>
      </c>
      <c r="O4774">
        <f t="shared" si="674"/>
        <v>977.02127659574455</v>
      </c>
      <c r="P4774">
        <f t="shared" si="672"/>
        <v>192000</v>
      </c>
      <c r="Q4774" s="2">
        <f t="shared" si="673"/>
        <v>196698.0739081747</v>
      </c>
      <c r="R4774">
        <f>Q4774/MainSheet!$C$8*(G4774-G4773)+R4773</f>
        <v>7712.0672800553639</v>
      </c>
      <c r="S4774">
        <f t="shared" si="675"/>
        <v>124467.8072210213</v>
      </c>
      <c r="T4774">
        <f t="shared" si="667"/>
        <v>47.719999999999075</v>
      </c>
      <c r="U4774" s="1">
        <f>Q4774/MainSheet!$C$22</f>
        <v>1</v>
      </c>
    </row>
    <row r="4775" spans="7:21">
      <c r="G4775">
        <f t="shared" si="668"/>
        <v>47.729999999999073</v>
      </c>
      <c r="H4775">
        <f t="shared" si="669"/>
        <v>198000</v>
      </c>
      <c r="I4775" s="2">
        <f>MIN(MainSheet!$C$10/MainSheet!$C$9,MainSheet!$K$9*60)</f>
        <v>660</v>
      </c>
      <c r="J4775" s="1">
        <f>IF(G4775&gt;MainSheet!$C$11,IF(J4774&gt;=0.999,1,(G4775-MainSheet!$C$11)*I4775/$B$2/60),0)</f>
        <v>1</v>
      </c>
      <c r="K4775" s="1">
        <f>IF(G4775&gt;MainSheet!$C$11+$B$6,IF(K4774&gt;=0.999,1,(G4775-MainSheet!$C$11-$B$6)*I4775/$C$2/60),0)</f>
        <v>1</v>
      </c>
      <c r="L4775" s="1">
        <f>IF(G4775&gt;MainSheet!$C$11+$B$6+$C$6,IF(L4774&gt;=0.999,1,(G4775-MainSheet!$C$11-$B$6-$C$6)*I4775/$D$2/60),0)</f>
        <v>1</v>
      </c>
      <c r="M4775">
        <f t="shared" si="670"/>
        <v>1</v>
      </c>
      <c r="N4775" s="2">
        <f t="shared" si="671"/>
        <v>3721.0526315789471</v>
      </c>
      <c r="O4775">
        <f t="shared" si="674"/>
        <v>977.02127659574455</v>
      </c>
      <c r="P4775">
        <f t="shared" si="672"/>
        <v>192000</v>
      </c>
      <c r="Q4775" s="2">
        <f t="shared" si="673"/>
        <v>196698.0739081747</v>
      </c>
      <c r="R4775">
        <f>Q4775/MainSheet!$C$8*(G4775-G4774)+R4774</f>
        <v>7714.0985265461977</v>
      </c>
      <c r="S4775">
        <f t="shared" si="675"/>
        <v>124500.59023333933</v>
      </c>
      <c r="T4775">
        <f t="shared" si="667"/>
        <v>47.729999999999073</v>
      </c>
      <c r="U4775" s="1">
        <f>Q4775/MainSheet!$C$22</f>
        <v>1</v>
      </c>
    </row>
    <row r="4776" spans="7:21">
      <c r="G4776">
        <f t="shared" si="668"/>
        <v>47.739999999999071</v>
      </c>
      <c r="H4776">
        <f t="shared" si="669"/>
        <v>198000</v>
      </c>
      <c r="I4776" s="2">
        <f>MIN(MainSheet!$C$10/MainSheet!$C$9,MainSheet!$K$9*60)</f>
        <v>660</v>
      </c>
      <c r="J4776" s="1">
        <f>IF(G4776&gt;MainSheet!$C$11,IF(J4775&gt;=0.999,1,(G4776-MainSheet!$C$11)*I4776/$B$2/60),0)</f>
        <v>1</v>
      </c>
      <c r="K4776" s="1">
        <f>IF(G4776&gt;MainSheet!$C$11+$B$6,IF(K4775&gt;=0.999,1,(G4776-MainSheet!$C$11-$B$6)*I4776/$C$2/60),0)</f>
        <v>1</v>
      </c>
      <c r="L4776" s="1">
        <f>IF(G4776&gt;MainSheet!$C$11+$B$6+$C$6,IF(L4775&gt;=0.999,1,(G4776-MainSheet!$C$11-$B$6-$C$6)*I4776/$D$2/60),0)</f>
        <v>1</v>
      </c>
      <c r="M4776">
        <f t="shared" si="670"/>
        <v>1</v>
      </c>
      <c r="N4776" s="2">
        <f t="shared" si="671"/>
        <v>3721.0526315789471</v>
      </c>
      <c r="O4776">
        <f t="shared" si="674"/>
        <v>977.02127659574455</v>
      </c>
      <c r="P4776">
        <f t="shared" si="672"/>
        <v>192000</v>
      </c>
      <c r="Q4776" s="2">
        <f t="shared" si="673"/>
        <v>196698.0739081747</v>
      </c>
      <c r="R4776">
        <f>Q4776/MainSheet!$C$8*(G4776-G4775)+R4775</f>
        <v>7716.1297730370316</v>
      </c>
      <c r="S4776">
        <f t="shared" si="675"/>
        <v>124533.37324565736</v>
      </c>
      <c r="T4776">
        <f t="shared" si="667"/>
        <v>47.739999999999071</v>
      </c>
      <c r="U4776" s="1">
        <f>Q4776/MainSheet!$C$22</f>
        <v>1</v>
      </c>
    </row>
    <row r="4777" spans="7:21">
      <c r="G4777">
        <f t="shared" si="668"/>
        <v>47.749999999999069</v>
      </c>
      <c r="H4777">
        <f t="shared" si="669"/>
        <v>198000</v>
      </c>
      <c r="I4777" s="2">
        <f>MIN(MainSheet!$C$10/MainSheet!$C$9,MainSheet!$K$9*60)</f>
        <v>660</v>
      </c>
      <c r="J4777" s="1">
        <f>IF(G4777&gt;MainSheet!$C$11,IF(J4776&gt;=0.999,1,(G4777-MainSheet!$C$11)*I4777/$B$2/60),0)</f>
        <v>1</v>
      </c>
      <c r="K4777" s="1">
        <f>IF(G4777&gt;MainSheet!$C$11+$B$6,IF(K4776&gt;=0.999,1,(G4777-MainSheet!$C$11-$B$6)*I4777/$C$2/60),0)</f>
        <v>1</v>
      </c>
      <c r="L4777" s="1">
        <f>IF(G4777&gt;MainSheet!$C$11+$B$6+$C$6,IF(L4776&gt;=0.999,1,(G4777-MainSheet!$C$11-$B$6-$C$6)*I4777/$D$2/60),0)</f>
        <v>1</v>
      </c>
      <c r="M4777">
        <f t="shared" si="670"/>
        <v>1</v>
      </c>
      <c r="N4777" s="2">
        <f t="shared" si="671"/>
        <v>3721.0526315789471</v>
      </c>
      <c r="O4777">
        <f t="shared" si="674"/>
        <v>977.02127659574455</v>
      </c>
      <c r="P4777">
        <f t="shared" si="672"/>
        <v>192000</v>
      </c>
      <c r="Q4777" s="2">
        <f t="shared" si="673"/>
        <v>196698.0739081747</v>
      </c>
      <c r="R4777">
        <f>Q4777/MainSheet!$C$8*(G4777-G4776)+R4776</f>
        <v>7718.1610195278654</v>
      </c>
      <c r="S4777">
        <f t="shared" si="675"/>
        <v>124566.1562579754</v>
      </c>
      <c r="T4777">
        <f t="shared" si="667"/>
        <v>47.749999999999069</v>
      </c>
      <c r="U4777" s="1">
        <f>Q4777/MainSheet!$C$22</f>
        <v>1</v>
      </c>
    </row>
    <row r="4778" spans="7:21">
      <c r="G4778">
        <f t="shared" si="668"/>
        <v>47.759999999999067</v>
      </c>
      <c r="H4778">
        <f t="shared" si="669"/>
        <v>198000</v>
      </c>
      <c r="I4778" s="2">
        <f>MIN(MainSheet!$C$10/MainSheet!$C$9,MainSheet!$K$9*60)</f>
        <v>660</v>
      </c>
      <c r="J4778" s="1">
        <f>IF(G4778&gt;MainSheet!$C$11,IF(J4777&gt;=0.999,1,(G4778-MainSheet!$C$11)*I4778/$B$2/60),0)</f>
        <v>1</v>
      </c>
      <c r="K4778" s="1">
        <f>IF(G4778&gt;MainSheet!$C$11+$B$6,IF(K4777&gt;=0.999,1,(G4778-MainSheet!$C$11-$B$6)*I4778/$C$2/60),0)</f>
        <v>1</v>
      </c>
      <c r="L4778" s="1">
        <f>IF(G4778&gt;MainSheet!$C$11+$B$6+$C$6,IF(L4777&gt;=0.999,1,(G4778-MainSheet!$C$11-$B$6-$C$6)*I4778/$D$2/60),0)</f>
        <v>1</v>
      </c>
      <c r="M4778">
        <f t="shared" si="670"/>
        <v>1</v>
      </c>
      <c r="N4778" s="2">
        <f t="shared" si="671"/>
        <v>3721.0526315789471</v>
      </c>
      <c r="O4778">
        <f t="shared" si="674"/>
        <v>977.02127659574455</v>
      </c>
      <c r="P4778">
        <f t="shared" si="672"/>
        <v>192000</v>
      </c>
      <c r="Q4778" s="2">
        <f t="shared" si="673"/>
        <v>196698.0739081747</v>
      </c>
      <c r="R4778">
        <f>Q4778/MainSheet!$C$8*(G4778-G4777)+R4777</f>
        <v>7720.1922660186992</v>
      </c>
      <c r="S4778">
        <f t="shared" si="675"/>
        <v>124598.93927029343</v>
      </c>
      <c r="T4778">
        <f t="shared" si="667"/>
        <v>47.759999999999067</v>
      </c>
      <c r="U4778" s="1">
        <f>Q4778/MainSheet!$C$22</f>
        <v>1</v>
      </c>
    </row>
    <row r="4779" spans="7:21">
      <c r="G4779">
        <f t="shared" si="668"/>
        <v>47.769999999999065</v>
      </c>
      <c r="H4779">
        <f t="shared" si="669"/>
        <v>198000</v>
      </c>
      <c r="I4779" s="2">
        <f>MIN(MainSheet!$C$10/MainSheet!$C$9,MainSheet!$K$9*60)</f>
        <v>660</v>
      </c>
      <c r="J4779" s="1">
        <f>IF(G4779&gt;MainSheet!$C$11,IF(J4778&gt;=0.999,1,(G4779-MainSheet!$C$11)*I4779/$B$2/60),0)</f>
        <v>1</v>
      </c>
      <c r="K4779" s="1">
        <f>IF(G4779&gt;MainSheet!$C$11+$B$6,IF(K4778&gt;=0.999,1,(G4779-MainSheet!$C$11-$B$6)*I4779/$C$2/60),0)</f>
        <v>1</v>
      </c>
      <c r="L4779" s="1">
        <f>IF(G4779&gt;MainSheet!$C$11+$B$6+$C$6,IF(L4778&gt;=0.999,1,(G4779-MainSheet!$C$11-$B$6-$C$6)*I4779/$D$2/60),0)</f>
        <v>1</v>
      </c>
      <c r="M4779">
        <f t="shared" si="670"/>
        <v>1</v>
      </c>
      <c r="N4779" s="2">
        <f t="shared" si="671"/>
        <v>3721.0526315789471</v>
      </c>
      <c r="O4779">
        <f t="shared" si="674"/>
        <v>977.02127659574455</v>
      </c>
      <c r="P4779">
        <f t="shared" si="672"/>
        <v>192000</v>
      </c>
      <c r="Q4779" s="2">
        <f t="shared" si="673"/>
        <v>196698.0739081747</v>
      </c>
      <c r="R4779">
        <f>Q4779/MainSheet!$C$8*(G4779-G4778)+R4778</f>
        <v>7722.2235125095331</v>
      </c>
      <c r="S4779">
        <f t="shared" si="675"/>
        <v>124631.72228261146</v>
      </c>
      <c r="T4779">
        <f t="shared" si="667"/>
        <v>47.769999999999065</v>
      </c>
      <c r="U4779" s="1">
        <f>Q4779/MainSheet!$C$22</f>
        <v>1</v>
      </c>
    </row>
    <row r="4780" spans="7:21">
      <c r="G4780">
        <f t="shared" si="668"/>
        <v>47.779999999999063</v>
      </c>
      <c r="H4780">
        <f t="shared" si="669"/>
        <v>198000</v>
      </c>
      <c r="I4780" s="2">
        <f>MIN(MainSheet!$C$10/MainSheet!$C$9,MainSheet!$K$9*60)</f>
        <v>660</v>
      </c>
      <c r="J4780" s="1">
        <f>IF(G4780&gt;MainSheet!$C$11,IF(J4779&gt;=0.999,1,(G4780-MainSheet!$C$11)*I4780/$B$2/60),0)</f>
        <v>1</v>
      </c>
      <c r="K4780" s="1">
        <f>IF(G4780&gt;MainSheet!$C$11+$B$6,IF(K4779&gt;=0.999,1,(G4780-MainSheet!$C$11-$B$6)*I4780/$C$2/60),0)</f>
        <v>1</v>
      </c>
      <c r="L4780" s="1">
        <f>IF(G4780&gt;MainSheet!$C$11+$B$6+$C$6,IF(L4779&gt;=0.999,1,(G4780-MainSheet!$C$11-$B$6-$C$6)*I4780/$D$2/60),0)</f>
        <v>1</v>
      </c>
      <c r="M4780">
        <f t="shared" si="670"/>
        <v>1</v>
      </c>
      <c r="N4780" s="2">
        <f t="shared" si="671"/>
        <v>3721.0526315789471</v>
      </c>
      <c r="O4780">
        <f t="shared" si="674"/>
        <v>977.02127659574455</v>
      </c>
      <c r="P4780">
        <f t="shared" si="672"/>
        <v>192000</v>
      </c>
      <c r="Q4780" s="2">
        <f t="shared" si="673"/>
        <v>196698.0739081747</v>
      </c>
      <c r="R4780">
        <f>Q4780/MainSheet!$C$8*(G4780-G4779)+R4779</f>
        <v>7724.2547590003669</v>
      </c>
      <c r="S4780">
        <f t="shared" si="675"/>
        <v>124664.50529492949</v>
      </c>
      <c r="T4780">
        <f t="shared" si="667"/>
        <v>47.779999999999063</v>
      </c>
      <c r="U4780" s="1">
        <f>Q4780/MainSheet!$C$22</f>
        <v>1</v>
      </c>
    </row>
    <row r="4781" spans="7:21">
      <c r="G4781">
        <f t="shared" si="668"/>
        <v>47.789999999999061</v>
      </c>
      <c r="H4781">
        <f t="shared" si="669"/>
        <v>198000</v>
      </c>
      <c r="I4781" s="2">
        <f>MIN(MainSheet!$C$10/MainSheet!$C$9,MainSheet!$K$9*60)</f>
        <v>660</v>
      </c>
      <c r="J4781" s="1">
        <f>IF(G4781&gt;MainSheet!$C$11,IF(J4780&gt;=0.999,1,(G4781-MainSheet!$C$11)*I4781/$B$2/60),0)</f>
        <v>1</v>
      </c>
      <c r="K4781" s="1">
        <f>IF(G4781&gt;MainSheet!$C$11+$B$6,IF(K4780&gt;=0.999,1,(G4781-MainSheet!$C$11-$B$6)*I4781/$C$2/60),0)</f>
        <v>1</v>
      </c>
      <c r="L4781" s="1">
        <f>IF(G4781&gt;MainSheet!$C$11+$B$6+$C$6,IF(L4780&gt;=0.999,1,(G4781-MainSheet!$C$11-$B$6-$C$6)*I4781/$D$2/60),0)</f>
        <v>1</v>
      </c>
      <c r="M4781">
        <f t="shared" si="670"/>
        <v>1</v>
      </c>
      <c r="N4781" s="2">
        <f t="shared" si="671"/>
        <v>3721.0526315789471</v>
      </c>
      <c r="O4781">
        <f t="shared" si="674"/>
        <v>977.02127659574455</v>
      </c>
      <c r="P4781">
        <f t="shared" si="672"/>
        <v>192000</v>
      </c>
      <c r="Q4781" s="2">
        <f t="shared" si="673"/>
        <v>196698.0739081747</v>
      </c>
      <c r="R4781">
        <f>Q4781/MainSheet!$C$8*(G4781-G4780)+R4780</f>
        <v>7726.2860054912007</v>
      </c>
      <c r="S4781">
        <f t="shared" si="675"/>
        <v>124697.28830724752</v>
      </c>
      <c r="T4781">
        <f t="shared" si="667"/>
        <v>47.789999999999061</v>
      </c>
      <c r="U4781" s="1">
        <f>Q4781/MainSheet!$C$22</f>
        <v>1</v>
      </c>
    </row>
    <row r="4782" spans="7:21">
      <c r="G4782">
        <f t="shared" si="668"/>
        <v>47.799999999999059</v>
      </c>
      <c r="H4782">
        <f t="shared" si="669"/>
        <v>198000</v>
      </c>
      <c r="I4782" s="2">
        <f>MIN(MainSheet!$C$10/MainSheet!$C$9,MainSheet!$K$9*60)</f>
        <v>660</v>
      </c>
      <c r="J4782" s="1">
        <f>IF(G4782&gt;MainSheet!$C$11,IF(J4781&gt;=0.999,1,(G4782-MainSheet!$C$11)*I4782/$B$2/60),0)</f>
        <v>1</v>
      </c>
      <c r="K4782" s="1">
        <f>IF(G4782&gt;MainSheet!$C$11+$B$6,IF(K4781&gt;=0.999,1,(G4782-MainSheet!$C$11-$B$6)*I4782/$C$2/60),0)</f>
        <v>1</v>
      </c>
      <c r="L4782" s="1">
        <f>IF(G4782&gt;MainSheet!$C$11+$B$6+$C$6,IF(L4781&gt;=0.999,1,(G4782-MainSheet!$C$11-$B$6-$C$6)*I4782/$D$2/60),0)</f>
        <v>1</v>
      </c>
      <c r="M4782">
        <f t="shared" si="670"/>
        <v>1</v>
      </c>
      <c r="N4782" s="2">
        <f t="shared" si="671"/>
        <v>3721.0526315789471</v>
      </c>
      <c r="O4782">
        <f t="shared" si="674"/>
        <v>977.02127659574455</v>
      </c>
      <c r="P4782">
        <f t="shared" si="672"/>
        <v>192000</v>
      </c>
      <c r="Q4782" s="2">
        <f t="shared" si="673"/>
        <v>196698.0739081747</v>
      </c>
      <c r="R4782">
        <f>Q4782/MainSheet!$C$8*(G4782-G4781)+R4781</f>
        <v>7728.3172519820346</v>
      </c>
      <c r="S4782">
        <f t="shared" si="675"/>
        <v>124730.07131956556</v>
      </c>
      <c r="T4782">
        <f t="shared" si="667"/>
        <v>47.799999999999059</v>
      </c>
      <c r="U4782" s="1">
        <f>Q4782/MainSheet!$C$22</f>
        <v>1</v>
      </c>
    </row>
    <row r="4783" spans="7:21">
      <c r="G4783">
        <f t="shared" si="668"/>
        <v>47.809999999999057</v>
      </c>
      <c r="H4783">
        <f t="shared" si="669"/>
        <v>198000</v>
      </c>
      <c r="I4783" s="2">
        <f>MIN(MainSheet!$C$10/MainSheet!$C$9,MainSheet!$K$9*60)</f>
        <v>660</v>
      </c>
      <c r="J4783" s="1">
        <f>IF(G4783&gt;MainSheet!$C$11,IF(J4782&gt;=0.999,1,(G4783-MainSheet!$C$11)*I4783/$B$2/60),0)</f>
        <v>1</v>
      </c>
      <c r="K4783" s="1">
        <f>IF(G4783&gt;MainSheet!$C$11+$B$6,IF(K4782&gt;=0.999,1,(G4783-MainSheet!$C$11-$B$6)*I4783/$C$2/60),0)</f>
        <v>1</v>
      </c>
      <c r="L4783" s="1">
        <f>IF(G4783&gt;MainSheet!$C$11+$B$6+$C$6,IF(L4782&gt;=0.999,1,(G4783-MainSheet!$C$11-$B$6-$C$6)*I4783/$D$2/60),0)</f>
        <v>1</v>
      </c>
      <c r="M4783">
        <f t="shared" si="670"/>
        <v>1</v>
      </c>
      <c r="N4783" s="2">
        <f t="shared" si="671"/>
        <v>3721.0526315789471</v>
      </c>
      <c r="O4783">
        <f t="shared" si="674"/>
        <v>977.02127659574455</v>
      </c>
      <c r="P4783">
        <f t="shared" si="672"/>
        <v>192000</v>
      </c>
      <c r="Q4783" s="2">
        <f t="shared" si="673"/>
        <v>196698.0739081747</v>
      </c>
      <c r="R4783">
        <f>Q4783/MainSheet!$C$8*(G4783-G4782)+R4782</f>
        <v>7730.3484984728684</v>
      </c>
      <c r="S4783">
        <f t="shared" si="675"/>
        <v>124762.85433188359</v>
      </c>
      <c r="T4783">
        <f t="shared" si="667"/>
        <v>47.809999999999057</v>
      </c>
      <c r="U4783" s="1">
        <f>Q4783/MainSheet!$C$22</f>
        <v>1</v>
      </c>
    </row>
    <row r="4784" spans="7:21">
      <c r="G4784">
        <f t="shared" si="668"/>
        <v>47.819999999999055</v>
      </c>
      <c r="H4784">
        <f t="shared" si="669"/>
        <v>198000</v>
      </c>
      <c r="I4784" s="2">
        <f>MIN(MainSheet!$C$10/MainSheet!$C$9,MainSheet!$K$9*60)</f>
        <v>660</v>
      </c>
      <c r="J4784" s="1">
        <f>IF(G4784&gt;MainSheet!$C$11,IF(J4783&gt;=0.999,1,(G4784-MainSheet!$C$11)*I4784/$B$2/60),0)</f>
        <v>1</v>
      </c>
      <c r="K4784" s="1">
        <f>IF(G4784&gt;MainSheet!$C$11+$B$6,IF(K4783&gt;=0.999,1,(G4784-MainSheet!$C$11-$B$6)*I4784/$C$2/60),0)</f>
        <v>1</v>
      </c>
      <c r="L4784" s="1">
        <f>IF(G4784&gt;MainSheet!$C$11+$B$6+$C$6,IF(L4783&gt;=0.999,1,(G4784-MainSheet!$C$11-$B$6-$C$6)*I4784/$D$2/60),0)</f>
        <v>1</v>
      </c>
      <c r="M4784">
        <f t="shared" si="670"/>
        <v>1</v>
      </c>
      <c r="N4784" s="2">
        <f t="shared" si="671"/>
        <v>3721.0526315789471</v>
      </c>
      <c r="O4784">
        <f t="shared" si="674"/>
        <v>977.02127659574455</v>
      </c>
      <c r="P4784">
        <f t="shared" si="672"/>
        <v>192000</v>
      </c>
      <c r="Q4784" s="2">
        <f t="shared" si="673"/>
        <v>196698.0739081747</v>
      </c>
      <c r="R4784">
        <f>Q4784/MainSheet!$C$8*(G4784-G4783)+R4783</f>
        <v>7732.3797449637023</v>
      </c>
      <c r="S4784">
        <f t="shared" si="675"/>
        <v>124795.63734420162</v>
      </c>
      <c r="T4784">
        <f t="shared" si="667"/>
        <v>47.819999999999055</v>
      </c>
      <c r="U4784" s="1">
        <f>Q4784/MainSheet!$C$22</f>
        <v>1</v>
      </c>
    </row>
    <row r="4785" spans="7:21">
      <c r="G4785">
        <f t="shared" si="668"/>
        <v>47.829999999999053</v>
      </c>
      <c r="H4785">
        <f t="shared" si="669"/>
        <v>198000</v>
      </c>
      <c r="I4785" s="2">
        <f>MIN(MainSheet!$C$10/MainSheet!$C$9,MainSheet!$K$9*60)</f>
        <v>660</v>
      </c>
      <c r="J4785" s="1">
        <f>IF(G4785&gt;MainSheet!$C$11,IF(J4784&gt;=0.999,1,(G4785-MainSheet!$C$11)*I4785/$B$2/60),0)</f>
        <v>1</v>
      </c>
      <c r="K4785" s="1">
        <f>IF(G4785&gt;MainSheet!$C$11+$B$6,IF(K4784&gt;=0.999,1,(G4785-MainSheet!$C$11-$B$6)*I4785/$C$2/60),0)</f>
        <v>1</v>
      </c>
      <c r="L4785" s="1">
        <f>IF(G4785&gt;MainSheet!$C$11+$B$6+$C$6,IF(L4784&gt;=0.999,1,(G4785-MainSheet!$C$11-$B$6-$C$6)*I4785/$D$2/60),0)</f>
        <v>1</v>
      </c>
      <c r="M4785">
        <f t="shared" si="670"/>
        <v>1</v>
      </c>
      <c r="N4785" s="2">
        <f t="shared" si="671"/>
        <v>3721.0526315789471</v>
      </c>
      <c r="O4785">
        <f t="shared" si="674"/>
        <v>977.02127659574455</v>
      </c>
      <c r="P4785">
        <f t="shared" si="672"/>
        <v>192000</v>
      </c>
      <c r="Q4785" s="2">
        <f t="shared" si="673"/>
        <v>196698.0739081747</v>
      </c>
      <c r="R4785">
        <f>Q4785/MainSheet!$C$8*(G4785-G4784)+R4784</f>
        <v>7734.4109914545361</v>
      </c>
      <c r="S4785">
        <f t="shared" si="675"/>
        <v>124828.42035651965</v>
      </c>
      <c r="T4785">
        <f t="shared" si="667"/>
        <v>47.829999999999053</v>
      </c>
      <c r="U4785" s="1">
        <f>Q4785/MainSheet!$C$22</f>
        <v>1</v>
      </c>
    </row>
    <row r="4786" spans="7:21">
      <c r="G4786">
        <f t="shared" si="668"/>
        <v>47.839999999999051</v>
      </c>
      <c r="H4786">
        <f t="shared" si="669"/>
        <v>198000</v>
      </c>
      <c r="I4786" s="2">
        <f>MIN(MainSheet!$C$10/MainSheet!$C$9,MainSheet!$K$9*60)</f>
        <v>660</v>
      </c>
      <c r="J4786" s="1">
        <f>IF(G4786&gt;MainSheet!$C$11,IF(J4785&gt;=0.999,1,(G4786-MainSheet!$C$11)*I4786/$B$2/60),0)</f>
        <v>1</v>
      </c>
      <c r="K4786" s="1">
        <f>IF(G4786&gt;MainSheet!$C$11+$B$6,IF(K4785&gt;=0.999,1,(G4786-MainSheet!$C$11-$B$6)*I4786/$C$2/60),0)</f>
        <v>1</v>
      </c>
      <c r="L4786" s="1">
        <f>IF(G4786&gt;MainSheet!$C$11+$B$6+$C$6,IF(L4785&gt;=0.999,1,(G4786-MainSheet!$C$11-$B$6-$C$6)*I4786/$D$2/60),0)</f>
        <v>1</v>
      </c>
      <c r="M4786">
        <f t="shared" si="670"/>
        <v>1</v>
      </c>
      <c r="N4786" s="2">
        <f t="shared" si="671"/>
        <v>3721.0526315789471</v>
      </c>
      <c r="O4786">
        <f t="shared" si="674"/>
        <v>977.02127659574455</v>
      </c>
      <c r="P4786">
        <f t="shared" si="672"/>
        <v>192000</v>
      </c>
      <c r="Q4786" s="2">
        <f t="shared" si="673"/>
        <v>196698.0739081747</v>
      </c>
      <c r="R4786">
        <f>Q4786/MainSheet!$C$8*(G4786-G4785)+R4785</f>
        <v>7736.4422379453699</v>
      </c>
      <c r="S4786">
        <f t="shared" si="675"/>
        <v>124861.20336883768</v>
      </c>
      <c r="T4786">
        <f t="shared" si="667"/>
        <v>47.839999999999051</v>
      </c>
      <c r="U4786" s="1">
        <f>Q4786/MainSheet!$C$22</f>
        <v>1</v>
      </c>
    </row>
    <row r="4787" spans="7:21">
      <c r="G4787">
        <f t="shared" si="668"/>
        <v>47.849999999999049</v>
      </c>
      <c r="H4787">
        <f t="shared" si="669"/>
        <v>198000</v>
      </c>
      <c r="I4787" s="2">
        <f>MIN(MainSheet!$C$10/MainSheet!$C$9,MainSheet!$K$9*60)</f>
        <v>660</v>
      </c>
      <c r="J4787" s="1">
        <f>IF(G4787&gt;MainSheet!$C$11,IF(J4786&gt;=0.999,1,(G4787-MainSheet!$C$11)*I4787/$B$2/60),0)</f>
        <v>1</v>
      </c>
      <c r="K4787" s="1">
        <f>IF(G4787&gt;MainSheet!$C$11+$B$6,IF(K4786&gt;=0.999,1,(G4787-MainSheet!$C$11-$B$6)*I4787/$C$2/60),0)</f>
        <v>1</v>
      </c>
      <c r="L4787" s="1">
        <f>IF(G4787&gt;MainSheet!$C$11+$B$6+$C$6,IF(L4786&gt;=0.999,1,(G4787-MainSheet!$C$11-$B$6-$C$6)*I4787/$D$2/60),0)</f>
        <v>1</v>
      </c>
      <c r="M4787">
        <f t="shared" si="670"/>
        <v>1</v>
      </c>
      <c r="N4787" s="2">
        <f t="shared" si="671"/>
        <v>3721.0526315789471</v>
      </c>
      <c r="O4787">
        <f t="shared" si="674"/>
        <v>977.02127659574455</v>
      </c>
      <c r="P4787">
        <f t="shared" si="672"/>
        <v>192000</v>
      </c>
      <c r="Q4787" s="2">
        <f t="shared" si="673"/>
        <v>196698.0739081747</v>
      </c>
      <c r="R4787">
        <f>Q4787/MainSheet!$C$8*(G4787-G4786)+R4786</f>
        <v>7738.4734844362038</v>
      </c>
      <c r="S4787">
        <f t="shared" si="675"/>
        <v>124893.98638115572</v>
      </c>
      <c r="T4787">
        <f t="shared" si="667"/>
        <v>47.849999999999049</v>
      </c>
      <c r="U4787" s="1">
        <f>Q4787/MainSheet!$C$22</f>
        <v>1</v>
      </c>
    </row>
    <row r="4788" spans="7:21">
      <c r="G4788">
        <f t="shared" si="668"/>
        <v>47.859999999999047</v>
      </c>
      <c r="H4788">
        <f t="shared" si="669"/>
        <v>198000</v>
      </c>
      <c r="I4788" s="2">
        <f>MIN(MainSheet!$C$10/MainSheet!$C$9,MainSheet!$K$9*60)</f>
        <v>660</v>
      </c>
      <c r="J4788" s="1">
        <f>IF(G4788&gt;MainSheet!$C$11,IF(J4787&gt;=0.999,1,(G4788-MainSheet!$C$11)*I4788/$B$2/60),0)</f>
        <v>1</v>
      </c>
      <c r="K4788" s="1">
        <f>IF(G4788&gt;MainSheet!$C$11+$B$6,IF(K4787&gt;=0.999,1,(G4788-MainSheet!$C$11-$B$6)*I4788/$C$2/60),0)</f>
        <v>1</v>
      </c>
      <c r="L4788" s="1">
        <f>IF(G4788&gt;MainSheet!$C$11+$B$6+$C$6,IF(L4787&gt;=0.999,1,(G4788-MainSheet!$C$11-$B$6-$C$6)*I4788/$D$2/60),0)</f>
        <v>1</v>
      </c>
      <c r="M4788">
        <f t="shared" si="670"/>
        <v>1</v>
      </c>
      <c r="N4788" s="2">
        <f t="shared" si="671"/>
        <v>3721.0526315789471</v>
      </c>
      <c r="O4788">
        <f t="shared" si="674"/>
        <v>977.02127659574455</v>
      </c>
      <c r="P4788">
        <f t="shared" si="672"/>
        <v>192000</v>
      </c>
      <c r="Q4788" s="2">
        <f t="shared" si="673"/>
        <v>196698.0739081747</v>
      </c>
      <c r="R4788">
        <f>Q4788/MainSheet!$C$8*(G4788-G4787)+R4787</f>
        <v>7740.5047309270376</v>
      </c>
      <c r="S4788">
        <f t="shared" si="675"/>
        <v>124926.76939347375</v>
      </c>
      <c r="T4788">
        <f t="shared" si="667"/>
        <v>47.859999999999047</v>
      </c>
      <c r="U4788" s="1">
        <f>Q4788/MainSheet!$C$22</f>
        <v>1</v>
      </c>
    </row>
    <row r="4789" spans="7:21">
      <c r="G4789">
        <f t="shared" si="668"/>
        <v>47.869999999999045</v>
      </c>
      <c r="H4789">
        <f t="shared" si="669"/>
        <v>198000</v>
      </c>
      <c r="I4789" s="2">
        <f>MIN(MainSheet!$C$10/MainSheet!$C$9,MainSheet!$K$9*60)</f>
        <v>660</v>
      </c>
      <c r="J4789" s="1">
        <f>IF(G4789&gt;MainSheet!$C$11,IF(J4788&gt;=0.999,1,(G4789-MainSheet!$C$11)*I4789/$B$2/60),0)</f>
        <v>1</v>
      </c>
      <c r="K4789" s="1">
        <f>IF(G4789&gt;MainSheet!$C$11+$B$6,IF(K4788&gt;=0.999,1,(G4789-MainSheet!$C$11-$B$6)*I4789/$C$2/60),0)</f>
        <v>1</v>
      </c>
      <c r="L4789" s="1">
        <f>IF(G4789&gt;MainSheet!$C$11+$B$6+$C$6,IF(L4788&gt;=0.999,1,(G4789-MainSheet!$C$11-$B$6-$C$6)*I4789/$D$2/60),0)</f>
        <v>1</v>
      </c>
      <c r="M4789">
        <f t="shared" si="670"/>
        <v>1</v>
      </c>
      <c r="N4789" s="2">
        <f t="shared" si="671"/>
        <v>3721.0526315789471</v>
      </c>
      <c r="O4789">
        <f t="shared" si="674"/>
        <v>977.02127659574455</v>
      </c>
      <c r="P4789">
        <f t="shared" si="672"/>
        <v>192000</v>
      </c>
      <c r="Q4789" s="2">
        <f t="shared" si="673"/>
        <v>196698.0739081747</v>
      </c>
      <c r="R4789">
        <f>Q4789/MainSheet!$C$8*(G4789-G4788)+R4788</f>
        <v>7742.5359774178714</v>
      </c>
      <c r="S4789">
        <f t="shared" si="675"/>
        <v>124959.55240579178</v>
      </c>
      <c r="T4789">
        <f t="shared" si="667"/>
        <v>47.869999999999045</v>
      </c>
      <c r="U4789" s="1">
        <f>Q4789/MainSheet!$C$22</f>
        <v>1</v>
      </c>
    </row>
    <row r="4790" spans="7:21">
      <c r="G4790">
        <f t="shared" si="668"/>
        <v>47.879999999999043</v>
      </c>
      <c r="H4790">
        <f t="shared" si="669"/>
        <v>198000</v>
      </c>
      <c r="I4790" s="2">
        <f>MIN(MainSheet!$C$10/MainSheet!$C$9,MainSheet!$K$9*60)</f>
        <v>660</v>
      </c>
      <c r="J4790" s="1">
        <f>IF(G4790&gt;MainSheet!$C$11,IF(J4789&gt;=0.999,1,(G4790-MainSheet!$C$11)*I4790/$B$2/60),0)</f>
        <v>1</v>
      </c>
      <c r="K4790" s="1">
        <f>IF(G4790&gt;MainSheet!$C$11+$B$6,IF(K4789&gt;=0.999,1,(G4790-MainSheet!$C$11-$B$6)*I4790/$C$2/60),0)</f>
        <v>1</v>
      </c>
      <c r="L4790" s="1">
        <f>IF(G4790&gt;MainSheet!$C$11+$B$6+$C$6,IF(L4789&gt;=0.999,1,(G4790-MainSheet!$C$11-$B$6-$C$6)*I4790/$D$2/60),0)</f>
        <v>1</v>
      </c>
      <c r="M4790">
        <f t="shared" si="670"/>
        <v>1</v>
      </c>
      <c r="N4790" s="2">
        <f t="shared" si="671"/>
        <v>3721.0526315789471</v>
      </c>
      <c r="O4790">
        <f t="shared" si="674"/>
        <v>977.02127659574455</v>
      </c>
      <c r="P4790">
        <f t="shared" si="672"/>
        <v>192000</v>
      </c>
      <c r="Q4790" s="2">
        <f t="shared" si="673"/>
        <v>196698.0739081747</v>
      </c>
      <c r="R4790">
        <f>Q4790/MainSheet!$C$8*(G4790-G4789)+R4789</f>
        <v>7744.5672239087053</v>
      </c>
      <c r="S4790">
        <f t="shared" si="675"/>
        <v>124992.33541810981</v>
      </c>
      <c r="T4790">
        <f t="shared" si="667"/>
        <v>47.879999999999043</v>
      </c>
      <c r="U4790" s="1">
        <f>Q4790/MainSheet!$C$22</f>
        <v>1</v>
      </c>
    </row>
    <row r="4791" spans="7:21">
      <c r="G4791">
        <f t="shared" si="668"/>
        <v>47.889999999999041</v>
      </c>
      <c r="H4791">
        <f t="shared" si="669"/>
        <v>198000</v>
      </c>
      <c r="I4791" s="2">
        <f>MIN(MainSheet!$C$10/MainSheet!$C$9,MainSheet!$K$9*60)</f>
        <v>660</v>
      </c>
      <c r="J4791" s="1">
        <f>IF(G4791&gt;MainSheet!$C$11,IF(J4790&gt;=0.999,1,(G4791-MainSheet!$C$11)*I4791/$B$2/60),0)</f>
        <v>1</v>
      </c>
      <c r="K4791" s="1">
        <f>IF(G4791&gt;MainSheet!$C$11+$B$6,IF(K4790&gt;=0.999,1,(G4791-MainSheet!$C$11-$B$6)*I4791/$C$2/60),0)</f>
        <v>1</v>
      </c>
      <c r="L4791" s="1">
        <f>IF(G4791&gt;MainSheet!$C$11+$B$6+$C$6,IF(L4790&gt;=0.999,1,(G4791-MainSheet!$C$11-$B$6-$C$6)*I4791/$D$2/60),0)</f>
        <v>1</v>
      </c>
      <c r="M4791">
        <f t="shared" si="670"/>
        <v>1</v>
      </c>
      <c r="N4791" s="2">
        <f t="shared" si="671"/>
        <v>3721.0526315789471</v>
      </c>
      <c r="O4791">
        <f t="shared" si="674"/>
        <v>977.02127659574455</v>
      </c>
      <c r="P4791">
        <f t="shared" si="672"/>
        <v>192000</v>
      </c>
      <c r="Q4791" s="2">
        <f t="shared" si="673"/>
        <v>196698.0739081747</v>
      </c>
      <c r="R4791">
        <f>Q4791/MainSheet!$C$8*(G4791-G4790)+R4790</f>
        <v>7746.5984703995391</v>
      </c>
      <c r="S4791">
        <f t="shared" si="675"/>
        <v>125025.11843042784</v>
      </c>
      <c r="T4791">
        <f t="shared" si="667"/>
        <v>47.889999999999041</v>
      </c>
      <c r="U4791" s="1">
        <f>Q4791/MainSheet!$C$22</f>
        <v>1</v>
      </c>
    </row>
    <row r="4792" spans="7:21">
      <c r="G4792">
        <f t="shared" si="668"/>
        <v>47.899999999999039</v>
      </c>
      <c r="H4792">
        <f t="shared" si="669"/>
        <v>198000</v>
      </c>
      <c r="I4792" s="2">
        <f>MIN(MainSheet!$C$10/MainSheet!$C$9,MainSheet!$K$9*60)</f>
        <v>660</v>
      </c>
      <c r="J4792" s="1">
        <f>IF(G4792&gt;MainSheet!$C$11,IF(J4791&gt;=0.999,1,(G4792-MainSheet!$C$11)*I4792/$B$2/60),0)</f>
        <v>1</v>
      </c>
      <c r="K4792" s="1">
        <f>IF(G4792&gt;MainSheet!$C$11+$B$6,IF(K4791&gt;=0.999,1,(G4792-MainSheet!$C$11-$B$6)*I4792/$C$2/60),0)</f>
        <v>1</v>
      </c>
      <c r="L4792" s="1">
        <f>IF(G4792&gt;MainSheet!$C$11+$B$6+$C$6,IF(L4791&gt;=0.999,1,(G4792-MainSheet!$C$11-$B$6-$C$6)*I4792/$D$2/60),0)</f>
        <v>1</v>
      </c>
      <c r="M4792">
        <f t="shared" si="670"/>
        <v>1</v>
      </c>
      <c r="N4792" s="2">
        <f t="shared" si="671"/>
        <v>3721.0526315789471</v>
      </c>
      <c r="O4792">
        <f t="shared" si="674"/>
        <v>977.02127659574455</v>
      </c>
      <c r="P4792">
        <f t="shared" si="672"/>
        <v>192000</v>
      </c>
      <c r="Q4792" s="2">
        <f t="shared" si="673"/>
        <v>196698.0739081747</v>
      </c>
      <c r="R4792">
        <f>Q4792/MainSheet!$C$8*(G4792-G4791)+R4791</f>
        <v>7748.6297168903729</v>
      </c>
      <c r="S4792">
        <f t="shared" si="675"/>
        <v>125057.90144274588</v>
      </c>
      <c r="T4792">
        <f t="shared" si="667"/>
        <v>47.899999999999039</v>
      </c>
      <c r="U4792" s="1">
        <f>Q4792/MainSheet!$C$22</f>
        <v>1</v>
      </c>
    </row>
    <row r="4793" spans="7:21">
      <c r="G4793">
        <f t="shared" si="668"/>
        <v>47.909999999999037</v>
      </c>
      <c r="H4793">
        <f t="shared" si="669"/>
        <v>198000</v>
      </c>
      <c r="I4793" s="2">
        <f>MIN(MainSheet!$C$10/MainSheet!$C$9,MainSheet!$K$9*60)</f>
        <v>660</v>
      </c>
      <c r="J4793" s="1">
        <f>IF(G4793&gt;MainSheet!$C$11,IF(J4792&gt;=0.999,1,(G4793-MainSheet!$C$11)*I4793/$B$2/60),0)</f>
        <v>1</v>
      </c>
      <c r="K4793" s="1">
        <f>IF(G4793&gt;MainSheet!$C$11+$B$6,IF(K4792&gt;=0.999,1,(G4793-MainSheet!$C$11-$B$6)*I4793/$C$2/60),0)</f>
        <v>1</v>
      </c>
      <c r="L4793" s="1">
        <f>IF(G4793&gt;MainSheet!$C$11+$B$6+$C$6,IF(L4792&gt;=0.999,1,(G4793-MainSheet!$C$11-$B$6-$C$6)*I4793/$D$2/60),0)</f>
        <v>1</v>
      </c>
      <c r="M4793">
        <f t="shared" si="670"/>
        <v>1</v>
      </c>
      <c r="N4793" s="2">
        <f t="shared" si="671"/>
        <v>3721.0526315789471</v>
      </c>
      <c r="O4793">
        <f t="shared" si="674"/>
        <v>977.02127659574455</v>
      </c>
      <c r="P4793">
        <f t="shared" si="672"/>
        <v>192000</v>
      </c>
      <c r="Q4793" s="2">
        <f t="shared" si="673"/>
        <v>196698.0739081747</v>
      </c>
      <c r="R4793">
        <f>Q4793/MainSheet!$C$8*(G4793-G4792)+R4792</f>
        <v>7750.6609633812068</v>
      </c>
      <c r="S4793">
        <f t="shared" si="675"/>
        <v>125090.68445506391</v>
      </c>
      <c r="T4793">
        <f t="shared" si="667"/>
        <v>47.909999999999037</v>
      </c>
      <c r="U4793" s="1">
        <f>Q4793/MainSheet!$C$22</f>
        <v>1</v>
      </c>
    </row>
    <row r="4794" spans="7:21">
      <c r="G4794">
        <f t="shared" si="668"/>
        <v>47.919999999999035</v>
      </c>
      <c r="H4794">
        <f t="shared" si="669"/>
        <v>198000</v>
      </c>
      <c r="I4794" s="2">
        <f>MIN(MainSheet!$C$10/MainSheet!$C$9,MainSheet!$K$9*60)</f>
        <v>660</v>
      </c>
      <c r="J4794" s="1">
        <f>IF(G4794&gt;MainSheet!$C$11,IF(J4793&gt;=0.999,1,(G4794-MainSheet!$C$11)*I4794/$B$2/60),0)</f>
        <v>1</v>
      </c>
      <c r="K4794" s="1">
        <f>IF(G4794&gt;MainSheet!$C$11+$B$6,IF(K4793&gt;=0.999,1,(G4794-MainSheet!$C$11-$B$6)*I4794/$C$2/60),0)</f>
        <v>1</v>
      </c>
      <c r="L4794" s="1">
        <f>IF(G4794&gt;MainSheet!$C$11+$B$6+$C$6,IF(L4793&gt;=0.999,1,(G4794-MainSheet!$C$11-$B$6-$C$6)*I4794/$D$2/60),0)</f>
        <v>1</v>
      </c>
      <c r="M4794">
        <f t="shared" si="670"/>
        <v>1</v>
      </c>
      <c r="N4794" s="2">
        <f t="shared" si="671"/>
        <v>3721.0526315789471</v>
      </c>
      <c r="O4794">
        <f t="shared" si="674"/>
        <v>977.02127659574455</v>
      </c>
      <c r="P4794">
        <f t="shared" si="672"/>
        <v>192000</v>
      </c>
      <c r="Q4794" s="2">
        <f t="shared" si="673"/>
        <v>196698.0739081747</v>
      </c>
      <c r="R4794">
        <f>Q4794/MainSheet!$C$8*(G4794-G4793)+R4793</f>
        <v>7752.6922098720406</v>
      </c>
      <c r="S4794">
        <f t="shared" si="675"/>
        <v>125123.46746738194</v>
      </c>
      <c r="T4794">
        <f t="shared" si="667"/>
        <v>47.919999999999035</v>
      </c>
      <c r="U4794" s="1">
        <f>Q4794/MainSheet!$C$22</f>
        <v>1</v>
      </c>
    </row>
    <row r="4795" spans="7:21">
      <c r="G4795">
        <f t="shared" si="668"/>
        <v>47.929999999999033</v>
      </c>
      <c r="H4795">
        <f t="shared" si="669"/>
        <v>198000</v>
      </c>
      <c r="I4795" s="2">
        <f>MIN(MainSheet!$C$10/MainSheet!$C$9,MainSheet!$K$9*60)</f>
        <v>660</v>
      </c>
      <c r="J4795" s="1">
        <f>IF(G4795&gt;MainSheet!$C$11,IF(J4794&gt;=0.999,1,(G4795-MainSheet!$C$11)*I4795/$B$2/60),0)</f>
        <v>1</v>
      </c>
      <c r="K4795" s="1">
        <f>IF(G4795&gt;MainSheet!$C$11+$B$6,IF(K4794&gt;=0.999,1,(G4795-MainSheet!$C$11-$B$6)*I4795/$C$2/60),0)</f>
        <v>1</v>
      </c>
      <c r="L4795" s="1">
        <f>IF(G4795&gt;MainSheet!$C$11+$B$6+$C$6,IF(L4794&gt;=0.999,1,(G4795-MainSheet!$C$11-$B$6-$C$6)*I4795/$D$2/60),0)</f>
        <v>1</v>
      </c>
      <c r="M4795">
        <f t="shared" si="670"/>
        <v>1</v>
      </c>
      <c r="N4795" s="2">
        <f t="shared" si="671"/>
        <v>3721.0526315789471</v>
      </c>
      <c r="O4795">
        <f t="shared" si="674"/>
        <v>977.02127659574455</v>
      </c>
      <c r="P4795">
        <f t="shared" si="672"/>
        <v>192000</v>
      </c>
      <c r="Q4795" s="2">
        <f t="shared" si="673"/>
        <v>196698.0739081747</v>
      </c>
      <c r="R4795">
        <f>Q4795/MainSheet!$C$8*(G4795-G4794)+R4794</f>
        <v>7754.7234563628745</v>
      </c>
      <c r="S4795">
        <f t="shared" si="675"/>
        <v>125156.25047969997</v>
      </c>
      <c r="T4795">
        <f t="shared" si="667"/>
        <v>47.929999999999033</v>
      </c>
      <c r="U4795" s="1">
        <f>Q4795/MainSheet!$C$22</f>
        <v>1</v>
      </c>
    </row>
    <row r="4796" spans="7:21">
      <c r="G4796">
        <f t="shared" si="668"/>
        <v>47.939999999999031</v>
      </c>
      <c r="H4796">
        <f t="shared" si="669"/>
        <v>198000</v>
      </c>
      <c r="I4796" s="2">
        <f>MIN(MainSheet!$C$10/MainSheet!$C$9,MainSheet!$K$9*60)</f>
        <v>660</v>
      </c>
      <c r="J4796" s="1">
        <f>IF(G4796&gt;MainSheet!$C$11,IF(J4795&gt;=0.999,1,(G4796-MainSheet!$C$11)*I4796/$B$2/60),0)</f>
        <v>1</v>
      </c>
      <c r="K4796" s="1">
        <f>IF(G4796&gt;MainSheet!$C$11+$B$6,IF(K4795&gt;=0.999,1,(G4796-MainSheet!$C$11-$B$6)*I4796/$C$2/60),0)</f>
        <v>1</v>
      </c>
      <c r="L4796" s="1">
        <f>IF(G4796&gt;MainSheet!$C$11+$B$6+$C$6,IF(L4795&gt;=0.999,1,(G4796-MainSheet!$C$11-$B$6-$C$6)*I4796/$D$2/60),0)</f>
        <v>1</v>
      </c>
      <c r="M4796">
        <f t="shared" si="670"/>
        <v>1</v>
      </c>
      <c r="N4796" s="2">
        <f t="shared" si="671"/>
        <v>3721.0526315789471</v>
      </c>
      <c r="O4796">
        <f t="shared" si="674"/>
        <v>977.02127659574455</v>
      </c>
      <c r="P4796">
        <f t="shared" si="672"/>
        <v>192000</v>
      </c>
      <c r="Q4796" s="2">
        <f t="shared" si="673"/>
        <v>196698.0739081747</v>
      </c>
      <c r="R4796">
        <f>Q4796/MainSheet!$C$8*(G4796-G4795)+R4795</f>
        <v>7756.7547028537083</v>
      </c>
      <c r="S4796">
        <f t="shared" si="675"/>
        <v>125189.033492018</v>
      </c>
      <c r="T4796">
        <f t="shared" si="667"/>
        <v>47.939999999999031</v>
      </c>
      <c r="U4796" s="1">
        <f>Q4796/MainSheet!$C$22</f>
        <v>1</v>
      </c>
    </row>
    <row r="4797" spans="7:21">
      <c r="G4797">
        <f t="shared" si="668"/>
        <v>47.949999999999029</v>
      </c>
      <c r="H4797">
        <f t="shared" si="669"/>
        <v>198000</v>
      </c>
      <c r="I4797" s="2">
        <f>MIN(MainSheet!$C$10/MainSheet!$C$9,MainSheet!$K$9*60)</f>
        <v>660</v>
      </c>
      <c r="J4797" s="1">
        <f>IF(G4797&gt;MainSheet!$C$11,IF(J4796&gt;=0.999,1,(G4797-MainSheet!$C$11)*I4797/$B$2/60),0)</f>
        <v>1</v>
      </c>
      <c r="K4797" s="1">
        <f>IF(G4797&gt;MainSheet!$C$11+$B$6,IF(K4796&gt;=0.999,1,(G4797-MainSheet!$C$11-$B$6)*I4797/$C$2/60),0)</f>
        <v>1</v>
      </c>
      <c r="L4797" s="1">
        <f>IF(G4797&gt;MainSheet!$C$11+$B$6+$C$6,IF(L4796&gt;=0.999,1,(G4797-MainSheet!$C$11-$B$6-$C$6)*I4797/$D$2/60),0)</f>
        <v>1</v>
      </c>
      <c r="M4797">
        <f t="shared" si="670"/>
        <v>1</v>
      </c>
      <c r="N4797" s="2">
        <f t="shared" si="671"/>
        <v>3721.0526315789471</v>
      </c>
      <c r="O4797">
        <f t="shared" si="674"/>
        <v>977.02127659574455</v>
      </c>
      <c r="P4797">
        <f t="shared" si="672"/>
        <v>192000</v>
      </c>
      <c r="Q4797" s="2">
        <f t="shared" si="673"/>
        <v>196698.0739081747</v>
      </c>
      <c r="R4797">
        <f>Q4797/MainSheet!$C$8*(G4797-G4796)+R4796</f>
        <v>7758.7859493445421</v>
      </c>
      <c r="S4797">
        <f t="shared" si="675"/>
        <v>125221.81650433603</v>
      </c>
      <c r="T4797">
        <f t="shared" si="667"/>
        <v>47.949999999999029</v>
      </c>
      <c r="U4797" s="1">
        <f>Q4797/MainSheet!$C$22</f>
        <v>1</v>
      </c>
    </row>
    <row r="4798" spans="7:21">
      <c r="G4798">
        <f t="shared" si="668"/>
        <v>47.959999999999027</v>
      </c>
      <c r="H4798">
        <f t="shared" si="669"/>
        <v>198000</v>
      </c>
      <c r="I4798" s="2">
        <f>MIN(MainSheet!$C$10/MainSheet!$C$9,MainSheet!$K$9*60)</f>
        <v>660</v>
      </c>
      <c r="J4798" s="1">
        <f>IF(G4798&gt;MainSheet!$C$11,IF(J4797&gt;=0.999,1,(G4798-MainSheet!$C$11)*I4798/$B$2/60),0)</f>
        <v>1</v>
      </c>
      <c r="K4798" s="1">
        <f>IF(G4798&gt;MainSheet!$C$11+$B$6,IF(K4797&gt;=0.999,1,(G4798-MainSheet!$C$11-$B$6)*I4798/$C$2/60),0)</f>
        <v>1</v>
      </c>
      <c r="L4798" s="1">
        <f>IF(G4798&gt;MainSheet!$C$11+$B$6+$C$6,IF(L4797&gt;=0.999,1,(G4798-MainSheet!$C$11-$B$6-$C$6)*I4798/$D$2/60),0)</f>
        <v>1</v>
      </c>
      <c r="M4798">
        <f t="shared" si="670"/>
        <v>1</v>
      </c>
      <c r="N4798" s="2">
        <f t="shared" si="671"/>
        <v>3721.0526315789471</v>
      </c>
      <c r="O4798">
        <f t="shared" si="674"/>
        <v>977.02127659574455</v>
      </c>
      <c r="P4798">
        <f t="shared" si="672"/>
        <v>192000</v>
      </c>
      <c r="Q4798" s="2">
        <f t="shared" si="673"/>
        <v>196698.0739081747</v>
      </c>
      <c r="R4798">
        <f>Q4798/MainSheet!$C$8*(G4798-G4797)+R4797</f>
        <v>7760.817195835376</v>
      </c>
      <c r="S4798">
        <f t="shared" si="675"/>
        <v>125254.59951665407</v>
      </c>
      <c r="T4798">
        <f t="shared" si="667"/>
        <v>47.959999999999027</v>
      </c>
      <c r="U4798" s="1">
        <f>Q4798/MainSheet!$C$22</f>
        <v>1</v>
      </c>
    </row>
    <row r="4799" spans="7:21">
      <c r="G4799">
        <f t="shared" si="668"/>
        <v>47.969999999999025</v>
      </c>
      <c r="H4799">
        <f t="shared" si="669"/>
        <v>198000</v>
      </c>
      <c r="I4799" s="2">
        <f>MIN(MainSheet!$C$10/MainSheet!$C$9,MainSheet!$K$9*60)</f>
        <v>660</v>
      </c>
      <c r="J4799" s="1">
        <f>IF(G4799&gt;MainSheet!$C$11,IF(J4798&gt;=0.999,1,(G4799-MainSheet!$C$11)*I4799/$B$2/60),0)</f>
        <v>1</v>
      </c>
      <c r="K4799" s="1">
        <f>IF(G4799&gt;MainSheet!$C$11+$B$6,IF(K4798&gt;=0.999,1,(G4799-MainSheet!$C$11-$B$6)*I4799/$C$2/60),0)</f>
        <v>1</v>
      </c>
      <c r="L4799" s="1">
        <f>IF(G4799&gt;MainSheet!$C$11+$B$6+$C$6,IF(L4798&gt;=0.999,1,(G4799-MainSheet!$C$11-$B$6-$C$6)*I4799/$D$2/60),0)</f>
        <v>1</v>
      </c>
      <c r="M4799">
        <f t="shared" si="670"/>
        <v>1</v>
      </c>
      <c r="N4799" s="2">
        <f t="shared" si="671"/>
        <v>3721.0526315789471</v>
      </c>
      <c r="O4799">
        <f t="shared" si="674"/>
        <v>977.02127659574455</v>
      </c>
      <c r="P4799">
        <f t="shared" si="672"/>
        <v>192000</v>
      </c>
      <c r="Q4799" s="2">
        <f t="shared" si="673"/>
        <v>196698.0739081747</v>
      </c>
      <c r="R4799">
        <f>Q4799/MainSheet!$C$8*(G4799-G4798)+R4798</f>
        <v>7762.8484423262098</v>
      </c>
      <c r="S4799">
        <f t="shared" si="675"/>
        <v>125287.3825289721</v>
      </c>
      <c r="T4799">
        <f t="shared" si="667"/>
        <v>47.969999999999025</v>
      </c>
      <c r="U4799" s="1">
        <f>Q4799/MainSheet!$C$22</f>
        <v>1</v>
      </c>
    </row>
    <row r="4800" spans="7:21">
      <c r="G4800">
        <f t="shared" si="668"/>
        <v>47.979999999999023</v>
      </c>
      <c r="H4800">
        <f t="shared" si="669"/>
        <v>198000</v>
      </c>
      <c r="I4800" s="2">
        <f>MIN(MainSheet!$C$10/MainSheet!$C$9,MainSheet!$K$9*60)</f>
        <v>660</v>
      </c>
      <c r="J4800" s="1">
        <f>IF(G4800&gt;MainSheet!$C$11,IF(J4799&gt;=0.999,1,(G4800-MainSheet!$C$11)*I4800/$B$2/60),0)</f>
        <v>1</v>
      </c>
      <c r="K4800" s="1">
        <f>IF(G4800&gt;MainSheet!$C$11+$B$6,IF(K4799&gt;=0.999,1,(G4800-MainSheet!$C$11-$B$6)*I4800/$C$2/60),0)</f>
        <v>1</v>
      </c>
      <c r="L4800" s="1">
        <f>IF(G4800&gt;MainSheet!$C$11+$B$6+$C$6,IF(L4799&gt;=0.999,1,(G4800-MainSheet!$C$11-$B$6-$C$6)*I4800/$D$2/60),0)</f>
        <v>1</v>
      </c>
      <c r="M4800">
        <f t="shared" si="670"/>
        <v>1</v>
      </c>
      <c r="N4800" s="2">
        <f t="shared" si="671"/>
        <v>3721.0526315789471</v>
      </c>
      <c r="O4800">
        <f t="shared" si="674"/>
        <v>977.02127659574455</v>
      </c>
      <c r="P4800">
        <f t="shared" si="672"/>
        <v>192000</v>
      </c>
      <c r="Q4800" s="2">
        <f t="shared" si="673"/>
        <v>196698.0739081747</v>
      </c>
      <c r="R4800">
        <f>Q4800/MainSheet!$C$8*(G4800-G4799)+R4799</f>
        <v>7764.8796888170436</v>
      </c>
      <c r="S4800">
        <f t="shared" si="675"/>
        <v>125320.16554129013</v>
      </c>
      <c r="T4800">
        <f t="shared" si="667"/>
        <v>47.979999999999023</v>
      </c>
      <c r="U4800" s="1">
        <f>Q4800/MainSheet!$C$22</f>
        <v>1</v>
      </c>
    </row>
    <row r="4801" spans="7:21">
      <c r="G4801">
        <f t="shared" si="668"/>
        <v>47.989999999999021</v>
      </c>
      <c r="H4801">
        <f t="shared" si="669"/>
        <v>198000</v>
      </c>
      <c r="I4801" s="2">
        <f>MIN(MainSheet!$C$10/MainSheet!$C$9,MainSheet!$K$9*60)</f>
        <v>660</v>
      </c>
      <c r="J4801" s="1">
        <f>IF(G4801&gt;MainSheet!$C$11,IF(J4800&gt;=0.999,1,(G4801-MainSheet!$C$11)*I4801/$B$2/60),0)</f>
        <v>1</v>
      </c>
      <c r="K4801" s="1">
        <f>IF(G4801&gt;MainSheet!$C$11+$B$6,IF(K4800&gt;=0.999,1,(G4801-MainSheet!$C$11-$B$6)*I4801/$C$2/60),0)</f>
        <v>1</v>
      </c>
      <c r="L4801" s="1">
        <f>IF(G4801&gt;MainSheet!$C$11+$B$6+$C$6,IF(L4800&gt;=0.999,1,(G4801-MainSheet!$C$11-$B$6-$C$6)*I4801/$D$2/60),0)</f>
        <v>1</v>
      </c>
      <c r="M4801">
        <f t="shared" si="670"/>
        <v>1</v>
      </c>
      <c r="N4801" s="2">
        <f t="shared" si="671"/>
        <v>3721.0526315789471</v>
      </c>
      <c r="O4801">
        <f t="shared" si="674"/>
        <v>977.02127659574455</v>
      </c>
      <c r="P4801">
        <f t="shared" si="672"/>
        <v>192000</v>
      </c>
      <c r="Q4801" s="2">
        <f t="shared" si="673"/>
        <v>196698.0739081747</v>
      </c>
      <c r="R4801">
        <f>Q4801/MainSheet!$C$8*(G4801-G4800)+R4800</f>
        <v>7766.9109353078775</v>
      </c>
      <c r="S4801">
        <f t="shared" si="675"/>
        <v>125352.94855360816</v>
      </c>
      <c r="T4801">
        <f t="shared" si="667"/>
        <v>47.989999999999021</v>
      </c>
      <c r="U4801" s="1">
        <f>Q4801/MainSheet!$C$22</f>
        <v>1</v>
      </c>
    </row>
    <row r="4802" spans="7:21">
      <c r="G4802">
        <f t="shared" si="668"/>
        <v>47.999999999999019</v>
      </c>
      <c r="H4802">
        <f t="shared" si="669"/>
        <v>198000</v>
      </c>
      <c r="I4802" s="2">
        <f>MIN(MainSheet!$C$10/MainSheet!$C$9,MainSheet!$K$9*60)</f>
        <v>660</v>
      </c>
      <c r="J4802" s="1">
        <f>IF(G4802&gt;MainSheet!$C$11,IF(J4801&gt;=0.999,1,(G4802-MainSheet!$C$11)*I4802/$B$2/60),0)</f>
        <v>1</v>
      </c>
      <c r="K4802" s="1">
        <f>IF(G4802&gt;MainSheet!$C$11+$B$6,IF(K4801&gt;=0.999,1,(G4802-MainSheet!$C$11-$B$6)*I4802/$C$2/60),0)</f>
        <v>1</v>
      </c>
      <c r="L4802" s="1">
        <f>IF(G4802&gt;MainSheet!$C$11+$B$6+$C$6,IF(L4801&gt;=0.999,1,(G4802-MainSheet!$C$11-$B$6-$C$6)*I4802/$D$2/60),0)</f>
        <v>1</v>
      </c>
      <c r="M4802">
        <f t="shared" si="670"/>
        <v>1</v>
      </c>
      <c r="N4802" s="2">
        <f t="shared" si="671"/>
        <v>3721.0526315789471</v>
      </c>
      <c r="O4802">
        <f t="shared" si="674"/>
        <v>977.02127659574455</v>
      </c>
      <c r="P4802">
        <f t="shared" si="672"/>
        <v>192000</v>
      </c>
      <c r="Q4802" s="2">
        <f t="shared" si="673"/>
        <v>196698.0739081747</v>
      </c>
      <c r="R4802">
        <f>Q4802/MainSheet!$C$8*(G4802-G4801)+R4801</f>
        <v>7768.9421817987113</v>
      </c>
      <c r="S4802">
        <f t="shared" si="675"/>
        <v>125385.73156592619</v>
      </c>
      <c r="T4802">
        <f t="shared" si="667"/>
        <v>47.999999999999019</v>
      </c>
      <c r="U4802" s="1">
        <f>Q4802/MainSheet!$C$22</f>
        <v>1</v>
      </c>
    </row>
    <row r="4803" spans="7:21">
      <c r="G4803">
        <f t="shared" si="668"/>
        <v>48.009999999999017</v>
      </c>
      <c r="H4803">
        <f t="shared" si="669"/>
        <v>198000</v>
      </c>
      <c r="I4803" s="2">
        <f>MIN(MainSheet!$C$10/MainSheet!$C$9,MainSheet!$K$9*60)</f>
        <v>660</v>
      </c>
      <c r="J4803" s="1">
        <f>IF(G4803&gt;MainSheet!$C$11,IF(J4802&gt;=0.999,1,(G4803-MainSheet!$C$11)*I4803/$B$2/60),0)</f>
        <v>1</v>
      </c>
      <c r="K4803" s="1">
        <f>IF(G4803&gt;MainSheet!$C$11+$B$6,IF(K4802&gt;=0.999,1,(G4803-MainSheet!$C$11-$B$6)*I4803/$C$2/60),0)</f>
        <v>1</v>
      </c>
      <c r="L4803" s="1">
        <f>IF(G4803&gt;MainSheet!$C$11+$B$6+$C$6,IF(L4802&gt;=0.999,1,(G4803-MainSheet!$C$11-$B$6-$C$6)*I4803/$D$2/60),0)</f>
        <v>1</v>
      </c>
      <c r="M4803">
        <f t="shared" si="670"/>
        <v>1</v>
      </c>
      <c r="N4803" s="2">
        <f t="shared" si="671"/>
        <v>3721.0526315789471</v>
      </c>
      <c r="O4803">
        <f t="shared" si="674"/>
        <v>977.02127659574455</v>
      </c>
      <c r="P4803">
        <f t="shared" si="672"/>
        <v>192000</v>
      </c>
      <c r="Q4803" s="2">
        <f t="shared" si="673"/>
        <v>196698.0739081747</v>
      </c>
      <c r="R4803">
        <f>Q4803/MainSheet!$C$8*(G4803-G4802)+R4802</f>
        <v>7770.9734282895452</v>
      </c>
      <c r="S4803">
        <f t="shared" si="675"/>
        <v>125418.51457824423</v>
      </c>
      <c r="T4803">
        <f t="shared" ref="T4803:T4866" si="676">G4803</f>
        <v>48.009999999999017</v>
      </c>
      <c r="U4803" s="1">
        <f>Q4803/MainSheet!$C$22</f>
        <v>1</v>
      </c>
    </row>
    <row r="4804" spans="7:21">
      <c r="G4804">
        <f t="shared" ref="G4804:G4867" si="677">G4803+$F$2</f>
        <v>48.019999999999015</v>
      </c>
      <c r="H4804">
        <f t="shared" ref="H4804:H4867" si="678">H4803</f>
        <v>198000</v>
      </c>
      <c r="I4804" s="2">
        <f>MIN(MainSheet!$C$10/MainSheet!$C$9,MainSheet!$K$9*60)</f>
        <v>660</v>
      </c>
      <c r="J4804" s="1">
        <f>IF(G4804&gt;MainSheet!$C$11,IF(J4803&gt;=0.999,1,(G4804-MainSheet!$C$11)*I4804/$B$2/60),0)</f>
        <v>1</v>
      </c>
      <c r="K4804" s="1">
        <f>IF(G4804&gt;MainSheet!$C$11+$B$6,IF(K4803&gt;=0.999,1,(G4804-MainSheet!$C$11-$B$6)*I4804/$C$2/60),0)</f>
        <v>1</v>
      </c>
      <c r="L4804" s="1">
        <f>IF(G4804&gt;MainSheet!$C$11+$B$6+$C$6,IF(L4803&gt;=0.999,1,(G4804-MainSheet!$C$11-$B$6-$C$6)*I4804/$D$2/60),0)</f>
        <v>1</v>
      </c>
      <c r="M4804">
        <f t="shared" ref="M4804:M4867" si="679">(J4804*$B$2+K4804*$C$2+L4804*$D$2)/SUM($B$2:$D$2)</f>
        <v>1</v>
      </c>
      <c r="N4804" s="2">
        <f t="shared" ref="N4804:N4867" si="680">IF(J4804&gt;=0.01,((1-J4804)*B$3+B$4*(J4804)),0)</f>
        <v>3721.0526315789471</v>
      </c>
      <c r="O4804">
        <f t="shared" si="674"/>
        <v>977.02127659574455</v>
      </c>
      <c r="P4804">
        <f t="shared" ref="P4804:P4867" si="681">IF(IF(N4804+O4804&gt;H4804,H4804-O4804-N4804,IF(L4804&gt;0,((1-L4804)*D$3+D$4*(L4804)),0))+O4804+N4804&gt;H4804,H4804-N4804-O4804,IF(N4804+O4804&gt;H4804,H4804-O4804-N4804,IF(L4804&gt;0,((1-L4804)*D$3+D$4*(L4804)),0)))</f>
        <v>192000</v>
      </c>
      <c r="Q4804" s="2">
        <f t="shared" ref="Q4804:Q4867" si="682">SUM(N4804:P4804)</f>
        <v>196698.0739081747</v>
      </c>
      <c r="R4804">
        <f>Q4804/MainSheet!$C$8*(G4804-G4803)+R4803</f>
        <v>7773.004674780379</v>
      </c>
      <c r="S4804">
        <f t="shared" si="675"/>
        <v>125451.29759056226</v>
      </c>
      <c r="T4804">
        <f t="shared" si="676"/>
        <v>48.019999999999015</v>
      </c>
      <c r="U4804" s="1">
        <f>Q4804/MainSheet!$C$22</f>
        <v>1</v>
      </c>
    </row>
    <row r="4805" spans="7:21">
      <c r="G4805">
        <f t="shared" si="677"/>
        <v>48.029999999999013</v>
      </c>
      <c r="H4805">
        <f t="shared" si="678"/>
        <v>198000</v>
      </c>
      <c r="I4805" s="2">
        <f>MIN(MainSheet!$C$10/MainSheet!$C$9,MainSheet!$K$9*60)</f>
        <v>660</v>
      </c>
      <c r="J4805" s="1">
        <f>IF(G4805&gt;MainSheet!$C$11,IF(J4804&gt;=0.999,1,(G4805-MainSheet!$C$11)*I4805/$B$2/60),0)</f>
        <v>1</v>
      </c>
      <c r="K4805" s="1">
        <f>IF(G4805&gt;MainSheet!$C$11+$B$6,IF(K4804&gt;=0.999,1,(G4805-MainSheet!$C$11-$B$6)*I4805/$C$2/60),0)</f>
        <v>1</v>
      </c>
      <c r="L4805" s="1">
        <f>IF(G4805&gt;MainSheet!$C$11+$B$6+$C$6,IF(L4804&gt;=0.999,1,(G4805-MainSheet!$C$11-$B$6-$C$6)*I4805/$D$2/60),0)</f>
        <v>1</v>
      </c>
      <c r="M4805">
        <f t="shared" si="679"/>
        <v>1</v>
      </c>
      <c r="N4805" s="2">
        <f t="shared" si="680"/>
        <v>3721.0526315789471</v>
      </c>
      <c r="O4805">
        <f t="shared" ref="O4805:O4868" si="683">IF(K4805&gt;=0.01,((1-K4805)*C$3+C$4*(K4805)),0)</f>
        <v>977.02127659574455</v>
      </c>
      <c r="P4805">
        <f t="shared" si="681"/>
        <v>192000</v>
      </c>
      <c r="Q4805" s="2">
        <f t="shared" si="682"/>
        <v>196698.0739081747</v>
      </c>
      <c r="R4805">
        <f>Q4805/MainSheet!$C$8*(G4805-G4804)+R4804</f>
        <v>7775.0359212712128</v>
      </c>
      <c r="S4805">
        <f t="shared" ref="S4805:S4868" si="684">Q4805*$F$2/60+S4804</f>
        <v>125484.08060288029</v>
      </c>
      <c r="T4805">
        <f t="shared" si="676"/>
        <v>48.029999999999013</v>
      </c>
      <c r="U4805" s="1">
        <f>Q4805/MainSheet!$C$22</f>
        <v>1</v>
      </c>
    </row>
    <row r="4806" spans="7:21">
      <c r="G4806">
        <f t="shared" si="677"/>
        <v>48.039999999999011</v>
      </c>
      <c r="H4806">
        <f t="shared" si="678"/>
        <v>198000</v>
      </c>
      <c r="I4806" s="2">
        <f>MIN(MainSheet!$C$10/MainSheet!$C$9,MainSheet!$K$9*60)</f>
        <v>660</v>
      </c>
      <c r="J4806" s="1">
        <f>IF(G4806&gt;MainSheet!$C$11,IF(J4805&gt;=0.999,1,(G4806-MainSheet!$C$11)*I4806/$B$2/60),0)</f>
        <v>1</v>
      </c>
      <c r="K4806" s="1">
        <f>IF(G4806&gt;MainSheet!$C$11+$B$6,IF(K4805&gt;=0.999,1,(G4806-MainSheet!$C$11-$B$6)*I4806/$C$2/60),0)</f>
        <v>1</v>
      </c>
      <c r="L4806" s="1">
        <f>IF(G4806&gt;MainSheet!$C$11+$B$6+$C$6,IF(L4805&gt;=0.999,1,(G4806-MainSheet!$C$11-$B$6-$C$6)*I4806/$D$2/60),0)</f>
        <v>1</v>
      </c>
      <c r="M4806">
        <f t="shared" si="679"/>
        <v>1</v>
      </c>
      <c r="N4806" s="2">
        <f t="shared" si="680"/>
        <v>3721.0526315789471</v>
      </c>
      <c r="O4806">
        <f t="shared" si="683"/>
        <v>977.02127659574455</v>
      </c>
      <c r="P4806">
        <f t="shared" si="681"/>
        <v>192000</v>
      </c>
      <c r="Q4806" s="2">
        <f t="shared" si="682"/>
        <v>196698.0739081747</v>
      </c>
      <c r="R4806">
        <f>Q4806/MainSheet!$C$8*(G4806-G4805)+R4805</f>
        <v>7777.0671677620467</v>
      </c>
      <c r="S4806">
        <f t="shared" si="684"/>
        <v>125516.86361519832</v>
      </c>
      <c r="T4806">
        <f t="shared" si="676"/>
        <v>48.039999999999011</v>
      </c>
      <c r="U4806" s="1">
        <f>Q4806/MainSheet!$C$22</f>
        <v>1</v>
      </c>
    </row>
    <row r="4807" spans="7:21">
      <c r="G4807">
        <f t="shared" si="677"/>
        <v>48.04999999999901</v>
      </c>
      <c r="H4807">
        <f t="shared" si="678"/>
        <v>198000</v>
      </c>
      <c r="I4807" s="2">
        <f>MIN(MainSheet!$C$10/MainSheet!$C$9,MainSheet!$K$9*60)</f>
        <v>660</v>
      </c>
      <c r="J4807" s="1">
        <f>IF(G4807&gt;MainSheet!$C$11,IF(J4806&gt;=0.999,1,(G4807-MainSheet!$C$11)*I4807/$B$2/60),0)</f>
        <v>1</v>
      </c>
      <c r="K4807" s="1">
        <f>IF(G4807&gt;MainSheet!$C$11+$B$6,IF(K4806&gt;=0.999,1,(G4807-MainSheet!$C$11-$B$6)*I4807/$C$2/60),0)</f>
        <v>1</v>
      </c>
      <c r="L4807" s="1">
        <f>IF(G4807&gt;MainSheet!$C$11+$B$6+$C$6,IF(L4806&gt;=0.999,1,(G4807-MainSheet!$C$11-$B$6-$C$6)*I4807/$D$2/60),0)</f>
        <v>1</v>
      </c>
      <c r="M4807">
        <f t="shared" si="679"/>
        <v>1</v>
      </c>
      <c r="N4807" s="2">
        <f t="shared" si="680"/>
        <v>3721.0526315789471</v>
      </c>
      <c r="O4807">
        <f t="shared" si="683"/>
        <v>977.02127659574455</v>
      </c>
      <c r="P4807">
        <f t="shared" si="681"/>
        <v>192000</v>
      </c>
      <c r="Q4807" s="2">
        <f t="shared" si="682"/>
        <v>196698.0739081747</v>
      </c>
      <c r="R4807">
        <f>Q4807/MainSheet!$C$8*(G4807-G4806)+R4806</f>
        <v>7779.0984142528805</v>
      </c>
      <c r="S4807">
        <f t="shared" si="684"/>
        <v>125549.64662751635</v>
      </c>
      <c r="T4807">
        <f t="shared" si="676"/>
        <v>48.04999999999901</v>
      </c>
      <c r="U4807" s="1">
        <f>Q4807/MainSheet!$C$22</f>
        <v>1</v>
      </c>
    </row>
    <row r="4808" spans="7:21">
      <c r="G4808">
        <f t="shared" si="677"/>
        <v>48.059999999999008</v>
      </c>
      <c r="H4808">
        <f t="shared" si="678"/>
        <v>198000</v>
      </c>
      <c r="I4808" s="2">
        <f>MIN(MainSheet!$C$10/MainSheet!$C$9,MainSheet!$K$9*60)</f>
        <v>660</v>
      </c>
      <c r="J4808" s="1">
        <f>IF(G4808&gt;MainSheet!$C$11,IF(J4807&gt;=0.999,1,(G4808-MainSheet!$C$11)*I4808/$B$2/60),0)</f>
        <v>1</v>
      </c>
      <c r="K4808" s="1">
        <f>IF(G4808&gt;MainSheet!$C$11+$B$6,IF(K4807&gt;=0.999,1,(G4808-MainSheet!$C$11-$B$6)*I4808/$C$2/60),0)</f>
        <v>1</v>
      </c>
      <c r="L4808" s="1">
        <f>IF(G4808&gt;MainSheet!$C$11+$B$6+$C$6,IF(L4807&gt;=0.999,1,(G4808-MainSheet!$C$11-$B$6-$C$6)*I4808/$D$2/60),0)</f>
        <v>1</v>
      </c>
      <c r="M4808">
        <f t="shared" si="679"/>
        <v>1</v>
      </c>
      <c r="N4808" s="2">
        <f t="shared" si="680"/>
        <v>3721.0526315789471</v>
      </c>
      <c r="O4808">
        <f t="shared" si="683"/>
        <v>977.02127659574455</v>
      </c>
      <c r="P4808">
        <f t="shared" si="681"/>
        <v>192000</v>
      </c>
      <c r="Q4808" s="2">
        <f t="shared" si="682"/>
        <v>196698.0739081747</v>
      </c>
      <c r="R4808">
        <f>Q4808/MainSheet!$C$8*(G4808-G4807)+R4807</f>
        <v>7781.1296607437143</v>
      </c>
      <c r="S4808">
        <f t="shared" si="684"/>
        <v>125582.42963983439</v>
      </c>
      <c r="T4808">
        <f t="shared" si="676"/>
        <v>48.059999999999008</v>
      </c>
      <c r="U4808" s="1">
        <f>Q4808/MainSheet!$C$22</f>
        <v>1</v>
      </c>
    </row>
    <row r="4809" spans="7:21">
      <c r="G4809">
        <f t="shared" si="677"/>
        <v>48.069999999999006</v>
      </c>
      <c r="H4809">
        <f t="shared" si="678"/>
        <v>198000</v>
      </c>
      <c r="I4809" s="2">
        <f>MIN(MainSheet!$C$10/MainSheet!$C$9,MainSheet!$K$9*60)</f>
        <v>660</v>
      </c>
      <c r="J4809" s="1">
        <f>IF(G4809&gt;MainSheet!$C$11,IF(J4808&gt;=0.999,1,(G4809-MainSheet!$C$11)*I4809/$B$2/60),0)</f>
        <v>1</v>
      </c>
      <c r="K4809" s="1">
        <f>IF(G4809&gt;MainSheet!$C$11+$B$6,IF(K4808&gt;=0.999,1,(G4809-MainSheet!$C$11-$B$6)*I4809/$C$2/60),0)</f>
        <v>1</v>
      </c>
      <c r="L4809" s="1">
        <f>IF(G4809&gt;MainSheet!$C$11+$B$6+$C$6,IF(L4808&gt;=0.999,1,(G4809-MainSheet!$C$11-$B$6-$C$6)*I4809/$D$2/60),0)</f>
        <v>1</v>
      </c>
      <c r="M4809">
        <f t="shared" si="679"/>
        <v>1</v>
      </c>
      <c r="N4809" s="2">
        <f t="shared" si="680"/>
        <v>3721.0526315789471</v>
      </c>
      <c r="O4809">
        <f t="shared" si="683"/>
        <v>977.02127659574455</v>
      </c>
      <c r="P4809">
        <f t="shared" si="681"/>
        <v>192000</v>
      </c>
      <c r="Q4809" s="2">
        <f t="shared" si="682"/>
        <v>196698.0739081747</v>
      </c>
      <c r="R4809">
        <f>Q4809/MainSheet!$C$8*(G4809-G4808)+R4808</f>
        <v>7783.1609072345482</v>
      </c>
      <c r="S4809">
        <f t="shared" si="684"/>
        <v>125615.21265215242</v>
      </c>
      <c r="T4809">
        <f t="shared" si="676"/>
        <v>48.069999999999006</v>
      </c>
      <c r="U4809" s="1">
        <f>Q4809/MainSheet!$C$22</f>
        <v>1</v>
      </c>
    </row>
    <row r="4810" spans="7:21">
      <c r="G4810">
        <f t="shared" si="677"/>
        <v>48.079999999999004</v>
      </c>
      <c r="H4810">
        <f t="shared" si="678"/>
        <v>198000</v>
      </c>
      <c r="I4810" s="2">
        <f>MIN(MainSheet!$C$10/MainSheet!$C$9,MainSheet!$K$9*60)</f>
        <v>660</v>
      </c>
      <c r="J4810" s="1">
        <f>IF(G4810&gt;MainSheet!$C$11,IF(J4809&gt;=0.999,1,(G4810-MainSheet!$C$11)*I4810/$B$2/60),0)</f>
        <v>1</v>
      </c>
      <c r="K4810" s="1">
        <f>IF(G4810&gt;MainSheet!$C$11+$B$6,IF(K4809&gt;=0.999,1,(G4810-MainSheet!$C$11-$B$6)*I4810/$C$2/60),0)</f>
        <v>1</v>
      </c>
      <c r="L4810" s="1">
        <f>IF(G4810&gt;MainSheet!$C$11+$B$6+$C$6,IF(L4809&gt;=0.999,1,(G4810-MainSheet!$C$11-$B$6-$C$6)*I4810/$D$2/60),0)</f>
        <v>1</v>
      </c>
      <c r="M4810">
        <f t="shared" si="679"/>
        <v>1</v>
      </c>
      <c r="N4810" s="2">
        <f t="shared" si="680"/>
        <v>3721.0526315789471</v>
      </c>
      <c r="O4810">
        <f t="shared" si="683"/>
        <v>977.02127659574455</v>
      </c>
      <c r="P4810">
        <f t="shared" si="681"/>
        <v>192000</v>
      </c>
      <c r="Q4810" s="2">
        <f t="shared" si="682"/>
        <v>196698.0739081747</v>
      </c>
      <c r="R4810">
        <f>Q4810/MainSheet!$C$8*(G4810-G4809)+R4809</f>
        <v>7785.192153725382</v>
      </c>
      <c r="S4810">
        <f t="shared" si="684"/>
        <v>125647.99566447045</v>
      </c>
      <c r="T4810">
        <f t="shared" si="676"/>
        <v>48.079999999999004</v>
      </c>
      <c r="U4810" s="1">
        <f>Q4810/MainSheet!$C$22</f>
        <v>1</v>
      </c>
    </row>
    <row r="4811" spans="7:21">
      <c r="G4811">
        <f t="shared" si="677"/>
        <v>48.089999999999002</v>
      </c>
      <c r="H4811">
        <f t="shared" si="678"/>
        <v>198000</v>
      </c>
      <c r="I4811" s="2">
        <f>MIN(MainSheet!$C$10/MainSheet!$C$9,MainSheet!$K$9*60)</f>
        <v>660</v>
      </c>
      <c r="J4811" s="1">
        <f>IF(G4811&gt;MainSheet!$C$11,IF(J4810&gt;=0.999,1,(G4811-MainSheet!$C$11)*I4811/$B$2/60),0)</f>
        <v>1</v>
      </c>
      <c r="K4811" s="1">
        <f>IF(G4811&gt;MainSheet!$C$11+$B$6,IF(K4810&gt;=0.999,1,(G4811-MainSheet!$C$11-$B$6)*I4811/$C$2/60),0)</f>
        <v>1</v>
      </c>
      <c r="L4811" s="1">
        <f>IF(G4811&gt;MainSheet!$C$11+$B$6+$C$6,IF(L4810&gt;=0.999,1,(G4811-MainSheet!$C$11-$B$6-$C$6)*I4811/$D$2/60),0)</f>
        <v>1</v>
      </c>
      <c r="M4811">
        <f t="shared" si="679"/>
        <v>1</v>
      </c>
      <c r="N4811" s="2">
        <f t="shared" si="680"/>
        <v>3721.0526315789471</v>
      </c>
      <c r="O4811">
        <f t="shared" si="683"/>
        <v>977.02127659574455</v>
      </c>
      <c r="P4811">
        <f t="shared" si="681"/>
        <v>192000</v>
      </c>
      <c r="Q4811" s="2">
        <f t="shared" si="682"/>
        <v>196698.0739081747</v>
      </c>
      <c r="R4811">
        <f>Q4811/MainSheet!$C$8*(G4811-G4810)+R4810</f>
        <v>7787.2234002162159</v>
      </c>
      <c r="S4811">
        <f t="shared" si="684"/>
        <v>125680.77867678848</v>
      </c>
      <c r="T4811">
        <f t="shared" si="676"/>
        <v>48.089999999999002</v>
      </c>
      <c r="U4811" s="1">
        <f>Q4811/MainSheet!$C$22</f>
        <v>1</v>
      </c>
    </row>
    <row r="4812" spans="7:21">
      <c r="G4812">
        <f t="shared" si="677"/>
        <v>48.099999999999</v>
      </c>
      <c r="H4812">
        <f t="shared" si="678"/>
        <v>198000</v>
      </c>
      <c r="I4812" s="2">
        <f>MIN(MainSheet!$C$10/MainSheet!$C$9,MainSheet!$K$9*60)</f>
        <v>660</v>
      </c>
      <c r="J4812" s="1">
        <f>IF(G4812&gt;MainSheet!$C$11,IF(J4811&gt;=0.999,1,(G4812-MainSheet!$C$11)*I4812/$B$2/60),0)</f>
        <v>1</v>
      </c>
      <c r="K4812" s="1">
        <f>IF(G4812&gt;MainSheet!$C$11+$B$6,IF(K4811&gt;=0.999,1,(G4812-MainSheet!$C$11-$B$6)*I4812/$C$2/60),0)</f>
        <v>1</v>
      </c>
      <c r="L4812" s="1">
        <f>IF(G4812&gt;MainSheet!$C$11+$B$6+$C$6,IF(L4811&gt;=0.999,1,(G4812-MainSheet!$C$11-$B$6-$C$6)*I4812/$D$2/60),0)</f>
        <v>1</v>
      </c>
      <c r="M4812">
        <f t="shared" si="679"/>
        <v>1</v>
      </c>
      <c r="N4812" s="2">
        <f t="shared" si="680"/>
        <v>3721.0526315789471</v>
      </c>
      <c r="O4812">
        <f t="shared" si="683"/>
        <v>977.02127659574455</v>
      </c>
      <c r="P4812">
        <f t="shared" si="681"/>
        <v>192000</v>
      </c>
      <c r="Q4812" s="2">
        <f t="shared" si="682"/>
        <v>196698.0739081747</v>
      </c>
      <c r="R4812">
        <f>Q4812/MainSheet!$C$8*(G4812-G4811)+R4811</f>
        <v>7789.2546467070497</v>
      </c>
      <c r="S4812">
        <f t="shared" si="684"/>
        <v>125713.56168910651</v>
      </c>
      <c r="T4812">
        <f t="shared" si="676"/>
        <v>48.099999999999</v>
      </c>
      <c r="U4812" s="1">
        <f>Q4812/MainSheet!$C$22</f>
        <v>1</v>
      </c>
    </row>
    <row r="4813" spans="7:21">
      <c r="G4813">
        <f t="shared" si="677"/>
        <v>48.109999999998998</v>
      </c>
      <c r="H4813">
        <f t="shared" si="678"/>
        <v>198000</v>
      </c>
      <c r="I4813" s="2">
        <f>MIN(MainSheet!$C$10/MainSheet!$C$9,MainSheet!$K$9*60)</f>
        <v>660</v>
      </c>
      <c r="J4813" s="1">
        <f>IF(G4813&gt;MainSheet!$C$11,IF(J4812&gt;=0.999,1,(G4813-MainSheet!$C$11)*I4813/$B$2/60),0)</f>
        <v>1</v>
      </c>
      <c r="K4813" s="1">
        <f>IF(G4813&gt;MainSheet!$C$11+$B$6,IF(K4812&gt;=0.999,1,(G4813-MainSheet!$C$11-$B$6)*I4813/$C$2/60),0)</f>
        <v>1</v>
      </c>
      <c r="L4813" s="1">
        <f>IF(G4813&gt;MainSheet!$C$11+$B$6+$C$6,IF(L4812&gt;=0.999,1,(G4813-MainSheet!$C$11-$B$6-$C$6)*I4813/$D$2/60),0)</f>
        <v>1</v>
      </c>
      <c r="M4813">
        <f t="shared" si="679"/>
        <v>1</v>
      </c>
      <c r="N4813" s="2">
        <f t="shared" si="680"/>
        <v>3721.0526315789471</v>
      </c>
      <c r="O4813">
        <f t="shared" si="683"/>
        <v>977.02127659574455</v>
      </c>
      <c r="P4813">
        <f t="shared" si="681"/>
        <v>192000</v>
      </c>
      <c r="Q4813" s="2">
        <f t="shared" si="682"/>
        <v>196698.0739081747</v>
      </c>
      <c r="R4813">
        <f>Q4813/MainSheet!$C$8*(G4813-G4812)+R4812</f>
        <v>7791.2858931978835</v>
      </c>
      <c r="S4813">
        <f t="shared" si="684"/>
        <v>125746.34470142455</v>
      </c>
      <c r="T4813">
        <f t="shared" si="676"/>
        <v>48.109999999998998</v>
      </c>
      <c r="U4813" s="1">
        <f>Q4813/MainSheet!$C$22</f>
        <v>1</v>
      </c>
    </row>
    <row r="4814" spans="7:21">
      <c r="G4814">
        <f t="shared" si="677"/>
        <v>48.119999999998996</v>
      </c>
      <c r="H4814">
        <f t="shared" si="678"/>
        <v>198000</v>
      </c>
      <c r="I4814" s="2">
        <f>MIN(MainSheet!$C$10/MainSheet!$C$9,MainSheet!$K$9*60)</f>
        <v>660</v>
      </c>
      <c r="J4814" s="1">
        <f>IF(G4814&gt;MainSheet!$C$11,IF(J4813&gt;=0.999,1,(G4814-MainSheet!$C$11)*I4814/$B$2/60),0)</f>
        <v>1</v>
      </c>
      <c r="K4814" s="1">
        <f>IF(G4814&gt;MainSheet!$C$11+$B$6,IF(K4813&gt;=0.999,1,(G4814-MainSheet!$C$11-$B$6)*I4814/$C$2/60),0)</f>
        <v>1</v>
      </c>
      <c r="L4814" s="1">
        <f>IF(G4814&gt;MainSheet!$C$11+$B$6+$C$6,IF(L4813&gt;=0.999,1,(G4814-MainSheet!$C$11-$B$6-$C$6)*I4814/$D$2/60),0)</f>
        <v>1</v>
      </c>
      <c r="M4814">
        <f t="shared" si="679"/>
        <v>1</v>
      </c>
      <c r="N4814" s="2">
        <f t="shared" si="680"/>
        <v>3721.0526315789471</v>
      </c>
      <c r="O4814">
        <f t="shared" si="683"/>
        <v>977.02127659574455</v>
      </c>
      <c r="P4814">
        <f t="shared" si="681"/>
        <v>192000</v>
      </c>
      <c r="Q4814" s="2">
        <f t="shared" si="682"/>
        <v>196698.0739081747</v>
      </c>
      <c r="R4814">
        <f>Q4814/MainSheet!$C$8*(G4814-G4813)+R4813</f>
        <v>7793.3171396887174</v>
      </c>
      <c r="S4814">
        <f t="shared" si="684"/>
        <v>125779.12771374258</v>
      </c>
      <c r="T4814">
        <f t="shared" si="676"/>
        <v>48.119999999998996</v>
      </c>
      <c r="U4814" s="1">
        <f>Q4814/MainSheet!$C$22</f>
        <v>1</v>
      </c>
    </row>
    <row r="4815" spans="7:21">
      <c r="G4815">
        <f t="shared" si="677"/>
        <v>48.129999999998994</v>
      </c>
      <c r="H4815">
        <f t="shared" si="678"/>
        <v>198000</v>
      </c>
      <c r="I4815" s="2">
        <f>MIN(MainSheet!$C$10/MainSheet!$C$9,MainSheet!$K$9*60)</f>
        <v>660</v>
      </c>
      <c r="J4815" s="1">
        <f>IF(G4815&gt;MainSheet!$C$11,IF(J4814&gt;=0.999,1,(G4815-MainSheet!$C$11)*I4815/$B$2/60),0)</f>
        <v>1</v>
      </c>
      <c r="K4815" s="1">
        <f>IF(G4815&gt;MainSheet!$C$11+$B$6,IF(K4814&gt;=0.999,1,(G4815-MainSheet!$C$11-$B$6)*I4815/$C$2/60),0)</f>
        <v>1</v>
      </c>
      <c r="L4815" s="1">
        <f>IF(G4815&gt;MainSheet!$C$11+$B$6+$C$6,IF(L4814&gt;=0.999,1,(G4815-MainSheet!$C$11-$B$6-$C$6)*I4815/$D$2/60),0)</f>
        <v>1</v>
      </c>
      <c r="M4815">
        <f t="shared" si="679"/>
        <v>1</v>
      </c>
      <c r="N4815" s="2">
        <f t="shared" si="680"/>
        <v>3721.0526315789471</v>
      </c>
      <c r="O4815">
        <f t="shared" si="683"/>
        <v>977.02127659574455</v>
      </c>
      <c r="P4815">
        <f t="shared" si="681"/>
        <v>192000</v>
      </c>
      <c r="Q4815" s="2">
        <f t="shared" si="682"/>
        <v>196698.0739081747</v>
      </c>
      <c r="R4815">
        <f>Q4815/MainSheet!$C$8*(G4815-G4814)+R4814</f>
        <v>7795.3483861795512</v>
      </c>
      <c r="S4815">
        <f t="shared" si="684"/>
        <v>125811.91072606061</v>
      </c>
      <c r="T4815">
        <f t="shared" si="676"/>
        <v>48.129999999998994</v>
      </c>
      <c r="U4815" s="1">
        <f>Q4815/MainSheet!$C$22</f>
        <v>1</v>
      </c>
    </row>
    <row r="4816" spans="7:21">
      <c r="G4816">
        <f t="shared" si="677"/>
        <v>48.139999999998992</v>
      </c>
      <c r="H4816">
        <f t="shared" si="678"/>
        <v>198000</v>
      </c>
      <c r="I4816" s="2">
        <f>MIN(MainSheet!$C$10/MainSheet!$C$9,MainSheet!$K$9*60)</f>
        <v>660</v>
      </c>
      <c r="J4816" s="1">
        <f>IF(G4816&gt;MainSheet!$C$11,IF(J4815&gt;=0.999,1,(G4816-MainSheet!$C$11)*I4816/$B$2/60),0)</f>
        <v>1</v>
      </c>
      <c r="K4816" s="1">
        <f>IF(G4816&gt;MainSheet!$C$11+$B$6,IF(K4815&gt;=0.999,1,(G4816-MainSheet!$C$11-$B$6)*I4816/$C$2/60),0)</f>
        <v>1</v>
      </c>
      <c r="L4816" s="1">
        <f>IF(G4816&gt;MainSheet!$C$11+$B$6+$C$6,IF(L4815&gt;=0.999,1,(G4816-MainSheet!$C$11-$B$6-$C$6)*I4816/$D$2/60),0)</f>
        <v>1</v>
      </c>
      <c r="M4816">
        <f t="shared" si="679"/>
        <v>1</v>
      </c>
      <c r="N4816" s="2">
        <f t="shared" si="680"/>
        <v>3721.0526315789471</v>
      </c>
      <c r="O4816">
        <f t="shared" si="683"/>
        <v>977.02127659574455</v>
      </c>
      <c r="P4816">
        <f t="shared" si="681"/>
        <v>192000</v>
      </c>
      <c r="Q4816" s="2">
        <f t="shared" si="682"/>
        <v>196698.0739081747</v>
      </c>
      <c r="R4816">
        <f>Q4816/MainSheet!$C$8*(G4816-G4815)+R4815</f>
        <v>7797.379632670385</v>
      </c>
      <c r="S4816">
        <f t="shared" si="684"/>
        <v>125844.69373837864</v>
      </c>
      <c r="T4816">
        <f t="shared" si="676"/>
        <v>48.139999999998992</v>
      </c>
      <c r="U4816" s="1">
        <f>Q4816/MainSheet!$C$22</f>
        <v>1</v>
      </c>
    </row>
    <row r="4817" spans="7:21">
      <c r="G4817">
        <f t="shared" si="677"/>
        <v>48.14999999999899</v>
      </c>
      <c r="H4817">
        <f t="shared" si="678"/>
        <v>198000</v>
      </c>
      <c r="I4817" s="2">
        <f>MIN(MainSheet!$C$10/MainSheet!$C$9,MainSheet!$K$9*60)</f>
        <v>660</v>
      </c>
      <c r="J4817" s="1">
        <f>IF(G4817&gt;MainSheet!$C$11,IF(J4816&gt;=0.999,1,(G4817-MainSheet!$C$11)*I4817/$B$2/60),0)</f>
        <v>1</v>
      </c>
      <c r="K4817" s="1">
        <f>IF(G4817&gt;MainSheet!$C$11+$B$6,IF(K4816&gt;=0.999,1,(G4817-MainSheet!$C$11-$B$6)*I4817/$C$2/60),0)</f>
        <v>1</v>
      </c>
      <c r="L4817" s="1">
        <f>IF(G4817&gt;MainSheet!$C$11+$B$6+$C$6,IF(L4816&gt;=0.999,1,(G4817-MainSheet!$C$11-$B$6-$C$6)*I4817/$D$2/60),0)</f>
        <v>1</v>
      </c>
      <c r="M4817">
        <f t="shared" si="679"/>
        <v>1</v>
      </c>
      <c r="N4817" s="2">
        <f t="shared" si="680"/>
        <v>3721.0526315789471</v>
      </c>
      <c r="O4817">
        <f t="shared" si="683"/>
        <v>977.02127659574455</v>
      </c>
      <c r="P4817">
        <f t="shared" si="681"/>
        <v>192000</v>
      </c>
      <c r="Q4817" s="2">
        <f t="shared" si="682"/>
        <v>196698.0739081747</v>
      </c>
      <c r="R4817">
        <f>Q4817/MainSheet!$C$8*(G4817-G4816)+R4816</f>
        <v>7799.4108791612189</v>
      </c>
      <c r="S4817">
        <f t="shared" si="684"/>
        <v>125877.47675069667</v>
      </c>
      <c r="T4817">
        <f t="shared" si="676"/>
        <v>48.14999999999899</v>
      </c>
      <c r="U4817" s="1">
        <f>Q4817/MainSheet!$C$22</f>
        <v>1</v>
      </c>
    </row>
    <row r="4818" spans="7:21">
      <c r="G4818">
        <f t="shared" si="677"/>
        <v>48.159999999998988</v>
      </c>
      <c r="H4818">
        <f t="shared" si="678"/>
        <v>198000</v>
      </c>
      <c r="I4818" s="2">
        <f>MIN(MainSheet!$C$10/MainSheet!$C$9,MainSheet!$K$9*60)</f>
        <v>660</v>
      </c>
      <c r="J4818" s="1">
        <f>IF(G4818&gt;MainSheet!$C$11,IF(J4817&gt;=0.999,1,(G4818-MainSheet!$C$11)*I4818/$B$2/60),0)</f>
        <v>1</v>
      </c>
      <c r="K4818" s="1">
        <f>IF(G4818&gt;MainSheet!$C$11+$B$6,IF(K4817&gt;=0.999,1,(G4818-MainSheet!$C$11-$B$6)*I4818/$C$2/60),0)</f>
        <v>1</v>
      </c>
      <c r="L4818" s="1">
        <f>IF(G4818&gt;MainSheet!$C$11+$B$6+$C$6,IF(L4817&gt;=0.999,1,(G4818-MainSheet!$C$11-$B$6-$C$6)*I4818/$D$2/60),0)</f>
        <v>1</v>
      </c>
      <c r="M4818">
        <f t="shared" si="679"/>
        <v>1</v>
      </c>
      <c r="N4818" s="2">
        <f t="shared" si="680"/>
        <v>3721.0526315789471</v>
      </c>
      <c r="O4818">
        <f t="shared" si="683"/>
        <v>977.02127659574455</v>
      </c>
      <c r="P4818">
        <f t="shared" si="681"/>
        <v>192000</v>
      </c>
      <c r="Q4818" s="2">
        <f t="shared" si="682"/>
        <v>196698.0739081747</v>
      </c>
      <c r="R4818">
        <f>Q4818/MainSheet!$C$8*(G4818-G4817)+R4817</f>
        <v>7801.4421256520527</v>
      </c>
      <c r="S4818">
        <f t="shared" si="684"/>
        <v>125910.25976301471</v>
      </c>
      <c r="T4818">
        <f t="shared" si="676"/>
        <v>48.159999999998988</v>
      </c>
      <c r="U4818" s="1">
        <f>Q4818/MainSheet!$C$22</f>
        <v>1</v>
      </c>
    </row>
    <row r="4819" spans="7:21">
      <c r="G4819">
        <f t="shared" si="677"/>
        <v>48.169999999998986</v>
      </c>
      <c r="H4819">
        <f t="shared" si="678"/>
        <v>198000</v>
      </c>
      <c r="I4819" s="2">
        <f>MIN(MainSheet!$C$10/MainSheet!$C$9,MainSheet!$K$9*60)</f>
        <v>660</v>
      </c>
      <c r="J4819" s="1">
        <f>IF(G4819&gt;MainSheet!$C$11,IF(J4818&gt;=0.999,1,(G4819-MainSheet!$C$11)*I4819/$B$2/60),0)</f>
        <v>1</v>
      </c>
      <c r="K4819" s="1">
        <f>IF(G4819&gt;MainSheet!$C$11+$B$6,IF(K4818&gt;=0.999,1,(G4819-MainSheet!$C$11-$B$6)*I4819/$C$2/60),0)</f>
        <v>1</v>
      </c>
      <c r="L4819" s="1">
        <f>IF(G4819&gt;MainSheet!$C$11+$B$6+$C$6,IF(L4818&gt;=0.999,1,(G4819-MainSheet!$C$11-$B$6-$C$6)*I4819/$D$2/60),0)</f>
        <v>1</v>
      </c>
      <c r="M4819">
        <f t="shared" si="679"/>
        <v>1</v>
      </c>
      <c r="N4819" s="2">
        <f t="shared" si="680"/>
        <v>3721.0526315789471</v>
      </c>
      <c r="O4819">
        <f t="shared" si="683"/>
        <v>977.02127659574455</v>
      </c>
      <c r="P4819">
        <f t="shared" si="681"/>
        <v>192000</v>
      </c>
      <c r="Q4819" s="2">
        <f t="shared" si="682"/>
        <v>196698.0739081747</v>
      </c>
      <c r="R4819">
        <f>Q4819/MainSheet!$C$8*(G4819-G4818)+R4818</f>
        <v>7803.4733721428865</v>
      </c>
      <c r="S4819">
        <f t="shared" si="684"/>
        <v>125943.04277533274</v>
      </c>
      <c r="T4819">
        <f t="shared" si="676"/>
        <v>48.169999999998986</v>
      </c>
      <c r="U4819" s="1">
        <f>Q4819/MainSheet!$C$22</f>
        <v>1</v>
      </c>
    </row>
    <row r="4820" spans="7:21">
      <c r="G4820">
        <f t="shared" si="677"/>
        <v>48.179999999998984</v>
      </c>
      <c r="H4820">
        <f t="shared" si="678"/>
        <v>198000</v>
      </c>
      <c r="I4820" s="2">
        <f>MIN(MainSheet!$C$10/MainSheet!$C$9,MainSheet!$K$9*60)</f>
        <v>660</v>
      </c>
      <c r="J4820" s="1">
        <f>IF(G4820&gt;MainSheet!$C$11,IF(J4819&gt;=0.999,1,(G4820-MainSheet!$C$11)*I4820/$B$2/60),0)</f>
        <v>1</v>
      </c>
      <c r="K4820" s="1">
        <f>IF(G4820&gt;MainSheet!$C$11+$B$6,IF(K4819&gt;=0.999,1,(G4820-MainSheet!$C$11-$B$6)*I4820/$C$2/60),0)</f>
        <v>1</v>
      </c>
      <c r="L4820" s="1">
        <f>IF(G4820&gt;MainSheet!$C$11+$B$6+$C$6,IF(L4819&gt;=0.999,1,(G4820-MainSheet!$C$11-$B$6-$C$6)*I4820/$D$2/60),0)</f>
        <v>1</v>
      </c>
      <c r="M4820">
        <f t="shared" si="679"/>
        <v>1</v>
      </c>
      <c r="N4820" s="2">
        <f t="shared" si="680"/>
        <v>3721.0526315789471</v>
      </c>
      <c r="O4820">
        <f t="shared" si="683"/>
        <v>977.02127659574455</v>
      </c>
      <c r="P4820">
        <f t="shared" si="681"/>
        <v>192000</v>
      </c>
      <c r="Q4820" s="2">
        <f t="shared" si="682"/>
        <v>196698.0739081747</v>
      </c>
      <c r="R4820">
        <f>Q4820/MainSheet!$C$8*(G4820-G4819)+R4819</f>
        <v>7805.5046186337204</v>
      </c>
      <c r="S4820">
        <f t="shared" si="684"/>
        <v>125975.82578765077</v>
      </c>
      <c r="T4820">
        <f t="shared" si="676"/>
        <v>48.179999999998984</v>
      </c>
      <c r="U4820" s="1">
        <f>Q4820/MainSheet!$C$22</f>
        <v>1</v>
      </c>
    </row>
    <row r="4821" spans="7:21">
      <c r="G4821">
        <f t="shared" si="677"/>
        <v>48.189999999998982</v>
      </c>
      <c r="H4821">
        <f t="shared" si="678"/>
        <v>198000</v>
      </c>
      <c r="I4821" s="2">
        <f>MIN(MainSheet!$C$10/MainSheet!$C$9,MainSheet!$K$9*60)</f>
        <v>660</v>
      </c>
      <c r="J4821" s="1">
        <f>IF(G4821&gt;MainSheet!$C$11,IF(J4820&gt;=0.999,1,(G4821-MainSheet!$C$11)*I4821/$B$2/60),0)</f>
        <v>1</v>
      </c>
      <c r="K4821" s="1">
        <f>IF(G4821&gt;MainSheet!$C$11+$B$6,IF(K4820&gt;=0.999,1,(G4821-MainSheet!$C$11-$B$6)*I4821/$C$2/60),0)</f>
        <v>1</v>
      </c>
      <c r="L4821" s="1">
        <f>IF(G4821&gt;MainSheet!$C$11+$B$6+$C$6,IF(L4820&gt;=0.999,1,(G4821-MainSheet!$C$11-$B$6-$C$6)*I4821/$D$2/60),0)</f>
        <v>1</v>
      </c>
      <c r="M4821">
        <f t="shared" si="679"/>
        <v>1</v>
      </c>
      <c r="N4821" s="2">
        <f t="shared" si="680"/>
        <v>3721.0526315789471</v>
      </c>
      <c r="O4821">
        <f t="shared" si="683"/>
        <v>977.02127659574455</v>
      </c>
      <c r="P4821">
        <f t="shared" si="681"/>
        <v>192000</v>
      </c>
      <c r="Q4821" s="2">
        <f t="shared" si="682"/>
        <v>196698.0739081747</v>
      </c>
      <c r="R4821">
        <f>Q4821/MainSheet!$C$8*(G4821-G4820)+R4820</f>
        <v>7807.5358651245542</v>
      </c>
      <c r="S4821">
        <f t="shared" si="684"/>
        <v>126008.6087999688</v>
      </c>
      <c r="T4821">
        <f t="shared" si="676"/>
        <v>48.189999999998982</v>
      </c>
      <c r="U4821" s="1">
        <f>Q4821/MainSheet!$C$22</f>
        <v>1</v>
      </c>
    </row>
    <row r="4822" spans="7:21">
      <c r="G4822">
        <f t="shared" si="677"/>
        <v>48.19999999999898</v>
      </c>
      <c r="H4822">
        <f t="shared" si="678"/>
        <v>198000</v>
      </c>
      <c r="I4822" s="2">
        <f>MIN(MainSheet!$C$10/MainSheet!$C$9,MainSheet!$K$9*60)</f>
        <v>660</v>
      </c>
      <c r="J4822" s="1">
        <f>IF(G4822&gt;MainSheet!$C$11,IF(J4821&gt;=0.999,1,(G4822-MainSheet!$C$11)*I4822/$B$2/60),0)</f>
        <v>1</v>
      </c>
      <c r="K4822" s="1">
        <f>IF(G4822&gt;MainSheet!$C$11+$B$6,IF(K4821&gt;=0.999,1,(G4822-MainSheet!$C$11-$B$6)*I4822/$C$2/60),0)</f>
        <v>1</v>
      </c>
      <c r="L4822" s="1">
        <f>IF(G4822&gt;MainSheet!$C$11+$B$6+$C$6,IF(L4821&gt;=0.999,1,(G4822-MainSheet!$C$11-$B$6-$C$6)*I4822/$D$2/60),0)</f>
        <v>1</v>
      </c>
      <c r="M4822">
        <f t="shared" si="679"/>
        <v>1</v>
      </c>
      <c r="N4822" s="2">
        <f t="shared" si="680"/>
        <v>3721.0526315789471</v>
      </c>
      <c r="O4822">
        <f t="shared" si="683"/>
        <v>977.02127659574455</v>
      </c>
      <c r="P4822">
        <f t="shared" si="681"/>
        <v>192000</v>
      </c>
      <c r="Q4822" s="2">
        <f t="shared" si="682"/>
        <v>196698.0739081747</v>
      </c>
      <c r="R4822">
        <f>Q4822/MainSheet!$C$8*(G4822-G4821)+R4821</f>
        <v>7809.5671116153881</v>
      </c>
      <c r="S4822">
        <f t="shared" si="684"/>
        <v>126041.39181228683</v>
      </c>
      <c r="T4822">
        <f t="shared" si="676"/>
        <v>48.19999999999898</v>
      </c>
      <c r="U4822" s="1">
        <f>Q4822/MainSheet!$C$22</f>
        <v>1</v>
      </c>
    </row>
    <row r="4823" spans="7:21">
      <c r="G4823">
        <f t="shared" si="677"/>
        <v>48.209999999998978</v>
      </c>
      <c r="H4823">
        <f t="shared" si="678"/>
        <v>198000</v>
      </c>
      <c r="I4823" s="2">
        <f>MIN(MainSheet!$C$10/MainSheet!$C$9,MainSheet!$K$9*60)</f>
        <v>660</v>
      </c>
      <c r="J4823" s="1">
        <f>IF(G4823&gt;MainSheet!$C$11,IF(J4822&gt;=0.999,1,(G4823-MainSheet!$C$11)*I4823/$B$2/60),0)</f>
        <v>1</v>
      </c>
      <c r="K4823" s="1">
        <f>IF(G4823&gt;MainSheet!$C$11+$B$6,IF(K4822&gt;=0.999,1,(G4823-MainSheet!$C$11-$B$6)*I4823/$C$2/60),0)</f>
        <v>1</v>
      </c>
      <c r="L4823" s="1">
        <f>IF(G4823&gt;MainSheet!$C$11+$B$6+$C$6,IF(L4822&gt;=0.999,1,(G4823-MainSheet!$C$11-$B$6-$C$6)*I4823/$D$2/60),0)</f>
        <v>1</v>
      </c>
      <c r="M4823">
        <f t="shared" si="679"/>
        <v>1</v>
      </c>
      <c r="N4823" s="2">
        <f t="shared" si="680"/>
        <v>3721.0526315789471</v>
      </c>
      <c r="O4823">
        <f t="shared" si="683"/>
        <v>977.02127659574455</v>
      </c>
      <c r="P4823">
        <f t="shared" si="681"/>
        <v>192000</v>
      </c>
      <c r="Q4823" s="2">
        <f t="shared" si="682"/>
        <v>196698.0739081747</v>
      </c>
      <c r="R4823">
        <f>Q4823/MainSheet!$C$8*(G4823-G4822)+R4822</f>
        <v>7811.5983581062219</v>
      </c>
      <c r="S4823">
        <f t="shared" si="684"/>
        <v>126074.17482460487</v>
      </c>
      <c r="T4823">
        <f t="shared" si="676"/>
        <v>48.209999999998978</v>
      </c>
      <c r="U4823" s="1">
        <f>Q4823/MainSheet!$C$22</f>
        <v>1</v>
      </c>
    </row>
    <row r="4824" spans="7:21">
      <c r="G4824">
        <f t="shared" si="677"/>
        <v>48.219999999998976</v>
      </c>
      <c r="H4824">
        <f t="shared" si="678"/>
        <v>198000</v>
      </c>
      <c r="I4824" s="2">
        <f>MIN(MainSheet!$C$10/MainSheet!$C$9,MainSheet!$K$9*60)</f>
        <v>660</v>
      </c>
      <c r="J4824" s="1">
        <f>IF(G4824&gt;MainSheet!$C$11,IF(J4823&gt;=0.999,1,(G4824-MainSheet!$C$11)*I4824/$B$2/60),0)</f>
        <v>1</v>
      </c>
      <c r="K4824" s="1">
        <f>IF(G4824&gt;MainSheet!$C$11+$B$6,IF(K4823&gt;=0.999,1,(G4824-MainSheet!$C$11-$B$6)*I4824/$C$2/60),0)</f>
        <v>1</v>
      </c>
      <c r="L4824" s="1">
        <f>IF(G4824&gt;MainSheet!$C$11+$B$6+$C$6,IF(L4823&gt;=0.999,1,(G4824-MainSheet!$C$11-$B$6-$C$6)*I4824/$D$2/60),0)</f>
        <v>1</v>
      </c>
      <c r="M4824">
        <f t="shared" si="679"/>
        <v>1</v>
      </c>
      <c r="N4824" s="2">
        <f t="shared" si="680"/>
        <v>3721.0526315789471</v>
      </c>
      <c r="O4824">
        <f t="shared" si="683"/>
        <v>977.02127659574455</v>
      </c>
      <c r="P4824">
        <f t="shared" si="681"/>
        <v>192000</v>
      </c>
      <c r="Q4824" s="2">
        <f t="shared" si="682"/>
        <v>196698.0739081747</v>
      </c>
      <c r="R4824">
        <f>Q4824/MainSheet!$C$8*(G4824-G4823)+R4823</f>
        <v>7813.6296045970557</v>
      </c>
      <c r="S4824">
        <f t="shared" si="684"/>
        <v>126106.9578369229</v>
      </c>
      <c r="T4824">
        <f t="shared" si="676"/>
        <v>48.219999999998976</v>
      </c>
      <c r="U4824" s="1">
        <f>Q4824/MainSheet!$C$22</f>
        <v>1</v>
      </c>
    </row>
    <row r="4825" spans="7:21">
      <c r="G4825">
        <f t="shared" si="677"/>
        <v>48.229999999998974</v>
      </c>
      <c r="H4825">
        <f t="shared" si="678"/>
        <v>198000</v>
      </c>
      <c r="I4825" s="2">
        <f>MIN(MainSheet!$C$10/MainSheet!$C$9,MainSheet!$K$9*60)</f>
        <v>660</v>
      </c>
      <c r="J4825" s="1">
        <f>IF(G4825&gt;MainSheet!$C$11,IF(J4824&gt;=0.999,1,(G4825-MainSheet!$C$11)*I4825/$B$2/60),0)</f>
        <v>1</v>
      </c>
      <c r="K4825" s="1">
        <f>IF(G4825&gt;MainSheet!$C$11+$B$6,IF(K4824&gt;=0.999,1,(G4825-MainSheet!$C$11-$B$6)*I4825/$C$2/60),0)</f>
        <v>1</v>
      </c>
      <c r="L4825" s="1">
        <f>IF(G4825&gt;MainSheet!$C$11+$B$6+$C$6,IF(L4824&gt;=0.999,1,(G4825-MainSheet!$C$11-$B$6-$C$6)*I4825/$D$2/60),0)</f>
        <v>1</v>
      </c>
      <c r="M4825">
        <f t="shared" si="679"/>
        <v>1</v>
      </c>
      <c r="N4825" s="2">
        <f t="shared" si="680"/>
        <v>3721.0526315789471</v>
      </c>
      <c r="O4825">
        <f t="shared" si="683"/>
        <v>977.02127659574455</v>
      </c>
      <c r="P4825">
        <f t="shared" si="681"/>
        <v>192000</v>
      </c>
      <c r="Q4825" s="2">
        <f t="shared" si="682"/>
        <v>196698.0739081747</v>
      </c>
      <c r="R4825">
        <f>Q4825/MainSheet!$C$8*(G4825-G4824)+R4824</f>
        <v>7815.6608510878896</v>
      </c>
      <c r="S4825">
        <f t="shared" si="684"/>
        <v>126139.74084924093</v>
      </c>
      <c r="T4825">
        <f t="shared" si="676"/>
        <v>48.229999999998974</v>
      </c>
      <c r="U4825" s="1">
        <f>Q4825/MainSheet!$C$22</f>
        <v>1</v>
      </c>
    </row>
    <row r="4826" spans="7:21">
      <c r="G4826">
        <f t="shared" si="677"/>
        <v>48.239999999998972</v>
      </c>
      <c r="H4826">
        <f t="shared" si="678"/>
        <v>198000</v>
      </c>
      <c r="I4826" s="2">
        <f>MIN(MainSheet!$C$10/MainSheet!$C$9,MainSheet!$K$9*60)</f>
        <v>660</v>
      </c>
      <c r="J4826" s="1">
        <f>IF(G4826&gt;MainSheet!$C$11,IF(J4825&gt;=0.999,1,(G4826-MainSheet!$C$11)*I4826/$B$2/60),0)</f>
        <v>1</v>
      </c>
      <c r="K4826" s="1">
        <f>IF(G4826&gt;MainSheet!$C$11+$B$6,IF(K4825&gt;=0.999,1,(G4826-MainSheet!$C$11-$B$6)*I4826/$C$2/60),0)</f>
        <v>1</v>
      </c>
      <c r="L4826" s="1">
        <f>IF(G4826&gt;MainSheet!$C$11+$B$6+$C$6,IF(L4825&gt;=0.999,1,(G4826-MainSheet!$C$11-$B$6-$C$6)*I4826/$D$2/60),0)</f>
        <v>1</v>
      </c>
      <c r="M4826">
        <f t="shared" si="679"/>
        <v>1</v>
      </c>
      <c r="N4826" s="2">
        <f t="shared" si="680"/>
        <v>3721.0526315789471</v>
      </c>
      <c r="O4826">
        <f t="shared" si="683"/>
        <v>977.02127659574455</v>
      </c>
      <c r="P4826">
        <f t="shared" si="681"/>
        <v>192000</v>
      </c>
      <c r="Q4826" s="2">
        <f t="shared" si="682"/>
        <v>196698.0739081747</v>
      </c>
      <c r="R4826">
        <f>Q4826/MainSheet!$C$8*(G4826-G4825)+R4825</f>
        <v>7817.6920975787234</v>
      </c>
      <c r="S4826">
        <f t="shared" si="684"/>
        <v>126172.52386155896</v>
      </c>
      <c r="T4826">
        <f t="shared" si="676"/>
        <v>48.239999999998972</v>
      </c>
      <c r="U4826" s="1">
        <f>Q4826/MainSheet!$C$22</f>
        <v>1</v>
      </c>
    </row>
    <row r="4827" spans="7:21">
      <c r="G4827">
        <f t="shared" si="677"/>
        <v>48.24999999999897</v>
      </c>
      <c r="H4827">
        <f t="shared" si="678"/>
        <v>198000</v>
      </c>
      <c r="I4827" s="2">
        <f>MIN(MainSheet!$C$10/MainSheet!$C$9,MainSheet!$K$9*60)</f>
        <v>660</v>
      </c>
      <c r="J4827" s="1">
        <f>IF(G4827&gt;MainSheet!$C$11,IF(J4826&gt;=0.999,1,(G4827-MainSheet!$C$11)*I4827/$B$2/60),0)</f>
        <v>1</v>
      </c>
      <c r="K4827" s="1">
        <f>IF(G4827&gt;MainSheet!$C$11+$B$6,IF(K4826&gt;=0.999,1,(G4827-MainSheet!$C$11-$B$6)*I4827/$C$2/60),0)</f>
        <v>1</v>
      </c>
      <c r="L4827" s="1">
        <f>IF(G4827&gt;MainSheet!$C$11+$B$6+$C$6,IF(L4826&gt;=0.999,1,(G4827-MainSheet!$C$11-$B$6-$C$6)*I4827/$D$2/60),0)</f>
        <v>1</v>
      </c>
      <c r="M4827">
        <f t="shared" si="679"/>
        <v>1</v>
      </c>
      <c r="N4827" s="2">
        <f t="shared" si="680"/>
        <v>3721.0526315789471</v>
      </c>
      <c r="O4827">
        <f t="shared" si="683"/>
        <v>977.02127659574455</v>
      </c>
      <c r="P4827">
        <f t="shared" si="681"/>
        <v>192000</v>
      </c>
      <c r="Q4827" s="2">
        <f t="shared" si="682"/>
        <v>196698.0739081747</v>
      </c>
      <c r="R4827">
        <f>Q4827/MainSheet!$C$8*(G4827-G4826)+R4826</f>
        <v>7819.7233440695572</v>
      </c>
      <c r="S4827">
        <f t="shared" si="684"/>
        <v>126205.30687387699</v>
      </c>
      <c r="T4827">
        <f t="shared" si="676"/>
        <v>48.24999999999897</v>
      </c>
      <c r="U4827" s="1">
        <f>Q4827/MainSheet!$C$22</f>
        <v>1</v>
      </c>
    </row>
    <row r="4828" spans="7:21">
      <c r="G4828">
        <f t="shared" si="677"/>
        <v>48.259999999998968</v>
      </c>
      <c r="H4828">
        <f t="shared" si="678"/>
        <v>198000</v>
      </c>
      <c r="I4828" s="2">
        <f>MIN(MainSheet!$C$10/MainSheet!$C$9,MainSheet!$K$9*60)</f>
        <v>660</v>
      </c>
      <c r="J4828" s="1">
        <f>IF(G4828&gt;MainSheet!$C$11,IF(J4827&gt;=0.999,1,(G4828-MainSheet!$C$11)*I4828/$B$2/60),0)</f>
        <v>1</v>
      </c>
      <c r="K4828" s="1">
        <f>IF(G4828&gt;MainSheet!$C$11+$B$6,IF(K4827&gt;=0.999,1,(G4828-MainSheet!$C$11-$B$6)*I4828/$C$2/60),0)</f>
        <v>1</v>
      </c>
      <c r="L4828" s="1">
        <f>IF(G4828&gt;MainSheet!$C$11+$B$6+$C$6,IF(L4827&gt;=0.999,1,(G4828-MainSheet!$C$11-$B$6-$C$6)*I4828/$D$2/60),0)</f>
        <v>1</v>
      </c>
      <c r="M4828">
        <f t="shared" si="679"/>
        <v>1</v>
      </c>
      <c r="N4828" s="2">
        <f t="shared" si="680"/>
        <v>3721.0526315789471</v>
      </c>
      <c r="O4828">
        <f t="shared" si="683"/>
        <v>977.02127659574455</v>
      </c>
      <c r="P4828">
        <f t="shared" si="681"/>
        <v>192000</v>
      </c>
      <c r="Q4828" s="2">
        <f t="shared" si="682"/>
        <v>196698.0739081747</v>
      </c>
      <c r="R4828">
        <f>Q4828/MainSheet!$C$8*(G4828-G4827)+R4827</f>
        <v>7821.7545905603911</v>
      </c>
      <c r="S4828">
        <f t="shared" si="684"/>
        <v>126238.08988619503</v>
      </c>
      <c r="T4828">
        <f t="shared" si="676"/>
        <v>48.259999999998968</v>
      </c>
      <c r="U4828" s="1">
        <f>Q4828/MainSheet!$C$22</f>
        <v>1</v>
      </c>
    </row>
    <row r="4829" spans="7:21">
      <c r="G4829">
        <f t="shared" si="677"/>
        <v>48.269999999998966</v>
      </c>
      <c r="H4829">
        <f t="shared" si="678"/>
        <v>198000</v>
      </c>
      <c r="I4829" s="2">
        <f>MIN(MainSheet!$C$10/MainSheet!$C$9,MainSheet!$K$9*60)</f>
        <v>660</v>
      </c>
      <c r="J4829" s="1">
        <f>IF(G4829&gt;MainSheet!$C$11,IF(J4828&gt;=0.999,1,(G4829-MainSheet!$C$11)*I4829/$B$2/60),0)</f>
        <v>1</v>
      </c>
      <c r="K4829" s="1">
        <f>IF(G4829&gt;MainSheet!$C$11+$B$6,IF(K4828&gt;=0.999,1,(G4829-MainSheet!$C$11-$B$6)*I4829/$C$2/60),0)</f>
        <v>1</v>
      </c>
      <c r="L4829" s="1">
        <f>IF(G4829&gt;MainSheet!$C$11+$B$6+$C$6,IF(L4828&gt;=0.999,1,(G4829-MainSheet!$C$11-$B$6-$C$6)*I4829/$D$2/60),0)</f>
        <v>1</v>
      </c>
      <c r="M4829">
        <f t="shared" si="679"/>
        <v>1</v>
      </c>
      <c r="N4829" s="2">
        <f t="shared" si="680"/>
        <v>3721.0526315789471</v>
      </c>
      <c r="O4829">
        <f t="shared" si="683"/>
        <v>977.02127659574455</v>
      </c>
      <c r="P4829">
        <f t="shared" si="681"/>
        <v>192000</v>
      </c>
      <c r="Q4829" s="2">
        <f t="shared" si="682"/>
        <v>196698.0739081747</v>
      </c>
      <c r="R4829">
        <f>Q4829/MainSheet!$C$8*(G4829-G4828)+R4828</f>
        <v>7823.7858370512249</v>
      </c>
      <c r="S4829">
        <f t="shared" si="684"/>
        <v>126270.87289851306</v>
      </c>
      <c r="T4829">
        <f t="shared" si="676"/>
        <v>48.269999999998966</v>
      </c>
      <c r="U4829" s="1">
        <f>Q4829/MainSheet!$C$22</f>
        <v>1</v>
      </c>
    </row>
    <row r="4830" spans="7:21">
      <c r="G4830">
        <f t="shared" si="677"/>
        <v>48.279999999998964</v>
      </c>
      <c r="H4830">
        <f t="shared" si="678"/>
        <v>198000</v>
      </c>
      <c r="I4830" s="2">
        <f>MIN(MainSheet!$C$10/MainSheet!$C$9,MainSheet!$K$9*60)</f>
        <v>660</v>
      </c>
      <c r="J4830" s="1">
        <f>IF(G4830&gt;MainSheet!$C$11,IF(J4829&gt;=0.999,1,(G4830-MainSheet!$C$11)*I4830/$B$2/60),0)</f>
        <v>1</v>
      </c>
      <c r="K4830" s="1">
        <f>IF(G4830&gt;MainSheet!$C$11+$B$6,IF(K4829&gt;=0.999,1,(G4830-MainSheet!$C$11-$B$6)*I4830/$C$2/60),0)</f>
        <v>1</v>
      </c>
      <c r="L4830" s="1">
        <f>IF(G4830&gt;MainSheet!$C$11+$B$6+$C$6,IF(L4829&gt;=0.999,1,(G4830-MainSheet!$C$11-$B$6-$C$6)*I4830/$D$2/60),0)</f>
        <v>1</v>
      </c>
      <c r="M4830">
        <f t="shared" si="679"/>
        <v>1</v>
      </c>
      <c r="N4830" s="2">
        <f t="shared" si="680"/>
        <v>3721.0526315789471</v>
      </c>
      <c r="O4830">
        <f t="shared" si="683"/>
        <v>977.02127659574455</v>
      </c>
      <c r="P4830">
        <f t="shared" si="681"/>
        <v>192000</v>
      </c>
      <c r="Q4830" s="2">
        <f t="shared" si="682"/>
        <v>196698.0739081747</v>
      </c>
      <c r="R4830">
        <f>Q4830/MainSheet!$C$8*(G4830-G4829)+R4829</f>
        <v>7825.8170835420588</v>
      </c>
      <c r="S4830">
        <f t="shared" si="684"/>
        <v>126303.65591083109</v>
      </c>
      <c r="T4830">
        <f t="shared" si="676"/>
        <v>48.279999999998964</v>
      </c>
      <c r="U4830" s="1">
        <f>Q4830/MainSheet!$C$22</f>
        <v>1</v>
      </c>
    </row>
    <row r="4831" spans="7:21">
      <c r="G4831">
        <f t="shared" si="677"/>
        <v>48.289999999998962</v>
      </c>
      <c r="H4831">
        <f t="shared" si="678"/>
        <v>198000</v>
      </c>
      <c r="I4831" s="2">
        <f>MIN(MainSheet!$C$10/MainSheet!$C$9,MainSheet!$K$9*60)</f>
        <v>660</v>
      </c>
      <c r="J4831" s="1">
        <f>IF(G4831&gt;MainSheet!$C$11,IF(J4830&gt;=0.999,1,(G4831-MainSheet!$C$11)*I4831/$B$2/60),0)</f>
        <v>1</v>
      </c>
      <c r="K4831" s="1">
        <f>IF(G4831&gt;MainSheet!$C$11+$B$6,IF(K4830&gt;=0.999,1,(G4831-MainSheet!$C$11-$B$6)*I4831/$C$2/60),0)</f>
        <v>1</v>
      </c>
      <c r="L4831" s="1">
        <f>IF(G4831&gt;MainSheet!$C$11+$B$6+$C$6,IF(L4830&gt;=0.999,1,(G4831-MainSheet!$C$11-$B$6-$C$6)*I4831/$D$2/60),0)</f>
        <v>1</v>
      </c>
      <c r="M4831">
        <f t="shared" si="679"/>
        <v>1</v>
      </c>
      <c r="N4831" s="2">
        <f t="shared" si="680"/>
        <v>3721.0526315789471</v>
      </c>
      <c r="O4831">
        <f t="shared" si="683"/>
        <v>977.02127659574455</v>
      </c>
      <c r="P4831">
        <f t="shared" si="681"/>
        <v>192000</v>
      </c>
      <c r="Q4831" s="2">
        <f t="shared" si="682"/>
        <v>196698.0739081747</v>
      </c>
      <c r="R4831">
        <f>Q4831/MainSheet!$C$8*(G4831-G4830)+R4830</f>
        <v>7827.8483300328926</v>
      </c>
      <c r="S4831">
        <f t="shared" si="684"/>
        <v>126336.43892314912</v>
      </c>
      <c r="T4831">
        <f t="shared" si="676"/>
        <v>48.289999999998962</v>
      </c>
      <c r="U4831" s="1">
        <f>Q4831/MainSheet!$C$22</f>
        <v>1</v>
      </c>
    </row>
    <row r="4832" spans="7:21">
      <c r="G4832">
        <f t="shared" si="677"/>
        <v>48.29999999999896</v>
      </c>
      <c r="H4832">
        <f t="shared" si="678"/>
        <v>198000</v>
      </c>
      <c r="I4832" s="2">
        <f>MIN(MainSheet!$C$10/MainSheet!$C$9,MainSheet!$K$9*60)</f>
        <v>660</v>
      </c>
      <c r="J4832" s="1">
        <f>IF(G4832&gt;MainSheet!$C$11,IF(J4831&gt;=0.999,1,(G4832-MainSheet!$C$11)*I4832/$B$2/60),0)</f>
        <v>1</v>
      </c>
      <c r="K4832" s="1">
        <f>IF(G4832&gt;MainSheet!$C$11+$B$6,IF(K4831&gt;=0.999,1,(G4832-MainSheet!$C$11-$B$6)*I4832/$C$2/60),0)</f>
        <v>1</v>
      </c>
      <c r="L4832" s="1">
        <f>IF(G4832&gt;MainSheet!$C$11+$B$6+$C$6,IF(L4831&gt;=0.999,1,(G4832-MainSheet!$C$11-$B$6-$C$6)*I4832/$D$2/60),0)</f>
        <v>1</v>
      </c>
      <c r="M4832">
        <f t="shared" si="679"/>
        <v>1</v>
      </c>
      <c r="N4832" s="2">
        <f t="shared" si="680"/>
        <v>3721.0526315789471</v>
      </c>
      <c r="O4832">
        <f t="shared" si="683"/>
        <v>977.02127659574455</v>
      </c>
      <c r="P4832">
        <f t="shared" si="681"/>
        <v>192000</v>
      </c>
      <c r="Q4832" s="2">
        <f t="shared" si="682"/>
        <v>196698.0739081747</v>
      </c>
      <c r="R4832">
        <f>Q4832/MainSheet!$C$8*(G4832-G4831)+R4831</f>
        <v>7829.8795765237264</v>
      </c>
      <c r="S4832">
        <f t="shared" si="684"/>
        <v>126369.22193546715</v>
      </c>
      <c r="T4832">
        <f t="shared" si="676"/>
        <v>48.29999999999896</v>
      </c>
      <c r="U4832" s="1">
        <f>Q4832/MainSheet!$C$22</f>
        <v>1</v>
      </c>
    </row>
    <row r="4833" spans="7:21">
      <c r="G4833">
        <f t="shared" si="677"/>
        <v>48.309999999998958</v>
      </c>
      <c r="H4833">
        <f t="shared" si="678"/>
        <v>198000</v>
      </c>
      <c r="I4833" s="2">
        <f>MIN(MainSheet!$C$10/MainSheet!$C$9,MainSheet!$K$9*60)</f>
        <v>660</v>
      </c>
      <c r="J4833" s="1">
        <f>IF(G4833&gt;MainSheet!$C$11,IF(J4832&gt;=0.999,1,(G4833-MainSheet!$C$11)*I4833/$B$2/60),0)</f>
        <v>1</v>
      </c>
      <c r="K4833" s="1">
        <f>IF(G4833&gt;MainSheet!$C$11+$B$6,IF(K4832&gt;=0.999,1,(G4833-MainSheet!$C$11-$B$6)*I4833/$C$2/60),0)</f>
        <v>1</v>
      </c>
      <c r="L4833" s="1">
        <f>IF(G4833&gt;MainSheet!$C$11+$B$6+$C$6,IF(L4832&gt;=0.999,1,(G4833-MainSheet!$C$11-$B$6-$C$6)*I4833/$D$2/60),0)</f>
        <v>1</v>
      </c>
      <c r="M4833">
        <f t="shared" si="679"/>
        <v>1</v>
      </c>
      <c r="N4833" s="2">
        <f t="shared" si="680"/>
        <v>3721.0526315789471</v>
      </c>
      <c r="O4833">
        <f t="shared" si="683"/>
        <v>977.02127659574455</v>
      </c>
      <c r="P4833">
        <f t="shared" si="681"/>
        <v>192000</v>
      </c>
      <c r="Q4833" s="2">
        <f t="shared" si="682"/>
        <v>196698.0739081747</v>
      </c>
      <c r="R4833">
        <f>Q4833/MainSheet!$C$8*(G4833-G4832)+R4832</f>
        <v>7831.9108230145603</v>
      </c>
      <c r="S4833">
        <f t="shared" si="684"/>
        <v>126402.00494778519</v>
      </c>
      <c r="T4833">
        <f t="shared" si="676"/>
        <v>48.309999999998958</v>
      </c>
      <c r="U4833" s="1">
        <f>Q4833/MainSheet!$C$22</f>
        <v>1</v>
      </c>
    </row>
    <row r="4834" spans="7:21">
      <c r="G4834">
        <f t="shared" si="677"/>
        <v>48.319999999998956</v>
      </c>
      <c r="H4834">
        <f t="shared" si="678"/>
        <v>198000</v>
      </c>
      <c r="I4834" s="2">
        <f>MIN(MainSheet!$C$10/MainSheet!$C$9,MainSheet!$K$9*60)</f>
        <v>660</v>
      </c>
      <c r="J4834" s="1">
        <f>IF(G4834&gt;MainSheet!$C$11,IF(J4833&gt;=0.999,1,(G4834-MainSheet!$C$11)*I4834/$B$2/60),0)</f>
        <v>1</v>
      </c>
      <c r="K4834" s="1">
        <f>IF(G4834&gt;MainSheet!$C$11+$B$6,IF(K4833&gt;=0.999,1,(G4834-MainSheet!$C$11-$B$6)*I4834/$C$2/60),0)</f>
        <v>1</v>
      </c>
      <c r="L4834" s="1">
        <f>IF(G4834&gt;MainSheet!$C$11+$B$6+$C$6,IF(L4833&gt;=0.999,1,(G4834-MainSheet!$C$11-$B$6-$C$6)*I4834/$D$2/60),0)</f>
        <v>1</v>
      </c>
      <c r="M4834">
        <f t="shared" si="679"/>
        <v>1</v>
      </c>
      <c r="N4834" s="2">
        <f t="shared" si="680"/>
        <v>3721.0526315789471</v>
      </c>
      <c r="O4834">
        <f t="shared" si="683"/>
        <v>977.02127659574455</v>
      </c>
      <c r="P4834">
        <f t="shared" si="681"/>
        <v>192000</v>
      </c>
      <c r="Q4834" s="2">
        <f t="shared" si="682"/>
        <v>196698.0739081747</v>
      </c>
      <c r="R4834">
        <f>Q4834/MainSheet!$C$8*(G4834-G4833)+R4833</f>
        <v>7833.9420695053941</v>
      </c>
      <c r="S4834">
        <f t="shared" si="684"/>
        <v>126434.78796010322</v>
      </c>
      <c r="T4834">
        <f t="shared" si="676"/>
        <v>48.319999999998956</v>
      </c>
      <c r="U4834" s="1">
        <f>Q4834/MainSheet!$C$22</f>
        <v>1</v>
      </c>
    </row>
    <row r="4835" spans="7:21">
      <c r="G4835">
        <f t="shared" si="677"/>
        <v>48.329999999998954</v>
      </c>
      <c r="H4835">
        <f t="shared" si="678"/>
        <v>198000</v>
      </c>
      <c r="I4835" s="2">
        <f>MIN(MainSheet!$C$10/MainSheet!$C$9,MainSheet!$K$9*60)</f>
        <v>660</v>
      </c>
      <c r="J4835" s="1">
        <f>IF(G4835&gt;MainSheet!$C$11,IF(J4834&gt;=0.999,1,(G4835-MainSheet!$C$11)*I4835/$B$2/60),0)</f>
        <v>1</v>
      </c>
      <c r="K4835" s="1">
        <f>IF(G4835&gt;MainSheet!$C$11+$B$6,IF(K4834&gt;=0.999,1,(G4835-MainSheet!$C$11-$B$6)*I4835/$C$2/60),0)</f>
        <v>1</v>
      </c>
      <c r="L4835" s="1">
        <f>IF(G4835&gt;MainSheet!$C$11+$B$6+$C$6,IF(L4834&gt;=0.999,1,(G4835-MainSheet!$C$11-$B$6-$C$6)*I4835/$D$2/60),0)</f>
        <v>1</v>
      </c>
      <c r="M4835">
        <f t="shared" si="679"/>
        <v>1</v>
      </c>
      <c r="N4835" s="2">
        <f t="shared" si="680"/>
        <v>3721.0526315789471</v>
      </c>
      <c r="O4835">
        <f t="shared" si="683"/>
        <v>977.02127659574455</v>
      </c>
      <c r="P4835">
        <f t="shared" si="681"/>
        <v>192000</v>
      </c>
      <c r="Q4835" s="2">
        <f t="shared" si="682"/>
        <v>196698.0739081747</v>
      </c>
      <c r="R4835">
        <f>Q4835/MainSheet!$C$8*(G4835-G4834)+R4834</f>
        <v>7835.9733159962279</v>
      </c>
      <c r="S4835">
        <f t="shared" si="684"/>
        <v>126467.57097242125</v>
      </c>
      <c r="T4835">
        <f t="shared" si="676"/>
        <v>48.329999999998954</v>
      </c>
      <c r="U4835" s="1">
        <f>Q4835/MainSheet!$C$22</f>
        <v>1</v>
      </c>
    </row>
    <row r="4836" spans="7:21">
      <c r="G4836">
        <f t="shared" si="677"/>
        <v>48.339999999998952</v>
      </c>
      <c r="H4836">
        <f t="shared" si="678"/>
        <v>198000</v>
      </c>
      <c r="I4836" s="2">
        <f>MIN(MainSheet!$C$10/MainSheet!$C$9,MainSheet!$K$9*60)</f>
        <v>660</v>
      </c>
      <c r="J4836" s="1">
        <f>IF(G4836&gt;MainSheet!$C$11,IF(J4835&gt;=0.999,1,(G4836-MainSheet!$C$11)*I4836/$B$2/60),0)</f>
        <v>1</v>
      </c>
      <c r="K4836" s="1">
        <f>IF(G4836&gt;MainSheet!$C$11+$B$6,IF(K4835&gt;=0.999,1,(G4836-MainSheet!$C$11-$B$6)*I4836/$C$2/60),0)</f>
        <v>1</v>
      </c>
      <c r="L4836" s="1">
        <f>IF(G4836&gt;MainSheet!$C$11+$B$6+$C$6,IF(L4835&gt;=0.999,1,(G4836-MainSheet!$C$11-$B$6-$C$6)*I4836/$D$2/60),0)</f>
        <v>1</v>
      </c>
      <c r="M4836">
        <f t="shared" si="679"/>
        <v>1</v>
      </c>
      <c r="N4836" s="2">
        <f t="shared" si="680"/>
        <v>3721.0526315789471</v>
      </c>
      <c r="O4836">
        <f t="shared" si="683"/>
        <v>977.02127659574455</v>
      </c>
      <c r="P4836">
        <f t="shared" si="681"/>
        <v>192000</v>
      </c>
      <c r="Q4836" s="2">
        <f t="shared" si="682"/>
        <v>196698.0739081747</v>
      </c>
      <c r="R4836">
        <f>Q4836/MainSheet!$C$8*(G4836-G4835)+R4835</f>
        <v>7838.0045624870618</v>
      </c>
      <c r="S4836">
        <f t="shared" si="684"/>
        <v>126500.35398473928</v>
      </c>
      <c r="T4836">
        <f t="shared" si="676"/>
        <v>48.339999999998952</v>
      </c>
      <c r="U4836" s="1">
        <f>Q4836/MainSheet!$C$22</f>
        <v>1</v>
      </c>
    </row>
    <row r="4837" spans="7:21">
      <c r="G4837">
        <f t="shared" si="677"/>
        <v>48.34999999999895</v>
      </c>
      <c r="H4837">
        <f t="shared" si="678"/>
        <v>198000</v>
      </c>
      <c r="I4837" s="2">
        <f>MIN(MainSheet!$C$10/MainSheet!$C$9,MainSheet!$K$9*60)</f>
        <v>660</v>
      </c>
      <c r="J4837" s="1">
        <f>IF(G4837&gt;MainSheet!$C$11,IF(J4836&gt;=0.999,1,(G4837-MainSheet!$C$11)*I4837/$B$2/60),0)</f>
        <v>1</v>
      </c>
      <c r="K4837" s="1">
        <f>IF(G4837&gt;MainSheet!$C$11+$B$6,IF(K4836&gt;=0.999,1,(G4837-MainSheet!$C$11-$B$6)*I4837/$C$2/60),0)</f>
        <v>1</v>
      </c>
      <c r="L4837" s="1">
        <f>IF(G4837&gt;MainSheet!$C$11+$B$6+$C$6,IF(L4836&gt;=0.999,1,(G4837-MainSheet!$C$11-$B$6-$C$6)*I4837/$D$2/60),0)</f>
        <v>1</v>
      </c>
      <c r="M4837">
        <f t="shared" si="679"/>
        <v>1</v>
      </c>
      <c r="N4837" s="2">
        <f t="shared" si="680"/>
        <v>3721.0526315789471</v>
      </c>
      <c r="O4837">
        <f t="shared" si="683"/>
        <v>977.02127659574455</v>
      </c>
      <c r="P4837">
        <f t="shared" si="681"/>
        <v>192000</v>
      </c>
      <c r="Q4837" s="2">
        <f t="shared" si="682"/>
        <v>196698.0739081747</v>
      </c>
      <c r="R4837">
        <f>Q4837/MainSheet!$C$8*(G4837-G4836)+R4836</f>
        <v>7840.0358089778956</v>
      </c>
      <c r="S4837">
        <f t="shared" si="684"/>
        <v>126533.13699705731</v>
      </c>
      <c r="T4837">
        <f t="shared" si="676"/>
        <v>48.34999999999895</v>
      </c>
      <c r="U4837" s="1">
        <f>Q4837/MainSheet!$C$22</f>
        <v>1</v>
      </c>
    </row>
    <row r="4838" spans="7:21">
      <c r="G4838">
        <f t="shared" si="677"/>
        <v>48.359999999998948</v>
      </c>
      <c r="H4838">
        <f t="shared" si="678"/>
        <v>198000</v>
      </c>
      <c r="I4838" s="2">
        <f>MIN(MainSheet!$C$10/MainSheet!$C$9,MainSheet!$K$9*60)</f>
        <v>660</v>
      </c>
      <c r="J4838" s="1">
        <f>IF(G4838&gt;MainSheet!$C$11,IF(J4837&gt;=0.999,1,(G4838-MainSheet!$C$11)*I4838/$B$2/60),0)</f>
        <v>1</v>
      </c>
      <c r="K4838" s="1">
        <f>IF(G4838&gt;MainSheet!$C$11+$B$6,IF(K4837&gt;=0.999,1,(G4838-MainSheet!$C$11-$B$6)*I4838/$C$2/60),0)</f>
        <v>1</v>
      </c>
      <c r="L4838" s="1">
        <f>IF(G4838&gt;MainSheet!$C$11+$B$6+$C$6,IF(L4837&gt;=0.999,1,(G4838-MainSheet!$C$11-$B$6-$C$6)*I4838/$D$2/60),0)</f>
        <v>1</v>
      </c>
      <c r="M4838">
        <f t="shared" si="679"/>
        <v>1</v>
      </c>
      <c r="N4838" s="2">
        <f t="shared" si="680"/>
        <v>3721.0526315789471</v>
      </c>
      <c r="O4838">
        <f t="shared" si="683"/>
        <v>977.02127659574455</v>
      </c>
      <c r="P4838">
        <f t="shared" si="681"/>
        <v>192000</v>
      </c>
      <c r="Q4838" s="2">
        <f t="shared" si="682"/>
        <v>196698.0739081747</v>
      </c>
      <c r="R4838">
        <f>Q4838/MainSheet!$C$8*(G4838-G4837)+R4837</f>
        <v>7842.0670554687294</v>
      </c>
      <c r="S4838">
        <f t="shared" si="684"/>
        <v>126565.92000937535</v>
      </c>
      <c r="T4838">
        <f t="shared" si="676"/>
        <v>48.359999999998948</v>
      </c>
      <c r="U4838" s="1">
        <f>Q4838/MainSheet!$C$22</f>
        <v>1</v>
      </c>
    </row>
    <row r="4839" spans="7:21">
      <c r="G4839">
        <f t="shared" si="677"/>
        <v>48.369999999998946</v>
      </c>
      <c r="H4839">
        <f t="shared" si="678"/>
        <v>198000</v>
      </c>
      <c r="I4839" s="2">
        <f>MIN(MainSheet!$C$10/MainSheet!$C$9,MainSheet!$K$9*60)</f>
        <v>660</v>
      </c>
      <c r="J4839" s="1">
        <f>IF(G4839&gt;MainSheet!$C$11,IF(J4838&gt;=0.999,1,(G4839-MainSheet!$C$11)*I4839/$B$2/60),0)</f>
        <v>1</v>
      </c>
      <c r="K4839" s="1">
        <f>IF(G4839&gt;MainSheet!$C$11+$B$6,IF(K4838&gt;=0.999,1,(G4839-MainSheet!$C$11-$B$6)*I4839/$C$2/60),0)</f>
        <v>1</v>
      </c>
      <c r="L4839" s="1">
        <f>IF(G4839&gt;MainSheet!$C$11+$B$6+$C$6,IF(L4838&gt;=0.999,1,(G4839-MainSheet!$C$11-$B$6-$C$6)*I4839/$D$2/60),0)</f>
        <v>1</v>
      </c>
      <c r="M4839">
        <f t="shared" si="679"/>
        <v>1</v>
      </c>
      <c r="N4839" s="2">
        <f t="shared" si="680"/>
        <v>3721.0526315789471</v>
      </c>
      <c r="O4839">
        <f t="shared" si="683"/>
        <v>977.02127659574455</v>
      </c>
      <c r="P4839">
        <f t="shared" si="681"/>
        <v>192000</v>
      </c>
      <c r="Q4839" s="2">
        <f t="shared" si="682"/>
        <v>196698.0739081747</v>
      </c>
      <c r="R4839">
        <f>Q4839/MainSheet!$C$8*(G4839-G4838)+R4838</f>
        <v>7844.0983019595633</v>
      </c>
      <c r="S4839">
        <f t="shared" si="684"/>
        <v>126598.70302169338</v>
      </c>
      <c r="T4839">
        <f t="shared" si="676"/>
        <v>48.369999999998946</v>
      </c>
      <c r="U4839" s="1">
        <f>Q4839/MainSheet!$C$22</f>
        <v>1</v>
      </c>
    </row>
    <row r="4840" spans="7:21">
      <c r="G4840">
        <f t="shared" si="677"/>
        <v>48.379999999998944</v>
      </c>
      <c r="H4840">
        <f t="shared" si="678"/>
        <v>198000</v>
      </c>
      <c r="I4840" s="2">
        <f>MIN(MainSheet!$C$10/MainSheet!$C$9,MainSheet!$K$9*60)</f>
        <v>660</v>
      </c>
      <c r="J4840" s="1">
        <f>IF(G4840&gt;MainSheet!$C$11,IF(J4839&gt;=0.999,1,(G4840-MainSheet!$C$11)*I4840/$B$2/60),0)</f>
        <v>1</v>
      </c>
      <c r="K4840" s="1">
        <f>IF(G4840&gt;MainSheet!$C$11+$B$6,IF(K4839&gt;=0.999,1,(G4840-MainSheet!$C$11-$B$6)*I4840/$C$2/60),0)</f>
        <v>1</v>
      </c>
      <c r="L4840" s="1">
        <f>IF(G4840&gt;MainSheet!$C$11+$B$6+$C$6,IF(L4839&gt;=0.999,1,(G4840-MainSheet!$C$11-$B$6-$C$6)*I4840/$D$2/60),0)</f>
        <v>1</v>
      </c>
      <c r="M4840">
        <f t="shared" si="679"/>
        <v>1</v>
      </c>
      <c r="N4840" s="2">
        <f t="shared" si="680"/>
        <v>3721.0526315789471</v>
      </c>
      <c r="O4840">
        <f t="shared" si="683"/>
        <v>977.02127659574455</v>
      </c>
      <c r="P4840">
        <f t="shared" si="681"/>
        <v>192000</v>
      </c>
      <c r="Q4840" s="2">
        <f t="shared" si="682"/>
        <v>196698.0739081747</v>
      </c>
      <c r="R4840">
        <f>Q4840/MainSheet!$C$8*(G4840-G4839)+R4839</f>
        <v>7846.1295484503971</v>
      </c>
      <c r="S4840">
        <f t="shared" si="684"/>
        <v>126631.48603401141</v>
      </c>
      <c r="T4840">
        <f t="shared" si="676"/>
        <v>48.379999999998944</v>
      </c>
      <c r="U4840" s="1">
        <f>Q4840/MainSheet!$C$22</f>
        <v>1</v>
      </c>
    </row>
    <row r="4841" spans="7:21">
      <c r="G4841">
        <f t="shared" si="677"/>
        <v>48.389999999998942</v>
      </c>
      <c r="H4841">
        <f t="shared" si="678"/>
        <v>198000</v>
      </c>
      <c r="I4841" s="2">
        <f>MIN(MainSheet!$C$10/MainSheet!$C$9,MainSheet!$K$9*60)</f>
        <v>660</v>
      </c>
      <c r="J4841" s="1">
        <f>IF(G4841&gt;MainSheet!$C$11,IF(J4840&gt;=0.999,1,(G4841-MainSheet!$C$11)*I4841/$B$2/60),0)</f>
        <v>1</v>
      </c>
      <c r="K4841" s="1">
        <f>IF(G4841&gt;MainSheet!$C$11+$B$6,IF(K4840&gt;=0.999,1,(G4841-MainSheet!$C$11-$B$6)*I4841/$C$2/60),0)</f>
        <v>1</v>
      </c>
      <c r="L4841" s="1">
        <f>IF(G4841&gt;MainSheet!$C$11+$B$6+$C$6,IF(L4840&gt;=0.999,1,(G4841-MainSheet!$C$11-$B$6-$C$6)*I4841/$D$2/60),0)</f>
        <v>1</v>
      </c>
      <c r="M4841">
        <f t="shared" si="679"/>
        <v>1</v>
      </c>
      <c r="N4841" s="2">
        <f t="shared" si="680"/>
        <v>3721.0526315789471</v>
      </c>
      <c r="O4841">
        <f t="shared" si="683"/>
        <v>977.02127659574455</v>
      </c>
      <c r="P4841">
        <f t="shared" si="681"/>
        <v>192000</v>
      </c>
      <c r="Q4841" s="2">
        <f t="shared" si="682"/>
        <v>196698.0739081747</v>
      </c>
      <c r="R4841">
        <f>Q4841/MainSheet!$C$8*(G4841-G4840)+R4840</f>
        <v>7848.160794941231</v>
      </c>
      <c r="S4841">
        <f t="shared" si="684"/>
        <v>126664.26904632944</v>
      </c>
      <c r="T4841">
        <f t="shared" si="676"/>
        <v>48.389999999998942</v>
      </c>
      <c r="U4841" s="1">
        <f>Q4841/MainSheet!$C$22</f>
        <v>1</v>
      </c>
    </row>
    <row r="4842" spans="7:21">
      <c r="G4842">
        <f t="shared" si="677"/>
        <v>48.39999999999894</v>
      </c>
      <c r="H4842">
        <f t="shared" si="678"/>
        <v>198000</v>
      </c>
      <c r="I4842" s="2">
        <f>MIN(MainSheet!$C$10/MainSheet!$C$9,MainSheet!$K$9*60)</f>
        <v>660</v>
      </c>
      <c r="J4842" s="1">
        <f>IF(G4842&gt;MainSheet!$C$11,IF(J4841&gt;=0.999,1,(G4842-MainSheet!$C$11)*I4842/$B$2/60),0)</f>
        <v>1</v>
      </c>
      <c r="K4842" s="1">
        <f>IF(G4842&gt;MainSheet!$C$11+$B$6,IF(K4841&gt;=0.999,1,(G4842-MainSheet!$C$11-$B$6)*I4842/$C$2/60),0)</f>
        <v>1</v>
      </c>
      <c r="L4842" s="1">
        <f>IF(G4842&gt;MainSheet!$C$11+$B$6+$C$6,IF(L4841&gt;=0.999,1,(G4842-MainSheet!$C$11-$B$6-$C$6)*I4842/$D$2/60),0)</f>
        <v>1</v>
      </c>
      <c r="M4842">
        <f t="shared" si="679"/>
        <v>1</v>
      </c>
      <c r="N4842" s="2">
        <f t="shared" si="680"/>
        <v>3721.0526315789471</v>
      </c>
      <c r="O4842">
        <f t="shared" si="683"/>
        <v>977.02127659574455</v>
      </c>
      <c r="P4842">
        <f t="shared" si="681"/>
        <v>192000</v>
      </c>
      <c r="Q4842" s="2">
        <f t="shared" si="682"/>
        <v>196698.0739081747</v>
      </c>
      <c r="R4842">
        <f>Q4842/MainSheet!$C$8*(G4842-G4841)+R4841</f>
        <v>7850.1920414320648</v>
      </c>
      <c r="S4842">
        <f t="shared" si="684"/>
        <v>126697.05205864747</v>
      </c>
      <c r="T4842">
        <f t="shared" si="676"/>
        <v>48.39999999999894</v>
      </c>
      <c r="U4842" s="1">
        <f>Q4842/MainSheet!$C$22</f>
        <v>1</v>
      </c>
    </row>
    <row r="4843" spans="7:21">
      <c r="G4843">
        <f t="shared" si="677"/>
        <v>48.409999999998938</v>
      </c>
      <c r="H4843">
        <f t="shared" si="678"/>
        <v>198000</v>
      </c>
      <c r="I4843" s="2">
        <f>MIN(MainSheet!$C$10/MainSheet!$C$9,MainSheet!$K$9*60)</f>
        <v>660</v>
      </c>
      <c r="J4843" s="1">
        <f>IF(G4843&gt;MainSheet!$C$11,IF(J4842&gt;=0.999,1,(G4843-MainSheet!$C$11)*I4843/$B$2/60),0)</f>
        <v>1</v>
      </c>
      <c r="K4843" s="1">
        <f>IF(G4843&gt;MainSheet!$C$11+$B$6,IF(K4842&gt;=0.999,1,(G4843-MainSheet!$C$11-$B$6)*I4843/$C$2/60),0)</f>
        <v>1</v>
      </c>
      <c r="L4843" s="1">
        <f>IF(G4843&gt;MainSheet!$C$11+$B$6+$C$6,IF(L4842&gt;=0.999,1,(G4843-MainSheet!$C$11-$B$6-$C$6)*I4843/$D$2/60),0)</f>
        <v>1</v>
      </c>
      <c r="M4843">
        <f t="shared" si="679"/>
        <v>1</v>
      </c>
      <c r="N4843" s="2">
        <f t="shared" si="680"/>
        <v>3721.0526315789471</v>
      </c>
      <c r="O4843">
        <f t="shared" si="683"/>
        <v>977.02127659574455</v>
      </c>
      <c r="P4843">
        <f t="shared" si="681"/>
        <v>192000</v>
      </c>
      <c r="Q4843" s="2">
        <f t="shared" si="682"/>
        <v>196698.0739081747</v>
      </c>
      <c r="R4843">
        <f>Q4843/MainSheet!$C$8*(G4843-G4842)+R4842</f>
        <v>7852.2232879228986</v>
      </c>
      <c r="S4843">
        <f t="shared" si="684"/>
        <v>126729.83507096551</v>
      </c>
      <c r="T4843">
        <f t="shared" si="676"/>
        <v>48.409999999998938</v>
      </c>
      <c r="U4843" s="1">
        <f>Q4843/MainSheet!$C$22</f>
        <v>1</v>
      </c>
    </row>
    <row r="4844" spans="7:21">
      <c r="G4844">
        <f t="shared" si="677"/>
        <v>48.419999999998936</v>
      </c>
      <c r="H4844">
        <f t="shared" si="678"/>
        <v>198000</v>
      </c>
      <c r="I4844" s="2">
        <f>MIN(MainSheet!$C$10/MainSheet!$C$9,MainSheet!$K$9*60)</f>
        <v>660</v>
      </c>
      <c r="J4844" s="1">
        <f>IF(G4844&gt;MainSheet!$C$11,IF(J4843&gt;=0.999,1,(G4844-MainSheet!$C$11)*I4844/$B$2/60),0)</f>
        <v>1</v>
      </c>
      <c r="K4844" s="1">
        <f>IF(G4844&gt;MainSheet!$C$11+$B$6,IF(K4843&gt;=0.999,1,(G4844-MainSheet!$C$11-$B$6)*I4844/$C$2/60),0)</f>
        <v>1</v>
      </c>
      <c r="L4844" s="1">
        <f>IF(G4844&gt;MainSheet!$C$11+$B$6+$C$6,IF(L4843&gt;=0.999,1,(G4844-MainSheet!$C$11-$B$6-$C$6)*I4844/$D$2/60),0)</f>
        <v>1</v>
      </c>
      <c r="M4844">
        <f t="shared" si="679"/>
        <v>1</v>
      </c>
      <c r="N4844" s="2">
        <f t="shared" si="680"/>
        <v>3721.0526315789471</v>
      </c>
      <c r="O4844">
        <f t="shared" si="683"/>
        <v>977.02127659574455</v>
      </c>
      <c r="P4844">
        <f t="shared" si="681"/>
        <v>192000</v>
      </c>
      <c r="Q4844" s="2">
        <f t="shared" si="682"/>
        <v>196698.0739081747</v>
      </c>
      <c r="R4844">
        <f>Q4844/MainSheet!$C$8*(G4844-G4843)+R4843</f>
        <v>7854.2545344137325</v>
      </c>
      <c r="S4844">
        <f t="shared" si="684"/>
        <v>126762.61808328354</v>
      </c>
      <c r="T4844">
        <f t="shared" si="676"/>
        <v>48.419999999998936</v>
      </c>
      <c r="U4844" s="1">
        <f>Q4844/MainSheet!$C$22</f>
        <v>1</v>
      </c>
    </row>
    <row r="4845" spans="7:21">
      <c r="G4845">
        <f t="shared" si="677"/>
        <v>48.429999999998934</v>
      </c>
      <c r="H4845">
        <f t="shared" si="678"/>
        <v>198000</v>
      </c>
      <c r="I4845" s="2">
        <f>MIN(MainSheet!$C$10/MainSheet!$C$9,MainSheet!$K$9*60)</f>
        <v>660</v>
      </c>
      <c r="J4845" s="1">
        <f>IF(G4845&gt;MainSheet!$C$11,IF(J4844&gt;=0.999,1,(G4845-MainSheet!$C$11)*I4845/$B$2/60),0)</f>
        <v>1</v>
      </c>
      <c r="K4845" s="1">
        <f>IF(G4845&gt;MainSheet!$C$11+$B$6,IF(K4844&gt;=0.999,1,(G4845-MainSheet!$C$11-$B$6)*I4845/$C$2/60),0)</f>
        <v>1</v>
      </c>
      <c r="L4845" s="1">
        <f>IF(G4845&gt;MainSheet!$C$11+$B$6+$C$6,IF(L4844&gt;=0.999,1,(G4845-MainSheet!$C$11-$B$6-$C$6)*I4845/$D$2/60),0)</f>
        <v>1</v>
      </c>
      <c r="M4845">
        <f t="shared" si="679"/>
        <v>1</v>
      </c>
      <c r="N4845" s="2">
        <f t="shared" si="680"/>
        <v>3721.0526315789471</v>
      </c>
      <c r="O4845">
        <f t="shared" si="683"/>
        <v>977.02127659574455</v>
      </c>
      <c r="P4845">
        <f t="shared" si="681"/>
        <v>192000</v>
      </c>
      <c r="Q4845" s="2">
        <f t="shared" si="682"/>
        <v>196698.0739081747</v>
      </c>
      <c r="R4845">
        <f>Q4845/MainSheet!$C$8*(G4845-G4844)+R4844</f>
        <v>7856.2857809045663</v>
      </c>
      <c r="S4845">
        <f t="shared" si="684"/>
        <v>126795.40109560157</v>
      </c>
      <c r="T4845">
        <f t="shared" si="676"/>
        <v>48.429999999998934</v>
      </c>
      <c r="U4845" s="1">
        <f>Q4845/MainSheet!$C$22</f>
        <v>1</v>
      </c>
    </row>
    <row r="4846" spans="7:21">
      <c r="G4846">
        <f t="shared" si="677"/>
        <v>48.439999999998932</v>
      </c>
      <c r="H4846">
        <f t="shared" si="678"/>
        <v>198000</v>
      </c>
      <c r="I4846" s="2">
        <f>MIN(MainSheet!$C$10/MainSheet!$C$9,MainSheet!$K$9*60)</f>
        <v>660</v>
      </c>
      <c r="J4846" s="1">
        <f>IF(G4846&gt;MainSheet!$C$11,IF(J4845&gt;=0.999,1,(G4846-MainSheet!$C$11)*I4846/$B$2/60),0)</f>
        <v>1</v>
      </c>
      <c r="K4846" s="1">
        <f>IF(G4846&gt;MainSheet!$C$11+$B$6,IF(K4845&gt;=0.999,1,(G4846-MainSheet!$C$11-$B$6)*I4846/$C$2/60),0)</f>
        <v>1</v>
      </c>
      <c r="L4846" s="1">
        <f>IF(G4846&gt;MainSheet!$C$11+$B$6+$C$6,IF(L4845&gt;=0.999,1,(G4846-MainSheet!$C$11-$B$6-$C$6)*I4846/$D$2/60),0)</f>
        <v>1</v>
      </c>
      <c r="M4846">
        <f t="shared" si="679"/>
        <v>1</v>
      </c>
      <c r="N4846" s="2">
        <f t="shared" si="680"/>
        <v>3721.0526315789471</v>
      </c>
      <c r="O4846">
        <f t="shared" si="683"/>
        <v>977.02127659574455</v>
      </c>
      <c r="P4846">
        <f t="shared" si="681"/>
        <v>192000</v>
      </c>
      <c r="Q4846" s="2">
        <f t="shared" si="682"/>
        <v>196698.0739081747</v>
      </c>
      <c r="R4846">
        <f>Q4846/MainSheet!$C$8*(G4846-G4845)+R4845</f>
        <v>7858.3170273954001</v>
      </c>
      <c r="S4846">
        <f t="shared" si="684"/>
        <v>126828.1841079196</v>
      </c>
      <c r="T4846">
        <f t="shared" si="676"/>
        <v>48.439999999998932</v>
      </c>
      <c r="U4846" s="1">
        <f>Q4846/MainSheet!$C$22</f>
        <v>1</v>
      </c>
    </row>
    <row r="4847" spans="7:21">
      <c r="G4847">
        <f t="shared" si="677"/>
        <v>48.44999999999893</v>
      </c>
      <c r="H4847">
        <f t="shared" si="678"/>
        <v>198000</v>
      </c>
      <c r="I4847" s="2">
        <f>MIN(MainSheet!$C$10/MainSheet!$C$9,MainSheet!$K$9*60)</f>
        <v>660</v>
      </c>
      <c r="J4847" s="1">
        <f>IF(G4847&gt;MainSheet!$C$11,IF(J4846&gt;=0.999,1,(G4847-MainSheet!$C$11)*I4847/$B$2/60),0)</f>
        <v>1</v>
      </c>
      <c r="K4847" s="1">
        <f>IF(G4847&gt;MainSheet!$C$11+$B$6,IF(K4846&gt;=0.999,1,(G4847-MainSheet!$C$11-$B$6)*I4847/$C$2/60),0)</f>
        <v>1</v>
      </c>
      <c r="L4847" s="1">
        <f>IF(G4847&gt;MainSheet!$C$11+$B$6+$C$6,IF(L4846&gt;=0.999,1,(G4847-MainSheet!$C$11-$B$6-$C$6)*I4847/$D$2/60),0)</f>
        <v>1</v>
      </c>
      <c r="M4847">
        <f t="shared" si="679"/>
        <v>1</v>
      </c>
      <c r="N4847" s="2">
        <f t="shared" si="680"/>
        <v>3721.0526315789471</v>
      </c>
      <c r="O4847">
        <f t="shared" si="683"/>
        <v>977.02127659574455</v>
      </c>
      <c r="P4847">
        <f t="shared" si="681"/>
        <v>192000</v>
      </c>
      <c r="Q4847" s="2">
        <f t="shared" si="682"/>
        <v>196698.0739081747</v>
      </c>
      <c r="R4847">
        <f>Q4847/MainSheet!$C$8*(G4847-G4846)+R4846</f>
        <v>7860.348273886234</v>
      </c>
      <c r="S4847">
        <f t="shared" si="684"/>
        <v>126860.96712023763</v>
      </c>
      <c r="T4847">
        <f t="shared" si="676"/>
        <v>48.44999999999893</v>
      </c>
      <c r="U4847" s="1">
        <f>Q4847/MainSheet!$C$22</f>
        <v>1</v>
      </c>
    </row>
    <row r="4848" spans="7:21">
      <c r="G4848">
        <f t="shared" si="677"/>
        <v>48.459999999998928</v>
      </c>
      <c r="H4848">
        <f t="shared" si="678"/>
        <v>198000</v>
      </c>
      <c r="I4848" s="2">
        <f>MIN(MainSheet!$C$10/MainSheet!$C$9,MainSheet!$K$9*60)</f>
        <v>660</v>
      </c>
      <c r="J4848" s="1">
        <f>IF(G4848&gt;MainSheet!$C$11,IF(J4847&gt;=0.999,1,(G4848-MainSheet!$C$11)*I4848/$B$2/60),0)</f>
        <v>1</v>
      </c>
      <c r="K4848" s="1">
        <f>IF(G4848&gt;MainSheet!$C$11+$B$6,IF(K4847&gt;=0.999,1,(G4848-MainSheet!$C$11-$B$6)*I4848/$C$2/60),0)</f>
        <v>1</v>
      </c>
      <c r="L4848" s="1">
        <f>IF(G4848&gt;MainSheet!$C$11+$B$6+$C$6,IF(L4847&gt;=0.999,1,(G4848-MainSheet!$C$11-$B$6-$C$6)*I4848/$D$2/60),0)</f>
        <v>1</v>
      </c>
      <c r="M4848">
        <f t="shared" si="679"/>
        <v>1</v>
      </c>
      <c r="N4848" s="2">
        <f t="shared" si="680"/>
        <v>3721.0526315789471</v>
      </c>
      <c r="O4848">
        <f t="shared" si="683"/>
        <v>977.02127659574455</v>
      </c>
      <c r="P4848">
        <f t="shared" si="681"/>
        <v>192000</v>
      </c>
      <c r="Q4848" s="2">
        <f t="shared" si="682"/>
        <v>196698.0739081747</v>
      </c>
      <c r="R4848">
        <f>Q4848/MainSheet!$C$8*(G4848-G4847)+R4847</f>
        <v>7862.3795203770678</v>
      </c>
      <c r="S4848">
        <f t="shared" si="684"/>
        <v>126893.75013255567</v>
      </c>
      <c r="T4848">
        <f t="shared" si="676"/>
        <v>48.459999999998928</v>
      </c>
      <c r="U4848" s="1">
        <f>Q4848/MainSheet!$C$22</f>
        <v>1</v>
      </c>
    </row>
    <row r="4849" spans="7:21">
      <c r="G4849">
        <f t="shared" si="677"/>
        <v>48.469999999998926</v>
      </c>
      <c r="H4849">
        <f t="shared" si="678"/>
        <v>198000</v>
      </c>
      <c r="I4849" s="2">
        <f>MIN(MainSheet!$C$10/MainSheet!$C$9,MainSheet!$K$9*60)</f>
        <v>660</v>
      </c>
      <c r="J4849" s="1">
        <f>IF(G4849&gt;MainSheet!$C$11,IF(J4848&gt;=0.999,1,(G4849-MainSheet!$C$11)*I4849/$B$2/60),0)</f>
        <v>1</v>
      </c>
      <c r="K4849" s="1">
        <f>IF(G4849&gt;MainSheet!$C$11+$B$6,IF(K4848&gt;=0.999,1,(G4849-MainSheet!$C$11-$B$6)*I4849/$C$2/60),0)</f>
        <v>1</v>
      </c>
      <c r="L4849" s="1">
        <f>IF(G4849&gt;MainSheet!$C$11+$B$6+$C$6,IF(L4848&gt;=0.999,1,(G4849-MainSheet!$C$11-$B$6-$C$6)*I4849/$D$2/60),0)</f>
        <v>1</v>
      </c>
      <c r="M4849">
        <f t="shared" si="679"/>
        <v>1</v>
      </c>
      <c r="N4849" s="2">
        <f t="shared" si="680"/>
        <v>3721.0526315789471</v>
      </c>
      <c r="O4849">
        <f t="shared" si="683"/>
        <v>977.02127659574455</v>
      </c>
      <c r="P4849">
        <f t="shared" si="681"/>
        <v>192000</v>
      </c>
      <c r="Q4849" s="2">
        <f t="shared" si="682"/>
        <v>196698.0739081747</v>
      </c>
      <c r="R4849">
        <f>Q4849/MainSheet!$C$8*(G4849-G4848)+R4848</f>
        <v>7864.4107668679017</v>
      </c>
      <c r="S4849">
        <f t="shared" si="684"/>
        <v>126926.5331448737</v>
      </c>
      <c r="T4849">
        <f t="shared" si="676"/>
        <v>48.469999999998926</v>
      </c>
      <c r="U4849" s="1">
        <f>Q4849/MainSheet!$C$22</f>
        <v>1</v>
      </c>
    </row>
    <row r="4850" spans="7:21">
      <c r="G4850">
        <f t="shared" si="677"/>
        <v>48.479999999998924</v>
      </c>
      <c r="H4850">
        <f t="shared" si="678"/>
        <v>198000</v>
      </c>
      <c r="I4850" s="2">
        <f>MIN(MainSheet!$C$10/MainSheet!$C$9,MainSheet!$K$9*60)</f>
        <v>660</v>
      </c>
      <c r="J4850" s="1">
        <f>IF(G4850&gt;MainSheet!$C$11,IF(J4849&gt;=0.999,1,(G4850-MainSheet!$C$11)*I4850/$B$2/60),0)</f>
        <v>1</v>
      </c>
      <c r="K4850" s="1">
        <f>IF(G4850&gt;MainSheet!$C$11+$B$6,IF(K4849&gt;=0.999,1,(G4850-MainSheet!$C$11-$B$6)*I4850/$C$2/60),0)</f>
        <v>1</v>
      </c>
      <c r="L4850" s="1">
        <f>IF(G4850&gt;MainSheet!$C$11+$B$6+$C$6,IF(L4849&gt;=0.999,1,(G4850-MainSheet!$C$11-$B$6-$C$6)*I4850/$D$2/60),0)</f>
        <v>1</v>
      </c>
      <c r="M4850">
        <f t="shared" si="679"/>
        <v>1</v>
      </c>
      <c r="N4850" s="2">
        <f t="shared" si="680"/>
        <v>3721.0526315789471</v>
      </c>
      <c r="O4850">
        <f t="shared" si="683"/>
        <v>977.02127659574455</v>
      </c>
      <c r="P4850">
        <f t="shared" si="681"/>
        <v>192000</v>
      </c>
      <c r="Q4850" s="2">
        <f t="shared" si="682"/>
        <v>196698.0739081747</v>
      </c>
      <c r="R4850">
        <f>Q4850/MainSheet!$C$8*(G4850-G4849)+R4849</f>
        <v>7866.4420133587355</v>
      </c>
      <c r="S4850">
        <f t="shared" si="684"/>
        <v>126959.31615719173</v>
      </c>
      <c r="T4850">
        <f t="shared" si="676"/>
        <v>48.479999999998924</v>
      </c>
      <c r="U4850" s="1">
        <f>Q4850/MainSheet!$C$22</f>
        <v>1</v>
      </c>
    </row>
    <row r="4851" spans="7:21">
      <c r="G4851">
        <f t="shared" si="677"/>
        <v>48.489999999998922</v>
      </c>
      <c r="H4851">
        <f t="shared" si="678"/>
        <v>198000</v>
      </c>
      <c r="I4851" s="2">
        <f>MIN(MainSheet!$C$10/MainSheet!$C$9,MainSheet!$K$9*60)</f>
        <v>660</v>
      </c>
      <c r="J4851" s="1">
        <f>IF(G4851&gt;MainSheet!$C$11,IF(J4850&gt;=0.999,1,(G4851-MainSheet!$C$11)*I4851/$B$2/60),0)</f>
        <v>1</v>
      </c>
      <c r="K4851" s="1">
        <f>IF(G4851&gt;MainSheet!$C$11+$B$6,IF(K4850&gt;=0.999,1,(G4851-MainSheet!$C$11-$B$6)*I4851/$C$2/60),0)</f>
        <v>1</v>
      </c>
      <c r="L4851" s="1">
        <f>IF(G4851&gt;MainSheet!$C$11+$B$6+$C$6,IF(L4850&gt;=0.999,1,(G4851-MainSheet!$C$11-$B$6-$C$6)*I4851/$D$2/60),0)</f>
        <v>1</v>
      </c>
      <c r="M4851">
        <f t="shared" si="679"/>
        <v>1</v>
      </c>
      <c r="N4851" s="2">
        <f t="shared" si="680"/>
        <v>3721.0526315789471</v>
      </c>
      <c r="O4851">
        <f t="shared" si="683"/>
        <v>977.02127659574455</v>
      </c>
      <c r="P4851">
        <f t="shared" si="681"/>
        <v>192000</v>
      </c>
      <c r="Q4851" s="2">
        <f t="shared" si="682"/>
        <v>196698.0739081747</v>
      </c>
      <c r="R4851">
        <f>Q4851/MainSheet!$C$8*(G4851-G4850)+R4850</f>
        <v>7868.4732598495693</v>
      </c>
      <c r="S4851">
        <f t="shared" si="684"/>
        <v>126992.09916950976</v>
      </c>
      <c r="T4851">
        <f t="shared" si="676"/>
        <v>48.489999999998922</v>
      </c>
      <c r="U4851" s="1">
        <f>Q4851/MainSheet!$C$22</f>
        <v>1</v>
      </c>
    </row>
    <row r="4852" spans="7:21">
      <c r="G4852">
        <f t="shared" si="677"/>
        <v>48.49999999999892</v>
      </c>
      <c r="H4852">
        <f t="shared" si="678"/>
        <v>198000</v>
      </c>
      <c r="I4852" s="2">
        <f>MIN(MainSheet!$C$10/MainSheet!$C$9,MainSheet!$K$9*60)</f>
        <v>660</v>
      </c>
      <c r="J4852" s="1">
        <f>IF(G4852&gt;MainSheet!$C$11,IF(J4851&gt;=0.999,1,(G4852-MainSheet!$C$11)*I4852/$B$2/60),0)</f>
        <v>1</v>
      </c>
      <c r="K4852" s="1">
        <f>IF(G4852&gt;MainSheet!$C$11+$B$6,IF(K4851&gt;=0.999,1,(G4852-MainSheet!$C$11-$B$6)*I4852/$C$2/60),0)</f>
        <v>1</v>
      </c>
      <c r="L4852" s="1">
        <f>IF(G4852&gt;MainSheet!$C$11+$B$6+$C$6,IF(L4851&gt;=0.999,1,(G4852-MainSheet!$C$11-$B$6-$C$6)*I4852/$D$2/60),0)</f>
        <v>1</v>
      </c>
      <c r="M4852">
        <f t="shared" si="679"/>
        <v>1</v>
      </c>
      <c r="N4852" s="2">
        <f t="shared" si="680"/>
        <v>3721.0526315789471</v>
      </c>
      <c r="O4852">
        <f t="shared" si="683"/>
        <v>977.02127659574455</v>
      </c>
      <c r="P4852">
        <f t="shared" si="681"/>
        <v>192000</v>
      </c>
      <c r="Q4852" s="2">
        <f t="shared" si="682"/>
        <v>196698.0739081747</v>
      </c>
      <c r="R4852">
        <f>Q4852/MainSheet!$C$8*(G4852-G4851)+R4851</f>
        <v>7870.5045063404032</v>
      </c>
      <c r="S4852">
        <f t="shared" si="684"/>
        <v>127024.88218182779</v>
      </c>
      <c r="T4852">
        <f t="shared" si="676"/>
        <v>48.49999999999892</v>
      </c>
      <c r="U4852" s="1">
        <f>Q4852/MainSheet!$C$22</f>
        <v>1</v>
      </c>
    </row>
    <row r="4853" spans="7:21">
      <c r="G4853">
        <f t="shared" si="677"/>
        <v>48.509999999998918</v>
      </c>
      <c r="H4853">
        <f t="shared" si="678"/>
        <v>198000</v>
      </c>
      <c r="I4853" s="2">
        <f>MIN(MainSheet!$C$10/MainSheet!$C$9,MainSheet!$K$9*60)</f>
        <v>660</v>
      </c>
      <c r="J4853" s="1">
        <f>IF(G4853&gt;MainSheet!$C$11,IF(J4852&gt;=0.999,1,(G4853-MainSheet!$C$11)*I4853/$B$2/60),0)</f>
        <v>1</v>
      </c>
      <c r="K4853" s="1">
        <f>IF(G4853&gt;MainSheet!$C$11+$B$6,IF(K4852&gt;=0.999,1,(G4853-MainSheet!$C$11-$B$6)*I4853/$C$2/60),0)</f>
        <v>1</v>
      </c>
      <c r="L4853" s="1">
        <f>IF(G4853&gt;MainSheet!$C$11+$B$6+$C$6,IF(L4852&gt;=0.999,1,(G4853-MainSheet!$C$11-$B$6-$C$6)*I4853/$D$2/60),0)</f>
        <v>1</v>
      </c>
      <c r="M4853">
        <f t="shared" si="679"/>
        <v>1</v>
      </c>
      <c r="N4853" s="2">
        <f t="shared" si="680"/>
        <v>3721.0526315789471</v>
      </c>
      <c r="O4853">
        <f t="shared" si="683"/>
        <v>977.02127659574455</v>
      </c>
      <c r="P4853">
        <f t="shared" si="681"/>
        <v>192000</v>
      </c>
      <c r="Q4853" s="2">
        <f t="shared" si="682"/>
        <v>196698.0739081747</v>
      </c>
      <c r="R4853">
        <f>Q4853/MainSheet!$C$8*(G4853-G4852)+R4852</f>
        <v>7872.535752831237</v>
      </c>
      <c r="S4853">
        <f t="shared" si="684"/>
        <v>127057.66519414583</v>
      </c>
      <c r="T4853">
        <f t="shared" si="676"/>
        <v>48.509999999998918</v>
      </c>
      <c r="U4853" s="1">
        <f>Q4853/MainSheet!$C$22</f>
        <v>1</v>
      </c>
    </row>
    <row r="4854" spans="7:21">
      <c r="G4854">
        <f t="shared" si="677"/>
        <v>48.519999999998916</v>
      </c>
      <c r="H4854">
        <f t="shared" si="678"/>
        <v>198000</v>
      </c>
      <c r="I4854" s="2">
        <f>MIN(MainSheet!$C$10/MainSheet!$C$9,MainSheet!$K$9*60)</f>
        <v>660</v>
      </c>
      <c r="J4854" s="1">
        <f>IF(G4854&gt;MainSheet!$C$11,IF(J4853&gt;=0.999,1,(G4854-MainSheet!$C$11)*I4854/$B$2/60),0)</f>
        <v>1</v>
      </c>
      <c r="K4854" s="1">
        <f>IF(G4854&gt;MainSheet!$C$11+$B$6,IF(K4853&gt;=0.999,1,(G4854-MainSheet!$C$11-$B$6)*I4854/$C$2/60),0)</f>
        <v>1</v>
      </c>
      <c r="L4854" s="1">
        <f>IF(G4854&gt;MainSheet!$C$11+$B$6+$C$6,IF(L4853&gt;=0.999,1,(G4854-MainSheet!$C$11-$B$6-$C$6)*I4854/$D$2/60),0)</f>
        <v>1</v>
      </c>
      <c r="M4854">
        <f t="shared" si="679"/>
        <v>1</v>
      </c>
      <c r="N4854" s="2">
        <f t="shared" si="680"/>
        <v>3721.0526315789471</v>
      </c>
      <c r="O4854">
        <f t="shared" si="683"/>
        <v>977.02127659574455</v>
      </c>
      <c r="P4854">
        <f t="shared" si="681"/>
        <v>192000</v>
      </c>
      <c r="Q4854" s="2">
        <f t="shared" si="682"/>
        <v>196698.0739081747</v>
      </c>
      <c r="R4854">
        <f>Q4854/MainSheet!$C$8*(G4854-G4853)+R4853</f>
        <v>7874.5669993220708</v>
      </c>
      <c r="S4854">
        <f t="shared" si="684"/>
        <v>127090.44820646386</v>
      </c>
      <c r="T4854">
        <f t="shared" si="676"/>
        <v>48.519999999998916</v>
      </c>
      <c r="U4854" s="1">
        <f>Q4854/MainSheet!$C$22</f>
        <v>1</v>
      </c>
    </row>
    <row r="4855" spans="7:21">
      <c r="G4855">
        <f t="shared" si="677"/>
        <v>48.529999999998914</v>
      </c>
      <c r="H4855">
        <f t="shared" si="678"/>
        <v>198000</v>
      </c>
      <c r="I4855" s="2">
        <f>MIN(MainSheet!$C$10/MainSheet!$C$9,MainSheet!$K$9*60)</f>
        <v>660</v>
      </c>
      <c r="J4855" s="1">
        <f>IF(G4855&gt;MainSheet!$C$11,IF(J4854&gt;=0.999,1,(G4855-MainSheet!$C$11)*I4855/$B$2/60),0)</f>
        <v>1</v>
      </c>
      <c r="K4855" s="1">
        <f>IF(G4855&gt;MainSheet!$C$11+$B$6,IF(K4854&gt;=0.999,1,(G4855-MainSheet!$C$11-$B$6)*I4855/$C$2/60),0)</f>
        <v>1</v>
      </c>
      <c r="L4855" s="1">
        <f>IF(G4855&gt;MainSheet!$C$11+$B$6+$C$6,IF(L4854&gt;=0.999,1,(G4855-MainSheet!$C$11-$B$6-$C$6)*I4855/$D$2/60),0)</f>
        <v>1</v>
      </c>
      <c r="M4855">
        <f t="shared" si="679"/>
        <v>1</v>
      </c>
      <c r="N4855" s="2">
        <f t="shared" si="680"/>
        <v>3721.0526315789471</v>
      </c>
      <c r="O4855">
        <f t="shared" si="683"/>
        <v>977.02127659574455</v>
      </c>
      <c r="P4855">
        <f t="shared" si="681"/>
        <v>192000</v>
      </c>
      <c r="Q4855" s="2">
        <f t="shared" si="682"/>
        <v>196698.0739081747</v>
      </c>
      <c r="R4855">
        <f>Q4855/MainSheet!$C$8*(G4855-G4854)+R4854</f>
        <v>7876.5982458129047</v>
      </c>
      <c r="S4855">
        <f t="shared" si="684"/>
        <v>127123.23121878189</v>
      </c>
      <c r="T4855">
        <f t="shared" si="676"/>
        <v>48.529999999998914</v>
      </c>
      <c r="U4855" s="1">
        <f>Q4855/MainSheet!$C$22</f>
        <v>1</v>
      </c>
    </row>
    <row r="4856" spans="7:21">
      <c r="G4856">
        <f t="shared" si="677"/>
        <v>48.539999999998912</v>
      </c>
      <c r="H4856">
        <f t="shared" si="678"/>
        <v>198000</v>
      </c>
      <c r="I4856" s="2">
        <f>MIN(MainSheet!$C$10/MainSheet!$C$9,MainSheet!$K$9*60)</f>
        <v>660</v>
      </c>
      <c r="J4856" s="1">
        <f>IF(G4856&gt;MainSheet!$C$11,IF(J4855&gt;=0.999,1,(G4856-MainSheet!$C$11)*I4856/$B$2/60),0)</f>
        <v>1</v>
      </c>
      <c r="K4856" s="1">
        <f>IF(G4856&gt;MainSheet!$C$11+$B$6,IF(K4855&gt;=0.999,1,(G4856-MainSheet!$C$11-$B$6)*I4856/$C$2/60),0)</f>
        <v>1</v>
      </c>
      <c r="L4856" s="1">
        <f>IF(G4856&gt;MainSheet!$C$11+$B$6+$C$6,IF(L4855&gt;=0.999,1,(G4856-MainSheet!$C$11-$B$6-$C$6)*I4856/$D$2/60),0)</f>
        <v>1</v>
      </c>
      <c r="M4856">
        <f t="shared" si="679"/>
        <v>1</v>
      </c>
      <c r="N4856" s="2">
        <f t="shared" si="680"/>
        <v>3721.0526315789471</v>
      </c>
      <c r="O4856">
        <f t="shared" si="683"/>
        <v>977.02127659574455</v>
      </c>
      <c r="P4856">
        <f t="shared" si="681"/>
        <v>192000</v>
      </c>
      <c r="Q4856" s="2">
        <f t="shared" si="682"/>
        <v>196698.0739081747</v>
      </c>
      <c r="R4856">
        <f>Q4856/MainSheet!$C$8*(G4856-G4855)+R4855</f>
        <v>7878.6294923037385</v>
      </c>
      <c r="S4856">
        <f t="shared" si="684"/>
        <v>127156.01423109992</v>
      </c>
      <c r="T4856">
        <f t="shared" si="676"/>
        <v>48.539999999998912</v>
      </c>
      <c r="U4856" s="1">
        <f>Q4856/MainSheet!$C$22</f>
        <v>1</v>
      </c>
    </row>
    <row r="4857" spans="7:21">
      <c r="G4857">
        <f t="shared" si="677"/>
        <v>48.54999999999891</v>
      </c>
      <c r="H4857">
        <f t="shared" si="678"/>
        <v>198000</v>
      </c>
      <c r="I4857" s="2">
        <f>MIN(MainSheet!$C$10/MainSheet!$C$9,MainSheet!$K$9*60)</f>
        <v>660</v>
      </c>
      <c r="J4857" s="1">
        <f>IF(G4857&gt;MainSheet!$C$11,IF(J4856&gt;=0.999,1,(G4857-MainSheet!$C$11)*I4857/$B$2/60),0)</f>
        <v>1</v>
      </c>
      <c r="K4857" s="1">
        <f>IF(G4857&gt;MainSheet!$C$11+$B$6,IF(K4856&gt;=0.999,1,(G4857-MainSheet!$C$11-$B$6)*I4857/$C$2/60),0)</f>
        <v>1</v>
      </c>
      <c r="L4857" s="1">
        <f>IF(G4857&gt;MainSheet!$C$11+$B$6+$C$6,IF(L4856&gt;=0.999,1,(G4857-MainSheet!$C$11-$B$6-$C$6)*I4857/$D$2/60),0)</f>
        <v>1</v>
      </c>
      <c r="M4857">
        <f t="shared" si="679"/>
        <v>1</v>
      </c>
      <c r="N4857" s="2">
        <f t="shared" si="680"/>
        <v>3721.0526315789471</v>
      </c>
      <c r="O4857">
        <f t="shared" si="683"/>
        <v>977.02127659574455</v>
      </c>
      <c r="P4857">
        <f t="shared" si="681"/>
        <v>192000</v>
      </c>
      <c r="Q4857" s="2">
        <f t="shared" si="682"/>
        <v>196698.0739081747</v>
      </c>
      <c r="R4857">
        <f>Q4857/MainSheet!$C$8*(G4857-G4856)+R4856</f>
        <v>7880.6607387945724</v>
      </c>
      <c r="S4857">
        <f t="shared" si="684"/>
        <v>127188.79724341795</v>
      </c>
      <c r="T4857">
        <f t="shared" si="676"/>
        <v>48.54999999999891</v>
      </c>
      <c r="U4857" s="1">
        <f>Q4857/MainSheet!$C$22</f>
        <v>1</v>
      </c>
    </row>
    <row r="4858" spans="7:21">
      <c r="G4858">
        <f t="shared" si="677"/>
        <v>48.559999999998908</v>
      </c>
      <c r="H4858">
        <f t="shared" si="678"/>
        <v>198000</v>
      </c>
      <c r="I4858" s="2">
        <f>MIN(MainSheet!$C$10/MainSheet!$C$9,MainSheet!$K$9*60)</f>
        <v>660</v>
      </c>
      <c r="J4858" s="1">
        <f>IF(G4858&gt;MainSheet!$C$11,IF(J4857&gt;=0.999,1,(G4858-MainSheet!$C$11)*I4858/$B$2/60),0)</f>
        <v>1</v>
      </c>
      <c r="K4858" s="1">
        <f>IF(G4858&gt;MainSheet!$C$11+$B$6,IF(K4857&gt;=0.999,1,(G4858-MainSheet!$C$11-$B$6)*I4858/$C$2/60),0)</f>
        <v>1</v>
      </c>
      <c r="L4858" s="1">
        <f>IF(G4858&gt;MainSheet!$C$11+$B$6+$C$6,IF(L4857&gt;=0.999,1,(G4858-MainSheet!$C$11-$B$6-$C$6)*I4858/$D$2/60),0)</f>
        <v>1</v>
      </c>
      <c r="M4858">
        <f t="shared" si="679"/>
        <v>1</v>
      </c>
      <c r="N4858" s="2">
        <f t="shared" si="680"/>
        <v>3721.0526315789471</v>
      </c>
      <c r="O4858">
        <f t="shared" si="683"/>
        <v>977.02127659574455</v>
      </c>
      <c r="P4858">
        <f t="shared" si="681"/>
        <v>192000</v>
      </c>
      <c r="Q4858" s="2">
        <f t="shared" si="682"/>
        <v>196698.0739081747</v>
      </c>
      <c r="R4858">
        <f>Q4858/MainSheet!$C$8*(G4858-G4857)+R4857</f>
        <v>7882.6919852854062</v>
      </c>
      <c r="S4858">
        <f t="shared" si="684"/>
        <v>127221.58025573599</v>
      </c>
      <c r="T4858">
        <f t="shared" si="676"/>
        <v>48.559999999998908</v>
      </c>
      <c r="U4858" s="1">
        <f>Q4858/MainSheet!$C$22</f>
        <v>1</v>
      </c>
    </row>
    <row r="4859" spans="7:21">
      <c r="G4859">
        <f t="shared" si="677"/>
        <v>48.569999999998906</v>
      </c>
      <c r="H4859">
        <f t="shared" si="678"/>
        <v>198000</v>
      </c>
      <c r="I4859" s="2">
        <f>MIN(MainSheet!$C$10/MainSheet!$C$9,MainSheet!$K$9*60)</f>
        <v>660</v>
      </c>
      <c r="J4859" s="1">
        <f>IF(G4859&gt;MainSheet!$C$11,IF(J4858&gt;=0.999,1,(G4859-MainSheet!$C$11)*I4859/$B$2/60),0)</f>
        <v>1</v>
      </c>
      <c r="K4859" s="1">
        <f>IF(G4859&gt;MainSheet!$C$11+$B$6,IF(K4858&gt;=0.999,1,(G4859-MainSheet!$C$11-$B$6)*I4859/$C$2/60),0)</f>
        <v>1</v>
      </c>
      <c r="L4859" s="1">
        <f>IF(G4859&gt;MainSheet!$C$11+$B$6+$C$6,IF(L4858&gt;=0.999,1,(G4859-MainSheet!$C$11-$B$6-$C$6)*I4859/$D$2/60),0)</f>
        <v>1</v>
      </c>
      <c r="M4859">
        <f t="shared" si="679"/>
        <v>1</v>
      </c>
      <c r="N4859" s="2">
        <f t="shared" si="680"/>
        <v>3721.0526315789471</v>
      </c>
      <c r="O4859">
        <f t="shared" si="683"/>
        <v>977.02127659574455</v>
      </c>
      <c r="P4859">
        <f t="shared" si="681"/>
        <v>192000</v>
      </c>
      <c r="Q4859" s="2">
        <f t="shared" si="682"/>
        <v>196698.0739081747</v>
      </c>
      <c r="R4859">
        <f>Q4859/MainSheet!$C$8*(G4859-G4858)+R4858</f>
        <v>7884.72323177624</v>
      </c>
      <c r="S4859">
        <f t="shared" si="684"/>
        <v>127254.36326805402</v>
      </c>
      <c r="T4859">
        <f t="shared" si="676"/>
        <v>48.569999999998906</v>
      </c>
      <c r="U4859" s="1">
        <f>Q4859/MainSheet!$C$22</f>
        <v>1</v>
      </c>
    </row>
    <row r="4860" spans="7:21">
      <c r="G4860">
        <f t="shared" si="677"/>
        <v>48.579999999998904</v>
      </c>
      <c r="H4860">
        <f t="shared" si="678"/>
        <v>198000</v>
      </c>
      <c r="I4860" s="2">
        <f>MIN(MainSheet!$C$10/MainSheet!$C$9,MainSheet!$K$9*60)</f>
        <v>660</v>
      </c>
      <c r="J4860" s="1">
        <f>IF(G4860&gt;MainSheet!$C$11,IF(J4859&gt;=0.999,1,(G4860-MainSheet!$C$11)*I4860/$B$2/60),0)</f>
        <v>1</v>
      </c>
      <c r="K4860" s="1">
        <f>IF(G4860&gt;MainSheet!$C$11+$B$6,IF(K4859&gt;=0.999,1,(G4860-MainSheet!$C$11-$B$6)*I4860/$C$2/60),0)</f>
        <v>1</v>
      </c>
      <c r="L4860" s="1">
        <f>IF(G4860&gt;MainSheet!$C$11+$B$6+$C$6,IF(L4859&gt;=0.999,1,(G4860-MainSheet!$C$11-$B$6-$C$6)*I4860/$D$2/60),0)</f>
        <v>1</v>
      </c>
      <c r="M4860">
        <f t="shared" si="679"/>
        <v>1</v>
      </c>
      <c r="N4860" s="2">
        <f t="shared" si="680"/>
        <v>3721.0526315789471</v>
      </c>
      <c r="O4860">
        <f t="shared" si="683"/>
        <v>977.02127659574455</v>
      </c>
      <c r="P4860">
        <f t="shared" si="681"/>
        <v>192000</v>
      </c>
      <c r="Q4860" s="2">
        <f t="shared" si="682"/>
        <v>196698.0739081747</v>
      </c>
      <c r="R4860">
        <f>Q4860/MainSheet!$C$8*(G4860-G4859)+R4859</f>
        <v>7886.7544782670739</v>
      </c>
      <c r="S4860">
        <f t="shared" si="684"/>
        <v>127287.14628037205</v>
      </c>
      <c r="T4860">
        <f t="shared" si="676"/>
        <v>48.579999999998904</v>
      </c>
      <c r="U4860" s="1">
        <f>Q4860/MainSheet!$C$22</f>
        <v>1</v>
      </c>
    </row>
    <row r="4861" spans="7:21">
      <c r="G4861">
        <f t="shared" si="677"/>
        <v>48.589999999998902</v>
      </c>
      <c r="H4861">
        <f t="shared" si="678"/>
        <v>198000</v>
      </c>
      <c r="I4861" s="2">
        <f>MIN(MainSheet!$C$10/MainSheet!$C$9,MainSheet!$K$9*60)</f>
        <v>660</v>
      </c>
      <c r="J4861" s="1">
        <f>IF(G4861&gt;MainSheet!$C$11,IF(J4860&gt;=0.999,1,(G4861-MainSheet!$C$11)*I4861/$B$2/60),0)</f>
        <v>1</v>
      </c>
      <c r="K4861" s="1">
        <f>IF(G4861&gt;MainSheet!$C$11+$B$6,IF(K4860&gt;=0.999,1,(G4861-MainSheet!$C$11-$B$6)*I4861/$C$2/60),0)</f>
        <v>1</v>
      </c>
      <c r="L4861" s="1">
        <f>IF(G4861&gt;MainSheet!$C$11+$B$6+$C$6,IF(L4860&gt;=0.999,1,(G4861-MainSheet!$C$11-$B$6-$C$6)*I4861/$D$2/60),0)</f>
        <v>1</v>
      </c>
      <c r="M4861">
        <f t="shared" si="679"/>
        <v>1</v>
      </c>
      <c r="N4861" s="2">
        <f t="shared" si="680"/>
        <v>3721.0526315789471</v>
      </c>
      <c r="O4861">
        <f t="shared" si="683"/>
        <v>977.02127659574455</v>
      </c>
      <c r="P4861">
        <f t="shared" si="681"/>
        <v>192000</v>
      </c>
      <c r="Q4861" s="2">
        <f t="shared" si="682"/>
        <v>196698.0739081747</v>
      </c>
      <c r="R4861">
        <f>Q4861/MainSheet!$C$8*(G4861-G4860)+R4860</f>
        <v>7888.7857247579077</v>
      </c>
      <c r="S4861">
        <f t="shared" si="684"/>
        <v>127319.92929269008</v>
      </c>
      <c r="T4861">
        <f t="shared" si="676"/>
        <v>48.589999999998902</v>
      </c>
      <c r="U4861" s="1">
        <f>Q4861/MainSheet!$C$22</f>
        <v>1</v>
      </c>
    </row>
    <row r="4862" spans="7:21">
      <c r="G4862">
        <f t="shared" si="677"/>
        <v>48.5999999999989</v>
      </c>
      <c r="H4862">
        <f t="shared" si="678"/>
        <v>198000</v>
      </c>
      <c r="I4862" s="2">
        <f>MIN(MainSheet!$C$10/MainSheet!$C$9,MainSheet!$K$9*60)</f>
        <v>660</v>
      </c>
      <c r="J4862" s="1">
        <f>IF(G4862&gt;MainSheet!$C$11,IF(J4861&gt;=0.999,1,(G4862-MainSheet!$C$11)*I4862/$B$2/60),0)</f>
        <v>1</v>
      </c>
      <c r="K4862" s="1">
        <f>IF(G4862&gt;MainSheet!$C$11+$B$6,IF(K4861&gt;=0.999,1,(G4862-MainSheet!$C$11-$B$6)*I4862/$C$2/60),0)</f>
        <v>1</v>
      </c>
      <c r="L4862" s="1">
        <f>IF(G4862&gt;MainSheet!$C$11+$B$6+$C$6,IF(L4861&gt;=0.999,1,(G4862-MainSheet!$C$11-$B$6-$C$6)*I4862/$D$2/60),0)</f>
        <v>1</v>
      </c>
      <c r="M4862">
        <f t="shared" si="679"/>
        <v>1</v>
      </c>
      <c r="N4862" s="2">
        <f t="shared" si="680"/>
        <v>3721.0526315789471</v>
      </c>
      <c r="O4862">
        <f t="shared" si="683"/>
        <v>977.02127659574455</v>
      </c>
      <c r="P4862">
        <f t="shared" si="681"/>
        <v>192000</v>
      </c>
      <c r="Q4862" s="2">
        <f t="shared" si="682"/>
        <v>196698.0739081747</v>
      </c>
      <c r="R4862">
        <f>Q4862/MainSheet!$C$8*(G4862-G4861)+R4861</f>
        <v>7890.8169712487415</v>
      </c>
      <c r="S4862">
        <f t="shared" si="684"/>
        <v>127352.71230500811</v>
      </c>
      <c r="T4862">
        <f t="shared" si="676"/>
        <v>48.5999999999989</v>
      </c>
      <c r="U4862" s="1">
        <f>Q4862/MainSheet!$C$22</f>
        <v>1</v>
      </c>
    </row>
    <row r="4863" spans="7:21">
      <c r="G4863">
        <f t="shared" si="677"/>
        <v>48.609999999998898</v>
      </c>
      <c r="H4863">
        <f t="shared" si="678"/>
        <v>198000</v>
      </c>
      <c r="I4863" s="2">
        <f>MIN(MainSheet!$C$10/MainSheet!$C$9,MainSheet!$K$9*60)</f>
        <v>660</v>
      </c>
      <c r="J4863" s="1">
        <f>IF(G4863&gt;MainSheet!$C$11,IF(J4862&gt;=0.999,1,(G4863-MainSheet!$C$11)*I4863/$B$2/60),0)</f>
        <v>1</v>
      </c>
      <c r="K4863" s="1">
        <f>IF(G4863&gt;MainSheet!$C$11+$B$6,IF(K4862&gt;=0.999,1,(G4863-MainSheet!$C$11-$B$6)*I4863/$C$2/60),0)</f>
        <v>1</v>
      </c>
      <c r="L4863" s="1">
        <f>IF(G4863&gt;MainSheet!$C$11+$B$6+$C$6,IF(L4862&gt;=0.999,1,(G4863-MainSheet!$C$11-$B$6-$C$6)*I4863/$D$2/60),0)</f>
        <v>1</v>
      </c>
      <c r="M4863">
        <f t="shared" si="679"/>
        <v>1</v>
      </c>
      <c r="N4863" s="2">
        <f t="shared" si="680"/>
        <v>3721.0526315789471</v>
      </c>
      <c r="O4863">
        <f t="shared" si="683"/>
        <v>977.02127659574455</v>
      </c>
      <c r="P4863">
        <f t="shared" si="681"/>
        <v>192000</v>
      </c>
      <c r="Q4863" s="2">
        <f t="shared" si="682"/>
        <v>196698.0739081747</v>
      </c>
      <c r="R4863">
        <f>Q4863/MainSheet!$C$8*(G4863-G4862)+R4862</f>
        <v>7892.8482177395754</v>
      </c>
      <c r="S4863">
        <f t="shared" si="684"/>
        <v>127385.49531732615</v>
      </c>
      <c r="T4863">
        <f t="shared" si="676"/>
        <v>48.609999999998898</v>
      </c>
      <c r="U4863" s="1">
        <f>Q4863/MainSheet!$C$22</f>
        <v>1</v>
      </c>
    </row>
    <row r="4864" spans="7:21">
      <c r="G4864">
        <f t="shared" si="677"/>
        <v>48.619999999998896</v>
      </c>
      <c r="H4864">
        <f t="shared" si="678"/>
        <v>198000</v>
      </c>
      <c r="I4864" s="2">
        <f>MIN(MainSheet!$C$10/MainSheet!$C$9,MainSheet!$K$9*60)</f>
        <v>660</v>
      </c>
      <c r="J4864" s="1">
        <f>IF(G4864&gt;MainSheet!$C$11,IF(J4863&gt;=0.999,1,(G4864-MainSheet!$C$11)*I4864/$B$2/60),0)</f>
        <v>1</v>
      </c>
      <c r="K4864" s="1">
        <f>IF(G4864&gt;MainSheet!$C$11+$B$6,IF(K4863&gt;=0.999,1,(G4864-MainSheet!$C$11-$B$6)*I4864/$C$2/60),0)</f>
        <v>1</v>
      </c>
      <c r="L4864" s="1">
        <f>IF(G4864&gt;MainSheet!$C$11+$B$6+$C$6,IF(L4863&gt;=0.999,1,(G4864-MainSheet!$C$11-$B$6-$C$6)*I4864/$D$2/60),0)</f>
        <v>1</v>
      </c>
      <c r="M4864">
        <f t="shared" si="679"/>
        <v>1</v>
      </c>
      <c r="N4864" s="2">
        <f t="shared" si="680"/>
        <v>3721.0526315789471</v>
      </c>
      <c r="O4864">
        <f t="shared" si="683"/>
        <v>977.02127659574455</v>
      </c>
      <c r="P4864">
        <f t="shared" si="681"/>
        <v>192000</v>
      </c>
      <c r="Q4864" s="2">
        <f t="shared" si="682"/>
        <v>196698.0739081747</v>
      </c>
      <c r="R4864">
        <f>Q4864/MainSheet!$C$8*(G4864-G4863)+R4863</f>
        <v>7894.8794642304092</v>
      </c>
      <c r="S4864">
        <f t="shared" si="684"/>
        <v>127418.27832964418</v>
      </c>
      <c r="T4864">
        <f t="shared" si="676"/>
        <v>48.619999999998896</v>
      </c>
      <c r="U4864" s="1">
        <f>Q4864/MainSheet!$C$22</f>
        <v>1</v>
      </c>
    </row>
    <row r="4865" spans="7:21">
      <c r="G4865">
        <f t="shared" si="677"/>
        <v>48.629999999998894</v>
      </c>
      <c r="H4865">
        <f t="shared" si="678"/>
        <v>198000</v>
      </c>
      <c r="I4865" s="2">
        <f>MIN(MainSheet!$C$10/MainSheet!$C$9,MainSheet!$K$9*60)</f>
        <v>660</v>
      </c>
      <c r="J4865" s="1">
        <f>IF(G4865&gt;MainSheet!$C$11,IF(J4864&gt;=0.999,1,(G4865-MainSheet!$C$11)*I4865/$B$2/60),0)</f>
        <v>1</v>
      </c>
      <c r="K4865" s="1">
        <f>IF(G4865&gt;MainSheet!$C$11+$B$6,IF(K4864&gt;=0.999,1,(G4865-MainSheet!$C$11-$B$6)*I4865/$C$2/60),0)</f>
        <v>1</v>
      </c>
      <c r="L4865" s="1">
        <f>IF(G4865&gt;MainSheet!$C$11+$B$6+$C$6,IF(L4864&gt;=0.999,1,(G4865-MainSheet!$C$11-$B$6-$C$6)*I4865/$D$2/60),0)</f>
        <v>1</v>
      </c>
      <c r="M4865">
        <f t="shared" si="679"/>
        <v>1</v>
      </c>
      <c r="N4865" s="2">
        <f t="shared" si="680"/>
        <v>3721.0526315789471</v>
      </c>
      <c r="O4865">
        <f t="shared" si="683"/>
        <v>977.02127659574455</v>
      </c>
      <c r="P4865">
        <f t="shared" si="681"/>
        <v>192000</v>
      </c>
      <c r="Q4865" s="2">
        <f t="shared" si="682"/>
        <v>196698.0739081747</v>
      </c>
      <c r="R4865">
        <f>Q4865/MainSheet!$C$8*(G4865-G4864)+R4864</f>
        <v>7896.910710721243</v>
      </c>
      <c r="S4865">
        <f t="shared" si="684"/>
        <v>127451.06134196221</v>
      </c>
      <c r="T4865">
        <f t="shared" si="676"/>
        <v>48.629999999998894</v>
      </c>
      <c r="U4865" s="1">
        <f>Q4865/MainSheet!$C$22</f>
        <v>1</v>
      </c>
    </row>
    <row r="4866" spans="7:21">
      <c r="G4866">
        <f t="shared" si="677"/>
        <v>48.639999999998892</v>
      </c>
      <c r="H4866">
        <f t="shared" si="678"/>
        <v>198000</v>
      </c>
      <c r="I4866" s="2">
        <f>MIN(MainSheet!$C$10/MainSheet!$C$9,MainSheet!$K$9*60)</f>
        <v>660</v>
      </c>
      <c r="J4866" s="1">
        <f>IF(G4866&gt;MainSheet!$C$11,IF(J4865&gt;=0.999,1,(G4866-MainSheet!$C$11)*I4866/$B$2/60),0)</f>
        <v>1</v>
      </c>
      <c r="K4866" s="1">
        <f>IF(G4866&gt;MainSheet!$C$11+$B$6,IF(K4865&gt;=0.999,1,(G4866-MainSheet!$C$11-$B$6)*I4866/$C$2/60),0)</f>
        <v>1</v>
      </c>
      <c r="L4866" s="1">
        <f>IF(G4866&gt;MainSheet!$C$11+$B$6+$C$6,IF(L4865&gt;=0.999,1,(G4866-MainSheet!$C$11-$B$6-$C$6)*I4866/$D$2/60),0)</f>
        <v>1</v>
      </c>
      <c r="M4866">
        <f t="shared" si="679"/>
        <v>1</v>
      </c>
      <c r="N4866" s="2">
        <f t="shared" si="680"/>
        <v>3721.0526315789471</v>
      </c>
      <c r="O4866">
        <f t="shared" si="683"/>
        <v>977.02127659574455</v>
      </c>
      <c r="P4866">
        <f t="shared" si="681"/>
        <v>192000</v>
      </c>
      <c r="Q4866" s="2">
        <f t="shared" si="682"/>
        <v>196698.0739081747</v>
      </c>
      <c r="R4866">
        <f>Q4866/MainSheet!$C$8*(G4866-G4865)+R4865</f>
        <v>7898.9419572120769</v>
      </c>
      <c r="S4866">
        <f t="shared" si="684"/>
        <v>127483.84435428024</v>
      </c>
      <c r="T4866">
        <f t="shared" si="676"/>
        <v>48.639999999998892</v>
      </c>
      <c r="U4866" s="1">
        <f>Q4866/MainSheet!$C$22</f>
        <v>1</v>
      </c>
    </row>
    <row r="4867" spans="7:21">
      <c r="G4867">
        <f t="shared" si="677"/>
        <v>48.64999999999889</v>
      </c>
      <c r="H4867">
        <f t="shared" si="678"/>
        <v>198000</v>
      </c>
      <c r="I4867" s="2">
        <f>MIN(MainSheet!$C$10/MainSheet!$C$9,MainSheet!$K$9*60)</f>
        <v>660</v>
      </c>
      <c r="J4867" s="1">
        <f>IF(G4867&gt;MainSheet!$C$11,IF(J4866&gt;=0.999,1,(G4867-MainSheet!$C$11)*I4867/$B$2/60),0)</f>
        <v>1</v>
      </c>
      <c r="K4867" s="1">
        <f>IF(G4867&gt;MainSheet!$C$11+$B$6,IF(K4866&gt;=0.999,1,(G4867-MainSheet!$C$11-$B$6)*I4867/$C$2/60),0)</f>
        <v>1</v>
      </c>
      <c r="L4867" s="1">
        <f>IF(G4867&gt;MainSheet!$C$11+$B$6+$C$6,IF(L4866&gt;=0.999,1,(G4867-MainSheet!$C$11-$B$6-$C$6)*I4867/$D$2/60),0)</f>
        <v>1</v>
      </c>
      <c r="M4867">
        <f t="shared" si="679"/>
        <v>1</v>
      </c>
      <c r="N4867" s="2">
        <f t="shared" si="680"/>
        <v>3721.0526315789471</v>
      </c>
      <c r="O4867">
        <f t="shared" si="683"/>
        <v>977.02127659574455</v>
      </c>
      <c r="P4867">
        <f t="shared" si="681"/>
        <v>192000</v>
      </c>
      <c r="Q4867" s="2">
        <f t="shared" si="682"/>
        <v>196698.0739081747</v>
      </c>
      <c r="R4867">
        <f>Q4867/MainSheet!$C$8*(G4867-G4866)+R4866</f>
        <v>7900.9732037029107</v>
      </c>
      <c r="S4867">
        <f t="shared" si="684"/>
        <v>127516.62736659827</v>
      </c>
      <c r="T4867">
        <f t="shared" ref="T4867:T4930" si="685">G4867</f>
        <v>48.64999999999889</v>
      </c>
      <c r="U4867" s="1">
        <f>Q4867/MainSheet!$C$22</f>
        <v>1</v>
      </c>
    </row>
    <row r="4868" spans="7:21">
      <c r="G4868">
        <f t="shared" ref="G4868:G4931" si="686">G4867+$F$2</f>
        <v>48.659999999998888</v>
      </c>
      <c r="H4868">
        <f t="shared" ref="H4868:H4931" si="687">H4867</f>
        <v>198000</v>
      </c>
      <c r="I4868" s="2">
        <f>MIN(MainSheet!$C$10/MainSheet!$C$9,MainSheet!$K$9*60)</f>
        <v>660</v>
      </c>
      <c r="J4868" s="1">
        <f>IF(G4868&gt;MainSheet!$C$11,IF(J4867&gt;=0.999,1,(G4868-MainSheet!$C$11)*I4868/$B$2/60),0)</f>
        <v>1</v>
      </c>
      <c r="K4868" s="1">
        <f>IF(G4868&gt;MainSheet!$C$11+$B$6,IF(K4867&gt;=0.999,1,(G4868-MainSheet!$C$11-$B$6)*I4868/$C$2/60),0)</f>
        <v>1</v>
      </c>
      <c r="L4868" s="1">
        <f>IF(G4868&gt;MainSheet!$C$11+$B$6+$C$6,IF(L4867&gt;=0.999,1,(G4868-MainSheet!$C$11-$B$6-$C$6)*I4868/$D$2/60),0)</f>
        <v>1</v>
      </c>
      <c r="M4868">
        <f t="shared" ref="M4868:M4931" si="688">(J4868*$B$2+K4868*$C$2+L4868*$D$2)/SUM($B$2:$D$2)</f>
        <v>1</v>
      </c>
      <c r="N4868" s="2">
        <f t="shared" ref="N4868:N4931" si="689">IF(J4868&gt;=0.01,((1-J4868)*B$3+B$4*(J4868)),0)</f>
        <v>3721.0526315789471</v>
      </c>
      <c r="O4868">
        <f t="shared" si="683"/>
        <v>977.02127659574455</v>
      </c>
      <c r="P4868">
        <f t="shared" ref="P4868:P4931" si="690">IF(IF(N4868+O4868&gt;H4868,H4868-O4868-N4868,IF(L4868&gt;0,((1-L4868)*D$3+D$4*(L4868)),0))+O4868+N4868&gt;H4868,H4868-N4868-O4868,IF(N4868+O4868&gt;H4868,H4868-O4868-N4868,IF(L4868&gt;0,((1-L4868)*D$3+D$4*(L4868)),0)))</f>
        <v>192000</v>
      </c>
      <c r="Q4868" s="2">
        <f t="shared" ref="Q4868:Q4931" si="691">SUM(N4868:P4868)</f>
        <v>196698.0739081747</v>
      </c>
      <c r="R4868">
        <f>Q4868/MainSheet!$C$8*(G4868-G4867)+R4867</f>
        <v>7903.0044501937446</v>
      </c>
      <c r="S4868">
        <f t="shared" si="684"/>
        <v>127549.41037891631</v>
      </c>
      <c r="T4868">
        <f t="shared" si="685"/>
        <v>48.659999999998888</v>
      </c>
      <c r="U4868" s="1">
        <f>Q4868/MainSheet!$C$22</f>
        <v>1</v>
      </c>
    </row>
    <row r="4869" spans="7:21">
      <c r="G4869">
        <f t="shared" si="686"/>
        <v>48.669999999998886</v>
      </c>
      <c r="H4869">
        <f t="shared" si="687"/>
        <v>198000</v>
      </c>
      <c r="I4869" s="2">
        <f>MIN(MainSheet!$C$10/MainSheet!$C$9,MainSheet!$K$9*60)</f>
        <v>660</v>
      </c>
      <c r="J4869" s="1">
        <f>IF(G4869&gt;MainSheet!$C$11,IF(J4868&gt;=0.999,1,(G4869-MainSheet!$C$11)*I4869/$B$2/60),0)</f>
        <v>1</v>
      </c>
      <c r="K4869" s="1">
        <f>IF(G4869&gt;MainSheet!$C$11+$B$6,IF(K4868&gt;=0.999,1,(G4869-MainSheet!$C$11-$B$6)*I4869/$C$2/60),0)</f>
        <v>1</v>
      </c>
      <c r="L4869" s="1">
        <f>IF(G4869&gt;MainSheet!$C$11+$B$6+$C$6,IF(L4868&gt;=0.999,1,(G4869-MainSheet!$C$11-$B$6-$C$6)*I4869/$D$2/60),0)</f>
        <v>1</v>
      </c>
      <c r="M4869">
        <f t="shared" si="688"/>
        <v>1</v>
      </c>
      <c r="N4869" s="2">
        <f t="shared" si="689"/>
        <v>3721.0526315789471</v>
      </c>
      <c r="O4869">
        <f t="shared" ref="O4869:O4932" si="692">IF(K4869&gt;=0.01,((1-K4869)*C$3+C$4*(K4869)),0)</f>
        <v>977.02127659574455</v>
      </c>
      <c r="P4869">
        <f t="shared" si="690"/>
        <v>192000</v>
      </c>
      <c r="Q4869" s="2">
        <f t="shared" si="691"/>
        <v>196698.0739081747</v>
      </c>
      <c r="R4869">
        <f>Q4869/MainSheet!$C$8*(G4869-G4868)+R4868</f>
        <v>7905.0356966845784</v>
      </c>
      <c r="S4869">
        <f t="shared" ref="S4869:S4932" si="693">Q4869*$F$2/60+S4868</f>
        <v>127582.19339123434</v>
      </c>
      <c r="T4869">
        <f t="shared" si="685"/>
        <v>48.669999999998886</v>
      </c>
      <c r="U4869" s="1">
        <f>Q4869/MainSheet!$C$22</f>
        <v>1</v>
      </c>
    </row>
    <row r="4870" spans="7:21">
      <c r="G4870">
        <f t="shared" si="686"/>
        <v>48.679999999998884</v>
      </c>
      <c r="H4870">
        <f t="shared" si="687"/>
        <v>198000</v>
      </c>
      <c r="I4870" s="2">
        <f>MIN(MainSheet!$C$10/MainSheet!$C$9,MainSheet!$K$9*60)</f>
        <v>660</v>
      </c>
      <c r="J4870" s="1">
        <f>IF(G4870&gt;MainSheet!$C$11,IF(J4869&gt;=0.999,1,(G4870-MainSheet!$C$11)*I4870/$B$2/60),0)</f>
        <v>1</v>
      </c>
      <c r="K4870" s="1">
        <f>IF(G4870&gt;MainSheet!$C$11+$B$6,IF(K4869&gt;=0.999,1,(G4870-MainSheet!$C$11-$B$6)*I4870/$C$2/60),0)</f>
        <v>1</v>
      </c>
      <c r="L4870" s="1">
        <f>IF(G4870&gt;MainSheet!$C$11+$B$6+$C$6,IF(L4869&gt;=0.999,1,(G4870-MainSheet!$C$11-$B$6-$C$6)*I4870/$D$2/60),0)</f>
        <v>1</v>
      </c>
      <c r="M4870">
        <f t="shared" si="688"/>
        <v>1</v>
      </c>
      <c r="N4870" s="2">
        <f t="shared" si="689"/>
        <v>3721.0526315789471</v>
      </c>
      <c r="O4870">
        <f t="shared" si="692"/>
        <v>977.02127659574455</v>
      </c>
      <c r="P4870">
        <f t="shared" si="690"/>
        <v>192000</v>
      </c>
      <c r="Q4870" s="2">
        <f t="shared" si="691"/>
        <v>196698.0739081747</v>
      </c>
      <c r="R4870">
        <f>Q4870/MainSheet!$C$8*(G4870-G4869)+R4869</f>
        <v>7907.0669431754122</v>
      </c>
      <c r="S4870">
        <f t="shared" si="693"/>
        <v>127614.97640355237</v>
      </c>
      <c r="T4870">
        <f t="shared" si="685"/>
        <v>48.679999999998884</v>
      </c>
      <c r="U4870" s="1">
        <f>Q4870/MainSheet!$C$22</f>
        <v>1</v>
      </c>
    </row>
    <row r="4871" spans="7:21">
      <c r="G4871">
        <f t="shared" si="686"/>
        <v>48.689999999998882</v>
      </c>
      <c r="H4871">
        <f t="shared" si="687"/>
        <v>198000</v>
      </c>
      <c r="I4871" s="2">
        <f>MIN(MainSheet!$C$10/MainSheet!$C$9,MainSheet!$K$9*60)</f>
        <v>660</v>
      </c>
      <c r="J4871" s="1">
        <f>IF(G4871&gt;MainSheet!$C$11,IF(J4870&gt;=0.999,1,(G4871-MainSheet!$C$11)*I4871/$B$2/60),0)</f>
        <v>1</v>
      </c>
      <c r="K4871" s="1">
        <f>IF(G4871&gt;MainSheet!$C$11+$B$6,IF(K4870&gt;=0.999,1,(G4871-MainSheet!$C$11-$B$6)*I4871/$C$2/60),0)</f>
        <v>1</v>
      </c>
      <c r="L4871" s="1">
        <f>IF(G4871&gt;MainSheet!$C$11+$B$6+$C$6,IF(L4870&gt;=0.999,1,(G4871-MainSheet!$C$11-$B$6-$C$6)*I4871/$D$2/60),0)</f>
        <v>1</v>
      </c>
      <c r="M4871">
        <f t="shared" si="688"/>
        <v>1</v>
      </c>
      <c r="N4871" s="2">
        <f t="shared" si="689"/>
        <v>3721.0526315789471</v>
      </c>
      <c r="O4871">
        <f t="shared" si="692"/>
        <v>977.02127659574455</v>
      </c>
      <c r="P4871">
        <f t="shared" si="690"/>
        <v>192000</v>
      </c>
      <c r="Q4871" s="2">
        <f t="shared" si="691"/>
        <v>196698.0739081747</v>
      </c>
      <c r="R4871">
        <f>Q4871/MainSheet!$C$8*(G4871-G4870)+R4870</f>
        <v>7909.0981896662461</v>
      </c>
      <c r="S4871">
        <f t="shared" si="693"/>
        <v>127647.7594158704</v>
      </c>
      <c r="T4871">
        <f t="shared" si="685"/>
        <v>48.689999999998882</v>
      </c>
      <c r="U4871" s="1">
        <f>Q4871/MainSheet!$C$22</f>
        <v>1</v>
      </c>
    </row>
    <row r="4872" spans="7:21">
      <c r="G4872">
        <f t="shared" si="686"/>
        <v>48.69999999999888</v>
      </c>
      <c r="H4872">
        <f t="shared" si="687"/>
        <v>198000</v>
      </c>
      <c r="I4872" s="2">
        <f>MIN(MainSheet!$C$10/MainSheet!$C$9,MainSheet!$K$9*60)</f>
        <v>660</v>
      </c>
      <c r="J4872" s="1">
        <f>IF(G4872&gt;MainSheet!$C$11,IF(J4871&gt;=0.999,1,(G4872-MainSheet!$C$11)*I4872/$B$2/60),0)</f>
        <v>1</v>
      </c>
      <c r="K4872" s="1">
        <f>IF(G4872&gt;MainSheet!$C$11+$B$6,IF(K4871&gt;=0.999,1,(G4872-MainSheet!$C$11-$B$6)*I4872/$C$2/60),0)</f>
        <v>1</v>
      </c>
      <c r="L4872" s="1">
        <f>IF(G4872&gt;MainSheet!$C$11+$B$6+$C$6,IF(L4871&gt;=0.999,1,(G4872-MainSheet!$C$11-$B$6-$C$6)*I4872/$D$2/60),0)</f>
        <v>1</v>
      </c>
      <c r="M4872">
        <f t="shared" si="688"/>
        <v>1</v>
      </c>
      <c r="N4872" s="2">
        <f t="shared" si="689"/>
        <v>3721.0526315789471</v>
      </c>
      <c r="O4872">
        <f t="shared" si="692"/>
        <v>977.02127659574455</v>
      </c>
      <c r="P4872">
        <f t="shared" si="690"/>
        <v>192000</v>
      </c>
      <c r="Q4872" s="2">
        <f t="shared" si="691"/>
        <v>196698.0739081747</v>
      </c>
      <c r="R4872">
        <f>Q4872/MainSheet!$C$8*(G4872-G4871)+R4871</f>
        <v>7911.1294361570799</v>
      </c>
      <c r="S4872">
        <f t="shared" si="693"/>
        <v>127680.54242818843</v>
      </c>
      <c r="T4872">
        <f t="shared" si="685"/>
        <v>48.69999999999888</v>
      </c>
      <c r="U4872" s="1">
        <f>Q4872/MainSheet!$C$22</f>
        <v>1</v>
      </c>
    </row>
    <row r="4873" spans="7:21">
      <c r="G4873">
        <f t="shared" si="686"/>
        <v>48.709999999998878</v>
      </c>
      <c r="H4873">
        <f t="shared" si="687"/>
        <v>198000</v>
      </c>
      <c r="I4873" s="2">
        <f>MIN(MainSheet!$C$10/MainSheet!$C$9,MainSheet!$K$9*60)</f>
        <v>660</v>
      </c>
      <c r="J4873" s="1">
        <f>IF(G4873&gt;MainSheet!$C$11,IF(J4872&gt;=0.999,1,(G4873-MainSheet!$C$11)*I4873/$B$2/60),0)</f>
        <v>1</v>
      </c>
      <c r="K4873" s="1">
        <f>IF(G4873&gt;MainSheet!$C$11+$B$6,IF(K4872&gt;=0.999,1,(G4873-MainSheet!$C$11-$B$6)*I4873/$C$2/60),0)</f>
        <v>1</v>
      </c>
      <c r="L4873" s="1">
        <f>IF(G4873&gt;MainSheet!$C$11+$B$6+$C$6,IF(L4872&gt;=0.999,1,(G4873-MainSheet!$C$11-$B$6-$C$6)*I4873/$D$2/60),0)</f>
        <v>1</v>
      </c>
      <c r="M4873">
        <f t="shared" si="688"/>
        <v>1</v>
      </c>
      <c r="N4873" s="2">
        <f t="shared" si="689"/>
        <v>3721.0526315789471</v>
      </c>
      <c r="O4873">
        <f t="shared" si="692"/>
        <v>977.02127659574455</v>
      </c>
      <c r="P4873">
        <f t="shared" si="690"/>
        <v>192000</v>
      </c>
      <c r="Q4873" s="2">
        <f t="shared" si="691"/>
        <v>196698.0739081747</v>
      </c>
      <c r="R4873">
        <f>Q4873/MainSheet!$C$8*(G4873-G4872)+R4872</f>
        <v>7913.1606826479137</v>
      </c>
      <c r="S4873">
        <f t="shared" si="693"/>
        <v>127713.32544050647</v>
      </c>
      <c r="T4873">
        <f t="shared" si="685"/>
        <v>48.709999999998878</v>
      </c>
      <c r="U4873" s="1">
        <f>Q4873/MainSheet!$C$22</f>
        <v>1</v>
      </c>
    </row>
    <row r="4874" spans="7:21">
      <c r="G4874">
        <f t="shared" si="686"/>
        <v>48.719999999998876</v>
      </c>
      <c r="H4874">
        <f t="shared" si="687"/>
        <v>198000</v>
      </c>
      <c r="I4874" s="2">
        <f>MIN(MainSheet!$C$10/MainSheet!$C$9,MainSheet!$K$9*60)</f>
        <v>660</v>
      </c>
      <c r="J4874" s="1">
        <f>IF(G4874&gt;MainSheet!$C$11,IF(J4873&gt;=0.999,1,(G4874-MainSheet!$C$11)*I4874/$B$2/60),0)</f>
        <v>1</v>
      </c>
      <c r="K4874" s="1">
        <f>IF(G4874&gt;MainSheet!$C$11+$B$6,IF(K4873&gt;=0.999,1,(G4874-MainSheet!$C$11-$B$6)*I4874/$C$2/60),0)</f>
        <v>1</v>
      </c>
      <c r="L4874" s="1">
        <f>IF(G4874&gt;MainSheet!$C$11+$B$6+$C$6,IF(L4873&gt;=0.999,1,(G4874-MainSheet!$C$11-$B$6-$C$6)*I4874/$D$2/60),0)</f>
        <v>1</v>
      </c>
      <c r="M4874">
        <f t="shared" si="688"/>
        <v>1</v>
      </c>
      <c r="N4874" s="2">
        <f t="shared" si="689"/>
        <v>3721.0526315789471</v>
      </c>
      <c r="O4874">
        <f t="shared" si="692"/>
        <v>977.02127659574455</v>
      </c>
      <c r="P4874">
        <f t="shared" si="690"/>
        <v>192000</v>
      </c>
      <c r="Q4874" s="2">
        <f t="shared" si="691"/>
        <v>196698.0739081747</v>
      </c>
      <c r="R4874">
        <f>Q4874/MainSheet!$C$8*(G4874-G4873)+R4873</f>
        <v>7915.1919291387476</v>
      </c>
      <c r="S4874">
        <f t="shared" si="693"/>
        <v>127746.1084528245</v>
      </c>
      <c r="T4874">
        <f t="shared" si="685"/>
        <v>48.719999999998876</v>
      </c>
      <c r="U4874" s="1">
        <f>Q4874/MainSheet!$C$22</f>
        <v>1</v>
      </c>
    </row>
    <row r="4875" spans="7:21">
      <c r="G4875">
        <f t="shared" si="686"/>
        <v>48.729999999998874</v>
      </c>
      <c r="H4875">
        <f t="shared" si="687"/>
        <v>198000</v>
      </c>
      <c r="I4875" s="2">
        <f>MIN(MainSheet!$C$10/MainSheet!$C$9,MainSheet!$K$9*60)</f>
        <v>660</v>
      </c>
      <c r="J4875" s="1">
        <f>IF(G4875&gt;MainSheet!$C$11,IF(J4874&gt;=0.999,1,(G4875-MainSheet!$C$11)*I4875/$B$2/60),0)</f>
        <v>1</v>
      </c>
      <c r="K4875" s="1">
        <f>IF(G4875&gt;MainSheet!$C$11+$B$6,IF(K4874&gt;=0.999,1,(G4875-MainSheet!$C$11-$B$6)*I4875/$C$2/60),0)</f>
        <v>1</v>
      </c>
      <c r="L4875" s="1">
        <f>IF(G4875&gt;MainSheet!$C$11+$B$6+$C$6,IF(L4874&gt;=0.999,1,(G4875-MainSheet!$C$11-$B$6-$C$6)*I4875/$D$2/60),0)</f>
        <v>1</v>
      </c>
      <c r="M4875">
        <f t="shared" si="688"/>
        <v>1</v>
      </c>
      <c r="N4875" s="2">
        <f t="shared" si="689"/>
        <v>3721.0526315789471</v>
      </c>
      <c r="O4875">
        <f t="shared" si="692"/>
        <v>977.02127659574455</v>
      </c>
      <c r="P4875">
        <f t="shared" si="690"/>
        <v>192000</v>
      </c>
      <c r="Q4875" s="2">
        <f t="shared" si="691"/>
        <v>196698.0739081747</v>
      </c>
      <c r="R4875">
        <f>Q4875/MainSheet!$C$8*(G4875-G4874)+R4874</f>
        <v>7917.2231756295814</v>
      </c>
      <c r="S4875">
        <f t="shared" si="693"/>
        <v>127778.89146514253</v>
      </c>
      <c r="T4875">
        <f t="shared" si="685"/>
        <v>48.729999999998874</v>
      </c>
      <c r="U4875" s="1">
        <f>Q4875/MainSheet!$C$22</f>
        <v>1</v>
      </c>
    </row>
    <row r="4876" spans="7:21">
      <c r="G4876">
        <f t="shared" si="686"/>
        <v>48.739999999998872</v>
      </c>
      <c r="H4876">
        <f t="shared" si="687"/>
        <v>198000</v>
      </c>
      <c r="I4876" s="2">
        <f>MIN(MainSheet!$C$10/MainSheet!$C$9,MainSheet!$K$9*60)</f>
        <v>660</v>
      </c>
      <c r="J4876" s="1">
        <f>IF(G4876&gt;MainSheet!$C$11,IF(J4875&gt;=0.999,1,(G4876-MainSheet!$C$11)*I4876/$B$2/60),0)</f>
        <v>1</v>
      </c>
      <c r="K4876" s="1">
        <f>IF(G4876&gt;MainSheet!$C$11+$B$6,IF(K4875&gt;=0.999,1,(G4876-MainSheet!$C$11-$B$6)*I4876/$C$2/60),0)</f>
        <v>1</v>
      </c>
      <c r="L4876" s="1">
        <f>IF(G4876&gt;MainSheet!$C$11+$B$6+$C$6,IF(L4875&gt;=0.999,1,(G4876-MainSheet!$C$11-$B$6-$C$6)*I4876/$D$2/60),0)</f>
        <v>1</v>
      </c>
      <c r="M4876">
        <f t="shared" si="688"/>
        <v>1</v>
      </c>
      <c r="N4876" s="2">
        <f t="shared" si="689"/>
        <v>3721.0526315789471</v>
      </c>
      <c r="O4876">
        <f t="shared" si="692"/>
        <v>977.02127659574455</v>
      </c>
      <c r="P4876">
        <f t="shared" si="690"/>
        <v>192000</v>
      </c>
      <c r="Q4876" s="2">
        <f t="shared" si="691"/>
        <v>196698.0739081747</v>
      </c>
      <c r="R4876">
        <f>Q4876/MainSheet!$C$8*(G4876-G4875)+R4875</f>
        <v>7919.2544221204153</v>
      </c>
      <c r="S4876">
        <f t="shared" si="693"/>
        <v>127811.67447746056</v>
      </c>
      <c r="T4876">
        <f t="shared" si="685"/>
        <v>48.739999999998872</v>
      </c>
      <c r="U4876" s="1">
        <f>Q4876/MainSheet!$C$22</f>
        <v>1</v>
      </c>
    </row>
    <row r="4877" spans="7:21">
      <c r="G4877">
        <f t="shared" si="686"/>
        <v>48.74999999999887</v>
      </c>
      <c r="H4877">
        <f t="shared" si="687"/>
        <v>198000</v>
      </c>
      <c r="I4877" s="2">
        <f>MIN(MainSheet!$C$10/MainSheet!$C$9,MainSheet!$K$9*60)</f>
        <v>660</v>
      </c>
      <c r="J4877" s="1">
        <f>IF(G4877&gt;MainSheet!$C$11,IF(J4876&gt;=0.999,1,(G4877-MainSheet!$C$11)*I4877/$B$2/60),0)</f>
        <v>1</v>
      </c>
      <c r="K4877" s="1">
        <f>IF(G4877&gt;MainSheet!$C$11+$B$6,IF(K4876&gt;=0.999,1,(G4877-MainSheet!$C$11-$B$6)*I4877/$C$2/60),0)</f>
        <v>1</v>
      </c>
      <c r="L4877" s="1">
        <f>IF(G4877&gt;MainSheet!$C$11+$B$6+$C$6,IF(L4876&gt;=0.999,1,(G4877-MainSheet!$C$11-$B$6-$C$6)*I4877/$D$2/60),0)</f>
        <v>1</v>
      </c>
      <c r="M4877">
        <f t="shared" si="688"/>
        <v>1</v>
      </c>
      <c r="N4877" s="2">
        <f t="shared" si="689"/>
        <v>3721.0526315789471</v>
      </c>
      <c r="O4877">
        <f t="shared" si="692"/>
        <v>977.02127659574455</v>
      </c>
      <c r="P4877">
        <f t="shared" si="690"/>
        <v>192000</v>
      </c>
      <c r="Q4877" s="2">
        <f t="shared" si="691"/>
        <v>196698.0739081747</v>
      </c>
      <c r="R4877">
        <f>Q4877/MainSheet!$C$8*(G4877-G4876)+R4876</f>
        <v>7921.2856686112491</v>
      </c>
      <c r="S4877">
        <f t="shared" si="693"/>
        <v>127844.45748977859</v>
      </c>
      <c r="T4877">
        <f t="shared" si="685"/>
        <v>48.74999999999887</v>
      </c>
      <c r="U4877" s="1">
        <f>Q4877/MainSheet!$C$22</f>
        <v>1</v>
      </c>
    </row>
    <row r="4878" spans="7:21">
      <c r="G4878">
        <f t="shared" si="686"/>
        <v>48.759999999998868</v>
      </c>
      <c r="H4878">
        <f t="shared" si="687"/>
        <v>198000</v>
      </c>
      <c r="I4878" s="2">
        <f>MIN(MainSheet!$C$10/MainSheet!$C$9,MainSheet!$K$9*60)</f>
        <v>660</v>
      </c>
      <c r="J4878" s="1">
        <f>IF(G4878&gt;MainSheet!$C$11,IF(J4877&gt;=0.999,1,(G4878-MainSheet!$C$11)*I4878/$B$2/60),0)</f>
        <v>1</v>
      </c>
      <c r="K4878" s="1">
        <f>IF(G4878&gt;MainSheet!$C$11+$B$6,IF(K4877&gt;=0.999,1,(G4878-MainSheet!$C$11-$B$6)*I4878/$C$2/60),0)</f>
        <v>1</v>
      </c>
      <c r="L4878" s="1">
        <f>IF(G4878&gt;MainSheet!$C$11+$B$6+$C$6,IF(L4877&gt;=0.999,1,(G4878-MainSheet!$C$11-$B$6-$C$6)*I4878/$D$2/60),0)</f>
        <v>1</v>
      </c>
      <c r="M4878">
        <f t="shared" si="688"/>
        <v>1</v>
      </c>
      <c r="N4878" s="2">
        <f t="shared" si="689"/>
        <v>3721.0526315789471</v>
      </c>
      <c r="O4878">
        <f t="shared" si="692"/>
        <v>977.02127659574455</v>
      </c>
      <c r="P4878">
        <f t="shared" si="690"/>
        <v>192000</v>
      </c>
      <c r="Q4878" s="2">
        <f t="shared" si="691"/>
        <v>196698.0739081747</v>
      </c>
      <c r="R4878">
        <f>Q4878/MainSheet!$C$8*(G4878-G4877)+R4877</f>
        <v>7923.3169151020829</v>
      </c>
      <c r="S4878">
        <f t="shared" si="693"/>
        <v>127877.24050209663</v>
      </c>
      <c r="T4878">
        <f t="shared" si="685"/>
        <v>48.759999999998868</v>
      </c>
      <c r="U4878" s="1">
        <f>Q4878/MainSheet!$C$22</f>
        <v>1</v>
      </c>
    </row>
    <row r="4879" spans="7:21">
      <c r="G4879">
        <f t="shared" si="686"/>
        <v>48.769999999998866</v>
      </c>
      <c r="H4879">
        <f t="shared" si="687"/>
        <v>198000</v>
      </c>
      <c r="I4879" s="2">
        <f>MIN(MainSheet!$C$10/MainSheet!$C$9,MainSheet!$K$9*60)</f>
        <v>660</v>
      </c>
      <c r="J4879" s="1">
        <f>IF(G4879&gt;MainSheet!$C$11,IF(J4878&gt;=0.999,1,(G4879-MainSheet!$C$11)*I4879/$B$2/60),0)</f>
        <v>1</v>
      </c>
      <c r="K4879" s="1">
        <f>IF(G4879&gt;MainSheet!$C$11+$B$6,IF(K4878&gt;=0.999,1,(G4879-MainSheet!$C$11-$B$6)*I4879/$C$2/60),0)</f>
        <v>1</v>
      </c>
      <c r="L4879" s="1">
        <f>IF(G4879&gt;MainSheet!$C$11+$B$6+$C$6,IF(L4878&gt;=0.999,1,(G4879-MainSheet!$C$11-$B$6-$C$6)*I4879/$D$2/60),0)</f>
        <v>1</v>
      </c>
      <c r="M4879">
        <f t="shared" si="688"/>
        <v>1</v>
      </c>
      <c r="N4879" s="2">
        <f t="shared" si="689"/>
        <v>3721.0526315789471</v>
      </c>
      <c r="O4879">
        <f t="shared" si="692"/>
        <v>977.02127659574455</v>
      </c>
      <c r="P4879">
        <f t="shared" si="690"/>
        <v>192000</v>
      </c>
      <c r="Q4879" s="2">
        <f t="shared" si="691"/>
        <v>196698.0739081747</v>
      </c>
      <c r="R4879">
        <f>Q4879/MainSheet!$C$8*(G4879-G4878)+R4878</f>
        <v>7925.3481615929168</v>
      </c>
      <c r="S4879">
        <f t="shared" si="693"/>
        <v>127910.02351441466</v>
      </c>
      <c r="T4879">
        <f t="shared" si="685"/>
        <v>48.769999999998866</v>
      </c>
      <c r="U4879" s="1">
        <f>Q4879/MainSheet!$C$22</f>
        <v>1</v>
      </c>
    </row>
    <row r="4880" spans="7:21">
      <c r="G4880">
        <f t="shared" si="686"/>
        <v>48.779999999998864</v>
      </c>
      <c r="H4880">
        <f t="shared" si="687"/>
        <v>198000</v>
      </c>
      <c r="I4880" s="2">
        <f>MIN(MainSheet!$C$10/MainSheet!$C$9,MainSheet!$K$9*60)</f>
        <v>660</v>
      </c>
      <c r="J4880" s="1">
        <f>IF(G4880&gt;MainSheet!$C$11,IF(J4879&gt;=0.999,1,(G4880-MainSheet!$C$11)*I4880/$B$2/60),0)</f>
        <v>1</v>
      </c>
      <c r="K4880" s="1">
        <f>IF(G4880&gt;MainSheet!$C$11+$B$6,IF(K4879&gt;=0.999,1,(G4880-MainSheet!$C$11-$B$6)*I4880/$C$2/60),0)</f>
        <v>1</v>
      </c>
      <c r="L4880" s="1">
        <f>IF(G4880&gt;MainSheet!$C$11+$B$6+$C$6,IF(L4879&gt;=0.999,1,(G4880-MainSheet!$C$11-$B$6-$C$6)*I4880/$D$2/60),0)</f>
        <v>1</v>
      </c>
      <c r="M4880">
        <f t="shared" si="688"/>
        <v>1</v>
      </c>
      <c r="N4880" s="2">
        <f t="shared" si="689"/>
        <v>3721.0526315789471</v>
      </c>
      <c r="O4880">
        <f t="shared" si="692"/>
        <v>977.02127659574455</v>
      </c>
      <c r="P4880">
        <f t="shared" si="690"/>
        <v>192000</v>
      </c>
      <c r="Q4880" s="2">
        <f t="shared" si="691"/>
        <v>196698.0739081747</v>
      </c>
      <c r="R4880">
        <f>Q4880/MainSheet!$C$8*(G4880-G4879)+R4879</f>
        <v>7927.3794080837506</v>
      </c>
      <c r="S4880">
        <f t="shared" si="693"/>
        <v>127942.80652673269</v>
      </c>
      <c r="T4880">
        <f t="shared" si="685"/>
        <v>48.779999999998864</v>
      </c>
      <c r="U4880" s="1">
        <f>Q4880/MainSheet!$C$22</f>
        <v>1</v>
      </c>
    </row>
    <row r="4881" spans="7:21">
      <c r="G4881">
        <f t="shared" si="686"/>
        <v>48.789999999998862</v>
      </c>
      <c r="H4881">
        <f t="shared" si="687"/>
        <v>198000</v>
      </c>
      <c r="I4881" s="2">
        <f>MIN(MainSheet!$C$10/MainSheet!$C$9,MainSheet!$K$9*60)</f>
        <v>660</v>
      </c>
      <c r="J4881" s="1">
        <f>IF(G4881&gt;MainSheet!$C$11,IF(J4880&gt;=0.999,1,(G4881-MainSheet!$C$11)*I4881/$B$2/60),0)</f>
        <v>1</v>
      </c>
      <c r="K4881" s="1">
        <f>IF(G4881&gt;MainSheet!$C$11+$B$6,IF(K4880&gt;=0.999,1,(G4881-MainSheet!$C$11-$B$6)*I4881/$C$2/60),0)</f>
        <v>1</v>
      </c>
      <c r="L4881" s="1">
        <f>IF(G4881&gt;MainSheet!$C$11+$B$6+$C$6,IF(L4880&gt;=0.999,1,(G4881-MainSheet!$C$11-$B$6-$C$6)*I4881/$D$2/60),0)</f>
        <v>1</v>
      </c>
      <c r="M4881">
        <f t="shared" si="688"/>
        <v>1</v>
      </c>
      <c r="N4881" s="2">
        <f t="shared" si="689"/>
        <v>3721.0526315789471</v>
      </c>
      <c r="O4881">
        <f t="shared" si="692"/>
        <v>977.02127659574455</v>
      </c>
      <c r="P4881">
        <f t="shared" si="690"/>
        <v>192000</v>
      </c>
      <c r="Q4881" s="2">
        <f t="shared" si="691"/>
        <v>196698.0739081747</v>
      </c>
      <c r="R4881">
        <f>Q4881/MainSheet!$C$8*(G4881-G4880)+R4880</f>
        <v>7929.4106545745844</v>
      </c>
      <c r="S4881">
        <f t="shared" si="693"/>
        <v>127975.58953905072</v>
      </c>
      <c r="T4881">
        <f t="shared" si="685"/>
        <v>48.789999999998862</v>
      </c>
      <c r="U4881" s="1">
        <f>Q4881/MainSheet!$C$22</f>
        <v>1</v>
      </c>
    </row>
    <row r="4882" spans="7:21">
      <c r="G4882">
        <f t="shared" si="686"/>
        <v>48.79999999999886</v>
      </c>
      <c r="H4882">
        <f t="shared" si="687"/>
        <v>198000</v>
      </c>
      <c r="I4882" s="2">
        <f>MIN(MainSheet!$C$10/MainSheet!$C$9,MainSheet!$K$9*60)</f>
        <v>660</v>
      </c>
      <c r="J4882" s="1">
        <f>IF(G4882&gt;MainSheet!$C$11,IF(J4881&gt;=0.999,1,(G4882-MainSheet!$C$11)*I4882/$B$2/60),0)</f>
        <v>1</v>
      </c>
      <c r="K4882" s="1">
        <f>IF(G4882&gt;MainSheet!$C$11+$B$6,IF(K4881&gt;=0.999,1,(G4882-MainSheet!$C$11-$B$6)*I4882/$C$2/60),0)</f>
        <v>1</v>
      </c>
      <c r="L4882" s="1">
        <f>IF(G4882&gt;MainSheet!$C$11+$B$6+$C$6,IF(L4881&gt;=0.999,1,(G4882-MainSheet!$C$11-$B$6-$C$6)*I4882/$D$2/60),0)</f>
        <v>1</v>
      </c>
      <c r="M4882">
        <f t="shared" si="688"/>
        <v>1</v>
      </c>
      <c r="N4882" s="2">
        <f t="shared" si="689"/>
        <v>3721.0526315789471</v>
      </c>
      <c r="O4882">
        <f t="shared" si="692"/>
        <v>977.02127659574455</v>
      </c>
      <c r="P4882">
        <f t="shared" si="690"/>
        <v>192000</v>
      </c>
      <c r="Q4882" s="2">
        <f t="shared" si="691"/>
        <v>196698.0739081747</v>
      </c>
      <c r="R4882">
        <f>Q4882/MainSheet!$C$8*(G4882-G4881)+R4881</f>
        <v>7931.4419010654183</v>
      </c>
      <c r="S4882">
        <f t="shared" si="693"/>
        <v>128008.37255136875</v>
      </c>
      <c r="T4882">
        <f t="shared" si="685"/>
        <v>48.79999999999886</v>
      </c>
      <c r="U4882" s="1">
        <f>Q4882/MainSheet!$C$22</f>
        <v>1</v>
      </c>
    </row>
    <row r="4883" spans="7:21">
      <c r="G4883">
        <f t="shared" si="686"/>
        <v>48.809999999998858</v>
      </c>
      <c r="H4883">
        <f t="shared" si="687"/>
        <v>198000</v>
      </c>
      <c r="I4883" s="2">
        <f>MIN(MainSheet!$C$10/MainSheet!$C$9,MainSheet!$K$9*60)</f>
        <v>660</v>
      </c>
      <c r="J4883" s="1">
        <f>IF(G4883&gt;MainSheet!$C$11,IF(J4882&gt;=0.999,1,(G4883-MainSheet!$C$11)*I4883/$B$2/60),0)</f>
        <v>1</v>
      </c>
      <c r="K4883" s="1">
        <f>IF(G4883&gt;MainSheet!$C$11+$B$6,IF(K4882&gt;=0.999,1,(G4883-MainSheet!$C$11-$B$6)*I4883/$C$2/60),0)</f>
        <v>1</v>
      </c>
      <c r="L4883" s="1">
        <f>IF(G4883&gt;MainSheet!$C$11+$B$6+$C$6,IF(L4882&gt;=0.999,1,(G4883-MainSheet!$C$11-$B$6-$C$6)*I4883/$D$2/60),0)</f>
        <v>1</v>
      </c>
      <c r="M4883">
        <f t="shared" si="688"/>
        <v>1</v>
      </c>
      <c r="N4883" s="2">
        <f t="shared" si="689"/>
        <v>3721.0526315789471</v>
      </c>
      <c r="O4883">
        <f t="shared" si="692"/>
        <v>977.02127659574455</v>
      </c>
      <c r="P4883">
        <f t="shared" si="690"/>
        <v>192000</v>
      </c>
      <c r="Q4883" s="2">
        <f t="shared" si="691"/>
        <v>196698.0739081747</v>
      </c>
      <c r="R4883">
        <f>Q4883/MainSheet!$C$8*(G4883-G4882)+R4882</f>
        <v>7933.4731475562521</v>
      </c>
      <c r="S4883">
        <f t="shared" si="693"/>
        <v>128041.15556368679</v>
      </c>
      <c r="T4883">
        <f t="shared" si="685"/>
        <v>48.809999999998858</v>
      </c>
      <c r="U4883" s="1">
        <f>Q4883/MainSheet!$C$22</f>
        <v>1</v>
      </c>
    </row>
    <row r="4884" spans="7:21">
      <c r="G4884">
        <f t="shared" si="686"/>
        <v>48.819999999998856</v>
      </c>
      <c r="H4884">
        <f t="shared" si="687"/>
        <v>198000</v>
      </c>
      <c r="I4884" s="2">
        <f>MIN(MainSheet!$C$10/MainSheet!$C$9,MainSheet!$K$9*60)</f>
        <v>660</v>
      </c>
      <c r="J4884" s="1">
        <f>IF(G4884&gt;MainSheet!$C$11,IF(J4883&gt;=0.999,1,(G4884-MainSheet!$C$11)*I4884/$B$2/60),0)</f>
        <v>1</v>
      </c>
      <c r="K4884" s="1">
        <f>IF(G4884&gt;MainSheet!$C$11+$B$6,IF(K4883&gt;=0.999,1,(G4884-MainSheet!$C$11-$B$6)*I4884/$C$2/60),0)</f>
        <v>1</v>
      </c>
      <c r="L4884" s="1">
        <f>IF(G4884&gt;MainSheet!$C$11+$B$6+$C$6,IF(L4883&gt;=0.999,1,(G4884-MainSheet!$C$11-$B$6-$C$6)*I4884/$D$2/60),0)</f>
        <v>1</v>
      </c>
      <c r="M4884">
        <f t="shared" si="688"/>
        <v>1</v>
      </c>
      <c r="N4884" s="2">
        <f t="shared" si="689"/>
        <v>3721.0526315789471</v>
      </c>
      <c r="O4884">
        <f t="shared" si="692"/>
        <v>977.02127659574455</v>
      </c>
      <c r="P4884">
        <f t="shared" si="690"/>
        <v>192000</v>
      </c>
      <c r="Q4884" s="2">
        <f t="shared" si="691"/>
        <v>196698.0739081747</v>
      </c>
      <c r="R4884">
        <f>Q4884/MainSheet!$C$8*(G4884-G4883)+R4883</f>
        <v>7935.504394047086</v>
      </c>
      <c r="S4884">
        <f t="shared" si="693"/>
        <v>128073.93857600482</v>
      </c>
      <c r="T4884">
        <f t="shared" si="685"/>
        <v>48.819999999998856</v>
      </c>
      <c r="U4884" s="1">
        <f>Q4884/MainSheet!$C$22</f>
        <v>1</v>
      </c>
    </row>
    <row r="4885" spans="7:21">
      <c r="G4885">
        <f t="shared" si="686"/>
        <v>48.829999999998854</v>
      </c>
      <c r="H4885">
        <f t="shared" si="687"/>
        <v>198000</v>
      </c>
      <c r="I4885" s="2">
        <f>MIN(MainSheet!$C$10/MainSheet!$C$9,MainSheet!$K$9*60)</f>
        <v>660</v>
      </c>
      <c r="J4885" s="1">
        <f>IF(G4885&gt;MainSheet!$C$11,IF(J4884&gt;=0.999,1,(G4885-MainSheet!$C$11)*I4885/$B$2/60),0)</f>
        <v>1</v>
      </c>
      <c r="K4885" s="1">
        <f>IF(G4885&gt;MainSheet!$C$11+$B$6,IF(K4884&gt;=0.999,1,(G4885-MainSheet!$C$11-$B$6)*I4885/$C$2/60),0)</f>
        <v>1</v>
      </c>
      <c r="L4885" s="1">
        <f>IF(G4885&gt;MainSheet!$C$11+$B$6+$C$6,IF(L4884&gt;=0.999,1,(G4885-MainSheet!$C$11-$B$6-$C$6)*I4885/$D$2/60),0)</f>
        <v>1</v>
      </c>
      <c r="M4885">
        <f t="shared" si="688"/>
        <v>1</v>
      </c>
      <c r="N4885" s="2">
        <f t="shared" si="689"/>
        <v>3721.0526315789471</v>
      </c>
      <c r="O4885">
        <f t="shared" si="692"/>
        <v>977.02127659574455</v>
      </c>
      <c r="P4885">
        <f t="shared" si="690"/>
        <v>192000</v>
      </c>
      <c r="Q4885" s="2">
        <f t="shared" si="691"/>
        <v>196698.0739081747</v>
      </c>
      <c r="R4885">
        <f>Q4885/MainSheet!$C$8*(G4885-G4884)+R4884</f>
        <v>7937.5356405379198</v>
      </c>
      <c r="S4885">
        <f t="shared" si="693"/>
        <v>128106.72158832285</v>
      </c>
      <c r="T4885">
        <f t="shared" si="685"/>
        <v>48.829999999998854</v>
      </c>
      <c r="U4885" s="1">
        <f>Q4885/MainSheet!$C$22</f>
        <v>1</v>
      </c>
    </row>
    <row r="4886" spans="7:21">
      <c r="G4886">
        <f t="shared" si="686"/>
        <v>48.839999999998852</v>
      </c>
      <c r="H4886">
        <f t="shared" si="687"/>
        <v>198000</v>
      </c>
      <c r="I4886" s="2">
        <f>MIN(MainSheet!$C$10/MainSheet!$C$9,MainSheet!$K$9*60)</f>
        <v>660</v>
      </c>
      <c r="J4886" s="1">
        <f>IF(G4886&gt;MainSheet!$C$11,IF(J4885&gt;=0.999,1,(G4886-MainSheet!$C$11)*I4886/$B$2/60),0)</f>
        <v>1</v>
      </c>
      <c r="K4886" s="1">
        <f>IF(G4886&gt;MainSheet!$C$11+$B$6,IF(K4885&gt;=0.999,1,(G4886-MainSheet!$C$11-$B$6)*I4886/$C$2/60),0)</f>
        <v>1</v>
      </c>
      <c r="L4886" s="1">
        <f>IF(G4886&gt;MainSheet!$C$11+$B$6+$C$6,IF(L4885&gt;=0.999,1,(G4886-MainSheet!$C$11-$B$6-$C$6)*I4886/$D$2/60),0)</f>
        <v>1</v>
      </c>
      <c r="M4886">
        <f t="shared" si="688"/>
        <v>1</v>
      </c>
      <c r="N4886" s="2">
        <f t="shared" si="689"/>
        <v>3721.0526315789471</v>
      </c>
      <c r="O4886">
        <f t="shared" si="692"/>
        <v>977.02127659574455</v>
      </c>
      <c r="P4886">
        <f t="shared" si="690"/>
        <v>192000</v>
      </c>
      <c r="Q4886" s="2">
        <f t="shared" si="691"/>
        <v>196698.0739081747</v>
      </c>
      <c r="R4886">
        <f>Q4886/MainSheet!$C$8*(G4886-G4885)+R4885</f>
        <v>7939.5668870287536</v>
      </c>
      <c r="S4886">
        <f t="shared" si="693"/>
        <v>128139.50460064088</v>
      </c>
      <c r="T4886">
        <f t="shared" si="685"/>
        <v>48.839999999998852</v>
      </c>
      <c r="U4886" s="1">
        <f>Q4886/MainSheet!$C$22</f>
        <v>1</v>
      </c>
    </row>
    <row r="4887" spans="7:21">
      <c r="G4887">
        <f t="shared" si="686"/>
        <v>48.84999999999885</v>
      </c>
      <c r="H4887">
        <f t="shared" si="687"/>
        <v>198000</v>
      </c>
      <c r="I4887" s="2">
        <f>MIN(MainSheet!$C$10/MainSheet!$C$9,MainSheet!$K$9*60)</f>
        <v>660</v>
      </c>
      <c r="J4887" s="1">
        <f>IF(G4887&gt;MainSheet!$C$11,IF(J4886&gt;=0.999,1,(G4887-MainSheet!$C$11)*I4887/$B$2/60),0)</f>
        <v>1</v>
      </c>
      <c r="K4887" s="1">
        <f>IF(G4887&gt;MainSheet!$C$11+$B$6,IF(K4886&gt;=0.999,1,(G4887-MainSheet!$C$11-$B$6)*I4887/$C$2/60),0)</f>
        <v>1</v>
      </c>
      <c r="L4887" s="1">
        <f>IF(G4887&gt;MainSheet!$C$11+$B$6+$C$6,IF(L4886&gt;=0.999,1,(G4887-MainSheet!$C$11-$B$6-$C$6)*I4887/$D$2/60),0)</f>
        <v>1</v>
      </c>
      <c r="M4887">
        <f t="shared" si="688"/>
        <v>1</v>
      </c>
      <c r="N4887" s="2">
        <f t="shared" si="689"/>
        <v>3721.0526315789471</v>
      </c>
      <c r="O4887">
        <f t="shared" si="692"/>
        <v>977.02127659574455</v>
      </c>
      <c r="P4887">
        <f t="shared" si="690"/>
        <v>192000</v>
      </c>
      <c r="Q4887" s="2">
        <f t="shared" si="691"/>
        <v>196698.0739081747</v>
      </c>
      <c r="R4887">
        <f>Q4887/MainSheet!$C$8*(G4887-G4886)+R4886</f>
        <v>7941.5981335195875</v>
      </c>
      <c r="S4887">
        <f t="shared" si="693"/>
        <v>128172.28761295891</v>
      </c>
      <c r="T4887">
        <f t="shared" si="685"/>
        <v>48.84999999999885</v>
      </c>
      <c r="U4887" s="1">
        <f>Q4887/MainSheet!$C$22</f>
        <v>1</v>
      </c>
    </row>
    <row r="4888" spans="7:21">
      <c r="G4888">
        <f t="shared" si="686"/>
        <v>48.859999999998848</v>
      </c>
      <c r="H4888">
        <f t="shared" si="687"/>
        <v>198000</v>
      </c>
      <c r="I4888" s="2">
        <f>MIN(MainSheet!$C$10/MainSheet!$C$9,MainSheet!$K$9*60)</f>
        <v>660</v>
      </c>
      <c r="J4888" s="1">
        <f>IF(G4888&gt;MainSheet!$C$11,IF(J4887&gt;=0.999,1,(G4888-MainSheet!$C$11)*I4888/$B$2/60),0)</f>
        <v>1</v>
      </c>
      <c r="K4888" s="1">
        <f>IF(G4888&gt;MainSheet!$C$11+$B$6,IF(K4887&gt;=0.999,1,(G4888-MainSheet!$C$11-$B$6)*I4888/$C$2/60),0)</f>
        <v>1</v>
      </c>
      <c r="L4888" s="1">
        <f>IF(G4888&gt;MainSheet!$C$11+$B$6+$C$6,IF(L4887&gt;=0.999,1,(G4888-MainSheet!$C$11-$B$6-$C$6)*I4888/$D$2/60),0)</f>
        <v>1</v>
      </c>
      <c r="M4888">
        <f t="shared" si="688"/>
        <v>1</v>
      </c>
      <c r="N4888" s="2">
        <f t="shared" si="689"/>
        <v>3721.0526315789471</v>
      </c>
      <c r="O4888">
        <f t="shared" si="692"/>
        <v>977.02127659574455</v>
      </c>
      <c r="P4888">
        <f t="shared" si="690"/>
        <v>192000</v>
      </c>
      <c r="Q4888" s="2">
        <f t="shared" si="691"/>
        <v>196698.0739081747</v>
      </c>
      <c r="R4888">
        <f>Q4888/MainSheet!$C$8*(G4888-G4887)+R4887</f>
        <v>7943.6293800104213</v>
      </c>
      <c r="S4888">
        <f t="shared" si="693"/>
        <v>128205.07062527695</v>
      </c>
      <c r="T4888">
        <f t="shared" si="685"/>
        <v>48.859999999998848</v>
      </c>
      <c r="U4888" s="1">
        <f>Q4888/MainSheet!$C$22</f>
        <v>1</v>
      </c>
    </row>
    <row r="4889" spans="7:21">
      <c r="G4889">
        <f t="shared" si="686"/>
        <v>48.869999999998846</v>
      </c>
      <c r="H4889">
        <f t="shared" si="687"/>
        <v>198000</v>
      </c>
      <c r="I4889" s="2">
        <f>MIN(MainSheet!$C$10/MainSheet!$C$9,MainSheet!$K$9*60)</f>
        <v>660</v>
      </c>
      <c r="J4889" s="1">
        <f>IF(G4889&gt;MainSheet!$C$11,IF(J4888&gt;=0.999,1,(G4889-MainSheet!$C$11)*I4889/$B$2/60),0)</f>
        <v>1</v>
      </c>
      <c r="K4889" s="1">
        <f>IF(G4889&gt;MainSheet!$C$11+$B$6,IF(K4888&gt;=0.999,1,(G4889-MainSheet!$C$11-$B$6)*I4889/$C$2/60),0)</f>
        <v>1</v>
      </c>
      <c r="L4889" s="1">
        <f>IF(G4889&gt;MainSheet!$C$11+$B$6+$C$6,IF(L4888&gt;=0.999,1,(G4889-MainSheet!$C$11-$B$6-$C$6)*I4889/$D$2/60),0)</f>
        <v>1</v>
      </c>
      <c r="M4889">
        <f t="shared" si="688"/>
        <v>1</v>
      </c>
      <c r="N4889" s="2">
        <f t="shared" si="689"/>
        <v>3721.0526315789471</v>
      </c>
      <c r="O4889">
        <f t="shared" si="692"/>
        <v>977.02127659574455</v>
      </c>
      <c r="P4889">
        <f t="shared" si="690"/>
        <v>192000</v>
      </c>
      <c r="Q4889" s="2">
        <f t="shared" si="691"/>
        <v>196698.0739081747</v>
      </c>
      <c r="R4889">
        <f>Q4889/MainSheet!$C$8*(G4889-G4888)+R4888</f>
        <v>7945.6606265012551</v>
      </c>
      <c r="S4889">
        <f t="shared" si="693"/>
        <v>128237.85363759498</v>
      </c>
      <c r="T4889">
        <f t="shared" si="685"/>
        <v>48.869999999998846</v>
      </c>
      <c r="U4889" s="1">
        <f>Q4889/MainSheet!$C$22</f>
        <v>1</v>
      </c>
    </row>
    <row r="4890" spans="7:21">
      <c r="G4890">
        <f t="shared" si="686"/>
        <v>48.879999999998844</v>
      </c>
      <c r="H4890">
        <f t="shared" si="687"/>
        <v>198000</v>
      </c>
      <c r="I4890" s="2">
        <f>MIN(MainSheet!$C$10/MainSheet!$C$9,MainSheet!$K$9*60)</f>
        <v>660</v>
      </c>
      <c r="J4890" s="1">
        <f>IF(G4890&gt;MainSheet!$C$11,IF(J4889&gt;=0.999,1,(G4890-MainSheet!$C$11)*I4890/$B$2/60),0)</f>
        <v>1</v>
      </c>
      <c r="K4890" s="1">
        <f>IF(G4890&gt;MainSheet!$C$11+$B$6,IF(K4889&gt;=0.999,1,(G4890-MainSheet!$C$11-$B$6)*I4890/$C$2/60),0)</f>
        <v>1</v>
      </c>
      <c r="L4890" s="1">
        <f>IF(G4890&gt;MainSheet!$C$11+$B$6+$C$6,IF(L4889&gt;=0.999,1,(G4890-MainSheet!$C$11-$B$6-$C$6)*I4890/$D$2/60),0)</f>
        <v>1</v>
      </c>
      <c r="M4890">
        <f t="shared" si="688"/>
        <v>1</v>
      </c>
      <c r="N4890" s="2">
        <f t="shared" si="689"/>
        <v>3721.0526315789471</v>
      </c>
      <c r="O4890">
        <f t="shared" si="692"/>
        <v>977.02127659574455</v>
      </c>
      <c r="P4890">
        <f t="shared" si="690"/>
        <v>192000</v>
      </c>
      <c r="Q4890" s="2">
        <f t="shared" si="691"/>
        <v>196698.0739081747</v>
      </c>
      <c r="R4890">
        <f>Q4890/MainSheet!$C$8*(G4890-G4889)+R4889</f>
        <v>7947.691872992089</v>
      </c>
      <c r="S4890">
        <f t="shared" si="693"/>
        <v>128270.63664991301</v>
      </c>
      <c r="T4890">
        <f t="shared" si="685"/>
        <v>48.879999999998844</v>
      </c>
      <c r="U4890" s="1">
        <f>Q4890/MainSheet!$C$22</f>
        <v>1</v>
      </c>
    </row>
    <row r="4891" spans="7:21">
      <c r="G4891">
        <f t="shared" si="686"/>
        <v>48.889999999998842</v>
      </c>
      <c r="H4891">
        <f t="shared" si="687"/>
        <v>198000</v>
      </c>
      <c r="I4891" s="2">
        <f>MIN(MainSheet!$C$10/MainSheet!$C$9,MainSheet!$K$9*60)</f>
        <v>660</v>
      </c>
      <c r="J4891" s="1">
        <f>IF(G4891&gt;MainSheet!$C$11,IF(J4890&gt;=0.999,1,(G4891-MainSheet!$C$11)*I4891/$B$2/60),0)</f>
        <v>1</v>
      </c>
      <c r="K4891" s="1">
        <f>IF(G4891&gt;MainSheet!$C$11+$B$6,IF(K4890&gt;=0.999,1,(G4891-MainSheet!$C$11-$B$6)*I4891/$C$2/60),0)</f>
        <v>1</v>
      </c>
      <c r="L4891" s="1">
        <f>IF(G4891&gt;MainSheet!$C$11+$B$6+$C$6,IF(L4890&gt;=0.999,1,(G4891-MainSheet!$C$11-$B$6-$C$6)*I4891/$D$2/60),0)</f>
        <v>1</v>
      </c>
      <c r="M4891">
        <f t="shared" si="688"/>
        <v>1</v>
      </c>
      <c r="N4891" s="2">
        <f t="shared" si="689"/>
        <v>3721.0526315789471</v>
      </c>
      <c r="O4891">
        <f t="shared" si="692"/>
        <v>977.02127659574455</v>
      </c>
      <c r="P4891">
        <f t="shared" si="690"/>
        <v>192000</v>
      </c>
      <c r="Q4891" s="2">
        <f t="shared" si="691"/>
        <v>196698.0739081747</v>
      </c>
      <c r="R4891">
        <f>Q4891/MainSheet!$C$8*(G4891-G4890)+R4890</f>
        <v>7949.7231194829228</v>
      </c>
      <c r="S4891">
        <f t="shared" si="693"/>
        <v>128303.41966223104</v>
      </c>
      <c r="T4891">
        <f t="shared" si="685"/>
        <v>48.889999999998842</v>
      </c>
      <c r="U4891" s="1">
        <f>Q4891/MainSheet!$C$22</f>
        <v>1</v>
      </c>
    </row>
    <row r="4892" spans="7:21">
      <c r="G4892">
        <f t="shared" si="686"/>
        <v>48.89999999999884</v>
      </c>
      <c r="H4892">
        <f t="shared" si="687"/>
        <v>198000</v>
      </c>
      <c r="I4892" s="2">
        <f>MIN(MainSheet!$C$10/MainSheet!$C$9,MainSheet!$K$9*60)</f>
        <v>660</v>
      </c>
      <c r="J4892" s="1">
        <f>IF(G4892&gt;MainSheet!$C$11,IF(J4891&gt;=0.999,1,(G4892-MainSheet!$C$11)*I4892/$B$2/60),0)</f>
        <v>1</v>
      </c>
      <c r="K4892" s="1">
        <f>IF(G4892&gt;MainSheet!$C$11+$B$6,IF(K4891&gt;=0.999,1,(G4892-MainSheet!$C$11-$B$6)*I4892/$C$2/60),0)</f>
        <v>1</v>
      </c>
      <c r="L4892" s="1">
        <f>IF(G4892&gt;MainSheet!$C$11+$B$6+$C$6,IF(L4891&gt;=0.999,1,(G4892-MainSheet!$C$11-$B$6-$C$6)*I4892/$D$2/60),0)</f>
        <v>1</v>
      </c>
      <c r="M4892">
        <f t="shared" si="688"/>
        <v>1</v>
      </c>
      <c r="N4892" s="2">
        <f t="shared" si="689"/>
        <v>3721.0526315789471</v>
      </c>
      <c r="O4892">
        <f t="shared" si="692"/>
        <v>977.02127659574455</v>
      </c>
      <c r="P4892">
        <f t="shared" si="690"/>
        <v>192000</v>
      </c>
      <c r="Q4892" s="2">
        <f t="shared" si="691"/>
        <v>196698.0739081747</v>
      </c>
      <c r="R4892">
        <f>Q4892/MainSheet!$C$8*(G4892-G4891)+R4891</f>
        <v>7951.7543659737566</v>
      </c>
      <c r="S4892">
        <f t="shared" si="693"/>
        <v>128336.20267454907</v>
      </c>
      <c r="T4892">
        <f t="shared" si="685"/>
        <v>48.89999999999884</v>
      </c>
      <c r="U4892" s="1">
        <f>Q4892/MainSheet!$C$22</f>
        <v>1</v>
      </c>
    </row>
    <row r="4893" spans="7:21">
      <c r="G4893">
        <f t="shared" si="686"/>
        <v>48.909999999998838</v>
      </c>
      <c r="H4893">
        <f t="shared" si="687"/>
        <v>198000</v>
      </c>
      <c r="I4893" s="2">
        <f>MIN(MainSheet!$C$10/MainSheet!$C$9,MainSheet!$K$9*60)</f>
        <v>660</v>
      </c>
      <c r="J4893" s="1">
        <f>IF(G4893&gt;MainSheet!$C$11,IF(J4892&gt;=0.999,1,(G4893-MainSheet!$C$11)*I4893/$B$2/60),0)</f>
        <v>1</v>
      </c>
      <c r="K4893" s="1">
        <f>IF(G4893&gt;MainSheet!$C$11+$B$6,IF(K4892&gt;=0.999,1,(G4893-MainSheet!$C$11-$B$6)*I4893/$C$2/60),0)</f>
        <v>1</v>
      </c>
      <c r="L4893" s="1">
        <f>IF(G4893&gt;MainSheet!$C$11+$B$6+$C$6,IF(L4892&gt;=0.999,1,(G4893-MainSheet!$C$11-$B$6-$C$6)*I4893/$D$2/60),0)</f>
        <v>1</v>
      </c>
      <c r="M4893">
        <f t="shared" si="688"/>
        <v>1</v>
      </c>
      <c r="N4893" s="2">
        <f t="shared" si="689"/>
        <v>3721.0526315789471</v>
      </c>
      <c r="O4893">
        <f t="shared" si="692"/>
        <v>977.02127659574455</v>
      </c>
      <c r="P4893">
        <f t="shared" si="690"/>
        <v>192000</v>
      </c>
      <c r="Q4893" s="2">
        <f t="shared" si="691"/>
        <v>196698.0739081747</v>
      </c>
      <c r="R4893">
        <f>Q4893/MainSheet!$C$8*(G4893-G4892)+R4892</f>
        <v>7953.7856124645905</v>
      </c>
      <c r="S4893">
        <f t="shared" si="693"/>
        <v>128368.9856868671</v>
      </c>
      <c r="T4893">
        <f t="shared" si="685"/>
        <v>48.909999999998838</v>
      </c>
      <c r="U4893" s="1">
        <f>Q4893/MainSheet!$C$22</f>
        <v>1</v>
      </c>
    </row>
    <row r="4894" spans="7:21">
      <c r="G4894">
        <f t="shared" si="686"/>
        <v>48.919999999998836</v>
      </c>
      <c r="H4894">
        <f t="shared" si="687"/>
        <v>198000</v>
      </c>
      <c r="I4894" s="2">
        <f>MIN(MainSheet!$C$10/MainSheet!$C$9,MainSheet!$K$9*60)</f>
        <v>660</v>
      </c>
      <c r="J4894" s="1">
        <f>IF(G4894&gt;MainSheet!$C$11,IF(J4893&gt;=0.999,1,(G4894-MainSheet!$C$11)*I4894/$B$2/60),0)</f>
        <v>1</v>
      </c>
      <c r="K4894" s="1">
        <f>IF(G4894&gt;MainSheet!$C$11+$B$6,IF(K4893&gt;=0.999,1,(G4894-MainSheet!$C$11-$B$6)*I4894/$C$2/60),0)</f>
        <v>1</v>
      </c>
      <c r="L4894" s="1">
        <f>IF(G4894&gt;MainSheet!$C$11+$B$6+$C$6,IF(L4893&gt;=0.999,1,(G4894-MainSheet!$C$11-$B$6-$C$6)*I4894/$D$2/60),0)</f>
        <v>1</v>
      </c>
      <c r="M4894">
        <f t="shared" si="688"/>
        <v>1</v>
      </c>
      <c r="N4894" s="2">
        <f t="shared" si="689"/>
        <v>3721.0526315789471</v>
      </c>
      <c r="O4894">
        <f t="shared" si="692"/>
        <v>977.02127659574455</v>
      </c>
      <c r="P4894">
        <f t="shared" si="690"/>
        <v>192000</v>
      </c>
      <c r="Q4894" s="2">
        <f t="shared" si="691"/>
        <v>196698.0739081747</v>
      </c>
      <c r="R4894">
        <f>Q4894/MainSheet!$C$8*(G4894-G4893)+R4893</f>
        <v>7955.8168589554243</v>
      </c>
      <c r="S4894">
        <f t="shared" si="693"/>
        <v>128401.76869918514</v>
      </c>
      <c r="T4894">
        <f t="shared" si="685"/>
        <v>48.919999999998836</v>
      </c>
      <c r="U4894" s="1">
        <f>Q4894/MainSheet!$C$22</f>
        <v>1</v>
      </c>
    </row>
    <row r="4895" spans="7:21">
      <c r="G4895">
        <f t="shared" si="686"/>
        <v>48.929999999998834</v>
      </c>
      <c r="H4895">
        <f t="shared" si="687"/>
        <v>198000</v>
      </c>
      <c r="I4895" s="2">
        <f>MIN(MainSheet!$C$10/MainSheet!$C$9,MainSheet!$K$9*60)</f>
        <v>660</v>
      </c>
      <c r="J4895" s="1">
        <f>IF(G4895&gt;MainSheet!$C$11,IF(J4894&gt;=0.999,1,(G4895-MainSheet!$C$11)*I4895/$B$2/60),0)</f>
        <v>1</v>
      </c>
      <c r="K4895" s="1">
        <f>IF(G4895&gt;MainSheet!$C$11+$B$6,IF(K4894&gt;=0.999,1,(G4895-MainSheet!$C$11-$B$6)*I4895/$C$2/60),0)</f>
        <v>1</v>
      </c>
      <c r="L4895" s="1">
        <f>IF(G4895&gt;MainSheet!$C$11+$B$6+$C$6,IF(L4894&gt;=0.999,1,(G4895-MainSheet!$C$11-$B$6-$C$6)*I4895/$D$2/60),0)</f>
        <v>1</v>
      </c>
      <c r="M4895">
        <f t="shared" si="688"/>
        <v>1</v>
      </c>
      <c r="N4895" s="2">
        <f t="shared" si="689"/>
        <v>3721.0526315789471</v>
      </c>
      <c r="O4895">
        <f t="shared" si="692"/>
        <v>977.02127659574455</v>
      </c>
      <c r="P4895">
        <f t="shared" si="690"/>
        <v>192000</v>
      </c>
      <c r="Q4895" s="2">
        <f t="shared" si="691"/>
        <v>196698.0739081747</v>
      </c>
      <c r="R4895">
        <f>Q4895/MainSheet!$C$8*(G4895-G4894)+R4894</f>
        <v>7957.8481054462582</v>
      </c>
      <c r="S4895">
        <f t="shared" si="693"/>
        <v>128434.55171150317</v>
      </c>
      <c r="T4895">
        <f t="shared" si="685"/>
        <v>48.929999999998834</v>
      </c>
      <c r="U4895" s="1">
        <f>Q4895/MainSheet!$C$22</f>
        <v>1</v>
      </c>
    </row>
    <row r="4896" spans="7:21">
      <c r="G4896">
        <f t="shared" si="686"/>
        <v>48.939999999998832</v>
      </c>
      <c r="H4896">
        <f t="shared" si="687"/>
        <v>198000</v>
      </c>
      <c r="I4896" s="2">
        <f>MIN(MainSheet!$C$10/MainSheet!$C$9,MainSheet!$K$9*60)</f>
        <v>660</v>
      </c>
      <c r="J4896" s="1">
        <f>IF(G4896&gt;MainSheet!$C$11,IF(J4895&gt;=0.999,1,(G4896-MainSheet!$C$11)*I4896/$B$2/60),0)</f>
        <v>1</v>
      </c>
      <c r="K4896" s="1">
        <f>IF(G4896&gt;MainSheet!$C$11+$B$6,IF(K4895&gt;=0.999,1,(G4896-MainSheet!$C$11-$B$6)*I4896/$C$2/60),0)</f>
        <v>1</v>
      </c>
      <c r="L4896" s="1">
        <f>IF(G4896&gt;MainSheet!$C$11+$B$6+$C$6,IF(L4895&gt;=0.999,1,(G4896-MainSheet!$C$11-$B$6-$C$6)*I4896/$D$2/60),0)</f>
        <v>1</v>
      </c>
      <c r="M4896">
        <f t="shared" si="688"/>
        <v>1</v>
      </c>
      <c r="N4896" s="2">
        <f t="shared" si="689"/>
        <v>3721.0526315789471</v>
      </c>
      <c r="O4896">
        <f t="shared" si="692"/>
        <v>977.02127659574455</v>
      </c>
      <c r="P4896">
        <f t="shared" si="690"/>
        <v>192000</v>
      </c>
      <c r="Q4896" s="2">
        <f t="shared" si="691"/>
        <v>196698.0739081747</v>
      </c>
      <c r="R4896">
        <f>Q4896/MainSheet!$C$8*(G4896-G4895)+R4895</f>
        <v>7959.879351937092</v>
      </c>
      <c r="S4896">
        <f t="shared" si="693"/>
        <v>128467.3347238212</v>
      </c>
      <c r="T4896">
        <f t="shared" si="685"/>
        <v>48.939999999998832</v>
      </c>
      <c r="U4896" s="1">
        <f>Q4896/MainSheet!$C$22</f>
        <v>1</v>
      </c>
    </row>
    <row r="4897" spans="7:21">
      <c r="G4897">
        <f t="shared" si="686"/>
        <v>48.94999999999883</v>
      </c>
      <c r="H4897">
        <f t="shared" si="687"/>
        <v>198000</v>
      </c>
      <c r="I4897" s="2">
        <f>MIN(MainSheet!$C$10/MainSheet!$C$9,MainSheet!$K$9*60)</f>
        <v>660</v>
      </c>
      <c r="J4897" s="1">
        <f>IF(G4897&gt;MainSheet!$C$11,IF(J4896&gt;=0.999,1,(G4897-MainSheet!$C$11)*I4897/$B$2/60),0)</f>
        <v>1</v>
      </c>
      <c r="K4897" s="1">
        <f>IF(G4897&gt;MainSheet!$C$11+$B$6,IF(K4896&gt;=0.999,1,(G4897-MainSheet!$C$11-$B$6)*I4897/$C$2/60),0)</f>
        <v>1</v>
      </c>
      <c r="L4897" s="1">
        <f>IF(G4897&gt;MainSheet!$C$11+$B$6+$C$6,IF(L4896&gt;=0.999,1,(G4897-MainSheet!$C$11-$B$6-$C$6)*I4897/$D$2/60),0)</f>
        <v>1</v>
      </c>
      <c r="M4897">
        <f t="shared" si="688"/>
        <v>1</v>
      </c>
      <c r="N4897" s="2">
        <f t="shared" si="689"/>
        <v>3721.0526315789471</v>
      </c>
      <c r="O4897">
        <f t="shared" si="692"/>
        <v>977.02127659574455</v>
      </c>
      <c r="P4897">
        <f t="shared" si="690"/>
        <v>192000</v>
      </c>
      <c r="Q4897" s="2">
        <f t="shared" si="691"/>
        <v>196698.0739081747</v>
      </c>
      <c r="R4897">
        <f>Q4897/MainSheet!$C$8*(G4897-G4896)+R4896</f>
        <v>7961.9105984279258</v>
      </c>
      <c r="S4897">
        <f t="shared" si="693"/>
        <v>128500.11773613923</v>
      </c>
      <c r="T4897">
        <f t="shared" si="685"/>
        <v>48.94999999999883</v>
      </c>
      <c r="U4897" s="1">
        <f>Q4897/MainSheet!$C$22</f>
        <v>1</v>
      </c>
    </row>
    <row r="4898" spans="7:21">
      <c r="G4898">
        <f t="shared" si="686"/>
        <v>48.959999999998828</v>
      </c>
      <c r="H4898">
        <f t="shared" si="687"/>
        <v>198000</v>
      </c>
      <c r="I4898" s="2">
        <f>MIN(MainSheet!$C$10/MainSheet!$C$9,MainSheet!$K$9*60)</f>
        <v>660</v>
      </c>
      <c r="J4898" s="1">
        <f>IF(G4898&gt;MainSheet!$C$11,IF(J4897&gt;=0.999,1,(G4898-MainSheet!$C$11)*I4898/$B$2/60),0)</f>
        <v>1</v>
      </c>
      <c r="K4898" s="1">
        <f>IF(G4898&gt;MainSheet!$C$11+$B$6,IF(K4897&gt;=0.999,1,(G4898-MainSheet!$C$11-$B$6)*I4898/$C$2/60),0)</f>
        <v>1</v>
      </c>
      <c r="L4898" s="1">
        <f>IF(G4898&gt;MainSheet!$C$11+$B$6+$C$6,IF(L4897&gt;=0.999,1,(G4898-MainSheet!$C$11-$B$6-$C$6)*I4898/$D$2/60),0)</f>
        <v>1</v>
      </c>
      <c r="M4898">
        <f t="shared" si="688"/>
        <v>1</v>
      </c>
      <c r="N4898" s="2">
        <f t="shared" si="689"/>
        <v>3721.0526315789471</v>
      </c>
      <c r="O4898">
        <f t="shared" si="692"/>
        <v>977.02127659574455</v>
      </c>
      <c r="P4898">
        <f t="shared" si="690"/>
        <v>192000</v>
      </c>
      <c r="Q4898" s="2">
        <f t="shared" si="691"/>
        <v>196698.0739081747</v>
      </c>
      <c r="R4898">
        <f>Q4898/MainSheet!$C$8*(G4898-G4897)+R4897</f>
        <v>7963.9418449187597</v>
      </c>
      <c r="S4898">
        <f t="shared" si="693"/>
        <v>128532.90074845726</v>
      </c>
      <c r="T4898">
        <f t="shared" si="685"/>
        <v>48.959999999998828</v>
      </c>
      <c r="U4898" s="1">
        <f>Q4898/MainSheet!$C$22</f>
        <v>1</v>
      </c>
    </row>
    <row r="4899" spans="7:21">
      <c r="G4899">
        <f t="shared" si="686"/>
        <v>48.969999999998826</v>
      </c>
      <c r="H4899">
        <f t="shared" si="687"/>
        <v>198000</v>
      </c>
      <c r="I4899" s="2">
        <f>MIN(MainSheet!$C$10/MainSheet!$C$9,MainSheet!$K$9*60)</f>
        <v>660</v>
      </c>
      <c r="J4899" s="1">
        <f>IF(G4899&gt;MainSheet!$C$11,IF(J4898&gt;=0.999,1,(G4899-MainSheet!$C$11)*I4899/$B$2/60),0)</f>
        <v>1</v>
      </c>
      <c r="K4899" s="1">
        <f>IF(G4899&gt;MainSheet!$C$11+$B$6,IF(K4898&gt;=0.999,1,(G4899-MainSheet!$C$11-$B$6)*I4899/$C$2/60),0)</f>
        <v>1</v>
      </c>
      <c r="L4899" s="1">
        <f>IF(G4899&gt;MainSheet!$C$11+$B$6+$C$6,IF(L4898&gt;=0.999,1,(G4899-MainSheet!$C$11-$B$6-$C$6)*I4899/$D$2/60),0)</f>
        <v>1</v>
      </c>
      <c r="M4899">
        <f t="shared" si="688"/>
        <v>1</v>
      </c>
      <c r="N4899" s="2">
        <f t="shared" si="689"/>
        <v>3721.0526315789471</v>
      </c>
      <c r="O4899">
        <f t="shared" si="692"/>
        <v>977.02127659574455</v>
      </c>
      <c r="P4899">
        <f t="shared" si="690"/>
        <v>192000</v>
      </c>
      <c r="Q4899" s="2">
        <f t="shared" si="691"/>
        <v>196698.0739081747</v>
      </c>
      <c r="R4899">
        <f>Q4899/MainSheet!$C$8*(G4899-G4898)+R4898</f>
        <v>7965.9730914095935</v>
      </c>
      <c r="S4899">
        <f t="shared" si="693"/>
        <v>128565.6837607753</v>
      </c>
      <c r="T4899">
        <f t="shared" si="685"/>
        <v>48.969999999998826</v>
      </c>
      <c r="U4899" s="1">
        <f>Q4899/MainSheet!$C$22</f>
        <v>1</v>
      </c>
    </row>
    <row r="4900" spans="7:21">
      <c r="G4900">
        <f t="shared" si="686"/>
        <v>48.979999999998824</v>
      </c>
      <c r="H4900">
        <f t="shared" si="687"/>
        <v>198000</v>
      </c>
      <c r="I4900" s="2">
        <f>MIN(MainSheet!$C$10/MainSheet!$C$9,MainSheet!$K$9*60)</f>
        <v>660</v>
      </c>
      <c r="J4900" s="1">
        <f>IF(G4900&gt;MainSheet!$C$11,IF(J4899&gt;=0.999,1,(G4900-MainSheet!$C$11)*I4900/$B$2/60),0)</f>
        <v>1</v>
      </c>
      <c r="K4900" s="1">
        <f>IF(G4900&gt;MainSheet!$C$11+$B$6,IF(K4899&gt;=0.999,1,(G4900-MainSheet!$C$11-$B$6)*I4900/$C$2/60),0)</f>
        <v>1</v>
      </c>
      <c r="L4900" s="1">
        <f>IF(G4900&gt;MainSheet!$C$11+$B$6+$C$6,IF(L4899&gt;=0.999,1,(G4900-MainSheet!$C$11-$B$6-$C$6)*I4900/$D$2/60),0)</f>
        <v>1</v>
      </c>
      <c r="M4900">
        <f t="shared" si="688"/>
        <v>1</v>
      </c>
      <c r="N4900" s="2">
        <f t="shared" si="689"/>
        <v>3721.0526315789471</v>
      </c>
      <c r="O4900">
        <f t="shared" si="692"/>
        <v>977.02127659574455</v>
      </c>
      <c r="P4900">
        <f t="shared" si="690"/>
        <v>192000</v>
      </c>
      <c r="Q4900" s="2">
        <f t="shared" si="691"/>
        <v>196698.0739081747</v>
      </c>
      <c r="R4900">
        <f>Q4900/MainSheet!$C$8*(G4900-G4899)+R4899</f>
        <v>7968.0043379004273</v>
      </c>
      <c r="S4900">
        <f t="shared" si="693"/>
        <v>128598.46677309333</v>
      </c>
      <c r="T4900">
        <f t="shared" si="685"/>
        <v>48.979999999998824</v>
      </c>
      <c r="U4900" s="1">
        <f>Q4900/MainSheet!$C$22</f>
        <v>1</v>
      </c>
    </row>
    <row r="4901" spans="7:21">
      <c r="G4901">
        <f t="shared" si="686"/>
        <v>48.989999999998822</v>
      </c>
      <c r="H4901">
        <f t="shared" si="687"/>
        <v>198000</v>
      </c>
      <c r="I4901" s="2">
        <f>MIN(MainSheet!$C$10/MainSheet!$C$9,MainSheet!$K$9*60)</f>
        <v>660</v>
      </c>
      <c r="J4901" s="1">
        <f>IF(G4901&gt;MainSheet!$C$11,IF(J4900&gt;=0.999,1,(G4901-MainSheet!$C$11)*I4901/$B$2/60),0)</f>
        <v>1</v>
      </c>
      <c r="K4901" s="1">
        <f>IF(G4901&gt;MainSheet!$C$11+$B$6,IF(K4900&gt;=0.999,1,(G4901-MainSheet!$C$11-$B$6)*I4901/$C$2/60),0)</f>
        <v>1</v>
      </c>
      <c r="L4901" s="1">
        <f>IF(G4901&gt;MainSheet!$C$11+$B$6+$C$6,IF(L4900&gt;=0.999,1,(G4901-MainSheet!$C$11-$B$6-$C$6)*I4901/$D$2/60),0)</f>
        <v>1</v>
      </c>
      <c r="M4901">
        <f t="shared" si="688"/>
        <v>1</v>
      </c>
      <c r="N4901" s="2">
        <f t="shared" si="689"/>
        <v>3721.0526315789471</v>
      </c>
      <c r="O4901">
        <f t="shared" si="692"/>
        <v>977.02127659574455</v>
      </c>
      <c r="P4901">
        <f t="shared" si="690"/>
        <v>192000</v>
      </c>
      <c r="Q4901" s="2">
        <f t="shared" si="691"/>
        <v>196698.0739081747</v>
      </c>
      <c r="R4901">
        <f>Q4901/MainSheet!$C$8*(G4901-G4900)+R4900</f>
        <v>7970.0355843912612</v>
      </c>
      <c r="S4901">
        <f t="shared" si="693"/>
        <v>128631.24978541136</v>
      </c>
      <c r="T4901">
        <f t="shared" si="685"/>
        <v>48.989999999998822</v>
      </c>
      <c r="U4901" s="1">
        <f>Q4901/MainSheet!$C$22</f>
        <v>1</v>
      </c>
    </row>
    <row r="4902" spans="7:21">
      <c r="G4902">
        <f t="shared" si="686"/>
        <v>48.99999999999882</v>
      </c>
      <c r="H4902">
        <f t="shared" si="687"/>
        <v>198000</v>
      </c>
      <c r="I4902" s="2">
        <f>MIN(MainSheet!$C$10/MainSheet!$C$9,MainSheet!$K$9*60)</f>
        <v>660</v>
      </c>
      <c r="J4902" s="1">
        <f>IF(G4902&gt;MainSheet!$C$11,IF(J4901&gt;=0.999,1,(G4902-MainSheet!$C$11)*I4902/$B$2/60),0)</f>
        <v>1</v>
      </c>
      <c r="K4902" s="1">
        <f>IF(G4902&gt;MainSheet!$C$11+$B$6,IF(K4901&gt;=0.999,1,(G4902-MainSheet!$C$11-$B$6)*I4902/$C$2/60),0)</f>
        <v>1</v>
      </c>
      <c r="L4902" s="1">
        <f>IF(G4902&gt;MainSheet!$C$11+$B$6+$C$6,IF(L4901&gt;=0.999,1,(G4902-MainSheet!$C$11-$B$6-$C$6)*I4902/$D$2/60),0)</f>
        <v>1</v>
      </c>
      <c r="M4902">
        <f t="shared" si="688"/>
        <v>1</v>
      </c>
      <c r="N4902" s="2">
        <f t="shared" si="689"/>
        <v>3721.0526315789471</v>
      </c>
      <c r="O4902">
        <f t="shared" si="692"/>
        <v>977.02127659574455</v>
      </c>
      <c r="P4902">
        <f t="shared" si="690"/>
        <v>192000</v>
      </c>
      <c r="Q4902" s="2">
        <f t="shared" si="691"/>
        <v>196698.0739081747</v>
      </c>
      <c r="R4902">
        <f>Q4902/MainSheet!$C$8*(G4902-G4901)+R4901</f>
        <v>7972.066830882095</v>
      </c>
      <c r="S4902">
        <f t="shared" si="693"/>
        <v>128664.03279772939</v>
      </c>
      <c r="T4902">
        <f t="shared" si="685"/>
        <v>48.99999999999882</v>
      </c>
      <c r="U4902" s="1">
        <f>Q4902/MainSheet!$C$22</f>
        <v>1</v>
      </c>
    </row>
    <row r="4903" spans="7:21">
      <c r="G4903">
        <f t="shared" si="686"/>
        <v>49.009999999998819</v>
      </c>
      <c r="H4903">
        <f t="shared" si="687"/>
        <v>198000</v>
      </c>
      <c r="I4903" s="2">
        <f>MIN(MainSheet!$C$10/MainSheet!$C$9,MainSheet!$K$9*60)</f>
        <v>660</v>
      </c>
      <c r="J4903" s="1">
        <f>IF(G4903&gt;MainSheet!$C$11,IF(J4902&gt;=0.999,1,(G4903-MainSheet!$C$11)*I4903/$B$2/60),0)</f>
        <v>1</v>
      </c>
      <c r="K4903" s="1">
        <f>IF(G4903&gt;MainSheet!$C$11+$B$6,IF(K4902&gt;=0.999,1,(G4903-MainSheet!$C$11-$B$6)*I4903/$C$2/60),0)</f>
        <v>1</v>
      </c>
      <c r="L4903" s="1">
        <f>IF(G4903&gt;MainSheet!$C$11+$B$6+$C$6,IF(L4902&gt;=0.999,1,(G4903-MainSheet!$C$11-$B$6-$C$6)*I4903/$D$2/60),0)</f>
        <v>1</v>
      </c>
      <c r="M4903">
        <f t="shared" si="688"/>
        <v>1</v>
      </c>
      <c r="N4903" s="2">
        <f t="shared" si="689"/>
        <v>3721.0526315789471</v>
      </c>
      <c r="O4903">
        <f t="shared" si="692"/>
        <v>977.02127659574455</v>
      </c>
      <c r="P4903">
        <f t="shared" si="690"/>
        <v>192000</v>
      </c>
      <c r="Q4903" s="2">
        <f t="shared" si="691"/>
        <v>196698.0739081747</v>
      </c>
      <c r="R4903">
        <f>Q4903/MainSheet!$C$8*(G4903-G4902)+R4902</f>
        <v>7974.0980773729289</v>
      </c>
      <c r="S4903">
        <f t="shared" si="693"/>
        <v>128696.81581004742</v>
      </c>
      <c r="T4903">
        <f t="shared" si="685"/>
        <v>49.009999999998819</v>
      </c>
      <c r="U4903" s="1">
        <f>Q4903/MainSheet!$C$22</f>
        <v>1</v>
      </c>
    </row>
    <row r="4904" spans="7:21">
      <c r="G4904">
        <f t="shared" si="686"/>
        <v>49.019999999998817</v>
      </c>
      <c r="H4904">
        <f t="shared" si="687"/>
        <v>198000</v>
      </c>
      <c r="I4904" s="2">
        <f>MIN(MainSheet!$C$10/MainSheet!$C$9,MainSheet!$K$9*60)</f>
        <v>660</v>
      </c>
      <c r="J4904" s="1">
        <f>IF(G4904&gt;MainSheet!$C$11,IF(J4903&gt;=0.999,1,(G4904-MainSheet!$C$11)*I4904/$B$2/60),0)</f>
        <v>1</v>
      </c>
      <c r="K4904" s="1">
        <f>IF(G4904&gt;MainSheet!$C$11+$B$6,IF(K4903&gt;=0.999,1,(G4904-MainSheet!$C$11-$B$6)*I4904/$C$2/60),0)</f>
        <v>1</v>
      </c>
      <c r="L4904" s="1">
        <f>IF(G4904&gt;MainSheet!$C$11+$B$6+$C$6,IF(L4903&gt;=0.999,1,(G4904-MainSheet!$C$11-$B$6-$C$6)*I4904/$D$2/60),0)</f>
        <v>1</v>
      </c>
      <c r="M4904">
        <f t="shared" si="688"/>
        <v>1</v>
      </c>
      <c r="N4904" s="2">
        <f t="shared" si="689"/>
        <v>3721.0526315789471</v>
      </c>
      <c r="O4904">
        <f t="shared" si="692"/>
        <v>977.02127659574455</v>
      </c>
      <c r="P4904">
        <f t="shared" si="690"/>
        <v>192000</v>
      </c>
      <c r="Q4904" s="2">
        <f t="shared" si="691"/>
        <v>196698.0739081747</v>
      </c>
      <c r="R4904">
        <f>Q4904/MainSheet!$C$8*(G4904-G4903)+R4903</f>
        <v>7976.1293238637627</v>
      </c>
      <c r="S4904">
        <f t="shared" si="693"/>
        <v>128729.59882236546</v>
      </c>
      <c r="T4904">
        <f t="shared" si="685"/>
        <v>49.019999999998817</v>
      </c>
      <c r="U4904" s="1">
        <f>Q4904/MainSheet!$C$22</f>
        <v>1</v>
      </c>
    </row>
    <row r="4905" spans="7:21">
      <c r="G4905">
        <f t="shared" si="686"/>
        <v>49.029999999998815</v>
      </c>
      <c r="H4905">
        <f t="shared" si="687"/>
        <v>198000</v>
      </c>
      <c r="I4905" s="2">
        <f>MIN(MainSheet!$C$10/MainSheet!$C$9,MainSheet!$K$9*60)</f>
        <v>660</v>
      </c>
      <c r="J4905" s="1">
        <f>IF(G4905&gt;MainSheet!$C$11,IF(J4904&gt;=0.999,1,(G4905-MainSheet!$C$11)*I4905/$B$2/60),0)</f>
        <v>1</v>
      </c>
      <c r="K4905" s="1">
        <f>IF(G4905&gt;MainSheet!$C$11+$B$6,IF(K4904&gt;=0.999,1,(G4905-MainSheet!$C$11-$B$6)*I4905/$C$2/60),0)</f>
        <v>1</v>
      </c>
      <c r="L4905" s="1">
        <f>IF(G4905&gt;MainSheet!$C$11+$B$6+$C$6,IF(L4904&gt;=0.999,1,(G4905-MainSheet!$C$11-$B$6-$C$6)*I4905/$D$2/60),0)</f>
        <v>1</v>
      </c>
      <c r="M4905">
        <f t="shared" si="688"/>
        <v>1</v>
      </c>
      <c r="N4905" s="2">
        <f t="shared" si="689"/>
        <v>3721.0526315789471</v>
      </c>
      <c r="O4905">
        <f t="shared" si="692"/>
        <v>977.02127659574455</v>
      </c>
      <c r="P4905">
        <f t="shared" si="690"/>
        <v>192000</v>
      </c>
      <c r="Q4905" s="2">
        <f t="shared" si="691"/>
        <v>196698.0739081747</v>
      </c>
      <c r="R4905">
        <f>Q4905/MainSheet!$C$8*(G4905-G4904)+R4904</f>
        <v>7978.1605703545965</v>
      </c>
      <c r="S4905">
        <f t="shared" si="693"/>
        <v>128762.38183468349</v>
      </c>
      <c r="T4905">
        <f t="shared" si="685"/>
        <v>49.029999999998815</v>
      </c>
      <c r="U4905" s="1">
        <f>Q4905/MainSheet!$C$22</f>
        <v>1</v>
      </c>
    </row>
    <row r="4906" spans="7:21">
      <c r="G4906">
        <f t="shared" si="686"/>
        <v>49.039999999998813</v>
      </c>
      <c r="H4906">
        <f t="shared" si="687"/>
        <v>198000</v>
      </c>
      <c r="I4906" s="2">
        <f>MIN(MainSheet!$C$10/MainSheet!$C$9,MainSheet!$K$9*60)</f>
        <v>660</v>
      </c>
      <c r="J4906" s="1">
        <f>IF(G4906&gt;MainSheet!$C$11,IF(J4905&gt;=0.999,1,(G4906-MainSheet!$C$11)*I4906/$B$2/60),0)</f>
        <v>1</v>
      </c>
      <c r="K4906" s="1">
        <f>IF(G4906&gt;MainSheet!$C$11+$B$6,IF(K4905&gt;=0.999,1,(G4906-MainSheet!$C$11-$B$6)*I4906/$C$2/60),0)</f>
        <v>1</v>
      </c>
      <c r="L4906" s="1">
        <f>IF(G4906&gt;MainSheet!$C$11+$B$6+$C$6,IF(L4905&gt;=0.999,1,(G4906-MainSheet!$C$11-$B$6-$C$6)*I4906/$D$2/60),0)</f>
        <v>1</v>
      </c>
      <c r="M4906">
        <f t="shared" si="688"/>
        <v>1</v>
      </c>
      <c r="N4906" s="2">
        <f t="shared" si="689"/>
        <v>3721.0526315789471</v>
      </c>
      <c r="O4906">
        <f t="shared" si="692"/>
        <v>977.02127659574455</v>
      </c>
      <c r="P4906">
        <f t="shared" si="690"/>
        <v>192000</v>
      </c>
      <c r="Q4906" s="2">
        <f t="shared" si="691"/>
        <v>196698.0739081747</v>
      </c>
      <c r="R4906">
        <f>Q4906/MainSheet!$C$8*(G4906-G4905)+R4905</f>
        <v>7980.1918168454304</v>
      </c>
      <c r="S4906">
        <f t="shared" si="693"/>
        <v>128795.16484700152</v>
      </c>
      <c r="T4906">
        <f t="shared" si="685"/>
        <v>49.039999999998813</v>
      </c>
      <c r="U4906" s="1">
        <f>Q4906/MainSheet!$C$22</f>
        <v>1</v>
      </c>
    </row>
    <row r="4907" spans="7:21">
      <c r="G4907">
        <f t="shared" si="686"/>
        <v>49.049999999998811</v>
      </c>
      <c r="H4907">
        <f t="shared" si="687"/>
        <v>198000</v>
      </c>
      <c r="I4907" s="2">
        <f>MIN(MainSheet!$C$10/MainSheet!$C$9,MainSheet!$K$9*60)</f>
        <v>660</v>
      </c>
      <c r="J4907" s="1">
        <f>IF(G4907&gt;MainSheet!$C$11,IF(J4906&gt;=0.999,1,(G4907-MainSheet!$C$11)*I4907/$B$2/60),0)</f>
        <v>1</v>
      </c>
      <c r="K4907" s="1">
        <f>IF(G4907&gt;MainSheet!$C$11+$B$6,IF(K4906&gt;=0.999,1,(G4907-MainSheet!$C$11-$B$6)*I4907/$C$2/60),0)</f>
        <v>1</v>
      </c>
      <c r="L4907" s="1">
        <f>IF(G4907&gt;MainSheet!$C$11+$B$6+$C$6,IF(L4906&gt;=0.999,1,(G4907-MainSheet!$C$11-$B$6-$C$6)*I4907/$D$2/60),0)</f>
        <v>1</v>
      </c>
      <c r="M4907">
        <f t="shared" si="688"/>
        <v>1</v>
      </c>
      <c r="N4907" s="2">
        <f t="shared" si="689"/>
        <v>3721.0526315789471</v>
      </c>
      <c r="O4907">
        <f t="shared" si="692"/>
        <v>977.02127659574455</v>
      </c>
      <c r="P4907">
        <f t="shared" si="690"/>
        <v>192000</v>
      </c>
      <c r="Q4907" s="2">
        <f t="shared" si="691"/>
        <v>196698.0739081747</v>
      </c>
      <c r="R4907">
        <f>Q4907/MainSheet!$C$8*(G4907-G4906)+R4906</f>
        <v>7982.2230633362642</v>
      </c>
      <c r="S4907">
        <f t="shared" si="693"/>
        <v>128827.94785931955</v>
      </c>
      <c r="T4907">
        <f t="shared" si="685"/>
        <v>49.049999999998811</v>
      </c>
      <c r="U4907" s="1">
        <f>Q4907/MainSheet!$C$22</f>
        <v>1</v>
      </c>
    </row>
    <row r="4908" spans="7:21">
      <c r="G4908">
        <f t="shared" si="686"/>
        <v>49.059999999998809</v>
      </c>
      <c r="H4908">
        <f t="shared" si="687"/>
        <v>198000</v>
      </c>
      <c r="I4908" s="2">
        <f>MIN(MainSheet!$C$10/MainSheet!$C$9,MainSheet!$K$9*60)</f>
        <v>660</v>
      </c>
      <c r="J4908" s="1">
        <f>IF(G4908&gt;MainSheet!$C$11,IF(J4907&gt;=0.999,1,(G4908-MainSheet!$C$11)*I4908/$B$2/60),0)</f>
        <v>1</v>
      </c>
      <c r="K4908" s="1">
        <f>IF(G4908&gt;MainSheet!$C$11+$B$6,IF(K4907&gt;=0.999,1,(G4908-MainSheet!$C$11-$B$6)*I4908/$C$2/60),0)</f>
        <v>1</v>
      </c>
      <c r="L4908" s="1">
        <f>IF(G4908&gt;MainSheet!$C$11+$B$6+$C$6,IF(L4907&gt;=0.999,1,(G4908-MainSheet!$C$11-$B$6-$C$6)*I4908/$D$2/60),0)</f>
        <v>1</v>
      </c>
      <c r="M4908">
        <f t="shared" si="688"/>
        <v>1</v>
      </c>
      <c r="N4908" s="2">
        <f t="shared" si="689"/>
        <v>3721.0526315789471</v>
      </c>
      <c r="O4908">
        <f t="shared" si="692"/>
        <v>977.02127659574455</v>
      </c>
      <c r="P4908">
        <f t="shared" si="690"/>
        <v>192000</v>
      </c>
      <c r="Q4908" s="2">
        <f t="shared" si="691"/>
        <v>196698.0739081747</v>
      </c>
      <c r="R4908">
        <f>Q4908/MainSheet!$C$8*(G4908-G4907)+R4907</f>
        <v>7984.254309827098</v>
      </c>
      <c r="S4908">
        <f t="shared" si="693"/>
        <v>128860.73087163758</v>
      </c>
      <c r="T4908">
        <f t="shared" si="685"/>
        <v>49.059999999998809</v>
      </c>
      <c r="U4908" s="1">
        <f>Q4908/MainSheet!$C$22</f>
        <v>1</v>
      </c>
    </row>
    <row r="4909" spans="7:21">
      <c r="G4909">
        <f t="shared" si="686"/>
        <v>49.069999999998807</v>
      </c>
      <c r="H4909">
        <f t="shared" si="687"/>
        <v>198000</v>
      </c>
      <c r="I4909" s="2">
        <f>MIN(MainSheet!$C$10/MainSheet!$C$9,MainSheet!$K$9*60)</f>
        <v>660</v>
      </c>
      <c r="J4909" s="1">
        <f>IF(G4909&gt;MainSheet!$C$11,IF(J4908&gt;=0.999,1,(G4909-MainSheet!$C$11)*I4909/$B$2/60),0)</f>
        <v>1</v>
      </c>
      <c r="K4909" s="1">
        <f>IF(G4909&gt;MainSheet!$C$11+$B$6,IF(K4908&gt;=0.999,1,(G4909-MainSheet!$C$11-$B$6)*I4909/$C$2/60),0)</f>
        <v>1</v>
      </c>
      <c r="L4909" s="1">
        <f>IF(G4909&gt;MainSheet!$C$11+$B$6+$C$6,IF(L4908&gt;=0.999,1,(G4909-MainSheet!$C$11-$B$6-$C$6)*I4909/$D$2/60),0)</f>
        <v>1</v>
      </c>
      <c r="M4909">
        <f t="shared" si="688"/>
        <v>1</v>
      </c>
      <c r="N4909" s="2">
        <f t="shared" si="689"/>
        <v>3721.0526315789471</v>
      </c>
      <c r="O4909">
        <f t="shared" si="692"/>
        <v>977.02127659574455</v>
      </c>
      <c r="P4909">
        <f t="shared" si="690"/>
        <v>192000</v>
      </c>
      <c r="Q4909" s="2">
        <f t="shared" si="691"/>
        <v>196698.0739081747</v>
      </c>
      <c r="R4909">
        <f>Q4909/MainSheet!$C$8*(G4909-G4908)+R4908</f>
        <v>7986.2855563179319</v>
      </c>
      <c r="S4909">
        <f t="shared" si="693"/>
        <v>128893.51388395562</v>
      </c>
      <c r="T4909">
        <f t="shared" si="685"/>
        <v>49.069999999998807</v>
      </c>
      <c r="U4909" s="1">
        <f>Q4909/MainSheet!$C$22</f>
        <v>1</v>
      </c>
    </row>
    <row r="4910" spans="7:21">
      <c r="G4910">
        <f t="shared" si="686"/>
        <v>49.079999999998805</v>
      </c>
      <c r="H4910">
        <f t="shared" si="687"/>
        <v>198000</v>
      </c>
      <c r="I4910" s="2">
        <f>MIN(MainSheet!$C$10/MainSheet!$C$9,MainSheet!$K$9*60)</f>
        <v>660</v>
      </c>
      <c r="J4910" s="1">
        <f>IF(G4910&gt;MainSheet!$C$11,IF(J4909&gt;=0.999,1,(G4910-MainSheet!$C$11)*I4910/$B$2/60),0)</f>
        <v>1</v>
      </c>
      <c r="K4910" s="1">
        <f>IF(G4910&gt;MainSheet!$C$11+$B$6,IF(K4909&gt;=0.999,1,(G4910-MainSheet!$C$11-$B$6)*I4910/$C$2/60),0)</f>
        <v>1</v>
      </c>
      <c r="L4910" s="1">
        <f>IF(G4910&gt;MainSheet!$C$11+$B$6+$C$6,IF(L4909&gt;=0.999,1,(G4910-MainSheet!$C$11-$B$6-$C$6)*I4910/$D$2/60),0)</f>
        <v>1</v>
      </c>
      <c r="M4910">
        <f t="shared" si="688"/>
        <v>1</v>
      </c>
      <c r="N4910" s="2">
        <f t="shared" si="689"/>
        <v>3721.0526315789471</v>
      </c>
      <c r="O4910">
        <f t="shared" si="692"/>
        <v>977.02127659574455</v>
      </c>
      <c r="P4910">
        <f t="shared" si="690"/>
        <v>192000</v>
      </c>
      <c r="Q4910" s="2">
        <f t="shared" si="691"/>
        <v>196698.0739081747</v>
      </c>
      <c r="R4910">
        <f>Q4910/MainSheet!$C$8*(G4910-G4909)+R4909</f>
        <v>7988.3168028087657</v>
      </c>
      <c r="S4910">
        <f t="shared" si="693"/>
        <v>128926.29689627365</v>
      </c>
      <c r="T4910">
        <f t="shared" si="685"/>
        <v>49.079999999998805</v>
      </c>
      <c r="U4910" s="1">
        <f>Q4910/MainSheet!$C$22</f>
        <v>1</v>
      </c>
    </row>
    <row r="4911" spans="7:21">
      <c r="G4911">
        <f t="shared" si="686"/>
        <v>49.089999999998803</v>
      </c>
      <c r="H4911">
        <f t="shared" si="687"/>
        <v>198000</v>
      </c>
      <c r="I4911" s="2">
        <f>MIN(MainSheet!$C$10/MainSheet!$C$9,MainSheet!$K$9*60)</f>
        <v>660</v>
      </c>
      <c r="J4911" s="1">
        <f>IF(G4911&gt;MainSheet!$C$11,IF(J4910&gt;=0.999,1,(G4911-MainSheet!$C$11)*I4911/$B$2/60),0)</f>
        <v>1</v>
      </c>
      <c r="K4911" s="1">
        <f>IF(G4911&gt;MainSheet!$C$11+$B$6,IF(K4910&gt;=0.999,1,(G4911-MainSheet!$C$11-$B$6)*I4911/$C$2/60),0)</f>
        <v>1</v>
      </c>
      <c r="L4911" s="1">
        <f>IF(G4911&gt;MainSheet!$C$11+$B$6+$C$6,IF(L4910&gt;=0.999,1,(G4911-MainSheet!$C$11-$B$6-$C$6)*I4911/$D$2/60),0)</f>
        <v>1</v>
      </c>
      <c r="M4911">
        <f t="shared" si="688"/>
        <v>1</v>
      </c>
      <c r="N4911" s="2">
        <f t="shared" si="689"/>
        <v>3721.0526315789471</v>
      </c>
      <c r="O4911">
        <f t="shared" si="692"/>
        <v>977.02127659574455</v>
      </c>
      <c r="P4911">
        <f t="shared" si="690"/>
        <v>192000</v>
      </c>
      <c r="Q4911" s="2">
        <f t="shared" si="691"/>
        <v>196698.0739081747</v>
      </c>
      <c r="R4911">
        <f>Q4911/MainSheet!$C$8*(G4911-G4910)+R4910</f>
        <v>7990.3480492995996</v>
      </c>
      <c r="S4911">
        <f t="shared" si="693"/>
        <v>128959.07990859168</v>
      </c>
      <c r="T4911">
        <f t="shared" si="685"/>
        <v>49.089999999998803</v>
      </c>
      <c r="U4911" s="1">
        <f>Q4911/MainSheet!$C$22</f>
        <v>1</v>
      </c>
    </row>
    <row r="4912" spans="7:21">
      <c r="G4912">
        <f t="shared" si="686"/>
        <v>49.099999999998801</v>
      </c>
      <c r="H4912">
        <f t="shared" si="687"/>
        <v>198000</v>
      </c>
      <c r="I4912" s="2">
        <f>MIN(MainSheet!$C$10/MainSheet!$C$9,MainSheet!$K$9*60)</f>
        <v>660</v>
      </c>
      <c r="J4912" s="1">
        <f>IF(G4912&gt;MainSheet!$C$11,IF(J4911&gt;=0.999,1,(G4912-MainSheet!$C$11)*I4912/$B$2/60),0)</f>
        <v>1</v>
      </c>
      <c r="K4912" s="1">
        <f>IF(G4912&gt;MainSheet!$C$11+$B$6,IF(K4911&gt;=0.999,1,(G4912-MainSheet!$C$11-$B$6)*I4912/$C$2/60),0)</f>
        <v>1</v>
      </c>
      <c r="L4912" s="1">
        <f>IF(G4912&gt;MainSheet!$C$11+$B$6+$C$6,IF(L4911&gt;=0.999,1,(G4912-MainSheet!$C$11-$B$6-$C$6)*I4912/$D$2/60),0)</f>
        <v>1</v>
      </c>
      <c r="M4912">
        <f t="shared" si="688"/>
        <v>1</v>
      </c>
      <c r="N4912" s="2">
        <f t="shared" si="689"/>
        <v>3721.0526315789471</v>
      </c>
      <c r="O4912">
        <f t="shared" si="692"/>
        <v>977.02127659574455</v>
      </c>
      <c r="P4912">
        <f t="shared" si="690"/>
        <v>192000</v>
      </c>
      <c r="Q4912" s="2">
        <f t="shared" si="691"/>
        <v>196698.0739081747</v>
      </c>
      <c r="R4912">
        <f>Q4912/MainSheet!$C$8*(G4912-G4911)+R4911</f>
        <v>7992.3792957904334</v>
      </c>
      <c r="S4912">
        <f t="shared" si="693"/>
        <v>128991.86292090971</v>
      </c>
      <c r="T4912">
        <f t="shared" si="685"/>
        <v>49.099999999998801</v>
      </c>
      <c r="U4912" s="1">
        <f>Q4912/MainSheet!$C$22</f>
        <v>1</v>
      </c>
    </row>
    <row r="4913" spans="7:21">
      <c r="G4913">
        <f t="shared" si="686"/>
        <v>49.109999999998799</v>
      </c>
      <c r="H4913">
        <f t="shared" si="687"/>
        <v>198000</v>
      </c>
      <c r="I4913" s="2">
        <f>MIN(MainSheet!$C$10/MainSheet!$C$9,MainSheet!$K$9*60)</f>
        <v>660</v>
      </c>
      <c r="J4913" s="1">
        <f>IF(G4913&gt;MainSheet!$C$11,IF(J4912&gt;=0.999,1,(G4913-MainSheet!$C$11)*I4913/$B$2/60),0)</f>
        <v>1</v>
      </c>
      <c r="K4913" s="1">
        <f>IF(G4913&gt;MainSheet!$C$11+$B$6,IF(K4912&gt;=0.999,1,(G4913-MainSheet!$C$11-$B$6)*I4913/$C$2/60),0)</f>
        <v>1</v>
      </c>
      <c r="L4913" s="1">
        <f>IF(G4913&gt;MainSheet!$C$11+$B$6+$C$6,IF(L4912&gt;=0.999,1,(G4913-MainSheet!$C$11-$B$6-$C$6)*I4913/$D$2/60),0)</f>
        <v>1</v>
      </c>
      <c r="M4913">
        <f t="shared" si="688"/>
        <v>1</v>
      </c>
      <c r="N4913" s="2">
        <f t="shared" si="689"/>
        <v>3721.0526315789471</v>
      </c>
      <c r="O4913">
        <f t="shared" si="692"/>
        <v>977.02127659574455</v>
      </c>
      <c r="P4913">
        <f t="shared" si="690"/>
        <v>192000</v>
      </c>
      <c r="Q4913" s="2">
        <f t="shared" si="691"/>
        <v>196698.0739081747</v>
      </c>
      <c r="R4913">
        <f>Q4913/MainSheet!$C$8*(G4913-G4912)+R4912</f>
        <v>7994.4105422812672</v>
      </c>
      <c r="S4913">
        <f t="shared" si="693"/>
        <v>129024.64593322774</v>
      </c>
      <c r="T4913">
        <f t="shared" si="685"/>
        <v>49.109999999998799</v>
      </c>
      <c r="U4913" s="1">
        <f>Q4913/MainSheet!$C$22</f>
        <v>1</v>
      </c>
    </row>
    <row r="4914" spans="7:21">
      <c r="G4914">
        <f t="shared" si="686"/>
        <v>49.119999999998797</v>
      </c>
      <c r="H4914">
        <f t="shared" si="687"/>
        <v>198000</v>
      </c>
      <c r="I4914" s="2">
        <f>MIN(MainSheet!$C$10/MainSheet!$C$9,MainSheet!$K$9*60)</f>
        <v>660</v>
      </c>
      <c r="J4914" s="1">
        <f>IF(G4914&gt;MainSheet!$C$11,IF(J4913&gt;=0.999,1,(G4914-MainSheet!$C$11)*I4914/$B$2/60),0)</f>
        <v>1</v>
      </c>
      <c r="K4914" s="1">
        <f>IF(G4914&gt;MainSheet!$C$11+$B$6,IF(K4913&gt;=0.999,1,(G4914-MainSheet!$C$11-$B$6)*I4914/$C$2/60),0)</f>
        <v>1</v>
      </c>
      <c r="L4914" s="1">
        <f>IF(G4914&gt;MainSheet!$C$11+$B$6+$C$6,IF(L4913&gt;=0.999,1,(G4914-MainSheet!$C$11-$B$6-$C$6)*I4914/$D$2/60),0)</f>
        <v>1</v>
      </c>
      <c r="M4914">
        <f t="shared" si="688"/>
        <v>1</v>
      </c>
      <c r="N4914" s="2">
        <f t="shared" si="689"/>
        <v>3721.0526315789471</v>
      </c>
      <c r="O4914">
        <f t="shared" si="692"/>
        <v>977.02127659574455</v>
      </c>
      <c r="P4914">
        <f t="shared" si="690"/>
        <v>192000</v>
      </c>
      <c r="Q4914" s="2">
        <f t="shared" si="691"/>
        <v>196698.0739081747</v>
      </c>
      <c r="R4914">
        <f>Q4914/MainSheet!$C$8*(G4914-G4913)+R4913</f>
        <v>7996.4417887721011</v>
      </c>
      <c r="S4914">
        <f t="shared" si="693"/>
        <v>129057.42894554578</v>
      </c>
      <c r="T4914">
        <f t="shared" si="685"/>
        <v>49.119999999998797</v>
      </c>
      <c r="U4914" s="1">
        <f>Q4914/MainSheet!$C$22</f>
        <v>1</v>
      </c>
    </row>
    <row r="4915" spans="7:21">
      <c r="G4915">
        <f t="shared" si="686"/>
        <v>49.129999999998795</v>
      </c>
      <c r="H4915">
        <f t="shared" si="687"/>
        <v>198000</v>
      </c>
      <c r="I4915" s="2">
        <f>MIN(MainSheet!$C$10/MainSheet!$C$9,MainSheet!$K$9*60)</f>
        <v>660</v>
      </c>
      <c r="J4915" s="1">
        <f>IF(G4915&gt;MainSheet!$C$11,IF(J4914&gt;=0.999,1,(G4915-MainSheet!$C$11)*I4915/$B$2/60),0)</f>
        <v>1</v>
      </c>
      <c r="K4915" s="1">
        <f>IF(G4915&gt;MainSheet!$C$11+$B$6,IF(K4914&gt;=0.999,1,(G4915-MainSheet!$C$11-$B$6)*I4915/$C$2/60),0)</f>
        <v>1</v>
      </c>
      <c r="L4915" s="1">
        <f>IF(G4915&gt;MainSheet!$C$11+$B$6+$C$6,IF(L4914&gt;=0.999,1,(G4915-MainSheet!$C$11-$B$6-$C$6)*I4915/$D$2/60),0)</f>
        <v>1</v>
      </c>
      <c r="M4915">
        <f t="shared" si="688"/>
        <v>1</v>
      </c>
      <c r="N4915" s="2">
        <f t="shared" si="689"/>
        <v>3721.0526315789471</v>
      </c>
      <c r="O4915">
        <f t="shared" si="692"/>
        <v>977.02127659574455</v>
      </c>
      <c r="P4915">
        <f t="shared" si="690"/>
        <v>192000</v>
      </c>
      <c r="Q4915" s="2">
        <f t="shared" si="691"/>
        <v>196698.0739081747</v>
      </c>
      <c r="R4915">
        <f>Q4915/MainSheet!$C$8*(G4915-G4914)+R4914</f>
        <v>7998.4730352629349</v>
      </c>
      <c r="S4915">
        <f t="shared" si="693"/>
        <v>129090.21195786381</v>
      </c>
      <c r="T4915">
        <f t="shared" si="685"/>
        <v>49.129999999998795</v>
      </c>
      <c r="U4915" s="1">
        <f>Q4915/MainSheet!$C$22</f>
        <v>1</v>
      </c>
    </row>
    <row r="4916" spans="7:21">
      <c r="G4916">
        <f t="shared" si="686"/>
        <v>49.139999999998793</v>
      </c>
      <c r="H4916">
        <f t="shared" si="687"/>
        <v>198000</v>
      </c>
      <c r="I4916" s="2">
        <f>MIN(MainSheet!$C$10/MainSheet!$C$9,MainSheet!$K$9*60)</f>
        <v>660</v>
      </c>
      <c r="J4916" s="1">
        <f>IF(G4916&gt;MainSheet!$C$11,IF(J4915&gt;=0.999,1,(G4916-MainSheet!$C$11)*I4916/$B$2/60),0)</f>
        <v>1</v>
      </c>
      <c r="K4916" s="1">
        <f>IF(G4916&gt;MainSheet!$C$11+$B$6,IF(K4915&gt;=0.999,1,(G4916-MainSheet!$C$11-$B$6)*I4916/$C$2/60),0)</f>
        <v>1</v>
      </c>
      <c r="L4916" s="1">
        <f>IF(G4916&gt;MainSheet!$C$11+$B$6+$C$6,IF(L4915&gt;=0.999,1,(G4916-MainSheet!$C$11-$B$6-$C$6)*I4916/$D$2/60),0)</f>
        <v>1</v>
      </c>
      <c r="M4916">
        <f t="shared" si="688"/>
        <v>1</v>
      </c>
      <c r="N4916" s="2">
        <f t="shared" si="689"/>
        <v>3721.0526315789471</v>
      </c>
      <c r="O4916">
        <f t="shared" si="692"/>
        <v>977.02127659574455</v>
      </c>
      <c r="P4916">
        <f t="shared" si="690"/>
        <v>192000</v>
      </c>
      <c r="Q4916" s="2">
        <f t="shared" si="691"/>
        <v>196698.0739081747</v>
      </c>
      <c r="R4916">
        <f>Q4916/MainSheet!$C$8*(G4916-G4915)+R4915</f>
        <v>8000.5042817537687</v>
      </c>
      <c r="S4916">
        <f t="shared" si="693"/>
        <v>129122.99497018184</v>
      </c>
      <c r="T4916">
        <f t="shared" si="685"/>
        <v>49.139999999998793</v>
      </c>
      <c r="U4916" s="1">
        <f>Q4916/MainSheet!$C$22</f>
        <v>1</v>
      </c>
    </row>
    <row r="4917" spans="7:21">
      <c r="G4917">
        <f t="shared" si="686"/>
        <v>49.149999999998791</v>
      </c>
      <c r="H4917">
        <f t="shared" si="687"/>
        <v>198000</v>
      </c>
      <c r="I4917" s="2">
        <f>MIN(MainSheet!$C$10/MainSheet!$C$9,MainSheet!$K$9*60)</f>
        <v>660</v>
      </c>
      <c r="J4917" s="1">
        <f>IF(G4917&gt;MainSheet!$C$11,IF(J4916&gt;=0.999,1,(G4917-MainSheet!$C$11)*I4917/$B$2/60),0)</f>
        <v>1</v>
      </c>
      <c r="K4917" s="1">
        <f>IF(G4917&gt;MainSheet!$C$11+$B$6,IF(K4916&gt;=0.999,1,(G4917-MainSheet!$C$11-$B$6)*I4917/$C$2/60),0)</f>
        <v>1</v>
      </c>
      <c r="L4917" s="1">
        <f>IF(G4917&gt;MainSheet!$C$11+$B$6+$C$6,IF(L4916&gt;=0.999,1,(G4917-MainSheet!$C$11-$B$6-$C$6)*I4917/$D$2/60),0)</f>
        <v>1</v>
      </c>
      <c r="M4917">
        <f t="shared" si="688"/>
        <v>1</v>
      </c>
      <c r="N4917" s="2">
        <f t="shared" si="689"/>
        <v>3721.0526315789471</v>
      </c>
      <c r="O4917">
        <f t="shared" si="692"/>
        <v>977.02127659574455</v>
      </c>
      <c r="P4917">
        <f t="shared" si="690"/>
        <v>192000</v>
      </c>
      <c r="Q4917" s="2">
        <f t="shared" si="691"/>
        <v>196698.0739081747</v>
      </c>
      <c r="R4917">
        <f>Q4917/MainSheet!$C$8*(G4917-G4916)+R4916</f>
        <v>8002.5355282446026</v>
      </c>
      <c r="S4917">
        <f t="shared" si="693"/>
        <v>129155.77798249987</v>
      </c>
      <c r="T4917">
        <f t="shared" si="685"/>
        <v>49.149999999998791</v>
      </c>
      <c r="U4917" s="1">
        <f>Q4917/MainSheet!$C$22</f>
        <v>1</v>
      </c>
    </row>
    <row r="4918" spans="7:21">
      <c r="G4918">
        <f t="shared" si="686"/>
        <v>49.159999999998789</v>
      </c>
      <c r="H4918">
        <f t="shared" si="687"/>
        <v>198000</v>
      </c>
      <c r="I4918" s="2">
        <f>MIN(MainSheet!$C$10/MainSheet!$C$9,MainSheet!$K$9*60)</f>
        <v>660</v>
      </c>
      <c r="J4918" s="1">
        <f>IF(G4918&gt;MainSheet!$C$11,IF(J4917&gt;=0.999,1,(G4918-MainSheet!$C$11)*I4918/$B$2/60),0)</f>
        <v>1</v>
      </c>
      <c r="K4918" s="1">
        <f>IF(G4918&gt;MainSheet!$C$11+$B$6,IF(K4917&gt;=0.999,1,(G4918-MainSheet!$C$11-$B$6)*I4918/$C$2/60),0)</f>
        <v>1</v>
      </c>
      <c r="L4918" s="1">
        <f>IF(G4918&gt;MainSheet!$C$11+$B$6+$C$6,IF(L4917&gt;=0.999,1,(G4918-MainSheet!$C$11-$B$6-$C$6)*I4918/$D$2/60),0)</f>
        <v>1</v>
      </c>
      <c r="M4918">
        <f t="shared" si="688"/>
        <v>1</v>
      </c>
      <c r="N4918" s="2">
        <f t="shared" si="689"/>
        <v>3721.0526315789471</v>
      </c>
      <c r="O4918">
        <f t="shared" si="692"/>
        <v>977.02127659574455</v>
      </c>
      <c r="P4918">
        <f t="shared" si="690"/>
        <v>192000</v>
      </c>
      <c r="Q4918" s="2">
        <f t="shared" si="691"/>
        <v>196698.0739081747</v>
      </c>
      <c r="R4918">
        <f>Q4918/MainSheet!$C$8*(G4918-G4917)+R4917</f>
        <v>8004.5667747354364</v>
      </c>
      <c r="S4918">
        <f t="shared" si="693"/>
        <v>129188.5609948179</v>
      </c>
      <c r="T4918">
        <f t="shared" si="685"/>
        <v>49.159999999998789</v>
      </c>
      <c r="U4918" s="1">
        <f>Q4918/MainSheet!$C$22</f>
        <v>1</v>
      </c>
    </row>
    <row r="4919" spans="7:21">
      <c r="G4919">
        <f t="shared" si="686"/>
        <v>49.169999999998787</v>
      </c>
      <c r="H4919">
        <f t="shared" si="687"/>
        <v>198000</v>
      </c>
      <c r="I4919" s="2">
        <f>MIN(MainSheet!$C$10/MainSheet!$C$9,MainSheet!$K$9*60)</f>
        <v>660</v>
      </c>
      <c r="J4919" s="1">
        <f>IF(G4919&gt;MainSheet!$C$11,IF(J4918&gt;=0.999,1,(G4919-MainSheet!$C$11)*I4919/$B$2/60),0)</f>
        <v>1</v>
      </c>
      <c r="K4919" s="1">
        <f>IF(G4919&gt;MainSheet!$C$11+$B$6,IF(K4918&gt;=0.999,1,(G4919-MainSheet!$C$11-$B$6)*I4919/$C$2/60),0)</f>
        <v>1</v>
      </c>
      <c r="L4919" s="1">
        <f>IF(G4919&gt;MainSheet!$C$11+$B$6+$C$6,IF(L4918&gt;=0.999,1,(G4919-MainSheet!$C$11-$B$6-$C$6)*I4919/$D$2/60),0)</f>
        <v>1</v>
      </c>
      <c r="M4919">
        <f t="shared" si="688"/>
        <v>1</v>
      </c>
      <c r="N4919" s="2">
        <f t="shared" si="689"/>
        <v>3721.0526315789471</v>
      </c>
      <c r="O4919">
        <f t="shared" si="692"/>
        <v>977.02127659574455</v>
      </c>
      <c r="P4919">
        <f t="shared" si="690"/>
        <v>192000</v>
      </c>
      <c r="Q4919" s="2">
        <f t="shared" si="691"/>
        <v>196698.0739081747</v>
      </c>
      <c r="R4919">
        <f>Q4919/MainSheet!$C$8*(G4919-G4918)+R4918</f>
        <v>8006.5980212262702</v>
      </c>
      <c r="S4919">
        <f t="shared" si="693"/>
        <v>129221.34400713594</v>
      </c>
      <c r="T4919">
        <f t="shared" si="685"/>
        <v>49.169999999998787</v>
      </c>
      <c r="U4919" s="1">
        <f>Q4919/MainSheet!$C$22</f>
        <v>1</v>
      </c>
    </row>
    <row r="4920" spans="7:21">
      <c r="G4920">
        <f t="shared" si="686"/>
        <v>49.179999999998785</v>
      </c>
      <c r="H4920">
        <f t="shared" si="687"/>
        <v>198000</v>
      </c>
      <c r="I4920" s="2">
        <f>MIN(MainSheet!$C$10/MainSheet!$C$9,MainSheet!$K$9*60)</f>
        <v>660</v>
      </c>
      <c r="J4920" s="1">
        <f>IF(G4920&gt;MainSheet!$C$11,IF(J4919&gt;=0.999,1,(G4920-MainSheet!$C$11)*I4920/$B$2/60),0)</f>
        <v>1</v>
      </c>
      <c r="K4920" s="1">
        <f>IF(G4920&gt;MainSheet!$C$11+$B$6,IF(K4919&gt;=0.999,1,(G4920-MainSheet!$C$11-$B$6)*I4920/$C$2/60),0)</f>
        <v>1</v>
      </c>
      <c r="L4920" s="1">
        <f>IF(G4920&gt;MainSheet!$C$11+$B$6+$C$6,IF(L4919&gt;=0.999,1,(G4920-MainSheet!$C$11-$B$6-$C$6)*I4920/$D$2/60),0)</f>
        <v>1</v>
      </c>
      <c r="M4920">
        <f t="shared" si="688"/>
        <v>1</v>
      </c>
      <c r="N4920" s="2">
        <f t="shared" si="689"/>
        <v>3721.0526315789471</v>
      </c>
      <c r="O4920">
        <f t="shared" si="692"/>
        <v>977.02127659574455</v>
      </c>
      <c r="P4920">
        <f t="shared" si="690"/>
        <v>192000</v>
      </c>
      <c r="Q4920" s="2">
        <f t="shared" si="691"/>
        <v>196698.0739081747</v>
      </c>
      <c r="R4920">
        <f>Q4920/MainSheet!$C$8*(G4920-G4919)+R4919</f>
        <v>8008.6292677171041</v>
      </c>
      <c r="S4920">
        <f t="shared" si="693"/>
        <v>129254.12701945397</v>
      </c>
      <c r="T4920">
        <f t="shared" si="685"/>
        <v>49.179999999998785</v>
      </c>
      <c r="U4920" s="1">
        <f>Q4920/MainSheet!$C$22</f>
        <v>1</v>
      </c>
    </row>
    <row r="4921" spans="7:21">
      <c r="G4921">
        <f t="shared" si="686"/>
        <v>49.189999999998783</v>
      </c>
      <c r="H4921">
        <f t="shared" si="687"/>
        <v>198000</v>
      </c>
      <c r="I4921" s="2">
        <f>MIN(MainSheet!$C$10/MainSheet!$C$9,MainSheet!$K$9*60)</f>
        <v>660</v>
      </c>
      <c r="J4921" s="1">
        <f>IF(G4921&gt;MainSheet!$C$11,IF(J4920&gt;=0.999,1,(G4921-MainSheet!$C$11)*I4921/$B$2/60),0)</f>
        <v>1</v>
      </c>
      <c r="K4921" s="1">
        <f>IF(G4921&gt;MainSheet!$C$11+$B$6,IF(K4920&gt;=0.999,1,(G4921-MainSheet!$C$11-$B$6)*I4921/$C$2/60),0)</f>
        <v>1</v>
      </c>
      <c r="L4921" s="1">
        <f>IF(G4921&gt;MainSheet!$C$11+$B$6+$C$6,IF(L4920&gt;=0.999,1,(G4921-MainSheet!$C$11-$B$6-$C$6)*I4921/$D$2/60),0)</f>
        <v>1</v>
      </c>
      <c r="M4921">
        <f t="shared" si="688"/>
        <v>1</v>
      </c>
      <c r="N4921" s="2">
        <f t="shared" si="689"/>
        <v>3721.0526315789471</v>
      </c>
      <c r="O4921">
        <f t="shared" si="692"/>
        <v>977.02127659574455</v>
      </c>
      <c r="P4921">
        <f t="shared" si="690"/>
        <v>192000</v>
      </c>
      <c r="Q4921" s="2">
        <f t="shared" si="691"/>
        <v>196698.0739081747</v>
      </c>
      <c r="R4921">
        <f>Q4921/MainSheet!$C$8*(G4921-G4920)+R4920</f>
        <v>8010.6605142079379</v>
      </c>
      <c r="S4921">
        <f t="shared" si="693"/>
        <v>129286.910031772</v>
      </c>
      <c r="T4921">
        <f t="shared" si="685"/>
        <v>49.189999999998783</v>
      </c>
      <c r="U4921" s="1">
        <f>Q4921/MainSheet!$C$22</f>
        <v>1</v>
      </c>
    </row>
    <row r="4922" spans="7:21">
      <c r="G4922">
        <f t="shared" si="686"/>
        <v>49.199999999998781</v>
      </c>
      <c r="H4922">
        <f t="shared" si="687"/>
        <v>198000</v>
      </c>
      <c r="I4922" s="2">
        <f>MIN(MainSheet!$C$10/MainSheet!$C$9,MainSheet!$K$9*60)</f>
        <v>660</v>
      </c>
      <c r="J4922" s="1">
        <f>IF(G4922&gt;MainSheet!$C$11,IF(J4921&gt;=0.999,1,(G4922-MainSheet!$C$11)*I4922/$B$2/60),0)</f>
        <v>1</v>
      </c>
      <c r="K4922" s="1">
        <f>IF(G4922&gt;MainSheet!$C$11+$B$6,IF(K4921&gt;=0.999,1,(G4922-MainSheet!$C$11-$B$6)*I4922/$C$2/60),0)</f>
        <v>1</v>
      </c>
      <c r="L4922" s="1">
        <f>IF(G4922&gt;MainSheet!$C$11+$B$6+$C$6,IF(L4921&gt;=0.999,1,(G4922-MainSheet!$C$11-$B$6-$C$6)*I4922/$D$2/60),0)</f>
        <v>1</v>
      </c>
      <c r="M4922">
        <f t="shared" si="688"/>
        <v>1</v>
      </c>
      <c r="N4922" s="2">
        <f t="shared" si="689"/>
        <v>3721.0526315789471</v>
      </c>
      <c r="O4922">
        <f t="shared" si="692"/>
        <v>977.02127659574455</v>
      </c>
      <c r="P4922">
        <f t="shared" si="690"/>
        <v>192000</v>
      </c>
      <c r="Q4922" s="2">
        <f t="shared" si="691"/>
        <v>196698.0739081747</v>
      </c>
      <c r="R4922">
        <f>Q4922/MainSheet!$C$8*(G4922-G4921)+R4921</f>
        <v>8012.6917606987718</v>
      </c>
      <c r="S4922">
        <f t="shared" si="693"/>
        <v>129319.69304409003</v>
      </c>
      <c r="T4922">
        <f t="shared" si="685"/>
        <v>49.199999999998781</v>
      </c>
      <c r="U4922" s="1">
        <f>Q4922/MainSheet!$C$22</f>
        <v>1</v>
      </c>
    </row>
    <row r="4923" spans="7:21">
      <c r="G4923">
        <f t="shared" si="686"/>
        <v>49.209999999998779</v>
      </c>
      <c r="H4923">
        <f t="shared" si="687"/>
        <v>198000</v>
      </c>
      <c r="I4923" s="2">
        <f>MIN(MainSheet!$C$10/MainSheet!$C$9,MainSheet!$K$9*60)</f>
        <v>660</v>
      </c>
      <c r="J4923" s="1">
        <f>IF(G4923&gt;MainSheet!$C$11,IF(J4922&gt;=0.999,1,(G4923-MainSheet!$C$11)*I4923/$B$2/60),0)</f>
        <v>1</v>
      </c>
      <c r="K4923" s="1">
        <f>IF(G4923&gt;MainSheet!$C$11+$B$6,IF(K4922&gt;=0.999,1,(G4923-MainSheet!$C$11-$B$6)*I4923/$C$2/60),0)</f>
        <v>1</v>
      </c>
      <c r="L4923" s="1">
        <f>IF(G4923&gt;MainSheet!$C$11+$B$6+$C$6,IF(L4922&gt;=0.999,1,(G4923-MainSheet!$C$11-$B$6-$C$6)*I4923/$D$2/60),0)</f>
        <v>1</v>
      </c>
      <c r="M4923">
        <f t="shared" si="688"/>
        <v>1</v>
      </c>
      <c r="N4923" s="2">
        <f t="shared" si="689"/>
        <v>3721.0526315789471</v>
      </c>
      <c r="O4923">
        <f t="shared" si="692"/>
        <v>977.02127659574455</v>
      </c>
      <c r="P4923">
        <f t="shared" si="690"/>
        <v>192000</v>
      </c>
      <c r="Q4923" s="2">
        <f t="shared" si="691"/>
        <v>196698.0739081747</v>
      </c>
      <c r="R4923">
        <f>Q4923/MainSheet!$C$8*(G4923-G4922)+R4922</f>
        <v>8014.7230071896056</v>
      </c>
      <c r="S4923">
        <f t="shared" si="693"/>
        <v>129352.47605640806</v>
      </c>
      <c r="T4923">
        <f t="shared" si="685"/>
        <v>49.209999999998779</v>
      </c>
      <c r="U4923" s="1">
        <f>Q4923/MainSheet!$C$22</f>
        <v>1</v>
      </c>
    </row>
    <row r="4924" spans="7:21">
      <c r="G4924">
        <f t="shared" si="686"/>
        <v>49.219999999998777</v>
      </c>
      <c r="H4924">
        <f t="shared" si="687"/>
        <v>198000</v>
      </c>
      <c r="I4924" s="2">
        <f>MIN(MainSheet!$C$10/MainSheet!$C$9,MainSheet!$K$9*60)</f>
        <v>660</v>
      </c>
      <c r="J4924" s="1">
        <f>IF(G4924&gt;MainSheet!$C$11,IF(J4923&gt;=0.999,1,(G4924-MainSheet!$C$11)*I4924/$B$2/60),0)</f>
        <v>1</v>
      </c>
      <c r="K4924" s="1">
        <f>IF(G4924&gt;MainSheet!$C$11+$B$6,IF(K4923&gt;=0.999,1,(G4924-MainSheet!$C$11-$B$6)*I4924/$C$2/60),0)</f>
        <v>1</v>
      </c>
      <c r="L4924" s="1">
        <f>IF(G4924&gt;MainSheet!$C$11+$B$6+$C$6,IF(L4923&gt;=0.999,1,(G4924-MainSheet!$C$11-$B$6-$C$6)*I4924/$D$2/60),0)</f>
        <v>1</v>
      </c>
      <c r="M4924">
        <f t="shared" si="688"/>
        <v>1</v>
      </c>
      <c r="N4924" s="2">
        <f t="shared" si="689"/>
        <v>3721.0526315789471</v>
      </c>
      <c r="O4924">
        <f t="shared" si="692"/>
        <v>977.02127659574455</v>
      </c>
      <c r="P4924">
        <f t="shared" si="690"/>
        <v>192000</v>
      </c>
      <c r="Q4924" s="2">
        <f t="shared" si="691"/>
        <v>196698.0739081747</v>
      </c>
      <c r="R4924">
        <f>Q4924/MainSheet!$C$8*(G4924-G4923)+R4923</f>
        <v>8016.7542536804394</v>
      </c>
      <c r="S4924">
        <f t="shared" si="693"/>
        <v>129385.2590687261</v>
      </c>
      <c r="T4924">
        <f t="shared" si="685"/>
        <v>49.219999999998777</v>
      </c>
      <c r="U4924" s="1">
        <f>Q4924/MainSheet!$C$22</f>
        <v>1</v>
      </c>
    </row>
    <row r="4925" spans="7:21">
      <c r="G4925">
        <f t="shared" si="686"/>
        <v>49.229999999998775</v>
      </c>
      <c r="H4925">
        <f t="shared" si="687"/>
        <v>198000</v>
      </c>
      <c r="I4925" s="2">
        <f>MIN(MainSheet!$C$10/MainSheet!$C$9,MainSheet!$K$9*60)</f>
        <v>660</v>
      </c>
      <c r="J4925" s="1">
        <f>IF(G4925&gt;MainSheet!$C$11,IF(J4924&gt;=0.999,1,(G4925-MainSheet!$C$11)*I4925/$B$2/60),0)</f>
        <v>1</v>
      </c>
      <c r="K4925" s="1">
        <f>IF(G4925&gt;MainSheet!$C$11+$B$6,IF(K4924&gt;=0.999,1,(G4925-MainSheet!$C$11-$B$6)*I4925/$C$2/60),0)</f>
        <v>1</v>
      </c>
      <c r="L4925" s="1">
        <f>IF(G4925&gt;MainSheet!$C$11+$B$6+$C$6,IF(L4924&gt;=0.999,1,(G4925-MainSheet!$C$11-$B$6-$C$6)*I4925/$D$2/60),0)</f>
        <v>1</v>
      </c>
      <c r="M4925">
        <f t="shared" si="688"/>
        <v>1</v>
      </c>
      <c r="N4925" s="2">
        <f t="shared" si="689"/>
        <v>3721.0526315789471</v>
      </c>
      <c r="O4925">
        <f t="shared" si="692"/>
        <v>977.02127659574455</v>
      </c>
      <c r="P4925">
        <f t="shared" si="690"/>
        <v>192000</v>
      </c>
      <c r="Q4925" s="2">
        <f t="shared" si="691"/>
        <v>196698.0739081747</v>
      </c>
      <c r="R4925">
        <f>Q4925/MainSheet!$C$8*(G4925-G4924)+R4924</f>
        <v>8018.7855001712733</v>
      </c>
      <c r="S4925">
        <f t="shared" si="693"/>
        <v>129418.04208104413</v>
      </c>
      <c r="T4925">
        <f t="shared" si="685"/>
        <v>49.229999999998775</v>
      </c>
      <c r="U4925" s="1">
        <f>Q4925/MainSheet!$C$22</f>
        <v>1</v>
      </c>
    </row>
    <row r="4926" spans="7:21">
      <c r="G4926">
        <f t="shared" si="686"/>
        <v>49.239999999998773</v>
      </c>
      <c r="H4926">
        <f t="shared" si="687"/>
        <v>198000</v>
      </c>
      <c r="I4926" s="2">
        <f>MIN(MainSheet!$C$10/MainSheet!$C$9,MainSheet!$K$9*60)</f>
        <v>660</v>
      </c>
      <c r="J4926" s="1">
        <f>IF(G4926&gt;MainSheet!$C$11,IF(J4925&gt;=0.999,1,(G4926-MainSheet!$C$11)*I4926/$B$2/60),0)</f>
        <v>1</v>
      </c>
      <c r="K4926" s="1">
        <f>IF(G4926&gt;MainSheet!$C$11+$B$6,IF(K4925&gt;=0.999,1,(G4926-MainSheet!$C$11-$B$6)*I4926/$C$2/60),0)</f>
        <v>1</v>
      </c>
      <c r="L4926" s="1">
        <f>IF(G4926&gt;MainSheet!$C$11+$B$6+$C$6,IF(L4925&gt;=0.999,1,(G4926-MainSheet!$C$11-$B$6-$C$6)*I4926/$D$2/60),0)</f>
        <v>1</v>
      </c>
      <c r="M4926">
        <f t="shared" si="688"/>
        <v>1</v>
      </c>
      <c r="N4926" s="2">
        <f t="shared" si="689"/>
        <v>3721.0526315789471</v>
      </c>
      <c r="O4926">
        <f t="shared" si="692"/>
        <v>977.02127659574455</v>
      </c>
      <c r="P4926">
        <f t="shared" si="690"/>
        <v>192000</v>
      </c>
      <c r="Q4926" s="2">
        <f t="shared" si="691"/>
        <v>196698.0739081747</v>
      </c>
      <c r="R4926">
        <f>Q4926/MainSheet!$C$8*(G4926-G4925)+R4925</f>
        <v>8020.8167466621071</v>
      </c>
      <c r="S4926">
        <f t="shared" si="693"/>
        <v>129450.82509336216</v>
      </c>
      <c r="T4926">
        <f t="shared" si="685"/>
        <v>49.239999999998773</v>
      </c>
      <c r="U4926" s="1">
        <f>Q4926/MainSheet!$C$22</f>
        <v>1</v>
      </c>
    </row>
    <row r="4927" spans="7:21">
      <c r="G4927">
        <f t="shared" si="686"/>
        <v>49.249999999998771</v>
      </c>
      <c r="H4927">
        <f t="shared" si="687"/>
        <v>198000</v>
      </c>
      <c r="I4927" s="2">
        <f>MIN(MainSheet!$C$10/MainSheet!$C$9,MainSheet!$K$9*60)</f>
        <v>660</v>
      </c>
      <c r="J4927" s="1">
        <f>IF(G4927&gt;MainSheet!$C$11,IF(J4926&gt;=0.999,1,(G4927-MainSheet!$C$11)*I4927/$B$2/60),0)</f>
        <v>1</v>
      </c>
      <c r="K4927" s="1">
        <f>IF(G4927&gt;MainSheet!$C$11+$B$6,IF(K4926&gt;=0.999,1,(G4927-MainSheet!$C$11-$B$6)*I4927/$C$2/60),0)</f>
        <v>1</v>
      </c>
      <c r="L4927" s="1">
        <f>IF(G4927&gt;MainSheet!$C$11+$B$6+$C$6,IF(L4926&gt;=0.999,1,(G4927-MainSheet!$C$11-$B$6-$C$6)*I4927/$D$2/60),0)</f>
        <v>1</v>
      </c>
      <c r="M4927">
        <f t="shared" si="688"/>
        <v>1</v>
      </c>
      <c r="N4927" s="2">
        <f t="shared" si="689"/>
        <v>3721.0526315789471</v>
      </c>
      <c r="O4927">
        <f t="shared" si="692"/>
        <v>977.02127659574455</v>
      </c>
      <c r="P4927">
        <f t="shared" si="690"/>
        <v>192000</v>
      </c>
      <c r="Q4927" s="2">
        <f t="shared" si="691"/>
        <v>196698.0739081747</v>
      </c>
      <c r="R4927">
        <f>Q4927/MainSheet!$C$8*(G4927-G4926)+R4926</f>
        <v>8022.8479931529409</v>
      </c>
      <c r="S4927">
        <f t="shared" si="693"/>
        <v>129483.60810568019</v>
      </c>
      <c r="T4927">
        <f t="shared" si="685"/>
        <v>49.249999999998771</v>
      </c>
      <c r="U4927" s="1">
        <f>Q4927/MainSheet!$C$22</f>
        <v>1</v>
      </c>
    </row>
    <row r="4928" spans="7:21">
      <c r="G4928">
        <f t="shared" si="686"/>
        <v>49.259999999998769</v>
      </c>
      <c r="H4928">
        <f t="shared" si="687"/>
        <v>198000</v>
      </c>
      <c r="I4928" s="2">
        <f>MIN(MainSheet!$C$10/MainSheet!$C$9,MainSheet!$K$9*60)</f>
        <v>660</v>
      </c>
      <c r="J4928" s="1">
        <f>IF(G4928&gt;MainSheet!$C$11,IF(J4927&gt;=0.999,1,(G4928-MainSheet!$C$11)*I4928/$B$2/60),0)</f>
        <v>1</v>
      </c>
      <c r="K4928" s="1">
        <f>IF(G4928&gt;MainSheet!$C$11+$B$6,IF(K4927&gt;=0.999,1,(G4928-MainSheet!$C$11-$B$6)*I4928/$C$2/60),0)</f>
        <v>1</v>
      </c>
      <c r="L4928" s="1">
        <f>IF(G4928&gt;MainSheet!$C$11+$B$6+$C$6,IF(L4927&gt;=0.999,1,(G4928-MainSheet!$C$11-$B$6-$C$6)*I4928/$D$2/60),0)</f>
        <v>1</v>
      </c>
      <c r="M4928">
        <f t="shared" si="688"/>
        <v>1</v>
      </c>
      <c r="N4928" s="2">
        <f t="shared" si="689"/>
        <v>3721.0526315789471</v>
      </c>
      <c r="O4928">
        <f t="shared" si="692"/>
        <v>977.02127659574455</v>
      </c>
      <c r="P4928">
        <f t="shared" si="690"/>
        <v>192000</v>
      </c>
      <c r="Q4928" s="2">
        <f t="shared" si="691"/>
        <v>196698.0739081747</v>
      </c>
      <c r="R4928">
        <f>Q4928/MainSheet!$C$8*(G4928-G4927)+R4927</f>
        <v>8024.8792396437748</v>
      </c>
      <c r="S4928">
        <f t="shared" si="693"/>
        <v>129516.39111799822</v>
      </c>
      <c r="T4928">
        <f t="shared" si="685"/>
        <v>49.259999999998769</v>
      </c>
      <c r="U4928" s="1">
        <f>Q4928/MainSheet!$C$22</f>
        <v>1</v>
      </c>
    </row>
    <row r="4929" spans="7:21">
      <c r="G4929">
        <f t="shared" si="686"/>
        <v>49.269999999998767</v>
      </c>
      <c r="H4929">
        <f t="shared" si="687"/>
        <v>198000</v>
      </c>
      <c r="I4929" s="2">
        <f>MIN(MainSheet!$C$10/MainSheet!$C$9,MainSheet!$K$9*60)</f>
        <v>660</v>
      </c>
      <c r="J4929" s="1">
        <f>IF(G4929&gt;MainSheet!$C$11,IF(J4928&gt;=0.999,1,(G4929-MainSheet!$C$11)*I4929/$B$2/60),0)</f>
        <v>1</v>
      </c>
      <c r="K4929" s="1">
        <f>IF(G4929&gt;MainSheet!$C$11+$B$6,IF(K4928&gt;=0.999,1,(G4929-MainSheet!$C$11-$B$6)*I4929/$C$2/60),0)</f>
        <v>1</v>
      </c>
      <c r="L4929" s="1">
        <f>IF(G4929&gt;MainSheet!$C$11+$B$6+$C$6,IF(L4928&gt;=0.999,1,(G4929-MainSheet!$C$11-$B$6-$C$6)*I4929/$D$2/60),0)</f>
        <v>1</v>
      </c>
      <c r="M4929">
        <f t="shared" si="688"/>
        <v>1</v>
      </c>
      <c r="N4929" s="2">
        <f t="shared" si="689"/>
        <v>3721.0526315789471</v>
      </c>
      <c r="O4929">
        <f t="shared" si="692"/>
        <v>977.02127659574455</v>
      </c>
      <c r="P4929">
        <f t="shared" si="690"/>
        <v>192000</v>
      </c>
      <c r="Q4929" s="2">
        <f t="shared" si="691"/>
        <v>196698.0739081747</v>
      </c>
      <c r="R4929">
        <f>Q4929/MainSheet!$C$8*(G4929-G4928)+R4928</f>
        <v>8026.9104861346086</v>
      </c>
      <c r="S4929">
        <f t="shared" si="693"/>
        <v>129549.17413031626</v>
      </c>
      <c r="T4929">
        <f t="shared" si="685"/>
        <v>49.269999999998767</v>
      </c>
      <c r="U4929" s="1">
        <f>Q4929/MainSheet!$C$22</f>
        <v>1</v>
      </c>
    </row>
    <row r="4930" spans="7:21">
      <c r="G4930">
        <f t="shared" si="686"/>
        <v>49.279999999998765</v>
      </c>
      <c r="H4930">
        <f t="shared" si="687"/>
        <v>198000</v>
      </c>
      <c r="I4930" s="2">
        <f>MIN(MainSheet!$C$10/MainSheet!$C$9,MainSheet!$K$9*60)</f>
        <v>660</v>
      </c>
      <c r="J4930" s="1">
        <f>IF(G4930&gt;MainSheet!$C$11,IF(J4929&gt;=0.999,1,(G4930-MainSheet!$C$11)*I4930/$B$2/60),0)</f>
        <v>1</v>
      </c>
      <c r="K4930" s="1">
        <f>IF(G4930&gt;MainSheet!$C$11+$B$6,IF(K4929&gt;=0.999,1,(G4930-MainSheet!$C$11-$B$6)*I4930/$C$2/60),0)</f>
        <v>1</v>
      </c>
      <c r="L4930" s="1">
        <f>IF(G4930&gt;MainSheet!$C$11+$B$6+$C$6,IF(L4929&gt;=0.999,1,(G4930-MainSheet!$C$11-$B$6-$C$6)*I4930/$D$2/60),0)</f>
        <v>1</v>
      </c>
      <c r="M4930">
        <f t="shared" si="688"/>
        <v>1</v>
      </c>
      <c r="N4930" s="2">
        <f t="shared" si="689"/>
        <v>3721.0526315789471</v>
      </c>
      <c r="O4930">
        <f t="shared" si="692"/>
        <v>977.02127659574455</v>
      </c>
      <c r="P4930">
        <f t="shared" si="690"/>
        <v>192000</v>
      </c>
      <c r="Q4930" s="2">
        <f t="shared" si="691"/>
        <v>196698.0739081747</v>
      </c>
      <c r="R4930">
        <f>Q4930/MainSheet!$C$8*(G4930-G4929)+R4929</f>
        <v>8028.9417326254425</v>
      </c>
      <c r="S4930">
        <f t="shared" si="693"/>
        <v>129581.95714263429</v>
      </c>
      <c r="T4930">
        <f t="shared" si="685"/>
        <v>49.279999999998765</v>
      </c>
      <c r="U4930" s="1">
        <f>Q4930/MainSheet!$C$22</f>
        <v>1</v>
      </c>
    </row>
    <row r="4931" spans="7:21">
      <c r="G4931">
        <f t="shared" si="686"/>
        <v>49.289999999998763</v>
      </c>
      <c r="H4931">
        <f t="shared" si="687"/>
        <v>198000</v>
      </c>
      <c r="I4931" s="2">
        <f>MIN(MainSheet!$C$10/MainSheet!$C$9,MainSheet!$K$9*60)</f>
        <v>660</v>
      </c>
      <c r="J4931" s="1">
        <f>IF(G4931&gt;MainSheet!$C$11,IF(J4930&gt;=0.999,1,(G4931-MainSheet!$C$11)*I4931/$B$2/60),0)</f>
        <v>1</v>
      </c>
      <c r="K4931" s="1">
        <f>IF(G4931&gt;MainSheet!$C$11+$B$6,IF(K4930&gt;=0.999,1,(G4931-MainSheet!$C$11-$B$6)*I4931/$C$2/60),0)</f>
        <v>1</v>
      </c>
      <c r="L4931" s="1">
        <f>IF(G4931&gt;MainSheet!$C$11+$B$6+$C$6,IF(L4930&gt;=0.999,1,(G4931-MainSheet!$C$11-$B$6-$C$6)*I4931/$D$2/60),0)</f>
        <v>1</v>
      </c>
      <c r="M4931">
        <f t="shared" si="688"/>
        <v>1</v>
      </c>
      <c r="N4931" s="2">
        <f t="shared" si="689"/>
        <v>3721.0526315789471</v>
      </c>
      <c r="O4931">
        <f t="shared" si="692"/>
        <v>977.02127659574455</v>
      </c>
      <c r="P4931">
        <f t="shared" si="690"/>
        <v>192000</v>
      </c>
      <c r="Q4931" s="2">
        <f t="shared" si="691"/>
        <v>196698.0739081747</v>
      </c>
      <c r="R4931">
        <f>Q4931/MainSheet!$C$8*(G4931-G4930)+R4930</f>
        <v>8030.9729791162763</v>
      </c>
      <c r="S4931">
        <f t="shared" si="693"/>
        <v>129614.74015495232</v>
      </c>
      <c r="T4931">
        <f t="shared" ref="T4931:T4994" si="694">G4931</f>
        <v>49.289999999998763</v>
      </c>
      <c r="U4931" s="1">
        <f>Q4931/MainSheet!$C$22</f>
        <v>1</v>
      </c>
    </row>
    <row r="4932" spans="7:21">
      <c r="G4932">
        <f t="shared" ref="G4932:G4995" si="695">G4931+$F$2</f>
        <v>49.299999999998761</v>
      </c>
      <c r="H4932">
        <f t="shared" ref="H4932:H4995" si="696">H4931</f>
        <v>198000</v>
      </c>
      <c r="I4932" s="2">
        <f>MIN(MainSheet!$C$10/MainSheet!$C$9,MainSheet!$K$9*60)</f>
        <v>660</v>
      </c>
      <c r="J4932" s="1">
        <f>IF(G4932&gt;MainSheet!$C$11,IF(J4931&gt;=0.999,1,(G4932-MainSheet!$C$11)*I4932/$B$2/60),0)</f>
        <v>1</v>
      </c>
      <c r="K4932" s="1">
        <f>IF(G4932&gt;MainSheet!$C$11+$B$6,IF(K4931&gt;=0.999,1,(G4932-MainSheet!$C$11-$B$6)*I4932/$C$2/60),0)</f>
        <v>1</v>
      </c>
      <c r="L4932" s="1">
        <f>IF(G4932&gt;MainSheet!$C$11+$B$6+$C$6,IF(L4931&gt;=0.999,1,(G4932-MainSheet!$C$11-$B$6-$C$6)*I4932/$D$2/60),0)</f>
        <v>1</v>
      </c>
      <c r="M4932">
        <f t="shared" ref="M4932:M4995" si="697">(J4932*$B$2+K4932*$C$2+L4932*$D$2)/SUM($B$2:$D$2)</f>
        <v>1</v>
      </c>
      <c r="N4932" s="2">
        <f t="shared" ref="N4932:N4995" si="698">IF(J4932&gt;=0.01,((1-J4932)*B$3+B$4*(J4932)),0)</f>
        <v>3721.0526315789471</v>
      </c>
      <c r="O4932">
        <f t="shared" si="692"/>
        <v>977.02127659574455</v>
      </c>
      <c r="P4932">
        <f t="shared" ref="P4932:P4995" si="699">IF(IF(N4932+O4932&gt;H4932,H4932-O4932-N4932,IF(L4932&gt;0,((1-L4932)*D$3+D$4*(L4932)),0))+O4932+N4932&gt;H4932,H4932-N4932-O4932,IF(N4932+O4932&gt;H4932,H4932-O4932-N4932,IF(L4932&gt;0,((1-L4932)*D$3+D$4*(L4932)),0)))</f>
        <v>192000</v>
      </c>
      <c r="Q4932" s="2">
        <f t="shared" ref="Q4932:Q4995" si="700">SUM(N4932:P4932)</f>
        <v>196698.0739081747</v>
      </c>
      <c r="R4932">
        <f>Q4932/MainSheet!$C$8*(G4932-G4931)+R4931</f>
        <v>8033.0042256071101</v>
      </c>
      <c r="S4932">
        <f t="shared" si="693"/>
        <v>129647.52316727035</v>
      </c>
      <c r="T4932">
        <f t="shared" si="694"/>
        <v>49.299999999998761</v>
      </c>
      <c r="U4932" s="1">
        <f>Q4932/MainSheet!$C$22</f>
        <v>1</v>
      </c>
    </row>
    <row r="4933" spans="7:21">
      <c r="G4933">
        <f t="shared" si="695"/>
        <v>49.309999999998759</v>
      </c>
      <c r="H4933">
        <f t="shared" si="696"/>
        <v>198000</v>
      </c>
      <c r="I4933" s="2">
        <f>MIN(MainSheet!$C$10/MainSheet!$C$9,MainSheet!$K$9*60)</f>
        <v>660</v>
      </c>
      <c r="J4933" s="1">
        <f>IF(G4933&gt;MainSheet!$C$11,IF(J4932&gt;=0.999,1,(G4933-MainSheet!$C$11)*I4933/$B$2/60),0)</f>
        <v>1</v>
      </c>
      <c r="K4933" s="1">
        <f>IF(G4933&gt;MainSheet!$C$11+$B$6,IF(K4932&gt;=0.999,1,(G4933-MainSheet!$C$11-$B$6)*I4933/$C$2/60),0)</f>
        <v>1</v>
      </c>
      <c r="L4933" s="1">
        <f>IF(G4933&gt;MainSheet!$C$11+$B$6+$C$6,IF(L4932&gt;=0.999,1,(G4933-MainSheet!$C$11-$B$6-$C$6)*I4933/$D$2/60),0)</f>
        <v>1</v>
      </c>
      <c r="M4933">
        <f t="shared" si="697"/>
        <v>1</v>
      </c>
      <c r="N4933" s="2">
        <f t="shared" si="698"/>
        <v>3721.0526315789471</v>
      </c>
      <c r="O4933">
        <f t="shared" ref="O4933:O4996" si="701">IF(K4933&gt;=0.01,((1-K4933)*C$3+C$4*(K4933)),0)</f>
        <v>977.02127659574455</v>
      </c>
      <c r="P4933">
        <f t="shared" si="699"/>
        <v>192000</v>
      </c>
      <c r="Q4933" s="2">
        <f t="shared" si="700"/>
        <v>196698.0739081747</v>
      </c>
      <c r="R4933">
        <f>Q4933/MainSheet!$C$8*(G4933-G4932)+R4932</f>
        <v>8035.035472097944</v>
      </c>
      <c r="S4933">
        <f t="shared" ref="S4933:S4996" si="702">Q4933*$F$2/60+S4932</f>
        <v>129680.30617958838</v>
      </c>
      <c r="T4933">
        <f t="shared" si="694"/>
        <v>49.309999999998759</v>
      </c>
      <c r="U4933" s="1">
        <f>Q4933/MainSheet!$C$22</f>
        <v>1</v>
      </c>
    </row>
    <row r="4934" spans="7:21">
      <c r="G4934">
        <f t="shared" si="695"/>
        <v>49.319999999998757</v>
      </c>
      <c r="H4934">
        <f t="shared" si="696"/>
        <v>198000</v>
      </c>
      <c r="I4934" s="2">
        <f>MIN(MainSheet!$C$10/MainSheet!$C$9,MainSheet!$K$9*60)</f>
        <v>660</v>
      </c>
      <c r="J4934" s="1">
        <f>IF(G4934&gt;MainSheet!$C$11,IF(J4933&gt;=0.999,1,(G4934-MainSheet!$C$11)*I4934/$B$2/60),0)</f>
        <v>1</v>
      </c>
      <c r="K4934" s="1">
        <f>IF(G4934&gt;MainSheet!$C$11+$B$6,IF(K4933&gt;=0.999,1,(G4934-MainSheet!$C$11-$B$6)*I4934/$C$2/60),0)</f>
        <v>1</v>
      </c>
      <c r="L4934" s="1">
        <f>IF(G4934&gt;MainSheet!$C$11+$B$6+$C$6,IF(L4933&gt;=0.999,1,(G4934-MainSheet!$C$11-$B$6-$C$6)*I4934/$D$2/60),0)</f>
        <v>1</v>
      </c>
      <c r="M4934">
        <f t="shared" si="697"/>
        <v>1</v>
      </c>
      <c r="N4934" s="2">
        <f t="shared" si="698"/>
        <v>3721.0526315789471</v>
      </c>
      <c r="O4934">
        <f t="shared" si="701"/>
        <v>977.02127659574455</v>
      </c>
      <c r="P4934">
        <f t="shared" si="699"/>
        <v>192000</v>
      </c>
      <c r="Q4934" s="2">
        <f t="shared" si="700"/>
        <v>196698.0739081747</v>
      </c>
      <c r="R4934">
        <f>Q4934/MainSheet!$C$8*(G4934-G4933)+R4933</f>
        <v>8037.0667185887778</v>
      </c>
      <c r="S4934">
        <f t="shared" si="702"/>
        <v>129713.08919190642</v>
      </c>
      <c r="T4934">
        <f t="shared" si="694"/>
        <v>49.319999999998757</v>
      </c>
      <c r="U4934" s="1">
        <f>Q4934/MainSheet!$C$22</f>
        <v>1</v>
      </c>
    </row>
    <row r="4935" spans="7:21">
      <c r="G4935">
        <f t="shared" si="695"/>
        <v>49.329999999998755</v>
      </c>
      <c r="H4935">
        <f t="shared" si="696"/>
        <v>198000</v>
      </c>
      <c r="I4935" s="2">
        <f>MIN(MainSheet!$C$10/MainSheet!$C$9,MainSheet!$K$9*60)</f>
        <v>660</v>
      </c>
      <c r="J4935" s="1">
        <f>IF(G4935&gt;MainSheet!$C$11,IF(J4934&gt;=0.999,1,(G4935-MainSheet!$C$11)*I4935/$B$2/60),0)</f>
        <v>1</v>
      </c>
      <c r="K4935" s="1">
        <f>IF(G4935&gt;MainSheet!$C$11+$B$6,IF(K4934&gt;=0.999,1,(G4935-MainSheet!$C$11-$B$6)*I4935/$C$2/60),0)</f>
        <v>1</v>
      </c>
      <c r="L4935" s="1">
        <f>IF(G4935&gt;MainSheet!$C$11+$B$6+$C$6,IF(L4934&gt;=0.999,1,(G4935-MainSheet!$C$11-$B$6-$C$6)*I4935/$D$2/60),0)</f>
        <v>1</v>
      </c>
      <c r="M4935">
        <f t="shared" si="697"/>
        <v>1</v>
      </c>
      <c r="N4935" s="2">
        <f t="shared" si="698"/>
        <v>3721.0526315789471</v>
      </c>
      <c r="O4935">
        <f t="shared" si="701"/>
        <v>977.02127659574455</v>
      </c>
      <c r="P4935">
        <f t="shared" si="699"/>
        <v>192000</v>
      </c>
      <c r="Q4935" s="2">
        <f t="shared" si="700"/>
        <v>196698.0739081747</v>
      </c>
      <c r="R4935">
        <f>Q4935/MainSheet!$C$8*(G4935-G4934)+R4934</f>
        <v>8039.0979650796116</v>
      </c>
      <c r="S4935">
        <f t="shared" si="702"/>
        <v>129745.87220422445</v>
      </c>
      <c r="T4935">
        <f t="shared" si="694"/>
        <v>49.329999999998755</v>
      </c>
      <c r="U4935" s="1">
        <f>Q4935/MainSheet!$C$22</f>
        <v>1</v>
      </c>
    </row>
    <row r="4936" spans="7:21">
      <c r="G4936">
        <f t="shared" si="695"/>
        <v>49.339999999998753</v>
      </c>
      <c r="H4936">
        <f t="shared" si="696"/>
        <v>198000</v>
      </c>
      <c r="I4936" s="2">
        <f>MIN(MainSheet!$C$10/MainSheet!$C$9,MainSheet!$K$9*60)</f>
        <v>660</v>
      </c>
      <c r="J4936" s="1">
        <f>IF(G4936&gt;MainSheet!$C$11,IF(J4935&gt;=0.999,1,(G4936-MainSheet!$C$11)*I4936/$B$2/60),0)</f>
        <v>1</v>
      </c>
      <c r="K4936" s="1">
        <f>IF(G4936&gt;MainSheet!$C$11+$B$6,IF(K4935&gt;=0.999,1,(G4936-MainSheet!$C$11-$B$6)*I4936/$C$2/60),0)</f>
        <v>1</v>
      </c>
      <c r="L4936" s="1">
        <f>IF(G4936&gt;MainSheet!$C$11+$B$6+$C$6,IF(L4935&gt;=0.999,1,(G4936-MainSheet!$C$11-$B$6-$C$6)*I4936/$D$2/60),0)</f>
        <v>1</v>
      </c>
      <c r="M4936">
        <f t="shared" si="697"/>
        <v>1</v>
      </c>
      <c r="N4936" s="2">
        <f t="shared" si="698"/>
        <v>3721.0526315789471</v>
      </c>
      <c r="O4936">
        <f t="shared" si="701"/>
        <v>977.02127659574455</v>
      </c>
      <c r="P4936">
        <f t="shared" si="699"/>
        <v>192000</v>
      </c>
      <c r="Q4936" s="2">
        <f t="shared" si="700"/>
        <v>196698.0739081747</v>
      </c>
      <c r="R4936">
        <f>Q4936/MainSheet!$C$8*(G4936-G4935)+R4935</f>
        <v>8041.1292115704455</v>
      </c>
      <c r="S4936">
        <f t="shared" si="702"/>
        <v>129778.65521654248</v>
      </c>
      <c r="T4936">
        <f t="shared" si="694"/>
        <v>49.339999999998753</v>
      </c>
      <c r="U4936" s="1">
        <f>Q4936/MainSheet!$C$22</f>
        <v>1</v>
      </c>
    </row>
    <row r="4937" spans="7:21">
      <c r="G4937">
        <f t="shared" si="695"/>
        <v>49.349999999998751</v>
      </c>
      <c r="H4937">
        <f t="shared" si="696"/>
        <v>198000</v>
      </c>
      <c r="I4937" s="2">
        <f>MIN(MainSheet!$C$10/MainSheet!$C$9,MainSheet!$K$9*60)</f>
        <v>660</v>
      </c>
      <c r="J4937" s="1">
        <f>IF(G4937&gt;MainSheet!$C$11,IF(J4936&gt;=0.999,1,(G4937-MainSheet!$C$11)*I4937/$B$2/60),0)</f>
        <v>1</v>
      </c>
      <c r="K4937" s="1">
        <f>IF(G4937&gt;MainSheet!$C$11+$B$6,IF(K4936&gt;=0.999,1,(G4937-MainSheet!$C$11-$B$6)*I4937/$C$2/60),0)</f>
        <v>1</v>
      </c>
      <c r="L4937" s="1">
        <f>IF(G4937&gt;MainSheet!$C$11+$B$6+$C$6,IF(L4936&gt;=0.999,1,(G4937-MainSheet!$C$11-$B$6-$C$6)*I4937/$D$2/60),0)</f>
        <v>1</v>
      </c>
      <c r="M4937">
        <f t="shared" si="697"/>
        <v>1</v>
      </c>
      <c r="N4937" s="2">
        <f t="shared" si="698"/>
        <v>3721.0526315789471</v>
      </c>
      <c r="O4937">
        <f t="shared" si="701"/>
        <v>977.02127659574455</v>
      </c>
      <c r="P4937">
        <f t="shared" si="699"/>
        <v>192000</v>
      </c>
      <c r="Q4937" s="2">
        <f t="shared" si="700"/>
        <v>196698.0739081747</v>
      </c>
      <c r="R4937">
        <f>Q4937/MainSheet!$C$8*(G4937-G4936)+R4936</f>
        <v>8043.1604580612793</v>
      </c>
      <c r="S4937">
        <f t="shared" si="702"/>
        <v>129811.43822886051</v>
      </c>
      <c r="T4937">
        <f t="shared" si="694"/>
        <v>49.349999999998751</v>
      </c>
      <c r="U4937" s="1">
        <f>Q4937/MainSheet!$C$22</f>
        <v>1</v>
      </c>
    </row>
    <row r="4938" spans="7:21">
      <c r="G4938">
        <f t="shared" si="695"/>
        <v>49.359999999998749</v>
      </c>
      <c r="H4938">
        <f t="shared" si="696"/>
        <v>198000</v>
      </c>
      <c r="I4938" s="2">
        <f>MIN(MainSheet!$C$10/MainSheet!$C$9,MainSheet!$K$9*60)</f>
        <v>660</v>
      </c>
      <c r="J4938" s="1">
        <f>IF(G4938&gt;MainSheet!$C$11,IF(J4937&gt;=0.999,1,(G4938-MainSheet!$C$11)*I4938/$B$2/60),0)</f>
        <v>1</v>
      </c>
      <c r="K4938" s="1">
        <f>IF(G4938&gt;MainSheet!$C$11+$B$6,IF(K4937&gt;=0.999,1,(G4938-MainSheet!$C$11-$B$6)*I4938/$C$2/60),0)</f>
        <v>1</v>
      </c>
      <c r="L4938" s="1">
        <f>IF(G4938&gt;MainSheet!$C$11+$B$6+$C$6,IF(L4937&gt;=0.999,1,(G4938-MainSheet!$C$11-$B$6-$C$6)*I4938/$D$2/60),0)</f>
        <v>1</v>
      </c>
      <c r="M4938">
        <f t="shared" si="697"/>
        <v>1</v>
      </c>
      <c r="N4938" s="2">
        <f t="shared" si="698"/>
        <v>3721.0526315789471</v>
      </c>
      <c r="O4938">
        <f t="shared" si="701"/>
        <v>977.02127659574455</v>
      </c>
      <c r="P4938">
        <f t="shared" si="699"/>
        <v>192000</v>
      </c>
      <c r="Q4938" s="2">
        <f t="shared" si="700"/>
        <v>196698.0739081747</v>
      </c>
      <c r="R4938">
        <f>Q4938/MainSheet!$C$8*(G4938-G4937)+R4937</f>
        <v>8045.1917045521132</v>
      </c>
      <c r="S4938">
        <f t="shared" si="702"/>
        <v>129844.22124117854</v>
      </c>
      <c r="T4938">
        <f t="shared" si="694"/>
        <v>49.359999999998749</v>
      </c>
      <c r="U4938" s="1">
        <f>Q4938/MainSheet!$C$22</f>
        <v>1</v>
      </c>
    </row>
    <row r="4939" spans="7:21">
      <c r="G4939">
        <f t="shared" si="695"/>
        <v>49.369999999998747</v>
      </c>
      <c r="H4939">
        <f t="shared" si="696"/>
        <v>198000</v>
      </c>
      <c r="I4939" s="2">
        <f>MIN(MainSheet!$C$10/MainSheet!$C$9,MainSheet!$K$9*60)</f>
        <v>660</v>
      </c>
      <c r="J4939" s="1">
        <f>IF(G4939&gt;MainSheet!$C$11,IF(J4938&gt;=0.999,1,(G4939-MainSheet!$C$11)*I4939/$B$2/60),0)</f>
        <v>1</v>
      </c>
      <c r="K4939" s="1">
        <f>IF(G4939&gt;MainSheet!$C$11+$B$6,IF(K4938&gt;=0.999,1,(G4939-MainSheet!$C$11-$B$6)*I4939/$C$2/60),0)</f>
        <v>1</v>
      </c>
      <c r="L4939" s="1">
        <f>IF(G4939&gt;MainSheet!$C$11+$B$6+$C$6,IF(L4938&gt;=0.999,1,(G4939-MainSheet!$C$11-$B$6-$C$6)*I4939/$D$2/60),0)</f>
        <v>1</v>
      </c>
      <c r="M4939">
        <f t="shared" si="697"/>
        <v>1</v>
      </c>
      <c r="N4939" s="2">
        <f t="shared" si="698"/>
        <v>3721.0526315789471</v>
      </c>
      <c r="O4939">
        <f t="shared" si="701"/>
        <v>977.02127659574455</v>
      </c>
      <c r="P4939">
        <f t="shared" si="699"/>
        <v>192000</v>
      </c>
      <c r="Q4939" s="2">
        <f t="shared" si="700"/>
        <v>196698.0739081747</v>
      </c>
      <c r="R4939">
        <f>Q4939/MainSheet!$C$8*(G4939-G4938)+R4938</f>
        <v>8047.222951042947</v>
      </c>
      <c r="S4939">
        <f t="shared" si="702"/>
        <v>129877.00425349658</v>
      </c>
      <c r="T4939">
        <f t="shared" si="694"/>
        <v>49.369999999998747</v>
      </c>
      <c r="U4939" s="1">
        <f>Q4939/MainSheet!$C$22</f>
        <v>1</v>
      </c>
    </row>
    <row r="4940" spans="7:21">
      <c r="G4940">
        <f t="shared" si="695"/>
        <v>49.379999999998745</v>
      </c>
      <c r="H4940">
        <f t="shared" si="696"/>
        <v>198000</v>
      </c>
      <c r="I4940" s="2">
        <f>MIN(MainSheet!$C$10/MainSheet!$C$9,MainSheet!$K$9*60)</f>
        <v>660</v>
      </c>
      <c r="J4940" s="1">
        <f>IF(G4940&gt;MainSheet!$C$11,IF(J4939&gt;=0.999,1,(G4940-MainSheet!$C$11)*I4940/$B$2/60),0)</f>
        <v>1</v>
      </c>
      <c r="K4940" s="1">
        <f>IF(G4940&gt;MainSheet!$C$11+$B$6,IF(K4939&gt;=0.999,1,(G4940-MainSheet!$C$11-$B$6)*I4940/$C$2/60),0)</f>
        <v>1</v>
      </c>
      <c r="L4940" s="1">
        <f>IF(G4940&gt;MainSheet!$C$11+$B$6+$C$6,IF(L4939&gt;=0.999,1,(G4940-MainSheet!$C$11-$B$6-$C$6)*I4940/$D$2/60),0)</f>
        <v>1</v>
      </c>
      <c r="M4940">
        <f t="shared" si="697"/>
        <v>1</v>
      </c>
      <c r="N4940" s="2">
        <f t="shared" si="698"/>
        <v>3721.0526315789471</v>
      </c>
      <c r="O4940">
        <f t="shared" si="701"/>
        <v>977.02127659574455</v>
      </c>
      <c r="P4940">
        <f t="shared" si="699"/>
        <v>192000</v>
      </c>
      <c r="Q4940" s="2">
        <f t="shared" si="700"/>
        <v>196698.0739081747</v>
      </c>
      <c r="R4940">
        <f>Q4940/MainSheet!$C$8*(G4940-G4939)+R4939</f>
        <v>8049.2541975337808</v>
      </c>
      <c r="S4940">
        <f t="shared" si="702"/>
        <v>129909.78726581461</v>
      </c>
      <c r="T4940">
        <f t="shared" si="694"/>
        <v>49.379999999998745</v>
      </c>
      <c r="U4940" s="1">
        <f>Q4940/MainSheet!$C$22</f>
        <v>1</v>
      </c>
    </row>
    <row r="4941" spans="7:21">
      <c r="G4941">
        <f t="shared" si="695"/>
        <v>49.389999999998743</v>
      </c>
      <c r="H4941">
        <f t="shared" si="696"/>
        <v>198000</v>
      </c>
      <c r="I4941" s="2">
        <f>MIN(MainSheet!$C$10/MainSheet!$C$9,MainSheet!$K$9*60)</f>
        <v>660</v>
      </c>
      <c r="J4941" s="1">
        <f>IF(G4941&gt;MainSheet!$C$11,IF(J4940&gt;=0.999,1,(G4941-MainSheet!$C$11)*I4941/$B$2/60),0)</f>
        <v>1</v>
      </c>
      <c r="K4941" s="1">
        <f>IF(G4941&gt;MainSheet!$C$11+$B$6,IF(K4940&gt;=0.999,1,(G4941-MainSheet!$C$11-$B$6)*I4941/$C$2/60),0)</f>
        <v>1</v>
      </c>
      <c r="L4941" s="1">
        <f>IF(G4941&gt;MainSheet!$C$11+$B$6+$C$6,IF(L4940&gt;=0.999,1,(G4941-MainSheet!$C$11-$B$6-$C$6)*I4941/$D$2/60),0)</f>
        <v>1</v>
      </c>
      <c r="M4941">
        <f t="shared" si="697"/>
        <v>1</v>
      </c>
      <c r="N4941" s="2">
        <f t="shared" si="698"/>
        <v>3721.0526315789471</v>
      </c>
      <c r="O4941">
        <f t="shared" si="701"/>
        <v>977.02127659574455</v>
      </c>
      <c r="P4941">
        <f t="shared" si="699"/>
        <v>192000</v>
      </c>
      <c r="Q4941" s="2">
        <f t="shared" si="700"/>
        <v>196698.0739081747</v>
      </c>
      <c r="R4941">
        <f>Q4941/MainSheet!$C$8*(G4941-G4940)+R4940</f>
        <v>8051.2854440246147</v>
      </c>
      <c r="S4941">
        <f t="shared" si="702"/>
        <v>129942.57027813264</v>
      </c>
      <c r="T4941">
        <f t="shared" si="694"/>
        <v>49.389999999998743</v>
      </c>
      <c r="U4941" s="1">
        <f>Q4941/MainSheet!$C$22</f>
        <v>1</v>
      </c>
    </row>
    <row r="4942" spans="7:21">
      <c r="G4942">
        <f t="shared" si="695"/>
        <v>49.399999999998741</v>
      </c>
      <c r="H4942">
        <f t="shared" si="696"/>
        <v>198000</v>
      </c>
      <c r="I4942" s="2">
        <f>MIN(MainSheet!$C$10/MainSheet!$C$9,MainSheet!$K$9*60)</f>
        <v>660</v>
      </c>
      <c r="J4942" s="1">
        <f>IF(G4942&gt;MainSheet!$C$11,IF(J4941&gt;=0.999,1,(G4942-MainSheet!$C$11)*I4942/$B$2/60),0)</f>
        <v>1</v>
      </c>
      <c r="K4942" s="1">
        <f>IF(G4942&gt;MainSheet!$C$11+$B$6,IF(K4941&gt;=0.999,1,(G4942-MainSheet!$C$11-$B$6)*I4942/$C$2/60),0)</f>
        <v>1</v>
      </c>
      <c r="L4942" s="1">
        <f>IF(G4942&gt;MainSheet!$C$11+$B$6+$C$6,IF(L4941&gt;=0.999,1,(G4942-MainSheet!$C$11-$B$6-$C$6)*I4942/$D$2/60),0)</f>
        <v>1</v>
      </c>
      <c r="M4942">
        <f t="shared" si="697"/>
        <v>1</v>
      </c>
      <c r="N4942" s="2">
        <f t="shared" si="698"/>
        <v>3721.0526315789471</v>
      </c>
      <c r="O4942">
        <f t="shared" si="701"/>
        <v>977.02127659574455</v>
      </c>
      <c r="P4942">
        <f t="shared" si="699"/>
        <v>192000</v>
      </c>
      <c r="Q4942" s="2">
        <f t="shared" si="700"/>
        <v>196698.0739081747</v>
      </c>
      <c r="R4942">
        <f>Q4942/MainSheet!$C$8*(G4942-G4941)+R4941</f>
        <v>8053.3166905154485</v>
      </c>
      <c r="S4942">
        <f t="shared" si="702"/>
        <v>129975.35329045067</v>
      </c>
      <c r="T4942">
        <f t="shared" si="694"/>
        <v>49.399999999998741</v>
      </c>
      <c r="U4942" s="1">
        <f>Q4942/MainSheet!$C$22</f>
        <v>1</v>
      </c>
    </row>
    <row r="4943" spans="7:21">
      <c r="G4943">
        <f t="shared" si="695"/>
        <v>49.409999999998739</v>
      </c>
      <c r="H4943">
        <f t="shared" si="696"/>
        <v>198000</v>
      </c>
      <c r="I4943" s="2">
        <f>MIN(MainSheet!$C$10/MainSheet!$C$9,MainSheet!$K$9*60)</f>
        <v>660</v>
      </c>
      <c r="J4943" s="1">
        <f>IF(G4943&gt;MainSheet!$C$11,IF(J4942&gt;=0.999,1,(G4943-MainSheet!$C$11)*I4943/$B$2/60),0)</f>
        <v>1</v>
      </c>
      <c r="K4943" s="1">
        <f>IF(G4943&gt;MainSheet!$C$11+$B$6,IF(K4942&gt;=0.999,1,(G4943-MainSheet!$C$11-$B$6)*I4943/$C$2/60),0)</f>
        <v>1</v>
      </c>
      <c r="L4943" s="1">
        <f>IF(G4943&gt;MainSheet!$C$11+$B$6+$C$6,IF(L4942&gt;=0.999,1,(G4943-MainSheet!$C$11-$B$6-$C$6)*I4943/$D$2/60),0)</f>
        <v>1</v>
      </c>
      <c r="M4943">
        <f t="shared" si="697"/>
        <v>1</v>
      </c>
      <c r="N4943" s="2">
        <f t="shared" si="698"/>
        <v>3721.0526315789471</v>
      </c>
      <c r="O4943">
        <f t="shared" si="701"/>
        <v>977.02127659574455</v>
      </c>
      <c r="P4943">
        <f t="shared" si="699"/>
        <v>192000</v>
      </c>
      <c r="Q4943" s="2">
        <f t="shared" si="700"/>
        <v>196698.0739081747</v>
      </c>
      <c r="R4943">
        <f>Q4943/MainSheet!$C$8*(G4943-G4942)+R4942</f>
        <v>8055.3479370062823</v>
      </c>
      <c r="S4943">
        <f t="shared" si="702"/>
        <v>130008.1363027687</v>
      </c>
      <c r="T4943">
        <f t="shared" si="694"/>
        <v>49.409999999998739</v>
      </c>
      <c r="U4943" s="1">
        <f>Q4943/MainSheet!$C$22</f>
        <v>1</v>
      </c>
    </row>
    <row r="4944" spans="7:21">
      <c r="G4944">
        <f t="shared" si="695"/>
        <v>49.419999999998737</v>
      </c>
      <c r="H4944">
        <f t="shared" si="696"/>
        <v>198000</v>
      </c>
      <c r="I4944" s="2">
        <f>MIN(MainSheet!$C$10/MainSheet!$C$9,MainSheet!$K$9*60)</f>
        <v>660</v>
      </c>
      <c r="J4944" s="1">
        <f>IF(G4944&gt;MainSheet!$C$11,IF(J4943&gt;=0.999,1,(G4944-MainSheet!$C$11)*I4944/$B$2/60),0)</f>
        <v>1</v>
      </c>
      <c r="K4944" s="1">
        <f>IF(G4944&gt;MainSheet!$C$11+$B$6,IF(K4943&gt;=0.999,1,(G4944-MainSheet!$C$11-$B$6)*I4944/$C$2/60),0)</f>
        <v>1</v>
      </c>
      <c r="L4944" s="1">
        <f>IF(G4944&gt;MainSheet!$C$11+$B$6+$C$6,IF(L4943&gt;=0.999,1,(G4944-MainSheet!$C$11-$B$6-$C$6)*I4944/$D$2/60),0)</f>
        <v>1</v>
      </c>
      <c r="M4944">
        <f t="shared" si="697"/>
        <v>1</v>
      </c>
      <c r="N4944" s="2">
        <f t="shared" si="698"/>
        <v>3721.0526315789471</v>
      </c>
      <c r="O4944">
        <f t="shared" si="701"/>
        <v>977.02127659574455</v>
      </c>
      <c r="P4944">
        <f t="shared" si="699"/>
        <v>192000</v>
      </c>
      <c r="Q4944" s="2">
        <f t="shared" si="700"/>
        <v>196698.0739081747</v>
      </c>
      <c r="R4944">
        <f>Q4944/MainSheet!$C$8*(G4944-G4943)+R4943</f>
        <v>8057.3791834971162</v>
      </c>
      <c r="S4944">
        <f t="shared" si="702"/>
        <v>130040.91931508674</v>
      </c>
      <c r="T4944">
        <f t="shared" si="694"/>
        <v>49.419999999998737</v>
      </c>
      <c r="U4944" s="1">
        <f>Q4944/MainSheet!$C$22</f>
        <v>1</v>
      </c>
    </row>
    <row r="4945" spans="7:21">
      <c r="G4945">
        <f t="shared" si="695"/>
        <v>49.429999999998735</v>
      </c>
      <c r="H4945">
        <f t="shared" si="696"/>
        <v>198000</v>
      </c>
      <c r="I4945" s="2">
        <f>MIN(MainSheet!$C$10/MainSheet!$C$9,MainSheet!$K$9*60)</f>
        <v>660</v>
      </c>
      <c r="J4945" s="1">
        <f>IF(G4945&gt;MainSheet!$C$11,IF(J4944&gt;=0.999,1,(G4945-MainSheet!$C$11)*I4945/$B$2/60),0)</f>
        <v>1</v>
      </c>
      <c r="K4945" s="1">
        <f>IF(G4945&gt;MainSheet!$C$11+$B$6,IF(K4944&gt;=0.999,1,(G4945-MainSheet!$C$11-$B$6)*I4945/$C$2/60),0)</f>
        <v>1</v>
      </c>
      <c r="L4945" s="1">
        <f>IF(G4945&gt;MainSheet!$C$11+$B$6+$C$6,IF(L4944&gt;=0.999,1,(G4945-MainSheet!$C$11-$B$6-$C$6)*I4945/$D$2/60),0)</f>
        <v>1</v>
      </c>
      <c r="M4945">
        <f t="shared" si="697"/>
        <v>1</v>
      </c>
      <c r="N4945" s="2">
        <f t="shared" si="698"/>
        <v>3721.0526315789471</v>
      </c>
      <c r="O4945">
        <f t="shared" si="701"/>
        <v>977.02127659574455</v>
      </c>
      <c r="P4945">
        <f t="shared" si="699"/>
        <v>192000</v>
      </c>
      <c r="Q4945" s="2">
        <f t="shared" si="700"/>
        <v>196698.0739081747</v>
      </c>
      <c r="R4945">
        <f>Q4945/MainSheet!$C$8*(G4945-G4944)+R4944</f>
        <v>8059.41042998795</v>
      </c>
      <c r="S4945">
        <f t="shared" si="702"/>
        <v>130073.70232740477</v>
      </c>
      <c r="T4945">
        <f t="shared" si="694"/>
        <v>49.429999999998735</v>
      </c>
      <c r="U4945" s="1">
        <f>Q4945/MainSheet!$C$22</f>
        <v>1</v>
      </c>
    </row>
    <row r="4946" spans="7:21">
      <c r="G4946">
        <f t="shared" si="695"/>
        <v>49.439999999998733</v>
      </c>
      <c r="H4946">
        <f t="shared" si="696"/>
        <v>198000</v>
      </c>
      <c r="I4946" s="2">
        <f>MIN(MainSheet!$C$10/MainSheet!$C$9,MainSheet!$K$9*60)</f>
        <v>660</v>
      </c>
      <c r="J4946" s="1">
        <f>IF(G4946&gt;MainSheet!$C$11,IF(J4945&gt;=0.999,1,(G4946-MainSheet!$C$11)*I4946/$B$2/60),0)</f>
        <v>1</v>
      </c>
      <c r="K4946" s="1">
        <f>IF(G4946&gt;MainSheet!$C$11+$B$6,IF(K4945&gt;=0.999,1,(G4946-MainSheet!$C$11-$B$6)*I4946/$C$2/60),0)</f>
        <v>1</v>
      </c>
      <c r="L4946" s="1">
        <f>IF(G4946&gt;MainSheet!$C$11+$B$6+$C$6,IF(L4945&gt;=0.999,1,(G4946-MainSheet!$C$11-$B$6-$C$6)*I4946/$D$2/60),0)</f>
        <v>1</v>
      </c>
      <c r="M4946">
        <f t="shared" si="697"/>
        <v>1</v>
      </c>
      <c r="N4946" s="2">
        <f t="shared" si="698"/>
        <v>3721.0526315789471</v>
      </c>
      <c r="O4946">
        <f t="shared" si="701"/>
        <v>977.02127659574455</v>
      </c>
      <c r="P4946">
        <f t="shared" si="699"/>
        <v>192000</v>
      </c>
      <c r="Q4946" s="2">
        <f t="shared" si="700"/>
        <v>196698.0739081747</v>
      </c>
      <c r="R4946">
        <f>Q4946/MainSheet!$C$8*(G4946-G4945)+R4945</f>
        <v>8061.4416764787838</v>
      </c>
      <c r="S4946">
        <f t="shared" si="702"/>
        <v>130106.4853397228</v>
      </c>
      <c r="T4946">
        <f t="shared" si="694"/>
        <v>49.439999999998733</v>
      </c>
      <c r="U4946" s="1">
        <f>Q4946/MainSheet!$C$22</f>
        <v>1</v>
      </c>
    </row>
    <row r="4947" spans="7:21">
      <c r="G4947">
        <f t="shared" si="695"/>
        <v>49.449999999998731</v>
      </c>
      <c r="H4947">
        <f t="shared" si="696"/>
        <v>198000</v>
      </c>
      <c r="I4947" s="2">
        <f>MIN(MainSheet!$C$10/MainSheet!$C$9,MainSheet!$K$9*60)</f>
        <v>660</v>
      </c>
      <c r="J4947" s="1">
        <f>IF(G4947&gt;MainSheet!$C$11,IF(J4946&gt;=0.999,1,(G4947-MainSheet!$C$11)*I4947/$B$2/60),0)</f>
        <v>1</v>
      </c>
      <c r="K4947" s="1">
        <f>IF(G4947&gt;MainSheet!$C$11+$B$6,IF(K4946&gt;=0.999,1,(G4947-MainSheet!$C$11-$B$6)*I4947/$C$2/60),0)</f>
        <v>1</v>
      </c>
      <c r="L4947" s="1">
        <f>IF(G4947&gt;MainSheet!$C$11+$B$6+$C$6,IF(L4946&gt;=0.999,1,(G4947-MainSheet!$C$11-$B$6-$C$6)*I4947/$D$2/60),0)</f>
        <v>1</v>
      </c>
      <c r="M4947">
        <f t="shared" si="697"/>
        <v>1</v>
      </c>
      <c r="N4947" s="2">
        <f t="shared" si="698"/>
        <v>3721.0526315789471</v>
      </c>
      <c r="O4947">
        <f t="shared" si="701"/>
        <v>977.02127659574455</v>
      </c>
      <c r="P4947">
        <f t="shared" si="699"/>
        <v>192000</v>
      </c>
      <c r="Q4947" s="2">
        <f t="shared" si="700"/>
        <v>196698.0739081747</v>
      </c>
      <c r="R4947">
        <f>Q4947/MainSheet!$C$8*(G4947-G4946)+R4946</f>
        <v>8063.4729229696177</v>
      </c>
      <c r="S4947">
        <f t="shared" si="702"/>
        <v>130139.26835204083</v>
      </c>
      <c r="T4947">
        <f t="shared" si="694"/>
        <v>49.449999999998731</v>
      </c>
      <c r="U4947" s="1">
        <f>Q4947/MainSheet!$C$22</f>
        <v>1</v>
      </c>
    </row>
    <row r="4948" spans="7:21">
      <c r="G4948">
        <f t="shared" si="695"/>
        <v>49.459999999998729</v>
      </c>
      <c r="H4948">
        <f t="shared" si="696"/>
        <v>198000</v>
      </c>
      <c r="I4948" s="2">
        <f>MIN(MainSheet!$C$10/MainSheet!$C$9,MainSheet!$K$9*60)</f>
        <v>660</v>
      </c>
      <c r="J4948" s="1">
        <f>IF(G4948&gt;MainSheet!$C$11,IF(J4947&gt;=0.999,1,(G4948-MainSheet!$C$11)*I4948/$B$2/60),0)</f>
        <v>1</v>
      </c>
      <c r="K4948" s="1">
        <f>IF(G4948&gt;MainSheet!$C$11+$B$6,IF(K4947&gt;=0.999,1,(G4948-MainSheet!$C$11-$B$6)*I4948/$C$2/60),0)</f>
        <v>1</v>
      </c>
      <c r="L4948" s="1">
        <f>IF(G4948&gt;MainSheet!$C$11+$B$6+$C$6,IF(L4947&gt;=0.999,1,(G4948-MainSheet!$C$11-$B$6-$C$6)*I4948/$D$2/60),0)</f>
        <v>1</v>
      </c>
      <c r="M4948">
        <f t="shared" si="697"/>
        <v>1</v>
      </c>
      <c r="N4948" s="2">
        <f t="shared" si="698"/>
        <v>3721.0526315789471</v>
      </c>
      <c r="O4948">
        <f t="shared" si="701"/>
        <v>977.02127659574455</v>
      </c>
      <c r="P4948">
        <f t="shared" si="699"/>
        <v>192000</v>
      </c>
      <c r="Q4948" s="2">
        <f t="shared" si="700"/>
        <v>196698.0739081747</v>
      </c>
      <c r="R4948">
        <f>Q4948/MainSheet!$C$8*(G4948-G4947)+R4947</f>
        <v>8065.5041694604515</v>
      </c>
      <c r="S4948">
        <f t="shared" si="702"/>
        <v>130172.05136435886</v>
      </c>
      <c r="T4948">
        <f t="shared" si="694"/>
        <v>49.459999999998729</v>
      </c>
      <c r="U4948" s="1">
        <f>Q4948/MainSheet!$C$22</f>
        <v>1</v>
      </c>
    </row>
    <row r="4949" spans="7:21">
      <c r="G4949">
        <f t="shared" si="695"/>
        <v>49.469999999998727</v>
      </c>
      <c r="H4949">
        <f t="shared" si="696"/>
        <v>198000</v>
      </c>
      <c r="I4949" s="2">
        <f>MIN(MainSheet!$C$10/MainSheet!$C$9,MainSheet!$K$9*60)</f>
        <v>660</v>
      </c>
      <c r="J4949" s="1">
        <f>IF(G4949&gt;MainSheet!$C$11,IF(J4948&gt;=0.999,1,(G4949-MainSheet!$C$11)*I4949/$B$2/60),0)</f>
        <v>1</v>
      </c>
      <c r="K4949" s="1">
        <f>IF(G4949&gt;MainSheet!$C$11+$B$6,IF(K4948&gt;=0.999,1,(G4949-MainSheet!$C$11-$B$6)*I4949/$C$2/60),0)</f>
        <v>1</v>
      </c>
      <c r="L4949" s="1">
        <f>IF(G4949&gt;MainSheet!$C$11+$B$6+$C$6,IF(L4948&gt;=0.999,1,(G4949-MainSheet!$C$11-$B$6-$C$6)*I4949/$D$2/60),0)</f>
        <v>1</v>
      </c>
      <c r="M4949">
        <f t="shared" si="697"/>
        <v>1</v>
      </c>
      <c r="N4949" s="2">
        <f t="shared" si="698"/>
        <v>3721.0526315789471</v>
      </c>
      <c r="O4949">
        <f t="shared" si="701"/>
        <v>977.02127659574455</v>
      </c>
      <c r="P4949">
        <f t="shared" si="699"/>
        <v>192000</v>
      </c>
      <c r="Q4949" s="2">
        <f t="shared" si="700"/>
        <v>196698.0739081747</v>
      </c>
      <c r="R4949">
        <f>Q4949/MainSheet!$C$8*(G4949-G4948)+R4948</f>
        <v>8067.5354159512854</v>
      </c>
      <c r="S4949">
        <f t="shared" si="702"/>
        <v>130204.8343766769</v>
      </c>
      <c r="T4949">
        <f t="shared" si="694"/>
        <v>49.469999999998727</v>
      </c>
      <c r="U4949" s="1">
        <f>Q4949/MainSheet!$C$22</f>
        <v>1</v>
      </c>
    </row>
    <row r="4950" spans="7:21">
      <c r="G4950">
        <f t="shared" si="695"/>
        <v>49.479999999998725</v>
      </c>
      <c r="H4950">
        <f t="shared" si="696"/>
        <v>198000</v>
      </c>
      <c r="I4950" s="2">
        <f>MIN(MainSheet!$C$10/MainSheet!$C$9,MainSheet!$K$9*60)</f>
        <v>660</v>
      </c>
      <c r="J4950" s="1">
        <f>IF(G4950&gt;MainSheet!$C$11,IF(J4949&gt;=0.999,1,(G4950-MainSheet!$C$11)*I4950/$B$2/60),0)</f>
        <v>1</v>
      </c>
      <c r="K4950" s="1">
        <f>IF(G4950&gt;MainSheet!$C$11+$B$6,IF(K4949&gt;=0.999,1,(G4950-MainSheet!$C$11-$B$6)*I4950/$C$2/60),0)</f>
        <v>1</v>
      </c>
      <c r="L4950" s="1">
        <f>IF(G4950&gt;MainSheet!$C$11+$B$6+$C$6,IF(L4949&gt;=0.999,1,(G4950-MainSheet!$C$11-$B$6-$C$6)*I4950/$D$2/60),0)</f>
        <v>1</v>
      </c>
      <c r="M4950">
        <f t="shared" si="697"/>
        <v>1</v>
      </c>
      <c r="N4950" s="2">
        <f t="shared" si="698"/>
        <v>3721.0526315789471</v>
      </c>
      <c r="O4950">
        <f t="shared" si="701"/>
        <v>977.02127659574455</v>
      </c>
      <c r="P4950">
        <f t="shared" si="699"/>
        <v>192000</v>
      </c>
      <c r="Q4950" s="2">
        <f t="shared" si="700"/>
        <v>196698.0739081747</v>
      </c>
      <c r="R4950">
        <f>Q4950/MainSheet!$C$8*(G4950-G4949)+R4949</f>
        <v>8069.5666624421192</v>
      </c>
      <c r="S4950">
        <f t="shared" si="702"/>
        <v>130237.61738899493</v>
      </c>
      <c r="T4950">
        <f t="shared" si="694"/>
        <v>49.479999999998725</v>
      </c>
      <c r="U4950" s="1">
        <f>Q4950/MainSheet!$C$22</f>
        <v>1</v>
      </c>
    </row>
    <row r="4951" spans="7:21">
      <c r="G4951">
        <f t="shared" si="695"/>
        <v>49.489999999998723</v>
      </c>
      <c r="H4951">
        <f t="shared" si="696"/>
        <v>198000</v>
      </c>
      <c r="I4951" s="2">
        <f>MIN(MainSheet!$C$10/MainSheet!$C$9,MainSheet!$K$9*60)</f>
        <v>660</v>
      </c>
      <c r="J4951" s="1">
        <f>IF(G4951&gt;MainSheet!$C$11,IF(J4950&gt;=0.999,1,(G4951-MainSheet!$C$11)*I4951/$B$2/60),0)</f>
        <v>1</v>
      </c>
      <c r="K4951" s="1">
        <f>IF(G4951&gt;MainSheet!$C$11+$B$6,IF(K4950&gt;=0.999,1,(G4951-MainSheet!$C$11-$B$6)*I4951/$C$2/60),0)</f>
        <v>1</v>
      </c>
      <c r="L4951" s="1">
        <f>IF(G4951&gt;MainSheet!$C$11+$B$6+$C$6,IF(L4950&gt;=0.999,1,(G4951-MainSheet!$C$11-$B$6-$C$6)*I4951/$D$2/60),0)</f>
        <v>1</v>
      </c>
      <c r="M4951">
        <f t="shared" si="697"/>
        <v>1</v>
      </c>
      <c r="N4951" s="2">
        <f t="shared" si="698"/>
        <v>3721.0526315789471</v>
      </c>
      <c r="O4951">
        <f t="shared" si="701"/>
        <v>977.02127659574455</v>
      </c>
      <c r="P4951">
        <f t="shared" si="699"/>
        <v>192000</v>
      </c>
      <c r="Q4951" s="2">
        <f t="shared" si="700"/>
        <v>196698.0739081747</v>
      </c>
      <c r="R4951">
        <f>Q4951/MainSheet!$C$8*(G4951-G4950)+R4950</f>
        <v>8071.597908932953</v>
      </c>
      <c r="S4951">
        <f t="shared" si="702"/>
        <v>130270.40040131296</v>
      </c>
      <c r="T4951">
        <f t="shared" si="694"/>
        <v>49.489999999998723</v>
      </c>
      <c r="U4951" s="1">
        <f>Q4951/MainSheet!$C$22</f>
        <v>1</v>
      </c>
    </row>
    <row r="4952" spans="7:21">
      <c r="G4952">
        <f t="shared" si="695"/>
        <v>49.499999999998721</v>
      </c>
      <c r="H4952">
        <f t="shared" si="696"/>
        <v>198000</v>
      </c>
      <c r="I4952" s="2">
        <f>MIN(MainSheet!$C$10/MainSheet!$C$9,MainSheet!$K$9*60)</f>
        <v>660</v>
      </c>
      <c r="J4952" s="1">
        <f>IF(G4952&gt;MainSheet!$C$11,IF(J4951&gt;=0.999,1,(G4952-MainSheet!$C$11)*I4952/$B$2/60),0)</f>
        <v>1</v>
      </c>
      <c r="K4952" s="1">
        <f>IF(G4952&gt;MainSheet!$C$11+$B$6,IF(K4951&gt;=0.999,1,(G4952-MainSheet!$C$11-$B$6)*I4952/$C$2/60),0)</f>
        <v>1</v>
      </c>
      <c r="L4952" s="1">
        <f>IF(G4952&gt;MainSheet!$C$11+$B$6+$C$6,IF(L4951&gt;=0.999,1,(G4952-MainSheet!$C$11-$B$6-$C$6)*I4952/$D$2/60),0)</f>
        <v>1</v>
      </c>
      <c r="M4952">
        <f t="shared" si="697"/>
        <v>1</v>
      </c>
      <c r="N4952" s="2">
        <f t="shared" si="698"/>
        <v>3721.0526315789471</v>
      </c>
      <c r="O4952">
        <f t="shared" si="701"/>
        <v>977.02127659574455</v>
      </c>
      <c r="P4952">
        <f t="shared" si="699"/>
        <v>192000</v>
      </c>
      <c r="Q4952" s="2">
        <f t="shared" si="700"/>
        <v>196698.0739081747</v>
      </c>
      <c r="R4952">
        <f>Q4952/MainSheet!$C$8*(G4952-G4951)+R4951</f>
        <v>8073.6291554237869</v>
      </c>
      <c r="S4952">
        <f t="shared" si="702"/>
        <v>130303.18341363099</v>
      </c>
      <c r="T4952">
        <f t="shared" si="694"/>
        <v>49.499999999998721</v>
      </c>
      <c r="U4952" s="1">
        <f>Q4952/MainSheet!$C$22</f>
        <v>1</v>
      </c>
    </row>
    <row r="4953" spans="7:21">
      <c r="G4953">
        <f t="shared" si="695"/>
        <v>49.509999999998719</v>
      </c>
      <c r="H4953">
        <f t="shared" si="696"/>
        <v>198000</v>
      </c>
      <c r="I4953" s="2">
        <f>MIN(MainSheet!$C$10/MainSheet!$C$9,MainSheet!$K$9*60)</f>
        <v>660</v>
      </c>
      <c r="J4953" s="1">
        <f>IF(G4953&gt;MainSheet!$C$11,IF(J4952&gt;=0.999,1,(G4953-MainSheet!$C$11)*I4953/$B$2/60),0)</f>
        <v>1</v>
      </c>
      <c r="K4953" s="1">
        <f>IF(G4953&gt;MainSheet!$C$11+$B$6,IF(K4952&gt;=0.999,1,(G4953-MainSheet!$C$11-$B$6)*I4953/$C$2/60),0)</f>
        <v>1</v>
      </c>
      <c r="L4953" s="1">
        <f>IF(G4953&gt;MainSheet!$C$11+$B$6+$C$6,IF(L4952&gt;=0.999,1,(G4953-MainSheet!$C$11-$B$6-$C$6)*I4953/$D$2/60),0)</f>
        <v>1</v>
      </c>
      <c r="M4953">
        <f t="shared" si="697"/>
        <v>1</v>
      </c>
      <c r="N4953" s="2">
        <f t="shared" si="698"/>
        <v>3721.0526315789471</v>
      </c>
      <c r="O4953">
        <f t="shared" si="701"/>
        <v>977.02127659574455</v>
      </c>
      <c r="P4953">
        <f t="shared" si="699"/>
        <v>192000</v>
      </c>
      <c r="Q4953" s="2">
        <f t="shared" si="700"/>
        <v>196698.0739081747</v>
      </c>
      <c r="R4953">
        <f>Q4953/MainSheet!$C$8*(G4953-G4952)+R4952</f>
        <v>8075.6604019146207</v>
      </c>
      <c r="S4953">
        <f t="shared" si="702"/>
        <v>130335.96642594902</v>
      </c>
      <c r="T4953">
        <f t="shared" si="694"/>
        <v>49.509999999998719</v>
      </c>
      <c r="U4953" s="1">
        <f>Q4953/MainSheet!$C$22</f>
        <v>1</v>
      </c>
    </row>
    <row r="4954" spans="7:21">
      <c r="G4954">
        <f t="shared" si="695"/>
        <v>49.519999999998717</v>
      </c>
      <c r="H4954">
        <f t="shared" si="696"/>
        <v>198000</v>
      </c>
      <c r="I4954" s="2">
        <f>MIN(MainSheet!$C$10/MainSheet!$C$9,MainSheet!$K$9*60)</f>
        <v>660</v>
      </c>
      <c r="J4954" s="1">
        <f>IF(G4954&gt;MainSheet!$C$11,IF(J4953&gt;=0.999,1,(G4954-MainSheet!$C$11)*I4954/$B$2/60),0)</f>
        <v>1</v>
      </c>
      <c r="K4954" s="1">
        <f>IF(G4954&gt;MainSheet!$C$11+$B$6,IF(K4953&gt;=0.999,1,(G4954-MainSheet!$C$11-$B$6)*I4954/$C$2/60),0)</f>
        <v>1</v>
      </c>
      <c r="L4954" s="1">
        <f>IF(G4954&gt;MainSheet!$C$11+$B$6+$C$6,IF(L4953&gt;=0.999,1,(G4954-MainSheet!$C$11-$B$6-$C$6)*I4954/$D$2/60),0)</f>
        <v>1</v>
      </c>
      <c r="M4954">
        <f t="shared" si="697"/>
        <v>1</v>
      </c>
      <c r="N4954" s="2">
        <f t="shared" si="698"/>
        <v>3721.0526315789471</v>
      </c>
      <c r="O4954">
        <f t="shared" si="701"/>
        <v>977.02127659574455</v>
      </c>
      <c r="P4954">
        <f t="shared" si="699"/>
        <v>192000</v>
      </c>
      <c r="Q4954" s="2">
        <f t="shared" si="700"/>
        <v>196698.0739081747</v>
      </c>
      <c r="R4954">
        <f>Q4954/MainSheet!$C$8*(G4954-G4953)+R4953</f>
        <v>8077.6916484054545</v>
      </c>
      <c r="S4954">
        <f t="shared" si="702"/>
        <v>130368.74943826706</v>
      </c>
      <c r="T4954">
        <f t="shared" si="694"/>
        <v>49.519999999998717</v>
      </c>
      <c r="U4954" s="1">
        <f>Q4954/MainSheet!$C$22</f>
        <v>1</v>
      </c>
    </row>
    <row r="4955" spans="7:21">
      <c r="G4955">
        <f t="shared" si="695"/>
        <v>49.529999999998715</v>
      </c>
      <c r="H4955">
        <f t="shared" si="696"/>
        <v>198000</v>
      </c>
      <c r="I4955" s="2">
        <f>MIN(MainSheet!$C$10/MainSheet!$C$9,MainSheet!$K$9*60)</f>
        <v>660</v>
      </c>
      <c r="J4955" s="1">
        <f>IF(G4955&gt;MainSheet!$C$11,IF(J4954&gt;=0.999,1,(G4955-MainSheet!$C$11)*I4955/$B$2/60),0)</f>
        <v>1</v>
      </c>
      <c r="K4955" s="1">
        <f>IF(G4955&gt;MainSheet!$C$11+$B$6,IF(K4954&gt;=0.999,1,(G4955-MainSheet!$C$11-$B$6)*I4955/$C$2/60),0)</f>
        <v>1</v>
      </c>
      <c r="L4955" s="1">
        <f>IF(G4955&gt;MainSheet!$C$11+$B$6+$C$6,IF(L4954&gt;=0.999,1,(G4955-MainSheet!$C$11-$B$6-$C$6)*I4955/$D$2/60),0)</f>
        <v>1</v>
      </c>
      <c r="M4955">
        <f t="shared" si="697"/>
        <v>1</v>
      </c>
      <c r="N4955" s="2">
        <f t="shared" si="698"/>
        <v>3721.0526315789471</v>
      </c>
      <c r="O4955">
        <f t="shared" si="701"/>
        <v>977.02127659574455</v>
      </c>
      <c r="P4955">
        <f t="shared" si="699"/>
        <v>192000</v>
      </c>
      <c r="Q4955" s="2">
        <f t="shared" si="700"/>
        <v>196698.0739081747</v>
      </c>
      <c r="R4955">
        <f>Q4955/MainSheet!$C$8*(G4955-G4954)+R4954</f>
        <v>8079.7228948962884</v>
      </c>
      <c r="S4955">
        <f t="shared" si="702"/>
        <v>130401.53245058509</v>
      </c>
      <c r="T4955">
        <f t="shared" si="694"/>
        <v>49.529999999998715</v>
      </c>
      <c r="U4955" s="1">
        <f>Q4955/MainSheet!$C$22</f>
        <v>1</v>
      </c>
    </row>
    <row r="4956" spans="7:21">
      <c r="G4956">
        <f t="shared" si="695"/>
        <v>49.539999999998713</v>
      </c>
      <c r="H4956">
        <f t="shared" si="696"/>
        <v>198000</v>
      </c>
      <c r="I4956" s="2">
        <f>MIN(MainSheet!$C$10/MainSheet!$C$9,MainSheet!$K$9*60)</f>
        <v>660</v>
      </c>
      <c r="J4956" s="1">
        <f>IF(G4956&gt;MainSheet!$C$11,IF(J4955&gt;=0.999,1,(G4956-MainSheet!$C$11)*I4956/$B$2/60),0)</f>
        <v>1</v>
      </c>
      <c r="K4956" s="1">
        <f>IF(G4956&gt;MainSheet!$C$11+$B$6,IF(K4955&gt;=0.999,1,(G4956-MainSheet!$C$11-$B$6)*I4956/$C$2/60),0)</f>
        <v>1</v>
      </c>
      <c r="L4956" s="1">
        <f>IF(G4956&gt;MainSheet!$C$11+$B$6+$C$6,IF(L4955&gt;=0.999,1,(G4956-MainSheet!$C$11-$B$6-$C$6)*I4956/$D$2/60),0)</f>
        <v>1</v>
      </c>
      <c r="M4956">
        <f t="shared" si="697"/>
        <v>1</v>
      </c>
      <c r="N4956" s="2">
        <f t="shared" si="698"/>
        <v>3721.0526315789471</v>
      </c>
      <c r="O4956">
        <f t="shared" si="701"/>
        <v>977.02127659574455</v>
      </c>
      <c r="P4956">
        <f t="shared" si="699"/>
        <v>192000</v>
      </c>
      <c r="Q4956" s="2">
        <f t="shared" si="700"/>
        <v>196698.0739081747</v>
      </c>
      <c r="R4956">
        <f>Q4956/MainSheet!$C$8*(G4956-G4955)+R4955</f>
        <v>8081.7541413871222</v>
      </c>
      <c r="S4956">
        <f t="shared" si="702"/>
        <v>130434.31546290312</v>
      </c>
      <c r="T4956">
        <f t="shared" si="694"/>
        <v>49.539999999998713</v>
      </c>
      <c r="U4956" s="1">
        <f>Q4956/MainSheet!$C$22</f>
        <v>1</v>
      </c>
    </row>
    <row r="4957" spans="7:21">
      <c r="G4957">
        <f t="shared" si="695"/>
        <v>49.549999999998711</v>
      </c>
      <c r="H4957">
        <f t="shared" si="696"/>
        <v>198000</v>
      </c>
      <c r="I4957" s="2">
        <f>MIN(MainSheet!$C$10/MainSheet!$C$9,MainSheet!$K$9*60)</f>
        <v>660</v>
      </c>
      <c r="J4957" s="1">
        <f>IF(G4957&gt;MainSheet!$C$11,IF(J4956&gt;=0.999,1,(G4957-MainSheet!$C$11)*I4957/$B$2/60),0)</f>
        <v>1</v>
      </c>
      <c r="K4957" s="1">
        <f>IF(G4957&gt;MainSheet!$C$11+$B$6,IF(K4956&gt;=0.999,1,(G4957-MainSheet!$C$11-$B$6)*I4957/$C$2/60),0)</f>
        <v>1</v>
      </c>
      <c r="L4957" s="1">
        <f>IF(G4957&gt;MainSheet!$C$11+$B$6+$C$6,IF(L4956&gt;=0.999,1,(G4957-MainSheet!$C$11-$B$6-$C$6)*I4957/$D$2/60),0)</f>
        <v>1</v>
      </c>
      <c r="M4957">
        <f t="shared" si="697"/>
        <v>1</v>
      </c>
      <c r="N4957" s="2">
        <f t="shared" si="698"/>
        <v>3721.0526315789471</v>
      </c>
      <c r="O4957">
        <f t="shared" si="701"/>
        <v>977.02127659574455</v>
      </c>
      <c r="P4957">
        <f t="shared" si="699"/>
        <v>192000</v>
      </c>
      <c r="Q4957" s="2">
        <f t="shared" si="700"/>
        <v>196698.0739081747</v>
      </c>
      <c r="R4957">
        <f>Q4957/MainSheet!$C$8*(G4957-G4956)+R4956</f>
        <v>8083.7853878779561</v>
      </c>
      <c r="S4957">
        <f t="shared" si="702"/>
        <v>130467.09847522115</v>
      </c>
      <c r="T4957">
        <f t="shared" si="694"/>
        <v>49.549999999998711</v>
      </c>
      <c r="U4957" s="1">
        <f>Q4957/MainSheet!$C$22</f>
        <v>1</v>
      </c>
    </row>
    <row r="4958" spans="7:21">
      <c r="G4958">
        <f t="shared" si="695"/>
        <v>49.559999999998709</v>
      </c>
      <c r="H4958">
        <f t="shared" si="696"/>
        <v>198000</v>
      </c>
      <c r="I4958" s="2">
        <f>MIN(MainSheet!$C$10/MainSheet!$C$9,MainSheet!$K$9*60)</f>
        <v>660</v>
      </c>
      <c r="J4958" s="1">
        <f>IF(G4958&gt;MainSheet!$C$11,IF(J4957&gt;=0.999,1,(G4958-MainSheet!$C$11)*I4958/$B$2/60),0)</f>
        <v>1</v>
      </c>
      <c r="K4958" s="1">
        <f>IF(G4958&gt;MainSheet!$C$11+$B$6,IF(K4957&gt;=0.999,1,(G4958-MainSheet!$C$11-$B$6)*I4958/$C$2/60),0)</f>
        <v>1</v>
      </c>
      <c r="L4958" s="1">
        <f>IF(G4958&gt;MainSheet!$C$11+$B$6+$C$6,IF(L4957&gt;=0.999,1,(G4958-MainSheet!$C$11-$B$6-$C$6)*I4958/$D$2/60),0)</f>
        <v>1</v>
      </c>
      <c r="M4958">
        <f t="shared" si="697"/>
        <v>1</v>
      </c>
      <c r="N4958" s="2">
        <f t="shared" si="698"/>
        <v>3721.0526315789471</v>
      </c>
      <c r="O4958">
        <f t="shared" si="701"/>
        <v>977.02127659574455</v>
      </c>
      <c r="P4958">
        <f t="shared" si="699"/>
        <v>192000</v>
      </c>
      <c r="Q4958" s="2">
        <f t="shared" si="700"/>
        <v>196698.0739081747</v>
      </c>
      <c r="R4958">
        <f>Q4958/MainSheet!$C$8*(G4958-G4957)+R4957</f>
        <v>8085.8166343687899</v>
      </c>
      <c r="S4958">
        <f t="shared" si="702"/>
        <v>130499.88148753918</v>
      </c>
      <c r="T4958">
        <f t="shared" si="694"/>
        <v>49.559999999998709</v>
      </c>
      <c r="U4958" s="1">
        <f>Q4958/MainSheet!$C$22</f>
        <v>1</v>
      </c>
    </row>
    <row r="4959" spans="7:21">
      <c r="G4959">
        <f t="shared" si="695"/>
        <v>49.569999999998707</v>
      </c>
      <c r="H4959">
        <f t="shared" si="696"/>
        <v>198000</v>
      </c>
      <c r="I4959" s="2">
        <f>MIN(MainSheet!$C$10/MainSheet!$C$9,MainSheet!$K$9*60)</f>
        <v>660</v>
      </c>
      <c r="J4959" s="1">
        <f>IF(G4959&gt;MainSheet!$C$11,IF(J4958&gt;=0.999,1,(G4959-MainSheet!$C$11)*I4959/$B$2/60),0)</f>
        <v>1</v>
      </c>
      <c r="K4959" s="1">
        <f>IF(G4959&gt;MainSheet!$C$11+$B$6,IF(K4958&gt;=0.999,1,(G4959-MainSheet!$C$11-$B$6)*I4959/$C$2/60),0)</f>
        <v>1</v>
      </c>
      <c r="L4959" s="1">
        <f>IF(G4959&gt;MainSheet!$C$11+$B$6+$C$6,IF(L4958&gt;=0.999,1,(G4959-MainSheet!$C$11-$B$6-$C$6)*I4959/$D$2/60),0)</f>
        <v>1</v>
      </c>
      <c r="M4959">
        <f t="shared" si="697"/>
        <v>1</v>
      </c>
      <c r="N4959" s="2">
        <f t="shared" si="698"/>
        <v>3721.0526315789471</v>
      </c>
      <c r="O4959">
        <f t="shared" si="701"/>
        <v>977.02127659574455</v>
      </c>
      <c r="P4959">
        <f t="shared" si="699"/>
        <v>192000</v>
      </c>
      <c r="Q4959" s="2">
        <f t="shared" si="700"/>
        <v>196698.0739081747</v>
      </c>
      <c r="R4959">
        <f>Q4959/MainSheet!$C$8*(G4959-G4958)+R4958</f>
        <v>8087.8478808596237</v>
      </c>
      <c r="S4959">
        <f t="shared" si="702"/>
        <v>130532.66449985722</v>
      </c>
      <c r="T4959">
        <f t="shared" si="694"/>
        <v>49.569999999998707</v>
      </c>
      <c r="U4959" s="1">
        <f>Q4959/MainSheet!$C$22</f>
        <v>1</v>
      </c>
    </row>
    <row r="4960" spans="7:21">
      <c r="G4960">
        <f t="shared" si="695"/>
        <v>49.579999999998705</v>
      </c>
      <c r="H4960">
        <f t="shared" si="696"/>
        <v>198000</v>
      </c>
      <c r="I4960" s="2">
        <f>MIN(MainSheet!$C$10/MainSheet!$C$9,MainSheet!$K$9*60)</f>
        <v>660</v>
      </c>
      <c r="J4960" s="1">
        <f>IF(G4960&gt;MainSheet!$C$11,IF(J4959&gt;=0.999,1,(G4960-MainSheet!$C$11)*I4960/$B$2/60),0)</f>
        <v>1</v>
      </c>
      <c r="K4960" s="1">
        <f>IF(G4960&gt;MainSheet!$C$11+$B$6,IF(K4959&gt;=0.999,1,(G4960-MainSheet!$C$11-$B$6)*I4960/$C$2/60),0)</f>
        <v>1</v>
      </c>
      <c r="L4960" s="1">
        <f>IF(G4960&gt;MainSheet!$C$11+$B$6+$C$6,IF(L4959&gt;=0.999,1,(G4960-MainSheet!$C$11-$B$6-$C$6)*I4960/$D$2/60),0)</f>
        <v>1</v>
      </c>
      <c r="M4960">
        <f t="shared" si="697"/>
        <v>1</v>
      </c>
      <c r="N4960" s="2">
        <f t="shared" si="698"/>
        <v>3721.0526315789471</v>
      </c>
      <c r="O4960">
        <f t="shared" si="701"/>
        <v>977.02127659574455</v>
      </c>
      <c r="P4960">
        <f t="shared" si="699"/>
        <v>192000</v>
      </c>
      <c r="Q4960" s="2">
        <f t="shared" si="700"/>
        <v>196698.0739081747</v>
      </c>
      <c r="R4960">
        <f>Q4960/MainSheet!$C$8*(G4960-G4959)+R4959</f>
        <v>8089.8791273504576</v>
      </c>
      <c r="S4960">
        <f t="shared" si="702"/>
        <v>130565.44751217525</v>
      </c>
      <c r="T4960">
        <f t="shared" si="694"/>
        <v>49.579999999998705</v>
      </c>
      <c r="U4960" s="1">
        <f>Q4960/MainSheet!$C$22</f>
        <v>1</v>
      </c>
    </row>
    <row r="4961" spans="7:21">
      <c r="G4961">
        <f t="shared" si="695"/>
        <v>49.589999999998703</v>
      </c>
      <c r="H4961">
        <f t="shared" si="696"/>
        <v>198000</v>
      </c>
      <c r="I4961" s="2">
        <f>MIN(MainSheet!$C$10/MainSheet!$C$9,MainSheet!$K$9*60)</f>
        <v>660</v>
      </c>
      <c r="J4961" s="1">
        <f>IF(G4961&gt;MainSheet!$C$11,IF(J4960&gt;=0.999,1,(G4961-MainSheet!$C$11)*I4961/$B$2/60),0)</f>
        <v>1</v>
      </c>
      <c r="K4961" s="1">
        <f>IF(G4961&gt;MainSheet!$C$11+$B$6,IF(K4960&gt;=0.999,1,(G4961-MainSheet!$C$11-$B$6)*I4961/$C$2/60),0)</f>
        <v>1</v>
      </c>
      <c r="L4961" s="1">
        <f>IF(G4961&gt;MainSheet!$C$11+$B$6+$C$6,IF(L4960&gt;=0.999,1,(G4961-MainSheet!$C$11-$B$6-$C$6)*I4961/$D$2/60),0)</f>
        <v>1</v>
      </c>
      <c r="M4961">
        <f t="shared" si="697"/>
        <v>1</v>
      </c>
      <c r="N4961" s="2">
        <f t="shared" si="698"/>
        <v>3721.0526315789471</v>
      </c>
      <c r="O4961">
        <f t="shared" si="701"/>
        <v>977.02127659574455</v>
      </c>
      <c r="P4961">
        <f t="shared" si="699"/>
        <v>192000</v>
      </c>
      <c r="Q4961" s="2">
        <f t="shared" si="700"/>
        <v>196698.0739081747</v>
      </c>
      <c r="R4961">
        <f>Q4961/MainSheet!$C$8*(G4961-G4960)+R4960</f>
        <v>8091.9103738412914</v>
      </c>
      <c r="S4961">
        <f t="shared" si="702"/>
        <v>130598.23052449328</v>
      </c>
      <c r="T4961">
        <f t="shared" si="694"/>
        <v>49.589999999998703</v>
      </c>
      <c r="U4961" s="1">
        <f>Q4961/MainSheet!$C$22</f>
        <v>1</v>
      </c>
    </row>
    <row r="4962" spans="7:21">
      <c r="G4962">
        <f t="shared" si="695"/>
        <v>49.599999999998701</v>
      </c>
      <c r="H4962">
        <f t="shared" si="696"/>
        <v>198000</v>
      </c>
      <c r="I4962" s="2">
        <f>MIN(MainSheet!$C$10/MainSheet!$C$9,MainSheet!$K$9*60)</f>
        <v>660</v>
      </c>
      <c r="J4962" s="1">
        <f>IF(G4962&gt;MainSheet!$C$11,IF(J4961&gt;=0.999,1,(G4962-MainSheet!$C$11)*I4962/$B$2/60),0)</f>
        <v>1</v>
      </c>
      <c r="K4962" s="1">
        <f>IF(G4962&gt;MainSheet!$C$11+$B$6,IF(K4961&gt;=0.999,1,(G4962-MainSheet!$C$11-$B$6)*I4962/$C$2/60),0)</f>
        <v>1</v>
      </c>
      <c r="L4962" s="1">
        <f>IF(G4962&gt;MainSheet!$C$11+$B$6+$C$6,IF(L4961&gt;=0.999,1,(G4962-MainSheet!$C$11-$B$6-$C$6)*I4962/$D$2/60),0)</f>
        <v>1</v>
      </c>
      <c r="M4962">
        <f t="shared" si="697"/>
        <v>1</v>
      </c>
      <c r="N4962" s="2">
        <f t="shared" si="698"/>
        <v>3721.0526315789471</v>
      </c>
      <c r="O4962">
        <f t="shared" si="701"/>
        <v>977.02127659574455</v>
      </c>
      <c r="P4962">
        <f t="shared" si="699"/>
        <v>192000</v>
      </c>
      <c r="Q4962" s="2">
        <f t="shared" si="700"/>
        <v>196698.0739081747</v>
      </c>
      <c r="R4962">
        <f>Q4962/MainSheet!$C$8*(G4962-G4961)+R4961</f>
        <v>8093.9416203321252</v>
      </c>
      <c r="S4962">
        <f t="shared" si="702"/>
        <v>130631.01353681131</v>
      </c>
      <c r="T4962">
        <f t="shared" si="694"/>
        <v>49.599999999998701</v>
      </c>
      <c r="U4962" s="1">
        <f>Q4962/MainSheet!$C$22</f>
        <v>1</v>
      </c>
    </row>
    <row r="4963" spans="7:21">
      <c r="G4963">
        <f t="shared" si="695"/>
        <v>49.609999999998699</v>
      </c>
      <c r="H4963">
        <f t="shared" si="696"/>
        <v>198000</v>
      </c>
      <c r="I4963" s="2">
        <f>MIN(MainSheet!$C$10/MainSheet!$C$9,MainSheet!$K$9*60)</f>
        <v>660</v>
      </c>
      <c r="J4963" s="1">
        <f>IF(G4963&gt;MainSheet!$C$11,IF(J4962&gt;=0.999,1,(G4963-MainSheet!$C$11)*I4963/$B$2/60),0)</f>
        <v>1</v>
      </c>
      <c r="K4963" s="1">
        <f>IF(G4963&gt;MainSheet!$C$11+$B$6,IF(K4962&gt;=0.999,1,(G4963-MainSheet!$C$11-$B$6)*I4963/$C$2/60),0)</f>
        <v>1</v>
      </c>
      <c r="L4963" s="1">
        <f>IF(G4963&gt;MainSheet!$C$11+$B$6+$C$6,IF(L4962&gt;=0.999,1,(G4963-MainSheet!$C$11-$B$6-$C$6)*I4963/$D$2/60),0)</f>
        <v>1</v>
      </c>
      <c r="M4963">
        <f t="shared" si="697"/>
        <v>1</v>
      </c>
      <c r="N4963" s="2">
        <f t="shared" si="698"/>
        <v>3721.0526315789471</v>
      </c>
      <c r="O4963">
        <f t="shared" si="701"/>
        <v>977.02127659574455</v>
      </c>
      <c r="P4963">
        <f t="shared" si="699"/>
        <v>192000</v>
      </c>
      <c r="Q4963" s="2">
        <f t="shared" si="700"/>
        <v>196698.0739081747</v>
      </c>
      <c r="R4963">
        <f>Q4963/MainSheet!$C$8*(G4963-G4962)+R4962</f>
        <v>8095.9728668229591</v>
      </c>
      <c r="S4963">
        <f t="shared" si="702"/>
        <v>130663.79654912934</v>
      </c>
      <c r="T4963">
        <f t="shared" si="694"/>
        <v>49.609999999998699</v>
      </c>
      <c r="U4963" s="1">
        <f>Q4963/MainSheet!$C$22</f>
        <v>1</v>
      </c>
    </row>
    <row r="4964" spans="7:21">
      <c r="G4964">
        <f t="shared" si="695"/>
        <v>49.619999999998697</v>
      </c>
      <c r="H4964">
        <f t="shared" si="696"/>
        <v>198000</v>
      </c>
      <c r="I4964" s="2">
        <f>MIN(MainSheet!$C$10/MainSheet!$C$9,MainSheet!$K$9*60)</f>
        <v>660</v>
      </c>
      <c r="J4964" s="1">
        <f>IF(G4964&gt;MainSheet!$C$11,IF(J4963&gt;=0.999,1,(G4964-MainSheet!$C$11)*I4964/$B$2/60),0)</f>
        <v>1</v>
      </c>
      <c r="K4964" s="1">
        <f>IF(G4964&gt;MainSheet!$C$11+$B$6,IF(K4963&gt;=0.999,1,(G4964-MainSheet!$C$11-$B$6)*I4964/$C$2/60),0)</f>
        <v>1</v>
      </c>
      <c r="L4964" s="1">
        <f>IF(G4964&gt;MainSheet!$C$11+$B$6+$C$6,IF(L4963&gt;=0.999,1,(G4964-MainSheet!$C$11-$B$6-$C$6)*I4964/$D$2/60),0)</f>
        <v>1</v>
      </c>
      <c r="M4964">
        <f t="shared" si="697"/>
        <v>1</v>
      </c>
      <c r="N4964" s="2">
        <f t="shared" si="698"/>
        <v>3721.0526315789471</v>
      </c>
      <c r="O4964">
        <f t="shared" si="701"/>
        <v>977.02127659574455</v>
      </c>
      <c r="P4964">
        <f t="shared" si="699"/>
        <v>192000</v>
      </c>
      <c r="Q4964" s="2">
        <f t="shared" si="700"/>
        <v>196698.0739081747</v>
      </c>
      <c r="R4964">
        <f>Q4964/MainSheet!$C$8*(G4964-G4963)+R4963</f>
        <v>8098.0041133137929</v>
      </c>
      <c r="S4964">
        <f t="shared" si="702"/>
        <v>130696.57956144738</v>
      </c>
      <c r="T4964">
        <f t="shared" si="694"/>
        <v>49.619999999998697</v>
      </c>
      <c r="U4964" s="1">
        <f>Q4964/MainSheet!$C$22</f>
        <v>1</v>
      </c>
    </row>
    <row r="4965" spans="7:21">
      <c r="G4965">
        <f t="shared" si="695"/>
        <v>49.629999999998695</v>
      </c>
      <c r="H4965">
        <f t="shared" si="696"/>
        <v>198000</v>
      </c>
      <c r="I4965" s="2">
        <f>MIN(MainSheet!$C$10/MainSheet!$C$9,MainSheet!$K$9*60)</f>
        <v>660</v>
      </c>
      <c r="J4965" s="1">
        <f>IF(G4965&gt;MainSheet!$C$11,IF(J4964&gt;=0.999,1,(G4965-MainSheet!$C$11)*I4965/$B$2/60),0)</f>
        <v>1</v>
      </c>
      <c r="K4965" s="1">
        <f>IF(G4965&gt;MainSheet!$C$11+$B$6,IF(K4964&gt;=0.999,1,(G4965-MainSheet!$C$11-$B$6)*I4965/$C$2/60),0)</f>
        <v>1</v>
      </c>
      <c r="L4965" s="1">
        <f>IF(G4965&gt;MainSheet!$C$11+$B$6+$C$6,IF(L4964&gt;=0.999,1,(G4965-MainSheet!$C$11-$B$6-$C$6)*I4965/$D$2/60),0)</f>
        <v>1</v>
      </c>
      <c r="M4965">
        <f t="shared" si="697"/>
        <v>1</v>
      </c>
      <c r="N4965" s="2">
        <f t="shared" si="698"/>
        <v>3721.0526315789471</v>
      </c>
      <c r="O4965">
        <f t="shared" si="701"/>
        <v>977.02127659574455</v>
      </c>
      <c r="P4965">
        <f t="shared" si="699"/>
        <v>192000</v>
      </c>
      <c r="Q4965" s="2">
        <f t="shared" si="700"/>
        <v>196698.0739081747</v>
      </c>
      <c r="R4965">
        <f>Q4965/MainSheet!$C$8*(G4965-G4964)+R4964</f>
        <v>8100.0353598046268</v>
      </c>
      <c r="S4965">
        <f t="shared" si="702"/>
        <v>130729.36257376541</v>
      </c>
      <c r="T4965">
        <f t="shared" si="694"/>
        <v>49.629999999998695</v>
      </c>
      <c r="U4965" s="1">
        <f>Q4965/MainSheet!$C$22</f>
        <v>1</v>
      </c>
    </row>
    <row r="4966" spans="7:21">
      <c r="G4966">
        <f t="shared" si="695"/>
        <v>49.639999999998693</v>
      </c>
      <c r="H4966">
        <f t="shared" si="696"/>
        <v>198000</v>
      </c>
      <c r="I4966" s="2">
        <f>MIN(MainSheet!$C$10/MainSheet!$C$9,MainSheet!$K$9*60)</f>
        <v>660</v>
      </c>
      <c r="J4966" s="1">
        <f>IF(G4966&gt;MainSheet!$C$11,IF(J4965&gt;=0.999,1,(G4966-MainSheet!$C$11)*I4966/$B$2/60),0)</f>
        <v>1</v>
      </c>
      <c r="K4966" s="1">
        <f>IF(G4966&gt;MainSheet!$C$11+$B$6,IF(K4965&gt;=0.999,1,(G4966-MainSheet!$C$11-$B$6)*I4966/$C$2/60),0)</f>
        <v>1</v>
      </c>
      <c r="L4966" s="1">
        <f>IF(G4966&gt;MainSheet!$C$11+$B$6+$C$6,IF(L4965&gt;=0.999,1,(G4966-MainSheet!$C$11-$B$6-$C$6)*I4966/$D$2/60),0)</f>
        <v>1</v>
      </c>
      <c r="M4966">
        <f t="shared" si="697"/>
        <v>1</v>
      </c>
      <c r="N4966" s="2">
        <f t="shared" si="698"/>
        <v>3721.0526315789471</v>
      </c>
      <c r="O4966">
        <f t="shared" si="701"/>
        <v>977.02127659574455</v>
      </c>
      <c r="P4966">
        <f t="shared" si="699"/>
        <v>192000</v>
      </c>
      <c r="Q4966" s="2">
        <f t="shared" si="700"/>
        <v>196698.0739081747</v>
      </c>
      <c r="R4966">
        <f>Q4966/MainSheet!$C$8*(G4966-G4965)+R4965</f>
        <v>8102.0666062954606</v>
      </c>
      <c r="S4966">
        <f t="shared" si="702"/>
        <v>130762.14558608344</v>
      </c>
      <c r="T4966">
        <f t="shared" si="694"/>
        <v>49.639999999998693</v>
      </c>
      <c r="U4966" s="1">
        <f>Q4966/MainSheet!$C$22</f>
        <v>1</v>
      </c>
    </row>
    <row r="4967" spans="7:21">
      <c r="G4967">
        <f t="shared" si="695"/>
        <v>49.649999999998691</v>
      </c>
      <c r="H4967">
        <f t="shared" si="696"/>
        <v>198000</v>
      </c>
      <c r="I4967" s="2">
        <f>MIN(MainSheet!$C$10/MainSheet!$C$9,MainSheet!$K$9*60)</f>
        <v>660</v>
      </c>
      <c r="J4967" s="1">
        <f>IF(G4967&gt;MainSheet!$C$11,IF(J4966&gt;=0.999,1,(G4967-MainSheet!$C$11)*I4967/$B$2/60),0)</f>
        <v>1</v>
      </c>
      <c r="K4967" s="1">
        <f>IF(G4967&gt;MainSheet!$C$11+$B$6,IF(K4966&gt;=0.999,1,(G4967-MainSheet!$C$11-$B$6)*I4967/$C$2/60),0)</f>
        <v>1</v>
      </c>
      <c r="L4967" s="1">
        <f>IF(G4967&gt;MainSheet!$C$11+$B$6+$C$6,IF(L4966&gt;=0.999,1,(G4967-MainSheet!$C$11-$B$6-$C$6)*I4967/$D$2/60),0)</f>
        <v>1</v>
      </c>
      <c r="M4967">
        <f t="shared" si="697"/>
        <v>1</v>
      </c>
      <c r="N4967" s="2">
        <f t="shared" si="698"/>
        <v>3721.0526315789471</v>
      </c>
      <c r="O4967">
        <f t="shared" si="701"/>
        <v>977.02127659574455</v>
      </c>
      <c r="P4967">
        <f t="shared" si="699"/>
        <v>192000</v>
      </c>
      <c r="Q4967" s="2">
        <f t="shared" si="700"/>
        <v>196698.0739081747</v>
      </c>
      <c r="R4967">
        <f>Q4967/MainSheet!$C$8*(G4967-G4966)+R4966</f>
        <v>8104.0978527862944</v>
      </c>
      <c r="S4967">
        <f t="shared" si="702"/>
        <v>130794.92859840147</v>
      </c>
      <c r="T4967">
        <f t="shared" si="694"/>
        <v>49.649999999998691</v>
      </c>
      <c r="U4967" s="1">
        <f>Q4967/MainSheet!$C$22</f>
        <v>1</v>
      </c>
    </row>
    <row r="4968" spans="7:21">
      <c r="G4968">
        <f t="shared" si="695"/>
        <v>49.659999999998689</v>
      </c>
      <c r="H4968">
        <f t="shared" si="696"/>
        <v>198000</v>
      </c>
      <c r="I4968" s="2">
        <f>MIN(MainSheet!$C$10/MainSheet!$C$9,MainSheet!$K$9*60)</f>
        <v>660</v>
      </c>
      <c r="J4968" s="1">
        <f>IF(G4968&gt;MainSheet!$C$11,IF(J4967&gt;=0.999,1,(G4968-MainSheet!$C$11)*I4968/$B$2/60),0)</f>
        <v>1</v>
      </c>
      <c r="K4968" s="1">
        <f>IF(G4968&gt;MainSheet!$C$11+$B$6,IF(K4967&gt;=0.999,1,(G4968-MainSheet!$C$11-$B$6)*I4968/$C$2/60),0)</f>
        <v>1</v>
      </c>
      <c r="L4968" s="1">
        <f>IF(G4968&gt;MainSheet!$C$11+$B$6+$C$6,IF(L4967&gt;=0.999,1,(G4968-MainSheet!$C$11-$B$6-$C$6)*I4968/$D$2/60),0)</f>
        <v>1</v>
      </c>
      <c r="M4968">
        <f t="shared" si="697"/>
        <v>1</v>
      </c>
      <c r="N4968" s="2">
        <f t="shared" si="698"/>
        <v>3721.0526315789471</v>
      </c>
      <c r="O4968">
        <f t="shared" si="701"/>
        <v>977.02127659574455</v>
      </c>
      <c r="P4968">
        <f t="shared" si="699"/>
        <v>192000</v>
      </c>
      <c r="Q4968" s="2">
        <f t="shared" si="700"/>
        <v>196698.0739081747</v>
      </c>
      <c r="R4968">
        <f>Q4968/MainSheet!$C$8*(G4968-G4967)+R4967</f>
        <v>8106.1290992771283</v>
      </c>
      <c r="S4968">
        <f t="shared" si="702"/>
        <v>130827.7116107195</v>
      </c>
      <c r="T4968">
        <f t="shared" si="694"/>
        <v>49.659999999998689</v>
      </c>
      <c r="U4968" s="1">
        <f>Q4968/MainSheet!$C$22</f>
        <v>1</v>
      </c>
    </row>
    <row r="4969" spans="7:21">
      <c r="G4969">
        <f t="shared" si="695"/>
        <v>49.669999999998687</v>
      </c>
      <c r="H4969">
        <f t="shared" si="696"/>
        <v>198000</v>
      </c>
      <c r="I4969" s="2">
        <f>MIN(MainSheet!$C$10/MainSheet!$C$9,MainSheet!$K$9*60)</f>
        <v>660</v>
      </c>
      <c r="J4969" s="1">
        <f>IF(G4969&gt;MainSheet!$C$11,IF(J4968&gt;=0.999,1,(G4969-MainSheet!$C$11)*I4969/$B$2/60),0)</f>
        <v>1</v>
      </c>
      <c r="K4969" s="1">
        <f>IF(G4969&gt;MainSheet!$C$11+$B$6,IF(K4968&gt;=0.999,1,(G4969-MainSheet!$C$11-$B$6)*I4969/$C$2/60),0)</f>
        <v>1</v>
      </c>
      <c r="L4969" s="1">
        <f>IF(G4969&gt;MainSheet!$C$11+$B$6+$C$6,IF(L4968&gt;=0.999,1,(G4969-MainSheet!$C$11-$B$6-$C$6)*I4969/$D$2/60),0)</f>
        <v>1</v>
      </c>
      <c r="M4969">
        <f t="shared" si="697"/>
        <v>1</v>
      </c>
      <c r="N4969" s="2">
        <f t="shared" si="698"/>
        <v>3721.0526315789471</v>
      </c>
      <c r="O4969">
        <f t="shared" si="701"/>
        <v>977.02127659574455</v>
      </c>
      <c r="P4969">
        <f t="shared" si="699"/>
        <v>192000</v>
      </c>
      <c r="Q4969" s="2">
        <f t="shared" si="700"/>
        <v>196698.0739081747</v>
      </c>
      <c r="R4969">
        <f>Q4969/MainSheet!$C$8*(G4969-G4968)+R4968</f>
        <v>8108.1603457679621</v>
      </c>
      <c r="S4969">
        <f t="shared" si="702"/>
        <v>130860.49462303754</v>
      </c>
      <c r="T4969">
        <f t="shared" si="694"/>
        <v>49.669999999998687</v>
      </c>
      <c r="U4969" s="1">
        <f>Q4969/MainSheet!$C$22</f>
        <v>1</v>
      </c>
    </row>
    <row r="4970" spans="7:21">
      <c r="G4970">
        <f t="shared" si="695"/>
        <v>49.679999999998685</v>
      </c>
      <c r="H4970">
        <f t="shared" si="696"/>
        <v>198000</v>
      </c>
      <c r="I4970" s="2">
        <f>MIN(MainSheet!$C$10/MainSheet!$C$9,MainSheet!$K$9*60)</f>
        <v>660</v>
      </c>
      <c r="J4970" s="1">
        <f>IF(G4970&gt;MainSheet!$C$11,IF(J4969&gt;=0.999,1,(G4970-MainSheet!$C$11)*I4970/$B$2/60),0)</f>
        <v>1</v>
      </c>
      <c r="K4970" s="1">
        <f>IF(G4970&gt;MainSheet!$C$11+$B$6,IF(K4969&gt;=0.999,1,(G4970-MainSheet!$C$11-$B$6)*I4970/$C$2/60),0)</f>
        <v>1</v>
      </c>
      <c r="L4970" s="1">
        <f>IF(G4970&gt;MainSheet!$C$11+$B$6+$C$6,IF(L4969&gt;=0.999,1,(G4970-MainSheet!$C$11-$B$6-$C$6)*I4970/$D$2/60),0)</f>
        <v>1</v>
      </c>
      <c r="M4970">
        <f t="shared" si="697"/>
        <v>1</v>
      </c>
      <c r="N4970" s="2">
        <f t="shared" si="698"/>
        <v>3721.0526315789471</v>
      </c>
      <c r="O4970">
        <f t="shared" si="701"/>
        <v>977.02127659574455</v>
      </c>
      <c r="P4970">
        <f t="shared" si="699"/>
        <v>192000</v>
      </c>
      <c r="Q4970" s="2">
        <f t="shared" si="700"/>
        <v>196698.0739081747</v>
      </c>
      <c r="R4970">
        <f>Q4970/MainSheet!$C$8*(G4970-G4969)+R4969</f>
        <v>8110.1915922587959</v>
      </c>
      <c r="S4970">
        <f t="shared" si="702"/>
        <v>130893.27763535557</v>
      </c>
      <c r="T4970">
        <f t="shared" si="694"/>
        <v>49.679999999998685</v>
      </c>
      <c r="U4970" s="1">
        <f>Q4970/MainSheet!$C$22</f>
        <v>1</v>
      </c>
    </row>
    <row r="4971" spans="7:21">
      <c r="G4971">
        <f t="shared" si="695"/>
        <v>49.689999999998683</v>
      </c>
      <c r="H4971">
        <f t="shared" si="696"/>
        <v>198000</v>
      </c>
      <c r="I4971" s="2">
        <f>MIN(MainSheet!$C$10/MainSheet!$C$9,MainSheet!$K$9*60)</f>
        <v>660</v>
      </c>
      <c r="J4971" s="1">
        <f>IF(G4971&gt;MainSheet!$C$11,IF(J4970&gt;=0.999,1,(G4971-MainSheet!$C$11)*I4971/$B$2/60),0)</f>
        <v>1</v>
      </c>
      <c r="K4971" s="1">
        <f>IF(G4971&gt;MainSheet!$C$11+$B$6,IF(K4970&gt;=0.999,1,(G4971-MainSheet!$C$11-$B$6)*I4971/$C$2/60),0)</f>
        <v>1</v>
      </c>
      <c r="L4971" s="1">
        <f>IF(G4971&gt;MainSheet!$C$11+$B$6+$C$6,IF(L4970&gt;=0.999,1,(G4971-MainSheet!$C$11-$B$6-$C$6)*I4971/$D$2/60),0)</f>
        <v>1</v>
      </c>
      <c r="M4971">
        <f t="shared" si="697"/>
        <v>1</v>
      </c>
      <c r="N4971" s="2">
        <f t="shared" si="698"/>
        <v>3721.0526315789471</v>
      </c>
      <c r="O4971">
        <f t="shared" si="701"/>
        <v>977.02127659574455</v>
      </c>
      <c r="P4971">
        <f t="shared" si="699"/>
        <v>192000</v>
      </c>
      <c r="Q4971" s="2">
        <f t="shared" si="700"/>
        <v>196698.0739081747</v>
      </c>
      <c r="R4971">
        <f>Q4971/MainSheet!$C$8*(G4971-G4970)+R4970</f>
        <v>8112.2228387496298</v>
      </c>
      <c r="S4971">
        <f t="shared" si="702"/>
        <v>130926.0606476736</v>
      </c>
      <c r="T4971">
        <f t="shared" si="694"/>
        <v>49.689999999998683</v>
      </c>
      <c r="U4971" s="1">
        <f>Q4971/MainSheet!$C$22</f>
        <v>1</v>
      </c>
    </row>
    <row r="4972" spans="7:21">
      <c r="G4972">
        <f t="shared" si="695"/>
        <v>49.699999999998681</v>
      </c>
      <c r="H4972">
        <f t="shared" si="696"/>
        <v>198000</v>
      </c>
      <c r="I4972" s="2">
        <f>MIN(MainSheet!$C$10/MainSheet!$C$9,MainSheet!$K$9*60)</f>
        <v>660</v>
      </c>
      <c r="J4972" s="1">
        <f>IF(G4972&gt;MainSheet!$C$11,IF(J4971&gt;=0.999,1,(G4972-MainSheet!$C$11)*I4972/$B$2/60),0)</f>
        <v>1</v>
      </c>
      <c r="K4972" s="1">
        <f>IF(G4972&gt;MainSheet!$C$11+$B$6,IF(K4971&gt;=0.999,1,(G4972-MainSheet!$C$11-$B$6)*I4972/$C$2/60),0)</f>
        <v>1</v>
      </c>
      <c r="L4972" s="1">
        <f>IF(G4972&gt;MainSheet!$C$11+$B$6+$C$6,IF(L4971&gt;=0.999,1,(G4972-MainSheet!$C$11-$B$6-$C$6)*I4972/$D$2/60),0)</f>
        <v>1</v>
      </c>
      <c r="M4972">
        <f t="shared" si="697"/>
        <v>1</v>
      </c>
      <c r="N4972" s="2">
        <f t="shared" si="698"/>
        <v>3721.0526315789471</v>
      </c>
      <c r="O4972">
        <f t="shared" si="701"/>
        <v>977.02127659574455</v>
      </c>
      <c r="P4972">
        <f t="shared" si="699"/>
        <v>192000</v>
      </c>
      <c r="Q4972" s="2">
        <f t="shared" si="700"/>
        <v>196698.0739081747</v>
      </c>
      <c r="R4972">
        <f>Q4972/MainSheet!$C$8*(G4972-G4971)+R4971</f>
        <v>8114.2540852404636</v>
      </c>
      <c r="S4972">
        <f t="shared" si="702"/>
        <v>130958.84365999163</v>
      </c>
      <c r="T4972">
        <f t="shared" si="694"/>
        <v>49.699999999998681</v>
      </c>
      <c r="U4972" s="1">
        <f>Q4972/MainSheet!$C$22</f>
        <v>1</v>
      </c>
    </row>
    <row r="4973" spans="7:21">
      <c r="G4973">
        <f t="shared" si="695"/>
        <v>49.709999999998679</v>
      </c>
      <c r="H4973">
        <f t="shared" si="696"/>
        <v>198000</v>
      </c>
      <c r="I4973" s="2">
        <f>MIN(MainSheet!$C$10/MainSheet!$C$9,MainSheet!$K$9*60)</f>
        <v>660</v>
      </c>
      <c r="J4973" s="1">
        <f>IF(G4973&gt;MainSheet!$C$11,IF(J4972&gt;=0.999,1,(G4973-MainSheet!$C$11)*I4973/$B$2/60),0)</f>
        <v>1</v>
      </c>
      <c r="K4973" s="1">
        <f>IF(G4973&gt;MainSheet!$C$11+$B$6,IF(K4972&gt;=0.999,1,(G4973-MainSheet!$C$11-$B$6)*I4973/$C$2/60),0)</f>
        <v>1</v>
      </c>
      <c r="L4973" s="1">
        <f>IF(G4973&gt;MainSheet!$C$11+$B$6+$C$6,IF(L4972&gt;=0.999,1,(G4973-MainSheet!$C$11-$B$6-$C$6)*I4973/$D$2/60),0)</f>
        <v>1</v>
      </c>
      <c r="M4973">
        <f t="shared" si="697"/>
        <v>1</v>
      </c>
      <c r="N4973" s="2">
        <f t="shared" si="698"/>
        <v>3721.0526315789471</v>
      </c>
      <c r="O4973">
        <f t="shared" si="701"/>
        <v>977.02127659574455</v>
      </c>
      <c r="P4973">
        <f t="shared" si="699"/>
        <v>192000</v>
      </c>
      <c r="Q4973" s="2">
        <f t="shared" si="700"/>
        <v>196698.0739081747</v>
      </c>
      <c r="R4973">
        <f>Q4973/MainSheet!$C$8*(G4973-G4972)+R4972</f>
        <v>8116.2853317312974</v>
      </c>
      <c r="S4973">
        <f t="shared" si="702"/>
        <v>130991.62667230966</v>
      </c>
      <c r="T4973">
        <f t="shared" si="694"/>
        <v>49.709999999998679</v>
      </c>
      <c r="U4973" s="1">
        <f>Q4973/MainSheet!$C$22</f>
        <v>1</v>
      </c>
    </row>
    <row r="4974" spans="7:21">
      <c r="G4974">
        <f t="shared" si="695"/>
        <v>49.719999999998677</v>
      </c>
      <c r="H4974">
        <f t="shared" si="696"/>
        <v>198000</v>
      </c>
      <c r="I4974" s="2">
        <f>MIN(MainSheet!$C$10/MainSheet!$C$9,MainSheet!$K$9*60)</f>
        <v>660</v>
      </c>
      <c r="J4974" s="1">
        <f>IF(G4974&gt;MainSheet!$C$11,IF(J4973&gt;=0.999,1,(G4974-MainSheet!$C$11)*I4974/$B$2/60),0)</f>
        <v>1</v>
      </c>
      <c r="K4974" s="1">
        <f>IF(G4974&gt;MainSheet!$C$11+$B$6,IF(K4973&gt;=0.999,1,(G4974-MainSheet!$C$11-$B$6)*I4974/$C$2/60),0)</f>
        <v>1</v>
      </c>
      <c r="L4974" s="1">
        <f>IF(G4974&gt;MainSheet!$C$11+$B$6+$C$6,IF(L4973&gt;=0.999,1,(G4974-MainSheet!$C$11-$B$6-$C$6)*I4974/$D$2/60),0)</f>
        <v>1</v>
      </c>
      <c r="M4974">
        <f t="shared" si="697"/>
        <v>1</v>
      </c>
      <c r="N4974" s="2">
        <f t="shared" si="698"/>
        <v>3721.0526315789471</v>
      </c>
      <c r="O4974">
        <f t="shared" si="701"/>
        <v>977.02127659574455</v>
      </c>
      <c r="P4974">
        <f t="shared" si="699"/>
        <v>192000</v>
      </c>
      <c r="Q4974" s="2">
        <f t="shared" si="700"/>
        <v>196698.0739081747</v>
      </c>
      <c r="R4974">
        <f>Q4974/MainSheet!$C$8*(G4974-G4973)+R4973</f>
        <v>8118.3165782221313</v>
      </c>
      <c r="S4974">
        <f t="shared" si="702"/>
        <v>131024.4096846277</v>
      </c>
      <c r="T4974">
        <f t="shared" si="694"/>
        <v>49.719999999998677</v>
      </c>
      <c r="U4974" s="1">
        <f>Q4974/MainSheet!$C$22</f>
        <v>1</v>
      </c>
    </row>
    <row r="4975" spans="7:21">
      <c r="G4975">
        <f t="shared" si="695"/>
        <v>49.729999999998675</v>
      </c>
      <c r="H4975">
        <f t="shared" si="696"/>
        <v>198000</v>
      </c>
      <c r="I4975" s="2">
        <f>MIN(MainSheet!$C$10/MainSheet!$C$9,MainSheet!$K$9*60)</f>
        <v>660</v>
      </c>
      <c r="J4975" s="1">
        <f>IF(G4975&gt;MainSheet!$C$11,IF(J4974&gt;=0.999,1,(G4975-MainSheet!$C$11)*I4975/$B$2/60),0)</f>
        <v>1</v>
      </c>
      <c r="K4975" s="1">
        <f>IF(G4975&gt;MainSheet!$C$11+$B$6,IF(K4974&gt;=0.999,1,(G4975-MainSheet!$C$11-$B$6)*I4975/$C$2/60),0)</f>
        <v>1</v>
      </c>
      <c r="L4975" s="1">
        <f>IF(G4975&gt;MainSheet!$C$11+$B$6+$C$6,IF(L4974&gt;=0.999,1,(G4975-MainSheet!$C$11-$B$6-$C$6)*I4975/$D$2/60),0)</f>
        <v>1</v>
      </c>
      <c r="M4975">
        <f t="shared" si="697"/>
        <v>1</v>
      </c>
      <c r="N4975" s="2">
        <f t="shared" si="698"/>
        <v>3721.0526315789471</v>
      </c>
      <c r="O4975">
        <f t="shared" si="701"/>
        <v>977.02127659574455</v>
      </c>
      <c r="P4975">
        <f t="shared" si="699"/>
        <v>192000</v>
      </c>
      <c r="Q4975" s="2">
        <f t="shared" si="700"/>
        <v>196698.0739081747</v>
      </c>
      <c r="R4975">
        <f>Q4975/MainSheet!$C$8*(G4975-G4974)+R4974</f>
        <v>8120.3478247129651</v>
      </c>
      <c r="S4975">
        <f t="shared" si="702"/>
        <v>131057.19269694573</v>
      </c>
      <c r="T4975">
        <f t="shared" si="694"/>
        <v>49.729999999998675</v>
      </c>
      <c r="U4975" s="1">
        <f>Q4975/MainSheet!$C$22</f>
        <v>1</v>
      </c>
    </row>
    <row r="4976" spans="7:21">
      <c r="G4976">
        <f t="shared" si="695"/>
        <v>49.739999999998673</v>
      </c>
      <c r="H4976">
        <f t="shared" si="696"/>
        <v>198000</v>
      </c>
      <c r="I4976" s="2">
        <f>MIN(MainSheet!$C$10/MainSheet!$C$9,MainSheet!$K$9*60)</f>
        <v>660</v>
      </c>
      <c r="J4976" s="1">
        <f>IF(G4976&gt;MainSheet!$C$11,IF(J4975&gt;=0.999,1,(G4976-MainSheet!$C$11)*I4976/$B$2/60),0)</f>
        <v>1</v>
      </c>
      <c r="K4976" s="1">
        <f>IF(G4976&gt;MainSheet!$C$11+$B$6,IF(K4975&gt;=0.999,1,(G4976-MainSheet!$C$11-$B$6)*I4976/$C$2/60),0)</f>
        <v>1</v>
      </c>
      <c r="L4976" s="1">
        <f>IF(G4976&gt;MainSheet!$C$11+$B$6+$C$6,IF(L4975&gt;=0.999,1,(G4976-MainSheet!$C$11-$B$6-$C$6)*I4976/$D$2/60),0)</f>
        <v>1</v>
      </c>
      <c r="M4976">
        <f t="shared" si="697"/>
        <v>1</v>
      </c>
      <c r="N4976" s="2">
        <f t="shared" si="698"/>
        <v>3721.0526315789471</v>
      </c>
      <c r="O4976">
        <f t="shared" si="701"/>
        <v>977.02127659574455</v>
      </c>
      <c r="P4976">
        <f t="shared" si="699"/>
        <v>192000</v>
      </c>
      <c r="Q4976" s="2">
        <f t="shared" si="700"/>
        <v>196698.0739081747</v>
      </c>
      <c r="R4976">
        <f>Q4976/MainSheet!$C$8*(G4976-G4975)+R4975</f>
        <v>8122.379071203799</v>
      </c>
      <c r="S4976">
        <f t="shared" si="702"/>
        <v>131089.97570926376</v>
      </c>
      <c r="T4976">
        <f t="shared" si="694"/>
        <v>49.739999999998673</v>
      </c>
      <c r="U4976" s="1">
        <f>Q4976/MainSheet!$C$22</f>
        <v>1</v>
      </c>
    </row>
    <row r="4977" spans="7:21">
      <c r="G4977">
        <f t="shared" si="695"/>
        <v>49.749999999998671</v>
      </c>
      <c r="H4977">
        <f t="shared" si="696"/>
        <v>198000</v>
      </c>
      <c r="I4977" s="2">
        <f>MIN(MainSheet!$C$10/MainSheet!$C$9,MainSheet!$K$9*60)</f>
        <v>660</v>
      </c>
      <c r="J4977" s="1">
        <f>IF(G4977&gt;MainSheet!$C$11,IF(J4976&gt;=0.999,1,(G4977-MainSheet!$C$11)*I4977/$B$2/60),0)</f>
        <v>1</v>
      </c>
      <c r="K4977" s="1">
        <f>IF(G4977&gt;MainSheet!$C$11+$B$6,IF(K4976&gt;=0.999,1,(G4977-MainSheet!$C$11-$B$6)*I4977/$C$2/60),0)</f>
        <v>1</v>
      </c>
      <c r="L4977" s="1">
        <f>IF(G4977&gt;MainSheet!$C$11+$B$6+$C$6,IF(L4976&gt;=0.999,1,(G4977-MainSheet!$C$11-$B$6-$C$6)*I4977/$D$2/60),0)</f>
        <v>1</v>
      </c>
      <c r="M4977">
        <f t="shared" si="697"/>
        <v>1</v>
      </c>
      <c r="N4977" s="2">
        <f t="shared" si="698"/>
        <v>3721.0526315789471</v>
      </c>
      <c r="O4977">
        <f t="shared" si="701"/>
        <v>977.02127659574455</v>
      </c>
      <c r="P4977">
        <f t="shared" si="699"/>
        <v>192000</v>
      </c>
      <c r="Q4977" s="2">
        <f t="shared" si="700"/>
        <v>196698.0739081747</v>
      </c>
      <c r="R4977">
        <f>Q4977/MainSheet!$C$8*(G4977-G4976)+R4976</f>
        <v>8124.4103176946328</v>
      </c>
      <c r="S4977">
        <f t="shared" si="702"/>
        <v>131122.75872158178</v>
      </c>
      <c r="T4977">
        <f t="shared" si="694"/>
        <v>49.749999999998671</v>
      </c>
      <c r="U4977" s="1">
        <f>Q4977/MainSheet!$C$22</f>
        <v>1</v>
      </c>
    </row>
    <row r="4978" spans="7:21">
      <c r="G4978">
        <f t="shared" si="695"/>
        <v>49.759999999998669</v>
      </c>
      <c r="H4978">
        <f t="shared" si="696"/>
        <v>198000</v>
      </c>
      <c r="I4978" s="2">
        <f>MIN(MainSheet!$C$10/MainSheet!$C$9,MainSheet!$K$9*60)</f>
        <v>660</v>
      </c>
      <c r="J4978" s="1">
        <f>IF(G4978&gt;MainSheet!$C$11,IF(J4977&gt;=0.999,1,(G4978-MainSheet!$C$11)*I4978/$B$2/60),0)</f>
        <v>1</v>
      </c>
      <c r="K4978" s="1">
        <f>IF(G4978&gt;MainSheet!$C$11+$B$6,IF(K4977&gt;=0.999,1,(G4978-MainSheet!$C$11-$B$6)*I4978/$C$2/60),0)</f>
        <v>1</v>
      </c>
      <c r="L4978" s="1">
        <f>IF(G4978&gt;MainSheet!$C$11+$B$6+$C$6,IF(L4977&gt;=0.999,1,(G4978-MainSheet!$C$11-$B$6-$C$6)*I4978/$D$2/60),0)</f>
        <v>1</v>
      </c>
      <c r="M4978">
        <f t="shared" si="697"/>
        <v>1</v>
      </c>
      <c r="N4978" s="2">
        <f t="shared" si="698"/>
        <v>3721.0526315789471</v>
      </c>
      <c r="O4978">
        <f t="shared" si="701"/>
        <v>977.02127659574455</v>
      </c>
      <c r="P4978">
        <f t="shared" si="699"/>
        <v>192000</v>
      </c>
      <c r="Q4978" s="2">
        <f t="shared" si="700"/>
        <v>196698.0739081747</v>
      </c>
      <c r="R4978">
        <f>Q4978/MainSheet!$C$8*(G4978-G4977)+R4977</f>
        <v>8126.4415641854666</v>
      </c>
      <c r="S4978">
        <f t="shared" si="702"/>
        <v>131155.54173389979</v>
      </c>
      <c r="T4978">
        <f t="shared" si="694"/>
        <v>49.759999999998669</v>
      </c>
      <c r="U4978" s="1">
        <f>Q4978/MainSheet!$C$22</f>
        <v>1</v>
      </c>
    </row>
    <row r="4979" spans="7:21">
      <c r="G4979">
        <f t="shared" si="695"/>
        <v>49.769999999998667</v>
      </c>
      <c r="H4979">
        <f t="shared" si="696"/>
        <v>198000</v>
      </c>
      <c r="I4979" s="2">
        <f>MIN(MainSheet!$C$10/MainSheet!$C$9,MainSheet!$K$9*60)</f>
        <v>660</v>
      </c>
      <c r="J4979" s="1">
        <f>IF(G4979&gt;MainSheet!$C$11,IF(J4978&gt;=0.999,1,(G4979-MainSheet!$C$11)*I4979/$B$2/60),0)</f>
        <v>1</v>
      </c>
      <c r="K4979" s="1">
        <f>IF(G4979&gt;MainSheet!$C$11+$B$6,IF(K4978&gt;=0.999,1,(G4979-MainSheet!$C$11-$B$6)*I4979/$C$2/60),0)</f>
        <v>1</v>
      </c>
      <c r="L4979" s="1">
        <f>IF(G4979&gt;MainSheet!$C$11+$B$6+$C$6,IF(L4978&gt;=0.999,1,(G4979-MainSheet!$C$11-$B$6-$C$6)*I4979/$D$2/60),0)</f>
        <v>1</v>
      </c>
      <c r="M4979">
        <f t="shared" si="697"/>
        <v>1</v>
      </c>
      <c r="N4979" s="2">
        <f t="shared" si="698"/>
        <v>3721.0526315789471</v>
      </c>
      <c r="O4979">
        <f t="shared" si="701"/>
        <v>977.02127659574455</v>
      </c>
      <c r="P4979">
        <f t="shared" si="699"/>
        <v>192000</v>
      </c>
      <c r="Q4979" s="2">
        <f t="shared" si="700"/>
        <v>196698.0739081747</v>
      </c>
      <c r="R4979">
        <f>Q4979/MainSheet!$C$8*(G4979-G4978)+R4978</f>
        <v>8128.4728106763005</v>
      </c>
      <c r="S4979">
        <f t="shared" si="702"/>
        <v>131188.32474621781</v>
      </c>
      <c r="T4979">
        <f t="shared" si="694"/>
        <v>49.769999999998667</v>
      </c>
      <c r="U4979" s="1">
        <f>Q4979/MainSheet!$C$22</f>
        <v>1</v>
      </c>
    </row>
    <row r="4980" spans="7:21">
      <c r="G4980">
        <f t="shared" si="695"/>
        <v>49.779999999998665</v>
      </c>
      <c r="H4980">
        <f t="shared" si="696"/>
        <v>198000</v>
      </c>
      <c r="I4980" s="2">
        <f>MIN(MainSheet!$C$10/MainSheet!$C$9,MainSheet!$K$9*60)</f>
        <v>660</v>
      </c>
      <c r="J4980" s="1">
        <f>IF(G4980&gt;MainSheet!$C$11,IF(J4979&gt;=0.999,1,(G4980-MainSheet!$C$11)*I4980/$B$2/60),0)</f>
        <v>1</v>
      </c>
      <c r="K4980" s="1">
        <f>IF(G4980&gt;MainSheet!$C$11+$B$6,IF(K4979&gt;=0.999,1,(G4980-MainSheet!$C$11-$B$6)*I4980/$C$2/60),0)</f>
        <v>1</v>
      </c>
      <c r="L4980" s="1">
        <f>IF(G4980&gt;MainSheet!$C$11+$B$6+$C$6,IF(L4979&gt;=0.999,1,(G4980-MainSheet!$C$11-$B$6-$C$6)*I4980/$D$2/60),0)</f>
        <v>1</v>
      </c>
      <c r="M4980">
        <f t="shared" si="697"/>
        <v>1</v>
      </c>
      <c r="N4980" s="2">
        <f t="shared" si="698"/>
        <v>3721.0526315789471</v>
      </c>
      <c r="O4980">
        <f t="shared" si="701"/>
        <v>977.02127659574455</v>
      </c>
      <c r="P4980">
        <f t="shared" si="699"/>
        <v>192000</v>
      </c>
      <c r="Q4980" s="2">
        <f t="shared" si="700"/>
        <v>196698.0739081747</v>
      </c>
      <c r="R4980">
        <f>Q4980/MainSheet!$C$8*(G4980-G4979)+R4979</f>
        <v>8130.5040571671343</v>
      </c>
      <c r="S4980">
        <f t="shared" si="702"/>
        <v>131221.10775853583</v>
      </c>
      <c r="T4980">
        <f t="shared" si="694"/>
        <v>49.779999999998665</v>
      </c>
      <c r="U4980" s="1">
        <f>Q4980/MainSheet!$C$22</f>
        <v>1</v>
      </c>
    </row>
    <row r="4981" spans="7:21">
      <c r="G4981">
        <f t="shared" si="695"/>
        <v>49.789999999998663</v>
      </c>
      <c r="H4981">
        <f t="shared" si="696"/>
        <v>198000</v>
      </c>
      <c r="I4981" s="2">
        <f>MIN(MainSheet!$C$10/MainSheet!$C$9,MainSheet!$K$9*60)</f>
        <v>660</v>
      </c>
      <c r="J4981" s="1">
        <f>IF(G4981&gt;MainSheet!$C$11,IF(J4980&gt;=0.999,1,(G4981-MainSheet!$C$11)*I4981/$B$2/60),0)</f>
        <v>1</v>
      </c>
      <c r="K4981" s="1">
        <f>IF(G4981&gt;MainSheet!$C$11+$B$6,IF(K4980&gt;=0.999,1,(G4981-MainSheet!$C$11-$B$6)*I4981/$C$2/60),0)</f>
        <v>1</v>
      </c>
      <c r="L4981" s="1">
        <f>IF(G4981&gt;MainSheet!$C$11+$B$6+$C$6,IF(L4980&gt;=0.999,1,(G4981-MainSheet!$C$11-$B$6-$C$6)*I4981/$D$2/60),0)</f>
        <v>1</v>
      </c>
      <c r="M4981">
        <f t="shared" si="697"/>
        <v>1</v>
      </c>
      <c r="N4981" s="2">
        <f t="shared" si="698"/>
        <v>3721.0526315789471</v>
      </c>
      <c r="O4981">
        <f t="shared" si="701"/>
        <v>977.02127659574455</v>
      </c>
      <c r="P4981">
        <f t="shared" si="699"/>
        <v>192000</v>
      </c>
      <c r="Q4981" s="2">
        <f t="shared" si="700"/>
        <v>196698.0739081747</v>
      </c>
      <c r="R4981">
        <f>Q4981/MainSheet!$C$8*(G4981-G4980)+R4980</f>
        <v>8132.5353036579681</v>
      </c>
      <c r="S4981">
        <f t="shared" si="702"/>
        <v>131253.89077085385</v>
      </c>
      <c r="T4981">
        <f t="shared" si="694"/>
        <v>49.789999999998663</v>
      </c>
      <c r="U4981" s="1">
        <f>Q4981/MainSheet!$C$22</f>
        <v>1</v>
      </c>
    </row>
    <row r="4982" spans="7:21">
      <c r="G4982">
        <f t="shared" si="695"/>
        <v>49.799999999998661</v>
      </c>
      <c r="H4982">
        <f t="shared" si="696"/>
        <v>198000</v>
      </c>
      <c r="I4982" s="2">
        <f>MIN(MainSheet!$C$10/MainSheet!$C$9,MainSheet!$K$9*60)</f>
        <v>660</v>
      </c>
      <c r="J4982" s="1">
        <f>IF(G4982&gt;MainSheet!$C$11,IF(J4981&gt;=0.999,1,(G4982-MainSheet!$C$11)*I4982/$B$2/60),0)</f>
        <v>1</v>
      </c>
      <c r="K4982" s="1">
        <f>IF(G4982&gt;MainSheet!$C$11+$B$6,IF(K4981&gt;=0.999,1,(G4982-MainSheet!$C$11-$B$6)*I4982/$C$2/60),0)</f>
        <v>1</v>
      </c>
      <c r="L4982" s="1">
        <f>IF(G4982&gt;MainSheet!$C$11+$B$6+$C$6,IF(L4981&gt;=0.999,1,(G4982-MainSheet!$C$11-$B$6-$C$6)*I4982/$D$2/60),0)</f>
        <v>1</v>
      </c>
      <c r="M4982">
        <f t="shared" si="697"/>
        <v>1</v>
      </c>
      <c r="N4982" s="2">
        <f t="shared" si="698"/>
        <v>3721.0526315789471</v>
      </c>
      <c r="O4982">
        <f t="shared" si="701"/>
        <v>977.02127659574455</v>
      </c>
      <c r="P4982">
        <f t="shared" si="699"/>
        <v>192000</v>
      </c>
      <c r="Q4982" s="2">
        <f t="shared" si="700"/>
        <v>196698.0739081747</v>
      </c>
      <c r="R4982">
        <f>Q4982/MainSheet!$C$8*(G4982-G4981)+R4981</f>
        <v>8134.566550148802</v>
      </c>
      <c r="S4982">
        <f t="shared" si="702"/>
        <v>131286.67378317186</v>
      </c>
      <c r="T4982">
        <f t="shared" si="694"/>
        <v>49.799999999998661</v>
      </c>
      <c r="U4982" s="1">
        <f>Q4982/MainSheet!$C$22</f>
        <v>1</v>
      </c>
    </row>
    <row r="4983" spans="7:21">
      <c r="G4983">
        <f t="shared" si="695"/>
        <v>49.809999999998659</v>
      </c>
      <c r="H4983">
        <f t="shared" si="696"/>
        <v>198000</v>
      </c>
      <c r="I4983" s="2">
        <f>MIN(MainSheet!$C$10/MainSheet!$C$9,MainSheet!$K$9*60)</f>
        <v>660</v>
      </c>
      <c r="J4983" s="1">
        <f>IF(G4983&gt;MainSheet!$C$11,IF(J4982&gt;=0.999,1,(G4983-MainSheet!$C$11)*I4983/$B$2/60),0)</f>
        <v>1</v>
      </c>
      <c r="K4983" s="1">
        <f>IF(G4983&gt;MainSheet!$C$11+$B$6,IF(K4982&gt;=0.999,1,(G4983-MainSheet!$C$11-$B$6)*I4983/$C$2/60),0)</f>
        <v>1</v>
      </c>
      <c r="L4983" s="1">
        <f>IF(G4983&gt;MainSheet!$C$11+$B$6+$C$6,IF(L4982&gt;=0.999,1,(G4983-MainSheet!$C$11-$B$6-$C$6)*I4983/$D$2/60),0)</f>
        <v>1</v>
      </c>
      <c r="M4983">
        <f t="shared" si="697"/>
        <v>1</v>
      </c>
      <c r="N4983" s="2">
        <f t="shared" si="698"/>
        <v>3721.0526315789471</v>
      </c>
      <c r="O4983">
        <f t="shared" si="701"/>
        <v>977.02127659574455</v>
      </c>
      <c r="P4983">
        <f t="shared" si="699"/>
        <v>192000</v>
      </c>
      <c r="Q4983" s="2">
        <f t="shared" si="700"/>
        <v>196698.0739081747</v>
      </c>
      <c r="R4983">
        <f>Q4983/MainSheet!$C$8*(G4983-G4982)+R4982</f>
        <v>8136.5977966396358</v>
      </c>
      <c r="S4983">
        <f t="shared" si="702"/>
        <v>131319.45679548988</v>
      </c>
      <c r="T4983">
        <f t="shared" si="694"/>
        <v>49.809999999998659</v>
      </c>
      <c r="U4983" s="1">
        <f>Q4983/MainSheet!$C$22</f>
        <v>1</v>
      </c>
    </row>
    <row r="4984" spans="7:21">
      <c r="G4984">
        <f t="shared" si="695"/>
        <v>49.819999999998657</v>
      </c>
      <c r="H4984">
        <f t="shared" si="696"/>
        <v>198000</v>
      </c>
      <c r="I4984" s="2">
        <f>MIN(MainSheet!$C$10/MainSheet!$C$9,MainSheet!$K$9*60)</f>
        <v>660</v>
      </c>
      <c r="J4984" s="1">
        <f>IF(G4984&gt;MainSheet!$C$11,IF(J4983&gt;=0.999,1,(G4984-MainSheet!$C$11)*I4984/$B$2/60),0)</f>
        <v>1</v>
      </c>
      <c r="K4984" s="1">
        <f>IF(G4984&gt;MainSheet!$C$11+$B$6,IF(K4983&gt;=0.999,1,(G4984-MainSheet!$C$11-$B$6)*I4984/$C$2/60),0)</f>
        <v>1</v>
      </c>
      <c r="L4984" s="1">
        <f>IF(G4984&gt;MainSheet!$C$11+$B$6+$C$6,IF(L4983&gt;=0.999,1,(G4984-MainSheet!$C$11-$B$6-$C$6)*I4984/$D$2/60),0)</f>
        <v>1</v>
      </c>
      <c r="M4984">
        <f t="shared" si="697"/>
        <v>1</v>
      </c>
      <c r="N4984" s="2">
        <f t="shared" si="698"/>
        <v>3721.0526315789471</v>
      </c>
      <c r="O4984">
        <f t="shared" si="701"/>
        <v>977.02127659574455</v>
      </c>
      <c r="P4984">
        <f t="shared" si="699"/>
        <v>192000</v>
      </c>
      <c r="Q4984" s="2">
        <f t="shared" si="700"/>
        <v>196698.0739081747</v>
      </c>
      <c r="R4984">
        <f>Q4984/MainSheet!$C$8*(G4984-G4983)+R4983</f>
        <v>8138.6290431304697</v>
      </c>
      <c r="S4984">
        <f t="shared" si="702"/>
        <v>131352.2398078079</v>
      </c>
      <c r="T4984">
        <f t="shared" si="694"/>
        <v>49.819999999998657</v>
      </c>
      <c r="U4984" s="1">
        <f>Q4984/MainSheet!$C$22</f>
        <v>1</v>
      </c>
    </row>
    <row r="4985" spans="7:21">
      <c r="G4985">
        <f t="shared" si="695"/>
        <v>49.829999999998655</v>
      </c>
      <c r="H4985">
        <f t="shared" si="696"/>
        <v>198000</v>
      </c>
      <c r="I4985" s="2">
        <f>MIN(MainSheet!$C$10/MainSheet!$C$9,MainSheet!$K$9*60)</f>
        <v>660</v>
      </c>
      <c r="J4985" s="1">
        <f>IF(G4985&gt;MainSheet!$C$11,IF(J4984&gt;=0.999,1,(G4985-MainSheet!$C$11)*I4985/$B$2/60),0)</f>
        <v>1</v>
      </c>
      <c r="K4985" s="1">
        <f>IF(G4985&gt;MainSheet!$C$11+$B$6,IF(K4984&gt;=0.999,1,(G4985-MainSheet!$C$11-$B$6)*I4985/$C$2/60),0)</f>
        <v>1</v>
      </c>
      <c r="L4985" s="1">
        <f>IF(G4985&gt;MainSheet!$C$11+$B$6+$C$6,IF(L4984&gt;=0.999,1,(G4985-MainSheet!$C$11-$B$6-$C$6)*I4985/$D$2/60),0)</f>
        <v>1</v>
      </c>
      <c r="M4985">
        <f t="shared" si="697"/>
        <v>1</v>
      </c>
      <c r="N4985" s="2">
        <f t="shared" si="698"/>
        <v>3721.0526315789471</v>
      </c>
      <c r="O4985">
        <f t="shared" si="701"/>
        <v>977.02127659574455</v>
      </c>
      <c r="P4985">
        <f t="shared" si="699"/>
        <v>192000</v>
      </c>
      <c r="Q4985" s="2">
        <f t="shared" si="700"/>
        <v>196698.0739081747</v>
      </c>
      <c r="R4985">
        <f>Q4985/MainSheet!$C$8*(G4985-G4984)+R4984</f>
        <v>8140.6602896213035</v>
      </c>
      <c r="S4985">
        <f t="shared" si="702"/>
        <v>131385.02282012592</v>
      </c>
      <c r="T4985">
        <f t="shared" si="694"/>
        <v>49.829999999998655</v>
      </c>
      <c r="U4985" s="1">
        <f>Q4985/MainSheet!$C$22</f>
        <v>1</v>
      </c>
    </row>
    <row r="4986" spans="7:21">
      <c r="G4986">
        <f t="shared" si="695"/>
        <v>49.839999999998653</v>
      </c>
      <c r="H4986">
        <f t="shared" si="696"/>
        <v>198000</v>
      </c>
      <c r="I4986" s="2">
        <f>MIN(MainSheet!$C$10/MainSheet!$C$9,MainSheet!$K$9*60)</f>
        <v>660</v>
      </c>
      <c r="J4986" s="1">
        <f>IF(G4986&gt;MainSheet!$C$11,IF(J4985&gt;=0.999,1,(G4986-MainSheet!$C$11)*I4986/$B$2/60),0)</f>
        <v>1</v>
      </c>
      <c r="K4986" s="1">
        <f>IF(G4986&gt;MainSheet!$C$11+$B$6,IF(K4985&gt;=0.999,1,(G4986-MainSheet!$C$11-$B$6)*I4986/$C$2/60),0)</f>
        <v>1</v>
      </c>
      <c r="L4986" s="1">
        <f>IF(G4986&gt;MainSheet!$C$11+$B$6+$C$6,IF(L4985&gt;=0.999,1,(G4986-MainSheet!$C$11-$B$6-$C$6)*I4986/$D$2/60),0)</f>
        <v>1</v>
      </c>
      <c r="M4986">
        <f t="shared" si="697"/>
        <v>1</v>
      </c>
      <c r="N4986" s="2">
        <f t="shared" si="698"/>
        <v>3721.0526315789471</v>
      </c>
      <c r="O4986">
        <f t="shared" si="701"/>
        <v>977.02127659574455</v>
      </c>
      <c r="P4986">
        <f t="shared" si="699"/>
        <v>192000</v>
      </c>
      <c r="Q4986" s="2">
        <f t="shared" si="700"/>
        <v>196698.0739081747</v>
      </c>
      <c r="R4986">
        <f>Q4986/MainSheet!$C$8*(G4986-G4985)+R4985</f>
        <v>8142.6915361121373</v>
      </c>
      <c r="S4986">
        <f t="shared" si="702"/>
        <v>131417.80583244393</v>
      </c>
      <c r="T4986">
        <f t="shared" si="694"/>
        <v>49.839999999998653</v>
      </c>
      <c r="U4986" s="1">
        <f>Q4986/MainSheet!$C$22</f>
        <v>1</v>
      </c>
    </row>
    <row r="4987" spans="7:21">
      <c r="G4987">
        <f t="shared" si="695"/>
        <v>49.849999999998651</v>
      </c>
      <c r="H4987">
        <f t="shared" si="696"/>
        <v>198000</v>
      </c>
      <c r="I4987" s="2">
        <f>MIN(MainSheet!$C$10/MainSheet!$C$9,MainSheet!$K$9*60)</f>
        <v>660</v>
      </c>
      <c r="J4987" s="1">
        <f>IF(G4987&gt;MainSheet!$C$11,IF(J4986&gt;=0.999,1,(G4987-MainSheet!$C$11)*I4987/$B$2/60),0)</f>
        <v>1</v>
      </c>
      <c r="K4987" s="1">
        <f>IF(G4987&gt;MainSheet!$C$11+$B$6,IF(K4986&gt;=0.999,1,(G4987-MainSheet!$C$11-$B$6)*I4987/$C$2/60),0)</f>
        <v>1</v>
      </c>
      <c r="L4987" s="1">
        <f>IF(G4987&gt;MainSheet!$C$11+$B$6+$C$6,IF(L4986&gt;=0.999,1,(G4987-MainSheet!$C$11-$B$6-$C$6)*I4987/$D$2/60),0)</f>
        <v>1</v>
      </c>
      <c r="M4987">
        <f t="shared" si="697"/>
        <v>1</v>
      </c>
      <c r="N4987" s="2">
        <f t="shared" si="698"/>
        <v>3721.0526315789471</v>
      </c>
      <c r="O4987">
        <f t="shared" si="701"/>
        <v>977.02127659574455</v>
      </c>
      <c r="P4987">
        <f t="shared" si="699"/>
        <v>192000</v>
      </c>
      <c r="Q4987" s="2">
        <f t="shared" si="700"/>
        <v>196698.0739081747</v>
      </c>
      <c r="R4987">
        <f>Q4987/MainSheet!$C$8*(G4987-G4986)+R4986</f>
        <v>8144.7227826029712</v>
      </c>
      <c r="S4987">
        <f t="shared" si="702"/>
        <v>131450.58884476195</v>
      </c>
      <c r="T4987">
        <f t="shared" si="694"/>
        <v>49.849999999998651</v>
      </c>
      <c r="U4987" s="1">
        <f>Q4987/MainSheet!$C$22</f>
        <v>1</v>
      </c>
    </row>
    <row r="4988" spans="7:21">
      <c r="G4988">
        <f t="shared" si="695"/>
        <v>49.859999999998649</v>
      </c>
      <c r="H4988">
        <f t="shared" si="696"/>
        <v>198000</v>
      </c>
      <c r="I4988" s="2">
        <f>MIN(MainSheet!$C$10/MainSheet!$C$9,MainSheet!$K$9*60)</f>
        <v>660</v>
      </c>
      <c r="J4988" s="1">
        <f>IF(G4988&gt;MainSheet!$C$11,IF(J4987&gt;=0.999,1,(G4988-MainSheet!$C$11)*I4988/$B$2/60),0)</f>
        <v>1</v>
      </c>
      <c r="K4988" s="1">
        <f>IF(G4988&gt;MainSheet!$C$11+$B$6,IF(K4987&gt;=0.999,1,(G4988-MainSheet!$C$11-$B$6)*I4988/$C$2/60),0)</f>
        <v>1</v>
      </c>
      <c r="L4988" s="1">
        <f>IF(G4988&gt;MainSheet!$C$11+$B$6+$C$6,IF(L4987&gt;=0.999,1,(G4988-MainSheet!$C$11-$B$6-$C$6)*I4988/$D$2/60),0)</f>
        <v>1</v>
      </c>
      <c r="M4988">
        <f t="shared" si="697"/>
        <v>1</v>
      </c>
      <c r="N4988" s="2">
        <f t="shared" si="698"/>
        <v>3721.0526315789471</v>
      </c>
      <c r="O4988">
        <f t="shared" si="701"/>
        <v>977.02127659574455</v>
      </c>
      <c r="P4988">
        <f t="shared" si="699"/>
        <v>192000</v>
      </c>
      <c r="Q4988" s="2">
        <f t="shared" si="700"/>
        <v>196698.0739081747</v>
      </c>
      <c r="R4988">
        <f>Q4988/MainSheet!$C$8*(G4988-G4987)+R4987</f>
        <v>8146.754029093805</v>
      </c>
      <c r="S4988">
        <f t="shared" si="702"/>
        <v>131483.37185707997</v>
      </c>
      <c r="T4988">
        <f t="shared" si="694"/>
        <v>49.859999999998649</v>
      </c>
      <c r="U4988" s="1">
        <f>Q4988/MainSheet!$C$22</f>
        <v>1</v>
      </c>
    </row>
    <row r="4989" spans="7:21">
      <c r="G4989">
        <f t="shared" si="695"/>
        <v>49.869999999998647</v>
      </c>
      <c r="H4989">
        <f t="shared" si="696"/>
        <v>198000</v>
      </c>
      <c r="I4989" s="2">
        <f>MIN(MainSheet!$C$10/MainSheet!$C$9,MainSheet!$K$9*60)</f>
        <v>660</v>
      </c>
      <c r="J4989" s="1">
        <f>IF(G4989&gt;MainSheet!$C$11,IF(J4988&gt;=0.999,1,(G4989-MainSheet!$C$11)*I4989/$B$2/60),0)</f>
        <v>1</v>
      </c>
      <c r="K4989" s="1">
        <f>IF(G4989&gt;MainSheet!$C$11+$B$6,IF(K4988&gt;=0.999,1,(G4989-MainSheet!$C$11-$B$6)*I4989/$C$2/60),0)</f>
        <v>1</v>
      </c>
      <c r="L4989" s="1">
        <f>IF(G4989&gt;MainSheet!$C$11+$B$6+$C$6,IF(L4988&gt;=0.999,1,(G4989-MainSheet!$C$11-$B$6-$C$6)*I4989/$D$2/60),0)</f>
        <v>1</v>
      </c>
      <c r="M4989">
        <f t="shared" si="697"/>
        <v>1</v>
      </c>
      <c r="N4989" s="2">
        <f t="shared" si="698"/>
        <v>3721.0526315789471</v>
      </c>
      <c r="O4989">
        <f t="shared" si="701"/>
        <v>977.02127659574455</v>
      </c>
      <c r="P4989">
        <f t="shared" si="699"/>
        <v>192000</v>
      </c>
      <c r="Q4989" s="2">
        <f t="shared" si="700"/>
        <v>196698.0739081747</v>
      </c>
      <c r="R4989">
        <f>Q4989/MainSheet!$C$8*(G4989-G4988)+R4988</f>
        <v>8148.7852755846388</v>
      </c>
      <c r="S4989">
        <f t="shared" si="702"/>
        <v>131516.15486939799</v>
      </c>
      <c r="T4989">
        <f t="shared" si="694"/>
        <v>49.869999999998647</v>
      </c>
      <c r="U4989" s="1">
        <f>Q4989/MainSheet!$C$22</f>
        <v>1</v>
      </c>
    </row>
    <row r="4990" spans="7:21">
      <c r="G4990">
        <f t="shared" si="695"/>
        <v>49.879999999998645</v>
      </c>
      <c r="H4990">
        <f t="shared" si="696"/>
        <v>198000</v>
      </c>
      <c r="I4990" s="2">
        <f>MIN(MainSheet!$C$10/MainSheet!$C$9,MainSheet!$K$9*60)</f>
        <v>660</v>
      </c>
      <c r="J4990" s="1">
        <f>IF(G4990&gt;MainSheet!$C$11,IF(J4989&gt;=0.999,1,(G4990-MainSheet!$C$11)*I4990/$B$2/60),0)</f>
        <v>1</v>
      </c>
      <c r="K4990" s="1">
        <f>IF(G4990&gt;MainSheet!$C$11+$B$6,IF(K4989&gt;=0.999,1,(G4990-MainSheet!$C$11-$B$6)*I4990/$C$2/60),0)</f>
        <v>1</v>
      </c>
      <c r="L4990" s="1">
        <f>IF(G4990&gt;MainSheet!$C$11+$B$6+$C$6,IF(L4989&gt;=0.999,1,(G4990-MainSheet!$C$11-$B$6-$C$6)*I4990/$D$2/60),0)</f>
        <v>1</v>
      </c>
      <c r="M4990">
        <f t="shared" si="697"/>
        <v>1</v>
      </c>
      <c r="N4990" s="2">
        <f t="shared" si="698"/>
        <v>3721.0526315789471</v>
      </c>
      <c r="O4990">
        <f t="shared" si="701"/>
        <v>977.02127659574455</v>
      </c>
      <c r="P4990">
        <f t="shared" si="699"/>
        <v>192000</v>
      </c>
      <c r="Q4990" s="2">
        <f t="shared" si="700"/>
        <v>196698.0739081747</v>
      </c>
      <c r="R4990">
        <f>Q4990/MainSheet!$C$8*(G4990-G4989)+R4989</f>
        <v>8150.8165220754727</v>
      </c>
      <c r="S4990">
        <f t="shared" si="702"/>
        <v>131548.937881716</v>
      </c>
      <c r="T4990">
        <f t="shared" si="694"/>
        <v>49.879999999998645</v>
      </c>
      <c r="U4990" s="1">
        <f>Q4990/MainSheet!$C$22</f>
        <v>1</v>
      </c>
    </row>
    <row r="4991" spans="7:21">
      <c r="G4991">
        <f t="shared" si="695"/>
        <v>49.889999999998643</v>
      </c>
      <c r="H4991">
        <f t="shared" si="696"/>
        <v>198000</v>
      </c>
      <c r="I4991" s="2">
        <f>MIN(MainSheet!$C$10/MainSheet!$C$9,MainSheet!$K$9*60)</f>
        <v>660</v>
      </c>
      <c r="J4991" s="1">
        <f>IF(G4991&gt;MainSheet!$C$11,IF(J4990&gt;=0.999,1,(G4991-MainSheet!$C$11)*I4991/$B$2/60),0)</f>
        <v>1</v>
      </c>
      <c r="K4991" s="1">
        <f>IF(G4991&gt;MainSheet!$C$11+$B$6,IF(K4990&gt;=0.999,1,(G4991-MainSheet!$C$11-$B$6)*I4991/$C$2/60),0)</f>
        <v>1</v>
      </c>
      <c r="L4991" s="1">
        <f>IF(G4991&gt;MainSheet!$C$11+$B$6+$C$6,IF(L4990&gt;=0.999,1,(G4991-MainSheet!$C$11-$B$6-$C$6)*I4991/$D$2/60),0)</f>
        <v>1</v>
      </c>
      <c r="M4991">
        <f t="shared" si="697"/>
        <v>1</v>
      </c>
      <c r="N4991" s="2">
        <f t="shared" si="698"/>
        <v>3721.0526315789471</v>
      </c>
      <c r="O4991">
        <f t="shared" si="701"/>
        <v>977.02127659574455</v>
      </c>
      <c r="P4991">
        <f t="shared" si="699"/>
        <v>192000</v>
      </c>
      <c r="Q4991" s="2">
        <f t="shared" si="700"/>
        <v>196698.0739081747</v>
      </c>
      <c r="R4991">
        <f>Q4991/MainSheet!$C$8*(G4991-G4990)+R4990</f>
        <v>8152.8477685663065</v>
      </c>
      <c r="S4991">
        <f t="shared" si="702"/>
        <v>131581.72089403402</v>
      </c>
      <c r="T4991">
        <f t="shared" si="694"/>
        <v>49.889999999998643</v>
      </c>
      <c r="U4991" s="1">
        <f>Q4991/MainSheet!$C$22</f>
        <v>1</v>
      </c>
    </row>
    <row r="4992" spans="7:21">
      <c r="G4992">
        <f t="shared" si="695"/>
        <v>49.899999999998641</v>
      </c>
      <c r="H4992">
        <f t="shared" si="696"/>
        <v>198000</v>
      </c>
      <c r="I4992" s="2">
        <f>MIN(MainSheet!$C$10/MainSheet!$C$9,MainSheet!$K$9*60)</f>
        <v>660</v>
      </c>
      <c r="J4992" s="1">
        <f>IF(G4992&gt;MainSheet!$C$11,IF(J4991&gt;=0.999,1,(G4992-MainSheet!$C$11)*I4992/$B$2/60),0)</f>
        <v>1</v>
      </c>
      <c r="K4992" s="1">
        <f>IF(G4992&gt;MainSheet!$C$11+$B$6,IF(K4991&gt;=0.999,1,(G4992-MainSheet!$C$11-$B$6)*I4992/$C$2/60),0)</f>
        <v>1</v>
      </c>
      <c r="L4992" s="1">
        <f>IF(G4992&gt;MainSheet!$C$11+$B$6+$C$6,IF(L4991&gt;=0.999,1,(G4992-MainSheet!$C$11-$B$6-$C$6)*I4992/$D$2/60),0)</f>
        <v>1</v>
      </c>
      <c r="M4992">
        <f t="shared" si="697"/>
        <v>1</v>
      </c>
      <c r="N4992" s="2">
        <f t="shared" si="698"/>
        <v>3721.0526315789471</v>
      </c>
      <c r="O4992">
        <f t="shared" si="701"/>
        <v>977.02127659574455</v>
      </c>
      <c r="P4992">
        <f t="shared" si="699"/>
        <v>192000</v>
      </c>
      <c r="Q4992" s="2">
        <f t="shared" si="700"/>
        <v>196698.0739081747</v>
      </c>
      <c r="R4992">
        <f>Q4992/MainSheet!$C$8*(G4992-G4991)+R4991</f>
        <v>8154.8790150571404</v>
      </c>
      <c r="S4992">
        <f t="shared" si="702"/>
        <v>131614.50390635204</v>
      </c>
      <c r="T4992">
        <f t="shared" si="694"/>
        <v>49.899999999998641</v>
      </c>
      <c r="U4992" s="1">
        <f>Q4992/MainSheet!$C$22</f>
        <v>1</v>
      </c>
    </row>
    <row r="4993" spans="7:21">
      <c r="G4993">
        <f t="shared" si="695"/>
        <v>49.909999999998639</v>
      </c>
      <c r="H4993">
        <f t="shared" si="696"/>
        <v>198000</v>
      </c>
      <c r="I4993" s="2">
        <f>MIN(MainSheet!$C$10/MainSheet!$C$9,MainSheet!$K$9*60)</f>
        <v>660</v>
      </c>
      <c r="J4993" s="1">
        <f>IF(G4993&gt;MainSheet!$C$11,IF(J4992&gt;=0.999,1,(G4993-MainSheet!$C$11)*I4993/$B$2/60),0)</f>
        <v>1</v>
      </c>
      <c r="K4993" s="1">
        <f>IF(G4993&gt;MainSheet!$C$11+$B$6,IF(K4992&gt;=0.999,1,(G4993-MainSheet!$C$11-$B$6)*I4993/$C$2/60),0)</f>
        <v>1</v>
      </c>
      <c r="L4993" s="1">
        <f>IF(G4993&gt;MainSheet!$C$11+$B$6+$C$6,IF(L4992&gt;=0.999,1,(G4993-MainSheet!$C$11-$B$6-$C$6)*I4993/$D$2/60),0)</f>
        <v>1</v>
      </c>
      <c r="M4993">
        <f t="shared" si="697"/>
        <v>1</v>
      </c>
      <c r="N4993" s="2">
        <f t="shared" si="698"/>
        <v>3721.0526315789471</v>
      </c>
      <c r="O4993">
        <f t="shared" si="701"/>
        <v>977.02127659574455</v>
      </c>
      <c r="P4993">
        <f t="shared" si="699"/>
        <v>192000</v>
      </c>
      <c r="Q4993" s="2">
        <f t="shared" si="700"/>
        <v>196698.0739081747</v>
      </c>
      <c r="R4993">
        <f>Q4993/MainSheet!$C$8*(G4993-G4992)+R4992</f>
        <v>8156.9102615479742</v>
      </c>
      <c r="S4993">
        <f t="shared" si="702"/>
        <v>131647.28691867006</v>
      </c>
      <c r="T4993">
        <f t="shared" si="694"/>
        <v>49.909999999998639</v>
      </c>
      <c r="U4993" s="1">
        <f>Q4993/MainSheet!$C$22</f>
        <v>1</v>
      </c>
    </row>
    <row r="4994" spans="7:21">
      <c r="G4994">
        <f t="shared" si="695"/>
        <v>49.919999999998637</v>
      </c>
      <c r="H4994">
        <f t="shared" si="696"/>
        <v>198000</v>
      </c>
      <c r="I4994" s="2">
        <f>MIN(MainSheet!$C$10/MainSheet!$C$9,MainSheet!$K$9*60)</f>
        <v>660</v>
      </c>
      <c r="J4994" s="1">
        <f>IF(G4994&gt;MainSheet!$C$11,IF(J4993&gt;=0.999,1,(G4994-MainSheet!$C$11)*I4994/$B$2/60),0)</f>
        <v>1</v>
      </c>
      <c r="K4994" s="1">
        <f>IF(G4994&gt;MainSheet!$C$11+$B$6,IF(K4993&gt;=0.999,1,(G4994-MainSheet!$C$11-$B$6)*I4994/$C$2/60),0)</f>
        <v>1</v>
      </c>
      <c r="L4994" s="1">
        <f>IF(G4994&gt;MainSheet!$C$11+$B$6+$C$6,IF(L4993&gt;=0.999,1,(G4994-MainSheet!$C$11-$B$6-$C$6)*I4994/$D$2/60),0)</f>
        <v>1</v>
      </c>
      <c r="M4994">
        <f t="shared" si="697"/>
        <v>1</v>
      </c>
      <c r="N4994" s="2">
        <f t="shared" si="698"/>
        <v>3721.0526315789471</v>
      </c>
      <c r="O4994">
        <f t="shared" si="701"/>
        <v>977.02127659574455</v>
      </c>
      <c r="P4994">
        <f t="shared" si="699"/>
        <v>192000</v>
      </c>
      <c r="Q4994" s="2">
        <f t="shared" si="700"/>
        <v>196698.0739081747</v>
      </c>
      <c r="R4994">
        <f>Q4994/MainSheet!$C$8*(G4994-G4993)+R4993</f>
        <v>8158.941508038808</v>
      </c>
      <c r="S4994">
        <f t="shared" si="702"/>
        <v>131680.06993098807</v>
      </c>
      <c r="T4994">
        <f t="shared" si="694"/>
        <v>49.919999999998637</v>
      </c>
      <c r="U4994" s="1">
        <f>Q4994/MainSheet!$C$22</f>
        <v>1</v>
      </c>
    </row>
    <row r="4995" spans="7:21">
      <c r="G4995">
        <f t="shared" si="695"/>
        <v>49.929999999998635</v>
      </c>
      <c r="H4995">
        <f t="shared" si="696"/>
        <v>198000</v>
      </c>
      <c r="I4995" s="2">
        <f>MIN(MainSheet!$C$10/MainSheet!$C$9,MainSheet!$K$9*60)</f>
        <v>660</v>
      </c>
      <c r="J4995" s="1">
        <f>IF(G4995&gt;MainSheet!$C$11,IF(J4994&gt;=0.999,1,(G4995-MainSheet!$C$11)*I4995/$B$2/60),0)</f>
        <v>1</v>
      </c>
      <c r="K4995" s="1">
        <f>IF(G4995&gt;MainSheet!$C$11+$B$6,IF(K4994&gt;=0.999,1,(G4995-MainSheet!$C$11-$B$6)*I4995/$C$2/60),0)</f>
        <v>1</v>
      </c>
      <c r="L4995" s="1">
        <f>IF(G4995&gt;MainSheet!$C$11+$B$6+$C$6,IF(L4994&gt;=0.999,1,(G4995-MainSheet!$C$11-$B$6-$C$6)*I4995/$D$2/60),0)</f>
        <v>1</v>
      </c>
      <c r="M4995">
        <f t="shared" si="697"/>
        <v>1</v>
      </c>
      <c r="N4995" s="2">
        <f t="shared" si="698"/>
        <v>3721.0526315789471</v>
      </c>
      <c r="O4995">
        <f t="shared" si="701"/>
        <v>977.02127659574455</v>
      </c>
      <c r="P4995">
        <f t="shared" si="699"/>
        <v>192000</v>
      </c>
      <c r="Q4995" s="2">
        <f t="shared" si="700"/>
        <v>196698.0739081747</v>
      </c>
      <c r="R4995">
        <f>Q4995/MainSheet!$C$8*(G4995-G4994)+R4994</f>
        <v>8160.9727545296419</v>
      </c>
      <c r="S4995">
        <f t="shared" si="702"/>
        <v>131712.85294330609</v>
      </c>
      <c r="T4995">
        <f t="shared" ref="T4995:T5058" si="703">G4995</f>
        <v>49.929999999998635</v>
      </c>
      <c r="U4995" s="1">
        <f>Q4995/MainSheet!$C$22</f>
        <v>1</v>
      </c>
    </row>
    <row r="4996" spans="7:21">
      <c r="G4996">
        <f t="shared" ref="G4996:G5000" si="704">G4995+$F$2</f>
        <v>49.939999999998633</v>
      </c>
      <c r="H4996">
        <f t="shared" ref="H4996:H5000" si="705">H4995</f>
        <v>198000</v>
      </c>
      <c r="I4996" s="2">
        <f>MIN(MainSheet!$C$10/MainSheet!$C$9,MainSheet!$K$9*60)</f>
        <v>660</v>
      </c>
      <c r="J4996" s="1">
        <f>IF(G4996&gt;MainSheet!$C$11,IF(J4995&gt;=0.999,1,(G4996-MainSheet!$C$11)*I4996/$B$2/60),0)</f>
        <v>1</v>
      </c>
      <c r="K4996" s="1">
        <f>IF(G4996&gt;MainSheet!$C$11+$B$6,IF(K4995&gt;=0.999,1,(G4996-MainSheet!$C$11-$B$6)*I4996/$C$2/60),0)</f>
        <v>1</v>
      </c>
      <c r="L4996" s="1">
        <f>IF(G4996&gt;MainSheet!$C$11+$B$6+$C$6,IF(L4995&gt;=0.999,1,(G4996-MainSheet!$C$11-$B$6-$C$6)*I4996/$D$2/60),0)</f>
        <v>1</v>
      </c>
      <c r="M4996">
        <f t="shared" ref="M4996:M5000" si="706">(J4996*$B$2+K4996*$C$2+L4996*$D$2)/SUM($B$2:$D$2)</f>
        <v>1</v>
      </c>
      <c r="N4996" s="2">
        <f t="shared" ref="N4996:N5000" si="707">IF(J4996&gt;=0.01,((1-J4996)*B$3+B$4*(J4996)),0)</f>
        <v>3721.0526315789471</v>
      </c>
      <c r="O4996">
        <f t="shared" si="701"/>
        <v>977.02127659574455</v>
      </c>
      <c r="P4996">
        <f t="shared" ref="P4996:P5059" si="708">IF(IF(N4996+O4996&gt;H4996,H4996-O4996-N4996,IF(L4996&gt;0,((1-L4996)*D$3+D$4*(L4996)),0))+O4996+N4996&gt;H4996,H4996-N4996-O4996,IF(N4996+O4996&gt;H4996,H4996-O4996-N4996,IF(L4996&gt;0,((1-L4996)*D$3+D$4*(L4996)),0)))</f>
        <v>192000</v>
      </c>
      <c r="Q4996" s="2">
        <f t="shared" ref="Q4996:Q5000" si="709">SUM(N4996:P4996)</f>
        <v>196698.0739081747</v>
      </c>
      <c r="R4996">
        <f>Q4996/MainSheet!$C$8*(G4996-G4995)+R4995</f>
        <v>8163.0040010204757</v>
      </c>
      <c r="S4996">
        <f t="shared" si="702"/>
        <v>131745.63595562411</v>
      </c>
      <c r="T4996">
        <f t="shared" si="703"/>
        <v>49.939999999998633</v>
      </c>
      <c r="U4996" s="1">
        <f>Q4996/MainSheet!$C$22</f>
        <v>1</v>
      </c>
    </row>
    <row r="4997" spans="7:21">
      <c r="G4997">
        <f t="shared" si="704"/>
        <v>49.949999999998631</v>
      </c>
      <c r="H4997">
        <f t="shared" si="705"/>
        <v>198000</v>
      </c>
      <c r="I4997" s="2">
        <f>MIN(MainSheet!$C$10/MainSheet!$C$9,MainSheet!$K$9*60)</f>
        <v>660</v>
      </c>
      <c r="J4997" s="1">
        <f>IF(G4997&gt;MainSheet!$C$11,IF(J4996&gt;=0.999,1,(G4997-MainSheet!$C$11)*I4997/$B$2/60),0)</f>
        <v>1</v>
      </c>
      <c r="K4997" s="1">
        <f>IF(G4997&gt;MainSheet!$C$11+$B$6,IF(K4996&gt;=0.999,1,(G4997-MainSheet!$C$11-$B$6)*I4997/$C$2/60),0)</f>
        <v>1</v>
      </c>
      <c r="L4997" s="1">
        <f>IF(G4997&gt;MainSheet!$C$11+$B$6+$C$6,IF(L4996&gt;=0.999,1,(G4997-MainSheet!$C$11-$B$6-$C$6)*I4997/$D$2/60),0)</f>
        <v>1</v>
      </c>
      <c r="M4997">
        <f t="shared" si="706"/>
        <v>1</v>
      </c>
      <c r="N4997" s="2">
        <f t="shared" si="707"/>
        <v>3721.0526315789471</v>
      </c>
      <c r="O4997">
        <f t="shared" ref="O4997:O5060" si="710">IF(K4997&gt;=0.01,((1-K4997)*C$3+C$4*(K4997)),0)</f>
        <v>977.02127659574455</v>
      </c>
      <c r="P4997">
        <f t="shared" si="708"/>
        <v>192000</v>
      </c>
      <c r="Q4997" s="2">
        <f t="shared" si="709"/>
        <v>196698.0739081747</v>
      </c>
      <c r="R4997">
        <f>Q4997/MainSheet!$C$8*(G4997-G4996)+R4996</f>
        <v>8165.0352475113095</v>
      </c>
      <c r="S4997">
        <f t="shared" ref="S4997:S5000" si="711">Q4997*$F$2/60+S4996</f>
        <v>131778.41896794213</v>
      </c>
      <c r="T4997">
        <f t="shared" si="703"/>
        <v>49.949999999998631</v>
      </c>
      <c r="U4997" s="1">
        <f>Q4997/MainSheet!$C$22</f>
        <v>1</v>
      </c>
    </row>
    <row r="4998" spans="7:21">
      <c r="G4998">
        <f t="shared" si="704"/>
        <v>49.95999999999863</v>
      </c>
      <c r="H4998">
        <f t="shared" si="705"/>
        <v>198000</v>
      </c>
      <c r="I4998" s="2">
        <f>MIN(MainSheet!$C$10/MainSheet!$C$9,MainSheet!$K$9*60)</f>
        <v>660</v>
      </c>
      <c r="J4998" s="1">
        <f>IF(G4998&gt;MainSheet!$C$11,IF(J4997&gt;=0.999,1,(G4998-MainSheet!$C$11)*I4998/$B$2/60),0)</f>
        <v>1</v>
      </c>
      <c r="K4998" s="1">
        <f>IF(G4998&gt;MainSheet!$C$11+$B$6,IF(K4997&gt;=0.999,1,(G4998-MainSheet!$C$11-$B$6)*I4998/$C$2/60),0)</f>
        <v>1</v>
      </c>
      <c r="L4998" s="1">
        <f>IF(G4998&gt;MainSheet!$C$11+$B$6+$C$6,IF(L4997&gt;=0.999,1,(G4998-MainSheet!$C$11-$B$6-$C$6)*I4998/$D$2/60),0)</f>
        <v>1</v>
      </c>
      <c r="M4998">
        <f t="shared" si="706"/>
        <v>1</v>
      </c>
      <c r="N4998" s="2">
        <f t="shared" si="707"/>
        <v>3721.0526315789471</v>
      </c>
      <c r="O4998">
        <f t="shared" si="710"/>
        <v>977.02127659574455</v>
      </c>
      <c r="P4998">
        <f t="shared" si="708"/>
        <v>192000</v>
      </c>
      <c r="Q4998" s="2">
        <f t="shared" si="709"/>
        <v>196698.0739081747</v>
      </c>
      <c r="R4998">
        <f>Q4998/MainSheet!$C$8*(G4998-G4997)+R4997</f>
        <v>8167.0664940021434</v>
      </c>
      <c r="S4998">
        <f t="shared" si="711"/>
        <v>131811.20198026014</v>
      </c>
      <c r="T4998">
        <f t="shared" si="703"/>
        <v>49.95999999999863</v>
      </c>
      <c r="U4998" s="1">
        <f>Q4998/MainSheet!$C$22</f>
        <v>1</v>
      </c>
    </row>
    <row r="4999" spans="7:21">
      <c r="G4999">
        <f t="shared" si="704"/>
        <v>49.969999999998628</v>
      </c>
      <c r="H4999">
        <f t="shared" si="705"/>
        <v>198000</v>
      </c>
      <c r="I4999" s="2">
        <f>MIN(MainSheet!$C$10/MainSheet!$C$9,MainSheet!$K$9*60)</f>
        <v>660</v>
      </c>
      <c r="J4999" s="1">
        <f>IF(G4999&gt;MainSheet!$C$11,IF(J4998&gt;=0.999,1,(G4999-MainSheet!$C$11)*I4999/$B$2/60),0)</f>
        <v>1</v>
      </c>
      <c r="K4999" s="1">
        <f>IF(G4999&gt;MainSheet!$C$11+$B$6,IF(K4998&gt;=0.999,1,(G4999-MainSheet!$C$11-$B$6)*I4999/$C$2/60),0)</f>
        <v>1</v>
      </c>
      <c r="L4999" s="1">
        <f>IF(G4999&gt;MainSheet!$C$11+$B$6+$C$6,IF(L4998&gt;=0.999,1,(G4999-MainSheet!$C$11-$B$6-$C$6)*I4999/$D$2/60),0)</f>
        <v>1</v>
      </c>
      <c r="M4999">
        <f t="shared" si="706"/>
        <v>1</v>
      </c>
      <c r="N4999" s="2">
        <f t="shared" si="707"/>
        <v>3721.0526315789471</v>
      </c>
      <c r="O4999">
        <f t="shared" si="710"/>
        <v>977.02127659574455</v>
      </c>
      <c r="P4999">
        <f t="shared" si="708"/>
        <v>192000</v>
      </c>
      <c r="Q4999" s="2">
        <f t="shared" si="709"/>
        <v>196698.0739081747</v>
      </c>
      <c r="R4999">
        <f>Q4999/MainSheet!$C$8*(G4999-G4998)+R4998</f>
        <v>8169.0977404929772</v>
      </c>
      <c r="S4999">
        <f t="shared" si="711"/>
        <v>131843.98499257816</v>
      </c>
      <c r="T4999">
        <f t="shared" si="703"/>
        <v>49.969999999998628</v>
      </c>
      <c r="U4999" s="1">
        <f>Q4999/MainSheet!$C$22</f>
        <v>1</v>
      </c>
    </row>
    <row r="5000" spans="7:21">
      <c r="G5000">
        <f t="shared" si="704"/>
        <v>49.979999999998626</v>
      </c>
      <c r="H5000">
        <f t="shared" si="705"/>
        <v>198000</v>
      </c>
      <c r="I5000" s="2">
        <f>MIN(MainSheet!$C$10/MainSheet!$C$9,MainSheet!$K$9*60)</f>
        <v>660</v>
      </c>
      <c r="J5000" s="1">
        <f>IF(G5000&gt;MainSheet!$C$11,IF(J4999&gt;=0.999,1,(G5000-MainSheet!$C$11)*I5000/$B$2/60),0)</f>
        <v>1</v>
      </c>
      <c r="K5000" s="1">
        <f>IF(G5000&gt;MainSheet!$C$11+$B$6,IF(K4999&gt;=0.999,1,(G5000-MainSheet!$C$11-$B$6)*I5000/$C$2/60),0)</f>
        <v>1</v>
      </c>
      <c r="L5000" s="1">
        <f>IF(G5000&gt;MainSheet!$C$11+$B$6+$C$6,IF(L4999&gt;=0.999,1,(G5000-MainSheet!$C$11-$B$6-$C$6)*I5000/$D$2/60),0)</f>
        <v>1</v>
      </c>
      <c r="M5000">
        <f t="shared" si="706"/>
        <v>1</v>
      </c>
      <c r="N5000" s="2">
        <f t="shared" si="707"/>
        <v>3721.0526315789471</v>
      </c>
      <c r="O5000">
        <f t="shared" si="710"/>
        <v>977.02127659574455</v>
      </c>
      <c r="P5000">
        <f t="shared" si="708"/>
        <v>192000</v>
      </c>
      <c r="Q5000" s="2">
        <f t="shared" si="709"/>
        <v>196698.0739081747</v>
      </c>
      <c r="R5000">
        <f>Q5000/MainSheet!$C$8*(G5000-G4999)+R4999</f>
        <v>8171.128986983811</v>
      </c>
      <c r="S5000">
        <f t="shared" si="711"/>
        <v>131876.76800489618</v>
      </c>
      <c r="T5000">
        <f t="shared" si="703"/>
        <v>49.979999999998626</v>
      </c>
      <c r="U5000" s="1">
        <f>Q5000/MainSheet!$C$22</f>
        <v>1</v>
      </c>
    </row>
    <row r="5001" spans="7:21">
      <c r="G5001">
        <f t="shared" ref="G5001:G5064" si="712">G5000+$F$2</f>
        <v>49.989999999998624</v>
      </c>
      <c r="H5001">
        <f t="shared" ref="H5001:H5064" si="713">H5000</f>
        <v>198000</v>
      </c>
      <c r="I5001" s="2">
        <f>MIN(MainSheet!$C$10/MainSheet!$C$9,MainSheet!$K$9*60)</f>
        <v>660</v>
      </c>
      <c r="J5001" s="1">
        <f>IF(G5001&gt;MainSheet!$C$11,IF(J5000&gt;=0.999,1,(G5001-MainSheet!$C$11)*I5001/$B$2/60),0)</f>
        <v>1</v>
      </c>
      <c r="K5001" s="1">
        <f>IF(G5001&gt;MainSheet!$C$11+$B$6,IF(K5000&gt;=0.999,1,(G5001-MainSheet!$C$11-$B$6)*I5001/$C$2/60),0)</f>
        <v>1</v>
      </c>
      <c r="L5001" s="1">
        <f>IF(G5001&gt;MainSheet!$C$11+$B$6+$C$6,IF(L5000&gt;=0.999,1,(G5001-MainSheet!$C$11-$B$6-$C$6)*I5001/$D$2/60),0)</f>
        <v>1</v>
      </c>
      <c r="M5001">
        <f t="shared" ref="M5001:M5064" si="714">(J5001*$B$2+K5001*$C$2+L5001*$D$2)/SUM($B$2:$D$2)</f>
        <v>1</v>
      </c>
      <c r="N5001" s="2">
        <f t="shared" ref="N5001:N5064" si="715">IF(J5001&gt;=0.01,((1-J5001)*B$3+B$4*(J5001)),0)</f>
        <v>3721.0526315789471</v>
      </c>
      <c r="O5001">
        <f t="shared" si="710"/>
        <v>977.02127659574455</v>
      </c>
      <c r="P5001">
        <f t="shared" si="708"/>
        <v>192000</v>
      </c>
      <c r="Q5001" s="2">
        <f t="shared" ref="Q5001:Q5064" si="716">SUM(N5001:P5001)</f>
        <v>196698.0739081747</v>
      </c>
      <c r="R5001">
        <f>Q5001/MainSheet!$C$8*(G5001-G5000)+R5000</f>
        <v>8173.1602334746449</v>
      </c>
      <c r="S5001">
        <f t="shared" ref="S5001:S5064" si="717">Q5001*$F$2/60+S5000</f>
        <v>131909.55101721419</v>
      </c>
      <c r="T5001">
        <f t="shared" si="703"/>
        <v>49.989999999998624</v>
      </c>
      <c r="U5001" s="1">
        <f>Q5001/MainSheet!$C$22</f>
        <v>1</v>
      </c>
    </row>
    <row r="5002" spans="7:21">
      <c r="G5002">
        <f t="shared" si="712"/>
        <v>49.999999999998622</v>
      </c>
      <c r="H5002">
        <f t="shared" si="713"/>
        <v>198000</v>
      </c>
      <c r="I5002" s="2">
        <f>MIN(MainSheet!$C$10/MainSheet!$C$9,MainSheet!$K$9*60)</f>
        <v>660</v>
      </c>
      <c r="J5002" s="1">
        <f>IF(G5002&gt;MainSheet!$C$11,IF(J5001&gt;=0.999,1,(G5002-MainSheet!$C$11)*I5002/$B$2/60),0)</f>
        <v>1</v>
      </c>
      <c r="K5002" s="1">
        <f>IF(G5002&gt;MainSheet!$C$11+$B$6,IF(K5001&gt;=0.999,1,(G5002-MainSheet!$C$11-$B$6)*I5002/$C$2/60),0)</f>
        <v>1</v>
      </c>
      <c r="L5002" s="1">
        <f>IF(G5002&gt;MainSheet!$C$11+$B$6+$C$6,IF(L5001&gt;=0.999,1,(G5002-MainSheet!$C$11-$B$6-$C$6)*I5002/$D$2/60),0)</f>
        <v>1</v>
      </c>
      <c r="M5002">
        <f t="shared" si="714"/>
        <v>1</v>
      </c>
      <c r="N5002" s="2">
        <f t="shared" si="715"/>
        <v>3721.0526315789471</v>
      </c>
      <c r="O5002">
        <f t="shared" si="710"/>
        <v>977.02127659574455</v>
      </c>
      <c r="P5002">
        <f t="shared" si="708"/>
        <v>192000</v>
      </c>
      <c r="Q5002" s="2">
        <f t="shared" si="716"/>
        <v>196698.0739081747</v>
      </c>
      <c r="R5002">
        <f>Q5002/MainSheet!$C$8*(G5002-G5001)+R5001</f>
        <v>8175.1914799654787</v>
      </c>
      <c r="S5002">
        <f t="shared" si="717"/>
        <v>131942.33402953221</v>
      </c>
      <c r="T5002">
        <f t="shared" si="703"/>
        <v>49.999999999998622</v>
      </c>
      <c r="U5002" s="1">
        <f>Q5002/MainSheet!$C$22</f>
        <v>1</v>
      </c>
    </row>
    <row r="5003" spans="7:21">
      <c r="G5003">
        <f t="shared" si="712"/>
        <v>50.00999999999862</v>
      </c>
      <c r="H5003">
        <f t="shared" si="713"/>
        <v>198000</v>
      </c>
      <c r="I5003" s="2">
        <f>MIN(MainSheet!$C$10/MainSheet!$C$9,MainSheet!$K$9*60)</f>
        <v>660</v>
      </c>
      <c r="J5003" s="1">
        <f>IF(G5003&gt;MainSheet!$C$11,IF(J5002&gt;=0.999,1,(G5003-MainSheet!$C$11)*I5003/$B$2/60),0)</f>
        <v>1</v>
      </c>
      <c r="K5003" s="1">
        <f>IF(G5003&gt;MainSheet!$C$11+$B$6,IF(K5002&gt;=0.999,1,(G5003-MainSheet!$C$11-$B$6)*I5003/$C$2/60),0)</f>
        <v>1</v>
      </c>
      <c r="L5003" s="1">
        <f>IF(G5003&gt;MainSheet!$C$11+$B$6+$C$6,IF(L5002&gt;=0.999,1,(G5003-MainSheet!$C$11-$B$6-$C$6)*I5003/$D$2/60),0)</f>
        <v>1</v>
      </c>
      <c r="M5003">
        <f t="shared" si="714"/>
        <v>1</v>
      </c>
      <c r="N5003" s="2">
        <f t="shared" si="715"/>
        <v>3721.0526315789471</v>
      </c>
      <c r="O5003">
        <f t="shared" si="710"/>
        <v>977.02127659574455</v>
      </c>
      <c r="P5003">
        <f t="shared" si="708"/>
        <v>192000</v>
      </c>
      <c r="Q5003" s="2">
        <f t="shared" si="716"/>
        <v>196698.0739081747</v>
      </c>
      <c r="R5003">
        <f>Q5003/MainSheet!$C$8*(G5003-G5002)+R5002</f>
        <v>8177.2227264563126</v>
      </c>
      <c r="S5003">
        <f t="shared" si="717"/>
        <v>131975.11704185023</v>
      </c>
      <c r="T5003">
        <f t="shared" si="703"/>
        <v>50.00999999999862</v>
      </c>
      <c r="U5003" s="1">
        <f>Q5003/MainSheet!$C$22</f>
        <v>1</v>
      </c>
    </row>
    <row r="5004" spans="7:21">
      <c r="G5004">
        <f t="shared" si="712"/>
        <v>50.019999999998618</v>
      </c>
      <c r="H5004">
        <f t="shared" si="713"/>
        <v>198000</v>
      </c>
      <c r="I5004" s="2">
        <f>MIN(MainSheet!$C$10/MainSheet!$C$9,MainSheet!$K$9*60)</f>
        <v>660</v>
      </c>
      <c r="J5004" s="1">
        <f>IF(G5004&gt;MainSheet!$C$11,IF(J5003&gt;=0.999,1,(G5004-MainSheet!$C$11)*I5004/$B$2/60),0)</f>
        <v>1</v>
      </c>
      <c r="K5004" s="1">
        <f>IF(G5004&gt;MainSheet!$C$11+$B$6,IF(K5003&gt;=0.999,1,(G5004-MainSheet!$C$11-$B$6)*I5004/$C$2/60),0)</f>
        <v>1</v>
      </c>
      <c r="L5004" s="1">
        <f>IF(G5004&gt;MainSheet!$C$11+$B$6+$C$6,IF(L5003&gt;=0.999,1,(G5004-MainSheet!$C$11-$B$6-$C$6)*I5004/$D$2/60),0)</f>
        <v>1</v>
      </c>
      <c r="M5004">
        <f t="shared" si="714"/>
        <v>1</v>
      </c>
      <c r="N5004" s="2">
        <f t="shared" si="715"/>
        <v>3721.0526315789471</v>
      </c>
      <c r="O5004">
        <f t="shared" si="710"/>
        <v>977.02127659574455</v>
      </c>
      <c r="P5004">
        <f t="shared" si="708"/>
        <v>192000</v>
      </c>
      <c r="Q5004" s="2">
        <f t="shared" si="716"/>
        <v>196698.0739081747</v>
      </c>
      <c r="R5004">
        <f>Q5004/MainSheet!$C$8*(G5004-G5003)+R5003</f>
        <v>8179.2539729471464</v>
      </c>
      <c r="S5004">
        <f t="shared" si="717"/>
        <v>132007.90005416825</v>
      </c>
      <c r="T5004">
        <f t="shared" si="703"/>
        <v>50.019999999998618</v>
      </c>
      <c r="U5004" s="1">
        <f>Q5004/MainSheet!$C$22</f>
        <v>1</v>
      </c>
    </row>
    <row r="5005" spans="7:21">
      <c r="G5005">
        <f t="shared" si="712"/>
        <v>50.029999999998616</v>
      </c>
      <c r="H5005">
        <f t="shared" si="713"/>
        <v>198000</v>
      </c>
      <c r="I5005" s="2">
        <f>MIN(MainSheet!$C$10/MainSheet!$C$9,MainSheet!$K$9*60)</f>
        <v>660</v>
      </c>
      <c r="J5005" s="1">
        <f>IF(G5005&gt;MainSheet!$C$11,IF(J5004&gt;=0.999,1,(G5005-MainSheet!$C$11)*I5005/$B$2/60),0)</f>
        <v>1</v>
      </c>
      <c r="K5005" s="1">
        <f>IF(G5005&gt;MainSheet!$C$11+$B$6,IF(K5004&gt;=0.999,1,(G5005-MainSheet!$C$11-$B$6)*I5005/$C$2/60),0)</f>
        <v>1</v>
      </c>
      <c r="L5005" s="1">
        <f>IF(G5005&gt;MainSheet!$C$11+$B$6+$C$6,IF(L5004&gt;=0.999,1,(G5005-MainSheet!$C$11-$B$6-$C$6)*I5005/$D$2/60),0)</f>
        <v>1</v>
      </c>
      <c r="M5005">
        <f t="shared" si="714"/>
        <v>1</v>
      </c>
      <c r="N5005" s="2">
        <f t="shared" si="715"/>
        <v>3721.0526315789471</v>
      </c>
      <c r="O5005">
        <f t="shared" si="710"/>
        <v>977.02127659574455</v>
      </c>
      <c r="P5005">
        <f t="shared" si="708"/>
        <v>192000</v>
      </c>
      <c r="Q5005" s="2">
        <f t="shared" si="716"/>
        <v>196698.0739081747</v>
      </c>
      <c r="R5005">
        <f>Q5005/MainSheet!$C$8*(G5005-G5004)+R5004</f>
        <v>8181.2852194379802</v>
      </c>
      <c r="S5005">
        <f t="shared" si="717"/>
        <v>132040.68306648626</v>
      </c>
      <c r="T5005">
        <f t="shared" si="703"/>
        <v>50.029999999998616</v>
      </c>
      <c r="U5005" s="1">
        <f>Q5005/MainSheet!$C$22</f>
        <v>1</v>
      </c>
    </row>
    <row r="5006" spans="7:21">
      <c r="G5006">
        <f t="shared" si="712"/>
        <v>50.039999999998614</v>
      </c>
      <c r="H5006">
        <f t="shared" si="713"/>
        <v>198000</v>
      </c>
      <c r="I5006" s="2">
        <f>MIN(MainSheet!$C$10/MainSheet!$C$9,MainSheet!$K$9*60)</f>
        <v>660</v>
      </c>
      <c r="J5006" s="1">
        <f>IF(G5006&gt;MainSheet!$C$11,IF(J5005&gt;=0.999,1,(G5006-MainSheet!$C$11)*I5006/$B$2/60),0)</f>
        <v>1</v>
      </c>
      <c r="K5006" s="1">
        <f>IF(G5006&gt;MainSheet!$C$11+$B$6,IF(K5005&gt;=0.999,1,(G5006-MainSheet!$C$11-$B$6)*I5006/$C$2/60),0)</f>
        <v>1</v>
      </c>
      <c r="L5006" s="1">
        <f>IF(G5006&gt;MainSheet!$C$11+$B$6+$C$6,IF(L5005&gt;=0.999,1,(G5006-MainSheet!$C$11-$B$6-$C$6)*I5006/$D$2/60),0)</f>
        <v>1</v>
      </c>
      <c r="M5006">
        <f t="shared" si="714"/>
        <v>1</v>
      </c>
      <c r="N5006" s="2">
        <f t="shared" si="715"/>
        <v>3721.0526315789471</v>
      </c>
      <c r="O5006">
        <f t="shared" si="710"/>
        <v>977.02127659574455</v>
      </c>
      <c r="P5006">
        <f t="shared" si="708"/>
        <v>192000</v>
      </c>
      <c r="Q5006" s="2">
        <f t="shared" si="716"/>
        <v>196698.0739081747</v>
      </c>
      <c r="R5006">
        <f>Q5006/MainSheet!$C$8*(G5006-G5005)+R5005</f>
        <v>8183.3164659288141</v>
      </c>
      <c r="S5006">
        <f t="shared" si="717"/>
        <v>132073.46607880428</v>
      </c>
      <c r="T5006">
        <f t="shared" si="703"/>
        <v>50.039999999998614</v>
      </c>
      <c r="U5006" s="1">
        <f>Q5006/MainSheet!$C$22</f>
        <v>1</v>
      </c>
    </row>
    <row r="5007" spans="7:21">
      <c r="G5007">
        <f t="shared" si="712"/>
        <v>50.049999999998612</v>
      </c>
      <c r="H5007">
        <f t="shared" si="713"/>
        <v>198000</v>
      </c>
      <c r="I5007" s="2">
        <f>MIN(MainSheet!$C$10/MainSheet!$C$9,MainSheet!$K$9*60)</f>
        <v>660</v>
      </c>
      <c r="J5007" s="1">
        <f>IF(G5007&gt;MainSheet!$C$11,IF(J5006&gt;=0.999,1,(G5007-MainSheet!$C$11)*I5007/$B$2/60),0)</f>
        <v>1</v>
      </c>
      <c r="K5007" s="1">
        <f>IF(G5007&gt;MainSheet!$C$11+$B$6,IF(K5006&gt;=0.999,1,(G5007-MainSheet!$C$11-$B$6)*I5007/$C$2/60),0)</f>
        <v>1</v>
      </c>
      <c r="L5007" s="1">
        <f>IF(G5007&gt;MainSheet!$C$11+$B$6+$C$6,IF(L5006&gt;=0.999,1,(G5007-MainSheet!$C$11-$B$6-$C$6)*I5007/$D$2/60),0)</f>
        <v>1</v>
      </c>
      <c r="M5007">
        <f t="shared" si="714"/>
        <v>1</v>
      </c>
      <c r="N5007" s="2">
        <f t="shared" si="715"/>
        <v>3721.0526315789471</v>
      </c>
      <c r="O5007">
        <f t="shared" si="710"/>
        <v>977.02127659574455</v>
      </c>
      <c r="P5007">
        <f t="shared" si="708"/>
        <v>192000</v>
      </c>
      <c r="Q5007" s="2">
        <f t="shared" si="716"/>
        <v>196698.0739081747</v>
      </c>
      <c r="R5007">
        <f>Q5007/MainSheet!$C$8*(G5007-G5006)+R5006</f>
        <v>8185.3477124196479</v>
      </c>
      <c r="S5007">
        <f t="shared" si="717"/>
        <v>132106.2490911223</v>
      </c>
      <c r="T5007">
        <f t="shared" si="703"/>
        <v>50.049999999998612</v>
      </c>
      <c r="U5007" s="1">
        <f>Q5007/MainSheet!$C$22</f>
        <v>1</v>
      </c>
    </row>
    <row r="5008" spans="7:21">
      <c r="G5008">
        <f t="shared" si="712"/>
        <v>50.05999999999861</v>
      </c>
      <c r="H5008">
        <f t="shared" si="713"/>
        <v>198000</v>
      </c>
      <c r="I5008" s="2">
        <f>MIN(MainSheet!$C$10/MainSheet!$C$9,MainSheet!$K$9*60)</f>
        <v>660</v>
      </c>
      <c r="J5008" s="1">
        <f>IF(G5008&gt;MainSheet!$C$11,IF(J5007&gt;=0.999,1,(G5008-MainSheet!$C$11)*I5008/$B$2/60),0)</f>
        <v>1</v>
      </c>
      <c r="K5008" s="1">
        <f>IF(G5008&gt;MainSheet!$C$11+$B$6,IF(K5007&gt;=0.999,1,(G5008-MainSheet!$C$11-$B$6)*I5008/$C$2/60),0)</f>
        <v>1</v>
      </c>
      <c r="L5008" s="1">
        <f>IF(G5008&gt;MainSheet!$C$11+$B$6+$C$6,IF(L5007&gt;=0.999,1,(G5008-MainSheet!$C$11-$B$6-$C$6)*I5008/$D$2/60),0)</f>
        <v>1</v>
      </c>
      <c r="M5008">
        <f t="shared" si="714"/>
        <v>1</v>
      </c>
      <c r="N5008" s="2">
        <f t="shared" si="715"/>
        <v>3721.0526315789471</v>
      </c>
      <c r="O5008">
        <f t="shared" si="710"/>
        <v>977.02127659574455</v>
      </c>
      <c r="P5008">
        <f t="shared" si="708"/>
        <v>192000</v>
      </c>
      <c r="Q5008" s="2">
        <f t="shared" si="716"/>
        <v>196698.0739081747</v>
      </c>
      <c r="R5008">
        <f>Q5008/MainSheet!$C$8*(G5008-G5007)+R5007</f>
        <v>8187.3789589104817</v>
      </c>
      <c r="S5008">
        <f t="shared" si="717"/>
        <v>132139.03210344032</v>
      </c>
      <c r="T5008">
        <f t="shared" si="703"/>
        <v>50.05999999999861</v>
      </c>
      <c r="U5008" s="1">
        <f>Q5008/MainSheet!$C$22</f>
        <v>1</v>
      </c>
    </row>
    <row r="5009" spans="7:21">
      <c r="G5009">
        <f t="shared" si="712"/>
        <v>50.069999999998608</v>
      </c>
      <c r="H5009">
        <f t="shared" si="713"/>
        <v>198000</v>
      </c>
      <c r="I5009" s="2">
        <f>MIN(MainSheet!$C$10/MainSheet!$C$9,MainSheet!$K$9*60)</f>
        <v>660</v>
      </c>
      <c r="J5009" s="1">
        <f>IF(G5009&gt;MainSheet!$C$11,IF(J5008&gt;=0.999,1,(G5009-MainSheet!$C$11)*I5009/$B$2/60),0)</f>
        <v>1</v>
      </c>
      <c r="K5009" s="1">
        <f>IF(G5009&gt;MainSheet!$C$11+$B$6,IF(K5008&gt;=0.999,1,(G5009-MainSheet!$C$11-$B$6)*I5009/$C$2/60),0)</f>
        <v>1</v>
      </c>
      <c r="L5009" s="1">
        <f>IF(G5009&gt;MainSheet!$C$11+$B$6+$C$6,IF(L5008&gt;=0.999,1,(G5009-MainSheet!$C$11-$B$6-$C$6)*I5009/$D$2/60),0)</f>
        <v>1</v>
      </c>
      <c r="M5009">
        <f t="shared" si="714"/>
        <v>1</v>
      </c>
      <c r="N5009" s="2">
        <f t="shared" si="715"/>
        <v>3721.0526315789471</v>
      </c>
      <c r="O5009">
        <f t="shared" si="710"/>
        <v>977.02127659574455</v>
      </c>
      <c r="P5009">
        <f t="shared" si="708"/>
        <v>192000</v>
      </c>
      <c r="Q5009" s="2">
        <f t="shared" si="716"/>
        <v>196698.0739081747</v>
      </c>
      <c r="R5009">
        <f>Q5009/MainSheet!$C$8*(G5009-G5008)+R5008</f>
        <v>8189.4102054013156</v>
      </c>
      <c r="S5009">
        <f t="shared" si="717"/>
        <v>132171.81511575833</v>
      </c>
      <c r="T5009">
        <f t="shared" si="703"/>
        <v>50.069999999998608</v>
      </c>
      <c r="U5009" s="1">
        <f>Q5009/MainSheet!$C$22</f>
        <v>1</v>
      </c>
    </row>
    <row r="5010" spans="7:21">
      <c r="G5010">
        <f t="shared" si="712"/>
        <v>50.079999999998606</v>
      </c>
      <c r="H5010">
        <f t="shared" si="713"/>
        <v>198000</v>
      </c>
      <c r="I5010" s="2">
        <f>MIN(MainSheet!$C$10/MainSheet!$C$9,MainSheet!$K$9*60)</f>
        <v>660</v>
      </c>
      <c r="J5010" s="1">
        <f>IF(G5010&gt;MainSheet!$C$11,IF(J5009&gt;=0.999,1,(G5010-MainSheet!$C$11)*I5010/$B$2/60),0)</f>
        <v>1</v>
      </c>
      <c r="K5010" s="1">
        <f>IF(G5010&gt;MainSheet!$C$11+$B$6,IF(K5009&gt;=0.999,1,(G5010-MainSheet!$C$11-$B$6)*I5010/$C$2/60),0)</f>
        <v>1</v>
      </c>
      <c r="L5010" s="1">
        <f>IF(G5010&gt;MainSheet!$C$11+$B$6+$C$6,IF(L5009&gt;=0.999,1,(G5010-MainSheet!$C$11-$B$6-$C$6)*I5010/$D$2/60),0)</f>
        <v>1</v>
      </c>
      <c r="M5010">
        <f t="shared" si="714"/>
        <v>1</v>
      </c>
      <c r="N5010" s="2">
        <f t="shared" si="715"/>
        <v>3721.0526315789471</v>
      </c>
      <c r="O5010">
        <f t="shared" si="710"/>
        <v>977.02127659574455</v>
      </c>
      <c r="P5010">
        <f t="shared" si="708"/>
        <v>192000</v>
      </c>
      <c r="Q5010" s="2">
        <f t="shared" si="716"/>
        <v>196698.0739081747</v>
      </c>
      <c r="R5010">
        <f>Q5010/MainSheet!$C$8*(G5010-G5009)+R5009</f>
        <v>8191.4414518921494</v>
      </c>
      <c r="S5010">
        <f t="shared" si="717"/>
        <v>132204.59812807635</v>
      </c>
      <c r="T5010">
        <f t="shared" si="703"/>
        <v>50.079999999998606</v>
      </c>
      <c r="U5010" s="1">
        <f>Q5010/MainSheet!$C$22</f>
        <v>1</v>
      </c>
    </row>
    <row r="5011" spans="7:21">
      <c r="G5011">
        <f t="shared" si="712"/>
        <v>50.089999999998604</v>
      </c>
      <c r="H5011">
        <f t="shared" si="713"/>
        <v>198000</v>
      </c>
      <c r="I5011" s="2">
        <f>MIN(MainSheet!$C$10/MainSheet!$C$9,MainSheet!$K$9*60)</f>
        <v>660</v>
      </c>
      <c r="J5011" s="1">
        <f>IF(G5011&gt;MainSheet!$C$11,IF(J5010&gt;=0.999,1,(G5011-MainSheet!$C$11)*I5011/$B$2/60),0)</f>
        <v>1</v>
      </c>
      <c r="K5011" s="1">
        <f>IF(G5011&gt;MainSheet!$C$11+$B$6,IF(K5010&gt;=0.999,1,(G5011-MainSheet!$C$11-$B$6)*I5011/$C$2/60),0)</f>
        <v>1</v>
      </c>
      <c r="L5011" s="1">
        <f>IF(G5011&gt;MainSheet!$C$11+$B$6+$C$6,IF(L5010&gt;=0.999,1,(G5011-MainSheet!$C$11-$B$6-$C$6)*I5011/$D$2/60),0)</f>
        <v>1</v>
      </c>
      <c r="M5011">
        <f t="shared" si="714"/>
        <v>1</v>
      </c>
      <c r="N5011" s="2">
        <f t="shared" si="715"/>
        <v>3721.0526315789471</v>
      </c>
      <c r="O5011">
        <f t="shared" si="710"/>
        <v>977.02127659574455</v>
      </c>
      <c r="P5011">
        <f t="shared" si="708"/>
        <v>192000</v>
      </c>
      <c r="Q5011" s="2">
        <f t="shared" si="716"/>
        <v>196698.0739081747</v>
      </c>
      <c r="R5011">
        <f>Q5011/MainSheet!$C$8*(G5011-G5010)+R5010</f>
        <v>8193.4726983829842</v>
      </c>
      <c r="S5011">
        <f t="shared" si="717"/>
        <v>132237.38114039437</v>
      </c>
      <c r="T5011">
        <f t="shared" si="703"/>
        <v>50.089999999998604</v>
      </c>
      <c r="U5011" s="1">
        <f>Q5011/MainSheet!$C$22</f>
        <v>1</v>
      </c>
    </row>
    <row r="5012" spans="7:21">
      <c r="G5012">
        <f t="shared" si="712"/>
        <v>50.099999999998602</v>
      </c>
      <c r="H5012">
        <f t="shared" si="713"/>
        <v>198000</v>
      </c>
      <c r="I5012" s="2">
        <f>MIN(MainSheet!$C$10/MainSheet!$C$9,MainSheet!$K$9*60)</f>
        <v>660</v>
      </c>
      <c r="J5012" s="1">
        <f>IF(G5012&gt;MainSheet!$C$11,IF(J5011&gt;=0.999,1,(G5012-MainSheet!$C$11)*I5012/$B$2/60),0)</f>
        <v>1</v>
      </c>
      <c r="K5012" s="1">
        <f>IF(G5012&gt;MainSheet!$C$11+$B$6,IF(K5011&gt;=0.999,1,(G5012-MainSheet!$C$11-$B$6)*I5012/$C$2/60),0)</f>
        <v>1</v>
      </c>
      <c r="L5012" s="1">
        <f>IF(G5012&gt;MainSheet!$C$11+$B$6+$C$6,IF(L5011&gt;=0.999,1,(G5012-MainSheet!$C$11-$B$6-$C$6)*I5012/$D$2/60),0)</f>
        <v>1</v>
      </c>
      <c r="M5012">
        <f t="shared" si="714"/>
        <v>1</v>
      </c>
      <c r="N5012" s="2">
        <f t="shared" si="715"/>
        <v>3721.0526315789471</v>
      </c>
      <c r="O5012">
        <f t="shared" si="710"/>
        <v>977.02127659574455</v>
      </c>
      <c r="P5012">
        <f t="shared" si="708"/>
        <v>192000</v>
      </c>
      <c r="Q5012" s="2">
        <f t="shared" si="716"/>
        <v>196698.0739081747</v>
      </c>
      <c r="R5012">
        <f>Q5012/MainSheet!$C$8*(G5012-G5011)+R5011</f>
        <v>8195.5039448738189</v>
      </c>
      <c r="S5012">
        <f t="shared" si="717"/>
        <v>132270.16415271239</v>
      </c>
      <c r="T5012">
        <f t="shared" si="703"/>
        <v>50.099999999998602</v>
      </c>
      <c r="U5012" s="1">
        <f>Q5012/MainSheet!$C$22</f>
        <v>1</v>
      </c>
    </row>
    <row r="5013" spans="7:21">
      <c r="G5013">
        <f t="shared" si="712"/>
        <v>50.1099999999986</v>
      </c>
      <c r="H5013">
        <f t="shared" si="713"/>
        <v>198000</v>
      </c>
      <c r="I5013" s="2">
        <f>MIN(MainSheet!$C$10/MainSheet!$C$9,MainSheet!$K$9*60)</f>
        <v>660</v>
      </c>
      <c r="J5013" s="1">
        <f>IF(G5013&gt;MainSheet!$C$11,IF(J5012&gt;=0.999,1,(G5013-MainSheet!$C$11)*I5013/$B$2/60),0)</f>
        <v>1</v>
      </c>
      <c r="K5013" s="1">
        <f>IF(G5013&gt;MainSheet!$C$11+$B$6,IF(K5012&gt;=0.999,1,(G5013-MainSheet!$C$11-$B$6)*I5013/$C$2/60),0)</f>
        <v>1</v>
      </c>
      <c r="L5013" s="1">
        <f>IF(G5013&gt;MainSheet!$C$11+$B$6+$C$6,IF(L5012&gt;=0.999,1,(G5013-MainSheet!$C$11-$B$6-$C$6)*I5013/$D$2/60),0)</f>
        <v>1</v>
      </c>
      <c r="M5013">
        <f t="shared" si="714"/>
        <v>1</v>
      </c>
      <c r="N5013" s="2">
        <f t="shared" si="715"/>
        <v>3721.0526315789471</v>
      </c>
      <c r="O5013">
        <f t="shared" si="710"/>
        <v>977.02127659574455</v>
      </c>
      <c r="P5013">
        <f t="shared" si="708"/>
        <v>192000</v>
      </c>
      <c r="Q5013" s="2">
        <f t="shared" si="716"/>
        <v>196698.0739081747</v>
      </c>
      <c r="R5013">
        <f>Q5013/MainSheet!$C$8*(G5013-G5012)+R5012</f>
        <v>8197.5351913646537</v>
      </c>
      <c r="S5013">
        <f t="shared" si="717"/>
        <v>132302.9471650304</v>
      </c>
      <c r="T5013">
        <f t="shared" si="703"/>
        <v>50.1099999999986</v>
      </c>
      <c r="U5013" s="1">
        <f>Q5013/MainSheet!$C$22</f>
        <v>1</v>
      </c>
    </row>
    <row r="5014" spans="7:21">
      <c r="G5014">
        <f t="shared" si="712"/>
        <v>50.119999999998598</v>
      </c>
      <c r="H5014">
        <f t="shared" si="713"/>
        <v>198000</v>
      </c>
      <c r="I5014" s="2">
        <f>MIN(MainSheet!$C$10/MainSheet!$C$9,MainSheet!$K$9*60)</f>
        <v>660</v>
      </c>
      <c r="J5014" s="1">
        <f>IF(G5014&gt;MainSheet!$C$11,IF(J5013&gt;=0.999,1,(G5014-MainSheet!$C$11)*I5014/$B$2/60),0)</f>
        <v>1</v>
      </c>
      <c r="K5014" s="1">
        <f>IF(G5014&gt;MainSheet!$C$11+$B$6,IF(K5013&gt;=0.999,1,(G5014-MainSheet!$C$11-$B$6)*I5014/$C$2/60),0)</f>
        <v>1</v>
      </c>
      <c r="L5014" s="1">
        <f>IF(G5014&gt;MainSheet!$C$11+$B$6+$C$6,IF(L5013&gt;=0.999,1,(G5014-MainSheet!$C$11-$B$6-$C$6)*I5014/$D$2/60),0)</f>
        <v>1</v>
      </c>
      <c r="M5014">
        <f t="shared" si="714"/>
        <v>1</v>
      </c>
      <c r="N5014" s="2">
        <f t="shared" si="715"/>
        <v>3721.0526315789471</v>
      </c>
      <c r="O5014">
        <f t="shared" si="710"/>
        <v>977.02127659574455</v>
      </c>
      <c r="P5014">
        <f t="shared" si="708"/>
        <v>192000</v>
      </c>
      <c r="Q5014" s="2">
        <f t="shared" si="716"/>
        <v>196698.0739081747</v>
      </c>
      <c r="R5014">
        <f>Q5014/MainSheet!$C$8*(G5014-G5013)+R5013</f>
        <v>8199.5664378554884</v>
      </c>
      <c r="S5014">
        <f t="shared" si="717"/>
        <v>132335.73017734842</v>
      </c>
      <c r="T5014">
        <f t="shared" si="703"/>
        <v>50.119999999998598</v>
      </c>
      <c r="U5014" s="1">
        <f>Q5014/MainSheet!$C$22</f>
        <v>1</v>
      </c>
    </row>
    <row r="5015" spans="7:21">
      <c r="G5015">
        <f t="shared" si="712"/>
        <v>50.129999999998596</v>
      </c>
      <c r="H5015">
        <f t="shared" si="713"/>
        <v>198000</v>
      </c>
      <c r="I5015" s="2">
        <f>MIN(MainSheet!$C$10/MainSheet!$C$9,MainSheet!$K$9*60)</f>
        <v>660</v>
      </c>
      <c r="J5015" s="1">
        <f>IF(G5015&gt;MainSheet!$C$11,IF(J5014&gt;=0.999,1,(G5015-MainSheet!$C$11)*I5015/$B$2/60),0)</f>
        <v>1</v>
      </c>
      <c r="K5015" s="1">
        <f>IF(G5015&gt;MainSheet!$C$11+$B$6,IF(K5014&gt;=0.999,1,(G5015-MainSheet!$C$11-$B$6)*I5015/$C$2/60),0)</f>
        <v>1</v>
      </c>
      <c r="L5015" s="1">
        <f>IF(G5015&gt;MainSheet!$C$11+$B$6+$C$6,IF(L5014&gt;=0.999,1,(G5015-MainSheet!$C$11-$B$6-$C$6)*I5015/$D$2/60),0)</f>
        <v>1</v>
      </c>
      <c r="M5015">
        <f t="shared" si="714"/>
        <v>1</v>
      </c>
      <c r="N5015" s="2">
        <f t="shared" si="715"/>
        <v>3721.0526315789471</v>
      </c>
      <c r="O5015">
        <f t="shared" si="710"/>
        <v>977.02127659574455</v>
      </c>
      <c r="P5015">
        <f t="shared" si="708"/>
        <v>192000</v>
      </c>
      <c r="Q5015" s="2">
        <f t="shared" si="716"/>
        <v>196698.0739081747</v>
      </c>
      <c r="R5015">
        <f>Q5015/MainSheet!$C$8*(G5015-G5014)+R5014</f>
        <v>8201.5976843463231</v>
      </c>
      <c r="S5015">
        <f t="shared" si="717"/>
        <v>132368.51318966644</v>
      </c>
      <c r="T5015">
        <f t="shared" si="703"/>
        <v>50.129999999998596</v>
      </c>
      <c r="U5015" s="1">
        <f>Q5015/MainSheet!$C$22</f>
        <v>1</v>
      </c>
    </row>
    <row r="5016" spans="7:21">
      <c r="G5016">
        <f t="shared" si="712"/>
        <v>50.139999999998594</v>
      </c>
      <c r="H5016">
        <f t="shared" si="713"/>
        <v>198000</v>
      </c>
      <c r="I5016" s="2">
        <f>MIN(MainSheet!$C$10/MainSheet!$C$9,MainSheet!$K$9*60)</f>
        <v>660</v>
      </c>
      <c r="J5016" s="1">
        <f>IF(G5016&gt;MainSheet!$C$11,IF(J5015&gt;=0.999,1,(G5016-MainSheet!$C$11)*I5016/$B$2/60),0)</f>
        <v>1</v>
      </c>
      <c r="K5016" s="1">
        <f>IF(G5016&gt;MainSheet!$C$11+$B$6,IF(K5015&gt;=0.999,1,(G5016-MainSheet!$C$11-$B$6)*I5016/$C$2/60),0)</f>
        <v>1</v>
      </c>
      <c r="L5016" s="1">
        <f>IF(G5016&gt;MainSheet!$C$11+$B$6+$C$6,IF(L5015&gt;=0.999,1,(G5016-MainSheet!$C$11-$B$6-$C$6)*I5016/$D$2/60),0)</f>
        <v>1</v>
      </c>
      <c r="M5016">
        <f t="shared" si="714"/>
        <v>1</v>
      </c>
      <c r="N5016" s="2">
        <f t="shared" si="715"/>
        <v>3721.0526315789471</v>
      </c>
      <c r="O5016">
        <f t="shared" si="710"/>
        <v>977.02127659574455</v>
      </c>
      <c r="P5016">
        <f t="shared" si="708"/>
        <v>192000</v>
      </c>
      <c r="Q5016" s="2">
        <f t="shared" si="716"/>
        <v>196698.0739081747</v>
      </c>
      <c r="R5016">
        <f>Q5016/MainSheet!$C$8*(G5016-G5015)+R5015</f>
        <v>8203.6289308371579</v>
      </c>
      <c r="S5016">
        <f t="shared" si="717"/>
        <v>132401.29620198446</v>
      </c>
      <c r="T5016">
        <f t="shared" si="703"/>
        <v>50.139999999998594</v>
      </c>
      <c r="U5016" s="1">
        <f>Q5016/MainSheet!$C$22</f>
        <v>1</v>
      </c>
    </row>
    <row r="5017" spans="7:21">
      <c r="G5017">
        <f t="shared" si="712"/>
        <v>50.149999999998592</v>
      </c>
      <c r="H5017">
        <f t="shared" si="713"/>
        <v>198000</v>
      </c>
      <c r="I5017" s="2">
        <f>MIN(MainSheet!$C$10/MainSheet!$C$9,MainSheet!$K$9*60)</f>
        <v>660</v>
      </c>
      <c r="J5017" s="1">
        <f>IF(G5017&gt;MainSheet!$C$11,IF(J5016&gt;=0.999,1,(G5017-MainSheet!$C$11)*I5017/$B$2/60),0)</f>
        <v>1</v>
      </c>
      <c r="K5017" s="1">
        <f>IF(G5017&gt;MainSheet!$C$11+$B$6,IF(K5016&gt;=0.999,1,(G5017-MainSheet!$C$11-$B$6)*I5017/$C$2/60),0)</f>
        <v>1</v>
      </c>
      <c r="L5017" s="1">
        <f>IF(G5017&gt;MainSheet!$C$11+$B$6+$C$6,IF(L5016&gt;=0.999,1,(G5017-MainSheet!$C$11-$B$6-$C$6)*I5017/$D$2/60),0)</f>
        <v>1</v>
      </c>
      <c r="M5017">
        <f t="shared" si="714"/>
        <v>1</v>
      </c>
      <c r="N5017" s="2">
        <f t="shared" si="715"/>
        <v>3721.0526315789471</v>
      </c>
      <c r="O5017">
        <f t="shared" si="710"/>
        <v>977.02127659574455</v>
      </c>
      <c r="P5017">
        <f t="shared" si="708"/>
        <v>192000</v>
      </c>
      <c r="Q5017" s="2">
        <f t="shared" si="716"/>
        <v>196698.0739081747</v>
      </c>
      <c r="R5017">
        <f>Q5017/MainSheet!$C$8*(G5017-G5016)+R5016</f>
        <v>8205.6601773279926</v>
      </c>
      <c r="S5017">
        <f t="shared" si="717"/>
        <v>132434.07921430247</v>
      </c>
      <c r="T5017">
        <f t="shared" si="703"/>
        <v>50.149999999998592</v>
      </c>
      <c r="U5017" s="1">
        <f>Q5017/MainSheet!$C$22</f>
        <v>1</v>
      </c>
    </row>
    <row r="5018" spans="7:21">
      <c r="G5018">
        <f t="shared" si="712"/>
        <v>50.15999999999859</v>
      </c>
      <c r="H5018">
        <f t="shared" si="713"/>
        <v>198000</v>
      </c>
      <c r="I5018" s="2">
        <f>MIN(MainSheet!$C$10/MainSheet!$C$9,MainSheet!$K$9*60)</f>
        <v>660</v>
      </c>
      <c r="J5018" s="1">
        <f>IF(G5018&gt;MainSheet!$C$11,IF(J5017&gt;=0.999,1,(G5018-MainSheet!$C$11)*I5018/$B$2/60),0)</f>
        <v>1</v>
      </c>
      <c r="K5018" s="1">
        <f>IF(G5018&gt;MainSheet!$C$11+$B$6,IF(K5017&gt;=0.999,1,(G5018-MainSheet!$C$11-$B$6)*I5018/$C$2/60),0)</f>
        <v>1</v>
      </c>
      <c r="L5018" s="1">
        <f>IF(G5018&gt;MainSheet!$C$11+$B$6+$C$6,IF(L5017&gt;=0.999,1,(G5018-MainSheet!$C$11-$B$6-$C$6)*I5018/$D$2/60),0)</f>
        <v>1</v>
      </c>
      <c r="M5018">
        <f t="shared" si="714"/>
        <v>1</v>
      </c>
      <c r="N5018" s="2">
        <f t="shared" si="715"/>
        <v>3721.0526315789471</v>
      </c>
      <c r="O5018">
        <f t="shared" si="710"/>
        <v>977.02127659574455</v>
      </c>
      <c r="P5018">
        <f t="shared" si="708"/>
        <v>192000</v>
      </c>
      <c r="Q5018" s="2">
        <f t="shared" si="716"/>
        <v>196698.0739081747</v>
      </c>
      <c r="R5018">
        <f>Q5018/MainSheet!$C$8*(G5018-G5017)+R5017</f>
        <v>8207.6914238188274</v>
      </c>
      <c r="S5018">
        <f t="shared" si="717"/>
        <v>132466.86222662049</v>
      </c>
      <c r="T5018">
        <f t="shared" si="703"/>
        <v>50.15999999999859</v>
      </c>
      <c r="U5018" s="1">
        <f>Q5018/MainSheet!$C$22</f>
        <v>1</v>
      </c>
    </row>
    <row r="5019" spans="7:21">
      <c r="G5019">
        <f t="shared" si="712"/>
        <v>50.169999999998588</v>
      </c>
      <c r="H5019">
        <f t="shared" si="713"/>
        <v>198000</v>
      </c>
      <c r="I5019" s="2">
        <f>MIN(MainSheet!$C$10/MainSheet!$C$9,MainSheet!$K$9*60)</f>
        <v>660</v>
      </c>
      <c r="J5019" s="1">
        <f>IF(G5019&gt;MainSheet!$C$11,IF(J5018&gt;=0.999,1,(G5019-MainSheet!$C$11)*I5019/$B$2/60),0)</f>
        <v>1</v>
      </c>
      <c r="K5019" s="1">
        <f>IF(G5019&gt;MainSheet!$C$11+$B$6,IF(K5018&gt;=0.999,1,(G5019-MainSheet!$C$11-$B$6)*I5019/$C$2/60),0)</f>
        <v>1</v>
      </c>
      <c r="L5019" s="1">
        <f>IF(G5019&gt;MainSheet!$C$11+$B$6+$C$6,IF(L5018&gt;=0.999,1,(G5019-MainSheet!$C$11-$B$6-$C$6)*I5019/$D$2/60),0)</f>
        <v>1</v>
      </c>
      <c r="M5019">
        <f t="shared" si="714"/>
        <v>1</v>
      </c>
      <c r="N5019" s="2">
        <f t="shared" si="715"/>
        <v>3721.0526315789471</v>
      </c>
      <c r="O5019">
        <f t="shared" si="710"/>
        <v>977.02127659574455</v>
      </c>
      <c r="P5019">
        <f t="shared" si="708"/>
        <v>192000</v>
      </c>
      <c r="Q5019" s="2">
        <f t="shared" si="716"/>
        <v>196698.0739081747</v>
      </c>
      <c r="R5019">
        <f>Q5019/MainSheet!$C$8*(G5019-G5018)+R5018</f>
        <v>8209.7226703096621</v>
      </c>
      <c r="S5019">
        <f t="shared" si="717"/>
        <v>132499.64523893851</v>
      </c>
      <c r="T5019">
        <f t="shared" si="703"/>
        <v>50.169999999998588</v>
      </c>
      <c r="U5019" s="1">
        <f>Q5019/MainSheet!$C$22</f>
        <v>1</v>
      </c>
    </row>
    <row r="5020" spans="7:21">
      <c r="G5020">
        <f t="shared" si="712"/>
        <v>50.179999999998586</v>
      </c>
      <c r="H5020">
        <f t="shared" si="713"/>
        <v>198000</v>
      </c>
      <c r="I5020" s="2">
        <f>MIN(MainSheet!$C$10/MainSheet!$C$9,MainSheet!$K$9*60)</f>
        <v>660</v>
      </c>
      <c r="J5020" s="1">
        <f>IF(G5020&gt;MainSheet!$C$11,IF(J5019&gt;=0.999,1,(G5020-MainSheet!$C$11)*I5020/$B$2/60),0)</f>
        <v>1</v>
      </c>
      <c r="K5020" s="1">
        <f>IF(G5020&gt;MainSheet!$C$11+$B$6,IF(K5019&gt;=0.999,1,(G5020-MainSheet!$C$11-$B$6)*I5020/$C$2/60),0)</f>
        <v>1</v>
      </c>
      <c r="L5020" s="1">
        <f>IF(G5020&gt;MainSheet!$C$11+$B$6+$C$6,IF(L5019&gt;=0.999,1,(G5020-MainSheet!$C$11-$B$6-$C$6)*I5020/$D$2/60),0)</f>
        <v>1</v>
      </c>
      <c r="M5020">
        <f t="shared" si="714"/>
        <v>1</v>
      </c>
      <c r="N5020" s="2">
        <f t="shared" si="715"/>
        <v>3721.0526315789471</v>
      </c>
      <c r="O5020">
        <f t="shared" si="710"/>
        <v>977.02127659574455</v>
      </c>
      <c r="P5020">
        <f t="shared" si="708"/>
        <v>192000</v>
      </c>
      <c r="Q5020" s="2">
        <f t="shared" si="716"/>
        <v>196698.0739081747</v>
      </c>
      <c r="R5020">
        <f>Q5020/MainSheet!$C$8*(G5020-G5019)+R5019</f>
        <v>8211.7539168004969</v>
      </c>
      <c r="S5020">
        <f t="shared" si="717"/>
        <v>132532.42825125653</v>
      </c>
      <c r="T5020">
        <f t="shared" si="703"/>
        <v>50.179999999998586</v>
      </c>
      <c r="U5020" s="1">
        <f>Q5020/MainSheet!$C$22</f>
        <v>1</v>
      </c>
    </row>
    <row r="5021" spans="7:21">
      <c r="G5021">
        <f t="shared" si="712"/>
        <v>50.189999999998584</v>
      </c>
      <c r="H5021">
        <f t="shared" si="713"/>
        <v>198000</v>
      </c>
      <c r="I5021" s="2">
        <f>MIN(MainSheet!$C$10/MainSheet!$C$9,MainSheet!$K$9*60)</f>
        <v>660</v>
      </c>
      <c r="J5021" s="1">
        <f>IF(G5021&gt;MainSheet!$C$11,IF(J5020&gt;=0.999,1,(G5021-MainSheet!$C$11)*I5021/$B$2/60),0)</f>
        <v>1</v>
      </c>
      <c r="K5021" s="1">
        <f>IF(G5021&gt;MainSheet!$C$11+$B$6,IF(K5020&gt;=0.999,1,(G5021-MainSheet!$C$11-$B$6)*I5021/$C$2/60),0)</f>
        <v>1</v>
      </c>
      <c r="L5021" s="1">
        <f>IF(G5021&gt;MainSheet!$C$11+$B$6+$C$6,IF(L5020&gt;=0.999,1,(G5021-MainSheet!$C$11-$B$6-$C$6)*I5021/$D$2/60),0)</f>
        <v>1</v>
      </c>
      <c r="M5021">
        <f t="shared" si="714"/>
        <v>1</v>
      </c>
      <c r="N5021" s="2">
        <f t="shared" si="715"/>
        <v>3721.0526315789471</v>
      </c>
      <c r="O5021">
        <f t="shared" si="710"/>
        <v>977.02127659574455</v>
      </c>
      <c r="P5021">
        <f t="shared" si="708"/>
        <v>192000</v>
      </c>
      <c r="Q5021" s="2">
        <f t="shared" si="716"/>
        <v>196698.0739081747</v>
      </c>
      <c r="R5021">
        <f>Q5021/MainSheet!$C$8*(G5021-G5020)+R5020</f>
        <v>8213.7851632913316</v>
      </c>
      <c r="S5021">
        <f t="shared" si="717"/>
        <v>132565.21126357454</v>
      </c>
      <c r="T5021">
        <f t="shared" si="703"/>
        <v>50.189999999998584</v>
      </c>
      <c r="U5021" s="1">
        <f>Q5021/MainSheet!$C$22</f>
        <v>1</v>
      </c>
    </row>
    <row r="5022" spans="7:21">
      <c r="G5022">
        <f t="shared" si="712"/>
        <v>50.199999999998582</v>
      </c>
      <c r="H5022">
        <f t="shared" si="713"/>
        <v>198000</v>
      </c>
      <c r="I5022" s="2">
        <f>MIN(MainSheet!$C$10/MainSheet!$C$9,MainSheet!$K$9*60)</f>
        <v>660</v>
      </c>
      <c r="J5022" s="1">
        <f>IF(G5022&gt;MainSheet!$C$11,IF(J5021&gt;=0.999,1,(G5022-MainSheet!$C$11)*I5022/$B$2/60),0)</f>
        <v>1</v>
      </c>
      <c r="K5022" s="1">
        <f>IF(G5022&gt;MainSheet!$C$11+$B$6,IF(K5021&gt;=0.999,1,(G5022-MainSheet!$C$11-$B$6)*I5022/$C$2/60),0)</f>
        <v>1</v>
      </c>
      <c r="L5022" s="1">
        <f>IF(G5022&gt;MainSheet!$C$11+$B$6+$C$6,IF(L5021&gt;=0.999,1,(G5022-MainSheet!$C$11-$B$6-$C$6)*I5022/$D$2/60),0)</f>
        <v>1</v>
      </c>
      <c r="M5022">
        <f t="shared" si="714"/>
        <v>1</v>
      </c>
      <c r="N5022" s="2">
        <f t="shared" si="715"/>
        <v>3721.0526315789471</v>
      </c>
      <c r="O5022">
        <f t="shared" si="710"/>
        <v>977.02127659574455</v>
      </c>
      <c r="P5022">
        <f t="shared" si="708"/>
        <v>192000</v>
      </c>
      <c r="Q5022" s="2">
        <f t="shared" si="716"/>
        <v>196698.0739081747</v>
      </c>
      <c r="R5022">
        <f>Q5022/MainSheet!$C$8*(G5022-G5021)+R5021</f>
        <v>8215.8164097821664</v>
      </c>
      <c r="S5022">
        <f t="shared" si="717"/>
        <v>132597.99427589256</v>
      </c>
      <c r="T5022">
        <f t="shared" si="703"/>
        <v>50.199999999998582</v>
      </c>
      <c r="U5022" s="1">
        <f>Q5022/MainSheet!$C$22</f>
        <v>1</v>
      </c>
    </row>
    <row r="5023" spans="7:21">
      <c r="G5023">
        <f t="shared" si="712"/>
        <v>50.20999999999858</v>
      </c>
      <c r="H5023">
        <f t="shared" si="713"/>
        <v>198000</v>
      </c>
      <c r="I5023" s="2">
        <f>MIN(MainSheet!$C$10/MainSheet!$C$9,MainSheet!$K$9*60)</f>
        <v>660</v>
      </c>
      <c r="J5023" s="1">
        <f>IF(G5023&gt;MainSheet!$C$11,IF(J5022&gt;=0.999,1,(G5023-MainSheet!$C$11)*I5023/$B$2/60),0)</f>
        <v>1</v>
      </c>
      <c r="K5023" s="1">
        <f>IF(G5023&gt;MainSheet!$C$11+$B$6,IF(K5022&gt;=0.999,1,(G5023-MainSheet!$C$11-$B$6)*I5023/$C$2/60),0)</f>
        <v>1</v>
      </c>
      <c r="L5023" s="1">
        <f>IF(G5023&gt;MainSheet!$C$11+$B$6+$C$6,IF(L5022&gt;=0.999,1,(G5023-MainSheet!$C$11-$B$6-$C$6)*I5023/$D$2/60),0)</f>
        <v>1</v>
      </c>
      <c r="M5023">
        <f t="shared" si="714"/>
        <v>1</v>
      </c>
      <c r="N5023" s="2">
        <f t="shared" si="715"/>
        <v>3721.0526315789471</v>
      </c>
      <c r="O5023">
        <f t="shared" si="710"/>
        <v>977.02127659574455</v>
      </c>
      <c r="P5023">
        <f t="shared" si="708"/>
        <v>192000</v>
      </c>
      <c r="Q5023" s="2">
        <f t="shared" si="716"/>
        <v>196698.0739081747</v>
      </c>
      <c r="R5023">
        <f>Q5023/MainSheet!$C$8*(G5023-G5022)+R5022</f>
        <v>8217.8476562730011</v>
      </c>
      <c r="S5023">
        <f t="shared" si="717"/>
        <v>132630.77728821058</v>
      </c>
      <c r="T5023">
        <f t="shared" si="703"/>
        <v>50.20999999999858</v>
      </c>
      <c r="U5023" s="1">
        <f>Q5023/MainSheet!$C$22</f>
        <v>1</v>
      </c>
    </row>
    <row r="5024" spans="7:21">
      <c r="G5024">
        <f t="shared" si="712"/>
        <v>50.219999999998578</v>
      </c>
      <c r="H5024">
        <f t="shared" si="713"/>
        <v>198000</v>
      </c>
      <c r="I5024" s="2">
        <f>MIN(MainSheet!$C$10/MainSheet!$C$9,MainSheet!$K$9*60)</f>
        <v>660</v>
      </c>
      <c r="J5024" s="1">
        <f>IF(G5024&gt;MainSheet!$C$11,IF(J5023&gt;=0.999,1,(G5024-MainSheet!$C$11)*I5024/$B$2/60),0)</f>
        <v>1</v>
      </c>
      <c r="K5024" s="1">
        <f>IF(G5024&gt;MainSheet!$C$11+$B$6,IF(K5023&gt;=0.999,1,(G5024-MainSheet!$C$11-$B$6)*I5024/$C$2/60),0)</f>
        <v>1</v>
      </c>
      <c r="L5024" s="1">
        <f>IF(G5024&gt;MainSheet!$C$11+$B$6+$C$6,IF(L5023&gt;=0.999,1,(G5024-MainSheet!$C$11-$B$6-$C$6)*I5024/$D$2/60),0)</f>
        <v>1</v>
      </c>
      <c r="M5024">
        <f t="shared" si="714"/>
        <v>1</v>
      </c>
      <c r="N5024" s="2">
        <f t="shared" si="715"/>
        <v>3721.0526315789471</v>
      </c>
      <c r="O5024">
        <f t="shared" si="710"/>
        <v>977.02127659574455</v>
      </c>
      <c r="P5024">
        <f t="shared" si="708"/>
        <v>192000</v>
      </c>
      <c r="Q5024" s="2">
        <f t="shared" si="716"/>
        <v>196698.0739081747</v>
      </c>
      <c r="R5024">
        <f>Q5024/MainSheet!$C$8*(G5024-G5023)+R5023</f>
        <v>8219.8789027638359</v>
      </c>
      <c r="S5024">
        <f t="shared" si="717"/>
        <v>132663.5603005286</v>
      </c>
      <c r="T5024">
        <f t="shared" si="703"/>
        <v>50.219999999998578</v>
      </c>
      <c r="U5024" s="1">
        <f>Q5024/MainSheet!$C$22</f>
        <v>1</v>
      </c>
    </row>
    <row r="5025" spans="7:21">
      <c r="G5025">
        <f t="shared" si="712"/>
        <v>50.229999999998576</v>
      </c>
      <c r="H5025">
        <f t="shared" si="713"/>
        <v>198000</v>
      </c>
      <c r="I5025" s="2">
        <f>MIN(MainSheet!$C$10/MainSheet!$C$9,MainSheet!$K$9*60)</f>
        <v>660</v>
      </c>
      <c r="J5025" s="1">
        <f>IF(G5025&gt;MainSheet!$C$11,IF(J5024&gt;=0.999,1,(G5025-MainSheet!$C$11)*I5025/$B$2/60),0)</f>
        <v>1</v>
      </c>
      <c r="K5025" s="1">
        <f>IF(G5025&gt;MainSheet!$C$11+$B$6,IF(K5024&gt;=0.999,1,(G5025-MainSheet!$C$11-$B$6)*I5025/$C$2/60),0)</f>
        <v>1</v>
      </c>
      <c r="L5025" s="1">
        <f>IF(G5025&gt;MainSheet!$C$11+$B$6+$C$6,IF(L5024&gt;=0.999,1,(G5025-MainSheet!$C$11-$B$6-$C$6)*I5025/$D$2/60),0)</f>
        <v>1</v>
      </c>
      <c r="M5025">
        <f t="shared" si="714"/>
        <v>1</v>
      </c>
      <c r="N5025" s="2">
        <f t="shared" si="715"/>
        <v>3721.0526315789471</v>
      </c>
      <c r="O5025">
        <f t="shared" si="710"/>
        <v>977.02127659574455</v>
      </c>
      <c r="P5025">
        <f t="shared" si="708"/>
        <v>192000</v>
      </c>
      <c r="Q5025" s="2">
        <f t="shared" si="716"/>
        <v>196698.0739081747</v>
      </c>
      <c r="R5025">
        <f>Q5025/MainSheet!$C$8*(G5025-G5024)+R5024</f>
        <v>8221.9101492546706</v>
      </c>
      <c r="S5025">
        <f t="shared" si="717"/>
        <v>132696.34331284661</v>
      </c>
      <c r="T5025">
        <f t="shared" si="703"/>
        <v>50.229999999998576</v>
      </c>
      <c r="U5025" s="1">
        <f>Q5025/MainSheet!$C$22</f>
        <v>1</v>
      </c>
    </row>
    <row r="5026" spans="7:21">
      <c r="G5026">
        <f t="shared" si="712"/>
        <v>50.239999999998574</v>
      </c>
      <c r="H5026">
        <f t="shared" si="713"/>
        <v>198000</v>
      </c>
      <c r="I5026" s="2">
        <f>MIN(MainSheet!$C$10/MainSheet!$C$9,MainSheet!$K$9*60)</f>
        <v>660</v>
      </c>
      <c r="J5026" s="1">
        <f>IF(G5026&gt;MainSheet!$C$11,IF(J5025&gt;=0.999,1,(G5026-MainSheet!$C$11)*I5026/$B$2/60),0)</f>
        <v>1</v>
      </c>
      <c r="K5026" s="1">
        <f>IF(G5026&gt;MainSheet!$C$11+$B$6,IF(K5025&gt;=0.999,1,(G5026-MainSheet!$C$11-$B$6)*I5026/$C$2/60),0)</f>
        <v>1</v>
      </c>
      <c r="L5026" s="1">
        <f>IF(G5026&gt;MainSheet!$C$11+$B$6+$C$6,IF(L5025&gt;=0.999,1,(G5026-MainSheet!$C$11-$B$6-$C$6)*I5026/$D$2/60),0)</f>
        <v>1</v>
      </c>
      <c r="M5026">
        <f t="shared" si="714"/>
        <v>1</v>
      </c>
      <c r="N5026" s="2">
        <f t="shared" si="715"/>
        <v>3721.0526315789471</v>
      </c>
      <c r="O5026">
        <f t="shared" si="710"/>
        <v>977.02127659574455</v>
      </c>
      <c r="P5026">
        <f t="shared" si="708"/>
        <v>192000</v>
      </c>
      <c r="Q5026" s="2">
        <f t="shared" si="716"/>
        <v>196698.0739081747</v>
      </c>
      <c r="R5026">
        <f>Q5026/MainSheet!$C$8*(G5026-G5025)+R5025</f>
        <v>8223.9413957455054</v>
      </c>
      <c r="S5026">
        <f t="shared" si="717"/>
        <v>132729.12632516463</v>
      </c>
      <c r="T5026">
        <f t="shared" si="703"/>
        <v>50.239999999998574</v>
      </c>
      <c r="U5026" s="1">
        <f>Q5026/MainSheet!$C$22</f>
        <v>1</v>
      </c>
    </row>
    <row r="5027" spans="7:21">
      <c r="G5027">
        <f t="shared" si="712"/>
        <v>50.249999999998572</v>
      </c>
      <c r="H5027">
        <f t="shared" si="713"/>
        <v>198000</v>
      </c>
      <c r="I5027" s="2">
        <f>MIN(MainSheet!$C$10/MainSheet!$C$9,MainSheet!$K$9*60)</f>
        <v>660</v>
      </c>
      <c r="J5027" s="1">
        <f>IF(G5027&gt;MainSheet!$C$11,IF(J5026&gt;=0.999,1,(G5027-MainSheet!$C$11)*I5027/$B$2/60),0)</f>
        <v>1</v>
      </c>
      <c r="K5027" s="1">
        <f>IF(G5027&gt;MainSheet!$C$11+$B$6,IF(K5026&gt;=0.999,1,(G5027-MainSheet!$C$11-$B$6)*I5027/$C$2/60),0)</f>
        <v>1</v>
      </c>
      <c r="L5027" s="1">
        <f>IF(G5027&gt;MainSheet!$C$11+$B$6+$C$6,IF(L5026&gt;=0.999,1,(G5027-MainSheet!$C$11-$B$6-$C$6)*I5027/$D$2/60),0)</f>
        <v>1</v>
      </c>
      <c r="M5027">
        <f t="shared" si="714"/>
        <v>1</v>
      </c>
      <c r="N5027" s="2">
        <f t="shared" si="715"/>
        <v>3721.0526315789471</v>
      </c>
      <c r="O5027">
        <f t="shared" si="710"/>
        <v>977.02127659574455</v>
      </c>
      <c r="P5027">
        <f t="shared" si="708"/>
        <v>192000</v>
      </c>
      <c r="Q5027" s="2">
        <f t="shared" si="716"/>
        <v>196698.0739081747</v>
      </c>
      <c r="R5027">
        <f>Q5027/MainSheet!$C$8*(G5027-G5026)+R5026</f>
        <v>8225.9726422363401</v>
      </c>
      <c r="S5027">
        <f t="shared" si="717"/>
        <v>132761.90933748265</v>
      </c>
      <c r="T5027">
        <f t="shared" si="703"/>
        <v>50.249999999998572</v>
      </c>
      <c r="U5027" s="1">
        <f>Q5027/MainSheet!$C$22</f>
        <v>1</v>
      </c>
    </row>
    <row r="5028" spans="7:21">
      <c r="G5028">
        <f t="shared" si="712"/>
        <v>50.25999999999857</v>
      </c>
      <c r="H5028">
        <f t="shared" si="713"/>
        <v>198000</v>
      </c>
      <c r="I5028" s="2">
        <f>MIN(MainSheet!$C$10/MainSheet!$C$9,MainSheet!$K$9*60)</f>
        <v>660</v>
      </c>
      <c r="J5028" s="1">
        <f>IF(G5028&gt;MainSheet!$C$11,IF(J5027&gt;=0.999,1,(G5028-MainSheet!$C$11)*I5028/$B$2/60),0)</f>
        <v>1</v>
      </c>
      <c r="K5028" s="1">
        <f>IF(G5028&gt;MainSheet!$C$11+$B$6,IF(K5027&gt;=0.999,1,(G5028-MainSheet!$C$11-$B$6)*I5028/$C$2/60),0)</f>
        <v>1</v>
      </c>
      <c r="L5028" s="1">
        <f>IF(G5028&gt;MainSheet!$C$11+$B$6+$C$6,IF(L5027&gt;=0.999,1,(G5028-MainSheet!$C$11-$B$6-$C$6)*I5028/$D$2/60),0)</f>
        <v>1</v>
      </c>
      <c r="M5028">
        <f t="shared" si="714"/>
        <v>1</v>
      </c>
      <c r="N5028" s="2">
        <f t="shared" si="715"/>
        <v>3721.0526315789471</v>
      </c>
      <c r="O5028">
        <f t="shared" si="710"/>
        <v>977.02127659574455</v>
      </c>
      <c r="P5028">
        <f t="shared" si="708"/>
        <v>192000</v>
      </c>
      <c r="Q5028" s="2">
        <f t="shared" si="716"/>
        <v>196698.0739081747</v>
      </c>
      <c r="R5028">
        <f>Q5028/MainSheet!$C$8*(G5028-G5027)+R5027</f>
        <v>8228.0038887271749</v>
      </c>
      <c r="S5028">
        <f t="shared" si="717"/>
        <v>132794.69234980067</v>
      </c>
      <c r="T5028">
        <f t="shared" si="703"/>
        <v>50.25999999999857</v>
      </c>
      <c r="U5028" s="1">
        <f>Q5028/MainSheet!$C$22</f>
        <v>1</v>
      </c>
    </row>
    <row r="5029" spans="7:21">
      <c r="G5029">
        <f t="shared" si="712"/>
        <v>50.269999999998568</v>
      </c>
      <c r="H5029">
        <f t="shared" si="713"/>
        <v>198000</v>
      </c>
      <c r="I5029" s="2">
        <f>MIN(MainSheet!$C$10/MainSheet!$C$9,MainSheet!$K$9*60)</f>
        <v>660</v>
      </c>
      <c r="J5029" s="1">
        <f>IF(G5029&gt;MainSheet!$C$11,IF(J5028&gt;=0.999,1,(G5029-MainSheet!$C$11)*I5029/$B$2/60),0)</f>
        <v>1</v>
      </c>
      <c r="K5029" s="1">
        <f>IF(G5029&gt;MainSheet!$C$11+$B$6,IF(K5028&gt;=0.999,1,(G5029-MainSheet!$C$11-$B$6)*I5029/$C$2/60),0)</f>
        <v>1</v>
      </c>
      <c r="L5029" s="1">
        <f>IF(G5029&gt;MainSheet!$C$11+$B$6+$C$6,IF(L5028&gt;=0.999,1,(G5029-MainSheet!$C$11-$B$6-$C$6)*I5029/$D$2/60),0)</f>
        <v>1</v>
      </c>
      <c r="M5029">
        <f t="shared" si="714"/>
        <v>1</v>
      </c>
      <c r="N5029" s="2">
        <f t="shared" si="715"/>
        <v>3721.0526315789471</v>
      </c>
      <c r="O5029">
        <f t="shared" si="710"/>
        <v>977.02127659574455</v>
      </c>
      <c r="P5029">
        <f t="shared" si="708"/>
        <v>192000</v>
      </c>
      <c r="Q5029" s="2">
        <f t="shared" si="716"/>
        <v>196698.0739081747</v>
      </c>
      <c r="R5029">
        <f>Q5029/MainSheet!$C$8*(G5029-G5028)+R5028</f>
        <v>8230.0351352180096</v>
      </c>
      <c r="S5029">
        <f t="shared" si="717"/>
        <v>132827.47536211868</v>
      </c>
      <c r="T5029">
        <f t="shared" si="703"/>
        <v>50.269999999998568</v>
      </c>
      <c r="U5029" s="1">
        <f>Q5029/MainSheet!$C$22</f>
        <v>1</v>
      </c>
    </row>
    <row r="5030" spans="7:21">
      <c r="G5030">
        <f t="shared" si="712"/>
        <v>50.279999999998566</v>
      </c>
      <c r="H5030">
        <f t="shared" si="713"/>
        <v>198000</v>
      </c>
      <c r="I5030" s="2">
        <f>MIN(MainSheet!$C$10/MainSheet!$C$9,MainSheet!$K$9*60)</f>
        <v>660</v>
      </c>
      <c r="J5030" s="1">
        <f>IF(G5030&gt;MainSheet!$C$11,IF(J5029&gt;=0.999,1,(G5030-MainSheet!$C$11)*I5030/$B$2/60),0)</f>
        <v>1</v>
      </c>
      <c r="K5030" s="1">
        <f>IF(G5030&gt;MainSheet!$C$11+$B$6,IF(K5029&gt;=0.999,1,(G5030-MainSheet!$C$11-$B$6)*I5030/$C$2/60),0)</f>
        <v>1</v>
      </c>
      <c r="L5030" s="1">
        <f>IF(G5030&gt;MainSheet!$C$11+$B$6+$C$6,IF(L5029&gt;=0.999,1,(G5030-MainSheet!$C$11-$B$6-$C$6)*I5030/$D$2/60),0)</f>
        <v>1</v>
      </c>
      <c r="M5030">
        <f t="shared" si="714"/>
        <v>1</v>
      </c>
      <c r="N5030" s="2">
        <f t="shared" si="715"/>
        <v>3721.0526315789471</v>
      </c>
      <c r="O5030">
        <f t="shared" si="710"/>
        <v>977.02127659574455</v>
      </c>
      <c r="P5030">
        <f t="shared" si="708"/>
        <v>192000</v>
      </c>
      <c r="Q5030" s="2">
        <f t="shared" si="716"/>
        <v>196698.0739081747</v>
      </c>
      <c r="R5030">
        <f>Q5030/MainSheet!$C$8*(G5030-G5029)+R5029</f>
        <v>8232.0663817088443</v>
      </c>
      <c r="S5030">
        <f t="shared" si="717"/>
        <v>132860.2583744367</v>
      </c>
      <c r="T5030">
        <f t="shared" si="703"/>
        <v>50.279999999998566</v>
      </c>
      <c r="U5030" s="1">
        <f>Q5030/MainSheet!$C$22</f>
        <v>1</v>
      </c>
    </row>
    <row r="5031" spans="7:21">
      <c r="G5031">
        <f t="shared" si="712"/>
        <v>50.289999999998564</v>
      </c>
      <c r="H5031">
        <f t="shared" si="713"/>
        <v>198000</v>
      </c>
      <c r="I5031" s="2">
        <f>MIN(MainSheet!$C$10/MainSheet!$C$9,MainSheet!$K$9*60)</f>
        <v>660</v>
      </c>
      <c r="J5031" s="1">
        <f>IF(G5031&gt;MainSheet!$C$11,IF(J5030&gt;=0.999,1,(G5031-MainSheet!$C$11)*I5031/$B$2/60),0)</f>
        <v>1</v>
      </c>
      <c r="K5031" s="1">
        <f>IF(G5031&gt;MainSheet!$C$11+$B$6,IF(K5030&gt;=0.999,1,(G5031-MainSheet!$C$11-$B$6)*I5031/$C$2/60),0)</f>
        <v>1</v>
      </c>
      <c r="L5031" s="1">
        <f>IF(G5031&gt;MainSheet!$C$11+$B$6+$C$6,IF(L5030&gt;=0.999,1,(G5031-MainSheet!$C$11-$B$6-$C$6)*I5031/$D$2/60),0)</f>
        <v>1</v>
      </c>
      <c r="M5031">
        <f t="shared" si="714"/>
        <v>1</v>
      </c>
      <c r="N5031" s="2">
        <f t="shared" si="715"/>
        <v>3721.0526315789471</v>
      </c>
      <c r="O5031">
        <f t="shared" si="710"/>
        <v>977.02127659574455</v>
      </c>
      <c r="P5031">
        <f t="shared" si="708"/>
        <v>192000</v>
      </c>
      <c r="Q5031" s="2">
        <f t="shared" si="716"/>
        <v>196698.0739081747</v>
      </c>
      <c r="R5031">
        <f>Q5031/MainSheet!$C$8*(G5031-G5030)+R5030</f>
        <v>8234.0976281996791</v>
      </c>
      <c r="S5031">
        <f t="shared" si="717"/>
        <v>132893.04138675472</v>
      </c>
      <c r="T5031">
        <f t="shared" si="703"/>
        <v>50.289999999998564</v>
      </c>
      <c r="U5031" s="1">
        <f>Q5031/MainSheet!$C$22</f>
        <v>1</v>
      </c>
    </row>
    <row r="5032" spans="7:21">
      <c r="G5032">
        <f t="shared" si="712"/>
        <v>50.299999999998562</v>
      </c>
      <c r="H5032">
        <f t="shared" si="713"/>
        <v>198000</v>
      </c>
      <c r="I5032" s="2">
        <f>MIN(MainSheet!$C$10/MainSheet!$C$9,MainSheet!$K$9*60)</f>
        <v>660</v>
      </c>
      <c r="J5032" s="1">
        <f>IF(G5032&gt;MainSheet!$C$11,IF(J5031&gt;=0.999,1,(G5032-MainSheet!$C$11)*I5032/$B$2/60),0)</f>
        <v>1</v>
      </c>
      <c r="K5032" s="1">
        <f>IF(G5032&gt;MainSheet!$C$11+$B$6,IF(K5031&gt;=0.999,1,(G5032-MainSheet!$C$11-$B$6)*I5032/$C$2/60),0)</f>
        <v>1</v>
      </c>
      <c r="L5032" s="1">
        <f>IF(G5032&gt;MainSheet!$C$11+$B$6+$C$6,IF(L5031&gt;=0.999,1,(G5032-MainSheet!$C$11-$B$6-$C$6)*I5032/$D$2/60),0)</f>
        <v>1</v>
      </c>
      <c r="M5032">
        <f t="shared" si="714"/>
        <v>1</v>
      </c>
      <c r="N5032" s="2">
        <f t="shared" si="715"/>
        <v>3721.0526315789471</v>
      </c>
      <c r="O5032">
        <f t="shared" si="710"/>
        <v>977.02127659574455</v>
      </c>
      <c r="P5032">
        <f t="shared" si="708"/>
        <v>192000</v>
      </c>
      <c r="Q5032" s="2">
        <f t="shared" si="716"/>
        <v>196698.0739081747</v>
      </c>
      <c r="R5032">
        <f>Q5032/MainSheet!$C$8*(G5032-G5031)+R5031</f>
        <v>8236.1288746905138</v>
      </c>
      <c r="S5032">
        <f t="shared" si="717"/>
        <v>132925.82439907274</v>
      </c>
      <c r="T5032">
        <f t="shared" si="703"/>
        <v>50.299999999998562</v>
      </c>
      <c r="U5032" s="1">
        <f>Q5032/MainSheet!$C$22</f>
        <v>1</v>
      </c>
    </row>
    <row r="5033" spans="7:21">
      <c r="G5033">
        <f t="shared" si="712"/>
        <v>50.30999999999856</v>
      </c>
      <c r="H5033">
        <f t="shared" si="713"/>
        <v>198000</v>
      </c>
      <c r="I5033" s="2">
        <f>MIN(MainSheet!$C$10/MainSheet!$C$9,MainSheet!$K$9*60)</f>
        <v>660</v>
      </c>
      <c r="J5033" s="1">
        <f>IF(G5033&gt;MainSheet!$C$11,IF(J5032&gt;=0.999,1,(G5033-MainSheet!$C$11)*I5033/$B$2/60),0)</f>
        <v>1</v>
      </c>
      <c r="K5033" s="1">
        <f>IF(G5033&gt;MainSheet!$C$11+$B$6,IF(K5032&gt;=0.999,1,(G5033-MainSheet!$C$11-$B$6)*I5033/$C$2/60),0)</f>
        <v>1</v>
      </c>
      <c r="L5033" s="1">
        <f>IF(G5033&gt;MainSheet!$C$11+$B$6+$C$6,IF(L5032&gt;=0.999,1,(G5033-MainSheet!$C$11-$B$6-$C$6)*I5033/$D$2/60),0)</f>
        <v>1</v>
      </c>
      <c r="M5033">
        <f t="shared" si="714"/>
        <v>1</v>
      </c>
      <c r="N5033" s="2">
        <f t="shared" si="715"/>
        <v>3721.0526315789471</v>
      </c>
      <c r="O5033">
        <f t="shared" si="710"/>
        <v>977.02127659574455</v>
      </c>
      <c r="P5033">
        <f t="shared" si="708"/>
        <v>192000</v>
      </c>
      <c r="Q5033" s="2">
        <f t="shared" si="716"/>
        <v>196698.0739081747</v>
      </c>
      <c r="R5033">
        <f>Q5033/MainSheet!$C$8*(G5033-G5032)+R5032</f>
        <v>8238.1601211813486</v>
      </c>
      <c r="S5033">
        <f t="shared" si="717"/>
        <v>132958.60741139075</v>
      </c>
      <c r="T5033">
        <f t="shared" si="703"/>
        <v>50.30999999999856</v>
      </c>
      <c r="U5033" s="1">
        <f>Q5033/MainSheet!$C$22</f>
        <v>1</v>
      </c>
    </row>
    <row r="5034" spans="7:21">
      <c r="G5034">
        <f t="shared" si="712"/>
        <v>50.319999999998558</v>
      </c>
      <c r="H5034">
        <f t="shared" si="713"/>
        <v>198000</v>
      </c>
      <c r="I5034" s="2">
        <f>MIN(MainSheet!$C$10/MainSheet!$C$9,MainSheet!$K$9*60)</f>
        <v>660</v>
      </c>
      <c r="J5034" s="1">
        <f>IF(G5034&gt;MainSheet!$C$11,IF(J5033&gt;=0.999,1,(G5034-MainSheet!$C$11)*I5034/$B$2/60),0)</f>
        <v>1</v>
      </c>
      <c r="K5034" s="1">
        <f>IF(G5034&gt;MainSheet!$C$11+$B$6,IF(K5033&gt;=0.999,1,(G5034-MainSheet!$C$11-$B$6)*I5034/$C$2/60),0)</f>
        <v>1</v>
      </c>
      <c r="L5034" s="1">
        <f>IF(G5034&gt;MainSheet!$C$11+$B$6+$C$6,IF(L5033&gt;=0.999,1,(G5034-MainSheet!$C$11-$B$6-$C$6)*I5034/$D$2/60),0)</f>
        <v>1</v>
      </c>
      <c r="M5034">
        <f t="shared" si="714"/>
        <v>1</v>
      </c>
      <c r="N5034" s="2">
        <f t="shared" si="715"/>
        <v>3721.0526315789471</v>
      </c>
      <c r="O5034">
        <f t="shared" si="710"/>
        <v>977.02127659574455</v>
      </c>
      <c r="P5034">
        <f t="shared" si="708"/>
        <v>192000</v>
      </c>
      <c r="Q5034" s="2">
        <f t="shared" si="716"/>
        <v>196698.0739081747</v>
      </c>
      <c r="R5034">
        <f>Q5034/MainSheet!$C$8*(G5034-G5033)+R5033</f>
        <v>8240.1913676721833</v>
      </c>
      <c r="S5034">
        <f t="shared" si="717"/>
        <v>132991.39042370877</v>
      </c>
      <c r="T5034">
        <f t="shared" si="703"/>
        <v>50.319999999998558</v>
      </c>
      <c r="U5034" s="1">
        <f>Q5034/MainSheet!$C$22</f>
        <v>1</v>
      </c>
    </row>
    <row r="5035" spans="7:21">
      <c r="G5035">
        <f t="shared" si="712"/>
        <v>50.329999999998556</v>
      </c>
      <c r="H5035">
        <f t="shared" si="713"/>
        <v>198000</v>
      </c>
      <c r="I5035" s="2">
        <f>MIN(MainSheet!$C$10/MainSheet!$C$9,MainSheet!$K$9*60)</f>
        <v>660</v>
      </c>
      <c r="J5035" s="1">
        <f>IF(G5035&gt;MainSheet!$C$11,IF(J5034&gt;=0.999,1,(G5035-MainSheet!$C$11)*I5035/$B$2/60),0)</f>
        <v>1</v>
      </c>
      <c r="K5035" s="1">
        <f>IF(G5035&gt;MainSheet!$C$11+$B$6,IF(K5034&gt;=0.999,1,(G5035-MainSheet!$C$11-$B$6)*I5035/$C$2/60),0)</f>
        <v>1</v>
      </c>
      <c r="L5035" s="1">
        <f>IF(G5035&gt;MainSheet!$C$11+$B$6+$C$6,IF(L5034&gt;=0.999,1,(G5035-MainSheet!$C$11-$B$6-$C$6)*I5035/$D$2/60),0)</f>
        <v>1</v>
      </c>
      <c r="M5035">
        <f t="shared" si="714"/>
        <v>1</v>
      </c>
      <c r="N5035" s="2">
        <f t="shared" si="715"/>
        <v>3721.0526315789471</v>
      </c>
      <c r="O5035">
        <f t="shared" si="710"/>
        <v>977.02127659574455</v>
      </c>
      <c r="P5035">
        <f t="shared" si="708"/>
        <v>192000</v>
      </c>
      <c r="Q5035" s="2">
        <f t="shared" si="716"/>
        <v>196698.0739081747</v>
      </c>
      <c r="R5035">
        <f>Q5035/MainSheet!$C$8*(G5035-G5034)+R5034</f>
        <v>8242.2226141630181</v>
      </c>
      <c r="S5035">
        <f t="shared" si="717"/>
        <v>133024.17343602679</v>
      </c>
      <c r="T5035">
        <f t="shared" si="703"/>
        <v>50.329999999998556</v>
      </c>
      <c r="U5035" s="1">
        <f>Q5035/MainSheet!$C$22</f>
        <v>1</v>
      </c>
    </row>
    <row r="5036" spans="7:21">
      <c r="G5036">
        <f t="shared" si="712"/>
        <v>50.339999999998554</v>
      </c>
      <c r="H5036">
        <f t="shared" si="713"/>
        <v>198000</v>
      </c>
      <c r="I5036" s="2">
        <f>MIN(MainSheet!$C$10/MainSheet!$C$9,MainSheet!$K$9*60)</f>
        <v>660</v>
      </c>
      <c r="J5036" s="1">
        <f>IF(G5036&gt;MainSheet!$C$11,IF(J5035&gt;=0.999,1,(G5036-MainSheet!$C$11)*I5036/$B$2/60),0)</f>
        <v>1</v>
      </c>
      <c r="K5036" s="1">
        <f>IF(G5036&gt;MainSheet!$C$11+$B$6,IF(K5035&gt;=0.999,1,(G5036-MainSheet!$C$11-$B$6)*I5036/$C$2/60),0)</f>
        <v>1</v>
      </c>
      <c r="L5036" s="1">
        <f>IF(G5036&gt;MainSheet!$C$11+$B$6+$C$6,IF(L5035&gt;=0.999,1,(G5036-MainSheet!$C$11-$B$6-$C$6)*I5036/$D$2/60),0)</f>
        <v>1</v>
      </c>
      <c r="M5036">
        <f t="shared" si="714"/>
        <v>1</v>
      </c>
      <c r="N5036" s="2">
        <f t="shared" si="715"/>
        <v>3721.0526315789471</v>
      </c>
      <c r="O5036">
        <f t="shared" si="710"/>
        <v>977.02127659574455</v>
      </c>
      <c r="P5036">
        <f t="shared" si="708"/>
        <v>192000</v>
      </c>
      <c r="Q5036" s="2">
        <f t="shared" si="716"/>
        <v>196698.0739081747</v>
      </c>
      <c r="R5036">
        <f>Q5036/MainSheet!$C$8*(G5036-G5035)+R5035</f>
        <v>8244.2538606538528</v>
      </c>
      <c r="S5036">
        <f t="shared" si="717"/>
        <v>133056.9564483448</v>
      </c>
      <c r="T5036">
        <f t="shared" si="703"/>
        <v>50.339999999998554</v>
      </c>
      <c r="U5036" s="1">
        <f>Q5036/MainSheet!$C$22</f>
        <v>1</v>
      </c>
    </row>
    <row r="5037" spans="7:21">
      <c r="G5037">
        <f t="shared" si="712"/>
        <v>50.349999999998552</v>
      </c>
      <c r="H5037">
        <f t="shared" si="713"/>
        <v>198000</v>
      </c>
      <c r="I5037" s="2">
        <f>MIN(MainSheet!$C$10/MainSheet!$C$9,MainSheet!$K$9*60)</f>
        <v>660</v>
      </c>
      <c r="J5037" s="1">
        <f>IF(G5037&gt;MainSheet!$C$11,IF(J5036&gt;=0.999,1,(G5037-MainSheet!$C$11)*I5037/$B$2/60),0)</f>
        <v>1</v>
      </c>
      <c r="K5037" s="1">
        <f>IF(G5037&gt;MainSheet!$C$11+$B$6,IF(K5036&gt;=0.999,1,(G5037-MainSheet!$C$11-$B$6)*I5037/$C$2/60),0)</f>
        <v>1</v>
      </c>
      <c r="L5037" s="1">
        <f>IF(G5037&gt;MainSheet!$C$11+$B$6+$C$6,IF(L5036&gt;=0.999,1,(G5037-MainSheet!$C$11-$B$6-$C$6)*I5037/$D$2/60),0)</f>
        <v>1</v>
      </c>
      <c r="M5037">
        <f t="shared" si="714"/>
        <v>1</v>
      </c>
      <c r="N5037" s="2">
        <f t="shared" si="715"/>
        <v>3721.0526315789471</v>
      </c>
      <c r="O5037">
        <f t="shared" si="710"/>
        <v>977.02127659574455</v>
      </c>
      <c r="P5037">
        <f t="shared" si="708"/>
        <v>192000</v>
      </c>
      <c r="Q5037" s="2">
        <f t="shared" si="716"/>
        <v>196698.0739081747</v>
      </c>
      <c r="R5037">
        <f>Q5037/MainSheet!$C$8*(G5037-G5036)+R5036</f>
        <v>8246.2851071446876</v>
      </c>
      <c r="S5037">
        <f t="shared" si="717"/>
        <v>133089.73946066282</v>
      </c>
      <c r="T5037">
        <f t="shared" si="703"/>
        <v>50.349999999998552</v>
      </c>
      <c r="U5037" s="1">
        <f>Q5037/MainSheet!$C$22</f>
        <v>1</v>
      </c>
    </row>
    <row r="5038" spans="7:21">
      <c r="G5038">
        <f t="shared" si="712"/>
        <v>50.35999999999855</v>
      </c>
      <c r="H5038">
        <f t="shared" si="713"/>
        <v>198000</v>
      </c>
      <c r="I5038" s="2">
        <f>MIN(MainSheet!$C$10/MainSheet!$C$9,MainSheet!$K$9*60)</f>
        <v>660</v>
      </c>
      <c r="J5038" s="1">
        <f>IF(G5038&gt;MainSheet!$C$11,IF(J5037&gt;=0.999,1,(G5038-MainSheet!$C$11)*I5038/$B$2/60),0)</f>
        <v>1</v>
      </c>
      <c r="K5038" s="1">
        <f>IF(G5038&gt;MainSheet!$C$11+$B$6,IF(K5037&gt;=0.999,1,(G5038-MainSheet!$C$11-$B$6)*I5038/$C$2/60),0)</f>
        <v>1</v>
      </c>
      <c r="L5038" s="1">
        <f>IF(G5038&gt;MainSheet!$C$11+$B$6+$C$6,IF(L5037&gt;=0.999,1,(G5038-MainSheet!$C$11-$B$6-$C$6)*I5038/$D$2/60),0)</f>
        <v>1</v>
      </c>
      <c r="M5038">
        <f t="shared" si="714"/>
        <v>1</v>
      </c>
      <c r="N5038" s="2">
        <f t="shared" si="715"/>
        <v>3721.0526315789471</v>
      </c>
      <c r="O5038">
        <f t="shared" si="710"/>
        <v>977.02127659574455</v>
      </c>
      <c r="P5038">
        <f t="shared" si="708"/>
        <v>192000</v>
      </c>
      <c r="Q5038" s="2">
        <f t="shared" si="716"/>
        <v>196698.0739081747</v>
      </c>
      <c r="R5038">
        <f>Q5038/MainSheet!$C$8*(G5038-G5037)+R5037</f>
        <v>8248.3163536355223</v>
      </c>
      <c r="S5038">
        <f t="shared" si="717"/>
        <v>133122.52247298084</v>
      </c>
      <c r="T5038">
        <f t="shared" si="703"/>
        <v>50.35999999999855</v>
      </c>
      <c r="U5038" s="1">
        <f>Q5038/MainSheet!$C$22</f>
        <v>1</v>
      </c>
    </row>
    <row r="5039" spans="7:21">
      <c r="G5039">
        <f t="shared" si="712"/>
        <v>50.369999999998548</v>
      </c>
      <c r="H5039">
        <f t="shared" si="713"/>
        <v>198000</v>
      </c>
      <c r="I5039" s="2">
        <f>MIN(MainSheet!$C$10/MainSheet!$C$9,MainSheet!$K$9*60)</f>
        <v>660</v>
      </c>
      <c r="J5039" s="1">
        <f>IF(G5039&gt;MainSheet!$C$11,IF(J5038&gt;=0.999,1,(G5039-MainSheet!$C$11)*I5039/$B$2/60),0)</f>
        <v>1</v>
      </c>
      <c r="K5039" s="1">
        <f>IF(G5039&gt;MainSheet!$C$11+$B$6,IF(K5038&gt;=0.999,1,(G5039-MainSheet!$C$11-$B$6)*I5039/$C$2/60),0)</f>
        <v>1</v>
      </c>
      <c r="L5039" s="1">
        <f>IF(G5039&gt;MainSheet!$C$11+$B$6+$C$6,IF(L5038&gt;=0.999,1,(G5039-MainSheet!$C$11-$B$6-$C$6)*I5039/$D$2/60),0)</f>
        <v>1</v>
      </c>
      <c r="M5039">
        <f t="shared" si="714"/>
        <v>1</v>
      </c>
      <c r="N5039" s="2">
        <f t="shared" si="715"/>
        <v>3721.0526315789471</v>
      </c>
      <c r="O5039">
        <f t="shared" si="710"/>
        <v>977.02127659574455</v>
      </c>
      <c r="P5039">
        <f t="shared" si="708"/>
        <v>192000</v>
      </c>
      <c r="Q5039" s="2">
        <f t="shared" si="716"/>
        <v>196698.0739081747</v>
      </c>
      <c r="R5039">
        <f>Q5039/MainSheet!$C$8*(G5039-G5038)+R5038</f>
        <v>8250.3476001263571</v>
      </c>
      <c r="S5039">
        <f t="shared" si="717"/>
        <v>133155.30548529886</v>
      </c>
      <c r="T5039">
        <f t="shared" si="703"/>
        <v>50.369999999998548</v>
      </c>
      <c r="U5039" s="1">
        <f>Q5039/MainSheet!$C$22</f>
        <v>1</v>
      </c>
    </row>
    <row r="5040" spans="7:21">
      <c r="G5040">
        <f t="shared" si="712"/>
        <v>50.379999999998546</v>
      </c>
      <c r="H5040">
        <f t="shared" si="713"/>
        <v>198000</v>
      </c>
      <c r="I5040" s="2">
        <f>MIN(MainSheet!$C$10/MainSheet!$C$9,MainSheet!$K$9*60)</f>
        <v>660</v>
      </c>
      <c r="J5040" s="1">
        <f>IF(G5040&gt;MainSheet!$C$11,IF(J5039&gt;=0.999,1,(G5040-MainSheet!$C$11)*I5040/$B$2/60),0)</f>
        <v>1</v>
      </c>
      <c r="K5040" s="1">
        <f>IF(G5040&gt;MainSheet!$C$11+$B$6,IF(K5039&gt;=0.999,1,(G5040-MainSheet!$C$11-$B$6)*I5040/$C$2/60),0)</f>
        <v>1</v>
      </c>
      <c r="L5040" s="1">
        <f>IF(G5040&gt;MainSheet!$C$11+$B$6+$C$6,IF(L5039&gt;=0.999,1,(G5040-MainSheet!$C$11-$B$6-$C$6)*I5040/$D$2/60),0)</f>
        <v>1</v>
      </c>
      <c r="M5040">
        <f t="shared" si="714"/>
        <v>1</v>
      </c>
      <c r="N5040" s="2">
        <f t="shared" si="715"/>
        <v>3721.0526315789471</v>
      </c>
      <c r="O5040">
        <f t="shared" si="710"/>
        <v>977.02127659574455</v>
      </c>
      <c r="P5040">
        <f t="shared" si="708"/>
        <v>192000</v>
      </c>
      <c r="Q5040" s="2">
        <f t="shared" si="716"/>
        <v>196698.0739081747</v>
      </c>
      <c r="R5040">
        <f>Q5040/MainSheet!$C$8*(G5040-G5039)+R5039</f>
        <v>8252.3788466171918</v>
      </c>
      <c r="S5040">
        <f t="shared" si="717"/>
        <v>133188.08849761687</v>
      </c>
      <c r="T5040">
        <f t="shared" si="703"/>
        <v>50.379999999998546</v>
      </c>
      <c r="U5040" s="1">
        <f>Q5040/MainSheet!$C$22</f>
        <v>1</v>
      </c>
    </row>
    <row r="5041" spans="7:21">
      <c r="G5041">
        <f t="shared" si="712"/>
        <v>50.389999999998544</v>
      </c>
      <c r="H5041">
        <f t="shared" si="713"/>
        <v>198000</v>
      </c>
      <c r="I5041" s="2">
        <f>MIN(MainSheet!$C$10/MainSheet!$C$9,MainSheet!$K$9*60)</f>
        <v>660</v>
      </c>
      <c r="J5041" s="1">
        <f>IF(G5041&gt;MainSheet!$C$11,IF(J5040&gt;=0.999,1,(G5041-MainSheet!$C$11)*I5041/$B$2/60),0)</f>
        <v>1</v>
      </c>
      <c r="K5041" s="1">
        <f>IF(G5041&gt;MainSheet!$C$11+$B$6,IF(K5040&gt;=0.999,1,(G5041-MainSheet!$C$11-$B$6)*I5041/$C$2/60),0)</f>
        <v>1</v>
      </c>
      <c r="L5041" s="1">
        <f>IF(G5041&gt;MainSheet!$C$11+$B$6+$C$6,IF(L5040&gt;=0.999,1,(G5041-MainSheet!$C$11-$B$6-$C$6)*I5041/$D$2/60),0)</f>
        <v>1</v>
      </c>
      <c r="M5041">
        <f t="shared" si="714"/>
        <v>1</v>
      </c>
      <c r="N5041" s="2">
        <f t="shared" si="715"/>
        <v>3721.0526315789471</v>
      </c>
      <c r="O5041">
        <f t="shared" si="710"/>
        <v>977.02127659574455</v>
      </c>
      <c r="P5041">
        <f t="shared" si="708"/>
        <v>192000</v>
      </c>
      <c r="Q5041" s="2">
        <f t="shared" si="716"/>
        <v>196698.0739081747</v>
      </c>
      <c r="R5041">
        <f>Q5041/MainSheet!$C$8*(G5041-G5040)+R5040</f>
        <v>8254.4100931080266</v>
      </c>
      <c r="S5041">
        <f t="shared" si="717"/>
        <v>133220.87150993489</v>
      </c>
      <c r="T5041">
        <f t="shared" si="703"/>
        <v>50.389999999998544</v>
      </c>
      <c r="U5041" s="1">
        <f>Q5041/MainSheet!$C$22</f>
        <v>1</v>
      </c>
    </row>
    <row r="5042" spans="7:21">
      <c r="G5042">
        <f t="shared" si="712"/>
        <v>50.399999999998542</v>
      </c>
      <c r="H5042">
        <f t="shared" si="713"/>
        <v>198000</v>
      </c>
      <c r="I5042" s="2">
        <f>MIN(MainSheet!$C$10/MainSheet!$C$9,MainSheet!$K$9*60)</f>
        <v>660</v>
      </c>
      <c r="J5042" s="1">
        <f>IF(G5042&gt;MainSheet!$C$11,IF(J5041&gt;=0.999,1,(G5042-MainSheet!$C$11)*I5042/$B$2/60),0)</f>
        <v>1</v>
      </c>
      <c r="K5042" s="1">
        <f>IF(G5042&gt;MainSheet!$C$11+$B$6,IF(K5041&gt;=0.999,1,(G5042-MainSheet!$C$11-$B$6)*I5042/$C$2/60),0)</f>
        <v>1</v>
      </c>
      <c r="L5042" s="1">
        <f>IF(G5042&gt;MainSheet!$C$11+$B$6+$C$6,IF(L5041&gt;=0.999,1,(G5042-MainSheet!$C$11-$B$6-$C$6)*I5042/$D$2/60),0)</f>
        <v>1</v>
      </c>
      <c r="M5042">
        <f t="shared" si="714"/>
        <v>1</v>
      </c>
      <c r="N5042" s="2">
        <f t="shared" si="715"/>
        <v>3721.0526315789471</v>
      </c>
      <c r="O5042">
        <f t="shared" si="710"/>
        <v>977.02127659574455</v>
      </c>
      <c r="P5042">
        <f t="shared" si="708"/>
        <v>192000</v>
      </c>
      <c r="Q5042" s="2">
        <f t="shared" si="716"/>
        <v>196698.0739081747</v>
      </c>
      <c r="R5042">
        <f>Q5042/MainSheet!$C$8*(G5042-G5041)+R5041</f>
        <v>8256.4413395988613</v>
      </c>
      <c r="S5042">
        <f t="shared" si="717"/>
        <v>133253.65452225291</v>
      </c>
      <c r="T5042">
        <f t="shared" si="703"/>
        <v>50.399999999998542</v>
      </c>
      <c r="U5042" s="1">
        <f>Q5042/MainSheet!$C$22</f>
        <v>1</v>
      </c>
    </row>
    <row r="5043" spans="7:21">
      <c r="G5043">
        <f t="shared" si="712"/>
        <v>50.40999999999854</v>
      </c>
      <c r="H5043">
        <f t="shared" si="713"/>
        <v>198000</v>
      </c>
      <c r="I5043" s="2">
        <f>MIN(MainSheet!$C$10/MainSheet!$C$9,MainSheet!$K$9*60)</f>
        <v>660</v>
      </c>
      <c r="J5043" s="1">
        <f>IF(G5043&gt;MainSheet!$C$11,IF(J5042&gt;=0.999,1,(G5043-MainSheet!$C$11)*I5043/$B$2/60),0)</f>
        <v>1</v>
      </c>
      <c r="K5043" s="1">
        <f>IF(G5043&gt;MainSheet!$C$11+$B$6,IF(K5042&gt;=0.999,1,(G5043-MainSheet!$C$11-$B$6)*I5043/$C$2/60),0)</f>
        <v>1</v>
      </c>
      <c r="L5043" s="1">
        <f>IF(G5043&gt;MainSheet!$C$11+$B$6+$C$6,IF(L5042&gt;=0.999,1,(G5043-MainSheet!$C$11-$B$6-$C$6)*I5043/$D$2/60),0)</f>
        <v>1</v>
      </c>
      <c r="M5043">
        <f t="shared" si="714"/>
        <v>1</v>
      </c>
      <c r="N5043" s="2">
        <f t="shared" si="715"/>
        <v>3721.0526315789471</v>
      </c>
      <c r="O5043">
        <f t="shared" si="710"/>
        <v>977.02127659574455</v>
      </c>
      <c r="P5043">
        <f t="shared" si="708"/>
        <v>192000</v>
      </c>
      <c r="Q5043" s="2">
        <f t="shared" si="716"/>
        <v>196698.0739081747</v>
      </c>
      <c r="R5043">
        <f>Q5043/MainSheet!$C$8*(G5043-G5042)+R5042</f>
        <v>8258.4725860896961</v>
      </c>
      <c r="S5043">
        <f t="shared" si="717"/>
        <v>133286.43753457093</v>
      </c>
      <c r="T5043">
        <f t="shared" si="703"/>
        <v>50.40999999999854</v>
      </c>
      <c r="U5043" s="1">
        <f>Q5043/MainSheet!$C$22</f>
        <v>1</v>
      </c>
    </row>
    <row r="5044" spans="7:21">
      <c r="G5044">
        <f t="shared" si="712"/>
        <v>50.419999999998538</v>
      </c>
      <c r="H5044">
        <f t="shared" si="713"/>
        <v>198000</v>
      </c>
      <c r="I5044" s="2">
        <f>MIN(MainSheet!$C$10/MainSheet!$C$9,MainSheet!$K$9*60)</f>
        <v>660</v>
      </c>
      <c r="J5044" s="1">
        <f>IF(G5044&gt;MainSheet!$C$11,IF(J5043&gt;=0.999,1,(G5044-MainSheet!$C$11)*I5044/$B$2/60),0)</f>
        <v>1</v>
      </c>
      <c r="K5044" s="1">
        <f>IF(G5044&gt;MainSheet!$C$11+$B$6,IF(K5043&gt;=0.999,1,(G5044-MainSheet!$C$11-$B$6)*I5044/$C$2/60),0)</f>
        <v>1</v>
      </c>
      <c r="L5044" s="1">
        <f>IF(G5044&gt;MainSheet!$C$11+$B$6+$C$6,IF(L5043&gt;=0.999,1,(G5044-MainSheet!$C$11-$B$6-$C$6)*I5044/$D$2/60),0)</f>
        <v>1</v>
      </c>
      <c r="M5044">
        <f t="shared" si="714"/>
        <v>1</v>
      </c>
      <c r="N5044" s="2">
        <f t="shared" si="715"/>
        <v>3721.0526315789471</v>
      </c>
      <c r="O5044">
        <f t="shared" si="710"/>
        <v>977.02127659574455</v>
      </c>
      <c r="P5044">
        <f t="shared" si="708"/>
        <v>192000</v>
      </c>
      <c r="Q5044" s="2">
        <f t="shared" si="716"/>
        <v>196698.0739081747</v>
      </c>
      <c r="R5044">
        <f>Q5044/MainSheet!$C$8*(G5044-G5043)+R5043</f>
        <v>8260.5038325805308</v>
      </c>
      <c r="S5044">
        <f t="shared" si="717"/>
        <v>133319.22054688894</v>
      </c>
      <c r="T5044">
        <f t="shared" si="703"/>
        <v>50.419999999998538</v>
      </c>
      <c r="U5044" s="1">
        <f>Q5044/MainSheet!$C$22</f>
        <v>1</v>
      </c>
    </row>
    <row r="5045" spans="7:21">
      <c r="G5045">
        <f t="shared" si="712"/>
        <v>50.429999999998536</v>
      </c>
      <c r="H5045">
        <f t="shared" si="713"/>
        <v>198000</v>
      </c>
      <c r="I5045" s="2">
        <f>MIN(MainSheet!$C$10/MainSheet!$C$9,MainSheet!$K$9*60)</f>
        <v>660</v>
      </c>
      <c r="J5045" s="1">
        <f>IF(G5045&gt;MainSheet!$C$11,IF(J5044&gt;=0.999,1,(G5045-MainSheet!$C$11)*I5045/$B$2/60),0)</f>
        <v>1</v>
      </c>
      <c r="K5045" s="1">
        <f>IF(G5045&gt;MainSheet!$C$11+$B$6,IF(K5044&gt;=0.999,1,(G5045-MainSheet!$C$11-$B$6)*I5045/$C$2/60),0)</f>
        <v>1</v>
      </c>
      <c r="L5045" s="1">
        <f>IF(G5045&gt;MainSheet!$C$11+$B$6+$C$6,IF(L5044&gt;=0.999,1,(G5045-MainSheet!$C$11-$B$6-$C$6)*I5045/$D$2/60),0)</f>
        <v>1</v>
      </c>
      <c r="M5045">
        <f t="shared" si="714"/>
        <v>1</v>
      </c>
      <c r="N5045" s="2">
        <f t="shared" si="715"/>
        <v>3721.0526315789471</v>
      </c>
      <c r="O5045">
        <f t="shared" si="710"/>
        <v>977.02127659574455</v>
      </c>
      <c r="P5045">
        <f t="shared" si="708"/>
        <v>192000</v>
      </c>
      <c r="Q5045" s="2">
        <f t="shared" si="716"/>
        <v>196698.0739081747</v>
      </c>
      <c r="R5045">
        <f>Q5045/MainSheet!$C$8*(G5045-G5044)+R5044</f>
        <v>8262.5350790713655</v>
      </c>
      <c r="S5045">
        <f t="shared" si="717"/>
        <v>133352.00355920696</v>
      </c>
      <c r="T5045">
        <f t="shared" si="703"/>
        <v>50.429999999998536</v>
      </c>
      <c r="U5045" s="1">
        <f>Q5045/MainSheet!$C$22</f>
        <v>1</v>
      </c>
    </row>
    <row r="5046" spans="7:21">
      <c r="G5046">
        <f t="shared" si="712"/>
        <v>50.439999999998534</v>
      </c>
      <c r="H5046">
        <f t="shared" si="713"/>
        <v>198000</v>
      </c>
      <c r="I5046" s="2">
        <f>MIN(MainSheet!$C$10/MainSheet!$C$9,MainSheet!$K$9*60)</f>
        <v>660</v>
      </c>
      <c r="J5046" s="1">
        <f>IF(G5046&gt;MainSheet!$C$11,IF(J5045&gt;=0.999,1,(G5046-MainSheet!$C$11)*I5046/$B$2/60),0)</f>
        <v>1</v>
      </c>
      <c r="K5046" s="1">
        <f>IF(G5046&gt;MainSheet!$C$11+$B$6,IF(K5045&gt;=0.999,1,(G5046-MainSheet!$C$11-$B$6)*I5046/$C$2/60),0)</f>
        <v>1</v>
      </c>
      <c r="L5046" s="1">
        <f>IF(G5046&gt;MainSheet!$C$11+$B$6+$C$6,IF(L5045&gt;=0.999,1,(G5046-MainSheet!$C$11-$B$6-$C$6)*I5046/$D$2/60),0)</f>
        <v>1</v>
      </c>
      <c r="M5046">
        <f t="shared" si="714"/>
        <v>1</v>
      </c>
      <c r="N5046" s="2">
        <f t="shared" si="715"/>
        <v>3721.0526315789471</v>
      </c>
      <c r="O5046">
        <f t="shared" si="710"/>
        <v>977.02127659574455</v>
      </c>
      <c r="P5046">
        <f t="shared" si="708"/>
        <v>192000</v>
      </c>
      <c r="Q5046" s="2">
        <f t="shared" si="716"/>
        <v>196698.0739081747</v>
      </c>
      <c r="R5046">
        <f>Q5046/MainSheet!$C$8*(G5046-G5045)+R5045</f>
        <v>8264.5663255622003</v>
      </c>
      <c r="S5046">
        <f t="shared" si="717"/>
        <v>133384.78657152498</v>
      </c>
      <c r="T5046">
        <f t="shared" si="703"/>
        <v>50.439999999998534</v>
      </c>
      <c r="U5046" s="1">
        <f>Q5046/MainSheet!$C$22</f>
        <v>1</v>
      </c>
    </row>
    <row r="5047" spans="7:21">
      <c r="G5047">
        <f t="shared" si="712"/>
        <v>50.449999999998532</v>
      </c>
      <c r="H5047">
        <f t="shared" si="713"/>
        <v>198000</v>
      </c>
      <c r="I5047" s="2">
        <f>MIN(MainSheet!$C$10/MainSheet!$C$9,MainSheet!$K$9*60)</f>
        <v>660</v>
      </c>
      <c r="J5047" s="1">
        <f>IF(G5047&gt;MainSheet!$C$11,IF(J5046&gt;=0.999,1,(G5047-MainSheet!$C$11)*I5047/$B$2/60),0)</f>
        <v>1</v>
      </c>
      <c r="K5047" s="1">
        <f>IF(G5047&gt;MainSheet!$C$11+$B$6,IF(K5046&gt;=0.999,1,(G5047-MainSheet!$C$11-$B$6)*I5047/$C$2/60),0)</f>
        <v>1</v>
      </c>
      <c r="L5047" s="1">
        <f>IF(G5047&gt;MainSheet!$C$11+$B$6+$C$6,IF(L5046&gt;=0.999,1,(G5047-MainSheet!$C$11-$B$6-$C$6)*I5047/$D$2/60),0)</f>
        <v>1</v>
      </c>
      <c r="M5047">
        <f t="shared" si="714"/>
        <v>1</v>
      </c>
      <c r="N5047" s="2">
        <f t="shared" si="715"/>
        <v>3721.0526315789471</v>
      </c>
      <c r="O5047">
        <f t="shared" si="710"/>
        <v>977.02127659574455</v>
      </c>
      <c r="P5047">
        <f t="shared" si="708"/>
        <v>192000</v>
      </c>
      <c r="Q5047" s="2">
        <f t="shared" si="716"/>
        <v>196698.0739081747</v>
      </c>
      <c r="R5047">
        <f>Q5047/MainSheet!$C$8*(G5047-G5046)+R5046</f>
        <v>8266.597572053035</v>
      </c>
      <c r="S5047">
        <f t="shared" si="717"/>
        <v>133417.569583843</v>
      </c>
      <c r="T5047">
        <f t="shared" si="703"/>
        <v>50.449999999998532</v>
      </c>
      <c r="U5047" s="1">
        <f>Q5047/MainSheet!$C$22</f>
        <v>1</v>
      </c>
    </row>
    <row r="5048" spans="7:21">
      <c r="G5048">
        <f t="shared" si="712"/>
        <v>50.45999999999853</v>
      </c>
      <c r="H5048">
        <f t="shared" si="713"/>
        <v>198000</v>
      </c>
      <c r="I5048" s="2">
        <f>MIN(MainSheet!$C$10/MainSheet!$C$9,MainSheet!$K$9*60)</f>
        <v>660</v>
      </c>
      <c r="J5048" s="1">
        <f>IF(G5048&gt;MainSheet!$C$11,IF(J5047&gt;=0.999,1,(G5048-MainSheet!$C$11)*I5048/$B$2/60),0)</f>
        <v>1</v>
      </c>
      <c r="K5048" s="1">
        <f>IF(G5048&gt;MainSheet!$C$11+$B$6,IF(K5047&gt;=0.999,1,(G5048-MainSheet!$C$11-$B$6)*I5048/$C$2/60),0)</f>
        <v>1</v>
      </c>
      <c r="L5048" s="1">
        <f>IF(G5048&gt;MainSheet!$C$11+$B$6+$C$6,IF(L5047&gt;=0.999,1,(G5048-MainSheet!$C$11-$B$6-$C$6)*I5048/$D$2/60),0)</f>
        <v>1</v>
      </c>
      <c r="M5048">
        <f t="shared" si="714"/>
        <v>1</v>
      </c>
      <c r="N5048" s="2">
        <f t="shared" si="715"/>
        <v>3721.0526315789471</v>
      </c>
      <c r="O5048">
        <f t="shared" si="710"/>
        <v>977.02127659574455</v>
      </c>
      <c r="P5048">
        <f t="shared" si="708"/>
        <v>192000</v>
      </c>
      <c r="Q5048" s="2">
        <f t="shared" si="716"/>
        <v>196698.0739081747</v>
      </c>
      <c r="R5048">
        <f>Q5048/MainSheet!$C$8*(G5048-G5047)+R5047</f>
        <v>8268.6288185438698</v>
      </c>
      <c r="S5048">
        <f t="shared" si="717"/>
        <v>133450.35259616101</v>
      </c>
      <c r="T5048">
        <f t="shared" si="703"/>
        <v>50.45999999999853</v>
      </c>
      <c r="U5048" s="1">
        <f>Q5048/MainSheet!$C$22</f>
        <v>1</v>
      </c>
    </row>
    <row r="5049" spans="7:21">
      <c r="G5049">
        <f t="shared" si="712"/>
        <v>50.469999999998528</v>
      </c>
      <c r="H5049">
        <f t="shared" si="713"/>
        <v>198000</v>
      </c>
      <c r="I5049" s="2">
        <f>MIN(MainSheet!$C$10/MainSheet!$C$9,MainSheet!$K$9*60)</f>
        <v>660</v>
      </c>
      <c r="J5049" s="1">
        <f>IF(G5049&gt;MainSheet!$C$11,IF(J5048&gt;=0.999,1,(G5049-MainSheet!$C$11)*I5049/$B$2/60),0)</f>
        <v>1</v>
      </c>
      <c r="K5049" s="1">
        <f>IF(G5049&gt;MainSheet!$C$11+$B$6,IF(K5048&gt;=0.999,1,(G5049-MainSheet!$C$11-$B$6)*I5049/$C$2/60),0)</f>
        <v>1</v>
      </c>
      <c r="L5049" s="1">
        <f>IF(G5049&gt;MainSheet!$C$11+$B$6+$C$6,IF(L5048&gt;=0.999,1,(G5049-MainSheet!$C$11-$B$6-$C$6)*I5049/$D$2/60),0)</f>
        <v>1</v>
      </c>
      <c r="M5049">
        <f t="shared" si="714"/>
        <v>1</v>
      </c>
      <c r="N5049" s="2">
        <f t="shared" si="715"/>
        <v>3721.0526315789471</v>
      </c>
      <c r="O5049">
        <f t="shared" si="710"/>
        <v>977.02127659574455</v>
      </c>
      <c r="P5049">
        <f t="shared" si="708"/>
        <v>192000</v>
      </c>
      <c r="Q5049" s="2">
        <f t="shared" si="716"/>
        <v>196698.0739081747</v>
      </c>
      <c r="R5049">
        <f>Q5049/MainSheet!$C$8*(G5049-G5048)+R5048</f>
        <v>8270.6600650347045</v>
      </c>
      <c r="S5049">
        <f t="shared" si="717"/>
        <v>133483.13560847903</v>
      </c>
      <c r="T5049">
        <f t="shared" si="703"/>
        <v>50.469999999998528</v>
      </c>
      <c r="U5049" s="1">
        <f>Q5049/MainSheet!$C$22</f>
        <v>1</v>
      </c>
    </row>
    <row r="5050" spans="7:21">
      <c r="G5050">
        <f t="shared" si="712"/>
        <v>50.479999999998526</v>
      </c>
      <c r="H5050">
        <f t="shared" si="713"/>
        <v>198000</v>
      </c>
      <c r="I5050" s="2">
        <f>MIN(MainSheet!$C$10/MainSheet!$C$9,MainSheet!$K$9*60)</f>
        <v>660</v>
      </c>
      <c r="J5050" s="1">
        <f>IF(G5050&gt;MainSheet!$C$11,IF(J5049&gt;=0.999,1,(G5050-MainSheet!$C$11)*I5050/$B$2/60),0)</f>
        <v>1</v>
      </c>
      <c r="K5050" s="1">
        <f>IF(G5050&gt;MainSheet!$C$11+$B$6,IF(K5049&gt;=0.999,1,(G5050-MainSheet!$C$11-$B$6)*I5050/$C$2/60),0)</f>
        <v>1</v>
      </c>
      <c r="L5050" s="1">
        <f>IF(G5050&gt;MainSheet!$C$11+$B$6+$C$6,IF(L5049&gt;=0.999,1,(G5050-MainSheet!$C$11-$B$6-$C$6)*I5050/$D$2/60),0)</f>
        <v>1</v>
      </c>
      <c r="M5050">
        <f t="shared" si="714"/>
        <v>1</v>
      </c>
      <c r="N5050" s="2">
        <f t="shared" si="715"/>
        <v>3721.0526315789471</v>
      </c>
      <c r="O5050">
        <f t="shared" si="710"/>
        <v>977.02127659574455</v>
      </c>
      <c r="P5050">
        <f t="shared" si="708"/>
        <v>192000</v>
      </c>
      <c r="Q5050" s="2">
        <f t="shared" si="716"/>
        <v>196698.0739081747</v>
      </c>
      <c r="R5050">
        <f>Q5050/MainSheet!$C$8*(G5050-G5049)+R5049</f>
        <v>8272.6913115255393</v>
      </c>
      <c r="S5050">
        <f t="shared" si="717"/>
        <v>133515.91862079705</v>
      </c>
      <c r="T5050">
        <f t="shared" si="703"/>
        <v>50.479999999998526</v>
      </c>
      <c r="U5050" s="1">
        <f>Q5050/MainSheet!$C$22</f>
        <v>1</v>
      </c>
    </row>
    <row r="5051" spans="7:21">
      <c r="G5051">
        <f t="shared" si="712"/>
        <v>50.489999999998524</v>
      </c>
      <c r="H5051">
        <f t="shared" si="713"/>
        <v>198000</v>
      </c>
      <c r="I5051" s="2">
        <f>MIN(MainSheet!$C$10/MainSheet!$C$9,MainSheet!$K$9*60)</f>
        <v>660</v>
      </c>
      <c r="J5051" s="1">
        <f>IF(G5051&gt;MainSheet!$C$11,IF(J5050&gt;=0.999,1,(G5051-MainSheet!$C$11)*I5051/$B$2/60),0)</f>
        <v>1</v>
      </c>
      <c r="K5051" s="1">
        <f>IF(G5051&gt;MainSheet!$C$11+$B$6,IF(K5050&gt;=0.999,1,(G5051-MainSheet!$C$11-$B$6)*I5051/$C$2/60),0)</f>
        <v>1</v>
      </c>
      <c r="L5051" s="1">
        <f>IF(G5051&gt;MainSheet!$C$11+$B$6+$C$6,IF(L5050&gt;=0.999,1,(G5051-MainSheet!$C$11-$B$6-$C$6)*I5051/$D$2/60),0)</f>
        <v>1</v>
      </c>
      <c r="M5051">
        <f t="shared" si="714"/>
        <v>1</v>
      </c>
      <c r="N5051" s="2">
        <f t="shared" si="715"/>
        <v>3721.0526315789471</v>
      </c>
      <c r="O5051">
        <f t="shared" si="710"/>
        <v>977.02127659574455</v>
      </c>
      <c r="P5051">
        <f t="shared" si="708"/>
        <v>192000</v>
      </c>
      <c r="Q5051" s="2">
        <f t="shared" si="716"/>
        <v>196698.0739081747</v>
      </c>
      <c r="R5051">
        <f>Q5051/MainSheet!$C$8*(G5051-G5050)+R5050</f>
        <v>8274.722558016374</v>
      </c>
      <c r="S5051">
        <f t="shared" si="717"/>
        <v>133548.70163311507</v>
      </c>
      <c r="T5051">
        <f t="shared" si="703"/>
        <v>50.489999999998524</v>
      </c>
      <c r="U5051" s="1">
        <f>Q5051/MainSheet!$C$22</f>
        <v>1</v>
      </c>
    </row>
    <row r="5052" spans="7:21">
      <c r="G5052">
        <f t="shared" si="712"/>
        <v>50.499999999998522</v>
      </c>
      <c r="H5052">
        <f t="shared" si="713"/>
        <v>198000</v>
      </c>
      <c r="I5052" s="2">
        <f>MIN(MainSheet!$C$10/MainSheet!$C$9,MainSheet!$K$9*60)</f>
        <v>660</v>
      </c>
      <c r="J5052" s="1">
        <f>IF(G5052&gt;MainSheet!$C$11,IF(J5051&gt;=0.999,1,(G5052-MainSheet!$C$11)*I5052/$B$2/60),0)</f>
        <v>1</v>
      </c>
      <c r="K5052" s="1">
        <f>IF(G5052&gt;MainSheet!$C$11+$B$6,IF(K5051&gt;=0.999,1,(G5052-MainSheet!$C$11-$B$6)*I5052/$C$2/60),0)</f>
        <v>1</v>
      </c>
      <c r="L5052" s="1">
        <f>IF(G5052&gt;MainSheet!$C$11+$B$6+$C$6,IF(L5051&gt;=0.999,1,(G5052-MainSheet!$C$11-$B$6-$C$6)*I5052/$D$2/60),0)</f>
        <v>1</v>
      </c>
      <c r="M5052">
        <f t="shared" si="714"/>
        <v>1</v>
      </c>
      <c r="N5052" s="2">
        <f t="shared" si="715"/>
        <v>3721.0526315789471</v>
      </c>
      <c r="O5052">
        <f t="shared" si="710"/>
        <v>977.02127659574455</v>
      </c>
      <c r="P5052">
        <f t="shared" si="708"/>
        <v>192000</v>
      </c>
      <c r="Q5052" s="2">
        <f t="shared" si="716"/>
        <v>196698.0739081747</v>
      </c>
      <c r="R5052">
        <f>Q5052/MainSheet!$C$8*(G5052-G5051)+R5051</f>
        <v>8276.7538045072088</v>
      </c>
      <c r="S5052">
        <f t="shared" si="717"/>
        <v>133581.48464543308</v>
      </c>
      <c r="T5052">
        <f t="shared" si="703"/>
        <v>50.499999999998522</v>
      </c>
      <c r="U5052" s="1">
        <f>Q5052/MainSheet!$C$22</f>
        <v>1</v>
      </c>
    </row>
    <row r="5053" spans="7:21">
      <c r="G5053">
        <f t="shared" si="712"/>
        <v>50.50999999999852</v>
      </c>
      <c r="H5053">
        <f t="shared" si="713"/>
        <v>198000</v>
      </c>
      <c r="I5053" s="2">
        <f>MIN(MainSheet!$C$10/MainSheet!$C$9,MainSheet!$K$9*60)</f>
        <v>660</v>
      </c>
      <c r="J5053" s="1">
        <f>IF(G5053&gt;MainSheet!$C$11,IF(J5052&gt;=0.999,1,(G5053-MainSheet!$C$11)*I5053/$B$2/60),0)</f>
        <v>1</v>
      </c>
      <c r="K5053" s="1">
        <f>IF(G5053&gt;MainSheet!$C$11+$B$6,IF(K5052&gt;=0.999,1,(G5053-MainSheet!$C$11-$B$6)*I5053/$C$2/60),0)</f>
        <v>1</v>
      </c>
      <c r="L5053" s="1">
        <f>IF(G5053&gt;MainSheet!$C$11+$B$6+$C$6,IF(L5052&gt;=0.999,1,(G5053-MainSheet!$C$11-$B$6-$C$6)*I5053/$D$2/60),0)</f>
        <v>1</v>
      </c>
      <c r="M5053">
        <f t="shared" si="714"/>
        <v>1</v>
      </c>
      <c r="N5053" s="2">
        <f t="shared" si="715"/>
        <v>3721.0526315789471</v>
      </c>
      <c r="O5053">
        <f t="shared" si="710"/>
        <v>977.02127659574455</v>
      </c>
      <c r="P5053">
        <f t="shared" si="708"/>
        <v>192000</v>
      </c>
      <c r="Q5053" s="2">
        <f t="shared" si="716"/>
        <v>196698.0739081747</v>
      </c>
      <c r="R5053">
        <f>Q5053/MainSheet!$C$8*(G5053-G5052)+R5052</f>
        <v>8278.7850509980435</v>
      </c>
      <c r="S5053">
        <f t="shared" si="717"/>
        <v>133614.2676577511</v>
      </c>
      <c r="T5053">
        <f t="shared" si="703"/>
        <v>50.50999999999852</v>
      </c>
      <c r="U5053" s="1">
        <f>Q5053/MainSheet!$C$22</f>
        <v>1</v>
      </c>
    </row>
    <row r="5054" spans="7:21">
      <c r="G5054">
        <f t="shared" si="712"/>
        <v>50.519999999998518</v>
      </c>
      <c r="H5054">
        <f t="shared" si="713"/>
        <v>198000</v>
      </c>
      <c r="I5054" s="2">
        <f>MIN(MainSheet!$C$10/MainSheet!$C$9,MainSheet!$K$9*60)</f>
        <v>660</v>
      </c>
      <c r="J5054" s="1">
        <f>IF(G5054&gt;MainSheet!$C$11,IF(J5053&gt;=0.999,1,(G5054-MainSheet!$C$11)*I5054/$B$2/60),0)</f>
        <v>1</v>
      </c>
      <c r="K5054" s="1">
        <f>IF(G5054&gt;MainSheet!$C$11+$B$6,IF(K5053&gt;=0.999,1,(G5054-MainSheet!$C$11-$B$6)*I5054/$C$2/60),0)</f>
        <v>1</v>
      </c>
      <c r="L5054" s="1">
        <f>IF(G5054&gt;MainSheet!$C$11+$B$6+$C$6,IF(L5053&gt;=0.999,1,(G5054-MainSheet!$C$11-$B$6-$C$6)*I5054/$D$2/60),0)</f>
        <v>1</v>
      </c>
      <c r="M5054">
        <f t="shared" si="714"/>
        <v>1</v>
      </c>
      <c r="N5054" s="2">
        <f t="shared" si="715"/>
        <v>3721.0526315789471</v>
      </c>
      <c r="O5054">
        <f t="shared" si="710"/>
        <v>977.02127659574455</v>
      </c>
      <c r="P5054">
        <f t="shared" si="708"/>
        <v>192000</v>
      </c>
      <c r="Q5054" s="2">
        <f t="shared" si="716"/>
        <v>196698.0739081747</v>
      </c>
      <c r="R5054">
        <f>Q5054/MainSheet!$C$8*(G5054-G5053)+R5053</f>
        <v>8280.8162974888783</v>
      </c>
      <c r="S5054">
        <f t="shared" si="717"/>
        <v>133647.05067006912</v>
      </c>
      <c r="T5054">
        <f t="shared" si="703"/>
        <v>50.519999999998518</v>
      </c>
      <c r="U5054" s="1">
        <f>Q5054/MainSheet!$C$22</f>
        <v>1</v>
      </c>
    </row>
    <row r="5055" spans="7:21">
      <c r="G5055">
        <f t="shared" si="712"/>
        <v>50.529999999998516</v>
      </c>
      <c r="H5055">
        <f t="shared" si="713"/>
        <v>198000</v>
      </c>
      <c r="I5055" s="2">
        <f>MIN(MainSheet!$C$10/MainSheet!$C$9,MainSheet!$K$9*60)</f>
        <v>660</v>
      </c>
      <c r="J5055" s="1">
        <f>IF(G5055&gt;MainSheet!$C$11,IF(J5054&gt;=0.999,1,(G5055-MainSheet!$C$11)*I5055/$B$2/60),0)</f>
        <v>1</v>
      </c>
      <c r="K5055" s="1">
        <f>IF(G5055&gt;MainSheet!$C$11+$B$6,IF(K5054&gt;=0.999,1,(G5055-MainSheet!$C$11-$B$6)*I5055/$C$2/60),0)</f>
        <v>1</v>
      </c>
      <c r="L5055" s="1">
        <f>IF(G5055&gt;MainSheet!$C$11+$B$6+$C$6,IF(L5054&gt;=0.999,1,(G5055-MainSheet!$C$11-$B$6-$C$6)*I5055/$D$2/60),0)</f>
        <v>1</v>
      </c>
      <c r="M5055">
        <f t="shared" si="714"/>
        <v>1</v>
      </c>
      <c r="N5055" s="2">
        <f t="shared" si="715"/>
        <v>3721.0526315789471</v>
      </c>
      <c r="O5055">
        <f t="shared" si="710"/>
        <v>977.02127659574455</v>
      </c>
      <c r="P5055">
        <f t="shared" si="708"/>
        <v>192000</v>
      </c>
      <c r="Q5055" s="2">
        <f t="shared" si="716"/>
        <v>196698.0739081747</v>
      </c>
      <c r="R5055">
        <f>Q5055/MainSheet!$C$8*(G5055-G5054)+R5054</f>
        <v>8282.847543979713</v>
      </c>
      <c r="S5055">
        <f t="shared" si="717"/>
        <v>133679.83368238714</v>
      </c>
      <c r="T5055">
        <f t="shared" si="703"/>
        <v>50.529999999998516</v>
      </c>
      <c r="U5055" s="1">
        <f>Q5055/MainSheet!$C$22</f>
        <v>1</v>
      </c>
    </row>
    <row r="5056" spans="7:21">
      <c r="G5056">
        <f t="shared" si="712"/>
        <v>50.539999999998514</v>
      </c>
      <c r="H5056">
        <f t="shared" si="713"/>
        <v>198000</v>
      </c>
      <c r="I5056" s="2">
        <f>MIN(MainSheet!$C$10/MainSheet!$C$9,MainSheet!$K$9*60)</f>
        <v>660</v>
      </c>
      <c r="J5056" s="1">
        <f>IF(G5056&gt;MainSheet!$C$11,IF(J5055&gt;=0.999,1,(G5056-MainSheet!$C$11)*I5056/$B$2/60),0)</f>
        <v>1</v>
      </c>
      <c r="K5056" s="1">
        <f>IF(G5056&gt;MainSheet!$C$11+$B$6,IF(K5055&gt;=0.999,1,(G5056-MainSheet!$C$11-$B$6)*I5056/$C$2/60),0)</f>
        <v>1</v>
      </c>
      <c r="L5056" s="1">
        <f>IF(G5056&gt;MainSheet!$C$11+$B$6+$C$6,IF(L5055&gt;=0.999,1,(G5056-MainSheet!$C$11-$B$6-$C$6)*I5056/$D$2/60),0)</f>
        <v>1</v>
      </c>
      <c r="M5056">
        <f t="shared" si="714"/>
        <v>1</v>
      </c>
      <c r="N5056" s="2">
        <f t="shared" si="715"/>
        <v>3721.0526315789471</v>
      </c>
      <c r="O5056">
        <f t="shared" si="710"/>
        <v>977.02127659574455</v>
      </c>
      <c r="P5056">
        <f t="shared" si="708"/>
        <v>192000</v>
      </c>
      <c r="Q5056" s="2">
        <f t="shared" si="716"/>
        <v>196698.0739081747</v>
      </c>
      <c r="R5056">
        <f>Q5056/MainSheet!$C$8*(G5056-G5055)+R5055</f>
        <v>8284.8787904705478</v>
      </c>
      <c r="S5056">
        <f t="shared" si="717"/>
        <v>133712.61669470515</v>
      </c>
      <c r="T5056">
        <f t="shared" si="703"/>
        <v>50.539999999998514</v>
      </c>
      <c r="U5056" s="1">
        <f>Q5056/MainSheet!$C$22</f>
        <v>1</v>
      </c>
    </row>
    <row r="5057" spans="7:21">
      <c r="G5057">
        <f t="shared" si="712"/>
        <v>50.549999999998512</v>
      </c>
      <c r="H5057">
        <f t="shared" si="713"/>
        <v>198000</v>
      </c>
      <c r="I5057" s="2">
        <f>MIN(MainSheet!$C$10/MainSheet!$C$9,MainSheet!$K$9*60)</f>
        <v>660</v>
      </c>
      <c r="J5057" s="1">
        <f>IF(G5057&gt;MainSheet!$C$11,IF(J5056&gt;=0.999,1,(G5057-MainSheet!$C$11)*I5057/$B$2/60),0)</f>
        <v>1</v>
      </c>
      <c r="K5057" s="1">
        <f>IF(G5057&gt;MainSheet!$C$11+$B$6,IF(K5056&gt;=0.999,1,(G5057-MainSheet!$C$11-$B$6)*I5057/$C$2/60),0)</f>
        <v>1</v>
      </c>
      <c r="L5057" s="1">
        <f>IF(G5057&gt;MainSheet!$C$11+$B$6+$C$6,IF(L5056&gt;=0.999,1,(G5057-MainSheet!$C$11-$B$6-$C$6)*I5057/$D$2/60),0)</f>
        <v>1</v>
      </c>
      <c r="M5057">
        <f t="shared" si="714"/>
        <v>1</v>
      </c>
      <c r="N5057" s="2">
        <f t="shared" si="715"/>
        <v>3721.0526315789471</v>
      </c>
      <c r="O5057">
        <f t="shared" si="710"/>
        <v>977.02127659574455</v>
      </c>
      <c r="P5057">
        <f t="shared" si="708"/>
        <v>192000</v>
      </c>
      <c r="Q5057" s="2">
        <f t="shared" si="716"/>
        <v>196698.0739081747</v>
      </c>
      <c r="R5057">
        <f>Q5057/MainSheet!$C$8*(G5057-G5056)+R5056</f>
        <v>8286.9100369613825</v>
      </c>
      <c r="S5057">
        <f t="shared" si="717"/>
        <v>133745.39970702317</v>
      </c>
      <c r="T5057">
        <f t="shared" si="703"/>
        <v>50.549999999998512</v>
      </c>
      <c r="U5057" s="1">
        <f>Q5057/MainSheet!$C$22</f>
        <v>1</v>
      </c>
    </row>
    <row r="5058" spans="7:21">
      <c r="G5058">
        <f t="shared" si="712"/>
        <v>50.55999999999851</v>
      </c>
      <c r="H5058">
        <f t="shared" si="713"/>
        <v>198000</v>
      </c>
      <c r="I5058" s="2">
        <f>MIN(MainSheet!$C$10/MainSheet!$C$9,MainSheet!$K$9*60)</f>
        <v>660</v>
      </c>
      <c r="J5058" s="1">
        <f>IF(G5058&gt;MainSheet!$C$11,IF(J5057&gt;=0.999,1,(G5058-MainSheet!$C$11)*I5058/$B$2/60),0)</f>
        <v>1</v>
      </c>
      <c r="K5058" s="1">
        <f>IF(G5058&gt;MainSheet!$C$11+$B$6,IF(K5057&gt;=0.999,1,(G5058-MainSheet!$C$11-$B$6)*I5058/$C$2/60),0)</f>
        <v>1</v>
      </c>
      <c r="L5058" s="1">
        <f>IF(G5058&gt;MainSheet!$C$11+$B$6+$C$6,IF(L5057&gt;=0.999,1,(G5058-MainSheet!$C$11-$B$6-$C$6)*I5058/$D$2/60),0)</f>
        <v>1</v>
      </c>
      <c r="M5058">
        <f t="shared" si="714"/>
        <v>1</v>
      </c>
      <c r="N5058" s="2">
        <f t="shared" si="715"/>
        <v>3721.0526315789471</v>
      </c>
      <c r="O5058">
        <f t="shared" si="710"/>
        <v>977.02127659574455</v>
      </c>
      <c r="P5058">
        <f t="shared" si="708"/>
        <v>192000</v>
      </c>
      <c r="Q5058" s="2">
        <f t="shared" si="716"/>
        <v>196698.0739081747</v>
      </c>
      <c r="R5058">
        <f>Q5058/MainSheet!$C$8*(G5058-G5057)+R5057</f>
        <v>8288.9412834522172</v>
      </c>
      <c r="S5058">
        <f t="shared" si="717"/>
        <v>133778.18271934119</v>
      </c>
      <c r="T5058">
        <f t="shared" si="703"/>
        <v>50.55999999999851</v>
      </c>
      <c r="U5058" s="1">
        <f>Q5058/MainSheet!$C$22</f>
        <v>1</v>
      </c>
    </row>
    <row r="5059" spans="7:21">
      <c r="G5059">
        <f t="shared" si="712"/>
        <v>50.569999999998508</v>
      </c>
      <c r="H5059">
        <f t="shared" si="713"/>
        <v>198000</v>
      </c>
      <c r="I5059" s="2">
        <f>MIN(MainSheet!$C$10/MainSheet!$C$9,MainSheet!$K$9*60)</f>
        <v>660</v>
      </c>
      <c r="J5059" s="1">
        <f>IF(G5059&gt;MainSheet!$C$11,IF(J5058&gt;=0.999,1,(G5059-MainSheet!$C$11)*I5059/$B$2/60),0)</f>
        <v>1</v>
      </c>
      <c r="K5059" s="1">
        <f>IF(G5059&gt;MainSheet!$C$11+$B$6,IF(K5058&gt;=0.999,1,(G5059-MainSheet!$C$11-$B$6)*I5059/$C$2/60),0)</f>
        <v>1</v>
      </c>
      <c r="L5059" s="1">
        <f>IF(G5059&gt;MainSheet!$C$11+$B$6+$C$6,IF(L5058&gt;=0.999,1,(G5059-MainSheet!$C$11-$B$6-$C$6)*I5059/$D$2/60),0)</f>
        <v>1</v>
      </c>
      <c r="M5059">
        <f t="shared" si="714"/>
        <v>1</v>
      </c>
      <c r="N5059" s="2">
        <f t="shared" si="715"/>
        <v>3721.0526315789471</v>
      </c>
      <c r="O5059">
        <f t="shared" si="710"/>
        <v>977.02127659574455</v>
      </c>
      <c r="P5059">
        <f t="shared" si="708"/>
        <v>192000</v>
      </c>
      <c r="Q5059" s="2">
        <f t="shared" si="716"/>
        <v>196698.0739081747</v>
      </c>
      <c r="R5059">
        <f>Q5059/MainSheet!$C$8*(G5059-G5058)+R5058</f>
        <v>8290.972529943052</v>
      </c>
      <c r="S5059">
        <f t="shared" si="717"/>
        <v>133810.96573165921</v>
      </c>
      <c r="T5059">
        <f t="shared" ref="T5059:T5122" si="718">G5059</f>
        <v>50.569999999998508</v>
      </c>
      <c r="U5059" s="1">
        <f>Q5059/MainSheet!$C$22</f>
        <v>1</v>
      </c>
    </row>
    <row r="5060" spans="7:21">
      <c r="G5060">
        <f t="shared" si="712"/>
        <v>50.579999999998506</v>
      </c>
      <c r="H5060">
        <f t="shared" si="713"/>
        <v>198000</v>
      </c>
      <c r="I5060" s="2">
        <f>MIN(MainSheet!$C$10/MainSheet!$C$9,MainSheet!$K$9*60)</f>
        <v>660</v>
      </c>
      <c r="J5060" s="1">
        <f>IF(G5060&gt;MainSheet!$C$11,IF(J5059&gt;=0.999,1,(G5060-MainSheet!$C$11)*I5060/$B$2/60),0)</f>
        <v>1</v>
      </c>
      <c r="K5060" s="1">
        <f>IF(G5060&gt;MainSheet!$C$11+$B$6,IF(K5059&gt;=0.999,1,(G5060-MainSheet!$C$11-$B$6)*I5060/$C$2/60),0)</f>
        <v>1</v>
      </c>
      <c r="L5060" s="1">
        <f>IF(G5060&gt;MainSheet!$C$11+$B$6+$C$6,IF(L5059&gt;=0.999,1,(G5060-MainSheet!$C$11-$B$6-$C$6)*I5060/$D$2/60),0)</f>
        <v>1</v>
      </c>
      <c r="M5060">
        <f t="shared" si="714"/>
        <v>1</v>
      </c>
      <c r="N5060" s="2">
        <f t="shared" si="715"/>
        <v>3721.0526315789471</v>
      </c>
      <c r="O5060">
        <f t="shared" si="710"/>
        <v>977.02127659574455</v>
      </c>
      <c r="P5060">
        <f t="shared" ref="P5060:P5123" si="719">IF(IF(N5060+O5060&gt;H5060,H5060-O5060-N5060,IF(L5060&gt;0,((1-L5060)*D$3+D$4*(L5060)),0))+O5060+N5060&gt;H5060,H5060-N5060-O5060,IF(N5060+O5060&gt;H5060,H5060-O5060-N5060,IF(L5060&gt;0,((1-L5060)*D$3+D$4*(L5060)),0)))</f>
        <v>192000</v>
      </c>
      <c r="Q5060" s="2">
        <f t="shared" si="716"/>
        <v>196698.0739081747</v>
      </c>
      <c r="R5060">
        <f>Q5060/MainSheet!$C$8*(G5060-G5059)+R5059</f>
        <v>8293.0037764338867</v>
      </c>
      <c r="S5060">
        <f t="shared" si="717"/>
        <v>133843.74874397722</v>
      </c>
      <c r="T5060">
        <f t="shared" si="718"/>
        <v>50.579999999998506</v>
      </c>
      <c r="U5060" s="1">
        <f>Q5060/MainSheet!$C$22</f>
        <v>1</v>
      </c>
    </row>
    <row r="5061" spans="7:21">
      <c r="G5061">
        <f t="shared" si="712"/>
        <v>50.589999999998504</v>
      </c>
      <c r="H5061">
        <f t="shared" si="713"/>
        <v>198000</v>
      </c>
      <c r="I5061" s="2">
        <f>MIN(MainSheet!$C$10/MainSheet!$C$9,MainSheet!$K$9*60)</f>
        <v>660</v>
      </c>
      <c r="J5061" s="1">
        <f>IF(G5061&gt;MainSheet!$C$11,IF(J5060&gt;=0.999,1,(G5061-MainSheet!$C$11)*I5061/$B$2/60),0)</f>
        <v>1</v>
      </c>
      <c r="K5061" s="1">
        <f>IF(G5061&gt;MainSheet!$C$11+$B$6,IF(K5060&gt;=0.999,1,(G5061-MainSheet!$C$11-$B$6)*I5061/$C$2/60),0)</f>
        <v>1</v>
      </c>
      <c r="L5061" s="1">
        <f>IF(G5061&gt;MainSheet!$C$11+$B$6+$C$6,IF(L5060&gt;=0.999,1,(G5061-MainSheet!$C$11-$B$6-$C$6)*I5061/$D$2/60),0)</f>
        <v>1</v>
      </c>
      <c r="M5061">
        <f t="shared" si="714"/>
        <v>1</v>
      </c>
      <c r="N5061" s="2">
        <f t="shared" si="715"/>
        <v>3721.0526315789471</v>
      </c>
      <c r="O5061">
        <f t="shared" ref="O5061:O5124" si="720">IF(K5061&gt;=0.01,((1-K5061)*C$3+C$4*(K5061)),0)</f>
        <v>977.02127659574455</v>
      </c>
      <c r="P5061">
        <f t="shared" si="719"/>
        <v>192000</v>
      </c>
      <c r="Q5061" s="2">
        <f t="shared" si="716"/>
        <v>196698.0739081747</v>
      </c>
      <c r="R5061">
        <f>Q5061/MainSheet!$C$8*(G5061-G5060)+R5060</f>
        <v>8295.0350229247215</v>
      </c>
      <c r="S5061">
        <f t="shared" si="717"/>
        <v>133876.53175629524</v>
      </c>
      <c r="T5061">
        <f t="shared" si="718"/>
        <v>50.589999999998504</v>
      </c>
      <c r="U5061" s="1">
        <f>Q5061/MainSheet!$C$22</f>
        <v>1</v>
      </c>
    </row>
    <row r="5062" spans="7:21">
      <c r="G5062">
        <f t="shared" si="712"/>
        <v>50.599999999998502</v>
      </c>
      <c r="H5062">
        <f t="shared" si="713"/>
        <v>198000</v>
      </c>
      <c r="I5062" s="2">
        <f>MIN(MainSheet!$C$10/MainSheet!$C$9,MainSheet!$K$9*60)</f>
        <v>660</v>
      </c>
      <c r="J5062" s="1">
        <f>IF(G5062&gt;MainSheet!$C$11,IF(J5061&gt;=0.999,1,(G5062-MainSheet!$C$11)*I5062/$B$2/60),0)</f>
        <v>1</v>
      </c>
      <c r="K5062" s="1">
        <f>IF(G5062&gt;MainSheet!$C$11+$B$6,IF(K5061&gt;=0.999,1,(G5062-MainSheet!$C$11-$B$6)*I5062/$C$2/60),0)</f>
        <v>1</v>
      </c>
      <c r="L5062" s="1">
        <f>IF(G5062&gt;MainSheet!$C$11+$B$6+$C$6,IF(L5061&gt;=0.999,1,(G5062-MainSheet!$C$11-$B$6-$C$6)*I5062/$D$2/60),0)</f>
        <v>1</v>
      </c>
      <c r="M5062">
        <f t="shared" si="714"/>
        <v>1</v>
      </c>
      <c r="N5062" s="2">
        <f t="shared" si="715"/>
        <v>3721.0526315789471</v>
      </c>
      <c r="O5062">
        <f t="shared" si="720"/>
        <v>977.02127659574455</v>
      </c>
      <c r="P5062">
        <f t="shared" si="719"/>
        <v>192000</v>
      </c>
      <c r="Q5062" s="2">
        <f t="shared" si="716"/>
        <v>196698.0739081747</v>
      </c>
      <c r="R5062">
        <f>Q5062/MainSheet!$C$8*(G5062-G5061)+R5061</f>
        <v>8297.0662694155562</v>
      </c>
      <c r="S5062">
        <f t="shared" si="717"/>
        <v>133909.31476861326</v>
      </c>
      <c r="T5062">
        <f t="shared" si="718"/>
        <v>50.599999999998502</v>
      </c>
      <c r="U5062" s="1">
        <f>Q5062/MainSheet!$C$22</f>
        <v>1</v>
      </c>
    </row>
    <row r="5063" spans="7:21">
      <c r="G5063">
        <f t="shared" si="712"/>
        <v>50.6099999999985</v>
      </c>
      <c r="H5063">
        <f t="shared" si="713"/>
        <v>198000</v>
      </c>
      <c r="I5063" s="2">
        <f>MIN(MainSheet!$C$10/MainSheet!$C$9,MainSheet!$K$9*60)</f>
        <v>660</v>
      </c>
      <c r="J5063" s="1">
        <f>IF(G5063&gt;MainSheet!$C$11,IF(J5062&gt;=0.999,1,(G5063-MainSheet!$C$11)*I5063/$B$2/60),0)</f>
        <v>1</v>
      </c>
      <c r="K5063" s="1">
        <f>IF(G5063&gt;MainSheet!$C$11+$B$6,IF(K5062&gt;=0.999,1,(G5063-MainSheet!$C$11-$B$6)*I5063/$C$2/60),0)</f>
        <v>1</v>
      </c>
      <c r="L5063" s="1">
        <f>IF(G5063&gt;MainSheet!$C$11+$B$6+$C$6,IF(L5062&gt;=0.999,1,(G5063-MainSheet!$C$11-$B$6-$C$6)*I5063/$D$2/60),0)</f>
        <v>1</v>
      </c>
      <c r="M5063">
        <f t="shared" si="714"/>
        <v>1</v>
      </c>
      <c r="N5063" s="2">
        <f t="shared" si="715"/>
        <v>3721.0526315789471</v>
      </c>
      <c r="O5063">
        <f t="shared" si="720"/>
        <v>977.02127659574455</v>
      </c>
      <c r="P5063">
        <f t="shared" si="719"/>
        <v>192000</v>
      </c>
      <c r="Q5063" s="2">
        <f t="shared" si="716"/>
        <v>196698.0739081747</v>
      </c>
      <c r="R5063">
        <f>Q5063/MainSheet!$C$8*(G5063-G5062)+R5062</f>
        <v>8299.097515906391</v>
      </c>
      <c r="S5063">
        <f t="shared" si="717"/>
        <v>133942.09778093128</v>
      </c>
      <c r="T5063">
        <f t="shared" si="718"/>
        <v>50.6099999999985</v>
      </c>
      <c r="U5063" s="1">
        <f>Q5063/MainSheet!$C$22</f>
        <v>1</v>
      </c>
    </row>
    <row r="5064" spans="7:21">
      <c r="G5064">
        <f t="shared" si="712"/>
        <v>50.619999999998498</v>
      </c>
      <c r="H5064">
        <f t="shared" si="713"/>
        <v>198000</v>
      </c>
      <c r="I5064" s="2">
        <f>MIN(MainSheet!$C$10/MainSheet!$C$9,MainSheet!$K$9*60)</f>
        <v>660</v>
      </c>
      <c r="J5064" s="1">
        <f>IF(G5064&gt;MainSheet!$C$11,IF(J5063&gt;=0.999,1,(G5064-MainSheet!$C$11)*I5064/$B$2/60),0)</f>
        <v>1</v>
      </c>
      <c r="K5064" s="1">
        <f>IF(G5064&gt;MainSheet!$C$11+$B$6,IF(K5063&gt;=0.999,1,(G5064-MainSheet!$C$11-$B$6)*I5064/$C$2/60),0)</f>
        <v>1</v>
      </c>
      <c r="L5064" s="1">
        <f>IF(G5064&gt;MainSheet!$C$11+$B$6+$C$6,IF(L5063&gt;=0.999,1,(G5064-MainSheet!$C$11-$B$6-$C$6)*I5064/$D$2/60),0)</f>
        <v>1</v>
      </c>
      <c r="M5064">
        <f t="shared" si="714"/>
        <v>1</v>
      </c>
      <c r="N5064" s="2">
        <f t="shared" si="715"/>
        <v>3721.0526315789471</v>
      </c>
      <c r="O5064">
        <f t="shared" si="720"/>
        <v>977.02127659574455</v>
      </c>
      <c r="P5064">
        <f t="shared" si="719"/>
        <v>192000</v>
      </c>
      <c r="Q5064" s="2">
        <f t="shared" si="716"/>
        <v>196698.0739081747</v>
      </c>
      <c r="R5064">
        <f>Q5064/MainSheet!$C$8*(G5064-G5063)+R5063</f>
        <v>8301.1287623972257</v>
      </c>
      <c r="S5064">
        <f t="shared" si="717"/>
        <v>133974.88079324929</v>
      </c>
      <c r="T5064">
        <f t="shared" si="718"/>
        <v>50.619999999998498</v>
      </c>
      <c r="U5064" s="1">
        <f>Q5064/MainSheet!$C$22</f>
        <v>1</v>
      </c>
    </row>
    <row r="5065" spans="7:21">
      <c r="G5065">
        <f t="shared" ref="G5065:G5128" si="721">G5064+$F$2</f>
        <v>50.629999999998496</v>
      </c>
      <c r="H5065">
        <f t="shared" ref="H5065:H5128" si="722">H5064</f>
        <v>198000</v>
      </c>
      <c r="I5065" s="2">
        <f>MIN(MainSheet!$C$10/MainSheet!$C$9,MainSheet!$K$9*60)</f>
        <v>660</v>
      </c>
      <c r="J5065" s="1">
        <f>IF(G5065&gt;MainSheet!$C$11,IF(J5064&gt;=0.999,1,(G5065-MainSheet!$C$11)*I5065/$B$2/60),0)</f>
        <v>1</v>
      </c>
      <c r="K5065" s="1">
        <f>IF(G5065&gt;MainSheet!$C$11+$B$6,IF(K5064&gt;=0.999,1,(G5065-MainSheet!$C$11-$B$6)*I5065/$C$2/60),0)</f>
        <v>1</v>
      </c>
      <c r="L5065" s="1">
        <f>IF(G5065&gt;MainSheet!$C$11+$B$6+$C$6,IF(L5064&gt;=0.999,1,(G5065-MainSheet!$C$11-$B$6-$C$6)*I5065/$D$2/60),0)</f>
        <v>1</v>
      </c>
      <c r="M5065">
        <f t="shared" ref="M5065:M5128" si="723">(J5065*$B$2+K5065*$C$2+L5065*$D$2)/SUM($B$2:$D$2)</f>
        <v>1</v>
      </c>
      <c r="N5065" s="2">
        <f t="shared" ref="N5065:N5128" si="724">IF(J5065&gt;=0.01,((1-J5065)*B$3+B$4*(J5065)),0)</f>
        <v>3721.0526315789471</v>
      </c>
      <c r="O5065">
        <f t="shared" si="720"/>
        <v>977.02127659574455</v>
      </c>
      <c r="P5065">
        <f t="shared" si="719"/>
        <v>192000</v>
      </c>
      <c r="Q5065" s="2">
        <f t="shared" ref="Q5065:Q5128" si="725">SUM(N5065:P5065)</f>
        <v>196698.0739081747</v>
      </c>
      <c r="R5065">
        <f>Q5065/MainSheet!$C$8*(G5065-G5064)+R5064</f>
        <v>8303.1600088880605</v>
      </c>
      <c r="S5065">
        <f t="shared" ref="S5065:S5128" si="726">Q5065*$F$2/60+S5064</f>
        <v>134007.66380556731</v>
      </c>
      <c r="T5065">
        <f t="shared" si="718"/>
        <v>50.629999999998496</v>
      </c>
      <c r="U5065" s="1">
        <f>Q5065/MainSheet!$C$22</f>
        <v>1</v>
      </c>
    </row>
    <row r="5066" spans="7:21">
      <c r="G5066">
        <f t="shared" si="721"/>
        <v>50.639999999998494</v>
      </c>
      <c r="H5066">
        <f t="shared" si="722"/>
        <v>198000</v>
      </c>
      <c r="I5066" s="2">
        <f>MIN(MainSheet!$C$10/MainSheet!$C$9,MainSheet!$K$9*60)</f>
        <v>660</v>
      </c>
      <c r="J5066" s="1">
        <f>IF(G5066&gt;MainSheet!$C$11,IF(J5065&gt;=0.999,1,(G5066-MainSheet!$C$11)*I5066/$B$2/60),0)</f>
        <v>1</v>
      </c>
      <c r="K5066" s="1">
        <f>IF(G5066&gt;MainSheet!$C$11+$B$6,IF(K5065&gt;=0.999,1,(G5066-MainSheet!$C$11-$B$6)*I5066/$C$2/60),0)</f>
        <v>1</v>
      </c>
      <c r="L5066" s="1">
        <f>IF(G5066&gt;MainSheet!$C$11+$B$6+$C$6,IF(L5065&gt;=0.999,1,(G5066-MainSheet!$C$11-$B$6-$C$6)*I5066/$D$2/60),0)</f>
        <v>1</v>
      </c>
      <c r="M5066">
        <f t="shared" si="723"/>
        <v>1</v>
      </c>
      <c r="N5066" s="2">
        <f t="shared" si="724"/>
        <v>3721.0526315789471</v>
      </c>
      <c r="O5066">
        <f t="shared" si="720"/>
        <v>977.02127659574455</v>
      </c>
      <c r="P5066">
        <f t="shared" si="719"/>
        <v>192000</v>
      </c>
      <c r="Q5066" s="2">
        <f t="shared" si="725"/>
        <v>196698.0739081747</v>
      </c>
      <c r="R5066">
        <f>Q5066/MainSheet!$C$8*(G5066-G5065)+R5065</f>
        <v>8305.1912553788952</v>
      </c>
      <c r="S5066">
        <f t="shared" si="726"/>
        <v>134040.44681788533</v>
      </c>
      <c r="T5066">
        <f t="shared" si="718"/>
        <v>50.639999999998494</v>
      </c>
      <c r="U5066" s="1">
        <f>Q5066/MainSheet!$C$22</f>
        <v>1</v>
      </c>
    </row>
    <row r="5067" spans="7:21">
      <c r="G5067">
        <f t="shared" si="721"/>
        <v>50.649999999998492</v>
      </c>
      <c r="H5067">
        <f t="shared" si="722"/>
        <v>198000</v>
      </c>
      <c r="I5067" s="2">
        <f>MIN(MainSheet!$C$10/MainSheet!$C$9,MainSheet!$K$9*60)</f>
        <v>660</v>
      </c>
      <c r="J5067" s="1">
        <f>IF(G5067&gt;MainSheet!$C$11,IF(J5066&gt;=0.999,1,(G5067-MainSheet!$C$11)*I5067/$B$2/60),0)</f>
        <v>1</v>
      </c>
      <c r="K5067" s="1">
        <f>IF(G5067&gt;MainSheet!$C$11+$B$6,IF(K5066&gt;=0.999,1,(G5067-MainSheet!$C$11-$B$6)*I5067/$C$2/60),0)</f>
        <v>1</v>
      </c>
      <c r="L5067" s="1">
        <f>IF(G5067&gt;MainSheet!$C$11+$B$6+$C$6,IF(L5066&gt;=0.999,1,(G5067-MainSheet!$C$11-$B$6-$C$6)*I5067/$D$2/60),0)</f>
        <v>1</v>
      </c>
      <c r="M5067">
        <f t="shared" si="723"/>
        <v>1</v>
      </c>
      <c r="N5067" s="2">
        <f t="shared" si="724"/>
        <v>3721.0526315789471</v>
      </c>
      <c r="O5067">
        <f t="shared" si="720"/>
        <v>977.02127659574455</v>
      </c>
      <c r="P5067">
        <f t="shared" si="719"/>
        <v>192000</v>
      </c>
      <c r="Q5067" s="2">
        <f t="shared" si="725"/>
        <v>196698.0739081747</v>
      </c>
      <c r="R5067">
        <f>Q5067/MainSheet!$C$8*(G5067-G5066)+R5066</f>
        <v>8307.22250186973</v>
      </c>
      <c r="S5067">
        <f t="shared" si="726"/>
        <v>134073.22983020335</v>
      </c>
      <c r="T5067">
        <f t="shared" si="718"/>
        <v>50.649999999998492</v>
      </c>
      <c r="U5067" s="1">
        <f>Q5067/MainSheet!$C$22</f>
        <v>1</v>
      </c>
    </row>
    <row r="5068" spans="7:21">
      <c r="G5068">
        <f t="shared" si="721"/>
        <v>50.65999999999849</v>
      </c>
      <c r="H5068">
        <f t="shared" si="722"/>
        <v>198000</v>
      </c>
      <c r="I5068" s="2">
        <f>MIN(MainSheet!$C$10/MainSheet!$C$9,MainSheet!$K$9*60)</f>
        <v>660</v>
      </c>
      <c r="J5068" s="1">
        <f>IF(G5068&gt;MainSheet!$C$11,IF(J5067&gt;=0.999,1,(G5068-MainSheet!$C$11)*I5068/$B$2/60),0)</f>
        <v>1</v>
      </c>
      <c r="K5068" s="1">
        <f>IF(G5068&gt;MainSheet!$C$11+$B$6,IF(K5067&gt;=0.999,1,(G5068-MainSheet!$C$11-$B$6)*I5068/$C$2/60),0)</f>
        <v>1</v>
      </c>
      <c r="L5068" s="1">
        <f>IF(G5068&gt;MainSheet!$C$11+$B$6+$C$6,IF(L5067&gt;=0.999,1,(G5068-MainSheet!$C$11-$B$6-$C$6)*I5068/$D$2/60),0)</f>
        <v>1</v>
      </c>
      <c r="M5068">
        <f t="shared" si="723"/>
        <v>1</v>
      </c>
      <c r="N5068" s="2">
        <f t="shared" si="724"/>
        <v>3721.0526315789471</v>
      </c>
      <c r="O5068">
        <f t="shared" si="720"/>
        <v>977.02127659574455</v>
      </c>
      <c r="P5068">
        <f t="shared" si="719"/>
        <v>192000</v>
      </c>
      <c r="Q5068" s="2">
        <f t="shared" si="725"/>
        <v>196698.0739081747</v>
      </c>
      <c r="R5068">
        <f>Q5068/MainSheet!$C$8*(G5068-G5067)+R5067</f>
        <v>8309.2537483605647</v>
      </c>
      <c r="S5068">
        <f t="shared" si="726"/>
        <v>134106.01284252136</v>
      </c>
      <c r="T5068">
        <f t="shared" si="718"/>
        <v>50.65999999999849</v>
      </c>
      <c r="U5068" s="1">
        <f>Q5068/MainSheet!$C$22</f>
        <v>1</v>
      </c>
    </row>
    <row r="5069" spans="7:21">
      <c r="G5069">
        <f t="shared" si="721"/>
        <v>50.669999999998488</v>
      </c>
      <c r="H5069">
        <f t="shared" si="722"/>
        <v>198000</v>
      </c>
      <c r="I5069" s="2">
        <f>MIN(MainSheet!$C$10/MainSheet!$C$9,MainSheet!$K$9*60)</f>
        <v>660</v>
      </c>
      <c r="J5069" s="1">
        <f>IF(G5069&gt;MainSheet!$C$11,IF(J5068&gt;=0.999,1,(G5069-MainSheet!$C$11)*I5069/$B$2/60),0)</f>
        <v>1</v>
      </c>
      <c r="K5069" s="1">
        <f>IF(G5069&gt;MainSheet!$C$11+$B$6,IF(K5068&gt;=0.999,1,(G5069-MainSheet!$C$11-$B$6)*I5069/$C$2/60),0)</f>
        <v>1</v>
      </c>
      <c r="L5069" s="1">
        <f>IF(G5069&gt;MainSheet!$C$11+$B$6+$C$6,IF(L5068&gt;=0.999,1,(G5069-MainSheet!$C$11-$B$6-$C$6)*I5069/$D$2/60),0)</f>
        <v>1</v>
      </c>
      <c r="M5069">
        <f t="shared" si="723"/>
        <v>1</v>
      </c>
      <c r="N5069" s="2">
        <f t="shared" si="724"/>
        <v>3721.0526315789471</v>
      </c>
      <c r="O5069">
        <f t="shared" si="720"/>
        <v>977.02127659574455</v>
      </c>
      <c r="P5069">
        <f t="shared" si="719"/>
        <v>192000</v>
      </c>
      <c r="Q5069" s="2">
        <f t="shared" si="725"/>
        <v>196698.0739081747</v>
      </c>
      <c r="R5069">
        <f>Q5069/MainSheet!$C$8*(G5069-G5068)+R5068</f>
        <v>8311.2849948513995</v>
      </c>
      <c r="S5069">
        <f t="shared" si="726"/>
        <v>134138.79585483938</v>
      </c>
      <c r="T5069">
        <f t="shared" si="718"/>
        <v>50.669999999998488</v>
      </c>
      <c r="U5069" s="1">
        <f>Q5069/MainSheet!$C$22</f>
        <v>1</v>
      </c>
    </row>
    <row r="5070" spans="7:21">
      <c r="G5070">
        <f t="shared" si="721"/>
        <v>50.679999999998486</v>
      </c>
      <c r="H5070">
        <f t="shared" si="722"/>
        <v>198000</v>
      </c>
      <c r="I5070" s="2">
        <f>MIN(MainSheet!$C$10/MainSheet!$C$9,MainSheet!$K$9*60)</f>
        <v>660</v>
      </c>
      <c r="J5070" s="1">
        <f>IF(G5070&gt;MainSheet!$C$11,IF(J5069&gt;=0.999,1,(G5070-MainSheet!$C$11)*I5070/$B$2/60),0)</f>
        <v>1</v>
      </c>
      <c r="K5070" s="1">
        <f>IF(G5070&gt;MainSheet!$C$11+$B$6,IF(K5069&gt;=0.999,1,(G5070-MainSheet!$C$11-$B$6)*I5070/$C$2/60),0)</f>
        <v>1</v>
      </c>
      <c r="L5070" s="1">
        <f>IF(G5070&gt;MainSheet!$C$11+$B$6+$C$6,IF(L5069&gt;=0.999,1,(G5070-MainSheet!$C$11-$B$6-$C$6)*I5070/$D$2/60),0)</f>
        <v>1</v>
      </c>
      <c r="M5070">
        <f t="shared" si="723"/>
        <v>1</v>
      </c>
      <c r="N5070" s="2">
        <f t="shared" si="724"/>
        <v>3721.0526315789471</v>
      </c>
      <c r="O5070">
        <f t="shared" si="720"/>
        <v>977.02127659574455</v>
      </c>
      <c r="P5070">
        <f t="shared" si="719"/>
        <v>192000</v>
      </c>
      <c r="Q5070" s="2">
        <f t="shared" si="725"/>
        <v>196698.0739081747</v>
      </c>
      <c r="R5070">
        <f>Q5070/MainSheet!$C$8*(G5070-G5069)+R5069</f>
        <v>8313.3162413422342</v>
      </c>
      <c r="S5070">
        <f t="shared" si="726"/>
        <v>134171.5788671574</v>
      </c>
      <c r="T5070">
        <f t="shared" si="718"/>
        <v>50.679999999998486</v>
      </c>
      <c r="U5070" s="1">
        <f>Q5070/MainSheet!$C$22</f>
        <v>1</v>
      </c>
    </row>
    <row r="5071" spans="7:21">
      <c r="G5071">
        <f t="shared" si="721"/>
        <v>50.689999999998484</v>
      </c>
      <c r="H5071">
        <f t="shared" si="722"/>
        <v>198000</v>
      </c>
      <c r="I5071" s="2">
        <f>MIN(MainSheet!$C$10/MainSheet!$C$9,MainSheet!$K$9*60)</f>
        <v>660</v>
      </c>
      <c r="J5071" s="1">
        <f>IF(G5071&gt;MainSheet!$C$11,IF(J5070&gt;=0.999,1,(G5071-MainSheet!$C$11)*I5071/$B$2/60),0)</f>
        <v>1</v>
      </c>
      <c r="K5071" s="1">
        <f>IF(G5071&gt;MainSheet!$C$11+$B$6,IF(K5070&gt;=0.999,1,(G5071-MainSheet!$C$11-$B$6)*I5071/$C$2/60),0)</f>
        <v>1</v>
      </c>
      <c r="L5071" s="1">
        <f>IF(G5071&gt;MainSheet!$C$11+$B$6+$C$6,IF(L5070&gt;=0.999,1,(G5071-MainSheet!$C$11-$B$6-$C$6)*I5071/$D$2/60),0)</f>
        <v>1</v>
      </c>
      <c r="M5071">
        <f t="shared" si="723"/>
        <v>1</v>
      </c>
      <c r="N5071" s="2">
        <f t="shared" si="724"/>
        <v>3721.0526315789471</v>
      </c>
      <c r="O5071">
        <f t="shared" si="720"/>
        <v>977.02127659574455</v>
      </c>
      <c r="P5071">
        <f t="shared" si="719"/>
        <v>192000</v>
      </c>
      <c r="Q5071" s="2">
        <f t="shared" si="725"/>
        <v>196698.0739081747</v>
      </c>
      <c r="R5071">
        <f>Q5071/MainSheet!$C$8*(G5071-G5070)+R5070</f>
        <v>8315.347487833069</v>
      </c>
      <c r="S5071">
        <f t="shared" si="726"/>
        <v>134204.36187947541</v>
      </c>
      <c r="T5071">
        <f t="shared" si="718"/>
        <v>50.689999999998484</v>
      </c>
      <c r="U5071" s="1">
        <f>Q5071/MainSheet!$C$22</f>
        <v>1</v>
      </c>
    </row>
    <row r="5072" spans="7:21">
      <c r="G5072">
        <f t="shared" si="721"/>
        <v>50.699999999998482</v>
      </c>
      <c r="H5072">
        <f t="shared" si="722"/>
        <v>198000</v>
      </c>
      <c r="I5072" s="2">
        <f>MIN(MainSheet!$C$10/MainSheet!$C$9,MainSheet!$K$9*60)</f>
        <v>660</v>
      </c>
      <c r="J5072" s="1">
        <f>IF(G5072&gt;MainSheet!$C$11,IF(J5071&gt;=0.999,1,(G5072-MainSheet!$C$11)*I5072/$B$2/60),0)</f>
        <v>1</v>
      </c>
      <c r="K5072" s="1">
        <f>IF(G5072&gt;MainSheet!$C$11+$B$6,IF(K5071&gt;=0.999,1,(G5072-MainSheet!$C$11-$B$6)*I5072/$C$2/60),0)</f>
        <v>1</v>
      </c>
      <c r="L5072" s="1">
        <f>IF(G5072&gt;MainSheet!$C$11+$B$6+$C$6,IF(L5071&gt;=0.999,1,(G5072-MainSheet!$C$11-$B$6-$C$6)*I5072/$D$2/60),0)</f>
        <v>1</v>
      </c>
      <c r="M5072">
        <f t="shared" si="723"/>
        <v>1</v>
      </c>
      <c r="N5072" s="2">
        <f t="shared" si="724"/>
        <v>3721.0526315789471</v>
      </c>
      <c r="O5072">
        <f t="shared" si="720"/>
        <v>977.02127659574455</v>
      </c>
      <c r="P5072">
        <f t="shared" si="719"/>
        <v>192000</v>
      </c>
      <c r="Q5072" s="2">
        <f t="shared" si="725"/>
        <v>196698.0739081747</v>
      </c>
      <c r="R5072">
        <f>Q5072/MainSheet!$C$8*(G5072-G5071)+R5071</f>
        <v>8317.3787343239037</v>
      </c>
      <c r="S5072">
        <f t="shared" si="726"/>
        <v>134237.14489179343</v>
      </c>
      <c r="T5072">
        <f t="shared" si="718"/>
        <v>50.699999999998482</v>
      </c>
      <c r="U5072" s="1">
        <f>Q5072/MainSheet!$C$22</f>
        <v>1</v>
      </c>
    </row>
    <row r="5073" spans="7:21">
      <c r="G5073">
        <f t="shared" si="721"/>
        <v>50.70999999999848</v>
      </c>
      <c r="H5073">
        <f t="shared" si="722"/>
        <v>198000</v>
      </c>
      <c r="I5073" s="2">
        <f>MIN(MainSheet!$C$10/MainSheet!$C$9,MainSheet!$K$9*60)</f>
        <v>660</v>
      </c>
      <c r="J5073" s="1">
        <f>IF(G5073&gt;MainSheet!$C$11,IF(J5072&gt;=0.999,1,(G5073-MainSheet!$C$11)*I5073/$B$2/60),0)</f>
        <v>1</v>
      </c>
      <c r="K5073" s="1">
        <f>IF(G5073&gt;MainSheet!$C$11+$B$6,IF(K5072&gt;=0.999,1,(G5073-MainSheet!$C$11-$B$6)*I5073/$C$2/60),0)</f>
        <v>1</v>
      </c>
      <c r="L5073" s="1">
        <f>IF(G5073&gt;MainSheet!$C$11+$B$6+$C$6,IF(L5072&gt;=0.999,1,(G5073-MainSheet!$C$11-$B$6-$C$6)*I5073/$D$2/60),0)</f>
        <v>1</v>
      </c>
      <c r="M5073">
        <f t="shared" si="723"/>
        <v>1</v>
      </c>
      <c r="N5073" s="2">
        <f t="shared" si="724"/>
        <v>3721.0526315789471</v>
      </c>
      <c r="O5073">
        <f t="shared" si="720"/>
        <v>977.02127659574455</v>
      </c>
      <c r="P5073">
        <f t="shared" si="719"/>
        <v>192000</v>
      </c>
      <c r="Q5073" s="2">
        <f t="shared" si="725"/>
        <v>196698.0739081747</v>
      </c>
      <c r="R5073">
        <f>Q5073/MainSheet!$C$8*(G5073-G5072)+R5072</f>
        <v>8319.4099808147384</v>
      </c>
      <c r="S5073">
        <f t="shared" si="726"/>
        <v>134269.92790411145</v>
      </c>
      <c r="T5073">
        <f t="shared" si="718"/>
        <v>50.70999999999848</v>
      </c>
      <c r="U5073" s="1">
        <f>Q5073/MainSheet!$C$22</f>
        <v>1</v>
      </c>
    </row>
    <row r="5074" spans="7:21">
      <c r="G5074">
        <f t="shared" si="721"/>
        <v>50.719999999998478</v>
      </c>
      <c r="H5074">
        <f t="shared" si="722"/>
        <v>198000</v>
      </c>
      <c r="I5074" s="2">
        <f>MIN(MainSheet!$C$10/MainSheet!$C$9,MainSheet!$K$9*60)</f>
        <v>660</v>
      </c>
      <c r="J5074" s="1">
        <f>IF(G5074&gt;MainSheet!$C$11,IF(J5073&gt;=0.999,1,(G5074-MainSheet!$C$11)*I5074/$B$2/60),0)</f>
        <v>1</v>
      </c>
      <c r="K5074" s="1">
        <f>IF(G5074&gt;MainSheet!$C$11+$B$6,IF(K5073&gt;=0.999,1,(G5074-MainSheet!$C$11-$B$6)*I5074/$C$2/60),0)</f>
        <v>1</v>
      </c>
      <c r="L5074" s="1">
        <f>IF(G5074&gt;MainSheet!$C$11+$B$6+$C$6,IF(L5073&gt;=0.999,1,(G5074-MainSheet!$C$11-$B$6-$C$6)*I5074/$D$2/60),0)</f>
        <v>1</v>
      </c>
      <c r="M5074">
        <f t="shared" si="723"/>
        <v>1</v>
      </c>
      <c r="N5074" s="2">
        <f t="shared" si="724"/>
        <v>3721.0526315789471</v>
      </c>
      <c r="O5074">
        <f t="shared" si="720"/>
        <v>977.02127659574455</v>
      </c>
      <c r="P5074">
        <f t="shared" si="719"/>
        <v>192000</v>
      </c>
      <c r="Q5074" s="2">
        <f t="shared" si="725"/>
        <v>196698.0739081747</v>
      </c>
      <c r="R5074">
        <f>Q5074/MainSheet!$C$8*(G5074-G5073)+R5073</f>
        <v>8321.4412273055732</v>
      </c>
      <c r="S5074">
        <f t="shared" si="726"/>
        <v>134302.71091642947</v>
      </c>
      <c r="T5074">
        <f t="shared" si="718"/>
        <v>50.719999999998478</v>
      </c>
      <c r="U5074" s="1">
        <f>Q5074/MainSheet!$C$22</f>
        <v>1</v>
      </c>
    </row>
    <row r="5075" spans="7:21">
      <c r="G5075">
        <f t="shared" si="721"/>
        <v>50.729999999998476</v>
      </c>
      <c r="H5075">
        <f t="shared" si="722"/>
        <v>198000</v>
      </c>
      <c r="I5075" s="2">
        <f>MIN(MainSheet!$C$10/MainSheet!$C$9,MainSheet!$K$9*60)</f>
        <v>660</v>
      </c>
      <c r="J5075" s="1">
        <f>IF(G5075&gt;MainSheet!$C$11,IF(J5074&gt;=0.999,1,(G5075-MainSheet!$C$11)*I5075/$B$2/60),0)</f>
        <v>1</v>
      </c>
      <c r="K5075" s="1">
        <f>IF(G5075&gt;MainSheet!$C$11+$B$6,IF(K5074&gt;=0.999,1,(G5075-MainSheet!$C$11-$B$6)*I5075/$C$2/60),0)</f>
        <v>1</v>
      </c>
      <c r="L5075" s="1">
        <f>IF(G5075&gt;MainSheet!$C$11+$B$6+$C$6,IF(L5074&gt;=0.999,1,(G5075-MainSheet!$C$11-$B$6-$C$6)*I5075/$D$2/60),0)</f>
        <v>1</v>
      </c>
      <c r="M5075">
        <f t="shared" si="723"/>
        <v>1</v>
      </c>
      <c r="N5075" s="2">
        <f t="shared" si="724"/>
        <v>3721.0526315789471</v>
      </c>
      <c r="O5075">
        <f t="shared" si="720"/>
        <v>977.02127659574455</v>
      </c>
      <c r="P5075">
        <f t="shared" si="719"/>
        <v>192000</v>
      </c>
      <c r="Q5075" s="2">
        <f t="shared" si="725"/>
        <v>196698.0739081747</v>
      </c>
      <c r="R5075">
        <f>Q5075/MainSheet!$C$8*(G5075-G5074)+R5074</f>
        <v>8323.4724737964079</v>
      </c>
      <c r="S5075">
        <f t="shared" si="726"/>
        <v>134335.49392874748</v>
      </c>
      <c r="T5075">
        <f t="shared" si="718"/>
        <v>50.729999999998476</v>
      </c>
      <c r="U5075" s="1">
        <f>Q5075/MainSheet!$C$22</f>
        <v>1</v>
      </c>
    </row>
    <row r="5076" spans="7:21">
      <c r="G5076">
        <f t="shared" si="721"/>
        <v>50.739999999998474</v>
      </c>
      <c r="H5076">
        <f t="shared" si="722"/>
        <v>198000</v>
      </c>
      <c r="I5076" s="2">
        <f>MIN(MainSheet!$C$10/MainSheet!$C$9,MainSheet!$K$9*60)</f>
        <v>660</v>
      </c>
      <c r="J5076" s="1">
        <f>IF(G5076&gt;MainSheet!$C$11,IF(J5075&gt;=0.999,1,(G5076-MainSheet!$C$11)*I5076/$B$2/60),0)</f>
        <v>1</v>
      </c>
      <c r="K5076" s="1">
        <f>IF(G5076&gt;MainSheet!$C$11+$B$6,IF(K5075&gt;=0.999,1,(G5076-MainSheet!$C$11-$B$6)*I5076/$C$2/60),0)</f>
        <v>1</v>
      </c>
      <c r="L5076" s="1">
        <f>IF(G5076&gt;MainSheet!$C$11+$B$6+$C$6,IF(L5075&gt;=0.999,1,(G5076-MainSheet!$C$11-$B$6-$C$6)*I5076/$D$2/60),0)</f>
        <v>1</v>
      </c>
      <c r="M5076">
        <f t="shared" si="723"/>
        <v>1</v>
      </c>
      <c r="N5076" s="2">
        <f t="shared" si="724"/>
        <v>3721.0526315789471</v>
      </c>
      <c r="O5076">
        <f t="shared" si="720"/>
        <v>977.02127659574455</v>
      </c>
      <c r="P5076">
        <f t="shared" si="719"/>
        <v>192000</v>
      </c>
      <c r="Q5076" s="2">
        <f t="shared" si="725"/>
        <v>196698.0739081747</v>
      </c>
      <c r="R5076">
        <f>Q5076/MainSheet!$C$8*(G5076-G5075)+R5075</f>
        <v>8325.5037202872427</v>
      </c>
      <c r="S5076">
        <f t="shared" si="726"/>
        <v>134368.2769410655</v>
      </c>
      <c r="T5076">
        <f t="shared" si="718"/>
        <v>50.739999999998474</v>
      </c>
      <c r="U5076" s="1">
        <f>Q5076/MainSheet!$C$22</f>
        <v>1</v>
      </c>
    </row>
    <row r="5077" spans="7:21">
      <c r="G5077">
        <f t="shared" si="721"/>
        <v>50.749999999998472</v>
      </c>
      <c r="H5077">
        <f t="shared" si="722"/>
        <v>198000</v>
      </c>
      <c r="I5077" s="2">
        <f>MIN(MainSheet!$C$10/MainSheet!$C$9,MainSheet!$K$9*60)</f>
        <v>660</v>
      </c>
      <c r="J5077" s="1">
        <f>IF(G5077&gt;MainSheet!$C$11,IF(J5076&gt;=0.999,1,(G5077-MainSheet!$C$11)*I5077/$B$2/60),0)</f>
        <v>1</v>
      </c>
      <c r="K5077" s="1">
        <f>IF(G5077&gt;MainSheet!$C$11+$B$6,IF(K5076&gt;=0.999,1,(G5077-MainSheet!$C$11-$B$6)*I5077/$C$2/60),0)</f>
        <v>1</v>
      </c>
      <c r="L5077" s="1">
        <f>IF(G5077&gt;MainSheet!$C$11+$B$6+$C$6,IF(L5076&gt;=0.999,1,(G5077-MainSheet!$C$11-$B$6-$C$6)*I5077/$D$2/60),0)</f>
        <v>1</v>
      </c>
      <c r="M5077">
        <f t="shared" si="723"/>
        <v>1</v>
      </c>
      <c r="N5077" s="2">
        <f t="shared" si="724"/>
        <v>3721.0526315789471</v>
      </c>
      <c r="O5077">
        <f t="shared" si="720"/>
        <v>977.02127659574455</v>
      </c>
      <c r="P5077">
        <f t="shared" si="719"/>
        <v>192000</v>
      </c>
      <c r="Q5077" s="2">
        <f t="shared" si="725"/>
        <v>196698.0739081747</v>
      </c>
      <c r="R5077">
        <f>Q5077/MainSheet!$C$8*(G5077-G5076)+R5076</f>
        <v>8327.5349667780774</v>
      </c>
      <c r="S5077">
        <f t="shared" si="726"/>
        <v>134401.05995338352</v>
      </c>
      <c r="T5077">
        <f t="shared" si="718"/>
        <v>50.749999999998472</v>
      </c>
      <c r="U5077" s="1">
        <f>Q5077/MainSheet!$C$22</f>
        <v>1</v>
      </c>
    </row>
    <row r="5078" spans="7:21">
      <c r="G5078">
        <f t="shared" si="721"/>
        <v>50.75999999999847</v>
      </c>
      <c r="H5078">
        <f t="shared" si="722"/>
        <v>198000</v>
      </c>
      <c r="I5078" s="2">
        <f>MIN(MainSheet!$C$10/MainSheet!$C$9,MainSheet!$K$9*60)</f>
        <v>660</v>
      </c>
      <c r="J5078" s="1">
        <f>IF(G5078&gt;MainSheet!$C$11,IF(J5077&gt;=0.999,1,(G5078-MainSheet!$C$11)*I5078/$B$2/60),0)</f>
        <v>1</v>
      </c>
      <c r="K5078" s="1">
        <f>IF(G5078&gt;MainSheet!$C$11+$B$6,IF(K5077&gt;=0.999,1,(G5078-MainSheet!$C$11-$B$6)*I5078/$C$2/60),0)</f>
        <v>1</v>
      </c>
      <c r="L5078" s="1">
        <f>IF(G5078&gt;MainSheet!$C$11+$B$6+$C$6,IF(L5077&gt;=0.999,1,(G5078-MainSheet!$C$11-$B$6-$C$6)*I5078/$D$2/60),0)</f>
        <v>1</v>
      </c>
      <c r="M5078">
        <f t="shared" si="723"/>
        <v>1</v>
      </c>
      <c r="N5078" s="2">
        <f t="shared" si="724"/>
        <v>3721.0526315789471</v>
      </c>
      <c r="O5078">
        <f t="shared" si="720"/>
        <v>977.02127659574455</v>
      </c>
      <c r="P5078">
        <f t="shared" si="719"/>
        <v>192000</v>
      </c>
      <c r="Q5078" s="2">
        <f t="shared" si="725"/>
        <v>196698.0739081747</v>
      </c>
      <c r="R5078">
        <f>Q5078/MainSheet!$C$8*(G5078-G5077)+R5077</f>
        <v>8329.5662132689122</v>
      </c>
      <c r="S5078">
        <f t="shared" si="726"/>
        <v>134433.84296570154</v>
      </c>
      <c r="T5078">
        <f t="shared" si="718"/>
        <v>50.75999999999847</v>
      </c>
      <c r="U5078" s="1">
        <f>Q5078/MainSheet!$C$22</f>
        <v>1</v>
      </c>
    </row>
    <row r="5079" spans="7:21">
      <c r="G5079">
        <f t="shared" si="721"/>
        <v>50.769999999998468</v>
      </c>
      <c r="H5079">
        <f t="shared" si="722"/>
        <v>198000</v>
      </c>
      <c r="I5079" s="2">
        <f>MIN(MainSheet!$C$10/MainSheet!$C$9,MainSheet!$K$9*60)</f>
        <v>660</v>
      </c>
      <c r="J5079" s="1">
        <f>IF(G5079&gt;MainSheet!$C$11,IF(J5078&gt;=0.999,1,(G5079-MainSheet!$C$11)*I5079/$B$2/60),0)</f>
        <v>1</v>
      </c>
      <c r="K5079" s="1">
        <f>IF(G5079&gt;MainSheet!$C$11+$B$6,IF(K5078&gt;=0.999,1,(G5079-MainSheet!$C$11-$B$6)*I5079/$C$2/60),0)</f>
        <v>1</v>
      </c>
      <c r="L5079" s="1">
        <f>IF(G5079&gt;MainSheet!$C$11+$B$6+$C$6,IF(L5078&gt;=0.999,1,(G5079-MainSheet!$C$11-$B$6-$C$6)*I5079/$D$2/60),0)</f>
        <v>1</v>
      </c>
      <c r="M5079">
        <f t="shared" si="723"/>
        <v>1</v>
      </c>
      <c r="N5079" s="2">
        <f t="shared" si="724"/>
        <v>3721.0526315789471</v>
      </c>
      <c r="O5079">
        <f t="shared" si="720"/>
        <v>977.02127659574455</v>
      </c>
      <c r="P5079">
        <f t="shared" si="719"/>
        <v>192000</v>
      </c>
      <c r="Q5079" s="2">
        <f t="shared" si="725"/>
        <v>196698.0739081747</v>
      </c>
      <c r="R5079">
        <f>Q5079/MainSheet!$C$8*(G5079-G5078)+R5078</f>
        <v>8331.5974597597469</v>
      </c>
      <c r="S5079">
        <f t="shared" si="726"/>
        <v>134466.62597801955</v>
      </c>
      <c r="T5079">
        <f t="shared" si="718"/>
        <v>50.769999999998468</v>
      </c>
      <c r="U5079" s="1">
        <f>Q5079/MainSheet!$C$22</f>
        <v>1</v>
      </c>
    </row>
    <row r="5080" spans="7:21">
      <c r="G5080">
        <f t="shared" si="721"/>
        <v>50.779999999998466</v>
      </c>
      <c r="H5080">
        <f t="shared" si="722"/>
        <v>198000</v>
      </c>
      <c r="I5080" s="2">
        <f>MIN(MainSheet!$C$10/MainSheet!$C$9,MainSheet!$K$9*60)</f>
        <v>660</v>
      </c>
      <c r="J5080" s="1">
        <f>IF(G5080&gt;MainSheet!$C$11,IF(J5079&gt;=0.999,1,(G5080-MainSheet!$C$11)*I5080/$B$2/60),0)</f>
        <v>1</v>
      </c>
      <c r="K5080" s="1">
        <f>IF(G5080&gt;MainSheet!$C$11+$B$6,IF(K5079&gt;=0.999,1,(G5080-MainSheet!$C$11-$B$6)*I5080/$C$2/60),0)</f>
        <v>1</v>
      </c>
      <c r="L5080" s="1">
        <f>IF(G5080&gt;MainSheet!$C$11+$B$6+$C$6,IF(L5079&gt;=0.999,1,(G5080-MainSheet!$C$11-$B$6-$C$6)*I5080/$D$2/60),0)</f>
        <v>1</v>
      </c>
      <c r="M5080">
        <f t="shared" si="723"/>
        <v>1</v>
      </c>
      <c r="N5080" s="2">
        <f t="shared" si="724"/>
        <v>3721.0526315789471</v>
      </c>
      <c r="O5080">
        <f t="shared" si="720"/>
        <v>977.02127659574455</v>
      </c>
      <c r="P5080">
        <f t="shared" si="719"/>
        <v>192000</v>
      </c>
      <c r="Q5080" s="2">
        <f t="shared" si="725"/>
        <v>196698.0739081747</v>
      </c>
      <c r="R5080">
        <f>Q5080/MainSheet!$C$8*(G5080-G5079)+R5079</f>
        <v>8333.6287062505817</v>
      </c>
      <c r="S5080">
        <f t="shared" si="726"/>
        <v>134499.40899033757</v>
      </c>
      <c r="T5080">
        <f t="shared" si="718"/>
        <v>50.779999999998466</v>
      </c>
      <c r="U5080" s="1">
        <f>Q5080/MainSheet!$C$22</f>
        <v>1</v>
      </c>
    </row>
    <row r="5081" spans="7:21">
      <c r="G5081">
        <f t="shared" si="721"/>
        <v>50.789999999998464</v>
      </c>
      <c r="H5081">
        <f t="shared" si="722"/>
        <v>198000</v>
      </c>
      <c r="I5081" s="2">
        <f>MIN(MainSheet!$C$10/MainSheet!$C$9,MainSheet!$K$9*60)</f>
        <v>660</v>
      </c>
      <c r="J5081" s="1">
        <f>IF(G5081&gt;MainSheet!$C$11,IF(J5080&gt;=0.999,1,(G5081-MainSheet!$C$11)*I5081/$B$2/60),0)</f>
        <v>1</v>
      </c>
      <c r="K5081" s="1">
        <f>IF(G5081&gt;MainSheet!$C$11+$B$6,IF(K5080&gt;=0.999,1,(G5081-MainSheet!$C$11-$B$6)*I5081/$C$2/60),0)</f>
        <v>1</v>
      </c>
      <c r="L5081" s="1">
        <f>IF(G5081&gt;MainSheet!$C$11+$B$6+$C$6,IF(L5080&gt;=0.999,1,(G5081-MainSheet!$C$11-$B$6-$C$6)*I5081/$D$2/60),0)</f>
        <v>1</v>
      </c>
      <c r="M5081">
        <f t="shared" si="723"/>
        <v>1</v>
      </c>
      <c r="N5081" s="2">
        <f t="shared" si="724"/>
        <v>3721.0526315789471</v>
      </c>
      <c r="O5081">
        <f t="shared" si="720"/>
        <v>977.02127659574455</v>
      </c>
      <c r="P5081">
        <f t="shared" si="719"/>
        <v>192000</v>
      </c>
      <c r="Q5081" s="2">
        <f t="shared" si="725"/>
        <v>196698.0739081747</v>
      </c>
      <c r="R5081">
        <f>Q5081/MainSheet!$C$8*(G5081-G5080)+R5080</f>
        <v>8335.6599527414164</v>
      </c>
      <c r="S5081">
        <f t="shared" si="726"/>
        <v>134532.19200265559</v>
      </c>
      <c r="T5081">
        <f t="shared" si="718"/>
        <v>50.789999999998464</v>
      </c>
      <c r="U5081" s="1">
        <f>Q5081/MainSheet!$C$22</f>
        <v>1</v>
      </c>
    </row>
    <row r="5082" spans="7:21">
      <c r="G5082">
        <f t="shared" si="721"/>
        <v>50.799999999998462</v>
      </c>
      <c r="H5082">
        <f t="shared" si="722"/>
        <v>198000</v>
      </c>
      <c r="I5082" s="2">
        <f>MIN(MainSheet!$C$10/MainSheet!$C$9,MainSheet!$K$9*60)</f>
        <v>660</v>
      </c>
      <c r="J5082" s="1">
        <f>IF(G5082&gt;MainSheet!$C$11,IF(J5081&gt;=0.999,1,(G5082-MainSheet!$C$11)*I5082/$B$2/60),0)</f>
        <v>1</v>
      </c>
      <c r="K5082" s="1">
        <f>IF(G5082&gt;MainSheet!$C$11+$B$6,IF(K5081&gt;=0.999,1,(G5082-MainSheet!$C$11-$B$6)*I5082/$C$2/60),0)</f>
        <v>1</v>
      </c>
      <c r="L5082" s="1">
        <f>IF(G5082&gt;MainSheet!$C$11+$B$6+$C$6,IF(L5081&gt;=0.999,1,(G5082-MainSheet!$C$11-$B$6-$C$6)*I5082/$D$2/60),0)</f>
        <v>1</v>
      </c>
      <c r="M5082">
        <f t="shared" si="723"/>
        <v>1</v>
      </c>
      <c r="N5082" s="2">
        <f t="shared" si="724"/>
        <v>3721.0526315789471</v>
      </c>
      <c r="O5082">
        <f t="shared" si="720"/>
        <v>977.02127659574455</v>
      </c>
      <c r="P5082">
        <f t="shared" si="719"/>
        <v>192000</v>
      </c>
      <c r="Q5082" s="2">
        <f t="shared" si="725"/>
        <v>196698.0739081747</v>
      </c>
      <c r="R5082">
        <f>Q5082/MainSheet!$C$8*(G5082-G5081)+R5081</f>
        <v>8337.6911992322512</v>
      </c>
      <c r="S5082">
        <f t="shared" si="726"/>
        <v>134564.97501497361</v>
      </c>
      <c r="T5082">
        <f t="shared" si="718"/>
        <v>50.799999999998462</v>
      </c>
      <c r="U5082" s="1">
        <f>Q5082/MainSheet!$C$22</f>
        <v>1</v>
      </c>
    </row>
    <row r="5083" spans="7:21">
      <c r="G5083">
        <f t="shared" si="721"/>
        <v>50.80999999999846</v>
      </c>
      <c r="H5083">
        <f t="shared" si="722"/>
        <v>198000</v>
      </c>
      <c r="I5083" s="2">
        <f>MIN(MainSheet!$C$10/MainSheet!$C$9,MainSheet!$K$9*60)</f>
        <v>660</v>
      </c>
      <c r="J5083" s="1">
        <f>IF(G5083&gt;MainSheet!$C$11,IF(J5082&gt;=0.999,1,(G5083-MainSheet!$C$11)*I5083/$B$2/60),0)</f>
        <v>1</v>
      </c>
      <c r="K5083" s="1">
        <f>IF(G5083&gt;MainSheet!$C$11+$B$6,IF(K5082&gt;=0.999,1,(G5083-MainSheet!$C$11-$B$6)*I5083/$C$2/60),0)</f>
        <v>1</v>
      </c>
      <c r="L5083" s="1">
        <f>IF(G5083&gt;MainSheet!$C$11+$B$6+$C$6,IF(L5082&gt;=0.999,1,(G5083-MainSheet!$C$11-$B$6-$C$6)*I5083/$D$2/60),0)</f>
        <v>1</v>
      </c>
      <c r="M5083">
        <f t="shared" si="723"/>
        <v>1</v>
      </c>
      <c r="N5083" s="2">
        <f t="shared" si="724"/>
        <v>3721.0526315789471</v>
      </c>
      <c r="O5083">
        <f t="shared" si="720"/>
        <v>977.02127659574455</v>
      </c>
      <c r="P5083">
        <f t="shared" si="719"/>
        <v>192000</v>
      </c>
      <c r="Q5083" s="2">
        <f t="shared" si="725"/>
        <v>196698.0739081747</v>
      </c>
      <c r="R5083">
        <f>Q5083/MainSheet!$C$8*(G5083-G5082)+R5082</f>
        <v>8339.7224457230859</v>
      </c>
      <c r="S5083">
        <f t="shared" si="726"/>
        <v>134597.75802729162</v>
      </c>
      <c r="T5083">
        <f t="shared" si="718"/>
        <v>50.80999999999846</v>
      </c>
      <c r="U5083" s="1">
        <f>Q5083/MainSheet!$C$22</f>
        <v>1</v>
      </c>
    </row>
    <row r="5084" spans="7:21">
      <c r="G5084">
        <f t="shared" si="721"/>
        <v>50.819999999998458</v>
      </c>
      <c r="H5084">
        <f t="shared" si="722"/>
        <v>198000</v>
      </c>
      <c r="I5084" s="2">
        <f>MIN(MainSheet!$C$10/MainSheet!$C$9,MainSheet!$K$9*60)</f>
        <v>660</v>
      </c>
      <c r="J5084" s="1">
        <f>IF(G5084&gt;MainSheet!$C$11,IF(J5083&gt;=0.999,1,(G5084-MainSheet!$C$11)*I5084/$B$2/60),0)</f>
        <v>1</v>
      </c>
      <c r="K5084" s="1">
        <f>IF(G5084&gt;MainSheet!$C$11+$B$6,IF(K5083&gt;=0.999,1,(G5084-MainSheet!$C$11-$B$6)*I5084/$C$2/60),0)</f>
        <v>1</v>
      </c>
      <c r="L5084" s="1">
        <f>IF(G5084&gt;MainSheet!$C$11+$B$6+$C$6,IF(L5083&gt;=0.999,1,(G5084-MainSheet!$C$11-$B$6-$C$6)*I5084/$D$2/60),0)</f>
        <v>1</v>
      </c>
      <c r="M5084">
        <f t="shared" si="723"/>
        <v>1</v>
      </c>
      <c r="N5084" s="2">
        <f t="shared" si="724"/>
        <v>3721.0526315789471</v>
      </c>
      <c r="O5084">
        <f t="shared" si="720"/>
        <v>977.02127659574455</v>
      </c>
      <c r="P5084">
        <f t="shared" si="719"/>
        <v>192000</v>
      </c>
      <c r="Q5084" s="2">
        <f t="shared" si="725"/>
        <v>196698.0739081747</v>
      </c>
      <c r="R5084">
        <f>Q5084/MainSheet!$C$8*(G5084-G5083)+R5083</f>
        <v>8341.7536922139207</v>
      </c>
      <c r="S5084">
        <f t="shared" si="726"/>
        <v>134630.54103960964</v>
      </c>
      <c r="T5084">
        <f t="shared" si="718"/>
        <v>50.819999999998458</v>
      </c>
      <c r="U5084" s="1">
        <f>Q5084/MainSheet!$C$22</f>
        <v>1</v>
      </c>
    </row>
    <row r="5085" spans="7:21">
      <c r="G5085">
        <f t="shared" si="721"/>
        <v>50.829999999998456</v>
      </c>
      <c r="H5085">
        <f t="shared" si="722"/>
        <v>198000</v>
      </c>
      <c r="I5085" s="2">
        <f>MIN(MainSheet!$C$10/MainSheet!$C$9,MainSheet!$K$9*60)</f>
        <v>660</v>
      </c>
      <c r="J5085" s="1">
        <f>IF(G5085&gt;MainSheet!$C$11,IF(J5084&gt;=0.999,1,(G5085-MainSheet!$C$11)*I5085/$B$2/60),0)</f>
        <v>1</v>
      </c>
      <c r="K5085" s="1">
        <f>IF(G5085&gt;MainSheet!$C$11+$B$6,IF(K5084&gt;=0.999,1,(G5085-MainSheet!$C$11-$B$6)*I5085/$C$2/60),0)</f>
        <v>1</v>
      </c>
      <c r="L5085" s="1">
        <f>IF(G5085&gt;MainSheet!$C$11+$B$6+$C$6,IF(L5084&gt;=0.999,1,(G5085-MainSheet!$C$11-$B$6-$C$6)*I5085/$D$2/60),0)</f>
        <v>1</v>
      </c>
      <c r="M5085">
        <f t="shared" si="723"/>
        <v>1</v>
      </c>
      <c r="N5085" s="2">
        <f t="shared" si="724"/>
        <v>3721.0526315789471</v>
      </c>
      <c r="O5085">
        <f t="shared" si="720"/>
        <v>977.02127659574455</v>
      </c>
      <c r="P5085">
        <f t="shared" si="719"/>
        <v>192000</v>
      </c>
      <c r="Q5085" s="2">
        <f t="shared" si="725"/>
        <v>196698.0739081747</v>
      </c>
      <c r="R5085">
        <f>Q5085/MainSheet!$C$8*(G5085-G5084)+R5084</f>
        <v>8343.7849387047554</v>
      </c>
      <c r="S5085">
        <f t="shared" si="726"/>
        <v>134663.32405192766</v>
      </c>
      <c r="T5085">
        <f t="shared" si="718"/>
        <v>50.829999999998456</v>
      </c>
      <c r="U5085" s="1">
        <f>Q5085/MainSheet!$C$22</f>
        <v>1</v>
      </c>
    </row>
    <row r="5086" spans="7:21">
      <c r="G5086">
        <f t="shared" si="721"/>
        <v>50.839999999998454</v>
      </c>
      <c r="H5086">
        <f t="shared" si="722"/>
        <v>198000</v>
      </c>
      <c r="I5086" s="2">
        <f>MIN(MainSheet!$C$10/MainSheet!$C$9,MainSheet!$K$9*60)</f>
        <v>660</v>
      </c>
      <c r="J5086" s="1">
        <f>IF(G5086&gt;MainSheet!$C$11,IF(J5085&gt;=0.999,1,(G5086-MainSheet!$C$11)*I5086/$B$2/60),0)</f>
        <v>1</v>
      </c>
      <c r="K5086" s="1">
        <f>IF(G5086&gt;MainSheet!$C$11+$B$6,IF(K5085&gt;=0.999,1,(G5086-MainSheet!$C$11-$B$6)*I5086/$C$2/60),0)</f>
        <v>1</v>
      </c>
      <c r="L5086" s="1">
        <f>IF(G5086&gt;MainSheet!$C$11+$B$6+$C$6,IF(L5085&gt;=0.999,1,(G5086-MainSheet!$C$11-$B$6-$C$6)*I5086/$D$2/60),0)</f>
        <v>1</v>
      </c>
      <c r="M5086">
        <f t="shared" si="723"/>
        <v>1</v>
      </c>
      <c r="N5086" s="2">
        <f t="shared" si="724"/>
        <v>3721.0526315789471</v>
      </c>
      <c r="O5086">
        <f t="shared" si="720"/>
        <v>977.02127659574455</v>
      </c>
      <c r="P5086">
        <f t="shared" si="719"/>
        <v>192000</v>
      </c>
      <c r="Q5086" s="2">
        <f t="shared" si="725"/>
        <v>196698.0739081747</v>
      </c>
      <c r="R5086">
        <f>Q5086/MainSheet!$C$8*(G5086-G5085)+R5085</f>
        <v>8345.8161851955902</v>
      </c>
      <c r="S5086">
        <f t="shared" si="726"/>
        <v>134696.10706424568</v>
      </c>
      <c r="T5086">
        <f t="shared" si="718"/>
        <v>50.839999999998454</v>
      </c>
      <c r="U5086" s="1">
        <f>Q5086/MainSheet!$C$22</f>
        <v>1</v>
      </c>
    </row>
    <row r="5087" spans="7:21">
      <c r="G5087">
        <f t="shared" si="721"/>
        <v>50.849999999998452</v>
      </c>
      <c r="H5087">
        <f t="shared" si="722"/>
        <v>198000</v>
      </c>
      <c r="I5087" s="2">
        <f>MIN(MainSheet!$C$10/MainSheet!$C$9,MainSheet!$K$9*60)</f>
        <v>660</v>
      </c>
      <c r="J5087" s="1">
        <f>IF(G5087&gt;MainSheet!$C$11,IF(J5086&gt;=0.999,1,(G5087-MainSheet!$C$11)*I5087/$B$2/60),0)</f>
        <v>1</v>
      </c>
      <c r="K5087" s="1">
        <f>IF(G5087&gt;MainSheet!$C$11+$B$6,IF(K5086&gt;=0.999,1,(G5087-MainSheet!$C$11-$B$6)*I5087/$C$2/60),0)</f>
        <v>1</v>
      </c>
      <c r="L5087" s="1">
        <f>IF(G5087&gt;MainSheet!$C$11+$B$6+$C$6,IF(L5086&gt;=0.999,1,(G5087-MainSheet!$C$11-$B$6-$C$6)*I5087/$D$2/60),0)</f>
        <v>1</v>
      </c>
      <c r="M5087">
        <f t="shared" si="723"/>
        <v>1</v>
      </c>
      <c r="N5087" s="2">
        <f t="shared" si="724"/>
        <v>3721.0526315789471</v>
      </c>
      <c r="O5087">
        <f t="shared" si="720"/>
        <v>977.02127659574455</v>
      </c>
      <c r="P5087">
        <f t="shared" si="719"/>
        <v>192000</v>
      </c>
      <c r="Q5087" s="2">
        <f t="shared" si="725"/>
        <v>196698.0739081747</v>
      </c>
      <c r="R5087">
        <f>Q5087/MainSheet!$C$8*(G5087-G5086)+R5086</f>
        <v>8347.8474316864249</v>
      </c>
      <c r="S5087">
        <f t="shared" si="726"/>
        <v>134728.89007656369</v>
      </c>
      <c r="T5087">
        <f t="shared" si="718"/>
        <v>50.849999999998452</v>
      </c>
      <c r="U5087" s="1">
        <f>Q5087/MainSheet!$C$22</f>
        <v>1</v>
      </c>
    </row>
    <row r="5088" spans="7:21">
      <c r="G5088">
        <f t="shared" si="721"/>
        <v>50.85999999999845</v>
      </c>
      <c r="H5088">
        <f t="shared" si="722"/>
        <v>198000</v>
      </c>
      <c r="I5088" s="2">
        <f>MIN(MainSheet!$C$10/MainSheet!$C$9,MainSheet!$K$9*60)</f>
        <v>660</v>
      </c>
      <c r="J5088" s="1">
        <f>IF(G5088&gt;MainSheet!$C$11,IF(J5087&gt;=0.999,1,(G5088-MainSheet!$C$11)*I5088/$B$2/60),0)</f>
        <v>1</v>
      </c>
      <c r="K5088" s="1">
        <f>IF(G5088&gt;MainSheet!$C$11+$B$6,IF(K5087&gt;=0.999,1,(G5088-MainSheet!$C$11-$B$6)*I5088/$C$2/60),0)</f>
        <v>1</v>
      </c>
      <c r="L5088" s="1">
        <f>IF(G5088&gt;MainSheet!$C$11+$B$6+$C$6,IF(L5087&gt;=0.999,1,(G5088-MainSheet!$C$11-$B$6-$C$6)*I5088/$D$2/60),0)</f>
        <v>1</v>
      </c>
      <c r="M5088">
        <f t="shared" si="723"/>
        <v>1</v>
      </c>
      <c r="N5088" s="2">
        <f t="shared" si="724"/>
        <v>3721.0526315789471</v>
      </c>
      <c r="O5088">
        <f t="shared" si="720"/>
        <v>977.02127659574455</v>
      </c>
      <c r="P5088">
        <f t="shared" si="719"/>
        <v>192000</v>
      </c>
      <c r="Q5088" s="2">
        <f t="shared" si="725"/>
        <v>196698.0739081747</v>
      </c>
      <c r="R5088">
        <f>Q5088/MainSheet!$C$8*(G5088-G5087)+R5087</f>
        <v>8349.8786781772596</v>
      </c>
      <c r="S5088">
        <f t="shared" si="726"/>
        <v>134761.67308888171</v>
      </c>
      <c r="T5088">
        <f t="shared" si="718"/>
        <v>50.85999999999845</v>
      </c>
      <c r="U5088" s="1">
        <f>Q5088/MainSheet!$C$22</f>
        <v>1</v>
      </c>
    </row>
    <row r="5089" spans="7:21">
      <c r="G5089">
        <f t="shared" si="721"/>
        <v>50.869999999998448</v>
      </c>
      <c r="H5089">
        <f t="shared" si="722"/>
        <v>198000</v>
      </c>
      <c r="I5089" s="2">
        <f>MIN(MainSheet!$C$10/MainSheet!$C$9,MainSheet!$K$9*60)</f>
        <v>660</v>
      </c>
      <c r="J5089" s="1">
        <f>IF(G5089&gt;MainSheet!$C$11,IF(J5088&gt;=0.999,1,(G5089-MainSheet!$C$11)*I5089/$B$2/60),0)</f>
        <v>1</v>
      </c>
      <c r="K5089" s="1">
        <f>IF(G5089&gt;MainSheet!$C$11+$B$6,IF(K5088&gt;=0.999,1,(G5089-MainSheet!$C$11-$B$6)*I5089/$C$2/60),0)</f>
        <v>1</v>
      </c>
      <c r="L5089" s="1">
        <f>IF(G5089&gt;MainSheet!$C$11+$B$6+$C$6,IF(L5088&gt;=0.999,1,(G5089-MainSheet!$C$11-$B$6-$C$6)*I5089/$D$2/60),0)</f>
        <v>1</v>
      </c>
      <c r="M5089">
        <f t="shared" si="723"/>
        <v>1</v>
      </c>
      <c r="N5089" s="2">
        <f t="shared" si="724"/>
        <v>3721.0526315789471</v>
      </c>
      <c r="O5089">
        <f t="shared" si="720"/>
        <v>977.02127659574455</v>
      </c>
      <c r="P5089">
        <f t="shared" si="719"/>
        <v>192000</v>
      </c>
      <c r="Q5089" s="2">
        <f t="shared" si="725"/>
        <v>196698.0739081747</v>
      </c>
      <c r="R5089">
        <f>Q5089/MainSheet!$C$8*(G5089-G5088)+R5088</f>
        <v>8351.9099246680944</v>
      </c>
      <c r="S5089">
        <f t="shared" si="726"/>
        <v>134794.45610119973</v>
      </c>
      <c r="T5089">
        <f t="shared" si="718"/>
        <v>50.869999999998448</v>
      </c>
      <c r="U5089" s="1">
        <f>Q5089/MainSheet!$C$22</f>
        <v>1</v>
      </c>
    </row>
    <row r="5090" spans="7:21">
      <c r="G5090">
        <f t="shared" si="721"/>
        <v>50.879999999998446</v>
      </c>
      <c r="H5090">
        <f t="shared" si="722"/>
        <v>198000</v>
      </c>
      <c r="I5090" s="2">
        <f>MIN(MainSheet!$C$10/MainSheet!$C$9,MainSheet!$K$9*60)</f>
        <v>660</v>
      </c>
      <c r="J5090" s="1">
        <f>IF(G5090&gt;MainSheet!$C$11,IF(J5089&gt;=0.999,1,(G5090-MainSheet!$C$11)*I5090/$B$2/60),0)</f>
        <v>1</v>
      </c>
      <c r="K5090" s="1">
        <f>IF(G5090&gt;MainSheet!$C$11+$B$6,IF(K5089&gt;=0.999,1,(G5090-MainSheet!$C$11-$B$6)*I5090/$C$2/60),0)</f>
        <v>1</v>
      </c>
      <c r="L5090" s="1">
        <f>IF(G5090&gt;MainSheet!$C$11+$B$6+$C$6,IF(L5089&gt;=0.999,1,(G5090-MainSheet!$C$11-$B$6-$C$6)*I5090/$D$2/60),0)</f>
        <v>1</v>
      </c>
      <c r="M5090">
        <f t="shared" si="723"/>
        <v>1</v>
      </c>
      <c r="N5090" s="2">
        <f t="shared" si="724"/>
        <v>3721.0526315789471</v>
      </c>
      <c r="O5090">
        <f t="shared" si="720"/>
        <v>977.02127659574455</v>
      </c>
      <c r="P5090">
        <f t="shared" si="719"/>
        <v>192000</v>
      </c>
      <c r="Q5090" s="2">
        <f t="shared" si="725"/>
        <v>196698.0739081747</v>
      </c>
      <c r="R5090">
        <f>Q5090/MainSheet!$C$8*(G5090-G5089)+R5089</f>
        <v>8353.9411711589291</v>
      </c>
      <c r="S5090">
        <f t="shared" si="726"/>
        <v>134827.23911351775</v>
      </c>
      <c r="T5090">
        <f t="shared" si="718"/>
        <v>50.879999999998446</v>
      </c>
      <c r="U5090" s="1">
        <f>Q5090/MainSheet!$C$22</f>
        <v>1</v>
      </c>
    </row>
    <row r="5091" spans="7:21">
      <c r="G5091">
        <f t="shared" si="721"/>
        <v>50.889999999998444</v>
      </c>
      <c r="H5091">
        <f t="shared" si="722"/>
        <v>198000</v>
      </c>
      <c r="I5091" s="2">
        <f>MIN(MainSheet!$C$10/MainSheet!$C$9,MainSheet!$K$9*60)</f>
        <v>660</v>
      </c>
      <c r="J5091" s="1">
        <f>IF(G5091&gt;MainSheet!$C$11,IF(J5090&gt;=0.999,1,(G5091-MainSheet!$C$11)*I5091/$B$2/60),0)</f>
        <v>1</v>
      </c>
      <c r="K5091" s="1">
        <f>IF(G5091&gt;MainSheet!$C$11+$B$6,IF(K5090&gt;=0.999,1,(G5091-MainSheet!$C$11-$B$6)*I5091/$C$2/60),0)</f>
        <v>1</v>
      </c>
      <c r="L5091" s="1">
        <f>IF(G5091&gt;MainSheet!$C$11+$B$6+$C$6,IF(L5090&gt;=0.999,1,(G5091-MainSheet!$C$11-$B$6-$C$6)*I5091/$D$2/60),0)</f>
        <v>1</v>
      </c>
      <c r="M5091">
        <f t="shared" si="723"/>
        <v>1</v>
      </c>
      <c r="N5091" s="2">
        <f t="shared" si="724"/>
        <v>3721.0526315789471</v>
      </c>
      <c r="O5091">
        <f t="shared" si="720"/>
        <v>977.02127659574455</v>
      </c>
      <c r="P5091">
        <f t="shared" si="719"/>
        <v>192000</v>
      </c>
      <c r="Q5091" s="2">
        <f t="shared" si="725"/>
        <v>196698.0739081747</v>
      </c>
      <c r="R5091">
        <f>Q5091/MainSheet!$C$8*(G5091-G5090)+R5090</f>
        <v>8355.9724176497639</v>
      </c>
      <c r="S5091">
        <f t="shared" si="726"/>
        <v>134860.02212583576</v>
      </c>
      <c r="T5091">
        <f t="shared" si="718"/>
        <v>50.889999999998444</v>
      </c>
      <c r="U5091" s="1">
        <f>Q5091/MainSheet!$C$22</f>
        <v>1</v>
      </c>
    </row>
    <row r="5092" spans="7:21">
      <c r="G5092">
        <f t="shared" si="721"/>
        <v>50.899999999998442</v>
      </c>
      <c r="H5092">
        <f t="shared" si="722"/>
        <v>198000</v>
      </c>
      <c r="I5092" s="2">
        <f>MIN(MainSheet!$C$10/MainSheet!$C$9,MainSheet!$K$9*60)</f>
        <v>660</v>
      </c>
      <c r="J5092" s="1">
        <f>IF(G5092&gt;MainSheet!$C$11,IF(J5091&gt;=0.999,1,(G5092-MainSheet!$C$11)*I5092/$B$2/60),0)</f>
        <v>1</v>
      </c>
      <c r="K5092" s="1">
        <f>IF(G5092&gt;MainSheet!$C$11+$B$6,IF(K5091&gt;=0.999,1,(G5092-MainSheet!$C$11-$B$6)*I5092/$C$2/60),0)</f>
        <v>1</v>
      </c>
      <c r="L5092" s="1">
        <f>IF(G5092&gt;MainSheet!$C$11+$B$6+$C$6,IF(L5091&gt;=0.999,1,(G5092-MainSheet!$C$11-$B$6-$C$6)*I5092/$D$2/60),0)</f>
        <v>1</v>
      </c>
      <c r="M5092">
        <f t="shared" si="723"/>
        <v>1</v>
      </c>
      <c r="N5092" s="2">
        <f t="shared" si="724"/>
        <v>3721.0526315789471</v>
      </c>
      <c r="O5092">
        <f t="shared" si="720"/>
        <v>977.02127659574455</v>
      </c>
      <c r="P5092">
        <f t="shared" si="719"/>
        <v>192000</v>
      </c>
      <c r="Q5092" s="2">
        <f t="shared" si="725"/>
        <v>196698.0739081747</v>
      </c>
      <c r="R5092">
        <f>Q5092/MainSheet!$C$8*(G5092-G5091)+R5091</f>
        <v>8358.0036641405986</v>
      </c>
      <c r="S5092">
        <f t="shared" si="726"/>
        <v>134892.80513815378</v>
      </c>
      <c r="T5092">
        <f t="shared" si="718"/>
        <v>50.899999999998442</v>
      </c>
      <c r="U5092" s="1">
        <f>Q5092/MainSheet!$C$22</f>
        <v>1</v>
      </c>
    </row>
    <row r="5093" spans="7:21">
      <c r="G5093">
        <f t="shared" si="721"/>
        <v>50.909999999998441</v>
      </c>
      <c r="H5093">
        <f t="shared" si="722"/>
        <v>198000</v>
      </c>
      <c r="I5093" s="2">
        <f>MIN(MainSheet!$C$10/MainSheet!$C$9,MainSheet!$K$9*60)</f>
        <v>660</v>
      </c>
      <c r="J5093" s="1">
        <f>IF(G5093&gt;MainSheet!$C$11,IF(J5092&gt;=0.999,1,(G5093-MainSheet!$C$11)*I5093/$B$2/60),0)</f>
        <v>1</v>
      </c>
      <c r="K5093" s="1">
        <f>IF(G5093&gt;MainSheet!$C$11+$B$6,IF(K5092&gt;=0.999,1,(G5093-MainSheet!$C$11-$B$6)*I5093/$C$2/60),0)</f>
        <v>1</v>
      </c>
      <c r="L5093" s="1">
        <f>IF(G5093&gt;MainSheet!$C$11+$B$6+$C$6,IF(L5092&gt;=0.999,1,(G5093-MainSheet!$C$11-$B$6-$C$6)*I5093/$D$2/60),0)</f>
        <v>1</v>
      </c>
      <c r="M5093">
        <f t="shared" si="723"/>
        <v>1</v>
      </c>
      <c r="N5093" s="2">
        <f t="shared" si="724"/>
        <v>3721.0526315789471</v>
      </c>
      <c r="O5093">
        <f t="shared" si="720"/>
        <v>977.02127659574455</v>
      </c>
      <c r="P5093">
        <f t="shared" si="719"/>
        <v>192000</v>
      </c>
      <c r="Q5093" s="2">
        <f t="shared" si="725"/>
        <v>196698.0739081747</v>
      </c>
      <c r="R5093">
        <f>Q5093/MainSheet!$C$8*(G5093-G5092)+R5092</f>
        <v>8360.0349106314334</v>
      </c>
      <c r="S5093">
        <f t="shared" si="726"/>
        <v>134925.5881504718</v>
      </c>
      <c r="T5093">
        <f t="shared" si="718"/>
        <v>50.909999999998441</v>
      </c>
      <c r="U5093" s="1">
        <f>Q5093/MainSheet!$C$22</f>
        <v>1</v>
      </c>
    </row>
    <row r="5094" spans="7:21">
      <c r="G5094">
        <f t="shared" si="721"/>
        <v>50.919999999998439</v>
      </c>
      <c r="H5094">
        <f t="shared" si="722"/>
        <v>198000</v>
      </c>
      <c r="I5094" s="2">
        <f>MIN(MainSheet!$C$10/MainSheet!$C$9,MainSheet!$K$9*60)</f>
        <v>660</v>
      </c>
      <c r="J5094" s="1">
        <f>IF(G5094&gt;MainSheet!$C$11,IF(J5093&gt;=0.999,1,(G5094-MainSheet!$C$11)*I5094/$B$2/60),0)</f>
        <v>1</v>
      </c>
      <c r="K5094" s="1">
        <f>IF(G5094&gt;MainSheet!$C$11+$B$6,IF(K5093&gt;=0.999,1,(G5094-MainSheet!$C$11-$B$6)*I5094/$C$2/60),0)</f>
        <v>1</v>
      </c>
      <c r="L5094" s="1">
        <f>IF(G5094&gt;MainSheet!$C$11+$B$6+$C$6,IF(L5093&gt;=0.999,1,(G5094-MainSheet!$C$11-$B$6-$C$6)*I5094/$D$2/60),0)</f>
        <v>1</v>
      </c>
      <c r="M5094">
        <f t="shared" si="723"/>
        <v>1</v>
      </c>
      <c r="N5094" s="2">
        <f t="shared" si="724"/>
        <v>3721.0526315789471</v>
      </c>
      <c r="O5094">
        <f t="shared" si="720"/>
        <v>977.02127659574455</v>
      </c>
      <c r="P5094">
        <f t="shared" si="719"/>
        <v>192000</v>
      </c>
      <c r="Q5094" s="2">
        <f t="shared" si="725"/>
        <v>196698.0739081747</v>
      </c>
      <c r="R5094">
        <f>Q5094/MainSheet!$C$8*(G5094-G5093)+R5093</f>
        <v>8362.0661571222681</v>
      </c>
      <c r="S5094">
        <f t="shared" si="726"/>
        <v>134958.37116278982</v>
      </c>
      <c r="T5094">
        <f t="shared" si="718"/>
        <v>50.919999999998439</v>
      </c>
      <c r="U5094" s="1">
        <f>Q5094/MainSheet!$C$22</f>
        <v>1</v>
      </c>
    </row>
    <row r="5095" spans="7:21">
      <c r="G5095">
        <f t="shared" si="721"/>
        <v>50.929999999998437</v>
      </c>
      <c r="H5095">
        <f t="shared" si="722"/>
        <v>198000</v>
      </c>
      <c r="I5095" s="2">
        <f>MIN(MainSheet!$C$10/MainSheet!$C$9,MainSheet!$K$9*60)</f>
        <v>660</v>
      </c>
      <c r="J5095" s="1">
        <f>IF(G5095&gt;MainSheet!$C$11,IF(J5094&gt;=0.999,1,(G5095-MainSheet!$C$11)*I5095/$B$2/60),0)</f>
        <v>1</v>
      </c>
      <c r="K5095" s="1">
        <f>IF(G5095&gt;MainSheet!$C$11+$B$6,IF(K5094&gt;=0.999,1,(G5095-MainSheet!$C$11-$B$6)*I5095/$C$2/60),0)</f>
        <v>1</v>
      </c>
      <c r="L5095" s="1">
        <f>IF(G5095&gt;MainSheet!$C$11+$B$6+$C$6,IF(L5094&gt;=0.999,1,(G5095-MainSheet!$C$11-$B$6-$C$6)*I5095/$D$2/60),0)</f>
        <v>1</v>
      </c>
      <c r="M5095">
        <f t="shared" si="723"/>
        <v>1</v>
      </c>
      <c r="N5095" s="2">
        <f t="shared" si="724"/>
        <v>3721.0526315789471</v>
      </c>
      <c r="O5095">
        <f t="shared" si="720"/>
        <v>977.02127659574455</v>
      </c>
      <c r="P5095">
        <f t="shared" si="719"/>
        <v>192000</v>
      </c>
      <c r="Q5095" s="2">
        <f t="shared" si="725"/>
        <v>196698.0739081747</v>
      </c>
      <c r="R5095">
        <f>Q5095/MainSheet!$C$8*(G5095-G5094)+R5094</f>
        <v>8364.0974036131029</v>
      </c>
      <c r="S5095">
        <f t="shared" si="726"/>
        <v>134991.15417510783</v>
      </c>
      <c r="T5095">
        <f t="shared" si="718"/>
        <v>50.929999999998437</v>
      </c>
      <c r="U5095" s="1">
        <f>Q5095/MainSheet!$C$22</f>
        <v>1</v>
      </c>
    </row>
    <row r="5096" spans="7:21">
      <c r="G5096">
        <f t="shared" si="721"/>
        <v>50.939999999998435</v>
      </c>
      <c r="H5096">
        <f t="shared" si="722"/>
        <v>198000</v>
      </c>
      <c r="I5096" s="2">
        <f>MIN(MainSheet!$C$10/MainSheet!$C$9,MainSheet!$K$9*60)</f>
        <v>660</v>
      </c>
      <c r="J5096" s="1">
        <f>IF(G5096&gt;MainSheet!$C$11,IF(J5095&gt;=0.999,1,(G5096-MainSheet!$C$11)*I5096/$B$2/60),0)</f>
        <v>1</v>
      </c>
      <c r="K5096" s="1">
        <f>IF(G5096&gt;MainSheet!$C$11+$B$6,IF(K5095&gt;=0.999,1,(G5096-MainSheet!$C$11-$B$6)*I5096/$C$2/60),0)</f>
        <v>1</v>
      </c>
      <c r="L5096" s="1">
        <f>IF(G5096&gt;MainSheet!$C$11+$B$6+$C$6,IF(L5095&gt;=0.999,1,(G5096-MainSheet!$C$11-$B$6-$C$6)*I5096/$D$2/60),0)</f>
        <v>1</v>
      </c>
      <c r="M5096">
        <f t="shared" si="723"/>
        <v>1</v>
      </c>
      <c r="N5096" s="2">
        <f t="shared" si="724"/>
        <v>3721.0526315789471</v>
      </c>
      <c r="O5096">
        <f t="shared" si="720"/>
        <v>977.02127659574455</v>
      </c>
      <c r="P5096">
        <f t="shared" si="719"/>
        <v>192000</v>
      </c>
      <c r="Q5096" s="2">
        <f t="shared" si="725"/>
        <v>196698.0739081747</v>
      </c>
      <c r="R5096">
        <f>Q5096/MainSheet!$C$8*(G5096-G5095)+R5095</f>
        <v>8366.1286501039376</v>
      </c>
      <c r="S5096">
        <f t="shared" si="726"/>
        <v>135023.93718742585</v>
      </c>
      <c r="T5096">
        <f t="shared" si="718"/>
        <v>50.939999999998435</v>
      </c>
      <c r="U5096" s="1">
        <f>Q5096/MainSheet!$C$22</f>
        <v>1</v>
      </c>
    </row>
    <row r="5097" spans="7:21">
      <c r="G5097">
        <f t="shared" si="721"/>
        <v>50.949999999998433</v>
      </c>
      <c r="H5097">
        <f t="shared" si="722"/>
        <v>198000</v>
      </c>
      <c r="I5097" s="2">
        <f>MIN(MainSheet!$C$10/MainSheet!$C$9,MainSheet!$K$9*60)</f>
        <v>660</v>
      </c>
      <c r="J5097" s="1">
        <f>IF(G5097&gt;MainSheet!$C$11,IF(J5096&gt;=0.999,1,(G5097-MainSheet!$C$11)*I5097/$B$2/60),0)</f>
        <v>1</v>
      </c>
      <c r="K5097" s="1">
        <f>IF(G5097&gt;MainSheet!$C$11+$B$6,IF(K5096&gt;=0.999,1,(G5097-MainSheet!$C$11-$B$6)*I5097/$C$2/60),0)</f>
        <v>1</v>
      </c>
      <c r="L5097" s="1">
        <f>IF(G5097&gt;MainSheet!$C$11+$B$6+$C$6,IF(L5096&gt;=0.999,1,(G5097-MainSheet!$C$11-$B$6-$C$6)*I5097/$D$2/60),0)</f>
        <v>1</v>
      </c>
      <c r="M5097">
        <f t="shared" si="723"/>
        <v>1</v>
      </c>
      <c r="N5097" s="2">
        <f t="shared" si="724"/>
        <v>3721.0526315789471</v>
      </c>
      <c r="O5097">
        <f t="shared" si="720"/>
        <v>977.02127659574455</v>
      </c>
      <c r="P5097">
        <f t="shared" si="719"/>
        <v>192000</v>
      </c>
      <c r="Q5097" s="2">
        <f t="shared" si="725"/>
        <v>196698.0739081747</v>
      </c>
      <c r="R5097">
        <f>Q5097/MainSheet!$C$8*(G5097-G5096)+R5096</f>
        <v>8368.1598965947724</v>
      </c>
      <c r="S5097">
        <f t="shared" si="726"/>
        <v>135056.72019974387</v>
      </c>
      <c r="T5097">
        <f t="shared" si="718"/>
        <v>50.949999999998433</v>
      </c>
      <c r="U5097" s="1">
        <f>Q5097/MainSheet!$C$22</f>
        <v>1</v>
      </c>
    </row>
    <row r="5098" spans="7:21">
      <c r="G5098">
        <f t="shared" si="721"/>
        <v>50.959999999998431</v>
      </c>
      <c r="H5098">
        <f t="shared" si="722"/>
        <v>198000</v>
      </c>
      <c r="I5098" s="2">
        <f>MIN(MainSheet!$C$10/MainSheet!$C$9,MainSheet!$K$9*60)</f>
        <v>660</v>
      </c>
      <c r="J5098" s="1">
        <f>IF(G5098&gt;MainSheet!$C$11,IF(J5097&gt;=0.999,1,(G5098-MainSheet!$C$11)*I5098/$B$2/60),0)</f>
        <v>1</v>
      </c>
      <c r="K5098" s="1">
        <f>IF(G5098&gt;MainSheet!$C$11+$B$6,IF(K5097&gt;=0.999,1,(G5098-MainSheet!$C$11-$B$6)*I5098/$C$2/60),0)</f>
        <v>1</v>
      </c>
      <c r="L5098" s="1">
        <f>IF(G5098&gt;MainSheet!$C$11+$B$6+$C$6,IF(L5097&gt;=0.999,1,(G5098-MainSheet!$C$11-$B$6-$C$6)*I5098/$D$2/60),0)</f>
        <v>1</v>
      </c>
      <c r="M5098">
        <f t="shared" si="723"/>
        <v>1</v>
      </c>
      <c r="N5098" s="2">
        <f t="shared" si="724"/>
        <v>3721.0526315789471</v>
      </c>
      <c r="O5098">
        <f t="shared" si="720"/>
        <v>977.02127659574455</v>
      </c>
      <c r="P5098">
        <f t="shared" si="719"/>
        <v>192000</v>
      </c>
      <c r="Q5098" s="2">
        <f t="shared" si="725"/>
        <v>196698.0739081747</v>
      </c>
      <c r="R5098">
        <f>Q5098/MainSheet!$C$8*(G5098-G5097)+R5097</f>
        <v>8370.1911430856071</v>
      </c>
      <c r="S5098">
        <f t="shared" si="726"/>
        <v>135089.50321206189</v>
      </c>
      <c r="T5098">
        <f t="shared" si="718"/>
        <v>50.959999999998431</v>
      </c>
      <c r="U5098" s="1">
        <f>Q5098/MainSheet!$C$22</f>
        <v>1</v>
      </c>
    </row>
    <row r="5099" spans="7:21">
      <c r="G5099">
        <f t="shared" si="721"/>
        <v>50.969999999998429</v>
      </c>
      <c r="H5099">
        <f t="shared" si="722"/>
        <v>198000</v>
      </c>
      <c r="I5099" s="2">
        <f>MIN(MainSheet!$C$10/MainSheet!$C$9,MainSheet!$K$9*60)</f>
        <v>660</v>
      </c>
      <c r="J5099" s="1">
        <f>IF(G5099&gt;MainSheet!$C$11,IF(J5098&gt;=0.999,1,(G5099-MainSheet!$C$11)*I5099/$B$2/60),0)</f>
        <v>1</v>
      </c>
      <c r="K5099" s="1">
        <f>IF(G5099&gt;MainSheet!$C$11+$B$6,IF(K5098&gt;=0.999,1,(G5099-MainSheet!$C$11-$B$6)*I5099/$C$2/60),0)</f>
        <v>1</v>
      </c>
      <c r="L5099" s="1">
        <f>IF(G5099&gt;MainSheet!$C$11+$B$6+$C$6,IF(L5098&gt;=0.999,1,(G5099-MainSheet!$C$11-$B$6-$C$6)*I5099/$D$2/60),0)</f>
        <v>1</v>
      </c>
      <c r="M5099">
        <f t="shared" si="723"/>
        <v>1</v>
      </c>
      <c r="N5099" s="2">
        <f t="shared" si="724"/>
        <v>3721.0526315789471</v>
      </c>
      <c r="O5099">
        <f t="shared" si="720"/>
        <v>977.02127659574455</v>
      </c>
      <c r="P5099">
        <f t="shared" si="719"/>
        <v>192000</v>
      </c>
      <c r="Q5099" s="2">
        <f t="shared" si="725"/>
        <v>196698.0739081747</v>
      </c>
      <c r="R5099">
        <f>Q5099/MainSheet!$C$8*(G5099-G5098)+R5098</f>
        <v>8372.2223895764419</v>
      </c>
      <c r="S5099">
        <f t="shared" si="726"/>
        <v>135122.2862243799</v>
      </c>
      <c r="T5099">
        <f t="shared" si="718"/>
        <v>50.969999999998429</v>
      </c>
      <c r="U5099" s="1">
        <f>Q5099/MainSheet!$C$22</f>
        <v>1</v>
      </c>
    </row>
    <row r="5100" spans="7:21">
      <c r="G5100">
        <f t="shared" si="721"/>
        <v>50.979999999998427</v>
      </c>
      <c r="H5100">
        <f t="shared" si="722"/>
        <v>198000</v>
      </c>
      <c r="I5100" s="2">
        <f>MIN(MainSheet!$C$10/MainSheet!$C$9,MainSheet!$K$9*60)</f>
        <v>660</v>
      </c>
      <c r="J5100" s="1">
        <f>IF(G5100&gt;MainSheet!$C$11,IF(J5099&gt;=0.999,1,(G5100-MainSheet!$C$11)*I5100/$B$2/60),0)</f>
        <v>1</v>
      </c>
      <c r="K5100" s="1">
        <f>IF(G5100&gt;MainSheet!$C$11+$B$6,IF(K5099&gt;=0.999,1,(G5100-MainSheet!$C$11-$B$6)*I5100/$C$2/60),0)</f>
        <v>1</v>
      </c>
      <c r="L5100" s="1">
        <f>IF(G5100&gt;MainSheet!$C$11+$B$6+$C$6,IF(L5099&gt;=0.999,1,(G5100-MainSheet!$C$11-$B$6-$C$6)*I5100/$D$2/60),0)</f>
        <v>1</v>
      </c>
      <c r="M5100">
        <f t="shared" si="723"/>
        <v>1</v>
      </c>
      <c r="N5100" s="2">
        <f t="shared" si="724"/>
        <v>3721.0526315789471</v>
      </c>
      <c r="O5100">
        <f t="shared" si="720"/>
        <v>977.02127659574455</v>
      </c>
      <c r="P5100">
        <f t="shared" si="719"/>
        <v>192000</v>
      </c>
      <c r="Q5100" s="2">
        <f t="shared" si="725"/>
        <v>196698.0739081747</v>
      </c>
      <c r="R5100">
        <f>Q5100/MainSheet!$C$8*(G5100-G5099)+R5099</f>
        <v>8374.2536360672766</v>
      </c>
      <c r="S5100">
        <f t="shared" si="726"/>
        <v>135155.06923669792</v>
      </c>
      <c r="T5100">
        <f t="shared" si="718"/>
        <v>50.979999999998427</v>
      </c>
      <c r="U5100" s="1">
        <f>Q5100/MainSheet!$C$22</f>
        <v>1</v>
      </c>
    </row>
    <row r="5101" spans="7:21">
      <c r="G5101">
        <f t="shared" si="721"/>
        <v>50.989999999998425</v>
      </c>
      <c r="H5101">
        <f t="shared" si="722"/>
        <v>198000</v>
      </c>
      <c r="I5101" s="2">
        <f>MIN(MainSheet!$C$10/MainSheet!$C$9,MainSheet!$K$9*60)</f>
        <v>660</v>
      </c>
      <c r="J5101" s="1">
        <f>IF(G5101&gt;MainSheet!$C$11,IF(J5100&gt;=0.999,1,(G5101-MainSheet!$C$11)*I5101/$B$2/60),0)</f>
        <v>1</v>
      </c>
      <c r="K5101" s="1">
        <f>IF(G5101&gt;MainSheet!$C$11+$B$6,IF(K5100&gt;=0.999,1,(G5101-MainSheet!$C$11-$B$6)*I5101/$C$2/60),0)</f>
        <v>1</v>
      </c>
      <c r="L5101" s="1">
        <f>IF(G5101&gt;MainSheet!$C$11+$B$6+$C$6,IF(L5100&gt;=0.999,1,(G5101-MainSheet!$C$11-$B$6-$C$6)*I5101/$D$2/60),0)</f>
        <v>1</v>
      </c>
      <c r="M5101">
        <f t="shared" si="723"/>
        <v>1</v>
      </c>
      <c r="N5101" s="2">
        <f t="shared" si="724"/>
        <v>3721.0526315789471</v>
      </c>
      <c r="O5101">
        <f t="shared" si="720"/>
        <v>977.02127659574455</v>
      </c>
      <c r="P5101">
        <f t="shared" si="719"/>
        <v>192000</v>
      </c>
      <c r="Q5101" s="2">
        <f t="shared" si="725"/>
        <v>196698.0739081747</v>
      </c>
      <c r="R5101">
        <f>Q5101/MainSheet!$C$8*(G5101-G5100)+R5100</f>
        <v>8376.2848825581113</v>
      </c>
      <c r="S5101">
        <f t="shared" si="726"/>
        <v>135187.85224901594</v>
      </c>
      <c r="T5101">
        <f t="shared" si="718"/>
        <v>50.989999999998425</v>
      </c>
      <c r="U5101" s="1">
        <f>Q5101/MainSheet!$C$22</f>
        <v>1</v>
      </c>
    </row>
    <row r="5102" spans="7:21">
      <c r="G5102">
        <f t="shared" si="721"/>
        <v>50.999999999998423</v>
      </c>
      <c r="H5102">
        <f t="shared" si="722"/>
        <v>198000</v>
      </c>
      <c r="I5102" s="2">
        <f>MIN(MainSheet!$C$10/MainSheet!$C$9,MainSheet!$K$9*60)</f>
        <v>660</v>
      </c>
      <c r="J5102" s="1">
        <f>IF(G5102&gt;MainSheet!$C$11,IF(J5101&gt;=0.999,1,(G5102-MainSheet!$C$11)*I5102/$B$2/60),0)</f>
        <v>1</v>
      </c>
      <c r="K5102" s="1">
        <f>IF(G5102&gt;MainSheet!$C$11+$B$6,IF(K5101&gt;=0.999,1,(G5102-MainSheet!$C$11-$B$6)*I5102/$C$2/60),0)</f>
        <v>1</v>
      </c>
      <c r="L5102" s="1">
        <f>IF(G5102&gt;MainSheet!$C$11+$B$6+$C$6,IF(L5101&gt;=0.999,1,(G5102-MainSheet!$C$11-$B$6-$C$6)*I5102/$D$2/60),0)</f>
        <v>1</v>
      </c>
      <c r="M5102">
        <f t="shared" si="723"/>
        <v>1</v>
      </c>
      <c r="N5102" s="2">
        <f t="shared" si="724"/>
        <v>3721.0526315789471</v>
      </c>
      <c r="O5102">
        <f t="shared" si="720"/>
        <v>977.02127659574455</v>
      </c>
      <c r="P5102">
        <f t="shared" si="719"/>
        <v>192000</v>
      </c>
      <c r="Q5102" s="2">
        <f t="shared" si="725"/>
        <v>196698.0739081747</v>
      </c>
      <c r="R5102">
        <f>Q5102/MainSheet!$C$8*(G5102-G5101)+R5101</f>
        <v>8378.3161290489461</v>
      </c>
      <c r="S5102">
        <f t="shared" si="726"/>
        <v>135220.63526133395</v>
      </c>
      <c r="T5102">
        <f t="shared" si="718"/>
        <v>50.999999999998423</v>
      </c>
      <c r="U5102" s="1">
        <f>Q5102/MainSheet!$C$22</f>
        <v>1</v>
      </c>
    </row>
    <row r="5103" spans="7:21">
      <c r="G5103">
        <f t="shared" si="721"/>
        <v>51.009999999998421</v>
      </c>
      <c r="H5103">
        <f t="shared" si="722"/>
        <v>198000</v>
      </c>
      <c r="I5103" s="2">
        <f>MIN(MainSheet!$C$10/MainSheet!$C$9,MainSheet!$K$9*60)</f>
        <v>660</v>
      </c>
      <c r="J5103" s="1">
        <f>IF(G5103&gt;MainSheet!$C$11,IF(J5102&gt;=0.999,1,(G5103-MainSheet!$C$11)*I5103/$B$2/60),0)</f>
        <v>1</v>
      </c>
      <c r="K5103" s="1">
        <f>IF(G5103&gt;MainSheet!$C$11+$B$6,IF(K5102&gt;=0.999,1,(G5103-MainSheet!$C$11-$B$6)*I5103/$C$2/60),0)</f>
        <v>1</v>
      </c>
      <c r="L5103" s="1">
        <f>IF(G5103&gt;MainSheet!$C$11+$B$6+$C$6,IF(L5102&gt;=0.999,1,(G5103-MainSheet!$C$11-$B$6-$C$6)*I5103/$D$2/60),0)</f>
        <v>1</v>
      </c>
      <c r="M5103">
        <f t="shared" si="723"/>
        <v>1</v>
      </c>
      <c r="N5103" s="2">
        <f t="shared" si="724"/>
        <v>3721.0526315789471</v>
      </c>
      <c r="O5103">
        <f t="shared" si="720"/>
        <v>977.02127659574455</v>
      </c>
      <c r="P5103">
        <f t="shared" si="719"/>
        <v>192000</v>
      </c>
      <c r="Q5103" s="2">
        <f t="shared" si="725"/>
        <v>196698.0739081747</v>
      </c>
      <c r="R5103">
        <f>Q5103/MainSheet!$C$8*(G5103-G5102)+R5102</f>
        <v>8380.3473755397808</v>
      </c>
      <c r="S5103">
        <f t="shared" si="726"/>
        <v>135253.41827365197</v>
      </c>
      <c r="T5103">
        <f t="shared" si="718"/>
        <v>51.009999999998421</v>
      </c>
      <c r="U5103" s="1">
        <f>Q5103/MainSheet!$C$22</f>
        <v>1</v>
      </c>
    </row>
    <row r="5104" spans="7:21">
      <c r="G5104">
        <f t="shared" si="721"/>
        <v>51.019999999998419</v>
      </c>
      <c r="H5104">
        <f t="shared" si="722"/>
        <v>198000</v>
      </c>
      <c r="I5104" s="2">
        <f>MIN(MainSheet!$C$10/MainSheet!$C$9,MainSheet!$K$9*60)</f>
        <v>660</v>
      </c>
      <c r="J5104" s="1">
        <f>IF(G5104&gt;MainSheet!$C$11,IF(J5103&gt;=0.999,1,(G5104-MainSheet!$C$11)*I5104/$B$2/60),0)</f>
        <v>1</v>
      </c>
      <c r="K5104" s="1">
        <f>IF(G5104&gt;MainSheet!$C$11+$B$6,IF(K5103&gt;=0.999,1,(G5104-MainSheet!$C$11-$B$6)*I5104/$C$2/60),0)</f>
        <v>1</v>
      </c>
      <c r="L5104" s="1">
        <f>IF(G5104&gt;MainSheet!$C$11+$B$6+$C$6,IF(L5103&gt;=0.999,1,(G5104-MainSheet!$C$11-$B$6-$C$6)*I5104/$D$2/60),0)</f>
        <v>1</v>
      </c>
      <c r="M5104">
        <f t="shared" si="723"/>
        <v>1</v>
      </c>
      <c r="N5104" s="2">
        <f t="shared" si="724"/>
        <v>3721.0526315789471</v>
      </c>
      <c r="O5104">
        <f t="shared" si="720"/>
        <v>977.02127659574455</v>
      </c>
      <c r="P5104">
        <f t="shared" si="719"/>
        <v>192000</v>
      </c>
      <c r="Q5104" s="2">
        <f t="shared" si="725"/>
        <v>196698.0739081747</v>
      </c>
      <c r="R5104">
        <f>Q5104/MainSheet!$C$8*(G5104-G5103)+R5103</f>
        <v>8382.3786220306156</v>
      </c>
      <c r="S5104">
        <f t="shared" si="726"/>
        <v>135286.20128596999</v>
      </c>
      <c r="T5104">
        <f t="shared" si="718"/>
        <v>51.019999999998419</v>
      </c>
      <c r="U5104" s="1">
        <f>Q5104/MainSheet!$C$22</f>
        <v>1</v>
      </c>
    </row>
    <row r="5105" spans="7:21">
      <c r="G5105">
        <f t="shared" si="721"/>
        <v>51.029999999998417</v>
      </c>
      <c r="H5105">
        <f t="shared" si="722"/>
        <v>198000</v>
      </c>
      <c r="I5105" s="2">
        <f>MIN(MainSheet!$C$10/MainSheet!$C$9,MainSheet!$K$9*60)</f>
        <v>660</v>
      </c>
      <c r="J5105" s="1">
        <f>IF(G5105&gt;MainSheet!$C$11,IF(J5104&gt;=0.999,1,(G5105-MainSheet!$C$11)*I5105/$B$2/60),0)</f>
        <v>1</v>
      </c>
      <c r="K5105" s="1">
        <f>IF(G5105&gt;MainSheet!$C$11+$B$6,IF(K5104&gt;=0.999,1,(G5105-MainSheet!$C$11-$B$6)*I5105/$C$2/60),0)</f>
        <v>1</v>
      </c>
      <c r="L5105" s="1">
        <f>IF(G5105&gt;MainSheet!$C$11+$B$6+$C$6,IF(L5104&gt;=0.999,1,(G5105-MainSheet!$C$11-$B$6-$C$6)*I5105/$D$2/60),0)</f>
        <v>1</v>
      </c>
      <c r="M5105">
        <f t="shared" si="723"/>
        <v>1</v>
      </c>
      <c r="N5105" s="2">
        <f t="shared" si="724"/>
        <v>3721.0526315789471</v>
      </c>
      <c r="O5105">
        <f t="shared" si="720"/>
        <v>977.02127659574455</v>
      </c>
      <c r="P5105">
        <f t="shared" si="719"/>
        <v>192000</v>
      </c>
      <c r="Q5105" s="2">
        <f t="shared" si="725"/>
        <v>196698.0739081747</v>
      </c>
      <c r="R5105">
        <f>Q5105/MainSheet!$C$8*(G5105-G5104)+R5104</f>
        <v>8384.4098685214503</v>
      </c>
      <c r="S5105">
        <f t="shared" si="726"/>
        <v>135318.98429828801</v>
      </c>
      <c r="T5105">
        <f t="shared" si="718"/>
        <v>51.029999999998417</v>
      </c>
      <c r="U5105" s="1">
        <f>Q5105/MainSheet!$C$22</f>
        <v>1</v>
      </c>
    </row>
    <row r="5106" spans="7:21">
      <c r="G5106">
        <f t="shared" si="721"/>
        <v>51.039999999998415</v>
      </c>
      <c r="H5106">
        <f t="shared" si="722"/>
        <v>198000</v>
      </c>
      <c r="I5106" s="2">
        <f>MIN(MainSheet!$C$10/MainSheet!$C$9,MainSheet!$K$9*60)</f>
        <v>660</v>
      </c>
      <c r="J5106" s="1">
        <f>IF(G5106&gt;MainSheet!$C$11,IF(J5105&gt;=0.999,1,(G5106-MainSheet!$C$11)*I5106/$B$2/60),0)</f>
        <v>1</v>
      </c>
      <c r="K5106" s="1">
        <f>IF(G5106&gt;MainSheet!$C$11+$B$6,IF(K5105&gt;=0.999,1,(G5106-MainSheet!$C$11-$B$6)*I5106/$C$2/60),0)</f>
        <v>1</v>
      </c>
      <c r="L5106" s="1">
        <f>IF(G5106&gt;MainSheet!$C$11+$B$6+$C$6,IF(L5105&gt;=0.999,1,(G5106-MainSheet!$C$11-$B$6-$C$6)*I5106/$D$2/60),0)</f>
        <v>1</v>
      </c>
      <c r="M5106">
        <f t="shared" si="723"/>
        <v>1</v>
      </c>
      <c r="N5106" s="2">
        <f t="shared" si="724"/>
        <v>3721.0526315789471</v>
      </c>
      <c r="O5106">
        <f t="shared" si="720"/>
        <v>977.02127659574455</v>
      </c>
      <c r="P5106">
        <f t="shared" si="719"/>
        <v>192000</v>
      </c>
      <c r="Q5106" s="2">
        <f t="shared" si="725"/>
        <v>196698.0739081747</v>
      </c>
      <c r="R5106">
        <f>Q5106/MainSheet!$C$8*(G5106-G5105)+R5105</f>
        <v>8386.4411150122851</v>
      </c>
      <c r="S5106">
        <f t="shared" si="726"/>
        <v>135351.76731060602</v>
      </c>
      <c r="T5106">
        <f t="shared" si="718"/>
        <v>51.039999999998415</v>
      </c>
      <c r="U5106" s="1">
        <f>Q5106/MainSheet!$C$22</f>
        <v>1</v>
      </c>
    </row>
    <row r="5107" spans="7:21">
      <c r="G5107">
        <f t="shared" si="721"/>
        <v>51.049999999998413</v>
      </c>
      <c r="H5107">
        <f t="shared" si="722"/>
        <v>198000</v>
      </c>
      <c r="I5107" s="2">
        <f>MIN(MainSheet!$C$10/MainSheet!$C$9,MainSheet!$K$9*60)</f>
        <v>660</v>
      </c>
      <c r="J5107" s="1">
        <f>IF(G5107&gt;MainSheet!$C$11,IF(J5106&gt;=0.999,1,(G5107-MainSheet!$C$11)*I5107/$B$2/60),0)</f>
        <v>1</v>
      </c>
      <c r="K5107" s="1">
        <f>IF(G5107&gt;MainSheet!$C$11+$B$6,IF(K5106&gt;=0.999,1,(G5107-MainSheet!$C$11-$B$6)*I5107/$C$2/60),0)</f>
        <v>1</v>
      </c>
      <c r="L5107" s="1">
        <f>IF(G5107&gt;MainSheet!$C$11+$B$6+$C$6,IF(L5106&gt;=0.999,1,(G5107-MainSheet!$C$11-$B$6-$C$6)*I5107/$D$2/60),0)</f>
        <v>1</v>
      </c>
      <c r="M5107">
        <f t="shared" si="723"/>
        <v>1</v>
      </c>
      <c r="N5107" s="2">
        <f t="shared" si="724"/>
        <v>3721.0526315789471</v>
      </c>
      <c r="O5107">
        <f t="shared" si="720"/>
        <v>977.02127659574455</v>
      </c>
      <c r="P5107">
        <f t="shared" si="719"/>
        <v>192000</v>
      </c>
      <c r="Q5107" s="2">
        <f t="shared" si="725"/>
        <v>196698.0739081747</v>
      </c>
      <c r="R5107">
        <f>Q5107/MainSheet!$C$8*(G5107-G5106)+R5106</f>
        <v>8388.4723615031198</v>
      </c>
      <c r="S5107">
        <f t="shared" si="726"/>
        <v>135384.55032292404</v>
      </c>
      <c r="T5107">
        <f t="shared" si="718"/>
        <v>51.049999999998413</v>
      </c>
      <c r="U5107" s="1">
        <f>Q5107/MainSheet!$C$22</f>
        <v>1</v>
      </c>
    </row>
    <row r="5108" spans="7:21">
      <c r="G5108">
        <f t="shared" si="721"/>
        <v>51.059999999998411</v>
      </c>
      <c r="H5108">
        <f t="shared" si="722"/>
        <v>198000</v>
      </c>
      <c r="I5108" s="2">
        <f>MIN(MainSheet!$C$10/MainSheet!$C$9,MainSheet!$K$9*60)</f>
        <v>660</v>
      </c>
      <c r="J5108" s="1">
        <f>IF(G5108&gt;MainSheet!$C$11,IF(J5107&gt;=0.999,1,(G5108-MainSheet!$C$11)*I5108/$B$2/60),0)</f>
        <v>1</v>
      </c>
      <c r="K5108" s="1">
        <f>IF(G5108&gt;MainSheet!$C$11+$B$6,IF(K5107&gt;=0.999,1,(G5108-MainSheet!$C$11-$B$6)*I5108/$C$2/60),0)</f>
        <v>1</v>
      </c>
      <c r="L5108" s="1">
        <f>IF(G5108&gt;MainSheet!$C$11+$B$6+$C$6,IF(L5107&gt;=0.999,1,(G5108-MainSheet!$C$11-$B$6-$C$6)*I5108/$D$2/60),0)</f>
        <v>1</v>
      </c>
      <c r="M5108">
        <f t="shared" si="723"/>
        <v>1</v>
      </c>
      <c r="N5108" s="2">
        <f t="shared" si="724"/>
        <v>3721.0526315789471</v>
      </c>
      <c r="O5108">
        <f t="shared" si="720"/>
        <v>977.02127659574455</v>
      </c>
      <c r="P5108">
        <f t="shared" si="719"/>
        <v>192000</v>
      </c>
      <c r="Q5108" s="2">
        <f t="shared" si="725"/>
        <v>196698.0739081747</v>
      </c>
      <c r="R5108">
        <f>Q5108/MainSheet!$C$8*(G5108-G5107)+R5107</f>
        <v>8390.5036079939546</v>
      </c>
      <c r="S5108">
        <f t="shared" si="726"/>
        <v>135417.33333524206</v>
      </c>
      <c r="T5108">
        <f t="shared" si="718"/>
        <v>51.059999999998411</v>
      </c>
      <c r="U5108" s="1">
        <f>Q5108/MainSheet!$C$22</f>
        <v>1</v>
      </c>
    </row>
    <row r="5109" spans="7:21">
      <c r="G5109">
        <f t="shared" si="721"/>
        <v>51.069999999998409</v>
      </c>
      <c r="H5109">
        <f t="shared" si="722"/>
        <v>198000</v>
      </c>
      <c r="I5109" s="2">
        <f>MIN(MainSheet!$C$10/MainSheet!$C$9,MainSheet!$K$9*60)</f>
        <v>660</v>
      </c>
      <c r="J5109" s="1">
        <f>IF(G5109&gt;MainSheet!$C$11,IF(J5108&gt;=0.999,1,(G5109-MainSheet!$C$11)*I5109/$B$2/60),0)</f>
        <v>1</v>
      </c>
      <c r="K5109" s="1">
        <f>IF(G5109&gt;MainSheet!$C$11+$B$6,IF(K5108&gt;=0.999,1,(G5109-MainSheet!$C$11-$B$6)*I5109/$C$2/60),0)</f>
        <v>1</v>
      </c>
      <c r="L5109" s="1">
        <f>IF(G5109&gt;MainSheet!$C$11+$B$6+$C$6,IF(L5108&gt;=0.999,1,(G5109-MainSheet!$C$11-$B$6-$C$6)*I5109/$D$2/60),0)</f>
        <v>1</v>
      </c>
      <c r="M5109">
        <f t="shared" si="723"/>
        <v>1</v>
      </c>
      <c r="N5109" s="2">
        <f t="shared" si="724"/>
        <v>3721.0526315789471</v>
      </c>
      <c r="O5109">
        <f t="shared" si="720"/>
        <v>977.02127659574455</v>
      </c>
      <c r="P5109">
        <f t="shared" si="719"/>
        <v>192000</v>
      </c>
      <c r="Q5109" s="2">
        <f t="shared" si="725"/>
        <v>196698.0739081747</v>
      </c>
      <c r="R5109">
        <f>Q5109/MainSheet!$C$8*(G5109-G5108)+R5108</f>
        <v>8392.5348544847893</v>
      </c>
      <c r="S5109">
        <f t="shared" si="726"/>
        <v>135450.11634756008</v>
      </c>
      <c r="T5109">
        <f t="shared" si="718"/>
        <v>51.069999999998409</v>
      </c>
      <c r="U5109" s="1">
        <f>Q5109/MainSheet!$C$22</f>
        <v>1</v>
      </c>
    </row>
    <row r="5110" spans="7:21">
      <c r="G5110">
        <f t="shared" si="721"/>
        <v>51.079999999998407</v>
      </c>
      <c r="H5110">
        <f t="shared" si="722"/>
        <v>198000</v>
      </c>
      <c r="I5110" s="2">
        <f>MIN(MainSheet!$C$10/MainSheet!$C$9,MainSheet!$K$9*60)</f>
        <v>660</v>
      </c>
      <c r="J5110" s="1">
        <f>IF(G5110&gt;MainSheet!$C$11,IF(J5109&gt;=0.999,1,(G5110-MainSheet!$C$11)*I5110/$B$2/60),0)</f>
        <v>1</v>
      </c>
      <c r="K5110" s="1">
        <f>IF(G5110&gt;MainSheet!$C$11+$B$6,IF(K5109&gt;=0.999,1,(G5110-MainSheet!$C$11-$B$6)*I5110/$C$2/60),0)</f>
        <v>1</v>
      </c>
      <c r="L5110" s="1">
        <f>IF(G5110&gt;MainSheet!$C$11+$B$6+$C$6,IF(L5109&gt;=0.999,1,(G5110-MainSheet!$C$11-$B$6-$C$6)*I5110/$D$2/60),0)</f>
        <v>1</v>
      </c>
      <c r="M5110">
        <f t="shared" si="723"/>
        <v>1</v>
      </c>
      <c r="N5110" s="2">
        <f t="shared" si="724"/>
        <v>3721.0526315789471</v>
      </c>
      <c r="O5110">
        <f t="shared" si="720"/>
        <v>977.02127659574455</v>
      </c>
      <c r="P5110">
        <f t="shared" si="719"/>
        <v>192000</v>
      </c>
      <c r="Q5110" s="2">
        <f t="shared" si="725"/>
        <v>196698.0739081747</v>
      </c>
      <c r="R5110">
        <f>Q5110/MainSheet!$C$8*(G5110-G5109)+R5109</f>
        <v>8394.5661009756241</v>
      </c>
      <c r="S5110">
        <f t="shared" si="726"/>
        <v>135482.89935987809</v>
      </c>
      <c r="T5110">
        <f t="shared" si="718"/>
        <v>51.079999999998407</v>
      </c>
      <c r="U5110" s="1">
        <f>Q5110/MainSheet!$C$22</f>
        <v>1</v>
      </c>
    </row>
    <row r="5111" spans="7:21">
      <c r="G5111">
        <f t="shared" si="721"/>
        <v>51.089999999998405</v>
      </c>
      <c r="H5111">
        <f t="shared" si="722"/>
        <v>198000</v>
      </c>
      <c r="I5111" s="2">
        <f>MIN(MainSheet!$C$10/MainSheet!$C$9,MainSheet!$K$9*60)</f>
        <v>660</v>
      </c>
      <c r="J5111" s="1">
        <f>IF(G5111&gt;MainSheet!$C$11,IF(J5110&gt;=0.999,1,(G5111-MainSheet!$C$11)*I5111/$B$2/60),0)</f>
        <v>1</v>
      </c>
      <c r="K5111" s="1">
        <f>IF(G5111&gt;MainSheet!$C$11+$B$6,IF(K5110&gt;=0.999,1,(G5111-MainSheet!$C$11-$B$6)*I5111/$C$2/60),0)</f>
        <v>1</v>
      </c>
      <c r="L5111" s="1">
        <f>IF(G5111&gt;MainSheet!$C$11+$B$6+$C$6,IF(L5110&gt;=0.999,1,(G5111-MainSheet!$C$11-$B$6-$C$6)*I5111/$D$2/60),0)</f>
        <v>1</v>
      </c>
      <c r="M5111">
        <f t="shared" si="723"/>
        <v>1</v>
      </c>
      <c r="N5111" s="2">
        <f t="shared" si="724"/>
        <v>3721.0526315789471</v>
      </c>
      <c r="O5111">
        <f t="shared" si="720"/>
        <v>977.02127659574455</v>
      </c>
      <c r="P5111">
        <f t="shared" si="719"/>
        <v>192000</v>
      </c>
      <c r="Q5111" s="2">
        <f t="shared" si="725"/>
        <v>196698.0739081747</v>
      </c>
      <c r="R5111">
        <f>Q5111/MainSheet!$C$8*(G5111-G5110)+R5110</f>
        <v>8396.5973474664588</v>
      </c>
      <c r="S5111">
        <f t="shared" si="726"/>
        <v>135515.68237219611</v>
      </c>
      <c r="T5111">
        <f t="shared" si="718"/>
        <v>51.089999999998405</v>
      </c>
      <c r="U5111" s="1">
        <f>Q5111/MainSheet!$C$22</f>
        <v>1</v>
      </c>
    </row>
    <row r="5112" spans="7:21">
      <c r="G5112">
        <f t="shared" si="721"/>
        <v>51.099999999998403</v>
      </c>
      <c r="H5112">
        <f t="shared" si="722"/>
        <v>198000</v>
      </c>
      <c r="I5112" s="2">
        <f>MIN(MainSheet!$C$10/MainSheet!$C$9,MainSheet!$K$9*60)</f>
        <v>660</v>
      </c>
      <c r="J5112" s="1">
        <f>IF(G5112&gt;MainSheet!$C$11,IF(J5111&gt;=0.999,1,(G5112-MainSheet!$C$11)*I5112/$B$2/60),0)</f>
        <v>1</v>
      </c>
      <c r="K5112" s="1">
        <f>IF(G5112&gt;MainSheet!$C$11+$B$6,IF(K5111&gt;=0.999,1,(G5112-MainSheet!$C$11-$B$6)*I5112/$C$2/60),0)</f>
        <v>1</v>
      </c>
      <c r="L5112" s="1">
        <f>IF(G5112&gt;MainSheet!$C$11+$B$6+$C$6,IF(L5111&gt;=0.999,1,(G5112-MainSheet!$C$11-$B$6-$C$6)*I5112/$D$2/60),0)</f>
        <v>1</v>
      </c>
      <c r="M5112">
        <f t="shared" si="723"/>
        <v>1</v>
      </c>
      <c r="N5112" s="2">
        <f t="shared" si="724"/>
        <v>3721.0526315789471</v>
      </c>
      <c r="O5112">
        <f t="shared" si="720"/>
        <v>977.02127659574455</v>
      </c>
      <c r="P5112">
        <f t="shared" si="719"/>
        <v>192000</v>
      </c>
      <c r="Q5112" s="2">
        <f t="shared" si="725"/>
        <v>196698.0739081747</v>
      </c>
      <c r="R5112">
        <f>Q5112/MainSheet!$C$8*(G5112-G5111)+R5111</f>
        <v>8398.6285939572936</v>
      </c>
      <c r="S5112">
        <f t="shared" si="726"/>
        <v>135548.46538451413</v>
      </c>
      <c r="T5112">
        <f t="shared" si="718"/>
        <v>51.099999999998403</v>
      </c>
      <c r="U5112" s="1">
        <f>Q5112/MainSheet!$C$22</f>
        <v>1</v>
      </c>
    </row>
    <row r="5113" spans="7:21">
      <c r="G5113">
        <f t="shared" si="721"/>
        <v>51.109999999998401</v>
      </c>
      <c r="H5113">
        <f t="shared" si="722"/>
        <v>198000</v>
      </c>
      <c r="I5113" s="2">
        <f>MIN(MainSheet!$C$10/MainSheet!$C$9,MainSheet!$K$9*60)</f>
        <v>660</v>
      </c>
      <c r="J5113" s="1">
        <f>IF(G5113&gt;MainSheet!$C$11,IF(J5112&gt;=0.999,1,(G5113-MainSheet!$C$11)*I5113/$B$2/60),0)</f>
        <v>1</v>
      </c>
      <c r="K5113" s="1">
        <f>IF(G5113&gt;MainSheet!$C$11+$B$6,IF(K5112&gt;=0.999,1,(G5113-MainSheet!$C$11-$B$6)*I5113/$C$2/60),0)</f>
        <v>1</v>
      </c>
      <c r="L5113" s="1">
        <f>IF(G5113&gt;MainSheet!$C$11+$B$6+$C$6,IF(L5112&gt;=0.999,1,(G5113-MainSheet!$C$11-$B$6-$C$6)*I5113/$D$2/60),0)</f>
        <v>1</v>
      </c>
      <c r="M5113">
        <f t="shared" si="723"/>
        <v>1</v>
      </c>
      <c r="N5113" s="2">
        <f t="shared" si="724"/>
        <v>3721.0526315789471</v>
      </c>
      <c r="O5113">
        <f t="shared" si="720"/>
        <v>977.02127659574455</v>
      </c>
      <c r="P5113">
        <f t="shared" si="719"/>
        <v>192000</v>
      </c>
      <c r="Q5113" s="2">
        <f t="shared" si="725"/>
        <v>196698.0739081747</v>
      </c>
      <c r="R5113">
        <f>Q5113/MainSheet!$C$8*(G5113-G5112)+R5112</f>
        <v>8400.6598404481283</v>
      </c>
      <c r="S5113">
        <f t="shared" si="726"/>
        <v>135581.24839683215</v>
      </c>
      <c r="T5113">
        <f t="shared" si="718"/>
        <v>51.109999999998401</v>
      </c>
      <c r="U5113" s="1">
        <f>Q5113/MainSheet!$C$22</f>
        <v>1</v>
      </c>
    </row>
    <row r="5114" spans="7:21">
      <c r="G5114">
        <f t="shared" si="721"/>
        <v>51.119999999998399</v>
      </c>
      <c r="H5114">
        <f t="shared" si="722"/>
        <v>198000</v>
      </c>
      <c r="I5114" s="2">
        <f>MIN(MainSheet!$C$10/MainSheet!$C$9,MainSheet!$K$9*60)</f>
        <v>660</v>
      </c>
      <c r="J5114" s="1">
        <f>IF(G5114&gt;MainSheet!$C$11,IF(J5113&gt;=0.999,1,(G5114-MainSheet!$C$11)*I5114/$B$2/60),0)</f>
        <v>1</v>
      </c>
      <c r="K5114" s="1">
        <f>IF(G5114&gt;MainSheet!$C$11+$B$6,IF(K5113&gt;=0.999,1,(G5114-MainSheet!$C$11-$B$6)*I5114/$C$2/60),0)</f>
        <v>1</v>
      </c>
      <c r="L5114" s="1">
        <f>IF(G5114&gt;MainSheet!$C$11+$B$6+$C$6,IF(L5113&gt;=0.999,1,(G5114-MainSheet!$C$11-$B$6-$C$6)*I5114/$D$2/60),0)</f>
        <v>1</v>
      </c>
      <c r="M5114">
        <f t="shared" si="723"/>
        <v>1</v>
      </c>
      <c r="N5114" s="2">
        <f t="shared" si="724"/>
        <v>3721.0526315789471</v>
      </c>
      <c r="O5114">
        <f t="shared" si="720"/>
        <v>977.02127659574455</v>
      </c>
      <c r="P5114">
        <f t="shared" si="719"/>
        <v>192000</v>
      </c>
      <c r="Q5114" s="2">
        <f t="shared" si="725"/>
        <v>196698.0739081747</v>
      </c>
      <c r="R5114">
        <f>Q5114/MainSheet!$C$8*(G5114-G5113)+R5113</f>
        <v>8402.6910869389631</v>
      </c>
      <c r="S5114">
        <f t="shared" si="726"/>
        <v>135614.03140915016</v>
      </c>
      <c r="T5114">
        <f t="shared" si="718"/>
        <v>51.119999999998399</v>
      </c>
      <c r="U5114" s="1">
        <f>Q5114/MainSheet!$C$22</f>
        <v>1</v>
      </c>
    </row>
    <row r="5115" spans="7:21">
      <c r="G5115">
        <f t="shared" si="721"/>
        <v>51.129999999998397</v>
      </c>
      <c r="H5115">
        <f t="shared" si="722"/>
        <v>198000</v>
      </c>
      <c r="I5115" s="2">
        <f>MIN(MainSheet!$C$10/MainSheet!$C$9,MainSheet!$K$9*60)</f>
        <v>660</v>
      </c>
      <c r="J5115" s="1">
        <f>IF(G5115&gt;MainSheet!$C$11,IF(J5114&gt;=0.999,1,(G5115-MainSheet!$C$11)*I5115/$B$2/60),0)</f>
        <v>1</v>
      </c>
      <c r="K5115" s="1">
        <f>IF(G5115&gt;MainSheet!$C$11+$B$6,IF(K5114&gt;=0.999,1,(G5115-MainSheet!$C$11-$B$6)*I5115/$C$2/60),0)</f>
        <v>1</v>
      </c>
      <c r="L5115" s="1">
        <f>IF(G5115&gt;MainSheet!$C$11+$B$6+$C$6,IF(L5114&gt;=0.999,1,(G5115-MainSheet!$C$11-$B$6-$C$6)*I5115/$D$2/60),0)</f>
        <v>1</v>
      </c>
      <c r="M5115">
        <f t="shared" si="723"/>
        <v>1</v>
      </c>
      <c r="N5115" s="2">
        <f t="shared" si="724"/>
        <v>3721.0526315789471</v>
      </c>
      <c r="O5115">
        <f t="shared" si="720"/>
        <v>977.02127659574455</v>
      </c>
      <c r="P5115">
        <f t="shared" si="719"/>
        <v>192000</v>
      </c>
      <c r="Q5115" s="2">
        <f t="shared" si="725"/>
        <v>196698.0739081747</v>
      </c>
      <c r="R5115">
        <f>Q5115/MainSheet!$C$8*(G5115-G5114)+R5114</f>
        <v>8404.7223334297978</v>
      </c>
      <c r="S5115">
        <f t="shared" si="726"/>
        <v>135646.81442146818</v>
      </c>
      <c r="T5115">
        <f t="shared" si="718"/>
        <v>51.129999999998397</v>
      </c>
      <c r="U5115" s="1">
        <f>Q5115/MainSheet!$C$22</f>
        <v>1</v>
      </c>
    </row>
    <row r="5116" spans="7:21">
      <c r="G5116">
        <f t="shared" si="721"/>
        <v>51.139999999998395</v>
      </c>
      <c r="H5116">
        <f t="shared" si="722"/>
        <v>198000</v>
      </c>
      <c r="I5116" s="2">
        <f>MIN(MainSheet!$C$10/MainSheet!$C$9,MainSheet!$K$9*60)</f>
        <v>660</v>
      </c>
      <c r="J5116" s="1">
        <f>IF(G5116&gt;MainSheet!$C$11,IF(J5115&gt;=0.999,1,(G5116-MainSheet!$C$11)*I5116/$B$2/60),0)</f>
        <v>1</v>
      </c>
      <c r="K5116" s="1">
        <f>IF(G5116&gt;MainSheet!$C$11+$B$6,IF(K5115&gt;=0.999,1,(G5116-MainSheet!$C$11-$B$6)*I5116/$C$2/60),0)</f>
        <v>1</v>
      </c>
      <c r="L5116" s="1">
        <f>IF(G5116&gt;MainSheet!$C$11+$B$6+$C$6,IF(L5115&gt;=0.999,1,(G5116-MainSheet!$C$11-$B$6-$C$6)*I5116/$D$2/60),0)</f>
        <v>1</v>
      </c>
      <c r="M5116">
        <f t="shared" si="723"/>
        <v>1</v>
      </c>
      <c r="N5116" s="2">
        <f t="shared" si="724"/>
        <v>3721.0526315789471</v>
      </c>
      <c r="O5116">
        <f t="shared" si="720"/>
        <v>977.02127659574455</v>
      </c>
      <c r="P5116">
        <f t="shared" si="719"/>
        <v>192000</v>
      </c>
      <c r="Q5116" s="2">
        <f t="shared" si="725"/>
        <v>196698.0739081747</v>
      </c>
      <c r="R5116">
        <f>Q5116/MainSheet!$C$8*(G5116-G5115)+R5115</f>
        <v>8406.7535799206325</v>
      </c>
      <c r="S5116">
        <f t="shared" si="726"/>
        <v>135679.5974337862</v>
      </c>
      <c r="T5116">
        <f t="shared" si="718"/>
        <v>51.139999999998395</v>
      </c>
      <c r="U5116" s="1">
        <f>Q5116/MainSheet!$C$22</f>
        <v>1</v>
      </c>
    </row>
    <row r="5117" spans="7:21">
      <c r="G5117">
        <f t="shared" si="721"/>
        <v>51.149999999998393</v>
      </c>
      <c r="H5117">
        <f t="shared" si="722"/>
        <v>198000</v>
      </c>
      <c r="I5117" s="2">
        <f>MIN(MainSheet!$C$10/MainSheet!$C$9,MainSheet!$K$9*60)</f>
        <v>660</v>
      </c>
      <c r="J5117" s="1">
        <f>IF(G5117&gt;MainSheet!$C$11,IF(J5116&gt;=0.999,1,(G5117-MainSheet!$C$11)*I5117/$B$2/60),0)</f>
        <v>1</v>
      </c>
      <c r="K5117" s="1">
        <f>IF(G5117&gt;MainSheet!$C$11+$B$6,IF(K5116&gt;=0.999,1,(G5117-MainSheet!$C$11-$B$6)*I5117/$C$2/60),0)</f>
        <v>1</v>
      </c>
      <c r="L5117" s="1">
        <f>IF(G5117&gt;MainSheet!$C$11+$B$6+$C$6,IF(L5116&gt;=0.999,1,(G5117-MainSheet!$C$11-$B$6-$C$6)*I5117/$D$2/60),0)</f>
        <v>1</v>
      </c>
      <c r="M5117">
        <f t="shared" si="723"/>
        <v>1</v>
      </c>
      <c r="N5117" s="2">
        <f t="shared" si="724"/>
        <v>3721.0526315789471</v>
      </c>
      <c r="O5117">
        <f t="shared" si="720"/>
        <v>977.02127659574455</v>
      </c>
      <c r="P5117">
        <f t="shared" si="719"/>
        <v>192000</v>
      </c>
      <c r="Q5117" s="2">
        <f t="shared" si="725"/>
        <v>196698.0739081747</v>
      </c>
      <c r="R5117">
        <f>Q5117/MainSheet!$C$8*(G5117-G5116)+R5116</f>
        <v>8408.7848264114673</v>
      </c>
      <c r="S5117">
        <f t="shared" si="726"/>
        <v>135712.38044610422</v>
      </c>
      <c r="T5117">
        <f t="shared" si="718"/>
        <v>51.149999999998393</v>
      </c>
      <c r="U5117" s="1">
        <f>Q5117/MainSheet!$C$22</f>
        <v>1</v>
      </c>
    </row>
    <row r="5118" spans="7:21">
      <c r="G5118">
        <f t="shared" si="721"/>
        <v>51.159999999998391</v>
      </c>
      <c r="H5118">
        <f t="shared" si="722"/>
        <v>198000</v>
      </c>
      <c r="I5118" s="2">
        <f>MIN(MainSheet!$C$10/MainSheet!$C$9,MainSheet!$K$9*60)</f>
        <v>660</v>
      </c>
      <c r="J5118" s="1">
        <f>IF(G5118&gt;MainSheet!$C$11,IF(J5117&gt;=0.999,1,(G5118-MainSheet!$C$11)*I5118/$B$2/60),0)</f>
        <v>1</v>
      </c>
      <c r="K5118" s="1">
        <f>IF(G5118&gt;MainSheet!$C$11+$B$6,IF(K5117&gt;=0.999,1,(G5118-MainSheet!$C$11-$B$6)*I5118/$C$2/60),0)</f>
        <v>1</v>
      </c>
      <c r="L5118" s="1">
        <f>IF(G5118&gt;MainSheet!$C$11+$B$6+$C$6,IF(L5117&gt;=0.999,1,(G5118-MainSheet!$C$11-$B$6-$C$6)*I5118/$D$2/60),0)</f>
        <v>1</v>
      </c>
      <c r="M5118">
        <f t="shared" si="723"/>
        <v>1</v>
      </c>
      <c r="N5118" s="2">
        <f t="shared" si="724"/>
        <v>3721.0526315789471</v>
      </c>
      <c r="O5118">
        <f t="shared" si="720"/>
        <v>977.02127659574455</v>
      </c>
      <c r="P5118">
        <f t="shared" si="719"/>
        <v>192000</v>
      </c>
      <c r="Q5118" s="2">
        <f t="shared" si="725"/>
        <v>196698.0739081747</v>
      </c>
      <c r="R5118">
        <f>Q5118/MainSheet!$C$8*(G5118-G5117)+R5117</f>
        <v>8410.816072902302</v>
      </c>
      <c r="S5118">
        <f t="shared" si="726"/>
        <v>135745.16345842223</v>
      </c>
      <c r="T5118">
        <f t="shared" si="718"/>
        <v>51.159999999998391</v>
      </c>
      <c r="U5118" s="1">
        <f>Q5118/MainSheet!$C$22</f>
        <v>1</v>
      </c>
    </row>
    <row r="5119" spans="7:21">
      <c r="G5119">
        <f t="shared" si="721"/>
        <v>51.169999999998389</v>
      </c>
      <c r="H5119">
        <f t="shared" si="722"/>
        <v>198000</v>
      </c>
      <c r="I5119" s="2">
        <f>MIN(MainSheet!$C$10/MainSheet!$C$9,MainSheet!$K$9*60)</f>
        <v>660</v>
      </c>
      <c r="J5119" s="1">
        <f>IF(G5119&gt;MainSheet!$C$11,IF(J5118&gt;=0.999,1,(G5119-MainSheet!$C$11)*I5119/$B$2/60),0)</f>
        <v>1</v>
      </c>
      <c r="K5119" s="1">
        <f>IF(G5119&gt;MainSheet!$C$11+$B$6,IF(K5118&gt;=0.999,1,(G5119-MainSheet!$C$11-$B$6)*I5119/$C$2/60),0)</f>
        <v>1</v>
      </c>
      <c r="L5119" s="1">
        <f>IF(G5119&gt;MainSheet!$C$11+$B$6+$C$6,IF(L5118&gt;=0.999,1,(G5119-MainSheet!$C$11-$B$6-$C$6)*I5119/$D$2/60),0)</f>
        <v>1</v>
      </c>
      <c r="M5119">
        <f t="shared" si="723"/>
        <v>1</v>
      </c>
      <c r="N5119" s="2">
        <f t="shared" si="724"/>
        <v>3721.0526315789471</v>
      </c>
      <c r="O5119">
        <f t="shared" si="720"/>
        <v>977.02127659574455</v>
      </c>
      <c r="P5119">
        <f t="shared" si="719"/>
        <v>192000</v>
      </c>
      <c r="Q5119" s="2">
        <f t="shared" si="725"/>
        <v>196698.0739081747</v>
      </c>
      <c r="R5119">
        <f>Q5119/MainSheet!$C$8*(G5119-G5118)+R5118</f>
        <v>8412.8473193931368</v>
      </c>
      <c r="S5119">
        <f t="shared" si="726"/>
        <v>135777.94647074025</v>
      </c>
      <c r="T5119">
        <f t="shared" si="718"/>
        <v>51.169999999998389</v>
      </c>
      <c r="U5119" s="1">
        <f>Q5119/MainSheet!$C$22</f>
        <v>1</v>
      </c>
    </row>
    <row r="5120" spans="7:21">
      <c r="G5120">
        <f t="shared" si="721"/>
        <v>51.179999999998387</v>
      </c>
      <c r="H5120">
        <f t="shared" si="722"/>
        <v>198000</v>
      </c>
      <c r="I5120" s="2">
        <f>MIN(MainSheet!$C$10/MainSheet!$C$9,MainSheet!$K$9*60)</f>
        <v>660</v>
      </c>
      <c r="J5120" s="1">
        <f>IF(G5120&gt;MainSheet!$C$11,IF(J5119&gt;=0.999,1,(G5120-MainSheet!$C$11)*I5120/$B$2/60),0)</f>
        <v>1</v>
      </c>
      <c r="K5120" s="1">
        <f>IF(G5120&gt;MainSheet!$C$11+$B$6,IF(K5119&gt;=0.999,1,(G5120-MainSheet!$C$11-$B$6)*I5120/$C$2/60),0)</f>
        <v>1</v>
      </c>
      <c r="L5120" s="1">
        <f>IF(G5120&gt;MainSheet!$C$11+$B$6+$C$6,IF(L5119&gt;=0.999,1,(G5120-MainSheet!$C$11-$B$6-$C$6)*I5120/$D$2/60),0)</f>
        <v>1</v>
      </c>
      <c r="M5120">
        <f t="shared" si="723"/>
        <v>1</v>
      </c>
      <c r="N5120" s="2">
        <f t="shared" si="724"/>
        <v>3721.0526315789471</v>
      </c>
      <c r="O5120">
        <f t="shared" si="720"/>
        <v>977.02127659574455</v>
      </c>
      <c r="P5120">
        <f t="shared" si="719"/>
        <v>192000</v>
      </c>
      <c r="Q5120" s="2">
        <f t="shared" si="725"/>
        <v>196698.0739081747</v>
      </c>
      <c r="R5120">
        <f>Q5120/MainSheet!$C$8*(G5120-G5119)+R5119</f>
        <v>8414.8785658839715</v>
      </c>
      <c r="S5120">
        <f t="shared" si="726"/>
        <v>135810.72948305827</v>
      </c>
      <c r="T5120">
        <f t="shared" si="718"/>
        <v>51.179999999998387</v>
      </c>
      <c r="U5120" s="1">
        <f>Q5120/MainSheet!$C$22</f>
        <v>1</v>
      </c>
    </row>
    <row r="5121" spans="7:21">
      <c r="G5121">
        <f t="shared" si="721"/>
        <v>51.189999999998385</v>
      </c>
      <c r="H5121">
        <f t="shared" si="722"/>
        <v>198000</v>
      </c>
      <c r="I5121" s="2">
        <f>MIN(MainSheet!$C$10/MainSheet!$C$9,MainSheet!$K$9*60)</f>
        <v>660</v>
      </c>
      <c r="J5121" s="1">
        <f>IF(G5121&gt;MainSheet!$C$11,IF(J5120&gt;=0.999,1,(G5121-MainSheet!$C$11)*I5121/$B$2/60),0)</f>
        <v>1</v>
      </c>
      <c r="K5121" s="1">
        <f>IF(G5121&gt;MainSheet!$C$11+$B$6,IF(K5120&gt;=0.999,1,(G5121-MainSheet!$C$11-$B$6)*I5121/$C$2/60),0)</f>
        <v>1</v>
      </c>
      <c r="L5121" s="1">
        <f>IF(G5121&gt;MainSheet!$C$11+$B$6+$C$6,IF(L5120&gt;=0.999,1,(G5121-MainSheet!$C$11-$B$6-$C$6)*I5121/$D$2/60),0)</f>
        <v>1</v>
      </c>
      <c r="M5121">
        <f t="shared" si="723"/>
        <v>1</v>
      </c>
      <c r="N5121" s="2">
        <f t="shared" si="724"/>
        <v>3721.0526315789471</v>
      </c>
      <c r="O5121">
        <f t="shared" si="720"/>
        <v>977.02127659574455</v>
      </c>
      <c r="P5121">
        <f t="shared" si="719"/>
        <v>192000</v>
      </c>
      <c r="Q5121" s="2">
        <f t="shared" si="725"/>
        <v>196698.0739081747</v>
      </c>
      <c r="R5121">
        <f>Q5121/MainSheet!$C$8*(G5121-G5120)+R5120</f>
        <v>8416.9098123748063</v>
      </c>
      <c r="S5121">
        <f t="shared" si="726"/>
        <v>135843.51249537629</v>
      </c>
      <c r="T5121">
        <f t="shared" si="718"/>
        <v>51.189999999998385</v>
      </c>
      <c r="U5121" s="1">
        <f>Q5121/MainSheet!$C$22</f>
        <v>1</v>
      </c>
    </row>
    <row r="5122" spans="7:21">
      <c r="G5122">
        <f t="shared" si="721"/>
        <v>51.199999999998383</v>
      </c>
      <c r="H5122">
        <f t="shared" si="722"/>
        <v>198000</v>
      </c>
      <c r="I5122" s="2">
        <f>MIN(MainSheet!$C$10/MainSheet!$C$9,MainSheet!$K$9*60)</f>
        <v>660</v>
      </c>
      <c r="J5122" s="1">
        <f>IF(G5122&gt;MainSheet!$C$11,IF(J5121&gt;=0.999,1,(G5122-MainSheet!$C$11)*I5122/$B$2/60),0)</f>
        <v>1</v>
      </c>
      <c r="K5122" s="1">
        <f>IF(G5122&gt;MainSheet!$C$11+$B$6,IF(K5121&gt;=0.999,1,(G5122-MainSheet!$C$11-$B$6)*I5122/$C$2/60),0)</f>
        <v>1</v>
      </c>
      <c r="L5122" s="1">
        <f>IF(G5122&gt;MainSheet!$C$11+$B$6+$C$6,IF(L5121&gt;=0.999,1,(G5122-MainSheet!$C$11-$B$6-$C$6)*I5122/$D$2/60),0)</f>
        <v>1</v>
      </c>
      <c r="M5122">
        <f t="shared" si="723"/>
        <v>1</v>
      </c>
      <c r="N5122" s="2">
        <f t="shared" si="724"/>
        <v>3721.0526315789471</v>
      </c>
      <c r="O5122">
        <f t="shared" si="720"/>
        <v>977.02127659574455</v>
      </c>
      <c r="P5122">
        <f t="shared" si="719"/>
        <v>192000</v>
      </c>
      <c r="Q5122" s="2">
        <f t="shared" si="725"/>
        <v>196698.0739081747</v>
      </c>
      <c r="R5122">
        <f>Q5122/MainSheet!$C$8*(G5122-G5121)+R5121</f>
        <v>8418.941058865641</v>
      </c>
      <c r="S5122">
        <f t="shared" si="726"/>
        <v>135876.2955076943</v>
      </c>
      <c r="T5122">
        <f t="shared" si="718"/>
        <v>51.199999999998383</v>
      </c>
      <c r="U5122" s="1">
        <f>Q5122/MainSheet!$C$22</f>
        <v>1</v>
      </c>
    </row>
    <row r="5123" spans="7:21">
      <c r="G5123">
        <f t="shared" si="721"/>
        <v>51.209999999998381</v>
      </c>
      <c r="H5123">
        <f t="shared" si="722"/>
        <v>198000</v>
      </c>
      <c r="I5123" s="2">
        <f>MIN(MainSheet!$C$10/MainSheet!$C$9,MainSheet!$K$9*60)</f>
        <v>660</v>
      </c>
      <c r="J5123" s="1">
        <f>IF(G5123&gt;MainSheet!$C$11,IF(J5122&gt;=0.999,1,(G5123-MainSheet!$C$11)*I5123/$B$2/60),0)</f>
        <v>1</v>
      </c>
      <c r="K5123" s="1">
        <f>IF(G5123&gt;MainSheet!$C$11+$B$6,IF(K5122&gt;=0.999,1,(G5123-MainSheet!$C$11-$B$6)*I5123/$C$2/60),0)</f>
        <v>1</v>
      </c>
      <c r="L5123" s="1">
        <f>IF(G5123&gt;MainSheet!$C$11+$B$6+$C$6,IF(L5122&gt;=0.999,1,(G5123-MainSheet!$C$11-$B$6-$C$6)*I5123/$D$2/60),0)</f>
        <v>1</v>
      </c>
      <c r="M5123">
        <f t="shared" si="723"/>
        <v>1</v>
      </c>
      <c r="N5123" s="2">
        <f t="shared" si="724"/>
        <v>3721.0526315789471</v>
      </c>
      <c r="O5123">
        <f t="shared" si="720"/>
        <v>977.02127659574455</v>
      </c>
      <c r="P5123">
        <f t="shared" si="719"/>
        <v>192000</v>
      </c>
      <c r="Q5123" s="2">
        <f t="shared" si="725"/>
        <v>196698.0739081747</v>
      </c>
      <c r="R5123">
        <f>Q5123/MainSheet!$C$8*(G5123-G5122)+R5122</f>
        <v>8420.9723053564758</v>
      </c>
      <c r="S5123">
        <f t="shared" si="726"/>
        <v>135909.07852001232</v>
      </c>
      <c r="T5123">
        <f t="shared" ref="T5123:T5186" si="727">G5123</f>
        <v>51.209999999998381</v>
      </c>
      <c r="U5123" s="1">
        <f>Q5123/MainSheet!$C$22</f>
        <v>1</v>
      </c>
    </row>
    <row r="5124" spans="7:21">
      <c r="G5124">
        <f t="shared" si="721"/>
        <v>51.219999999998379</v>
      </c>
      <c r="H5124">
        <f t="shared" si="722"/>
        <v>198000</v>
      </c>
      <c r="I5124" s="2">
        <f>MIN(MainSheet!$C$10/MainSheet!$C$9,MainSheet!$K$9*60)</f>
        <v>660</v>
      </c>
      <c r="J5124" s="1">
        <f>IF(G5124&gt;MainSheet!$C$11,IF(J5123&gt;=0.999,1,(G5124-MainSheet!$C$11)*I5124/$B$2/60),0)</f>
        <v>1</v>
      </c>
      <c r="K5124" s="1">
        <f>IF(G5124&gt;MainSheet!$C$11+$B$6,IF(K5123&gt;=0.999,1,(G5124-MainSheet!$C$11-$B$6)*I5124/$C$2/60),0)</f>
        <v>1</v>
      </c>
      <c r="L5124" s="1">
        <f>IF(G5124&gt;MainSheet!$C$11+$B$6+$C$6,IF(L5123&gt;=0.999,1,(G5124-MainSheet!$C$11-$B$6-$C$6)*I5124/$D$2/60),0)</f>
        <v>1</v>
      </c>
      <c r="M5124">
        <f t="shared" si="723"/>
        <v>1</v>
      </c>
      <c r="N5124" s="2">
        <f t="shared" si="724"/>
        <v>3721.0526315789471</v>
      </c>
      <c r="O5124">
        <f t="shared" si="720"/>
        <v>977.02127659574455</v>
      </c>
      <c r="P5124">
        <f t="shared" ref="P5124:P5187" si="728">IF(IF(N5124+O5124&gt;H5124,H5124-O5124-N5124,IF(L5124&gt;0,((1-L5124)*D$3+D$4*(L5124)),0))+O5124+N5124&gt;H5124,H5124-N5124-O5124,IF(N5124+O5124&gt;H5124,H5124-O5124-N5124,IF(L5124&gt;0,((1-L5124)*D$3+D$4*(L5124)),0)))</f>
        <v>192000</v>
      </c>
      <c r="Q5124" s="2">
        <f t="shared" si="725"/>
        <v>196698.0739081747</v>
      </c>
      <c r="R5124">
        <f>Q5124/MainSheet!$C$8*(G5124-G5123)+R5123</f>
        <v>8423.0035518473105</v>
      </c>
      <c r="S5124">
        <f t="shared" si="726"/>
        <v>135941.86153233034</v>
      </c>
      <c r="T5124">
        <f t="shared" si="727"/>
        <v>51.219999999998379</v>
      </c>
      <c r="U5124" s="1">
        <f>Q5124/MainSheet!$C$22</f>
        <v>1</v>
      </c>
    </row>
    <row r="5125" spans="7:21">
      <c r="G5125">
        <f t="shared" si="721"/>
        <v>51.229999999998377</v>
      </c>
      <c r="H5125">
        <f t="shared" si="722"/>
        <v>198000</v>
      </c>
      <c r="I5125" s="2">
        <f>MIN(MainSheet!$C$10/MainSheet!$C$9,MainSheet!$K$9*60)</f>
        <v>660</v>
      </c>
      <c r="J5125" s="1">
        <f>IF(G5125&gt;MainSheet!$C$11,IF(J5124&gt;=0.999,1,(G5125-MainSheet!$C$11)*I5125/$B$2/60),0)</f>
        <v>1</v>
      </c>
      <c r="K5125" s="1">
        <f>IF(G5125&gt;MainSheet!$C$11+$B$6,IF(K5124&gt;=0.999,1,(G5125-MainSheet!$C$11-$B$6)*I5125/$C$2/60),0)</f>
        <v>1</v>
      </c>
      <c r="L5125" s="1">
        <f>IF(G5125&gt;MainSheet!$C$11+$B$6+$C$6,IF(L5124&gt;=0.999,1,(G5125-MainSheet!$C$11-$B$6-$C$6)*I5125/$D$2/60),0)</f>
        <v>1</v>
      </c>
      <c r="M5125">
        <f t="shared" si="723"/>
        <v>1</v>
      </c>
      <c r="N5125" s="2">
        <f t="shared" si="724"/>
        <v>3721.0526315789471</v>
      </c>
      <c r="O5125">
        <f t="shared" ref="O5125:O5188" si="729">IF(K5125&gt;=0.01,((1-K5125)*C$3+C$4*(K5125)),0)</f>
        <v>977.02127659574455</v>
      </c>
      <c r="P5125">
        <f t="shared" si="728"/>
        <v>192000</v>
      </c>
      <c r="Q5125" s="2">
        <f t="shared" si="725"/>
        <v>196698.0739081747</v>
      </c>
      <c r="R5125">
        <f>Q5125/MainSheet!$C$8*(G5125-G5124)+R5124</f>
        <v>8425.0347983381453</v>
      </c>
      <c r="S5125">
        <f t="shared" si="726"/>
        <v>135974.64454464836</v>
      </c>
      <c r="T5125">
        <f t="shared" si="727"/>
        <v>51.229999999998377</v>
      </c>
      <c r="U5125" s="1">
        <f>Q5125/MainSheet!$C$22</f>
        <v>1</v>
      </c>
    </row>
    <row r="5126" spans="7:21">
      <c r="G5126">
        <f t="shared" si="721"/>
        <v>51.239999999998375</v>
      </c>
      <c r="H5126">
        <f t="shared" si="722"/>
        <v>198000</v>
      </c>
      <c r="I5126" s="2">
        <f>MIN(MainSheet!$C$10/MainSheet!$C$9,MainSheet!$K$9*60)</f>
        <v>660</v>
      </c>
      <c r="J5126" s="1">
        <f>IF(G5126&gt;MainSheet!$C$11,IF(J5125&gt;=0.999,1,(G5126-MainSheet!$C$11)*I5126/$B$2/60),0)</f>
        <v>1</v>
      </c>
      <c r="K5126" s="1">
        <f>IF(G5126&gt;MainSheet!$C$11+$B$6,IF(K5125&gt;=0.999,1,(G5126-MainSheet!$C$11-$B$6)*I5126/$C$2/60),0)</f>
        <v>1</v>
      </c>
      <c r="L5126" s="1">
        <f>IF(G5126&gt;MainSheet!$C$11+$B$6+$C$6,IF(L5125&gt;=0.999,1,(G5126-MainSheet!$C$11-$B$6-$C$6)*I5126/$D$2/60),0)</f>
        <v>1</v>
      </c>
      <c r="M5126">
        <f t="shared" si="723"/>
        <v>1</v>
      </c>
      <c r="N5126" s="2">
        <f t="shared" si="724"/>
        <v>3721.0526315789471</v>
      </c>
      <c r="O5126">
        <f t="shared" si="729"/>
        <v>977.02127659574455</v>
      </c>
      <c r="P5126">
        <f t="shared" si="728"/>
        <v>192000</v>
      </c>
      <c r="Q5126" s="2">
        <f t="shared" si="725"/>
        <v>196698.0739081747</v>
      </c>
      <c r="R5126">
        <f>Q5126/MainSheet!$C$8*(G5126-G5125)+R5125</f>
        <v>8427.06604482898</v>
      </c>
      <c r="S5126">
        <f t="shared" si="726"/>
        <v>136007.42755696637</v>
      </c>
      <c r="T5126">
        <f t="shared" si="727"/>
        <v>51.239999999998375</v>
      </c>
      <c r="U5126" s="1">
        <f>Q5126/MainSheet!$C$22</f>
        <v>1</v>
      </c>
    </row>
    <row r="5127" spans="7:21">
      <c r="G5127">
        <f t="shared" si="721"/>
        <v>51.249999999998373</v>
      </c>
      <c r="H5127">
        <f t="shared" si="722"/>
        <v>198000</v>
      </c>
      <c r="I5127" s="2">
        <f>MIN(MainSheet!$C$10/MainSheet!$C$9,MainSheet!$K$9*60)</f>
        <v>660</v>
      </c>
      <c r="J5127" s="1">
        <f>IF(G5127&gt;MainSheet!$C$11,IF(J5126&gt;=0.999,1,(G5127-MainSheet!$C$11)*I5127/$B$2/60),0)</f>
        <v>1</v>
      </c>
      <c r="K5127" s="1">
        <f>IF(G5127&gt;MainSheet!$C$11+$B$6,IF(K5126&gt;=0.999,1,(G5127-MainSheet!$C$11-$B$6)*I5127/$C$2/60),0)</f>
        <v>1</v>
      </c>
      <c r="L5127" s="1">
        <f>IF(G5127&gt;MainSheet!$C$11+$B$6+$C$6,IF(L5126&gt;=0.999,1,(G5127-MainSheet!$C$11-$B$6-$C$6)*I5127/$D$2/60),0)</f>
        <v>1</v>
      </c>
      <c r="M5127">
        <f t="shared" si="723"/>
        <v>1</v>
      </c>
      <c r="N5127" s="2">
        <f t="shared" si="724"/>
        <v>3721.0526315789471</v>
      </c>
      <c r="O5127">
        <f t="shared" si="729"/>
        <v>977.02127659574455</v>
      </c>
      <c r="P5127">
        <f t="shared" si="728"/>
        <v>192000</v>
      </c>
      <c r="Q5127" s="2">
        <f t="shared" si="725"/>
        <v>196698.0739081747</v>
      </c>
      <c r="R5127">
        <f>Q5127/MainSheet!$C$8*(G5127-G5126)+R5126</f>
        <v>8429.0972913198148</v>
      </c>
      <c r="S5127">
        <f t="shared" si="726"/>
        <v>136040.21056928439</v>
      </c>
      <c r="T5127">
        <f t="shared" si="727"/>
        <v>51.249999999998373</v>
      </c>
      <c r="U5127" s="1">
        <f>Q5127/MainSheet!$C$22</f>
        <v>1</v>
      </c>
    </row>
    <row r="5128" spans="7:21">
      <c r="G5128">
        <f t="shared" si="721"/>
        <v>51.259999999998371</v>
      </c>
      <c r="H5128">
        <f t="shared" si="722"/>
        <v>198000</v>
      </c>
      <c r="I5128" s="2">
        <f>MIN(MainSheet!$C$10/MainSheet!$C$9,MainSheet!$K$9*60)</f>
        <v>660</v>
      </c>
      <c r="J5128" s="1">
        <f>IF(G5128&gt;MainSheet!$C$11,IF(J5127&gt;=0.999,1,(G5128-MainSheet!$C$11)*I5128/$B$2/60),0)</f>
        <v>1</v>
      </c>
      <c r="K5128" s="1">
        <f>IF(G5128&gt;MainSheet!$C$11+$B$6,IF(K5127&gt;=0.999,1,(G5128-MainSheet!$C$11-$B$6)*I5128/$C$2/60),0)</f>
        <v>1</v>
      </c>
      <c r="L5128" s="1">
        <f>IF(G5128&gt;MainSheet!$C$11+$B$6+$C$6,IF(L5127&gt;=0.999,1,(G5128-MainSheet!$C$11-$B$6-$C$6)*I5128/$D$2/60),0)</f>
        <v>1</v>
      </c>
      <c r="M5128">
        <f t="shared" si="723"/>
        <v>1</v>
      </c>
      <c r="N5128" s="2">
        <f t="shared" si="724"/>
        <v>3721.0526315789471</v>
      </c>
      <c r="O5128">
        <f t="shared" si="729"/>
        <v>977.02127659574455</v>
      </c>
      <c r="P5128">
        <f t="shared" si="728"/>
        <v>192000</v>
      </c>
      <c r="Q5128" s="2">
        <f t="shared" si="725"/>
        <v>196698.0739081747</v>
      </c>
      <c r="R5128">
        <f>Q5128/MainSheet!$C$8*(G5128-G5127)+R5127</f>
        <v>8431.1285378106495</v>
      </c>
      <c r="S5128">
        <f t="shared" si="726"/>
        <v>136072.99358160241</v>
      </c>
      <c r="T5128">
        <f t="shared" si="727"/>
        <v>51.259999999998371</v>
      </c>
      <c r="U5128" s="1">
        <f>Q5128/MainSheet!$C$22</f>
        <v>1</v>
      </c>
    </row>
    <row r="5129" spans="7:21">
      <c r="G5129">
        <f t="shared" ref="G5129:G5192" si="730">G5128+$F$2</f>
        <v>51.269999999998369</v>
      </c>
      <c r="H5129">
        <f t="shared" ref="H5129:H5192" si="731">H5128</f>
        <v>198000</v>
      </c>
      <c r="I5129" s="2">
        <f>MIN(MainSheet!$C$10/MainSheet!$C$9,MainSheet!$K$9*60)</f>
        <v>660</v>
      </c>
      <c r="J5129" s="1">
        <f>IF(G5129&gt;MainSheet!$C$11,IF(J5128&gt;=0.999,1,(G5129-MainSheet!$C$11)*I5129/$B$2/60),0)</f>
        <v>1</v>
      </c>
      <c r="K5129" s="1">
        <f>IF(G5129&gt;MainSheet!$C$11+$B$6,IF(K5128&gt;=0.999,1,(G5129-MainSheet!$C$11-$B$6)*I5129/$C$2/60),0)</f>
        <v>1</v>
      </c>
      <c r="L5129" s="1">
        <f>IF(G5129&gt;MainSheet!$C$11+$B$6+$C$6,IF(L5128&gt;=0.999,1,(G5129-MainSheet!$C$11-$B$6-$C$6)*I5129/$D$2/60),0)</f>
        <v>1</v>
      </c>
      <c r="M5129">
        <f t="shared" ref="M5129:M5192" si="732">(J5129*$B$2+K5129*$C$2+L5129*$D$2)/SUM($B$2:$D$2)</f>
        <v>1</v>
      </c>
      <c r="N5129" s="2">
        <f t="shared" ref="N5129:N5192" si="733">IF(J5129&gt;=0.01,((1-J5129)*B$3+B$4*(J5129)),0)</f>
        <v>3721.0526315789471</v>
      </c>
      <c r="O5129">
        <f t="shared" si="729"/>
        <v>977.02127659574455</v>
      </c>
      <c r="P5129">
        <f t="shared" si="728"/>
        <v>192000</v>
      </c>
      <c r="Q5129" s="2">
        <f t="shared" ref="Q5129:Q5192" si="734">SUM(N5129:P5129)</f>
        <v>196698.0739081747</v>
      </c>
      <c r="R5129">
        <f>Q5129/MainSheet!$C$8*(G5129-G5128)+R5128</f>
        <v>8433.1597843014843</v>
      </c>
      <c r="S5129">
        <f t="shared" ref="S5129:S5192" si="735">Q5129*$F$2/60+S5128</f>
        <v>136105.77659392043</v>
      </c>
      <c r="T5129">
        <f t="shared" si="727"/>
        <v>51.269999999998369</v>
      </c>
      <c r="U5129" s="1">
        <f>Q5129/MainSheet!$C$22</f>
        <v>1</v>
      </c>
    </row>
    <row r="5130" spans="7:21">
      <c r="G5130">
        <f t="shared" si="730"/>
        <v>51.279999999998367</v>
      </c>
      <c r="H5130">
        <f t="shared" si="731"/>
        <v>198000</v>
      </c>
      <c r="I5130" s="2">
        <f>MIN(MainSheet!$C$10/MainSheet!$C$9,MainSheet!$K$9*60)</f>
        <v>660</v>
      </c>
      <c r="J5130" s="1">
        <f>IF(G5130&gt;MainSheet!$C$11,IF(J5129&gt;=0.999,1,(G5130-MainSheet!$C$11)*I5130/$B$2/60),0)</f>
        <v>1</v>
      </c>
      <c r="K5130" s="1">
        <f>IF(G5130&gt;MainSheet!$C$11+$B$6,IF(K5129&gt;=0.999,1,(G5130-MainSheet!$C$11-$B$6)*I5130/$C$2/60),0)</f>
        <v>1</v>
      </c>
      <c r="L5130" s="1">
        <f>IF(G5130&gt;MainSheet!$C$11+$B$6+$C$6,IF(L5129&gt;=0.999,1,(G5130-MainSheet!$C$11-$B$6-$C$6)*I5130/$D$2/60),0)</f>
        <v>1</v>
      </c>
      <c r="M5130">
        <f t="shared" si="732"/>
        <v>1</v>
      </c>
      <c r="N5130" s="2">
        <f t="shared" si="733"/>
        <v>3721.0526315789471</v>
      </c>
      <c r="O5130">
        <f t="shared" si="729"/>
        <v>977.02127659574455</v>
      </c>
      <c r="P5130">
        <f t="shared" si="728"/>
        <v>192000</v>
      </c>
      <c r="Q5130" s="2">
        <f t="shared" si="734"/>
        <v>196698.0739081747</v>
      </c>
      <c r="R5130">
        <f>Q5130/MainSheet!$C$8*(G5130-G5129)+R5129</f>
        <v>8435.191030792319</v>
      </c>
      <c r="S5130">
        <f t="shared" si="735"/>
        <v>136138.55960623844</v>
      </c>
      <c r="T5130">
        <f t="shared" si="727"/>
        <v>51.279999999998367</v>
      </c>
      <c r="U5130" s="1">
        <f>Q5130/MainSheet!$C$22</f>
        <v>1</v>
      </c>
    </row>
    <row r="5131" spans="7:21">
      <c r="G5131">
        <f t="shared" si="730"/>
        <v>51.289999999998365</v>
      </c>
      <c r="H5131">
        <f t="shared" si="731"/>
        <v>198000</v>
      </c>
      <c r="I5131" s="2">
        <f>MIN(MainSheet!$C$10/MainSheet!$C$9,MainSheet!$K$9*60)</f>
        <v>660</v>
      </c>
      <c r="J5131" s="1">
        <f>IF(G5131&gt;MainSheet!$C$11,IF(J5130&gt;=0.999,1,(G5131-MainSheet!$C$11)*I5131/$B$2/60),0)</f>
        <v>1</v>
      </c>
      <c r="K5131" s="1">
        <f>IF(G5131&gt;MainSheet!$C$11+$B$6,IF(K5130&gt;=0.999,1,(G5131-MainSheet!$C$11-$B$6)*I5131/$C$2/60),0)</f>
        <v>1</v>
      </c>
      <c r="L5131" s="1">
        <f>IF(G5131&gt;MainSheet!$C$11+$B$6+$C$6,IF(L5130&gt;=0.999,1,(G5131-MainSheet!$C$11-$B$6-$C$6)*I5131/$D$2/60),0)</f>
        <v>1</v>
      </c>
      <c r="M5131">
        <f t="shared" si="732"/>
        <v>1</v>
      </c>
      <c r="N5131" s="2">
        <f t="shared" si="733"/>
        <v>3721.0526315789471</v>
      </c>
      <c r="O5131">
        <f t="shared" si="729"/>
        <v>977.02127659574455</v>
      </c>
      <c r="P5131">
        <f t="shared" si="728"/>
        <v>192000</v>
      </c>
      <c r="Q5131" s="2">
        <f t="shared" si="734"/>
        <v>196698.0739081747</v>
      </c>
      <c r="R5131">
        <f>Q5131/MainSheet!$C$8*(G5131-G5130)+R5130</f>
        <v>8437.2222772831537</v>
      </c>
      <c r="S5131">
        <f t="shared" si="735"/>
        <v>136171.34261855646</v>
      </c>
      <c r="T5131">
        <f t="shared" si="727"/>
        <v>51.289999999998365</v>
      </c>
      <c r="U5131" s="1">
        <f>Q5131/MainSheet!$C$22</f>
        <v>1</v>
      </c>
    </row>
    <row r="5132" spans="7:21">
      <c r="G5132">
        <f t="shared" si="730"/>
        <v>51.299999999998363</v>
      </c>
      <c r="H5132">
        <f t="shared" si="731"/>
        <v>198000</v>
      </c>
      <c r="I5132" s="2">
        <f>MIN(MainSheet!$C$10/MainSheet!$C$9,MainSheet!$K$9*60)</f>
        <v>660</v>
      </c>
      <c r="J5132" s="1">
        <f>IF(G5132&gt;MainSheet!$C$11,IF(J5131&gt;=0.999,1,(G5132-MainSheet!$C$11)*I5132/$B$2/60),0)</f>
        <v>1</v>
      </c>
      <c r="K5132" s="1">
        <f>IF(G5132&gt;MainSheet!$C$11+$B$6,IF(K5131&gt;=0.999,1,(G5132-MainSheet!$C$11-$B$6)*I5132/$C$2/60),0)</f>
        <v>1</v>
      </c>
      <c r="L5132" s="1">
        <f>IF(G5132&gt;MainSheet!$C$11+$B$6+$C$6,IF(L5131&gt;=0.999,1,(G5132-MainSheet!$C$11-$B$6-$C$6)*I5132/$D$2/60),0)</f>
        <v>1</v>
      </c>
      <c r="M5132">
        <f t="shared" si="732"/>
        <v>1</v>
      </c>
      <c r="N5132" s="2">
        <f t="shared" si="733"/>
        <v>3721.0526315789471</v>
      </c>
      <c r="O5132">
        <f t="shared" si="729"/>
        <v>977.02127659574455</v>
      </c>
      <c r="P5132">
        <f t="shared" si="728"/>
        <v>192000</v>
      </c>
      <c r="Q5132" s="2">
        <f t="shared" si="734"/>
        <v>196698.0739081747</v>
      </c>
      <c r="R5132">
        <f>Q5132/MainSheet!$C$8*(G5132-G5131)+R5131</f>
        <v>8439.2535237739885</v>
      </c>
      <c r="S5132">
        <f t="shared" si="735"/>
        <v>136204.12563087448</v>
      </c>
      <c r="T5132">
        <f t="shared" si="727"/>
        <v>51.299999999998363</v>
      </c>
      <c r="U5132" s="1">
        <f>Q5132/MainSheet!$C$22</f>
        <v>1</v>
      </c>
    </row>
    <row r="5133" spans="7:21">
      <c r="G5133">
        <f t="shared" si="730"/>
        <v>51.309999999998361</v>
      </c>
      <c r="H5133">
        <f t="shared" si="731"/>
        <v>198000</v>
      </c>
      <c r="I5133" s="2">
        <f>MIN(MainSheet!$C$10/MainSheet!$C$9,MainSheet!$K$9*60)</f>
        <v>660</v>
      </c>
      <c r="J5133" s="1">
        <f>IF(G5133&gt;MainSheet!$C$11,IF(J5132&gt;=0.999,1,(G5133-MainSheet!$C$11)*I5133/$B$2/60),0)</f>
        <v>1</v>
      </c>
      <c r="K5133" s="1">
        <f>IF(G5133&gt;MainSheet!$C$11+$B$6,IF(K5132&gt;=0.999,1,(G5133-MainSheet!$C$11-$B$6)*I5133/$C$2/60),0)</f>
        <v>1</v>
      </c>
      <c r="L5133" s="1">
        <f>IF(G5133&gt;MainSheet!$C$11+$B$6+$C$6,IF(L5132&gt;=0.999,1,(G5133-MainSheet!$C$11-$B$6-$C$6)*I5133/$D$2/60),0)</f>
        <v>1</v>
      </c>
      <c r="M5133">
        <f t="shared" si="732"/>
        <v>1</v>
      </c>
      <c r="N5133" s="2">
        <f t="shared" si="733"/>
        <v>3721.0526315789471</v>
      </c>
      <c r="O5133">
        <f t="shared" si="729"/>
        <v>977.02127659574455</v>
      </c>
      <c r="P5133">
        <f t="shared" si="728"/>
        <v>192000</v>
      </c>
      <c r="Q5133" s="2">
        <f t="shared" si="734"/>
        <v>196698.0739081747</v>
      </c>
      <c r="R5133">
        <f>Q5133/MainSheet!$C$8*(G5133-G5132)+R5132</f>
        <v>8441.2847702648232</v>
      </c>
      <c r="S5133">
        <f t="shared" si="735"/>
        <v>136236.9086431925</v>
      </c>
      <c r="T5133">
        <f t="shared" si="727"/>
        <v>51.309999999998361</v>
      </c>
      <c r="U5133" s="1">
        <f>Q5133/MainSheet!$C$22</f>
        <v>1</v>
      </c>
    </row>
    <row r="5134" spans="7:21">
      <c r="G5134">
        <f t="shared" si="730"/>
        <v>51.319999999998359</v>
      </c>
      <c r="H5134">
        <f t="shared" si="731"/>
        <v>198000</v>
      </c>
      <c r="I5134" s="2">
        <f>MIN(MainSheet!$C$10/MainSheet!$C$9,MainSheet!$K$9*60)</f>
        <v>660</v>
      </c>
      <c r="J5134" s="1">
        <f>IF(G5134&gt;MainSheet!$C$11,IF(J5133&gt;=0.999,1,(G5134-MainSheet!$C$11)*I5134/$B$2/60),0)</f>
        <v>1</v>
      </c>
      <c r="K5134" s="1">
        <f>IF(G5134&gt;MainSheet!$C$11+$B$6,IF(K5133&gt;=0.999,1,(G5134-MainSheet!$C$11-$B$6)*I5134/$C$2/60),0)</f>
        <v>1</v>
      </c>
      <c r="L5134" s="1">
        <f>IF(G5134&gt;MainSheet!$C$11+$B$6+$C$6,IF(L5133&gt;=0.999,1,(G5134-MainSheet!$C$11-$B$6-$C$6)*I5134/$D$2/60),0)</f>
        <v>1</v>
      </c>
      <c r="M5134">
        <f t="shared" si="732"/>
        <v>1</v>
      </c>
      <c r="N5134" s="2">
        <f t="shared" si="733"/>
        <v>3721.0526315789471</v>
      </c>
      <c r="O5134">
        <f t="shared" si="729"/>
        <v>977.02127659574455</v>
      </c>
      <c r="P5134">
        <f t="shared" si="728"/>
        <v>192000</v>
      </c>
      <c r="Q5134" s="2">
        <f t="shared" si="734"/>
        <v>196698.0739081747</v>
      </c>
      <c r="R5134">
        <f>Q5134/MainSheet!$C$8*(G5134-G5133)+R5133</f>
        <v>8443.316016755658</v>
      </c>
      <c r="S5134">
        <f t="shared" si="735"/>
        <v>136269.69165551051</v>
      </c>
      <c r="T5134">
        <f t="shared" si="727"/>
        <v>51.319999999998359</v>
      </c>
      <c r="U5134" s="1">
        <f>Q5134/MainSheet!$C$22</f>
        <v>1</v>
      </c>
    </row>
    <row r="5135" spans="7:21">
      <c r="G5135">
        <f t="shared" si="730"/>
        <v>51.329999999998357</v>
      </c>
      <c r="H5135">
        <f t="shared" si="731"/>
        <v>198000</v>
      </c>
      <c r="I5135" s="2">
        <f>MIN(MainSheet!$C$10/MainSheet!$C$9,MainSheet!$K$9*60)</f>
        <v>660</v>
      </c>
      <c r="J5135" s="1">
        <f>IF(G5135&gt;MainSheet!$C$11,IF(J5134&gt;=0.999,1,(G5135-MainSheet!$C$11)*I5135/$B$2/60),0)</f>
        <v>1</v>
      </c>
      <c r="K5135" s="1">
        <f>IF(G5135&gt;MainSheet!$C$11+$B$6,IF(K5134&gt;=0.999,1,(G5135-MainSheet!$C$11-$B$6)*I5135/$C$2/60),0)</f>
        <v>1</v>
      </c>
      <c r="L5135" s="1">
        <f>IF(G5135&gt;MainSheet!$C$11+$B$6+$C$6,IF(L5134&gt;=0.999,1,(G5135-MainSheet!$C$11-$B$6-$C$6)*I5135/$D$2/60),0)</f>
        <v>1</v>
      </c>
      <c r="M5135">
        <f t="shared" si="732"/>
        <v>1</v>
      </c>
      <c r="N5135" s="2">
        <f t="shared" si="733"/>
        <v>3721.0526315789471</v>
      </c>
      <c r="O5135">
        <f t="shared" si="729"/>
        <v>977.02127659574455</v>
      </c>
      <c r="P5135">
        <f t="shared" si="728"/>
        <v>192000</v>
      </c>
      <c r="Q5135" s="2">
        <f t="shared" si="734"/>
        <v>196698.0739081747</v>
      </c>
      <c r="R5135">
        <f>Q5135/MainSheet!$C$8*(G5135-G5134)+R5134</f>
        <v>8445.3472632464927</v>
      </c>
      <c r="S5135">
        <f t="shared" si="735"/>
        <v>136302.47466782853</v>
      </c>
      <c r="T5135">
        <f t="shared" si="727"/>
        <v>51.329999999998357</v>
      </c>
      <c r="U5135" s="1">
        <f>Q5135/MainSheet!$C$22</f>
        <v>1</v>
      </c>
    </row>
    <row r="5136" spans="7:21">
      <c r="G5136">
        <f t="shared" si="730"/>
        <v>51.339999999998355</v>
      </c>
      <c r="H5136">
        <f t="shared" si="731"/>
        <v>198000</v>
      </c>
      <c r="I5136" s="2">
        <f>MIN(MainSheet!$C$10/MainSheet!$C$9,MainSheet!$K$9*60)</f>
        <v>660</v>
      </c>
      <c r="J5136" s="1">
        <f>IF(G5136&gt;MainSheet!$C$11,IF(J5135&gt;=0.999,1,(G5136-MainSheet!$C$11)*I5136/$B$2/60),0)</f>
        <v>1</v>
      </c>
      <c r="K5136" s="1">
        <f>IF(G5136&gt;MainSheet!$C$11+$B$6,IF(K5135&gt;=0.999,1,(G5136-MainSheet!$C$11-$B$6)*I5136/$C$2/60),0)</f>
        <v>1</v>
      </c>
      <c r="L5136" s="1">
        <f>IF(G5136&gt;MainSheet!$C$11+$B$6+$C$6,IF(L5135&gt;=0.999,1,(G5136-MainSheet!$C$11-$B$6-$C$6)*I5136/$D$2/60),0)</f>
        <v>1</v>
      </c>
      <c r="M5136">
        <f t="shared" si="732"/>
        <v>1</v>
      </c>
      <c r="N5136" s="2">
        <f t="shared" si="733"/>
        <v>3721.0526315789471</v>
      </c>
      <c r="O5136">
        <f t="shared" si="729"/>
        <v>977.02127659574455</v>
      </c>
      <c r="P5136">
        <f t="shared" si="728"/>
        <v>192000</v>
      </c>
      <c r="Q5136" s="2">
        <f t="shared" si="734"/>
        <v>196698.0739081747</v>
      </c>
      <c r="R5136">
        <f>Q5136/MainSheet!$C$8*(G5136-G5135)+R5135</f>
        <v>8447.3785097373275</v>
      </c>
      <c r="S5136">
        <f t="shared" si="735"/>
        <v>136335.25768014655</v>
      </c>
      <c r="T5136">
        <f t="shared" si="727"/>
        <v>51.339999999998355</v>
      </c>
      <c r="U5136" s="1">
        <f>Q5136/MainSheet!$C$22</f>
        <v>1</v>
      </c>
    </row>
    <row r="5137" spans="7:21">
      <c r="G5137">
        <f t="shared" si="730"/>
        <v>51.349999999998353</v>
      </c>
      <c r="H5137">
        <f t="shared" si="731"/>
        <v>198000</v>
      </c>
      <c r="I5137" s="2">
        <f>MIN(MainSheet!$C$10/MainSheet!$C$9,MainSheet!$K$9*60)</f>
        <v>660</v>
      </c>
      <c r="J5137" s="1">
        <f>IF(G5137&gt;MainSheet!$C$11,IF(J5136&gt;=0.999,1,(G5137-MainSheet!$C$11)*I5137/$B$2/60),0)</f>
        <v>1</v>
      </c>
      <c r="K5137" s="1">
        <f>IF(G5137&gt;MainSheet!$C$11+$B$6,IF(K5136&gt;=0.999,1,(G5137-MainSheet!$C$11-$B$6)*I5137/$C$2/60),0)</f>
        <v>1</v>
      </c>
      <c r="L5137" s="1">
        <f>IF(G5137&gt;MainSheet!$C$11+$B$6+$C$6,IF(L5136&gt;=0.999,1,(G5137-MainSheet!$C$11-$B$6-$C$6)*I5137/$D$2/60),0)</f>
        <v>1</v>
      </c>
      <c r="M5137">
        <f t="shared" si="732"/>
        <v>1</v>
      </c>
      <c r="N5137" s="2">
        <f t="shared" si="733"/>
        <v>3721.0526315789471</v>
      </c>
      <c r="O5137">
        <f t="shared" si="729"/>
        <v>977.02127659574455</v>
      </c>
      <c r="P5137">
        <f t="shared" si="728"/>
        <v>192000</v>
      </c>
      <c r="Q5137" s="2">
        <f t="shared" si="734"/>
        <v>196698.0739081747</v>
      </c>
      <c r="R5137">
        <f>Q5137/MainSheet!$C$8*(G5137-G5136)+R5136</f>
        <v>8449.4097562281622</v>
      </c>
      <c r="S5137">
        <f t="shared" si="735"/>
        <v>136368.04069246456</v>
      </c>
      <c r="T5137">
        <f t="shared" si="727"/>
        <v>51.349999999998353</v>
      </c>
      <c r="U5137" s="1">
        <f>Q5137/MainSheet!$C$22</f>
        <v>1</v>
      </c>
    </row>
    <row r="5138" spans="7:21">
      <c r="G5138">
        <f t="shared" si="730"/>
        <v>51.359999999998351</v>
      </c>
      <c r="H5138">
        <f t="shared" si="731"/>
        <v>198000</v>
      </c>
      <c r="I5138" s="2">
        <f>MIN(MainSheet!$C$10/MainSheet!$C$9,MainSheet!$K$9*60)</f>
        <v>660</v>
      </c>
      <c r="J5138" s="1">
        <f>IF(G5138&gt;MainSheet!$C$11,IF(J5137&gt;=0.999,1,(G5138-MainSheet!$C$11)*I5138/$B$2/60),0)</f>
        <v>1</v>
      </c>
      <c r="K5138" s="1">
        <f>IF(G5138&gt;MainSheet!$C$11+$B$6,IF(K5137&gt;=0.999,1,(G5138-MainSheet!$C$11-$B$6)*I5138/$C$2/60),0)</f>
        <v>1</v>
      </c>
      <c r="L5138" s="1">
        <f>IF(G5138&gt;MainSheet!$C$11+$B$6+$C$6,IF(L5137&gt;=0.999,1,(G5138-MainSheet!$C$11-$B$6-$C$6)*I5138/$D$2/60),0)</f>
        <v>1</v>
      </c>
      <c r="M5138">
        <f t="shared" si="732"/>
        <v>1</v>
      </c>
      <c r="N5138" s="2">
        <f t="shared" si="733"/>
        <v>3721.0526315789471</v>
      </c>
      <c r="O5138">
        <f t="shared" si="729"/>
        <v>977.02127659574455</v>
      </c>
      <c r="P5138">
        <f t="shared" si="728"/>
        <v>192000</v>
      </c>
      <c r="Q5138" s="2">
        <f t="shared" si="734"/>
        <v>196698.0739081747</v>
      </c>
      <c r="R5138">
        <f>Q5138/MainSheet!$C$8*(G5138-G5137)+R5137</f>
        <v>8451.441002718997</v>
      </c>
      <c r="S5138">
        <f t="shared" si="735"/>
        <v>136400.82370478258</v>
      </c>
      <c r="T5138">
        <f t="shared" si="727"/>
        <v>51.359999999998351</v>
      </c>
      <c r="U5138" s="1">
        <f>Q5138/MainSheet!$C$22</f>
        <v>1</v>
      </c>
    </row>
    <row r="5139" spans="7:21">
      <c r="G5139">
        <f t="shared" si="730"/>
        <v>51.369999999998349</v>
      </c>
      <c r="H5139">
        <f t="shared" si="731"/>
        <v>198000</v>
      </c>
      <c r="I5139" s="2">
        <f>MIN(MainSheet!$C$10/MainSheet!$C$9,MainSheet!$K$9*60)</f>
        <v>660</v>
      </c>
      <c r="J5139" s="1">
        <f>IF(G5139&gt;MainSheet!$C$11,IF(J5138&gt;=0.999,1,(G5139-MainSheet!$C$11)*I5139/$B$2/60),0)</f>
        <v>1</v>
      </c>
      <c r="K5139" s="1">
        <f>IF(G5139&gt;MainSheet!$C$11+$B$6,IF(K5138&gt;=0.999,1,(G5139-MainSheet!$C$11-$B$6)*I5139/$C$2/60),0)</f>
        <v>1</v>
      </c>
      <c r="L5139" s="1">
        <f>IF(G5139&gt;MainSheet!$C$11+$B$6+$C$6,IF(L5138&gt;=0.999,1,(G5139-MainSheet!$C$11-$B$6-$C$6)*I5139/$D$2/60),0)</f>
        <v>1</v>
      </c>
      <c r="M5139">
        <f t="shared" si="732"/>
        <v>1</v>
      </c>
      <c r="N5139" s="2">
        <f t="shared" si="733"/>
        <v>3721.0526315789471</v>
      </c>
      <c r="O5139">
        <f t="shared" si="729"/>
        <v>977.02127659574455</v>
      </c>
      <c r="P5139">
        <f t="shared" si="728"/>
        <v>192000</v>
      </c>
      <c r="Q5139" s="2">
        <f t="shared" si="734"/>
        <v>196698.0739081747</v>
      </c>
      <c r="R5139">
        <f>Q5139/MainSheet!$C$8*(G5139-G5138)+R5138</f>
        <v>8453.4722492098317</v>
      </c>
      <c r="S5139">
        <f t="shared" si="735"/>
        <v>136433.6067171006</v>
      </c>
      <c r="T5139">
        <f t="shared" si="727"/>
        <v>51.369999999998349</v>
      </c>
      <c r="U5139" s="1">
        <f>Q5139/MainSheet!$C$22</f>
        <v>1</v>
      </c>
    </row>
    <row r="5140" spans="7:21">
      <c r="G5140">
        <f t="shared" si="730"/>
        <v>51.379999999998347</v>
      </c>
      <c r="H5140">
        <f t="shared" si="731"/>
        <v>198000</v>
      </c>
      <c r="I5140" s="2">
        <f>MIN(MainSheet!$C$10/MainSheet!$C$9,MainSheet!$K$9*60)</f>
        <v>660</v>
      </c>
      <c r="J5140" s="1">
        <f>IF(G5140&gt;MainSheet!$C$11,IF(J5139&gt;=0.999,1,(G5140-MainSheet!$C$11)*I5140/$B$2/60),0)</f>
        <v>1</v>
      </c>
      <c r="K5140" s="1">
        <f>IF(G5140&gt;MainSheet!$C$11+$B$6,IF(K5139&gt;=0.999,1,(G5140-MainSheet!$C$11-$B$6)*I5140/$C$2/60),0)</f>
        <v>1</v>
      </c>
      <c r="L5140" s="1">
        <f>IF(G5140&gt;MainSheet!$C$11+$B$6+$C$6,IF(L5139&gt;=0.999,1,(G5140-MainSheet!$C$11-$B$6-$C$6)*I5140/$D$2/60),0)</f>
        <v>1</v>
      </c>
      <c r="M5140">
        <f t="shared" si="732"/>
        <v>1</v>
      </c>
      <c r="N5140" s="2">
        <f t="shared" si="733"/>
        <v>3721.0526315789471</v>
      </c>
      <c r="O5140">
        <f t="shared" si="729"/>
        <v>977.02127659574455</v>
      </c>
      <c r="P5140">
        <f t="shared" si="728"/>
        <v>192000</v>
      </c>
      <c r="Q5140" s="2">
        <f t="shared" si="734"/>
        <v>196698.0739081747</v>
      </c>
      <c r="R5140">
        <f>Q5140/MainSheet!$C$8*(G5140-G5139)+R5139</f>
        <v>8455.5034957006665</v>
      </c>
      <c r="S5140">
        <f t="shared" si="735"/>
        <v>136466.38972941862</v>
      </c>
      <c r="T5140">
        <f t="shared" si="727"/>
        <v>51.379999999998347</v>
      </c>
      <c r="U5140" s="1">
        <f>Q5140/MainSheet!$C$22</f>
        <v>1</v>
      </c>
    </row>
    <row r="5141" spans="7:21">
      <c r="G5141">
        <f t="shared" si="730"/>
        <v>51.389999999998345</v>
      </c>
      <c r="H5141">
        <f t="shared" si="731"/>
        <v>198000</v>
      </c>
      <c r="I5141" s="2">
        <f>MIN(MainSheet!$C$10/MainSheet!$C$9,MainSheet!$K$9*60)</f>
        <v>660</v>
      </c>
      <c r="J5141" s="1">
        <f>IF(G5141&gt;MainSheet!$C$11,IF(J5140&gt;=0.999,1,(G5141-MainSheet!$C$11)*I5141/$B$2/60),0)</f>
        <v>1</v>
      </c>
      <c r="K5141" s="1">
        <f>IF(G5141&gt;MainSheet!$C$11+$B$6,IF(K5140&gt;=0.999,1,(G5141-MainSheet!$C$11-$B$6)*I5141/$C$2/60),0)</f>
        <v>1</v>
      </c>
      <c r="L5141" s="1">
        <f>IF(G5141&gt;MainSheet!$C$11+$B$6+$C$6,IF(L5140&gt;=0.999,1,(G5141-MainSheet!$C$11-$B$6-$C$6)*I5141/$D$2/60),0)</f>
        <v>1</v>
      </c>
      <c r="M5141">
        <f t="shared" si="732"/>
        <v>1</v>
      </c>
      <c r="N5141" s="2">
        <f t="shared" si="733"/>
        <v>3721.0526315789471</v>
      </c>
      <c r="O5141">
        <f t="shared" si="729"/>
        <v>977.02127659574455</v>
      </c>
      <c r="P5141">
        <f t="shared" si="728"/>
        <v>192000</v>
      </c>
      <c r="Q5141" s="2">
        <f t="shared" si="734"/>
        <v>196698.0739081747</v>
      </c>
      <c r="R5141">
        <f>Q5141/MainSheet!$C$8*(G5141-G5140)+R5140</f>
        <v>8457.5347421915012</v>
      </c>
      <c r="S5141">
        <f t="shared" si="735"/>
        <v>136499.17274173663</v>
      </c>
      <c r="T5141">
        <f t="shared" si="727"/>
        <v>51.389999999998345</v>
      </c>
      <c r="U5141" s="1">
        <f>Q5141/MainSheet!$C$22</f>
        <v>1</v>
      </c>
    </row>
    <row r="5142" spans="7:21">
      <c r="G5142">
        <f t="shared" si="730"/>
        <v>51.399999999998343</v>
      </c>
      <c r="H5142">
        <f t="shared" si="731"/>
        <v>198000</v>
      </c>
      <c r="I5142" s="2">
        <f>MIN(MainSheet!$C$10/MainSheet!$C$9,MainSheet!$K$9*60)</f>
        <v>660</v>
      </c>
      <c r="J5142" s="1">
        <f>IF(G5142&gt;MainSheet!$C$11,IF(J5141&gt;=0.999,1,(G5142-MainSheet!$C$11)*I5142/$B$2/60),0)</f>
        <v>1</v>
      </c>
      <c r="K5142" s="1">
        <f>IF(G5142&gt;MainSheet!$C$11+$B$6,IF(K5141&gt;=0.999,1,(G5142-MainSheet!$C$11-$B$6)*I5142/$C$2/60),0)</f>
        <v>1</v>
      </c>
      <c r="L5142" s="1">
        <f>IF(G5142&gt;MainSheet!$C$11+$B$6+$C$6,IF(L5141&gt;=0.999,1,(G5142-MainSheet!$C$11-$B$6-$C$6)*I5142/$D$2/60),0)</f>
        <v>1</v>
      </c>
      <c r="M5142">
        <f t="shared" si="732"/>
        <v>1</v>
      </c>
      <c r="N5142" s="2">
        <f t="shared" si="733"/>
        <v>3721.0526315789471</v>
      </c>
      <c r="O5142">
        <f t="shared" si="729"/>
        <v>977.02127659574455</v>
      </c>
      <c r="P5142">
        <f t="shared" si="728"/>
        <v>192000</v>
      </c>
      <c r="Q5142" s="2">
        <f t="shared" si="734"/>
        <v>196698.0739081747</v>
      </c>
      <c r="R5142">
        <f>Q5142/MainSheet!$C$8*(G5142-G5141)+R5141</f>
        <v>8459.565988682336</v>
      </c>
      <c r="S5142">
        <f t="shared" si="735"/>
        <v>136531.95575405465</v>
      </c>
      <c r="T5142">
        <f t="shared" si="727"/>
        <v>51.399999999998343</v>
      </c>
      <c r="U5142" s="1">
        <f>Q5142/MainSheet!$C$22</f>
        <v>1</v>
      </c>
    </row>
    <row r="5143" spans="7:21">
      <c r="G5143">
        <f t="shared" si="730"/>
        <v>51.409999999998341</v>
      </c>
      <c r="H5143">
        <f t="shared" si="731"/>
        <v>198000</v>
      </c>
      <c r="I5143" s="2">
        <f>MIN(MainSheet!$C$10/MainSheet!$C$9,MainSheet!$K$9*60)</f>
        <v>660</v>
      </c>
      <c r="J5143" s="1">
        <f>IF(G5143&gt;MainSheet!$C$11,IF(J5142&gt;=0.999,1,(G5143-MainSheet!$C$11)*I5143/$B$2/60),0)</f>
        <v>1</v>
      </c>
      <c r="K5143" s="1">
        <f>IF(G5143&gt;MainSheet!$C$11+$B$6,IF(K5142&gt;=0.999,1,(G5143-MainSheet!$C$11-$B$6)*I5143/$C$2/60),0)</f>
        <v>1</v>
      </c>
      <c r="L5143" s="1">
        <f>IF(G5143&gt;MainSheet!$C$11+$B$6+$C$6,IF(L5142&gt;=0.999,1,(G5143-MainSheet!$C$11-$B$6-$C$6)*I5143/$D$2/60),0)</f>
        <v>1</v>
      </c>
      <c r="M5143">
        <f t="shared" si="732"/>
        <v>1</v>
      </c>
      <c r="N5143" s="2">
        <f t="shared" si="733"/>
        <v>3721.0526315789471</v>
      </c>
      <c r="O5143">
        <f t="shared" si="729"/>
        <v>977.02127659574455</v>
      </c>
      <c r="P5143">
        <f t="shared" si="728"/>
        <v>192000</v>
      </c>
      <c r="Q5143" s="2">
        <f t="shared" si="734"/>
        <v>196698.0739081747</v>
      </c>
      <c r="R5143">
        <f>Q5143/MainSheet!$C$8*(G5143-G5142)+R5142</f>
        <v>8461.5972351731707</v>
      </c>
      <c r="S5143">
        <f t="shared" si="735"/>
        <v>136564.73876637267</v>
      </c>
      <c r="T5143">
        <f t="shared" si="727"/>
        <v>51.409999999998341</v>
      </c>
      <c r="U5143" s="1">
        <f>Q5143/MainSheet!$C$22</f>
        <v>1</v>
      </c>
    </row>
    <row r="5144" spans="7:21">
      <c r="G5144">
        <f t="shared" si="730"/>
        <v>51.419999999998339</v>
      </c>
      <c r="H5144">
        <f t="shared" si="731"/>
        <v>198000</v>
      </c>
      <c r="I5144" s="2">
        <f>MIN(MainSheet!$C$10/MainSheet!$C$9,MainSheet!$K$9*60)</f>
        <v>660</v>
      </c>
      <c r="J5144" s="1">
        <f>IF(G5144&gt;MainSheet!$C$11,IF(J5143&gt;=0.999,1,(G5144-MainSheet!$C$11)*I5144/$B$2/60),0)</f>
        <v>1</v>
      </c>
      <c r="K5144" s="1">
        <f>IF(G5144&gt;MainSheet!$C$11+$B$6,IF(K5143&gt;=0.999,1,(G5144-MainSheet!$C$11-$B$6)*I5144/$C$2/60),0)</f>
        <v>1</v>
      </c>
      <c r="L5144" s="1">
        <f>IF(G5144&gt;MainSheet!$C$11+$B$6+$C$6,IF(L5143&gt;=0.999,1,(G5144-MainSheet!$C$11-$B$6-$C$6)*I5144/$D$2/60),0)</f>
        <v>1</v>
      </c>
      <c r="M5144">
        <f t="shared" si="732"/>
        <v>1</v>
      </c>
      <c r="N5144" s="2">
        <f t="shared" si="733"/>
        <v>3721.0526315789471</v>
      </c>
      <c r="O5144">
        <f t="shared" si="729"/>
        <v>977.02127659574455</v>
      </c>
      <c r="P5144">
        <f t="shared" si="728"/>
        <v>192000</v>
      </c>
      <c r="Q5144" s="2">
        <f t="shared" si="734"/>
        <v>196698.0739081747</v>
      </c>
      <c r="R5144">
        <f>Q5144/MainSheet!$C$8*(G5144-G5143)+R5143</f>
        <v>8463.6284816640054</v>
      </c>
      <c r="S5144">
        <f t="shared" si="735"/>
        <v>136597.52177869069</v>
      </c>
      <c r="T5144">
        <f t="shared" si="727"/>
        <v>51.419999999998339</v>
      </c>
      <c r="U5144" s="1">
        <f>Q5144/MainSheet!$C$22</f>
        <v>1</v>
      </c>
    </row>
    <row r="5145" spans="7:21">
      <c r="G5145">
        <f t="shared" si="730"/>
        <v>51.429999999998337</v>
      </c>
      <c r="H5145">
        <f t="shared" si="731"/>
        <v>198000</v>
      </c>
      <c r="I5145" s="2">
        <f>MIN(MainSheet!$C$10/MainSheet!$C$9,MainSheet!$K$9*60)</f>
        <v>660</v>
      </c>
      <c r="J5145" s="1">
        <f>IF(G5145&gt;MainSheet!$C$11,IF(J5144&gt;=0.999,1,(G5145-MainSheet!$C$11)*I5145/$B$2/60),0)</f>
        <v>1</v>
      </c>
      <c r="K5145" s="1">
        <f>IF(G5145&gt;MainSheet!$C$11+$B$6,IF(K5144&gt;=0.999,1,(G5145-MainSheet!$C$11-$B$6)*I5145/$C$2/60),0)</f>
        <v>1</v>
      </c>
      <c r="L5145" s="1">
        <f>IF(G5145&gt;MainSheet!$C$11+$B$6+$C$6,IF(L5144&gt;=0.999,1,(G5145-MainSheet!$C$11-$B$6-$C$6)*I5145/$D$2/60),0)</f>
        <v>1</v>
      </c>
      <c r="M5145">
        <f t="shared" si="732"/>
        <v>1</v>
      </c>
      <c r="N5145" s="2">
        <f t="shared" si="733"/>
        <v>3721.0526315789471</v>
      </c>
      <c r="O5145">
        <f t="shared" si="729"/>
        <v>977.02127659574455</v>
      </c>
      <c r="P5145">
        <f t="shared" si="728"/>
        <v>192000</v>
      </c>
      <c r="Q5145" s="2">
        <f t="shared" si="734"/>
        <v>196698.0739081747</v>
      </c>
      <c r="R5145">
        <f>Q5145/MainSheet!$C$8*(G5145-G5144)+R5144</f>
        <v>8465.6597281548402</v>
      </c>
      <c r="S5145">
        <f t="shared" si="735"/>
        <v>136630.3047910087</v>
      </c>
      <c r="T5145">
        <f t="shared" si="727"/>
        <v>51.429999999998337</v>
      </c>
      <c r="U5145" s="1">
        <f>Q5145/MainSheet!$C$22</f>
        <v>1</v>
      </c>
    </row>
    <row r="5146" spans="7:21">
      <c r="G5146">
        <f t="shared" si="730"/>
        <v>51.439999999998335</v>
      </c>
      <c r="H5146">
        <f t="shared" si="731"/>
        <v>198000</v>
      </c>
      <c r="I5146" s="2">
        <f>MIN(MainSheet!$C$10/MainSheet!$C$9,MainSheet!$K$9*60)</f>
        <v>660</v>
      </c>
      <c r="J5146" s="1">
        <f>IF(G5146&gt;MainSheet!$C$11,IF(J5145&gt;=0.999,1,(G5146-MainSheet!$C$11)*I5146/$B$2/60),0)</f>
        <v>1</v>
      </c>
      <c r="K5146" s="1">
        <f>IF(G5146&gt;MainSheet!$C$11+$B$6,IF(K5145&gt;=0.999,1,(G5146-MainSheet!$C$11-$B$6)*I5146/$C$2/60),0)</f>
        <v>1</v>
      </c>
      <c r="L5146" s="1">
        <f>IF(G5146&gt;MainSheet!$C$11+$B$6+$C$6,IF(L5145&gt;=0.999,1,(G5146-MainSheet!$C$11-$B$6-$C$6)*I5146/$D$2/60),0)</f>
        <v>1</v>
      </c>
      <c r="M5146">
        <f t="shared" si="732"/>
        <v>1</v>
      </c>
      <c r="N5146" s="2">
        <f t="shared" si="733"/>
        <v>3721.0526315789471</v>
      </c>
      <c r="O5146">
        <f t="shared" si="729"/>
        <v>977.02127659574455</v>
      </c>
      <c r="P5146">
        <f t="shared" si="728"/>
        <v>192000</v>
      </c>
      <c r="Q5146" s="2">
        <f t="shared" si="734"/>
        <v>196698.0739081747</v>
      </c>
      <c r="R5146">
        <f>Q5146/MainSheet!$C$8*(G5146-G5145)+R5145</f>
        <v>8467.6909746456749</v>
      </c>
      <c r="S5146">
        <f t="shared" si="735"/>
        <v>136663.08780332672</v>
      </c>
      <c r="T5146">
        <f t="shared" si="727"/>
        <v>51.439999999998335</v>
      </c>
      <c r="U5146" s="1">
        <f>Q5146/MainSheet!$C$22</f>
        <v>1</v>
      </c>
    </row>
    <row r="5147" spans="7:21">
      <c r="G5147">
        <f t="shared" si="730"/>
        <v>51.449999999998333</v>
      </c>
      <c r="H5147">
        <f t="shared" si="731"/>
        <v>198000</v>
      </c>
      <c r="I5147" s="2">
        <f>MIN(MainSheet!$C$10/MainSheet!$C$9,MainSheet!$K$9*60)</f>
        <v>660</v>
      </c>
      <c r="J5147" s="1">
        <f>IF(G5147&gt;MainSheet!$C$11,IF(J5146&gt;=0.999,1,(G5147-MainSheet!$C$11)*I5147/$B$2/60),0)</f>
        <v>1</v>
      </c>
      <c r="K5147" s="1">
        <f>IF(G5147&gt;MainSheet!$C$11+$B$6,IF(K5146&gt;=0.999,1,(G5147-MainSheet!$C$11-$B$6)*I5147/$C$2/60),0)</f>
        <v>1</v>
      </c>
      <c r="L5147" s="1">
        <f>IF(G5147&gt;MainSheet!$C$11+$B$6+$C$6,IF(L5146&gt;=0.999,1,(G5147-MainSheet!$C$11-$B$6-$C$6)*I5147/$D$2/60),0)</f>
        <v>1</v>
      </c>
      <c r="M5147">
        <f t="shared" si="732"/>
        <v>1</v>
      </c>
      <c r="N5147" s="2">
        <f t="shared" si="733"/>
        <v>3721.0526315789471</v>
      </c>
      <c r="O5147">
        <f t="shared" si="729"/>
        <v>977.02127659574455</v>
      </c>
      <c r="P5147">
        <f t="shared" si="728"/>
        <v>192000</v>
      </c>
      <c r="Q5147" s="2">
        <f t="shared" si="734"/>
        <v>196698.0739081747</v>
      </c>
      <c r="R5147">
        <f>Q5147/MainSheet!$C$8*(G5147-G5146)+R5146</f>
        <v>8469.7222211365097</v>
      </c>
      <c r="S5147">
        <f t="shared" si="735"/>
        <v>136695.87081564474</v>
      </c>
      <c r="T5147">
        <f t="shared" si="727"/>
        <v>51.449999999998333</v>
      </c>
      <c r="U5147" s="1">
        <f>Q5147/MainSheet!$C$22</f>
        <v>1</v>
      </c>
    </row>
    <row r="5148" spans="7:21">
      <c r="G5148">
        <f t="shared" si="730"/>
        <v>51.459999999998331</v>
      </c>
      <c r="H5148">
        <f t="shared" si="731"/>
        <v>198000</v>
      </c>
      <c r="I5148" s="2">
        <f>MIN(MainSheet!$C$10/MainSheet!$C$9,MainSheet!$K$9*60)</f>
        <v>660</v>
      </c>
      <c r="J5148" s="1">
        <f>IF(G5148&gt;MainSheet!$C$11,IF(J5147&gt;=0.999,1,(G5148-MainSheet!$C$11)*I5148/$B$2/60),0)</f>
        <v>1</v>
      </c>
      <c r="K5148" s="1">
        <f>IF(G5148&gt;MainSheet!$C$11+$B$6,IF(K5147&gt;=0.999,1,(G5148-MainSheet!$C$11-$B$6)*I5148/$C$2/60),0)</f>
        <v>1</v>
      </c>
      <c r="L5148" s="1">
        <f>IF(G5148&gt;MainSheet!$C$11+$B$6+$C$6,IF(L5147&gt;=0.999,1,(G5148-MainSheet!$C$11-$B$6-$C$6)*I5148/$D$2/60),0)</f>
        <v>1</v>
      </c>
      <c r="M5148">
        <f t="shared" si="732"/>
        <v>1</v>
      </c>
      <c r="N5148" s="2">
        <f t="shared" si="733"/>
        <v>3721.0526315789471</v>
      </c>
      <c r="O5148">
        <f t="shared" si="729"/>
        <v>977.02127659574455</v>
      </c>
      <c r="P5148">
        <f t="shared" si="728"/>
        <v>192000</v>
      </c>
      <c r="Q5148" s="2">
        <f t="shared" si="734"/>
        <v>196698.0739081747</v>
      </c>
      <c r="R5148">
        <f>Q5148/MainSheet!$C$8*(G5148-G5147)+R5147</f>
        <v>8471.7534676273444</v>
      </c>
      <c r="S5148">
        <f t="shared" si="735"/>
        <v>136728.65382796276</v>
      </c>
      <c r="T5148">
        <f t="shared" si="727"/>
        <v>51.459999999998331</v>
      </c>
      <c r="U5148" s="1">
        <f>Q5148/MainSheet!$C$22</f>
        <v>1</v>
      </c>
    </row>
    <row r="5149" spans="7:21">
      <c r="G5149">
        <f t="shared" si="730"/>
        <v>51.469999999998329</v>
      </c>
      <c r="H5149">
        <f t="shared" si="731"/>
        <v>198000</v>
      </c>
      <c r="I5149" s="2">
        <f>MIN(MainSheet!$C$10/MainSheet!$C$9,MainSheet!$K$9*60)</f>
        <v>660</v>
      </c>
      <c r="J5149" s="1">
        <f>IF(G5149&gt;MainSheet!$C$11,IF(J5148&gt;=0.999,1,(G5149-MainSheet!$C$11)*I5149/$B$2/60),0)</f>
        <v>1</v>
      </c>
      <c r="K5149" s="1">
        <f>IF(G5149&gt;MainSheet!$C$11+$B$6,IF(K5148&gt;=0.999,1,(G5149-MainSheet!$C$11-$B$6)*I5149/$C$2/60),0)</f>
        <v>1</v>
      </c>
      <c r="L5149" s="1">
        <f>IF(G5149&gt;MainSheet!$C$11+$B$6+$C$6,IF(L5148&gt;=0.999,1,(G5149-MainSheet!$C$11-$B$6-$C$6)*I5149/$D$2/60),0)</f>
        <v>1</v>
      </c>
      <c r="M5149">
        <f t="shared" si="732"/>
        <v>1</v>
      </c>
      <c r="N5149" s="2">
        <f t="shared" si="733"/>
        <v>3721.0526315789471</v>
      </c>
      <c r="O5149">
        <f t="shared" si="729"/>
        <v>977.02127659574455</v>
      </c>
      <c r="P5149">
        <f t="shared" si="728"/>
        <v>192000</v>
      </c>
      <c r="Q5149" s="2">
        <f t="shared" si="734"/>
        <v>196698.0739081747</v>
      </c>
      <c r="R5149">
        <f>Q5149/MainSheet!$C$8*(G5149-G5148)+R5148</f>
        <v>8473.7847141181792</v>
      </c>
      <c r="S5149">
        <f t="shared" si="735"/>
        <v>136761.43684028077</v>
      </c>
      <c r="T5149">
        <f t="shared" si="727"/>
        <v>51.469999999998329</v>
      </c>
      <c r="U5149" s="1">
        <f>Q5149/MainSheet!$C$22</f>
        <v>1</v>
      </c>
    </row>
    <row r="5150" spans="7:21">
      <c r="G5150">
        <f t="shared" si="730"/>
        <v>51.479999999998327</v>
      </c>
      <c r="H5150">
        <f t="shared" si="731"/>
        <v>198000</v>
      </c>
      <c r="I5150" s="2">
        <f>MIN(MainSheet!$C$10/MainSheet!$C$9,MainSheet!$K$9*60)</f>
        <v>660</v>
      </c>
      <c r="J5150" s="1">
        <f>IF(G5150&gt;MainSheet!$C$11,IF(J5149&gt;=0.999,1,(G5150-MainSheet!$C$11)*I5150/$B$2/60),0)</f>
        <v>1</v>
      </c>
      <c r="K5150" s="1">
        <f>IF(G5150&gt;MainSheet!$C$11+$B$6,IF(K5149&gt;=0.999,1,(G5150-MainSheet!$C$11-$B$6)*I5150/$C$2/60),0)</f>
        <v>1</v>
      </c>
      <c r="L5150" s="1">
        <f>IF(G5150&gt;MainSheet!$C$11+$B$6+$C$6,IF(L5149&gt;=0.999,1,(G5150-MainSheet!$C$11-$B$6-$C$6)*I5150/$D$2/60),0)</f>
        <v>1</v>
      </c>
      <c r="M5150">
        <f t="shared" si="732"/>
        <v>1</v>
      </c>
      <c r="N5150" s="2">
        <f t="shared" si="733"/>
        <v>3721.0526315789471</v>
      </c>
      <c r="O5150">
        <f t="shared" si="729"/>
        <v>977.02127659574455</v>
      </c>
      <c r="P5150">
        <f t="shared" si="728"/>
        <v>192000</v>
      </c>
      <c r="Q5150" s="2">
        <f t="shared" si="734"/>
        <v>196698.0739081747</v>
      </c>
      <c r="R5150">
        <f>Q5150/MainSheet!$C$8*(G5150-G5149)+R5149</f>
        <v>8475.8159606090139</v>
      </c>
      <c r="S5150">
        <f t="shared" si="735"/>
        <v>136794.21985259879</v>
      </c>
      <c r="T5150">
        <f t="shared" si="727"/>
        <v>51.479999999998327</v>
      </c>
      <c r="U5150" s="1">
        <f>Q5150/MainSheet!$C$22</f>
        <v>1</v>
      </c>
    </row>
    <row r="5151" spans="7:21">
      <c r="G5151">
        <f t="shared" si="730"/>
        <v>51.489999999998325</v>
      </c>
      <c r="H5151">
        <f t="shared" si="731"/>
        <v>198000</v>
      </c>
      <c r="I5151" s="2">
        <f>MIN(MainSheet!$C$10/MainSheet!$C$9,MainSheet!$K$9*60)</f>
        <v>660</v>
      </c>
      <c r="J5151" s="1">
        <f>IF(G5151&gt;MainSheet!$C$11,IF(J5150&gt;=0.999,1,(G5151-MainSheet!$C$11)*I5151/$B$2/60),0)</f>
        <v>1</v>
      </c>
      <c r="K5151" s="1">
        <f>IF(G5151&gt;MainSheet!$C$11+$B$6,IF(K5150&gt;=0.999,1,(G5151-MainSheet!$C$11-$B$6)*I5151/$C$2/60),0)</f>
        <v>1</v>
      </c>
      <c r="L5151" s="1">
        <f>IF(G5151&gt;MainSheet!$C$11+$B$6+$C$6,IF(L5150&gt;=0.999,1,(G5151-MainSheet!$C$11-$B$6-$C$6)*I5151/$D$2/60),0)</f>
        <v>1</v>
      </c>
      <c r="M5151">
        <f t="shared" si="732"/>
        <v>1</v>
      </c>
      <c r="N5151" s="2">
        <f t="shared" si="733"/>
        <v>3721.0526315789471</v>
      </c>
      <c r="O5151">
        <f t="shared" si="729"/>
        <v>977.02127659574455</v>
      </c>
      <c r="P5151">
        <f t="shared" si="728"/>
        <v>192000</v>
      </c>
      <c r="Q5151" s="2">
        <f t="shared" si="734"/>
        <v>196698.0739081747</v>
      </c>
      <c r="R5151">
        <f>Q5151/MainSheet!$C$8*(G5151-G5150)+R5150</f>
        <v>8477.8472070998487</v>
      </c>
      <c r="S5151">
        <f t="shared" si="735"/>
        <v>136827.00286491681</v>
      </c>
      <c r="T5151">
        <f t="shared" si="727"/>
        <v>51.489999999998325</v>
      </c>
      <c r="U5151" s="1">
        <f>Q5151/MainSheet!$C$22</f>
        <v>1</v>
      </c>
    </row>
    <row r="5152" spans="7:21">
      <c r="G5152">
        <f t="shared" si="730"/>
        <v>51.499999999998323</v>
      </c>
      <c r="H5152">
        <f t="shared" si="731"/>
        <v>198000</v>
      </c>
      <c r="I5152" s="2">
        <f>MIN(MainSheet!$C$10/MainSheet!$C$9,MainSheet!$K$9*60)</f>
        <v>660</v>
      </c>
      <c r="J5152" s="1">
        <f>IF(G5152&gt;MainSheet!$C$11,IF(J5151&gt;=0.999,1,(G5152-MainSheet!$C$11)*I5152/$B$2/60),0)</f>
        <v>1</v>
      </c>
      <c r="K5152" s="1">
        <f>IF(G5152&gt;MainSheet!$C$11+$B$6,IF(K5151&gt;=0.999,1,(G5152-MainSheet!$C$11-$B$6)*I5152/$C$2/60),0)</f>
        <v>1</v>
      </c>
      <c r="L5152" s="1">
        <f>IF(G5152&gt;MainSheet!$C$11+$B$6+$C$6,IF(L5151&gt;=0.999,1,(G5152-MainSheet!$C$11-$B$6-$C$6)*I5152/$D$2/60),0)</f>
        <v>1</v>
      </c>
      <c r="M5152">
        <f t="shared" si="732"/>
        <v>1</v>
      </c>
      <c r="N5152" s="2">
        <f t="shared" si="733"/>
        <v>3721.0526315789471</v>
      </c>
      <c r="O5152">
        <f t="shared" si="729"/>
        <v>977.02127659574455</v>
      </c>
      <c r="P5152">
        <f t="shared" si="728"/>
        <v>192000</v>
      </c>
      <c r="Q5152" s="2">
        <f t="shared" si="734"/>
        <v>196698.0739081747</v>
      </c>
      <c r="R5152">
        <f>Q5152/MainSheet!$C$8*(G5152-G5151)+R5151</f>
        <v>8479.8784535906834</v>
      </c>
      <c r="S5152">
        <f t="shared" si="735"/>
        <v>136859.78587723483</v>
      </c>
      <c r="T5152">
        <f t="shared" si="727"/>
        <v>51.499999999998323</v>
      </c>
      <c r="U5152" s="1">
        <f>Q5152/MainSheet!$C$22</f>
        <v>1</v>
      </c>
    </row>
    <row r="5153" spans="7:21">
      <c r="G5153">
        <f t="shared" si="730"/>
        <v>51.509999999998321</v>
      </c>
      <c r="H5153">
        <f t="shared" si="731"/>
        <v>198000</v>
      </c>
      <c r="I5153" s="2">
        <f>MIN(MainSheet!$C$10/MainSheet!$C$9,MainSheet!$K$9*60)</f>
        <v>660</v>
      </c>
      <c r="J5153" s="1">
        <f>IF(G5153&gt;MainSheet!$C$11,IF(J5152&gt;=0.999,1,(G5153-MainSheet!$C$11)*I5153/$B$2/60),0)</f>
        <v>1</v>
      </c>
      <c r="K5153" s="1">
        <f>IF(G5153&gt;MainSheet!$C$11+$B$6,IF(K5152&gt;=0.999,1,(G5153-MainSheet!$C$11-$B$6)*I5153/$C$2/60),0)</f>
        <v>1</v>
      </c>
      <c r="L5153" s="1">
        <f>IF(G5153&gt;MainSheet!$C$11+$B$6+$C$6,IF(L5152&gt;=0.999,1,(G5153-MainSheet!$C$11-$B$6-$C$6)*I5153/$D$2/60),0)</f>
        <v>1</v>
      </c>
      <c r="M5153">
        <f t="shared" si="732"/>
        <v>1</v>
      </c>
      <c r="N5153" s="2">
        <f t="shared" si="733"/>
        <v>3721.0526315789471</v>
      </c>
      <c r="O5153">
        <f t="shared" si="729"/>
        <v>977.02127659574455</v>
      </c>
      <c r="P5153">
        <f t="shared" si="728"/>
        <v>192000</v>
      </c>
      <c r="Q5153" s="2">
        <f t="shared" si="734"/>
        <v>196698.0739081747</v>
      </c>
      <c r="R5153">
        <f>Q5153/MainSheet!$C$8*(G5153-G5152)+R5152</f>
        <v>8481.9097000815182</v>
      </c>
      <c r="S5153">
        <f t="shared" si="735"/>
        <v>136892.56888955284</v>
      </c>
      <c r="T5153">
        <f t="shared" si="727"/>
        <v>51.509999999998321</v>
      </c>
      <c r="U5153" s="1">
        <f>Q5153/MainSheet!$C$22</f>
        <v>1</v>
      </c>
    </row>
    <row r="5154" spans="7:21">
      <c r="G5154">
        <f t="shared" si="730"/>
        <v>51.519999999998319</v>
      </c>
      <c r="H5154">
        <f t="shared" si="731"/>
        <v>198000</v>
      </c>
      <c r="I5154" s="2">
        <f>MIN(MainSheet!$C$10/MainSheet!$C$9,MainSheet!$K$9*60)</f>
        <v>660</v>
      </c>
      <c r="J5154" s="1">
        <f>IF(G5154&gt;MainSheet!$C$11,IF(J5153&gt;=0.999,1,(G5154-MainSheet!$C$11)*I5154/$B$2/60),0)</f>
        <v>1</v>
      </c>
      <c r="K5154" s="1">
        <f>IF(G5154&gt;MainSheet!$C$11+$B$6,IF(K5153&gt;=0.999,1,(G5154-MainSheet!$C$11-$B$6)*I5154/$C$2/60),0)</f>
        <v>1</v>
      </c>
      <c r="L5154" s="1">
        <f>IF(G5154&gt;MainSheet!$C$11+$B$6+$C$6,IF(L5153&gt;=0.999,1,(G5154-MainSheet!$C$11-$B$6-$C$6)*I5154/$D$2/60),0)</f>
        <v>1</v>
      </c>
      <c r="M5154">
        <f t="shared" si="732"/>
        <v>1</v>
      </c>
      <c r="N5154" s="2">
        <f t="shared" si="733"/>
        <v>3721.0526315789471</v>
      </c>
      <c r="O5154">
        <f t="shared" si="729"/>
        <v>977.02127659574455</v>
      </c>
      <c r="P5154">
        <f t="shared" si="728"/>
        <v>192000</v>
      </c>
      <c r="Q5154" s="2">
        <f t="shared" si="734"/>
        <v>196698.0739081747</v>
      </c>
      <c r="R5154">
        <f>Q5154/MainSheet!$C$8*(G5154-G5153)+R5153</f>
        <v>8483.9409465723529</v>
      </c>
      <c r="S5154">
        <f t="shared" si="735"/>
        <v>136925.35190187086</v>
      </c>
      <c r="T5154">
        <f t="shared" si="727"/>
        <v>51.519999999998319</v>
      </c>
      <c r="U5154" s="1">
        <f>Q5154/MainSheet!$C$22</f>
        <v>1</v>
      </c>
    </row>
    <row r="5155" spans="7:21">
      <c r="G5155">
        <f t="shared" si="730"/>
        <v>51.529999999998317</v>
      </c>
      <c r="H5155">
        <f t="shared" si="731"/>
        <v>198000</v>
      </c>
      <c r="I5155" s="2">
        <f>MIN(MainSheet!$C$10/MainSheet!$C$9,MainSheet!$K$9*60)</f>
        <v>660</v>
      </c>
      <c r="J5155" s="1">
        <f>IF(G5155&gt;MainSheet!$C$11,IF(J5154&gt;=0.999,1,(G5155-MainSheet!$C$11)*I5155/$B$2/60),0)</f>
        <v>1</v>
      </c>
      <c r="K5155" s="1">
        <f>IF(G5155&gt;MainSheet!$C$11+$B$6,IF(K5154&gt;=0.999,1,(G5155-MainSheet!$C$11-$B$6)*I5155/$C$2/60),0)</f>
        <v>1</v>
      </c>
      <c r="L5155" s="1">
        <f>IF(G5155&gt;MainSheet!$C$11+$B$6+$C$6,IF(L5154&gt;=0.999,1,(G5155-MainSheet!$C$11-$B$6-$C$6)*I5155/$D$2/60),0)</f>
        <v>1</v>
      </c>
      <c r="M5155">
        <f t="shared" si="732"/>
        <v>1</v>
      </c>
      <c r="N5155" s="2">
        <f t="shared" si="733"/>
        <v>3721.0526315789471</v>
      </c>
      <c r="O5155">
        <f t="shared" si="729"/>
        <v>977.02127659574455</v>
      </c>
      <c r="P5155">
        <f t="shared" si="728"/>
        <v>192000</v>
      </c>
      <c r="Q5155" s="2">
        <f t="shared" si="734"/>
        <v>196698.0739081747</v>
      </c>
      <c r="R5155">
        <f>Q5155/MainSheet!$C$8*(G5155-G5154)+R5154</f>
        <v>8485.9721930631877</v>
      </c>
      <c r="S5155">
        <f t="shared" si="735"/>
        <v>136958.13491418888</v>
      </c>
      <c r="T5155">
        <f t="shared" si="727"/>
        <v>51.529999999998317</v>
      </c>
      <c r="U5155" s="1">
        <f>Q5155/MainSheet!$C$22</f>
        <v>1</v>
      </c>
    </row>
    <row r="5156" spans="7:21">
      <c r="G5156">
        <f t="shared" si="730"/>
        <v>51.539999999998315</v>
      </c>
      <c r="H5156">
        <f t="shared" si="731"/>
        <v>198000</v>
      </c>
      <c r="I5156" s="2">
        <f>MIN(MainSheet!$C$10/MainSheet!$C$9,MainSheet!$K$9*60)</f>
        <v>660</v>
      </c>
      <c r="J5156" s="1">
        <f>IF(G5156&gt;MainSheet!$C$11,IF(J5155&gt;=0.999,1,(G5156-MainSheet!$C$11)*I5156/$B$2/60),0)</f>
        <v>1</v>
      </c>
      <c r="K5156" s="1">
        <f>IF(G5156&gt;MainSheet!$C$11+$B$6,IF(K5155&gt;=0.999,1,(G5156-MainSheet!$C$11-$B$6)*I5156/$C$2/60),0)</f>
        <v>1</v>
      </c>
      <c r="L5156" s="1">
        <f>IF(G5156&gt;MainSheet!$C$11+$B$6+$C$6,IF(L5155&gt;=0.999,1,(G5156-MainSheet!$C$11-$B$6-$C$6)*I5156/$D$2/60),0)</f>
        <v>1</v>
      </c>
      <c r="M5156">
        <f t="shared" si="732"/>
        <v>1</v>
      </c>
      <c r="N5156" s="2">
        <f t="shared" si="733"/>
        <v>3721.0526315789471</v>
      </c>
      <c r="O5156">
        <f t="shared" si="729"/>
        <v>977.02127659574455</v>
      </c>
      <c r="P5156">
        <f t="shared" si="728"/>
        <v>192000</v>
      </c>
      <c r="Q5156" s="2">
        <f t="shared" si="734"/>
        <v>196698.0739081747</v>
      </c>
      <c r="R5156">
        <f>Q5156/MainSheet!$C$8*(G5156-G5155)+R5155</f>
        <v>8488.0034395540224</v>
      </c>
      <c r="S5156">
        <f t="shared" si="735"/>
        <v>136990.9179265069</v>
      </c>
      <c r="T5156">
        <f t="shared" si="727"/>
        <v>51.539999999998315</v>
      </c>
      <c r="U5156" s="1">
        <f>Q5156/MainSheet!$C$22</f>
        <v>1</v>
      </c>
    </row>
    <row r="5157" spans="7:21">
      <c r="G5157">
        <f t="shared" si="730"/>
        <v>51.549999999998313</v>
      </c>
      <c r="H5157">
        <f t="shared" si="731"/>
        <v>198000</v>
      </c>
      <c r="I5157" s="2">
        <f>MIN(MainSheet!$C$10/MainSheet!$C$9,MainSheet!$K$9*60)</f>
        <v>660</v>
      </c>
      <c r="J5157" s="1">
        <f>IF(G5157&gt;MainSheet!$C$11,IF(J5156&gt;=0.999,1,(G5157-MainSheet!$C$11)*I5157/$B$2/60),0)</f>
        <v>1</v>
      </c>
      <c r="K5157" s="1">
        <f>IF(G5157&gt;MainSheet!$C$11+$B$6,IF(K5156&gt;=0.999,1,(G5157-MainSheet!$C$11-$B$6)*I5157/$C$2/60),0)</f>
        <v>1</v>
      </c>
      <c r="L5157" s="1">
        <f>IF(G5157&gt;MainSheet!$C$11+$B$6+$C$6,IF(L5156&gt;=0.999,1,(G5157-MainSheet!$C$11-$B$6-$C$6)*I5157/$D$2/60),0)</f>
        <v>1</v>
      </c>
      <c r="M5157">
        <f t="shared" si="732"/>
        <v>1</v>
      </c>
      <c r="N5157" s="2">
        <f t="shared" si="733"/>
        <v>3721.0526315789471</v>
      </c>
      <c r="O5157">
        <f t="shared" si="729"/>
        <v>977.02127659574455</v>
      </c>
      <c r="P5157">
        <f t="shared" si="728"/>
        <v>192000</v>
      </c>
      <c r="Q5157" s="2">
        <f t="shared" si="734"/>
        <v>196698.0739081747</v>
      </c>
      <c r="R5157">
        <f>Q5157/MainSheet!$C$8*(G5157-G5156)+R5156</f>
        <v>8490.0346860448572</v>
      </c>
      <c r="S5157">
        <f t="shared" si="735"/>
        <v>137023.70093882491</v>
      </c>
      <c r="T5157">
        <f t="shared" si="727"/>
        <v>51.549999999998313</v>
      </c>
      <c r="U5157" s="1">
        <f>Q5157/MainSheet!$C$22</f>
        <v>1</v>
      </c>
    </row>
    <row r="5158" spans="7:21">
      <c r="G5158">
        <f t="shared" si="730"/>
        <v>51.559999999998311</v>
      </c>
      <c r="H5158">
        <f t="shared" si="731"/>
        <v>198000</v>
      </c>
      <c r="I5158" s="2">
        <f>MIN(MainSheet!$C$10/MainSheet!$C$9,MainSheet!$K$9*60)</f>
        <v>660</v>
      </c>
      <c r="J5158" s="1">
        <f>IF(G5158&gt;MainSheet!$C$11,IF(J5157&gt;=0.999,1,(G5158-MainSheet!$C$11)*I5158/$B$2/60),0)</f>
        <v>1</v>
      </c>
      <c r="K5158" s="1">
        <f>IF(G5158&gt;MainSheet!$C$11+$B$6,IF(K5157&gt;=0.999,1,(G5158-MainSheet!$C$11-$B$6)*I5158/$C$2/60),0)</f>
        <v>1</v>
      </c>
      <c r="L5158" s="1">
        <f>IF(G5158&gt;MainSheet!$C$11+$B$6+$C$6,IF(L5157&gt;=0.999,1,(G5158-MainSheet!$C$11-$B$6-$C$6)*I5158/$D$2/60),0)</f>
        <v>1</v>
      </c>
      <c r="M5158">
        <f t="shared" si="732"/>
        <v>1</v>
      </c>
      <c r="N5158" s="2">
        <f t="shared" si="733"/>
        <v>3721.0526315789471</v>
      </c>
      <c r="O5158">
        <f t="shared" si="729"/>
        <v>977.02127659574455</v>
      </c>
      <c r="P5158">
        <f t="shared" si="728"/>
        <v>192000</v>
      </c>
      <c r="Q5158" s="2">
        <f t="shared" si="734"/>
        <v>196698.0739081747</v>
      </c>
      <c r="R5158">
        <f>Q5158/MainSheet!$C$8*(G5158-G5157)+R5157</f>
        <v>8492.0659325356919</v>
      </c>
      <c r="S5158">
        <f t="shared" si="735"/>
        <v>137056.48395114293</v>
      </c>
      <c r="T5158">
        <f t="shared" si="727"/>
        <v>51.559999999998311</v>
      </c>
      <c r="U5158" s="1">
        <f>Q5158/MainSheet!$C$22</f>
        <v>1</v>
      </c>
    </row>
    <row r="5159" spans="7:21">
      <c r="G5159">
        <f t="shared" si="730"/>
        <v>51.569999999998309</v>
      </c>
      <c r="H5159">
        <f t="shared" si="731"/>
        <v>198000</v>
      </c>
      <c r="I5159" s="2">
        <f>MIN(MainSheet!$C$10/MainSheet!$C$9,MainSheet!$K$9*60)</f>
        <v>660</v>
      </c>
      <c r="J5159" s="1">
        <f>IF(G5159&gt;MainSheet!$C$11,IF(J5158&gt;=0.999,1,(G5159-MainSheet!$C$11)*I5159/$B$2/60),0)</f>
        <v>1</v>
      </c>
      <c r="K5159" s="1">
        <f>IF(G5159&gt;MainSheet!$C$11+$B$6,IF(K5158&gt;=0.999,1,(G5159-MainSheet!$C$11-$B$6)*I5159/$C$2/60),0)</f>
        <v>1</v>
      </c>
      <c r="L5159" s="1">
        <f>IF(G5159&gt;MainSheet!$C$11+$B$6+$C$6,IF(L5158&gt;=0.999,1,(G5159-MainSheet!$C$11-$B$6-$C$6)*I5159/$D$2/60),0)</f>
        <v>1</v>
      </c>
      <c r="M5159">
        <f t="shared" si="732"/>
        <v>1</v>
      </c>
      <c r="N5159" s="2">
        <f t="shared" si="733"/>
        <v>3721.0526315789471</v>
      </c>
      <c r="O5159">
        <f t="shared" si="729"/>
        <v>977.02127659574455</v>
      </c>
      <c r="P5159">
        <f t="shared" si="728"/>
        <v>192000</v>
      </c>
      <c r="Q5159" s="2">
        <f t="shared" si="734"/>
        <v>196698.0739081747</v>
      </c>
      <c r="R5159">
        <f>Q5159/MainSheet!$C$8*(G5159-G5158)+R5158</f>
        <v>8494.0971790265266</v>
      </c>
      <c r="S5159">
        <f t="shared" si="735"/>
        <v>137089.26696346095</v>
      </c>
      <c r="T5159">
        <f t="shared" si="727"/>
        <v>51.569999999998309</v>
      </c>
      <c r="U5159" s="1">
        <f>Q5159/MainSheet!$C$22</f>
        <v>1</v>
      </c>
    </row>
    <row r="5160" spans="7:21">
      <c r="G5160">
        <f t="shared" si="730"/>
        <v>51.579999999998307</v>
      </c>
      <c r="H5160">
        <f t="shared" si="731"/>
        <v>198000</v>
      </c>
      <c r="I5160" s="2">
        <f>MIN(MainSheet!$C$10/MainSheet!$C$9,MainSheet!$K$9*60)</f>
        <v>660</v>
      </c>
      <c r="J5160" s="1">
        <f>IF(G5160&gt;MainSheet!$C$11,IF(J5159&gt;=0.999,1,(G5160-MainSheet!$C$11)*I5160/$B$2/60),0)</f>
        <v>1</v>
      </c>
      <c r="K5160" s="1">
        <f>IF(G5160&gt;MainSheet!$C$11+$B$6,IF(K5159&gt;=0.999,1,(G5160-MainSheet!$C$11-$B$6)*I5160/$C$2/60),0)</f>
        <v>1</v>
      </c>
      <c r="L5160" s="1">
        <f>IF(G5160&gt;MainSheet!$C$11+$B$6+$C$6,IF(L5159&gt;=0.999,1,(G5160-MainSheet!$C$11-$B$6-$C$6)*I5160/$D$2/60),0)</f>
        <v>1</v>
      </c>
      <c r="M5160">
        <f t="shared" si="732"/>
        <v>1</v>
      </c>
      <c r="N5160" s="2">
        <f t="shared" si="733"/>
        <v>3721.0526315789471</v>
      </c>
      <c r="O5160">
        <f t="shared" si="729"/>
        <v>977.02127659574455</v>
      </c>
      <c r="P5160">
        <f t="shared" si="728"/>
        <v>192000</v>
      </c>
      <c r="Q5160" s="2">
        <f t="shared" si="734"/>
        <v>196698.0739081747</v>
      </c>
      <c r="R5160">
        <f>Q5160/MainSheet!$C$8*(G5160-G5159)+R5159</f>
        <v>8496.1284255173614</v>
      </c>
      <c r="S5160">
        <f t="shared" si="735"/>
        <v>137122.04997577897</v>
      </c>
      <c r="T5160">
        <f t="shared" si="727"/>
        <v>51.579999999998307</v>
      </c>
      <c r="U5160" s="1">
        <f>Q5160/MainSheet!$C$22</f>
        <v>1</v>
      </c>
    </row>
    <row r="5161" spans="7:21">
      <c r="G5161">
        <f t="shared" si="730"/>
        <v>51.589999999998305</v>
      </c>
      <c r="H5161">
        <f t="shared" si="731"/>
        <v>198000</v>
      </c>
      <c r="I5161" s="2">
        <f>MIN(MainSheet!$C$10/MainSheet!$C$9,MainSheet!$K$9*60)</f>
        <v>660</v>
      </c>
      <c r="J5161" s="1">
        <f>IF(G5161&gt;MainSheet!$C$11,IF(J5160&gt;=0.999,1,(G5161-MainSheet!$C$11)*I5161/$B$2/60),0)</f>
        <v>1</v>
      </c>
      <c r="K5161" s="1">
        <f>IF(G5161&gt;MainSheet!$C$11+$B$6,IF(K5160&gt;=0.999,1,(G5161-MainSheet!$C$11-$B$6)*I5161/$C$2/60),0)</f>
        <v>1</v>
      </c>
      <c r="L5161" s="1">
        <f>IF(G5161&gt;MainSheet!$C$11+$B$6+$C$6,IF(L5160&gt;=0.999,1,(G5161-MainSheet!$C$11-$B$6-$C$6)*I5161/$D$2/60),0)</f>
        <v>1</v>
      </c>
      <c r="M5161">
        <f t="shared" si="732"/>
        <v>1</v>
      </c>
      <c r="N5161" s="2">
        <f t="shared" si="733"/>
        <v>3721.0526315789471</v>
      </c>
      <c r="O5161">
        <f t="shared" si="729"/>
        <v>977.02127659574455</v>
      </c>
      <c r="P5161">
        <f t="shared" si="728"/>
        <v>192000</v>
      </c>
      <c r="Q5161" s="2">
        <f t="shared" si="734"/>
        <v>196698.0739081747</v>
      </c>
      <c r="R5161">
        <f>Q5161/MainSheet!$C$8*(G5161-G5160)+R5160</f>
        <v>8498.1596720081961</v>
      </c>
      <c r="S5161">
        <f t="shared" si="735"/>
        <v>137154.83298809698</v>
      </c>
      <c r="T5161">
        <f t="shared" si="727"/>
        <v>51.589999999998305</v>
      </c>
      <c r="U5161" s="1">
        <f>Q5161/MainSheet!$C$22</f>
        <v>1</v>
      </c>
    </row>
    <row r="5162" spans="7:21">
      <c r="G5162">
        <f t="shared" si="730"/>
        <v>51.599999999998303</v>
      </c>
      <c r="H5162">
        <f t="shared" si="731"/>
        <v>198000</v>
      </c>
      <c r="I5162" s="2">
        <f>MIN(MainSheet!$C$10/MainSheet!$C$9,MainSheet!$K$9*60)</f>
        <v>660</v>
      </c>
      <c r="J5162" s="1">
        <f>IF(G5162&gt;MainSheet!$C$11,IF(J5161&gt;=0.999,1,(G5162-MainSheet!$C$11)*I5162/$B$2/60),0)</f>
        <v>1</v>
      </c>
      <c r="K5162" s="1">
        <f>IF(G5162&gt;MainSheet!$C$11+$B$6,IF(K5161&gt;=0.999,1,(G5162-MainSheet!$C$11-$B$6)*I5162/$C$2/60),0)</f>
        <v>1</v>
      </c>
      <c r="L5162" s="1">
        <f>IF(G5162&gt;MainSheet!$C$11+$B$6+$C$6,IF(L5161&gt;=0.999,1,(G5162-MainSheet!$C$11-$B$6-$C$6)*I5162/$D$2/60),0)</f>
        <v>1</v>
      </c>
      <c r="M5162">
        <f t="shared" si="732"/>
        <v>1</v>
      </c>
      <c r="N5162" s="2">
        <f t="shared" si="733"/>
        <v>3721.0526315789471</v>
      </c>
      <c r="O5162">
        <f t="shared" si="729"/>
        <v>977.02127659574455</v>
      </c>
      <c r="P5162">
        <f t="shared" si="728"/>
        <v>192000</v>
      </c>
      <c r="Q5162" s="2">
        <f t="shared" si="734"/>
        <v>196698.0739081747</v>
      </c>
      <c r="R5162">
        <f>Q5162/MainSheet!$C$8*(G5162-G5161)+R5161</f>
        <v>8500.1909184990309</v>
      </c>
      <c r="S5162">
        <f t="shared" si="735"/>
        <v>137187.616000415</v>
      </c>
      <c r="T5162">
        <f t="shared" si="727"/>
        <v>51.599999999998303</v>
      </c>
      <c r="U5162" s="1">
        <f>Q5162/MainSheet!$C$22</f>
        <v>1</v>
      </c>
    </row>
    <row r="5163" spans="7:21">
      <c r="G5163">
        <f t="shared" si="730"/>
        <v>51.609999999998301</v>
      </c>
      <c r="H5163">
        <f t="shared" si="731"/>
        <v>198000</v>
      </c>
      <c r="I5163" s="2">
        <f>MIN(MainSheet!$C$10/MainSheet!$C$9,MainSheet!$K$9*60)</f>
        <v>660</v>
      </c>
      <c r="J5163" s="1">
        <f>IF(G5163&gt;MainSheet!$C$11,IF(J5162&gt;=0.999,1,(G5163-MainSheet!$C$11)*I5163/$B$2/60),0)</f>
        <v>1</v>
      </c>
      <c r="K5163" s="1">
        <f>IF(G5163&gt;MainSheet!$C$11+$B$6,IF(K5162&gt;=0.999,1,(G5163-MainSheet!$C$11-$B$6)*I5163/$C$2/60),0)</f>
        <v>1</v>
      </c>
      <c r="L5163" s="1">
        <f>IF(G5163&gt;MainSheet!$C$11+$B$6+$C$6,IF(L5162&gt;=0.999,1,(G5163-MainSheet!$C$11-$B$6-$C$6)*I5163/$D$2/60),0)</f>
        <v>1</v>
      </c>
      <c r="M5163">
        <f t="shared" si="732"/>
        <v>1</v>
      </c>
      <c r="N5163" s="2">
        <f t="shared" si="733"/>
        <v>3721.0526315789471</v>
      </c>
      <c r="O5163">
        <f t="shared" si="729"/>
        <v>977.02127659574455</v>
      </c>
      <c r="P5163">
        <f t="shared" si="728"/>
        <v>192000</v>
      </c>
      <c r="Q5163" s="2">
        <f t="shared" si="734"/>
        <v>196698.0739081747</v>
      </c>
      <c r="R5163">
        <f>Q5163/MainSheet!$C$8*(G5163-G5162)+R5162</f>
        <v>8502.2221649898656</v>
      </c>
      <c r="S5163">
        <f t="shared" si="735"/>
        <v>137220.39901273302</v>
      </c>
      <c r="T5163">
        <f t="shared" si="727"/>
        <v>51.609999999998301</v>
      </c>
      <c r="U5163" s="1">
        <f>Q5163/MainSheet!$C$22</f>
        <v>1</v>
      </c>
    </row>
    <row r="5164" spans="7:21">
      <c r="G5164">
        <f t="shared" si="730"/>
        <v>51.619999999998299</v>
      </c>
      <c r="H5164">
        <f t="shared" si="731"/>
        <v>198000</v>
      </c>
      <c r="I5164" s="2">
        <f>MIN(MainSheet!$C$10/MainSheet!$C$9,MainSheet!$K$9*60)</f>
        <v>660</v>
      </c>
      <c r="J5164" s="1">
        <f>IF(G5164&gt;MainSheet!$C$11,IF(J5163&gt;=0.999,1,(G5164-MainSheet!$C$11)*I5164/$B$2/60),0)</f>
        <v>1</v>
      </c>
      <c r="K5164" s="1">
        <f>IF(G5164&gt;MainSheet!$C$11+$B$6,IF(K5163&gt;=0.999,1,(G5164-MainSheet!$C$11-$B$6)*I5164/$C$2/60),0)</f>
        <v>1</v>
      </c>
      <c r="L5164" s="1">
        <f>IF(G5164&gt;MainSheet!$C$11+$B$6+$C$6,IF(L5163&gt;=0.999,1,(G5164-MainSheet!$C$11-$B$6-$C$6)*I5164/$D$2/60),0)</f>
        <v>1</v>
      </c>
      <c r="M5164">
        <f t="shared" si="732"/>
        <v>1</v>
      </c>
      <c r="N5164" s="2">
        <f t="shared" si="733"/>
        <v>3721.0526315789471</v>
      </c>
      <c r="O5164">
        <f t="shared" si="729"/>
        <v>977.02127659574455</v>
      </c>
      <c r="P5164">
        <f t="shared" si="728"/>
        <v>192000</v>
      </c>
      <c r="Q5164" s="2">
        <f t="shared" si="734"/>
        <v>196698.0739081747</v>
      </c>
      <c r="R5164">
        <f>Q5164/MainSheet!$C$8*(G5164-G5163)+R5163</f>
        <v>8504.2534114807004</v>
      </c>
      <c r="S5164">
        <f t="shared" si="735"/>
        <v>137253.18202505104</v>
      </c>
      <c r="T5164">
        <f t="shared" si="727"/>
        <v>51.619999999998299</v>
      </c>
      <c r="U5164" s="1">
        <f>Q5164/MainSheet!$C$22</f>
        <v>1</v>
      </c>
    </row>
    <row r="5165" spans="7:21">
      <c r="G5165">
        <f t="shared" si="730"/>
        <v>51.629999999998297</v>
      </c>
      <c r="H5165">
        <f t="shared" si="731"/>
        <v>198000</v>
      </c>
      <c r="I5165" s="2">
        <f>MIN(MainSheet!$C$10/MainSheet!$C$9,MainSheet!$K$9*60)</f>
        <v>660</v>
      </c>
      <c r="J5165" s="1">
        <f>IF(G5165&gt;MainSheet!$C$11,IF(J5164&gt;=0.999,1,(G5165-MainSheet!$C$11)*I5165/$B$2/60),0)</f>
        <v>1</v>
      </c>
      <c r="K5165" s="1">
        <f>IF(G5165&gt;MainSheet!$C$11+$B$6,IF(K5164&gt;=0.999,1,(G5165-MainSheet!$C$11-$B$6)*I5165/$C$2/60),0)</f>
        <v>1</v>
      </c>
      <c r="L5165" s="1">
        <f>IF(G5165&gt;MainSheet!$C$11+$B$6+$C$6,IF(L5164&gt;=0.999,1,(G5165-MainSheet!$C$11-$B$6-$C$6)*I5165/$D$2/60),0)</f>
        <v>1</v>
      </c>
      <c r="M5165">
        <f t="shared" si="732"/>
        <v>1</v>
      </c>
      <c r="N5165" s="2">
        <f t="shared" si="733"/>
        <v>3721.0526315789471</v>
      </c>
      <c r="O5165">
        <f t="shared" si="729"/>
        <v>977.02127659574455</v>
      </c>
      <c r="P5165">
        <f t="shared" si="728"/>
        <v>192000</v>
      </c>
      <c r="Q5165" s="2">
        <f t="shared" si="734"/>
        <v>196698.0739081747</v>
      </c>
      <c r="R5165">
        <f>Q5165/MainSheet!$C$8*(G5165-G5164)+R5164</f>
        <v>8506.2846579715351</v>
      </c>
      <c r="S5165">
        <f t="shared" si="735"/>
        <v>137285.96503736905</v>
      </c>
      <c r="T5165">
        <f t="shared" si="727"/>
        <v>51.629999999998297</v>
      </c>
      <c r="U5165" s="1">
        <f>Q5165/MainSheet!$C$22</f>
        <v>1</v>
      </c>
    </row>
    <row r="5166" spans="7:21">
      <c r="G5166">
        <f t="shared" si="730"/>
        <v>51.639999999998295</v>
      </c>
      <c r="H5166">
        <f t="shared" si="731"/>
        <v>198000</v>
      </c>
      <c r="I5166" s="2">
        <f>MIN(MainSheet!$C$10/MainSheet!$C$9,MainSheet!$K$9*60)</f>
        <v>660</v>
      </c>
      <c r="J5166" s="1">
        <f>IF(G5166&gt;MainSheet!$C$11,IF(J5165&gt;=0.999,1,(G5166-MainSheet!$C$11)*I5166/$B$2/60),0)</f>
        <v>1</v>
      </c>
      <c r="K5166" s="1">
        <f>IF(G5166&gt;MainSheet!$C$11+$B$6,IF(K5165&gt;=0.999,1,(G5166-MainSheet!$C$11-$B$6)*I5166/$C$2/60),0)</f>
        <v>1</v>
      </c>
      <c r="L5166" s="1">
        <f>IF(G5166&gt;MainSheet!$C$11+$B$6+$C$6,IF(L5165&gt;=0.999,1,(G5166-MainSheet!$C$11-$B$6-$C$6)*I5166/$D$2/60),0)</f>
        <v>1</v>
      </c>
      <c r="M5166">
        <f t="shared" si="732"/>
        <v>1</v>
      </c>
      <c r="N5166" s="2">
        <f t="shared" si="733"/>
        <v>3721.0526315789471</v>
      </c>
      <c r="O5166">
        <f t="shared" si="729"/>
        <v>977.02127659574455</v>
      </c>
      <c r="P5166">
        <f t="shared" si="728"/>
        <v>192000</v>
      </c>
      <c r="Q5166" s="2">
        <f t="shared" si="734"/>
        <v>196698.0739081747</v>
      </c>
      <c r="R5166">
        <f>Q5166/MainSheet!$C$8*(G5166-G5165)+R5165</f>
        <v>8508.3159044623699</v>
      </c>
      <c r="S5166">
        <f t="shared" si="735"/>
        <v>137318.74804968707</v>
      </c>
      <c r="T5166">
        <f t="shared" si="727"/>
        <v>51.639999999998295</v>
      </c>
      <c r="U5166" s="1">
        <f>Q5166/MainSheet!$C$22</f>
        <v>1</v>
      </c>
    </row>
    <row r="5167" spans="7:21">
      <c r="G5167">
        <f t="shared" si="730"/>
        <v>51.649999999998293</v>
      </c>
      <c r="H5167">
        <f t="shared" si="731"/>
        <v>198000</v>
      </c>
      <c r="I5167" s="2">
        <f>MIN(MainSheet!$C$10/MainSheet!$C$9,MainSheet!$K$9*60)</f>
        <v>660</v>
      </c>
      <c r="J5167" s="1">
        <f>IF(G5167&gt;MainSheet!$C$11,IF(J5166&gt;=0.999,1,(G5167-MainSheet!$C$11)*I5167/$B$2/60),0)</f>
        <v>1</v>
      </c>
      <c r="K5167" s="1">
        <f>IF(G5167&gt;MainSheet!$C$11+$B$6,IF(K5166&gt;=0.999,1,(G5167-MainSheet!$C$11-$B$6)*I5167/$C$2/60),0)</f>
        <v>1</v>
      </c>
      <c r="L5167" s="1">
        <f>IF(G5167&gt;MainSheet!$C$11+$B$6+$C$6,IF(L5166&gt;=0.999,1,(G5167-MainSheet!$C$11-$B$6-$C$6)*I5167/$D$2/60),0)</f>
        <v>1</v>
      </c>
      <c r="M5167">
        <f t="shared" si="732"/>
        <v>1</v>
      </c>
      <c r="N5167" s="2">
        <f t="shared" si="733"/>
        <v>3721.0526315789471</v>
      </c>
      <c r="O5167">
        <f t="shared" si="729"/>
        <v>977.02127659574455</v>
      </c>
      <c r="P5167">
        <f t="shared" si="728"/>
        <v>192000</v>
      </c>
      <c r="Q5167" s="2">
        <f t="shared" si="734"/>
        <v>196698.0739081747</v>
      </c>
      <c r="R5167">
        <f>Q5167/MainSheet!$C$8*(G5167-G5166)+R5166</f>
        <v>8510.3471509532046</v>
      </c>
      <c r="S5167">
        <f t="shared" si="735"/>
        <v>137351.53106200509</v>
      </c>
      <c r="T5167">
        <f t="shared" si="727"/>
        <v>51.649999999998293</v>
      </c>
      <c r="U5167" s="1">
        <f>Q5167/MainSheet!$C$22</f>
        <v>1</v>
      </c>
    </row>
    <row r="5168" spans="7:21">
      <c r="G5168">
        <f t="shared" si="730"/>
        <v>51.659999999998291</v>
      </c>
      <c r="H5168">
        <f t="shared" si="731"/>
        <v>198000</v>
      </c>
      <c r="I5168" s="2">
        <f>MIN(MainSheet!$C$10/MainSheet!$C$9,MainSheet!$K$9*60)</f>
        <v>660</v>
      </c>
      <c r="J5168" s="1">
        <f>IF(G5168&gt;MainSheet!$C$11,IF(J5167&gt;=0.999,1,(G5168-MainSheet!$C$11)*I5168/$B$2/60),0)</f>
        <v>1</v>
      </c>
      <c r="K5168" s="1">
        <f>IF(G5168&gt;MainSheet!$C$11+$B$6,IF(K5167&gt;=0.999,1,(G5168-MainSheet!$C$11-$B$6)*I5168/$C$2/60),0)</f>
        <v>1</v>
      </c>
      <c r="L5168" s="1">
        <f>IF(G5168&gt;MainSheet!$C$11+$B$6+$C$6,IF(L5167&gt;=0.999,1,(G5168-MainSheet!$C$11-$B$6-$C$6)*I5168/$D$2/60),0)</f>
        <v>1</v>
      </c>
      <c r="M5168">
        <f t="shared" si="732"/>
        <v>1</v>
      </c>
      <c r="N5168" s="2">
        <f t="shared" si="733"/>
        <v>3721.0526315789471</v>
      </c>
      <c r="O5168">
        <f t="shared" si="729"/>
        <v>977.02127659574455</v>
      </c>
      <c r="P5168">
        <f t="shared" si="728"/>
        <v>192000</v>
      </c>
      <c r="Q5168" s="2">
        <f t="shared" si="734"/>
        <v>196698.0739081747</v>
      </c>
      <c r="R5168">
        <f>Q5168/MainSheet!$C$8*(G5168-G5167)+R5167</f>
        <v>8512.3783974440394</v>
      </c>
      <c r="S5168">
        <f t="shared" si="735"/>
        <v>137384.31407432311</v>
      </c>
      <c r="T5168">
        <f t="shared" si="727"/>
        <v>51.659999999998291</v>
      </c>
      <c r="U5168" s="1">
        <f>Q5168/MainSheet!$C$22</f>
        <v>1</v>
      </c>
    </row>
    <row r="5169" spans="7:21">
      <c r="G5169">
        <f t="shared" si="730"/>
        <v>51.669999999998289</v>
      </c>
      <c r="H5169">
        <f t="shared" si="731"/>
        <v>198000</v>
      </c>
      <c r="I5169" s="2">
        <f>MIN(MainSheet!$C$10/MainSheet!$C$9,MainSheet!$K$9*60)</f>
        <v>660</v>
      </c>
      <c r="J5169" s="1">
        <f>IF(G5169&gt;MainSheet!$C$11,IF(J5168&gt;=0.999,1,(G5169-MainSheet!$C$11)*I5169/$B$2/60),0)</f>
        <v>1</v>
      </c>
      <c r="K5169" s="1">
        <f>IF(G5169&gt;MainSheet!$C$11+$B$6,IF(K5168&gt;=0.999,1,(G5169-MainSheet!$C$11-$B$6)*I5169/$C$2/60),0)</f>
        <v>1</v>
      </c>
      <c r="L5169" s="1">
        <f>IF(G5169&gt;MainSheet!$C$11+$B$6+$C$6,IF(L5168&gt;=0.999,1,(G5169-MainSheet!$C$11-$B$6-$C$6)*I5169/$D$2/60),0)</f>
        <v>1</v>
      </c>
      <c r="M5169">
        <f t="shared" si="732"/>
        <v>1</v>
      </c>
      <c r="N5169" s="2">
        <f t="shared" si="733"/>
        <v>3721.0526315789471</v>
      </c>
      <c r="O5169">
        <f t="shared" si="729"/>
        <v>977.02127659574455</v>
      </c>
      <c r="P5169">
        <f t="shared" si="728"/>
        <v>192000</v>
      </c>
      <c r="Q5169" s="2">
        <f t="shared" si="734"/>
        <v>196698.0739081747</v>
      </c>
      <c r="R5169">
        <f>Q5169/MainSheet!$C$8*(G5169-G5168)+R5168</f>
        <v>8514.4096439348741</v>
      </c>
      <c r="S5169">
        <f t="shared" si="735"/>
        <v>137417.09708664112</v>
      </c>
      <c r="T5169">
        <f t="shared" si="727"/>
        <v>51.669999999998289</v>
      </c>
      <c r="U5169" s="1">
        <f>Q5169/MainSheet!$C$22</f>
        <v>1</v>
      </c>
    </row>
    <row r="5170" spans="7:21">
      <c r="G5170">
        <f t="shared" si="730"/>
        <v>51.679999999998287</v>
      </c>
      <c r="H5170">
        <f t="shared" si="731"/>
        <v>198000</v>
      </c>
      <c r="I5170" s="2">
        <f>MIN(MainSheet!$C$10/MainSheet!$C$9,MainSheet!$K$9*60)</f>
        <v>660</v>
      </c>
      <c r="J5170" s="1">
        <f>IF(G5170&gt;MainSheet!$C$11,IF(J5169&gt;=0.999,1,(G5170-MainSheet!$C$11)*I5170/$B$2/60),0)</f>
        <v>1</v>
      </c>
      <c r="K5170" s="1">
        <f>IF(G5170&gt;MainSheet!$C$11+$B$6,IF(K5169&gt;=0.999,1,(G5170-MainSheet!$C$11-$B$6)*I5170/$C$2/60),0)</f>
        <v>1</v>
      </c>
      <c r="L5170" s="1">
        <f>IF(G5170&gt;MainSheet!$C$11+$B$6+$C$6,IF(L5169&gt;=0.999,1,(G5170-MainSheet!$C$11-$B$6-$C$6)*I5170/$D$2/60),0)</f>
        <v>1</v>
      </c>
      <c r="M5170">
        <f t="shared" si="732"/>
        <v>1</v>
      </c>
      <c r="N5170" s="2">
        <f t="shared" si="733"/>
        <v>3721.0526315789471</v>
      </c>
      <c r="O5170">
        <f t="shared" si="729"/>
        <v>977.02127659574455</v>
      </c>
      <c r="P5170">
        <f t="shared" si="728"/>
        <v>192000</v>
      </c>
      <c r="Q5170" s="2">
        <f t="shared" si="734"/>
        <v>196698.0739081747</v>
      </c>
      <c r="R5170">
        <f>Q5170/MainSheet!$C$8*(G5170-G5169)+R5169</f>
        <v>8516.4408904257089</v>
      </c>
      <c r="S5170">
        <f t="shared" si="735"/>
        <v>137449.88009895914</v>
      </c>
      <c r="T5170">
        <f t="shared" si="727"/>
        <v>51.679999999998287</v>
      </c>
      <c r="U5170" s="1">
        <f>Q5170/MainSheet!$C$22</f>
        <v>1</v>
      </c>
    </row>
    <row r="5171" spans="7:21">
      <c r="G5171">
        <f t="shared" si="730"/>
        <v>51.689999999998285</v>
      </c>
      <c r="H5171">
        <f t="shared" si="731"/>
        <v>198000</v>
      </c>
      <c r="I5171" s="2">
        <f>MIN(MainSheet!$C$10/MainSheet!$C$9,MainSheet!$K$9*60)</f>
        <v>660</v>
      </c>
      <c r="J5171" s="1">
        <f>IF(G5171&gt;MainSheet!$C$11,IF(J5170&gt;=0.999,1,(G5171-MainSheet!$C$11)*I5171/$B$2/60),0)</f>
        <v>1</v>
      </c>
      <c r="K5171" s="1">
        <f>IF(G5171&gt;MainSheet!$C$11+$B$6,IF(K5170&gt;=0.999,1,(G5171-MainSheet!$C$11-$B$6)*I5171/$C$2/60),0)</f>
        <v>1</v>
      </c>
      <c r="L5171" s="1">
        <f>IF(G5171&gt;MainSheet!$C$11+$B$6+$C$6,IF(L5170&gt;=0.999,1,(G5171-MainSheet!$C$11-$B$6-$C$6)*I5171/$D$2/60),0)</f>
        <v>1</v>
      </c>
      <c r="M5171">
        <f t="shared" si="732"/>
        <v>1</v>
      </c>
      <c r="N5171" s="2">
        <f t="shared" si="733"/>
        <v>3721.0526315789471</v>
      </c>
      <c r="O5171">
        <f t="shared" si="729"/>
        <v>977.02127659574455</v>
      </c>
      <c r="P5171">
        <f t="shared" si="728"/>
        <v>192000</v>
      </c>
      <c r="Q5171" s="2">
        <f t="shared" si="734"/>
        <v>196698.0739081747</v>
      </c>
      <c r="R5171">
        <f>Q5171/MainSheet!$C$8*(G5171-G5170)+R5170</f>
        <v>8518.4721369165436</v>
      </c>
      <c r="S5171">
        <f t="shared" si="735"/>
        <v>137482.66311127716</v>
      </c>
      <c r="T5171">
        <f t="shared" si="727"/>
        <v>51.689999999998285</v>
      </c>
      <c r="U5171" s="1">
        <f>Q5171/MainSheet!$C$22</f>
        <v>1</v>
      </c>
    </row>
    <row r="5172" spans="7:21">
      <c r="G5172">
        <f t="shared" si="730"/>
        <v>51.699999999998283</v>
      </c>
      <c r="H5172">
        <f t="shared" si="731"/>
        <v>198000</v>
      </c>
      <c r="I5172" s="2">
        <f>MIN(MainSheet!$C$10/MainSheet!$C$9,MainSheet!$K$9*60)</f>
        <v>660</v>
      </c>
      <c r="J5172" s="1">
        <f>IF(G5172&gt;MainSheet!$C$11,IF(J5171&gt;=0.999,1,(G5172-MainSheet!$C$11)*I5172/$B$2/60),0)</f>
        <v>1</v>
      </c>
      <c r="K5172" s="1">
        <f>IF(G5172&gt;MainSheet!$C$11+$B$6,IF(K5171&gt;=0.999,1,(G5172-MainSheet!$C$11-$B$6)*I5172/$C$2/60),0)</f>
        <v>1</v>
      </c>
      <c r="L5172" s="1">
        <f>IF(G5172&gt;MainSheet!$C$11+$B$6+$C$6,IF(L5171&gt;=0.999,1,(G5172-MainSheet!$C$11-$B$6-$C$6)*I5172/$D$2/60),0)</f>
        <v>1</v>
      </c>
      <c r="M5172">
        <f t="shared" si="732"/>
        <v>1</v>
      </c>
      <c r="N5172" s="2">
        <f t="shared" si="733"/>
        <v>3721.0526315789471</v>
      </c>
      <c r="O5172">
        <f t="shared" si="729"/>
        <v>977.02127659574455</v>
      </c>
      <c r="P5172">
        <f t="shared" si="728"/>
        <v>192000</v>
      </c>
      <c r="Q5172" s="2">
        <f t="shared" si="734"/>
        <v>196698.0739081747</v>
      </c>
      <c r="R5172">
        <f>Q5172/MainSheet!$C$8*(G5172-G5171)+R5171</f>
        <v>8520.5033834073784</v>
      </c>
      <c r="S5172">
        <f t="shared" si="735"/>
        <v>137515.44612359517</v>
      </c>
      <c r="T5172">
        <f t="shared" si="727"/>
        <v>51.699999999998283</v>
      </c>
      <c r="U5172" s="1">
        <f>Q5172/MainSheet!$C$22</f>
        <v>1</v>
      </c>
    </row>
    <row r="5173" spans="7:21">
      <c r="G5173">
        <f t="shared" si="730"/>
        <v>51.709999999998281</v>
      </c>
      <c r="H5173">
        <f t="shared" si="731"/>
        <v>198000</v>
      </c>
      <c r="I5173" s="2">
        <f>MIN(MainSheet!$C$10/MainSheet!$C$9,MainSheet!$K$9*60)</f>
        <v>660</v>
      </c>
      <c r="J5173" s="1">
        <f>IF(G5173&gt;MainSheet!$C$11,IF(J5172&gt;=0.999,1,(G5173-MainSheet!$C$11)*I5173/$B$2/60),0)</f>
        <v>1</v>
      </c>
      <c r="K5173" s="1">
        <f>IF(G5173&gt;MainSheet!$C$11+$B$6,IF(K5172&gt;=0.999,1,(G5173-MainSheet!$C$11-$B$6)*I5173/$C$2/60),0)</f>
        <v>1</v>
      </c>
      <c r="L5173" s="1">
        <f>IF(G5173&gt;MainSheet!$C$11+$B$6+$C$6,IF(L5172&gt;=0.999,1,(G5173-MainSheet!$C$11-$B$6-$C$6)*I5173/$D$2/60),0)</f>
        <v>1</v>
      </c>
      <c r="M5173">
        <f t="shared" si="732"/>
        <v>1</v>
      </c>
      <c r="N5173" s="2">
        <f t="shared" si="733"/>
        <v>3721.0526315789471</v>
      </c>
      <c r="O5173">
        <f t="shared" si="729"/>
        <v>977.02127659574455</v>
      </c>
      <c r="P5173">
        <f t="shared" si="728"/>
        <v>192000</v>
      </c>
      <c r="Q5173" s="2">
        <f t="shared" si="734"/>
        <v>196698.0739081747</v>
      </c>
      <c r="R5173">
        <f>Q5173/MainSheet!$C$8*(G5173-G5172)+R5172</f>
        <v>8522.5346298982131</v>
      </c>
      <c r="S5173">
        <f t="shared" si="735"/>
        <v>137548.22913591319</v>
      </c>
      <c r="T5173">
        <f t="shared" si="727"/>
        <v>51.709999999998281</v>
      </c>
      <c r="U5173" s="1">
        <f>Q5173/MainSheet!$C$22</f>
        <v>1</v>
      </c>
    </row>
    <row r="5174" spans="7:21">
      <c r="G5174">
        <f t="shared" si="730"/>
        <v>51.719999999998279</v>
      </c>
      <c r="H5174">
        <f t="shared" si="731"/>
        <v>198000</v>
      </c>
      <c r="I5174" s="2">
        <f>MIN(MainSheet!$C$10/MainSheet!$C$9,MainSheet!$K$9*60)</f>
        <v>660</v>
      </c>
      <c r="J5174" s="1">
        <f>IF(G5174&gt;MainSheet!$C$11,IF(J5173&gt;=0.999,1,(G5174-MainSheet!$C$11)*I5174/$B$2/60),0)</f>
        <v>1</v>
      </c>
      <c r="K5174" s="1">
        <f>IF(G5174&gt;MainSheet!$C$11+$B$6,IF(K5173&gt;=0.999,1,(G5174-MainSheet!$C$11-$B$6)*I5174/$C$2/60),0)</f>
        <v>1</v>
      </c>
      <c r="L5174" s="1">
        <f>IF(G5174&gt;MainSheet!$C$11+$B$6+$C$6,IF(L5173&gt;=0.999,1,(G5174-MainSheet!$C$11-$B$6-$C$6)*I5174/$D$2/60),0)</f>
        <v>1</v>
      </c>
      <c r="M5174">
        <f t="shared" si="732"/>
        <v>1</v>
      </c>
      <c r="N5174" s="2">
        <f t="shared" si="733"/>
        <v>3721.0526315789471</v>
      </c>
      <c r="O5174">
        <f t="shared" si="729"/>
        <v>977.02127659574455</v>
      </c>
      <c r="P5174">
        <f t="shared" si="728"/>
        <v>192000</v>
      </c>
      <c r="Q5174" s="2">
        <f t="shared" si="734"/>
        <v>196698.0739081747</v>
      </c>
      <c r="R5174">
        <f>Q5174/MainSheet!$C$8*(G5174-G5173)+R5173</f>
        <v>8524.5658763890478</v>
      </c>
      <c r="S5174">
        <f t="shared" si="735"/>
        <v>137581.01214823121</v>
      </c>
      <c r="T5174">
        <f t="shared" si="727"/>
        <v>51.719999999998279</v>
      </c>
      <c r="U5174" s="1">
        <f>Q5174/MainSheet!$C$22</f>
        <v>1</v>
      </c>
    </row>
    <row r="5175" spans="7:21">
      <c r="G5175">
        <f t="shared" si="730"/>
        <v>51.729999999998277</v>
      </c>
      <c r="H5175">
        <f t="shared" si="731"/>
        <v>198000</v>
      </c>
      <c r="I5175" s="2">
        <f>MIN(MainSheet!$C$10/MainSheet!$C$9,MainSheet!$K$9*60)</f>
        <v>660</v>
      </c>
      <c r="J5175" s="1">
        <f>IF(G5175&gt;MainSheet!$C$11,IF(J5174&gt;=0.999,1,(G5175-MainSheet!$C$11)*I5175/$B$2/60),0)</f>
        <v>1</v>
      </c>
      <c r="K5175" s="1">
        <f>IF(G5175&gt;MainSheet!$C$11+$B$6,IF(K5174&gt;=0.999,1,(G5175-MainSheet!$C$11-$B$6)*I5175/$C$2/60),0)</f>
        <v>1</v>
      </c>
      <c r="L5175" s="1">
        <f>IF(G5175&gt;MainSheet!$C$11+$B$6+$C$6,IF(L5174&gt;=0.999,1,(G5175-MainSheet!$C$11-$B$6-$C$6)*I5175/$D$2/60),0)</f>
        <v>1</v>
      </c>
      <c r="M5175">
        <f t="shared" si="732"/>
        <v>1</v>
      </c>
      <c r="N5175" s="2">
        <f t="shared" si="733"/>
        <v>3721.0526315789471</v>
      </c>
      <c r="O5175">
        <f t="shared" si="729"/>
        <v>977.02127659574455</v>
      </c>
      <c r="P5175">
        <f t="shared" si="728"/>
        <v>192000</v>
      </c>
      <c r="Q5175" s="2">
        <f t="shared" si="734"/>
        <v>196698.0739081747</v>
      </c>
      <c r="R5175">
        <f>Q5175/MainSheet!$C$8*(G5175-G5174)+R5174</f>
        <v>8526.5971228798826</v>
      </c>
      <c r="S5175">
        <f t="shared" si="735"/>
        <v>137613.79516054923</v>
      </c>
      <c r="T5175">
        <f t="shared" si="727"/>
        <v>51.729999999998277</v>
      </c>
      <c r="U5175" s="1">
        <f>Q5175/MainSheet!$C$22</f>
        <v>1</v>
      </c>
    </row>
    <row r="5176" spans="7:21">
      <c r="G5176">
        <f t="shared" si="730"/>
        <v>51.739999999998275</v>
      </c>
      <c r="H5176">
        <f t="shared" si="731"/>
        <v>198000</v>
      </c>
      <c r="I5176" s="2">
        <f>MIN(MainSheet!$C$10/MainSheet!$C$9,MainSheet!$K$9*60)</f>
        <v>660</v>
      </c>
      <c r="J5176" s="1">
        <f>IF(G5176&gt;MainSheet!$C$11,IF(J5175&gt;=0.999,1,(G5176-MainSheet!$C$11)*I5176/$B$2/60),0)</f>
        <v>1</v>
      </c>
      <c r="K5176" s="1">
        <f>IF(G5176&gt;MainSheet!$C$11+$B$6,IF(K5175&gt;=0.999,1,(G5176-MainSheet!$C$11-$B$6)*I5176/$C$2/60),0)</f>
        <v>1</v>
      </c>
      <c r="L5176" s="1">
        <f>IF(G5176&gt;MainSheet!$C$11+$B$6+$C$6,IF(L5175&gt;=0.999,1,(G5176-MainSheet!$C$11-$B$6-$C$6)*I5176/$D$2/60),0)</f>
        <v>1</v>
      </c>
      <c r="M5176">
        <f t="shared" si="732"/>
        <v>1</v>
      </c>
      <c r="N5176" s="2">
        <f t="shared" si="733"/>
        <v>3721.0526315789471</v>
      </c>
      <c r="O5176">
        <f t="shared" si="729"/>
        <v>977.02127659574455</v>
      </c>
      <c r="P5176">
        <f t="shared" si="728"/>
        <v>192000</v>
      </c>
      <c r="Q5176" s="2">
        <f t="shared" si="734"/>
        <v>196698.0739081747</v>
      </c>
      <c r="R5176">
        <f>Q5176/MainSheet!$C$8*(G5176-G5175)+R5175</f>
        <v>8528.6283693707173</v>
      </c>
      <c r="S5176">
        <f t="shared" si="735"/>
        <v>137646.57817286724</v>
      </c>
      <c r="T5176">
        <f t="shared" si="727"/>
        <v>51.739999999998275</v>
      </c>
      <c r="U5176" s="1">
        <f>Q5176/MainSheet!$C$22</f>
        <v>1</v>
      </c>
    </row>
    <row r="5177" spans="7:21">
      <c r="G5177">
        <f t="shared" si="730"/>
        <v>51.749999999998273</v>
      </c>
      <c r="H5177">
        <f t="shared" si="731"/>
        <v>198000</v>
      </c>
      <c r="I5177" s="2">
        <f>MIN(MainSheet!$C$10/MainSheet!$C$9,MainSheet!$K$9*60)</f>
        <v>660</v>
      </c>
      <c r="J5177" s="1">
        <f>IF(G5177&gt;MainSheet!$C$11,IF(J5176&gt;=0.999,1,(G5177-MainSheet!$C$11)*I5177/$B$2/60),0)</f>
        <v>1</v>
      </c>
      <c r="K5177" s="1">
        <f>IF(G5177&gt;MainSheet!$C$11+$B$6,IF(K5176&gt;=0.999,1,(G5177-MainSheet!$C$11-$B$6)*I5177/$C$2/60),0)</f>
        <v>1</v>
      </c>
      <c r="L5177" s="1">
        <f>IF(G5177&gt;MainSheet!$C$11+$B$6+$C$6,IF(L5176&gt;=0.999,1,(G5177-MainSheet!$C$11-$B$6-$C$6)*I5177/$D$2/60),0)</f>
        <v>1</v>
      </c>
      <c r="M5177">
        <f t="shared" si="732"/>
        <v>1</v>
      </c>
      <c r="N5177" s="2">
        <f t="shared" si="733"/>
        <v>3721.0526315789471</v>
      </c>
      <c r="O5177">
        <f t="shared" si="729"/>
        <v>977.02127659574455</v>
      </c>
      <c r="P5177">
        <f t="shared" si="728"/>
        <v>192000</v>
      </c>
      <c r="Q5177" s="2">
        <f t="shared" si="734"/>
        <v>196698.0739081747</v>
      </c>
      <c r="R5177">
        <f>Q5177/MainSheet!$C$8*(G5177-G5176)+R5176</f>
        <v>8530.6596158615521</v>
      </c>
      <c r="S5177">
        <f t="shared" si="735"/>
        <v>137679.36118518526</v>
      </c>
      <c r="T5177">
        <f t="shared" si="727"/>
        <v>51.749999999998273</v>
      </c>
      <c r="U5177" s="1">
        <f>Q5177/MainSheet!$C$22</f>
        <v>1</v>
      </c>
    </row>
    <row r="5178" spans="7:21">
      <c r="G5178">
        <f t="shared" si="730"/>
        <v>51.759999999998271</v>
      </c>
      <c r="H5178">
        <f t="shared" si="731"/>
        <v>198000</v>
      </c>
      <c r="I5178" s="2">
        <f>MIN(MainSheet!$C$10/MainSheet!$C$9,MainSheet!$K$9*60)</f>
        <v>660</v>
      </c>
      <c r="J5178" s="1">
        <f>IF(G5178&gt;MainSheet!$C$11,IF(J5177&gt;=0.999,1,(G5178-MainSheet!$C$11)*I5178/$B$2/60),0)</f>
        <v>1</v>
      </c>
      <c r="K5178" s="1">
        <f>IF(G5178&gt;MainSheet!$C$11+$B$6,IF(K5177&gt;=0.999,1,(G5178-MainSheet!$C$11-$B$6)*I5178/$C$2/60),0)</f>
        <v>1</v>
      </c>
      <c r="L5178" s="1">
        <f>IF(G5178&gt;MainSheet!$C$11+$B$6+$C$6,IF(L5177&gt;=0.999,1,(G5178-MainSheet!$C$11-$B$6-$C$6)*I5178/$D$2/60),0)</f>
        <v>1</v>
      </c>
      <c r="M5178">
        <f t="shared" si="732"/>
        <v>1</v>
      </c>
      <c r="N5178" s="2">
        <f t="shared" si="733"/>
        <v>3721.0526315789471</v>
      </c>
      <c r="O5178">
        <f t="shared" si="729"/>
        <v>977.02127659574455</v>
      </c>
      <c r="P5178">
        <f t="shared" si="728"/>
        <v>192000</v>
      </c>
      <c r="Q5178" s="2">
        <f t="shared" si="734"/>
        <v>196698.0739081747</v>
      </c>
      <c r="R5178">
        <f>Q5178/MainSheet!$C$8*(G5178-G5177)+R5177</f>
        <v>8532.6908623523868</v>
      </c>
      <c r="S5178">
        <f t="shared" si="735"/>
        <v>137712.14419750328</v>
      </c>
      <c r="T5178">
        <f t="shared" si="727"/>
        <v>51.759999999998271</v>
      </c>
      <c r="U5178" s="1">
        <f>Q5178/MainSheet!$C$22</f>
        <v>1</v>
      </c>
    </row>
    <row r="5179" spans="7:21">
      <c r="G5179">
        <f t="shared" si="730"/>
        <v>51.769999999998269</v>
      </c>
      <c r="H5179">
        <f t="shared" si="731"/>
        <v>198000</v>
      </c>
      <c r="I5179" s="2">
        <f>MIN(MainSheet!$C$10/MainSheet!$C$9,MainSheet!$K$9*60)</f>
        <v>660</v>
      </c>
      <c r="J5179" s="1">
        <f>IF(G5179&gt;MainSheet!$C$11,IF(J5178&gt;=0.999,1,(G5179-MainSheet!$C$11)*I5179/$B$2/60),0)</f>
        <v>1</v>
      </c>
      <c r="K5179" s="1">
        <f>IF(G5179&gt;MainSheet!$C$11+$B$6,IF(K5178&gt;=0.999,1,(G5179-MainSheet!$C$11-$B$6)*I5179/$C$2/60),0)</f>
        <v>1</v>
      </c>
      <c r="L5179" s="1">
        <f>IF(G5179&gt;MainSheet!$C$11+$B$6+$C$6,IF(L5178&gt;=0.999,1,(G5179-MainSheet!$C$11-$B$6-$C$6)*I5179/$D$2/60),0)</f>
        <v>1</v>
      </c>
      <c r="M5179">
        <f t="shared" si="732"/>
        <v>1</v>
      </c>
      <c r="N5179" s="2">
        <f t="shared" si="733"/>
        <v>3721.0526315789471</v>
      </c>
      <c r="O5179">
        <f t="shared" si="729"/>
        <v>977.02127659574455</v>
      </c>
      <c r="P5179">
        <f t="shared" si="728"/>
        <v>192000</v>
      </c>
      <c r="Q5179" s="2">
        <f t="shared" si="734"/>
        <v>196698.0739081747</v>
      </c>
      <c r="R5179">
        <f>Q5179/MainSheet!$C$8*(G5179-G5178)+R5178</f>
        <v>8534.7221088432216</v>
      </c>
      <c r="S5179">
        <f t="shared" si="735"/>
        <v>137744.9272098213</v>
      </c>
      <c r="T5179">
        <f t="shared" si="727"/>
        <v>51.769999999998269</v>
      </c>
      <c r="U5179" s="1">
        <f>Q5179/MainSheet!$C$22</f>
        <v>1</v>
      </c>
    </row>
    <row r="5180" spans="7:21">
      <c r="G5180">
        <f t="shared" si="730"/>
        <v>51.779999999998267</v>
      </c>
      <c r="H5180">
        <f t="shared" si="731"/>
        <v>198000</v>
      </c>
      <c r="I5180" s="2">
        <f>MIN(MainSheet!$C$10/MainSheet!$C$9,MainSheet!$K$9*60)</f>
        <v>660</v>
      </c>
      <c r="J5180" s="1">
        <f>IF(G5180&gt;MainSheet!$C$11,IF(J5179&gt;=0.999,1,(G5180-MainSheet!$C$11)*I5180/$B$2/60),0)</f>
        <v>1</v>
      </c>
      <c r="K5180" s="1">
        <f>IF(G5180&gt;MainSheet!$C$11+$B$6,IF(K5179&gt;=0.999,1,(G5180-MainSheet!$C$11-$B$6)*I5180/$C$2/60),0)</f>
        <v>1</v>
      </c>
      <c r="L5180" s="1">
        <f>IF(G5180&gt;MainSheet!$C$11+$B$6+$C$6,IF(L5179&gt;=0.999,1,(G5180-MainSheet!$C$11-$B$6-$C$6)*I5180/$D$2/60),0)</f>
        <v>1</v>
      </c>
      <c r="M5180">
        <f t="shared" si="732"/>
        <v>1</v>
      </c>
      <c r="N5180" s="2">
        <f t="shared" si="733"/>
        <v>3721.0526315789471</v>
      </c>
      <c r="O5180">
        <f t="shared" si="729"/>
        <v>977.02127659574455</v>
      </c>
      <c r="P5180">
        <f t="shared" si="728"/>
        <v>192000</v>
      </c>
      <c r="Q5180" s="2">
        <f t="shared" si="734"/>
        <v>196698.0739081747</v>
      </c>
      <c r="R5180">
        <f>Q5180/MainSheet!$C$8*(G5180-G5179)+R5179</f>
        <v>8536.7533553340563</v>
      </c>
      <c r="S5180">
        <f t="shared" si="735"/>
        <v>137777.71022213931</v>
      </c>
      <c r="T5180">
        <f t="shared" si="727"/>
        <v>51.779999999998267</v>
      </c>
      <c r="U5180" s="1">
        <f>Q5180/MainSheet!$C$22</f>
        <v>1</v>
      </c>
    </row>
    <row r="5181" spans="7:21">
      <c r="G5181">
        <f t="shared" si="730"/>
        <v>51.789999999998265</v>
      </c>
      <c r="H5181">
        <f t="shared" si="731"/>
        <v>198000</v>
      </c>
      <c r="I5181" s="2">
        <f>MIN(MainSheet!$C$10/MainSheet!$C$9,MainSheet!$K$9*60)</f>
        <v>660</v>
      </c>
      <c r="J5181" s="1">
        <f>IF(G5181&gt;MainSheet!$C$11,IF(J5180&gt;=0.999,1,(G5181-MainSheet!$C$11)*I5181/$B$2/60),0)</f>
        <v>1</v>
      </c>
      <c r="K5181" s="1">
        <f>IF(G5181&gt;MainSheet!$C$11+$B$6,IF(K5180&gt;=0.999,1,(G5181-MainSheet!$C$11-$B$6)*I5181/$C$2/60),0)</f>
        <v>1</v>
      </c>
      <c r="L5181" s="1">
        <f>IF(G5181&gt;MainSheet!$C$11+$B$6+$C$6,IF(L5180&gt;=0.999,1,(G5181-MainSheet!$C$11-$B$6-$C$6)*I5181/$D$2/60),0)</f>
        <v>1</v>
      </c>
      <c r="M5181">
        <f t="shared" si="732"/>
        <v>1</v>
      </c>
      <c r="N5181" s="2">
        <f t="shared" si="733"/>
        <v>3721.0526315789471</v>
      </c>
      <c r="O5181">
        <f t="shared" si="729"/>
        <v>977.02127659574455</v>
      </c>
      <c r="P5181">
        <f t="shared" si="728"/>
        <v>192000</v>
      </c>
      <c r="Q5181" s="2">
        <f t="shared" si="734"/>
        <v>196698.0739081747</v>
      </c>
      <c r="R5181">
        <f>Q5181/MainSheet!$C$8*(G5181-G5180)+R5180</f>
        <v>8538.7846018248911</v>
      </c>
      <c r="S5181">
        <f t="shared" si="735"/>
        <v>137810.49323445733</v>
      </c>
      <c r="T5181">
        <f t="shared" si="727"/>
        <v>51.789999999998265</v>
      </c>
      <c r="U5181" s="1">
        <f>Q5181/MainSheet!$C$22</f>
        <v>1</v>
      </c>
    </row>
    <row r="5182" spans="7:21">
      <c r="G5182">
        <f t="shared" si="730"/>
        <v>51.799999999998263</v>
      </c>
      <c r="H5182">
        <f t="shared" si="731"/>
        <v>198000</v>
      </c>
      <c r="I5182" s="2">
        <f>MIN(MainSheet!$C$10/MainSheet!$C$9,MainSheet!$K$9*60)</f>
        <v>660</v>
      </c>
      <c r="J5182" s="1">
        <f>IF(G5182&gt;MainSheet!$C$11,IF(J5181&gt;=0.999,1,(G5182-MainSheet!$C$11)*I5182/$B$2/60),0)</f>
        <v>1</v>
      </c>
      <c r="K5182" s="1">
        <f>IF(G5182&gt;MainSheet!$C$11+$B$6,IF(K5181&gt;=0.999,1,(G5182-MainSheet!$C$11-$B$6)*I5182/$C$2/60),0)</f>
        <v>1</v>
      </c>
      <c r="L5182" s="1">
        <f>IF(G5182&gt;MainSheet!$C$11+$B$6+$C$6,IF(L5181&gt;=0.999,1,(G5182-MainSheet!$C$11-$B$6-$C$6)*I5182/$D$2/60),0)</f>
        <v>1</v>
      </c>
      <c r="M5182">
        <f t="shared" si="732"/>
        <v>1</v>
      </c>
      <c r="N5182" s="2">
        <f t="shared" si="733"/>
        <v>3721.0526315789471</v>
      </c>
      <c r="O5182">
        <f t="shared" si="729"/>
        <v>977.02127659574455</v>
      </c>
      <c r="P5182">
        <f t="shared" si="728"/>
        <v>192000</v>
      </c>
      <c r="Q5182" s="2">
        <f t="shared" si="734"/>
        <v>196698.0739081747</v>
      </c>
      <c r="R5182">
        <f>Q5182/MainSheet!$C$8*(G5182-G5181)+R5181</f>
        <v>8540.8158483157258</v>
      </c>
      <c r="S5182">
        <f t="shared" si="735"/>
        <v>137843.27624677535</v>
      </c>
      <c r="T5182">
        <f t="shared" si="727"/>
        <v>51.799999999998263</v>
      </c>
      <c r="U5182" s="1">
        <f>Q5182/MainSheet!$C$22</f>
        <v>1</v>
      </c>
    </row>
    <row r="5183" spans="7:21">
      <c r="G5183">
        <f t="shared" si="730"/>
        <v>51.809999999998261</v>
      </c>
      <c r="H5183">
        <f t="shared" si="731"/>
        <v>198000</v>
      </c>
      <c r="I5183" s="2">
        <f>MIN(MainSheet!$C$10/MainSheet!$C$9,MainSheet!$K$9*60)</f>
        <v>660</v>
      </c>
      <c r="J5183" s="1">
        <f>IF(G5183&gt;MainSheet!$C$11,IF(J5182&gt;=0.999,1,(G5183-MainSheet!$C$11)*I5183/$B$2/60),0)</f>
        <v>1</v>
      </c>
      <c r="K5183" s="1">
        <f>IF(G5183&gt;MainSheet!$C$11+$B$6,IF(K5182&gt;=0.999,1,(G5183-MainSheet!$C$11-$B$6)*I5183/$C$2/60),0)</f>
        <v>1</v>
      </c>
      <c r="L5183" s="1">
        <f>IF(G5183&gt;MainSheet!$C$11+$B$6+$C$6,IF(L5182&gt;=0.999,1,(G5183-MainSheet!$C$11-$B$6-$C$6)*I5183/$D$2/60),0)</f>
        <v>1</v>
      </c>
      <c r="M5183">
        <f t="shared" si="732"/>
        <v>1</v>
      </c>
      <c r="N5183" s="2">
        <f t="shared" si="733"/>
        <v>3721.0526315789471</v>
      </c>
      <c r="O5183">
        <f t="shared" si="729"/>
        <v>977.02127659574455</v>
      </c>
      <c r="P5183">
        <f t="shared" si="728"/>
        <v>192000</v>
      </c>
      <c r="Q5183" s="2">
        <f t="shared" si="734"/>
        <v>196698.0739081747</v>
      </c>
      <c r="R5183">
        <f>Q5183/MainSheet!$C$8*(G5183-G5182)+R5182</f>
        <v>8542.8470948065606</v>
      </c>
      <c r="S5183">
        <f t="shared" si="735"/>
        <v>137876.05925909337</v>
      </c>
      <c r="T5183">
        <f t="shared" si="727"/>
        <v>51.809999999998261</v>
      </c>
      <c r="U5183" s="1">
        <f>Q5183/MainSheet!$C$22</f>
        <v>1</v>
      </c>
    </row>
    <row r="5184" spans="7:21">
      <c r="G5184">
        <f t="shared" si="730"/>
        <v>51.819999999998259</v>
      </c>
      <c r="H5184">
        <f t="shared" si="731"/>
        <v>198000</v>
      </c>
      <c r="I5184" s="2">
        <f>MIN(MainSheet!$C$10/MainSheet!$C$9,MainSheet!$K$9*60)</f>
        <v>660</v>
      </c>
      <c r="J5184" s="1">
        <f>IF(G5184&gt;MainSheet!$C$11,IF(J5183&gt;=0.999,1,(G5184-MainSheet!$C$11)*I5184/$B$2/60),0)</f>
        <v>1</v>
      </c>
      <c r="K5184" s="1">
        <f>IF(G5184&gt;MainSheet!$C$11+$B$6,IF(K5183&gt;=0.999,1,(G5184-MainSheet!$C$11-$B$6)*I5184/$C$2/60),0)</f>
        <v>1</v>
      </c>
      <c r="L5184" s="1">
        <f>IF(G5184&gt;MainSheet!$C$11+$B$6+$C$6,IF(L5183&gt;=0.999,1,(G5184-MainSheet!$C$11-$B$6-$C$6)*I5184/$D$2/60),0)</f>
        <v>1</v>
      </c>
      <c r="M5184">
        <f t="shared" si="732"/>
        <v>1</v>
      </c>
      <c r="N5184" s="2">
        <f t="shared" si="733"/>
        <v>3721.0526315789471</v>
      </c>
      <c r="O5184">
        <f t="shared" si="729"/>
        <v>977.02127659574455</v>
      </c>
      <c r="P5184">
        <f t="shared" si="728"/>
        <v>192000</v>
      </c>
      <c r="Q5184" s="2">
        <f t="shared" si="734"/>
        <v>196698.0739081747</v>
      </c>
      <c r="R5184">
        <f>Q5184/MainSheet!$C$8*(G5184-G5183)+R5183</f>
        <v>8544.8783412973953</v>
      </c>
      <c r="S5184">
        <f t="shared" si="735"/>
        <v>137908.84227141138</v>
      </c>
      <c r="T5184">
        <f t="shared" si="727"/>
        <v>51.819999999998259</v>
      </c>
      <c r="U5184" s="1">
        <f>Q5184/MainSheet!$C$22</f>
        <v>1</v>
      </c>
    </row>
    <row r="5185" spans="7:21">
      <c r="G5185">
        <f t="shared" si="730"/>
        <v>51.829999999998257</v>
      </c>
      <c r="H5185">
        <f t="shared" si="731"/>
        <v>198000</v>
      </c>
      <c r="I5185" s="2">
        <f>MIN(MainSheet!$C$10/MainSheet!$C$9,MainSheet!$K$9*60)</f>
        <v>660</v>
      </c>
      <c r="J5185" s="1">
        <f>IF(G5185&gt;MainSheet!$C$11,IF(J5184&gt;=0.999,1,(G5185-MainSheet!$C$11)*I5185/$B$2/60),0)</f>
        <v>1</v>
      </c>
      <c r="K5185" s="1">
        <f>IF(G5185&gt;MainSheet!$C$11+$B$6,IF(K5184&gt;=0.999,1,(G5185-MainSheet!$C$11-$B$6)*I5185/$C$2/60),0)</f>
        <v>1</v>
      </c>
      <c r="L5185" s="1">
        <f>IF(G5185&gt;MainSheet!$C$11+$B$6+$C$6,IF(L5184&gt;=0.999,1,(G5185-MainSheet!$C$11-$B$6-$C$6)*I5185/$D$2/60),0)</f>
        <v>1</v>
      </c>
      <c r="M5185">
        <f t="shared" si="732"/>
        <v>1</v>
      </c>
      <c r="N5185" s="2">
        <f t="shared" si="733"/>
        <v>3721.0526315789471</v>
      </c>
      <c r="O5185">
        <f t="shared" si="729"/>
        <v>977.02127659574455</v>
      </c>
      <c r="P5185">
        <f t="shared" si="728"/>
        <v>192000</v>
      </c>
      <c r="Q5185" s="2">
        <f t="shared" si="734"/>
        <v>196698.0739081747</v>
      </c>
      <c r="R5185">
        <f>Q5185/MainSheet!$C$8*(G5185-G5184)+R5184</f>
        <v>8546.9095877882301</v>
      </c>
      <c r="S5185">
        <f t="shared" si="735"/>
        <v>137941.6252837294</v>
      </c>
      <c r="T5185">
        <f t="shared" si="727"/>
        <v>51.829999999998257</v>
      </c>
      <c r="U5185" s="1">
        <f>Q5185/MainSheet!$C$22</f>
        <v>1</v>
      </c>
    </row>
    <row r="5186" spans="7:21">
      <c r="G5186">
        <f t="shared" si="730"/>
        <v>51.839999999998255</v>
      </c>
      <c r="H5186">
        <f t="shared" si="731"/>
        <v>198000</v>
      </c>
      <c r="I5186" s="2">
        <f>MIN(MainSheet!$C$10/MainSheet!$C$9,MainSheet!$K$9*60)</f>
        <v>660</v>
      </c>
      <c r="J5186" s="1">
        <f>IF(G5186&gt;MainSheet!$C$11,IF(J5185&gt;=0.999,1,(G5186-MainSheet!$C$11)*I5186/$B$2/60),0)</f>
        <v>1</v>
      </c>
      <c r="K5186" s="1">
        <f>IF(G5186&gt;MainSheet!$C$11+$B$6,IF(K5185&gt;=0.999,1,(G5186-MainSheet!$C$11-$B$6)*I5186/$C$2/60),0)</f>
        <v>1</v>
      </c>
      <c r="L5186" s="1">
        <f>IF(G5186&gt;MainSheet!$C$11+$B$6+$C$6,IF(L5185&gt;=0.999,1,(G5186-MainSheet!$C$11-$B$6-$C$6)*I5186/$D$2/60),0)</f>
        <v>1</v>
      </c>
      <c r="M5186">
        <f t="shared" si="732"/>
        <v>1</v>
      </c>
      <c r="N5186" s="2">
        <f t="shared" si="733"/>
        <v>3721.0526315789471</v>
      </c>
      <c r="O5186">
        <f t="shared" si="729"/>
        <v>977.02127659574455</v>
      </c>
      <c r="P5186">
        <f t="shared" si="728"/>
        <v>192000</v>
      </c>
      <c r="Q5186" s="2">
        <f t="shared" si="734"/>
        <v>196698.0739081747</v>
      </c>
      <c r="R5186">
        <f>Q5186/MainSheet!$C$8*(G5186-G5185)+R5185</f>
        <v>8548.9408342790648</v>
      </c>
      <c r="S5186">
        <f t="shared" si="735"/>
        <v>137974.40829604742</v>
      </c>
      <c r="T5186">
        <f t="shared" si="727"/>
        <v>51.839999999998255</v>
      </c>
      <c r="U5186" s="1">
        <f>Q5186/MainSheet!$C$22</f>
        <v>1</v>
      </c>
    </row>
    <row r="5187" spans="7:21">
      <c r="G5187">
        <f t="shared" si="730"/>
        <v>51.849999999998253</v>
      </c>
      <c r="H5187">
        <f t="shared" si="731"/>
        <v>198000</v>
      </c>
      <c r="I5187" s="2">
        <f>MIN(MainSheet!$C$10/MainSheet!$C$9,MainSheet!$K$9*60)</f>
        <v>660</v>
      </c>
      <c r="J5187" s="1">
        <f>IF(G5187&gt;MainSheet!$C$11,IF(J5186&gt;=0.999,1,(G5187-MainSheet!$C$11)*I5187/$B$2/60),0)</f>
        <v>1</v>
      </c>
      <c r="K5187" s="1">
        <f>IF(G5187&gt;MainSheet!$C$11+$B$6,IF(K5186&gt;=0.999,1,(G5187-MainSheet!$C$11-$B$6)*I5187/$C$2/60),0)</f>
        <v>1</v>
      </c>
      <c r="L5187" s="1">
        <f>IF(G5187&gt;MainSheet!$C$11+$B$6+$C$6,IF(L5186&gt;=0.999,1,(G5187-MainSheet!$C$11-$B$6-$C$6)*I5187/$D$2/60),0)</f>
        <v>1</v>
      </c>
      <c r="M5187">
        <f t="shared" si="732"/>
        <v>1</v>
      </c>
      <c r="N5187" s="2">
        <f t="shared" si="733"/>
        <v>3721.0526315789471</v>
      </c>
      <c r="O5187">
        <f t="shared" si="729"/>
        <v>977.02127659574455</v>
      </c>
      <c r="P5187">
        <f t="shared" si="728"/>
        <v>192000</v>
      </c>
      <c r="Q5187" s="2">
        <f t="shared" si="734"/>
        <v>196698.0739081747</v>
      </c>
      <c r="R5187">
        <f>Q5187/MainSheet!$C$8*(G5187-G5186)+R5186</f>
        <v>8550.9720807698995</v>
      </c>
      <c r="S5187">
        <f t="shared" si="735"/>
        <v>138007.19130836544</v>
      </c>
      <c r="T5187">
        <f t="shared" ref="T5187:T5250" si="736">G5187</f>
        <v>51.849999999998253</v>
      </c>
      <c r="U5187" s="1">
        <f>Q5187/MainSheet!$C$22</f>
        <v>1</v>
      </c>
    </row>
    <row r="5188" spans="7:21">
      <c r="G5188">
        <f t="shared" si="730"/>
        <v>51.859999999998251</v>
      </c>
      <c r="H5188">
        <f t="shared" si="731"/>
        <v>198000</v>
      </c>
      <c r="I5188" s="2">
        <f>MIN(MainSheet!$C$10/MainSheet!$C$9,MainSheet!$K$9*60)</f>
        <v>660</v>
      </c>
      <c r="J5188" s="1">
        <f>IF(G5188&gt;MainSheet!$C$11,IF(J5187&gt;=0.999,1,(G5188-MainSheet!$C$11)*I5188/$B$2/60),0)</f>
        <v>1</v>
      </c>
      <c r="K5188" s="1">
        <f>IF(G5188&gt;MainSheet!$C$11+$B$6,IF(K5187&gt;=0.999,1,(G5188-MainSheet!$C$11-$B$6)*I5188/$C$2/60),0)</f>
        <v>1</v>
      </c>
      <c r="L5188" s="1">
        <f>IF(G5188&gt;MainSheet!$C$11+$B$6+$C$6,IF(L5187&gt;=0.999,1,(G5188-MainSheet!$C$11-$B$6-$C$6)*I5188/$D$2/60),0)</f>
        <v>1</v>
      </c>
      <c r="M5188">
        <f t="shared" si="732"/>
        <v>1</v>
      </c>
      <c r="N5188" s="2">
        <f t="shared" si="733"/>
        <v>3721.0526315789471</v>
      </c>
      <c r="O5188">
        <f t="shared" si="729"/>
        <v>977.02127659574455</v>
      </c>
      <c r="P5188">
        <f t="shared" ref="P5188:P5251" si="737">IF(IF(N5188+O5188&gt;H5188,H5188-O5188-N5188,IF(L5188&gt;0,((1-L5188)*D$3+D$4*(L5188)),0))+O5188+N5188&gt;H5188,H5188-N5188-O5188,IF(N5188+O5188&gt;H5188,H5188-O5188-N5188,IF(L5188&gt;0,((1-L5188)*D$3+D$4*(L5188)),0)))</f>
        <v>192000</v>
      </c>
      <c r="Q5188" s="2">
        <f t="shared" si="734"/>
        <v>196698.0739081747</v>
      </c>
      <c r="R5188">
        <f>Q5188/MainSheet!$C$8*(G5188-G5187)+R5187</f>
        <v>8553.0033272607343</v>
      </c>
      <c r="S5188">
        <f t="shared" si="735"/>
        <v>138039.97432068345</v>
      </c>
      <c r="T5188">
        <f t="shared" si="736"/>
        <v>51.859999999998251</v>
      </c>
      <c r="U5188" s="1">
        <f>Q5188/MainSheet!$C$22</f>
        <v>1</v>
      </c>
    </row>
    <row r="5189" spans="7:21">
      <c r="G5189">
        <f t="shared" si="730"/>
        <v>51.86999999999825</v>
      </c>
      <c r="H5189">
        <f t="shared" si="731"/>
        <v>198000</v>
      </c>
      <c r="I5189" s="2">
        <f>MIN(MainSheet!$C$10/MainSheet!$C$9,MainSheet!$K$9*60)</f>
        <v>660</v>
      </c>
      <c r="J5189" s="1">
        <f>IF(G5189&gt;MainSheet!$C$11,IF(J5188&gt;=0.999,1,(G5189-MainSheet!$C$11)*I5189/$B$2/60),0)</f>
        <v>1</v>
      </c>
      <c r="K5189" s="1">
        <f>IF(G5189&gt;MainSheet!$C$11+$B$6,IF(K5188&gt;=0.999,1,(G5189-MainSheet!$C$11-$B$6)*I5189/$C$2/60),0)</f>
        <v>1</v>
      </c>
      <c r="L5189" s="1">
        <f>IF(G5189&gt;MainSheet!$C$11+$B$6+$C$6,IF(L5188&gt;=0.999,1,(G5189-MainSheet!$C$11-$B$6-$C$6)*I5189/$D$2/60),0)</f>
        <v>1</v>
      </c>
      <c r="M5189">
        <f t="shared" si="732"/>
        <v>1</v>
      </c>
      <c r="N5189" s="2">
        <f t="shared" si="733"/>
        <v>3721.0526315789471</v>
      </c>
      <c r="O5189">
        <f t="shared" ref="O5189:O5252" si="738">IF(K5189&gt;=0.01,((1-K5189)*C$3+C$4*(K5189)),0)</f>
        <v>977.02127659574455</v>
      </c>
      <c r="P5189">
        <f t="shared" si="737"/>
        <v>192000</v>
      </c>
      <c r="Q5189" s="2">
        <f t="shared" si="734"/>
        <v>196698.0739081747</v>
      </c>
      <c r="R5189">
        <f>Q5189/MainSheet!$C$8*(G5189-G5188)+R5188</f>
        <v>8555.034573751569</v>
      </c>
      <c r="S5189">
        <f t="shared" si="735"/>
        <v>138072.75733300147</v>
      </c>
      <c r="T5189">
        <f t="shared" si="736"/>
        <v>51.86999999999825</v>
      </c>
      <c r="U5189" s="1">
        <f>Q5189/MainSheet!$C$22</f>
        <v>1</v>
      </c>
    </row>
    <row r="5190" spans="7:21">
      <c r="G5190">
        <f t="shared" si="730"/>
        <v>51.879999999998248</v>
      </c>
      <c r="H5190">
        <f t="shared" si="731"/>
        <v>198000</v>
      </c>
      <c r="I5190" s="2">
        <f>MIN(MainSheet!$C$10/MainSheet!$C$9,MainSheet!$K$9*60)</f>
        <v>660</v>
      </c>
      <c r="J5190" s="1">
        <f>IF(G5190&gt;MainSheet!$C$11,IF(J5189&gt;=0.999,1,(G5190-MainSheet!$C$11)*I5190/$B$2/60),0)</f>
        <v>1</v>
      </c>
      <c r="K5190" s="1">
        <f>IF(G5190&gt;MainSheet!$C$11+$B$6,IF(K5189&gt;=0.999,1,(G5190-MainSheet!$C$11-$B$6)*I5190/$C$2/60),0)</f>
        <v>1</v>
      </c>
      <c r="L5190" s="1">
        <f>IF(G5190&gt;MainSheet!$C$11+$B$6+$C$6,IF(L5189&gt;=0.999,1,(G5190-MainSheet!$C$11-$B$6-$C$6)*I5190/$D$2/60),0)</f>
        <v>1</v>
      </c>
      <c r="M5190">
        <f t="shared" si="732"/>
        <v>1</v>
      </c>
      <c r="N5190" s="2">
        <f t="shared" si="733"/>
        <v>3721.0526315789471</v>
      </c>
      <c r="O5190">
        <f t="shared" si="738"/>
        <v>977.02127659574455</v>
      </c>
      <c r="P5190">
        <f t="shared" si="737"/>
        <v>192000</v>
      </c>
      <c r="Q5190" s="2">
        <f t="shared" si="734"/>
        <v>196698.0739081747</v>
      </c>
      <c r="R5190">
        <f>Q5190/MainSheet!$C$8*(G5190-G5189)+R5189</f>
        <v>8557.0658202424038</v>
      </c>
      <c r="S5190">
        <f t="shared" si="735"/>
        <v>138105.54034531949</v>
      </c>
      <c r="T5190">
        <f t="shared" si="736"/>
        <v>51.879999999998248</v>
      </c>
      <c r="U5190" s="1">
        <f>Q5190/MainSheet!$C$22</f>
        <v>1</v>
      </c>
    </row>
    <row r="5191" spans="7:21">
      <c r="G5191">
        <f t="shared" si="730"/>
        <v>51.889999999998246</v>
      </c>
      <c r="H5191">
        <f t="shared" si="731"/>
        <v>198000</v>
      </c>
      <c r="I5191" s="2">
        <f>MIN(MainSheet!$C$10/MainSheet!$C$9,MainSheet!$K$9*60)</f>
        <v>660</v>
      </c>
      <c r="J5191" s="1">
        <f>IF(G5191&gt;MainSheet!$C$11,IF(J5190&gt;=0.999,1,(G5191-MainSheet!$C$11)*I5191/$B$2/60),0)</f>
        <v>1</v>
      </c>
      <c r="K5191" s="1">
        <f>IF(G5191&gt;MainSheet!$C$11+$B$6,IF(K5190&gt;=0.999,1,(G5191-MainSheet!$C$11-$B$6)*I5191/$C$2/60),0)</f>
        <v>1</v>
      </c>
      <c r="L5191" s="1">
        <f>IF(G5191&gt;MainSheet!$C$11+$B$6+$C$6,IF(L5190&gt;=0.999,1,(G5191-MainSheet!$C$11-$B$6-$C$6)*I5191/$D$2/60),0)</f>
        <v>1</v>
      </c>
      <c r="M5191">
        <f t="shared" si="732"/>
        <v>1</v>
      </c>
      <c r="N5191" s="2">
        <f t="shared" si="733"/>
        <v>3721.0526315789471</v>
      </c>
      <c r="O5191">
        <f t="shared" si="738"/>
        <v>977.02127659574455</v>
      </c>
      <c r="P5191">
        <f t="shared" si="737"/>
        <v>192000</v>
      </c>
      <c r="Q5191" s="2">
        <f t="shared" si="734"/>
        <v>196698.0739081747</v>
      </c>
      <c r="R5191">
        <f>Q5191/MainSheet!$C$8*(G5191-G5190)+R5190</f>
        <v>8559.0970667332385</v>
      </c>
      <c r="S5191">
        <f t="shared" si="735"/>
        <v>138138.32335763751</v>
      </c>
      <c r="T5191">
        <f t="shared" si="736"/>
        <v>51.889999999998246</v>
      </c>
      <c r="U5191" s="1">
        <f>Q5191/MainSheet!$C$22</f>
        <v>1</v>
      </c>
    </row>
    <row r="5192" spans="7:21">
      <c r="G5192">
        <f t="shared" si="730"/>
        <v>51.899999999998244</v>
      </c>
      <c r="H5192">
        <f t="shared" si="731"/>
        <v>198000</v>
      </c>
      <c r="I5192" s="2">
        <f>MIN(MainSheet!$C$10/MainSheet!$C$9,MainSheet!$K$9*60)</f>
        <v>660</v>
      </c>
      <c r="J5192" s="1">
        <f>IF(G5192&gt;MainSheet!$C$11,IF(J5191&gt;=0.999,1,(G5192-MainSheet!$C$11)*I5192/$B$2/60),0)</f>
        <v>1</v>
      </c>
      <c r="K5192" s="1">
        <f>IF(G5192&gt;MainSheet!$C$11+$B$6,IF(K5191&gt;=0.999,1,(G5192-MainSheet!$C$11-$B$6)*I5192/$C$2/60),0)</f>
        <v>1</v>
      </c>
      <c r="L5192" s="1">
        <f>IF(G5192&gt;MainSheet!$C$11+$B$6+$C$6,IF(L5191&gt;=0.999,1,(G5192-MainSheet!$C$11-$B$6-$C$6)*I5192/$D$2/60),0)</f>
        <v>1</v>
      </c>
      <c r="M5192">
        <f t="shared" si="732"/>
        <v>1</v>
      </c>
      <c r="N5192" s="2">
        <f t="shared" si="733"/>
        <v>3721.0526315789471</v>
      </c>
      <c r="O5192">
        <f t="shared" si="738"/>
        <v>977.02127659574455</v>
      </c>
      <c r="P5192">
        <f t="shared" si="737"/>
        <v>192000</v>
      </c>
      <c r="Q5192" s="2">
        <f t="shared" si="734"/>
        <v>196698.0739081747</v>
      </c>
      <c r="R5192">
        <f>Q5192/MainSheet!$C$8*(G5192-G5191)+R5191</f>
        <v>8561.1283132240733</v>
      </c>
      <c r="S5192">
        <f t="shared" si="735"/>
        <v>138171.10636995552</v>
      </c>
      <c r="T5192">
        <f t="shared" si="736"/>
        <v>51.899999999998244</v>
      </c>
      <c r="U5192" s="1">
        <f>Q5192/MainSheet!$C$22</f>
        <v>1</v>
      </c>
    </row>
    <row r="5193" spans="7:21">
      <c r="G5193">
        <f t="shared" ref="G5193:G5256" si="739">G5192+$F$2</f>
        <v>51.909999999998242</v>
      </c>
      <c r="H5193">
        <f t="shared" ref="H5193:H5256" si="740">H5192</f>
        <v>198000</v>
      </c>
      <c r="I5193" s="2">
        <f>MIN(MainSheet!$C$10/MainSheet!$C$9,MainSheet!$K$9*60)</f>
        <v>660</v>
      </c>
      <c r="J5193" s="1">
        <f>IF(G5193&gt;MainSheet!$C$11,IF(J5192&gt;=0.999,1,(G5193-MainSheet!$C$11)*I5193/$B$2/60),0)</f>
        <v>1</v>
      </c>
      <c r="K5193" s="1">
        <f>IF(G5193&gt;MainSheet!$C$11+$B$6,IF(K5192&gt;=0.999,1,(G5193-MainSheet!$C$11-$B$6)*I5193/$C$2/60),0)</f>
        <v>1</v>
      </c>
      <c r="L5193" s="1">
        <f>IF(G5193&gt;MainSheet!$C$11+$B$6+$C$6,IF(L5192&gt;=0.999,1,(G5193-MainSheet!$C$11-$B$6-$C$6)*I5193/$D$2/60),0)</f>
        <v>1</v>
      </c>
      <c r="M5193">
        <f t="shared" ref="M5193:M5256" si="741">(J5193*$B$2+K5193*$C$2+L5193*$D$2)/SUM($B$2:$D$2)</f>
        <v>1</v>
      </c>
      <c r="N5193" s="2">
        <f t="shared" ref="N5193:N5256" si="742">IF(J5193&gt;=0.01,((1-J5193)*B$3+B$4*(J5193)),0)</f>
        <v>3721.0526315789471</v>
      </c>
      <c r="O5193">
        <f t="shared" si="738"/>
        <v>977.02127659574455</v>
      </c>
      <c r="P5193">
        <f t="shared" si="737"/>
        <v>192000</v>
      </c>
      <c r="Q5193" s="2">
        <f t="shared" ref="Q5193:Q5256" si="743">SUM(N5193:P5193)</f>
        <v>196698.0739081747</v>
      </c>
      <c r="R5193">
        <f>Q5193/MainSheet!$C$8*(G5193-G5192)+R5192</f>
        <v>8563.159559714908</v>
      </c>
      <c r="S5193">
        <f t="shared" ref="S5193:S5256" si="744">Q5193*$F$2/60+S5192</f>
        <v>138203.88938227354</v>
      </c>
      <c r="T5193">
        <f t="shared" si="736"/>
        <v>51.909999999998242</v>
      </c>
      <c r="U5193" s="1">
        <f>Q5193/MainSheet!$C$22</f>
        <v>1</v>
      </c>
    </row>
    <row r="5194" spans="7:21">
      <c r="G5194">
        <f t="shared" si="739"/>
        <v>51.91999999999824</v>
      </c>
      <c r="H5194">
        <f t="shared" si="740"/>
        <v>198000</v>
      </c>
      <c r="I5194" s="2">
        <f>MIN(MainSheet!$C$10/MainSheet!$C$9,MainSheet!$K$9*60)</f>
        <v>660</v>
      </c>
      <c r="J5194" s="1">
        <f>IF(G5194&gt;MainSheet!$C$11,IF(J5193&gt;=0.999,1,(G5194-MainSheet!$C$11)*I5194/$B$2/60),0)</f>
        <v>1</v>
      </c>
      <c r="K5194" s="1">
        <f>IF(G5194&gt;MainSheet!$C$11+$B$6,IF(K5193&gt;=0.999,1,(G5194-MainSheet!$C$11-$B$6)*I5194/$C$2/60),0)</f>
        <v>1</v>
      </c>
      <c r="L5194" s="1">
        <f>IF(G5194&gt;MainSheet!$C$11+$B$6+$C$6,IF(L5193&gt;=0.999,1,(G5194-MainSheet!$C$11-$B$6-$C$6)*I5194/$D$2/60),0)</f>
        <v>1</v>
      </c>
      <c r="M5194">
        <f t="shared" si="741"/>
        <v>1</v>
      </c>
      <c r="N5194" s="2">
        <f t="shared" si="742"/>
        <v>3721.0526315789471</v>
      </c>
      <c r="O5194">
        <f t="shared" si="738"/>
        <v>977.02127659574455</v>
      </c>
      <c r="P5194">
        <f t="shared" si="737"/>
        <v>192000</v>
      </c>
      <c r="Q5194" s="2">
        <f t="shared" si="743"/>
        <v>196698.0739081747</v>
      </c>
      <c r="R5194">
        <f>Q5194/MainSheet!$C$8*(G5194-G5193)+R5193</f>
        <v>8565.1908062057428</v>
      </c>
      <c r="S5194">
        <f t="shared" si="744"/>
        <v>138236.67239459156</v>
      </c>
      <c r="T5194">
        <f t="shared" si="736"/>
        <v>51.91999999999824</v>
      </c>
      <c r="U5194" s="1">
        <f>Q5194/MainSheet!$C$22</f>
        <v>1</v>
      </c>
    </row>
    <row r="5195" spans="7:21">
      <c r="G5195">
        <f t="shared" si="739"/>
        <v>51.929999999998238</v>
      </c>
      <c r="H5195">
        <f t="shared" si="740"/>
        <v>198000</v>
      </c>
      <c r="I5195" s="2">
        <f>MIN(MainSheet!$C$10/MainSheet!$C$9,MainSheet!$K$9*60)</f>
        <v>660</v>
      </c>
      <c r="J5195" s="1">
        <f>IF(G5195&gt;MainSheet!$C$11,IF(J5194&gt;=0.999,1,(G5195-MainSheet!$C$11)*I5195/$B$2/60),0)</f>
        <v>1</v>
      </c>
      <c r="K5195" s="1">
        <f>IF(G5195&gt;MainSheet!$C$11+$B$6,IF(K5194&gt;=0.999,1,(G5195-MainSheet!$C$11-$B$6)*I5195/$C$2/60),0)</f>
        <v>1</v>
      </c>
      <c r="L5195" s="1">
        <f>IF(G5195&gt;MainSheet!$C$11+$B$6+$C$6,IF(L5194&gt;=0.999,1,(G5195-MainSheet!$C$11-$B$6-$C$6)*I5195/$D$2/60),0)</f>
        <v>1</v>
      </c>
      <c r="M5195">
        <f t="shared" si="741"/>
        <v>1</v>
      </c>
      <c r="N5195" s="2">
        <f t="shared" si="742"/>
        <v>3721.0526315789471</v>
      </c>
      <c r="O5195">
        <f t="shared" si="738"/>
        <v>977.02127659574455</v>
      </c>
      <c r="P5195">
        <f t="shared" si="737"/>
        <v>192000</v>
      </c>
      <c r="Q5195" s="2">
        <f t="shared" si="743"/>
        <v>196698.0739081747</v>
      </c>
      <c r="R5195">
        <f>Q5195/MainSheet!$C$8*(G5195-G5194)+R5194</f>
        <v>8567.2220526965775</v>
      </c>
      <c r="S5195">
        <f t="shared" si="744"/>
        <v>138269.45540690958</v>
      </c>
      <c r="T5195">
        <f t="shared" si="736"/>
        <v>51.929999999998238</v>
      </c>
      <c r="U5195" s="1">
        <f>Q5195/MainSheet!$C$22</f>
        <v>1</v>
      </c>
    </row>
    <row r="5196" spans="7:21">
      <c r="G5196">
        <f t="shared" si="739"/>
        <v>51.939999999998236</v>
      </c>
      <c r="H5196">
        <f t="shared" si="740"/>
        <v>198000</v>
      </c>
      <c r="I5196" s="2">
        <f>MIN(MainSheet!$C$10/MainSheet!$C$9,MainSheet!$K$9*60)</f>
        <v>660</v>
      </c>
      <c r="J5196" s="1">
        <f>IF(G5196&gt;MainSheet!$C$11,IF(J5195&gt;=0.999,1,(G5196-MainSheet!$C$11)*I5196/$B$2/60),0)</f>
        <v>1</v>
      </c>
      <c r="K5196" s="1">
        <f>IF(G5196&gt;MainSheet!$C$11+$B$6,IF(K5195&gt;=0.999,1,(G5196-MainSheet!$C$11-$B$6)*I5196/$C$2/60),0)</f>
        <v>1</v>
      </c>
      <c r="L5196" s="1">
        <f>IF(G5196&gt;MainSheet!$C$11+$B$6+$C$6,IF(L5195&gt;=0.999,1,(G5196-MainSheet!$C$11-$B$6-$C$6)*I5196/$D$2/60),0)</f>
        <v>1</v>
      </c>
      <c r="M5196">
        <f t="shared" si="741"/>
        <v>1</v>
      </c>
      <c r="N5196" s="2">
        <f t="shared" si="742"/>
        <v>3721.0526315789471</v>
      </c>
      <c r="O5196">
        <f t="shared" si="738"/>
        <v>977.02127659574455</v>
      </c>
      <c r="P5196">
        <f t="shared" si="737"/>
        <v>192000</v>
      </c>
      <c r="Q5196" s="2">
        <f t="shared" si="743"/>
        <v>196698.0739081747</v>
      </c>
      <c r="R5196">
        <f>Q5196/MainSheet!$C$8*(G5196-G5195)+R5195</f>
        <v>8569.2532991874123</v>
      </c>
      <c r="S5196">
        <f t="shared" si="744"/>
        <v>138302.23841922759</v>
      </c>
      <c r="T5196">
        <f t="shared" si="736"/>
        <v>51.939999999998236</v>
      </c>
      <c r="U5196" s="1">
        <f>Q5196/MainSheet!$C$22</f>
        <v>1</v>
      </c>
    </row>
    <row r="5197" spans="7:21">
      <c r="G5197">
        <f t="shared" si="739"/>
        <v>51.949999999998234</v>
      </c>
      <c r="H5197">
        <f t="shared" si="740"/>
        <v>198000</v>
      </c>
      <c r="I5197" s="2">
        <f>MIN(MainSheet!$C$10/MainSheet!$C$9,MainSheet!$K$9*60)</f>
        <v>660</v>
      </c>
      <c r="J5197" s="1">
        <f>IF(G5197&gt;MainSheet!$C$11,IF(J5196&gt;=0.999,1,(G5197-MainSheet!$C$11)*I5197/$B$2/60),0)</f>
        <v>1</v>
      </c>
      <c r="K5197" s="1">
        <f>IF(G5197&gt;MainSheet!$C$11+$B$6,IF(K5196&gt;=0.999,1,(G5197-MainSheet!$C$11-$B$6)*I5197/$C$2/60),0)</f>
        <v>1</v>
      </c>
      <c r="L5197" s="1">
        <f>IF(G5197&gt;MainSheet!$C$11+$B$6+$C$6,IF(L5196&gt;=0.999,1,(G5197-MainSheet!$C$11-$B$6-$C$6)*I5197/$D$2/60),0)</f>
        <v>1</v>
      </c>
      <c r="M5197">
        <f t="shared" si="741"/>
        <v>1</v>
      </c>
      <c r="N5197" s="2">
        <f t="shared" si="742"/>
        <v>3721.0526315789471</v>
      </c>
      <c r="O5197">
        <f t="shared" si="738"/>
        <v>977.02127659574455</v>
      </c>
      <c r="P5197">
        <f t="shared" si="737"/>
        <v>192000</v>
      </c>
      <c r="Q5197" s="2">
        <f t="shared" si="743"/>
        <v>196698.0739081747</v>
      </c>
      <c r="R5197">
        <f>Q5197/MainSheet!$C$8*(G5197-G5196)+R5196</f>
        <v>8571.284545678247</v>
      </c>
      <c r="S5197">
        <f t="shared" si="744"/>
        <v>138335.02143154561</v>
      </c>
      <c r="T5197">
        <f t="shared" si="736"/>
        <v>51.949999999998234</v>
      </c>
      <c r="U5197" s="1">
        <f>Q5197/MainSheet!$C$22</f>
        <v>1</v>
      </c>
    </row>
    <row r="5198" spans="7:21">
      <c r="G5198">
        <f t="shared" si="739"/>
        <v>51.959999999998232</v>
      </c>
      <c r="H5198">
        <f t="shared" si="740"/>
        <v>198000</v>
      </c>
      <c r="I5198" s="2">
        <f>MIN(MainSheet!$C$10/MainSheet!$C$9,MainSheet!$K$9*60)</f>
        <v>660</v>
      </c>
      <c r="J5198" s="1">
        <f>IF(G5198&gt;MainSheet!$C$11,IF(J5197&gt;=0.999,1,(G5198-MainSheet!$C$11)*I5198/$B$2/60),0)</f>
        <v>1</v>
      </c>
      <c r="K5198" s="1">
        <f>IF(G5198&gt;MainSheet!$C$11+$B$6,IF(K5197&gt;=0.999,1,(G5198-MainSheet!$C$11-$B$6)*I5198/$C$2/60),0)</f>
        <v>1</v>
      </c>
      <c r="L5198" s="1">
        <f>IF(G5198&gt;MainSheet!$C$11+$B$6+$C$6,IF(L5197&gt;=0.999,1,(G5198-MainSheet!$C$11-$B$6-$C$6)*I5198/$D$2/60),0)</f>
        <v>1</v>
      </c>
      <c r="M5198">
        <f t="shared" si="741"/>
        <v>1</v>
      </c>
      <c r="N5198" s="2">
        <f t="shared" si="742"/>
        <v>3721.0526315789471</v>
      </c>
      <c r="O5198">
        <f t="shared" si="738"/>
        <v>977.02127659574455</v>
      </c>
      <c r="P5198">
        <f t="shared" si="737"/>
        <v>192000</v>
      </c>
      <c r="Q5198" s="2">
        <f t="shared" si="743"/>
        <v>196698.0739081747</v>
      </c>
      <c r="R5198">
        <f>Q5198/MainSheet!$C$8*(G5198-G5197)+R5197</f>
        <v>8573.3157921690818</v>
      </c>
      <c r="S5198">
        <f t="shared" si="744"/>
        <v>138367.80444386363</v>
      </c>
      <c r="T5198">
        <f t="shared" si="736"/>
        <v>51.959999999998232</v>
      </c>
      <c r="U5198" s="1">
        <f>Q5198/MainSheet!$C$22</f>
        <v>1</v>
      </c>
    </row>
    <row r="5199" spans="7:21">
      <c r="G5199">
        <f t="shared" si="739"/>
        <v>51.96999999999823</v>
      </c>
      <c r="H5199">
        <f t="shared" si="740"/>
        <v>198000</v>
      </c>
      <c r="I5199" s="2">
        <f>MIN(MainSheet!$C$10/MainSheet!$C$9,MainSheet!$K$9*60)</f>
        <v>660</v>
      </c>
      <c r="J5199" s="1">
        <f>IF(G5199&gt;MainSheet!$C$11,IF(J5198&gt;=0.999,1,(G5199-MainSheet!$C$11)*I5199/$B$2/60),0)</f>
        <v>1</v>
      </c>
      <c r="K5199" s="1">
        <f>IF(G5199&gt;MainSheet!$C$11+$B$6,IF(K5198&gt;=0.999,1,(G5199-MainSheet!$C$11-$B$6)*I5199/$C$2/60),0)</f>
        <v>1</v>
      </c>
      <c r="L5199" s="1">
        <f>IF(G5199&gt;MainSheet!$C$11+$B$6+$C$6,IF(L5198&gt;=0.999,1,(G5199-MainSheet!$C$11-$B$6-$C$6)*I5199/$D$2/60),0)</f>
        <v>1</v>
      </c>
      <c r="M5199">
        <f t="shared" si="741"/>
        <v>1</v>
      </c>
      <c r="N5199" s="2">
        <f t="shared" si="742"/>
        <v>3721.0526315789471</v>
      </c>
      <c r="O5199">
        <f t="shared" si="738"/>
        <v>977.02127659574455</v>
      </c>
      <c r="P5199">
        <f t="shared" si="737"/>
        <v>192000</v>
      </c>
      <c r="Q5199" s="2">
        <f t="shared" si="743"/>
        <v>196698.0739081747</v>
      </c>
      <c r="R5199">
        <f>Q5199/MainSheet!$C$8*(G5199-G5198)+R5198</f>
        <v>8575.3470386599165</v>
      </c>
      <c r="S5199">
        <f t="shared" si="744"/>
        <v>138400.58745618165</v>
      </c>
      <c r="T5199">
        <f t="shared" si="736"/>
        <v>51.96999999999823</v>
      </c>
      <c r="U5199" s="1">
        <f>Q5199/MainSheet!$C$22</f>
        <v>1</v>
      </c>
    </row>
    <row r="5200" spans="7:21">
      <c r="G5200">
        <f t="shared" si="739"/>
        <v>51.979999999998228</v>
      </c>
      <c r="H5200">
        <f t="shared" si="740"/>
        <v>198000</v>
      </c>
      <c r="I5200" s="2">
        <f>MIN(MainSheet!$C$10/MainSheet!$C$9,MainSheet!$K$9*60)</f>
        <v>660</v>
      </c>
      <c r="J5200" s="1">
        <f>IF(G5200&gt;MainSheet!$C$11,IF(J5199&gt;=0.999,1,(G5200-MainSheet!$C$11)*I5200/$B$2/60),0)</f>
        <v>1</v>
      </c>
      <c r="K5200" s="1">
        <f>IF(G5200&gt;MainSheet!$C$11+$B$6,IF(K5199&gt;=0.999,1,(G5200-MainSheet!$C$11-$B$6)*I5200/$C$2/60),0)</f>
        <v>1</v>
      </c>
      <c r="L5200" s="1">
        <f>IF(G5200&gt;MainSheet!$C$11+$B$6+$C$6,IF(L5199&gt;=0.999,1,(G5200-MainSheet!$C$11-$B$6-$C$6)*I5200/$D$2/60),0)</f>
        <v>1</v>
      </c>
      <c r="M5200">
        <f t="shared" si="741"/>
        <v>1</v>
      </c>
      <c r="N5200" s="2">
        <f t="shared" si="742"/>
        <v>3721.0526315789471</v>
      </c>
      <c r="O5200">
        <f t="shared" si="738"/>
        <v>977.02127659574455</v>
      </c>
      <c r="P5200">
        <f t="shared" si="737"/>
        <v>192000</v>
      </c>
      <c r="Q5200" s="2">
        <f t="shared" si="743"/>
        <v>196698.0739081747</v>
      </c>
      <c r="R5200">
        <f>Q5200/MainSheet!$C$8*(G5200-G5199)+R5199</f>
        <v>8577.3782851507513</v>
      </c>
      <c r="S5200">
        <f t="shared" si="744"/>
        <v>138433.37046849966</v>
      </c>
      <c r="T5200">
        <f t="shared" si="736"/>
        <v>51.979999999998228</v>
      </c>
      <c r="U5200" s="1">
        <f>Q5200/MainSheet!$C$22</f>
        <v>1</v>
      </c>
    </row>
    <row r="5201" spans="7:21">
      <c r="G5201">
        <f t="shared" si="739"/>
        <v>51.989999999998226</v>
      </c>
      <c r="H5201">
        <f t="shared" si="740"/>
        <v>198000</v>
      </c>
      <c r="I5201" s="2">
        <f>MIN(MainSheet!$C$10/MainSheet!$C$9,MainSheet!$K$9*60)</f>
        <v>660</v>
      </c>
      <c r="J5201" s="1">
        <f>IF(G5201&gt;MainSheet!$C$11,IF(J5200&gt;=0.999,1,(G5201-MainSheet!$C$11)*I5201/$B$2/60),0)</f>
        <v>1</v>
      </c>
      <c r="K5201" s="1">
        <f>IF(G5201&gt;MainSheet!$C$11+$B$6,IF(K5200&gt;=0.999,1,(G5201-MainSheet!$C$11-$B$6)*I5201/$C$2/60),0)</f>
        <v>1</v>
      </c>
      <c r="L5201" s="1">
        <f>IF(G5201&gt;MainSheet!$C$11+$B$6+$C$6,IF(L5200&gt;=0.999,1,(G5201-MainSheet!$C$11-$B$6-$C$6)*I5201/$D$2/60),0)</f>
        <v>1</v>
      </c>
      <c r="M5201">
        <f t="shared" si="741"/>
        <v>1</v>
      </c>
      <c r="N5201" s="2">
        <f t="shared" si="742"/>
        <v>3721.0526315789471</v>
      </c>
      <c r="O5201">
        <f t="shared" si="738"/>
        <v>977.02127659574455</v>
      </c>
      <c r="P5201">
        <f t="shared" si="737"/>
        <v>192000</v>
      </c>
      <c r="Q5201" s="2">
        <f t="shared" si="743"/>
        <v>196698.0739081747</v>
      </c>
      <c r="R5201">
        <f>Q5201/MainSheet!$C$8*(G5201-G5200)+R5200</f>
        <v>8579.409531641586</v>
      </c>
      <c r="S5201">
        <f t="shared" si="744"/>
        <v>138466.15348081768</v>
      </c>
      <c r="T5201">
        <f t="shared" si="736"/>
        <v>51.989999999998226</v>
      </c>
      <c r="U5201" s="1">
        <f>Q5201/MainSheet!$C$22</f>
        <v>1</v>
      </c>
    </row>
    <row r="5202" spans="7:21">
      <c r="G5202">
        <f t="shared" si="739"/>
        <v>51.999999999998224</v>
      </c>
      <c r="H5202">
        <f t="shared" si="740"/>
        <v>198000</v>
      </c>
      <c r="I5202" s="2">
        <f>MIN(MainSheet!$C$10/MainSheet!$C$9,MainSheet!$K$9*60)</f>
        <v>660</v>
      </c>
      <c r="J5202" s="1">
        <f>IF(G5202&gt;MainSheet!$C$11,IF(J5201&gt;=0.999,1,(G5202-MainSheet!$C$11)*I5202/$B$2/60),0)</f>
        <v>1</v>
      </c>
      <c r="K5202" s="1">
        <f>IF(G5202&gt;MainSheet!$C$11+$B$6,IF(K5201&gt;=0.999,1,(G5202-MainSheet!$C$11-$B$6)*I5202/$C$2/60),0)</f>
        <v>1</v>
      </c>
      <c r="L5202" s="1">
        <f>IF(G5202&gt;MainSheet!$C$11+$B$6+$C$6,IF(L5201&gt;=0.999,1,(G5202-MainSheet!$C$11-$B$6-$C$6)*I5202/$D$2/60),0)</f>
        <v>1</v>
      </c>
      <c r="M5202">
        <f t="shared" si="741"/>
        <v>1</v>
      </c>
      <c r="N5202" s="2">
        <f t="shared" si="742"/>
        <v>3721.0526315789471</v>
      </c>
      <c r="O5202">
        <f t="shared" si="738"/>
        <v>977.02127659574455</v>
      </c>
      <c r="P5202">
        <f t="shared" si="737"/>
        <v>192000</v>
      </c>
      <c r="Q5202" s="2">
        <f t="shared" si="743"/>
        <v>196698.0739081747</v>
      </c>
      <c r="R5202">
        <f>Q5202/MainSheet!$C$8*(G5202-G5201)+R5201</f>
        <v>8581.4407781324207</v>
      </c>
      <c r="S5202">
        <f t="shared" si="744"/>
        <v>138498.9364931357</v>
      </c>
      <c r="T5202">
        <f t="shared" si="736"/>
        <v>51.999999999998224</v>
      </c>
      <c r="U5202" s="1">
        <f>Q5202/MainSheet!$C$22</f>
        <v>1</v>
      </c>
    </row>
    <row r="5203" spans="7:21">
      <c r="G5203">
        <f t="shared" si="739"/>
        <v>52.009999999998222</v>
      </c>
      <c r="H5203">
        <f t="shared" si="740"/>
        <v>198000</v>
      </c>
      <c r="I5203" s="2">
        <f>MIN(MainSheet!$C$10/MainSheet!$C$9,MainSheet!$K$9*60)</f>
        <v>660</v>
      </c>
      <c r="J5203" s="1">
        <f>IF(G5203&gt;MainSheet!$C$11,IF(J5202&gt;=0.999,1,(G5203-MainSheet!$C$11)*I5203/$B$2/60),0)</f>
        <v>1</v>
      </c>
      <c r="K5203" s="1">
        <f>IF(G5203&gt;MainSheet!$C$11+$B$6,IF(K5202&gt;=0.999,1,(G5203-MainSheet!$C$11-$B$6)*I5203/$C$2/60),0)</f>
        <v>1</v>
      </c>
      <c r="L5203" s="1">
        <f>IF(G5203&gt;MainSheet!$C$11+$B$6+$C$6,IF(L5202&gt;=0.999,1,(G5203-MainSheet!$C$11-$B$6-$C$6)*I5203/$D$2/60),0)</f>
        <v>1</v>
      </c>
      <c r="M5203">
        <f t="shared" si="741"/>
        <v>1</v>
      </c>
      <c r="N5203" s="2">
        <f t="shared" si="742"/>
        <v>3721.0526315789471</v>
      </c>
      <c r="O5203">
        <f t="shared" si="738"/>
        <v>977.02127659574455</v>
      </c>
      <c r="P5203">
        <f t="shared" si="737"/>
        <v>192000</v>
      </c>
      <c r="Q5203" s="2">
        <f t="shared" si="743"/>
        <v>196698.0739081747</v>
      </c>
      <c r="R5203">
        <f>Q5203/MainSheet!$C$8*(G5203-G5202)+R5202</f>
        <v>8583.4720246232555</v>
      </c>
      <c r="S5203">
        <f t="shared" si="744"/>
        <v>138531.71950545372</v>
      </c>
      <c r="T5203">
        <f t="shared" si="736"/>
        <v>52.009999999998222</v>
      </c>
      <c r="U5203" s="1">
        <f>Q5203/MainSheet!$C$22</f>
        <v>1</v>
      </c>
    </row>
    <row r="5204" spans="7:21">
      <c r="G5204">
        <f t="shared" si="739"/>
        <v>52.01999999999822</v>
      </c>
      <c r="H5204">
        <f t="shared" si="740"/>
        <v>198000</v>
      </c>
      <c r="I5204" s="2">
        <f>MIN(MainSheet!$C$10/MainSheet!$C$9,MainSheet!$K$9*60)</f>
        <v>660</v>
      </c>
      <c r="J5204" s="1">
        <f>IF(G5204&gt;MainSheet!$C$11,IF(J5203&gt;=0.999,1,(G5204-MainSheet!$C$11)*I5204/$B$2/60),0)</f>
        <v>1</v>
      </c>
      <c r="K5204" s="1">
        <f>IF(G5204&gt;MainSheet!$C$11+$B$6,IF(K5203&gt;=0.999,1,(G5204-MainSheet!$C$11-$B$6)*I5204/$C$2/60),0)</f>
        <v>1</v>
      </c>
      <c r="L5204" s="1">
        <f>IF(G5204&gt;MainSheet!$C$11+$B$6+$C$6,IF(L5203&gt;=0.999,1,(G5204-MainSheet!$C$11-$B$6-$C$6)*I5204/$D$2/60),0)</f>
        <v>1</v>
      </c>
      <c r="M5204">
        <f t="shared" si="741"/>
        <v>1</v>
      </c>
      <c r="N5204" s="2">
        <f t="shared" si="742"/>
        <v>3721.0526315789471</v>
      </c>
      <c r="O5204">
        <f t="shared" si="738"/>
        <v>977.02127659574455</v>
      </c>
      <c r="P5204">
        <f t="shared" si="737"/>
        <v>192000</v>
      </c>
      <c r="Q5204" s="2">
        <f t="shared" si="743"/>
        <v>196698.0739081747</v>
      </c>
      <c r="R5204">
        <f>Q5204/MainSheet!$C$8*(G5204-G5203)+R5203</f>
        <v>8585.5032711140902</v>
      </c>
      <c r="S5204">
        <f t="shared" si="744"/>
        <v>138564.50251777173</v>
      </c>
      <c r="T5204">
        <f t="shared" si="736"/>
        <v>52.01999999999822</v>
      </c>
      <c r="U5204" s="1">
        <f>Q5204/MainSheet!$C$22</f>
        <v>1</v>
      </c>
    </row>
    <row r="5205" spans="7:21">
      <c r="G5205">
        <f t="shared" si="739"/>
        <v>52.029999999998218</v>
      </c>
      <c r="H5205">
        <f t="shared" si="740"/>
        <v>198000</v>
      </c>
      <c r="I5205" s="2">
        <f>MIN(MainSheet!$C$10/MainSheet!$C$9,MainSheet!$K$9*60)</f>
        <v>660</v>
      </c>
      <c r="J5205" s="1">
        <f>IF(G5205&gt;MainSheet!$C$11,IF(J5204&gt;=0.999,1,(G5205-MainSheet!$C$11)*I5205/$B$2/60),0)</f>
        <v>1</v>
      </c>
      <c r="K5205" s="1">
        <f>IF(G5205&gt;MainSheet!$C$11+$B$6,IF(K5204&gt;=0.999,1,(G5205-MainSheet!$C$11-$B$6)*I5205/$C$2/60),0)</f>
        <v>1</v>
      </c>
      <c r="L5205" s="1">
        <f>IF(G5205&gt;MainSheet!$C$11+$B$6+$C$6,IF(L5204&gt;=0.999,1,(G5205-MainSheet!$C$11-$B$6-$C$6)*I5205/$D$2/60),0)</f>
        <v>1</v>
      </c>
      <c r="M5205">
        <f t="shared" si="741"/>
        <v>1</v>
      </c>
      <c r="N5205" s="2">
        <f t="shared" si="742"/>
        <v>3721.0526315789471</v>
      </c>
      <c r="O5205">
        <f t="shared" si="738"/>
        <v>977.02127659574455</v>
      </c>
      <c r="P5205">
        <f t="shared" si="737"/>
        <v>192000</v>
      </c>
      <c r="Q5205" s="2">
        <f t="shared" si="743"/>
        <v>196698.0739081747</v>
      </c>
      <c r="R5205">
        <f>Q5205/MainSheet!$C$8*(G5205-G5204)+R5204</f>
        <v>8587.534517604925</v>
      </c>
      <c r="S5205">
        <f t="shared" si="744"/>
        <v>138597.28553008975</v>
      </c>
      <c r="T5205">
        <f t="shared" si="736"/>
        <v>52.029999999998218</v>
      </c>
      <c r="U5205" s="1">
        <f>Q5205/MainSheet!$C$22</f>
        <v>1</v>
      </c>
    </row>
    <row r="5206" spans="7:21">
      <c r="G5206">
        <f t="shared" si="739"/>
        <v>52.039999999998216</v>
      </c>
      <c r="H5206">
        <f t="shared" si="740"/>
        <v>198000</v>
      </c>
      <c r="I5206" s="2">
        <f>MIN(MainSheet!$C$10/MainSheet!$C$9,MainSheet!$K$9*60)</f>
        <v>660</v>
      </c>
      <c r="J5206" s="1">
        <f>IF(G5206&gt;MainSheet!$C$11,IF(J5205&gt;=0.999,1,(G5206-MainSheet!$C$11)*I5206/$B$2/60),0)</f>
        <v>1</v>
      </c>
      <c r="K5206" s="1">
        <f>IF(G5206&gt;MainSheet!$C$11+$B$6,IF(K5205&gt;=0.999,1,(G5206-MainSheet!$C$11-$B$6)*I5206/$C$2/60),0)</f>
        <v>1</v>
      </c>
      <c r="L5206" s="1">
        <f>IF(G5206&gt;MainSheet!$C$11+$B$6+$C$6,IF(L5205&gt;=0.999,1,(G5206-MainSheet!$C$11-$B$6-$C$6)*I5206/$D$2/60),0)</f>
        <v>1</v>
      </c>
      <c r="M5206">
        <f t="shared" si="741"/>
        <v>1</v>
      </c>
      <c r="N5206" s="2">
        <f t="shared" si="742"/>
        <v>3721.0526315789471</v>
      </c>
      <c r="O5206">
        <f t="shared" si="738"/>
        <v>977.02127659574455</v>
      </c>
      <c r="P5206">
        <f t="shared" si="737"/>
        <v>192000</v>
      </c>
      <c r="Q5206" s="2">
        <f t="shared" si="743"/>
        <v>196698.0739081747</v>
      </c>
      <c r="R5206">
        <f>Q5206/MainSheet!$C$8*(G5206-G5205)+R5205</f>
        <v>8589.5657640957597</v>
      </c>
      <c r="S5206">
        <f t="shared" si="744"/>
        <v>138630.06854240777</v>
      </c>
      <c r="T5206">
        <f t="shared" si="736"/>
        <v>52.039999999998216</v>
      </c>
      <c r="U5206" s="1">
        <f>Q5206/MainSheet!$C$22</f>
        <v>1</v>
      </c>
    </row>
    <row r="5207" spans="7:21">
      <c r="G5207">
        <f t="shared" si="739"/>
        <v>52.049999999998214</v>
      </c>
      <c r="H5207">
        <f t="shared" si="740"/>
        <v>198000</v>
      </c>
      <c r="I5207" s="2">
        <f>MIN(MainSheet!$C$10/MainSheet!$C$9,MainSheet!$K$9*60)</f>
        <v>660</v>
      </c>
      <c r="J5207" s="1">
        <f>IF(G5207&gt;MainSheet!$C$11,IF(J5206&gt;=0.999,1,(G5207-MainSheet!$C$11)*I5207/$B$2/60),0)</f>
        <v>1</v>
      </c>
      <c r="K5207" s="1">
        <f>IF(G5207&gt;MainSheet!$C$11+$B$6,IF(K5206&gt;=0.999,1,(G5207-MainSheet!$C$11-$B$6)*I5207/$C$2/60),0)</f>
        <v>1</v>
      </c>
      <c r="L5207" s="1">
        <f>IF(G5207&gt;MainSheet!$C$11+$B$6+$C$6,IF(L5206&gt;=0.999,1,(G5207-MainSheet!$C$11-$B$6-$C$6)*I5207/$D$2/60),0)</f>
        <v>1</v>
      </c>
      <c r="M5207">
        <f t="shared" si="741"/>
        <v>1</v>
      </c>
      <c r="N5207" s="2">
        <f t="shared" si="742"/>
        <v>3721.0526315789471</v>
      </c>
      <c r="O5207">
        <f t="shared" si="738"/>
        <v>977.02127659574455</v>
      </c>
      <c r="P5207">
        <f t="shared" si="737"/>
        <v>192000</v>
      </c>
      <c r="Q5207" s="2">
        <f t="shared" si="743"/>
        <v>196698.0739081747</v>
      </c>
      <c r="R5207">
        <f>Q5207/MainSheet!$C$8*(G5207-G5206)+R5206</f>
        <v>8591.5970105865945</v>
      </c>
      <c r="S5207">
        <f t="shared" si="744"/>
        <v>138662.85155472578</v>
      </c>
      <c r="T5207">
        <f t="shared" si="736"/>
        <v>52.049999999998214</v>
      </c>
      <c r="U5207" s="1">
        <f>Q5207/MainSheet!$C$22</f>
        <v>1</v>
      </c>
    </row>
    <row r="5208" spans="7:21">
      <c r="G5208">
        <f t="shared" si="739"/>
        <v>52.059999999998212</v>
      </c>
      <c r="H5208">
        <f t="shared" si="740"/>
        <v>198000</v>
      </c>
      <c r="I5208" s="2">
        <f>MIN(MainSheet!$C$10/MainSheet!$C$9,MainSheet!$K$9*60)</f>
        <v>660</v>
      </c>
      <c r="J5208" s="1">
        <f>IF(G5208&gt;MainSheet!$C$11,IF(J5207&gt;=0.999,1,(G5208-MainSheet!$C$11)*I5208/$B$2/60),0)</f>
        <v>1</v>
      </c>
      <c r="K5208" s="1">
        <f>IF(G5208&gt;MainSheet!$C$11+$B$6,IF(K5207&gt;=0.999,1,(G5208-MainSheet!$C$11-$B$6)*I5208/$C$2/60),0)</f>
        <v>1</v>
      </c>
      <c r="L5208" s="1">
        <f>IF(G5208&gt;MainSheet!$C$11+$B$6+$C$6,IF(L5207&gt;=0.999,1,(G5208-MainSheet!$C$11-$B$6-$C$6)*I5208/$D$2/60),0)</f>
        <v>1</v>
      </c>
      <c r="M5208">
        <f t="shared" si="741"/>
        <v>1</v>
      </c>
      <c r="N5208" s="2">
        <f t="shared" si="742"/>
        <v>3721.0526315789471</v>
      </c>
      <c r="O5208">
        <f t="shared" si="738"/>
        <v>977.02127659574455</v>
      </c>
      <c r="P5208">
        <f t="shared" si="737"/>
        <v>192000</v>
      </c>
      <c r="Q5208" s="2">
        <f t="shared" si="743"/>
        <v>196698.0739081747</v>
      </c>
      <c r="R5208">
        <f>Q5208/MainSheet!$C$8*(G5208-G5207)+R5207</f>
        <v>8593.6282570774292</v>
      </c>
      <c r="S5208">
        <f t="shared" si="744"/>
        <v>138695.6345670438</v>
      </c>
      <c r="T5208">
        <f t="shared" si="736"/>
        <v>52.059999999998212</v>
      </c>
      <c r="U5208" s="1">
        <f>Q5208/MainSheet!$C$22</f>
        <v>1</v>
      </c>
    </row>
    <row r="5209" spans="7:21">
      <c r="G5209">
        <f t="shared" si="739"/>
        <v>52.06999999999821</v>
      </c>
      <c r="H5209">
        <f t="shared" si="740"/>
        <v>198000</v>
      </c>
      <c r="I5209" s="2">
        <f>MIN(MainSheet!$C$10/MainSheet!$C$9,MainSheet!$K$9*60)</f>
        <v>660</v>
      </c>
      <c r="J5209" s="1">
        <f>IF(G5209&gt;MainSheet!$C$11,IF(J5208&gt;=0.999,1,(G5209-MainSheet!$C$11)*I5209/$B$2/60),0)</f>
        <v>1</v>
      </c>
      <c r="K5209" s="1">
        <f>IF(G5209&gt;MainSheet!$C$11+$B$6,IF(K5208&gt;=0.999,1,(G5209-MainSheet!$C$11-$B$6)*I5209/$C$2/60),0)</f>
        <v>1</v>
      </c>
      <c r="L5209" s="1">
        <f>IF(G5209&gt;MainSheet!$C$11+$B$6+$C$6,IF(L5208&gt;=0.999,1,(G5209-MainSheet!$C$11-$B$6-$C$6)*I5209/$D$2/60),0)</f>
        <v>1</v>
      </c>
      <c r="M5209">
        <f t="shared" si="741"/>
        <v>1</v>
      </c>
      <c r="N5209" s="2">
        <f t="shared" si="742"/>
        <v>3721.0526315789471</v>
      </c>
      <c r="O5209">
        <f t="shared" si="738"/>
        <v>977.02127659574455</v>
      </c>
      <c r="P5209">
        <f t="shared" si="737"/>
        <v>192000</v>
      </c>
      <c r="Q5209" s="2">
        <f t="shared" si="743"/>
        <v>196698.0739081747</v>
      </c>
      <c r="R5209">
        <f>Q5209/MainSheet!$C$8*(G5209-G5208)+R5208</f>
        <v>8595.659503568264</v>
      </c>
      <c r="S5209">
        <f t="shared" si="744"/>
        <v>138728.41757936182</v>
      </c>
      <c r="T5209">
        <f t="shared" si="736"/>
        <v>52.06999999999821</v>
      </c>
      <c r="U5209" s="1">
        <f>Q5209/MainSheet!$C$22</f>
        <v>1</v>
      </c>
    </row>
    <row r="5210" spans="7:21">
      <c r="G5210">
        <f t="shared" si="739"/>
        <v>52.079999999998208</v>
      </c>
      <c r="H5210">
        <f t="shared" si="740"/>
        <v>198000</v>
      </c>
      <c r="I5210" s="2">
        <f>MIN(MainSheet!$C$10/MainSheet!$C$9,MainSheet!$K$9*60)</f>
        <v>660</v>
      </c>
      <c r="J5210" s="1">
        <f>IF(G5210&gt;MainSheet!$C$11,IF(J5209&gt;=0.999,1,(G5210-MainSheet!$C$11)*I5210/$B$2/60),0)</f>
        <v>1</v>
      </c>
      <c r="K5210" s="1">
        <f>IF(G5210&gt;MainSheet!$C$11+$B$6,IF(K5209&gt;=0.999,1,(G5210-MainSheet!$C$11-$B$6)*I5210/$C$2/60),0)</f>
        <v>1</v>
      </c>
      <c r="L5210" s="1">
        <f>IF(G5210&gt;MainSheet!$C$11+$B$6+$C$6,IF(L5209&gt;=0.999,1,(G5210-MainSheet!$C$11-$B$6-$C$6)*I5210/$D$2/60),0)</f>
        <v>1</v>
      </c>
      <c r="M5210">
        <f t="shared" si="741"/>
        <v>1</v>
      </c>
      <c r="N5210" s="2">
        <f t="shared" si="742"/>
        <v>3721.0526315789471</v>
      </c>
      <c r="O5210">
        <f t="shared" si="738"/>
        <v>977.02127659574455</v>
      </c>
      <c r="P5210">
        <f t="shared" si="737"/>
        <v>192000</v>
      </c>
      <c r="Q5210" s="2">
        <f t="shared" si="743"/>
        <v>196698.0739081747</v>
      </c>
      <c r="R5210">
        <f>Q5210/MainSheet!$C$8*(G5210-G5209)+R5209</f>
        <v>8597.6907500590987</v>
      </c>
      <c r="S5210">
        <f t="shared" si="744"/>
        <v>138761.20059167984</v>
      </c>
      <c r="T5210">
        <f t="shared" si="736"/>
        <v>52.079999999998208</v>
      </c>
      <c r="U5210" s="1">
        <f>Q5210/MainSheet!$C$22</f>
        <v>1</v>
      </c>
    </row>
    <row r="5211" spans="7:21">
      <c r="G5211">
        <f t="shared" si="739"/>
        <v>52.089999999998206</v>
      </c>
      <c r="H5211">
        <f t="shared" si="740"/>
        <v>198000</v>
      </c>
      <c r="I5211" s="2">
        <f>MIN(MainSheet!$C$10/MainSheet!$C$9,MainSheet!$K$9*60)</f>
        <v>660</v>
      </c>
      <c r="J5211" s="1">
        <f>IF(G5211&gt;MainSheet!$C$11,IF(J5210&gt;=0.999,1,(G5211-MainSheet!$C$11)*I5211/$B$2/60),0)</f>
        <v>1</v>
      </c>
      <c r="K5211" s="1">
        <f>IF(G5211&gt;MainSheet!$C$11+$B$6,IF(K5210&gt;=0.999,1,(G5211-MainSheet!$C$11-$B$6)*I5211/$C$2/60),0)</f>
        <v>1</v>
      </c>
      <c r="L5211" s="1">
        <f>IF(G5211&gt;MainSheet!$C$11+$B$6+$C$6,IF(L5210&gt;=0.999,1,(G5211-MainSheet!$C$11-$B$6-$C$6)*I5211/$D$2/60),0)</f>
        <v>1</v>
      </c>
      <c r="M5211">
        <f t="shared" si="741"/>
        <v>1</v>
      </c>
      <c r="N5211" s="2">
        <f t="shared" si="742"/>
        <v>3721.0526315789471</v>
      </c>
      <c r="O5211">
        <f t="shared" si="738"/>
        <v>977.02127659574455</v>
      </c>
      <c r="P5211">
        <f t="shared" si="737"/>
        <v>192000</v>
      </c>
      <c r="Q5211" s="2">
        <f t="shared" si="743"/>
        <v>196698.0739081747</v>
      </c>
      <c r="R5211">
        <f>Q5211/MainSheet!$C$8*(G5211-G5210)+R5210</f>
        <v>8599.7219965499335</v>
      </c>
      <c r="S5211">
        <f t="shared" si="744"/>
        <v>138793.98360399785</v>
      </c>
      <c r="T5211">
        <f t="shared" si="736"/>
        <v>52.089999999998206</v>
      </c>
      <c r="U5211" s="1">
        <f>Q5211/MainSheet!$C$22</f>
        <v>1</v>
      </c>
    </row>
    <row r="5212" spans="7:21">
      <c r="G5212">
        <f t="shared" si="739"/>
        <v>52.099999999998204</v>
      </c>
      <c r="H5212">
        <f t="shared" si="740"/>
        <v>198000</v>
      </c>
      <c r="I5212" s="2">
        <f>MIN(MainSheet!$C$10/MainSheet!$C$9,MainSheet!$K$9*60)</f>
        <v>660</v>
      </c>
      <c r="J5212" s="1">
        <f>IF(G5212&gt;MainSheet!$C$11,IF(J5211&gt;=0.999,1,(G5212-MainSheet!$C$11)*I5212/$B$2/60),0)</f>
        <v>1</v>
      </c>
      <c r="K5212" s="1">
        <f>IF(G5212&gt;MainSheet!$C$11+$B$6,IF(K5211&gt;=0.999,1,(G5212-MainSheet!$C$11-$B$6)*I5212/$C$2/60),0)</f>
        <v>1</v>
      </c>
      <c r="L5212" s="1">
        <f>IF(G5212&gt;MainSheet!$C$11+$B$6+$C$6,IF(L5211&gt;=0.999,1,(G5212-MainSheet!$C$11-$B$6-$C$6)*I5212/$D$2/60),0)</f>
        <v>1</v>
      </c>
      <c r="M5212">
        <f t="shared" si="741"/>
        <v>1</v>
      </c>
      <c r="N5212" s="2">
        <f t="shared" si="742"/>
        <v>3721.0526315789471</v>
      </c>
      <c r="O5212">
        <f t="shared" si="738"/>
        <v>977.02127659574455</v>
      </c>
      <c r="P5212">
        <f t="shared" si="737"/>
        <v>192000</v>
      </c>
      <c r="Q5212" s="2">
        <f t="shared" si="743"/>
        <v>196698.0739081747</v>
      </c>
      <c r="R5212">
        <f>Q5212/MainSheet!$C$8*(G5212-G5211)+R5211</f>
        <v>8601.7532430407682</v>
      </c>
      <c r="S5212">
        <f t="shared" si="744"/>
        <v>138826.76661631587</v>
      </c>
      <c r="T5212">
        <f t="shared" si="736"/>
        <v>52.099999999998204</v>
      </c>
      <c r="U5212" s="1">
        <f>Q5212/MainSheet!$C$22</f>
        <v>1</v>
      </c>
    </row>
    <row r="5213" spans="7:21">
      <c r="G5213">
        <f t="shared" si="739"/>
        <v>52.109999999998202</v>
      </c>
      <c r="H5213">
        <f t="shared" si="740"/>
        <v>198000</v>
      </c>
      <c r="I5213" s="2">
        <f>MIN(MainSheet!$C$10/MainSheet!$C$9,MainSheet!$K$9*60)</f>
        <v>660</v>
      </c>
      <c r="J5213" s="1">
        <f>IF(G5213&gt;MainSheet!$C$11,IF(J5212&gt;=0.999,1,(G5213-MainSheet!$C$11)*I5213/$B$2/60),0)</f>
        <v>1</v>
      </c>
      <c r="K5213" s="1">
        <f>IF(G5213&gt;MainSheet!$C$11+$B$6,IF(K5212&gt;=0.999,1,(G5213-MainSheet!$C$11-$B$6)*I5213/$C$2/60),0)</f>
        <v>1</v>
      </c>
      <c r="L5213" s="1">
        <f>IF(G5213&gt;MainSheet!$C$11+$B$6+$C$6,IF(L5212&gt;=0.999,1,(G5213-MainSheet!$C$11-$B$6-$C$6)*I5213/$D$2/60),0)</f>
        <v>1</v>
      </c>
      <c r="M5213">
        <f t="shared" si="741"/>
        <v>1</v>
      </c>
      <c r="N5213" s="2">
        <f t="shared" si="742"/>
        <v>3721.0526315789471</v>
      </c>
      <c r="O5213">
        <f t="shared" si="738"/>
        <v>977.02127659574455</v>
      </c>
      <c r="P5213">
        <f t="shared" si="737"/>
        <v>192000</v>
      </c>
      <c r="Q5213" s="2">
        <f t="shared" si="743"/>
        <v>196698.0739081747</v>
      </c>
      <c r="R5213">
        <f>Q5213/MainSheet!$C$8*(G5213-G5212)+R5212</f>
        <v>8603.784489531603</v>
      </c>
      <c r="S5213">
        <f t="shared" si="744"/>
        <v>138859.54962863389</v>
      </c>
      <c r="T5213">
        <f t="shared" si="736"/>
        <v>52.109999999998202</v>
      </c>
      <c r="U5213" s="1">
        <f>Q5213/MainSheet!$C$22</f>
        <v>1</v>
      </c>
    </row>
    <row r="5214" spans="7:21">
      <c r="G5214">
        <f t="shared" si="739"/>
        <v>52.1199999999982</v>
      </c>
      <c r="H5214">
        <f t="shared" si="740"/>
        <v>198000</v>
      </c>
      <c r="I5214" s="2">
        <f>MIN(MainSheet!$C$10/MainSheet!$C$9,MainSheet!$K$9*60)</f>
        <v>660</v>
      </c>
      <c r="J5214" s="1">
        <f>IF(G5214&gt;MainSheet!$C$11,IF(J5213&gt;=0.999,1,(G5214-MainSheet!$C$11)*I5214/$B$2/60),0)</f>
        <v>1</v>
      </c>
      <c r="K5214" s="1">
        <f>IF(G5214&gt;MainSheet!$C$11+$B$6,IF(K5213&gt;=0.999,1,(G5214-MainSheet!$C$11-$B$6)*I5214/$C$2/60),0)</f>
        <v>1</v>
      </c>
      <c r="L5214" s="1">
        <f>IF(G5214&gt;MainSheet!$C$11+$B$6+$C$6,IF(L5213&gt;=0.999,1,(G5214-MainSheet!$C$11-$B$6-$C$6)*I5214/$D$2/60),0)</f>
        <v>1</v>
      </c>
      <c r="M5214">
        <f t="shared" si="741"/>
        <v>1</v>
      </c>
      <c r="N5214" s="2">
        <f t="shared" si="742"/>
        <v>3721.0526315789471</v>
      </c>
      <c r="O5214">
        <f t="shared" si="738"/>
        <v>977.02127659574455</v>
      </c>
      <c r="P5214">
        <f t="shared" si="737"/>
        <v>192000</v>
      </c>
      <c r="Q5214" s="2">
        <f t="shared" si="743"/>
        <v>196698.0739081747</v>
      </c>
      <c r="R5214">
        <f>Q5214/MainSheet!$C$8*(G5214-G5213)+R5213</f>
        <v>8605.8157360224377</v>
      </c>
      <c r="S5214">
        <f t="shared" si="744"/>
        <v>138892.33264095191</v>
      </c>
      <c r="T5214">
        <f t="shared" si="736"/>
        <v>52.1199999999982</v>
      </c>
      <c r="U5214" s="1">
        <f>Q5214/MainSheet!$C$22</f>
        <v>1</v>
      </c>
    </row>
    <row r="5215" spans="7:21">
      <c r="G5215">
        <f t="shared" si="739"/>
        <v>52.129999999998198</v>
      </c>
      <c r="H5215">
        <f t="shared" si="740"/>
        <v>198000</v>
      </c>
      <c r="I5215" s="2">
        <f>MIN(MainSheet!$C$10/MainSheet!$C$9,MainSheet!$K$9*60)</f>
        <v>660</v>
      </c>
      <c r="J5215" s="1">
        <f>IF(G5215&gt;MainSheet!$C$11,IF(J5214&gt;=0.999,1,(G5215-MainSheet!$C$11)*I5215/$B$2/60),0)</f>
        <v>1</v>
      </c>
      <c r="K5215" s="1">
        <f>IF(G5215&gt;MainSheet!$C$11+$B$6,IF(K5214&gt;=0.999,1,(G5215-MainSheet!$C$11-$B$6)*I5215/$C$2/60),0)</f>
        <v>1</v>
      </c>
      <c r="L5215" s="1">
        <f>IF(G5215&gt;MainSheet!$C$11+$B$6+$C$6,IF(L5214&gt;=0.999,1,(G5215-MainSheet!$C$11-$B$6-$C$6)*I5215/$D$2/60),0)</f>
        <v>1</v>
      </c>
      <c r="M5215">
        <f t="shared" si="741"/>
        <v>1</v>
      </c>
      <c r="N5215" s="2">
        <f t="shared" si="742"/>
        <v>3721.0526315789471</v>
      </c>
      <c r="O5215">
        <f t="shared" si="738"/>
        <v>977.02127659574455</v>
      </c>
      <c r="P5215">
        <f t="shared" si="737"/>
        <v>192000</v>
      </c>
      <c r="Q5215" s="2">
        <f t="shared" si="743"/>
        <v>196698.0739081747</v>
      </c>
      <c r="R5215">
        <f>Q5215/MainSheet!$C$8*(G5215-G5214)+R5214</f>
        <v>8607.8469825132725</v>
      </c>
      <c r="S5215">
        <f t="shared" si="744"/>
        <v>138925.11565326992</v>
      </c>
      <c r="T5215">
        <f t="shared" si="736"/>
        <v>52.129999999998198</v>
      </c>
      <c r="U5215" s="1">
        <f>Q5215/MainSheet!$C$22</f>
        <v>1</v>
      </c>
    </row>
    <row r="5216" spans="7:21">
      <c r="G5216">
        <f t="shared" si="739"/>
        <v>52.139999999998196</v>
      </c>
      <c r="H5216">
        <f t="shared" si="740"/>
        <v>198000</v>
      </c>
      <c r="I5216" s="2">
        <f>MIN(MainSheet!$C$10/MainSheet!$C$9,MainSheet!$K$9*60)</f>
        <v>660</v>
      </c>
      <c r="J5216" s="1">
        <f>IF(G5216&gt;MainSheet!$C$11,IF(J5215&gt;=0.999,1,(G5216-MainSheet!$C$11)*I5216/$B$2/60),0)</f>
        <v>1</v>
      </c>
      <c r="K5216" s="1">
        <f>IF(G5216&gt;MainSheet!$C$11+$B$6,IF(K5215&gt;=0.999,1,(G5216-MainSheet!$C$11-$B$6)*I5216/$C$2/60),0)</f>
        <v>1</v>
      </c>
      <c r="L5216" s="1">
        <f>IF(G5216&gt;MainSheet!$C$11+$B$6+$C$6,IF(L5215&gt;=0.999,1,(G5216-MainSheet!$C$11-$B$6-$C$6)*I5216/$D$2/60),0)</f>
        <v>1</v>
      </c>
      <c r="M5216">
        <f t="shared" si="741"/>
        <v>1</v>
      </c>
      <c r="N5216" s="2">
        <f t="shared" si="742"/>
        <v>3721.0526315789471</v>
      </c>
      <c r="O5216">
        <f t="shared" si="738"/>
        <v>977.02127659574455</v>
      </c>
      <c r="P5216">
        <f t="shared" si="737"/>
        <v>192000</v>
      </c>
      <c r="Q5216" s="2">
        <f t="shared" si="743"/>
        <v>196698.0739081747</v>
      </c>
      <c r="R5216">
        <f>Q5216/MainSheet!$C$8*(G5216-G5215)+R5215</f>
        <v>8609.8782290041072</v>
      </c>
      <c r="S5216">
        <f t="shared" si="744"/>
        <v>138957.89866558794</v>
      </c>
      <c r="T5216">
        <f t="shared" si="736"/>
        <v>52.139999999998196</v>
      </c>
      <c r="U5216" s="1">
        <f>Q5216/MainSheet!$C$22</f>
        <v>1</v>
      </c>
    </row>
    <row r="5217" spans="7:21">
      <c r="G5217">
        <f t="shared" si="739"/>
        <v>52.149999999998194</v>
      </c>
      <c r="H5217">
        <f t="shared" si="740"/>
        <v>198000</v>
      </c>
      <c r="I5217" s="2">
        <f>MIN(MainSheet!$C$10/MainSheet!$C$9,MainSheet!$K$9*60)</f>
        <v>660</v>
      </c>
      <c r="J5217" s="1">
        <f>IF(G5217&gt;MainSheet!$C$11,IF(J5216&gt;=0.999,1,(G5217-MainSheet!$C$11)*I5217/$B$2/60),0)</f>
        <v>1</v>
      </c>
      <c r="K5217" s="1">
        <f>IF(G5217&gt;MainSheet!$C$11+$B$6,IF(K5216&gt;=0.999,1,(G5217-MainSheet!$C$11-$B$6)*I5217/$C$2/60),0)</f>
        <v>1</v>
      </c>
      <c r="L5217" s="1">
        <f>IF(G5217&gt;MainSheet!$C$11+$B$6+$C$6,IF(L5216&gt;=0.999,1,(G5217-MainSheet!$C$11-$B$6-$C$6)*I5217/$D$2/60),0)</f>
        <v>1</v>
      </c>
      <c r="M5217">
        <f t="shared" si="741"/>
        <v>1</v>
      </c>
      <c r="N5217" s="2">
        <f t="shared" si="742"/>
        <v>3721.0526315789471</v>
      </c>
      <c r="O5217">
        <f t="shared" si="738"/>
        <v>977.02127659574455</v>
      </c>
      <c r="P5217">
        <f t="shared" si="737"/>
        <v>192000</v>
      </c>
      <c r="Q5217" s="2">
        <f t="shared" si="743"/>
        <v>196698.0739081747</v>
      </c>
      <c r="R5217">
        <f>Q5217/MainSheet!$C$8*(G5217-G5216)+R5216</f>
        <v>8611.9094754949419</v>
      </c>
      <c r="S5217">
        <f t="shared" si="744"/>
        <v>138990.68167790596</v>
      </c>
      <c r="T5217">
        <f t="shared" si="736"/>
        <v>52.149999999998194</v>
      </c>
      <c r="U5217" s="1">
        <f>Q5217/MainSheet!$C$22</f>
        <v>1</v>
      </c>
    </row>
    <row r="5218" spans="7:21">
      <c r="G5218">
        <f t="shared" si="739"/>
        <v>52.159999999998192</v>
      </c>
      <c r="H5218">
        <f t="shared" si="740"/>
        <v>198000</v>
      </c>
      <c r="I5218" s="2">
        <f>MIN(MainSheet!$C$10/MainSheet!$C$9,MainSheet!$K$9*60)</f>
        <v>660</v>
      </c>
      <c r="J5218" s="1">
        <f>IF(G5218&gt;MainSheet!$C$11,IF(J5217&gt;=0.999,1,(G5218-MainSheet!$C$11)*I5218/$B$2/60),0)</f>
        <v>1</v>
      </c>
      <c r="K5218" s="1">
        <f>IF(G5218&gt;MainSheet!$C$11+$B$6,IF(K5217&gt;=0.999,1,(G5218-MainSheet!$C$11-$B$6)*I5218/$C$2/60),0)</f>
        <v>1</v>
      </c>
      <c r="L5218" s="1">
        <f>IF(G5218&gt;MainSheet!$C$11+$B$6+$C$6,IF(L5217&gt;=0.999,1,(G5218-MainSheet!$C$11-$B$6-$C$6)*I5218/$D$2/60),0)</f>
        <v>1</v>
      </c>
      <c r="M5218">
        <f t="shared" si="741"/>
        <v>1</v>
      </c>
      <c r="N5218" s="2">
        <f t="shared" si="742"/>
        <v>3721.0526315789471</v>
      </c>
      <c r="O5218">
        <f t="shared" si="738"/>
        <v>977.02127659574455</v>
      </c>
      <c r="P5218">
        <f t="shared" si="737"/>
        <v>192000</v>
      </c>
      <c r="Q5218" s="2">
        <f t="shared" si="743"/>
        <v>196698.0739081747</v>
      </c>
      <c r="R5218">
        <f>Q5218/MainSheet!$C$8*(G5218-G5217)+R5217</f>
        <v>8613.9407219857767</v>
      </c>
      <c r="S5218">
        <f t="shared" si="744"/>
        <v>139023.46469022398</v>
      </c>
      <c r="T5218">
        <f t="shared" si="736"/>
        <v>52.159999999998192</v>
      </c>
      <c r="U5218" s="1">
        <f>Q5218/MainSheet!$C$22</f>
        <v>1</v>
      </c>
    </row>
    <row r="5219" spans="7:21">
      <c r="G5219">
        <f t="shared" si="739"/>
        <v>52.16999999999819</v>
      </c>
      <c r="H5219">
        <f t="shared" si="740"/>
        <v>198000</v>
      </c>
      <c r="I5219" s="2">
        <f>MIN(MainSheet!$C$10/MainSheet!$C$9,MainSheet!$K$9*60)</f>
        <v>660</v>
      </c>
      <c r="J5219" s="1">
        <f>IF(G5219&gt;MainSheet!$C$11,IF(J5218&gt;=0.999,1,(G5219-MainSheet!$C$11)*I5219/$B$2/60),0)</f>
        <v>1</v>
      </c>
      <c r="K5219" s="1">
        <f>IF(G5219&gt;MainSheet!$C$11+$B$6,IF(K5218&gt;=0.999,1,(G5219-MainSheet!$C$11-$B$6)*I5219/$C$2/60),0)</f>
        <v>1</v>
      </c>
      <c r="L5219" s="1">
        <f>IF(G5219&gt;MainSheet!$C$11+$B$6+$C$6,IF(L5218&gt;=0.999,1,(G5219-MainSheet!$C$11-$B$6-$C$6)*I5219/$D$2/60),0)</f>
        <v>1</v>
      </c>
      <c r="M5219">
        <f t="shared" si="741"/>
        <v>1</v>
      </c>
      <c r="N5219" s="2">
        <f t="shared" si="742"/>
        <v>3721.0526315789471</v>
      </c>
      <c r="O5219">
        <f t="shared" si="738"/>
        <v>977.02127659574455</v>
      </c>
      <c r="P5219">
        <f t="shared" si="737"/>
        <v>192000</v>
      </c>
      <c r="Q5219" s="2">
        <f t="shared" si="743"/>
        <v>196698.0739081747</v>
      </c>
      <c r="R5219">
        <f>Q5219/MainSheet!$C$8*(G5219-G5218)+R5218</f>
        <v>8615.9719684766114</v>
      </c>
      <c r="S5219">
        <f t="shared" si="744"/>
        <v>139056.24770254199</v>
      </c>
      <c r="T5219">
        <f t="shared" si="736"/>
        <v>52.16999999999819</v>
      </c>
      <c r="U5219" s="1">
        <f>Q5219/MainSheet!$C$22</f>
        <v>1</v>
      </c>
    </row>
    <row r="5220" spans="7:21">
      <c r="G5220">
        <f t="shared" si="739"/>
        <v>52.179999999998188</v>
      </c>
      <c r="H5220">
        <f t="shared" si="740"/>
        <v>198000</v>
      </c>
      <c r="I5220" s="2">
        <f>MIN(MainSheet!$C$10/MainSheet!$C$9,MainSheet!$K$9*60)</f>
        <v>660</v>
      </c>
      <c r="J5220" s="1">
        <f>IF(G5220&gt;MainSheet!$C$11,IF(J5219&gt;=0.999,1,(G5220-MainSheet!$C$11)*I5220/$B$2/60),0)</f>
        <v>1</v>
      </c>
      <c r="K5220" s="1">
        <f>IF(G5220&gt;MainSheet!$C$11+$B$6,IF(K5219&gt;=0.999,1,(G5220-MainSheet!$C$11-$B$6)*I5220/$C$2/60),0)</f>
        <v>1</v>
      </c>
      <c r="L5220" s="1">
        <f>IF(G5220&gt;MainSheet!$C$11+$B$6+$C$6,IF(L5219&gt;=0.999,1,(G5220-MainSheet!$C$11-$B$6-$C$6)*I5220/$D$2/60),0)</f>
        <v>1</v>
      </c>
      <c r="M5220">
        <f t="shared" si="741"/>
        <v>1</v>
      </c>
      <c r="N5220" s="2">
        <f t="shared" si="742"/>
        <v>3721.0526315789471</v>
      </c>
      <c r="O5220">
        <f t="shared" si="738"/>
        <v>977.02127659574455</v>
      </c>
      <c r="P5220">
        <f t="shared" si="737"/>
        <v>192000</v>
      </c>
      <c r="Q5220" s="2">
        <f t="shared" si="743"/>
        <v>196698.0739081747</v>
      </c>
      <c r="R5220">
        <f>Q5220/MainSheet!$C$8*(G5220-G5219)+R5219</f>
        <v>8618.0032149674462</v>
      </c>
      <c r="S5220">
        <f t="shared" si="744"/>
        <v>139089.03071486001</v>
      </c>
      <c r="T5220">
        <f t="shared" si="736"/>
        <v>52.179999999998188</v>
      </c>
      <c r="U5220" s="1">
        <f>Q5220/MainSheet!$C$22</f>
        <v>1</v>
      </c>
    </row>
    <row r="5221" spans="7:21">
      <c r="G5221">
        <f t="shared" si="739"/>
        <v>52.189999999998186</v>
      </c>
      <c r="H5221">
        <f t="shared" si="740"/>
        <v>198000</v>
      </c>
      <c r="I5221" s="2">
        <f>MIN(MainSheet!$C$10/MainSheet!$C$9,MainSheet!$K$9*60)</f>
        <v>660</v>
      </c>
      <c r="J5221" s="1">
        <f>IF(G5221&gt;MainSheet!$C$11,IF(J5220&gt;=0.999,1,(G5221-MainSheet!$C$11)*I5221/$B$2/60),0)</f>
        <v>1</v>
      </c>
      <c r="K5221" s="1">
        <f>IF(G5221&gt;MainSheet!$C$11+$B$6,IF(K5220&gt;=0.999,1,(G5221-MainSheet!$C$11-$B$6)*I5221/$C$2/60),0)</f>
        <v>1</v>
      </c>
      <c r="L5221" s="1">
        <f>IF(G5221&gt;MainSheet!$C$11+$B$6+$C$6,IF(L5220&gt;=0.999,1,(G5221-MainSheet!$C$11-$B$6-$C$6)*I5221/$D$2/60),0)</f>
        <v>1</v>
      </c>
      <c r="M5221">
        <f t="shared" si="741"/>
        <v>1</v>
      </c>
      <c r="N5221" s="2">
        <f t="shared" si="742"/>
        <v>3721.0526315789471</v>
      </c>
      <c r="O5221">
        <f t="shared" si="738"/>
        <v>977.02127659574455</v>
      </c>
      <c r="P5221">
        <f t="shared" si="737"/>
        <v>192000</v>
      </c>
      <c r="Q5221" s="2">
        <f t="shared" si="743"/>
        <v>196698.0739081747</v>
      </c>
      <c r="R5221">
        <f>Q5221/MainSheet!$C$8*(G5221-G5220)+R5220</f>
        <v>8620.0344614582809</v>
      </c>
      <c r="S5221">
        <f t="shared" si="744"/>
        <v>139121.81372717803</v>
      </c>
      <c r="T5221">
        <f t="shared" si="736"/>
        <v>52.189999999998186</v>
      </c>
      <c r="U5221" s="1">
        <f>Q5221/MainSheet!$C$22</f>
        <v>1</v>
      </c>
    </row>
    <row r="5222" spans="7:21">
      <c r="G5222">
        <f t="shared" si="739"/>
        <v>52.199999999998184</v>
      </c>
      <c r="H5222">
        <f t="shared" si="740"/>
        <v>198000</v>
      </c>
      <c r="I5222" s="2">
        <f>MIN(MainSheet!$C$10/MainSheet!$C$9,MainSheet!$K$9*60)</f>
        <v>660</v>
      </c>
      <c r="J5222" s="1">
        <f>IF(G5222&gt;MainSheet!$C$11,IF(J5221&gt;=0.999,1,(G5222-MainSheet!$C$11)*I5222/$B$2/60),0)</f>
        <v>1</v>
      </c>
      <c r="K5222" s="1">
        <f>IF(G5222&gt;MainSheet!$C$11+$B$6,IF(K5221&gt;=0.999,1,(G5222-MainSheet!$C$11-$B$6)*I5222/$C$2/60),0)</f>
        <v>1</v>
      </c>
      <c r="L5222" s="1">
        <f>IF(G5222&gt;MainSheet!$C$11+$B$6+$C$6,IF(L5221&gt;=0.999,1,(G5222-MainSheet!$C$11-$B$6-$C$6)*I5222/$D$2/60),0)</f>
        <v>1</v>
      </c>
      <c r="M5222">
        <f t="shared" si="741"/>
        <v>1</v>
      </c>
      <c r="N5222" s="2">
        <f t="shared" si="742"/>
        <v>3721.0526315789471</v>
      </c>
      <c r="O5222">
        <f t="shared" si="738"/>
        <v>977.02127659574455</v>
      </c>
      <c r="P5222">
        <f t="shared" si="737"/>
        <v>192000</v>
      </c>
      <c r="Q5222" s="2">
        <f t="shared" si="743"/>
        <v>196698.0739081747</v>
      </c>
      <c r="R5222">
        <f>Q5222/MainSheet!$C$8*(G5222-G5221)+R5221</f>
        <v>8622.0657079491157</v>
      </c>
      <c r="S5222">
        <f t="shared" si="744"/>
        <v>139154.59673949605</v>
      </c>
      <c r="T5222">
        <f t="shared" si="736"/>
        <v>52.199999999998184</v>
      </c>
      <c r="U5222" s="1">
        <f>Q5222/MainSheet!$C$22</f>
        <v>1</v>
      </c>
    </row>
    <row r="5223" spans="7:21">
      <c r="G5223">
        <f t="shared" si="739"/>
        <v>52.209999999998182</v>
      </c>
      <c r="H5223">
        <f t="shared" si="740"/>
        <v>198000</v>
      </c>
      <c r="I5223" s="2">
        <f>MIN(MainSheet!$C$10/MainSheet!$C$9,MainSheet!$K$9*60)</f>
        <v>660</v>
      </c>
      <c r="J5223" s="1">
        <f>IF(G5223&gt;MainSheet!$C$11,IF(J5222&gt;=0.999,1,(G5223-MainSheet!$C$11)*I5223/$B$2/60),0)</f>
        <v>1</v>
      </c>
      <c r="K5223" s="1">
        <f>IF(G5223&gt;MainSheet!$C$11+$B$6,IF(K5222&gt;=0.999,1,(G5223-MainSheet!$C$11-$B$6)*I5223/$C$2/60),0)</f>
        <v>1</v>
      </c>
      <c r="L5223" s="1">
        <f>IF(G5223&gt;MainSheet!$C$11+$B$6+$C$6,IF(L5222&gt;=0.999,1,(G5223-MainSheet!$C$11-$B$6-$C$6)*I5223/$D$2/60),0)</f>
        <v>1</v>
      </c>
      <c r="M5223">
        <f t="shared" si="741"/>
        <v>1</v>
      </c>
      <c r="N5223" s="2">
        <f t="shared" si="742"/>
        <v>3721.0526315789471</v>
      </c>
      <c r="O5223">
        <f t="shared" si="738"/>
        <v>977.02127659574455</v>
      </c>
      <c r="P5223">
        <f t="shared" si="737"/>
        <v>192000</v>
      </c>
      <c r="Q5223" s="2">
        <f t="shared" si="743"/>
        <v>196698.0739081747</v>
      </c>
      <c r="R5223">
        <f>Q5223/MainSheet!$C$8*(G5223-G5222)+R5222</f>
        <v>8624.0969544399504</v>
      </c>
      <c r="S5223">
        <f t="shared" si="744"/>
        <v>139187.37975181406</v>
      </c>
      <c r="T5223">
        <f t="shared" si="736"/>
        <v>52.209999999998182</v>
      </c>
      <c r="U5223" s="1">
        <f>Q5223/MainSheet!$C$22</f>
        <v>1</v>
      </c>
    </row>
    <row r="5224" spans="7:21">
      <c r="G5224">
        <f t="shared" si="739"/>
        <v>52.21999999999818</v>
      </c>
      <c r="H5224">
        <f t="shared" si="740"/>
        <v>198000</v>
      </c>
      <c r="I5224" s="2">
        <f>MIN(MainSheet!$C$10/MainSheet!$C$9,MainSheet!$K$9*60)</f>
        <v>660</v>
      </c>
      <c r="J5224" s="1">
        <f>IF(G5224&gt;MainSheet!$C$11,IF(J5223&gt;=0.999,1,(G5224-MainSheet!$C$11)*I5224/$B$2/60),0)</f>
        <v>1</v>
      </c>
      <c r="K5224" s="1">
        <f>IF(G5224&gt;MainSheet!$C$11+$B$6,IF(K5223&gt;=0.999,1,(G5224-MainSheet!$C$11-$B$6)*I5224/$C$2/60),0)</f>
        <v>1</v>
      </c>
      <c r="L5224" s="1">
        <f>IF(G5224&gt;MainSheet!$C$11+$B$6+$C$6,IF(L5223&gt;=0.999,1,(G5224-MainSheet!$C$11-$B$6-$C$6)*I5224/$D$2/60),0)</f>
        <v>1</v>
      </c>
      <c r="M5224">
        <f t="shared" si="741"/>
        <v>1</v>
      </c>
      <c r="N5224" s="2">
        <f t="shared" si="742"/>
        <v>3721.0526315789471</v>
      </c>
      <c r="O5224">
        <f t="shared" si="738"/>
        <v>977.02127659574455</v>
      </c>
      <c r="P5224">
        <f t="shared" si="737"/>
        <v>192000</v>
      </c>
      <c r="Q5224" s="2">
        <f t="shared" si="743"/>
        <v>196698.0739081747</v>
      </c>
      <c r="R5224">
        <f>Q5224/MainSheet!$C$8*(G5224-G5223)+R5223</f>
        <v>8626.1282009307852</v>
      </c>
      <c r="S5224">
        <f t="shared" si="744"/>
        <v>139220.16276413208</v>
      </c>
      <c r="T5224">
        <f t="shared" si="736"/>
        <v>52.21999999999818</v>
      </c>
      <c r="U5224" s="1">
        <f>Q5224/MainSheet!$C$22</f>
        <v>1</v>
      </c>
    </row>
    <row r="5225" spans="7:21">
      <c r="G5225">
        <f t="shared" si="739"/>
        <v>52.229999999998178</v>
      </c>
      <c r="H5225">
        <f t="shared" si="740"/>
        <v>198000</v>
      </c>
      <c r="I5225" s="2">
        <f>MIN(MainSheet!$C$10/MainSheet!$C$9,MainSheet!$K$9*60)</f>
        <v>660</v>
      </c>
      <c r="J5225" s="1">
        <f>IF(G5225&gt;MainSheet!$C$11,IF(J5224&gt;=0.999,1,(G5225-MainSheet!$C$11)*I5225/$B$2/60),0)</f>
        <v>1</v>
      </c>
      <c r="K5225" s="1">
        <f>IF(G5225&gt;MainSheet!$C$11+$B$6,IF(K5224&gt;=0.999,1,(G5225-MainSheet!$C$11-$B$6)*I5225/$C$2/60),0)</f>
        <v>1</v>
      </c>
      <c r="L5225" s="1">
        <f>IF(G5225&gt;MainSheet!$C$11+$B$6+$C$6,IF(L5224&gt;=0.999,1,(G5225-MainSheet!$C$11-$B$6-$C$6)*I5225/$D$2/60),0)</f>
        <v>1</v>
      </c>
      <c r="M5225">
        <f t="shared" si="741"/>
        <v>1</v>
      </c>
      <c r="N5225" s="2">
        <f t="shared" si="742"/>
        <v>3721.0526315789471</v>
      </c>
      <c r="O5225">
        <f t="shared" si="738"/>
        <v>977.02127659574455</v>
      </c>
      <c r="P5225">
        <f t="shared" si="737"/>
        <v>192000</v>
      </c>
      <c r="Q5225" s="2">
        <f t="shared" si="743"/>
        <v>196698.0739081747</v>
      </c>
      <c r="R5225">
        <f>Q5225/MainSheet!$C$8*(G5225-G5224)+R5224</f>
        <v>8628.1594474216199</v>
      </c>
      <c r="S5225">
        <f t="shared" si="744"/>
        <v>139252.9457764501</v>
      </c>
      <c r="T5225">
        <f t="shared" si="736"/>
        <v>52.229999999998178</v>
      </c>
      <c r="U5225" s="1">
        <f>Q5225/MainSheet!$C$22</f>
        <v>1</v>
      </c>
    </row>
    <row r="5226" spans="7:21">
      <c r="G5226">
        <f t="shared" si="739"/>
        <v>52.239999999998176</v>
      </c>
      <c r="H5226">
        <f t="shared" si="740"/>
        <v>198000</v>
      </c>
      <c r="I5226" s="2">
        <f>MIN(MainSheet!$C$10/MainSheet!$C$9,MainSheet!$K$9*60)</f>
        <v>660</v>
      </c>
      <c r="J5226" s="1">
        <f>IF(G5226&gt;MainSheet!$C$11,IF(J5225&gt;=0.999,1,(G5226-MainSheet!$C$11)*I5226/$B$2/60),0)</f>
        <v>1</v>
      </c>
      <c r="K5226" s="1">
        <f>IF(G5226&gt;MainSheet!$C$11+$B$6,IF(K5225&gt;=0.999,1,(G5226-MainSheet!$C$11-$B$6)*I5226/$C$2/60),0)</f>
        <v>1</v>
      </c>
      <c r="L5226" s="1">
        <f>IF(G5226&gt;MainSheet!$C$11+$B$6+$C$6,IF(L5225&gt;=0.999,1,(G5226-MainSheet!$C$11-$B$6-$C$6)*I5226/$D$2/60),0)</f>
        <v>1</v>
      </c>
      <c r="M5226">
        <f t="shared" si="741"/>
        <v>1</v>
      </c>
      <c r="N5226" s="2">
        <f t="shared" si="742"/>
        <v>3721.0526315789471</v>
      </c>
      <c r="O5226">
        <f t="shared" si="738"/>
        <v>977.02127659574455</v>
      </c>
      <c r="P5226">
        <f t="shared" si="737"/>
        <v>192000</v>
      </c>
      <c r="Q5226" s="2">
        <f t="shared" si="743"/>
        <v>196698.0739081747</v>
      </c>
      <c r="R5226">
        <f>Q5226/MainSheet!$C$8*(G5226-G5225)+R5225</f>
        <v>8630.1906939124547</v>
      </c>
      <c r="S5226">
        <f t="shared" si="744"/>
        <v>139285.72878876812</v>
      </c>
      <c r="T5226">
        <f t="shared" si="736"/>
        <v>52.239999999998176</v>
      </c>
      <c r="U5226" s="1">
        <f>Q5226/MainSheet!$C$22</f>
        <v>1</v>
      </c>
    </row>
    <row r="5227" spans="7:21">
      <c r="G5227">
        <f t="shared" si="739"/>
        <v>52.249999999998174</v>
      </c>
      <c r="H5227">
        <f t="shared" si="740"/>
        <v>198000</v>
      </c>
      <c r="I5227" s="2">
        <f>MIN(MainSheet!$C$10/MainSheet!$C$9,MainSheet!$K$9*60)</f>
        <v>660</v>
      </c>
      <c r="J5227" s="1">
        <f>IF(G5227&gt;MainSheet!$C$11,IF(J5226&gt;=0.999,1,(G5227-MainSheet!$C$11)*I5227/$B$2/60),0)</f>
        <v>1</v>
      </c>
      <c r="K5227" s="1">
        <f>IF(G5227&gt;MainSheet!$C$11+$B$6,IF(K5226&gt;=0.999,1,(G5227-MainSheet!$C$11-$B$6)*I5227/$C$2/60),0)</f>
        <v>1</v>
      </c>
      <c r="L5227" s="1">
        <f>IF(G5227&gt;MainSheet!$C$11+$B$6+$C$6,IF(L5226&gt;=0.999,1,(G5227-MainSheet!$C$11-$B$6-$C$6)*I5227/$D$2/60),0)</f>
        <v>1</v>
      </c>
      <c r="M5227">
        <f t="shared" si="741"/>
        <v>1</v>
      </c>
      <c r="N5227" s="2">
        <f t="shared" si="742"/>
        <v>3721.0526315789471</v>
      </c>
      <c r="O5227">
        <f t="shared" si="738"/>
        <v>977.02127659574455</v>
      </c>
      <c r="P5227">
        <f t="shared" si="737"/>
        <v>192000</v>
      </c>
      <c r="Q5227" s="2">
        <f t="shared" si="743"/>
        <v>196698.0739081747</v>
      </c>
      <c r="R5227">
        <f>Q5227/MainSheet!$C$8*(G5227-G5226)+R5226</f>
        <v>8632.2219404032894</v>
      </c>
      <c r="S5227">
        <f t="shared" si="744"/>
        <v>139318.51180108613</v>
      </c>
      <c r="T5227">
        <f t="shared" si="736"/>
        <v>52.249999999998174</v>
      </c>
      <c r="U5227" s="1">
        <f>Q5227/MainSheet!$C$22</f>
        <v>1</v>
      </c>
    </row>
    <row r="5228" spans="7:21">
      <c r="G5228">
        <f t="shared" si="739"/>
        <v>52.259999999998172</v>
      </c>
      <c r="H5228">
        <f t="shared" si="740"/>
        <v>198000</v>
      </c>
      <c r="I5228" s="2">
        <f>MIN(MainSheet!$C$10/MainSheet!$C$9,MainSheet!$K$9*60)</f>
        <v>660</v>
      </c>
      <c r="J5228" s="1">
        <f>IF(G5228&gt;MainSheet!$C$11,IF(J5227&gt;=0.999,1,(G5228-MainSheet!$C$11)*I5228/$B$2/60),0)</f>
        <v>1</v>
      </c>
      <c r="K5228" s="1">
        <f>IF(G5228&gt;MainSheet!$C$11+$B$6,IF(K5227&gt;=0.999,1,(G5228-MainSheet!$C$11-$B$6)*I5228/$C$2/60),0)</f>
        <v>1</v>
      </c>
      <c r="L5228" s="1">
        <f>IF(G5228&gt;MainSheet!$C$11+$B$6+$C$6,IF(L5227&gt;=0.999,1,(G5228-MainSheet!$C$11-$B$6-$C$6)*I5228/$D$2/60),0)</f>
        <v>1</v>
      </c>
      <c r="M5228">
        <f t="shared" si="741"/>
        <v>1</v>
      </c>
      <c r="N5228" s="2">
        <f t="shared" si="742"/>
        <v>3721.0526315789471</v>
      </c>
      <c r="O5228">
        <f t="shared" si="738"/>
        <v>977.02127659574455</v>
      </c>
      <c r="P5228">
        <f t="shared" si="737"/>
        <v>192000</v>
      </c>
      <c r="Q5228" s="2">
        <f t="shared" si="743"/>
        <v>196698.0739081747</v>
      </c>
      <c r="R5228">
        <f>Q5228/MainSheet!$C$8*(G5228-G5227)+R5227</f>
        <v>8634.2531868941242</v>
      </c>
      <c r="S5228">
        <f t="shared" si="744"/>
        <v>139351.29481340415</v>
      </c>
      <c r="T5228">
        <f t="shared" si="736"/>
        <v>52.259999999998172</v>
      </c>
      <c r="U5228" s="1">
        <f>Q5228/MainSheet!$C$22</f>
        <v>1</v>
      </c>
    </row>
    <row r="5229" spans="7:21">
      <c r="G5229">
        <f t="shared" si="739"/>
        <v>52.26999999999817</v>
      </c>
      <c r="H5229">
        <f t="shared" si="740"/>
        <v>198000</v>
      </c>
      <c r="I5229" s="2">
        <f>MIN(MainSheet!$C$10/MainSheet!$C$9,MainSheet!$K$9*60)</f>
        <v>660</v>
      </c>
      <c r="J5229" s="1">
        <f>IF(G5229&gt;MainSheet!$C$11,IF(J5228&gt;=0.999,1,(G5229-MainSheet!$C$11)*I5229/$B$2/60),0)</f>
        <v>1</v>
      </c>
      <c r="K5229" s="1">
        <f>IF(G5229&gt;MainSheet!$C$11+$B$6,IF(K5228&gt;=0.999,1,(G5229-MainSheet!$C$11-$B$6)*I5229/$C$2/60),0)</f>
        <v>1</v>
      </c>
      <c r="L5229" s="1">
        <f>IF(G5229&gt;MainSheet!$C$11+$B$6+$C$6,IF(L5228&gt;=0.999,1,(G5229-MainSheet!$C$11-$B$6-$C$6)*I5229/$D$2/60),0)</f>
        <v>1</v>
      </c>
      <c r="M5229">
        <f t="shared" si="741"/>
        <v>1</v>
      </c>
      <c r="N5229" s="2">
        <f t="shared" si="742"/>
        <v>3721.0526315789471</v>
      </c>
      <c r="O5229">
        <f t="shared" si="738"/>
        <v>977.02127659574455</v>
      </c>
      <c r="P5229">
        <f t="shared" si="737"/>
        <v>192000</v>
      </c>
      <c r="Q5229" s="2">
        <f t="shared" si="743"/>
        <v>196698.0739081747</v>
      </c>
      <c r="R5229">
        <f>Q5229/MainSheet!$C$8*(G5229-G5228)+R5228</f>
        <v>8636.2844333849589</v>
      </c>
      <c r="S5229">
        <f t="shared" si="744"/>
        <v>139384.07782572217</v>
      </c>
      <c r="T5229">
        <f t="shared" si="736"/>
        <v>52.26999999999817</v>
      </c>
      <c r="U5229" s="1">
        <f>Q5229/MainSheet!$C$22</f>
        <v>1</v>
      </c>
    </row>
    <row r="5230" spans="7:21">
      <c r="G5230">
        <f t="shared" si="739"/>
        <v>52.279999999998168</v>
      </c>
      <c r="H5230">
        <f t="shared" si="740"/>
        <v>198000</v>
      </c>
      <c r="I5230" s="2">
        <f>MIN(MainSheet!$C$10/MainSheet!$C$9,MainSheet!$K$9*60)</f>
        <v>660</v>
      </c>
      <c r="J5230" s="1">
        <f>IF(G5230&gt;MainSheet!$C$11,IF(J5229&gt;=0.999,1,(G5230-MainSheet!$C$11)*I5230/$B$2/60),0)</f>
        <v>1</v>
      </c>
      <c r="K5230" s="1">
        <f>IF(G5230&gt;MainSheet!$C$11+$B$6,IF(K5229&gt;=0.999,1,(G5230-MainSheet!$C$11-$B$6)*I5230/$C$2/60),0)</f>
        <v>1</v>
      </c>
      <c r="L5230" s="1">
        <f>IF(G5230&gt;MainSheet!$C$11+$B$6+$C$6,IF(L5229&gt;=0.999,1,(G5230-MainSheet!$C$11-$B$6-$C$6)*I5230/$D$2/60),0)</f>
        <v>1</v>
      </c>
      <c r="M5230">
        <f t="shared" si="741"/>
        <v>1</v>
      </c>
      <c r="N5230" s="2">
        <f t="shared" si="742"/>
        <v>3721.0526315789471</v>
      </c>
      <c r="O5230">
        <f t="shared" si="738"/>
        <v>977.02127659574455</v>
      </c>
      <c r="P5230">
        <f t="shared" si="737"/>
        <v>192000</v>
      </c>
      <c r="Q5230" s="2">
        <f t="shared" si="743"/>
        <v>196698.0739081747</v>
      </c>
      <c r="R5230">
        <f>Q5230/MainSheet!$C$8*(G5230-G5229)+R5229</f>
        <v>8638.3156798757936</v>
      </c>
      <c r="S5230">
        <f t="shared" si="744"/>
        <v>139416.86083804019</v>
      </c>
      <c r="T5230">
        <f t="shared" si="736"/>
        <v>52.279999999998168</v>
      </c>
      <c r="U5230" s="1">
        <f>Q5230/MainSheet!$C$22</f>
        <v>1</v>
      </c>
    </row>
    <row r="5231" spans="7:21">
      <c r="G5231">
        <f t="shared" si="739"/>
        <v>52.289999999998166</v>
      </c>
      <c r="H5231">
        <f t="shared" si="740"/>
        <v>198000</v>
      </c>
      <c r="I5231" s="2">
        <f>MIN(MainSheet!$C$10/MainSheet!$C$9,MainSheet!$K$9*60)</f>
        <v>660</v>
      </c>
      <c r="J5231" s="1">
        <f>IF(G5231&gt;MainSheet!$C$11,IF(J5230&gt;=0.999,1,(G5231-MainSheet!$C$11)*I5231/$B$2/60),0)</f>
        <v>1</v>
      </c>
      <c r="K5231" s="1">
        <f>IF(G5231&gt;MainSheet!$C$11+$B$6,IF(K5230&gt;=0.999,1,(G5231-MainSheet!$C$11-$B$6)*I5231/$C$2/60),0)</f>
        <v>1</v>
      </c>
      <c r="L5231" s="1">
        <f>IF(G5231&gt;MainSheet!$C$11+$B$6+$C$6,IF(L5230&gt;=0.999,1,(G5231-MainSheet!$C$11-$B$6-$C$6)*I5231/$D$2/60),0)</f>
        <v>1</v>
      </c>
      <c r="M5231">
        <f t="shared" si="741"/>
        <v>1</v>
      </c>
      <c r="N5231" s="2">
        <f t="shared" si="742"/>
        <v>3721.0526315789471</v>
      </c>
      <c r="O5231">
        <f t="shared" si="738"/>
        <v>977.02127659574455</v>
      </c>
      <c r="P5231">
        <f t="shared" si="737"/>
        <v>192000</v>
      </c>
      <c r="Q5231" s="2">
        <f t="shared" si="743"/>
        <v>196698.0739081747</v>
      </c>
      <c r="R5231">
        <f>Q5231/MainSheet!$C$8*(G5231-G5230)+R5230</f>
        <v>8640.3469263666284</v>
      </c>
      <c r="S5231">
        <f t="shared" si="744"/>
        <v>139449.6438503582</v>
      </c>
      <c r="T5231">
        <f t="shared" si="736"/>
        <v>52.289999999998166</v>
      </c>
      <c r="U5231" s="1">
        <f>Q5231/MainSheet!$C$22</f>
        <v>1</v>
      </c>
    </row>
    <row r="5232" spans="7:21">
      <c r="G5232">
        <f t="shared" si="739"/>
        <v>52.299999999998164</v>
      </c>
      <c r="H5232">
        <f t="shared" si="740"/>
        <v>198000</v>
      </c>
      <c r="I5232" s="2">
        <f>MIN(MainSheet!$C$10/MainSheet!$C$9,MainSheet!$K$9*60)</f>
        <v>660</v>
      </c>
      <c r="J5232" s="1">
        <f>IF(G5232&gt;MainSheet!$C$11,IF(J5231&gt;=0.999,1,(G5232-MainSheet!$C$11)*I5232/$B$2/60),0)</f>
        <v>1</v>
      </c>
      <c r="K5232" s="1">
        <f>IF(G5232&gt;MainSheet!$C$11+$B$6,IF(K5231&gt;=0.999,1,(G5232-MainSheet!$C$11-$B$6)*I5232/$C$2/60),0)</f>
        <v>1</v>
      </c>
      <c r="L5232" s="1">
        <f>IF(G5232&gt;MainSheet!$C$11+$B$6+$C$6,IF(L5231&gt;=0.999,1,(G5232-MainSheet!$C$11-$B$6-$C$6)*I5232/$D$2/60),0)</f>
        <v>1</v>
      </c>
      <c r="M5232">
        <f t="shared" si="741"/>
        <v>1</v>
      </c>
      <c r="N5232" s="2">
        <f t="shared" si="742"/>
        <v>3721.0526315789471</v>
      </c>
      <c r="O5232">
        <f t="shared" si="738"/>
        <v>977.02127659574455</v>
      </c>
      <c r="P5232">
        <f t="shared" si="737"/>
        <v>192000</v>
      </c>
      <c r="Q5232" s="2">
        <f t="shared" si="743"/>
        <v>196698.0739081747</v>
      </c>
      <c r="R5232">
        <f>Q5232/MainSheet!$C$8*(G5232-G5231)+R5231</f>
        <v>8642.3781728574631</v>
      </c>
      <c r="S5232">
        <f t="shared" si="744"/>
        <v>139482.42686267622</v>
      </c>
      <c r="T5232">
        <f t="shared" si="736"/>
        <v>52.299999999998164</v>
      </c>
      <c r="U5232" s="1">
        <f>Q5232/MainSheet!$C$22</f>
        <v>1</v>
      </c>
    </row>
    <row r="5233" spans="7:21">
      <c r="G5233">
        <f t="shared" si="739"/>
        <v>52.309999999998162</v>
      </c>
      <c r="H5233">
        <f t="shared" si="740"/>
        <v>198000</v>
      </c>
      <c r="I5233" s="2">
        <f>MIN(MainSheet!$C$10/MainSheet!$C$9,MainSheet!$K$9*60)</f>
        <v>660</v>
      </c>
      <c r="J5233" s="1">
        <f>IF(G5233&gt;MainSheet!$C$11,IF(J5232&gt;=0.999,1,(G5233-MainSheet!$C$11)*I5233/$B$2/60),0)</f>
        <v>1</v>
      </c>
      <c r="K5233" s="1">
        <f>IF(G5233&gt;MainSheet!$C$11+$B$6,IF(K5232&gt;=0.999,1,(G5233-MainSheet!$C$11-$B$6)*I5233/$C$2/60),0)</f>
        <v>1</v>
      </c>
      <c r="L5233" s="1">
        <f>IF(G5233&gt;MainSheet!$C$11+$B$6+$C$6,IF(L5232&gt;=0.999,1,(G5233-MainSheet!$C$11-$B$6-$C$6)*I5233/$D$2/60),0)</f>
        <v>1</v>
      </c>
      <c r="M5233">
        <f t="shared" si="741"/>
        <v>1</v>
      </c>
      <c r="N5233" s="2">
        <f t="shared" si="742"/>
        <v>3721.0526315789471</v>
      </c>
      <c r="O5233">
        <f t="shared" si="738"/>
        <v>977.02127659574455</v>
      </c>
      <c r="P5233">
        <f t="shared" si="737"/>
        <v>192000</v>
      </c>
      <c r="Q5233" s="2">
        <f t="shared" si="743"/>
        <v>196698.0739081747</v>
      </c>
      <c r="R5233">
        <f>Q5233/MainSheet!$C$8*(G5233-G5232)+R5232</f>
        <v>8644.4094193482979</v>
      </c>
      <c r="S5233">
        <f t="shared" si="744"/>
        <v>139515.20987499424</v>
      </c>
      <c r="T5233">
        <f t="shared" si="736"/>
        <v>52.309999999998162</v>
      </c>
      <c r="U5233" s="1">
        <f>Q5233/MainSheet!$C$22</f>
        <v>1</v>
      </c>
    </row>
    <row r="5234" spans="7:21">
      <c r="G5234">
        <f t="shared" si="739"/>
        <v>52.31999999999816</v>
      </c>
      <c r="H5234">
        <f t="shared" si="740"/>
        <v>198000</v>
      </c>
      <c r="I5234" s="2">
        <f>MIN(MainSheet!$C$10/MainSheet!$C$9,MainSheet!$K$9*60)</f>
        <v>660</v>
      </c>
      <c r="J5234" s="1">
        <f>IF(G5234&gt;MainSheet!$C$11,IF(J5233&gt;=0.999,1,(G5234-MainSheet!$C$11)*I5234/$B$2/60),0)</f>
        <v>1</v>
      </c>
      <c r="K5234" s="1">
        <f>IF(G5234&gt;MainSheet!$C$11+$B$6,IF(K5233&gt;=0.999,1,(G5234-MainSheet!$C$11-$B$6)*I5234/$C$2/60),0)</f>
        <v>1</v>
      </c>
      <c r="L5234" s="1">
        <f>IF(G5234&gt;MainSheet!$C$11+$B$6+$C$6,IF(L5233&gt;=0.999,1,(G5234-MainSheet!$C$11-$B$6-$C$6)*I5234/$D$2/60),0)</f>
        <v>1</v>
      </c>
      <c r="M5234">
        <f t="shared" si="741"/>
        <v>1</v>
      </c>
      <c r="N5234" s="2">
        <f t="shared" si="742"/>
        <v>3721.0526315789471</v>
      </c>
      <c r="O5234">
        <f t="shared" si="738"/>
        <v>977.02127659574455</v>
      </c>
      <c r="P5234">
        <f t="shared" si="737"/>
        <v>192000</v>
      </c>
      <c r="Q5234" s="2">
        <f t="shared" si="743"/>
        <v>196698.0739081747</v>
      </c>
      <c r="R5234">
        <f>Q5234/MainSheet!$C$8*(G5234-G5233)+R5233</f>
        <v>8646.4406658391326</v>
      </c>
      <c r="S5234">
        <f t="shared" si="744"/>
        <v>139547.99288731226</v>
      </c>
      <c r="T5234">
        <f t="shared" si="736"/>
        <v>52.31999999999816</v>
      </c>
      <c r="U5234" s="1">
        <f>Q5234/MainSheet!$C$22</f>
        <v>1</v>
      </c>
    </row>
    <row r="5235" spans="7:21">
      <c r="G5235">
        <f t="shared" si="739"/>
        <v>52.329999999998158</v>
      </c>
      <c r="H5235">
        <f t="shared" si="740"/>
        <v>198000</v>
      </c>
      <c r="I5235" s="2">
        <f>MIN(MainSheet!$C$10/MainSheet!$C$9,MainSheet!$K$9*60)</f>
        <v>660</v>
      </c>
      <c r="J5235" s="1">
        <f>IF(G5235&gt;MainSheet!$C$11,IF(J5234&gt;=0.999,1,(G5235-MainSheet!$C$11)*I5235/$B$2/60),0)</f>
        <v>1</v>
      </c>
      <c r="K5235" s="1">
        <f>IF(G5235&gt;MainSheet!$C$11+$B$6,IF(K5234&gt;=0.999,1,(G5235-MainSheet!$C$11-$B$6)*I5235/$C$2/60),0)</f>
        <v>1</v>
      </c>
      <c r="L5235" s="1">
        <f>IF(G5235&gt;MainSheet!$C$11+$B$6+$C$6,IF(L5234&gt;=0.999,1,(G5235-MainSheet!$C$11-$B$6-$C$6)*I5235/$D$2/60),0)</f>
        <v>1</v>
      </c>
      <c r="M5235">
        <f t="shared" si="741"/>
        <v>1</v>
      </c>
      <c r="N5235" s="2">
        <f t="shared" si="742"/>
        <v>3721.0526315789471</v>
      </c>
      <c r="O5235">
        <f t="shared" si="738"/>
        <v>977.02127659574455</v>
      </c>
      <c r="P5235">
        <f t="shared" si="737"/>
        <v>192000</v>
      </c>
      <c r="Q5235" s="2">
        <f t="shared" si="743"/>
        <v>196698.0739081747</v>
      </c>
      <c r="R5235">
        <f>Q5235/MainSheet!$C$8*(G5235-G5234)+R5234</f>
        <v>8648.4719123299674</v>
      </c>
      <c r="S5235">
        <f t="shared" si="744"/>
        <v>139580.77589963027</v>
      </c>
      <c r="T5235">
        <f t="shared" si="736"/>
        <v>52.329999999998158</v>
      </c>
      <c r="U5235" s="1">
        <f>Q5235/MainSheet!$C$22</f>
        <v>1</v>
      </c>
    </row>
    <row r="5236" spans="7:21">
      <c r="G5236">
        <f t="shared" si="739"/>
        <v>52.339999999998156</v>
      </c>
      <c r="H5236">
        <f t="shared" si="740"/>
        <v>198000</v>
      </c>
      <c r="I5236" s="2">
        <f>MIN(MainSheet!$C$10/MainSheet!$C$9,MainSheet!$K$9*60)</f>
        <v>660</v>
      </c>
      <c r="J5236" s="1">
        <f>IF(G5236&gt;MainSheet!$C$11,IF(J5235&gt;=0.999,1,(G5236-MainSheet!$C$11)*I5236/$B$2/60),0)</f>
        <v>1</v>
      </c>
      <c r="K5236" s="1">
        <f>IF(G5236&gt;MainSheet!$C$11+$B$6,IF(K5235&gt;=0.999,1,(G5236-MainSheet!$C$11-$B$6)*I5236/$C$2/60),0)</f>
        <v>1</v>
      </c>
      <c r="L5236" s="1">
        <f>IF(G5236&gt;MainSheet!$C$11+$B$6+$C$6,IF(L5235&gt;=0.999,1,(G5236-MainSheet!$C$11-$B$6-$C$6)*I5236/$D$2/60),0)</f>
        <v>1</v>
      </c>
      <c r="M5236">
        <f t="shared" si="741"/>
        <v>1</v>
      </c>
      <c r="N5236" s="2">
        <f t="shared" si="742"/>
        <v>3721.0526315789471</v>
      </c>
      <c r="O5236">
        <f t="shared" si="738"/>
        <v>977.02127659574455</v>
      </c>
      <c r="P5236">
        <f t="shared" si="737"/>
        <v>192000</v>
      </c>
      <c r="Q5236" s="2">
        <f t="shared" si="743"/>
        <v>196698.0739081747</v>
      </c>
      <c r="R5236">
        <f>Q5236/MainSheet!$C$8*(G5236-G5235)+R5235</f>
        <v>8650.5031588208021</v>
      </c>
      <c r="S5236">
        <f t="shared" si="744"/>
        <v>139613.55891194829</v>
      </c>
      <c r="T5236">
        <f t="shared" si="736"/>
        <v>52.339999999998156</v>
      </c>
      <c r="U5236" s="1">
        <f>Q5236/MainSheet!$C$22</f>
        <v>1</v>
      </c>
    </row>
    <row r="5237" spans="7:21">
      <c r="G5237">
        <f t="shared" si="739"/>
        <v>52.349999999998154</v>
      </c>
      <c r="H5237">
        <f t="shared" si="740"/>
        <v>198000</v>
      </c>
      <c r="I5237" s="2">
        <f>MIN(MainSheet!$C$10/MainSheet!$C$9,MainSheet!$K$9*60)</f>
        <v>660</v>
      </c>
      <c r="J5237" s="1">
        <f>IF(G5237&gt;MainSheet!$C$11,IF(J5236&gt;=0.999,1,(G5237-MainSheet!$C$11)*I5237/$B$2/60),0)</f>
        <v>1</v>
      </c>
      <c r="K5237" s="1">
        <f>IF(G5237&gt;MainSheet!$C$11+$B$6,IF(K5236&gt;=0.999,1,(G5237-MainSheet!$C$11-$B$6)*I5237/$C$2/60),0)</f>
        <v>1</v>
      </c>
      <c r="L5237" s="1">
        <f>IF(G5237&gt;MainSheet!$C$11+$B$6+$C$6,IF(L5236&gt;=0.999,1,(G5237-MainSheet!$C$11-$B$6-$C$6)*I5237/$D$2/60),0)</f>
        <v>1</v>
      </c>
      <c r="M5237">
        <f t="shared" si="741"/>
        <v>1</v>
      </c>
      <c r="N5237" s="2">
        <f t="shared" si="742"/>
        <v>3721.0526315789471</v>
      </c>
      <c r="O5237">
        <f t="shared" si="738"/>
        <v>977.02127659574455</v>
      </c>
      <c r="P5237">
        <f t="shared" si="737"/>
        <v>192000</v>
      </c>
      <c r="Q5237" s="2">
        <f t="shared" si="743"/>
        <v>196698.0739081747</v>
      </c>
      <c r="R5237">
        <f>Q5237/MainSheet!$C$8*(G5237-G5236)+R5236</f>
        <v>8652.5344053116369</v>
      </c>
      <c r="S5237">
        <f t="shared" si="744"/>
        <v>139646.34192426631</v>
      </c>
      <c r="T5237">
        <f t="shared" si="736"/>
        <v>52.349999999998154</v>
      </c>
      <c r="U5237" s="1">
        <f>Q5237/MainSheet!$C$22</f>
        <v>1</v>
      </c>
    </row>
    <row r="5238" spans="7:21">
      <c r="G5238">
        <f t="shared" si="739"/>
        <v>52.359999999998152</v>
      </c>
      <c r="H5238">
        <f t="shared" si="740"/>
        <v>198000</v>
      </c>
      <c r="I5238" s="2">
        <f>MIN(MainSheet!$C$10/MainSheet!$C$9,MainSheet!$K$9*60)</f>
        <v>660</v>
      </c>
      <c r="J5238" s="1">
        <f>IF(G5238&gt;MainSheet!$C$11,IF(J5237&gt;=0.999,1,(G5238-MainSheet!$C$11)*I5238/$B$2/60),0)</f>
        <v>1</v>
      </c>
      <c r="K5238" s="1">
        <f>IF(G5238&gt;MainSheet!$C$11+$B$6,IF(K5237&gt;=0.999,1,(G5238-MainSheet!$C$11-$B$6)*I5238/$C$2/60),0)</f>
        <v>1</v>
      </c>
      <c r="L5238" s="1">
        <f>IF(G5238&gt;MainSheet!$C$11+$B$6+$C$6,IF(L5237&gt;=0.999,1,(G5238-MainSheet!$C$11-$B$6-$C$6)*I5238/$D$2/60),0)</f>
        <v>1</v>
      </c>
      <c r="M5238">
        <f t="shared" si="741"/>
        <v>1</v>
      </c>
      <c r="N5238" s="2">
        <f t="shared" si="742"/>
        <v>3721.0526315789471</v>
      </c>
      <c r="O5238">
        <f t="shared" si="738"/>
        <v>977.02127659574455</v>
      </c>
      <c r="P5238">
        <f t="shared" si="737"/>
        <v>192000</v>
      </c>
      <c r="Q5238" s="2">
        <f t="shared" si="743"/>
        <v>196698.0739081747</v>
      </c>
      <c r="R5238">
        <f>Q5238/MainSheet!$C$8*(G5238-G5237)+R5237</f>
        <v>8654.5656518024716</v>
      </c>
      <c r="S5238">
        <f t="shared" si="744"/>
        <v>139679.12493658433</v>
      </c>
      <c r="T5238">
        <f t="shared" si="736"/>
        <v>52.359999999998152</v>
      </c>
      <c r="U5238" s="1">
        <f>Q5238/MainSheet!$C$22</f>
        <v>1</v>
      </c>
    </row>
    <row r="5239" spans="7:21">
      <c r="G5239">
        <f t="shared" si="739"/>
        <v>52.36999999999815</v>
      </c>
      <c r="H5239">
        <f t="shared" si="740"/>
        <v>198000</v>
      </c>
      <c r="I5239" s="2">
        <f>MIN(MainSheet!$C$10/MainSheet!$C$9,MainSheet!$K$9*60)</f>
        <v>660</v>
      </c>
      <c r="J5239" s="1">
        <f>IF(G5239&gt;MainSheet!$C$11,IF(J5238&gt;=0.999,1,(G5239-MainSheet!$C$11)*I5239/$B$2/60),0)</f>
        <v>1</v>
      </c>
      <c r="K5239" s="1">
        <f>IF(G5239&gt;MainSheet!$C$11+$B$6,IF(K5238&gt;=0.999,1,(G5239-MainSheet!$C$11-$B$6)*I5239/$C$2/60),0)</f>
        <v>1</v>
      </c>
      <c r="L5239" s="1">
        <f>IF(G5239&gt;MainSheet!$C$11+$B$6+$C$6,IF(L5238&gt;=0.999,1,(G5239-MainSheet!$C$11-$B$6-$C$6)*I5239/$D$2/60),0)</f>
        <v>1</v>
      </c>
      <c r="M5239">
        <f t="shared" si="741"/>
        <v>1</v>
      </c>
      <c r="N5239" s="2">
        <f t="shared" si="742"/>
        <v>3721.0526315789471</v>
      </c>
      <c r="O5239">
        <f t="shared" si="738"/>
        <v>977.02127659574455</v>
      </c>
      <c r="P5239">
        <f t="shared" si="737"/>
        <v>192000</v>
      </c>
      <c r="Q5239" s="2">
        <f t="shared" si="743"/>
        <v>196698.0739081747</v>
      </c>
      <c r="R5239">
        <f>Q5239/MainSheet!$C$8*(G5239-G5238)+R5238</f>
        <v>8656.5968982933064</v>
      </c>
      <c r="S5239">
        <f t="shared" si="744"/>
        <v>139711.90794890234</v>
      </c>
      <c r="T5239">
        <f t="shared" si="736"/>
        <v>52.36999999999815</v>
      </c>
      <c r="U5239" s="1">
        <f>Q5239/MainSheet!$C$22</f>
        <v>1</v>
      </c>
    </row>
    <row r="5240" spans="7:21">
      <c r="G5240">
        <f t="shared" si="739"/>
        <v>52.379999999998148</v>
      </c>
      <c r="H5240">
        <f t="shared" si="740"/>
        <v>198000</v>
      </c>
      <c r="I5240" s="2">
        <f>MIN(MainSheet!$C$10/MainSheet!$C$9,MainSheet!$K$9*60)</f>
        <v>660</v>
      </c>
      <c r="J5240" s="1">
        <f>IF(G5240&gt;MainSheet!$C$11,IF(J5239&gt;=0.999,1,(G5240-MainSheet!$C$11)*I5240/$B$2/60),0)</f>
        <v>1</v>
      </c>
      <c r="K5240" s="1">
        <f>IF(G5240&gt;MainSheet!$C$11+$B$6,IF(K5239&gt;=0.999,1,(G5240-MainSheet!$C$11-$B$6)*I5240/$C$2/60),0)</f>
        <v>1</v>
      </c>
      <c r="L5240" s="1">
        <f>IF(G5240&gt;MainSheet!$C$11+$B$6+$C$6,IF(L5239&gt;=0.999,1,(G5240-MainSheet!$C$11-$B$6-$C$6)*I5240/$D$2/60),0)</f>
        <v>1</v>
      </c>
      <c r="M5240">
        <f t="shared" si="741"/>
        <v>1</v>
      </c>
      <c r="N5240" s="2">
        <f t="shared" si="742"/>
        <v>3721.0526315789471</v>
      </c>
      <c r="O5240">
        <f t="shared" si="738"/>
        <v>977.02127659574455</v>
      </c>
      <c r="P5240">
        <f t="shared" si="737"/>
        <v>192000</v>
      </c>
      <c r="Q5240" s="2">
        <f t="shared" si="743"/>
        <v>196698.0739081747</v>
      </c>
      <c r="R5240">
        <f>Q5240/MainSheet!$C$8*(G5240-G5239)+R5239</f>
        <v>8658.6281447841411</v>
      </c>
      <c r="S5240">
        <f t="shared" si="744"/>
        <v>139744.69096122036</v>
      </c>
      <c r="T5240">
        <f t="shared" si="736"/>
        <v>52.379999999998148</v>
      </c>
      <c r="U5240" s="1">
        <f>Q5240/MainSheet!$C$22</f>
        <v>1</v>
      </c>
    </row>
    <row r="5241" spans="7:21">
      <c r="G5241">
        <f t="shared" si="739"/>
        <v>52.389999999998146</v>
      </c>
      <c r="H5241">
        <f t="shared" si="740"/>
        <v>198000</v>
      </c>
      <c r="I5241" s="2">
        <f>MIN(MainSheet!$C$10/MainSheet!$C$9,MainSheet!$K$9*60)</f>
        <v>660</v>
      </c>
      <c r="J5241" s="1">
        <f>IF(G5241&gt;MainSheet!$C$11,IF(J5240&gt;=0.999,1,(G5241-MainSheet!$C$11)*I5241/$B$2/60),0)</f>
        <v>1</v>
      </c>
      <c r="K5241" s="1">
        <f>IF(G5241&gt;MainSheet!$C$11+$B$6,IF(K5240&gt;=0.999,1,(G5241-MainSheet!$C$11-$B$6)*I5241/$C$2/60),0)</f>
        <v>1</v>
      </c>
      <c r="L5241" s="1">
        <f>IF(G5241&gt;MainSheet!$C$11+$B$6+$C$6,IF(L5240&gt;=0.999,1,(G5241-MainSheet!$C$11-$B$6-$C$6)*I5241/$D$2/60),0)</f>
        <v>1</v>
      </c>
      <c r="M5241">
        <f t="shared" si="741"/>
        <v>1</v>
      </c>
      <c r="N5241" s="2">
        <f t="shared" si="742"/>
        <v>3721.0526315789471</v>
      </c>
      <c r="O5241">
        <f t="shared" si="738"/>
        <v>977.02127659574455</v>
      </c>
      <c r="P5241">
        <f t="shared" si="737"/>
        <v>192000</v>
      </c>
      <c r="Q5241" s="2">
        <f t="shared" si="743"/>
        <v>196698.0739081747</v>
      </c>
      <c r="R5241">
        <f>Q5241/MainSheet!$C$8*(G5241-G5240)+R5240</f>
        <v>8660.6593912749759</v>
      </c>
      <c r="S5241">
        <f t="shared" si="744"/>
        <v>139777.47397353838</v>
      </c>
      <c r="T5241">
        <f t="shared" si="736"/>
        <v>52.389999999998146</v>
      </c>
      <c r="U5241" s="1">
        <f>Q5241/MainSheet!$C$22</f>
        <v>1</v>
      </c>
    </row>
    <row r="5242" spans="7:21">
      <c r="G5242">
        <f t="shared" si="739"/>
        <v>52.399999999998144</v>
      </c>
      <c r="H5242">
        <f t="shared" si="740"/>
        <v>198000</v>
      </c>
      <c r="I5242" s="2">
        <f>MIN(MainSheet!$C$10/MainSheet!$C$9,MainSheet!$K$9*60)</f>
        <v>660</v>
      </c>
      <c r="J5242" s="1">
        <f>IF(G5242&gt;MainSheet!$C$11,IF(J5241&gt;=0.999,1,(G5242-MainSheet!$C$11)*I5242/$B$2/60),0)</f>
        <v>1</v>
      </c>
      <c r="K5242" s="1">
        <f>IF(G5242&gt;MainSheet!$C$11+$B$6,IF(K5241&gt;=0.999,1,(G5242-MainSheet!$C$11-$B$6)*I5242/$C$2/60),0)</f>
        <v>1</v>
      </c>
      <c r="L5242" s="1">
        <f>IF(G5242&gt;MainSheet!$C$11+$B$6+$C$6,IF(L5241&gt;=0.999,1,(G5242-MainSheet!$C$11-$B$6-$C$6)*I5242/$D$2/60),0)</f>
        <v>1</v>
      </c>
      <c r="M5242">
        <f t="shared" si="741"/>
        <v>1</v>
      </c>
      <c r="N5242" s="2">
        <f t="shared" si="742"/>
        <v>3721.0526315789471</v>
      </c>
      <c r="O5242">
        <f t="shared" si="738"/>
        <v>977.02127659574455</v>
      </c>
      <c r="P5242">
        <f t="shared" si="737"/>
        <v>192000</v>
      </c>
      <c r="Q5242" s="2">
        <f t="shared" si="743"/>
        <v>196698.0739081747</v>
      </c>
      <c r="R5242">
        <f>Q5242/MainSheet!$C$8*(G5242-G5241)+R5241</f>
        <v>8662.6906377658106</v>
      </c>
      <c r="S5242">
        <f t="shared" si="744"/>
        <v>139810.25698585639</v>
      </c>
      <c r="T5242">
        <f t="shared" si="736"/>
        <v>52.399999999998144</v>
      </c>
      <c r="U5242" s="1">
        <f>Q5242/MainSheet!$C$22</f>
        <v>1</v>
      </c>
    </row>
    <row r="5243" spans="7:21">
      <c r="G5243">
        <f t="shared" si="739"/>
        <v>52.409999999998142</v>
      </c>
      <c r="H5243">
        <f t="shared" si="740"/>
        <v>198000</v>
      </c>
      <c r="I5243" s="2">
        <f>MIN(MainSheet!$C$10/MainSheet!$C$9,MainSheet!$K$9*60)</f>
        <v>660</v>
      </c>
      <c r="J5243" s="1">
        <f>IF(G5243&gt;MainSheet!$C$11,IF(J5242&gt;=0.999,1,(G5243-MainSheet!$C$11)*I5243/$B$2/60),0)</f>
        <v>1</v>
      </c>
      <c r="K5243" s="1">
        <f>IF(G5243&gt;MainSheet!$C$11+$B$6,IF(K5242&gt;=0.999,1,(G5243-MainSheet!$C$11-$B$6)*I5243/$C$2/60),0)</f>
        <v>1</v>
      </c>
      <c r="L5243" s="1">
        <f>IF(G5243&gt;MainSheet!$C$11+$B$6+$C$6,IF(L5242&gt;=0.999,1,(G5243-MainSheet!$C$11-$B$6-$C$6)*I5243/$D$2/60),0)</f>
        <v>1</v>
      </c>
      <c r="M5243">
        <f t="shared" si="741"/>
        <v>1</v>
      </c>
      <c r="N5243" s="2">
        <f t="shared" si="742"/>
        <v>3721.0526315789471</v>
      </c>
      <c r="O5243">
        <f t="shared" si="738"/>
        <v>977.02127659574455</v>
      </c>
      <c r="P5243">
        <f t="shared" si="737"/>
        <v>192000</v>
      </c>
      <c r="Q5243" s="2">
        <f t="shared" si="743"/>
        <v>196698.0739081747</v>
      </c>
      <c r="R5243">
        <f>Q5243/MainSheet!$C$8*(G5243-G5242)+R5242</f>
        <v>8664.7218842566454</v>
      </c>
      <c r="S5243">
        <f t="shared" si="744"/>
        <v>139843.03999817441</v>
      </c>
      <c r="T5243">
        <f t="shared" si="736"/>
        <v>52.409999999998142</v>
      </c>
      <c r="U5243" s="1">
        <f>Q5243/MainSheet!$C$22</f>
        <v>1</v>
      </c>
    </row>
    <row r="5244" spans="7:21">
      <c r="G5244">
        <f t="shared" si="739"/>
        <v>52.41999999999814</v>
      </c>
      <c r="H5244">
        <f t="shared" si="740"/>
        <v>198000</v>
      </c>
      <c r="I5244" s="2">
        <f>MIN(MainSheet!$C$10/MainSheet!$C$9,MainSheet!$K$9*60)</f>
        <v>660</v>
      </c>
      <c r="J5244" s="1">
        <f>IF(G5244&gt;MainSheet!$C$11,IF(J5243&gt;=0.999,1,(G5244-MainSheet!$C$11)*I5244/$B$2/60),0)</f>
        <v>1</v>
      </c>
      <c r="K5244" s="1">
        <f>IF(G5244&gt;MainSheet!$C$11+$B$6,IF(K5243&gt;=0.999,1,(G5244-MainSheet!$C$11-$B$6)*I5244/$C$2/60),0)</f>
        <v>1</v>
      </c>
      <c r="L5244" s="1">
        <f>IF(G5244&gt;MainSheet!$C$11+$B$6+$C$6,IF(L5243&gt;=0.999,1,(G5244-MainSheet!$C$11-$B$6-$C$6)*I5244/$D$2/60),0)</f>
        <v>1</v>
      </c>
      <c r="M5244">
        <f t="shared" si="741"/>
        <v>1</v>
      </c>
      <c r="N5244" s="2">
        <f t="shared" si="742"/>
        <v>3721.0526315789471</v>
      </c>
      <c r="O5244">
        <f t="shared" si="738"/>
        <v>977.02127659574455</v>
      </c>
      <c r="P5244">
        <f t="shared" si="737"/>
        <v>192000</v>
      </c>
      <c r="Q5244" s="2">
        <f t="shared" si="743"/>
        <v>196698.0739081747</v>
      </c>
      <c r="R5244">
        <f>Q5244/MainSheet!$C$8*(G5244-G5243)+R5243</f>
        <v>8666.7531307474801</v>
      </c>
      <c r="S5244">
        <f t="shared" si="744"/>
        <v>139875.82301049243</v>
      </c>
      <c r="T5244">
        <f t="shared" si="736"/>
        <v>52.41999999999814</v>
      </c>
      <c r="U5244" s="1">
        <f>Q5244/MainSheet!$C$22</f>
        <v>1</v>
      </c>
    </row>
    <row r="5245" spans="7:21">
      <c r="G5245">
        <f t="shared" si="739"/>
        <v>52.429999999998138</v>
      </c>
      <c r="H5245">
        <f t="shared" si="740"/>
        <v>198000</v>
      </c>
      <c r="I5245" s="2">
        <f>MIN(MainSheet!$C$10/MainSheet!$C$9,MainSheet!$K$9*60)</f>
        <v>660</v>
      </c>
      <c r="J5245" s="1">
        <f>IF(G5245&gt;MainSheet!$C$11,IF(J5244&gt;=0.999,1,(G5245-MainSheet!$C$11)*I5245/$B$2/60),0)</f>
        <v>1</v>
      </c>
      <c r="K5245" s="1">
        <f>IF(G5245&gt;MainSheet!$C$11+$B$6,IF(K5244&gt;=0.999,1,(G5245-MainSheet!$C$11-$B$6)*I5245/$C$2/60),0)</f>
        <v>1</v>
      </c>
      <c r="L5245" s="1">
        <f>IF(G5245&gt;MainSheet!$C$11+$B$6+$C$6,IF(L5244&gt;=0.999,1,(G5245-MainSheet!$C$11-$B$6-$C$6)*I5245/$D$2/60),0)</f>
        <v>1</v>
      </c>
      <c r="M5245">
        <f t="shared" si="741"/>
        <v>1</v>
      </c>
      <c r="N5245" s="2">
        <f t="shared" si="742"/>
        <v>3721.0526315789471</v>
      </c>
      <c r="O5245">
        <f t="shared" si="738"/>
        <v>977.02127659574455</v>
      </c>
      <c r="P5245">
        <f t="shared" si="737"/>
        <v>192000</v>
      </c>
      <c r="Q5245" s="2">
        <f t="shared" si="743"/>
        <v>196698.0739081747</v>
      </c>
      <c r="R5245">
        <f>Q5245/MainSheet!$C$8*(G5245-G5244)+R5244</f>
        <v>8668.7843772383148</v>
      </c>
      <c r="S5245">
        <f t="shared" si="744"/>
        <v>139908.60602281045</v>
      </c>
      <c r="T5245">
        <f t="shared" si="736"/>
        <v>52.429999999998138</v>
      </c>
      <c r="U5245" s="1">
        <f>Q5245/MainSheet!$C$22</f>
        <v>1</v>
      </c>
    </row>
    <row r="5246" spans="7:21">
      <c r="G5246">
        <f t="shared" si="739"/>
        <v>52.439999999998136</v>
      </c>
      <c r="H5246">
        <f t="shared" si="740"/>
        <v>198000</v>
      </c>
      <c r="I5246" s="2">
        <f>MIN(MainSheet!$C$10/MainSheet!$C$9,MainSheet!$K$9*60)</f>
        <v>660</v>
      </c>
      <c r="J5246" s="1">
        <f>IF(G5246&gt;MainSheet!$C$11,IF(J5245&gt;=0.999,1,(G5246-MainSheet!$C$11)*I5246/$B$2/60),0)</f>
        <v>1</v>
      </c>
      <c r="K5246" s="1">
        <f>IF(G5246&gt;MainSheet!$C$11+$B$6,IF(K5245&gt;=0.999,1,(G5246-MainSheet!$C$11-$B$6)*I5246/$C$2/60),0)</f>
        <v>1</v>
      </c>
      <c r="L5246" s="1">
        <f>IF(G5246&gt;MainSheet!$C$11+$B$6+$C$6,IF(L5245&gt;=0.999,1,(G5246-MainSheet!$C$11-$B$6-$C$6)*I5246/$D$2/60),0)</f>
        <v>1</v>
      </c>
      <c r="M5246">
        <f t="shared" si="741"/>
        <v>1</v>
      </c>
      <c r="N5246" s="2">
        <f t="shared" si="742"/>
        <v>3721.0526315789471</v>
      </c>
      <c r="O5246">
        <f t="shared" si="738"/>
        <v>977.02127659574455</v>
      </c>
      <c r="P5246">
        <f t="shared" si="737"/>
        <v>192000</v>
      </c>
      <c r="Q5246" s="2">
        <f t="shared" si="743"/>
        <v>196698.0739081747</v>
      </c>
      <c r="R5246">
        <f>Q5246/MainSheet!$C$8*(G5246-G5245)+R5245</f>
        <v>8670.8156237291496</v>
      </c>
      <c r="S5246">
        <f t="shared" si="744"/>
        <v>139941.38903512846</v>
      </c>
      <c r="T5246">
        <f t="shared" si="736"/>
        <v>52.439999999998136</v>
      </c>
      <c r="U5246" s="1">
        <f>Q5246/MainSheet!$C$22</f>
        <v>1</v>
      </c>
    </row>
    <row r="5247" spans="7:21">
      <c r="G5247">
        <f t="shared" si="739"/>
        <v>52.449999999998134</v>
      </c>
      <c r="H5247">
        <f t="shared" si="740"/>
        <v>198000</v>
      </c>
      <c r="I5247" s="2">
        <f>MIN(MainSheet!$C$10/MainSheet!$C$9,MainSheet!$K$9*60)</f>
        <v>660</v>
      </c>
      <c r="J5247" s="1">
        <f>IF(G5247&gt;MainSheet!$C$11,IF(J5246&gt;=0.999,1,(G5247-MainSheet!$C$11)*I5247/$B$2/60),0)</f>
        <v>1</v>
      </c>
      <c r="K5247" s="1">
        <f>IF(G5247&gt;MainSheet!$C$11+$B$6,IF(K5246&gt;=0.999,1,(G5247-MainSheet!$C$11-$B$6)*I5247/$C$2/60),0)</f>
        <v>1</v>
      </c>
      <c r="L5247" s="1">
        <f>IF(G5247&gt;MainSheet!$C$11+$B$6+$C$6,IF(L5246&gt;=0.999,1,(G5247-MainSheet!$C$11-$B$6-$C$6)*I5247/$D$2/60),0)</f>
        <v>1</v>
      </c>
      <c r="M5247">
        <f t="shared" si="741"/>
        <v>1</v>
      </c>
      <c r="N5247" s="2">
        <f t="shared" si="742"/>
        <v>3721.0526315789471</v>
      </c>
      <c r="O5247">
        <f t="shared" si="738"/>
        <v>977.02127659574455</v>
      </c>
      <c r="P5247">
        <f t="shared" si="737"/>
        <v>192000</v>
      </c>
      <c r="Q5247" s="2">
        <f t="shared" si="743"/>
        <v>196698.0739081747</v>
      </c>
      <c r="R5247">
        <f>Q5247/MainSheet!$C$8*(G5247-G5246)+R5246</f>
        <v>8672.8468702199843</v>
      </c>
      <c r="S5247">
        <f t="shared" si="744"/>
        <v>139974.17204744648</v>
      </c>
      <c r="T5247">
        <f t="shared" si="736"/>
        <v>52.449999999998134</v>
      </c>
      <c r="U5247" s="1">
        <f>Q5247/MainSheet!$C$22</f>
        <v>1</v>
      </c>
    </row>
    <row r="5248" spans="7:21">
      <c r="G5248">
        <f t="shared" si="739"/>
        <v>52.459999999998132</v>
      </c>
      <c r="H5248">
        <f t="shared" si="740"/>
        <v>198000</v>
      </c>
      <c r="I5248" s="2">
        <f>MIN(MainSheet!$C$10/MainSheet!$C$9,MainSheet!$K$9*60)</f>
        <v>660</v>
      </c>
      <c r="J5248" s="1">
        <f>IF(G5248&gt;MainSheet!$C$11,IF(J5247&gt;=0.999,1,(G5248-MainSheet!$C$11)*I5248/$B$2/60),0)</f>
        <v>1</v>
      </c>
      <c r="K5248" s="1">
        <f>IF(G5248&gt;MainSheet!$C$11+$B$6,IF(K5247&gt;=0.999,1,(G5248-MainSheet!$C$11-$B$6)*I5248/$C$2/60),0)</f>
        <v>1</v>
      </c>
      <c r="L5248" s="1">
        <f>IF(G5248&gt;MainSheet!$C$11+$B$6+$C$6,IF(L5247&gt;=0.999,1,(G5248-MainSheet!$C$11-$B$6-$C$6)*I5248/$D$2/60),0)</f>
        <v>1</v>
      </c>
      <c r="M5248">
        <f t="shared" si="741"/>
        <v>1</v>
      </c>
      <c r="N5248" s="2">
        <f t="shared" si="742"/>
        <v>3721.0526315789471</v>
      </c>
      <c r="O5248">
        <f t="shared" si="738"/>
        <v>977.02127659574455</v>
      </c>
      <c r="P5248">
        <f t="shared" si="737"/>
        <v>192000</v>
      </c>
      <c r="Q5248" s="2">
        <f t="shared" si="743"/>
        <v>196698.0739081747</v>
      </c>
      <c r="R5248">
        <f>Q5248/MainSheet!$C$8*(G5248-G5247)+R5247</f>
        <v>8674.8781167108191</v>
      </c>
      <c r="S5248">
        <f t="shared" si="744"/>
        <v>140006.9550597645</v>
      </c>
      <c r="T5248">
        <f t="shared" si="736"/>
        <v>52.459999999998132</v>
      </c>
      <c r="U5248" s="1">
        <f>Q5248/MainSheet!$C$22</f>
        <v>1</v>
      </c>
    </row>
    <row r="5249" spans="7:21">
      <c r="G5249">
        <f t="shared" si="739"/>
        <v>52.46999999999813</v>
      </c>
      <c r="H5249">
        <f t="shared" si="740"/>
        <v>198000</v>
      </c>
      <c r="I5249" s="2">
        <f>MIN(MainSheet!$C$10/MainSheet!$C$9,MainSheet!$K$9*60)</f>
        <v>660</v>
      </c>
      <c r="J5249" s="1">
        <f>IF(G5249&gt;MainSheet!$C$11,IF(J5248&gt;=0.999,1,(G5249-MainSheet!$C$11)*I5249/$B$2/60),0)</f>
        <v>1</v>
      </c>
      <c r="K5249" s="1">
        <f>IF(G5249&gt;MainSheet!$C$11+$B$6,IF(K5248&gt;=0.999,1,(G5249-MainSheet!$C$11-$B$6)*I5249/$C$2/60),0)</f>
        <v>1</v>
      </c>
      <c r="L5249" s="1">
        <f>IF(G5249&gt;MainSheet!$C$11+$B$6+$C$6,IF(L5248&gt;=0.999,1,(G5249-MainSheet!$C$11-$B$6-$C$6)*I5249/$D$2/60),0)</f>
        <v>1</v>
      </c>
      <c r="M5249">
        <f t="shared" si="741"/>
        <v>1</v>
      </c>
      <c r="N5249" s="2">
        <f t="shared" si="742"/>
        <v>3721.0526315789471</v>
      </c>
      <c r="O5249">
        <f t="shared" si="738"/>
        <v>977.02127659574455</v>
      </c>
      <c r="P5249">
        <f t="shared" si="737"/>
        <v>192000</v>
      </c>
      <c r="Q5249" s="2">
        <f t="shared" si="743"/>
        <v>196698.0739081747</v>
      </c>
      <c r="R5249">
        <f>Q5249/MainSheet!$C$8*(G5249-G5248)+R5248</f>
        <v>8676.9093632016538</v>
      </c>
      <c r="S5249">
        <f t="shared" si="744"/>
        <v>140039.73807208252</v>
      </c>
      <c r="T5249">
        <f t="shared" si="736"/>
        <v>52.46999999999813</v>
      </c>
      <c r="U5249" s="1">
        <f>Q5249/MainSheet!$C$22</f>
        <v>1</v>
      </c>
    </row>
    <row r="5250" spans="7:21">
      <c r="G5250">
        <f t="shared" si="739"/>
        <v>52.479999999998128</v>
      </c>
      <c r="H5250">
        <f t="shared" si="740"/>
        <v>198000</v>
      </c>
      <c r="I5250" s="2">
        <f>MIN(MainSheet!$C$10/MainSheet!$C$9,MainSheet!$K$9*60)</f>
        <v>660</v>
      </c>
      <c r="J5250" s="1">
        <f>IF(G5250&gt;MainSheet!$C$11,IF(J5249&gt;=0.999,1,(G5250-MainSheet!$C$11)*I5250/$B$2/60),0)</f>
        <v>1</v>
      </c>
      <c r="K5250" s="1">
        <f>IF(G5250&gt;MainSheet!$C$11+$B$6,IF(K5249&gt;=0.999,1,(G5250-MainSheet!$C$11-$B$6)*I5250/$C$2/60),0)</f>
        <v>1</v>
      </c>
      <c r="L5250" s="1">
        <f>IF(G5250&gt;MainSheet!$C$11+$B$6+$C$6,IF(L5249&gt;=0.999,1,(G5250-MainSheet!$C$11-$B$6-$C$6)*I5250/$D$2/60),0)</f>
        <v>1</v>
      </c>
      <c r="M5250">
        <f t="shared" si="741"/>
        <v>1</v>
      </c>
      <c r="N5250" s="2">
        <f t="shared" si="742"/>
        <v>3721.0526315789471</v>
      </c>
      <c r="O5250">
        <f t="shared" si="738"/>
        <v>977.02127659574455</v>
      </c>
      <c r="P5250">
        <f t="shared" si="737"/>
        <v>192000</v>
      </c>
      <c r="Q5250" s="2">
        <f t="shared" si="743"/>
        <v>196698.0739081747</v>
      </c>
      <c r="R5250">
        <f>Q5250/MainSheet!$C$8*(G5250-G5249)+R5249</f>
        <v>8678.9406096924886</v>
      </c>
      <c r="S5250">
        <f t="shared" si="744"/>
        <v>140072.52108440053</v>
      </c>
      <c r="T5250">
        <f t="shared" si="736"/>
        <v>52.479999999998128</v>
      </c>
      <c r="U5250" s="1">
        <f>Q5250/MainSheet!$C$22</f>
        <v>1</v>
      </c>
    </row>
    <row r="5251" spans="7:21">
      <c r="G5251">
        <f t="shared" si="739"/>
        <v>52.489999999998126</v>
      </c>
      <c r="H5251">
        <f t="shared" si="740"/>
        <v>198000</v>
      </c>
      <c r="I5251" s="2">
        <f>MIN(MainSheet!$C$10/MainSheet!$C$9,MainSheet!$K$9*60)</f>
        <v>660</v>
      </c>
      <c r="J5251" s="1">
        <f>IF(G5251&gt;MainSheet!$C$11,IF(J5250&gt;=0.999,1,(G5251-MainSheet!$C$11)*I5251/$B$2/60),0)</f>
        <v>1</v>
      </c>
      <c r="K5251" s="1">
        <f>IF(G5251&gt;MainSheet!$C$11+$B$6,IF(K5250&gt;=0.999,1,(G5251-MainSheet!$C$11-$B$6)*I5251/$C$2/60),0)</f>
        <v>1</v>
      </c>
      <c r="L5251" s="1">
        <f>IF(G5251&gt;MainSheet!$C$11+$B$6+$C$6,IF(L5250&gt;=0.999,1,(G5251-MainSheet!$C$11-$B$6-$C$6)*I5251/$D$2/60),0)</f>
        <v>1</v>
      </c>
      <c r="M5251">
        <f t="shared" si="741"/>
        <v>1</v>
      </c>
      <c r="N5251" s="2">
        <f t="shared" si="742"/>
        <v>3721.0526315789471</v>
      </c>
      <c r="O5251">
        <f t="shared" si="738"/>
        <v>977.02127659574455</v>
      </c>
      <c r="P5251">
        <f t="shared" si="737"/>
        <v>192000</v>
      </c>
      <c r="Q5251" s="2">
        <f t="shared" si="743"/>
        <v>196698.0739081747</v>
      </c>
      <c r="R5251">
        <f>Q5251/MainSheet!$C$8*(G5251-G5250)+R5250</f>
        <v>8680.9718561833233</v>
      </c>
      <c r="S5251">
        <f t="shared" si="744"/>
        <v>140105.30409671855</v>
      </c>
      <c r="T5251">
        <f t="shared" ref="T5251:T5314" si="745">G5251</f>
        <v>52.489999999998126</v>
      </c>
      <c r="U5251" s="1">
        <f>Q5251/MainSheet!$C$22</f>
        <v>1</v>
      </c>
    </row>
    <row r="5252" spans="7:21">
      <c r="G5252">
        <f t="shared" si="739"/>
        <v>52.499999999998124</v>
      </c>
      <c r="H5252">
        <f t="shared" si="740"/>
        <v>198000</v>
      </c>
      <c r="I5252" s="2">
        <f>MIN(MainSheet!$C$10/MainSheet!$C$9,MainSheet!$K$9*60)</f>
        <v>660</v>
      </c>
      <c r="J5252" s="1">
        <f>IF(G5252&gt;MainSheet!$C$11,IF(J5251&gt;=0.999,1,(G5252-MainSheet!$C$11)*I5252/$B$2/60),0)</f>
        <v>1</v>
      </c>
      <c r="K5252" s="1">
        <f>IF(G5252&gt;MainSheet!$C$11+$B$6,IF(K5251&gt;=0.999,1,(G5252-MainSheet!$C$11-$B$6)*I5252/$C$2/60),0)</f>
        <v>1</v>
      </c>
      <c r="L5252" s="1">
        <f>IF(G5252&gt;MainSheet!$C$11+$B$6+$C$6,IF(L5251&gt;=0.999,1,(G5252-MainSheet!$C$11-$B$6-$C$6)*I5252/$D$2/60),0)</f>
        <v>1</v>
      </c>
      <c r="M5252">
        <f t="shared" si="741"/>
        <v>1</v>
      </c>
      <c r="N5252" s="2">
        <f t="shared" si="742"/>
        <v>3721.0526315789471</v>
      </c>
      <c r="O5252">
        <f t="shared" si="738"/>
        <v>977.02127659574455</v>
      </c>
      <c r="P5252">
        <f t="shared" ref="P5252:P5315" si="746">IF(IF(N5252+O5252&gt;H5252,H5252-O5252-N5252,IF(L5252&gt;0,((1-L5252)*D$3+D$4*(L5252)),0))+O5252+N5252&gt;H5252,H5252-N5252-O5252,IF(N5252+O5252&gt;H5252,H5252-O5252-N5252,IF(L5252&gt;0,((1-L5252)*D$3+D$4*(L5252)),0)))</f>
        <v>192000</v>
      </c>
      <c r="Q5252" s="2">
        <f t="shared" si="743"/>
        <v>196698.0739081747</v>
      </c>
      <c r="R5252">
        <f>Q5252/MainSheet!$C$8*(G5252-G5251)+R5251</f>
        <v>8683.0031026741581</v>
      </c>
      <c r="S5252">
        <f t="shared" si="744"/>
        <v>140138.08710903657</v>
      </c>
      <c r="T5252">
        <f t="shared" si="745"/>
        <v>52.499999999998124</v>
      </c>
      <c r="U5252" s="1">
        <f>Q5252/MainSheet!$C$22</f>
        <v>1</v>
      </c>
    </row>
    <row r="5253" spans="7:21">
      <c r="G5253">
        <f t="shared" si="739"/>
        <v>52.509999999998122</v>
      </c>
      <c r="H5253">
        <f t="shared" si="740"/>
        <v>198000</v>
      </c>
      <c r="I5253" s="2">
        <f>MIN(MainSheet!$C$10/MainSheet!$C$9,MainSheet!$K$9*60)</f>
        <v>660</v>
      </c>
      <c r="J5253" s="1">
        <f>IF(G5253&gt;MainSheet!$C$11,IF(J5252&gt;=0.999,1,(G5253-MainSheet!$C$11)*I5253/$B$2/60),0)</f>
        <v>1</v>
      </c>
      <c r="K5253" s="1">
        <f>IF(G5253&gt;MainSheet!$C$11+$B$6,IF(K5252&gt;=0.999,1,(G5253-MainSheet!$C$11-$B$6)*I5253/$C$2/60),0)</f>
        <v>1</v>
      </c>
      <c r="L5253" s="1">
        <f>IF(G5253&gt;MainSheet!$C$11+$B$6+$C$6,IF(L5252&gt;=0.999,1,(G5253-MainSheet!$C$11-$B$6-$C$6)*I5253/$D$2/60),0)</f>
        <v>1</v>
      </c>
      <c r="M5253">
        <f t="shared" si="741"/>
        <v>1</v>
      </c>
      <c r="N5253" s="2">
        <f t="shared" si="742"/>
        <v>3721.0526315789471</v>
      </c>
      <c r="O5253">
        <f t="shared" ref="O5253:O5316" si="747">IF(K5253&gt;=0.01,((1-K5253)*C$3+C$4*(K5253)),0)</f>
        <v>977.02127659574455</v>
      </c>
      <c r="P5253">
        <f t="shared" si="746"/>
        <v>192000</v>
      </c>
      <c r="Q5253" s="2">
        <f t="shared" si="743"/>
        <v>196698.0739081747</v>
      </c>
      <c r="R5253">
        <f>Q5253/MainSheet!$C$8*(G5253-G5252)+R5252</f>
        <v>8685.0343491649928</v>
      </c>
      <c r="S5253">
        <f t="shared" si="744"/>
        <v>140170.87012135459</v>
      </c>
      <c r="T5253">
        <f t="shared" si="745"/>
        <v>52.509999999998122</v>
      </c>
      <c r="U5253" s="1">
        <f>Q5253/MainSheet!$C$22</f>
        <v>1</v>
      </c>
    </row>
    <row r="5254" spans="7:21">
      <c r="G5254">
        <f t="shared" si="739"/>
        <v>52.51999999999812</v>
      </c>
      <c r="H5254">
        <f t="shared" si="740"/>
        <v>198000</v>
      </c>
      <c r="I5254" s="2">
        <f>MIN(MainSheet!$C$10/MainSheet!$C$9,MainSheet!$K$9*60)</f>
        <v>660</v>
      </c>
      <c r="J5254" s="1">
        <f>IF(G5254&gt;MainSheet!$C$11,IF(J5253&gt;=0.999,1,(G5254-MainSheet!$C$11)*I5254/$B$2/60),0)</f>
        <v>1</v>
      </c>
      <c r="K5254" s="1">
        <f>IF(G5254&gt;MainSheet!$C$11+$B$6,IF(K5253&gt;=0.999,1,(G5254-MainSheet!$C$11-$B$6)*I5254/$C$2/60),0)</f>
        <v>1</v>
      </c>
      <c r="L5254" s="1">
        <f>IF(G5254&gt;MainSheet!$C$11+$B$6+$C$6,IF(L5253&gt;=0.999,1,(G5254-MainSheet!$C$11-$B$6-$C$6)*I5254/$D$2/60),0)</f>
        <v>1</v>
      </c>
      <c r="M5254">
        <f t="shared" si="741"/>
        <v>1</v>
      </c>
      <c r="N5254" s="2">
        <f t="shared" si="742"/>
        <v>3721.0526315789471</v>
      </c>
      <c r="O5254">
        <f t="shared" si="747"/>
        <v>977.02127659574455</v>
      </c>
      <c r="P5254">
        <f t="shared" si="746"/>
        <v>192000</v>
      </c>
      <c r="Q5254" s="2">
        <f t="shared" si="743"/>
        <v>196698.0739081747</v>
      </c>
      <c r="R5254">
        <f>Q5254/MainSheet!$C$8*(G5254-G5253)+R5253</f>
        <v>8687.0655956558276</v>
      </c>
      <c r="S5254">
        <f t="shared" si="744"/>
        <v>140203.6531336726</v>
      </c>
      <c r="T5254">
        <f t="shared" si="745"/>
        <v>52.51999999999812</v>
      </c>
      <c r="U5254" s="1">
        <f>Q5254/MainSheet!$C$22</f>
        <v>1</v>
      </c>
    </row>
    <row r="5255" spans="7:21">
      <c r="G5255">
        <f t="shared" si="739"/>
        <v>52.529999999998118</v>
      </c>
      <c r="H5255">
        <f t="shared" si="740"/>
        <v>198000</v>
      </c>
      <c r="I5255" s="2">
        <f>MIN(MainSheet!$C$10/MainSheet!$C$9,MainSheet!$K$9*60)</f>
        <v>660</v>
      </c>
      <c r="J5255" s="1">
        <f>IF(G5255&gt;MainSheet!$C$11,IF(J5254&gt;=0.999,1,(G5255-MainSheet!$C$11)*I5255/$B$2/60),0)</f>
        <v>1</v>
      </c>
      <c r="K5255" s="1">
        <f>IF(G5255&gt;MainSheet!$C$11+$B$6,IF(K5254&gt;=0.999,1,(G5255-MainSheet!$C$11-$B$6)*I5255/$C$2/60),0)</f>
        <v>1</v>
      </c>
      <c r="L5255" s="1">
        <f>IF(G5255&gt;MainSheet!$C$11+$B$6+$C$6,IF(L5254&gt;=0.999,1,(G5255-MainSheet!$C$11-$B$6-$C$6)*I5255/$D$2/60),0)</f>
        <v>1</v>
      </c>
      <c r="M5255">
        <f t="shared" si="741"/>
        <v>1</v>
      </c>
      <c r="N5255" s="2">
        <f t="shared" si="742"/>
        <v>3721.0526315789471</v>
      </c>
      <c r="O5255">
        <f t="shared" si="747"/>
        <v>977.02127659574455</v>
      </c>
      <c r="P5255">
        <f t="shared" si="746"/>
        <v>192000</v>
      </c>
      <c r="Q5255" s="2">
        <f t="shared" si="743"/>
        <v>196698.0739081747</v>
      </c>
      <c r="R5255">
        <f>Q5255/MainSheet!$C$8*(G5255-G5254)+R5254</f>
        <v>8689.0968421466623</v>
      </c>
      <c r="S5255">
        <f t="shared" si="744"/>
        <v>140236.43614599062</v>
      </c>
      <c r="T5255">
        <f t="shared" si="745"/>
        <v>52.529999999998118</v>
      </c>
      <c r="U5255" s="1">
        <f>Q5255/MainSheet!$C$22</f>
        <v>1</v>
      </c>
    </row>
    <row r="5256" spans="7:21">
      <c r="G5256">
        <f t="shared" si="739"/>
        <v>52.539999999998116</v>
      </c>
      <c r="H5256">
        <f t="shared" si="740"/>
        <v>198000</v>
      </c>
      <c r="I5256" s="2">
        <f>MIN(MainSheet!$C$10/MainSheet!$C$9,MainSheet!$K$9*60)</f>
        <v>660</v>
      </c>
      <c r="J5256" s="1">
        <f>IF(G5256&gt;MainSheet!$C$11,IF(J5255&gt;=0.999,1,(G5256-MainSheet!$C$11)*I5256/$B$2/60),0)</f>
        <v>1</v>
      </c>
      <c r="K5256" s="1">
        <f>IF(G5256&gt;MainSheet!$C$11+$B$6,IF(K5255&gt;=0.999,1,(G5256-MainSheet!$C$11-$B$6)*I5256/$C$2/60),0)</f>
        <v>1</v>
      </c>
      <c r="L5256" s="1">
        <f>IF(G5256&gt;MainSheet!$C$11+$B$6+$C$6,IF(L5255&gt;=0.999,1,(G5256-MainSheet!$C$11-$B$6-$C$6)*I5256/$D$2/60),0)</f>
        <v>1</v>
      </c>
      <c r="M5256">
        <f t="shared" si="741"/>
        <v>1</v>
      </c>
      <c r="N5256" s="2">
        <f t="shared" si="742"/>
        <v>3721.0526315789471</v>
      </c>
      <c r="O5256">
        <f t="shared" si="747"/>
        <v>977.02127659574455</v>
      </c>
      <c r="P5256">
        <f t="shared" si="746"/>
        <v>192000</v>
      </c>
      <c r="Q5256" s="2">
        <f t="shared" si="743"/>
        <v>196698.0739081747</v>
      </c>
      <c r="R5256">
        <f>Q5256/MainSheet!$C$8*(G5256-G5255)+R5255</f>
        <v>8691.1280886374971</v>
      </c>
      <c r="S5256">
        <f t="shared" si="744"/>
        <v>140269.21915830864</v>
      </c>
      <c r="T5256">
        <f t="shared" si="745"/>
        <v>52.539999999998116</v>
      </c>
      <c r="U5256" s="1">
        <f>Q5256/MainSheet!$C$22</f>
        <v>1</v>
      </c>
    </row>
    <row r="5257" spans="7:21">
      <c r="G5257">
        <f t="shared" ref="G5257:G5320" si="748">G5256+$F$2</f>
        <v>52.549999999998114</v>
      </c>
      <c r="H5257">
        <f t="shared" ref="H5257:H5320" si="749">H5256</f>
        <v>198000</v>
      </c>
      <c r="I5257" s="2">
        <f>MIN(MainSheet!$C$10/MainSheet!$C$9,MainSheet!$K$9*60)</f>
        <v>660</v>
      </c>
      <c r="J5257" s="1">
        <f>IF(G5257&gt;MainSheet!$C$11,IF(J5256&gt;=0.999,1,(G5257-MainSheet!$C$11)*I5257/$B$2/60),0)</f>
        <v>1</v>
      </c>
      <c r="K5257" s="1">
        <f>IF(G5257&gt;MainSheet!$C$11+$B$6,IF(K5256&gt;=0.999,1,(G5257-MainSheet!$C$11-$B$6)*I5257/$C$2/60),0)</f>
        <v>1</v>
      </c>
      <c r="L5257" s="1">
        <f>IF(G5257&gt;MainSheet!$C$11+$B$6+$C$6,IF(L5256&gt;=0.999,1,(G5257-MainSheet!$C$11-$B$6-$C$6)*I5257/$D$2/60),0)</f>
        <v>1</v>
      </c>
      <c r="M5257">
        <f t="shared" ref="M5257:M5320" si="750">(J5257*$B$2+K5257*$C$2+L5257*$D$2)/SUM($B$2:$D$2)</f>
        <v>1</v>
      </c>
      <c r="N5257" s="2">
        <f t="shared" ref="N5257:N5320" si="751">IF(J5257&gt;=0.01,((1-J5257)*B$3+B$4*(J5257)),0)</f>
        <v>3721.0526315789471</v>
      </c>
      <c r="O5257">
        <f t="shared" si="747"/>
        <v>977.02127659574455</v>
      </c>
      <c r="P5257">
        <f t="shared" si="746"/>
        <v>192000</v>
      </c>
      <c r="Q5257" s="2">
        <f t="shared" ref="Q5257:Q5320" si="752">SUM(N5257:P5257)</f>
        <v>196698.0739081747</v>
      </c>
      <c r="R5257">
        <f>Q5257/MainSheet!$C$8*(G5257-G5256)+R5256</f>
        <v>8693.1593351283318</v>
      </c>
      <c r="S5257">
        <f t="shared" ref="S5257:S5320" si="753">Q5257*$F$2/60+S5256</f>
        <v>140302.00217062666</v>
      </c>
      <c r="T5257">
        <f t="shared" si="745"/>
        <v>52.549999999998114</v>
      </c>
      <c r="U5257" s="1">
        <f>Q5257/MainSheet!$C$22</f>
        <v>1</v>
      </c>
    </row>
    <row r="5258" spans="7:21">
      <c r="G5258">
        <f t="shared" si="748"/>
        <v>52.559999999998112</v>
      </c>
      <c r="H5258">
        <f t="shared" si="749"/>
        <v>198000</v>
      </c>
      <c r="I5258" s="2">
        <f>MIN(MainSheet!$C$10/MainSheet!$C$9,MainSheet!$K$9*60)</f>
        <v>660</v>
      </c>
      <c r="J5258" s="1">
        <f>IF(G5258&gt;MainSheet!$C$11,IF(J5257&gt;=0.999,1,(G5258-MainSheet!$C$11)*I5258/$B$2/60),0)</f>
        <v>1</v>
      </c>
      <c r="K5258" s="1">
        <f>IF(G5258&gt;MainSheet!$C$11+$B$6,IF(K5257&gt;=0.999,1,(G5258-MainSheet!$C$11-$B$6)*I5258/$C$2/60),0)</f>
        <v>1</v>
      </c>
      <c r="L5258" s="1">
        <f>IF(G5258&gt;MainSheet!$C$11+$B$6+$C$6,IF(L5257&gt;=0.999,1,(G5258-MainSheet!$C$11-$B$6-$C$6)*I5258/$D$2/60),0)</f>
        <v>1</v>
      </c>
      <c r="M5258">
        <f t="shared" si="750"/>
        <v>1</v>
      </c>
      <c r="N5258" s="2">
        <f t="shared" si="751"/>
        <v>3721.0526315789471</v>
      </c>
      <c r="O5258">
        <f t="shared" si="747"/>
        <v>977.02127659574455</v>
      </c>
      <c r="P5258">
        <f t="shared" si="746"/>
        <v>192000</v>
      </c>
      <c r="Q5258" s="2">
        <f t="shared" si="752"/>
        <v>196698.0739081747</v>
      </c>
      <c r="R5258">
        <f>Q5258/MainSheet!$C$8*(G5258-G5257)+R5257</f>
        <v>8695.1905816191666</v>
      </c>
      <c r="S5258">
        <f t="shared" si="753"/>
        <v>140334.78518294467</v>
      </c>
      <c r="T5258">
        <f t="shared" si="745"/>
        <v>52.559999999998112</v>
      </c>
      <c r="U5258" s="1">
        <f>Q5258/MainSheet!$C$22</f>
        <v>1</v>
      </c>
    </row>
    <row r="5259" spans="7:21">
      <c r="G5259">
        <f t="shared" si="748"/>
        <v>52.56999999999811</v>
      </c>
      <c r="H5259">
        <f t="shared" si="749"/>
        <v>198000</v>
      </c>
      <c r="I5259" s="2">
        <f>MIN(MainSheet!$C$10/MainSheet!$C$9,MainSheet!$K$9*60)</f>
        <v>660</v>
      </c>
      <c r="J5259" s="1">
        <f>IF(G5259&gt;MainSheet!$C$11,IF(J5258&gt;=0.999,1,(G5259-MainSheet!$C$11)*I5259/$B$2/60),0)</f>
        <v>1</v>
      </c>
      <c r="K5259" s="1">
        <f>IF(G5259&gt;MainSheet!$C$11+$B$6,IF(K5258&gt;=0.999,1,(G5259-MainSheet!$C$11-$B$6)*I5259/$C$2/60),0)</f>
        <v>1</v>
      </c>
      <c r="L5259" s="1">
        <f>IF(G5259&gt;MainSheet!$C$11+$B$6+$C$6,IF(L5258&gt;=0.999,1,(G5259-MainSheet!$C$11-$B$6-$C$6)*I5259/$D$2/60),0)</f>
        <v>1</v>
      </c>
      <c r="M5259">
        <f t="shared" si="750"/>
        <v>1</v>
      </c>
      <c r="N5259" s="2">
        <f t="shared" si="751"/>
        <v>3721.0526315789471</v>
      </c>
      <c r="O5259">
        <f t="shared" si="747"/>
        <v>977.02127659574455</v>
      </c>
      <c r="P5259">
        <f t="shared" si="746"/>
        <v>192000</v>
      </c>
      <c r="Q5259" s="2">
        <f t="shared" si="752"/>
        <v>196698.0739081747</v>
      </c>
      <c r="R5259">
        <f>Q5259/MainSheet!$C$8*(G5259-G5258)+R5258</f>
        <v>8697.2218281100013</v>
      </c>
      <c r="S5259">
        <f t="shared" si="753"/>
        <v>140367.56819526269</v>
      </c>
      <c r="T5259">
        <f t="shared" si="745"/>
        <v>52.56999999999811</v>
      </c>
      <c r="U5259" s="1">
        <f>Q5259/MainSheet!$C$22</f>
        <v>1</v>
      </c>
    </row>
    <row r="5260" spans="7:21">
      <c r="G5260">
        <f t="shared" si="748"/>
        <v>52.579999999998108</v>
      </c>
      <c r="H5260">
        <f t="shared" si="749"/>
        <v>198000</v>
      </c>
      <c r="I5260" s="2">
        <f>MIN(MainSheet!$C$10/MainSheet!$C$9,MainSheet!$K$9*60)</f>
        <v>660</v>
      </c>
      <c r="J5260" s="1">
        <f>IF(G5260&gt;MainSheet!$C$11,IF(J5259&gt;=0.999,1,(G5260-MainSheet!$C$11)*I5260/$B$2/60),0)</f>
        <v>1</v>
      </c>
      <c r="K5260" s="1">
        <f>IF(G5260&gt;MainSheet!$C$11+$B$6,IF(K5259&gt;=0.999,1,(G5260-MainSheet!$C$11-$B$6)*I5260/$C$2/60),0)</f>
        <v>1</v>
      </c>
      <c r="L5260" s="1">
        <f>IF(G5260&gt;MainSheet!$C$11+$B$6+$C$6,IF(L5259&gt;=0.999,1,(G5260-MainSheet!$C$11-$B$6-$C$6)*I5260/$D$2/60),0)</f>
        <v>1</v>
      </c>
      <c r="M5260">
        <f t="shared" si="750"/>
        <v>1</v>
      </c>
      <c r="N5260" s="2">
        <f t="shared" si="751"/>
        <v>3721.0526315789471</v>
      </c>
      <c r="O5260">
        <f t="shared" si="747"/>
        <v>977.02127659574455</v>
      </c>
      <c r="P5260">
        <f t="shared" si="746"/>
        <v>192000</v>
      </c>
      <c r="Q5260" s="2">
        <f t="shared" si="752"/>
        <v>196698.0739081747</v>
      </c>
      <c r="R5260">
        <f>Q5260/MainSheet!$C$8*(G5260-G5259)+R5259</f>
        <v>8699.253074600836</v>
      </c>
      <c r="S5260">
        <f t="shared" si="753"/>
        <v>140400.35120758071</v>
      </c>
      <c r="T5260">
        <f t="shared" si="745"/>
        <v>52.579999999998108</v>
      </c>
      <c r="U5260" s="1">
        <f>Q5260/MainSheet!$C$22</f>
        <v>1</v>
      </c>
    </row>
    <row r="5261" spans="7:21">
      <c r="G5261">
        <f t="shared" si="748"/>
        <v>52.589999999998106</v>
      </c>
      <c r="H5261">
        <f t="shared" si="749"/>
        <v>198000</v>
      </c>
      <c r="I5261" s="2">
        <f>MIN(MainSheet!$C$10/MainSheet!$C$9,MainSheet!$K$9*60)</f>
        <v>660</v>
      </c>
      <c r="J5261" s="1">
        <f>IF(G5261&gt;MainSheet!$C$11,IF(J5260&gt;=0.999,1,(G5261-MainSheet!$C$11)*I5261/$B$2/60),0)</f>
        <v>1</v>
      </c>
      <c r="K5261" s="1">
        <f>IF(G5261&gt;MainSheet!$C$11+$B$6,IF(K5260&gt;=0.999,1,(G5261-MainSheet!$C$11-$B$6)*I5261/$C$2/60),0)</f>
        <v>1</v>
      </c>
      <c r="L5261" s="1">
        <f>IF(G5261&gt;MainSheet!$C$11+$B$6+$C$6,IF(L5260&gt;=0.999,1,(G5261-MainSheet!$C$11-$B$6-$C$6)*I5261/$D$2/60),0)</f>
        <v>1</v>
      </c>
      <c r="M5261">
        <f t="shared" si="750"/>
        <v>1</v>
      </c>
      <c r="N5261" s="2">
        <f t="shared" si="751"/>
        <v>3721.0526315789471</v>
      </c>
      <c r="O5261">
        <f t="shared" si="747"/>
        <v>977.02127659574455</v>
      </c>
      <c r="P5261">
        <f t="shared" si="746"/>
        <v>192000</v>
      </c>
      <c r="Q5261" s="2">
        <f t="shared" si="752"/>
        <v>196698.0739081747</v>
      </c>
      <c r="R5261">
        <f>Q5261/MainSheet!$C$8*(G5261-G5260)+R5260</f>
        <v>8701.2843210916708</v>
      </c>
      <c r="S5261">
        <f t="shared" si="753"/>
        <v>140433.13421989873</v>
      </c>
      <c r="T5261">
        <f t="shared" si="745"/>
        <v>52.589999999998106</v>
      </c>
      <c r="U5261" s="1">
        <f>Q5261/MainSheet!$C$22</f>
        <v>1</v>
      </c>
    </row>
    <row r="5262" spans="7:21">
      <c r="G5262">
        <f t="shared" si="748"/>
        <v>52.599999999998104</v>
      </c>
      <c r="H5262">
        <f t="shared" si="749"/>
        <v>198000</v>
      </c>
      <c r="I5262" s="2">
        <f>MIN(MainSheet!$C$10/MainSheet!$C$9,MainSheet!$K$9*60)</f>
        <v>660</v>
      </c>
      <c r="J5262" s="1">
        <f>IF(G5262&gt;MainSheet!$C$11,IF(J5261&gt;=0.999,1,(G5262-MainSheet!$C$11)*I5262/$B$2/60),0)</f>
        <v>1</v>
      </c>
      <c r="K5262" s="1">
        <f>IF(G5262&gt;MainSheet!$C$11+$B$6,IF(K5261&gt;=0.999,1,(G5262-MainSheet!$C$11-$B$6)*I5262/$C$2/60),0)</f>
        <v>1</v>
      </c>
      <c r="L5262" s="1">
        <f>IF(G5262&gt;MainSheet!$C$11+$B$6+$C$6,IF(L5261&gt;=0.999,1,(G5262-MainSheet!$C$11-$B$6-$C$6)*I5262/$D$2/60),0)</f>
        <v>1</v>
      </c>
      <c r="M5262">
        <f t="shared" si="750"/>
        <v>1</v>
      </c>
      <c r="N5262" s="2">
        <f t="shared" si="751"/>
        <v>3721.0526315789471</v>
      </c>
      <c r="O5262">
        <f t="shared" si="747"/>
        <v>977.02127659574455</v>
      </c>
      <c r="P5262">
        <f t="shared" si="746"/>
        <v>192000</v>
      </c>
      <c r="Q5262" s="2">
        <f t="shared" si="752"/>
        <v>196698.0739081747</v>
      </c>
      <c r="R5262">
        <f>Q5262/MainSheet!$C$8*(G5262-G5261)+R5261</f>
        <v>8703.3155675825055</v>
      </c>
      <c r="S5262">
        <f t="shared" si="753"/>
        <v>140465.91723221674</v>
      </c>
      <c r="T5262">
        <f t="shared" si="745"/>
        <v>52.599999999998104</v>
      </c>
      <c r="U5262" s="1">
        <f>Q5262/MainSheet!$C$22</f>
        <v>1</v>
      </c>
    </row>
    <row r="5263" spans="7:21">
      <c r="G5263">
        <f t="shared" si="748"/>
        <v>52.609999999998102</v>
      </c>
      <c r="H5263">
        <f t="shared" si="749"/>
        <v>198000</v>
      </c>
      <c r="I5263" s="2">
        <f>MIN(MainSheet!$C$10/MainSheet!$C$9,MainSheet!$K$9*60)</f>
        <v>660</v>
      </c>
      <c r="J5263" s="1">
        <f>IF(G5263&gt;MainSheet!$C$11,IF(J5262&gt;=0.999,1,(G5263-MainSheet!$C$11)*I5263/$B$2/60),0)</f>
        <v>1</v>
      </c>
      <c r="K5263" s="1">
        <f>IF(G5263&gt;MainSheet!$C$11+$B$6,IF(K5262&gt;=0.999,1,(G5263-MainSheet!$C$11-$B$6)*I5263/$C$2/60),0)</f>
        <v>1</v>
      </c>
      <c r="L5263" s="1">
        <f>IF(G5263&gt;MainSheet!$C$11+$B$6+$C$6,IF(L5262&gt;=0.999,1,(G5263-MainSheet!$C$11-$B$6-$C$6)*I5263/$D$2/60),0)</f>
        <v>1</v>
      </c>
      <c r="M5263">
        <f t="shared" si="750"/>
        <v>1</v>
      </c>
      <c r="N5263" s="2">
        <f t="shared" si="751"/>
        <v>3721.0526315789471</v>
      </c>
      <c r="O5263">
        <f t="shared" si="747"/>
        <v>977.02127659574455</v>
      </c>
      <c r="P5263">
        <f t="shared" si="746"/>
        <v>192000</v>
      </c>
      <c r="Q5263" s="2">
        <f t="shared" si="752"/>
        <v>196698.0739081747</v>
      </c>
      <c r="R5263">
        <f>Q5263/MainSheet!$C$8*(G5263-G5262)+R5262</f>
        <v>8705.3468140733403</v>
      </c>
      <c r="S5263">
        <f t="shared" si="753"/>
        <v>140498.70024453476</v>
      </c>
      <c r="T5263">
        <f t="shared" si="745"/>
        <v>52.609999999998102</v>
      </c>
      <c r="U5263" s="1">
        <f>Q5263/MainSheet!$C$22</f>
        <v>1</v>
      </c>
    </row>
    <row r="5264" spans="7:21">
      <c r="G5264">
        <f t="shared" si="748"/>
        <v>52.6199999999981</v>
      </c>
      <c r="H5264">
        <f t="shared" si="749"/>
        <v>198000</v>
      </c>
      <c r="I5264" s="2">
        <f>MIN(MainSheet!$C$10/MainSheet!$C$9,MainSheet!$K$9*60)</f>
        <v>660</v>
      </c>
      <c r="J5264" s="1">
        <f>IF(G5264&gt;MainSheet!$C$11,IF(J5263&gt;=0.999,1,(G5264-MainSheet!$C$11)*I5264/$B$2/60),0)</f>
        <v>1</v>
      </c>
      <c r="K5264" s="1">
        <f>IF(G5264&gt;MainSheet!$C$11+$B$6,IF(K5263&gt;=0.999,1,(G5264-MainSheet!$C$11-$B$6)*I5264/$C$2/60),0)</f>
        <v>1</v>
      </c>
      <c r="L5264" s="1">
        <f>IF(G5264&gt;MainSheet!$C$11+$B$6+$C$6,IF(L5263&gt;=0.999,1,(G5264-MainSheet!$C$11-$B$6-$C$6)*I5264/$D$2/60),0)</f>
        <v>1</v>
      </c>
      <c r="M5264">
        <f t="shared" si="750"/>
        <v>1</v>
      </c>
      <c r="N5264" s="2">
        <f t="shared" si="751"/>
        <v>3721.0526315789471</v>
      </c>
      <c r="O5264">
        <f t="shared" si="747"/>
        <v>977.02127659574455</v>
      </c>
      <c r="P5264">
        <f t="shared" si="746"/>
        <v>192000</v>
      </c>
      <c r="Q5264" s="2">
        <f t="shared" si="752"/>
        <v>196698.0739081747</v>
      </c>
      <c r="R5264">
        <f>Q5264/MainSheet!$C$8*(G5264-G5263)+R5263</f>
        <v>8707.378060564175</v>
      </c>
      <c r="S5264">
        <f t="shared" si="753"/>
        <v>140531.48325685278</v>
      </c>
      <c r="T5264">
        <f t="shared" si="745"/>
        <v>52.6199999999981</v>
      </c>
      <c r="U5264" s="1">
        <f>Q5264/MainSheet!$C$22</f>
        <v>1</v>
      </c>
    </row>
    <row r="5265" spans="7:21">
      <c r="G5265">
        <f t="shared" si="748"/>
        <v>52.629999999998098</v>
      </c>
      <c r="H5265">
        <f t="shared" si="749"/>
        <v>198000</v>
      </c>
      <c r="I5265" s="2">
        <f>MIN(MainSheet!$C$10/MainSheet!$C$9,MainSheet!$K$9*60)</f>
        <v>660</v>
      </c>
      <c r="J5265" s="1">
        <f>IF(G5265&gt;MainSheet!$C$11,IF(J5264&gt;=0.999,1,(G5265-MainSheet!$C$11)*I5265/$B$2/60),0)</f>
        <v>1</v>
      </c>
      <c r="K5265" s="1">
        <f>IF(G5265&gt;MainSheet!$C$11+$B$6,IF(K5264&gt;=0.999,1,(G5265-MainSheet!$C$11-$B$6)*I5265/$C$2/60),0)</f>
        <v>1</v>
      </c>
      <c r="L5265" s="1">
        <f>IF(G5265&gt;MainSheet!$C$11+$B$6+$C$6,IF(L5264&gt;=0.999,1,(G5265-MainSheet!$C$11-$B$6-$C$6)*I5265/$D$2/60),0)</f>
        <v>1</v>
      </c>
      <c r="M5265">
        <f t="shared" si="750"/>
        <v>1</v>
      </c>
      <c r="N5265" s="2">
        <f t="shared" si="751"/>
        <v>3721.0526315789471</v>
      </c>
      <c r="O5265">
        <f t="shared" si="747"/>
        <v>977.02127659574455</v>
      </c>
      <c r="P5265">
        <f t="shared" si="746"/>
        <v>192000</v>
      </c>
      <c r="Q5265" s="2">
        <f t="shared" si="752"/>
        <v>196698.0739081747</v>
      </c>
      <c r="R5265">
        <f>Q5265/MainSheet!$C$8*(G5265-G5264)+R5264</f>
        <v>8709.4093070550098</v>
      </c>
      <c r="S5265">
        <f t="shared" si="753"/>
        <v>140564.2662691708</v>
      </c>
      <c r="T5265">
        <f t="shared" si="745"/>
        <v>52.629999999998098</v>
      </c>
      <c r="U5265" s="1">
        <f>Q5265/MainSheet!$C$22</f>
        <v>1</v>
      </c>
    </row>
    <row r="5266" spans="7:21">
      <c r="G5266">
        <f t="shared" si="748"/>
        <v>52.639999999998096</v>
      </c>
      <c r="H5266">
        <f t="shared" si="749"/>
        <v>198000</v>
      </c>
      <c r="I5266" s="2">
        <f>MIN(MainSheet!$C$10/MainSheet!$C$9,MainSheet!$K$9*60)</f>
        <v>660</v>
      </c>
      <c r="J5266" s="1">
        <f>IF(G5266&gt;MainSheet!$C$11,IF(J5265&gt;=0.999,1,(G5266-MainSheet!$C$11)*I5266/$B$2/60),0)</f>
        <v>1</v>
      </c>
      <c r="K5266" s="1">
        <f>IF(G5266&gt;MainSheet!$C$11+$B$6,IF(K5265&gt;=0.999,1,(G5266-MainSheet!$C$11-$B$6)*I5266/$C$2/60),0)</f>
        <v>1</v>
      </c>
      <c r="L5266" s="1">
        <f>IF(G5266&gt;MainSheet!$C$11+$B$6+$C$6,IF(L5265&gt;=0.999,1,(G5266-MainSheet!$C$11-$B$6-$C$6)*I5266/$D$2/60),0)</f>
        <v>1</v>
      </c>
      <c r="M5266">
        <f t="shared" si="750"/>
        <v>1</v>
      </c>
      <c r="N5266" s="2">
        <f t="shared" si="751"/>
        <v>3721.0526315789471</v>
      </c>
      <c r="O5266">
        <f t="shared" si="747"/>
        <v>977.02127659574455</v>
      </c>
      <c r="P5266">
        <f t="shared" si="746"/>
        <v>192000</v>
      </c>
      <c r="Q5266" s="2">
        <f t="shared" si="752"/>
        <v>196698.0739081747</v>
      </c>
      <c r="R5266">
        <f>Q5266/MainSheet!$C$8*(G5266-G5265)+R5265</f>
        <v>8711.4405535458445</v>
      </c>
      <c r="S5266">
        <f t="shared" si="753"/>
        <v>140597.04928148881</v>
      </c>
      <c r="T5266">
        <f t="shared" si="745"/>
        <v>52.639999999998096</v>
      </c>
      <c r="U5266" s="1">
        <f>Q5266/MainSheet!$C$22</f>
        <v>1</v>
      </c>
    </row>
    <row r="5267" spans="7:21">
      <c r="G5267">
        <f t="shared" si="748"/>
        <v>52.649999999998094</v>
      </c>
      <c r="H5267">
        <f t="shared" si="749"/>
        <v>198000</v>
      </c>
      <c r="I5267" s="2">
        <f>MIN(MainSheet!$C$10/MainSheet!$C$9,MainSheet!$K$9*60)</f>
        <v>660</v>
      </c>
      <c r="J5267" s="1">
        <f>IF(G5267&gt;MainSheet!$C$11,IF(J5266&gt;=0.999,1,(G5267-MainSheet!$C$11)*I5267/$B$2/60),0)</f>
        <v>1</v>
      </c>
      <c r="K5267" s="1">
        <f>IF(G5267&gt;MainSheet!$C$11+$B$6,IF(K5266&gt;=0.999,1,(G5267-MainSheet!$C$11-$B$6)*I5267/$C$2/60),0)</f>
        <v>1</v>
      </c>
      <c r="L5267" s="1">
        <f>IF(G5267&gt;MainSheet!$C$11+$B$6+$C$6,IF(L5266&gt;=0.999,1,(G5267-MainSheet!$C$11-$B$6-$C$6)*I5267/$D$2/60),0)</f>
        <v>1</v>
      </c>
      <c r="M5267">
        <f t="shared" si="750"/>
        <v>1</v>
      </c>
      <c r="N5267" s="2">
        <f t="shared" si="751"/>
        <v>3721.0526315789471</v>
      </c>
      <c r="O5267">
        <f t="shared" si="747"/>
        <v>977.02127659574455</v>
      </c>
      <c r="P5267">
        <f t="shared" si="746"/>
        <v>192000</v>
      </c>
      <c r="Q5267" s="2">
        <f t="shared" si="752"/>
        <v>196698.0739081747</v>
      </c>
      <c r="R5267">
        <f>Q5267/MainSheet!$C$8*(G5267-G5266)+R5266</f>
        <v>8713.4718000366793</v>
      </c>
      <c r="S5267">
        <f t="shared" si="753"/>
        <v>140629.83229380683</v>
      </c>
      <c r="T5267">
        <f t="shared" si="745"/>
        <v>52.649999999998094</v>
      </c>
      <c r="U5267" s="1">
        <f>Q5267/MainSheet!$C$22</f>
        <v>1</v>
      </c>
    </row>
    <row r="5268" spans="7:21">
      <c r="G5268">
        <f t="shared" si="748"/>
        <v>52.659999999998092</v>
      </c>
      <c r="H5268">
        <f t="shared" si="749"/>
        <v>198000</v>
      </c>
      <c r="I5268" s="2">
        <f>MIN(MainSheet!$C$10/MainSheet!$C$9,MainSheet!$K$9*60)</f>
        <v>660</v>
      </c>
      <c r="J5268" s="1">
        <f>IF(G5268&gt;MainSheet!$C$11,IF(J5267&gt;=0.999,1,(G5268-MainSheet!$C$11)*I5268/$B$2/60),0)</f>
        <v>1</v>
      </c>
      <c r="K5268" s="1">
        <f>IF(G5268&gt;MainSheet!$C$11+$B$6,IF(K5267&gt;=0.999,1,(G5268-MainSheet!$C$11-$B$6)*I5268/$C$2/60),0)</f>
        <v>1</v>
      </c>
      <c r="L5268" s="1">
        <f>IF(G5268&gt;MainSheet!$C$11+$B$6+$C$6,IF(L5267&gt;=0.999,1,(G5268-MainSheet!$C$11-$B$6-$C$6)*I5268/$D$2/60),0)</f>
        <v>1</v>
      </c>
      <c r="M5268">
        <f t="shared" si="750"/>
        <v>1</v>
      </c>
      <c r="N5268" s="2">
        <f t="shared" si="751"/>
        <v>3721.0526315789471</v>
      </c>
      <c r="O5268">
        <f t="shared" si="747"/>
        <v>977.02127659574455</v>
      </c>
      <c r="P5268">
        <f t="shared" si="746"/>
        <v>192000</v>
      </c>
      <c r="Q5268" s="2">
        <f t="shared" si="752"/>
        <v>196698.0739081747</v>
      </c>
      <c r="R5268">
        <f>Q5268/MainSheet!$C$8*(G5268-G5267)+R5267</f>
        <v>8715.503046527514</v>
      </c>
      <c r="S5268">
        <f t="shared" si="753"/>
        <v>140662.61530612485</v>
      </c>
      <c r="T5268">
        <f t="shared" si="745"/>
        <v>52.659999999998092</v>
      </c>
      <c r="U5268" s="1">
        <f>Q5268/MainSheet!$C$22</f>
        <v>1</v>
      </c>
    </row>
    <row r="5269" spans="7:21">
      <c r="G5269">
        <f t="shared" si="748"/>
        <v>52.66999999999809</v>
      </c>
      <c r="H5269">
        <f t="shared" si="749"/>
        <v>198000</v>
      </c>
      <c r="I5269" s="2">
        <f>MIN(MainSheet!$C$10/MainSheet!$C$9,MainSheet!$K$9*60)</f>
        <v>660</v>
      </c>
      <c r="J5269" s="1">
        <f>IF(G5269&gt;MainSheet!$C$11,IF(J5268&gt;=0.999,1,(G5269-MainSheet!$C$11)*I5269/$B$2/60),0)</f>
        <v>1</v>
      </c>
      <c r="K5269" s="1">
        <f>IF(G5269&gt;MainSheet!$C$11+$B$6,IF(K5268&gt;=0.999,1,(G5269-MainSheet!$C$11-$B$6)*I5269/$C$2/60),0)</f>
        <v>1</v>
      </c>
      <c r="L5269" s="1">
        <f>IF(G5269&gt;MainSheet!$C$11+$B$6+$C$6,IF(L5268&gt;=0.999,1,(G5269-MainSheet!$C$11-$B$6-$C$6)*I5269/$D$2/60),0)</f>
        <v>1</v>
      </c>
      <c r="M5269">
        <f t="shared" si="750"/>
        <v>1</v>
      </c>
      <c r="N5269" s="2">
        <f t="shared" si="751"/>
        <v>3721.0526315789471</v>
      </c>
      <c r="O5269">
        <f t="shared" si="747"/>
        <v>977.02127659574455</v>
      </c>
      <c r="P5269">
        <f t="shared" si="746"/>
        <v>192000</v>
      </c>
      <c r="Q5269" s="2">
        <f t="shared" si="752"/>
        <v>196698.0739081747</v>
      </c>
      <c r="R5269">
        <f>Q5269/MainSheet!$C$8*(G5269-G5268)+R5268</f>
        <v>8717.5342930183488</v>
      </c>
      <c r="S5269">
        <f t="shared" si="753"/>
        <v>140695.39831844287</v>
      </c>
      <c r="T5269">
        <f t="shared" si="745"/>
        <v>52.66999999999809</v>
      </c>
      <c r="U5269" s="1">
        <f>Q5269/MainSheet!$C$22</f>
        <v>1</v>
      </c>
    </row>
    <row r="5270" spans="7:21">
      <c r="G5270">
        <f t="shared" si="748"/>
        <v>52.679999999998088</v>
      </c>
      <c r="H5270">
        <f t="shared" si="749"/>
        <v>198000</v>
      </c>
      <c r="I5270" s="2">
        <f>MIN(MainSheet!$C$10/MainSheet!$C$9,MainSheet!$K$9*60)</f>
        <v>660</v>
      </c>
      <c r="J5270" s="1">
        <f>IF(G5270&gt;MainSheet!$C$11,IF(J5269&gt;=0.999,1,(G5270-MainSheet!$C$11)*I5270/$B$2/60),0)</f>
        <v>1</v>
      </c>
      <c r="K5270" s="1">
        <f>IF(G5270&gt;MainSheet!$C$11+$B$6,IF(K5269&gt;=0.999,1,(G5270-MainSheet!$C$11-$B$6)*I5270/$C$2/60),0)</f>
        <v>1</v>
      </c>
      <c r="L5270" s="1">
        <f>IF(G5270&gt;MainSheet!$C$11+$B$6+$C$6,IF(L5269&gt;=0.999,1,(G5270-MainSheet!$C$11-$B$6-$C$6)*I5270/$D$2/60),0)</f>
        <v>1</v>
      </c>
      <c r="M5270">
        <f t="shared" si="750"/>
        <v>1</v>
      </c>
      <c r="N5270" s="2">
        <f t="shared" si="751"/>
        <v>3721.0526315789471</v>
      </c>
      <c r="O5270">
        <f t="shared" si="747"/>
        <v>977.02127659574455</v>
      </c>
      <c r="P5270">
        <f t="shared" si="746"/>
        <v>192000</v>
      </c>
      <c r="Q5270" s="2">
        <f t="shared" si="752"/>
        <v>196698.0739081747</v>
      </c>
      <c r="R5270">
        <f>Q5270/MainSheet!$C$8*(G5270-G5269)+R5269</f>
        <v>8719.5655395091835</v>
      </c>
      <c r="S5270">
        <f t="shared" si="753"/>
        <v>140728.18133076088</v>
      </c>
      <c r="T5270">
        <f t="shared" si="745"/>
        <v>52.679999999998088</v>
      </c>
      <c r="U5270" s="1">
        <f>Q5270/MainSheet!$C$22</f>
        <v>1</v>
      </c>
    </row>
    <row r="5271" spans="7:21">
      <c r="G5271">
        <f t="shared" si="748"/>
        <v>52.689999999998086</v>
      </c>
      <c r="H5271">
        <f t="shared" si="749"/>
        <v>198000</v>
      </c>
      <c r="I5271" s="2">
        <f>MIN(MainSheet!$C$10/MainSheet!$C$9,MainSheet!$K$9*60)</f>
        <v>660</v>
      </c>
      <c r="J5271" s="1">
        <f>IF(G5271&gt;MainSheet!$C$11,IF(J5270&gt;=0.999,1,(G5271-MainSheet!$C$11)*I5271/$B$2/60),0)</f>
        <v>1</v>
      </c>
      <c r="K5271" s="1">
        <f>IF(G5271&gt;MainSheet!$C$11+$B$6,IF(K5270&gt;=0.999,1,(G5271-MainSheet!$C$11-$B$6)*I5271/$C$2/60),0)</f>
        <v>1</v>
      </c>
      <c r="L5271" s="1">
        <f>IF(G5271&gt;MainSheet!$C$11+$B$6+$C$6,IF(L5270&gt;=0.999,1,(G5271-MainSheet!$C$11-$B$6-$C$6)*I5271/$D$2/60),0)</f>
        <v>1</v>
      </c>
      <c r="M5271">
        <f t="shared" si="750"/>
        <v>1</v>
      </c>
      <c r="N5271" s="2">
        <f t="shared" si="751"/>
        <v>3721.0526315789471</v>
      </c>
      <c r="O5271">
        <f t="shared" si="747"/>
        <v>977.02127659574455</v>
      </c>
      <c r="P5271">
        <f t="shared" si="746"/>
        <v>192000</v>
      </c>
      <c r="Q5271" s="2">
        <f t="shared" si="752"/>
        <v>196698.0739081747</v>
      </c>
      <c r="R5271">
        <f>Q5271/MainSheet!$C$8*(G5271-G5270)+R5270</f>
        <v>8721.5967860000183</v>
      </c>
      <c r="S5271">
        <f t="shared" si="753"/>
        <v>140760.9643430789</v>
      </c>
      <c r="T5271">
        <f t="shared" si="745"/>
        <v>52.689999999998086</v>
      </c>
      <c r="U5271" s="1">
        <f>Q5271/MainSheet!$C$22</f>
        <v>1</v>
      </c>
    </row>
    <row r="5272" spans="7:21">
      <c r="G5272">
        <f t="shared" si="748"/>
        <v>52.699999999998084</v>
      </c>
      <c r="H5272">
        <f t="shared" si="749"/>
        <v>198000</v>
      </c>
      <c r="I5272" s="2">
        <f>MIN(MainSheet!$C$10/MainSheet!$C$9,MainSheet!$K$9*60)</f>
        <v>660</v>
      </c>
      <c r="J5272" s="1">
        <f>IF(G5272&gt;MainSheet!$C$11,IF(J5271&gt;=0.999,1,(G5272-MainSheet!$C$11)*I5272/$B$2/60),0)</f>
        <v>1</v>
      </c>
      <c r="K5272" s="1">
        <f>IF(G5272&gt;MainSheet!$C$11+$B$6,IF(K5271&gt;=0.999,1,(G5272-MainSheet!$C$11-$B$6)*I5272/$C$2/60),0)</f>
        <v>1</v>
      </c>
      <c r="L5272" s="1">
        <f>IF(G5272&gt;MainSheet!$C$11+$B$6+$C$6,IF(L5271&gt;=0.999,1,(G5272-MainSheet!$C$11-$B$6-$C$6)*I5272/$D$2/60),0)</f>
        <v>1</v>
      </c>
      <c r="M5272">
        <f t="shared" si="750"/>
        <v>1</v>
      </c>
      <c r="N5272" s="2">
        <f t="shared" si="751"/>
        <v>3721.0526315789471</v>
      </c>
      <c r="O5272">
        <f t="shared" si="747"/>
        <v>977.02127659574455</v>
      </c>
      <c r="P5272">
        <f t="shared" si="746"/>
        <v>192000</v>
      </c>
      <c r="Q5272" s="2">
        <f t="shared" si="752"/>
        <v>196698.0739081747</v>
      </c>
      <c r="R5272">
        <f>Q5272/MainSheet!$C$8*(G5272-G5271)+R5271</f>
        <v>8723.628032490853</v>
      </c>
      <c r="S5272">
        <f t="shared" si="753"/>
        <v>140793.74735539692</v>
      </c>
      <c r="T5272">
        <f t="shared" si="745"/>
        <v>52.699999999998084</v>
      </c>
      <c r="U5272" s="1">
        <f>Q5272/MainSheet!$C$22</f>
        <v>1</v>
      </c>
    </row>
    <row r="5273" spans="7:21">
      <c r="G5273">
        <f t="shared" si="748"/>
        <v>52.709999999998082</v>
      </c>
      <c r="H5273">
        <f t="shared" si="749"/>
        <v>198000</v>
      </c>
      <c r="I5273" s="2">
        <f>MIN(MainSheet!$C$10/MainSheet!$C$9,MainSheet!$K$9*60)</f>
        <v>660</v>
      </c>
      <c r="J5273" s="1">
        <f>IF(G5273&gt;MainSheet!$C$11,IF(J5272&gt;=0.999,1,(G5273-MainSheet!$C$11)*I5273/$B$2/60),0)</f>
        <v>1</v>
      </c>
      <c r="K5273" s="1">
        <f>IF(G5273&gt;MainSheet!$C$11+$B$6,IF(K5272&gt;=0.999,1,(G5273-MainSheet!$C$11-$B$6)*I5273/$C$2/60),0)</f>
        <v>1</v>
      </c>
      <c r="L5273" s="1">
        <f>IF(G5273&gt;MainSheet!$C$11+$B$6+$C$6,IF(L5272&gt;=0.999,1,(G5273-MainSheet!$C$11-$B$6-$C$6)*I5273/$D$2/60),0)</f>
        <v>1</v>
      </c>
      <c r="M5273">
        <f t="shared" si="750"/>
        <v>1</v>
      </c>
      <c r="N5273" s="2">
        <f t="shared" si="751"/>
        <v>3721.0526315789471</v>
      </c>
      <c r="O5273">
        <f t="shared" si="747"/>
        <v>977.02127659574455</v>
      </c>
      <c r="P5273">
        <f t="shared" si="746"/>
        <v>192000</v>
      </c>
      <c r="Q5273" s="2">
        <f t="shared" si="752"/>
        <v>196698.0739081747</v>
      </c>
      <c r="R5273">
        <f>Q5273/MainSheet!$C$8*(G5273-G5272)+R5272</f>
        <v>8725.6592789816877</v>
      </c>
      <c r="S5273">
        <f t="shared" si="753"/>
        <v>140826.53036771493</v>
      </c>
      <c r="T5273">
        <f t="shared" si="745"/>
        <v>52.709999999998082</v>
      </c>
      <c r="U5273" s="1">
        <f>Q5273/MainSheet!$C$22</f>
        <v>1</v>
      </c>
    </row>
    <row r="5274" spans="7:21">
      <c r="G5274">
        <f t="shared" si="748"/>
        <v>52.71999999999808</v>
      </c>
      <c r="H5274">
        <f t="shared" si="749"/>
        <v>198000</v>
      </c>
      <c r="I5274" s="2">
        <f>MIN(MainSheet!$C$10/MainSheet!$C$9,MainSheet!$K$9*60)</f>
        <v>660</v>
      </c>
      <c r="J5274" s="1">
        <f>IF(G5274&gt;MainSheet!$C$11,IF(J5273&gt;=0.999,1,(G5274-MainSheet!$C$11)*I5274/$B$2/60),0)</f>
        <v>1</v>
      </c>
      <c r="K5274" s="1">
        <f>IF(G5274&gt;MainSheet!$C$11+$B$6,IF(K5273&gt;=0.999,1,(G5274-MainSheet!$C$11-$B$6)*I5274/$C$2/60),0)</f>
        <v>1</v>
      </c>
      <c r="L5274" s="1">
        <f>IF(G5274&gt;MainSheet!$C$11+$B$6+$C$6,IF(L5273&gt;=0.999,1,(G5274-MainSheet!$C$11-$B$6-$C$6)*I5274/$D$2/60),0)</f>
        <v>1</v>
      </c>
      <c r="M5274">
        <f t="shared" si="750"/>
        <v>1</v>
      </c>
      <c r="N5274" s="2">
        <f t="shared" si="751"/>
        <v>3721.0526315789471</v>
      </c>
      <c r="O5274">
        <f t="shared" si="747"/>
        <v>977.02127659574455</v>
      </c>
      <c r="P5274">
        <f t="shared" si="746"/>
        <v>192000</v>
      </c>
      <c r="Q5274" s="2">
        <f t="shared" si="752"/>
        <v>196698.0739081747</v>
      </c>
      <c r="R5274">
        <f>Q5274/MainSheet!$C$8*(G5274-G5273)+R5273</f>
        <v>8727.6905254725225</v>
      </c>
      <c r="S5274">
        <f t="shared" si="753"/>
        <v>140859.31338003295</v>
      </c>
      <c r="T5274">
        <f t="shared" si="745"/>
        <v>52.71999999999808</v>
      </c>
      <c r="U5274" s="1">
        <f>Q5274/MainSheet!$C$22</f>
        <v>1</v>
      </c>
    </row>
    <row r="5275" spans="7:21">
      <c r="G5275">
        <f t="shared" si="748"/>
        <v>52.729999999998078</v>
      </c>
      <c r="H5275">
        <f t="shared" si="749"/>
        <v>198000</v>
      </c>
      <c r="I5275" s="2">
        <f>MIN(MainSheet!$C$10/MainSheet!$C$9,MainSheet!$K$9*60)</f>
        <v>660</v>
      </c>
      <c r="J5275" s="1">
        <f>IF(G5275&gt;MainSheet!$C$11,IF(J5274&gt;=0.999,1,(G5275-MainSheet!$C$11)*I5275/$B$2/60),0)</f>
        <v>1</v>
      </c>
      <c r="K5275" s="1">
        <f>IF(G5275&gt;MainSheet!$C$11+$B$6,IF(K5274&gt;=0.999,1,(G5275-MainSheet!$C$11-$B$6)*I5275/$C$2/60),0)</f>
        <v>1</v>
      </c>
      <c r="L5275" s="1">
        <f>IF(G5275&gt;MainSheet!$C$11+$B$6+$C$6,IF(L5274&gt;=0.999,1,(G5275-MainSheet!$C$11-$B$6-$C$6)*I5275/$D$2/60),0)</f>
        <v>1</v>
      </c>
      <c r="M5275">
        <f t="shared" si="750"/>
        <v>1</v>
      </c>
      <c r="N5275" s="2">
        <f t="shared" si="751"/>
        <v>3721.0526315789471</v>
      </c>
      <c r="O5275">
        <f t="shared" si="747"/>
        <v>977.02127659574455</v>
      </c>
      <c r="P5275">
        <f t="shared" si="746"/>
        <v>192000</v>
      </c>
      <c r="Q5275" s="2">
        <f t="shared" si="752"/>
        <v>196698.0739081747</v>
      </c>
      <c r="R5275">
        <f>Q5275/MainSheet!$C$8*(G5275-G5274)+R5274</f>
        <v>8729.7217719633572</v>
      </c>
      <c r="S5275">
        <f t="shared" si="753"/>
        <v>140892.09639235097</v>
      </c>
      <c r="T5275">
        <f t="shared" si="745"/>
        <v>52.729999999998078</v>
      </c>
      <c r="U5275" s="1">
        <f>Q5275/MainSheet!$C$22</f>
        <v>1</v>
      </c>
    </row>
    <row r="5276" spans="7:21">
      <c r="G5276">
        <f t="shared" si="748"/>
        <v>52.739999999998076</v>
      </c>
      <c r="H5276">
        <f t="shared" si="749"/>
        <v>198000</v>
      </c>
      <c r="I5276" s="2">
        <f>MIN(MainSheet!$C$10/MainSheet!$C$9,MainSheet!$K$9*60)</f>
        <v>660</v>
      </c>
      <c r="J5276" s="1">
        <f>IF(G5276&gt;MainSheet!$C$11,IF(J5275&gt;=0.999,1,(G5276-MainSheet!$C$11)*I5276/$B$2/60),0)</f>
        <v>1</v>
      </c>
      <c r="K5276" s="1">
        <f>IF(G5276&gt;MainSheet!$C$11+$B$6,IF(K5275&gt;=0.999,1,(G5276-MainSheet!$C$11-$B$6)*I5276/$C$2/60),0)</f>
        <v>1</v>
      </c>
      <c r="L5276" s="1">
        <f>IF(G5276&gt;MainSheet!$C$11+$B$6+$C$6,IF(L5275&gt;=0.999,1,(G5276-MainSheet!$C$11-$B$6-$C$6)*I5276/$D$2/60),0)</f>
        <v>1</v>
      </c>
      <c r="M5276">
        <f t="shared" si="750"/>
        <v>1</v>
      </c>
      <c r="N5276" s="2">
        <f t="shared" si="751"/>
        <v>3721.0526315789471</v>
      </c>
      <c r="O5276">
        <f t="shared" si="747"/>
        <v>977.02127659574455</v>
      </c>
      <c r="P5276">
        <f t="shared" si="746"/>
        <v>192000</v>
      </c>
      <c r="Q5276" s="2">
        <f t="shared" si="752"/>
        <v>196698.0739081747</v>
      </c>
      <c r="R5276">
        <f>Q5276/MainSheet!$C$8*(G5276-G5275)+R5275</f>
        <v>8731.753018454192</v>
      </c>
      <c r="S5276">
        <f t="shared" si="753"/>
        <v>140924.87940466899</v>
      </c>
      <c r="T5276">
        <f t="shared" si="745"/>
        <v>52.739999999998076</v>
      </c>
      <c r="U5276" s="1">
        <f>Q5276/MainSheet!$C$22</f>
        <v>1</v>
      </c>
    </row>
    <row r="5277" spans="7:21">
      <c r="G5277">
        <f t="shared" si="748"/>
        <v>52.749999999998074</v>
      </c>
      <c r="H5277">
        <f t="shared" si="749"/>
        <v>198000</v>
      </c>
      <c r="I5277" s="2">
        <f>MIN(MainSheet!$C$10/MainSheet!$C$9,MainSheet!$K$9*60)</f>
        <v>660</v>
      </c>
      <c r="J5277" s="1">
        <f>IF(G5277&gt;MainSheet!$C$11,IF(J5276&gt;=0.999,1,(G5277-MainSheet!$C$11)*I5277/$B$2/60),0)</f>
        <v>1</v>
      </c>
      <c r="K5277" s="1">
        <f>IF(G5277&gt;MainSheet!$C$11+$B$6,IF(K5276&gt;=0.999,1,(G5277-MainSheet!$C$11-$B$6)*I5277/$C$2/60),0)</f>
        <v>1</v>
      </c>
      <c r="L5277" s="1">
        <f>IF(G5277&gt;MainSheet!$C$11+$B$6+$C$6,IF(L5276&gt;=0.999,1,(G5277-MainSheet!$C$11-$B$6-$C$6)*I5277/$D$2/60),0)</f>
        <v>1</v>
      </c>
      <c r="M5277">
        <f t="shared" si="750"/>
        <v>1</v>
      </c>
      <c r="N5277" s="2">
        <f t="shared" si="751"/>
        <v>3721.0526315789471</v>
      </c>
      <c r="O5277">
        <f t="shared" si="747"/>
        <v>977.02127659574455</v>
      </c>
      <c r="P5277">
        <f t="shared" si="746"/>
        <v>192000</v>
      </c>
      <c r="Q5277" s="2">
        <f t="shared" si="752"/>
        <v>196698.0739081747</v>
      </c>
      <c r="R5277">
        <f>Q5277/MainSheet!$C$8*(G5277-G5276)+R5276</f>
        <v>8733.7842649450267</v>
      </c>
      <c r="S5277">
        <f t="shared" si="753"/>
        <v>140957.662416987</v>
      </c>
      <c r="T5277">
        <f t="shared" si="745"/>
        <v>52.749999999998074</v>
      </c>
      <c r="U5277" s="1">
        <f>Q5277/MainSheet!$C$22</f>
        <v>1</v>
      </c>
    </row>
    <row r="5278" spans="7:21">
      <c r="G5278">
        <f t="shared" si="748"/>
        <v>52.759999999998072</v>
      </c>
      <c r="H5278">
        <f t="shared" si="749"/>
        <v>198000</v>
      </c>
      <c r="I5278" s="2">
        <f>MIN(MainSheet!$C$10/MainSheet!$C$9,MainSheet!$K$9*60)</f>
        <v>660</v>
      </c>
      <c r="J5278" s="1">
        <f>IF(G5278&gt;MainSheet!$C$11,IF(J5277&gt;=0.999,1,(G5278-MainSheet!$C$11)*I5278/$B$2/60),0)</f>
        <v>1</v>
      </c>
      <c r="K5278" s="1">
        <f>IF(G5278&gt;MainSheet!$C$11+$B$6,IF(K5277&gt;=0.999,1,(G5278-MainSheet!$C$11-$B$6)*I5278/$C$2/60),0)</f>
        <v>1</v>
      </c>
      <c r="L5278" s="1">
        <f>IF(G5278&gt;MainSheet!$C$11+$B$6+$C$6,IF(L5277&gt;=0.999,1,(G5278-MainSheet!$C$11-$B$6-$C$6)*I5278/$D$2/60),0)</f>
        <v>1</v>
      </c>
      <c r="M5278">
        <f t="shared" si="750"/>
        <v>1</v>
      </c>
      <c r="N5278" s="2">
        <f t="shared" si="751"/>
        <v>3721.0526315789471</v>
      </c>
      <c r="O5278">
        <f t="shared" si="747"/>
        <v>977.02127659574455</v>
      </c>
      <c r="P5278">
        <f t="shared" si="746"/>
        <v>192000</v>
      </c>
      <c r="Q5278" s="2">
        <f t="shared" si="752"/>
        <v>196698.0739081747</v>
      </c>
      <c r="R5278">
        <f>Q5278/MainSheet!$C$8*(G5278-G5277)+R5277</f>
        <v>8735.8155114358615</v>
      </c>
      <c r="S5278">
        <f t="shared" si="753"/>
        <v>140990.44542930502</v>
      </c>
      <c r="T5278">
        <f t="shared" si="745"/>
        <v>52.759999999998072</v>
      </c>
      <c r="U5278" s="1">
        <f>Q5278/MainSheet!$C$22</f>
        <v>1</v>
      </c>
    </row>
    <row r="5279" spans="7:21">
      <c r="G5279">
        <f t="shared" si="748"/>
        <v>52.76999999999807</v>
      </c>
      <c r="H5279">
        <f t="shared" si="749"/>
        <v>198000</v>
      </c>
      <c r="I5279" s="2">
        <f>MIN(MainSheet!$C$10/MainSheet!$C$9,MainSheet!$K$9*60)</f>
        <v>660</v>
      </c>
      <c r="J5279" s="1">
        <f>IF(G5279&gt;MainSheet!$C$11,IF(J5278&gt;=0.999,1,(G5279-MainSheet!$C$11)*I5279/$B$2/60),0)</f>
        <v>1</v>
      </c>
      <c r="K5279" s="1">
        <f>IF(G5279&gt;MainSheet!$C$11+$B$6,IF(K5278&gt;=0.999,1,(G5279-MainSheet!$C$11-$B$6)*I5279/$C$2/60),0)</f>
        <v>1</v>
      </c>
      <c r="L5279" s="1">
        <f>IF(G5279&gt;MainSheet!$C$11+$B$6+$C$6,IF(L5278&gt;=0.999,1,(G5279-MainSheet!$C$11-$B$6-$C$6)*I5279/$D$2/60),0)</f>
        <v>1</v>
      </c>
      <c r="M5279">
        <f t="shared" si="750"/>
        <v>1</v>
      </c>
      <c r="N5279" s="2">
        <f t="shared" si="751"/>
        <v>3721.0526315789471</v>
      </c>
      <c r="O5279">
        <f t="shared" si="747"/>
        <v>977.02127659574455</v>
      </c>
      <c r="P5279">
        <f t="shared" si="746"/>
        <v>192000</v>
      </c>
      <c r="Q5279" s="2">
        <f t="shared" si="752"/>
        <v>196698.0739081747</v>
      </c>
      <c r="R5279">
        <f>Q5279/MainSheet!$C$8*(G5279-G5278)+R5278</f>
        <v>8737.8467579266962</v>
      </c>
      <c r="S5279">
        <f t="shared" si="753"/>
        <v>141023.22844162304</v>
      </c>
      <c r="T5279">
        <f t="shared" si="745"/>
        <v>52.76999999999807</v>
      </c>
      <c r="U5279" s="1">
        <f>Q5279/MainSheet!$C$22</f>
        <v>1</v>
      </c>
    </row>
    <row r="5280" spans="7:21">
      <c r="G5280">
        <f t="shared" si="748"/>
        <v>52.779999999998068</v>
      </c>
      <c r="H5280">
        <f t="shared" si="749"/>
        <v>198000</v>
      </c>
      <c r="I5280" s="2">
        <f>MIN(MainSheet!$C$10/MainSheet!$C$9,MainSheet!$K$9*60)</f>
        <v>660</v>
      </c>
      <c r="J5280" s="1">
        <f>IF(G5280&gt;MainSheet!$C$11,IF(J5279&gt;=0.999,1,(G5280-MainSheet!$C$11)*I5280/$B$2/60),0)</f>
        <v>1</v>
      </c>
      <c r="K5280" s="1">
        <f>IF(G5280&gt;MainSheet!$C$11+$B$6,IF(K5279&gt;=0.999,1,(G5280-MainSheet!$C$11-$B$6)*I5280/$C$2/60),0)</f>
        <v>1</v>
      </c>
      <c r="L5280" s="1">
        <f>IF(G5280&gt;MainSheet!$C$11+$B$6+$C$6,IF(L5279&gt;=0.999,1,(G5280-MainSheet!$C$11-$B$6-$C$6)*I5280/$D$2/60),0)</f>
        <v>1</v>
      </c>
      <c r="M5280">
        <f t="shared" si="750"/>
        <v>1</v>
      </c>
      <c r="N5280" s="2">
        <f t="shared" si="751"/>
        <v>3721.0526315789471</v>
      </c>
      <c r="O5280">
        <f t="shared" si="747"/>
        <v>977.02127659574455</v>
      </c>
      <c r="P5280">
        <f t="shared" si="746"/>
        <v>192000</v>
      </c>
      <c r="Q5280" s="2">
        <f t="shared" si="752"/>
        <v>196698.0739081747</v>
      </c>
      <c r="R5280">
        <f>Q5280/MainSheet!$C$8*(G5280-G5279)+R5279</f>
        <v>8739.878004417531</v>
      </c>
      <c r="S5280">
        <f t="shared" si="753"/>
        <v>141056.01145394106</v>
      </c>
      <c r="T5280">
        <f t="shared" si="745"/>
        <v>52.779999999998068</v>
      </c>
      <c r="U5280" s="1">
        <f>Q5280/MainSheet!$C$22</f>
        <v>1</v>
      </c>
    </row>
    <row r="5281" spans="7:21">
      <c r="G5281">
        <f t="shared" si="748"/>
        <v>52.789999999998066</v>
      </c>
      <c r="H5281">
        <f t="shared" si="749"/>
        <v>198000</v>
      </c>
      <c r="I5281" s="2">
        <f>MIN(MainSheet!$C$10/MainSheet!$C$9,MainSheet!$K$9*60)</f>
        <v>660</v>
      </c>
      <c r="J5281" s="1">
        <f>IF(G5281&gt;MainSheet!$C$11,IF(J5280&gt;=0.999,1,(G5281-MainSheet!$C$11)*I5281/$B$2/60),0)</f>
        <v>1</v>
      </c>
      <c r="K5281" s="1">
        <f>IF(G5281&gt;MainSheet!$C$11+$B$6,IF(K5280&gt;=0.999,1,(G5281-MainSheet!$C$11-$B$6)*I5281/$C$2/60),0)</f>
        <v>1</v>
      </c>
      <c r="L5281" s="1">
        <f>IF(G5281&gt;MainSheet!$C$11+$B$6+$C$6,IF(L5280&gt;=0.999,1,(G5281-MainSheet!$C$11-$B$6-$C$6)*I5281/$D$2/60),0)</f>
        <v>1</v>
      </c>
      <c r="M5281">
        <f t="shared" si="750"/>
        <v>1</v>
      </c>
      <c r="N5281" s="2">
        <f t="shared" si="751"/>
        <v>3721.0526315789471</v>
      </c>
      <c r="O5281">
        <f t="shared" si="747"/>
        <v>977.02127659574455</v>
      </c>
      <c r="P5281">
        <f t="shared" si="746"/>
        <v>192000</v>
      </c>
      <c r="Q5281" s="2">
        <f t="shared" si="752"/>
        <v>196698.0739081747</v>
      </c>
      <c r="R5281">
        <f>Q5281/MainSheet!$C$8*(G5281-G5280)+R5280</f>
        <v>8741.9092509083657</v>
      </c>
      <c r="S5281">
        <f t="shared" si="753"/>
        <v>141088.79446625907</v>
      </c>
      <c r="T5281">
        <f t="shared" si="745"/>
        <v>52.789999999998066</v>
      </c>
      <c r="U5281" s="1">
        <f>Q5281/MainSheet!$C$22</f>
        <v>1</v>
      </c>
    </row>
    <row r="5282" spans="7:21">
      <c r="G5282">
        <f t="shared" si="748"/>
        <v>52.799999999998064</v>
      </c>
      <c r="H5282">
        <f t="shared" si="749"/>
        <v>198000</v>
      </c>
      <c r="I5282" s="2">
        <f>MIN(MainSheet!$C$10/MainSheet!$C$9,MainSheet!$K$9*60)</f>
        <v>660</v>
      </c>
      <c r="J5282" s="1">
        <f>IF(G5282&gt;MainSheet!$C$11,IF(J5281&gt;=0.999,1,(G5282-MainSheet!$C$11)*I5282/$B$2/60),0)</f>
        <v>1</v>
      </c>
      <c r="K5282" s="1">
        <f>IF(G5282&gt;MainSheet!$C$11+$B$6,IF(K5281&gt;=0.999,1,(G5282-MainSheet!$C$11-$B$6)*I5282/$C$2/60),0)</f>
        <v>1</v>
      </c>
      <c r="L5282" s="1">
        <f>IF(G5282&gt;MainSheet!$C$11+$B$6+$C$6,IF(L5281&gt;=0.999,1,(G5282-MainSheet!$C$11-$B$6-$C$6)*I5282/$D$2/60),0)</f>
        <v>1</v>
      </c>
      <c r="M5282">
        <f t="shared" si="750"/>
        <v>1</v>
      </c>
      <c r="N5282" s="2">
        <f t="shared" si="751"/>
        <v>3721.0526315789471</v>
      </c>
      <c r="O5282">
        <f t="shared" si="747"/>
        <v>977.02127659574455</v>
      </c>
      <c r="P5282">
        <f t="shared" si="746"/>
        <v>192000</v>
      </c>
      <c r="Q5282" s="2">
        <f t="shared" si="752"/>
        <v>196698.0739081747</v>
      </c>
      <c r="R5282">
        <f>Q5282/MainSheet!$C$8*(G5282-G5281)+R5281</f>
        <v>8743.9404973992005</v>
      </c>
      <c r="S5282">
        <f t="shared" si="753"/>
        <v>141121.57747857709</v>
      </c>
      <c r="T5282">
        <f t="shared" si="745"/>
        <v>52.799999999998064</v>
      </c>
      <c r="U5282" s="1">
        <f>Q5282/MainSheet!$C$22</f>
        <v>1</v>
      </c>
    </row>
    <row r="5283" spans="7:21">
      <c r="G5283">
        <f t="shared" si="748"/>
        <v>52.809999999998062</v>
      </c>
      <c r="H5283">
        <f t="shared" si="749"/>
        <v>198000</v>
      </c>
      <c r="I5283" s="2">
        <f>MIN(MainSheet!$C$10/MainSheet!$C$9,MainSheet!$K$9*60)</f>
        <v>660</v>
      </c>
      <c r="J5283" s="1">
        <f>IF(G5283&gt;MainSheet!$C$11,IF(J5282&gt;=0.999,1,(G5283-MainSheet!$C$11)*I5283/$B$2/60),0)</f>
        <v>1</v>
      </c>
      <c r="K5283" s="1">
        <f>IF(G5283&gt;MainSheet!$C$11+$B$6,IF(K5282&gt;=0.999,1,(G5283-MainSheet!$C$11-$B$6)*I5283/$C$2/60),0)</f>
        <v>1</v>
      </c>
      <c r="L5283" s="1">
        <f>IF(G5283&gt;MainSheet!$C$11+$B$6+$C$6,IF(L5282&gt;=0.999,1,(G5283-MainSheet!$C$11-$B$6-$C$6)*I5283/$D$2/60),0)</f>
        <v>1</v>
      </c>
      <c r="M5283">
        <f t="shared" si="750"/>
        <v>1</v>
      </c>
      <c r="N5283" s="2">
        <f t="shared" si="751"/>
        <v>3721.0526315789471</v>
      </c>
      <c r="O5283">
        <f t="shared" si="747"/>
        <v>977.02127659574455</v>
      </c>
      <c r="P5283">
        <f t="shared" si="746"/>
        <v>192000</v>
      </c>
      <c r="Q5283" s="2">
        <f t="shared" si="752"/>
        <v>196698.0739081747</v>
      </c>
      <c r="R5283">
        <f>Q5283/MainSheet!$C$8*(G5283-G5282)+R5282</f>
        <v>8745.9717438900352</v>
      </c>
      <c r="S5283">
        <f t="shared" si="753"/>
        <v>141154.36049089511</v>
      </c>
      <c r="T5283">
        <f t="shared" si="745"/>
        <v>52.809999999998062</v>
      </c>
      <c r="U5283" s="1">
        <f>Q5283/MainSheet!$C$22</f>
        <v>1</v>
      </c>
    </row>
    <row r="5284" spans="7:21">
      <c r="G5284">
        <f t="shared" si="748"/>
        <v>52.819999999998061</v>
      </c>
      <c r="H5284">
        <f t="shared" si="749"/>
        <v>198000</v>
      </c>
      <c r="I5284" s="2">
        <f>MIN(MainSheet!$C$10/MainSheet!$C$9,MainSheet!$K$9*60)</f>
        <v>660</v>
      </c>
      <c r="J5284" s="1">
        <f>IF(G5284&gt;MainSheet!$C$11,IF(J5283&gt;=0.999,1,(G5284-MainSheet!$C$11)*I5284/$B$2/60),0)</f>
        <v>1</v>
      </c>
      <c r="K5284" s="1">
        <f>IF(G5284&gt;MainSheet!$C$11+$B$6,IF(K5283&gt;=0.999,1,(G5284-MainSheet!$C$11-$B$6)*I5284/$C$2/60),0)</f>
        <v>1</v>
      </c>
      <c r="L5284" s="1">
        <f>IF(G5284&gt;MainSheet!$C$11+$B$6+$C$6,IF(L5283&gt;=0.999,1,(G5284-MainSheet!$C$11-$B$6-$C$6)*I5284/$D$2/60),0)</f>
        <v>1</v>
      </c>
      <c r="M5284">
        <f t="shared" si="750"/>
        <v>1</v>
      </c>
      <c r="N5284" s="2">
        <f t="shared" si="751"/>
        <v>3721.0526315789471</v>
      </c>
      <c r="O5284">
        <f t="shared" si="747"/>
        <v>977.02127659574455</v>
      </c>
      <c r="P5284">
        <f t="shared" si="746"/>
        <v>192000</v>
      </c>
      <c r="Q5284" s="2">
        <f t="shared" si="752"/>
        <v>196698.0739081747</v>
      </c>
      <c r="R5284">
        <f>Q5284/MainSheet!$C$8*(G5284-G5283)+R5283</f>
        <v>8748.00299038087</v>
      </c>
      <c r="S5284">
        <f t="shared" si="753"/>
        <v>141187.14350321313</v>
      </c>
      <c r="T5284">
        <f t="shared" si="745"/>
        <v>52.819999999998061</v>
      </c>
      <c r="U5284" s="1">
        <f>Q5284/MainSheet!$C$22</f>
        <v>1</v>
      </c>
    </row>
    <row r="5285" spans="7:21">
      <c r="G5285">
        <f t="shared" si="748"/>
        <v>52.829999999998059</v>
      </c>
      <c r="H5285">
        <f t="shared" si="749"/>
        <v>198000</v>
      </c>
      <c r="I5285" s="2">
        <f>MIN(MainSheet!$C$10/MainSheet!$C$9,MainSheet!$K$9*60)</f>
        <v>660</v>
      </c>
      <c r="J5285" s="1">
        <f>IF(G5285&gt;MainSheet!$C$11,IF(J5284&gt;=0.999,1,(G5285-MainSheet!$C$11)*I5285/$B$2/60),0)</f>
        <v>1</v>
      </c>
      <c r="K5285" s="1">
        <f>IF(G5285&gt;MainSheet!$C$11+$B$6,IF(K5284&gt;=0.999,1,(G5285-MainSheet!$C$11-$B$6)*I5285/$C$2/60),0)</f>
        <v>1</v>
      </c>
      <c r="L5285" s="1">
        <f>IF(G5285&gt;MainSheet!$C$11+$B$6+$C$6,IF(L5284&gt;=0.999,1,(G5285-MainSheet!$C$11-$B$6-$C$6)*I5285/$D$2/60),0)</f>
        <v>1</v>
      </c>
      <c r="M5285">
        <f t="shared" si="750"/>
        <v>1</v>
      </c>
      <c r="N5285" s="2">
        <f t="shared" si="751"/>
        <v>3721.0526315789471</v>
      </c>
      <c r="O5285">
        <f t="shared" si="747"/>
        <v>977.02127659574455</v>
      </c>
      <c r="P5285">
        <f t="shared" si="746"/>
        <v>192000</v>
      </c>
      <c r="Q5285" s="2">
        <f t="shared" si="752"/>
        <v>196698.0739081747</v>
      </c>
      <c r="R5285">
        <f>Q5285/MainSheet!$C$8*(G5285-G5284)+R5284</f>
        <v>8750.0342368717047</v>
      </c>
      <c r="S5285">
        <f t="shared" si="753"/>
        <v>141219.92651553114</v>
      </c>
      <c r="T5285">
        <f t="shared" si="745"/>
        <v>52.829999999998059</v>
      </c>
      <c r="U5285" s="1">
        <f>Q5285/MainSheet!$C$22</f>
        <v>1</v>
      </c>
    </row>
    <row r="5286" spans="7:21">
      <c r="G5286">
        <f t="shared" si="748"/>
        <v>52.839999999998057</v>
      </c>
      <c r="H5286">
        <f t="shared" si="749"/>
        <v>198000</v>
      </c>
      <c r="I5286" s="2">
        <f>MIN(MainSheet!$C$10/MainSheet!$C$9,MainSheet!$K$9*60)</f>
        <v>660</v>
      </c>
      <c r="J5286" s="1">
        <f>IF(G5286&gt;MainSheet!$C$11,IF(J5285&gt;=0.999,1,(G5286-MainSheet!$C$11)*I5286/$B$2/60),0)</f>
        <v>1</v>
      </c>
      <c r="K5286" s="1">
        <f>IF(G5286&gt;MainSheet!$C$11+$B$6,IF(K5285&gt;=0.999,1,(G5286-MainSheet!$C$11-$B$6)*I5286/$C$2/60),0)</f>
        <v>1</v>
      </c>
      <c r="L5286" s="1">
        <f>IF(G5286&gt;MainSheet!$C$11+$B$6+$C$6,IF(L5285&gt;=0.999,1,(G5286-MainSheet!$C$11-$B$6-$C$6)*I5286/$D$2/60),0)</f>
        <v>1</v>
      </c>
      <c r="M5286">
        <f t="shared" si="750"/>
        <v>1</v>
      </c>
      <c r="N5286" s="2">
        <f t="shared" si="751"/>
        <v>3721.0526315789471</v>
      </c>
      <c r="O5286">
        <f t="shared" si="747"/>
        <v>977.02127659574455</v>
      </c>
      <c r="P5286">
        <f t="shared" si="746"/>
        <v>192000</v>
      </c>
      <c r="Q5286" s="2">
        <f t="shared" si="752"/>
        <v>196698.0739081747</v>
      </c>
      <c r="R5286">
        <f>Q5286/MainSheet!$C$8*(G5286-G5285)+R5285</f>
        <v>8752.0654833625395</v>
      </c>
      <c r="S5286">
        <f t="shared" si="753"/>
        <v>141252.70952784916</v>
      </c>
      <c r="T5286">
        <f t="shared" si="745"/>
        <v>52.839999999998057</v>
      </c>
      <c r="U5286" s="1">
        <f>Q5286/MainSheet!$C$22</f>
        <v>1</v>
      </c>
    </row>
    <row r="5287" spans="7:21">
      <c r="G5287">
        <f t="shared" si="748"/>
        <v>52.849999999998055</v>
      </c>
      <c r="H5287">
        <f t="shared" si="749"/>
        <v>198000</v>
      </c>
      <c r="I5287" s="2">
        <f>MIN(MainSheet!$C$10/MainSheet!$C$9,MainSheet!$K$9*60)</f>
        <v>660</v>
      </c>
      <c r="J5287" s="1">
        <f>IF(G5287&gt;MainSheet!$C$11,IF(J5286&gt;=0.999,1,(G5287-MainSheet!$C$11)*I5287/$B$2/60),0)</f>
        <v>1</v>
      </c>
      <c r="K5287" s="1">
        <f>IF(G5287&gt;MainSheet!$C$11+$B$6,IF(K5286&gt;=0.999,1,(G5287-MainSheet!$C$11-$B$6)*I5287/$C$2/60),0)</f>
        <v>1</v>
      </c>
      <c r="L5287" s="1">
        <f>IF(G5287&gt;MainSheet!$C$11+$B$6+$C$6,IF(L5286&gt;=0.999,1,(G5287-MainSheet!$C$11-$B$6-$C$6)*I5287/$D$2/60),0)</f>
        <v>1</v>
      </c>
      <c r="M5287">
        <f t="shared" si="750"/>
        <v>1</v>
      </c>
      <c r="N5287" s="2">
        <f t="shared" si="751"/>
        <v>3721.0526315789471</v>
      </c>
      <c r="O5287">
        <f t="shared" si="747"/>
        <v>977.02127659574455</v>
      </c>
      <c r="P5287">
        <f t="shared" si="746"/>
        <v>192000</v>
      </c>
      <c r="Q5287" s="2">
        <f t="shared" si="752"/>
        <v>196698.0739081747</v>
      </c>
      <c r="R5287">
        <f>Q5287/MainSheet!$C$8*(G5287-G5286)+R5286</f>
        <v>8754.0967298533742</v>
      </c>
      <c r="S5287">
        <f t="shared" si="753"/>
        <v>141285.49254016718</v>
      </c>
      <c r="T5287">
        <f t="shared" si="745"/>
        <v>52.849999999998055</v>
      </c>
      <c r="U5287" s="1">
        <f>Q5287/MainSheet!$C$22</f>
        <v>1</v>
      </c>
    </row>
    <row r="5288" spans="7:21">
      <c r="G5288">
        <f t="shared" si="748"/>
        <v>52.859999999998053</v>
      </c>
      <c r="H5288">
        <f t="shared" si="749"/>
        <v>198000</v>
      </c>
      <c r="I5288" s="2">
        <f>MIN(MainSheet!$C$10/MainSheet!$C$9,MainSheet!$K$9*60)</f>
        <v>660</v>
      </c>
      <c r="J5288" s="1">
        <f>IF(G5288&gt;MainSheet!$C$11,IF(J5287&gt;=0.999,1,(G5288-MainSheet!$C$11)*I5288/$B$2/60),0)</f>
        <v>1</v>
      </c>
      <c r="K5288" s="1">
        <f>IF(G5288&gt;MainSheet!$C$11+$B$6,IF(K5287&gt;=0.999,1,(G5288-MainSheet!$C$11-$B$6)*I5288/$C$2/60),0)</f>
        <v>1</v>
      </c>
      <c r="L5288" s="1">
        <f>IF(G5288&gt;MainSheet!$C$11+$B$6+$C$6,IF(L5287&gt;=0.999,1,(G5288-MainSheet!$C$11-$B$6-$C$6)*I5288/$D$2/60),0)</f>
        <v>1</v>
      </c>
      <c r="M5288">
        <f t="shared" si="750"/>
        <v>1</v>
      </c>
      <c r="N5288" s="2">
        <f t="shared" si="751"/>
        <v>3721.0526315789471</v>
      </c>
      <c r="O5288">
        <f t="shared" si="747"/>
        <v>977.02127659574455</v>
      </c>
      <c r="P5288">
        <f t="shared" si="746"/>
        <v>192000</v>
      </c>
      <c r="Q5288" s="2">
        <f t="shared" si="752"/>
        <v>196698.0739081747</v>
      </c>
      <c r="R5288">
        <f>Q5288/MainSheet!$C$8*(G5288-G5287)+R5287</f>
        <v>8756.1279763442089</v>
      </c>
      <c r="S5288">
        <f t="shared" si="753"/>
        <v>141318.2755524852</v>
      </c>
      <c r="T5288">
        <f t="shared" si="745"/>
        <v>52.859999999998053</v>
      </c>
      <c r="U5288" s="1">
        <f>Q5288/MainSheet!$C$22</f>
        <v>1</v>
      </c>
    </row>
    <row r="5289" spans="7:21">
      <c r="G5289">
        <f t="shared" si="748"/>
        <v>52.869999999998051</v>
      </c>
      <c r="H5289">
        <f t="shared" si="749"/>
        <v>198000</v>
      </c>
      <c r="I5289" s="2">
        <f>MIN(MainSheet!$C$10/MainSheet!$C$9,MainSheet!$K$9*60)</f>
        <v>660</v>
      </c>
      <c r="J5289" s="1">
        <f>IF(G5289&gt;MainSheet!$C$11,IF(J5288&gt;=0.999,1,(G5289-MainSheet!$C$11)*I5289/$B$2/60),0)</f>
        <v>1</v>
      </c>
      <c r="K5289" s="1">
        <f>IF(G5289&gt;MainSheet!$C$11+$B$6,IF(K5288&gt;=0.999,1,(G5289-MainSheet!$C$11-$B$6)*I5289/$C$2/60),0)</f>
        <v>1</v>
      </c>
      <c r="L5289" s="1">
        <f>IF(G5289&gt;MainSheet!$C$11+$B$6+$C$6,IF(L5288&gt;=0.999,1,(G5289-MainSheet!$C$11-$B$6-$C$6)*I5289/$D$2/60),0)</f>
        <v>1</v>
      </c>
      <c r="M5289">
        <f t="shared" si="750"/>
        <v>1</v>
      </c>
      <c r="N5289" s="2">
        <f t="shared" si="751"/>
        <v>3721.0526315789471</v>
      </c>
      <c r="O5289">
        <f t="shared" si="747"/>
        <v>977.02127659574455</v>
      </c>
      <c r="P5289">
        <f t="shared" si="746"/>
        <v>192000</v>
      </c>
      <c r="Q5289" s="2">
        <f t="shared" si="752"/>
        <v>196698.0739081747</v>
      </c>
      <c r="R5289">
        <f>Q5289/MainSheet!$C$8*(G5289-G5288)+R5288</f>
        <v>8758.1592228350437</v>
      </c>
      <c r="S5289">
        <f t="shared" si="753"/>
        <v>141351.05856480321</v>
      </c>
      <c r="T5289">
        <f t="shared" si="745"/>
        <v>52.869999999998051</v>
      </c>
      <c r="U5289" s="1">
        <f>Q5289/MainSheet!$C$22</f>
        <v>1</v>
      </c>
    </row>
    <row r="5290" spans="7:21">
      <c r="G5290">
        <f t="shared" si="748"/>
        <v>52.879999999998049</v>
      </c>
      <c r="H5290">
        <f t="shared" si="749"/>
        <v>198000</v>
      </c>
      <c r="I5290" s="2">
        <f>MIN(MainSheet!$C$10/MainSheet!$C$9,MainSheet!$K$9*60)</f>
        <v>660</v>
      </c>
      <c r="J5290" s="1">
        <f>IF(G5290&gt;MainSheet!$C$11,IF(J5289&gt;=0.999,1,(G5290-MainSheet!$C$11)*I5290/$B$2/60),0)</f>
        <v>1</v>
      </c>
      <c r="K5290" s="1">
        <f>IF(G5290&gt;MainSheet!$C$11+$B$6,IF(K5289&gt;=0.999,1,(G5290-MainSheet!$C$11-$B$6)*I5290/$C$2/60),0)</f>
        <v>1</v>
      </c>
      <c r="L5290" s="1">
        <f>IF(G5290&gt;MainSheet!$C$11+$B$6+$C$6,IF(L5289&gt;=0.999,1,(G5290-MainSheet!$C$11-$B$6-$C$6)*I5290/$D$2/60),0)</f>
        <v>1</v>
      </c>
      <c r="M5290">
        <f t="shared" si="750"/>
        <v>1</v>
      </c>
      <c r="N5290" s="2">
        <f t="shared" si="751"/>
        <v>3721.0526315789471</v>
      </c>
      <c r="O5290">
        <f t="shared" si="747"/>
        <v>977.02127659574455</v>
      </c>
      <c r="P5290">
        <f t="shared" si="746"/>
        <v>192000</v>
      </c>
      <c r="Q5290" s="2">
        <f t="shared" si="752"/>
        <v>196698.0739081747</v>
      </c>
      <c r="R5290">
        <f>Q5290/MainSheet!$C$8*(G5290-G5289)+R5289</f>
        <v>8760.1904693258784</v>
      </c>
      <c r="S5290">
        <f t="shared" si="753"/>
        <v>141383.84157712123</v>
      </c>
      <c r="T5290">
        <f t="shared" si="745"/>
        <v>52.879999999998049</v>
      </c>
      <c r="U5290" s="1">
        <f>Q5290/MainSheet!$C$22</f>
        <v>1</v>
      </c>
    </row>
    <row r="5291" spans="7:21">
      <c r="G5291">
        <f t="shared" si="748"/>
        <v>52.889999999998047</v>
      </c>
      <c r="H5291">
        <f t="shared" si="749"/>
        <v>198000</v>
      </c>
      <c r="I5291" s="2">
        <f>MIN(MainSheet!$C$10/MainSheet!$C$9,MainSheet!$K$9*60)</f>
        <v>660</v>
      </c>
      <c r="J5291" s="1">
        <f>IF(G5291&gt;MainSheet!$C$11,IF(J5290&gt;=0.999,1,(G5291-MainSheet!$C$11)*I5291/$B$2/60),0)</f>
        <v>1</v>
      </c>
      <c r="K5291" s="1">
        <f>IF(G5291&gt;MainSheet!$C$11+$B$6,IF(K5290&gt;=0.999,1,(G5291-MainSheet!$C$11-$B$6)*I5291/$C$2/60),0)</f>
        <v>1</v>
      </c>
      <c r="L5291" s="1">
        <f>IF(G5291&gt;MainSheet!$C$11+$B$6+$C$6,IF(L5290&gt;=0.999,1,(G5291-MainSheet!$C$11-$B$6-$C$6)*I5291/$D$2/60),0)</f>
        <v>1</v>
      </c>
      <c r="M5291">
        <f t="shared" si="750"/>
        <v>1</v>
      </c>
      <c r="N5291" s="2">
        <f t="shared" si="751"/>
        <v>3721.0526315789471</v>
      </c>
      <c r="O5291">
        <f t="shared" si="747"/>
        <v>977.02127659574455</v>
      </c>
      <c r="P5291">
        <f t="shared" si="746"/>
        <v>192000</v>
      </c>
      <c r="Q5291" s="2">
        <f t="shared" si="752"/>
        <v>196698.0739081747</v>
      </c>
      <c r="R5291">
        <f>Q5291/MainSheet!$C$8*(G5291-G5290)+R5290</f>
        <v>8762.2217158167132</v>
      </c>
      <c r="S5291">
        <f t="shared" si="753"/>
        <v>141416.62458943925</v>
      </c>
      <c r="T5291">
        <f t="shared" si="745"/>
        <v>52.889999999998047</v>
      </c>
      <c r="U5291" s="1">
        <f>Q5291/MainSheet!$C$22</f>
        <v>1</v>
      </c>
    </row>
    <row r="5292" spans="7:21">
      <c r="G5292">
        <f t="shared" si="748"/>
        <v>52.899999999998045</v>
      </c>
      <c r="H5292">
        <f t="shared" si="749"/>
        <v>198000</v>
      </c>
      <c r="I5292" s="2">
        <f>MIN(MainSheet!$C$10/MainSheet!$C$9,MainSheet!$K$9*60)</f>
        <v>660</v>
      </c>
      <c r="J5292" s="1">
        <f>IF(G5292&gt;MainSheet!$C$11,IF(J5291&gt;=0.999,1,(G5292-MainSheet!$C$11)*I5292/$B$2/60),0)</f>
        <v>1</v>
      </c>
      <c r="K5292" s="1">
        <f>IF(G5292&gt;MainSheet!$C$11+$B$6,IF(K5291&gt;=0.999,1,(G5292-MainSheet!$C$11-$B$6)*I5292/$C$2/60),0)</f>
        <v>1</v>
      </c>
      <c r="L5292" s="1">
        <f>IF(G5292&gt;MainSheet!$C$11+$B$6+$C$6,IF(L5291&gt;=0.999,1,(G5292-MainSheet!$C$11-$B$6-$C$6)*I5292/$D$2/60),0)</f>
        <v>1</v>
      </c>
      <c r="M5292">
        <f t="shared" si="750"/>
        <v>1</v>
      </c>
      <c r="N5292" s="2">
        <f t="shared" si="751"/>
        <v>3721.0526315789471</v>
      </c>
      <c r="O5292">
        <f t="shared" si="747"/>
        <v>977.02127659574455</v>
      </c>
      <c r="P5292">
        <f t="shared" si="746"/>
        <v>192000</v>
      </c>
      <c r="Q5292" s="2">
        <f t="shared" si="752"/>
        <v>196698.0739081747</v>
      </c>
      <c r="R5292">
        <f>Q5292/MainSheet!$C$8*(G5292-G5291)+R5291</f>
        <v>8764.2529623075479</v>
      </c>
      <c r="S5292">
        <f t="shared" si="753"/>
        <v>141449.40760175727</v>
      </c>
      <c r="T5292">
        <f t="shared" si="745"/>
        <v>52.899999999998045</v>
      </c>
      <c r="U5292" s="1">
        <f>Q5292/MainSheet!$C$22</f>
        <v>1</v>
      </c>
    </row>
    <row r="5293" spans="7:21">
      <c r="G5293">
        <f t="shared" si="748"/>
        <v>52.909999999998043</v>
      </c>
      <c r="H5293">
        <f t="shared" si="749"/>
        <v>198000</v>
      </c>
      <c r="I5293" s="2">
        <f>MIN(MainSheet!$C$10/MainSheet!$C$9,MainSheet!$K$9*60)</f>
        <v>660</v>
      </c>
      <c r="J5293" s="1">
        <f>IF(G5293&gt;MainSheet!$C$11,IF(J5292&gt;=0.999,1,(G5293-MainSheet!$C$11)*I5293/$B$2/60),0)</f>
        <v>1</v>
      </c>
      <c r="K5293" s="1">
        <f>IF(G5293&gt;MainSheet!$C$11+$B$6,IF(K5292&gt;=0.999,1,(G5293-MainSheet!$C$11-$B$6)*I5293/$C$2/60),0)</f>
        <v>1</v>
      </c>
      <c r="L5293" s="1">
        <f>IF(G5293&gt;MainSheet!$C$11+$B$6+$C$6,IF(L5292&gt;=0.999,1,(G5293-MainSheet!$C$11-$B$6-$C$6)*I5293/$D$2/60),0)</f>
        <v>1</v>
      </c>
      <c r="M5293">
        <f t="shared" si="750"/>
        <v>1</v>
      </c>
      <c r="N5293" s="2">
        <f t="shared" si="751"/>
        <v>3721.0526315789471</v>
      </c>
      <c r="O5293">
        <f t="shared" si="747"/>
        <v>977.02127659574455</v>
      </c>
      <c r="P5293">
        <f t="shared" si="746"/>
        <v>192000</v>
      </c>
      <c r="Q5293" s="2">
        <f t="shared" si="752"/>
        <v>196698.0739081747</v>
      </c>
      <c r="R5293">
        <f>Q5293/MainSheet!$C$8*(G5293-G5292)+R5292</f>
        <v>8766.2842087983827</v>
      </c>
      <c r="S5293">
        <f t="shared" si="753"/>
        <v>141482.19061407528</v>
      </c>
      <c r="T5293">
        <f t="shared" si="745"/>
        <v>52.909999999998043</v>
      </c>
      <c r="U5293" s="1">
        <f>Q5293/MainSheet!$C$22</f>
        <v>1</v>
      </c>
    </row>
    <row r="5294" spans="7:21">
      <c r="G5294">
        <f t="shared" si="748"/>
        <v>52.919999999998041</v>
      </c>
      <c r="H5294">
        <f t="shared" si="749"/>
        <v>198000</v>
      </c>
      <c r="I5294" s="2">
        <f>MIN(MainSheet!$C$10/MainSheet!$C$9,MainSheet!$K$9*60)</f>
        <v>660</v>
      </c>
      <c r="J5294" s="1">
        <f>IF(G5294&gt;MainSheet!$C$11,IF(J5293&gt;=0.999,1,(G5294-MainSheet!$C$11)*I5294/$B$2/60),0)</f>
        <v>1</v>
      </c>
      <c r="K5294" s="1">
        <f>IF(G5294&gt;MainSheet!$C$11+$B$6,IF(K5293&gt;=0.999,1,(G5294-MainSheet!$C$11-$B$6)*I5294/$C$2/60),0)</f>
        <v>1</v>
      </c>
      <c r="L5294" s="1">
        <f>IF(G5294&gt;MainSheet!$C$11+$B$6+$C$6,IF(L5293&gt;=0.999,1,(G5294-MainSheet!$C$11-$B$6-$C$6)*I5294/$D$2/60),0)</f>
        <v>1</v>
      </c>
      <c r="M5294">
        <f t="shared" si="750"/>
        <v>1</v>
      </c>
      <c r="N5294" s="2">
        <f t="shared" si="751"/>
        <v>3721.0526315789471</v>
      </c>
      <c r="O5294">
        <f t="shared" si="747"/>
        <v>977.02127659574455</v>
      </c>
      <c r="P5294">
        <f t="shared" si="746"/>
        <v>192000</v>
      </c>
      <c r="Q5294" s="2">
        <f t="shared" si="752"/>
        <v>196698.0739081747</v>
      </c>
      <c r="R5294">
        <f>Q5294/MainSheet!$C$8*(G5294-G5293)+R5293</f>
        <v>8768.3154552892174</v>
      </c>
      <c r="S5294">
        <f t="shared" si="753"/>
        <v>141514.9736263933</v>
      </c>
      <c r="T5294">
        <f t="shared" si="745"/>
        <v>52.919999999998041</v>
      </c>
      <c r="U5294" s="1">
        <f>Q5294/MainSheet!$C$22</f>
        <v>1</v>
      </c>
    </row>
    <row r="5295" spans="7:21">
      <c r="G5295">
        <f t="shared" si="748"/>
        <v>52.929999999998039</v>
      </c>
      <c r="H5295">
        <f t="shared" si="749"/>
        <v>198000</v>
      </c>
      <c r="I5295" s="2">
        <f>MIN(MainSheet!$C$10/MainSheet!$C$9,MainSheet!$K$9*60)</f>
        <v>660</v>
      </c>
      <c r="J5295" s="1">
        <f>IF(G5295&gt;MainSheet!$C$11,IF(J5294&gt;=0.999,1,(G5295-MainSheet!$C$11)*I5295/$B$2/60),0)</f>
        <v>1</v>
      </c>
      <c r="K5295" s="1">
        <f>IF(G5295&gt;MainSheet!$C$11+$B$6,IF(K5294&gt;=0.999,1,(G5295-MainSheet!$C$11-$B$6)*I5295/$C$2/60),0)</f>
        <v>1</v>
      </c>
      <c r="L5295" s="1">
        <f>IF(G5295&gt;MainSheet!$C$11+$B$6+$C$6,IF(L5294&gt;=0.999,1,(G5295-MainSheet!$C$11-$B$6-$C$6)*I5295/$D$2/60),0)</f>
        <v>1</v>
      </c>
      <c r="M5295">
        <f t="shared" si="750"/>
        <v>1</v>
      </c>
      <c r="N5295" s="2">
        <f t="shared" si="751"/>
        <v>3721.0526315789471</v>
      </c>
      <c r="O5295">
        <f t="shared" si="747"/>
        <v>977.02127659574455</v>
      </c>
      <c r="P5295">
        <f t="shared" si="746"/>
        <v>192000</v>
      </c>
      <c r="Q5295" s="2">
        <f t="shared" si="752"/>
        <v>196698.0739081747</v>
      </c>
      <c r="R5295">
        <f>Q5295/MainSheet!$C$8*(G5295-G5294)+R5294</f>
        <v>8770.3467017800522</v>
      </c>
      <c r="S5295">
        <f t="shared" si="753"/>
        <v>141547.75663871132</v>
      </c>
      <c r="T5295">
        <f t="shared" si="745"/>
        <v>52.929999999998039</v>
      </c>
      <c r="U5295" s="1">
        <f>Q5295/MainSheet!$C$22</f>
        <v>1</v>
      </c>
    </row>
    <row r="5296" spans="7:21">
      <c r="G5296">
        <f t="shared" si="748"/>
        <v>52.939999999998037</v>
      </c>
      <c r="H5296">
        <f t="shared" si="749"/>
        <v>198000</v>
      </c>
      <c r="I5296" s="2">
        <f>MIN(MainSheet!$C$10/MainSheet!$C$9,MainSheet!$K$9*60)</f>
        <v>660</v>
      </c>
      <c r="J5296" s="1">
        <f>IF(G5296&gt;MainSheet!$C$11,IF(J5295&gt;=0.999,1,(G5296-MainSheet!$C$11)*I5296/$B$2/60),0)</f>
        <v>1</v>
      </c>
      <c r="K5296" s="1">
        <f>IF(G5296&gt;MainSheet!$C$11+$B$6,IF(K5295&gt;=0.999,1,(G5296-MainSheet!$C$11-$B$6)*I5296/$C$2/60),0)</f>
        <v>1</v>
      </c>
      <c r="L5296" s="1">
        <f>IF(G5296&gt;MainSheet!$C$11+$B$6+$C$6,IF(L5295&gt;=0.999,1,(G5296-MainSheet!$C$11-$B$6-$C$6)*I5296/$D$2/60),0)</f>
        <v>1</v>
      </c>
      <c r="M5296">
        <f t="shared" si="750"/>
        <v>1</v>
      </c>
      <c r="N5296" s="2">
        <f t="shared" si="751"/>
        <v>3721.0526315789471</v>
      </c>
      <c r="O5296">
        <f t="shared" si="747"/>
        <v>977.02127659574455</v>
      </c>
      <c r="P5296">
        <f t="shared" si="746"/>
        <v>192000</v>
      </c>
      <c r="Q5296" s="2">
        <f t="shared" si="752"/>
        <v>196698.0739081747</v>
      </c>
      <c r="R5296">
        <f>Q5296/MainSheet!$C$8*(G5296-G5295)+R5295</f>
        <v>8772.3779482708869</v>
      </c>
      <c r="S5296">
        <f t="shared" si="753"/>
        <v>141580.53965102934</v>
      </c>
      <c r="T5296">
        <f t="shared" si="745"/>
        <v>52.939999999998037</v>
      </c>
      <c r="U5296" s="1">
        <f>Q5296/MainSheet!$C$22</f>
        <v>1</v>
      </c>
    </row>
    <row r="5297" spans="7:21">
      <c r="G5297">
        <f t="shared" si="748"/>
        <v>52.949999999998035</v>
      </c>
      <c r="H5297">
        <f t="shared" si="749"/>
        <v>198000</v>
      </c>
      <c r="I5297" s="2">
        <f>MIN(MainSheet!$C$10/MainSheet!$C$9,MainSheet!$K$9*60)</f>
        <v>660</v>
      </c>
      <c r="J5297" s="1">
        <f>IF(G5297&gt;MainSheet!$C$11,IF(J5296&gt;=0.999,1,(G5297-MainSheet!$C$11)*I5297/$B$2/60),0)</f>
        <v>1</v>
      </c>
      <c r="K5297" s="1">
        <f>IF(G5297&gt;MainSheet!$C$11+$B$6,IF(K5296&gt;=0.999,1,(G5297-MainSheet!$C$11-$B$6)*I5297/$C$2/60),0)</f>
        <v>1</v>
      </c>
      <c r="L5297" s="1">
        <f>IF(G5297&gt;MainSheet!$C$11+$B$6+$C$6,IF(L5296&gt;=0.999,1,(G5297-MainSheet!$C$11-$B$6-$C$6)*I5297/$D$2/60),0)</f>
        <v>1</v>
      </c>
      <c r="M5297">
        <f t="shared" si="750"/>
        <v>1</v>
      </c>
      <c r="N5297" s="2">
        <f t="shared" si="751"/>
        <v>3721.0526315789471</v>
      </c>
      <c r="O5297">
        <f t="shared" si="747"/>
        <v>977.02127659574455</v>
      </c>
      <c r="P5297">
        <f t="shared" si="746"/>
        <v>192000</v>
      </c>
      <c r="Q5297" s="2">
        <f t="shared" si="752"/>
        <v>196698.0739081747</v>
      </c>
      <c r="R5297">
        <f>Q5297/MainSheet!$C$8*(G5297-G5296)+R5296</f>
        <v>8774.4091947617217</v>
      </c>
      <c r="S5297">
        <f t="shared" si="753"/>
        <v>141613.32266334735</v>
      </c>
      <c r="T5297">
        <f t="shared" si="745"/>
        <v>52.949999999998035</v>
      </c>
      <c r="U5297" s="1">
        <f>Q5297/MainSheet!$C$22</f>
        <v>1</v>
      </c>
    </row>
    <row r="5298" spans="7:21">
      <c r="G5298">
        <f t="shared" si="748"/>
        <v>52.959999999998033</v>
      </c>
      <c r="H5298">
        <f t="shared" si="749"/>
        <v>198000</v>
      </c>
      <c r="I5298" s="2">
        <f>MIN(MainSheet!$C$10/MainSheet!$C$9,MainSheet!$K$9*60)</f>
        <v>660</v>
      </c>
      <c r="J5298" s="1">
        <f>IF(G5298&gt;MainSheet!$C$11,IF(J5297&gt;=0.999,1,(G5298-MainSheet!$C$11)*I5298/$B$2/60),0)</f>
        <v>1</v>
      </c>
      <c r="K5298" s="1">
        <f>IF(G5298&gt;MainSheet!$C$11+$B$6,IF(K5297&gt;=0.999,1,(G5298-MainSheet!$C$11-$B$6)*I5298/$C$2/60),0)</f>
        <v>1</v>
      </c>
      <c r="L5298" s="1">
        <f>IF(G5298&gt;MainSheet!$C$11+$B$6+$C$6,IF(L5297&gt;=0.999,1,(G5298-MainSheet!$C$11-$B$6-$C$6)*I5298/$D$2/60),0)</f>
        <v>1</v>
      </c>
      <c r="M5298">
        <f t="shared" si="750"/>
        <v>1</v>
      </c>
      <c r="N5298" s="2">
        <f t="shared" si="751"/>
        <v>3721.0526315789471</v>
      </c>
      <c r="O5298">
        <f t="shared" si="747"/>
        <v>977.02127659574455</v>
      </c>
      <c r="P5298">
        <f t="shared" si="746"/>
        <v>192000</v>
      </c>
      <c r="Q5298" s="2">
        <f t="shared" si="752"/>
        <v>196698.0739081747</v>
      </c>
      <c r="R5298">
        <f>Q5298/MainSheet!$C$8*(G5298-G5297)+R5297</f>
        <v>8776.4404412525564</v>
      </c>
      <c r="S5298">
        <f t="shared" si="753"/>
        <v>141646.10567566537</v>
      </c>
      <c r="T5298">
        <f t="shared" si="745"/>
        <v>52.959999999998033</v>
      </c>
      <c r="U5298" s="1">
        <f>Q5298/MainSheet!$C$22</f>
        <v>1</v>
      </c>
    </row>
    <row r="5299" spans="7:21">
      <c r="G5299">
        <f t="shared" si="748"/>
        <v>52.969999999998031</v>
      </c>
      <c r="H5299">
        <f t="shared" si="749"/>
        <v>198000</v>
      </c>
      <c r="I5299" s="2">
        <f>MIN(MainSheet!$C$10/MainSheet!$C$9,MainSheet!$K$9*60)</f>
        <v>660</v>
      </c>
      <c r="J5299" s="1">
        <f>IF(G5299&gt;MainSheet!$C$11,IF(J5298&gt;=0.999,1,(G5299-MainSheet!$C$11)*I5299/$B$2/60),0)</f>
        <v>1</v>
      </c>
      <c r="K5299" s="1">
        <f>IF(G5299&gt;MainSheet!$C$11+$B$6,IF(K5298&gt;=0.999,1,(G5299-MainSheet!$C$11-$B$6)*I5299/$C$2/60),0)</f>
        <v>1</v>
      </c>
      <c r="L5299" s="1">
        <f>IF(G5299&gt;MainSheet!$C$11+$B$6+$C$6,IF(L5298&gt;=0.999,1,(G5299-MainSheet!$C$11-$B$6-$C$6)*I5299/$D$2/60),0)</f>
        <v>1</v>
      </c>
      <c r="M5299">
        <f t="shared" si="750"/>
        <v>1</v>
      </c>
      <c r="N5299" s="2">
        <f t="shared" si="751"/>
        <v>3721.0526315789471</v>
      </c>
      <c r="O5299">
        <f t="shared" si="747"/>
        <v>977.02127659574455</v>
      </c>
      <c r="P5299">
        <f t="shared" si="746"/>
        <v>192000</v>
      </c>
      <c r="Q5299" s="2">
        <f t="shared" si="752"/>
        <v>196698.0739081747</v>
      </c>
      <c r="R5299">
        <f>Q5299/MainSheet!$C$8*(G5299-G5298)+R5298</f>
        <v>8778.4716877433912</v>
      </c>
      <c r="S5299">
        <f t="shared" si="753"/>
        <v>141678.88868798339</v>
      </c>
      <c r="T5299">
        <f t="shared" si="745"/>
        <v>52.969999999998031</v>
      </c>
      <c r="U5299" s="1">
        <f>Q5299/MainSheet!$C$22</f>
        <v>1</v>
      </c>
    </row>
    <row r="5300" spans="7:21">
      <c r="G5300">
        <f t="shared" si="748"/>
        <v>52.979999999998029</v>
      </c>
      <c r="H5300">
        <f t="shared" si="749"/>
        <v>198000</v>
      </c>
      <c r="I5300" s="2">
        <f>MIN(MainSheet!$C$10/MainSheet!$C$9,MainSheet!$K$9*60)</f>
        <v>660</v>
      </c>
      <c r="J5300" s="1">
        <f>IF(G5300&gt;MainSheet!$C$11,IF(J5299&gt;=0.999,1,(G5300-MainSheet!$C$11)*I5300/$B$2/60),0)</f>
        <v>1</v>
      </c>
      <c r="K5300" s="1">
        <f>IF(G5300&gt;MainSheet!$C$11+$B$6,IF(K5299&gt;=0.999,1,(G5300-MainSheet!$C$11-$B$6)*I5300/$C$2/60),0)</f>
        <v>1</v>
      </c>
      <c r="L5300" s="1">
        <f>IF(G5300&gt;MainSheet!$C$11+$B$6+$C$6,IF(L5299&gt;=0.999,1,(G5300-MainSheet!$C$11-$B$6-$C$6)*I5300/$D$2/60),0)</f>
        <v>1</v>
      </c>
      <c r="M5300">
        <f t="shared" si="750"/>
        <v>1</v>
      </c>
      <c r="N5300" s="2">
        <f t="shared" si="751"/>
        <v>3721.0526315789471</v>
      </c>
      <c r="O5300">
        <f t="shared" si="747"/>
        <v>977.02127659574455</v>
      </c>
      <c r="P5300">
        <f t="shared" si="746"/>
        <v>192000</v>
      </c>
      <c r="Q5300" s="2">
        <f t="shared" si="752"/>
        <v>196698.0739081747</v>
      </c>
      <c r="R5300">
        <f>Q5300/MainSheet!$C$8*(G5300-G5299)+R5299</f>
        <v>8780.5029342342259</v>
      </c>
      <c r="S5300">
        <f t="shared" si="753"/>
        <v>141711.67170030141</v>
      </c>
      <c r="T5300">
        <f t="shared" si="745"/>
        <v>52.979999999998029</v>
      </c>
      <c r="U5300" s="1">
        <f>Q5300/MainSheet!$C$22</f>
        <v>1</v>
      </c>
    </row>
    <row r="5301" spans="7:21">
      <c r="G5301">
        <f t="shared" si="748"/>
        <v>52.989999999998027</v>
      </c>
      <c r="H5301">
        <f t="shared" si="749"/>
        <v>198000</v>
      </c>
      <c r="I5301" s="2">
        <f>MIN(MainSheet!$C$10/MainSheet!$C$9,MainSheet!$K$9*60)</f>
        <v>660</v>
      </c>
      <c r="J5301" s="1">
        <f>IF(G5301&gt;MainSheet!$C$11,IF(J5300&gt;=0.999,1,(G5301-MainSheet!$C$11)*I5301/$B$2/60),0)</f>
        <v>1</v>
      </c>
      <c r="K5301" s="1">
        <f>IF(G5301&gt;MainSheet!$C$11+$B$6,IF(K5300&gt;=0.999,1,(G5301-MainSheet!$C$11-$B$6)*I5301/$C$2/60),0)</f>
        <v>1</v>
      </c>
      <c r="L5301" s="1">
        <f>IF(G5301&gt;MainSheet!$C$11+$B$6+$C$6,IF(L5300&gt;=0.999,1,(G5301-MainSheet!$C$11-$B$6-$C$6)*I5301/$D$2/60),0)</f>
        <v>1</v>
      </c>
      <c r="M5301">
        <f t="shared" si="750"/>
        <v>1</v>
      </c>
      <c r="N5301" s="2">
        <f t="shared" si="751"/>
        <v>3721.0526315789471</v>
      </c>
      <c r="O5301">
        <f t="shared" si="747"/>
        <v>977.02127659574455</v>
      </c>
      <c r="P5301">
        <f t="shared" si="746"/>
        <v>192000</v>
      </c>
      <c r="Q5301" s="2">
        <f t="shared" si="752"/>
        <v>196698.0739081747</v>
      </c>
      <c r="R5301">
        <f>Q5301/MainSheet!$C$8*(G5301-G5300)+R5300</f>
        <v>8782.5341807250607</v>
      </c>
      <c r="S5301">
        <f t="shared" si="753"/>
        <v>141744.45471261942</v>
      </c>
      <c r="T5301">
        <f t="shared" si="745"/>
        <v>52.989999999998027</v>
      </c>
      <c r="U5301" s="1">
        <f>Q5301/MainSheet!$C$22</f>
        <v>1</v>
      </c>
    </row>
    <row r="5302" spans="7:21">
      <c r="G5302">
        <f t="shared" si="748"/>
        <v>52.999999999998025</v>
      </c>
      <c r="H5302">
        <f t="shared" si="749"/>
        <v>198000</v>
      </c>
      <c r="I5302" s="2">
        <f>MIN(MainSheet!$C$10/MainSheet!$C$9,MainSheet!$K$9*60)</f>
        <v>660</v>
      </c>
      <c r="J5302" s="1">
        <f>IF(G5302&gt;MainSheet!$C$11,IF(J5301&gt;=0.999,1,(G5302-MainSheet!$C$11)*I5302/$B$2/60),0)</f>
        <v>1</v>
      </c>
      <c r="K5302" s="1">
        <f>IF(G5302&gt;MainSheet!$C$11+$B$6,IF(K5301&gt;=0.999,1,(G5302-MainSheet!$C$11-$B$6)*I5302/$C$2/60),0)</f>
        <v>1</v>
      </c>
      <c r="L5302" s="1">
        <f>IF(G5302&gt;MainSheet!$C$11+$B$6+$C$6,IF(L5301&gt;=0.999,1,(G5302-MainSheet!$C$11-$B$6-$C$6)*I5302/$D$2/60),0)</f>
        <v>1</v>
      </c>
      <c r="M5302">
        <f t="shared" si="750"/>
        <v>1</v>
      </c>
      <c r="N5302" s="2">
        <f t="shared" si="751"/>
        <v>3721.0526315789471</v>
      </c>
      <c r="O5302">
        <f t="shared" si="747"/>
        <v>977.02127659574455</v>
      </c>
      <c r="P5302">
        <f t="shared" si="746"/>
        <v>192000</v>
      </c>
      <c r="Q5302" s="2">
        <f t="shared" si="752"/>
        <v>196698.0739081747</v>
      </c>
      <c r="R5302">
        <f>Q5302/MainSheet!$C$8*(G5302-G5301)+R5301</f>
        <v>8784.5654272158954</v>
      </c>
      <c r="S5302">
        <f t="shared" si="753"/>
        <v>141777.23772493744</v>
      </c>
      <c r="T5302">
        <f t="shared" si="745"/>
        <v>52.999999999998025</v>
      </c>
      <c r="U5302" s="1">
        <f>Q5302/MainSheet!$C$22</f>
        <v>1</v>
      </c>
    </row>
    <row r="5303" spans="7:21">
      <c r="G5303">
        <f t="shared" si="748"/>
        <v>53.009999999998023</v>
      </c>
      <c r="H5303">
        <f t="shared" si="749"/>
        <v>198000</v>
      </c>
      <c r="I5303" s="2">
        <f>MIN(MainSheet!$C$10/MainSheet!$C$9,MainSheet!$K$9*60)</f>
        <v>660</v>
      </c>
      <c r="J5303" s="1">
        <f>IF(G5303&gt;MainSheet!$C$11,IF(J5302&gt;=0.999,1,(G5303-MainSheet!$C$11)*I5303/$B$2/60),0)</f>
        <v>1</v>
      </c>
      <c r="K5303" s="1">
        <f>IF(G5303&gt;MainSheet!$C$11+$B$6,IF(K5302&gt;=0.999,1,(G5303-MainSheet!$C$11-$B$6)*I5303/$C$2/60),0)</f>
        <v>1</v>
      </c>
      <c r="L5303" s="1">
        <f>IF(G5303&gt;MainSheet!$C$11+$B$6+$C$6,IF(L5302&gt;=0.999,1,(G5303-MainSheet!$C$11-$B$6-$C$6)*I5303/$D$2/60),0)</f>
        <v>1</v>
      </c>
      <c r="M5303">
        <f t="shared" si="750"/>
        <v>1</v>
      </c>
      <c r="N5303" s="2">
        <f t="shared" si="751"/>
        <v>3721.0526315789471</v>
      </c>
      <c r="O5303">
        <f t="shared" si="747"/>
        <v>977.02127659574455</v>
      </c>
      <c r="P5303">
        <f t="shared" si="746"/>
        <v>192000</v>
      </c>
      <c r="Q5303" s="2">
        <f t="shared" si="752"/>
        <v>196698.0739081747</v>
      </c>
      <c r="R5303">
        <f>Q5303/MainSheet!$C$8*(G5303-G5302)+R5302</f>
        <v>8786.5966737067301</v>
      </c>
      <c r="S5303">
        <f t="shared" si="753"/>
        <v>141810.02073725546</v>
      </c>
      <c r="T5303">
        <f t="shared" si="745"/>
        <v>53.009999999998023</v>
      </c>
      <c r="U5303" s="1">
        <f>Q5303/MainSheet!$C$22</f>
        <v>1</v>
      </c>
    </row>
    <row r="5304" spans="7:21">
      <c r="G5304">
        <f t="shared" si="748"/>
        <v>53.019999999998021</v>
      </c>
      <c r="H5304">
        <f t="shared" si="749"/>
        <v>198000</v>
      </c>
      <c r="I5304" s="2">
        <f>MIN(MainSheet!$C$10/MainSheet!$C$9,MainSheet!$K$9*60)</f>
        <v>660</v>
      </c>
      <c r="J5304" s="1">
        <f>IF(G5304&gt;MainSheet!$C$11,IF(J5303&gt;=0.999,1,(G5304-MainSheet!$C$11)*I5304/$B$2/60),0)</f>
        <v>1</v>
      </c>
      <c r="K5304" s="1">
        <f>IF(G5304&gt;MainSheet!$C$11+$B$6,IF(K5303&gt;=0.999,1,(G5304-MainSheet!$C$11-$B$6)*I5304/$C$2/60),0)</f>
        <v>1</v>
      </c>
      <c r="L5304" s="1">
        <f>IF(G5304&gt;MainSheet!$C$11+$B$6+$C$6,IF(L5303&gt;=0.999,1,(G5304-MainSheet!$C$11-$B$6-$C$6)*I5304/$D$2/60),0)</f>
        <v>1</v>
      </c>
      <c r="M5304">
        <f t="shared" si="750"/>
        <v>1</v>
      </c>
      <c r="N5304" s="2">
        <f t="shared" si="751"/>
        <v>3721.0526315789471</v>
      </c>
      <c r="O5304">
        <f t="shared" si="747"/>
        <v>977.02127659574455</v>
      </c>
      <c r="P5304">
        <f t="shared" si="746"/>
        <v>192000</v>
      </c>
      <c r="Q5304" s="2">
        <f t="shared" si="752"/>
        <v>196698.0739081747</v>
      </c>
      <c r="R5304">
        <f>Q5304/MainSheet!$C$8*(G5304-G5303)+R5303</f>
        <v>8788.6279201975649</v>
      </c>
      <c r="S5304">
        <f t="shared" si="753"/>
        <v>141842.80374957348</v>
      </c>
      <c r="T5304">
        <f t="shared" si="745"/>
        <v>53.019999999998021</v>
      </c>
      <c r="U5304" s="1">
        <f>Q5304/MainSheet!$C$22</f>
        <v>1</v>
      </c>
    </row>
    <row r="5305" spans="7:21">
      <c r="G5305">
        <f t="shared" si="748"/>
        <v>53.029999999998019</v>
      </c>
      <c r="H5305">
        <f t="shared" si="749"/>
        <v>198000</v>
      </c>
      <c r="I5305" s="2">
        <f>MIN(MainSheet!$C$10/MainSheet!$C$9,MainSheet!$K$9*60)</f>
        <v>660</v>
      </c>
      <c r="J5305" s="1">
        <f>IF(G5305&gt;MainSheet!$C$11,IF(J5304&gt;=0.999,1,(G5305-MainSheet!$C$11)*I5305/$B$2/60),0)</f>
        <v>1</v>
      </c>
      <c r="K5305" s="1">
        <f>IF(G5305&gt;MainSheet!$C$11+$B$6,IF(K5304&gt;=0.999,1,(G5305-MainSheet!$C$11-$B$6)*I5305/$C$2/60),0)</f>
        <v>1</v>
      </c>
      <c r="L5305" s="1">
        <f>IF(G5305&gt;MainSheet!$C$11+$B$6+$C$6,IF(L5304&gt;=0.999,1,(G5305-MainSheet!$C$11-$B$6-$C$6)*I5305/$D$2/60),0)</f>
        <v>1</v>
      </c>
      <c r="M5305">
        <f t="shared" si="750"/>
        <v>1</v>
      </c>
      <c r="N5305" s="2">
        <f t="shared" si="751"/>
        <v>3721.0526315789471</v>
      </c>
      <c r="O5305">
        <f t="shared" si="747"/>
        <v>977.02127659574455</v>
      </c>
      <c r="P5305">
        <f t="shared" si="746"/>
        <v>192000</v>
      </c>
      <c r="Q5305" s="2">
        <f t="shared" si="752"/>
        <v>196698.0739081747</v>
      </c>
      <c r="R5305">
        <f>Q5305/MainSheet!$C$8*(G5305-G5304)+R5304</f>
        <v>8790.6591666883996</v>
      </c>
      <c r="S5305">
        <f t="shared" si="753"/>
        <v>141875.58676189149</v>
      </c>
      <c r="T5305">
        <f t="shared" si="745"/>
        <v>53.029999999998019</v>
      </c>
      <c r="U5305" s="1">
        <f>Q5305/MainSheet!$C$22</f>
        <v>1</v>
      </c>
    </row>
    <row r="5306" spans="7:21">
      <c r="G5306">
        <f t="shared" si="748"/>
        <v>53.039999999998017</v>
      </c>
      <c r="H5306">
        <f t="shared" si="749"/>
        <v>198000</v>
      </c>
      <c r="I5306" s="2">
        <f>MIN(MainSheet!$C$10/MainSheet!$C$9,MainSheet!$K$9*60)</f>
        <v>660</v>
      </c>
      <c r="J5306" s="1">
        <f>IF(G5306&gt;MainSheet!$C$11,IF(J5305&gt;=0.999,1,(G5306-MainSheet!$C$11)*I5306/$B$2/60),0)</f>
        <v>1</v>
      </c>
      <c r="K5306" s="1">
        <f>IF(G5306&gt;MainSheet!$C$11+$B$6,IF(K5305&gt;=0.999,1,(G5306-MainSheet!$C$11-$B$6)*I5306/$C$2/60),0)</f>
        <v>1</v>
      </c>
      <c r="L5306" s="1">
        <f>IF(G5306&gt;MainSheet!$C$11+$B$6+$C$6,IF(L5305&gt;=0.999,1,(G5306-MainSheet!$C$11-$B$6-$C$6)*I5306/$D$2/60),0)</f>
        <v>1</v>
      </c>
      <c r="M5306">
        <f t="shared" si="750"/>
        <v>1</v>
      </c>
      <c r="N5306" s="2">
        <f t="shared" si="751"/>
        <v>3721.0526315789471</v>
      </c>
      <c r="O5306">
        <f t="shared" si="747"/>
        <v>977.02127659574455</v>
      </c>
      <c r="P5306">
        <f t="shared" si="746"/>
        <v>192000</v>
      </c>
      <c r="Q5306" s="2">
        <f t="shared" si="752"/>
        <v>196698.0739081747</v>
      </c>
      <c r="R5306">
        <f>Q5306/MainSheet!$C$8*(G5306-G5305)+R5305</f>
        <v>8792.6904131792344</v>
      </c>
      <c r="S5306">
        <f t="shared" si="753"/>
        <v>141908.36977420951</v>
      </c>
      <c r="T5306">
        <f t="shared" si="745"/>
        <v>53.039999999998017</v>
      </c>
      <c r="U5306" s="1">
        <f>Q5306/MainSheet!$C$22</f>
        <v>1</v>
      </c>
    </row>
    <row r="5307" spans="7:21">
      <c r="G5307">
        <f t="shared" si="748"/>
        <v>53.049999999998015</v>
      </c>
      <c r="H5307">
        <f t="shared" si="749"/>
        <v>198000</v>
      </c>
      <c r="I5307" s="2">
        <f>MIN(MainSheet!$C$10/MainSheet!$C$9,MainSheet!$K$9*60)</f>
        <v>660</v>
      </c>
      <c r="J5307" s="1">
        <f>IF(G5307&gt;MainSheet!$C$11,IF(J5306&gt;=0.999,1,(G5307-MainSheet!$C$11)*I5307/$B$2/60),0)</f>
        <v>1</v>
      </c>
      <c r="K5307" s="1">
        <f>IF(G5307&gt;MainSheet!$C$11+$B$6,IF(K5306&gt;=0.999,1,(G5307-MainSheet!$C$11-$B$6)*I5307/$C$2/60),0)</f>
        <v>1</v>
      </c>
      <c r="L5307" s="1">
        <f>IF(G5307&gt;MainSheet!$C$11+$B$6+$C$6,IF(L5306&gt;=0.999,1,(G5307-MainSheet!$C$11-$B$6-$C$6)*I5307/$D$2/60),0)</f>
        <v>1</v>
      </c>
      <c r="M5307">
        <f t="shared" si="750"/>
        <v>1</v>
      </c>
      <c r="N5307" s="2">
        <f t="shared" si="751"/>
        <v>3721.0526315789471</v>
      </c>
      <c r="O5307">
        <f t="shared" si="747"/>
        <v>977.02127659574455</v>
      </c>
      <c r="P5307">
        <f t="shared" si="746"/>
        <v>192000</v>
      </c>
      <c r="Q5307" s="2">
        <f t="shared" si="752"/>
        <v>196698.0739081747</v>
      </c>
      <c r="R5307">
        <f>Q5307/MainSheet!$C$8*(G5307-G5306)+R5306</f>
        <v>8794.7216596700691</v>
      </c>
      <c r="S5307">
        <f t="shared" si="753"/>
        <v>141941.15278652753</v>
      </c>
      <c r="T5307">
        <f t="shared" si="745"/>
        <v>53.049999999998015</v>
      </c>
      <c r="U5307" s="1">
        <f>Q5307/MainSheet!$C$22</f>
        <v>1</v>
      </c>
    </row>
    <row r="5308" spans="7:21">
      <c r="G5308">
        <f t="shared" si="748"/>
        <v>53.059999999998013</v>
      </c>
      <c r="H5308">
        <f t="shared" si="749"/>
        <v>198000</v>
      </c>
      <c r="I5308" s="2">
        <f>MIN(MainSheet!$C$10/MainSheet!$C$9,MainSheet!$K$9*60)</f>
        <v>660</v>
      </c>
      <c r="J5308" s="1">
        <f>IF(G5308&gt;MainSheet!$C$11,IF(J5307&gt;=0.999,1,(G5308-MainSheet!$C$11)*I5308/$B$2/60),0)</f>
        <v>1</v>
      </c>
      <c r="K5308" s="1">
        <f>IF(G5308&gt;MainSheet!$C$11+$B$6,IF(K5307&gt;=0.999,1,(G5308-MainSheet!$C$11-$B$6)*I5308/$C$2/60),0)</f>
        <v>1</v>
      </c>
      <c r="L5308" s="1">
        <f>IF(G5308&gt;MainSheet!$C$11+$B$6+$C$6,IF(L5307&gt;=0.999,1,(G5308-MainSheet!$C$11-$B$6-$C$6)*I5308/$D$2/60),0)</f>
        <v>1</v>
      </c>
      <c r="M5308">
        <f t="shared" si="750"/>
        <v>1</v>
      </c>
      <c r="N5308" s="2">
        <f t="shared" si="751"/>
        <v>3721.0526315789471</v>
      </c>
      <c r="O5308">
        <f t="shared" si="747"/>
        <v>977.02127659574455</v>
      </c>
      <c r="P5308">
        <f t="shared" si="746"/>
        <v>192000</v>
      </c>
      <c r="Q5308" s="2">
        <f t="shared" si="752"/>
        <v>196698.0739081747</v>
      </c>
      <c r="R5308">
        <f>Q5308/MainSheet!$C$8*(G5308-G5307)+R5307</f>
        <v>8796.7529061609039</v>
      </c>
      <c r="S5308">
        <f t="shared" si="753"/>
        <v>141973.93579884554</v>
      </c>
      <c r="T5308">
        <f t="shared" si="745"/>
        <v>53.059999999998013</v>
      </c>
      <c r="U5308" s="1">
        <f>Q5308/MainSheet!$C$22</f>
        <v>1</v>
      </c>
    </row>
    <row r="5309" spans="7:21">
      <c r="G5309">
        <f t="shared" si="748"/>
        <v>53.069999999998011</v>
      </c>
      <c r="H5309">
        <f t="shared" si="749"/>
        <v>198000</v>
      </c>
      <c r="I5309" s="2">
        <f>MIN(MainSheet!$C$10/MainSheet!$C$9,MainSheet!$K$9*60)</f>
        <v>660</v>
      </c>
      <c r="J5309" s="1">
        <f>IF(G5309&gt;MainSheet!$C$11,IF(J5308&gt;=0.999,1,(G5309-MainSheet!$C$11)*I5309/$B$2/60),0)</f>
        <v>1</v>
      </c>
      <c r="K5309" s="1">
        <f>IF(G5309&gt;MainSheet!$C$11+$B$6,IF(K5308&gt;=0.999,1,(G5309-MainSheet!$C$11-$B$6)*I5309/$C$2/60),0)</f>
        <v>1</v>
      </c>
      <c r="L5309" s="1">
        <f>IF(G5309&gt;MainSheet!$C$11+$B$6+$C$6,IF(L5308&gt;=0.999,1,(G5309-MainSheet!$C$11-$B$6-$C$6)*I5309/$D$2/60),0)</f>
        <v>1</v>
      </c>
      <c r="M5309">
        <f t="shared" si="750"/>
        <v>1</v>
      </c>
      <c r="N5309" s="2">
        <f t="shared" si="751"/>
        <v>3721.0526315789471</v>
      </c>
      <c r="O5309">
        <f t="shared" si="747"/>
        <v>977.02127659574455</v>
      </c>
      <c r="P5309">
        <f t="shared" si="746"/>
        <v>192000</v>
      </c>
      <c r="Q5309" s="2">
        <f t="shared" si="752"/>
        <v>196698.0739081747</v>
      </c>
      <c r="R5309">
        <f>Q5309/MainSheet!$C$8*(G5309-G5308)+R5308</f>
        <v>8798.7841526517386</v>
      </c>
      <c r="S5309">
        <f t="shared" si="753"/>
        <v>142006.71881116356</v>
      </c>
      <c r="T5309">
        <f t="shared" si="745"/>
        <v>53.069999999998011</v>
      </c>
      <c r="U5309" s="1">
        <f>Q5309/MainSheet!$C$22</f>
        <v>1</v>
      </c>
    </row>
    <row r="5310" spans="7:21">
      <c r="G5310">
        <f t="shared" si="748"/>
        <v>53.079999999998009</v>
      </c>
      <c r="H5310">
        <f t="shared" si="749"/>
        <v>198000</v>
      </c>
      <c r="I5310" s="2">
        <f>MIN(MainSheet!$C$10/MainSheet!$C$9,MainSheet!$K$9*60)</f>
        <v>660</v>
      </c>
      <c r="J5310" s="1">
        <f>IF(G5310&gt;MainSheet!$C$11,IF(J5309&gt;=0.999,1,(G5310-MainSheet!$C$11)*I5310/$B$2/60),0)</f>
        <v>1</v>
      </c>
      <c r="K5310" s="1">
        <f>IF(G5310&gt;MainSheet!$C$11+$B$6,IF(K5309&gt;=0.999,1,(G5310-MainSheet!$C$11-$B$6)*I5310/$C$2/60),0)</f>
        <v>1</v>
      </c>
      <c r="L5310" s="1">
        <f>IF(G5310&gt;MainSheet!$C$11+$B$6+$C$6,IF(L5309&gt;=0.999,1,(G5310-MainSheet!$C$11-$B$6-$C$6)*I5310/$D$2/60),0)</f>
        <v>1</v>
      </c>
      <c r="M5310">
        <f t="shared" si="750"/>
        <v>1</v>
      </c>
      <c r="N5310" s="2">
        <f t="shared" si="751"/>
        <v>3721.0526315789471</v>
      </c>
      <c r="O5310">
        <f t="shared" si="747"/>
        <v>977.02127659574455</v>
      </c>
      <c r="P5310">
        <f t="shared" si="746"/>
        <v>192000</v>
      </c>
      <c r="Q5310" s="2">
        <f t="shared" si="752"/>
        <v>196698.0739081747</v>
      </c>
      <c r="R5310">
        <f>Q5310/MainSheet!$C$8*(G5310-G5309)+R5309</f>
        <v>8800.8153991425734</v>
      </c>
      <c r="S5310">
        <f t="shared" si="753"/>
        <v>142039.50182348158</v>
      </c>
      <c r="T5310">
        <f t="shared" si="745"/>
        <v>53.079999999998009</v>
      </c>
      <c r="U5310" s="1">
        <f>Q5310/MainSheet!$C$22</f>
        <v>1</v>
      </c>
    </row>
    <row r="5311" spans="7:21">
      <c r="G5311">
        <f t="shared" si="748"/>
        <v>53.089999999998007</v>
      </c>
      <c r="H5311">
        <f t="shared" si="749"/>
        <v>198000</v>
      </c>
      <c r="I5311" s="2">
        <f>MIN(MainSheet!$C$10/MainSheet!$C$9,MainSheet!$K$9*60)</f>
        <v>660</v>
      </c>
      <c r="J5311" s="1">
        <f>IF(G5311&gt;MainSheet!$C$11,IF(J5310&gt;=0.999,1,(G5311-MainSheet!$C$11)*I5311/$B$2/60),0)</f>
        <v>1</v>
      </c>
      <c r="K5311" s="1">
        <f>IF(G5311&gt;MainSheet!$C$11+$B$6,IF(K5310&gt;=0.999,1,(G5311-MainSheet!$C$11-$B$6)*I5311/$C$2/60),0)</f>
        <v>1</v>
      </c>
      <c r="L5311" s="1">
        <f>IF(G5311&gt;MainSheet!$C$11+$B$6+$C$6,IF(L5310&gt;=0.999,1,(G5311-MainSheet!$C$11-$B$6-$C$6)*I5311/$D$2/60),0)</f>
        <v>1</v>
      </c>
      <c r="M5311">
        <f t="shared" si="750"/>
        <v>1</v>
      </c>
      <c r="N5311" s="2">
        <f t="shared" si="751"/>
        <v>3721.0526315789471</v>
      </c>
      <c r="O5311">
        <f t="shared" si="747"/>
        <v>977.02127659574455</v>
      </c>
      <c r="P5311">
        <f t="shared" si="746"/>
        <v>192000</v>
      </c>
      <c r="Q5311" s="2">
        <f t="shared" si="752"/>
        <v>196698.0739081747</v>
      </c>
      <c r="R5311">
        <f>Q5311/MainSheet!$C$8*(G5311-G5310)+R5310</f>
        <v>8802.8466456334081</v>
      </c>
      <c r="S5311">
        <f t="shared" si="753"/>
        <v>142072.2848357996</v>
      </c>
      <c r="T5311">
        <f t="shared" si="745"/>
        <v>53.089999999998007</v>
      </c>
      <c r="U5311" s="1">
        <f>Q5311/MainSheet!$C$22</f>
        <v>1</v>
      </c>
    </row>
    <row r="5312" spans="7:21">
      <c r="G5312">
        <f t="shared" si="748"/>
        <v>53.099999999998005</v>
      </c>
      <c r="H5312">
        <f t="shared" si="749"/>
        <v>198000</v>
      </c>
      <c r="I5312" s="2">
        <f>MIN(MainSheet!$C$10/MainSheet!$C$9,MainSheet!$K$9*60)</f>
        <v>660</v>
      </c>
      <c r="J5312" s="1">
        <f>IF(G5312&gt;MainSheet!$C$11,IF(J5311&gt;=0.999,1,(G5312-MainSheet!$C$11)*I5312/$B$2/60),0)</f>
        <v>1</v>
      </c>
      <c r="K5312" s="1">
        <f>IF(G5312&gt;MainSheet!$C$11+$B$6,IF(K5311&gt;=0.999,1,(G5312-MainSheet!$C$11-$B$6)*I5312/$C$2/60),0)</f>
        <v>1</v>
      </c>
      <c r="L5312" s="1">
        <f>IF(G5312&gt;MainSheet!$C$11+$B$6+$C$6,IF(L5311&gt;=0.999,1,(G5312-MainSheet!$C$11-$B$6-$C$6)*I5312/$D$2/60),0)</f>
        <v>1</v>
      </c>
      <c r="M5312">
        <f t="shared" si="750"/>
        <v>1</v>
      </c>
      <c r="N5312" s="2">
        <f t="shared" si="751"/>
        <v>3721.0526315789471</v>
      </c>
      <c r="O5312">
        <f t="shared" si="747"/>
        <v>977.02127659574455</v>
      </c>
      <c r="P5312">
        <f t="shared" si="746"/>
        <v>192000</v>
      </c>
      <c r="Q5312" s="2">
        <f t="shared" si="752"/>
        <v>196698.0739081747</v>
      </c>
      <c r="R5312">
        <f>Q5312/MainSheet!$C$8*(G5312-G5311)+R5311</f>
        <v>8804.8778921242429</v>
      </c>
      <c r="S5312">
        <f t="shared" si="753"/>
        <v>142105.06784811761</v>
      </c>
      <c r="T5312">
        <f t="shared" si="745"/>
        <v>53.099999999998005</v>
      </c>
      <c r="U5312" s="1">
        <f>Q5312/MainSheet!$C$22</f>
        <v>1</v>
      </c>
    </row>
    <row r="5313" spans="7:21">
      <c r="G5313">
        <f t="shared" si="748"/>
        <v>53.109999999998003</v>
      </c>
      <c r="H5313">
        <f t="shared" si="749"/>
        <v>198000</v>
      </c>
      <c r="I5313" s="2">
        <f>MIN(MainSheet!$C$10/MainSheet!$C$9,MainSheet!$K$9*60)</f>
        <v>660</v>
      </c>
      <c r="J5313" s="1">
        <f>IF(G5313&gt;MainSheet!$C$11,IF(J5312&gt;=0.999,1,(G5313-MainSheet!$C$11)*I5313/$B$2/60),0)</f>
        <v>1</v>
      </c>
      <c r="K5313" s="1">
        <f>IF(G5313&gt;MainSheet!$C$11+$B$6,IF(K5312&gt;=0.999,1,(G5313-MainSheet!$C$11-$B$6)*I5313/$C$2/60),0)</f>
        <v>1</v>
      </c>
      <c r="L5313" s="1">
        <f>IF(G5313&gt;MainSheet!$C$11+$B$6+$C$6,IF(L5312&gt;=0.999,1,(G5313-MainSheet!$C$11-$B$6-$C$6)*I5313/$D$2/60),0)</f>
        <v>1</v>
      </c>
      <c r="M5313">
        <f t="shared" si="750"/>
        <v>1</v>
      </c>
      <c r="N5313" s="2">
        <f t="shared" si="751"/>
        <v>3721.0526315789471</v>
      </c>
      <c r="O5313">
        <f t="shared" si="747"/>
        <v>977.02127659574455</v>
      </c>
      <c r="P5313">
        <f t="shared" si="746"/>
        <v>192000</v>
      </c>
      <c r="Q5313" s="2">
        <f t="shared" si="752"/>
        <v>196698.0739081747</v>
      </c>
      <c r="R5313">
        <f>Q5313/MainSheet!$C$8*(G5313-G5312)+R5312</f>
        <v>8806.9091386150776</v>
      </c>
      <c r="S5313">
        <f t="shared" si="753"/>
        <v>142137.85086043563</v>
      </c>
      <c r="T5313">
        <f t="shared" si="745"/>
        <v>53.109999999998003</v>
      </c>
      <c r="U5313" s="1">
        <f>Q5313/MainSheet!$C$22</f>
        <v>1</v>
      </c>
    </row>
    <row r="5314" spans="7:21">
      <c r="G5314">
        <f t="shared" si="748"/>
        <v>53.119999999998001</v>
      </c>
      <c r="H5314">
        <f t="shared" si="749"/>
        <v>198000</v>
      </c>
      <c r="I5314" s="2">
        <f>MIN(MainSheet!$C$10/MainSheet!$C$9,MainSheet!$K$9*60)</f>
        <v>660</v>
      </c>
      <c r="J5314" s="1">
        <f>IF(G5314&gt;MainSheet!$C$11,IF(J5313&gt;=0.999,1,(G5314-MainSheet!$C$11)*I5314/$B$2/60),0)</f>
        <v>1</v>
      </c>
      <c r="K5314" s="1">
        <f>IF(G5314&gt;MainSheet!$C$11+$B$6,IF(K5313&gt;=0.999,1,(G5314-MainSheet!$C$11-$B$6)*I5314/$C$2/60),0)</f>
        <v>1</v>
      </c>
      <c r="L5314" s="1">
        <f>IF(G5314&gt;MainSheet!$C$11+$B$6+$C$6,IF(L5313&gt;=0.999,1,(G5314-MainSheet!$C$11-$B$6-$C$6)*I5314/$D$2/60),0)</f>
        <v>1</v>
      </c>
      <c r="M5314">
        <f t="shared" si="750"/>
        <v>1</v>
      </c>
      <c r="N5314" s="2">
        <f t="shared" si="751"/>
        <v>3721.0526315789471</v>
      </c>
      <c r="O5314">
        <f t="shared" si="747"/>
        <v>977.02127659574455</v>
      </c>
      <c r="P5314">
        <f t="shared" si="746"/>
        <v>192000</v>
      </c>
      <c r="Q5314" s="2">
        <f t="shared" si="752"/>
        <v>196698.0739081747</v>
      </c>
      <c r="R5314">
        <f>Q5314/MainSheet!$C$8*(G5314-G5313)+R5313</f>
        <v>8808.9403851059124</v>
      </c>
      <c r="S5314">
        <f t="shared" si="753"/>
        <v>142170.63387275365</v>
      </c>
      <c r="T5314">
        <f t="shared" si="745"/>
        <v>53.119999999998001</v>
      </c>
      <c r="U5314" s="1">
        <f>Q5314/MainSheet!$C$22</f>
        <v>1</v>
      </c>
    </row>
    <row r="5315" spans="7:21">
      <c r="G5315">
        <f t="shared" si="748"/>
        <v>53.129999999997999</v>
      </c>
      <c r="H5315">
        <f t="shared" si="749"/>
        <v>198000</v>
      </c>
      <c r="I5315" s="2">
        <f>MIN(MainSheet!$C$10/MainSheet!$C$9,MainSheet!$K$9*60)</f>
        <v>660</v>
      </c>
      <c r="J5315" s="1">
        <f>IF(G5315&gt;MainSheet!$C$11,IF(J5314&gt;=0.999,1,(G5315-MainSheet!$C$11)*I5315/$B$2/60),0)</f>
        <v>1</v>
      </c>
      <c r="K5315" s="1">
        <f>IF(G5315&gt;MainSheet!$C$11+$B$6,IF(K5314&gt;=0.999,1,(G5315-MainSheet!$C$11-$B$6)*I5315/$C$2/60),0)</f>
        <v>1</v>
      </c>
      <c r="L5315" s="1">
        <f>IF(G5315&gt;MainSheet!$C$11+$B$6+$C$6,IF(L5314&gt;=0.999,1,(G5315-MainSheet!$C$11-$B$6-$C$6)*I5315/$D$2/60),0)</f>
        <v>1</v>
      </c>
      <c r="M5315">
        <f t="shared" si="750"/>
        <v>1</v>
      </c>
      <c r="N5315" s="2">
        <f t="shared" si="751"/>
        <v>3721.0526315789471</v>
      </c>
      <c r="O5315">
        <f t="shared" si="747"/>
        <v>977.02127659574455</v>
      </c>
      <c r="P5315">
        <f t="shared" si="746"/>
        <v>192000</v>
      </c>
      <c r="Q5315" s="2">
        <f t="shared" si="752"/>
        <v>196698.0739081747</v>
      </c>
      <c r="R5315">
        <f>Q5315/MainSheet!$C$8*(G5315-G5314)+R5314</f>
        <v>8810.9716315967471</v>
      </c>
      <c r="S5315">
        <f t="shared" si="753"/>
        <v>142203.41688507167</v>
      </c>
      <c r="T5315">
        <f t="shared" ref="T5315:T5378" si="754">G5315</f>
        <v>53.129999999997999</v>
      </c>
      <c r="U5315" s="1">
        <f>Q5315/MainSheet!$C$22</f>
        <v>1</v>
      </c>
    </row>
    <row r="5316" spans="7:21">
      <c r="G5316">
        <f t="shared" si="748"/>
        <v>53.139999999997997</v>
      </c>
      <c r="H5316">
        <f t="shared" si="749"/>
        <v>198000</v>
      </c>
      <c r="I5316" s="2">
        <f>MIN(MainSheet!$C$10/MainSheet!$C$9,MainSheet!$K$9*60)</f>
        <v>660</v>
      </c>
      <c r="J5316" s="1">
        <f>IF(G5316&gt;MainSheet!$C$11,IF(J5315&gt;=0.999,1,(G5316-MainSheet!$C$11)*I5316/$B$2/60),0)</f>
        <v>1</v>
      </c>
      <c r="K5316" s="1">
        <f>IF(G5316&gt;MainSheet!$C$11+$B$6,IF(K5315&gt;=0.999,1,(G5316-MainSheet!$C$11-$B$6)*I5316/$C$2/60),0)</f>
        <v>1</v>
      </c>
      <c r="L5316" s="1">
        <f>IF(G5316&gt;MainSheet!$C$11+$B$6+$C$6,IF(L5315&gt;=0.999,1,(G5316-MainSheet!$C$11-$B$6-$C$6)*I5316/$D$2/60),0)</f>
        <v>1</v>
      </c>
      <c r="M5316">
        <f t="shared" si="750"/>
        <v>1</v>
      </c>
      <c r="N5316" s="2">
        <f t="shared" si="751"/>
        <v>3721.0526315789471</v>
      </c>
      <c r="O5316">
        <f t="shared" si="747"/>
        <v>977.02127659574455</v>
      </c>
      <c r="P5316">
        <f t="shared" ref="P5316:P5379" si="755">IF(IF(N5316+O5316&gt;H5316,H5316-O5316-N5316,IF(L5316&gt;0,((1-L5316)*D$3+D$4*(L5316)),0))+O5316+N5316&gt;H5316,H5316-N5316-O5316,IF(N5316+O5316&gt;H5316,H5316-O5316-N5316,IF(L5316&gt;0,((1-L5316)*D$3+D$4*(L5316)),0)))</f>
        <v>192000</v>
      </c>
      <c r="Q5316" s="2">
        <f t="shared" si="752"/>
        <v>196698.0739081747</v>
      </c>
      <c r="R5316">
        <f>Q5316/MainSheet!$C$8*(G5316-G5315)+R5315</f>
        <v>8813.0028780875818</v>
      </c>
      <c r="S5316">
        <f t="shared" si="753"/>
        <v>142236.19989738968</v>
      </c>
      <c r="T5316">
        <f t="shared" si="754"/>
        <v>53.139999999997997</v>
      </c>
      <c r="U5316" s="1">
        <f>Q5316/MainSheet!$C$22</f>
        <v>1</v>
      </c>
    </row>
    <row r="5317" spans="7:21">
      <c r="G5317">
        <f t="shared" si="748"/>
        <v>53.149999999997995</v>
      </c>
      <c r="H5317">
        <f t="shared" si="749"/>
        <v>198000</v>
      </c>
      <c r="I5317" s="2">
        <f>MIN(MainSheet!$C$10/MainSheet!$C$9,MainSheet!$K$9*60)</f>
        <v>660</v>
      </c>
      <c r="J5317" s="1">
        <f>IF(G5317&gt;MainSheet!$C$11,IF(J5316&gt;=0.999,1,(G5317-MainSheet!$C$11)*I5317/$B$2/60),0)</f>
        <v>1</v>
      </c>
      <c r="K5317" s="1">
        <f>IF(G5317&gt;MainSheet!$C$11+$B$6,IF(K5316&gt;=0.999,1,(G5317-MainSheet!$C$11-$B$6)*I5317/$C$2/60),0)</f>
        <v>1</v>
      </c>
      <c r="L5317" s="1">
        <f>IF(G5317&gt;MainSheet!$C$11+$B$6+$C$6,IF(L5316&gt;=0.999,1,(G5317-MainSheet!$C$11-$B$6-$C$6)*I5317/$D$2/60),0)</f>
        <v>1</v>
      </c>
      <c r="M5317">
        <f t="shared" si="750"/>
        <v>1</v>
      </c>
      <c r="N5317" s="2">
        <f t="shared" si="751"/>
        <v>3721.0526315789471</v>
      </c>
      <c r="O5317">
        <f t="shared" ref="O5317:O5380" si="756">IF(K5317&gt;=0.01,((1-K5317)*C$3+C$4*(K5317)),0)</f>
        <v>977.02127659574455</v>
      </c>
      <c r="P5317">
        <f t="shared" si="755"/>
        <v>192000</v>
      </c>
      <c r="Q5317" s="2">
        <f t="shared" si="752"/>
        <v>196698.0739081747</v>
      </c>
      <c r="R5317">
        <f>Q5317/MainSheet!$C$8*(G5317-G5316)+R5316</f>
        <v>8815.0341245784166</v>
      </c>
      <c r="S5317">
        <f t="shared" si="753"/>
        <v>142268.9829097077</v>
      </c>
      <c r="T5317">
        <f t="shared" si="754"/>
        <v>53.149999999997995</v>
      </c>
      <c r="U5317" s="1">
        <f>Q5317/MainSheet!$C$22</f>
        <v>1</v>
      </c>
    </row>
    <row r="5318" spans="7:21">
      <c r="G5318">
        <f t="shared" si="748"/>
        <v>53.159999999997993</v>
      </c>
      <c r="H5318">
        <f t="shared" si="749"/>
        <v>198000</v>
      </c>
      <c r="I5318" s="2">
        <f>MIN(MainSheet!$C$10/MainSheet!$C$9,MainSheet!$K$9*60)</f>
        <v>660</v>
      </c>
      <c r="J5318" s="1">
        <f>IF(G5318&gt;MainSheet!$C$11,IF(J5317&gt;=0.999,1,(G5318-MainSheet!$C$11)*I5318/$B$2/60),0)</f>
        <v>1</v>
      </c>
      <c r="K5318" s="1">
        <f>IF(G5318&gt;MainSheet!$C$11+$B$6,IF(K5317&gt;=0.999,1,(G5318-MainSheet!$C$11-$B$6)*I5318/$C$2/60),0)</f>
        <v>1</v>
      </c>
      <c r="L5318" s="1">
        <f>IF(G5318&gt;MainSheet!$C$11+$B$6+$C$6,IF(L5317&gt;=0.999,1,(G5318-MainSheet!$C$11-$B$6-$C$6)*I5318/$D$2/60),0)</f>
        <v>1</v>
      </c>
      <c r="M5318">
        <f t="shared" si="750"/>
        <v>1</v>
      </c>
      <c r="N5318" s="2">
        <f t="shared" si="751"/>
        <v>3721.0526315789471</v>
      </c>
      <c r="O5318">
        <f t="shared" si="756"/>
        <v>977.02127659574455</v>
      </c>
      <c r="P5318">
        <f t="shared" si="755"/>
        <v>192000</v>
      </c>
      <c r="Q5318" s="2">
        <f t="shared" si="752"/>
        <v>196698.0739081747</v>
      </c>
      <c r="R5318">
        <f>Q5318/MainSheet!$C$8*(G5318-G5317)+R5317</f>
        <v>8817.0653710692513</v>
      </c>
      <c r="S5318">
        <f t="shared" si="753"/>
        <v>142301.76592202572</v>
      </c>
      <c r="T5318">
        <f t="shared" si="754"/>
        <v>53.159999999997993</v>
      </c>
      <c r="U5318" s="1">
        <f>Q5318/MainSheet!$C$22</f>
        <v>1</v>
      </c>
    </row>
    <row r="5319" spans="7:21">
      <c r="G5319">
        <f t="shared" si="748"/>
        <v>53.169999999997991</v>
      </c>
      <c r="H5319">
        <f t="shared" si="749"/>
        <v>198000</v>
      </c>
      <c r="I5319" s="2">
        <f>MIN(MainSheet!$C$10/MainSheet!$C$9,MainSheet!$K$9*60)</f>
        <v>660</v>
      </c>
      <c r="J5319" s="1">
        <f>IF(G5319&gt;MainSheet!$C$11,IF(J5318&gt;=0.999,1,(G5319-MainSheet!$C$11)*I5319/$B$2/60),0)</f>
        <v>1</v>
      </c>
      <c r="K5319" s="1">
        <f>IF(G5319&gt;MainSheet!$C$11+$B$6,IF(K5318&gt;=0.999,1,(G5319-MainSheet!$C$11-$B$6)*I5319/$C$2/60),0)</f>
        <v>1</v>
      </c>
      <c r="L5319" s="1">
        <f>IF(G5319&gt;MainSheet!$C$11+$B$6+$C$6,IF(L5318&gt;=0.999,1,(G5319-MainSheet!$C$11-$B$6-$C$6)*I5319/$D$2/60),0)</f>
        <v>1</v>
      </c>
      <c r="M5319">
        <f t="shared" si="750"/>
        <v>1</v>
      </c>
      <c r="N5319" s="2">
        <f t="shared" si="751"/>
        <v>3721.0526315789471</v>
      </c>
      <c r="O5319">
        <f t="shared" si="756"/>
        <v>977.02127659574455</v>
      </c>
      <c r="P5319">
        <f t="shared" si="755"/>
        <v>192000</v>
      </c>
      <c r="Q5319" s="2">
        <f t="shared" si="752"/>
        <v>196698.0739081747</v>
      </c>
      <c r="R5319">
        <f>Q5319/MainSheet!$C$8*(G5319-G5318)+R5318</f>
        <v>8819.0966175600861</v>
      </c>
      <c r="S5319">
        <f t="shared" si="753"/>
        <v>142334.54893434374</v>
      </c>
      <c r="T5319">
        <f t="shared" si="754"/>
        <v>53.169999999997991</v>
      </c>
      <c r="U5319" s="1">
        <f>Q5319/MainSheet!$C$22</f>
        <v>1</v>
      </c>
    </row>
    <row r="5320" spans="7:21">
      <c r="G5320">
        <f t="shared" si="748"/>
        <v>53.179999999997989</v>
      </c>
      <c r="H5320">
        <f t="shared" si="749"/>
        <v>198000</v>
      </c>
      <c r="I5320" s="2">
        <f>MIN(MainSheet!$C$10/MainSheet!$C$9,MainSheet!$K$9*60)</f>
        <v>660</v>
      </c>
      <c r="J5320" s="1">
        <f>IF(G5320&gt;MainSheet!$C$11,IF(J5319&gt;=0.999,1,(G5320-MainSheet!$C$11)*I5320/$B$2/60),0)</f>
        <v>1</v>
      </c>
      <c r="K5320" s="1">
        <f>IF(G5320&gt;MainSheet!$C$11+$B$6,IF(K5319&gt;=0.999,1,(G5320-MainSheet!$C$11-$B$6)*I5320/$C$2/60),0)</f>
        <v>1</v>
      </c>
      <c r="L5320" s="1">
        <f>IF(G5320&gt;MainSheet!$C$11+$B$6+$C$6,IF(L5319&gt;=0.999,1,(G5320-MainSheet!$C$11-$B$6-$C$6)*I5320/$D$2/60),0)</f>
        <v>1</v>
      </c>
      <c r="M5320">
        <f t="shared" si="750"/>
        <v>1</v>
      </c>
      <c r="N5320" s="2">
        <f t="shared" si="751"/>
        <v>3721.0526315789471</v>
      </c>
      <c r="O5320">
        <f t="shared" si="756"/>
        <v>977.02127659574455</v>
      </c>
      <c r="P5320">
        <f t="shared" si="755"/>
        <v>192000</v>
      </c>
      <c r="Q5320" s="2">
        <f t="shared" si="752"/>
        <v>196698.0739081747</v>
      </c>
      <c r="R5320">
        <f>Q5320/MainSheet!$C$8*(G5320-G5319)+R5319</f>
        <v>8821.1278640509208</v>
      </c>
      <c r="S5320">
        <f t="shared" si="753"/>
        <v>142367.33194666175</v>
      </c>
      <c r="T5320">
        <f t="shared" si="754"/>
        <v>53.179999999997989</v>
      </c>
      <c r="U5320" s="1">
        <f>Q5320/MainSheet!$C$22</f>
        <v>1</v>
      </c>
    </row>
    <row r="5321" spans="7:21">
      <c r="G5321">
        <f t="shared" ref="G5321:G5384" si="757">G5320+$F$2</f>
        <v>53.189999999997987</v>
      </c>
      <c r="H5321">
        <f t="shared" ref="H5321:H5384" si="758">H5320</f>
        <v>198000</v>
      </c>
      <c r="I5321" s="2">
        <f>MIN(MainSheet!$C$10/MainSheet!$C$9,MainSheet!$K$9*60)</f>
        <v>660</v>
      </c>
      <c r="J5321" s="1">
        <f>IF(G5321&gt;MainSheet!$C$11,IF(J5320&gt;=0.999,1,(G5321-MainSheet!$C$11)*I5321/$B$2/60),0)</f>
        <v>1</v>
      </c>
      <c r="K5321" s="1">
        <f>IF(G5321&gt;MainSheet!$C$11+$B$6,IF(K5320&gt;=0.999,1,(G5321-MainSheet!$C$11-$B$6)*I5321/$C$2/60),0)</f>
        <v>1</v>
      </c>
      <c r="L5321" s="1">
        <f>IF(G5321&gt;MainSheet!$C$11+$B$6+$C$6,IF(L5320&gt;=0.999,1,(G5321-MainSheet!$C$11-$B$6-$C$6)*I5321/$D$2/60),0)</f>
        <v>1</v>
      </c>
      <c r="M5321">
        <f t="shared" ref="M5321:M5384" si="759">(J5321*$B$2+K5321*$C$2+L5321*$D$2)/SUM($B$2:$D$2)</f>
        <v>1</v>
      </c>
      <c r="N5321" s="2">
        <f t="shared" ref="N5321:N5384" si="760">IF(J5321&gt;=0.01,((1-J5321)*B$3+B$4*(J5321)),0)</f>
        <v>3721.0526315789471</v>
      </c>
      <c r="O5321">
        <f t="shared" si="756"/>
        <v>977.02127659574455</v>
      </c>
      <c r="P5321">
        <f t="shared" si="755"/>
        <v>192000</v>
      </c>
      <c r="Q5321" s="2">
        <f t="shared" ref="Q5321:Q5384" si="761">SUM(N5321:P5321)</f>
        <v>196698.0739081747</v>
      </c>
      <c r="R5321">
        <f>Q5321/MainSheet!$C$8*(G5321-G5320)+R5320</f>
        <v>8823.1591105417556</v>
      </c>
      <c r="S5321">
        <f t="shared" ref="S5321:S5384" si="762">Q5321*$F$2/60+S5320</f>
        <v>142400.11495897977</v>
      </c>
      <c r="T5321">
        <f t="shared" si="754"/>
        <v>53.189999999997987</v>
      </c>
      <c r="U5321" s="1">
        <f>Q5321/MainSheet!$C$22</f>
        <v>1</v>
      </c>
    </row>
    <row r="5322" spans="7:21">
      <c r="G5322">
        <f t="shared" si="757"/>
        <v>53.199999999997985</v>
      </c>
      <c r="H5322">
        <f t="shared" si="758"/>
        <v>198000</v>
      </c>
      <c r="I5322" s="2">
        <f>MIN(MainSheet!$C$10/MainSheet!$C$9,MainSheet!$K$9*60)</f>
        <v>660</v>
      </c>
      <c r="J5322" s="1">
        <f>IF(G5322&gt;MainSheet!$C$11,IF(J5321&gt;=0.999,1,(G5322-MainSheet!$C$11)*I5322/$B$2/60),0)</f>
        <v>1</v>
      </c>
      <c r="K5322" s="1">
        <f>IF(G5322&gt;MainSheet!$C$11+$B$6,IF(K5321&gt;=0.999,1,(G5322-MainSheet!$C$11-$B$6)*I5322/$C$2/60),0)</f>
        <v>1</v>
      </c>
      <c r="L5322" s="1">
        <f>IF(G5322&gt;MainSheet!$C$11+$B$6+$C$6,IF(L5321&gt;=0.999,1,(G5322-MainSheet!$C$11-$B$6-$C$6)*I5322/$D$2/60),0)</f>
        <v>1</v>
      </c>
      <c r="M5322">
        <f t="shared" si="759"/>
        <v>1</v>
      </c>
      <c r="N5322" s="2">
        <f t="shared" si="760"/>
        <v>3721.0526315789471</v>
      </c>
      <c r="O5322">
        <f t="shared" si="756"/>
        <v>977.02127659574455</v>
      </c>
      <c r="P5322">
        <f t="shared" si="755"/>
        <v>192000</v>
      </c>
      <c r="Q5322" s="2">
        <f t="shared" si="761"/>
        <v>196698.0739081747</v>
      </c>
      <c r="R5322">
        <f>Q5322/MainSheet!$C$8*(G5322-G5321)+R5321</f>
        <v>8825.1903570325903</v>
      </c>
      <c r="S5322">
        <f t="shared" si="762"/>
        <v>142432.89797129779</v>
      </c>
      <c r="T5322">
        <f t="shared" si="754"/>
        <v>53.199999999997985</v>
      </c>
      <c r="U5322" s="1">
        <f>Q5322/MainSheet!$C$22</f>
        <v>1</v>
      </c>
    </row>
    <row r="5323" spans="7:21">
      <c r="G5323">
        <f t="shared" si="757"/>
        <v>53.209999999997983</v>
      </c>
      <c r="H5323">
        <f t="shared" si="758"/>
        <v>198000</v>
      </c>
      <c r="I5323" s="2">
        <f>MIN(MainSheet!$C$10/MainSheet!$C$9,MainSheet!$K$9*60)</f>
        <v>660</v>
      </c>
      <c r="J5323" s="1">
        <f>IF(G5323&gt;MainSheet!$C$11,IF(J5322&gt;=0.999,1,(G5323-MainSheet!$C$11)*I5323/$B$2/60),0)</f>
        <v>1</v>
      </c>
      <c r="K5323" s="1">
        <f>IF(G5323&gt;MainSheet!$C$11+$B$6,IF(K5322&gt;=0.999,1,(G5323-MainSheet!$C$11-$B$6)*I5323/$C$2/60),0)</f>
        <v>1</v>
      </c>
      <c r="L5323" s="1">
        <f>IF(G5323&gt;MainSheet!$C$11+$B$6+$C$6,IF(L5322&gt;=0.999,1,(G5323-MainSheet!$C$11-$B$6-$C$6)*I5323/$D$2/60),0)</f>
        <v>1</v>
      </c>
      <c r="M5323">
        <f t="shared" si="759"/>
        <v>1</v>
      </c>
      <c r="N5323" s="2">
        <f t="shared" si="760"/>
        <v>3721.0526315789471</v>
      </c>
      <c r="O5323">
        <f t="shared" si="756"/>
        <v>977.02127659574455</v>
      </c>
      <c r="P5323">
        <f t="shared" si="755"/>
        <v>192000</v>
      </c>
      <c r="Q5323" s="2">
        <f t="shared" si="761"/>
        <v>196698.0739081747</v>
      </c>
      <c r="R5323">
        <f>Q5323/MainSheet!$C$8*(G5323-G5322)+R5322</f>
        <v>8827.2216035234251</v>
      </c>
      <c r="S5323">
        <f t="shared" si="762"/>
        <v>142465.68098361581</v>
      </c>
      <c r="T5323">
        <f t="shared" si="754"/>
        <v>53.209999999997983</v>
      </c>
      <c r="U5323" s="1">
        <f>Q5323/MainSheet!$C$22</f>
        <v>1</v>
      </c>
    </row>
    <row r="5324" spans="7:21">
      <c r="G5324">
        <f t="shared" si="757"/>
        <v>53.219999999997981</v>
      </c>
      <c r="H5324">
        <f t="shared" si="758"/>
        <v>198000</v>
      </c>
      <c r="I5324" s="2">
        <f>MIN(MainSheet!$C$10/MainSheet!$C$9,MainSheet!$K$9*60)</f>
        <v>660</v>
      </c>
      <c r="J5324" s="1">
        <f>IF(G5324&gt;MainSheet!$C$11,IF(J5323&gt;=0.999,1,(G5324-MainSheet!$C$11)*I5324/$B$2/60),0)</f>
        <v>1</v>
      </c>
      <c r="K5324" s="1">
        <f>IF(G5324&gt;MainSheet!$C$11+$B$6,IF(K5323&gt;=0.999,1,(G5324-MainSheet!$C$11-$B$6)*I5324/$C$2/60),0)</f>
        <v>1</v>
      </c>
      <c r="L5324" s="1">
        <f>IF(G5324&gt;MainSheet!$C$11+$B$6+$C$6,IF(L5323&gt;=0.999,1,(G5324-MainSheet!$C$11-$B$6-$C$6)*I5324/$D$2/60),0)</f>
        <v>1</v>
      </c>
      <c r="M5324">
        <f t="shared" si="759"/>
        <v>1</v>
      </c>
      <c r="N5324" s="2">
        <f t="shared" si="760"/>
        <v>3721.0526315789471</v>
      </c>
      <c r="O5324">
        <f t="shared" si="756"/>
        <v>977.02127659574455</v>
      </c>
      <c r="P5324">
        <f t="shared" si="755"/>
        <v>192000</v>
      </c>
      <c r="Q5324" s="2">
        <f t="shared" si="761"/>
        <v>196698.0739081747</v>
      </c>
      <c r="R5324">
        <f>Q5324/MainSheet!$C$8*(G5324-G5323)+R5323</f>
        <v>8829.2528500142598</v>
      </c>
      <c r="S5324">
        <f t="shared" si="762"/>
        <v>142498.46399593382</v>
      </c>
      <c r="T5324">
        <f t="shared" si="754"/>
        <v>53.219999999997981</v>
      </c>
      <c r="U5324" s="1">
        <f>Q5324/MainSheet!$C$22</f>
        <v>1</v>
      </c>
    </row>
    <row r="5325" spans="7:21">
      <c r="G5325">
        <f t="shared" si="757"/>
        <v>53.229999999997979</v>
      </c>
      <c r="H5325">
        <f t="shared" si="758"/>
        <v>198000</v>
      </c>
      <c r="I5325" s="2">
        <f>MIN(MainSheet!$C$10/MainSheet!$C$9,MainSheet!$K$9*60)</f>
        <v>660</v>
      </c>
      <c r="J5325" s="1">
        <f>IF(G5325&gt;MainSheet!$C$11,IF(J5324&gt;=0.999,1,(G5325-MainSheet!$C$11)*I5325/$B$2/60),0)</f>
        <v>1</v>
      </c>
      <c r="K5325" s="1">
        <f>IF(G5325&gt;MainSheet!$C$11+$B$6,IF(K5324&gt;=0.999,1,(G5325-MainSheet!$C$11-$B$6)*I5325/$C$2/60),0)</f>
        <v>1</v>
      </c>
      <c r="L5325" s="1">
        <f>IF(G5325&gt;MainSheet!$C$11+$B$6+$C$6,IF(L5324&gt;=0.999,1,(G5325-MainSheet!$C$11-$B$6-$C$6)*I5325/$D$2/60),0)</f>
        <v>1</v>
      </c>
      <c r="M5325">
        <f t="shared" si="759"/>
        <v>1</v>
      </c>
      <c r="N5325" s="2">
        <f t="shared" si="760"/>
        <v>3721.0526315789471</v>
      </c>
      <c r="O5325">
        <f t="shared" si="756"/>
        <v>977.02127659574455</v>
      </c>
      <c r="P5325">
        <f t="shared" si="755"/>
        <v>192000</v>
      </c>
      <c r="Q5325" s="2">
        <f t="shared" si="761"/>
        <v>196698.0739081747</v>
      </c>
      <c r="R5325">
        <f>Q5325/MainSheet!$C$8*(G5325-G5324)+R5324</f>
        <v>8831.2840965050946</v>
      </c>
      <c r="S5325">
        <f t="shared" si="762"/>
        <v>142531.24700825184</v>
      </c>
      <c r="T5325">
        <f t="shared" si="754"/>
        <v>53.229999999997979</v>
      </c>
      <c r="U5325" s="1">
        <f>Q5325/MainSheet!$C$22</f>
        <v>1</v>
      </c>
    </row>
    <row r="5326" spans="7:21">
      <c r="G5326">
        <f t="shared" si="757"/>
        <v>53.239999999997977</v>
      </c>
      <c r="H5326">
        <f t="shared" si="758"/>
        <v>198000</v>
      </c>
      <c r="I5326" s="2">
        <f>MIN(MainSheet!$C$10/MainSheet!$C$9,MainSheet!$K$9*60)</f>
        <v>660</v>
      </c>
      <c r="J5326" s="1">
        <f>IF(G5326&gt;MainSheet!$C$11,IF(J5325&gt;=0.999,1,(G5326-MainSheet!$C$11)*I5326/$B$2/60),0)</f>
        <v>1</v>
      </c>
      <c r="K5326" s="1">
        <f>IF(G5326&gt;MainSheet!$C$11+$B$6,IF(K5325&gt;=0.999,1,(G5326-MainSheet!$C$11-$B$6)*I5326/$C$2/60),0)</f>
        <v>1</v>
      </c>
      <c r="L5326" s="1">
        <f>IF(G5326&gt;MainSheet!$C$11+$B$6+$C$6,IF(L5325&gt;=0.999,1,(G5326-MainSheet!$C$11-$B$6-$C$6)*I5326/$D$2/60),0)</f>
        <v>1</v>
      </c>
      <c r="M5326">
        <f t="shared" si="759"/>
        <v>1</v>
      </c>
      <c r="N5326" s="2">
        <f t="shared" si="760"/>
        <v>3721.0526315789471</v>
      </c>
      <c r="O5326">
        <f t="shared" si="756"/>
        <v>977.02127659574455</v>
      </c>
      <c r="P5326">
        <f t="shared" si="755"/>
        <v>192000</v>
      </c>
      <c r="Q5326" s="2">
        <f t="shared" si="761"/>
        <v>196698.0739081747</v>
      </c>
      <c r="R5326">
        <f>Q5326/MainSheet!$C$8*(G5326-G5325)+R5325</f>
        <v>8833.3153429959293</v>
      </c>
      <c r="S5326">
        <f t="shared" si="762"/>
        <v>142564.03002056986</v>
      </c>
      <c r="T5326">
        <f t="shared" si="754"/>
        <v>53.239999999997977</v>
      </c>
      <c r="U5326" s="1">
        <f>Q5326/MainSheet!$C$22</f>
        <v>1</v>
      </c>
    </row>
    <row r="5327" spans="7:21">
      <c r="G5327">
        <f t="shared" si="757"/>
        <v>53.249999999997975</v>
      </c>
      <c r="H5327">
        <f t="shared" si="758"/>
        <v>198000</v>
      </c>
      <c r="I5327" s="2">
        <f>MIN(MainSheet!$C$10/MainSheet!$C$9,MainSheet!$K$9*60)</f>
        <v>660</v>
      </c>
      <c r="J5327" s="1">
        <f>IF(G5327&gt;MainSheet!$C$11,IF(J5326&gt;=0.999,1,(G5327-MainSheet!$C$11)*I5327/$B$2/60),0)</f>
        <v>1</v>
      </c>
      <c r="K5327" s="1">
        <f>IF(G5327&gt;MainSheet!$C$11+$B$6,IF(K5326&gt;=0.999,1,(G5327-MainSheet!$C$11-$B$6)*I5327/$C$2/60),0)</f>
        <v>1</v>
      </c>
      <c r="L5327" s="1">
        <f>IF(G5327&gt;MainSheet!$C$11+$B$6+$C$6,IF(L5326&gt;=0.999,1,(G5327-MainSheet!$C$11-$B$6-$C$6)*I5327/$D$2/60),0)</f>
        <v>1</v>
      </c>
      <c r="M5327">
        <f t="shared" si="759"/>
        <v>1</v>
      </c>
      <c r="N5327" s="2">
        <f t="shared" si="760"/>
        <v>3721.0526315789471</v>
      </c>
      <c r="O5327">
        <f t="shared" si="756"/>
        <v>977.02127659574455</v>
      </c>
      <c r="P5327">
        <f t="shared" si="755"/>
        <v>192000</v>
      </c>
      <c r="Q5327" s="2">
        <f t="shared" si="761"/>
        <v>196698.0739081747</v>
      </c>
      <c r="R5327">
        <f>Q5327/MainSheet!$C$8*(G5327-G5326)+R5326</f>
        <v>8835.3465894867641</v>
      </c>
      <c r="S5327">
        <f t="shared" si="762"/>
        <v>142596.81303288788</v>
      </c>
      <c r="T5327">
        <f t="shared" si="754"/>
        <v>53.249999999997975</v>
      </c>
      <c r="U5327" s="1">
        <f>Q5327/MainSheet!$C$22</f>
        <v>1</v>
      </c>
    </row>
    <row r="5328" spans="7:21">
      <c r="G5328">
        <f t="shared" si="757"/>
        <v>53.259999999997973</v>
      </c>
      <c r="H5328">
        <f t="shared" si="758"/>
        <v>198000</v>
      </c>
      <c r="I5328" s="2">
        <f>MIN(MainSheet!$C$10/MainSheet!$C$9,MainSheet!$K$9*60)</f>
        <v>660</v>
      </c>
      <c r="J5328" s="1">
        <f>IF(G5328&gt;MainSheet!$C$11,IF(J5327&gt;=0.999,1,(G5328-MainSheet!$C$11)*I5328/$B$2/60),0)</f>
        <v>1</v>
      </c>
      <c r="K5328" s="1">
        <f>IF(G5328&gt;MainSheet!$C$11+$B$6,IF(K5327&gt;=0.999,1,(G5328-MainSheet!$C$11-$B$6)*I5328/$C$2/60),0)</f>
        <v>1</v>
      </c>
      <c r="L5328" s="1">
        <f>IF(G5328&gt;MainSheet!$C$11+$B$6+$C$6,IF(L5327&gt;=0.999,1,(G5328-MainSheet!$C$11-$B$6-$C$6)*I5328/$D$2/60),0)</f>
        <v>1</v>
      </c>
      <c r="M5328">
        <f t="shared" si="759"/>
        <v>1</v>
      </c>
      <c r="N5328" s="2">
        <f t="shared" si="760"/>
        <v>3721.0526315789471</v>
      </c>
      <c r="O5328">
        <f t="shared" si="756"/>
        <v>977.02127659574455</v>
      </c>
      <c r="P5328">
        <f t="shared" si="755"/>
        <v>192000</v>
      </c>
      <c r="Q5328" s="2">
        <f t="shared" si="761"/>
        <v>196698.0739081747</v>
      </c>
      <c r="R5328">
        <f>Q5328/MainSheet!$C$8*(G5328-G5327)+R5327</f>
        <v>8837.3778359775988</v>
      </c>
      <c r="S5328">
        <f t="shared" si="762"/>
        <v>142629.59604520589</v>
      </c>
      <c r="T5328">
        <f t="shared" si="754"/>
        <v>53.259999999997973</v>
      </c>
      <c r="U5328" s="1">
        <f>Q5328/MainSheet!$C$22</f>
        <v>1</v>
      </c>
    </row>
    <row r="5329" spans="7:21">
      <c r="G5329">
        <f t="shared" si="757"/>
        <v>53.269999999997971</v>
      </c>
      <c r="H5329">
        <f t="shared" si="758"/>
        <v>198000</v>
      </c>
      <c r="I5329" s="2">
        <f>MIN(MainSheet!$C$10/MainSheet!$C$9,MainSheet!$K$9*60)</f>
        <v>660</v>
      </c>
      <c r="J5329" s="1">
        <f>IF(G5329&gt;MainSheet!$C$11,IF(J5328&gt;=0.999,1,(G5329-MainSheet!$C$11)*I5329/$B$2/60),0)</f>
        <v>1</v>
      </c>
      <c r="K5329" s="1">
        <f>IF(G5329&gt;MainSheet!$C$11+$B$6,IF(K5328&gt;=0.999,1,(G5329-MainSheet!$C$11-$B$6)*I5329/$C$2/60),0)</f>
        <v>1</v>
      </c>
      <c r="L5329" s="1">
        <f>IF(G5329&gt;MainSheet!$C$11+$B$6+$C$6,IF(L5328&gt;=0.999,1,(G5329-MainSheet!$C$11-$B$6-$C$6)*I5329/$D$2/60),0)</f>
        <v>1</v>
      </c>
      <c r="M5329">
        <f t="shared" si="759"/>
        <v>1</v>
      </c>
      <c r="N5329" s="2">
        <f t="shared" si="760"/>
        <v>3721.0526315789471</v>
      </c>
      <c r="O5329">
        <f t="shared" si="756"/>
        <v>977.02127659574455</v>
      </c>
      <c r="P5329">
        <f t="shared" si="755"/>
        <v>192000</v>
      </c>
      <c r="Q5329" s="2">
        <f t="shared" si="761"/>
        <v>196698.0739081747</v>
      </c>
      <c r="R5329">
        <f>Q5329/MainSheet!$C$8*(G5329-G5328)+R5328</f>
        <v>8839.4090824684336</v>
      </c>
      <c r="S5329">
        <f t="shared" si="762"/>
        <v>142662.37905752391</v>
      </c>
      <c r="T5329">
        <f t="shared" si="754"/>
        <v>53.269999999997971</v>
      </c>
      <c r="U5329" s="1">
        <f>Q5329/MainSheet!$C$22</f>
        <v>1</v>
      </c>
    </row>
    <row r="5330" spans="7:21">
      <c r="G5330">
        <f t="shared" si="757"/>
        <v>53.279999999997969</v>
      </c>
      <c r="H5330">
        <f t="shared" si="758"/>
        <v>198000</v>
      </c>
      <c r="I5330" s="2">
        <f>MIN(MainSheet!$C$10/MainSheet!$C$9,MainSheet!$K$9*60)</f>
        <v>660</v>
      </c>
      <c r="J5330" s="1">
        <f>IF(G5330&gt;MainSheet!$C$11,IF(J5329&gt;=0.999,1,(G5330-MainSheet!$C$11)*I5330/$B$2/60),0)</f>
        <v>1</v>
      </c>
      <c r="K5330" s="1">
        <f>IF(G5330&gt;MainSheet!$C$11+$B$6,IF(K5329&gt;=0.999,1,(G5330-MainSheet!$C$11-$B$6)*I5330/$C$2/60),0)</f>
        <v>1</v>
      </c>
      <c r="L5330" s="1">
        <f>IF(G5330&gt;MainSheet!$C$11+$B$6+$C$6,IF(L5329&gt;=0.999,1,(G5330-MainSheet!$C$11-$B$6-$C$6)*I5330/$D$2/60),0)</f>
        <v>1</v>
      </c>
      <c r="M5330">
        <f t="shared" si="759"/>
        <v>1</v>
      </c>
      <c r="N5330" s="2">
        <f t="shared" si="760"/>
        <v>3721.0526315789471</v>
      </c>
      <c r="O5330">
        <f t="shared" si="756"/>
        <v>977.02127659574455</v>
      </c>
      <c r="P5330">
        <f t="shared" si="755"/>
        <v>192000</v>
      </c>
      <c r="Q5330" s="2">
        <f t="shared" si="761"/>
        <v>196698.0739081747</v>
      </c>
      <c r="R5330">
        <f>Q5330/MainSheet!$C$8*(G5330-G5329)+R5329</f>
        <v>8841.4403289592683</v>
      </c>
      <c r="S5330">
        <f t="shared" si="762"/>
        <v>142695.16206984193</v>
      </c>
      <c r="T5330">
        <f t="shared" si="754"/>
        <v>53.279999999997969</v>
      </c>
      <c r="U5330" s="1">
        <f>Q5330/MainSheet!$C$22</f>
        <v>1</v>
      </c>
    </row>
    <row r="5331" spans="7:21">
      <c r="G5331">
        <f t="shared" si="757"/>
        <v>53.289999999997967</v>
      </c>
      <c r="H5331">
        <f t="shared" si="758"/>
        <v>198000</v>
      </c>
      <c r="I5331" s="2">
        <f>MIN(MainSheet!$C$10/MainSheet!$C$9,MainSheet!$K$9*60)</f>
        <v>660</v>
      </c>
      <c r="J5331" s="1">
        <f>IF(G5331&gt;MainSheet!$C$11,IF(J5330&gt;=0.999,1,(G5331-MainSheet!$C$11)*I5331/$B$2/60),0)</f>
        <v>1</v>
      </c>
      <c r="K5331" s="1">
        <f>IF(G5331&gt;MainSheet!$C$11+$B$6,IF(K5330&gt;=0.999,1,(G5331-MainSheet!$C$11-$B$6)*I5331/$C$2/60),0)</f>
        <v>1</v>
      </c>
      <c r="L5331" s="1">
        <f>IF(G5331&gt;MainSheet!$C$11+$B$6+$C$6,IF(L5330&gt;=0.999,1,(G5331-MainSheet!$C$11-$B$6-$C$6)*I5331/$D$2/60),0)</f>
        <v>1</v>
      </c>
      <c r="M5331">
        <f t="shared" si="759"/>
        <v>1</v>
      </c>
      <c r="N5331" s="2">
        <f t="shared" si="760"/>
        <v>3721.0526315789471</v>
      </c>
      <c r="O5331">
        <f t="shared" si="756"/>
        <v>977.02127659574455</v>
      </c>
      <c r="P5331">
        <f t="shared" si="755"/>
        <v>192000</v>
      </c>
      <c r="Q5331" s="2">
        <f t="shared" si="761"/>
        <v>196698.0739081747</v>
      </c>
      <c r="R5331">
        <f>Q5331/MainSheet!$C$8*(G5331-G5330)+R5330</f>
        <v>8843.471575450103</v>
      </c>
      <c r="S5331">
        <f t="shared" si="762"/>
        <v>142727.94508215995</v>
      </c>
      <c r="T5331">
        <f t="shared" si="754"/>
        <v>53.289999999997967</v>
      </c>
      <c r="U5331" s="1">
        <f>Q5331/MainSheet!$C$22</f>
        <v>1</v>
      </c>
    </row>
    <row r="5332" spans="7:21">
      <c r="G5332">
        <f t="shared" si="757"/>
        <v>53.299999999997965</v>
      </c>
      <c r="H5332">
        <f t="shared" si="758"/>
        <v>198000</v>
      </c>
      <c r="I5332" s="2">
        <f>MIN(MainSheet!$C$10/MainSheet!$C$9,MainSheet!$K$9*60)</f>
        <v>660</v>
      </c>
      <c r="J5332" s="1">
        <f>IF(G5332&gt;MainSheet!$C$11,IF(J5331&gt;=0.999,1,(G5332-MainSheet!$C$11)*I5332/$B$2/60),0)</f>
        <v>1</v>
      </c>
      <c r="K5332" s="1">
        <f>IF(G5332&gt;MainSheet!$C$11+$B$6,IF(K5331&gt;=0.999,1,(G5332-MainSheet!$C$11-$B$6)*I5332/$C$2/60),0)</f>
        <v>1</v>
      </c>
      <c r="L5332" s="1">
        <f>IF(G5332&gt;MainSheet!$C$11+$B$6+$C$6,IF(L5331&gt;=0.999,1,(G5332-MainSheet!$C$11-$B$6-$C$6)*I5332/$D$2/60),0)</f>
        <v>1</v>
      </c>
      <c r="M5332">
        <f t="shared" si="759"/>
        <v>1</v>
      </c>
      <c r="N5332" s="2">
        <f t="shared" si="760"/>
        <v>3721.0526315789471</v>
      </c>
      <c r="O5332">
        <f t="shared" si="756"/>
        <v>977.02127659574455</v>
      </c>
      <c r="P5332">
        <f t="shared" si="755"/>
        <v>192000</v>
      </c>
      <c r="Q5332" s="2">
        <f t="shared" si="761"/>
        <v>196698.0739081747</v>
      </c>
      <c r="R5332">
        <f>Q5332/MainSheet!$C$8*(G5332-G5331)+R5331</f>
        <v>8845.5028219409378</v>
      </c>
      <c r="S5332">
        <f t="shared" si="762"/>
        <v>142760.72809447796</v>
      </c>
      <c r="T5332">
        <f t="shared" si="754"/>
        <v>53.299999999997965</v>
      </c>
      <c r="U5332" s="1">
        <f>Q5332/MainSheet!$C$22</f>
        <v>1</v>
      </c>
    </row>
    <row r="5333" spans="7:21">
      <c r="G5333">
        <f t="shared" si="757"/>
        <v>53.309999999997963</v>
      </c>
      <c r="H5333">
        <f t="shared" si="758"/>
        <v>198000</v>
      </c>
      <c r="I5333" s="2">
        <f>MIN(MainSheet!$C$10/MainSheet!$C$9,MainSheet!$K$9*60)</f>
        <v>660</v>
      </c>
      <c r="J5333" s="1">
        <f>IF(G5333&gt;MainSheet!$C$11,IF(J5332&gt;=0.999,1,(G5333-MainSheet!$C$11)*I5333/$B$2/60),0)</f>
        <v>1</v>
      </c>
      <c r="K5333" s="1">
        <f>IF(G5333&gt;MainSheet!$C$11+$B$6,IF(K5332&gt;=0.999,1,(G5333-MainSheet!$C$11-$B$6)*I5333/$C$2/60),0)</f>
        <v>1</v>
      </c>
      <c r="L5333" s="1">
        <f>IF(G5333&gt;MainSheet!$C$11+$B$6+$C$6,IF(L5332&gt;=0.999,1,(G5333-MainSheet!$C$11-$B$6-$C$6)*I5333/$D$2/60),0)</f>
        <v>1</v>
      </c>
      <c r="M5333">
        <f t="shared" si="759"/>
        <v>1</v>
      </c>
      <c r="N5333" s="2">
        <f t="shared" si="760"/>
        <v>3721.0526315789471</v>
      </c>
      <c r="O5333">
        <f t="shared" si="756"/>
        <v>977.02127659574455</v>
      </c>
      <c r="P5333">
        <f t="shared" si="755"/>
        <v>192000</v>
      </c>
      <c r="Q5333" s="2">
        <f t="shared" si="761"/>
        <v>196698.0739081747</v>
      </c>
      <c r="R5333">
        <f>Q5333/MainSheet!$C$8*(G5333-G5332)+R5332</f>
        <v>8847.5340684317725</v>
      </c>
      <c r="S5333">
        <f t="shared" si="762"/>
        <v>142793.51110679598</v>
      </c>
      <c r="T5333">
        <f t="shared" si="754"/>
        <v>53.309999999997963</v>
      </c>
      <c r="U5333" s="1">
        <f>Q5333/MainSheet!$C$22</f>
        <v>1</v>
      </c>
    </row>
    <row r="5334" spans="7:21">
      <c r="G5334">
        <f t="shared" si="757"/>
        <v>53.319999999997961</v>
      </c>
      <c r="H5334">
        <f t="shared" si="758"/>
        <v>198000</v>
      </c>
      <c r="I5334" s="2">
        <f>MIN(MainSheet!$C$10/MainSheet!$C$9,MainSheet!$K$9*60)</f>
        <v>660</v>
      </c>
      <c r="J5334" s="1">
        <f>IF(G5334&gt;MainSheet!$C$11,IF(J5333&gt;=0.999,1,(G5334-MainSheet!$C$11)*I5334/$B$2/60),0)</f>
        <v>1</v>
      </c>
      <c r="K5334" s="1">
        <f>IF(G5334&gt;MainSheet!$C$11+$B$6,IF(K5333&gt;=0.999,1,(G5334-MainSheet!$C$11-$B$6)*I5334/$C$2/60),0)</f>
        <v>1</v>
      </c>
      <c r="L5334" s="1">
        <f>IF(G5334&gt;MainSheet!$C$11+$B$6+$C$6,IF(L5333&gt;=0.999,1,(G5334-MainSheet!$C$11-$B$6-$C$6)*I5334/$D$2/60),0)</f>
        <v>1</v>
      </c>
      <c r="M5334">
        <f t="shared" si="759"/>
        <v>1</v>
      </c>
      <c r="N5334" s="2">
        <f t="shared" si="760"/>
        <v>3721.0526315789471</v>
      </c>
      <c r="O5334">
        <f t="shared" si="756"/>
        <v>977.02127659574455</v>
      </c>
      <c r="P5334">
        <f t="shared" si="755"/>
        <v>192000</v>
      </c>
      <c r="Q5334" s="2">
        <f t="shared" si="761"/>
        <v>196698.0739081747</v>
      </c>
      <c r="R5334">
        <f>Q5334/MainSheet!$C$8*(G5334-G5333)+R5333</f>
        <v>8849.5653149226073</v>
      </c>
      <c r="S5334">
        <f t="shared" si="762"/>
        <v>142826.294119114</v>
      </c>
      <c r="T5334">
        <f t="shared" si="754"/>
        <v>53.319999999997961</v>
      </c>
      <c r="U5334" s="1">
        <f>Q5334/MainSheet!$C$22</f>
        <v>1</v>
      </c>
    </row>
    <row r="5335" spans="7:21">
      <c r="G5335">
        <f t="shared" si="757"/>
        <v>53.329999999997959</v>
      </c>
      <c r="H5335">
        <f t="shared" si="758"/>
        <v>198000</v>
      </c>
      <c r="I5335" s="2">
        <f>MIN(MainSheet!$C$10/MainSheet!$C$9,MainSheet!$K$9*60)</f>
        <v>660</v>
      </c>
      <c r="J5335" s="1">
        <f>IF(G5335&gt;MainSheet!$C$11,IF(J5334&gt;=0.999,1,(G5335-MainSheet!$C$11)*I5335/$B$2/60),0)</f>
        <v>1</v>
      </c>
      <c r="K5335" s="1">
        <f>IF(G5335&gt;MainSheet!$C$11+$B$6,IF(K5334&gt;=0.999,1,(G5335-MainSheet!$C$11-$B$6)*I5335/$C$2/60),0)</f>
        <v>1</v>
      </c>
      <c r="L5335" s="1">
        <f>IF(G5335&gt;MainSheet!$C$11+$B$6+$C$6,IF(L5334&gt;=0.999,1,(G5335-MainSheet!$C$11-$B$6-$C$6)*I5335/$D$2/60),0)</f>
        <v>1</v>
      </c>
      <c r="M5335">
        <f t="shared" si="759"/>
        <v>1</v>
      </c>
      <c r="N5335" s="2">
        <f t="shared" si="760"/>
        <v>3721.0526315789471</v>
      </c>
      <c r="O5335">
        <f t="shared" si="756"/>
        <v>977.02127659574455</v>
      </c>
      <c r="P5335">
        <f t="shared" si="755"/>
        <v>192000</v>
      </c>
      <c r="Q5335" s="2">
        <f t="shared" si="761"/>
        <v>196698.0739081747</v>
      </c>
      <c r="R5335">
        <f>Q5335/MainSheet!$C$8*(G5335-G5334)+R5334</f>
        <v>8851.596561413442</v>
      </c>
      <c r="S5335">
        <f t="shared" si="762"/>
        <v>142859.07713143202</v>
      </c>
      <c r="T5335">
        <f t="shared" si="754"/>
        <v>53.329999999997959</v>
      </c>
      <c r="U5335" s="1">
        <f>Q5335/MainSheet!$C$22</f>
        <v>1</v>
      </c>
    </row>
    <row r="5336" spans="7:21">
      <c r="G5336">
        <f t="shared" si="757"/>
        <v>53.339999999997957</v>
      </c>
      <c r="H5336">
        <f t="shared" si="758"/>
        <v>198000</v>
      </c>
      <c r="I5336" s="2">
        <f>MIN(MainSheet!$C$10/MainSheet!$C$9,MainSheet!$K$9*60)</f>
        <v>660</v>
      </c>
      <c r="J5336" s="1">
        <f>IF(G5336&gt;MainSheet!$C$11,IF(J5335&gt;=0.999,1,(G5336-MainSheet!$C$11)*I5336/$B$2/60),0)</f>
        <v>1</v>
      </c>
      <c r="K5336" s="1">
        <f>IF(G5336&gt;MainSheet!$C$11+$B$6,IF(K5335&gt;=0.999,1,(G5336-MainSheet!$C$11-$B$6)*I5336/$C$2/60),0)</f>
        <v>1</v>
      </c>
      <c r="L5336" s="1">
        <f>IF(G5336&gt;MainSheet!$C$11+$B$6+$C$6,IF(L5335&gt;=0.999,1,(G5336-MainSheet!$C$11-$B$6-$C$6)*I5336/$D$2/60),0)</f>
        <v>1</v>
      </c>
      <c r="M5336">
        <f t="shared" si="759"/>
        <v>1</v>
      </c>
      <c r="N5336" s="2">
        <f t="shared" si="760"/>
        <v>3721.0526315789471</v>
      </c>
      <c r="O5336">
        <f t="shared" si="756"/>
        <v>977.02127659574455</v>
      </c>
      <c r="P5336">
        <f t="shared" si="755"/>
        <v>192000</v>
      </c>
      <c r="Q5336" s="2">
        <f t="shared" si="761"/>
        <v>196698.0739081747</v>
      </c>
      <c r="R5336">
        <f>Q5336/MainSheet!$C$8*(G5336-G5335)+R5335</f>
        <v>8853.6278079042768</v>
      </c>
      <c r="S5336">
        <f t="shared" si="762"/>
        <v>142891.86014375003</v>
      </c>
      <c r="T5336">
        <f t="shared" si="754"/>
        <v>53.339999999997957</v>
      </c>
      <c r="U5336" s="1">
        <f>Q5336/MainSheet!$C$22</f>
        <v>1</v>
      </c>
    </row>
    <row r="5337" spans="7:21">
      <c r="G5337">
        <f t="shared" si="757"/>
        <v>53.349999999997955</v>
      </c>
      <c r="H5337">
        <f t="shared" si="758"/>
        <v>198000</v>
      </c>
      <c r="I5337" s="2">
        <f>MIN(MainSheet!$C$10/MainSheet!$C$9,MainSheet!$K$9*60)</f>
        <v>660</v>
      </c>
      <c r="J5337" s="1">
        <f>IF(G5337&gt;MainSheet!$C$11,IF(J5336&gt;=0.999,1,(G5337-MainSheet!$C$11)*I5337/$B$2/60),0)</f>
        <v>1</v>
      </c>
      <c r="K5337" s="1">
        <f>IF(G5337&gt;MainSheet!$C$11+$B$6,IF(K5336&gt;=0.999,1,(G5337-MainSheet!$C$11-$B$6)*I5337/$C$2/60),0)</f>
        <v>1</v>
      </c>
      <c r="L5337" s="1">
        <f>IF(G5337&gt;MainSheet!$C$11+$B$6+$C$6,IF(L5336&gt;=0.999,1,(G5337-MainSheet!$C$11-$B$6-$C$6)*I5337/$D$2/60),0)</f>
        <v>1</v>
      </c>
      <c r="M5337">
        <f t="shared" si="759"/>
        <v>1</v>
      </c>
      <c r="N5337" s="2">
        <f t="shared" si="760"/>
        <v>3721.0526315789471</v>
      </c>
      <c r="O5337">
        <f t="shared" si="756"/>
        <v>977.02127659574455</v>
      </c>
      <c r="P5337">
        <f t="shared" si="755"/>
        <v>192000</v>
      </c>
      <c r="Q5337" s="2">
        <f t="shared" si="761"/>
        <v>196698.0739081747</v>
      </c>
      <c r="R5337">
        <f>Q5337/MainSheet!$C$8*(G5337-G5336)+R5336</f>
        <v>8855.6590543951115</v>
      </c>
      <c r="S5337">
        <f t="shared" si="762"/>
        <v>142924.64315606805</v>
      </c>
      <c r="T5337">
        <f t="shared" si="754"/>
        <v>53.349999999997955</v>
      </c>
      <c r="U5337" s="1">
        <f>Q5337/MainSheet!$C$22</f>
        <v>1</v>
      </c>
    </row>
    <row r="5338" spans="7:21">
      <c r="G5338">
        <f t="shared" si="757"/>
        <v>53.359999999997953</v>
      </c>
      <c r="H5338">
        <f t="shared" si="758"/>
        <v>198000</v>
      </c>
      <c r="I5338" s="2">
        <f>MIN(MainSheet!$C$10/MainSheet!$C$9,MainSheet!$K$9*60)</f>
        <v>660</v>
      </c>
      <c r="J5338" s="1">
        <f>IF(G5338&gt;MainSheet!$C$11,IF(J5337&gt;=0.999,1,(G5338-MainSheet!$C$11)*I5338/$B$2/60),0)</f>
        <v>1</v>
      </c>
      <c r="K5338" s="1">
        <f>IF(G5338&gt;MainSheet!$C$11+$B$6,IF(K5337&gt;=0.999,1,(G5338-MainSheet!$C$11-$B$6)*I5338/$C$2/60),0)</f>
        <v>1</v>
      </c>
      <c r="L5338" s="1">
        <f>IF(G5338&gt;MainSheet!$C$11+$B$6+$C$6,IF(L5337&gt;=0.999,1,(G5338-MainSheet!$C$11-$B$6-$C$6)*I5338/$D$2/60),0)</f>
        <v>1</v>
      </c>
      <c r="M5338">
        <f t="shared" si="759"/>
        <v>1</v>
      </c>
      <c r="N5338" s="2">
        <f t="shared" si="760"/>
        <v>3721.0526315789471</v>
      </c>
      <c r="O5338">
        <f t="shared" si="756"/>
        <v>977.02127659574455</v>
      </c>
      <c r="P5338">
        <f t="shared" si="755"/>
        <v>192000</v>
      </c>
      <c r="Q5338" s="2">
        <f t="shared" si="761"/>
        <v>196698.0739081747</v>
      </c>
      <c r="R5338">
        <f>Q5338/MainSheet!$C$8*(G5338-G5337)+R5337</f>
        <v>8857.6903008859463</v>
      </c>
      <c r="S5338">
        <f t="shared" si="762"/>
        <v>142957.42616838607</v>
      </c>
      <c r="T5338">
        <f t="shared" si="754"/>
        <v>53.359999999997953</v>
      </c>
      <c r="U5338" s="1">
        <f>Q5338/MainSheet!$C$22</f>
        <v>1</v>
      </c>
    </row>
    <row r="5339" spans="7:21">
      <c r="G5339">
        <f t="shared" si="757"/>
        <v>53.369999999997951</v>
      </c>
      <c r="H5339">
        <f t="shared" si="758"/>
        <v>198000</v>
      </c>
      <c r="I5339" s="2">
        <f>MIN(MainSheet!$C$10/MainSheet!$C$9,MainSheet!$K$9*60)</f>
        <v>660</v>
      </c>
      <c r="J5339" s="1">
        <f>IF(G5339&gt;MainSheet!$C$11,IF(J5338&gt;=0.999,1,(G5339-MainSheet!$C$11)*I5339/$B$2/60),0)</f>
        <v>1</v>
      </c>
      <c r="K5339" s="1">
        <f>IF(G5339&gt;MainSheet!$C$11+$B$6,IF(K5338&gt;=0.999,1,(G5339-MainSheet!$C$11-$B$6)*I5339/$C$2/60),0)</f>
        <v>1</v>
      </c>
      <c r="L5339" s="1">
        <f>IF(G5339&gt;MainSheet!$C$11+$B$6+$C$6,IF(L5338&gt;=0.999,1,(G5339-MainSheet!$C$11-$B$6-$C$6)*I5339/$D$2/60),0)</f>
        <v>1</v>
      </c>
      <c r="M5339">
        <f t="shared" si="759"/>
        <v>1</v>
      </c>
      <c r="N5339" s="2">
        <f t="shared" si="760"/>
        <v>3721.0526315789471</v>
      </c>
      <c r="O5339">
        <f t="shared" si="756"/>
        <v>977.02127659574455</v>
      </c>
      <c r="P5339">
        <f t="shared" si="755"/>
        <v>192000</v>
      </c>
      <c r="Q5339" s="2">
        <f t="shared" si="761"/>
        <v>196698.0739081747</v>
      </c>
      <c r="R5339">
        <f>Q5339/MainSheet!$C$8*(G5339-G5338)+R5338</f>
        <v>8859.721547376781</v>
      </c>
      <c r="S5339">
        <f t="shared" si="762"/>
        <v>142990.20918070409</v>
      </c>
      <c r="T5339">
        <f t="shared" si="754"/>
        <v>53.369999999997951</v>
      </c>
      <c r="U5339" s="1">
        <f>Q5339/MainSheet!$C$22</f>
        <v>1</v>
      </c>
    </row>
    <row r="5340" spans="7:21">
      <c r="G5340">
        <f t="shared" si="757"/>
        <v>53.379999999997949</v>
      </c>
      <c r="H5340">
        <f t="shared" si="758"/>
        <v>198000</v>
      </c>
      <c r="I5340" s="2">
        <f>MIN(MainSheet!$C$10/MainSheet!$C$9,MainSheet!$K$9*60)</f>
        <v>660</v>
      </c>
      <c r="J5340" s="1">
        <f>IF(G5340&gt;MainSheet!$C$11,IF(J5339&gt;=0.999,1,(G5340-MainSheet!$C$11)*I5340/$B$2/60),0)</f>
        <v>1</v>
      </c>
      <c r="K5340" s="1">
        <f>IF(G5340&gt;MainSheet!$C$11+$B$6,IF(K5339&gt;=0.999,1,(G5340-MainSheet!$C$11-$B$6)*I5340/$C$2/60),0)</f>
        <v>1</v>
      </c>
      <c r="L5340" s="1">
        <f>IF(G5340&gt;MainSheet!$C$11+$B$6+$C$6,IF(L5339&gt;=0.999,1,(G5340-MainSheet!$C$11-$B$6-$C$6)*I5340/$D$2/60),0)</f>
        <v>1</v>
      </c>
      <c r="M5340">
        <f t="shared" si="759"/>
        <v>1</v>
      </c>
      <c r="N5340" s="2">
        <f t="shared" si="760"/>
        <v>3721.0526315789471</v>
      </c>
      <c r="O5340">
        <f t="shared" si="756"/>
        <v>977.02127659574455</v>
      </c>
      <c r="P5340">
        <f t="shared" si="755"/>
        <v>192000</v>
      </c>
      <c r="Q5340" s="2">
        <f t="shared" si="761"/>
        <v>196698.0739081747</v>
      </c>
      <c r="R5340">
        <f>Q5340/MainSheet!$C$8*(G5340-G5339)+R5339</f>
        <v>8861.7527938676158</v>
      </c>
      <c r="S5340">
        <f t="shared" si="762"/>
        <v>143022.9921930221</v>
      </c>
      <c r="T5340">
        <f t="shared" si="754"/>
        <v>53.379999999997949</v>
      </c>
      <c r="U5340" s="1">
        <f>Q5340/MainSheet!$C$22</f>
        <v>1</v>
      </c>
    </row>
    <row r="5341" spans="7:21">
      <c r="G5341">
        <f t="shared" si="757"/>
        <v>53.389999999997947</v>
      </c>
      <c r="H5341">
        <f t="shared" si="758"/>
        <v>198000</v>
      </c>
      <c r="I5341" s="2">
        <f>MIN(MainSheet!$C$10/MainSheet!$C$9,MainSheet!$K$9*60)</f>
        <v>660</v>
      </c>
      <c r="J5341" s="1">
        <f>IF(G5341&gt;MainSheet!$C$11,IF(J5340&gt;=0.999,1,(G5341-MainSheet!$C$11)*I5341/$B$2/60),0)</f>
        <v>1</v>
      </c>
      <c r="K5341" s="1">
        <f>IF(G5341&gt;MainSheet!$C$11+$B$6,IF(K5340&gt;=0.999,1,(G5341-MainSheet!$C$11-$B$6)*I5341/$C$2/60),0)</f>
        <v>1</v>
      </c>
      <c r="L5341" s="1">
        <f>IF(G5341&gt;MainSheet!$C$11+$B$6+$C$6,IF(L5340&gt;=0.999,1,(G5341-MainSheet!$C$11-$B$6-$C$6)*I5341/$D$2/60),0)</f>
        <v>1</v>
      </c>
      <c r="M5341">
        <f t="shared" si="759"/>
        <v>1</v>
      </c>
      <c r="N5341" s="2">
        <f t="shared" si="760"/>
        <v>3721.0526315789471</v>
      </c>
      <c r="O5341">
        <f t="shared" si="756"/>
        <v>977.02127659574455</v>
      </c>
      <c r="P5341">
        <f t="shared" si="755"/>
        <v>192000</v>
      </c>
      <c r="Q5341" s="2">
        <f t="shared" si="761"/>
        <v>196698.0739081747</v>
      </c>
      <c r="R5341">
        <f>Q5341/MainSheet!$C$8*(G5341-G5340)+R5340</f>
        <v>8863.7840403584505</v>
      </c>
      <c r="S5341">
        <f t="shared" si="762"/>
        <v>143055.77520534012</v>
      </c>
      <c r="T5341">
        <f t="shared" si="754"/>
        <v>53.389999999997947</v>
      </c>
      <c r="U5341" s="1">
        <f>Q5341/MainSheet!$C$22</f>
        <v>1</v>
      </c>
    </row>
    <row r="5342" spans="7:21">
      <c r="G5342">
        <f t="shared" si="757"/>
        <v>53.399999999997945</v>
      </c>
      <c r="H5342">
        <f t="shared" si="758"/>
        <v>198000</v>
      </c>
      <c r="I5342" s="2">
        <f>MIN(MainSheet!$C$10/MainSheet!$C$9,MainSheet!$K$9*60)</f>
        <v>660</v>
      </c>
      <c r="J5342" s="1">
        <f>IF(G5342&gt;MainSheet!$C$11,IF(J5341&gt;=0.999,1,(G5342-MainSheet!$C$11)*I5342/$B$2/60),0)</f>
        <v>1</v>
      </c>
      <c r="K5342" s="1">
        <f>IF(G5342&gt;MainSheet!$C$11+$B$6,IF(K5341&gt;=0.999,1,(G5342-MainSheet!$C$11-$B$6)*I5342/$C$2/60),0)</f>
        <v>1</v>
      </c>
      <c r="L5342" s="1">
        <f>IF(G5342&gt;MainSheet!$C$11+$B$6+$C$6,IF(L5341&gt;=0.999,1,(G5342-MainSheet!$C$11-$B$6-$C$6)*I5342/$D$2/60),0)</f>
        <v>1</v>
      </c>
      <c r="M5342">
        <f t="shared" si="759"/>
        <v>1</v>
      </c>
      <c r="N5342" s="2">
        <f t="shared" si="760"/>
        <v>3721.0526315789471</v>
      </c>
      <c r="O5342">
        <f t="shared" si="756"/>
        <v>977.02127659574455</v>
      </c>
      <c r="P5342">
        <f t="shared" si="755"/>
        <v>192000</v>
      </c>
      <c r="Q5342" s="2">
        <f t="shared" si="761"/>
        <v>196698.0739081747</v>
      </c>
      <c r="R5342">
        <f>Q5342/MainSheet!$C$8*(G5342-G5341)+R5341</f>
        <v>8865.8152868492853</v>
      </c>
      <c r="S5342">
        <f t="shared" si="762"/>
        <v>143088.55821765814</v>
      </c>
      <c r="T5342">
        <f t="shared" si="754"/>
        <v>53.399999999997945</v>
      </c>
      <c r="U5342" s="1">
        <f>Q5342/MainSheet!$C$22</f>
        <v>1</v>
      </c>
    </row>
    <row r="5343" spans="7:21">
      <c r="G5343">
        <f t="shared" si="757"/>
        <v>53.409999999997943</v>
      </c>
      <c r="H5343">
        <f t="shared" si="758"/>
        <v>198000</v>
      </c>
      <c r="I5343" s="2">
        <f>MIN(MainSheet!$C$10/MainSheet!$C$9,MainSheet!$K$9*60)</f>
        <v>660</v>
      </c>
      <c r="J5343" s="1">
        <f>IF(G5343&gt;MainSheet!$C$11,IF(J5342&gt;=0.999,1,(G5343-MainSheet!$C$11)*I5343/$B$2/60),0)</f>
        <v>1</v>
      </c>
      <c r="K5343" s="1">
        <f>IF(G5343&gt;MainSheet!$C$11+$B$6,IF(K5342&gt;=0.999,1,(G5343-MainSheet!$C$11-$B$6)*I5343/$C$2/60),0)</f>
        <v>1</v>
      </c>
      <c r="L5343" s="1">
        <f>IF(G5343&gt;MainSheet!$C$11+$B$6+$C$6,IF(L5342&gt;=0.999,1,(G5343-MainSheet!$C$11-$B$6-$C$6)*I5343/$D$2/60),0)</f>
        <v>1</v>
      </c>
      <c r="M5343">
        <f t="shared" si="759"/>
        <v>1</v>
      </c>
      <c r="N5343" s="2">
        <f t="shared" si="760"/>
        <v>3721.0526315789471</v>
      </c>
      <c r="O5343">
        <f t="shared" si="756"/>
        <v>977.02127659574455</v>
      </c>
      <c r="P5343">
        <f t="shared" si="755"/>
        <v>192000</v>
      </c>
      <c r="Q5343" s="2">
        <f t="shared" si="761"/>
        <v>196698.0739081747</v>
      </c>
      <c r="R5343">
        <f>Q5343/MainSheet!$C$8*(G5343-G5342)+R5342</f>
        <v>8867.84653334012</v>
      </c>
      <c r="S5343">
        <f t="shared" si="762"/>
        <v>143121.34122997615</v>
      </c>
      <c r="T5343">
        <f t="shared" si="754"/>
        <v>53.409999999997943</v>
      </c>
      <c r="U5343" s="1">
        <f>Q5343/MainSheet!$C$22</f>
        <v>1</v>
      </c>
    </row>
    <row r="5344" spans="7:21">
      <c r="G5344">
        <f t="shared" si="757"/>
        <v>53.419999999997941</v>
      </c>
      <c r="H5344">
        <f t="shared" si="758"/>
        <v>198000</v>
      </c>
      <c r="I5344" s="2">
        <f>MIN(MainSheet!$C$10/MainSheet!$C$9,MainSheet!$K$9*60)</f>
        <v>660</v>
      </c>
      <c r="J5344" s="1">
        <f>IF(G5344&gt;MainSheet!$C$11,IF(J5343&gt;=0.999,1,(G5344-MainSheet!$C$11)*I5344/$B$2/60),0)</f>
        <v>1</v>
      </c>
      <c r="K5344" s="1">
        <f>IF(G5344&gt;MainSheet!$C$11+$B$6,IF(K5343&gt;=0.999,1,(G5344-MainSheet!$C$11-$B$6)*I5344/$C$2/60),0)</f>
        <v>1</v>
      </c>
      <c r="L5344" s="1">
        <f>IF(G5344&gt;MainSheet!$C$11+$B$6+$C$6,IF(L5343&gt;=0.999,1,(G5344-MainSheet!$C$11-$B$6-$C$6)*I5344/$D$2/60),0)</f>
        <v>1</v>
      </c>
      <c r="M5344">
        <f t="shared" si="759"/>
        <v>1</v>
      </c>
      <c r="N5344" s="2">
        <f t="shared" si="760"/>
        <v>3721.0526315789471</v>
      </c>
      <c r="O5344">
        <f t="shared" si="756"/>
        <v>977.02127659574455</v>
      </c>
      <c r="P5344">
        <f t="shared" si="755"/>
        <v>192000</v>
      </c>
      <c r="Q5344" s="2">
        <f t="shared" si="761"/>
        <v>196698.0739081747</v>
      </c>
      <c r="R5344">
        <f>Q5344/MainSheet!$C$8*(G5344-G5343)+R5343</f>
        <v>8869.8777798309548</v>
      </c>
      <c r="S5344">
        <f t="shared" si="762"/>
        <v>143154.12424229417</v>
      </c>
      <c r="T5344">
        <f t="shared" si="754"/>
        <v>53.419999999997941</v>
      </c>
      <c r="U5344" s="1">
        <f>Q5344/MainSheet!$C$22</f>
        <v>1</v>
      </c>
    </row>
    <row r="5345" spans="7:21">
      <c r="G5345">
        <f t="shared" si="757"/>
        <v>53.429999999997939</v>
      </c>
      <c r="H5345">
        <f t="shared" si="758"/>
        <v>198000</v>
      </c>
      <c r="I5345" s="2">
        <f>MIN(MainSheet!$C$10/MainSheet!$C$9,MainSheet!$K$9*60)</f>
        <v>660</v>
      </c>
      <c r="J5345" s="1">
        <f>IF(G5345&gt;MainSheet!$C$11,IF(J5344&gt;=0.999,1,(G5345-MainSheet!$C$11)*I5345/$B$2/60),0)</f>
        <v>1</v>
      </c>
      <c r="K5345" s="1">
        <f>IF(G5345&gt;MainSheet!$C$11+$B$6,IF(K5344&gt;=0.999,1,(G5345-MainSheet!$C$11-$B$6)*I5345/$C$2/60),0)</f>
        <v>1</v>
      </c>
      <c r="L5345" s="1">
        <f>IF(G5345&gt;MainSheet!$C$11+$B$6+$C$6,IF(L5344&gt;=0.999,1,(G5345-MainSheet!$C$11-$B$6-$C$6)*I5345/$D$2/60),0)</f>
        <v>1</v>
      </c>
      <c r="M5345">
        <f t="shared" si="759"/>
        <v>1</v>
      </c>
      <c r="N5345" s="2">
        <f t="shared" si="760"/>
        <v>3721.0526315789471</v>
      </c>
      <c r="O5345">
        <f t="shared" si="756"/>
        <v>977.02127659574455</v>
      </c>
      <c r="P5345">
        <f t="shared" si="755"/>
        <v>192000</v>
      </c>
      <c r="Q5345" s="2">
        <f t="shared" si="761"/>
        <v>196698.0739081747</v>
      </c>
      <c r="R5345">
        <f>Q5345/MainSheet!$C$8*(G5345-G5344)+R5344</f>
        <v>8871.9090263217895</v>
      </c>
      <c r="S5345">
        <f t="shared" si="762"/>
        <v>143186.90725461219</v>
      </c>
      <c r="T5345">
        <f t="shared" si="754"/>
        <v>53.429999999997939</v>
      </c>
      <c r="U5345" s="1">
        <f>Q5345/MainSheet!$C$22</f>
        <v>1</v>
      </c>
    </row>
    <row r="5346" spans="7:21">
      <c r="G5346">
        <f t="shared" si="757"/>
        <v>53.439999999997937</v>
      </c>
      <c r="H5346">
        <f t="shared" si="758"/>
        <v>198000</v>
      </c>
      <c r="I5346" s="2">
        <f>MIN(MainSheet!$C$10/MainSheet!$C$9,MainSheet!$K$9*60)</f>
        <v>660</v>
      </c>
      <c r="J5346" s="1">
        <f>IF(G5346&gt;MainSheet!$C$11,IF(J5345&gt;=0.999,1,(G5346-MainSheet!$C$11)*I5346/$B$2/60),0)</f>
        <v>1</v>
      </c>
      <c r="K5346" s="1">
        <f>IF(G5346&gt;MainSheet!$C$11+$B$6,IF(K5345&gt;=0.999,1,(G5346-MainSheet!$C$11-$B$6)*I5346/$C$2/60),0)</f>
        <v>1</v>
      </c>
      <c r="L5346" s="1">
        <f>IF(G5346&gt;MainSheet!$C$11+$B$6+$C$6,IF(L5345&gt;=0.999,1,(G5346-MainSheet!$C$11-$B$6-$C$6)*I5346/$D$2/60),0)</f>
        <v>1</v>
      </c>
      <c r="M5346">
        <f t="shared" si="759"/>
        <v>1</v>
      </c>
      <c r="N5346" s="2">
        <f t="shared" si="760"/>
        <v>3721.0526315789471</v>
      </c>
      <c r="O5346">
        <f t="shared" si="756"/>
        <v>977.02127659574455</v>
      </c>
      <c r="P5346">
        <f t="shared" si="755"/>
        <v>192000</v>
      </c>
      <c r="Q5346" s="2">
        <f t="shared" si="761"/>
        <v>196698.0739081747</v>
      </c>
      <c r="R5346">
        <f>Q5346/MainSheet!$C$8*(G5346-G5345)+R5345</f>
        <v>8873.9402728126242</v>
      </c>
      <c r="S5346">
        <f t="shared" si="762"/>
        <v>143219.69026693021</v>
      </c>
      <c r="T5346">
        <f t="shared" si="754"/>
        <v>53.439999999997937</v>
      </c>
      <c r="U5346" s="1">
        <f>Q5346/MainSheet!$C$22</f>
        <v>1</v>
      </c>
    </row>
    <row r="5347" spans="7:21">
      <c r="G5347">
        <f t="shared" si="757"/>
        <v>53.449999999997935</v>
      </c>
      <c r="H5347">
        <f t="shared" si="758"/>
        <v>198000</v>
      </c>
      <c r="I5347" s="2">
        <f>MIN(MainSheet!$C$10/MainSheet!$C$9,MainSheet!$K$9*60)</f>
        <v>660</v>
      </c>
      <c r="J5347" s="1">
        <f>IF(G5347&gt;MainSheet!$C$11,IF(J5346&gt;=0.999,1,(G5347-MainSheet!$C$11)*I5347/$B$2/60),0)</f>
        <v>1</v>
      </c>
      <c r="K5347" s="1">
        <f>IF(G5347&gt;MainSheet!$C$11+$B$6,IF(K5346&gt;=0.999,1,(G5347-MainSheet!$C$11-$B$6)*I5347/$C$2/60),0)</f>
        <v>1</v>
      </c>
      <c r="L5347" s="1">
        <f>IF(G5347&gt;MainSheet!$C$11+$B$6+$C$6,IF(L5346&gt;=0.999,1,(G5347-MainSheet!$C$11-$B$6-$C$6)*I5347/$D$2/60),0)</f>
        <v>1</v>
      </c>
      <c r="M5347">
        <f t="shared" si="759"/>
        <v>1</v>
      </c>
      <c r="N5347" s="2">
        <f t="shared" si="760"/>
        <v>3721.0526315789471</v>
      </c>
      <c r="O5347">
        <f t="shared" si="756"/>
        <v>977.02127659574455</v>
      </c>
      <c r="P5347">
        <f t="shared" si="755"/>
        <v>192000</v>
      </c>
      <c r="Q5347" s="2">
        <f t="shared" si="761"/>
        <v>196698.0739081747</v>
      </c>
      <c r="R5347">
        <f>Q5347/MainSheet!$C$8*(G5347-G5346)+R5346</f>
        <v>8875.971519303459</v>
      </c>
      <c r="S5347">
        <f t="shared" si="762"/>
        <v>143252.47327924822</v>
      </c>
      <c r="T5347">
        <f t="shared" si="754"/>
        <v>53.449999999997935</v>
      </c>
      <c r="U5347" s="1">
        <f>Q5347/MainSheet!$C$22</f>
        <v>1</v>
      </c>
    </row>
    <row r="5348" spans="7:21">
      <c r="G5348">
        <f t="shared" si="757"/>
        <v>53.459999999997933</v>
      </c>
      <c r="H5348">
        <f t="shared" si="758"/>
        <v>198000</v>
      </c>
      <c r="I5348" s="2">
        <f>MIN(MainSheet!$C$10/MainSheet!$C$9,MainSheet!$K$9*60)</f>
        <v>660</v>
      </c>
      <c r="J5348" s="1">
        <f>IF(G5348&gt;MainSheet!$C$11,IF(J5347&gt;=0.999,1,(G5348-MainSheet!$C$11)*I5348/$B$2/60),0)</f>
        <v>1</v>
      </c>
      <c r="K5348" s="1">
        <f>IF(G5348&gt;MainSheet!$C$11+$B$6,IF(K5347&gt;=0.999,1,(G5348-MainSheet!$C$11-$B$6)*I5348/$C$2/60),0)</f>
        <v>1</v>
      </c>
      <c r="L5348" s="1">
        <f>IF(G5348&gt;MainSheet!$C$11+$B$6+$C$6,IF(L5347&gt;=0.999,1,(G5348-MainSheet!$C$11-$B$6-$C$6)*I5348/$D$2/60),0)</f>
        <v>1</v>
      </c>
      <c r="M5348">
        <f t="shared" si="759"/>
        <v>1</v>
      </c>
      <c r="N5348" s="2">
        <f t="shared" si="760"/>
        <v>3721.0526315789471</v>
      </c>
      <c r="O5348">
        <f t="shared" si="756"/>
        <v>977.02127659574455</v>
      </c>
      <c r="P5348">
        <f t="shared" si="755"/>
        <v>192000</v>
      </c>
      <c r="Q5348" s="2">
        <f t="shared" si="761"/>
        <v>196698.0739081747</v>
      </c>
      <c r="R5348">
        <f>Q5348/MainSheet!$C$8*(G5348-G5347)+R5347</f>
        <v>8878.0027657942937</v>
      </c>
      <c r="S5348">
        <f t="shared" si="762"/>
        <v>143285.25629156624</v>
      </c>
      <c r="T5348">
        <f t="shared" si="754"/>
        <v>53.459999999997933</v>
      </c>
      <c r="U5348" s="1">
        <f>Q5348/MainSheet!$C$22</f>
        <v>1</v>
      </c>
    </row>
    <row r="5349" spans="7:21">
      <c r="G5349">
        <f t="shared" si="757"/>
        <v>53.469999999997931</v>
      </c>
      <c r="H5349">
        <f t="shared" si="758"/>
        <v>198000</v>
      </c>
      <c r="I5349" s="2">
        <f>MIN(MainSheet!$C$10/MainSheet!$C$9,MainSheet!$K$9*60)</f>
        <v>660</v>
      </c>
      <c r="J5349" s="1">
        <f>IF(G5349&gt;MainSheet!$C$11,IF(J5348&gt;=0.999,1,(G5349-MainSheet!$C$11)*I5349/$B$2/60),0)</f>
        <v>1</v>
      </c>
      <c r="K5349" s="1">
        <f>IF(G5349&gt;MainSheet!$C$11+$B$6,IF(K5348&gt;=0.999,1,(G5349-MainSheet!$C$11-$B$6)*I5349/$C$2/60),0)</f>
        <v>1</v>
      </c>
      <c r="L5349" s="1">
        <f>IF(G5349&gt;MainSheet!$C$11+$B$6+$C$6,IF(L5348&gt;=0.999,1,(G5349-MainSheet!$C$11-$B$6-$C$6)*I5349/$D$2/60),0)</f>
        <v>1</v>
      </c>
      <c r="M5349">
        <f t="shared" si="759"/>
        <v>1</v>
      </c>
      <c r="N5349" s="2">
        <f t="shared" si="760"/>
        <v>3721.0526315789471</v>
      </c>
      <c r="O5349">
        <f t="shared" si="756"/>
        <v>977.02127659574455</v>
      </c>
      <c r="P5349">
        <f t="shared" si="755"/>
        <v>192000</v>
      </c>
      <c r="Q5349" s="2">
        <f t="shared" si="761"/>
        <v>196698.0739081747</v>
      </c>
      <c r="R5349">
        <f>Q5349/MainSheet!$C$8*(G5349-G5348)+R5348</f>
        <v>8880.0340122851285</v>
      </c>
      <c r="S5349">
        <f t="shared" si="762"/>
        <v>143318.03930388426</v>
      </c>
      <c r="T5349">
        <f t="shared" si="754"/>
        <v>53.469999999997931</v>
      </c>
      <c r="U5349" s="1">
        <f>Q5349/MainSheet!$C$22</f>
        <v>1</v>
      </c>
    </row>
    <row r="5350" spans="7:21">
      <c r="G5350">
        <f t="shared" si="757"/>
        <v>53.479999999997929</v>
      </c>
      <c r="H5350">
        <f t="shared" si="758"/>
        <v>198000</v>
      </c>
      <c r="I5350" s="2">
        <f>MIN(MainSheet!$C$10/MainSheet!$C$9,MainSheet!$K$9*60)</f>
        <v>660</v>
      </c>
      <c r="J5350" s="1">
        <f>IF(G5350&gt;MainSheet!$C$11,IF(J5349&gt;=0.999,1,(G5350-MainSheet!$C$11)*I5350/$B$2/60),0)</f>
        <v>1</v>
      </c>
      <c r="K5350" s="1">
        <f>IF(G5350&gt;MainSheet!$C$11+$B$6,IF(K5349&gt;=0.999,1,(G5350-MainSheet!$C$11-$B$6)*I5350/$C$2/60),0)</f>
        <v>1</v>
      </c>
      <c r="L5350" s="1">
        <f>IF(G5350&gt;MainSheet!$C$11+$B$6+$C$6,IF(L5349&gt;=0.999,1,(G5350-MainSheet!$C$11-$B$6-$C$6)*I5350/$D$2/60),0)</f>
        <v>1</v>
      </c>
      <c r="M5350">
        <f t="shared" si="759"/>
        <v>1</v>
      </c>
      <c r="N5350" s="2">
        <f t="shared" si="760"/>
        <v>3721.0526315789471</v>
      </c>
      <c r="O5350">
        <f t="shared" si="756"/>
        <v>977.02127659574455</v>
      </c>
      <c r="P5350">
        <f t="shared" si="755"/>
        <v>192000</v>
      </c>
      <c r="Q5350" s="2">
        <f t="shared" si="761"/>
        <v>196698.0739081747</v>
      </c>
      <c r="R5350">
        <f>Q5350/MainSheet!$C$8*(G5350-G5349)+R5349</f>
        <v>8882.0652587759632</v>
      </c>
      <c r="S5350">
        <f t="shared" si="762"/>
        <v>143350.82231620228</v>
      </c>
      <c r="T5350">
        <f t="shared" si="754"/>
        <v>53.479999999997929</v>
      </c>
      <c r="U5350" s="1">
        <f>Q5350/MainSheet!$C$22</f>
        <v>1</v>
      </c>
    </row>
    <row r="5351" spans="7:21">
      <c r="G5351">
        <f t="shared" si="757"/>
        <v>53.489999999997927</v>
      </c>
      <c r="H5351">
        <f t="shared" si="758"/>
        <v>198000</v>
      </c>
      <c r="I5351" s="2">
        <f>MIN(MainSheet!$C$10/MainSheet!$C$9,MainSheet!$K$9*60)</f>
        <v>660</v>
      </c>
      <c r="J5351" s="1">
        <f>IF(G5351&gt;MainSheet!$C$11,IF(J5350&gt;=0.999,1,(G5351-MainSheet!$C$11)*I5351/$B$2/60),0)</f>
        <v>1</v>
      </c>
      <c r="K5351" s="1">
        <f>IF(G5351&gt;MainSheet!$C$11+$B$6,IF(K5350&gt;=0.999,1,(G5351-MainSheet!$C$11-$B$6)*I5351/$C$2/60),0)</f>
        <v>1</v>
      </c>
      <c r="L5351" s="1">
        <f>IF(G5351&gt;MainSheet!$C$11+$B$6+$C$6,IF(L5350&gt;=0.999,1,(G5351-MainSheet!$C$11-$B$6-$C$6)*I5351/$D$2/60),0)</f>
        <v>1</v>
      </c>
      <c r="M5351">
        <f t="shared" si="759"/>
        <v>1</v>
      </c>
      <c r="N5351" s="2">
        <f t="shared" si="760"/>
        <v>3721.0526315789471</v>
      </c>
      <c r="O5351">
        <f t="shared" si="756"/>
        <v>977.02127659574455</v>
      </c>
      <c r="P5351">
        <f t="shared" si="755"/>
        <v>192000</v>
      </c>
      <c r="Q5351" s="2">
        <f t="shared" si="761"/>
        <v>196698.0739081747</v>
      </c>
      <c r="R5351">
        <f>Q5351/MainSheet!$C$8*(G5351-G5350)+R5350</f>
        <v>8884.096505266798</v>
      </c>
      <c r="S5351">
        <f t="shared" si="762"/>
        <v>143383.60532852029</v>
      </c>
      <c r="T5351">
        <f t="shared" si="754"/>
        <v>53.489999999997927</v>
      </c>
      <c r="U5351" s="1">
        <f>Q5351/MainSheet!$C$22</f>
        <v>1</v>
      </c>
    </row>
    <row r="5352" spans="7:21">
      <c r="G5352">
        <f t="shared" si="757"/>
        <v>53.499999999997925</v>
      </c>
      <c r="H5352">
        <f t="shared" si="758"/>
        <v>198000</v>
      </c>
      <c r="I5352" s="2">
        <f>MIN(MainSheet!$C$10/MainSheet!$C$9,MainSheet!$K$9*60)</f>
        <v>660</v>
      </c>
      <c r="J5352" s="1">
        <f>IF(G5352&gt;MainSheet!$C$11,IF(J5351&gt;=0.999,1,(G5352-MainSheet!$C$11)*I5352/$B$2/60),0)</f>
        <v>1</v>
      </c>
      <c r="K5352" s="1">
        <f>IF(G5352&gt;MainSheet!$C$11+$B$6,IF(K5351&gt;=0.999,1,(G5352-MainSheet!$C$11-$B$6)*I5352/$C$2/60),0)</f>
        <v>1</v>
      </c>
      <c r="L5352" s="1">
        <f>IF(G5352&gt;MainSheet!$C$11+$B$6+$C$6,IF(L5351&gt;=0.999,1,(G5352-MainSheet!$C$11-$B$6-$C$6)*I5352/$D$2/60),0)</f>
        <v>1</v>
      </c>
      <c r="M5352">
        <f t="shared" si="759"/>
        <v>1</v>
      </c>
      <c r="N5352" s="2">
        <f t="shared" si="760"/>
        <v>3721.0526315789471</v>
      </c>
      <c r="O5352">
        <f t="shared" si="756"/>
        <v>977.02127659574455</v>
      </c>
      <c r="P5352">
        <f t="shared" si="755"/>
        <v>192000</v>
      </c>
      <c r="Q5352" s="2">
        <f t="shared" si="761"/>
        <v>196698.0739081747</v>
      </c>
      <c r="R5352">
        <f>Q5352/MainSheet!$C$8*(G5352-G5351)+R5351</f>
        <v>8886.1277517576327</v>
      </c>
      <c r="S5352">
        <f t="shared" si="762"/>
        <v>143416.38834083831</v>
      </c>
      <c r="T5352">
        <f t="shared" si="754"/>
        <v>53.499999999997925</v>
      </c>
      <c r="U5352" s="1">
        <f>Q5352/MainSheet!$C$22</f>
        <v>1</v>
      </c>
    </row>
    <row r="5353" spans="7:21">
      <c r="G5353">
        <f t="shared" si="757"/>
        <v>53.509999999997923</v>
      </c>
      <c r="H5353">
        <f t="shared" si="758"/>
        <v>198000</v>
      </c>
      <c r="I5353" s="2">
        <f>MIN(MainSheet!$C$10/MainSheet!$C$9,MainSheet!$K$9*60)</f>
        <v>660</v>
      </c>
      <c r="J5353" s="1">
        <f>IF(G5353&gt;MainSheet!$C$11,IF(J5352&gt;=0.999,1,(G5353-MainSheet!$C$11)*I5353/$B$2/60),0)</f>
        <v>1</v>
      </c>
      <c r="K5353" s="1">
        <f>IF(G5353&gt;MainSheet!$C$11+$B$6,IF(K5352&gt;=0.999,1,(G5353-MainSheet!$C$11-$B$6)*I5353/$C$2/60),0)</f>
        <v>1</v>
      </c>
      <c r="L5353" s="1">
        <f>IF(G5353&gt;MainSheet!$C$11+$B$6+$C$6,IF(L5352&gt;=0.999,1,(G5353-MainSheet!$C$11-$B$6-$C$6)*I5353/$D$2/60),0)</f>
        <v>1</v>
      </c>
      <c r="M5353">
        <f t="shared" si="759"/>
        <v>1</v>
      </c>
      <c r="N5353" s="2">
        <f t="shared" si="760"/>
        <v>3721.0526315789471</v>
      </c>
      <c r="O5353">
        <f t="shared" si="756"/>
        <v>977.02127659574455</v>
      </c>
      <c r="P5353">
        <f t="shared" si="755"/>
        <v>192000</v>
      </c>
      <c r="Q5353" s="2">
        <f t="shared" si="761"/>
        <v>196698.0739081747</v>
      </c>
      <c r="R5353">
        <f>Q5353/MainSheet!$C$8*(G5353-G5352)+R5352</f>
        <v>8888.1589982484675</v>
      </c>
      <c r="S5353">
        <f t="shared" si="762"/>
        <v>143449.17135315633</v>
      </c>
      <c r="T5353">
        <f t="shared" si="754"/>
        <v>53.509999999997923</v>
      </c>
      <c r="U5353" s="1">
        <f>Q5353/MainSheet!$C$22</f>
        <v>1</v>
      </c>
    </row>
    <row r="5354" spans="7:21">
      <c r="G5354">
        <f t="shared" si="757"/>
        <v>53.519999999997921</v>
      </c>
      <c r="H5354">
        <f t="shared" si="758"/>
        <v>198000</v>
      </c>
      <c r="I5354" s="2">
        <f>MIN(MainSheet!$C$10/MainSheet!$C$9,MainSheet!$K$9*60)</f>
        <v>660</v>
      </c>
      <c r="J5354" s="1">
        <f>IF(G5354&gt;MainSheet!$C$11,IF(J5353&gt;=0.999,1,(G5354-MainSheet!$C$11)*I5354/$B$2/60),0)</f>
        <v>1</v>
      </c>
      <c r="K5354" s="1">
        <f>IF(G5354&gt;MainSheet!$C$11+$B$6,IF(K5353&gt;=0.999,1,(G5354-MainSheet!$C$11-$B$6)*I5354/$C$2/60),0)</f>
        <v>1</v>
      </c>
      <c r="L5354" s="1">
        <f>IF(G5354&gt;MainSheet!$C$11+$B$6+$C$6,IF(L5353&gt;=0.999,1,(G5354-MainSheet!$C$11-$B$6-$C$6)*I5354/$D$2/60),0)</f>
        <v>1</v>
      </c>
      <c r="M5354">
        <f t="shared" si="759"/>
        <v>1</v>
      </c>
      <c r="N5354" s="2">
        <f t="shared" si="760"/>
        <v>3721.0526315789471</v>
      </c>
      <c r="O5354">
        <f t="shared" si="756"/>
        <v>977.02127659574455</v>
      </c>
      <c r="P5354">
        <f t="shared" si="755"/>
        <v>192000</v>
      </c>
      <c r="Q5354" s="2">
        <f t="shared" si="761"/>
        <v>196698.0739081747</v>
      </c>
      <c r="R5354">
        <f>Q5354/MainSheet!$C$8*(G5354-G5353)+R5353</f>
        <v>8890.1902447393022</v>
      </c>
      <c r="S5354">
        <f t="shared" si="762"/>
        <v>143481.95436547435</v>
      </c>
      <c r="T5354">
        <f t="shared" si="754"/>
        <v>53.519999999997921</v>
      </c>
      <c r="U5354" s="1">
        <f>Q5354/MainSheet!$C$22</f>
        <v>1</v>
      </c>
    </row>
    <row r="5355" spans="7:21">
      <c r="G5355">
        <f t="shared" si="757"/>
        <v>53.529999999997919</v>
      </c>
      <c r="H5355">
        <f t="shared" si="758"/>
        <v>198000</v>
      </c>
      <c r="I5355" s="2">
        <f>MIN(MainSheet!$C$10/MainSheet!$C$9,MainSheet!$K$9*60)</f>
        <v>660</v>
      </c>
      <c r="J5355" s="1">
        <f>IF(G5355&gt;MainSheet!$C$11,IF(J5354&gt;=0.999,1,(G5355-MainSheet!$C$11)*I5355/$B$2/60),0)</f>
        <v>1</v>
      </c>
      <c r="K5355" s="1">
        <f>IF(G5355&gt;MainSheet!$C$11+$B$6,IF(K5354&gt;=0.999,1,(G5355-MainSheet!$C$11-$B$6)*I5355/$C$2/60),0)</f>
        <v>1</v>
      </c>
      <c r="L5355" s="1">
        <f>IF(G5355&gt;MainSheet!$C$11+$B$6+$C$6,IF(L5354&gt;=0.999,1,(G5355-MainSheet!$C$11-$B$6-$C$6)*I5355/$D$2/60),0)</f>
        <v>1</v>
      </c>
      <c r="M5355">
        <f t="shared" si="759"/>
        <v>1</v>
      </c>
      <c r="N5355" s="2">
        <f t="shared" si="760"/>
        <v>3721.0526315789471</v>
      </c>
      <c r="O5355">
        <f t="shared" si="756"/>
        <v>977.02127659574455</v>
      </c>
      <c r="P5355">
        <f t="shared" si="755"/>
        <v>192000</v>
      </c>
      <c r="Q5355" s="2">
        <f t="shared" si="761"/>
        <v>196698.0739081747</v>
      </c>
      <c r="R5355">
        <f>Q5355/MainSheet!$C$8*(G5355-G5354)+R5354</f>
        <v>8892.221491230137</v>
      </c>
      <c r="S5355">
        <f t="shared" si="762"/>
        <v>143514.73737779236</v>
      </c>
      <c r="T5355">
        <f t="shared" si="754"/>
        <v>53.529999999997919</v>
      </c>
      <c r="U5355" s="1">
        <f>Q5355/MainSheet!$C$22</f>
        <v>1</v>
      </c>
    </row>
    <row r="5356" spans="7:21">
      <c r="G5356">
        <f t="shared" si="757"/>
        <v>53.539999999997917</v>
      </c>
      <c r="H5356">
        <f t="shared" si="758"/>
        <v>198000</v>
      </c>
      <c r="I5356" s="2">
        <f>MIN(MainSheet!$C$10/MainSheet!$C$9,MainSheet!$K$9*60)</f>
        <v>660</v>
      </c>
      <c r="J5356" s="1">
        <f>IF(G5356&gt;MainSheet!$C$11,IF(J5355&gt;=0.999,1,(G5356-MainSheet!$C$11)*I5356/$B$2/60),0)</f>
        <v>1</v>
      </c>
      <c r="K5356" s="1">
        <f>IF(G5356&gt;MainSheet!$C$11+$B$6,IF(K5355&gt;=0.999,1,(G5356-MainSheet!$C$11-$B$6)*I5356/$C$2/60),0)</f>
        <v>1</v>
      </c>
      <c r="L5356" s="1">
        <f>IF(G5356&gt;MainSheet!$C$11+$B$6+$C$6,IF(L5355&gt;=0.999,1,(G5356-MainSheet!$C$11-$B$6-$C$6)*I5356/$D$2/60),0)</f>
        <v>1</v>
      </c>
      <c r="M5356">
        <f t="shared" si="759"/>
        <v>1</v>
      </c>
      <c r="N5356" s="2">
        <f t="shared" si="760"/>
        <v>3721.0526315789471</v>
      </c>
      <c r="O5356">
        <f t="shared" si="756"/>
        <v>977.02127659574455</v>
      </c>
      <c r="P5356">
        <f t="shared" si="755"/>
        <v>192000</v>
      </c>
      <c r="Q5356" s="2">
        <f t="shared" si="761"/>
        <v>196698.0739081747</v>
      </c>
      <c r="R5356">
        <f>Q5356/MainSheet!$C$8*(G5356-G5355)+R5355</f>
        <v>8894.2527377209717</v>
      </c>
      <c r="S5356">
        <f t="shared" si="762"/>
        <v>143547.52039011038</v>
      </c>
      <c r="T5356">
        <f t="shared" si="754"/>
        <v>53.539999999997917</v>
      </c>
      <c r="U5356" s="1">
        <f>Q5356/MainSheet!$C$22</f>
        <v>1</v>
      </c>
    </row>
    <row r="5357" spans="7:21">
      <c r="G5357">
        <f t="shared" si="757"/>
        <v>53.549999999997915</v>
      </c>
      <c r="H5357">
        <f t="shared" si="758"/>
        <v>198000</v>
      </c>
      <c r="I5357" s="2">
        <f>MIN(MainSheet!$C$10/MainSheet!$C$9,MainSheet!$K$9*60)</f>
        <v>660</v>
      </c>
      <c r="J5357" s="1">
        <f>IF(G5357&gt;MainSheet!$C$11,IF(J5356&gt;=0.999,1,(G5357-MainSheet!$C$11)*I5357/$B$2/60),0)</f>
        <v>1</v>
      </c>
      <c r="K5357" s="1">
        <f>IF(G5357&gt;MainSheet!$C$11+$B$6,IF(K5356&gt;=0.999,1,(G5357-MainSheet!$C$11-$B$6)*I5357/$C$2/60),0)</f>
        <v>1</v>
      </c>
      <c r="L5357" s="1">
        <f>IF(G5357&gt;MainSheet!$C$11+$B$6+$C$6,IF(L5356&gt;=0.999,1,(G5357-MainSheet!$C$11-$B$6-$C$6)*I5357/$D$2/60),0)</f>
        <v>1</v>
      </c>
      <c r="M5357">
        <f t="shared" si="759"/>
        <v>1</v>
      </c>
      <c r="N5357" s="2">
        <f t="shared" si="760"/>
        <v>3721.0526315789471</v>
      </c>
      <c r="O5357">
        <f t="shared" si="756"/>
        <v>977.02127659574455</v>
      </c>
      <c r="P5357">
        <f t="shared" si="755"/>
        <v>192000</v>
      </c>
      <c r="Q5357" s="2">
        <f t="shared" si="761"/>
        <v>196698.0739081747</v>
      </c>
      <c r="R5357">
        <f>Q5357/MainSheet!$C$8*(G5357-G5356)+R5356</f>
        <v>8896.2839842118065</v>
      </c>
      <c r="S5357">
        <f t="shared" si="762"/>
        <v>143580.3034024284</v>
      </c>
      <c r="T5357">
        <f t="shared" si="754"/>
        <v>53.549999999997915</v>
      </c>
      <c r="U5357" s="1">
        <f>Q5357/MainSheet!$C$22</f>
        <v>1</v>
      </c>
    </row>
    <row r="5358" spans="7:21">
      <c r="G5358">
        <f t="shared" si="757"/>
        <v>53.559999999997913</v>
      </c>
      <c r="H5358">
        <f t="shared" si="758"/>
        <v>198000</v>
      </c>
      <c r="I5358" s="2">
        <f>MIN(MainSheet!$C$10/MainSheet!$C$9,MainSheet!$K$9*60)</f>
        <v>660</v>
      </c>
      <c r="J5358" s="1">
        <f>IF(G5358&gt;MainSheet!$C$11,IF(J5357&gt;=0.999,1,(G5358-MainSheet!$C$11)*I5358/$B$2/60),0)</f>
        <v>1</v>
      </c>
      <c r="K5358" s="1">
        <f>IF(G5358&gt;MainSheet!$C$11+$B$6,IF(K5357&gt;=0.999,1,(G5358-MainSheet!$C$11-$B$6)*I5358/$C$2/60),0)</f>
        <v>1</v>
      </c>
      <c r="L5358" s="1">
        <f>IF(G5358&gt;MainSheet!$C$11+$B$6+$C$6,IF(L5357&gt;=0.999,1,(G5358-MainSheet!$C$11-$B$6-$C$6)*I5358/$D$2/60),0)</f>
        <v>1</v>
      </c>
      <c r="M5358">
        <f t="shared" si="759"/>
        <v>1</v>
      </c>
      <c r="N5358" s="2">
        <f t="shared" si="760"/>
        <v>3721.0526315789471</v>
      </c>
      <c r="O5358">
        <f t="shared" si="756"/>
        <v>977.02127659574455</v>
      </c>
      <c r="P5358">
        <f t="shared" si="755"/>
        <v>192000</v>
      </c>
      <c r="Q5358" s="2">
        <f t="shared" si="761"/>
        <v>196698.0739081747</v>
      </c>
      <c r="R5358">
        <f>Q5358/MainSheet!$C$8*(G5358-G5357)+R5357</f>
        <v>8898.3152307026412</v>
      </c>
      <c r="S5358">
        <f t="shared" si="762"/>
        <v>143613.08641474642</v>
      </c>
      <c r="T5358">
        <f t="shared" si="754"/>
        <v>53.559999999997913</v>
      </c>
      <c r="U5358" s="1">
        <f>Q5358/MainSheet!$C$22</f>
        <v>1</v>
      </c>
    </row>
    <row r="5359" spans="7:21">
      <c r="G5359">
        <f t="shared" si="757"/>
        <v>53.569999999997911</v>
      </c>
      <c r="H5359">
        <f t="shared" si="758"/>
        <v>198000</v>
      </c>
      <c r="I5359" s="2">
        <f>MIN(MainSheet!$C$10/MainSheet!$C$9,MainSheet!$K$9*60)</f>
        <v>660</v>
      </c>
      <c r="J5359" s="1">
        <f>IF(G5359&gt;MainSheet!$C$11,IF(J5358&gt;=0.999,1,(G5359-MainSheet!$C$11)*I5359/$B$2/60),0)</f>
        <v>1</v>
      </c>
      <c r="K5359" s="1">
        <f>IF(G5359&gt;MainSheet!$C$11+$B$6,IF(K5358&gt;=0.999,1,(G5359-MainSheet!$C$11-$B$6)*I5359/$C$2/60),0)</f>
        <v>1</v>
      </c>
      <c r="L5359" s="1">
        <f>IF(G5359&gt;MainSheet!$C$11+$B$6+$C$6,IF(L5358&gt;=0.999,1,(G5359-MainSheet!$C$11-$B$6-$C$6)*I5359/$D$2/60),0)</f>
        <v>1</v>
      </c>
      <c r="M5359">
        <f t="shared" si="759"/>
        <v>1</v>
      </c>
      <c r="N5359" s="2">
        <f t="shared" si="760"/>
        <v>3721.0526315789471</v>
      </c>
      <c r="O5359">
        <f t="shared" si="756"/>
        <v>977.02127659574455</v>
      </c>
      <c r="P5359">
        <f t="shared" si="755"/>
        <v>192000</v>
      </c>
      <c r="Q5359" s="2">
        <f t="shared" si="761"/>
        <v>196698.0739081747</v>
      </c>
      <c r="R5359">
        <f>Q5359/MainSheet!$C$8*(G5359-G5358)+R5358</f>
        <v>8900.3464771934759</v>
      </c>
      <c r="S5359">
        <f t="shared" si="762"/>
        <v>143645.86942706443</v>
      </c>
      <c r="T5359">
        <f t="shared" si="754"/>
        <v>53.569999999997911</v>
      </c>
      <c r="U5359" s="1">
        <f>Q5359/MainSheet!$C$22</f>
        <v>1</v>
      </c>
    </row>
    <row r="5360" spans="7:21">
      <c r="G5360">
        <f t="shared" si="757"/>
        <v>53.579999999997909</v>
      </c>
      <c r="H5360">
        <f t="shared" si="758"/>
        <v>198000</v>
      </c>
      <c r="I5360" s="2">
        <f>MIN(MainSheet!$C$10/MainSheet!$C$9,MainSheet!$K$9*60)</f>
        <v>660</v>
      </c>
      <c r="J5360" s="1">
        <f>IF(G5360&gt;MainSheet!$C$11,IF(J5359&gt;=0.999,1,(G5360-MainSheet!$C$11)*I5360/$B$2/60),0)</f>
        <v>1</v>
      </c>
      <c r="K5360" s="1">
        <f>IF(G5360&gt;MainSheet!$C$11+$B$6,IF(K5359&gt;=0.999,1,(G5360-MainSheet!$C$11-$B$6)*I5360/$C$2/60),0)</f>
        <v>1</v>
      </c>
      <c r="L5360" s="1">
        <f>IF(G5360&gt;MainSheet!$C$11+$B$6+$C$6,IF(L5359&gt;=0.999,1,(G5360-MainSheet!$C$11-$B$6-$C$6)*I5360/$D$2/60),0)</f>
        <v>1</v>
      </c>
      <c r="M5360">
        <f t="shared" si="759"/>
        <v>1</v>
      </c>
      <c r="N5360" s="2">
        <f t="shared" si="760"/>
        <v>3721.0526315789471</v>
      </c>
      <c r="O5360">
        <f t="shared" si="756"/>
        <v>977.02127659574455</v>
      </c>
      <c r="P5360">
        <f t="shared" si="755"/>
        <v>192000</v>
      </c>
      <c r="Q5360" s="2">
        <f t="shared" si="761"/>
        <v>196698.0739081747</v>
      </c>
      <c r="R5360">
        <f>Q5360/MainSheet!$C$8*(G5360-G5359)+R5359</f>
        <v>8902.3777236843107</v>
      </c>
      <c r="S5360">
        <f t="shared" si="762"/>
        <v>143678.65243938245</v>
      </c>
      <c r="T5360">
        <f t="shared" si="754"/>
        <v>53.579999999997909</v>
      </c>
      <c r="U5360" s="1">
        <f>Q5360/MainSheet!$C$22</f>
        <v>1</v>
      </c>
    </row>
    <row r="5361" spans="7:21">
      <c r="G5361">
        <f t="shared" si="757"/>
        <v>53.589999999997907</v>
      </c>
      <c r="H5361">
        <f t="shared" si="758"/>
        <v>198000</v>
      </c>
      <c r="I5361" s="2">
        <f>MIN(MainSheet!$C$10/MainSheet!$C$9,MainSheet!$K$9*60)</f>
        <v>660</v>
      </c>
      <c r="J5361" s="1">
        <f>IF(G5361&gt;MainSheet!$C$11,IF(J5360&gt;=0.999,1,(G5361-MainSheet!$C$11)*I5361/$B$2/60),0)</f>
        <v>1</v>
      </c>
      <c r="K5361" s="1">
        <f>IF(G5361&gt;MainSheet!$C$11+$B$6,IF(K5360&gt;=0.999,1,(G5361-MainSheet!$C$11-$B$6)*I5361/$C$2/60),0)</f>
        <v>1</v>
      </c>
      <c r="L5361" s="1">
        <f>IF(G5361&gt;MainSheet!$C$11+$B$6+$C$6,IF(L5360&gt;=0.999,1,(G5361-MainSheet!$C$11-$B$6-$C$6)*I5361/$D$2/60),0)</f>
        <v>1</v>
      </c>
      <c r="M5361">
        <f t="shared" si="759"/>
        <v>1</v>
      </c>
      <c r="N5361" s="2">
        <f t="shared" si="760"/>
        <v>3721.0526315789471</v>
      </c>
      <c r="O5361">
        <f t="shared" si="756"/>
        <v>977.02127659574455</v>
      </c>
      <c r="P5361">
        <f t="shared" si="755"/>
        <v>192000</v>
      </c>
      <c r="Q5361" s="2">
        <f t="shared" si="761"/>
        <v>196698.0739081747</v>
      </c>
      <c r="R5361">
        <f>Q5361/MainSheet!$C$8*(G5361-G5360)+R5360</f>
        <v>8904.4089701751454</v>
      </c>
      <c r="S5361">
        <f t="shared" si="762"/>
        <v>143711.43545170047</v>
      </c>
      <c r="T5361">
        <f t="shared" si="754"/>
        <v>53.589999999997907</v>
      </c>
      <c r="U5361" s="1">
        <f>Q5361/MainSheet!$C$22</f>
        <v>1</v>
      </c>
    </row>
    <row r="5362" spans="7:21">
      <c r="G5362">
        <f t="shared" si="757"/>
        <v>53.599999999997905</v>
      </c>
      <c r="H5362">
        <f t="shared" si="758"/>
        <v>198000</v>
      </c>
      <c r="I5362" s="2">
        <f>MIN(MainSheet!$C$10/MainSheet!$C$9,MainSheet!$K$9*60)</f>
        <v>660</v>
      </c>
      <c r="J5362" s="1">
        <f>IF(G5362&gt;MainSheet!$C$11,IF(J5361&gt;=0.999,1,(G5362-MainSheet!$C$11)*I5362/$B$2/60),0)</f>
        <v>1</v>
      </c>
      <c r="K5362" s="1">
        <f>IF(G5362&gt;MainSheet!$C$11+$B$6,IF(K5361&gt;=0.999,1,(G5362-MainSheet!$C$11-$B$6)*I5362/$C$2/60),0)</f>
        <v>1</v>
      </c>
      <c r="L5362" s="1">
        <f>IF(G5362&gt;MainSheet!$C$11+$B$6+$C$6,IF(L5361&gt;=0.999,1,(G5362-MainSheet!$C$11-$B$6-$C$6)*I5362/$D$2/60),0)</f>
        <v>1</v>
      </c>
      <c r="M5362">
        <f t="shared" si="759"/>
        <v>1</v>
      </c>
      <c r="N5362" s="2">
        <f t="shared" si="760"/>
        <v>3721.0526315789471</v>
      </c>
      <c r="O5362">
        <f t="shared" si="756"/>
        <v>977.02127659574455</v>
      </c>
      <c r="P5362">
        <f t="shared" si="755"/>
        <v>192000</v>
      </c>
      <c r="Q5362" s="2">
        <f t="shared" si="761"/>
        <v>196698.0739081747</v>
      </c>
      <c r="R5362">
        <f>Q5362/MainSheet!$C$8*(G5362-G5361)+R5361</f>
        <v>8906.4402166659802</v>
      </c>
      <c r="S5362">
        <f t="shared" si="762"/>
        <v>143744.21846401849</v>
      </c>
      <c r="T5362">
        <f t="shared" si="754"/>
        <v>53.599999999997905</v>
      </c>
      <c r="U5362" s="1">
        <f>Q5362/MainSheet!$C$22</f>
        <v>1</v>
      </c>
    </row>
    <row r="5363" spans="7:21">
      <c r="G5363">
        <f t="shared" si="757"/>
        <v>53.609999999997903</v>
      </c>
      <c r="H5363">
        <f t="shared" si="758"/>
        <v>198000</v>
      </c>
      <c r="I5363" s="2">
        <f>MIN(MainSheet!$C$10/MainSheet!$C$9,MainSheet!$K$9*60)</f>
        <v>660</v>
      </c>
      <c r="J5363" s="1">
        <f>IF(G5363&gt;MainSheet!$C$11,IF(J5362&gt;=0.999,1,(G5363-MainSheet!$C$11)*I5363/$B$2/60),0)</f>
        <v>1</v>
      </c>
      <c r="K5363" s="1">
        <f>IF(G5363&gt;MainSheet!$C$11+$B$6,IF(K5362&gt;=0.999,1,(G5363-MainSheet!$C$11-$B$6)*I5363/$C$2/60),0)</f>
        <v>1</v>
      </c>
      <c r="L5363" s="1">
        <f>IF(G5363&gt;MainSheet!$C$11+$B$6+$C$6,IF(L5362&gt;=0.999,1,(G5363-MainSheet!$C$11-$B$6-$C$6)*I5363/$D$2/60),0)</f>
        <v>1</v>
      </c>
      <c r="M5363">
        <f t="shared" si="759"/>
        <v>1</v>
      </c>
      <c r="N5363" s="2">
        <f t="shared" si="760"/>
        <v>3721.0526315789471</v>
      </c>
      <c r="O5363">
        <f t="shared" si="756"/>
        <v>977.02127659574455</v>
      </c>
      <c r="P5363">
        <f t="shared" si="755"/>
        <v>192000</v>
      </c>
      <c r="Q5363" s="2">
        <f t="shared" si="761"/>
        <v>196698.0739081747</v>
      </c>
      <c r="R5363">
        <f>Q5363/MainSheet!$C$8*(G5363-G5362)+R5362</f>
        <v>8908.4714631568149</v>
      </c>
      <c r="S5363">
        <f t="shared" si="762"/>
        <v>143777.0014763365</v>
      </c>
      <c r="T5363">
        <f t="shared" si="754"/>
        <v>53.609999999997903</v>
      </c>
      <c r="U5363" s="1">
        <f>Q5363/MainSheet!$C$22</f>
        <v>1</v>
      </c>
    </row>
    <row r="5364" spans="7:21">
      <c r="G5364">
        <f t="shared" si="757"/>
        <v>53.619999999997901</v>
      </c>
      <c r="H5364">
        <f t="shared" si="758"/>
        <v>198000</v>
      </c>
      <c r="I5364" s="2">
        <f>MIN(MainSheet!$C$10/MainSheet!$C$9,MainSheet!$K$9*60)</f>
        <v>660</v>
      </c>
      <c r="J5364" s="1">
        <f>IF(G5364&gt;MainSheet!$C$11,IF(J5363&gt;=0.999,1,(G5364-MainSheet!$C$11)*I5364/$B$2/60),0)</f>
        <v>1</v>
      </c>
      <c r="K5364" s="1">
        <f>IF(G5364&gt;MainSheet!$C$11+$B$6,IF(K5363&gt;=0.999,1,(G5364-MainSheet!$C$11-$B$6)*I5364/$C$2/60),0)</f>
        <v>1</v>
      </c>
      <c r="L5364" s="1">
        <f>IF(G5364&gt;MainSheet!$C$11+$B$6+$C$6,IF(L5363&gt;=0.999,1,(G5364-MainSheet!$C$11-$B$6-$C$6)*I5364/$D$2/60),0)</f>
        <v>1</v>
      </c>
      <c r="M5364">
        <f t="shared" si="759"/>
        <v>1</v>
      </c>
      <c r="N5364" s="2">
        <f t="shared" si="760"/>
        <v>3721.0526315789471</v>
      </c>
      <c r="O5364">
        <f t="shared" si="756"/>
        <v>977.02127659574455</v>
      </c>
      <c r="P5364">
        <f t="shared" si="755"/>
        <v>192000</v>
      </c>
      <c r="Q5364" s="2">
        <f t="shared" si="761"/>
        <v>196698.0739081747</v>
      </c>
      <c r="R5364">
        <f>Q5364/MainSheet!$C$8*(G5364-G5363)+R5363</f>
        <v>8910.5027096476497</v>
      </c>
      <c r="S5364">
        <f t="shared" si="762"/>
        <v>143809.78448865452</v>
      </c>
      <c r="T5364">
        <f t="shared" si="754"/>
        <v>53.619999999997901</v>
      </c>
      <c r="U5364" s="1">
        <f>Q5364/MainSheet!$C$22</f>
        <v>1</v>
      </c>
    </row>
    <row r="5365" spans="7:21">
      <c r="G5365">
        <f t="shared" si="757"/>
        <v>53.629999999997899</v>
      </c>
      <c r="H5365">
        <f t="shared" si="758"/>
        <v>198000</v>
      </c>
      <c r="I5365" s="2">
        <f>MIN(MainSheet!$C$10/MainSheet!$C$9,MainSheet!$K$9*60)</f>
        <v>660</v>
      </c>
      <c r="J5365" s="1">
        <f>IF(G5365&gt;MainSheet!$C$11,IF(J5364&gt;=0.999,1,(G5365-MainSheet!$C$11)*I5365/$B$2/60),0)</f>
        <v>1</v>
      </c>
      <c r="K5365" s="1">
        <f>IF(G5365&gt;MainSheet!$C$11+$B$6,IF(K5364&gt;=0.999,1,(G5365-MainSheet!$C$11-$B$6)*I5365/$C$2/60),0)</f>
        <v>1</v>
      </c>
      <c r="L5365" s="1">
        <f>IF(G5365&gt;MainSheet!$C$11+$B$6+$C$6,IF(L5364&gt;=0.999,1,(G5365-MainSheet!$C$11-$B$6-$C$6)*I5365/$D$2/60),0)</f>
        <v>1</v>
      </c>
      <c r="M5365">
        <f t="shared" si="759"/>
        <v>1</v>
      </c>
      <c r="N5365" s="2">
        <f t="shared" si="760"/>
        <v>3721.0526315789471</v>
      </c>
      <c r="O5365">
        <f t="shared" si="756"/>
        <v>977.02127659574455</v>
      </c>
      <c r="P5365">
        <f t="shared" si="755"/>
        <v>192000</v>
      </c>
      <c r="Q5365" s="2">
        <f t="shared" si="761"/>
        <v>196698.0739081747</v>
      </c>
      <c r="R5365">
        <f>Q5365/MainSheet!$C$8*(G5365-G5364)+R5364</f>
        <v>8912.5339561384844</v>
      </c>
      <c r="S5365">
        <f t="shared" si="762"/>
        <v>143842.56750097254</v>
      </c>
      <c r="T5365">
        <f t="shared" si="754"/>
        <v>53.629999999997899</v>
      </c>
      <c r="U5365" s="1">
        <f>Q5365/MainSheet!$C$22</f>
        <v>1</v>
      </c>
    </row>
    <row r="5366" spans="7:21">
      <c r="G5366">
        <f t="shared" si="757"/>
        <v>53.639999999997897</v>
      </c>
      <c r="H5366">
        <f t="shared" si="758"/>
        <v>198000</v>
      </c>
      <c r="I5366" s="2">
        <f>MIN(MainSheet!$C$10/MainSheet!$C$9,MainSheet!$K$9*60)</f>
        <v>660</v>
      </c>
      <c r="J5366" s="1">
        <f>IF(G5366&gt;MainSheet!$C$11,IF(J5365&gt;=0.999,1,(G5366-MainSheet!$C$11)*I5366/$B$2/60),0)</f>
        <v>1</v>
      </c>
      <c r="K5366" s="1">
        <f>IF(G5366&gt;MainSheet!$C$11+$B$6,IF(K5365&gt;=0.999,1,(G5366-MainSheet!$C$11-$B$6)*I5366/$C$2/60),0)</f>
        <v>1</v>
      </c>
      <c r="L5366" s="1">
        <f>IF(G5366&gt;MainSheet!$C$11+$B$6+$C$6,IF(L5365&gt;=0.999,1,(G5366-MainSheet!$C$11-$B$6-$C$6)*I5366/$D$2/60),0)</f>
        <v>1</v>
      </c>
      <c r="M5366">
        <f t="shared" si="759"/>
        <v>1</v>
      </c>
      <c r="N5366" s="2">
        <f t="shared" si="760"/>
        <v>3721.0526315789471</v>
      </c>
      <c r="O5366">
        <f t="shared" si="756"/>
        <v>977.02127659574455</v>
      </c>
      <c r="P5366">
        <f t="shared" si="755"/>
        <v>192000</v>
      </c>
      <c r="Q5366" s="2">
        <f t="shared" si="761"/>
        <v>196698.0739081747</v>
      </c>
      <c r="R5366">
        <f>Q5366/MainSheet!$C$8*(G5366-G5365)+R5365</f>
        <v>8914.5652026293192</v>
      </c>
      <c r="S5366">
        <f t="shared" si="762"/>
        <v>143875.35051329056</v>
      </c>
      <c r="T5366">
        <f t="shared" si="754"/>
        <v>53.639999999997897</v>
      </c>
      <c r="U5366" s="1">
        <f>Q5366/MainSheet!$C$22</f>
        <v>1</v>
      </c>
    </row>
    <row r="5367" spans="7:21">
      <c r="G5367">
        <f t="shared" si="757"/>
        <v>53.649999999997895</v>
      </c>
      <c r="H5367">
        <f t="shared" si="758"/>
        <v>198000</v>
      </c>
      <c r="I5367" s="2">
        <f>MIN(MainSheet!$C$10/MainSheet!$C$9,MainSheet!$K$9*60)</f>
        <v>660</v>
      </c>
      <c r="J5367" s="1">
        <f>IF(G5367&gt;MainSheet!$C$11,IF(J5366&gt;=0.999,1,(G5367-MainSheet!$C$11)*I5367/$B$2/60),0)</f>
        <v>1</v>
      </c>
      <c r="K5367" s="1">
        <f>IF(G5367&gt;MainSheet!$C$11+$B$6,IF(K5366&gt;=0.999,1,(G5367-MainSheet!$C$11-$B$6)*I5367/$C$2/60),0)</f>
        <v>1</v>
      </c>
      <c r="L5367" s="1">
        <f>IF(G5367&gt;MainSheet!$C$11+$B$6+$C$6,IF(L5366&gt;=0.999,1,(G5367-MainSheet!$C$11-$B$6-$C$6)*I5367/$D$2/60),0)</f>
        <v>1</v>
      </c>
      <c r="M5367">
        <f t="shared" si="759"/>
        <v>1</v>
      </c>
      <c r="N5367" s="2">
        <f t="shared" si="760"/>
        <v>3721.0526315789471</v>
      </c>
      <c r="O5367">
        <f t="shared" si="756"/>
        <v>977.02127659574455</v>
      </c>
      <c r="P5367">
        <f t="shared" si="755"/>
        <v>192000</v>
      </c>
      <c r="Q5367" s="2">
        <f t="shared" si="761"/>
        <v>196698.0739081747</v>
      </c>
      <c r="R5367">
        <f>Q5367/MainSheet!$C$8*(G5367-G5366)+R5366</f>
        <v>8916.5964491201539</v>
      </c>
      <c r="S5367">
        <f t="shared" si="762"/>
        <v>143908.13352560857</v>
      </c>
      <c r="T5367">
        <f t="shared" si="754"/>
        <v>53.649999999997895</v>
      </c>
      <c r="U5367" s="1">
        <f>Q5367/MainSheet!$C$22</f>
        <v>1</v>
      </c>
    </row>
    <row r="5368" spans="7:21">
      <c r="G5368">
        <f t="shared" si="757"/>
        <v>53.659999999997893</v>
      </c>
      <c r="H5368">
        <f t="shared" si="758"/>
        <v>198000</v>
      </c>
      <c r="I5368" s="2">
        <f>MIN(MainSheet!$C$10/MainSheet!$C$9,MainSheet!$K$9*60)</f>
        <v>660</v>
      </c>
      <c r="J5368" s="1">
        <f>IF(G5368&gt;MainSheet!$C$11,IF(J5367&gt;=0.999,1,(G5368-MainSheet!$C$11)*I5368/$B$2/60),0)</f>
        <v>1</v>
      </c>
      <c r="K5368" s="1">
        <f>IF(G5368&gt;MainSheet!$C$11+$B$6,IF(K5367&gt;=0.999,1,(G5368-MainSheet!$C$11-$B$6)*I5368/$C$2/60),0)</f>
        <v>1</v>
      </c>
      <c r="L5368" s="1">
        <f>IF(G5368&gt;MainSheet!$C$11+$B$6+$C$6,IF(L5367&gt;=0.999,1,(G5368-MainSheet!$C$11-$B$6-$C$6)*I5368/$D$2/60),0)</f>
        <v>1</v>
      </c>
      <c r="M5368">
        <f t="shared" si="759"/>
        <v>1</v>
      </c>
      <c r="N5368" s="2">
        <f t="shared" si="760"/>
        <v>3721.0526315789471</v>
      </c>
      <c r="O5368">
        <f t="shared" si="756"/>
        <v>977.02127659574455</v>
      </c>
      <c r="P5368">
        <f t="shared" si="755"/>
        <v>192000</v>
      </c>
      <c r="Q5368" s="2">
        <f t="shared" si="761"/>
        <v>196698.0739081747</v>
      </c>
      <c r="R5368">
        <f>Q5368/MainSheet!$C$8*(G5368-G5367)+R5367</f>
        <v>8918.6276956109887</v>
      </c>
      <c r="S5368">
        <f t="shared" si="762"/>
        <v>143940.91653792659</v>
      </c>
      <c r="T5368">
        <f t="shared" si="754"/>
        <v>53.659999999997893</v>
      </c>
      <c r="U5368" s="1">
        <f>Q5368/MainSheet!$C$22</f>
        <v>1</v>
      </c>
    </row>
    <row r="5369" spans="7:21">
      <c r="G5369">
        <f t="shared" si="757"/>
        <v>53.669999999997891</v>
      </c>
      <c r="H5369">
        <f t="shared" si="758"/>
        <v>198000</v>
      </c>
      <c r="I5369" s="2">
        <f>MIN(MainSheet!$C$10/MainSheet!$C$9,MainSheet!$K$9*60)</f>
        <v>660</v>
      </c>
      <c r="J5369" s="1">
        <f>IF(G5369&gt;MainSheet!$C$11,IF(J5368&gt;=0.999,1,(G5369-MainSheet!$C$11)*I5369/$B$2/60),0)</f>
        <v>1</v>
      </c>
      <c r="K5369" s="1">
        <f>IF(G5369&gt;MainSheet!$C$11+$B$6,IF(K5368&gt;=0.999,1,(G5369-MainSheet!$C$11-$B$6)*I5369/$C$2/60),0)</f>
        <v>1</v>
      </c>
      <c r="L5369" s="1">
        <f>IF(G5369&gt;MainSheet!$C$11+$B$6+$C$6,IF(L5368&gt;=0.999,1,(G5369-MainSheet!$C$11-$B$6-$C$6)*I5369/$D$2/60),0)</f>
        <v>1</v>
      </c>
      <c r="M5369">
        <f t="shared" si="759"/>
        <v>1</v>
      </c>
      <c r="N5369" s="2">
        <f t="shared" si="760"/>
        <v>3721.0526315789471</v>
      </c>
      <c r="O5369">
        <f t="shared" si="756"/>
        <v>977.02127659574455</v>
      </c>
      <c r="P5369">
        <f t="shared" si="755"/>
        <v>192000</v>
      </c>
      <c r="Q5369" s="2">
        <f t="shared" si="761"/>
        <v>196698.0739081747</v>
      </c>
      <c r="R5369">
        <f>Q5369/MainSheet!$C$8*(G5369-G5368)+R5368</f>
        <v>8920.6589421018234</v>
      </c>
      <c r="S5369">
        <f t="shared" si="762"/>
        <v>143973.69955024461</v>
      </c>
      <c r="T5369">
        <f t="shared" si="754"/>
        <v>53.669999999997891</v>
      </c>
      <c r="U5369" s="1">
        <f>Q5369/MainSheet!$C$22</f>
        <v>1</v>
      </c>
    </row>
    <row r="5370" spans="7:21">
      <c r="G5370">
        <f t="shared" si="757"/>
        <v>53.679999999997889</v>
      </c>
      <c r="H5370">
        <f t="shared" si="758"/>
        <v>198000</v>
      </c>
      <c r="I5370" s="2">
        <f>MIN(MainSheet!$C$10/MainSheet!$C$9,MainSheet!$K$9*60)</f>
        <v>660</v>
      </c>
      <c r="J5370" s="1">
        <f>IF(G5370&gt;MainSheet!$C$11,IF(J5369&gt;=0.999,1,(G5370-MainSheet!$C$11)*I5370/$B$2/60),0)</f>
        <v>1</v>
      </c>
      <c r="K5370" s="1">
        <f>IF(G5370&gt;MainSheet!$C$11+$B$6,IF(K5369&gt;=0.999,1,(G5370-MainSheet!$C$11-$B$6)*I5370/$C$2/60),0)</f>
        <v>1</v>
      </c>
      <c r="L5370" s="1">
        <f>IF(G5370&gt;MainSheet!$C$11+$B$6+$C$6,IF(L5369&gt;=0.999,1,(G5370-MainSheet!$C$11-$B$6-$C$6)*I5370/$D$2/60),0)</f>
        <v>1</v>
      </c>
      <c r="M5370">
        <f t="shared" si="759"/>
        <v>1</v>
      </c>
      <c r="N5370" s="2">
        <f t="shared" si="760"/>
        <v>3721.0526315789471</v>
      </c>
      <c r="O5370">
        <f t="shared" si="756"/>
        <v>977.02127659574455</v>
      </c>
      <c r="P5370">
        <f t="shared" si="755"/>
        <v>192000</v>
      </c>
      <c r="Q5370" s="2">
        <f t="shared" si="761"/>
        <v>196698.0739081747</v>
      </c>
      <c r="R5370">
        <f>Q5370/MainSheet!$C$8*(G5370-G5369)+R5369</f>
        <v>8922.6901885926582</v>
      </c>
      <c r="S5370">
        <f t="shared" si="762"/>
        <v>144006.48256256263</v>
      </c>
      <c r="T5370">
        <f t="shared" si="754"/>
        <v>53.679999999997889</v>
      </c>
      <c r="U5370" s="1">
        <f>Q5370/MainSheet!$C$22</f>
        <v>1</v>
      </c>
    </row>
    <row r="5371" spans="7:21">
      <c r="G5371">
        <f t="shared" si="757"/>
        <v>53.689999999997887</v>
      </c>
      <c r="H5371">
        <f t="shared" si="758"/>
        <v>198000</v>
      </c>
      <c r="I5371" s="2">
        <f>MIN(MainSheet!$C$10/MainSheet!$C$9,MainSheet!$K$9*60)</f>
        <v>660</v>
      </c>
      <c r="J5371" s="1">
        <f>IF(G5371&gt;MainSheet!$C$11,IF(J5370&gt;=0.999,1,(G5371-MainSheet!$C$11)*I5371/$B$2/60),0)</f>
        <v>1</v>
      </c>
      <c r="K5371" s="1">
        <f>IF(G5371&gt;MainSheet!$C$11+$B$6,IF(K5370&gt;=0.999,1,(G5371-MainSheet!$C$11-$B$6)*I5371/$C$2/60),0)</f>
        <v>1</v>
      </c>
      <c r="L5371" s="1">
        <f>IF(G5371&gt;MainSheet!$C$11+$B$6+$C$6,IF(L5370&gt;=0.999,1,(G5371-MainSheet!$C$11-$B$6-$C$6)*I5371/$D$2/60),0)</f>
        <v>1</v>
      </c>
      <c r="M5371">
        <f t="shared" si="759"/>
        <v>1</v>
      </c>
      <c r="N5371" s="2">
        <f t="shared" si="760"/>
        <v>3721.0526315789471</v>
      </c>
      <c r="O5371">
        <f t="shared" si="756"/>
        <v>977.02127659574455</v>
      </c>
      <c r="P5371">
        <f t="shared" si="755"/>
        <v>192000</v>
      </c>
      <c r="Q5371" s="2">
        <f t="shared" si="761"/>
        <v>196698.0739081747</v>
      </c>
      <c r="R5371">
        <f>Q5371/MainSheet!$C$8*(G5371-G5370)+R5370</f>
        <v>8924.7214350834929</v>
      </c>
      <c r="S5371">
        <f t="shared" si="762"/>
        <v>144039.26557488064</v>
      </c>
      <c r="T5371">
        <f t="shared" si="754"/>
        <v>53.689999999997887</v>
      </c>
      <c r="U5371" s="1">
        <f>Q5371/MainSheet!$C$22</f>
        <v>1</v>
      </c>
    </row>
    <row r="5372" spans="7:21">
      <c r="G5372">
        <f t="shared" si="757"/>
        <v>53.699999999997885</v>
      </c>
      <c r="H5372">
        <f t="shared" si="758"/>
        <v>198000</v>
      </c>
      <c r="I5372" s="2">
        <f>MIN(MainSheet!$C$10/MainSheet!$C$9,MainSheet!$K$9*60)</f>
        <v>660</v>
      </c>
      <c r="J5372" s="1">
        <f>IF(G5372&gt;MainSheet!$C$11,IF(J5371&gt;=0.999,1,(G5372-MainSheet!$C$11)*I5372/$B$2/60),0)</f>
        <v>1</v>
      </c>
      <c r="K5372" s="1">
        <f>IF(G5372&gt;MainSheet!$C$11+$B$6,IF(K5371&gt;=0.999,1,(G5372-MainSheet!$C$11-$B$6)*I5372/$C$2/60),0)</f>
        <v>1</v>
      </c>
      <c r="L5372" s="1">
        <f>IF(G5372&gt;MainSheet!$C$11+$B$6+$C$6,IF(L5371&gt;=0.999,1,(G5372-MainSheet!$C$11-$B$6-$C$6)*I5372/$D$2/60),0)</f>
        <v>1</v>
      </c>
      <c r="M5372">
        <f t="shared" si="759"/>
        <v>1</v>
      </c>
      <c r="N5372" s="2">
        <f t="shared" si="760"/>
        <v>3721.0526315789471</v>
      </c>
      <c r="O5372">
        <f t="shared" si="756"/>
        <v>977.02127659574455</v>
      </c>
      <c r="P5372">
        <f t="shared" si="755"/>
        <v>192000</v>
      </c>
      <c r="Q5372" s="2">
        <f t="shared" si="761"/>
        <v>196698.0739081747</v>
      </c>
      <c r="R5372">
        <f>Q5372/MainSheet!$C$8*(G5372-G5371)+R5371</f>
        <v>8926.7526815743277</v>
      </c>
      <c r="S5372">
        <f t="shared" si="762"/>
        <v>144072.04858719866</v>
      </c>
      <c r="T5372">
        <f t="shared" si="754"/>
        <v>53.699999999997885</v>
      </c>
      <c r="U5372" s="1">
        <f>Q5372/MainSheet!$C$22</f>
        <v>1</v>
      </c>
    </row>
    <row r="5373" spans="7:21">
      <c r="G5373">
        <f t="shared" si="757"/>
        <v>53.709999999997883</v>
      </c>
      <c r="H5373">
        <f t="shared" si="758"/>
        <v>198000</v>
      </c>
      <c r="I5373" s="2">
        <f>MIN(MainSheet!$C$10/MainSheet!$C$9,MainSheet!$K$9*60)</f>
        <v>660</v>
      </c>
      <c r="J5373" s="1">
        <f>IF(G5373&gt;MainSheet!$C$11,IF(J5372&gt;=0.999,1,(G5373-MainSheet!$C$11)*I5373/$B$2/60),0)</f>
        <v>1</v>
      </c>
      <c r="K5373" s="1">
        <f>IF(G5373&gt;MainSheet!$C$11+$B$6,IF(K5372&gt;=0.999,1,(G5373-MainSheet!$C$11-$B$6)*I5373/$C$2/60),0)</f>
        <v>1</v>
      </c>
      <c r="L5373" s="1">
        <f>IF(G5373&gt;MainSheet!$C$11+$B$6+$C$6,IF(L5372&gt;=0.999,1,(G5373-MainSheet!$C$11-$B$6-$C$6)*I5373/$D$2/60),0)</f>
        <v>1</v>
      </c>
      <c r="M5373">
        <f t="shared" si="759"/>
        <v>1</v>
      </c>
      <c r="N5373" s="2">
        <f t="shared" si="760"/>
        <v>3721.0526315789471</v>
      </c>
      <c r="O5373">
        <f t="shared" si="756"/>
        <v>977.02127659574455</v>
      </c>
      <c r="P5373">
        <f t="shared" si="755"/>
        <v>192000</v>
      </c>
      <c r="Q5373" s="2">
        <f t="shared" si="761"/>
        <v>196698.0739081747</v>
      </c>
      <c r="R5373">
        <f>Q5373/MainSheet!$C$8*(G5373-G5372)+R5372</f>
        <v>8928.7839280651624</v>
      </c>
      <c r="S5373">
        <f t="shared" si="762"/>
        <v>144104.83159951668</v>
      </c>
      <c r="T5373">
        <f t="shared" si="754"/>
        <v>53.709999999997883</v>
      </c>
      <c r="U5373" s="1">
        <f>Q5373/MainSheet!$C$22</f>
        <v>1</v>
      </c>
    </row>
    <row r="5374" spans="7:21">
      <c r="G5374">
        <f t="shared" si="757"/>
        <v>53.719999999997881</v>
      </c>
      <c r="H5374">
        <f t="shared" si="758"/>
        <v>198000</v>
      </c>
      <c r="I5374" s="2">
        <f>MIN(MainSheet!$C$10/MainSheet!$C$9,MainSheet!$K$9*60)</f>
        <v>660</v>
      </c>
      <c r="J5374" s="1">
        <f>IF(G5374&gt;MainSheet!$C$11,IF(J5373&gt;=0.999,1,(G5374-MainSheet!$C$11)*I5374/$B$2/60),0)</f>
        <v>1</v>
      </c>
      <c r="K5374" s="1">
        <f>IF(G5374&gt;MainSheet!$C$11+$B$6,IF(K5373&gt;=0.999,1,(G5374-MainSheet!$C$11-$B$6)*I5374/$C$2/60),0)</f>
        <v>1</v>
      </c>
      <c r="L5374" s="1">
        <f>IF(G5374&gt;MainSheet!$C$11+$B$6+$C$6,IF(L5373&gt;=0.999,1,(G5374-MainSheet!$C$11-$B$6-$C$6)*I5374/$D$2/60),0)</f>
        <v>1</v>
      </c>
      <c r="M5374">
        <f t="shared" si="759"/>
        <v>1</v>
      </c>
      <c r="N5374" s="2">
        <f t="shared" si="760"/>
        <v>3721.0526315789471</v>
      </c>
      <c r="O5374">
        <f t="shared" si="756"/>
        <v>977.02127659574455</v>
      </c>
      <c r="P5374">
        <f t="shared" si="755"/>
        <v>192000</v>
      </c>
      <c r="Q5374" s="2">
        <f t="shared" si="761"/>
        <v>196698.0739081747</v>
      </c>
      <c r="R5374">
        <f>Q5374/MainSheet!$C$8*(G5374-G5373)+R5373</f>
        <v>8930.8151745559971</v>
      </c>
      <c r="S5374">
        <f t="shared" si="762"/>
        <v>144137.6146118347</v>
      </c>
      <c r="T5374">
        <f t="shared" si="754"/>
        <v>53.719999999997881</v>
      </c>
      <c r="U5374" s="1">
        <f>Q5374/MainSheet!$C$22</f>
        <v>1</v>
      </c>
    </row>
    <row r="5375" spans="7:21">
      <c r="G5375">
        <f t="shared" si="757"/>
        <v>53.729999999997879</v>
      </c>
      <c r="H5375">
        <f t="shared" si="758"/>
        <v>198000</v>
      </c>
      <c r="I5375" s="2">
        <f>MIN(MainSheet!$C$10/MainSheet!$C$9,MainSheet!$K$9*60)</f>
        <v>660</v>
      </c>
      <c r="J5375" s="1">
        <f>IF(G5375&gt;MainSheet!$C$11,IF(J5374&gt;=0.999,1,(G5375-MainSheet!$C$11)*I5375/$B$2/60),0)</f>
        <v>1</v>
      </c>
      <c r="K5375" s="1">
        <f>IF(G5375&gt;MainSheet!$C$11+$B$6,IF(K5374&gt;=0.999,1,(G5375-MainSheet!$C$11-$B$6)*I5375/$C$2/60),0)</f>
        <v>1</v>
      </c>
      <c r="L5375" s="1">
        <f>IF(G5375&gt;MainSheet!$C$11+$B$6+$C$6,IF(L5374&gt;=0.999,1,(G5375-MainSheet!$C$11-$B$6-$C$6)*I5375/$D$2/60),0)</f>
        <v>1</v>
      </c>
      <c r="M5375">
        <f t="shared" si="759"/>
        <v>1</v>
      </c>
      <c r="N5375" s="2">
        <f t="shared" si="760"/>
        <v>3721.0526315789471</v>
      </c>
      <c r="O5375">
        <f t="shared" si="756"/>
        <v>977.02127659574455</v>
      </c>
      <c r="P5375">
        <f t="shared" si="755"/>
        <v>192000</v>
      </c>
      <c r="Q5375" s="2">
        <f t="shared" si="761"/>
        <v>196698.0739081747</v>
      </c>
      <c r="R5375">
        <f>Q5375/MainSheet!$C$8*(G5375-G5374)+R5374</f>
        <v>8932.8464210468319</v>
      </c>
      <c r="S5375">
        <f t="shared" si="762"/>
        <v>144170.39762415271</v>
      </c>
      <c r="T5375">
        <f t="shared" si="754"/>
        <v>53.729999999997879</v>
      </c>
      <c r="U5375" s="1">
        <f>Q5375/MainSheet!$C$22</f>
        <v>1</v>
      </c>
    </row>
    <row r="5376" spans="7:21">
      <c r="G5376">
        <f t="shared" si="757"/>
        <v>53.739999999997877</v>
      </c>
      <c r="H5376">
        <f t="shared" si="758"/>
        <v>198000</v>
      </c>
      <c r="I5376" s="2">
        <f>MIN(MainSheet!$C$10/MainSheet!$C$9,MainSheet!$K$9*60)</f>
        <v>660</v>
      </c>
      <c r="J5376" s="1">
        <f>IF(G5376&gt;MainSheet!$C$11,IF(J5375&gt;=0.999,1,(G5376-MainSheet!$C$11)*I5376/$B$2/60),0)</f>
        <v>1</v>
      </c>
      <c r="K5376" s="1">
        <f>IF(G5376&gt;MainSheet!$C$11+$B$6,IF(K5375&gt;=0.999,1,(G5376-MainSheet!$C$11-$B$6)*I5376/$C$2/60),0)</f>
        <v>1</v>
      </c>
      <c r="L5376" s="1">
        <f>IF(G5376&gt;MainSheet!$C$11+$B$6+$C$6,IF(L5375&gt;=0.999,1,(G5376-MainSheet!$C$11-$B$6-$C$6)*I5376/$D$2/60),0)</f>
        <v>1</v>
      </c>
      <c r="M5376">
        <f t="shared" si="759"/>
        <v>1</v>
      </c>
      <c r="N5376" s="2">
        <f t="shared" si="760"/>
        <v>3721.0526315789471</v>
      </c>
      <c r="O5376">
        <f t="shared" si="756"/>
        <v>977.02127659574455</v>
      </c>
      <c r="P5376">
        <f t="shared" si="755"/>
        <v>192000</v>
      </c>
      <c r="Q5376" s="2">
        <f t="shared" si="761"/>
        <v>196698.0739081747</v>
      </c>
      <c r="R5376">
        <f>Q5376/MainSheet!$C$8*(G5376-G5375)+R5375</f>
        <v>8934.8776675376666</v>
      </c>
      <c r="S5376">
        <f t="shared" si="762"/>
        <v>144203.18063647073</v>
      </c>
      <c r="T5376">
        <f t="shared" si="754"/>
        <v>53.739999999997877</v>
      </c>
      <c r="U5376" s="1">
        <f>Q5376/MainSheet!$C$22</f>
        <v>1</v>
      </c>
    </row>
    <row r="5377" spans="7:21">
      <c r="G5377">
        <f t="shared" si="757"/>
        <v>53.749999999997875</v>
      </c>
      <c r="H5377">
        <f t="shared" si="758"/>
        <v>198000</v>
      </c>
      <c r="I5377" s="2">
        <f>MIN(MainSheet!$C$10/MainSheet!$C$9,MainSheet!$K$9*60)</f>
        <v>660</v>
      </c>
      <c r="J5377" s="1">
        <f>IF(G5377&gt;MainSheet!$C$11,IF(J5376&gt;=0.999,1,(G5377-MainSheet!$C$11)*I5377/$B$2/60),0)</f>
        <v>1</v>
      </c>
      <c r="K5377" s="1">
        <f>IF(G5377&gt;MainSheet!$C$11+$B$6,IF(K5376&gt;=0.999,1,(G5377-MainSheet!$C$11-$B$6)*I5377/$C$2/60),0)</f>
        <v>1</v>
      </c>
      <c r="L5377" s="1">
        <f>IF(G5377&gt;MainSheet!$C$11+$B$6+$C$6,IF(L5376&gt;=0.999,1,(G5377-MainSheet!$C$11-$B$6-$C$6)*I5377/$D$2/60),0)</f>
        <v>1</v>
      </c>
      <c r="M5377">
        <f t="shared" si="759"/>
        <v>1</v>
      </c>
      <c r="N5377" s="2">
        <f t="shared" si="760"/>
        <v>3721.0526315789471</v>
      </c>
      <c r="O5377">
        <f t="shared" si="756"/>
        <v>977.02127659574455</v>
      </c>
      <c r="P5377">
        <f t="shared" si="755"/>
        <v>192000</v>
      </c>
      <c r="Q5377" s="2">
        <f t="shared" si="761"/>
        <v>196698.0739081747</v>
      </c>
      <c r="R5377">
        <f>Q5377/MainSheet!$C$8*(G5377-G5376)+R5376</f>
        <v>8936.9089140285014</v>
      </c>
      <c r="S5377">
        <f t="shared" si="762"/>
        <v>144235.96364878875</v>
      </c>
      <c r="T5377">
        <f t="shared" si="754"/>
        <v>53.749999999997875</v>
      </c>
      <c r="U5377" s="1">
        <f>Q5377/MainSheet!$C$22</f>
        <v>1</v>
      </c>
    </row>
    <row r="5378" spans="7:21">
      <c r="G5378">
        <f t="shared" si="757"/>
        <v>53.759999999997873</v>
      </c>
      <c r="H5378">
        <f t="shared" si="758"/>
        <v>198000</v>
      </c>
      <c r="I5378" s="2">
        <f>MIN(MainSheet!$C$10/MainSheet!$C$9,MainSheet!$K$9*60)</f>
        <v>660</v>
      </c>
      <c r="J5378" s="1">
        <f>IF(G5378&gt;MainSheet!$C$11,IF(J5377&gt;=0.999,1,(G5378-MainSheet!$C$11)*I5378/$B$2/60),0)</f>
        <v>1</v>
      </c>
      <c r="K5378" s="1">
        <f>IF(G5378&gt;MainSheet!$C$11+$B$6,IF(K5377&gt;=0.999,1,(G5378-MainSheet!$C$11-$B$6)*I5378/$C$2/60),0)</f>
        <v>1</v>
      </c>
      <c r="L5378" s="1">
        <f>IF(G5378&gt;MainSheet!$C$11+$B$6+$C$6,IF(L5377&gt;=0.999,1,(G5378-MainSheet!$C$11-$B$6-$C$6)*I5378/$D$2/60),0)</f>
        <v>1</v>
      </c>
      <c r="M5378">
        <f t="shared" si="759"/>
        <v>1</v>
      </c>
      <c r="N5378" s="2">
        <f t="shared" si="760"/>
        <v>3721.0526315789471</v>
      </c>
      <c r="O5378">
        <f t="shared" si="756"/>
        <v>977.02127659574455</v>
      </c>
      <c r="P5378">
        <f t="shared" si="755"/>
        <v>192000</v>
      </c>
      <c r="Q5378" s="2">
        <f t="shared" si="761"/>
        <v>196698.0739081747</v>
      </c>
      <c r="R5378">
        <f>Q5378/MainSheet!$C$8*(G5378-G5377)+R5377</f>
        <v>8938.9401605193361</v>
      </c>
      <c r="S5378">
        <f t="shared" si="762"/>
        <v>144268.74666110676</v>
      </c>
      <c r="T5378">
        <f t="shared" si="754"/>
        <v>53.759999999997873</v>
      </c>
      <c r="U5378" s="1">
        <f>Q5378/MainSheet!$C$22</f>
        <v>1</v>
      </c>
    </row>
    <row r="5379" spans="7:21">
      <c r="G5379">
        <f t="shared" si="757"/>
        <v>53.769999999997871</v>
      </c>
      <c r="H5379">
        <f t="shared" si="758"/>
        <v>198000</v>
      </c>
      <c r="I5379" s="2">
        <f>MIN(MainSheet!$C$10/MainSheet!$C$9,MainSheet!$K$9*60)</f>
        <v>660</v>
      </c>
      <c r="J5379" s="1">
        <f>IF(G5379&gt;MainSheet!$C$11,IF(J5378&gt;=0.999,1,(G5379-MainSheet!$C$11)*I5379/$B$2/60),0)</f>
        <v>1</v>
      </c>
      <c r="K5379" s="1">
        <f>IF(G5379&gt;MainSheet!$C$11+$B$6,IF(K5378&gt;=0.999,1,(G5379-MainSheet!$C$11-$B$6)*I5379/$C$2/60),0)</f>
        <v>1</v>
      </c>
      <c r="L5379" s="1">
        <f>IF(G5379&gt;MainSheet!$C$11+$B$6+$C$6,IF(L5378&gt;=0.999,1,(G5379-MainSheet!$C$11-$B$6-$C$6)*I5379/$D$2/60),0)</f>
        <v>1</v>
      </c>
      <c r="M5379">
        <f t="shared" si="759"/>
        <v>1</v>
      </c>
      <c r="N5379" s="2">
        <f t="shared" si="760"/>
        <v>3721.0526315789471</v>
      </c>
      <c r="O5379">
        <f t="shared" si="756"/>
        <v>977.02127659574455</v>
      </c>
      <c r="P5379">
        <f t="shared" si="755"/>
        <v>192000</v>
      </c>
      <c r="Q5379" s="2">
        <f t="shared" si="761"/>
        <v>196698.0739081747</v>
      </c>
      <c r="R5379">
        <f>Q5379/MainSheet!$C$8*(G5379-G5378)+R5378</f>
        <v>8940.9714070101709</v>
      </c>
      <c r="S5379">
        <f t="shared" si="762"/>
        <v>144301.52967342478</v>
      </c>
      <c r="T5379">
        <f t="shared" ref="T5379:T5442" si="763">G5379</f>
        <v>53.769999999997871</v>
      </c>
      <c r="U5379" s="1">
        <f>Q5379/MainSheet!$C$22</f>
        <v>1</v>
      </c>
    </row>
    <row r="5380" spans="7:21">
      <c r="G5380">
        <f t="shared" si="757"/>
        <v>53.77999999999787</v>
      </c>
      <c r="H5380">
        <f t="shared" si="758"/>
        <v>198000</v>
      </c>
      <c r="I5380" s="2">
        <f>MIN(MainSheet!$C$10/MainSheet!$C$9,MainSheet!$K$9*60)</f>
        <v>660</v>
      </c>
      <c r="J5380" s="1">
        <f>IF(G5380&gt;MainSheet!$C$11,IF(J5379&gt;=0.999,1,(G5380-MainSheet!$C$11)*I5380/$B$2/60),0)</f>
        <v>1</v>
      </c>
      <c r="K5380" s="1">
        <f>IF(G5380&gt;MainSheet!$C$11+$B$6,IF(K5379&gt;=0.999,1,(G5380-MainSheet!$C$11-$B$6)*I5380/$C$2/60),0)</f>
        <v>1</v>
      </c>
      <c r="L5380" s="1">
        <f>IF(G5380&gt;MainSheet!$C$11+$B$6+$C$6,IF(L5379&gt;=0.999,1,(G5380-MainSheet!$C$11-$B$6-$C$6)*I5380/$D$2/60),0)</f>
        <v>1</v>
      </c>
      <c r="M5380">
        <f t="shared" si="759"/>
        <v>1</v>
      </c>
      <c r="N5380" s="2">
        <f t="shared" si="760"/>
        <v>3721.0526315789471</v>
      </c>
      <c r="O5380">
        <f t="shared" si="756"/>
        <v>977.02127659574455</v>
      </c>
      <c r="P5380">
        <f t="shared" ref="P5380:P5443" si="764">IF(IF(N5380+O5380&gt;H5380,H5380-O5380-N5380,IF(L5380&gt;0,((1-L5380)*D$3+D$4*(L5380)),0))+O5380+N5380&gt;H5380,H5380-N5380-O5380,IF(N5380+O5380&gt;H5380,H5380-O5380-N5380,IF(L5380&gt;0,((1-L5380)*D$3+D$4*(L5380)),0)))</f>
        <v>192000</v>
      </c>
      <c r="Q5380" s="2">
        <f t="shared" si="761"/>
        <v>196698.0739081747</v>
      </c>
      <c r="R5380">
        <f>Q5380/MainSheet!$C$8*(G5380-G5379)+R5379</f>
        <v>8943.0026535010056</v>
      </c>
      <c r="S5380">
        <f t="shared" si="762"/>
        <v>144334.3126857428</v>
      </c>
      <c r="T5380">
        <f t="shared" si="763"/>
        <v>53.77999999999787</v>
      </c>
      <c r="U5380" s="1">
        <f>Q5380/MainSheet!$C$22</f>
        <v>1</v>
      </c>
    </row>
    <row r="5381" spans="7:21">
      <c r="G5381">
        <f t="shared" si="757"/>
        <v>53.789999999997868</v>
      </c>
      <c r="H5381">
        <f t="shared" si="758"/>
        <v>198000</v>
      </c>
      <c r="I5381" s="2">
        <f>MIN(MainSheet!$C$10/MainSheet!$C$9,MainSheet!$K$9*60)</f>
        <v>660</v>
      </c>
      <c r="J5381" s="1">
        <f>IF(G5381&gt;MainSheet!$C$11,IF(J5380&gt;=0.999,1,(G5381-MainSheet!$C$11)*I5381/$B$2/60),0)</f>
        <v>1</v>
      </c>
      <c r="K5381" s="1">
        <f>IF(G5381&gt;MainSheet!$C$11+$B$6,IF(K5380&gt;=0.999,1,(G5381-MainSheet!$C$11-$B$6)*I5381/$C$2/60),0)</f>
        <v>1</v>
      </c>
      <c r="L5381" s="1">
        <f>IF(G5381&gt;MainSheet!$C$11+$B$6+$C$6,IF(L5380&gt;=0.999,1,(G5381-MainSheet!$C$11-$B$6-$C$6)*I5381/$D$2/60),0)</f>
        <v>1</v>
      </c>
      <c r="M5381">
        <f t="shared" si="759"/>
        <v>1</v>
      </c>
      <c r="N5381" s="2">
        <f t="shared" si="760"/>
        <v>3721.0526315789471</v>
      </c>
      <c r="O5381">
        <f t="shared" ref="O5381:O5444" si="765">IF(K5381&gt;=0.01,((1-K5381)*C$3+C$4*(K5381)),0)</f>
        <v>977.02127659574455</v>
      </c>
      <c r="P5381">
        <f t="shared" si="764"/>
        <v>192000</v>
      </c>
      <c r="Q5381" s="2">
        <f t="shared" si="761"/>
        <v>196698.0739081747</v>
      </c>
      <c r="R5381">
        <f>Q5381/MainSheet!$C$8*(G5381-G5380)+R5380</f>
        <v>8945.0338999918404</v>
      </c>
      <c r="S5381">
        <f t="shared" si="762"/>
        <v>144367.09569806082</v>
      </c>
      <c r="T5381">
        <f t="shared" si="763"/>
        <v>53.789999999997868</v>
      </c>
      <c r="U5381" s="1">
        <f>Q5381/MainSheet!$C$22</f>
        <v>1</v>
      </c>
    </row>
    <row r="5382" spans="7:21">
      <c r="G5382">
        <f t="shared" si="757"/>
        <v>53.799999999997866</v>
      </c>
      <c r="H5382">
        <f t="shared" si="758"/>
        <v>198000</v>
      </c>
      <c r="I5382" s="2">
        <f>MIN(MainSheet!$C$10/MainSheet!$C$9,MainSheet!$K$9*60)</f>
        <v>660</v>
      </c>
      <c r="J5382" s="1">
        <f>IF(G5382&gt;MainSheet!$C$11,IF(J5381&gt;=0.999,1,(G5382-MainSheet!$C$11)*I5382/$B$2/60),0)</f>
        <v>1</v>
      </c>
      <c r="K5382" s="1">
        <f>IF(G5382&gt;MainSheet!$C$11+$B$6,IF(K5381&gt;=0.999,1,(G5382-MainSheet!$C$11-$B$6)*I5382/$C$2/60),0)</f>
        <v>1</v>
      </c>
      <c r="L5382" s="1">
        <f>IF(G5382&gt;MainSheet!$C$11+$B$6+$C$6,IF(L5381&gt;=0.999,1,(G5382-MainSheet!$C$11-$B$6-$C$6)*I5382/$D$2/60),0)</f>
        <v>1</v>
      </c>
      <c r="M5382">
        <f t="shared" si="759"/>
        <v>1</v>
      </c>
      <c r="N5382" s="2">
        <f t="shared" si="760"/>
        <v>3721.0526315789471</v>
      </c>
      <c r="O5382">
        <f t="shared" si="765"/>
        <v>977.02127659574455</v>
      </c>
      <c r="P5382">
        <f t="shared" si="764"/>
        <v>192000</v>
      </c>
      <c r="Q5382" s="2">
        <f t="shared" si="761"/>
        <v>196698.0739081747</v>
      </c>
      <c r="R5382">
        <f>Q5382/MainSheet!$C$8*(G5382-G5381)+R5381</f>
        <v>8947.0651464826751</v>
      </c>
      <c r="S5382">
        <f t="shared" si="762"/>
        <v>144399.87871037883</v>
      </c>
      <c r="T5382">
        <f t="shared" si="763"/>
        <v>53.799999999997866</v>
      </c>
      <c r="U5382" s="1">
        <f>Q5382/MainSheet!$C$22</f>
        <v>1</v>
      </c>
    </row>
    <row r="5383" spans="7:21">
      <c r="G5383">
        <f t="shared" si="757"/>
        <v>53.809999999997864</v>
      </c>
      <c r="H5383">
        <f t="shared" si="758"/>
        <v>198000</v>
      </c>
      <c r="I5383" s="2">
        <f>MIN(MainSheet!$C$10/MainSheet!$C$9,MainSheet!$K$9*60)</f>
        <v>660</v>
      </c>
      <c r="J5383" s="1">
        <f>IF(G5383&gt;MainSheet!$C$11,IF(J5382&gt;=0.999,1,(G5383-MainSheet!$C$11)*I5383/$B$2/60),0)</f>
        <v>1</v>
      </c>
      <c r="K5383" s="1">
        <f>IF(G5383&gt;MainSheet!$C$11+$B$6,IF(K5382&gt;=0.999,1,(G5383-MainSheet!$C$11-$B$6)*I5383/$C$2/60),0)</f>
        <v>1</v>
      </c>
      <c r="L5383" s="1">
        <f>IF(G5383&gt;MainSheet!$C$11+$B$6+$C$6,IF(L5382&gt;=0.999,1,(G5383-MainSheet!$C$11-$B$6-$C$6)*I5383/$D$2/60),0)</f>
        <v>1</v>
      </c>
      <c r="M5383">
        <f t="shared" si="759"/>
        <v>1</v>
      </c>
      <c r="N5383" s="2">
        <f t="shared" si="760"/>
        <v>3721.0526315789471</v>
      </c>
      <c r="O5383">
        <f t="shared" si="765"/>
        <v>977.02127659574455</v>
      </c>
      <c r="P5383">
        <f t="shared" si="764"/>
        <v>192000</v>
      </c>
      <c r="Q5383" s="2">
        <f t="shared" si="761"/>
        <v>196698.0739081747</v>
      </c>
      <c r="R5383">
        <f>Q5383/MainSheet!$C$8*(G5383-G5382)+R5382</f>
        <v>8949.0963929735099</v>
      </c>
      <c r="S5383">
        <f t="shared" si="762"/>
        <v>144432.66172269685</v>
      </c>
      <c r="T5383">
        <f t="shared" si="763"/>
        <v>53.809999999997864</v>
      </c>
      <c r="U5383" s="1">
        <f>Q5383/MainSheet!$C$22</f>
        <v>1</v>
      </c>
    </row>
    <row r="5384" spans="7:21">
      <c r="G5384">
        <f t="shared" si="757"/>
        <v>53.819999999997862</v>
      </c>
      <c r="H5384">
        <f t="shared" si="758"/>
        <v>198000</v>
      </c>
      <c r="I5384" s="2">
        <f>MIN(MainSheet!$C$10/MainSheet!$C$9,MainSheet!$K$9*60)</f>
        <v>660</v>
      </c>
      <c r="J5384" s="1">
        <f>IF(G5384&gt;MainSheet!$C$11,IF(J5383&gt;=0.999,1,(G5384-MainSheet!$C$11)*I5384/$B$2/60),0)</f>
        <v>1</v>
      </c>
      <c r="K5384" s="1">
        <f>IF(G5384&gt;MainSheet!$C$11+$B$6,IF(K5383&gt;=0.999,1,(G5384-MainSheet!$C$11-$B$6)*I5384/$C$2/60),0)</f>
        <v>1</v>
      </c>
      <c r="L5384" s="1">
        <f>IF(G5384&gt;MainSheet!$C$11+$B$6+$C$6,IF(L5383&gt;=0.999,1,(G5384-MainSheet!$C$11-$B$6-$C$6)*I5384/$D$2/60),0)</f>
        <v>1</v>
      </c>
      <c r="M5384">
        <f t="shared" si="759"/>
        <v>1</v>
      </c>
      <c r="N5384" s="2">
        <f t="shared" si="760"/>
        <v>3721.0526315789471</v>
      </c>
      <c r="O5384">
        <f t="shared" si="765"/>
        <v>977.02127659574455</v>
      </c>
      <c r="P5384">
        <f t="shared" si="764"/>
        <v>192000</v>
      </c>
      <c r="Q5384" s="2">
        <f t="shared" si="761"/>
        <v>196698.0739081747</v>
      </c>
      <c r="R5384">
        <f>Q5384/MainSheet!$C$8*(G5384-G5383)+R5383</f>
        <v>8951.1276394643446</v>
      </c>
      <c r="S5384">
        <f t="shared" si="762"/>
        <v>144465.44473501487</v>
      </c>
      <c r="T5384">
        <f t="shared" si="763"/>
        <v>53.819999999997862</v>
      </c>
      <c r="U5384" s="1">
        <f>Q5384/MainSheet!$C$22</f>
        <v>1</v>
      </c>
    </row>
    <row r="5385" spans="7:21">
      <c r="G5385">
        <f t="shared" ref="G5385:G5448" si="766">G5384+$F$2</f>
        <v>53.82999999999786</v>
      </c>
      <c r="H5385">
        <f t="shared" ref="H5385:H5448" si="767">H5384</f>
        <v>198000</v>
      </c>
      <c r="I5385" s="2">
        <f>MIN(MainSheet!$C$10/MainSheet!$C$9,MainSheet!$K$9*60)</f>
        <v>660</v>
      </c>
      <c r="J5385" s="1">
        <f>IF(G5385&gt;MainSheet!$C$11,IF(J5384&gt;=0.999,1,(G5385-MainSheet!$C$11)*I5385/$B$2/60),0)</f>
        <v>1</v>
      </c>
      <c r="K5385" s="1">
        <f>IF(G5385&gt;MainSheet!$C$11+$B$6,IF(K5384&gt;=0.999,1,(G5385-MainSheet!$C$11-$B$6)*I5385/$C$2/60),0)</f>
        <v>1</v>
      </c>
      <c r="L5385" s="1">
        <f>IF(G5385&gt;MainSheet!$C$11+$B$6+$C$6,IF(L5384&gt;=0.999,1,(G5385-MainSheet!$C$11-$B$6-$C$6)*I5385/$D$2/60),0)</f>
        <v>1</v>
      </c>
      <c r="M5385">
        <f t="shared" ref="M5385:M5448" si="768">(J5385*$B$2+K5385*$C$2+L5385*$D$2)/SUM($B$2:$D$2)</f>
        <v>1</v>
      </c>
      <c r="N5385" s="2">
        <f t="shared" ref="N5385:N5448" si="769">IF(J5385&gt;=0.01,((1-J5385)*B$3+B$4*(J5385)),0)</f>
        <v>3721.0526315789471</v>
      </c>
      <c r="O5385">
        <f t="shared" si="765"/>
        <v>977.02127659574455</v>
      </c>
      <c r="P5385">
        <f t="shared" si="764"/>
        <v>192000</v>
      </c>
      <c r="Q5385" s="2">
        <f t="shared" ref="Q5385:Q5448" si="770">SUM(N5385:P5385)</f>
        <v>196698.0739081747</v>
      </c>
      <c r="R5385">
        <f>Q5385/MainSheet!$C$8*(G5385-G5384)+R5384</f>
        <v>8953.1588859551794</v>
      </c>
      <c r="S5385">
        <f t="shared" ref="S5385:S5448" si="771">Q5385*$F$2/60+S5384</f>
        <v>144498.22774733289</v>
      </c>
      <c r="T5385">
        <f t="shared" si="763"/>
        <v>53.82999999999786</v>
      </c>
      <c r="U5385" s="1">
        <f>Q5385/MainSheet!$C$22</f>
        <v>1</v>
      </c>
    </row>
    <row r="5386" spans="7:21">
      <c r="G5386">
        <f t="shared" si="766"/>
        <v>53.839999999997858</v>
      </c>
      <c r="H5386">
        <f t="shared" si="767"/>
        <v>198000</v>
      </c>
      <c r="I5386" s="2">
        <f>MIN(MainSheet!$C$10/MainSheet!$C$9,MainSheet!$K$9*60)</f>
        <v>660</v>
      </c>
      <c r="J5386" s="1">
        <f>IF(G5386&gt;MainSheet!$C$11,IF(J5385&gt;=0.999,1,(G5386-MainSheet!$C$11)*I5386/$B$2/60),0)</f>
        <v>1</v>
      </c>
      <c r="K5386" s="1">
        <f>IF(G5386&gt;MainSheet!$C$11+$B$6,IF(K5385&gt;=0.999,1,(G5386-MainSheet!$C$11-$B$6)*I5386/$C$2/60),0)</f>
        <v>1</v>
      </c>
      <c r="L5386" s="1">
        <f>IF(G5386&gt;MainSheet!$C$11+$B$6+$C$6,IF(L5385&gt;=0.999,1,(G5386-MainSheet!$C$11-$B$6-$C$6)*I5386/$D$2/60),0)</f>
        <v>1</v>
      </c>
      <c r="M5386">
        <f t="shared" si="768"/>
        <v>1</v>
      </c>
      <c r="N5386" s="2">
        <f t="shared" si="769"/>
        <v>3721.0526315789471</v>
      </c>
      <c r="O5386">
        <f t="shared" si="765"/>
        <v>977.02127659574455</v>
      </c>
      <c r="P5386">
        <f t="shared" si="764"/>
        <v>192000</v>
      </c>
      <c r="Q5386" s="2">
        <f t="shared" si="770"/>
        <v>196698.0739081747</v>
      </c>
      <c r="R5386">
        <f>Q5386/MainSheet!$C$8*(G5386-G5385)+R5385</f>
        <v>8955.1901324460141</v>
      </c>
      <c r="S5386">
        <f t="shared" si="771"/>
        <v>144531.0107596509</v>
      </c>
      <c r="T5386">
        <f t="shared" si="763"/>
        <v>53.839999999997858</v>
      </c>
      <c r="U5386" s="1">
        <f>Q5386/MainSheet!$C$22</f>
        <v>1</v>
      </c>
    </row>
    <row r="5387" spans="7:21">
      <c r="G5387">
        <f t="shared" si="766"/>
        <v>53.849999999997856</v>
      </c>
      <c r="H5387">
        <f t="shared" si="767"/>
        <v>198000</v>
      </c>
      <c r="I5387" s="2">
        <f>MIN(MainSheet!$C$10/MainSheet!$C$9,MainSheet!$K$9*60)</f>
        <v>660</v>
      </c>
      <c r="J5387" s="1">
        <f>IF(G5387&gt;MainSheet!$C$11,IF(J5386&gt;=0.999,1,(G5387-MainSheet!$C$11)*I5387/$B$2/60),0)</f>
        <v>1</v>
      </c>
      <c r="K5387" s="1">
        <f>IF(G5387&gt;MainSheet!$C$11+$B$6,IF(K5386&gt;=0.999,1,(G5387-MainSheet!$C$11-$B$6)*I5387/$C$2/60),0)</f>
        <v>1</v>
      </c>
      <c r="L5387" s="1">
        <f>IF(G5387&gt;MainSheet!$C$11+$B$6+$C$6,IF(L5386&gt;=0.999,1,(G5387-MainSheet!$C$11-$B$6-$C$6)*I5387/$D$2/60),0)</f>
        <v>1</v>
      </c>
      <c r="M5387">
        <f t="shared" si="768"/>
        <v>1</v>
      </c>
      <c r="N5387" s="2">
        <f t="shared" si="769"/>
        <v>3721.0526315789471</v>
      </c>
      <c r="O5387">
        <f t="shared" si="765"/>
        <v>977.02127659574455</v>
      </c>
      <c r="P5387">
        <f t="shared" si="764"/>
        <v>192000</v>
      </c>
      <c r="Q5387" s="2">
        <f t="shared" si="770"/>
        <v>196698.0739081747</v>
      </c>
      <c r="R5387">
        <f>Q5387/MainSheet!$C$8*(G5387-G5386)+R5386</f>
        <v>8957.2213789368489</v>
      </c>
      <c r="S5387">
        <f t="shared" si="771"/>
        <v>144563.79377196892</v>
      </c>
      <c r="T5387">
        <f t="shared" si="763"/>
        <v>53.849999999997856</v>
      </c>
      <c r="U5387" s="1">
        <f>Q5387/MainSheet!$C$22</f>
        <v>1</v>
      </c>
    </row>
    <row r="5388" spans="7:21">
      <c r="G5388">
        <f t="shared" si="766"/>
        <v>53.859999999997854</v>
      </c>
      <c r="H5388">
        <f t="shared" si="767"/>
        <v>198000</v>
      </c>
      <c r="I5388" s="2">
        <f>MIN(MainSheet!$C$10/MainSheet!$C$9,MainSheet!$K$9*60)</f>
        <v>660</v>
      </c>
      <c r="J5388" s="1">
        <f>IF(G5388&gt;MainSheet!$C$11,IF(J5387&gt;=0.999,1,(G5388-MainSheet!$C$11)*I5388/$B$2/60),0)</f>
        <v>1</v>
      </c>
      <c r="K5388" s="1">
        <f>IF(G5388&gt;MainSheet!$C$11+$B$6,IF(K5387&gt;=0.999,1,(G5388-MainSheet!$C$11-$B$6)*I5388/$C$2/60),0)</f>
        <v>1</v>
      </c>
      <c r="L5388" s="1">
        <f>IF(G5388&gt;MainSheet!$C$11+$B$6+$C$6,IF(L5387&gt;=0.999,1,(G5388-MainSheet!$C$11-$B$6-$C$6)*I5388/$D$2/60),0)</f>
        <v>1</v>
      </c>
      <c r="M5388">
        <f t="shared" si="768"/>
        <v>1</v>
      </c>
      <c r="N5388" s="2">
        <f t="shared" si="769"/>
        <v>3721.0526315789471</v>
      </c>
      <c r="O5388">
        <f t="shared" si="765"/>
        <v>977.02127659574455</v>
      </c>
      <c r="P5388">
        <f t="shared" si="764"/>
        <v>192000</v>
      </c>
      <c r="Q5388" s="2">
        <f t="shared" si="770"/>
        <v>196698.0739081747</v>
      </c>
      <c r="R5388">
        <f>Q5388/MainSheet!$C$8*(G5388-G5387)+R5387</f>
        <v>8959.2526254276836</v>
      </c>
      <c r="S5388">
        <f t="shared" si="771"/>
        <v>144596.57678428694</v>
      </c>
      <c r="T5388">
        <f t="shared" si="763"/>
        <v>53.859999999997854</v>
      </c>
      <c r="U5388" s="1">
        <f>Q5388/MainSheet!$C$22</f>
        <v>1</v>
      </c>
    </row>
    <row r="5389" spans="7:21">
      <c r="G5389">
        <f t="shared" si="766"/>
        <v>53.869999999997852</v>
      </c>
      <c r="H5389">
        <f t="shared" si="767"/>
        <v>198000</v>
      </c>
      <c r="I5389" s="2">
        <f>MIN(MainSheet!$C$10/MainSheet!$C$9,MainSheet!$K$9*60)</f>
        <v>660</v>
      </c>
      <c r="J5389" s="1">
        <f>IF(G5389&gt;MainSheet!$C$11,IF(J5388&gt;=0.999,1,(G5389-MainSheet!$C$11)*I5389/$B$2/60),0)</f>
        <v>1</v>
      </c>
      <c r="K5389" s="1">
        <f>IF(G5389&gt;MainSheet!$C$11+$B$6,IF(K5388&gt;=0.999,1,(G5389-MainSheet!$C$11-$B$6)*I5389/$C$2/60),0)</f>
        <v>1</v>
      </c>
      <c r="L5389" s="1">
        <f>IF(G5389&gt;MainSheet!$C$11+$B$6+$C$6,IF(L5388&gt;=0.999,1,(G5389-MainSheet!$C$11-$B$6-$C$6)*I5389/$D$2/60),0)</f>
        <v>1</v>
      </c>
      <c r="M5389">
        <f t="shared" si="768"/>
        <v>1</v>
      </c>
      <c r="N5389" s="2">
        <f t="shared" si="769"/>
        <v>3721.0526315789471</v>
      </c>
      <c r="O5389">
        <f t="shared" si="765"/>
        <v>977.02127659574455</v>
      </c>
      <c r="P5389">
        <f t="shared" si="764"/>
        <v>192000</v>
      </c>
      <c r="Q5389" s="2">
        <f t="shared" si="770"/>
        <v>196698.0739081747</v>
      </c>
      <c r="R5389">
        <f>Q5389/MainSheet!$C$8*(G5389-G5388)+R5388</f>
        <v>8961.2838719185183</v>
      </c>
      <c r="S5389">
        <f t="shared" si="771"/>
        <v>144629.35979660496</v>
      </c>
      <c r="T5389">
        <f t="shared" si="763"/>
        <v>53.869999999997852</v>
      </c>
      <c r="U5389" s="1">
        <f>Q5389/MainSheet!$C$22</f>
        <v>1</v>
      </c>
    </row>
    <row r="5390" spans="7:21">
      <c r="G5390">
        <f t="shared" si="766"/>
        <v>53.87999999999785</v>
      </c>
      <c r="H5390">
        <f t="shared" si="767"/>
        <v>198000</v>
      </c>
      <c r="I5390" s="2">
        <f>MIN(MainSheet!$C$10/MainSheet!$C$9,MainSheet!$K$9*60)</f>
        <v>660</v>
      </c>
      <c r="J5390" s="1">
        <f>IF(G5390&gt;MainSheet!$C$11,IF(J5389&gt;=0.999,1,(G5390-MainSheet!$C$11)*I5390/$B$2/60),0)</f>
        <v>1</v>
      </c>
      <c r="K5390" s="1">
        <f>IF(G5390&gt;MainSheet!$C$11+$B$6,IF(K5389&gt;=0.999,1,(G5390-MainSheet!$C$11-$B$6)*I5390/$C$2/60),0)</f>
        <v>1</v>
      </c>
      <c r="L5390" s="1">
        <f>IF(G5390&gt;MainSheet!$C$11+$B$6+$C$6,IF(L5389&gt;=0.999,1,(G5390-MainSheet!$C$11-$B$6-$C$6)*I5390/$D$2/60),0)</f>
        <v>1</v>
      </c>
      <c r="M5390">
        <f t="shared" si="768"/>
        <v>1</v>
      </c>
      <c r="N5390" s="2">
        <f t="shared" si="769"/>
        <v>3721.0526315789471</v>
      </c>
      <c r="O5390">
        <f t="shared" si="765"/>
        <v>977.02127659574455</v>
      </c>
      <c r="P5390">
        <f t="shared" si="764"/>
        <v>192000</v>
      </c>
      <c r="Q5390" s="2">
        <f t="shared" si="770"/>
        <v>196698.0739081747</v>
      </c>
      <c r="R5390">
        <f>Q5390/MainSheet!$C$8*(G5390-G5389)+R5389</f>
        <v>8963.3151184093531</v>
      </c>
      <c r="S5390">
        <f t="shared" si="771"/>
        <v>144662.14280892297</v>
      </c>
      <c r="T5390">
        <f t="shared" si="763"/>
        <v>53.87999999999785</v>
      </c>
      <c r="U5390" s="1">
        <f>Q5390/MainSheet!$C$22</f>
        <v>1</v>
      </c>
    </row>
    <row r="5391" spans="7:21">
      <c r="G5391">
        <f t="shared" si="766"/>
        <v>53.889999999997848</v>
      </c>
      <c r="H5391">
        <f t="shared" si="767"/>
        <v>198000</v>
      </c>
      <c r="I5391" s="2">
        <f>MIN(MainSheet!$C$10/MainSheet!$C$9,MainSheet!$K$9*60)</f>
        <v>660</v>
      </c>
      <c r="J5391" s="1">
        <f>IF(G5391&gt;MainSheet!$C$11,IF(J5390&gt;=0.999,1,(G5391-MainSheet!$C$11)*I5391/$B$2/60),0)</f>
        <v>1</v>
      </c>
      <c r="K5391" s="1">
        <f>IF(G5391&gt;MainSheet!$C$11+$B$6,IF(K5390&gt;=0.999,1,(G5391-MainSheet!$C$11-$B$6)*I5391/$C$2/60),0)</f>
        <v>1</v>
      </c>
      <c r="L5391" s="1">
        <f>IF(G5391&gt;MainSheet!$C$11+$B$6+$C$6,IF(L5390&gt;=0.999,1,(G5391-MainSheet!$C$11-$B$6-$C$6)*I5391/$D$2/60),0)</f>
        <v>1</v>
      </c>
      <c r="M5391">
        <f t="shared" si="768"/>
        <v>1</v>
      </c>
      <c r="N5391" s="2">
        <f t="shared" si="769"/>
        <v>3721.0526315789471</v>
      </c>
      <c r="O5391">
        <f t="shared" si="765"/>
        <v>977.02127659574455</v>
      </c>
      <c r="P5391">
        <f t="shared" si="764"/>
        <v>192000</v>
      </c>
      <c r="Q5391" s="2">
        <f t="shared" si="770"/>
        <v>196698.0739081747</v>
      </c>
      <c r="R5391">
        <f>Q5391/MainSheet!$C$8*(G5391-G5390)+R5390</f>
        <v>8965.3463649001878</v>
      </c>
      <c r="S5391">
        <f t="shared" si="771"/>
        <v>144694.92582124099</v>
      </c>
      <c r="T5391">
        <f t="shared" si="763"/>
        <v>53.889999999997848</v>
      </c>
      <c r="U5391" s="1">
        <f>Q5391/MainSheet!$C$22</f>
        <v>1</v>
      </c>
    </row>
    <row r="5392" spans="7:21">
      <c r="G5392">
        <f t="shared" si="766"/>
        <v>53.899999999997846</v>
      </c>
      <c r="H5392">
        <f t="shared" si="767"/>
        <v>198000</v>
      </c>
      <c r="I5392" s="2">
        <f>MIN(MainSheet!$C$10/MainSheet!$C$9,MainSheet!$K$9*60)</f>
        <v>660</v>
      </c>
      <c r="J5392" s="1">
        <f>IF(G5392&gt;MainSheet!$C$11,IF(J5391&gt;=0.999,1,(G5392-MainSheet!$C$11)*I5392/$B$2/60),0)</f>
        <v>1</v>
      </c>
      <c r="K5392" s="1">
        <f>IF(G5392&gt;MainSheet!$C$11+$B$6,IF(K5391&gt;=0.999,1,(G5392-MainSheet!$C$11-$B$6)*I5392/$C$2/60),0)</f>
        <v>1</v>
      </c>
      <c r="L5392" s="1">
        <f>IF(G5392&gt;MainSheet!$C$11+$B$6+$C$6,IF(L5391&gt;=0.999,1,(G5392-MainSheet!$C$11-$B$6-$C$6)*I5392/$D$2/60),0)</f>
        <v>1</v>
      </c>
      <c r="M5392">
        <f t="shared" si="768"/>
        <v>1</v>
      </c>
      <c r="N5392" s="2">
        <f t="shared" si="769"/>
        <v>3721.0526315789471</v>
      </c>
      <c r="O5392">
        <f t="shared" si="765"/>
        <v>977.02127659574455</v>
      </c>
      <c r="P5392">
        <f t="shared" si="764"/>
        <v>192000</v>
      </c>
      <c r="Q5392" s="2">
        <f t="shared" si="770"/>
        <v>196698.0739081747</v>
      </c>
      <c r="R5392">
        <f>Q5392/MainSheet!$C$8*(G5392-G5391)+R5391</f>
        <v>8967.3776113910226</v>
      </c>
      <c r="S5392">
        <f t="shared" si="771"/>
        <v>144727.70883355901</v>
      </c>
      <c r="T5392">
        <f t="shared" si="763"/>
        <v>53.899999999997846</v>
      </c>
      <c r="U5392" s="1">
        <f>Q5392/MainSheet!$C$22</f>
        <v>1</v>
      </c>
    </row>
    <row r="5393" spans="7:21">
      <c r="G5393">
        <f t="shared" si="766"/>
        <v>53.909999999997844</v>
      </c>
      <c r="H5393">
        <f t="shared" si="767"/>
        <v>198000</v>
      </c>
      <c r="I5393" s="2">
        <f>MIN(MainSheet!$C$10/MainSheet!$C$9,MainSheet!$K$9*60)</f>
        <v>660</v>
      </c>
      <c r="J5393" s="1">
        <f>IF(G5393&gt;MainSheet!$C$11,IF(J5392&gt;=0.999,1,(G5393-MainSheet!$C$11)*I5393/$B$2/60),0)</f>
        <v>1</v>
      </c>
      <c r="K5393" s="1">
        <f>IF(G5393&gt;MainSheet!$C$11+$B$6,IF(K5392&gt;=0.999,1,(G5393-MainSheet!$C$11-$B$6)*I5393/$C$2/60),0)</f>
        <v>1</v>
      </c>
      <c r="L5393" s="1">
        <f>IF(G5393&gt;MainSheet!$C$11+$B$6+$C$6,IF(L5392&gt;=0.999,1,(G5393-MainSheet!$C$11-$B$6-$C$6)*I5393/$D$2/60),0)</f>
        <v>1</v>
      </c>
      <c r="M5393">
        <f t="shared" si="768"/>
        <v>1</v>
      </c>
      <c r="N5393" s="2">
        <f t="shared" si="769"/>
        <v>3721.0526315789471</v>
      </c>
      <c r="O5393">
        <f t="shared" si="765"/>
        <v>977.02127659574455</v>
      </c>
      <c r="P5393">
        <f t="shared" si="764"/>
        <v>192000</v>
      </c>
      <c r="Q5393" s="2">
        <f t="shared" si="770"/>
        <v>196698.0739081747</v>
      </c>
      <c r="R5393">
        <f>Q5393/MainSheet!$C$8*(G5393-G5392)+R5392</f>
        <v>8969.4088578818573</v>
      </c>
      <c r="S5393">
        <f t="shared" si="771"/>
        <v>144760.49184587703</v>
      </c>
      <c r="T5393">
        <f t="shared" si="763"/>
        <v>53.909999999997844</v>
      </c>
      <c r="U5393" s="1">
        <f>Q5393/MainSheet!$C$22</f>
        <v>1</v>
      </c>
    </row>
    <row r="5394" spans="7:21">
      <c r="G5394">
        <f t="shared" si="766"/>
        <v>53.919999999997842</v>
      </c>
      <c r="H5394">
        <f t="shared" si="767"/>
        <v>198000</v>
      </c>
      <c r="I5394" s="2">
        <f>MIN(MainSheet!$C$10/MainSheet!$C$9,MainSheet!$K$9*60)</f>
        <v>660</v>
      </c>
      <c r="J5394" s="1">
        <f>IF(G5394&gt;MainSheet!$C$11,IF(J5393&gt;=0.999,1,(G5394-MainSheet!$C$11)*I5394/$B$2/60),0)</f>
        <v>1</v>
      </c>
      <c r="K5394" s="1">
        <f>IF(G5394&gt;MainSheet!$C$11+$B$6,IF(K5393&gt;=0.999,1,(G5394-MainSheet!$C$11-$B$6)*I5394/$C$2/60),0)</f>
        <v>1</v>
      </c>
      <c r="L5394" s="1">
        <f>IF(G5394&gt;MainSheet!$C$11+$B$6+$C$6,IF(L5393&gt;=0.999,1,(G5394-MainSheet!$C$11-$B$6-$C$6)*I5394/$D$2/60),0)</f>
        <v>1</v>
      </c>
      <c r="M5394">
        <f t="shared" si="768"/>
        <v>1</v>
      </c>
      <c r="N5394" s="2">
        <f t="shared" si="769"/>
        <v>3721.0526315789471</v>
      </c>
      <c r="O5394">
        <f t="shared" si="765"/>
        <v>977.02127659574455</v>
      </c>
      <c r="P5394">
        <f t="shared" si="764"/>
        <v>192000</v>
      </c>
      <c r="Q5394" s="2">
        <f t="shared" si="770"/>
        <v>196698.0739081747</v>
      </c>
      <c r="R5394">
        <f>Q5394/MainSheet!$C$8*(G5394-G5393)+R5393</f>
        <v>8971.4401043726921</v>
      </c>
      <c r="S5394">
        <f t="shared" si="771"/>
        <v>144793.27485819504</v>
      </c>
      <c r="T5394">
        <f t="shared" si="763"/>
        <v>53.919999999997842</v>
      </c>
      <c r="U5394" s="1">
        <f>Q5394/MainSheet!$C$22</f>
        <v>1</v>
      </c>
    </row>
    <row r="5395" spans="7:21">
      <c r="G5395">
        <f t="shared" si="766"/>
        <v>53.92999999999784</v>
      </c>
      <c r="H5395">
        <f t="shared" si="767"/>
        <v>198000</v>
      </c>
      <c r="I5395" s="2">
        <f>MIN(MainSheet!$C$10/MainSheet!$C$9,MainSheet!$K$9*60)</f>
        <v>660</v>
      </c>
      <c r="J5395" s="1">
        <f>IF(G5395&gt;MainSheet!$C$11,IF(J5394&gt;=0.999,1,(G5395-MainSheet!$C$11)*I5395/$B$2/60),0)</f>
        <v>1</v>
      </c>
      <c r="K5395" s="1">
        <f>IF(G5395&gt;MainSheet!$C$11+$B$6,IF(K5394&gt;=0.999,1,(G5395-MainSheet!$C$11-$B$6)*I5395/$C$2/60),0)</f>
        <v>1</v>
      </c>
      <c r="L5395" s="1">
        <f>IF(G5395&gt;MainSheet!$C$11+$B$6+$C$6,IF(L5394&gt;=0.999,1,(G5395-MainSheet!$C$11-$B$6-$C$6)*I5395/$D$2/60),0)</f>
        <v>1</v>
      </c>
      <c r="M5395">
        <f t="shared" si="768"/>
        <v>1</v>
      </c>
      <c r="N5395" s="2">
        <f t="shared" si="769"/>
        <v>3721.0526315789471</v>
      </c>
      <c r="O5395">
        <f t="shared" si="765"/>
        <v>977.02127659574455</v>
      </c>
      <c r="P5395">
        <f t="shared" si="764"/>
        <v>192000</v>
      </c>
      <c r="Q5395" s="2">
        <f t="shared" si="770"/>
        <v>196698.0739081747</v>
      </c>
      <c r="R5395">
        <f>Q5395/MainSheet!$C$8*(G5395-G5394)+R5394</f>
        <v>8973.4713508635268</v>
      </c>
      <c r="S5395">
        <f t="shared" si="771"/>
        <v>144826.05787051306</v>
      </c>
      <c r="T5395">
        <f t="shared" si="763"/>
        <v>53.92999999999784</v>
      </c>
      <c r="U5395" s="1">
        <f>Q5395/MainSheet!$C$22</f>
        <v>1</v>
      </c>
    </row>
    <row r="5396" spans="7:21">
      <c r="G5396">
        <f t="shared" si="766"/>
        <v>53.939999999997838</v>
      </c>
      <c r="H5396">
        <f t="shared" si="767"/>
        <v>198000</v>
      </c>
      <c r="I5396" s="2">
        <f>MIN(MainSheet!$C$10/MainSheet!$C$9,MainSheet!$K$9*60)</f>
        <v>660</v>
      </c>
      <c r="J5396" s="1">
        <f>IF(G5396&gt;MainSheet!$C$11,IF(J5395&gt;=0.999,1,(G5396-MainSheet!$C$11)*I5396/$B$2/60),0)</f>
        <v>1</v>
      </c>
      <c r="K5396" s="1">
        <f>IF(G5396&gt;MainSheet!$C$11+$B$6,IF(K5395&gt;=0.999,1,(G5396-MainSheet!$C$11-$B$6)*I5396/$C$2/60),0)</f>
        <v>1</v>
      </c>
      <c r="L5396" s="1">
        <f>IF(G5396&gt;MainSheet!$C$11+$B$6+$C$6,IF(L5395&gt;=0.999,1,(G5396-MainSheet!$C$11-$B$6-$C$6)*I5396/$D$2/60),0)</f>
        <v>1</v>
      </c>
      <c r="M5396">
        <f t="shared" si="768"/>
        <v>1</v>
      </c>
      <c r="N5396" s="2">
        <f t="shared" si="769"/>
        <v>3721.0526315789471</v>
      </c>
      <c r="O5396">
        <f t="shared" si="765"/>
        <v>977.02127659574455</v>
      </c>
      <c r="P5396">
        <f t="shared" si="764"/>
        <v>192000</v>
      </c>
      <c r="Q5396" s="2">
        <f t="shared" si="770"/>
        <v>196698.0739081747</v>
      </c>
      <c r="R5396">
        <f>Q5396/MainSheet!$C$8*(G5396-G5395)+R5395</f>
        <v>8975.5025973543616</v>
      </c>
      <c r="S5396">
        <f t="shared" si="771"/>
        <v>144858.84088283108</v>
      </c>
      <c r="T5396">
        <f t="shared" si="763"/>
        <v>53.939999999997838</v>
      </c>
      <c r="U5396" s="1">
        <f>Q5396/MainSheet!$C$22</f>
        <v>1</v>
      </c>
    </row>
    <row r="5397" spans="7:21">
      <c r="G5397">
        <f t="shared" si="766"/>
        <v>53.949999999997836</v>
      </c>
      <c r="H5397">
        <f t="shared" si="767"/>
        <v>198000</v>
      </c>
      <c r="I5397" s="2">
        <f>MIN(MainSheet!$C$10/MainSheet!$C$9,MainSheet!$K$9*60)</f>
        <v>660</v>
      </c>
      <c r="J5397" s="1">
        <f>IF(G5397&gt;MainSheet!$C$11,IF(J5396&gt;=0.999,1,(G5397-MainSheet!$C$11)*I5397/$B$2/60),0)</f>
        <v>1</v>
      </c>
      <c r="K5397" s="1">
        <f>IF(G5397&gt;MainSheet!$C$11+$B$6,IF(K5396&gt;=0.999,1,(G5397-MainSheet!$C$11-$B$6)*I5397/$C$2/60),0)</f>
        <v>1</v>
      </c>
      <c r="L5397" s="1">
        <f>IF(G5397&gt;MainSheet!$C$11+$B$6+$C$6,IF(L5396&gt;=0.999,1,(G5397-MainSheet!$C$11-$B$6-$C$6)*I5397/$D$2/60),0)</f>
        <v>1</v>
      </c>
      <c r="M5397">
        <f t="shared" si="768"/>
        <v>1</v>
      </c>
      <c r="N5397" s="2">
        <f t="shared" si="769"/>
        <v>3721.0526315789471</v>
      </c>
      <c r="O5397">
        <f t="shared" si="765"/>
        <v>977.02127659574455</v>
      </c>
      <c r="P5397">
        <f t="shared" si="764"/>
        <v>192000</v>
      </c>
      <c r="Q5397" s="2">
        <f t="shared" si="770"/>
        <v>196698.0739081747</v>
      </c>
      <c r="R5397">
        <f>Q5397/MainSheet!$C$8*(G5397-G5396)+R5396</f>
        <v>8977.5338438451963</v>
      </c>
      <c r="S5397">
        <f t="shared" si="771"/>
        <v>144891.6238951491</v>
      </c>
      <c r="T5397">
        <f t="shared" si="763"/>
        <v>53.949999999997836</v>
      </c>
      <c r="U5397" s="1">
        <f>Q5397/MainSheet!$C$22</f>
        <v>1</v>
      </c>
    </row>
    <row r="5398" spans="7:21">
      <c r="G5398">
        <f t="shared" si="766"/>
        <v>53.959999999997834</v>
      </c>
      <c r="H5398">
        <f t="shared" si="767"/>
        <v>198000</v>
      </c>
      <c r="I5398" s="2">
        <f>MIN(MainSheet!$C$10/MainSheet!$C$9,MainSheet!$K$9*60)</f>
        <v>660</v>
      </c>
      <c r="J5398" s="1">
        <f>IF(G5398&gt;MainSheet!$C$11,IF(J5397&gt;=0.999,1,(G5398-MainSheet!$C$11)*I5398/$B$2/60),0)</f>
        <v>1</v>
      </c>
      <c r="K5398" s="1">
        <f>IF(G5398&gt;MainSheet!$C$11+$B$6,IF(K5397&gt;=0.999,1,(G5398-MainSheet!$C$11-$B$6)*I5398/$C$2/60),0)</f>
        <v>1</v>
      </c>
      <c r="L5398" s="1">
        <f>IF(G5398&gt;MainSheet!$C$11+$B$6+$C$6,IF(L5397&gt;=0.999,1,(G5398-MainSheet!$C$11-$B$6-$C$6)*I5398/$D$2/60),0)</f>
        <v>1</v>
      </c>
      <c r="M5398">
        <f t="shared" si="768"/>
        <v>1</v>
      </c>
      <c r="N5398" s="2">
        <f t="shared" si="769"/>
        <v>3721.0526315789471</v>
      </c>
      <c r="O5398">
        <f t="shared" si="765"/>
        <v>977.02127659574455</v>
      </c>
      <c r="P5398">
        <f t="shared" si="764"/>
        <v>192000</v>
      </c>
      <c r="Q5398" s="2">
        <f t="shared" si="770"/>
        <v>196698.0739081747</v>
      </c>
      <c r="R5398">
        <f>Q5398/MainSheet!$C$8*(G5398-G5397)+R5397</f>
        <v>8979.5650903360311</v>
      </c>
      <c r="S5398">
        <f t="shared" si="771"/>
        <v>144924.40690746711</v>
      </c>
      <c r="T5398">
        <f t="shared" si="763"/>
        <v>53.959999999997834</v>
      </c>
      <c r="U5398" s="1">
        <f>Q5398/MainSheet!$C$22</f>
        <v>1</v>
      </c>
    </row>
    <row r="5399" spans="7:21">
      <c r="G5399">
        <f t="shared" si="766"/>
        <v>53.969999999997832</v>
      </c>
      <c r="H5399">
        <f t="shared" si="767"/>
        <v>198000</v>
      </c>
      <c r="I5399" s="2">
        <f>MIN(MainSheet!$C$10/MainSheet!$C$9,MainSheet!$K$9*60)</f>
        <v>660</v>
      </c>
      <c r="J5399" s="1">
        <f>IF(G5399&gt;MainSheet!$C$11,IF(J5398&gt;=0.999,1,(G5399-MainSheet!$C$11)*I5399/$B$2/60),0)</f>
        <v>1</v>
      </c>
      <c r="K5399" s="1">
        <f>IF(G5399&gt;MainSheet!$C$11+$B$6,IF(K5398&gt;=0.999,1,(G5399-MainSheet!$C$11-$B$6)*I5399/$C$2/60),0)</f>
        <v>1</v>
      </c>
      <c r="L5399" s="1">
        <f>IF(G5399&gt;MainSheet!$C$11+$B$6+$C$6,IF(L5398&gt;=0.999,1,(G5399-MainSheet!$C$11-$B$6-$C$6)*I5399/$D$2/60),0)</f>
        <v>1</v>
      </c>
      <c r="M5399">
        <f t="shared" si="768"/>
        <v>1</v>
      </c>
      <c r="N5399" s="2">
        <f t="shared" si="769"/>
        <v>3721.0526315789471</v>
      </c>
      <c r="O5399">
        <f t="shared" si="765"/>
        <v>977.02127659574455</v>
      </c>
      <c r="P5399">
        <f t="shared" si="764"/>
        <v>192000</v>
      </c>
      <c r="Q5399" s="2">
        <f t="shared" si="770"/>
        <v>196698.0739081747</v>
      </c>
      <c r="R5399">
        <f>Q5399/MainSheet!$C$8*(G5399-G5398)+R5398</f>
        <v>8981.5963368268658</v>
      </c>
      <c r="S5399">
        <f t="shared" si="771"/>
        <v>144957.18991978513</v>
      </c>
      <c r="T5399">
        <f t="shared" si="763"/>
        <v>53.969999999997832</v>
      </c>
      <c r="U5399" s="1">
        <f>Q5399/MainSheet!$C$22</f>
        <v>1</v>
      </c>
    </row>
    <row r="5400" spans="7:21">
      <c r="G5400">
        <f t="shared" si="766"/>
        <v>53.97999999999783</v>
      </c>
      <c r="H5400">
        <f t="shared" si="767"/>
        <v>198000</v>
      </c>
      <c r="I5400" s="2">
        <f>MIN(MainSheet!$C$10/MainSheet!$C$9,MainSheet!$K$9*60)</f>
        <v>660</v>
      </c>
      <c r="J5400" s="1">
        <f>IF(G5400&gt;MainSheet!$C$11,IF(J5399&gt;=0.999,1,(G5400-MainSheet!$C$11)*I5400/$B$2/60),0)</f>
        <v>1</v>
      </c>
      <c r="K5400" s="1">
        <f>IF(G5400&gt;MainSheet!$C$11+$B$6,IF(K5399&gt;=0.999,1,(G5400-MainSheet!$C$11-$B$6)*I5400/$C$2/60),0)</f>
        <v>1</v>
      </c>
      <c r="L5400" s="1">
        <f>IF(G5400&gt;MainSheet!$C$11+$B$6+$C$6,IF(L5399&gt;=0.999,1,(G5400-MainSheet!$C$11-$B$6-$C$6)*I5400/$D$2/60),0)</f>
        <v>1</v>
      </c>
      <c r="M5400">
        <f t="shared" si="768"/>
        <v>1</v>
      </c>
      <c r="N5400" s="2">
        <f t="shared" si="769"/>
        <v>3721.0526315789471</v>
      </c>
      <c r="O5400">
        <f t="shared" si="765"/>
        <v>977.02127659574455</v>
      </c>
      <c r="P5400">
        <f t="shared" si="764"/>
        <v>192000</v>
      </c>
      <c r="Q5400" s="2">
        <f t="shared" si="770"/>
        <v>196698.0739081747</v>
      </c>
      <c r="R5400">
        <f>Q5400/MainSheet!$C$8*(G5400-G5399)+R5399</f>
        <v>8983.6275833177006</v>
      </c>
      <c r="S5400">
        <f t="shared" si="771"/>
        <v>144989.97293210315</v>
      </c>
      <c r="T5400">
        <f t="shared" si="763"/>
        <v>53.97999999999783</v>
      </c>
      <c r="U5400" s="1">
        <f>Q5400/MainSheet!$C$22</f>
        <v>1</v>
      </c>
    </row>
    <row r="5401" spans="7:21">
      <c r="G5401">
        <f t="shared" si="766"/>
        <v>53.989999999997828</v>
      </c>
      <c r="H5401">
        <f t="shared" si="767"/>
        <v>198000</v>
      </c>
      <c r="I5401" s="2">
        <f>MIN(MainSheet!$C$10/MainSheet!$C$9,MainSheet!$K$9*60)</f>
        <v>660</v>
      </c>
      <c r="J5401" s="1">
        <f>IF(G5401&gt;MainSheet!$C$11,IF(J5400&gt;=0.999,1,(G5401-MainSheet!$C$11)*I5401/$B$2/60),0)</f>
        <v>1</v>
      </c>
      <c r="K5401" s="1">
        <f>IF(G5401&gt;MainSheet!$C$11+$B$6,IF(K5400&gt;=0.999,1,(G5401-MainSheet!$C$11-$B$6)*I5401/$C$2/60),0)</f>
        <v>1</v>
      </c>
      <c r="L5401" s="1">
        <f>IF(G5401&gt;MainSheet!$C$11+$B$6+$C$6,IF(L5400&gt;=0.999,1,(G5401-MainSheet!$C$11-$B$6-$C$6)*I5401/$D$2/60),0)</f>
        <v>1</v>
      </c>
      <c r="M5401">
        <f t="shared" si="768"/>
        <v>1</v>
      </c>
      <c r="N5401" s="2">
        <f t="shared" si="769"/>
        <v>3721.0526315789471</v>
      </c>
      <c r="O5401">
        <f t="shared" si="765"/>
        <v>977.02127659574455</v>
      </c>
      <c r="P5401">
        <f t="shared" si="764"/>
        <v>192000</v>
      </c>
      <c r="Q5401" s="2">
        <f t="shared" si="770"/>
        <v>196698.0739081747</v>
      </c>
      <c r="R5401">
        <f>Q5401/MainSheet!$C$8*(G5401-G5400)+R5400</f>
        <v>8985.6588298085353</v>
      </c>
      <c r="S5401">
        <f t="shared" si="771"/>
        <v>145022.75594442117</v>
      </c>
      <c r="T5401">
        <f t="shared" si="763"/>
        <v>53.989999999997828</v>
      </c>
      <c r="U5401" s="1">
        <f>Q5401/MainSheet!$C$22</f>
        <v>1</v>
      </c>
    </row>
    <row r="5402" spans="7:21">
      <c r="G5402">
        <f t="shared" si="766"/>
        <v>53.999999999997826</v>
      </c>
      <c r="H5402">
        <f t="shared" si="767"/>
        <v>198000</v>
      </c>
      <c r="I5402" s="2">
        <f>MIN(MainSheet!$C$10/MainSheet!$C$9,MainSheet!$K$9*60)</f>
        <v>660</v>
      </c>
      <c r="J5402" s="1">
        <f>IF(G5402&gt;MainSheet!$C$11,IF(J5401&gt;=0.999,1,(G5402-MainSheet!$C$11)*I5402/$B$2/60),0)</f>
        <v>1</v>
      </c>
      <c r="K5402" s="1">
        <f>IF(G5402&gt;MainSheet!$C$11+$B$6,IF(K5401&gt;=0.999,1,(G5402-MainSheet!$C$11-$B$6)*I5402/$C$2/60),0)</f>
        <v>1</v>
      </c>
      <c r="L5402" s="1">
        <f>IF(G5402&gt;MainSheet!$C$11+$B$6+$C$6,IF(L5401&gt;=0.999,1,(G5402-MainSheet!$C$11-$B$6-$C$6)*I5402/$D$2/60),0)</f>
        <v>1</v>
      </c>
      <c r="M5402">
        <f t="shared" si="768"/>
        <v>1</v>
      </c>
      <c r="N5402" s="2">
        <f t="shared" si="769"/>
        <v>3721.0526315789471</v>
      </c>
      <c r="O5402">
        <f t="shared" si="765"/>
        <v>977.02127659574455</v>
      </c>
      <c r="P5402">
        <f t="shared" si="764"/>
        <v>192000</v>
      </c>
      <c r="Q5402" s="2">
        <f t="shared" si="770"/>
        <v>196698.0739081747</v>
      </c>
      <c r="R5402">
        <f>Q5402/MainSheet!$C$8*(G5402-G5401)+R5401</f>
        <v>8987.69007629937</v>
      </c>
      <c r="S5402">
        <f t="shared" si="771"/>
        <v>145055.53895673918</v>
      </c>
      <c r="T5402">
        <f t="shared" si="763"/>
        <v>53.999999999997826</v>
      </c>
      <c r="U5402" s="1">
        <f>Q5402/MainSheet!$C$22</f>
        <v>1</v>
      </c>
    </row>
    <row r="5403" spans="7:21">
      <c r="G5403">
        <f t="shared" si="766"/>
        <v>54.009999999997824</v>
      </c>
      <c r="H5403">
        <f t="shared" si="767"/>
        <v>198000</v>
      </c>
      <c r="I5403" s="2">
        <f>MIN(MainSheet!$C$10/MainSheet!$C$9,MainSheet!$K$9*60)</f>
        <v>660</v>
      </c>
      <c r="J5403" s="1">
        <f>IF(G5403&gt;MainSheet!$C$11,IF(J5402&gt;=0.999,1,(G5403-MainSheet!$C$11)*I5403/$B$2/60),0)</f>
        <v>1</v>
      </c>
      <c r="K5403" s="1">
        <f>IF(G5403&gt;MainSheet!$C$11+$B$6,IF(K5402&gt;=0.999,1,(G5403-MainSheet!$C$11-$B$6)*I5403/$C$2/60),0)</f>
        <v>1</v>
      </c>
      <c r="L5403" s="1">
        <f>IF(G5403&gt;MainSheet!$C$11+$B$6+$C$6,IF(L5402&gt;=0.999,1,(G5403-MainSheet!$C$11-$B$6-$C$6)*I5403/$D$2/60),0)</f>
        <v>1</v>
      </c>
      <c r="M5403">
        <f t="shared" si="768"/>
        <v>1</v>
      </c>
      <c r="N5403" s="2">
        <f t="shared" si="769"/>
        <v>3721.0526315789471</v>
      </c>
      <c r="O5403">
        <f t="shared" si="765"/>
        <v>977.02127659574455</v>
      </c>
      <c r="P5403">
        <f t="shared" si="764"/>
        <v>192000</v>
      </c>
      <c r="Q5403" s="2">
        <f t="shared" si="770"/>
        <v>196698.0739081747</v>
      </c>
      <c r="R5403">
        <f>Q5403/MainSheet!$C$8*(G5403-G5402)+R5402</f>
        <v>8989.7213227902048</v>
      </c>
      <c r="S5403">
        <f t="shared" si="771"/>
        <v>145088.3219690572</v>
      </c>
      <c r="T5403">
        <f t="shared" si="763"/>
        <v>54.009999999997824</v>
      </c>
      <c r="U5403" s="1">
        <f>Q5403/MainSheet!$C$22</f>
        <v>1</v>
      </c>
    </row>
    <row r="5404" spans="7:21">
      <c r="G5404">
        <f t="shared" si="766"/>
        <v>54.019999999997822</v>
      </c>
      <c r="H5404">
        <f t="shared" si="767"/>
        <v>198000</v>
      </c>
      <c r="I5404" s="2">
        <f>MIN(MainSheet!$C$10/MainSheet!$C$9,MainSheet!$K$9*60)</f>
        <v>660</v>
      </c>
      <c r="J5404" s="1">
        <f>IF(G5404&gt;MainSheet!$C$11,IF(J5403&gt;=0.999,1,(G5404-MainSheet!$C$11)*I5404/$B$2/60),0)</f>
        <v>1</v>
      </c>
      <c r="K5404" s="1">
        <f>IF(G5404&gt;MainSheet!$C$11+$B$6,IF(K5403&gt;=0.999,1,(G5404-MainSheet!$C$11-$B$6)*I5404/$C$2/60),0)</f>
        <v>1</v>
      </c>
      <c r="L5404" s="1">
        <f>IF(G5404&gt;MainSheet!$C$11+$B$6+$C$6,IF(L5403&gt;=0.999,1,(G5404-MainSheet!$C$11-$B$6-$C$6)*I5404/$D$2/60),0)</f>
        <v>1</v>
      </c>
      <c r="M5404">
        <f t="shared" si="768"/>
        <v>1</v>
      </c>
      <c r="N5404" s="2">
        <f t="shared" si="769"/>
        <v>3721.0526315789471</v>
      </c>
      <c r="O5404">
        <f t="shared" si="765"/>
        <v>977.02127659574455</v>
      </c>
      <c r="P5404">
        <f t="shared" si="764"/>
        <v>192000</v>
      </c>
      <c r="Q5404" s="2">
        <f t="shared" si="770"/>
        <v>196698.0739081747</v>
      </c>
      <c r="R5404">
        <f>Q5404/MainSheet!$C$8*(G5404-G5403)+R5403</f>
        <v>8991.7525692810395</v>
      </c>
      <c r="S5404">
        <f t="shared" si="771"/>
        <v>145121.10498137522</v>
      </c>
      <c r="T5404">
        <f t="shared" si="763"/>
        <v>54.019999999997822</v>
      </c>
      <c r="U5404" s="1">
        <f>Q5404/MainSheet!$C$22</f>
        <v>1</v>
      </c>
    </row>
    <row r="5405" spans="7:21">
      <c r="G5405">
        <f t="shared" si="766"/>
        <v>54.02999999999782</v>
      </c>
      <c r="H5405">
        <f t="shared" si="767"/>
        <v>198000</v>
      </c>
      <c r="I5405" s="2">
        <f>MIN(MainSheet!$C$10/MainSheet!$C$9,MainSheet!$K$9*60)</f>
        <v>660</v>
      </c>
      <c r="J5405" s="1">
        <f>IF(G5405&gt;MainSheet!$C$11,IF(J5404&gt;=0.999,1,(G5405-MainSheet!$C$11)*I5405/$B$2/60),0)</f>
        <v>1</v>
      </c>
      <c r="K5405" s="1">
        <f>IF(G5405&gt;MainSheet!$C$11+$B$6,IF(K5404&gt;=0.999,1,(G5405-MainSheet!$C$11-$B$6)*I5405/$C$2/60),0)</f>
        <v>1</v>
      </c>
      <c r="L5405" s="1">
        <f>IF(G5405&gt;MainSheet!$C$11+$B$6+$C$6,IF(L5404&gt;=0.999,1,(G5405-MainSheet!$C$11-$B$6-$C$6)*I5405/$D$2/60),0)</f>
        <v>1</v>
      </c>
      <c r="M5405">
        <f t="shared" si="768"/>
        <v>1</v>
      </c>
      <c r="N5405" s="2">
        <f t="shared" si="769"/>
        <v>3721.0526315789471</v>
      </c>
      <c r="O5405">
        <f t="shared" si="765"/>
        <v>977.02127659574455</v>
      </c>
      <c r="P5405">
        <f t="shared" si="764"/>
        <v>192000</v>
      </c>
      <c r="Q5405" s="2">
        <f t="shared" si="770"/>
        <v>196698.0739081747</v>
      </c>
      <c r="R5405">
        <f>Q5405/MainSheet!$C$8*(G5405-G5404)+R5404</f>
        <v>8993.7838157718743</v>
      </c>
      <c r="S5405">
        <f t="shared" si="771"/>
        <v>145153.88799369324</v>
      </c>
      <c r="T5405">
        <f t="shared" si="763"/>
        <v>54.02999999999782</v>
      </c>
      <c r="U5405" s="1">
        <f>Q5405/MainSheet!$C$22</f>
        <v>1</v>
      </c>
    </row>
    <row r="5406" spans="7:21">
      <c r="G5406">
        <f t="shared" si="766"/>
        <v>54.039999999997818</v>
      </c>
      <c r="H5406">
        <f t="shared" si="767"/>
        <v>198000</v>
      </c>
      <c r="I5406" s="2">
        <f>MIN(MainSheet!$C$10/MainSheet!$C$9,MainSheet!$K$9*60)</f>
        <v>660</v>
      </c>
      <c r="J5406" s="1">
        <f>IF(G5406&gt;MainSheet!$C$11,IF(J5405&gt;=0.999,1,(G5406-MainSheet!$C$11)*I5406/$B$2/60),0)</f>
        <v>1</v>
      </c>
      <c r="K5406" s="1">
        <f>IF(G5406&gt;MainSheet!$C$11+$B$6,IF(K5405&gt;=0.999,1,(G5406-MainSheet!$C$11-$B$6)*I5406/$C$2/60),0)</f>
        <v>1</v>
      </c>
      <c r="L5406" s="1">
        <f>IF(G5406&gt;MainSheet!$C$11+$B$6+$C$6,IF(L5405&gt;=0.999,1,(G5406-MainSheet!$C$11-$B$6-$C$6)*I5406/$D$2/60),0)</f>
        <v>1</v>
      </c>
      <c r="M5406">
        <f t="shared" si="768"/>
        <v>1</v>
      </c>
      <c r="N5406" s="2">
        <f t="shared" si="769"/>
        <v>3721.0526315789471</v>
      </c>
      <c r="O5406">
        <f t="shared" si="765"/>
        <v>977.02127659574455</v>
      </c>
      <c r="P5406">
        <f t="shared" si="764"/>
        <v>192000</v>
      </c>
      <c r="Q5406" s="2">
        <f t="shared" si="770"/>
        <v>196698.0739081747</v>
      </c>
      <c r="R5406">
        <f>Q5406/MainSheet!$C$8*(G5406-G5405)+R5405</f>
        <v>8995.815062262709</v>
      </c>
      <c r="S5406">
        <f t="shared" si="771"/>
        <v>145186.67100601125</v>
      </c>
      <c r="T5406">
        <f t="shared" si="763"/>
        <v>54.039999999997818</v>
      </c>
      <c r="U5406" s="1">
        <f>Q5406/MainSheet!$C$22</f>
        <v>1</v>
      </c>
    </row>
    <row r="5407" spans="7:21">
      <c r="G5407">
        <f t="shared" si="766"/>
        <v>54.049999999997816</v>
      </c>
      <c r="H5407">
        <f t="shared" si="767"/>
        <v>198000</v>
      </c>
      <c r="I5407" s="2">
        <f>MIN(MainSheet!$C$10/MainSheet!$C$9,MainSheet!$K$9*60)</f>
        <v>660</v>
      </c>
      <c r="J5407" s="1">
        <f>IF(G5407&gt;MainSheet!$C$11,IF(J5406&gt;=0.999,1,(G5407-MainSheet!$C$11)*I5407/$B$2/60),0)</f>
        <v>1</v>
      </c>
      <c r="K5407" s="1">
        <f>IF(G5407&gt;MainSheet!$C$11+$B$6,IF(K5406&gt;=0.999,1,(G5407-MainSheet!$C$11-$B$6)*I5407/$C$2/60),0)</f>
        <v>1</v>
      </c>
      <c r="L5407" s="1">
        <f>IF(G5407&gt;MainSheet!$C$11+$B$6+$C$6,IF(L5406&gt;=0.999,1,(G5407-MainSheet!$C$11-$B$6-$C$6)*I5407/$D$2/60),0)</f>
        <v>1</v>
      </c>
      <c r="M5407">
        <f t="shared" si="768"/>
        <v>1</v>
      </c>
      <c r="N5407" s="2">
        <f t="shared" si="769"/>
        <v>3721.0526315789471</v>
      </c>
      <c r="O5407">
        <f t="shared" si="765"/>
        <v>977.02127659574455</v>
      </c>
      <c r="P5407">
        <f t="shared" si="764"/>
        <v>192000</v>
      </c>
      <c r="Q5407" s="2">
        <f t="shared" si="770"/>
        <v>196698.0739081747</v>
      </c>
      <c r="R5407">
        <f>Q5407/MainSheet!$C$8*(G5407-G5406)+R5406</f>
        <v>8997.8463087535438</v>
      </c>
      <c r="S5407">
        <f t="shared" si="771"/>
        <v>145219.45401832927</v>
      </c>
      <c r="T5407">
        <f t="shared" si="763"/>
        <v>54.049999999997816</v>
      </c>
      <c r="U5407" s="1">
        <f>Q5407/MainSheet!$C$22</f>
        <v>1</v>
      </c>
    </row>
    <row r="5408" spans="7:21">
      <c r="G5408">
        <f t="shared" si="766"/>
        <v>54.059999999997814</v>
      </c>
      <c r="H5408">
        <f t="shared" si="767"/>
        <v>198000</v>
      </c>
      <c r="I5408" s="2">
        <f>MIN(MainSheet!$C$10/MainSheet!$C$9,MainSheet!$K$9*60)</f>
        <v>660</v>
      </c>
      <c r="J5408" s="1">
        <f>IF(G5408&gt;MainSheet!$C$11,IF(J5407&gt;=0.999,1,(G5408-MainSheet!$C$11)*I5408/$B$2/60),0)</f>
        <v>1</v>
      </c>
      <c r="K5408" s="1">
        <f>IF(G5408&gt;MainSheet!$C$11+$B$6,IF(K5407&gt;=0.999,1,(G5408-MainSheet!$C$11-$B$6)*I5408/$C$2/60),0)</f>
        <v>1</v>
      </c>
      <c r="L5408" s="1">
        <f>IF(G5408&gt;MainSheet!$C$11+$B$6+$C$6,IF(L5407&gt;=0.999,1,(G5408-MainSheet!$C$11-$B$6-$C$6)*I5408/$D$2/60),0)</f>
        <v>1</v>
      </c>
      <c r="M5408">
        <f t="shared" si="768"/>
        <v>1</v>
      </c>
      <c r="N5408" s="2">
        <f t="shared" si="769"/>
        <v>3721.0526315789471</v>
      </c>
      <c r="O5408">
        <f t="shared" si="765"/>
        <v>977.02127659574455</v>
      </c>
      <c r="P5408">
        <f t="shared" si="764"/>
        <v>192000</v>
      </c>
      <c r="Q5408" s="2">
        <f t="shared" si="770"/>
        <v>196698.0739081747</v>
      </c>
      <c r="R5408">
        <f>Q5408/MainSheet!$C$8*(G5408-G5407)+R5407</f>
        <v>8999.8775552443785</v>
      </c>
      <c r="S5408">
        <f t="shared" si="771"/>
        <v>145252.23703064729</v>
      </c>
      <c r="T5408">
        <f t="shared" si="763"/>
        <v>54.059999999997814</v>
      </c>
      <c r="U5408" s="1">
        <f>Q5408/MainSheet!$C$22</f>
        <v>1</v>
      </c>
    </row>
    <row r="5409" spans="7:21">
      <c r="G5409">
        <f t="shared" si="766"/>
        <v>54.069999999997812</v>
      </c>
      <c r="H5409">
        <f t="shared" si="767"/>
        <v>198000</v>
      </c>
      <c r="I5409" s="2">
        <f>MIN(MainSheet!$C$10/MainSheet!$C$9,MainSheet!$K$9*60)</f>
        <v>660</v>
      </c>
      <c r="J5409" s="1">
        <f>IF(G5409&gt;MainSheet!$C$11,IF(J5408&gt;=0.999,1,(G5409-MainSheet!$C$11)*I5409/$B$2/60),0)</f>
        <v>1</v>
      </c>
      <c r="K5409" s="1">
        <f>IF(G5409&gt;MainSheet!$C$11+$B$6,IF(K5408&gt;=0.999,1,(G5409-MainSheet!$C$11-$B$6)*I5409/$C$2/60),0)</f>
        <v>1</v>
      </c>
      <c r="L5409" s="1">
        <f>IF(G5409&gt;MainSheet!$C$11+$B$6+$C$6,IF(L5408&gt;=0.999,1,(G5409-MainSheet!$C$11-$B$6-$C$6)*I5409/$D$2/60),0)</f>
        <v>1</v>
      </c>
      <c r="M5409">
        <f t="shared" si="768"/>
        <v>1</v>
      </c>
      <c r="N5409" s="2">
        <f t="shared" si="769"/>
        <v>3721.0526315789471</v>
      </c>
      <c r="O5409">
        <f t="shared" si="765"/>
        <v>977.02127659574455</v>
      </c>
      <c r="P5409">
        <f t="shared" si="764"/>
        <v>192000</v>
      </c>
      <c r="Q5409" s="2">
        <f t="shared" si="770"/>
        <v>196698.0739081747</v>
      </c>
      <c r="R5409">
        <f>Q5409/MainSheet!$C$8*(G5409-G5408)+R5408</f>
        <v>9001.9088017352133</v>
      </c>
      <c r="S5409">
        <f t="shared" si="771"/>
        <v>145285.02004296531</v>
      </c>
      <c r="T5409">
        <f t="shared" si="763"/>
        <v>54.069999999997812</v>
      </c>
      <c r="U5409" s="1">
        <f>Q5409/MainSheet!$C$22</f>
        <v>1</v>
      </c>
    </row>
    <row r="5410" spans="7:21">
      <c r="G5410">
        <f t="shared" si="766"/>
        <v>54.07999999999781</v>
      </c>
      <c r="H5410">
        <f t="shared" si="767"/>
        <v>198000</v>
      </c>
      <c r="I5410" s="2">
        <f>MIN(MainSheet!$C$10/MainSheet!$C$9,MainSheet!$K$9*60)</f>
        <v>660</v>
      </c>
      <c r="J5410" s="1">
        <f>IF(G5410&gt;MainSheet!$C$11,IF(J5409&gt;=0.999,1,(G5410-MainSheet!$C$11)*I5410/$B$2/60),0)</f>
        <v>1</v>
      </c>
      <c r="K5410" s="1">
        <f>IF(G5410&gt;MainSheet!$C$11+$B$6,IF(K5409&gt;=0.999,1,(G5410-MainSheet!$C$11-$B$6)*I5410/$C$2/60),0)</f>
        <v>1</v>
      </c>
      <c r="L5410" s="1">
        <f>IF(G5410&gt;MainSheet!$C$11+$B$6+$C$6,IF(L5409&gt;=0.999,1,(G5410-MainSheet!$C$11-$B$6-$C$6)*I5410/$D$2/60),0)</f>
        <v>1</v>
      </c>
      <c r="M5410">
        <f t="shared" si="768"/>
        <v>1</v>
      </c>
      <c r="N5410" s="2">
        <f t="shared" si="769"/>
        <v>3721.0526315789471</v>
      </c>
      <c r="O5410">
        <f t="shared" si="765"/>
        <v>977.02127659574455</v>
      </c>
      <c r="P5410">
        <f t="shared" si="764"/>
        <v>192000</v>
      </c>
      <c r="Q5410" s="2">
        <f t="shared" si="770"/>
        <v>196698.0739081747</v>
      </c>
      <c r="R5410">
        <f>Q5410/MainSheet!$C$8*(G5410-G5409)+R5409</f>
        <v>9003.940048226048</v>
      </c>
      <c r="S5410">
        <f t="shared" si="771"/>
        <v>145317.80305528332</v>
      </c>
      <c r="T5410">
        <f t="shared" si="763"/>
        <v>54.07999999999781</v>
      </c>
      <c r="U5410" s="1">
        <f>Q5410/MainSheet!$C$22</f>
        <v>1</v>
      </c>
    </row>
    <row r="5411" spans="7:21">
      <c r="G5411">
        <f t="shared" si="766"/>
        <v>54.089999999997808</v>
      </c>
      <c r="H5411">
        <f t="shared" si="767"/>
        <v>198000</v>
      </c>
      <c r="I5411" s="2">
        <f>MIN(MainSheet!$C$10/MainSheet!$C$9,MainSheet!$K$9*60)</f>
        <v>660</v>
      </c>
      <c r="J5411" s="1">
        <f>IF(G5411&gt;MainSheet!$C$11,IF(J5410&gt;=0.999,1,(G5411-MainSheet!$C$11)*I5411/$B$2/60),0)</f>
        <v>1</v>
      </c>
      <c r="K5411" s="1">
        <f>IF(G5411&gt;MainSheet!$C$11+$B$6,IF(K5410&gt;=0.999,1,(G5411-MainSheet!$C$11-$B$6)*I5411/$C$2/60),0)</f>
        <v>1</v>
      </c>
      <c r="L5411" s="1">
        <f>IF(G5411&gt;MainSheet!$C$11+$B$6+$C$6,IF(L5410&gt;=0.999,1,(G5411-MainSheet!$C$11-$B$6-$C$6)*I5411/$D$2/60),0)</f>
        <v>1</v>
      </c>
      <c r="M5411">
        <f t="shared" si="768"/>
        <v>1</v>
      </c>
      <c r="N5411" s="2">
        <f t="shared" si="769"/>
        <v>3721.0526315789471</v>
      </c>
      <c r="O5411">
        <f t="shared" si="765"/>
        <v>977.02127659574455</v>
      </c>
      <c r="P5411">
        <f t="shared" si="764"/>
        <v>192000</v>
      </c>
      <c r="Q5411" s="2">
        <f t="shared" si="770"/>
        <v>196698.0739081747</v>
      </c>
      <c r="R5411">
        <f>Q5411/MainSheet!$C$8*(G5411-G5410)+R5410</f>
        <v>9005.9712947168828</v>
      </c>
      <c r="S5411">
        <f t="shared" si="771"/>
        <v>145350.58606760134</v>
      </c>
      <c r="T5411">
        <f t="shared" si="763"/>
        <v>54.089999999997808</v>
      </c>
      <c r="U5411" s="1">
        <f>Q5411/MainSheet!$C$22</f>
        <v>1</v>
      </c>
    </row>
    <row r="5412" spans="7:21">
      <c r="G5412">
        <f t="shared" si="766"/>
        <v>54.099999999997806</v>
      </c>
      <c r="H5412">
        <f t="shared" si="767"/>
        <v>198000</v>
      </c>
      <c r="I5412" s="2">
        <f>MIN(MainSheet!$C$10/MainSheet!$C$9,MainSheet!$K$9*60)</f>
        <v>660</v>
      </c>
      <c r="J5412" s="1">
        <f>IF(G5412&gt;MainSheet!$C$11,IF(J5411&gt;=0.999,1,(G5412-MainSheet!$C$11)*I5412/$B$2/60),0)</f>
        <v>1</v>
      </c>
      <c r="K5412" s="1">
        <f>IF(G5412&gt;MainSheet!$C$11+$B$6,IF(K5411&gt;=0.999,1,(G5412-MainSheet!$C$11-$B$6)*I5412/$C$2/60),0)</f>
        <v>1</v>
      </c>
      <c r="L5412" s="1">
        <f>IF(G5412&gt;MainSheet!$C$11+$B$6+$C$6,IF(L5411&gt;=0.999,1,(G5412-MainSheet!$C$11-$B$6-$C$6)*I5412/$D$2/60),0)</f>
        <v>1</v>
      </c>
      <c r="M5412">
        <f t="shared" si="768"/>
        <v>1</v>
      </c>
      <c r="N5412" s="2">
        <f t="shared" si="769"/>
        <v>3721.0526315789471</v>
      </c>
      <c r="O5412">
        <f t="shared" si="765"/>
        <v>977.02127659574455</v>
      </c>
      <c r="P5412">
        <f t="shared" si="764"/>
        <v>192000</v>
      </c>
      <c r="Q5412" s="2">
        <f t="shared" si="770"/>
        <v>196698.0739081747</v>
      </c>
      <c r="R5412">
        <f>Q5412/MainSheet!$C$8*(G5412-G5411)+R5411</f>
        <v>9008.0025412077175</v>
      </c>
      <c r="S5412">
        <f t="shared" si="771"/>
        <v>145383.36907991936</v>
      </c>
      <c r="T5412">
        <f t="shared" si="763"/>
        <v>54.099999999997806</v>
      </c>
      <c r="U5412" s="1">
        <f>Q5412/MainSheet!$C$22</f>
        <v>1</v>
      </c>
    </row>
    <row r="5413" spans="7:21">
      <c r="G5413">
        <f t="shared" si="766"/>
        <v>54.109999999997804</v>
      </c>
      <c r="H5413">
        <f t="shared" si="767"/>
        <v>198000</v>
      </c>
      <c r="I5413" s="2">
        <f>MIN(MainSheet!$C$10/MainSheet!$C$9,MainSheet!$K$9*60)</f>
        <v>660</v>
      </c>
      <c r="J5413" s="1">
        <f>IF(G5413&gt;MainSheet!$C$11,IF(J5412&gt;=0.999,1,(G5413-MainSheet!$C$11)*I5413/$B$2/60),0)</f>
        <v>1</v>
      </c>
      <c r="K5413" s="1">
        <f>IF(G5413&gt;MainSheet!$C$11+$B$6,IF(K5412&gt;=0.999,1,(G5413-MainSheet!$C$11-$B$6)*I5413/$C$2/60),0)</f>
        <v>1</v>
      </c>
      <c r="L5413" s="1">
        <f>IF(G5413&gt;MainSheet!$C$11+$B$6+$C$6,IF(L5412&gt;=0.999,1,(G5413-MainSheet!$C$11-$B$6-$C$6)*I5413/$D$2/60),0)</f>
        <v>1</v>
      </c>
      <c r="M5413">
        <f t="shared" si="768"/>
        <v>1</v>
      </c>
      <c r="N5413" s="2">
        <f t="shared" si="769"/>
        <v>3721.0526315789471</v>
      </c>
      <c r="O5413">
        <f t="shared" si="765"/>
        <v>977.02127659574455</v>
      </c>
      <c r="P5413">
        <f t="shared" si="764"/>
        <v>192000</v>
      </c>
      <c r="Q5413" s="2">
        <f t="shared" si="770"/>
        <v>196698.0739081747</v>
      </c>
      <c r="R5413">
        <f>Q5413/MainSheet!$C$8*(G5413-G5412)+R5412</f>
        <v>9010.0337876985523</v>
      </c>
      <c r="S5413">
        <f t="shared" si="771"/>
        <v>145416.15209223737</v>
      </c>
      <c r="T5413">
        <f t="shared" si="763"/>
        <v>54.109999999997804</v>
      </c>
      <c r="U5413" s="1">
        <f>Q5413/MainSheet!$C$22</f>
        <v>1</v>
      </c>
    </row>
    <row r="5414" spans="7:21">
      <c r="G5414">
        <f t="shared" si="766"/>
        <v>54.119999999997802</v>
      </c>
      <c r="H5414">
        <f t="shared" si="767"/>
        <v>198000</v>
      </c>
      <c r="I5414" s="2">
        <f>MIN(MainSheet!$C$10/MainSheet!$C$9,MainSheet!$K$9*60)</f>
        <v>660</v>
      </c>
      <c r="J5414" s="1">
        <f>IF(G5414&gt;MainSheet!$C$11,IF(J5413&gt;=0.999,1,(G5414-MainSheet!$C$11)*I5414/$B$2/60),0)</f>
        <v>1</v>
      </c>
      <c r="K5414" s="1">
        <f>IF(G5414&gt;MainSheet!$C$11+$B$6,IF(K5413&gt;=0.999,1,(G5414-MainSheet!$C$11-$B$6)*I5414/$C$2/60),0)</f>
        <v>1</v>
      </c>
      <c r="L5414" s="1">
        <f>IF(G5414&gt;MainSheet!$C$11+$B$6+$C$6,IF(L5413&gt;=0.999,1,(G5414-MainSheet!$C$11-$B$6-$C$6)*I5414/$D$2/60),0)</f>
        <v>1</v>
      </c>
      <c r="M5414">
        <f t="shared" si="768"/>
        <v>1</v>
      </c>
      <c r="N5414" s="2">
        <f t="shared" si="769"/>
        <v>3721.0526315789471</v>
      </c>
      <c r="O5414">
        <f t="shared" si="765"/>
        <v>977.02127659574455</v>
      </c>
      <c r="P5414">
        <f t="shared" si="764"/>
        <v>192000</v>
      </c>
      <c r="Q5414" s="2">
        <f t="shared" si="770"/>
        <v>196698.0739081747</v>
      </c>
      <c r="R5414">
        <f>Q5414/MainSheet!$C$8*(G5414-G5413)+R5413</f>
        <v>9012.065034189387</v>
      </c>
      <c r="S5414">
        <f t="shared" si="771"/>
        <v>145448.93510455539</v>
      </c>
      <c r="T5414">
        <f t="shared" si="763"/>
        <v>54.119999999997802</v>
      </c>
      <c r="U5414" s="1">
        <f>Q5414/MainSheet!$C$22</f>
        <v>1</v>
      </c>
    </row>
    <row r="5415" spans="7:21">
      <c r="G5415">
        <f t="shared" si="766"/>
        <v>54.1299999999978</v>
      </c>
      <c r="H5415">
        <f t="shared" si="767"/>
        <v>198000</v>
      </c>
      <c r="I5415" s="2">
        <f>MIN(MainSheet!$C$10/MainSheet!$C$9,MainSheet!$K$9*60)</f>
        <v>660</v>
      </c>
      <c r="J5415" s="1">
        <f>IF(G5415&gt;MainSheet!$C$11,IF(J5414&gt;=0.999,1,(G5415-MainSheet!$C$11)*I5415/$B$2/60),0)</f>
        <v>1</v>
      </c>
      <c r="K5415" s="1">
        <f>IF(G5415&gt;MainSheet!$C$11+$B$6,IF(K5414&gt;=0.999,1,(G5415-MainSheet!$C$11-$B$6)*I5415/$C$2/60),0)</f>
        <v>1</v>
      </c>
      <c r="L5415" s="1">
        <f>IF(G5415&gt;MainSheet!$C$11+$B$6+$C$6,IF(L5414&gt;=0.999,1,(G5415-MainSheet!$C$11-$B$6-$C$6)*I5415/$D$2/60),0)</f>
        <v>1</v>
      </c>
      <c r="M5415">
        <f t="shared" si="768"/>
        <v>1</v>
      </c>
      <c r="N5415" s="2">
        <f t="shared" si="769"/>
        <v>3721.0526315789471</v>
      </c>
      <c r="O5415">
        <f t="shared" si="765"/>
        <v>977.02127659574455</v>
      </c>
      <c r="P5415">
        <f t="shared" si="764"/>
        <v>192000</v>
      </c>
      <c r="Q5415" s="2">
        <f t="shared" si="770"/>
        <v>196698.0739081747</v>
      </c>
      <c r="R5415">
        <f>Q5415/MainSheet!$C$8*(G5415-G5414)+R5414</f>
        <v>9014.0962806802218</v>
      </c>
      <c r="S5415">
        <f t="shared" si="771"/>
        <v>145481.71811687341</v>
      </c>
      <c r="T5415">
        <f t="shared" si="763"/>
        <v>54.1299999999978</v>
      </c>
      <c r="U5415" s="1">
        <f>Q5415/MainSheet!$C$22</f>
        <v>1</v>
      </c>
    </row>
    <row r="5416" spans="7:21">
      <c r="G5416">
        <f t="shared" si="766"/>
        <v>54.139999999997798</v>
      </c>
      <c r="H5416">
        <f t="shared" si="767"/>
        <v>198000</v>
      </c>
      <c r="I5416" s="2">
        <f>MIN(MainSheet!$C$10/MainSheet!$C$9,MainSheet!$K$9*60)</f>
        <v>660</v>
      </c>
      <c r="J5416" s="1">
        <f>IF(G5416&gt;MainSheet!$C$11,IF(J5415&gt;=0.999,1,(G5416-MainSheet!$C$11)*I5416/$B$2/60),0)</f>
        <v>1</v>
      </c>
      <c r="K5416" s="1">
        <f>IF(G5416&gt;MainSheet!$C$11+$B$6,IF(K5415&gt;=0.999,1,(G5416-MainSheet!$C$11-$B$6)*I5416/$C$2/60),0)</f>
        <v>1</v>
      </c>
      <c r="L5416" s="1">
        <f>IF(G5416&gt;MainSheet!$C$11+$B$6+$C$6,IF(L5415&gt;=0.999,1,(G5416-MainSheet!$C$11-$B$6-$C$6)*I5416/$D$2/60),0)</f>
        <v>1</v>
      </c>
      <c r="M5416">
        <f t="shared" si="768"/>
        <v>1</v>
      </c>
      <c r="N5416" s="2">
        <f t="shared" si="769"/>
        <v>3721.0526315789471</v>
      </c>
      <c r="O5416">
        <f t="shared" si="765"/>
        <v>977.02127659574455</v>
      </c>
      <c r="P5416">
        <f t="shared" si="764"/>
        <v>192000</v>
      </c>
      <c r="Q5416" s="2">
        <f t="shared" si="770"/>
        <v>196698.0739081747</v>
      </c>
      <c r="R5416">
        <f>Q5416/MainSheet!$C$8*(G5416-G5415)+R5415</f>
        <v>9016.1275271710565</v>
      </c>
      <c r="S5416">
        <f t="shared" si="771"/>
        <v>145514.50112919143</v>
      </c>
      <c r="T5416">
        <f t="shared" si="763"/>
        <v>54.139999999997798</v>
      </c>
      <c r="U5416" s="1">
        <f>Q5416/MainSheet!$C$22</f>
        <v>1</v>
      </c>
    </row>
    <row r="5417" spans="7:21">
      <c r="G5417">
        <f t="shared" si="766"/>
        <v>54.149999999997796</v>
      </c>
      <c r="H5417">
        <f t="shared" si="767"/>
        <v>198000</v>
      </c>
      <c r="I5417" s="2">
        <f>MIN(MainSheet!$C$10/MainSheet!$C$9,MainSheet!$K$9*60)</f>
        <v>660</v>
      </c>
      <c r="J5417" s="1">
        <f>IF(G5417&gt;MainSheet!$C$11,IF(J5416&gt;=0.999,1,(G5417-MainSheet!$C$11)*I5417/$B$2/60),0)</f>
        <v>1</v>
      </c>
      <c r="K5417" s="1">
        <f>IF(G5417&gt;MainSheet!$C$11+$B$6,IF(K5416&gt;=0.999,1,(G5417-MainSheet!$C$11-$B$6)*I5417/$C$2/60),0)</f>
        <v>1</v>
      </c>
      <c r="L5417" s="1">
        <f>IF(G5417&gt;MainSheet!$C$11+$B$6+$C$6,IF(L5416&gt;=0.999,1,(G5417-MainSheet!$C$11-$B$6-$C$6)*I5417/$D$2/60),0)</f>
        <v>1</v>
      </c>
      <c r="M5417">
        <f t="shared" si="768"/>
        <v>1</v>
      </c>
      <c r="N5417" s="2">
        <f t="shared" si="769"/>
        <v>3721.0526315789471</v>
      </c>
      <c r="O5417">
        <f t="shared" si="765"/>
        <v>977.02127659574455</v>
      </c>
      <c r="P5417">
        <f t="shared" si="764"/>
        <v>192000</v>
      </c>
      <c r="Q5417" s="2">
        <f t="shared" si="770"/>
        <v>196698.0739081747</v>
      </c>
      <c r="R5417">
        <f>Q5417/MainSheet!$C$8*(G5417-G5416)+R5416</f>
        <v>9018.1587736618912</v>
      </c>
      <c r="S5417">
        <f t="shared" si="771"/>
        <v>145547.28414150944</v>
      </c>
      <c r="T5417">
        <f t="shared" si="763"/>
        <v>54.149999999997796</v>
      </c>
      <c r="U5417" s="1">
        <f>Q5417/MainSheet!$C$22</f>
        <v>1</v>
      </c>
    </row>
    <row r="5418" spans="7:21">
      <c r="G5418">
        <f t="shared" si="766"/>
        <v>54.159999999997794</v>
      </c>
      <c r="H5418">
        <f t="shared" si="767"/>
        <v>198000</v>
      </c>
      <c r="I5418" s="2">
        <f>MIN(MainSheet!$C$10/MainSheet!$C$9,MainSheet!$K$9*60)</f>
        <v>660</v>
      </c>
      <c r="J5418" s="1">
        <f>IF(G5418&gt;MainSheet!$C$11,IF(J5417&gt;=0.999,1,(G5418-MainSheet!$C$11)*I5418/$B$2/60),0)</f>
        <v>1</v>
      </c>
      <c r="K5418" s="1">
        <f>IF(G5418&gt;MainSheet!$C$11+$B$6,IF(K5417&gt;=0.999,1,(G5418-MainSheet!$C$11-$B$6)*I5418/$C$2/60),0)</f>
        <v>1</v>
      </c>
      <c r="L5418" s="1">
        <f>IF(G5418&gt;MainSheet!$C$11+$B$6+$C$6,IF(L5417&gt;=0.999,1,(G5418-MainSheet!$C$11-$B$6-$C$6)*I5418/$D$2/60),0)</f>
        <v>1</v>
      </c>
      <c r="M5418">
        <f t="shared" si="768"/>
        <v>1</v>
      </c>
      <c r="N5418" s="2">
        <f t="shared" si="769"/>
        <v>3721.0526315789471</v>
      </c>
      <c r="O5418">
        <f t="shared" si="765"/>
        <v>977.02127659574455</v>
      </c>
      <c r="P5418">
        <f t="shared" si="764"/>
        <v>192000</v>
      </c>
      <c r="Q5418" s="2">
        <f t="shared" si="770"/>
        <v>196698.0739081747</v>
      </c>
      <c r="R5418">
        <f>Q5418/MainSheet!$C$8*(G5418-G5417)+R5417</f>
        <v>9020.190020152726</v>
      </c>
      <c r="S5418">
        <f t="shared" si="771"/>
        <v>145580.06715382746</v>
      </c>
      <c r="T5418">
        <f t="shared" si="763"/>
        <v>54.159999999997794</v>
      </c>
      <c r="U5418" s="1">
        <f>Q5418/MainSheet!$C$22</f>
        <v>1</v>
      </c>
    </row>
    <row r="5419" spans="7:21">
      <c r="G5419">
        <f t="shared" si="766"/>
        <v>54.169999999997792</v>
      </c>
      <c r="H5419">
        <f t="shared" si="767"/>
        <v>198000</v>
      </c>
      <c r="I5419" s="2">
        <f>MIN(MainSheet!$C$10/MainSheet!$C$9,MainSheet!$K$9*60)</f>
        <v>660</v>
      </c>
      <c r="J5419" s="1">
        <f>IF(G5419&gt;MainSheet!$C$11,IF(J5418&gt;=0.999,1,(G5419-MainSheet!$C$11)*I5419/$B$2/60),0)</f>
        <v>1</v>
      </c>
      <c r="K5419" s="1">
        <f>IF(G5419&gt;MainSheet!$C$11+$B$6,IF(K5418&gt;=0.999,1,(G5419-MainSheet!$C$11-$B$6)*I5419/$C$2/60),0)</f>
        <v>1</v>
      </c>
      <c r="L5419" s="1">
        <f>IF(G5419&gt;MainSheet!$C$11+$B$6+$C$6,IF(L5418&gt;=0.999,1,(G5419-MainSheet!$C$11-$B$6-$C$6)*I5419/$D$2/60),0)</f>
        <v>1</v>
      </c>
      <c r="M5419">
        <f t="shared" si="768"/>
        <v>1</v>
      </c>
      <c r="N5419" s="2">
        <f t="shared" si="769"/>
        <v>3721.0526315789471</v>
      </c>
      <c r="O5419">
        <f t="shared" si="765"/>
        <v>977.02127659574455</v>
      </c>
      <c r="P5419">
        <f t="shared" si="764"/>
        <v>192000</v>
      </c>
      <c r="Q5419" s="2">
        <f t="shared" si="770"/>
        <v>196698.0739081747</v>
      </c>
      <c r="R5419">
        <f>Q5419/MainSheet!$C$8*(G5419-G5418)+R5418</f>
        <v>9022.2212666435607</v>
      </c>
      <c r="S5419">
        <f t="shared" si="771"/>
        <v>145612.85016614548</v>
      </c>
      <c r="T5419">
        <f t="shared" si="763"/>
        <v>54.169999999997792</v>
      </c>
      <c r="U5419" s="1">
        <f>Q5419/MainSheet!$C$22</f>
        <v>1</v>
      </c>
    </row>
    <row r="5420" spans="7:21">
      <c r="G5420">
        <f t="shared" si="766"/>
        <v>54.17999999999779</v>
      </c>
      <c r="H5420">
        <f t="shared" si="767"/>
        <v>198000</v>
      </c>
      <c r="I5420" s="2">
        <f>MIN(MainSheet!$C$10/MainSheet!$C$9,MainSheet!$K$9*60)</f>
        <v>660</v>
      </c>
      <c r="J5420" s="1">
        <f>IF(G5420&gt;MainSheet!$C$11,IF(J5419&gt;=0.999,1,(G5420-MainSheet!$C$11)*I5420/$B$2/60),0)</f>
        <v>1</v>
      </c>
      <c r="K5420" s="1">
        <f>IF(G5420&gt;MainSheet!$C$11+$B$6,IF(K5419&gt;=0.999,1,(G5420-MainSheet!$C$11-$B$6)*I5420/$C$2/60),0)</f>
        <v>1</v>
      </c>
      <c r="L5420" s="1">
        <f>IF(G5420&gt;MainSheet!$C$11+$B$6+$C$6,IF(L5419&gt;=0.999,1,(G5420-MainSheet!$C$11-$B$6-$C$6)*I5420/$D$2/60),0)</f>
        <v>1</v>
      </c>
      <c r="M5420">
        <f t="shared" si="768"/>
        <v>1</v>
      </c>
      <c r="N5420" s="2">
        <f t="shared" si="769"/>
        <v>3721.0526315789471</v>
      </c>
      <c r="O5420">
        <f t="shared" si="765"/>
        <v>977.02127659574455</v>
      </c>
      <c r="P5420">
        <f t="shared" si="764"/>
        <v>192000</v>
      </c>
      <c r="Q5420" s="2">
        <f t="shared" si="770"/>
        <v>196698.0739081747</v>
      </c>
      <c r="R5420">
        <f>Q5420/MainSheet!$C$8*(G5420-G5419)+R5419</f>
        <v>9024.2525131343955</v>
      </c>
      <c r="S5420">
        <f t="shared" si="771"/>
        <v>145645.6331784635</v>
      </c>
      <c r="T5420">
        <f t="shared" si="763"/>
        <v>54.17999999999779</v>
      </c>
      <c r="U5420" s="1">
        <f>Q5420/MainSheet!$C$22</f>
        <v>1</v>
      </c>
    </row>
    <row r="5421" spans="7:21">
      <c r="G5421">
        <f t="shared" si="766"/>
        <v>54.189999999997788</v>
      </c>
      <c r="H5421">
        <f t="shared" si="767"/>
        <v>198000</v>
      </c>
      <c r="I5421" s="2">
        <f>MIN(MainSheet!$C$10/MainSheet!$C$9,MainSheet!$K$9*60)</f>
        <v>660</v>
      </c>
      <c r="J5421" s="1">
        <f>IF(G5421&gt;MainSheet!$C$11,IF(J5420&gt;=0.999,1,(G5421-MainSheet!$C$11)*I5421/$B$2/60),0)</f>
        <v>1</v>
      </c>
      <c r="K5421" s="1">
        <f>IF(G5421&gt;MainSheet!$C$11+$B$6,IF(K5420&gt;=0.999,1,(G5421-MainSheet!$C$11-$B$6)*I5421/$C$2/60),0)</f>
        <v>1</v>
      </c>
      <c r="L5421" s="1">
        <f>IF(G5421&gt;MainSheet!$C$11+$B$6+$C$6,IF(L5420&gt;=0.999,1,(G5421-MainSheet!$C$11-$B$6-$C$6)*I5421/$D$2/60),0)</f>
        <v>1</v>
      </c>
      <c r="M5421">
        <f t="shared" si="768"/>
        <v>1</v>
      </c>
      <c r="N5421" s="2">
        <f t="shared" si="769"/>
        <v>3721.0526315789471</v>
      </c>
      <c r="O5421">
        <f t="shared" si="765"/>
        <v>977.02127659574455</v>
      </c>
      <c r="P5421">
        <f t="shared" si="764"/>
        <v>192000</v>
      </c>
      <c r="Q5421" s="2">
        <f t="shared" si="770"/>
        <v>196698.0739081747</v>
      </c>
      <c r="R5421">
        <f>Q5421/MainSheet!$C$8*(G5421-G5420)+R5420</f>
        <v>9026.2837596252302</v>
      </c>
      <c r="S5421">
        <f t="shared" si="771"/>
        <v>145678.41619078151</v>
      </c>
      <c r="T5421">
        <f t="shared" si="763"/>
        <v>54.189999999997788</v>
      </c>
      <c r="U5421" s="1">
        <f>Q5421/MainSheet!$C$22</f>
        <v>1</v>
      </c>
    </row>
    <row r="5422" spans="7:21">
      <c r="G5422">
        <f t="shared" si="766"/>
        <v>54.199999999997786</v>
      </c>
      <c r="H5422">
        <f t="shared" si="767"/>
        <v>198000</v>
      </c>
      <c r="I5422" s="2">
        <f>MIN(MainSheet!$C$10/MainSheet!$C$9,MainSheet!$K$9*60)</f>
        <v>660</v>
      </c>
      <c r="J5422" s="1">
        <f>IF(G5422&gt;MainSheet!$C$11,IF(J5421&gt;=0.999,1,(G5422-MainSheet!$C$11)*I5422/$B$2/60),0)</f>
        <v>1</v>
      </c>
      <c r="K5422" s="1">
        <f>IF(G5422&gt;MainSheet!$C$11+$B$6,IF(K5421&gt;=0.999,1,(G5422-MainSheet!$C$11-$B$6)*I5422/$C$2/60),0)</f>
        <v>1</v>
      </c>
      <c r="L5422" s="1">
        <f>IF(G5422&gt;MainSheet!$C$11+$B$6+$C$6,IF(L5421&gt;=0.999,1,(G5422-MainSheet!$C$11-$B$6-$C$6)*I5422/$D$2/60),0)</f>
        <v>1</v>
      </c>
      <c r="M5422">
        <f t="shared" si="768"/>
        <v>1</v>
      </c>
      <c r="N5422" s="2">
        <f t="shared" si="769"/>
        <v>3721.0526315789471</v>
      </c>
      <c r="O5422">
        <f t="shared" si="765"/>
        <v>977.02127659574455</v>
      </c>
      <c r="P5422">
        <f t="shared" si="764"/>
        <v>192000</v>
      </c>
      <c r="Q5422" s="2">
        <f t="shared" si="770"/>
        <v>196698.0739081747</v>
      </c>
      <c r="R5422">
        <f>Q5422/MainSheet!$C$8*(G5422-G5421)+R5421</f>
        <v>9028.315006116065</v>
      </c>
      <c r="S5422">
        <f t="shared" si="771"/>
        <v>145711.19920309953</v>
      </c>
      <c r="T5422">
        <f t="shared" si="763"/>
        <v>54.199999999997786</v>
      </c>
      <c r="U5422" s="1">
        <f>Q5422/MainSheet!$C$22</f>
        <v>1</v>
      </c>
    </row>
    <row r="5423" spans="7:21">
      <c r="G5423">
        <f t="shared" si="766"/>
        <v>54.209999999997784</v>
      </c>
      <c r="H5423">
        <f t="shared" si="767"/>
        <v>198000</v>
      </c>
      <c r="I5423" s="2">
        <f>MIN(MainSheet!$C$10/MainSheet!$C$9,MainSheet!$K$9*60)</f>
        <v>660</v>
      </c>
      <c r="J5423" s="1">
        <f>IF(G5423&gt;MainSheet!$C$11,IF(J5422&gt;=0.999,1,(G5423-MainSheet!$C$11)*I5423/$B$2/60),0)</f>
        <v>1</v>
      </c>
      <c r="K5423" s="1">
        <f>IF(G5423&gt;MainSheet!$C$11+$B$6,IF(K5422&gt;=0.999,1,(G5423-MainSheet!$C$11-$B$6)*I5423/$C$2/60),0)</f>
        <v>1</v>
      </c>
      <c r="L5423" s="1">
        <f>IF(G5423&gt;MainSheet!$C$11+$B$6+$C$6,IF(L5422&gt;=0.999,1,(G5423-MainSheet!$C$11-$B$6-$C$6)*I5423/$D$2/60),0)</f>
        <v>1</v>
      </c>
      <c r="M5423">
        <f t="shared" si="768"/>
        <v>1</v>
      </c>
      <c r="N5423" s="2">
        <f t="shared" si="769"/>
        <v>3721.0526315789471</v>
      </c>
      <c r="O5423">
        <f t="shared" si="765"/>
        <v>977.02127659574455</v>
      </c>
      <c r="P5423">
        <f t="shared" si="764"/>
        <v>192000</v>
      </c>
      <c r="Q5423" s="2">
        <f t="shared" si="770"/>
        <v>196698.0739081747</v>
      </c>
      <c r="R5423">
        <f>Q5423/MainSheet!$C$8*(G5423-G5422)+R5422</f>
        <v>9030.3462526068997</v>
      </c>
      <c r="S5423">
        <f t="shared" si="771"/>
        <v>145743.98221541755</v>
      </c>
      <c r="T5423">
        <f t="shared" si="763"/>
        <v>54.209999999997784</v>
      </c>
      <c r="U5423" s="1">
        <f>Q5423/MainSheet!$C$22</f>
        <v>1</v>
      </c>
    </row>
    <row r="5424" spans="7:21">
      <c r="G5424">
        <f t="shared" si="766"/>
        <v>54.219999999997782</v>
      </c>
      <c r="H5424">
        <f t="shared" si="767"/>
        <v>198000</v>
      </c>
      <c r="I5424" s="2">
        <f>MIN(MainSheet!$C$10/MainSheet!$C$9,MainSheet!$K$9*60)</f>
        <v>660</v>
      </c>
      <c r="J5424" s="1">
        <f>IF(G5424&gt;MainSheet!$C$11,IF(J5423&gt;=0.999,1,(G5424-MainSheet!$C$11)*I5424/$B$2/60),0)</f>
        <v>1</v>
      </c>
      <c r="K5424" s="1">
        <f>IF(G5424&gt;MainSheet!$C$11+$B$6,IF(K5423&gt;=0.999,1,(G5424-MainSheet!$C$11-$B$6)*I5424/$C$2/60),0)</f>
        <v>1</v>
      </c>
      <c r="L5424" s="1">
        <f>IF(G5424&gt;MainSheet!$C$11+$B$6+$C$6,IF(L5423&gt;=0.999,1,(G5424-MainSheet!$C$11-$B$6-$C$6)*I5424/$D$2/60),0)</f>
        <v>1</v>
      </c>
      <c r="M5424">
        <f t="shared" si="768"/>
        <v>1</v>
      </c>
      <c r="N5424" s="2">
        <f t="shared" si="769"/>
        <v>3721.0526315789471</v>
      </c>
      <c r="O5424">
        <f t="shared" si="765"/>
        <v>977.02127659574455</v>
      </c>
      <c r="P5424">
        <f t="shared" si="764"/>
        <v>192000</v>
      </c>
      <c r="Q5424" s="2">
        <f t="shared" si="770"/>
        <v>196698.0739081747</v>
      </c>
      <c r="R5424">
        <f>Q5424/MainSheet!$C$8*(G5424-G5423)+R5423</f>
        <v>9032.3774990977345</v>
      </c>
      <c r="S5424">
        <f t="shared" si="771"/>
        <v>145776.76522773557</v>
      </c>
      <c r="T5424">
        <f t="shared" si="763"/>
        <v>54.219999999997782</v>
      </c>
      <c r="U5424" s="1">
        <f>Q5424/MainSheet!$C$22</f>
        <v>1</v>
      </c>
    </row>
    <row r="5425" spans="7:21">
      <c r="G5425">
        <f t="shared" si="766"/>
        <v>54.22999999999778</v>
      </c>
      <c r="H5425">
        <f t="shared" si="767"/>
        <v>198000</v>
      </c>
      <c r="I5425" s="2">
        <f>MIN(MainSheet!$C$10/MainSheet!$C$9,MainSheet!$K$9*60)</f>
        <v>660</v>
      </c>
      <c r="J5425" s="1">
        <f>IF(G5425&gt;MainSheet!$C$11,IF(J5424&gt;=0.999,1,(G5425-MainSheet!$C$11)*I5425/$B$2/60),0)</f>
        <v>1</v>
      </c>
      <c r="K5425" s="1">
        <f>IF(G5425&gt;MainSheet!$C$11+$B$6,IF(K5424&gt;=0.999,1,(G5425-MainSheet!$C$11-$B$6)*I5425/$C$2/60),0)</f>
        <v>1</v>
      </c>
      <c r="L5425" s="1">
        <f>IF(G5425&gt;MainSheet!$C$11+$B$6+$C$6,IF(L5424&gt;=0.999,1,(G5425-MainSheet!$C$11-$B$6-$C$6)*I5425/$D$2/60),0)</f>
        <v>1</v>
      </c>
      <c r="M5425">
        <f t="shared" si="768"/>
        <v>1</v>
      </c>
      <c r="N5425" s="2">
        <f t="shared" si="769"/>
        <v>3721.0526315789471</v>
      </c>
      <c r="O5425">
        <f t="shared" si="765"/>
        <v>977.02127659574455</v>
      </c>
      <c r="P5425">
        <f t="shared" si="764"/>
        <v>192000</v>
      </c>
      <c r="Q5425" s="2">
        <f t="shared" si="770"/>
        <v>196698.0739081747</v>
      </c>
      <c r="R5425">
        <f>Q5425/MainSheet!$C$8*(G5425-G5424)+R5424</f>
        <v>9034.4087455885692</v>
      </c>
      <c r="S5425">
        <f t="shared" si="771"/>
        <v>145809.54824005358</v>
      </c>
      <c r="T5425">
        <f t="shared" si="763"/>
        <v>54.22999999999778</v>
      </c>
      <c r="U5425" s="1">
        <f>Q5425/MainSheet!$C$22</f>
        <v>1</v>
      </c>
    </row>
    <row r="5426" spans="7:21">
      <c r="G5426">
        <f t="shared" si="766"/>
        <v>54.239999999997778</v>
      </c>
      <c r="H5426">
        <f t="shared" si="767"/>
        <v>198000</v>
      </c>
      <c r="I5426" s="2">
        <f>MIN(MainSheet!$C$10/MainSheet!$C$9,MainSheet!$K$9*60)</f>
        <v>660</v>
      </c>
      <c r="J5426" s="1">
        <f>IF(G5426&gt;MainSheet!$C$11,IF(J5425&gt;=0.999,1,(G5426-MainSheet!$C$11)*I5426/$B$2/60),0)</f>
        <v>1</v>
      </c>
      <c r="K5426" s="1">
        <f>IF(G5426&gt;MainSheet!$C$11+$B$6,IF(K5425&gt;=0.999,1,(G5426-MainSheet!$C$11-$B$6)*I5426/$C$2/60),0)</f>
        <v>1</v>
      </c>
      <c r="L5426" s="1">
        <f>IF(G5426&gt;MainSheet!$C$11+$B$6+$C$6,IF(L5425&gt;=0.999,1,(G5426-MainSheet!$C$11-$B$6-$C$6)*I5426/$D$2/60),0)</f>
        <v>1</v>
      </c>
      <c r="M5426">
        <f t="shared" si="768"/>
        <v>1</v>
      </c>
      <c r="N5426" s="2">
        <f t="shared" si="769"/>
        <v>3721.0526315789471</v>
      </c>
      <c r="O5426">
        <f t="shared" si="765"/>
        <v>977.02127659574455</v>
      </c>
      <c r="P5426">
        <f t="shared" si="764"/>
        <v>192000</v>
      </c>
      <c r="Q5426" s="2">
        <f t="shared" si="770"/>
        <v>196698.0739081747</v>
      </c>
      <c r="R5426">
        <f>Q5426/MainSheet!$C$8*(G5426-G5425)+R5425</f>
        <v>9036.439992079404</v>
      </c>
      <c r="S5426">
        <f t="shared" si="771"/>
        <v>145842.3312523716</v>
      </c>
      <c r="T5426">
        <f t="shared" si="763"/>
        <v>54.239999999997778</v>
      </c>
      <c r="U5426" s="1">
        <f>Q5426/MainSheet!$C$22</f>
        <v>1</v>
      </c>
    </row>
    <row r="5427" spans="7:21">
      <c r="G5427">
        <f t="shared" si="766"/>
        <v>54.249999999997776</v>
      </c>
      <c r="H5427">
        <f t="shared" si="767"/>
        <v>198000</v>
      </c>
      <c r="I5427" s="2">
        <f>MIN(MainSheet!$C$10/MainSheet!$C$9,MainSheet!$K$9*60)</f>
        <v>660</v>
      </c>
      <c r="J5427" s="1">
        <f>IF(G5427&gt;MainSheet!$C$11,IF(J5426&gt;=0.999,1,(G5427-MainSheet!$C$11)*I5427/$B$2/60),0)</f>
        <v>1</v>
      </c>
      <c r="K5427" s="1">
        <f>IF(G5427&gt;MainSheet!$C$11+$B$6,IF(K5426&gt;=0.999,1,(G5427-MainSheet!$C$11-$B$6)*I5427/$C$2/60),0)</f>
        <v>1</v>
      </c>
      <c r="L5427" s="1">
        <f>IF(G5427&gt;MainSheet!$C$11+$B$6+$C$6,IF(L5426&gt;=0.999,1,(G5427-MainSheet!$C$11-$B$6-$C$6)*I5427/$D$2/60),0)</f>
        <v>1</v>
      </c>
      <c r="M5427">
        <f t="shared" si="768"/>
        <v>1</v>
      </c>
      <c r="N5427" s="2">
        <f t="shared" si="769"/>
        <v>3721.0526315789471</v>
      </c>
      <c r="O5427">
        <f t="shared" si="765"/>
        <v>977.02127659574455</v>
      </c>
      <c r="P5427">
        <f t="shared" si="764"/>
        <v>192000</v>
      </c>
      <c r="Q5427" s="2">
        <f t="shared" si="770"/>
        <v>196698.0739081747</v>
      </c>
      <c r="R5427">
        <f>Q5427/MainSheet!$C$8*(G5427-G5426)+R5426</f>
        <v>9038.4712385702387</v>
      </c>
      <c r="S5427">
        <f t="shared" si="771"/>
        <v>145875.11426468962</v>
      </c>
      <c r="T5427">
        <f t="shared" si="763"/>
        <v>54.249999999997776</v>
      </c>
      <c r="U5427" s="1">
        <f>Q5427/MainSheet!$C$22</f>
        <v>1</v>
      </c>
    </row>
    <row r="5428" spans="7:21">
      <c r="G5428">
        <f t="shared" si="766"/>
        <v>54.259999999997774</v>
      </c>
      <c r="H5428">
        <f t="shared" si="767"/>
        <v>198000</v>
      </c>
      <c r="I5428" s="2">
        <f>MIN(MainSheet!$C$10/MainSheet!$C$9,MainSheet!$K$9*60)</f>
        <v>660</v>
      </c>
      <c r="J5428" s="1">
        <f>IF(G5428&gt;MainSheet!$C$11,IF(J5427&gt;=0.999,1,(G5428-MainSheet!$C$11)*I5428/$B$2/60),0)</f>
        <v>1</v>
      </c>
      <c r="K5428" s="1">
        <f>IF(G5428&gt;MainSheet!$C$11+$B$6,IF(K5427&gt;=0.999,1,(G5428-MainSheet!$C$11-$B$6)*I5428/$C$2/60),0)</f>
        <v>1</v>
      </c>
      <c r="L5428" s="1">
        <f>IF(G5428&gt;MainSheet!$C$11+$B$6+$C$6,IF(L5427&gt;=0.999,1,(G5428-MainSheet!$C$11-$B$6-$C$6)*I5428/$D$2/60),0)</f>
        <v>1</v>
      </c>
      <c r="M5428">
        <f t="shared" si="768"/>
        <v>1</v>
      </c>
      <c r="N5428" s="2">
        <f t="shared" si="769"/>
        <v>3721.0526315789471</v>
      </c>
      <c r="O5428">
        <f t="shared" si="765"/>
        <v>977.02127659574455</v>
      </c>
      <c r="P5428">
        <f t="shared" si="764"/>
        <v>192000</v>
      </c>
      <c r="Q5428" s="2">
        <f t="shared" si="770"/>
        <v>196698.0739081747</v>
      </c>
      <c r="R5428">
        <f>Q5428/MainSheet!$C$8*(G5428-G5427)+R5427</f>
        <v>9040.5024850610735</v>
      </c>
      <c r="S5428">
        <f t="shared" si="771"/>
        <v>145907.89727700764</v>
      </c>
      <c r="T5428">
        <f t="shared" si="763"/>
        <v>54.259999999997774</v>
      </c>
      <c r="U5428" s="1">
        <f>Q5428/MainSheet!$C$22</f>
        <v>1</v>
      </c>
    </row>
    <row r="5429" spans="7:21">
      <c r="G5429">
        <f t="shared" si="766"/>
        <v>54.269999999997772</v>
      </c>
      <c r="H5429">
        <f t="shared" si="767"/>
        <v>198000</v>
      </c>
      <c r="I5429" s="2">
        <f>MIN(MainSheet!$C$10/MainSheet!$C$9,MainSheet!$K$9*60)</f>
        <v>660</v>
      </c>
      <c r="J5429" s="1">
        <f>IF(G5429&gt;MainSheet!$C$11,IF(J5428&gt;=0.999,1,(G5429-MainSheet!$C$11)*I5429/$B$2/60),0)</f>
        <v>1</v>
      </c>
      <c r="K5429" s="1">
        <f>IF(G5429&gt;MainSheet!$C$11+$B$6,IF(K5428&gt;=0.999,1,(G5429-MainSheet!$C$11-$B$6)*I5429/$C$2/60),0)</f>
        <v>1</v>
      </c>
      <c r="L5429" s="1">
        <f>IF(G5429&gt;MainSheet!$C$11+$B$6+$C$6,IF(L5428&gt;=0.999,1,(G5429-MainSheet!$C$11-$B$6-$C$6)*I5429/$D$2/60),0)</f>
        <v>1</v>
      </c>
      <c r="M5429">
        <f t="shared" si="768"/>
        <v>1</v>
      </c>
      <c r="N5429" s="2">
        <f t="shared" si="769"/>
        <v>3721.0526315789471</v>
      </c>
      <c r="O5429">
        <f t="shared" si="765"/>
        <v>977.02127659574455</v>
      </c>
      <c r="P5429">
        <f t="shared" si="764"/>
        <v>192000</v>
      </c>
      <c r="Q5429" s="2">
        <f t="shared" si="770"/>
        <v>196698.0739081747</v>
      </c>
      <c r="R5429">
        <f>Q5429/MainSheet!$C$8*(G5429-G5428)+R5428</f>
        <v>9042.5337315519082</v>
      </c>
      <c r="S5429">
        <f t="shared" si="771"/>
        <v>145940.68028932565</v>
      </c>
      <c r="T5429">
        <f t="shared" si="763"/>
        <v>54.269999999997772</v>
      </c>
      <c r="U5429" s="1">
        <f>Q5429/MainSheet!$C$22</f>
        <v>1</v>
      </c>
    </row>
    <row r="5430" spans="7:21">
      <c r="G5430">
        <f t="shared" si="766"/>
        <v>54.27999999999777</v>
      </c>
      <c r="H5430">
        <f t="shared" si="767"/>
        <v>198000</v>
      </c>
      <c r="I5430" s="2">
        <f>MIN(MainSheet!$C$10/MainSheet!$C$9,MainSheet!$K$9*60)</f>
        <v>660</v>
      </c>
      <c r="J5430" s="1">
        <f>IF(G5430&gt;MainSheet!$C$11,IF(J5429&gt;=0.999,1,(G5430-MainSheet!$C$11)*I5430/$B$2/60),0)</f>
        <v>1</v>
      </c>
      <c r="K5430" s="1">
        <f>IF(G5430&gt;MainSheet!$C$11+$B$6,IF(K5429&gt;=0.999,1,(G5430-MainSheet!$C$11-$B$6)*I5430/$C$2/60),0)</f>
        <v>1</v>
      </c>
      <c r="L5430" s="1">
        <f>IF(G5430&gt;MainSheet!$C$11+$B$6+$C$6,IF(L5429&gt;=0.999,1,(G5430-MainSheet!$C$11-$B$6-$C$6)*I5430/$D$2/60),0)</f>
        <v>1</v>
      </c>
      <c r="M5430">
        <f t="shared" si="768"/>
        <v>1</v>
      </c>
      <c r="N5430" s="2">
        <f t="shared" si="769"/>
        <v>3721.0526315789471</v>
      </c>
      <c r="O5430">
        <f t="shared" si="765"/>
        <v>977.02127659574455</v>
      </c>
      <c r="P5430">
        <f t="shared" si="764"/>
        <v>192000</v>
      </c>
      <c r="Q5430" s="2">
        <f t="shared" si="770"/>
        <v>196698.0739081747</v>
      </c>
      <c r="R5430">
        <f>Q5430/MainSheet!$C$8*(G5430-G5429)+R5429</f>
        <v>9044.564978042743</v>
      </c>
      <c r="S5430">
        <f t="shared" si="771"/>
        <v>145973.46330164367</v>
      </c>
      <c r="T5430">
        <f t="shared" si="763"/>
        <v>54.27999999999777</v>
      </c>
      <c r="U5430" s="1">
        <f>Q5430/MainSheet!$C$22</f>
        <v>1</v>
      </c>
    </row>
    <row r="5431" spans="7:21">
      <c r="G5431">
        <f t="shared" si="766"/>
        <v>54.289999999997768</v>
      </c>
      <c r="H5431">
        <f t="shared" si="767"/>
        <v>198000</v>
      </c>
      <c r="I5431" s="2">
        <f>MIN(MainSheet!$C$10/MainSheet!$C$9,MainSheet!$K$9*60)</f>
        <v>660</v>
      </c>
      <c r="J5431" s="1">
        <f>IF(G5431&gt;MainSheet!$C$11,IF(J5430&gt;=0.999,1,(G5431-MainSheet!$C$11)*I5431/$B$2/60),0)</f>
        <v>1</v>
      </c>
      <c r="K5431" s="1">
        <f>IF(G5431&gt;MainSheet!$C$11+$B$6,IF(K5430&gt;=0.999,1,(G5431-MainSheet!$C$11-$B$6)*I5431/$C$2/60),0)</f>
        <v>1</v>
      </c>
      <c r="L5431" s="1">
        <f>IF(G5431&gt;MainSheet!$C$11+$B$6+$C$6,IF(L5430&gt;=0.999,1,(G5431-MainSheet!$C$11-$B$6-$C$6)*I5431/$D$2/60),0)</f>
        <v>1</v>
      </c>
      <c r="M5431">
        <f t="shared" si="768"/>
        <v>1</v>
      </c>
      <c r="N5431" s="2">
        <f t="shared" si="769"/>
        <v>3721.0526315789471</v>
      </c>
      <c r="O5431">
        <f t="shared" si="765"/>
        <v>977.02127659574455</v>
      </c>
      <c r="P5431">
        <f t="shared" si="764"/>
        <v>192000</v>
      </c>
      <c r="Q5431" s="2">
        <f t="shared" si="770"/>
        <v>196698.0739081747</v>
      </c>
      <c r="R5431">
        <f>Q5431/MainSheet!$C$8*(G5431-G5430)+R5430</f>
        <v>9046.5962245335777</v>
      </c>
      <c r="S5431">
        <f t="shared" si="771"/>
        <v>146006.24631396169</v>
      </c>
      <c r="T5431">
        <f t="shared" si="763"/>
        <v>54.289999999997768</v>
      </c>
      <c r="U5431" s="1">
        <f>Q5431/MainSheet!$C$22</f>
        <v>1</v>
      </c>
    </row>
    <row r="5432" spans="7:21">
      <c r="G5432">
        <f t="shared" si="766"/>
        <v>54.299999999997766</v>
      </c>
      <c r="H5432">
        <f t="shared" si="767"/>
        <v>198000</v>
      </c>
      <c r="I5432" s="2">
        <f>MIN(MainSheet!$C$10/MainSheet!$C$9,MainSheet!$K$9*60)</f>
        <v>660</v>
      </c>
      <c r="J5432" s="1">
        <f>IF(G5432&gt;MainSheet!$C$11,IF(J5431&gt;=0.999,1,(G5432-MainSheet!$C$11)*I5432/$B$2/60),0)</f>
        <v>1</v>
      </c>
      <c r="K5432" s="1">
        <f>IF(G5432&gt;MainSheet!$C$11+$B$6,IF(K5431&gt;=0.999,1,(G5432-MainSheet!$C$11-$B$6)*I5432/$C$2/60),0)</f>
        <v>1</v>
      </c>
      <c r="L5432" s="1">
        <f>IF(G5432&gt;MainSheet!$C$11+$B$6+$C$6,IF(L5431&gt;=0.999,1,(G5432-MainSheet!$C$11-$B$6-$C$6)*I5432/$D$2/60),0)</f>
        <v>1</v>
      </c>
      <c r="M5432">
        <f t="shared" si="768"/>
        <v>1</v>
      </c>
      <c r="N5432" s="2">
        <f t="shared" si="769"/>
        <v>3721.0526315789471</v>
      </c>
      <c r="O5432">
        <f t="shared" si="765"/>
        <v>977.02127659574455</v>
      </c>
      <c r="P5432">
        <f t="shared" si="764"/>
        <v>192000</v>
      </c>
      <c r="Q5432" s="2">
        <f t="shared" si="770"/>
        <v>196698.0739081747</v>
      </c>
      <c r="R5432">
        <f>Q5432/MainSheet!$C$8*(G5432-G5431)+R5431</f>
        <v>9048.6274710244124</v>
      </c>
      <c r="S5432">
        <f t="shared" si="771"/>
        <v>146039.02932627971</v>
      </c>
      <c r="T5432">
        <f t="shared" si="763"/>
        <v>54.299999999997766</v>
      </c>
      <c r="U5432" s="1">
        <f>Q5432/MainSheet!$C$22</f>
        <v>1</v>
      </c>
    </row>
    <row r="5433" spans="7:21">
      <c r="G5433">
        <f t="shared" si="766"/>
        <v>54.309999999997764</v>
      </c>
      <c r="H5433">
        <f t="shared" si="767"/>
        <v>198000</v>
      </c>
      <c r="I5433" s="2">
        <f>MIN(MainSheet!$C$10/MainSheet!$C$9,MainSheet!$K$9*60)</f>
        <v>660</v>
      </c>
      <c r="J5433" s="1">
        <f>IF(G5433&gt;MainSheet!$C$11,IF(J5432&gt;=0.999,1,(G5433-MainSheet!$C$11)*I5433/$B$2/60),0)</f>
        <v>1</v>
      </c>
      <c r="K5433" s="1">
        <f>IF(G5433&gt;MainSheet!$C$11+$B$6,IF(K5432&gt;=0.999,1,(G5433-MainSheet!$C$11-$B$6)*I5433/$C$2/60),0)</f>
        <v>1</v>
      </c>
      <c r="L5433" s="1">
        <f>IF(G5433&gt;MainSheet!$C$11+$B$6+$C$6,IF(L5432&gt;=0.999,1,(G5433-MainSheet!$C$11-$B$6-$C$6)*I5433/$D$2/60),0)</f>
        <v>1</v>
      </c>
      <c r="M5433">
        <f t="shared" si="768"/>
        <v>1</v>
      </c>
      <c r="N5433" s="2">
        <f t="shared" si="769"/>
        <v>3721.0526315789471</v>
      </c>
      <c r="O5433">
        <f t="shared" si="765"/>
        <v>977.02127659574455</v>
      </c>
      <c r="P5433">
        <f t="shared" si="764"/>
        <v>192000</v>
      </c>
      <c r="Q5433" s="2">
        <f t="shared" si="770"/>
        <v>196698.0739081747</v>
      </c>
      <c r="R5433">
        <f>Q5433/MainSheet!$C$8*(G5433-G5432)+R5432</f>
        <v>9050.6587175152472</v>
      </c>
      <c r="S5433">
        <f t="shared" si="771"/>
        <v>146071.81233859772</v>
      </c>
      <c r="T5433">
        <f t="shared" si="763"/>
        <v>54.309999999997764</v>
      </c>
      <c r="U5433" s="1">
        <f>Q5433/MainSheet!$C$22</f>
        <v>1</v>
      </c>
    </row>
    <row r="5434" spans="7:21">
      <c r="G5434">
        <f t="shared" si="766"/>
        <v>54.319999999997762</v>
      </c>
      <c r="H5434">
        <f t="shared" si="767"/>
        <v>198000</v>
      </c>
      <c r="I5434" s="2">
        <f>MIN(MainSheet!$C$10/MainSheet!$C$9,MainSheet!$K$9*60)</f>
        <v>660</v>
      </c>
      <c r="J5434" s="1">
        <f>IF(G5434&gt;MainSheet!$C$11,IF(J5433&gt;=0.999,1,(G5434-MainSheet!$C$11)*I5434/$B$2/60),0)</f>
        <v>1</v>
      </c>
      <c r="K5434" s="1">
        <f>IF(G5434&gt;MainSheet!$C$11+$B$6,IF(K5433&gt;=0.999,1,(G5434-MainSheet!$C$11-$B$6)*I5434/$C$2/60),0)</f>
        <v>1</v>
      </c>
      <c r="L5434" s="1">
        <f>IF(G5434&gt;MainSheet!$C$11+$B$6+$C$6,IF(L5433&gt;=0.999,1,(G5434-MainSheet!$C$11-$B$6-$C$6)*I5434/$D$2/60),0)</f>
        <v>1</v>
      </c>
      <c r="M5434">
        <f t="shared" si="768"/>
        <v>1</v>
      </c>
      <c r="N5434" s="2">
        <f t="shared" si="769"/>
        <v>3721.0526315789471</v>
      </c>
      <c r="O5434">
        <f t="shared" si="765"/>
        <v>977.02127659574455</v>
      </c>
      <c r="P5434">
        <f t="shared" si="764"/>
        <v>192000</v>
      </c>
      <c r="Q5434" s="2">
        <f t="shared" si="770"/>
        <v>196698.0739081747</v>
      </c>
      <c r="R5434">
        <f>Q5434/MainSheet!$C$8*(G5434-G5433)+R5433</f>
        <v>9052.6899640060819</v>
      </c>
      <c r="S5434">
        <f t="shared" si="771"/>
        <v>146104.59535091574</v>
      </c>
      <c r="T5434">
        <f t="shared" si="763"/>
        <v>54.319999999997762</v>
      </c>
      <c r="U5434" s="1">
        <f>Q5434/MainSheet!$C$22</f>
        <v>1</v>
      </c>
    </row>
    <row r="5435" spans="7:21">
      <c r="G5435">
        <f t="shared" si="766"/>
        <v>54.32999999999776</v>
      </c>
      <c r="H5435">
        <f t="shared" si="767"/>
        <v>198000</v>
      </c>
      <c r="I5435" s="2">
        <f>MIN(MainSheet!$C$10/MainSheet!$C$9,MainSheet!$K$9*60)</f>
        <v>660</v>
      </c>
      <c r="J5435" s="1">
        <f>IF(G5435&gt;MainSheet!$C$11,IF(J5434&gt;=0.999,1,(G5435-MainSheet!$C$11)*I5435/$B$2/60),0)</f>
        <v>1</v>
      </c>
      <c r="K5435" s="1">
        <f>IF(G5435&gt;MainSheet!$C$11+$B$6,IF(K5434&gt;=0.999,1,(G5435-MainSheet!$C$11-$B$6)*I5435/$C$2/60),0)</f>
        <v>1</v>
      </c>
      <c r="L5435" s="1">
        <f>IF(G5435&gt;MainSheet!$C$11+$B$6+$C$6,IF(L5434&gt;=0.999,1,(G5435-MainSheet!$C$11-$B$6-$C$6)*I5435/$D$2/60),0)</f>
        <v>1</v>
      </c>
      <c r="M5435">
        <f t="shared" si="768"/>
        <v>1</v>
      </c>
      <c r="N5435" s="2">
        <f t="shared" si="769"/>
        <v>3721.0526315789471</v>
      </c>
      <c r="O5435">
        <f t="shared" si="765"/>
        <v>977.02127659574455</v>
      </c>
      <c r="P5435">
        <f t="shared" si="764"/>
        <v>192000</v>
      </c>
      <c r="Q5435" s="2">
        <f t="shared" si="770"/>
        <v>196698.0739081747</v>
      </c>
      <c r="R5435">
        <f>Q5435/MainSheet!$C$8*(G5435-G5434)+R5434</f>
        <v>9054.7212104969167</v>
      </c>
      <c r="S5435">
        <f t="shared" si="771"/>
        <v>146137.37836323376</v>
      </c>
      <c r="T5435">
        <f t="shared" si="763"/>
        <v>54.32999999999776</v>
      </c>
      <c r="U5435" s="1">
        <f>Q5435/MainSheet!$C$22</f>
        <v>1</v>
      </c>
    </row>
    <row r="5436" spans="7:21">
      <c r="G5436">
        <f t="shared" si="766"/>
        <v>54.339999999997758</v>
      </c>
      <c r="H5436">
        <f t="shared" si="767"/>
        <v>198000</v>
      </c>
      <c r="I5436" s="2">
        <f>MIN(MainSheet!$C$10/MainSheet!$C$9,MainSheet!$K$9*60)</f>
        <v>660</v>
      </c>
      <c r="J5436" s="1">
        <f>IF(G5436&gt;MainSheet!$C$11,IF(J5435&gt;=0.999,1,(G5436-MainSheet!$C$11)*I5436/$B$2/60),0)</f>
        <v>1</v>
      </c>
      <c r="K5436" s="1">
        <f>IF(G5436&gt;MainSheet!$C$11+$B$6,IF(K5435&gt;=0.999,1,(G5436-MainSheet!$C$11-$B$6)*I5436/$C$2/60),0)</f>
        <v>1</v>
      </c>
      <c r="L5436" s="1">
        <f>IF(G5436&gt;MainSheet!$C$11+$B$6+$C$6,IF(L5435&gt;=0.999,1,(G5436-MainSheet!$C$11-$B$6-$C$6)*I5436/$D$2/60),0)</f>
        <v>1</v>
      </c>
      <c r="M5436">
        <f t="shared" si="768"/>
        <v>1</v>
      </c>
      <c r="N5436" s="2">
        <f t="shared" si="769"/>
        <v>3721.0526315789471</v>
      </c>
      <c r="O5436">
        <f t="shared" si="765"/>
        <v>977.02127659574455</v>
      </c>
      <c r="P5436">
        <f t="shared" si="764"/>
        <v>192000</v>
      </c>
      <c r="Q5436" s="2">
        <f t="shared" si="770"/>
        <v>196698.0739081747</v>
      </c>
      <c r="R5436">
        <f>Q5436/MainSheet!$C$8*(G5436-G5435)+R5435</f>
        <v>9056.7524569877514</v>
      </c>
      <c r="S5436">
        <f t="shared" si="771"/>
        <v>146170.16137555178</v>
      </c>
      <c r="T5436">
        <f t="shared" si="763"/>
        <v>54.339999999997758</v>
      </c>
      <c r="U5436" s="1">
        <f>Q5436/MainSheet!$C$22</f>
        <v>1</v>
      </c>
    </row>
    <row r="5437" spans="7:21">
      <c r="G5437">
        <f t="shared" si="766"/>
        <v>54.349999999997756</v>
      </c>
      <c r="H5437">
        <f t="shared" si="767"/>
        <v>198000</v>
      </c>
      <c r="I5437" s="2">
        <f>MIN(MainSheet!$C$10/MainSheet!$C$9,MainSheet!$K$9*60)</f>
        <v>660</v>
      </c>
      <c r="J5437" s="1">
        <f>IF(G5437&gt;MainSheet!$C$11,IF(J5436&gt;=0.999,1,(G5437-MainSheet!$C$11)*I5437/$B$2/60),0)</f>
        <v>1</v>
      </c>
      <c r="K5437" s="1">
        <f>IF(G5437&gt;MainSheet!$C$11+$B$6,IF(K5436&gt;=0.999,1,(G5437-MainSheet!$C$11-$B$6)*I5437/$C$2/60),0)</f>
        <v>1</v>
      </c>
      <c r="L5437" s="1">
        <f>IF(G5437&gt;MainSheet!$C$11+$B$6+$C$6,IF(L5436&gt;=0.999,1,(G5437-MainSheet!$C$11-$B$6-$C$6)*I5437/$D$2/60),0)</f>
        <v>1</v>
      </c>
      <c r="M5437">
        <f t="shared" si="768"/>
        <v>1</v>
      </c>
      <c r="N5437" s="2">
        <f t="shared" si="769"/>
        <v>3721.0526315789471</v>
      </c>
      <c r="O5437">
        <f t="shared" si="765"/>
        <v>977.02127659574455</v>
      </c>
      <c r="P5437">
        <f t="shared" si="764"/>
        <v>192000</v>
      </c>
      <c r="Q5437" s="2">
        <f t="shared" si="770"/>
        <v>196698.0739081747</v>
      </c>
      <c r="R5437">
        <f>Q5437/MainSheet!$C$8*(G5437-G5436)+R5436</f>
        <v>9058.7837034785862</v>
      </c>
      <c r="S5437">
        <f t="shared" si="771"/>
        <v>146202.94438786979</v>
      </c>
      <c r="T5437">
        <f t="shared" si="763"/>
        <v>54.349999999997756</v>
      </c>
      <c r="U5437" s="1">
        <f>Q5437/MainSheet!$C$22</f>
        <v>1</v>
      </c>
    </row>
    <row r="5438" spans="7:21">
      <c r="G5438">
        <f t="shared" si="766"/>
        <v>54.359999999997754</v>
      </c>
      <c r="H5438">
        <f t="shared" si="767"/>
        <v>198000</v>
      </c>
      <c r="I5438" s="2">
        <f>MIN(MainSheet!$C$10/MainSheet!$C$9,MainSheet!$K$9*60)</f>
        <v>660</v>
      </c>
      <c r="J5438" s="1">
        <f>IF(G5438&gt;MainSheet!$C$11,IF(J5437&gt;=0.999,1,(G5438-MainSheet!$C$11)*I5438/$B$2/60),0)</f>
        <v>1</v>
      </c>
      <c r="K5438" s="1">
        <f>IF(G5438&gt;MainSheet!$C$11+$B$6,IF(K5437&gt;=0.999,1,(G5438-MainSheet!$C$11-$B$6)*I5438/$C$2/60),0)</f>
        <v>1</v>
      </c>
      <c r="L5438" s="1">
        <f>IF(G5438&gt;MainSheet!$C$11+$B$6+$C$6,IF(L5437&gt;=0.999,1,(G5438-MainSheet!$C$11-$B$6-$C$6)*I5438/$D$2/60),0)</f>
        <v>1</v>
      </c>
      <c r="M5438">
        <f t="shared" si="768"/>
        <v>1</v>
      </c>
      <c r="N5438" s="2">
        <f t="shared" si="769"/>
        <v>3721.0526315789471</v>
      </c>
      <c r="O5438">
        <f t="shared" si="765"/>
        <v>977.02127659574455</v>
      </c>
      <c r="P5438">
        <f t="shared" si="764"/>
        <v>192000</v>
      </c>
      <c r="Q5438" s="2">
        <f t="shared" si="770"/>
        <v>196698.0739081747</v>
      </c>
      <c r="R5438">
        <f>Q5438/MainSheet!$C$8*(G5438-G5437)+R5437</f>
        <v>9060.8149499694209</v>
      </c>
      <c r="S5438">
        <f t="shared" si="771"/>
        <v>146235.72740018781</v>
      </c>
      <c r="T5438">
        <f t="shared" si="763"/>
        <v>54.359999999997754</v>
      </c>
      <c r="U5438" s="1">
        <f>Q5438/MainSheet!$C$22</f>
        <v>1</v>
      </c>
    </row>
    <row r="5439" spans="7:21">
      <c r="G5439">
        <f t="shared" si="766"/>
        <v>54.369999999997752</v>
      </c>
      <c r="H5439">
        <f t="shared" si="767"/>
        <v>198000</v>
      </c>
      <c r="I5439" s="2">
        <f>MIN(MainSheet!$C$10/MainSheet!$C$9,MainSheet!$K$9*60)</f>
        <v>660</v>
      </c>
      <c r="J5439" s="1">
        <f>IF(G5439&gt;MainSheet!$C$11,IF(J5438&gt;=0.999,1,(G5439-MainSheet!$C$11)*I5439/$B$2/60),0)</f>
        <v>1</v>
      </c>
      <c r="K5439" s="1">
        <f>IF(G5439&gt;MainSheet!$C$11+$B$6,IF(K5438&gt;=0.999,1,(G5439-MainSheet!$C$11-$B$6)*I5439/$C$2/60),0)</f>
        <v>1</v>
      </c>
      <c r="L5439" s="1">
        <f>IF(G5439&gt;MainSheet!$C$11+$B$6+$C$6,IF(L5438&gt;=0.999,1,(G5439-MainSheet!$C$11-$B$6-$C$6)*I5439/$D$2/60),0)</f>
        <v>1</v>
      </c>
      <c r="M5439">
        <f t="shared" si="768"/>
        <v>1</v>
      </c>
      <c r="N5439" s="2">
        <f t="shared" si="769"/>
        <v>3721.0526315789471</v>
      </c>
      <c r="O5439">
        <f t="shared" si="765"/>
        <v>977.02127659574455</v>
      </c>
      <c r="P5439">
        <f t="shared" si="764"/>
        <v>192000</v>
      </c>
      <c r="Q5439" s="2">
        <f t="shared" si="770"/>
        <v>196698.0739081747</v>
      </c>
      <c r="R5439">
        <f>Q5439/MainSheet!$C$8*(G5439-G5438)+R5438</f>
        <v>9062.8461964602557</v>
      </c>
      <c r="S5439">
        <f t="shared" si="771"/>
        <v>146268.51041250583</v>
      </c>
      <c r="T5439">
        <f t="shared" si="763"/>
        <v>54.369999999997752</v>
      </c>
      <c r="U5439" s="1">
        <f>Q5439/MainSheet!$C$22</f>
        <v>1</v>
      </c>
    </row>
    <row r="5440" spans="7:21">
      <c r="G5440">
        <f t="shared" si="766"/>
        <v>54.37999999999775</v>
      </c>
      <c r="H5440">
        <f t="shared" si="767"/>
        <v>198000</v>
      </c>
      <c r="I5440" s="2">
        <f>MIN(MainSheet!$C$10/MainSheet!$C$9,MainSheet!$K$9*60)</f>
        <v>660</v>
      </c>
      <c r="J5440" s="1">
        <f>IF(G5440&gt;MainSheet!$C$11,IF(J5439&gt;=0.999,1,(G5440-MainSheet!$C$11)*I5440/$B$2/60),0)</f>
        <v>1</v>
      </c>
      <c r="K5440" s="1">
        <f>IF(G5440&gt;MainSheet!$C$11+$B$6,IF(K5439&gt;=0.999,1,(G5440-MainSheet!$C$11-$B$6)*I5440/$C$2/60),0)</f>
        <v>1</v>
      </c>
      <c r="L5440" s="1">
        <f>IF(G5440&gt;MainSheet!$C$11+$B$6+$C$6,IF(L5439&gt;=0.999,1,(G5440-MainSheet!$C$11-$B$6-$C$6)*I5440/$D$2/60),0)</f>
        <v>1</v>
      </c>
      <c r="M5440">
        <f t="shared" si="768"/>
        <v>1</v>
      </c>
      <c r="N5440" s="2">
        <f t="shared" si="769"/>
        <v>3721.0526315789471</v>
      </c>
      <c r="O5440">
        <f t="shared" si="765"/>
        <v>977.02127659574455</v>
      </c>
      <c r="P5440">
        <f t="shared" si="764"/>
        <v>192000</v>
      </c>
      <c r="Q5440" s="2">
        <f t="shared" si="770"/>
        <v>196698.0739081747</v>
      </c>
      <c r="R5440">
        <f>Q5440/MainSheet!$C$8*(G5440-G5439)+R5439</f>
        <v>9064.8774429510904</v>
      </c>
      <c r="S5440">
        <f t="shared" si="771"/>
        <v>146301.29342482385</v>
      </c>
      <c r="T5440">
        <f t="shared" si="763"/>
        <v>54.37999999999775</v>
      </c>
      <c r="U5440" s="1">
        <f>Q5440/MainSheet!$C$22</f>
        <v>1</v>
      </c>
    </row>
    <row r="5441" spans="7:21">
      <c r="G5441">
        <f t="shared" si="766"/>
        <v>54.389999999997748</v>
      </c>
      <c r="H5441">
        <f t="shared" si="767"/>
        <v>198000</v>
      </c>
      <c r="I5441" s="2">
        <f>MIN(MainSheet!$C$10/MainSheet!$C$9,MainSheet!$K$9*60)</f>
        <v>660</v>
      </c>
      <c r="J5441" s="1">
        <f>IF(G5441&gt;MainSheet!$C$11,IF(J5440&gt;=0.999,1,(G5441-MainSheet!$C$11)*I5441/$B$2/60),0)</f>
        <v>1</v>
      </c>
      <c r="K5441" s="1">
        <f>IF(G5441&gt;MainSheet!$C$11+$B$6,IF(K5440&gt;=0.999,1,(G5441-MainSheet!$C$11-$B$6)*I5441/$C$2/60),0)</f>
        <v>1</v>
      </c>
      <c r="L5441" s="1">
        <f>IF(G5441&gt;MainSheet!$C$11+$B$6+$C$6,IF(L5440&gt;=0.999,1,(G5441-MainSheet!$C$11-$B$6-$C$6)*I5441/$D$2/60),0)</f>
        <v>1</v>
      </c>
      <c r="M5441">
        <f t="shared" si="768"/>
        <v>1</v>
      </c>
      <c r="N5441" s="2">
        <f t="shared" si="769"/>
        <v>3721.0526315789471</v>
      </c>
      <c r="O5441">
        <f t="shared" si="765"/>
        <v>977.02127659574455</v>
      </c>
      <c r="P5441">
        <f t="shared" si="764"/>
        <v>192000</v>
      </c>
      <c r="Q5441" s="2">
        <f t="shared" si="770"/>
        <v>196698.0739081747</v>
      </c>
      <c r="R5441">
        <f>Q5441/MainSheet!$C$8*(G5441-G5440)+R5440</f>
        <v>9066.9086894419252</v>
      </c>
      <c r="S5441">
        <f t="shared" si="771"/>
        <v>146334.07643714186</v>
      </c>
      <c r="T5441">
        <f t="shared" si="763"/>
        <v>54.389999999997748</v>
      </c>
      <c r="U5441" s="1">
        <f>Q5441/MainSheet!$C$22</f>
        <v>1</v>
      </c>
    </row>
    <row r="5442" spans="7:21">
      <c r="G5442">
        <f t="shared" si="766"/>
        <v>54.399999999997746</v>
      </c>
      <c r="H5442">
        <f t="shared" si="767"/>
        <v>198000</v>
      </c>
      <c r="I5442" s="2">
        <f>MIN(MainSheet!$C$10/MainSheet!$C$9,MainSheet!$K$9*60)</f>
        <v>660</v>
      </c>
      <c r="J5442" s="1">
        <f>IF(G5442&gt;MainSheet!$C$11,IF(J5441&gt;=0.999,1,(G5442-MainSheet!$C$11)*I5442/$B$2/60),0)</f>
        <v>1</v>
      </c>
      <c r="K5442" s="1">
        <f>IF(G5442&gt;MainSheet!$C$11+$B$6,IF(K5441&gt;=0.999,1,(G5442-MainSheet!$C$11-$B$6)*I5442/$C$2/60),0)</f>
        <v>1</v>
      </c>
      <c r="L5442" s="1">
        <f>IF(G5442&gt;MainSheet!$C$11+$B$6+$C$6,IF(L5441&gt;=0.999,1,(G5442-MainSheet!$C$11-$B$6-$C$6)*I5442/$D$2/60),0)</f>
        <v>1</v>
      </c>
      <c r="M5442">
        <f t="shared" si="768"/>
        <v>1</v>
      </c>
      <c r="N5442" s="2">
        <f t="shared" si="769"/>
        <v>3721.0526315789471</v>
      </c>
      <c r="O5442">
        <f t="shared" si="765"/>
        <v>977.02127659574455</v>
      </c>
      <c r="P5442">
        <f t="shared" si="764"/>
        <v>192000</v>
      </c>
      <c r="Q5442" s="2">
        <f t="shared" si="770"/>
        <v>196698.0739081747</v>
      </c>
      <c r="R5442">
        <f>Q5442/MainSheet!$C$8*(G5442-G5441)+R5441</f>
        <v>9068.9399359327599</v>
      </c>
      <c r="S5442">
        <f t="shared" si="771"/>
        <v>146366.85944945988</v>
      </c>
      <c r="T5442">
        <f t="shared" si="763"/>
        <v>54.399999999997746</v>
      </c>
      <c r="U5442" s="1">
        <f>Q5442/MainSheet!$C$22</f>
        <v>1</v>
      </c>
    </row>
    <row r="5443" spans="7:21">
      <c r="G5443">
        <f t="shared" si="766"/>
        <v>54.409999999997744</v>
      </c>
      <c r="H5443">
        <f t="shared" si="767"/>
        <v>198000</v>
      </c>
      <c r="I5443" s="2">
        <f>MIN(MainSheet!$C$10/MainSheet!$C$9,MainSheet!$K$9*60)</f>
        <v>660</v>
      </c>
      <c r="J5443" s="1">
        <f>IF(G5443&gt;MainSheet!$C$11,IF(J5442&gt;=0.999,1,(G5443-MainSheet!$C$11)*I5443/$B$2/60),0)</f>
        <v>1</v>
      </c>
      <c r="K5443" s="1">
        <f>IF(G5443&gt;MainSheet!$C$11+$B$6,IF(K5442&gt;=0.999,1,(G5443-MainSheet!$C$11-$B$6)*I5443/$C$2/60),0)</f>
        <v>1</v>
      </c>
      <c r="L5443" s="1">
        <f>IF(G5443&gt;MainSheet!$C$11+$B$6+$C$6,IF(L5442&gt;=0.999,1,(G5443-MainSheet!$C$11-$B$6-$C$6)*I5443/$D$2/60),0)</f>
        <v>1</v>
      </c>
      <c r="M5443">
        <f t="shared" si="768"/>
        <v>1</v>
      </c>
      <c r="N5443" s="2">
        <f t="shared" si="769"/>
        <v>3721.0526315789471</v>
      </c>
      <c r="O5443">
        <f t="shared" si="765"/>
        <v>977.02127659574455</v>
      </c>
      <c r="P5443">
        <f t="shared" si="764"/>
        <v>192000</v>
      </c>
      <c r="Q5443" s="2">
        <f t="shared" si="770"/>
        <v>196698.0739081747</v>
      </c>
      <c r="R5443">
        <f>Q5443/MainSheet!$C$8*(G5443-G5442)+R5442</f>
        <v>9070.9711824235947</v>
      </c>
      <c r="S5443">
        <f t="shared" si="771"/>
        <v>146399.6424617779</v>
      </c>
      <c r="T5443">
        <f t="shared" ref="T5443:T5506" si="772">G5443</f>
        <v>54.409999999997744</v>
      </c>
      <c r="U5443" s="1">
        <f>Q5443/MainSheet!$C$22</f>
        <v>1</v>
      </c>
    </row>
    <row r="5444" spans="7:21">
      <c r="G5444">
        <f t="shared" si="766"/>
        <v>54.419999999997742</v>
      </c>
      <c r="H5444">
        <f t="shared" si="767"/>
        <v>198000</v>
      </c>
      <c r="I5444" s="2">
        <f>MIN(MainSheet!$C$10/MainSheet!$C$9,MainSheet!$K$9*60)</f>
        <v>660</v>
      </c>
      <c r="J5444" s="1">
        <f>IF(G5444&gt;MainSheet!$C$11,IF(J5443&gt;=0.999,1,(G5444-MainSheet!$C$11)*I5444/$B$2/60),0)</f>
        <v>1</v>
      </c>
      <c r="K5444" s="1">
        <f>IF(G5444&gt;MainSheet!$C$11+$B$6,IF(K5443&gt;=0.999,1,(G5444-MainSheet!$C$11-$B$6)*I5444/$C$2/60),0)</f>
        <v>1</v>
      </c>
      <c r="L5444" s="1">
        <f>IF(G5444&gt;MainSheet!$C$11+$B$6+$C$6,IF(L5443&gt;=0.999,1,(G5444-MainSheet!$C$11-$B$6-$C$6)*I5444/$D$2/60),0)</f>
        <v>1</v>
      </c>
      <c r="M5444">
        <f t="shared" si="768"/>
        <v>1</v>
      </c>
      <c r="N5444" s="2">
        <f t="shared" si="769"/>
        <v>3721.0526315789471</v>
      </c>
      <c r="O5444">
        <f t="shared" si="765"/>
        <v>977.02127659574455</v>
      </c>
      <c r="P5444">
        <f t="shared" ref="P5444:P5507" si="773">IF(IF(N5444+O5444&gt;H5444,H5444-O5444-N5444,IF(L5444&gt;0,((1-L5444)*D$3+D$4*(L5444)),0))+O5444+N5444&gt;H5444,H5444-N5444-O5444,IF(N5444+O5444&gt;H5444,H5444-O5444-N5444,IF(L5444&gt;0,((1-L5444)*D$3+D$4*(L5444)),0)))</f>
        <v>192000</v>
      </c>
      <c r="Q5444" s="2">
        <f t="shared" si="770"/>
        <v>196698.0739081747</v>
      </c>
      <c r="R5444">
        <f>Q5444/MainSheet!$C$8*(G5444-G5443)+R5443</f>
        <v>9073.0024289144294</v>
      </c>
      <c r="S5444">
        <f t="shared" si="771"/>
        <v>146432.42547409591</v>
      </c>
      <c r="T5444">
        <f t="shared" si="772"/>
        <v>54.419999999997742</v>
      </c>
      <c r="U5444" s="1">
        <f>Q5444/MainSheet!$C$22</f>
        <v>1</v>
      </c>
    </row>
    <row r="5445" spans="7:21">
      <c r="G5445">
        <f t="shared" si="766"/>
        <v>54.42999999999774</v>
      </c>
      <c r="H5445">
        <f t="shared" si="767"/>
        <v>198000</v>
      </c>
      <c r="I5445" s="2">
        <f>MIN(MainSheet!$C$10/MainSheet!$C$9,MainSheet!$K$9*60)</f>
        <v>660</v>
      </c>
      <c r="J5445" s="1">
        <f>IF(G5445&gt;MainSheet!$C$11,IF(J5444&gt;=0.999,1,(G5445-MainSheet!$C$11)*I5445/$B$2/60),0)</f>
        <v>1</v>
      </c>
      <c r="K5445" s="1">
        <f>IF(G5445&gt;MainSheet!$C$11+$B$6,IF(K5444&gt;=0.999,1,(G5445-MainSheet!$C$11-$B$6)*I5445/$C$2/60),0)</f>
        <v>1</v>
      </c>
      <c r="L5445" s="1">
        <f>IF(G5445&gt;MainSheet!$C$11+$B$6+$C$6,IF(L5444&gt;=0.999,1,(G5445-MainSheet!$C$11-$B$6-$C$6)*I5445/$D$2/60),0)</f>
        <v>1</v>
      </c>
      <c r="M5445">
        <f t="shared" si="768"/>
        <v>1</v>
      </c>
      <c r="N5445" s="2">
        <f t="shared" si="769"/>
        <v>3721.0526315789471</v>
      </c>
      <c r="O5445">
        <f t="shared" ref="O5445:O5508" si="774">IF(K5445&gt;=0.01,((1-K5445)*C$3+C$4*(K5445)),0)</f>
        <v>977.02127659574455</v>
      </c>
      <c r="P5445">
        <f t="shared" si="773"/>
        <v>192000</v>
      </c>
      <c r="Q5445" s="2">
        <f t="shared" si="770"/>
        <v>196698.0739081747</v>
      </c>
      <c r="R5445">
        <f>Q5445/MainSheet!$C$8*(G5445-G5444)+R5444</f>
        <v>9075.0336754052641</v>
      </c>
      <c r="S5445">
        <f t="shared" si="771"/>
        <v>146465.20848641393</v>
      </c>
      <c r="T5445">
        <f t="shared" si="772"/>
        <v>54.42999999999774</v>
      </c>
      <c r="U5445" s="1">
        <f>Q5445/MainSheet!$C$22</f>
        <v>1</v>
      </c>
    </row>
    <row r="5446" spans="7:21">
      <c r="G5446">
        <f t="shared" si="766"/>
        <v>54.439999999997738</v>
      </c>
      <c r="H5446">
        <f t="shared" si="767"/>
        <v>198000</v>
      </c>
      <c r="I5446" s="2">
        <f>MIN(MainSheet!$C$10/MainSheet!$C$9,MainSheet!$K$9*60)</f>
        <v>660</v>
      </c>
      <c r="J5446" s="1">
        <f>IF(G5446&gt;MainSheet!$C$11,IF(J5445&gt;=0.999,1,(G5446-MainSheet!$C$11)*I5446/$B$2/60),0)</f>
        <v>1</v>
      </c>
      <c r="K5446" s="1">
        <f>IF(G5446&gt;MainSheet!$C$11+$B$6,IF(K5445&gt;=0.999,1,(G5446-MainSheet!$C$11-$B$6)*I5446/$C$2/60),0)</f>
        <v>1</v>
      </c>
      <c r="L5446" s="1">
        <f>IF(G5446&gt;MainSheet!$C$11+$B$6+$C$6,IF(L5445&gt;=0.999,1,(G5446-MainSheet!$C$11-$B$6-$C$6)*I5446/$D$2/60),0)</f>
        <v>1</v>
      </c>
      <c r="M5446">
        <f t="shared" si="768"/>
        <v>1</v>
      </c>
      <c r="N5446" s="2">
        <f t="shared" si="769"/>
        <v>3721.0526315789471</v>
      </c>
      <c r="O5446">
        <f t="shared" si="774"/>
        <v>977.02127659574455</v>
      </c>
      <c r="P5446">
        <f t="shared" si="773"/>
        <v>192000</v>
      </c>
      <c r="Q5446" s="2">
        <f t="shared" si="770"/>
        <v>196698.0739081747</v>
      </c>
      <c r="R5446">
        <f>Q5446/MainSheet!$C$8*(G5446-G5445)+R5445</f>
        <v>9077.0649218960989</v>
      </c>
      <c r="S5446">
        <f t="shared" si="771"/>
        <v>146497.99149873195</v>
      </c>
      <c r="T5446">
        <f t="shared" si="772"/>
        <v>54.439999999997738</v>
      </c>
      <c r="U5446" s="1">
        <f>Q5446/MainSheet!$C$22</f>
        <v>1</v>
      </c>
    </row>
    <row r="5447" spans="7:21">
      <c r="G5447">
        <f t="shared" si="766"/>
        <v>54.449999999997736</v>
      </c>
      <c r="H5447">
        <f t="shared" si="767"/>
        <v>198000</v>
      </c>
      <c r="I5447" s="2">
        <f>MIN(MainSheet!$C$10/MainSheet!$C$9,MainSheet!$K$9*60)</f>
        <v>660</v>
      </c>
      <c r="J5447" s="1">
        <f>IF(G5447&gt;MainSheet!$C$11,IF(J5446&gt;=0.999,1,(G5447-MainSheet!$C$11)*I5447/$B$2/60),0)</f>
        <v>1</v>
      </c>
      <c r="K5447" s="1">
        <f>IF(G5447&gt;MainSheet!$C$11+$B$6,IF(K5446&gt;=0.999,1,(G5447-MainSheet!$C$11-$B$6)*I5447/$C$2/60),0)</f>
        <v>1</v>
      </c>
      <c r="L5447" s="1">
        <f>IF(G5447&gt;MainSheet!$C$11+$B$6+$C$6,IF(L5446&gt;=0.999,1,(G5447-MainSheet!$C$11-$B$6-$C$6)*I5447/$D$2/60),0)</f>
        <v>1</v>
      </c>
      <c r="M5447">
        <f t="shared" si="768"/>
        <v>1</v>
      </c>
      <c r="N5447" s="2">
        <f t="shared" si="769"/>
        <v>3721.0526315789471</v>
      </c>
      <c r="O5447">
        <f t="shared" si="774"/>
        <v>977.02127659574455</v>
      </c>
      <c r="P5447">
        <f t="shared" si="773"/>
        <v>192000</v>
      </c>
      <c r="Q5447" s="2">
        <f t="shared" si="770"/>
        <v>196698.0739081747</v>
      </c>
      <c r="R5447">
        <f>Q5447/MainSheet!$C$8*(G5447-G5446)+R5446</f>
        <v>9079.0961683869336</v>
      </c>
      <c r="S5447">
        <f t="shared" si="771"/>
        <v>146530.77451104997</v>
      </c>
      <c r="T5447">
        <f t="shared" si="772"/>
        <v>54.449999999997736</v>
      </c>
      <c r="U5447" s="1">
        <f>Q5447/MainSheet!$C$22</f>
        <v>1</v>
      </c>
    </row>
    <row r="5448" spans="7:21">
      <c r="G5448">
        <f t="shared" si="766"/>
        <v>54.459999999997734</v>
      </c>
      <c r="H5448">
        <f t="shared" si="767"/>
        <v>198000</v>
      </c>
      <c r="I5448" s="2">
        <f>MIN(MainSheet!$C$10/MainSheet!$C$9,MainSheet!$K$9*60)</f>
        <v>660</v>
      </c>
      <c r="J5448" s="1">
        <f>IF(G5448&gt;MainSheet!$C$11,IF(J5447&gt;=0.999,1,(G5448-MainSheet!$C$11)*I5448/$B$2/60),0)</f>
        <v>1</v>
      </c>
      <c r="K5448" s="1">
        <f>IF(G5448&gt;MainSheet!$C$11+$B$6,IF(K5447&gt;=0.999,1,(G5448-MainSheet!$C$11-$B$6)*I5448/$C$2/60),0)</f>
        <v>1</v>
      </c>
      <c r="L5448" s="1">
        <f>IF(G5448&gt;MainSheet!$C$11+$B$6+$C$6,IF(L5447&gt;=0.999,1,(G5448-MainSheet!$C$11-$B$6-$C$6)*I5448/$D$2/60),0)</f>
        <v>1</v>
      </c>
      <c r="M5448">
        <f t="shared" si="768"/>
        <v>1</v>
      </c>
      <c r="N5448" s="2">
        <f t="shared" si="769"/>
        <v>3721.0526315789471</v>
      </c>
      <c r="O5448">
        <f t="shared" si="774"/>
        <v>977.02127659574455</v>
      </c>
      <c r="P5448">
        <f t="shared" si="773"/>
        <v>192000</v>
      </c>
      <c r="Q5448" s="2">
        <f t="shared" si="770"/>
        <v>196698.0739081747</v>
      </c>
      <c r="R5448">
        <f>Q5448/MainSheet!$C$8*(G5448-G5447)+R5447</f>
        <v>9081.1274148777684</v>
      </c>
      <c r="S5448">
        <f t="shared" si="771"/>
        <v>146563.55752336798</v>
      </c>
      <c r="T5448">
        <f t="shared" si="772"/>
        <v>54.459999999997734</v>
      </c>
      <c r="U5448" s="1">
        <f>Q5448/MainSheet!$C$22</f>
        <v>1</v>
      </c>
    </row>
    <row r="5449" spans="7:21">
      <c r="G5449">
        <f t="shared" ref="G5449:G5512" si="775">G5448+$F$2</f>
        <v>54.469999999997732</v>
      </c>
      <c r="H5449">
        <f t="shared" ref="H5449:H5512" si="776">H5448</f>
        <v>198000</v>
      </c>
      <c r="I5449" s="2">
        <f>MIN(MainSheet!$C$10/MainSheet!$C$9,MainSheet!$K$9*60)</f>
        <v>660</v>
      </c>
      <c r="J5449" s="1">
        <f>IF(G5449&gt;MainSheet!$C$11,IF(J5448&gt;=0.999,1,(G5449-MainSheet!$C$11)*I5449/$B$2/60),0)</f>
        <v>1</v>
      </c>
      <c r="K5449" s="1">
        <f>IF(G5449&gt;MainSheet!$C$11+$B$6,IF(K5448&gt;=0.999,1,(G5449-MainSheet!$C$11-$B$6)*I5449/$C$2/60),0)</f>
        <v>1</v>
      </c>
      <c r="L5449" s="1">
        <f>IF(G5449&gt;MainSheet!$C$11+$B$6+$C$6,IF(L5448&gt;=0.999,1,(G5449-MainSheet!$C$11-$B$6-$C$6)*I5449/$D$2/60),0)</f>
        <v>1</v>
      </c>
      <c r="M5449">
        <f t="shared" ref="M5449:M5512" si="777">(J5449*$B$2+K5449*$C$2+L5449*$D$2)/SUM($B$2:$D$2)</f>
        <v>1</v>
      </c>
      <c r="N5449" s="2">
        <f t="shared" ref="N5449:N5512" si="778">IF(J5449&gt;=0.01,((1-J5449)*B$3+B$4*(J5449)),0)</f>
        <v>3721.0526315789471</v>
      </c>
      <c r="O5449">
        <f t="shared" si="774"/>
        <v>977.02127659574455</v>
      </c>
      <c r="P5449">
        <f t="shared" si="773"/>
        <v>192000</v>
      </c>
      <c r="Q5449" s="2">
        <f t="shared" ref="Q5449:Q5512" si="779">SUM(N5449:P5449)</f>
        <v>196698.0739081747</v>
      </c>
      <c r="R5449">
        <f>Q5449/MainSheet!$C$8*(G5449-G5448)+R5448</f>
        <v>9083.1586613686031</v>
      </c>
      <c r="S5449">
        <f t="shared" ref="S5449:S5512" si="780">Q5449*$F$2/60+S5448</f>
        <v>146596.340535686</v>
      </c>
      <c r="T5449">
        <f t="shared" si="772"/>
        <v>54.469999999997732</v>
      </c>
      <c r="U5449" s="1">
        <f>Q5449/MainSheet!$C$22</f>
        <v>1</v>
      </c>
    </row>
    <row r="5450" spans="7:21">
      <c r="G5450">
        <f t="shared" si="775"/>
        <v>54.47999999999773</v>
      </c>
      <c r="H5450">
        <f t="shared" si="776"/>
        <v>198000</v>
      </c>
      <c r="I5450" s="2">
        <f>MIN(MainSheet!$C$10/MainSheet!$C$9,MainSheet!$K$9*60)</f>
        <v>660</v>
      </c>
      <c r="J5450" s="1">
        <f>IF(G5450&gt;MainSheet!$C$11,IF(J5449&gt;=0.999,1,(G5450-MainSheet!$C$11)*I5450/$B$2/60),0)</f>
        <v>1</v>
      </c>
      <c r="K5450" s="1">
        <f>IF(G5450&gt;MainSheet!$C$11+$B$6,IF(K5449&gt;=0.999,1,(G5450-MainSheet!$C$11-$B$6)*I5450/$C$2/60),0)</f>
        <v>1</v>
      </c>
      <c r="L5450" s="1">
        <f>IF(G5450&gt;MainSheet!$C$11+$B$6+$C$6,IF(L5449&gt;=0.999,1,(G5450-MainSheet!$C$11-$B$6-$C$6)*I5450/$D$2/60),0)</f>
        <v>1</v>
      </c>
      <c r="M5450">
        <f t="shared" si="777"/>
        <v>1</v>
      </c>
      <c r="N5450" s="2">
        <f t="shared" si="778"/>
        <v>3721.0526315789471</v>
      </c>
      <c r="O5450">
        <f t="shared" si="774"/>
        <v>977.02127659574455</v>
      </c>
      <c r="P5450">
        <f t="shared" si="773"/>
        <v>192000</v>
      </c>
      <c r="Q5450" s="2">
        <f t="shared" si="779"/>
        <v>196698.0739081747</v>
      </c>
      <c r="R5450">
        <f>Q5450/MainSheet!$C$8*(G5450-G5449)+R5449</f>
        <v>9085.1899078594379</v>
      </c>
      <c r="S5450">
        <f t="shared" si="780"/>
        <v>146629.12354800402</v>
      </c>
      <c r="T5450">
        <f t="shared" si="772"/>
        <v>54.47999999999773</v>
      </c>
      <c r="U5450" s="1">
        <f>Q5450/MainSheet!$C$22</f>
        <v>1</v>
      </c>
    </row>
    <row r="5451" spans="7:21">
      <c r="G5451">
        <f t="shared" si="775"/>
        <v>54.489999999997728</v>
      </c>
      <c r="H5451">
        <f t="shared" si="776"/>
        <v>198000</v>
      </c>
      <c r="I5451" s="2">
        <f>MIN(MainSheet!$C$10/MainSheet!$C$9,MainSheet!$K$9*60)</f>
        <v>660</v>
      </c>
      <c r="J5451" s="1">
        <f>IF(G5451&gt;MainSheet!$C$11,IF(J5450&gt;=0.999,1,(G5451-MainSheet!$C$11)*I5451/$B$2/60),0)</f>
        <v>1</v>
      </c>
      <c r="K5451" s="1">
        <f>IF(G5451&gt;MainSheet!$C$11+$B$6,IF(K5450&gt;=0.999,1,(G5451-MainSheet!$C$11-$B$6)*I5451/$C$2/60),0)</f>
        <v>1</v>
      </c>
      <c r="L5451" s="1">
        <f>IF(G5451&gt;MainSheet!$C$11+$B$6+$C$6,IF(L5450&gt;=0.999,1,(G5451-MainSheet!$C$11-$B$6-$C$6)*I5451/$D$2/60),0)</f>
        <v>1</v>
      </c>
      <c r="M5451">
        <f t="shared" si="777"/>
        <v>1</v>
      </c>
      <c r="N5451" s="2">
        <f t="shared" si="778"/>
        <v>3721.0526315789471</v>
      </c>
      <c r="O5451">
        <f t="shared" si="774"/>
        <v>977.02127659574455</v>
      </c>
      <c r="P5451">
        <f t="shared" si="773"/>
        <v>192000</v>
      </c>
      <c r="Q5451" s="2">
        <f t="shared" si="779"/>
        <v>196698.0739081747</v>
      </c>
      <c r="R5451">
        <f>Q5451/MainSheet!$C$8*(G5451-G5450)+R5450</f>
        <v>9087.2211543502726</v>
      </c>
      <c r="S5451">
        <f t="shared" si="780"/>
        <v>146661.90656032204</v>
      </c>
      <c r="T5451">
        <f t="shared" si="772"/>
        <v>54.489999999997728</v>
      </c>
      <c r="U5451" s="1">
        <f>Q5451/MainSheet!$C$22</f>
        <v>1</v>
      </c>
    </row>
    <row r="5452" spans="7:21">
      <c r="G5452">
        <f t="shared" si="775"/>
        <v>54.499999999997726</v>
      </c>
      <c r="H5452">
        <f t="shared" si="776"/>
        <v>198000</v>
      </c>
      <c r="I5452" s="2">
        <f>MIN(MainSheet!$C$10/MainSheet!$C$9,MainSheet!$K$9*60)</f>
        <v>660</v>
      </c>
      <c r="J5452" s="1">
        <f>IF(G5452&gt;MainSheet!$C$11,IF(J5451&gt;=0.999,1,(G5452-MainSheet!$C$11)*I5452/$B$2/60),0)</f>
        <v>1</v>
      </c>
      <c r="K5452" s="1">
        <f>IF(G5452&gt;MainSheet!$C$11+$B$6,IF(K5451&gt;=0.999,1,(G5452-MainSheet!$C$11-$B$6)*I5452/$C$2/60),0)</f>
        <v>1</v>
      </c>
      <c r="L5452" s="1">
        <f>IF(G5452&gt;MainSheet!$C$11+$B$6+$C$6,IF(L5451&gt;=0.999,1,(G5452-MainSheet!$C$11-$B$6-$C$6)*I5452/$D$2/60),0)</f>
        <v>1</v>
      </c>
      <c r="M5452">
        <f t="shared" si="777"/>
        <v>1</v>
      </c>
      <c r="N5452" s="2">
        <f t="shared" si="778"/>
        <v>3721.0526315789471</v>
      </c>
      <c r="O5452">
        <f t="shared" si="774"/>
        <v>977.02127659574455</v>
      </c>
      <c r="P5452">
        <f t="shared" si="773"/>
        <v>192000</v>
      </c>
      <c r="Q5452" s="2">
        <f t="shared" si="779"/>
        <v>196698.0739081747</v>
      </c>
      <c r="R5452">
        <f>Q5452/MainSheet!$C$8*(G5452-G5451)+R5451</f>
        <v>9089.2524008411074</v>
      </c>
      <c r="S5452">
        <f t="shared" si="780"/>
        <v>146694.68957264005</v>
      </c>
      <c r="T5452">
        <f t="shared" si="772"/>
        <v>54.499999999997726</v>
      </c>
      <c r="U5452" s="1">
        <f>Q5452/MainSheet!$C$22</f>
        <v>1</v>
      </c>
    </row>
    <row r="5453" spans="7:21">
      <c r="G5453">
        <f t="shared" si="775"/>
        <v>54.509999999997724</v>
      </c>
      <c r="H5453">
        <f t="shared" si="776"/>
        <v>198000</v>
      </c>
      <c r="I5453" s="2">
        <f>MIN(MainSheet!$C$10/MainSheet!$C$9,MainSheet!$K$9*60)</f>
        <v>660</v>
      </c>
      <c r="J5453" s="1">
        <f>IF(G5453&gt;MainSheet!$C$11,IF(J5452&gt;=0.999,1,(G5453-MainSheet!$C$11)*I5453/$B$2/60),0)</f>
        <v>1</v>
      </c>
      <c r="K5453" s="1">
        <f>IF(G5453&gt;MainSheet!$C$11+$B$6,IF(K5452&gt;=0.999,1,(G5453-MainSheet!$C$11-$B$6)*I5453/$C$2/60),0)</f>
        <v>1</v>
      </c>
      <c r="L5453" s="1">
        <f>IF(G5453&gt;MainSheet!$C$11+$B$6+$C$6,IF(L5452&gt;=0.999,1,(G5453-MainSheet!$C$11-$B$6-$C$6)*I5453/$D$2/60),0)</f>
        <v>1</v>
      </c>
      <c r="M5453">
        <f t="shared" si="777"/>
        <v>1</v>
      </c>
      <c r="N5453" s="2">
        <f t="shared" si="778"/>
        <v>3721.0526315789471</v>
      </c>
      <c r="O5453">
        <f t="shared" si="774"/>
        <v>977.02127659574455</v>
      </c>
      <c r="P5453">
        <f t="shared" si="773"/>
        <v>192000</v>
      </c>
      <c r="Q5453" s="2">
        <f t="shared" si="779"/>
        <v>196698.0739081747</v>
      </c>
      <c r="R5453">
        <f>Q5453/MainSheet!$C$8*(G5453-G5452)+R5452</f>
        <v>9091.2836473319421</v>
      </c>
      <c r="S5453">
        <f t="shared" si="780"/>
        <v>146727.47258495807</v>
      </c>
      <c r="T5453">
        <f t="shared" si="772"/>
        <v>54.509999999997724</v>
      </c>
      <c r="U5453" s="1">
        <f>Q5453/MainSheet!$C$22</f>
        <v>1</v>
      </c>
    </row>
    <row r="5454" spans="7:21">
      <c r="G5454">
        <f t="shared" si="775"/>
        <v>54.519999999997722</v>
      </c>
      <c r="H5454">
        <f t="shared" si="776"/>
        <v>198000</v>
      </c>
      <c r="I5454" s="2">
        <f>MIN(MainSheet!$C$10/MainSheet!$C$9,MainSheet!$K$9*60)</f>
        <v>660</v>
      </c>
      <c r="J5454" s="1">
        <f>IF(G5454&gt;MainSheet!$C$11,IF(J5453&gt;=0.999,1,(G5454-MainSheet!$C$11)*I5454/$B$2/60),0)</f>
        <v>1</v>
      </c>
      <c r="K5454" s="1">
        <f>IF(G5454&gt;MainSheet!$C$11+$B$6,IF(K5453&gt;=0.999,1,(G5454-MainSheet!$C$11-$B$6)*I5454/$C$2/60),0)</f>
        <v>1</v>
      </c>
      <c r="L5454" s="1">
        <f>IF(G5454&gt;MainSheet!$C$11+$B$6+$C$6,IF(L5453&gt;=0.999,1,(G5454-MainSheet!$C$11-$B$6-$C$6)*I5454/$D$2/60),0)</f>
        <v>1</v>
      </c>
      <c r="M5454">
        <f t="shared" si="777"/>
        <v>1</v>
      </c>
      <c r="N5454" s="2">
        <f t="shared" si="778"/>
        <v>3721.0526315789471</v>
      </c>
      <c r="O5454">
        <f t="shared" si="774"/>
        <v>977.02127659574455</v>
      </c>
      <c r="P5454">
        <f t="shared" si="773"/>
        <v>192000</v>
      </c>
      <c r="Q5454" s="2">
        <f t="shared" si="779"/>
        <v>196698.0739081747</v>
      </c>
      <c r="R5454">
        <f>Q5454/MainSheet!$C$8*(G5454-G5453)+R5453</f>
        <v>9093.3148938227769</v>
      </c>
      <c r="S5454">
        <f t="shared" si="780"/>
        <v>146760.25559727609</v>
      </c>
      <c r="T5454">
        <f t="shared" si="772"/>
        <v>54.519999999997722</v>
      </c>
      <c r="U5454" s="1">
        <f>Q5454/MainSheet!$C$22</f>
        <v>1</v>
      </c>
    </row>
    <row r="5455" spans="7:21">
      <c r="G5455">
        <f t="shared" si="775"/>
        <v>54.52999999999772</v>
      </c>
      <c r="H5455">
        <f t="shared" si="776"/>
        <v>198000</v>
      </c>
      <c r="I5455" s="2">
        <f>MIN(MainSheet!$C$10/MainSheet!$C$9,MainSheet!$K$9*60)</f>
        <v>660</v>
      </c>
      <c r="J5455" s="1">
        <f>IF(G5455&gt;MainSheet!$C$11,IF(J5454&gt;=0.999,1,(G5455-MainSheet!$C$11)*I5455/$B$2/60),0)</f>
        <v>1</v>
      </c>
      <c r="K5455" s="1">
        <f>IF(G5455&gt;MainSheet!$C$11+$B$6,IF(K5454&gt;=0.999,1,(G5455-MainSheet!$C$11-$B$6)*I5455/$C$2/60),0)</f>
        <v>1</v>
      </c>
      <c r="L5455" s="1">
        <f>IF(G5455&gt;MainSheet!$C$11+$B$6+$C$6,IF(L5454&gt;=0.999,1,(G5455-MainSheet!$C$11-$B$6-$C$6)*I5455/$D$2/60),0)</f>
        <v>1</v>
      </c>
      <c r="M5455">
        <f t="shared" si="777"/>
        <v>1</v>
      </c>
      <c r="N5455" s="2">
        <f t="shared" si="778"/>
        <v>3721.0526315789471</v>
      </c>
      <c r="O5455">
        <f t="shared" si="774"/>
        <v>977.02127659574455</v>
      </c>
      <c r="P5455">
        <f t="shared" si="773"/>
        <v>192000</v>
      </c>
      <c r="Q5455" s="2">
        <f t="shared" si="779"/>
        <v>196698.0739081747</v>
      </c>
      <c r="R5455">
        <f>Q5455/MainSheet!$C$8*(G5455-G5454)+R5454</f>
        <v>9095.3461403136116</v>
      </c>
      <c r="S5455">
        <f t="shared" si="780"/>
        <v>146793.03860959411</v>
      </c>
      <c r="T5455">
        <f t="shared" si="772"/>
        <v>54.52999999999772</v>
      </c>
      <c r="U5455" s="1">
        <f>Q5455/MainSheet!$C$22</f>
        <v>1</v>
      </c>
    </row>
    <row r="5456" spans="7:21">
      <c r="G5456">
        <f t="shared" si="775"/>
        <v>54.539999999997718</v>
      </c>
      <c r="H5456">
        <f t="shared" si="776"/>
        <v>198000</v>
      </c>
      <c r="I5456" s="2">
        <f>MIN(MainSheet!$C$10/MainSheet!$C$9,MainSheet!$K$9*60)</f>
        <v>660</v>
      </c>
      <c r="J5456" s="1">
        <f>IF(G5456&gt;MainSheet!$C$11,IF(J5455&gt;=0.999,1,(G5456-MainSheet!$C$11)*I5456/$B$2/60),0)</f>
        <v>1</v>
      </c>
      <c r="K5456" s="1">
        <f>IF(G5456&gt;MainSheet!$C$11+$B$6,IF(K5455&gt;=0.999,1,(G5456-MainSheet!$C$11-$B$6)*I5456/$C$2/60),0)</f>
        <v>1</v>
      </c>
      <c r="L5456" s="1">
        <f>IF(G5456&gt;MainSheet!$C$11+$B$6+$C$6,IF(L5455&gt;=0.999,1,(G5456-MainSheet!$C$11-$B$6-$C$6)*I5456/$D$2/60),0)</f>
        <v>1</v>
      </c>
      <c r="M5456">
        <f t="shared" si="777"/>
        <v>1</v>
      </c>
      <c r="N5456" s="2">
        <f t="shared" si="778"/>
        <v>3721.0526315789471</v>
      </c>
      <c r="O5456">
        <f t="shared" si="774"/>
        <v>977.02127659574455</v>
      </c>
      <c r="P5456">
        <f t="shared" si="773"/>
        <v>192000</v>
      </c>
      <c r="Q5456" s="2">
        <f t="shared" si="779"/>
        <v>196698.0739081747</v>
      </c>
      <c r="R5456">
        <f>Q5456/MainSheet!$C$8*(G5456-G5455)+R5455</f>
        <v>9097.3773868044464</v>
      </c>
      <c r="S5456">
        <f t="shared" si="780"/>
        <v>146825.82162191212</v>
      </c>
      <c r="T5456">
        <f t="shared" si="772"/>
        <v>54.539999999997718</v>
      </c>
      <c r="U5456" s="1">
        <f>Q5456/MainSheet!$C$22</f>
        <v>1</v>
      </c>
    </row>
    <row r="5457" spans="7:21">
      <c r="G5457">
        <f t="shared" si="775"/>
        <v>54.549999999997716</v>
      </c>
      <c r="H5457">
        <f t="shared" si="776"/>
        <v>198000</v>
      </c>
      <c r="I5457" s="2">
        <f>MIN(MainSheet!$C$10/MainSheet!$C$9,MainSheet!$K$9*60)</f>
        <v>660</v>
      </c>
      <c r="J5457" s="1">
        <f>IF(G5457&gt;MainSheet!$C$11,IF(J5456&gt;=0.999,1,(G5457-MainSheet!$C$11)*I5457/$B$2/60),0)</f>
        <v>1</v>
      </c>
      <c r="K5457" s="1">
        <f>IF(G5457&gt;MainSheet!$C$11+$B$6,IF(K5456&gt;=0.999,1,(G5457-MainSheet!$C$11-$B$6)*I5457/$C$2/60),0)</f>
        <v>1</v>
      </c>
      <c r="L5457" s="1">
        <f>IF(G5457&gt;MainSheet!$C$11+$B$6+$C$6,IF(L5456&gt;=0.999,1,(G5457-MainSheet!$C$11-$B$6-$C$6)*I5457/$D$2/60),0)</f>
        <v>1</v>
      </c>
      <c r="M5457">
        <f t="shared" si="777"/>
        <v>1</v>
      </c>
      <c r="N5457" s="2">
        <f t="shared" si="778"/>
        <v>3721.0526315789471</v>
      </c>
      <c r="O5457">
        <f t="shared" si="774"/>
        <v>977.02127659574455</v>
      </c>
      <c r="P5457">
        <f t="shared" si="773"/>
        <v>192000</v>
      </c>
      <c r="Q5457" s="2">
        <f t="shared" si="779"/>
        <v>196698.0739081747</v>
      </c>
      <c r="R5457">
        <f>Q5457/MainSheet!$C$8*(G5457-G5456)+R5456</f>
        <v>9099.4086332952811</v>
      </c>
      <c r="S5457">
        <f t="shared" si="780"/>
        <v>146858.60463423014</v>
      </c>
      <c r="T5457">
        <f t="shared" si="772"/>
        <v>54.549999999997716</v>
      </c>
      <c r="U5457" s="1">
        <f>Q5457/MainSheet!$C$22</f>
        <v>1</v>
      </c>
    </row>
    <row r="5458" spans="7:21">
      <c r="G5458">
        <f t="shared" si="775"/>
        <v>54.559999999997714</v>
      </c>
      <c r="H5458">
        <f t="shared" si="776"/>
        <v>198000</v>
      </c>
      <c r="I5458" s="2">
        <f>MIN(MainSheet!$C$10/MainSheet!$C$9,MainSheet!$K$9*60)</f>
        <v>660</v>
      </c>
      <c r="J5458" s="1">
        <f>IF(G5458&gt;MainSheet!$C$11,IF(J5457&gt;=0.999,1,(G5458-MainSheet!$C$11)*I5458/$B$2/60),0)</f>
        <v>1</v>
      </c>
      <c r="K5458" s="1">
        <f>IF(G5458&gt;MainSheet!$C$11+$B$6,IF(K5457&gt;=0.999,1,(G5458-MainSheet!$C$11-$B$6)*I5458/$C$2/60),0)</f>
        <v>1</v>
      </c>
      <c r="L5458" s="1">
        <f>IF(G5458&gt;MainSheet!$C$11+$B$6+$C$6,IF(L5457&gt;=0.999,1,(G5458-MainSheet!$C$11-$B$6-$C$6)*I5458/$D$2/60),0)</f>
        <v>1</v>
      </c>
      <c r="M5458">
        <f t="shared" si="777"/>
        <v>1</v>
      </c>
      <c r="N5458" s="2">
        <f t="shared" si="778"/>
        <v>3721.0526315789471</v>
      </c>
      <c r="O5458">
        <f t="shared" si="774"/>
        <v>977.02127659574455</v>
      </c>
      <c r="P5458">
        <f t="shared" si="773"/>
        <v>192000</v>
      </c>
      <c r="Q5458" s="2">
        <f t="shared" si="779"/>
        <v>196698.0739081747</v>
      </c>
      <c r="R5458">
        <f>Q5458/MainSheet!$C$8*(G5458-G5457)+R5457</f>
        <v>9101.4398797861159</v>
      </c>
      <c r="S5458">
        <f t="shared" si="780"/>
        <v>146891.38764654816</v>
      </c>
      <c r="T5458">
        <f t="shared" si="772"/>
        <v>54.559999999997714</v>
      </c>
      <c r="U5458" s="1">
        <f>Q5458/MainSheet!$C$22</f>
        <v>1</v>
      </c>
    </row>
    <row r="5459" spans="7:21">
      <c r="G5459">
        <f t="shared" si="775"/>
        <v>54.569999999997712</v>
      </c>
      <c r="H5459">
        <f t="shared" si="776"/>
        <v>198000</v>
      </c>
      <c r="I5459" s="2">
        <f>MIN(MainSheet!$C$10/MainSheet!$C$9,MainSheet!$K$9*60)</f>
        <v>660</v>
      </c>
      <c r="J5459" s="1">
        <f>IF(G5459&gt;MainSheet!$C$11,IF(J5458&gt;=0.999,1,(G5459-MainSheet!$C$11)*I5459/$B$2/60),0)</f>
        <v>1</v>
      </c>
      <c r="K5459" s="1">
        <f>IF(G5459&gt;MainSheet!$C$11+$B$6,IF(K5458&gt;=0.999,1,(G5459-MainSheet!$C$11-$B$6)*I5459/$C$2/60),0)</f>
        <v>1</v>
      </c>
      <c r="L5459" s="1">
        <f>IF(G5459&gt;MainSheet!$C$11+$B$6+$C$6,IF(L5458&gt;=0.999,1,(G5459-MainSheet!$C$11-$B$6-$C$6)*I5459/$D$2/60),0)</f>
        <v>1</v>
      </c>
      <c r="M5459">
        <f t="shared" si="777"/>
        <v>1</v>
      </c>
      <c r="N5459" s="2">
        <f t="shared" si="778"/>
        <v>3721.0526315789471</v>
      </c>
      <c r="O5459">
        <f t="shared" si="774"/>
        <v>977.02127659574455</v>
      </c>
      <c r="P5459">
        <f t="shared" si="773"/>
        <v>192000</v>
      </c>
      <c r="Q5459" s="2">
        <f t="shared" si="779"/>
        <v>196698.0739081747</v>
      </c>
      <c r="R5459">
        <f>Q5459/MainSheet!$C$8*(G5459-G5458)+R5458</f>
        <v>9103.4711262769506</v>
      </c>
      <c r="S5459">
        <f t="shared" si="780"/>
        <v>146924.17065886618</v>
      </c>
      <c r="T5459">
        <f t="shared" si="772"/>
        <v>54.569999999997712</v>
      </c>
      <c r="U5459" s="1">
        <f>Q5459/MainSheet!$C$22</f>
        <v>1</v>
      </c>
    </row>
    <row r="5460" spans="7:21">
      <c r="G5460">
        <f t="shared" si="775"/>
        <v>54.57999999999771</v>
      </c>
      <c r="H5460">
        <f t="shared" si="776"/>
        <v>198000</v>
      </c>
      <c r="I5460" s="2">
        <f>MIN(MainSheet!$C$10/MainSheet!$C$9,MainSheet!$K$9*60)</f>
        <v>660</v>
      </c>
      <c r="J5460" s="1">
        <f>IF(G5460&gt;MainSheet!$C$11,IF(J5459&gt;=0.999,1,(G5460-MainSheet!$C$11)*I5460/$B$2/60),0)</f>
        <v>1</v>
      </c>
      <c r="K5460" s="1">
        <f>IF(G5460&gt;MainSheet!$C$11+$B$6,IF(K5459&gt;=0.999,1,(G5460-MainSheet!$C$11-$B$6)*I5460/$C$2/60),0)</f>
        <v>1</v>
      </c>
      <c r="L5460" s="1">
        <f>IF(G5460&gt;MainSheet!$C$11+$B$6+$C$6,IF(L5459&gt;=0.999,1,(G5460-MainSheet!$C$11-$B$6-$C$6)*I5460/$D$2/60),0)</f>
        <v>1</v>
      </c>
      <c r="M5460">
        <f t="shared" si="777"/>
        <v>1</v>
      </c>
      <c r="N5460" s="2">
        <f t="shared" si="778"/>
        <v>3721.0526315789471</v>
      </c>
      <c r="O5460">
        <f t="shared" si="774"/>
        <v>977.02127659574455</v>
      </c>
      <c r="P5460">
        <f t="shared" si="773"/>
        <v>192000</v>
      </c>
      <c r="Q5460" s="2">
        <f t="shared" si="779"/>
        <v>196698.0739081747</v>
      </c>
      <c r="R5460">
        <f>Q5460/MainSheet!$C$8*(G5460-G5459)+R5459</f>
        <v>9105.5023727677853</v>
      </c>
      <c r="S5460">
        <f t="shared" si="780"/>
        <v>146956.95367118419</v>
      </c>
      <c r="T5460">
        <f t="shared" si="772"/>
        <v>54.57999999999771</v>
      </c>
      <c r="U5460" s="1">
        <f>Q5460/MainSheet!$C$22</f>
        <v>1</v>
      </c>
    </row>
    <row r="5461" spans="7:21">
      <c r="G5461">
        <f t="shared" si="775"/>
        <v>54.589999999997708</v>
      </c>
      <c r="H5461">
        <f t="shared" si="776"/>
        <v>198000</v>
      </c>
      <c r="I5461" s="2">
        <f>MIN(MainSheet!$C$10/MainSheet!$C$9,MainSheet!$K$9*60)</f>
        <v>660</v>
      </c>
      <c r="J5461" s="1">
        <f>IF(G5461&gt;MainSheet!$C$11,IF(J5460&gt;=0.999,1,(G5461-MainSheet!$C$11)*I5461/$B$2/60),0)</f>
        <v>1</v>
      </c>
      <c r="K5461" s="1">
        <f>IF(G5461&gt;MainSheet!$C$11+$B$6,IF(K5460&gt;=0.999,1,(G5461-MainSheet!$C$11-$B$6)*I5461/$C$2/60),0)</f>
        <v>1</v>
      </c>
      <c r="L5461" s="1">
        <f>IF(G5461&gt;MainSheet!$C$11+$B$6+$C$6,IF(L5460&gt;=0.999,1,(G5461-MainSheet!$C$11-$B$6-$C$6)*I5461/$D$2/60),0)</f>
        <v>1</v>
      </c>
      <c r="M5461">
        <f t="shared" si="777"/>
        <v>1</v>
      </c>
      <c r="N5461" s="2">
        <f t="shared" si="778"/>
        <v>3721.0526315789471</v>
      </c>
      <c r="O5461">
        <f t="shared" si="774"/>
        <v>977.02127659574455</v>
      </c>
      <c r="P5461">
        <f t="shared" si="773"/>
        <v>192000</v>
      </c>
      <c r="Q5461" s="2">
        <f t="shared" si="779"/>
        <v>196698.0739081747</v>
      </c>
      <c r="R5461">
        <f>Q5461/MainSheet!$C$8*(G5461-G5460)+R5460</f>
        <v>9107.5336192586201</v>
      </c>
      <c r="S5461">
        <f t="shared" si="780"/>
        <v>146989.73668350221</v>
      </c>
      <c r="T5461">
        <f t="shared" si="772"/>
        <v>54.589999999997708</v>
      </c>
      <c r="U5461" s="1">
        <f>Q5461/MainSheet!$C$22</f>
        <v>1</v>
      </c>
    </row>
    <row r="5462" spans="7:21">
      <c r="G5462">
        <f t="shared" si="775"/>
        <v>54.599999999997706</v>
      </c>
      <c r="H5462">
        <f t="shared" si="776"/>
        <v>198000</v>
      </c>
      <c r="I5462" s="2">
        <f>MIN(MainSheet!$C$10/MainSheet!$C$9,MainSheet!$K$9*60)</f>
        <v>660</v>
      </c>
      <c r="J5462" s="1">
        <f>IF(G5462&gt;MainSheet!$C$11,IF(J5461&gt;=0.999,1,(G5462-MainSheet!$C$11)*I5462/$B$2/60),0)</f>
        <v>1</v>
      </c>
      <c r="K5462" s="1">
        <f>IF(G5462&gt;MainSheet!$C$11+$B$6,IF(K5461&gt;=0.999,1,(G5462-MainSheet!$C$11-$B$6)*I5462/$C$2/60),0)</f>
        <v>1</v>
      </c>
      <c r="L5462" s="1">
        <f>IF(G5462&gt;MainSheet!$C$11+$B$6+$C$6,IF(L5461&gt;=0.999,1,(G5462-MainSheet!$C$11-$B$6-$C$6)*I5462/$D$2/60),0)</f>
        <v>1</v>
      </c>
      <c r="M5462">
        <f t="shared" si="777"/>
        <v>1</v>
      </c>
      <c r="N5462" s="2">
        <f t="shared" si="778"/>
        <v>3721.0526315789471</v>
      </c>
      <c r="O5462">
        <f t="shared" si="774"/>
        <v>977.02127659574455</v>
      </c>
      <c r="P5462">
        <f t="shared" si="773"/>
        <v>192000</v>
      </c>
      <c r="Q5462" s="2">
        <f t="shared" si="779"/>
        <v>196698.0739081747</v>
      </c>
      <c r="R5462">
        <f>Q5462/MainSheet!$C$8*(G5462-G5461)+R5461</f>
        <v>9109.5648657494548</v>
      </c>
      <c r="S5462">
        <f t="shared" si="780"/>
        <v>147022.51969582023</v>
      </c>
      <c r="T5462">
        <f t="shared" si="772"/>
        <v>54.599999999997706</v>
      </c>
      <c r="U5462" s="1">
        <f>Q5462/MainSheet!$C$22</f>
        <v>1</v>
      </c>
    </row>
    <row r="5463" spans="7:21">
      <c r="G5463">
        <f t="shared" si="775"/>
        <v>54.609999999997704</v>
      </c>
      <c r="H5463">
        <f t="shared" si="776"/>
        <v>198000</v>
      </c>
      <c r="I5463" s="2">
        <f>MIN(MainSheet!$C$10/MainSheet!$C$9,MainSheet!$K$9*60)</f>
        <v>660</v>
      </c>
      <c r="J5463" s="1">
        <f>IF(G5463&gt;MainSheet!$C$11,IF(J5462&gt;=0.999,1,(G5463-MainSheet!$C$11)*I5463/$B$2/60),0)</f>
        <v>1</v>
      </c>
      <c r="K5463" s="1">
        <f>IF(G5463&gt;MainSheet!$C$11+$B$6,IF(K5462&gt;=0.999,1,(G5463-MainSheet!$C$11-$B$6)*I5463/$C$2/60),0)</f>
        <v>1</v>
      </c>
      <c r="L5463" s="1">
        <f>IF(G5463&gt;MainSheet!$C$11+$B$6+$C$6,IF(L5462&gt;=0.999,1,(G5463-MainSheet!$C$11-$B$6-$C$6)*I5463/$D$2/60),0)</f>
        <v>1</v>
      </c>
      <c r="M5463">
        <f t="shared" si="777"/>
        <v>1</v>
      </c>
      <c r="N5463" s="2">
        <f t="shared" si="778"/>
        <v>3721.0526315789471</v>
      </c>
      <c r="O5463">
        <f t="shared" si="774"/>
        <v>977.02127659574455</v>
      </c>
      <c r="P5463">
        <f t="shared" si="773"/>
        <v>192000</v>
      </c>
      <c r="Q5463" s="2">
        <f t="shared" si="779"/>
        <v>196698.0739081747</v>
      </c>
      <c r="R5463">
        <f>Q5463/MainSheet!$C$8*(G5463-G5462)+R5462</f>
        <v>9111.5961122402896</v>
      </c>
      <c r="S5463">
        <f t="shared" si="780"/>
        <v>147055.30270813825</v>
      </c>
      <c r="T5463">
        <f t="shared" si="772"/>
        <v>54.609999999997704</v>
      </c>
      <c r="U5463" s="1">
        <f>Q5463/MainSheet!$C$22</f>
        <v>1</v>
      </c>
    </row>
    <row r="5464" spans="7:21">
      <c r="G5464">
        <f t="shared" si="775"/>
        <v>54.619999999997702</v>
      </c>
      <c r="H5464">
        <f t="shared" si="776"/>
        <v>198000</v>
      </c>
      <c r="I5464" s="2">
        <f>MIN(MainSheet!$C$10/MainSheet!$C$9,MainSheet!$K$9*60)</f>
        <v>660</v>
      </c>
      <c r="J5464" s="1">
        <f>IF(G5464&gt;MainSheet!$C$11,IF(J5463&gt;=0.999,1,(G5464-MainSheet!$C$11)*I5464/$B$2/60),0)</f>
        <v>1</v>
      </c>
      <c r="K5464" s="1">
        <f>IF(G5464&gt;MainSheet!$C$11+$B$6,IF(K5463&gt;=0.999,1,(G5464-MainSheet!$C$11-$B$6)*I5464/$C$2/60),0)</f>
        <v>1</v>
      </c>
      <c r="L5464" s="1">
        <f>IF(G5464&gt;MainSheet!$C$11+$B$6+$C$6,IF(L5463&gt;=0.999,1,(G5464-MainSheet!$C$11-$B$6-$C$6)*I5464/$D$2/60),0)</f>
        <v>1</v>
      </c>
      <c r="M5464">
        <f t="shared" si="777"/>
        <v>1</v>
      </c>
      <c r="N5464" s="2">
        <f t="shared" si="778"/>
        <v>3721.0526315789471</v>
      </c>
      <c r="O5464">
        <f t="shared" si="774"/>
        <v>977.02127659574455</v>
      </c>
      <c r="P5464">
        <f t="shared" si="773"/>
        <v>192000</v>
      </c>
      <c r="Q5464" s="2">
        <f t="shared" si="779"/>
        <v>196698.0739081747</v>
      </c>
      <c r="R5464">
        <f>Q5464/MainSheet!$C$8*(G5464-G5463)+R5463</f>
        <v>9113.6273587311243</v>
      </c>
      <c r="S5464">
        <f t="shared" si="780"/>
        <v>147088.08572045626</v>
      </c>
      <c r="T5464">
        <f t="shared" si="772"/>
        <v>54.619999999997702</v>
      </c>
      <c r="U5464" s="1">
        <f>Q5464/MainSheet!$C$22</f>
        <v>1</v>
      </c>
    </row>
    <row r="5465" spans="7:21">
      <c r="G5465">
        <f t="shared" si="775"/>
        <v>54.6299999999977</v>
      </c>
      <c r="H5465">
        <f t="shared" si="776"/>
        <v>198000</v>
      </c>
      <c r="I5465" s="2">
        <f>MIN(MainSheet!$C$10/MainSheet!$C$9,MainSheet!$K$9*60)</f>
        <v>660</v>
      </c>
      <c r="J5465" s="1">
        <f>IF(G5465&gt;MainSheet!$C$11,IF(J5464&gt;=0.999,1,(G5465-MainSheet!$C$11)*I5465/$B$2/60),0)</f>
        <v>1</v>
      </c>
      <c r="K5465" s="1">
        <f>IF(G5465&gt;MainSheet!$C$11+$B$6,IF(K5464&gt;=0.999,1,(G5465-MainSheet!$C$11-$B$6)*I5465/$C$2/60),0)</f>
        <v>1</v>
      </c>
      <c r="L5465" s="1">
        <f>IF(G5465&gt;MainSheet!$C$11+$B$6+$C$6,IF(L5464&gt;=0.999,1,(G5465-MainSheet!$C$11-$B$6-$C$6)*I5465/$D$2/60),0)</f>
        <v>1</v>
      </c>
      <c r="M5465">
        <f t="shared" si="777"/>
        <v>1</v>
      </c>
      <c r="N5465" s="2">
        <f t="shared" si="778"/>
        <v>3721.0526315789471</v>
      </c>
      <c r="O5465">
        <f t="shared" si="774"/>
        <v>977.02127659574455</v>
      </c>
      <c r="P5465">
        <f t="shared" si="773"/>
        <v>192000</v>
      </c>
      <c r="Q5465" s="2">
        <f t="shared" si="779"/>
        <v>196698.0739081747</v>
      </c>
      <c r="R5465">
        <f>Q5465/MainSheet!$C$8*(G5465-G5464)+R5464</f>
        <v>9115.6586052219591</v>
      </c>
      <c r="S5465">
        <f t="shared" si="780"/>
        <v>147120.86873277428</v>
      </c>
      <c r="T5465">
        <f t="shared" si="772"/>
        <v>54.6299999999977</v>
      </c>
      <c r="U5465" s="1">
        <f>Q5465/MainSheet!$C$22</f>
        <v>1</v>
      </c>
    </row>
    <row r="5466" spans="7:21">
      <c r="G5466">
        <f t="shared" si="775"/>
        <v>54.639999999997698</v>
      </c>
      <c r="H5466">
        <f t="shared" si="776"/>
        <v>198000</v>
      </c>
      <c r="I5466" s="2">
        <f>MIN(MainSheet!$C$10/MainSheet!$C$9,MainSheet!$K$9*60)</f>
        <v>660</v>
      </c>
      <c r="J5466" s="1">
        <f>IF(G5466&gt;MainSheet!$C$11,IF(J5465&gt;=0.999,1,(G5466-MainSheet!$C$11)*I5466/$B$2/60),0)</f>
        <v>1</v>
      </c>
      <c r="K5466" s="1">
        <f>IF(G5466&gt;MainSheet!$C$11+$B$6,IF(K5465&gt;=0.999,1,(G5466-MainSheet!$C$11-$B$6)*I5466/$C$2/60),0)</f>
        <v>1</v>
      </c>
      <c r="L5466" s="1">
        <f>IF(G5466&gt;MainSheet!$C$11+$B$6+$C$6,IF(L5465&gt;=0.999,1,(G5466-MainSheet!$C$11-$B$6-$C$6)*I5466/$D$2/60),0)</f>
        <v>1</v>
      </c>
      <c r="M5466">
        <f t="shared" si="777"/>
        <v>1</v>
      </c>
      <c r="N5466" s="2">
        <f t="shared" si="778"/>
        <v>3721.0526315789471</v>
      </c>
      <c r="O5466">
        <f t="shared" si="774"/>
        <v>977.02127659574455</v>
      </c>
      <c r="P5466">
        <f t="shared" si="773"/>
        <v>192000</v>
      </c>
      <c r="Q5466" s="2">
        <f t="shared" si="779"/>
        <v>196698.0739081747</v>
      </c>
      <c r="R5466">
        <f>Q5466/MainSheet!$C$8*(G5466-G5465)+R5465</f>
        <v>9117.6898517127938</v>
      </c>
      <c r="S5466">
        <f t="shared" si="780"/>
        <v>147153.6517450923</v>
      </c>
      <c r="T5466">
        <f t="shared" si="772"/>
        <v>54.639999999997698</v>
      </c>
      <c r="U5466" s="1">
        <f>Q5466/MainSheet!$C$22</f>
        <v>1</v>
      </c>
    </row>
    <row r="5467" spans="7:21">
      <c r="G5467">
        <f t="shared" si="775"/>
        <v>54.649999999997696</v>
      </c>
      <c r="H5467">
        <f t="shared" si="776"/>
        <v>198000</v>
      </c>
      <c r="I5467" s="2">
        <f>MIN(MainSheet!$C$10/MainSheet!$C$9,MainSheet!$K$9*60)</f>
        <v>660</v>
      </c>
      <c r="J5467" s="1">
        <f>IF(G5467&gt;MainSheet!$C$11,IF(J5466&gt;=0.999,1,(G5467-MainSheet!$C$11)*I5467/$B$2/60),0)</f>
        <v>1</v>
      </c>
      <c r="K5467" s="1">
        <f>IF(G5467&gt;MainSheet!$C$11+$B$6,IF(K5466&gt;=0.999,1,(G5467-MainSheet!$C$11-$B$6)*I5467/$C$2/60),0)</f>
        <v>1</v>
      </c>
      <c r="L5467" s="1">
        <f>IF(G5467&gt;MainSheet!$C$11+$B$6+$C$6,IF(L5466&gt;=0.999,1,(G5467-MainSheet!$C$11-$B$6-$C$6)*I5467/$D$2/60),0)</f>
        <v>1</v>
      </c>
      <c r="M5467">
        <f t="shared" si="777"/>
        <v>1</v>
      </c>
      <c r="N5467" s="2">
        <f t="shared" si="778"/>
        <v>3721.0526315789471</v>
      </c>
      <c r="O5467">
        <f t="shared" si="774"/>
        <v>977.02127659574455</v>
      </c>
      <c r="P5467">
        <f t="shared" si="773"/>
        <v>192000</v>
      </c>
      <c r="Q5467" s="2">
        <f t="shared" si="779"/>
        <v>196698.0739081747</v>
      </c>
      <c r="R5467">
        <f>Q5467/MainSheet!$C$8*(G5467-G5466)+R5466</f>
        <v>9119.7210982036286</v>
      </c>
      <c r="S5467">
        <f t="shared" si="780"/>
        <v>147186.43475741032</v>
      </c>
      <c r="T5467">
        <f t="shared" si="772"/>
        <v>54.649999999997696</v>
      </c>
      <c r="U5467" s="1">
        <f>Q5467/MainSheet!$C$22</f>
        <v>1</v>
      </c>
    </row>
    <row r="5468" spans="7:21">
      <c r="G5468">
        <f t="shared" si="775"/>
        <v>54.659999999997694</v>
      </c>
      <c r="H5468">
        <f t="shared" si="776"/>
        <v>198000</v>
      </c>
      <c r="I5468" s="2">
        <f>MIN(MainSheet!$C$10/MainSheet!$C$9,MainSheet!$K$9*60)</f>
        <v>660</v>
      </c>
      <c r="J5468" s="1">
        <f>IF(G5468&gt;MainSheet!$C$11,IF(J5467&gt;=0.999,1,(G5468-MainSheet!$C$11)*I5468/$B$2/60),0)</f>
        <v>1</v>
      </c>
      <c r="K5468" s="1">
        <f>IF(G5468&gt;MainSheet!$C$11+$B$6,IF(K5467&gt;=0.999,1,(G5468-MainSheet!$C$11-$B$6)*I5468/$C$2/60),0)</f>
        <v>1</v>
      </c>
      <c r="L5468" s="1">
        <f>IF(G5468&gt;MainSheet!$C$11+$B$6+$C$6,IF(L5467&gt;=0.999,1,(G5468-MainSheet!$C$11-$B$6-$C$6)*I5468/$D$2/60),0)</f>
        <v>1</v>
      </c>
      <c r="M5468">
        <f t="shared" si="777"/>
        <v>1</v>
      </c>
      <c r="N5468" s="2">
        <f t="shared" si="778"/>
        <v>3721.0526315789471</v>
      </c>
      <c r="O5468">
        <f t="shared" si="774"/>
        <v>977.02127659574455</v>
      </c>
      <c r="P5468">
        <f t="shared" si="773"/>
        <v>192000</v>
      </c>
      <c r="Q5468" s="2">
        <f t="shared" si="779"/>
        <v>196698.0739081747</v>
      </c>
      <c r="R5468">
        <f>Q5468/MainSheet!$C$8*(G5468-G5467)+R5467</f>
        <v>9121.7523446944633</v>
      </c>
      <c r="S5468">
        <f t="shared" si="780"/>
        <v>147219.21776972833</v>
      </c>
      <c r="T5468">
        <f t="shared" si="772"/>
        <v>54.659999999997694</v>
      </c>
      <c r="U5468" s="1">
        <f>Q5468/MainSheet!$C$22</f>
        <v>1</v>
      </c>
    </row>
    <row r="5469" spans="7:21">
      <c r="G5469">
        <f t="shared" si="775"/>
        <v>54.669999999997692</v>
      </c>
      <c r="H5469">
        <f t="shared" si="776"/>
        <v>198000</v>
      </c>
      <c r="I5469" s="2">
        <f>MIN(MainSheet!$C$10/MainSheet!$C$9,MainSheet!$K$9*60)</f>
        <v>660</v>
      </c>
      <c r="J5469" s="1">
        <f>IF(G5469&gt;MainSheet!$C$11,IF(J5468&gt;=0.999,1,(G5469-MainSheet!$C$11)*I5469/$B$2/60),0)</f>
        <v>1</v>
      </c>
      <c r="K5469" s="1">
        <f>IF(G5469&gt;MainSheet!$C$11+$B$6,IF(K5468&gt;=0.999,1,(G5469-MainSheet!$C$11-$B$6)*I5469/$C$2/60),0)</f>
        <v>1</v>
      </c>
      <c r="L5469" s="1">
        <f>IF(G5469&gt;MainSheet!$C$11+$B$6+$C$6,IF(L5468&gt;=0.999,1,(G5469-MainSheet!$C$11-$B$6-$C$6)*I5469/$D$2/60),0)</f>
        <v>1</v>
      </c>
      <c r="M5469">
        <f t="shared" si="777"/>
        <v>1</v>
      </c>
      <c r="N5469" s="2">
        <f t="shared" si="778"/>
        <v>3721.0526315789471</v>
      </c>
      <c r="O5469">
        <f t="shared" si="774"/>
        <v>977.02127659574455</v>
      </c>
      <c r="P5469">
        <f t="shared" si="773"/>
        <v>192000</v>
      </c>
      <c r="Q5469" s="2">
        <f t="shared" si="779"/>
        <v>196698.0739081747</v>
      </c>
      <c r="R5469">
        <f>Q5469/MainSheet!$C$8*(G5469-G5468)+R5468</f>
        <v>9123.7835911852981</v>
      </c>
      <c r="S5469">
        <f t="shared" si="780"/>
        <v>147252.00078204635</v>
      </c>
      <c r="T5469">
        <f t="shared" si="772"/>
        <v>54.669999999997692</v>
      </c>
      <c r="U5469" s="1">
        <f>Q5469/MainSheet!$C$22</f>
        <v>1</v>
      </c>
    </row>
    <row r="5470" spans="7:21">
      <c r="G5470">
        <f t="shared" si="775"/>
        <v>54.67999999999769</v>
      </c>
      <c r="H5470">
        <f t="shared" si="776"/>
        <v>198000</v>
      </c>
      <c r="I5470" s="2">
        <f>MIN(MainSheet!$C$10/MainSheet!$C$9,MainSheet!$K$9*60)</f>
        <v>660</v>
      </c>
      <c r="J5470" s="1">
        <f>IF(G5470&gt;MainSheet!$C$11,IF(J5469&gt;=0.999,1,(G5470-MainSheet!$C$11)*I5470/$B$2/60),0)</f>
        <v>1</v>
      </c>
      <c r="K5470" s="1">
        <f>IF(G5470&gt;MainSheet!$C$11+$B$6,IF(K5469&gt;=0.999,1,(G5470-MainSheet!$C$11-$B$6)*I5470/$C$2/60),0)</f>
        <v>1</v>
      </c>
      <c r="L5470" s="1">
        <f>IF(G5470&gt;MainSheet!$C$11+$B$6+$C$6,IF(L5469&gt;=0.999,1,(G5470-MainSheet!$C$11-$B$6-$C$6)*I5470/$D$2/60),0)</f>
        <v>1</v>
      </c>
      <c r="M5470">
        <f t="shared" si="777"/>
        <v>1</v>
      </c>
      <c r="N5470" s="2">
        <f t="shared" si="778"/>
        <v>3721.0526315789471</v>
      </c>
      <c r="O5470">
        <f t="shared" si="774"/>
        <v>977.02127659574455</v>
      </c>
      <c r="P5470">
        <f t="shared" si="773"/>
        <v>192000</v>
      </c>
      <c r="Q5470" s="2">
        <f t="shared" si="779"/>
        <v>196698.0739081747</v>
      </c>
      <c r="R5470">
        <f>Q5470/MainSheet!$C$8*(G5470-G5469)+R5469</f>
        <v>9125.8148376761328</v>
      </c>
      <c r="S5470">
        <f t="shared" si="780"/>
        <v>147284.78379436437</v>
      </c>
      <c r="T5470">
        <f t="shared" si="772"/>
        <v>54.67999999999769</v>
      </c>
      <c r="U5470" s="1">
        <f>Q5470/MainSheet!$C$22</f>
        <v>1</v>
      </c>
    </row>
    <row r="5471" spans="7:21">
      <c r="G5471">
        <f t="shared" si="775"/>
        <v>54.689999999997688</v>
      </c>
      <c r="H5471">
        <f t="shared" si="776"/>
        <v>198000</v>
      </c>
      <c r="I5471" s="2">
        <f>MIN(MainSheet!$C$10/MainSheet!$C$9,MainSheet!$K$9*60)</f>
        <v>660</v>
      </c>
      <c r="J5471" s="1">
        <f>IF(G5471&gt;MainSheet!$C$11,IF(J5470&gt;=0.999,1,(G5471-MainSheet!$C$11)*I5471/$B$2/60),0)</f>
        <v>1</v>
      </c>
      <c r="K5471" s="1">
        <f>IF(G5471&gt;MainSheet!$C$11+$B$6,IF(K5470&gt;=0.999,1,(G5471-MainSheet!$C$11-$B$6)*I5471/$C$2/60),0)</f>
        <v>1</v>
      </c>
      <c r="L5471" s="1">
        <f>IF(G5471&gt;MainSheet!$C$11+$B$6+$C$6,IF(L5470&gt;=0.999,1,(G5471-MainSheet!$C$11-$B$6-$C$6)*I5471/$D$2/60),0)</f>
        <v>1</v>
      </c>
      <c r="M5471">
        <f t="shared" si="777"/>
        <v>1</v>
      </c>
      <c r="N5471" s="2">
        <f t="shared" si="778"/>
        <v>3721.0526315789471</v>
      </c>
      <c r="O5471">
        <f t="shared" si="774"/>
        <v>977.02127659574455</v>
      </c>
      <c r="P5471">
        <f t="shared" si="773"/>
        <v>192000</v>
      </c>
      <c r="Q5471" s="2">
        <f t="shared" si="779"/>
        <v>196698.0739081747</v>
      </c>
      <c r="R5471">
        <f>Q5471/MainSheet!$C$8*(G5471-G5470)+R5470</f>
        <v>9127.8460841669676</v>
      </c>
      <c r="S5471">
        <f t="shared" si="780"/>
        <v>147317.56680668239</v>
      </c>
      <c r="T5471">
        <f t="shared" si="772"/>
        <v>54.689999999997688</v>
      </c>
      <c r="U5471" s="1">
        <f>Q5471/MainSheet!$C$22</f>
        <v>1</v>
      </c>
    </row>
    <row r="5472" spans="7:21">
      <c r="G5472">
        <f t="shared" si="775"/>
        <v>54.699999999997686</v>
      </c>
      <c r="H5472">
        <f t="shared" si="776"/>
        <v>198000</v>
      </c>
      <c r="I5472" s="2">
        <f>MIN(MainSheet!$C$10/MainSheet!$C$9,MainSheet!$K$9*60)</f>
        <v>660</v>
      </c>
      <c r="J5472" s="1">
        <f>IF(G5472&gt;MainSheet!$C$11,IF(J5471&gt;=0.999,1,(G5472-MainSheet!$C$11)*I5472/$B$2/60),0)</f>
        <v>1</v>
      </c>
      <c r="K5472" s="1">
        <f>IF(G5472&gt;MainSheet!$C$11+$B$6,IF(K5471&gt;=0.999,1,(G5472-MainSheet!$C$11-$B$6)*I5472/$C$2/60),0)</f>
        <v>1</v>
      </c>
      <c r="L5472" s="1">
        <f>IF(G5472&gt;MainSheet!$C$11+$B$6+$C$6,IF(L5471&gt;=0.999,1,(G5472-MainSheet!$C$11-$B$6-$C$6)*I5472/$D$2/60),0)</f>
        <v>1</v>
      </c>
      <c r="M5472">
        <f t="shared" si="777"/>
        <v>1</v>
      </c>
      <c r="N5472" s="2">
        <f t="shared" si="778"/>
        <v>3721.0526315789471</v>
      </c>
      <c r="O5472">
        <f t="shared" si="774"/>
        <v>977.02127659574455</v>
      </c>
      <c r="P5472">
        <f t="shared" si="773"/>
        <v>192000</v>
      </c>
      <c r="Q5472" s="2">
        <f t="shared" si="779"/>
        <v>196698.0739081747</v>
      </c>
      <c r="R5472">
        <f>Q5472/MainSheet!$C$8*(G5472-G5471)+R5471</f>
        <v>9129.8773306578023</v>
      </c>
      <c r="S5472">
        <f t="shared" si="780"/>
        <v>147350.3498190004</v>
      </c>
      <c r="T5472">
        <f t="shared" si="772"/>
        <v>54.699999999997686</v>
      </c>
      <c r="U5472" s="1">
        <f>Q5472/MainSheet!$C$22</f>
        <v>1</v>
      </c>
    </row>
    <row r="5473" spans="7:21">
      <c r="G5473">
        <f t="shared" si="775"/>
        <v>54.709999999997684</v>
      </c>
      <c r="H5473">
        <f t="shared" si="776"/>
        <v>198000</v>
      </c>
      <c r="I5473" s="2">
        <f>MIN(MainSheet!$C$10/MainSheet!$C$9,MainSheet!$K$9*60)</f>
        <v>660</v>
      </c>
      <c r="J5473" s="1">
        <f>IF(G5473&gt;MainSheet!$C$11,IF(J5472&gt;=0.999,1,(G5473-MainSheet!$C$11)*I5473/$B$2/60),0)</f>
        <v>1</v>
      </c>
      <c r="K5473" s="1">
        <f>IF(G5473&gt;MainSheet!$C$11+$B$6,IF(K5472&gt;=0.999,1,(G5473-MainSheet!$C$11-$B$6)*I5473/$C$2/60),0)</f>
        <v>1</v>
      </c>
      <c r="L5473" s="1">
        <f>IF(G5473&gt;MainSheet!$C$11+$B$6+$C$6,IF(L5472&gt;=0.999,1,(G5473-MainSheet!$C$11-$B$6-$C$6)*I5473/$D$2/60),0)</f>
        <v>1</v>
      </c>
      <c r="M5473">
        <f t="shared" si="777"/>
        <v>1</v>
      </c>
      <c r="N5473" s="2">
        <f t="shared" si="778"/>
        <v>3721.0526315789471</v>
      </c>
      <c r="O5473">
        <f t="shared" si="774"/>
        <v>977.02127659574455</v>
      </c>
      <c r="P5473">
        <f t="shared" si="773"/>
        <v>192000</v>
      </c>
      <c r="Q5473" s="2">
        <f t="shared" si="779"/>
        <v>196698.0739081747</v>
      </c>
      <c r="R5473">
        <f>Q5473/MainSheet!$C$8*(G5473-G5472)+R5472</f>
        <v>9131.9085771486371</v>
      </c>
      <c r="S5473">
        <f t="shared" si="780"/>
        <v>147383.13283131842</v>
      </c>
      <c r="T5473">
        <f t="shared" si="772"/>
        <v>54.709999999997684</v>
      </c>
      <c r="U5473" s="1">
        <f>Q5473/MainSheet!$C$22</f>
        <v>1</v>
      </c>
    </row>
    <row r="5474" spans="7:21">
      <c r="G5474">
        <f t="shared" si="775"/>
        <v>54.719999999997682</v>
      </c>
      <c r="H5474">
        <f t="shared" si="776"/>
        <v>198000</v>
      </c>
      <c r="I5474" s="2">
        <f>MIN(MainSheet!$C$10/MainSheet!$C$9,MainSheet!$K$9*60)</f>
        <v>660</v>
      </c>
      <c r="J5474" s="1">
        <f>IF(G5474&gt;MainSheet!$C$11,IF(J5473&gt;=0.999,1,(G5474-MainSheet!$C$11)*I5474/$B$2/60),0)</f>
        <v>1</v>
      </c>
      <c r="K5474" s="1">
        <f>IF(G5474&gt;MainSheet!$C$11+$B$6,IF(K5473&gt;=0.999,1,(G5474-MainSheet!$C$11-$B$6)*I5474/$C$2/60),0)</f>
        <v>1</v>
      </c>
      <c r="L5474" s="1">
        <f>IF(G5474&gt;MainSheet!$C$11+$B$6+$C$6,IF(L5473&gt;=0.999,1,(G5474-MainSheet!$C$11-$B$6-$C$6)*I5474/$D$2/60),0)</f>
        <v>1</v>
      </c>
      <c r="M5474">
        <f t="shared" si="777"/>
        <v>1</v>
      </c>
      <c r="N5474" s="2">
        <f t="shared" si="778"/>
        <v>3721.0526315789471</v>
      </c>
      <c r="O5474">
        <f t="shared" si="774"/>
        <v>977.02127659574455</v>
      </c>
      <c r="P5474">
        <f t="shared" si="773"/>
        <v>192000</v>
      </c>
      <c r="Q5474" s="2">
        <f t="shared" si="779"/>
        <v>196698.0739081747</v>
      </c>
      <c r="R5474">
        <f>Q5474/MainSheet!$C$8*(G5474-G5473)+R5473</f>
        <v>9133.9398236394718</v>
      </c>
      <c r="S5474">
        <f t="shared" si="780"/>
        <v>147415.91584363644</v>
      </c>
      <c r="T5474">
        <f t="shared" si="772"/>
        <v>54.719999999997682</v>
      </c>
      <c r="U5474" s="1">
        <f>Q5474/MainSheet!$C$22</f>
        <v>1</v>
      </c>
    </row>
    <row r="5475" spans="7:21">
      <c r="G5475">
        <f t="shared" si="775"/>
        <v>54.729999999997681</v>
      </c>
      <c r="H5475">
        <f t="shared" si="776"/>
        <v>198000</v>
      </c>
      <c r="I5475" s="2">
        <f>MIN(MainSheet!$C$10/MainSheet!$C$9,MainSheet!$K$9*60)</f>
        <v>660</v>
      </c>
      <c r="J5475" s="1">
        <f>IF(G5475&gt;MainSheet!$C$11,IF(J5474&gt;=0.999,1,(G5475-MainSheet!$C$11)*I5475/$B$2/60),0)</f>
        <v>1</v>
      </c>
      <c r="K5475" s="1">
        <f>IF(G5475&gt;MainSheet!$C$11+$B$6,IF(K5474&gt;=0.999,1,(G5475-MainSheet!$C$11-$B$6)*I5475/$C$2/60),0)</f>
        <v>1</v>
      </c>
      <c r="L5475" s="1">
        <f>IF(G5475&gt;MainSheet!$C$11+$B$6+$C$6,IF(L5474&gt;=0.999,1,(G5475-MainSheet!$C$11-$B$6-$C$6)*I5475/$D$2/60),0)</f>
        <v>1</v>
      </c>
      <c r="M5475">
        <f t="shared" si="777"/>
        <v>1</v>
      </c>
      <c r="N5475" s="2">
        <f t="shared" si="778"/>
        <v>3721.0526315789471</v>
      </c>
      <c r="O5475">
        <f t="shared" si="774"/>
        <v>977.02127659574455</v>
      </c>
      <c r="P5475">
        <f t="shared" si="773"/>
        <v>192000</v>
      </c>
      <c r="Q5475" s="2">
        <f t="shared" si="779"/>
        <v>196698.0739081747</v>
      </c>
      <c r="R5475">
        <f>Q5475/MainSheet!$C$8*(G5475-G5474)+R5474</f>
        <v>9135.9710701303065</v>
      </c>
      <c r="S5475">
        <f t="shared" si="780"/>
        <v>147448.69885595446</v>
      </c>
      <c r="T5475">
        <f t="shared" si="772"/>
        <v>54.729999999997681</v>
      </c>
      <c r="U5475" s="1">
        <f>Q5475/MainSheet!$C$22</f>
        <v>1</v>
      </c>
    </row>
    <row r="5476" spans="7:21">
      <c r="G5476">
        <f t="shared" si="775"/>
        <v>54.739999999997679</v>
      </c>
      <c r="H5476">
        <f t="shared" si="776"/>
        <v>198000</v>
      </c>
      <c r="I5476" s="2">
        <f>MIN(MainSheet!$C$10/MainSheet!$C$9,MainSheet!$K$9*60)</f>
        <v>660</v>
      </c>
      <c r="J5476" s="1">
        <f>IF(G5476&gt;MainSheet!$C$11,IF(J5475&gt;=0.999,1,(G5476-MainSheet!$C$11)*I5476/$B$2/60),0)</f>
        <v>1</v>
      </c>
      <c r="K5476" s="1">
        <f>IF(G5476&gt;MainSheet!$C$11+$B$6,IF(K5475&gt;=0.999,1,(G5476-MainSheet!$C$11-$B$6)*I5476/$C$2/60),0)</f>
        <v>1</v>
      </c>
      <c r="L5476" s="1">
        <f>IF(G5476&gt;MainSheet!$C$11+$B$6+$C$6,IF(L5475&gt;=0.999,1,(G5476-MainSheet!$C$11-$B$6-$C$6)*I5476/$D$2/60),0)</f>
        <v>1</v>
      </c>
      <c r="M5476">
        <f t="shared" si="777"/>
        <v>1</v>
      </c>
      <c r="N5476" s="2">
        <f t="shared" si="778"/>
        <v>3721.0526315789471</v>
      </c>
      <c r="O5476">
        <f t="shared" si="774"/>
        <v>977.02127659574455</v>
      </c>
      <c r="P5476">
        <f t="shared" si="773"/>
        <v>192000</v>
      </c>
      <c r="Q5476" s="2">
        <f t="shared" si="779"/>
        <v>196698.0739081747</v>
      </c>
      <c r="R5476">
        <f>Q5476/MainSheet!$C$8*(G5476-G5475)+R5475</f>
        <v>9138.0023166211413</v>
      </c>
      <c r="S5476">
        <f t="shared" si="780"/>
        <v>147481.48186827247</v>
      </c>
      <c r="T5476">
        <f t="shared" si="772"/>
        <v>54.739999999997679</v>
      </c>
      <c r="U5476" s="1">
        <f>Q5476/MainSheet!$C$22</f>
        <v>1</v>
      </c>
    </row>
    <row r="5477" spans="7:21">
      <c r="G5477">
        <f t="shared" si="775"/>
        <v>54.749999999997677</v>
      </c>
      <c r="H5477">
        <f t="shared" si="776"/>
        <v>198000</v>
      </c>
      <c r="I5477" s="2">
        <f>MIN(MainSheet!$C$10/MainSheet!$C$9,MainSheet!$K$9*60)</f>
        <v>660</v>
      </c>
      <c r="J5477" s="1">
        <f>IF(G5477&gt;MainSheet!$C$11,IF(J5476&gt;=0.999,1,(G5477-MainSheet!$C$11)*I5477/$B$2/60),0)</f>
        <v>1</v>
      </c>
      <c r="K5477" s="1">
        <f>IF(G5477&gt;MainSheet!$C$11+$B$6,IF(K5476&gt;=0.999,1,(G5477-MainSheet!$C$11-$B$6)*I5477/$C$2/60),0)</f>
        <v>1</v>
      </c>
      <c r="L5477" s="1">
        <f>IF(G5477&gt;MainSheet!$C$11+$B$6+$C$6,IF(L5476&gt;=0.999,1,(G5477-MainSheet!$C$11-$B$6-$C$6)*I5477/$D$2/60),0)</f>
        <v>1</v>
      </c>
      <c r="M5477">
        <f t="shared" si="777"/>
        <v>1</v>
      </c>
      <c r="N5477" s="2">
        <f t="shared" si="778"/>
        <v>3721.0526315789471</v>
      </c>
      <c r="O5477">
        <f t="shared" si="774"/>
        <v>977.02127659574455</v>
      </c>
      <c r="P5477">
        <f t="shared" si="773"/>
        <v>192000</v>
      </c>
      <c r="Q5477" s="2">
        <f t="shared" si="779"/>
        <v>196698.0739081747</v>
      </c>
      <c r="R5477">
        <f>Q5477/MainSheet!$C$8*(G5477-G5476)+R5476</f>
        <v>9140.033563111976</v>
      </c>
      <c r="S5477">
        <f t="shared" si="780"/>
        <v>147514.26488059049</v>
      </c>
      <c r="T5477">
        <f t="shared" si="772"/>
        <v>54.749999999997677</v>
      </c>
      <c r="U5477" s="1">
        <f>Q5477/MainSheet!$C$22</f>
        <v>1</v>
      </c>
    </row>
    <row r="5478" spans="7:21">
      <c r="G5478">
        <f t="shared" si="775"/>
        <v>54.759999999997675</v>
      </c>
      <c r="H5478">
        <f t="shared" si="776"/>
        <v>198000</v>
      </c>
      <c r="I5478" s="2">
        <f>MIN(MainSheet!$C$10/MainSheet!$C$9,MainSheet!$K$9*60)</f>
        <v>660</v>
      </c>
      <c r="J5478" s="1">
        <f>IF(G5478&gt;MainSheet!$C$11,IF(J5477&gt;=0.999,1,(G5478-MainSheet!$C$11)*I5478/$B$2/60),0)</f>
        <v>1</v>
      </c>
      <c r="K5478" s="1">
        <f>IF(G5478&gt;MainSheet!$C$11+$B$6,IF(K5477&gt;=0.999,1,(G5478-MainSheet!$C$11-$B$6)*I5478/$C$2/60),0)</f>
        <v>1</v>
      </c>
      <c r="L5478" s="1">
        <f>IF(G5478&gt;MainSheet!$C$11+$B$6+$C$6,IF(L5477&gt;=0.999,1,(G5478-MainSheet!$C$11-$B$6-$C$6)*I5478/$D$2/60),0)</f>
        <v>1</v>
      </c>
      <c r="M5478">
        <f t="shared" si="777"/>
        <v>1</v>
      </c>
      <c r="N5478" s="2">
        <f t="shared" si="778"/>
        <v>3721.0526315789471</v>
      </c>
      <c r="O5478">
        <f t="shared" si="774"/>
        <v>977.02127659574455</v>
      </c>
      <c r="P5478">
        <f t="shared" si="773"/>
        <v>192000</v>
      </c>
      <c r="Q5478" s="2">
        <f t="shared" si="779"/>
        <v>196698.0739081747</v>
      </c>
      <c r="R5478">
        <f>Q5478/MainSheet!$C$8*(G5478-G5477)+R5477</f>
        <v>9142.0648096028108</v>
      </c>
      <c r="S5478">
        <f t="shared" si="780"/>
        <v>147547.04789290851</v>
      </c>
      <c r="T5478">
        <f t="shared" si="772"/>
        <v>54.759999999997675</v>
      </c>
      <c r="U5478" s="1">
        <f>Q5478/MainSheet!$C$22</f>
        <v>1</v>
      </c>
    </row>
    <row r="5479" spans="7:21">
      <c r="G5479">
        <f t="shared" si="775"/>
        <v>54.769999999997673</v>
      </c>
      <c r="H5479">
        <f t="shared" si="776"/>
        <v>198000</v>
      </c>
      <c r="I5479" s="2">
        <f>MIN(MainSheet!$C$10/MainSheet!$C$9,MainSheet!$K$9*60)</f>
        <v>660</v>
      </c>
      <c r="J5479" s="1">
        <f>IF(G5479&gt;MainSheet!$C$11,IF(J5478&gt;=0.999,1,(G5479-MainSheet!$C$11)*I5479/$B$2/60),0)</f>
        <v>1</v>
      </c>
      <c r="K5479" s="1">
        <f>IF(G5479&gt;MainSheet!$C$11+$B$6,IF(K5478&gt;=0.999,1,(G5479-MainSheet!$C$11-$B$6)*I5479/$C$2/60),0)</f>
        <v>1</v>
      </c>
      <c r="L5479" s="1">
        <f>IF(G5479&gt;MainSheet!$C$11+$B$6+$C$6,IF(L5478&gt;=0.999,1,(G5479-MainSheet!$C$11-$B$6-$C$6)*I5479/$D$2/60),0)</f>
        <v>1</v>
      </c>
      <c r="M5479">
        <f t="shared" si="777"/>
        <v>1</v>
      </c>
      <c r="N5479" s="2">
        <f t="shared" si="778"/>
        <v>3721.0526315789471</v>
      </c>
      <c r="O5479">
        <f t="shared" si="774"/>
        <v>977.02127659574455</v>
      </c>
      <c r="P5479">
        <f t="shared" si="773"/>
        <v>192000</v>
      </c>
      <c r="Q5479" s="2">
        <f t="shared" si="779"/>
        <v>196698.0739081747</v>
      </c>
      <c r="R5479">
        <f>Q5479/MainSheet!$C$8*(G5479-G5478)+R5478</f>
        <v>9144.0960560936455</v>
      </c>
      <c r="S5479">
        <f t="shared" si="780"/>
        <v>147579.83090522652</v>
      </c>
      <c r="T5479">
        <f t="shared" si="772"/>
        <v>54.769999999997673</v>
      </c>
      <c r="U5479" s="1">
        <f>Q5479/MainSheet!$C$22</f>
        <v>1</v>
      </c>
    </row>
    <row r="5480" spans="7:21">
      <c r="G5480">
        <f t="shared" si="775"/>
        <v>54.779999999997671</v>
      </c>
      <c r="H5480">
        <f t="shared" si="776"/>
        <v>198000</v>
      </c>
      <c r="I5480" s="2">
        <f>MIN(MainSheet!$C$10/MainSheet!$C$9,MainSheet!$K$9*60)</f>
        <v>660</v>
      </c>
      <c r="J5480" s="1">
        <f>IF(G5480&gt;MainSheet!$C$11,IF(J5479&gt;=0.999,1,(G5480-MainSheet!$C$11)*I5480/$B$2/60),0)</f>
        <v>1</v>
      </c>
      <c r="K5480" s="1">
        <f>IF(G5480&gt;MainSheet!$C$11+$B$6,IF(K5479&gt;=0.999,1,(G5480-MainSheet!$C$11-$B$6)*I5480/$C$2/60),0)</f>
        <v>1</v>
      </c>
      <c r="L5480" s="1">
        <f>IF(G5480&gt;MainSheet!$C$11+$B$6+$C$6,IF(L5479&gt;=0.999,1,(G5480-MainSheet!$C$11-$B$6-$C$6)*I5480/$D$2/60),0)</f>
        <v>1</v>
      </c>
      <c r="M5480">
        <f t="shared" si="777"/>
        <v>1</v>
      </c>
      <c r="N5480" s="2">
        <f t="shared" si="778"/>
        <v>3721.0526315789471</v>
      </c>
      <c r="O5480">
        <f t="shared" si="774"/>
        <v>977.02127659574455</v>
      </c>
      <c r="P5480">
        <f t="shared" si="773"/>
        <v>192000</v>
      </c>
      <c r="Q5480" s="2">
        <f t="shared" si="779"/>
        <v>196698.0739081747</v>
      </c>
      <c r="R5480">
        <f>Q5480/MainSheet!$C$8*(G5480-G5479)+R5479</f>
        <v>9146.1273025844803</v>
      </c>
      <c r="S5480">
        <f t="shared" si="780"/>
        <v>147612.61391754454</v>
      </c>
      <c r="T5480">
        <f t="shared" si="772"/>
        <v>54.779999999997671</v>
      </c>
      <c r="U5480" s="1">
        <f>Q5480/MainSheet!$C$22</f>
        <v>1</v>
      </c>
    </row>
    <row r="5481" spans="7:21">
      <c r="G5481">
        <f t="shared" si="775"/>
        <v>54.789999999997669</v>
      </c>
      <c r="H5481">
        <f t="shared" si="776"/>
        <v>198000</v>
      </c>
      <c r="I5481" s="2">
        <f>MIN(MainSheet!$C$10/MainSheet!$C$9,MainSheet!$K$9*60)</f>
        <v>660</v>
      </c>
      <c r="J5481" s="1">
        <f>IF(G5481&gt;MainSheet!$C$11,IF(J5480&gt;=0.999,1,(G5481-MainSheet!$C$11)*I5481/$B$2/60),0)</f>
        <v>1</v>
      </c>
      <c r="K5481" s="1">
        <f>IF(G5481&gt;MainSheet!$C$11+$B$6,IF(K5480&gt;=0.999,1,(G5481-MainSheet!$C$11-$B$6)*I5481/$C$2/60),0)</f>
        <v>1</v>
      </c>
      <c r="L5481" s="1">
        <f>IF(G5481&gt;MainSheet!$C$11+$B$6+$C$6,IF(L5480&gt;=0.999,1,(G5481-MainSheet!$C$11-$B$6-$C$6)*I5481/$D$2/60),0)</f>
        <v>1</v>
      </c>
      <c r="M5481">
        <f t="shared" si="777"/>
        <v>1</v>
      </c>
      <c r="N5481" s="2">
        <f t="shared" si="778"/>
        <v>3721.0526315789471</v>
      </c>
      <c r="O5481">
        <f t="shared" si="774"/>
        <v>977.02127659574455</v>
      </c>
      <c r="P5481">
        <f t="shared" si="773"/>
        <v>192000</v>
      </c>
      <c r="Q5481" s="2">
        <f t="shared" si="779"/>
        <v>196698.0739081747</v>
      </c>
      <c r="R5481">
        <f>Q5481/MainSheet!$C$8*(G5481-G5480)+R5480</f>
        <v>9148.158549075315</v>
      </c>
      <c r="S5481">
        <f t="shared" si="780"/>
        <v>147645.39692986256</v>
      </c>
      <c r="T5481">
        <f t="shared" si="772"/>
        <v>54.789999999997669</v>
      </c>
      <c r="U5481" s="1">
        <f>Q5481/MainSheet!$C$22</f>
        <v>1</v>
      </c>
    </row>
    <row r="5482" spans="7:21">
      <c r="G5482">
        <f t="shared" si="775"/>
        <v>54.799999999997667</v>
      </c>
      <c r="H5482">
        <f t="shared" si="776"/>
        <v>198000</v>
      </c>
      <c r="I5482" s="2">
        <f>MIN(MainSheet!$C$10/MainSheet!$C$9,MainSheet!$K$9*60)</f>
        <v>660</v>
      </c>
      <c r="J5482" s="1">
        <f>IF(G5482&gt;MainSheet!$C$11,IF(J5481&gt;=0.999,1,(G5482-MainSheet!$C$11)*I5482/$B$2/60),0)</f>
        <v>1</v>
      </c>
      <c r="K5482" s="1">
        <f>IF(G5482&gt;MainSheet!$C$11+$B$6,IF(K5481&gt;=0.999,1,(G5482-MainSheet!$C$11-$B$6)*I5482/$C$2/60),0)</f>
        <v>1</v>
      </c>
      <c r="L5482" s="1">
        <f>IF(G5482&gt;MainSheet!$C$11+$B$6+$C$6,IF(L5481&gt;=0.999,1,(G5482-MainSheet!$C$11-$B$6-$C$6)*I5482/$D$2/60),0)</f>
        <v>1</v>
      </c>
      <c r="M5482">
        <f t="shared" si="777"/>
        <v>1</v>
      </c>
      <c r="N5482" s="2">
        <f t="shared" si="778"/>
        <v>3721.0526315789471</v>
      </c>
      <c r="O5482">
        <f t="shared" si="774"/>
        <v>977.02127659574455</v>
      </c>
      <c r="P5482">
        <f t="shared" si="773"/>
        <v>192000</v>
      </c>
      <c r="Q5482" s="2">
        <f t="shared" si="779"/>
        <v>196698.0739081747</v>
      </c>
      <c r="R5482">
        <f>Q5482/MainSheet!$C$8*(G5482-G5481)+R5481</f>
        <v>9150.1897955661498</v>
      </c>
      <c r="S5482">
        <f t="shared" si="780"/>
        <v>147678.17994218058</v>
      </c>
      <c r="T5482">
        <f t="shared" si="772"/>
        <v>54.799999999997667</v>
      </c>
      <c r="U5482" s="1">
        <f>Q5482/MainSheet!$C$22</f>
        <v>1</v>
      </c>
    </row>
    <row r="5483" spans="7:21">
      <c r="G5483">
        <f t="shared" si="775"/>
        <v>54.809999999997665</v>
      </c>
      <c r="H5483">
        <f t="shared" si="776"/>
        <v>198000</v>
      </c>
      <c r="I5483" s="2">
        <f>MIN(MainSheet!$C$10/MainSheet!$C$9,MainSheet!$K$9*60)</f>
        <v>660</v>
      </c>
      <c r="J5483" s="1">
        <f>IF(G5483&gt;MainSheet!$C$11,IF(J5482&gt;=0.999,1,(G5483-MainSheet!$C$11)*I5483/$B$2/60),0)</f>
        <v>1</v>
      </c>
      <c r="K5483" s="1">
        <f>IF(G5483&gt;MainSheet!$C$11+$B$6,IF(K5482&gt;=0.999,1,(G5483-MainSheet!$C$11-$B$6)*I5483/$C$2/60),0)</f>
        <v>1</v>
      </c>
      <c r="L5483" s="1">
        <f>IF(G5483&gt;MainSheet!$C$11+$B$6+$C$6,IF(L5482&gt;=0.999,1,(G5483-MainSheet!$C$11-$B$6-$C$6)*I5483/$D$2/60),0)</f>
        <v>1</v>
      </c>
      <c r="M5483">
        <f t="shared" si="777"/>
        <v>1</v>
      </c>
      <c r="N5483" s="2">
        <f t="shared" si="778"/>
        <v>3721.0526315789471</v>
      </c>
      <c r="O5483">
        <f t="shared" si="774"/>
        <v>977.02127659574455</v>
      </c>
      <c r="P5483">
        <f t="shared" si="773"/>
        <v>192000</v>
      </c>
      <c r="Q5483" s="2">
        <f t="shared" si="779"/>
        <v>196698.0739081747</v>
      </c>
      <c r="R5483">
        <f>Q5483/MainSheet!$C$8*(G5483-G5482)+R5482</f>
        <v>9152.2210420569845</v>
      </c>
      <c r="S5483">
        <f t="shared" si="780"/>
        <v>147710.96295449859</v>
      </c>
      <c r="T5483">
        <f t="shared" si="772"/>
        <v>54.809999999997665</v>
      </c>
      <c r="U5483" s="1">
        <f>Q5483/MainSheet!$C$22</f>
        <v>1</v>
      </c>
    </row>
    <row r="5484" spans="7:21">
      <c r="G5484">
        <f t="shared" si="775"/>
        <v>54.819999999997663</v>
      </c>
      <c r="H5484">
        <f t="shared" si="776"/>
        <v>198000</v>
      </c>
      <c r="I5484" s="2">
        <f>MIN(MainSheet!$C$10/MainSheet!$C$9,MainSheet!$K$9*60)</f>
        <v>660</v>
      </c>
      <c r="J5484" s="1">
        <f>IF(G5484&gt;MainSheet!$C$11,IF(J5483&gt;=0.999,1,(G5484-MainSheet!$C$11)*I5484/$B$2/60),0)</f>
        <v>1</v>
      </c>
      <c r="K5484" s="1">
        <f>IF(G5484&gt;MainSheet!$C$11+$B$6,IF(K5483&gt;=0.999,1,(G5484-MainSheet!$C$11-$B$6)*I5484/$C$2/60),0)</f>
        <v>1</v>
      </c>
      <c r="L5484" s="1">
        <f>IF(G5484&gt;MainSheet!$C$11+$B$6+$C$6,IF(L5483&gt;=0.999,1,(G5484-MainSheet!$C$11-$B$6-$C$6)*I5484/$D$2/60),0)</f>
        <v>1</v>
      </c>
      <c r="M5484">
        <f t="shared" si="777"/>
        <v>1</v>
      </c>
      <c r="N5484" s="2">
        <f t="shared" si="778"/>
        <v>3721.0526315789471</v>
      </c>
      <c r="O5484">
        <f t="shared" si="774"/>
        <v>977.02127659574455</v>
      </c>
      <c r="P5484">
        <f t="shared" si="773"/>
        <v>192000</v>
      </c>
      <c r="Q5484" s="2">
        <f t="shared" si="779"/>
        <v>196698.0739081747</v>
      </c>
      <c r="R5484">
        <f>Q5484/MainSheet!$C$8*(G5484-G5483)+R5483</f>
        <v>9154.2522885478193</v>
      </c>
      <c r="S5484">
        <f t="shared" si="780"/>
        <v>147743.74596681661</v>
      </c>
      <c r="T5484">
        <f t="shared" si="772"/>
        <v>54.819999999997663</v>
      </c>
      <c r="U5484" s="1">
        <f>Q5484/MainSheet!$C$22</f>
        <v>1</v>
      </c>
    </row>
    <row r="5485" spans="7:21">
      <c r="G5485">
        <f t="shared" si="775"/>
        <v>54.829999999997661</v>
      </c>
      <c r="H5485">
        <f t="shared" si="776"/>
        <v>198000</v>
      </c>
      <c r="I5485" s="2">
        <f>MIN(MainSheet!$C$10/MainSheet!$C$9,MainSheet!$K$9*60)</f>
        <v>660</v>
      </c>
      <c r="J5485" s="1">
        <f>IF(G5485&gt;MainSheet!$C$11,IF(J5484&gt;=0.999,1,(G5485-MainSheet!$C$11)*I5485/$B$2/60),0)</f>
        <v>1</v>
      </c>
      <c r="K5485" s="1">
        <f>IF(G5485&gt;MainSheet!$C$11+$B$6,IF(K5484&gt;=0.999,1,(G5485-MainSheet!$C$11-$B$6)*I5485/$C$2/60),0)</f>
        <v>1</v>
      </c>
      <c r="L5485" s="1">
        <f>IF(G5485&gt;MainSheet!$C$11+$B$6+$C$6,IF(L5484&gt;=0.999,1,(G5485-MainSheet!$C$11-$B$6-$C$6)*I5485/$D$2/60),0)</f>
        <v>1</v>
      </c>
      <c r="M5485">
        <f t="shared" si="777"/>
        <v>1</v>
      </c>
      <c r="N5485" s="2">
        <f t="shared" si="778"/>
        <v>3721.0526315789471</v>
      </c>
      <c r="O5485">
        <f t="shared" si="774"/>
        <v>977.02127659574455</v>
      </c>
      <c r="P5485">
        <f t="shared" si="773"/>
        <v>192000</v>
      </c>
      <c r="Q5485" s="2">
        <f t="shared" si="779"/>
        <v>196698.0739081747</v>
      </c>
      <c r="R5485">
        <f>Q5485/MainSheet!$C$8*(G5485-G5484)+R5484</f>
        <v>9156.283535038654</v>
      </c>
      <c r="S5485">
        <f t="shared" si="780"/>
        <v>147776.52897913463</v>
      </c>
      <c r="T5485">
        <f t="shared" si="772"/>
        <v>54.829999999997661</v>
      </c>
      <c r="U5485" s="1">
        <f>Q5485/MainSheet!$C$22</f>
        <v>1</v>
      </c>
    </row>
    <row r="5486" spans="7:21">
      <c r="G5486">
        <f t="shared" si="775"/>
        <v>54.839999999997659</v>
      </c>
      <c r="H5486">
        <f t="shared" si="776"/>
        <v>198000</v>
      </c>
      <c r="I5486" s="2">
        <f>MIN(MainSheet!$C$10/MainSheet!$C$9,MainSheet!$K$9*60)</f>
        <v>660</v>
      </c>
      <c r="J5486" s="1">
        <f>IF(G5486&gt;MainSheet!$C$11,IF(J5485&gt;=0.999,1,(G5486-MainSheet!$C$11)*I5486/$B$2/60),0)</f>
        <v>1</v>
      </c>
      <c r="K5486" s="1">
        <f>IF(G5486&gt;MainSheet!$C$11+$B$6,IF(K5485&gt;=0.999,1,(G5486-MainSheet!$C$11-$B$6)*I5486/$C$2/60),0)</f>
        <v>1</v>
      </c>
      <c r="L5486" s="1">
        <f>IF(G5486&gt;MainSheet!$C$11+$B$6+$C$6,IF(L5485&gt;=0.999,1,(G5486-MainSheet!$C$11-$B$6-$C$6)*I5486/$D$2/60),0)</f>
        <v>1</v>
      </c>
      <c r="M5486">
        <f t="shared" si="777"/>
        <v>1</v>
      </c>
      <c r="N5486" s="2">
        <f t="shared" si="778"/>
        <v>3721.0526315789471</v>
      </c>
      <c r="O5486">
        <f t="shared" si="774"/>
        <v>977.02127659574455</v>
      </c>
      <c r="P5486">
        <f t="shared" si="773"/>
        <v>192000</v>
      </c>
      <c r="Q5486" s="2">
        <f t="shared" si="779"/>
        <v>196698.0739081747</v>
      </c>
      <c r="R5486">
        <f>Q5486/MainSheet!$C$8*(G5486-G5485)+R5485</f>
        <v>9158.3147815294888</v>
      </c>
      <c r="S5486">
        <f t="shared" si="780"/>
        <v>147809.31199145265</v>
      </c>
      <c r="T5486">
        <f t="shared" si="772"/>
        <v>54.839999999997659</v>
      </c>
      <c r="U5486" s="1">
        <f>Q5486/MainSheet!$C$22</f>
        <v>1</v>
      </c>
    </row>
    <row r="5487" spans="7:21">
      <c r="G5487">
        <f t="shared" si="775"/>
        <v>54.849999999997657</v>
      </c>
      <c r="H5487">
        <f t="shared" si="776"/>
        <v>198000</v>
      </c>
      <c r="I5487" s="2">
        <f>MIN(MainSheet!$C$10/MainSheet!$C$9,MainSheet!$K$9*60)</f>
        <v>660</v>
      </c>
      <c r="J5487" s="1">
        <f>IF(G5487&gt;MainSheet!$C$11,IF(J5486&gt;=0.999,1,(G5487-MainSheet!$C$11)*I5487/$B$2/60),0)</f>
        <v>1</v>
      </c>
      <c r="K5487" s="1">
        <f>IF(G5487&gt;MainSheet!$C$11+$B$6,IF(K5486&gt;=0.999,1,(G5487-MainSheet!$C$11-$B$6)*I5487/$C$2/60),0)</f>
        <v>1</v>
      </c>
      <c r="L5487" s="1">
        <f>IF(G5487&gt;MainSheet!$C$11+$B$6+$C$6,IF(L5486&gt;=0.999,1,(G5487-MainSheet!$C$11-$B$6-$C$6)*I5487/$D$2/60),0)</f>
        <v>1</v>
      </c>
      <c r="M5487">
        <f t="shared" si="777"/>
        <v>1</v>
      </c>
      <c r="N5487" s="2">
        <f t="shared" si="778"/>
        <v>3721.0526315789471</v>
      </c>
      <c r="O5487">
        <f t="shared" si="774"/>
        <v>977.02127659574455</v>
      </c>
      <c r="P5487">
        <f t="shared" si="773"/>
        <v>192000</v>
      </c>
      <c r="Q5487" s="2">
        <f t="shared" si="779"/>
        <v>196698.0739081747</v>
      </c>
      <c r="R5487">
        <f>Q5487/MainSheet!$C$8*(G5487-G5486)+R5486</f>
        <v>9160.3460280203235</v>
      </c>
      <c r="S5487">
        <f t="shared" si="780"/>
        <v>147842.09500377066</v>
      </c>
      <c r="T5487">
        <f t="shared" si="772"/>
        <v>54.849999999997657</v>
      </c>
      <c r="U5487" s="1">
        <f>Q5487/MainSheet!$C$22</f>
        <v>1</v>
      </c>
    </row>
    <row r="5488" spans="7:21">
      <c r="G5488">
        <f t="shared" si="775"/>
        <v>54.859999999997655</v>
      </c>
      <c r="H5488">
        <f t="shared" si="776"/>
        <v>198000</v>
      </c>
      <c r="I5488" s="2">
        <f>MIN(MainSheet!$C$10/MainSheet!$C$9,MainSheet!$K$9*60)</f>
        <v>660</v>
      </c>
      <c r="J5488" s="1">
        <f>IF(G5488&gt;MainSheet!$C$11,IF(J5487&gt;=0.999,1,(G5488-MainSheet!$C$11)*I5488/$B$2/60),0)</f>
        <v>1</v>
      </c>
      <c r="K5488" s="1">
        <f>IF(G5488&gt;MainSheet!$C$11+$B$6,IF(K5487&gt;=0.999,1,(G5488-MainSheet!$C$11-$B$6)*I5488/$C$2/60),0)</f>
        <v>1</v>
      </c>
      <c r="L5488" s="1">
        <f>IF(G5488&gt;MainSheet!$C$11+$B$6+$C$6,IF(L5487&gt;=0.999,1,(G5488-MainSheet!$C$11-$B$6-$C$6)*I5488/$D$2/60),0)</f>
        <v>1</v>
      </c>
      <c r="M5488">
        <f t="shared" si="777"/>
        <v>1</v>
      </c>
      <c r="N5488" s="2">
        <f t="shared" si="778"/>
        <v>3721.0526315789471</v>
      </c>
      <c r="O5488">
        <f t="shared" si="774"/>
        <v>977.02127659574455</v>
      </c>
      <c r="P5488">
        <f t="shared" si="773"/>
        <v>192000</v>
      </c>
      <c r="Q5488" s="2">
        <f t="shared" si="779"/>
        <v>196698.0739081747</v>
      </c>
      <c r="R5488">
        <f>Q5488/MainSheet!$C$8*(G5488-G5487)+R5487</f>
        <v>9162.3772745111582</v>
      </c>
      <c r="S5488">
        <f t="shared" si="780"/>
        <v>147874.87801608868</v>
      </c>
      <c r="T5488">
        <f t="shared" si="772"/>
        <v>54.859999999997655</v>
      </c>
      <c r="U5488" s="1">
        <f>Q5488/MainSheet!$C$22</f>
        <v>1</v>
      </c>
    </row>
    <row r="5489" spans="7:21">
      <c r="G5489">
        <f t="shared" si="775"/>
        <v>54.869999999997653</v>
      </c>
      <c r="H5489">
        <f t="shared" si="776"/>
        <v>198000</v>
      </c>
      <c r="I5489" s="2">
        <f>MIN(MainSheet!$C$10/MainSheet!$C$9,MainSheet!$K$9*60)</f>
        <v>660</v>
      </c>
      <c r="J5489" s="1">
        <f>IF(G5489&gt;MainSheet!$C$11,IF(J5488&gt;=0.999,1,(G5489-MainSheet!$C$11)*I5489/$B$2/60),0)</f>
        <v>1</v>
      </c>
      <c r="K5489" s="1">
        <f>IF(G5489&gt;MainSheet!$C$11+$B$6,IF(K5488&gt;=0.999,1,(G5489-MainSheet!$C$11-$B$6)*I5489/$C$2/60),0)</f>
        <v>1</v>
      </c>
      <c r="L5489" s="1">
        <f>IF(G5489&gt;MainSheet!$C$11+$B$6+$C$6,IF(L5488&gt;=0.999,1,(G5489-MainSheet!$C$11-$B$6-$C$6)*I5489/$D$2/60),0)</f>
        <v>1</v>
      </c>
      <c r="M5489">
        <f t="shared" si="777"/>
        <v>1</v>
      </c>
      <c r="N5489" s="2">
        <f t="shared" si="778"/>
        <v>3721.0526315789471</v>
      </c>
      <c r="O5489">
        <f t="shared" si="774"/>
        <v>977.02127659574455</v>
      </c>
      <c r="P5489">
        <f t="shared" si="773"/>
        <v>192000</v>
      </c>
      <c r="Q5489" s="2">
        <f t="shared" si="779"/>
        <v>196698.0739081747</v>
      </c>
      <c r="R5489">
        <f>Q5489/MainSheet!$C$8*(G5489-G5488)+R5488</f>
        <v>9164.408521001993</v>
      </c>
      <c r="S5489">
        <f t="shared" si="780"/>
        <v>147907.6610284067</v>
      </c>
      <c r="T5489">
        <f t="shared" si="772"/>
        <v>54.869999999997653</v>
      </c>
      <c r="U5489" s="1">
        <f>Q5489/MainSheet!$C$22</f>
        <v>1</v>
      </c>
    </row>
    <row r="5490" spans="7:21">
      <c r="G5490">
        <f t="shared" si="775"/>
        <v>54.879999999997651</v>
      </c>
      <c r="H5490">
        <f t="shared" si="776"/>
        <v>198000</v>
      </c>
      <c r="I5490" s="2">
        <f>MIN(MainSheet!$C$10/MainSheet!$C$9,MainSheet!$K$9*60)</f>
        <v>660</v>
      </c>
      <c r="J5490" s="1">
        <f>IF(G5490&gt;MainSheet!$C$11,IF(J5489&gt;=0.999,1,(G5490-MainSheet!$C$11)*I5490/$B$2/60),0)</f>
        <v>1</v>
      </c>
      <c r="K5490" s="1">
        <f>IF(G5490&gt;MainSheet!$C$11+$B$6,IF(K5489&gt;=0.999,1,(G5490-MainSheet!$C$11-$B$6)*I5490/$C$2/60),0)</f>
        <v>1</v>
      </c>
      <c r="L5490" s="1">
        <f>IF(G5490&gt;MainSheet!$C$11+$B$6+$C$6,IF(L5489&gt;=0.999,1,(G5490-MainSheet!$C$11-$B$6-$C$6)*I5490/$D$2/60),0)</f>
        <v>1</v>
      </c>
      <c r="M5490">
        <f t="shared" si="777"/>
        <v>1</v>
      </c>
      <c r="N5490" s="2">
        <f t="shared" si="778"/>
        <v>3721.0526315789471</v>
      </c>
      <c r="O5490">
        <f t="shared" si="774"/>
        <v>977.02127659574455</v>
      </c>
      <c r="P5490">
        <f t="shared" si="773"/>
        <v>192000</v>
      </c>
      <c r="Q5490" s="2">
        <f t="shared" si="779"/>
        <v>196698.0739081747</v>
      </c>
      <c r="R5490">
        <f>Q5490/MainSheet!$C$8*(G5490-G5489)+R5489</f>
        <v>9166.4397674928277</v>
      </c>
      <c r="S5490">
        <f t="shared" si="780"/>
        <v>147940.44404072472</v>
      </c>
      <c r="T5490">
        <f t="shared" si="772"/>
        <v>54.879999999997651</v>
      </c>
      <c r="U5490" s="1">
        <f>Q5490/MainSheet!$C$22</f>
        <v>1</v>
      </c>
    </row>
    <row r="5491" spans="7:21">
      <c r="G5491">
        <f t="shared" si="775"/>
        <v>54.889999999997649</v>
      </c>
      <c r="H5491">
        <f t="shared" si="776"/>
        <v>198000</v>
      </c>
      <c r="I5491" s="2">
        <f>MIN(MainSheet!$C$10/MainSheet!$C$9,MainSheet!$K$9*60)</f>
        <v>660</v>
      </c>
      <c r="J5491" s="1">
        <f>IF(G5491&gt;MainSheet!$C$11,IF(J5490&gt;=0.999,1,(G5491-MainSheet!$C$11)*I5491/$B$2/60),0)</f>
        <v>1</v>
      </c>
      <c r="K5491" s="1">
        <f>IF(G5491&gt;MainSheet!$C$11+$B$6,IF(K5490&gt;=0.999,1,(G5491-MainSheet!$C$11-$B$6)*I5491/$C$2/60),0)</f>
        <v>1</v>
      </c>
      <c r="L5491" s="1">
        <f>IF(G5491&gt;MainSheet!$C$11+$B$6+$C$6,IF(L5490&gt;=0.999,1,(G5491-MainSheet!$C$11-$B$6-$C$6)*I5491/$D$2/60),0)</f>
        <v>1</v>
      </c>
      <c r="M5491">
        <f t="shared" si="777"/>
        <v>1</v>
      </c>
      <c r="N5491" s="2">
        <f t="shared" si="778"/>
        <v>3721.0526315789471</v>
      </c>
      <c r="O5491">
        <f t="shared" si="774"/>
        <v>977.02127659574455</v>
      </c>
      <c r="P5491">
        <f t="shared" si="773"/>
        <v>192000</v>
      </c>
      <c r="Q5491" s="2">
        <f t="shared" si="779"/>
        <v>196698.0739081747</v>
      </c>
      <c r="R5491">
        <f>Q5491/MainSheet!$C$8*(G5491-G5490)+R5490</f>
        <v>9168.4710139836625</v>
      </c>
      <c r="S5491">
        <f t="shared" si="780"/>
        <v>147973.22705304273</v>
      </c>
      <c r="T5491">
        <f t="shared" si="772"/>
        <v>54.889999999997649</v>
      </c>
      <c r="U5491" s="1">
        <f>Q5491/MainSheet!$C$22</f>
        <v>1</v>
      </c>
    </row>
    <row r="5492" spans="7:21">
      <c r="G5492">
        <f t="shared" si="775"/>
        <v>54.899999999997647</v>
      </c>
      <c r="H5492">
        <f t="shared" si="776"/>
        <v>198000</v>
      </c>
      <c r="I5492" s="2">
        <f>MIN(MainSheet!$C$10/MainSheet!$C$9,MainSheet!$K$9*60)</f>
        <v>660</v>
      </c>
      <c r="J5492" s="1">
        <f>IF(G5492&gt;MainSheet!$C$11,IF(J5491&gt;=0.999,1,(G5492-MainSheet!$C$11)*I5492/$B$2/60),0)</f>
        <v>1</v>
      </c>
      <c r="K5492" s="1">
        <f>IF(G5492&gt;MainSheet!$C$11+$B$6,IF(K5491&gt;=0.999,1,(G5492-MainSheet!$C$11-$B$6)*I5492/$C$2/60),0)</f>
        <v>1</v>
      </c>
      <c r="L5492" s="1">
        <f>IF(G5492&gt;MainSheet!$C$11+$B$6+$C$6,IF(L5491&gt;=0.999,1,(G5492-MainSheet!$C$11-$B$6-$C$6)*I5492/$D$2/60),0)</f>
        <v>1</v>
      </c>
      <c r="M5492">
        <f t="shared" si="777"/>
        <v>1</v>
      </c>
      <c r="N5492" s="2">
        <f t="shared" si="778"/>
        <v>3721.0526315789471</v>
      </c>
      <c r="O5492">
        <f t="shared" si="774"/>
        <v>977.02127659574455</v>
      </c>
      <c r="P5492">
        <f t="shared" si="773"/>
        <v>192000</v>
      </c>
      <c r="Q5492" s="2">
        <f t="shared" si="779"/>
        <v>196698.0739081747</v>
      </c>
      <c r="R5492">
        <f>Q5492/MainSheet!$C$8*(G5492-G5491)+R5491</f>
        <v>9170.5022604744972</v>
      </c>
      <c r="S5492">
        <f t="shared" si="780"/>
        <v>148006.01006536075</v>
      </c>
      <c r="T5492">
        <f t="shared" si="772"/>
        <v>54.899999999997647</v>
      </c>
      <c r="U5492" s="1">
        <f>Q5492/MainSheet!$C$22</f>
        <v>1</v>
      </c>
    </row>
    <row r="5493" spans="7:21">
      <c r="G5493">
        <f t="shared" si="775"/>
        <v>54.909999999997645</v>
      </c>
      <c r="H5493">
        <f t="shared" si="776"/>
        <v>198000</v>
      </c>
      <c r="I5493" s="2">
        <f>MIN(MainSheet!$C$10/MainSheet!$C$9,MainSheet!$K$9*60)</f>
        <v>660</v>
      </c>
      <c r="J5493" s="1">
        <f>IF(G5493&gt;MainSheet!$C$11,IF(J5492&gt;=0.999,1,(G5493-MainSheet!$C$11)*I5493/$B$2/60),0)</f>
        <v>1</v>
      </c>
      <c r="K5493" s="1">
        <f>IF(G5493&gt;MainSheet!$C$11+$B$6,IF(K5492&gt;=0.999,1,(G5493-MainSheet!$C$11-$B$6)*I5493/$C$2/60),0)</f>
        <v>1</v>
      </c>
      <c r="L5493" s="1">
        <f>IF(G5493&gt;MainSheet!$C$11+$B$6+$C$6,IF(L5492&gt;=0.999,1,(G5493-MainSheet!$C$11-$B$6-$C$6)*I5493/$D$2/60),0)</f>
        <v>1</v>
      </c>
      <c r="M5493">
        <f t="shared" si="777"/>
        <v>1</v>
      </c>
      <c r="N5493" s="2">
        <f t="shared" si="778"/>
        <v>3721.0526315789471</v>
      </c>
      <c r="O5493">
        <f t="shared" si="774"/>
        <v>977.02127659574455</v>
      </c>
      <c r="P5493">
        <f t="shared" si="773"/>
        <v>192000</v>
      </c>
      <c r="Q5493" s="2">
        <f t="shared" si="779"/>
        <v>196698.0739081747</v>
      </c>
      <c r="R5493">
        <f>Q5493/MainSheet!$C$8*(G5493-G5492)+R5492</f>
        <v>9172.533506965332</v>
      </c>
      <c r="S5493">
        <f t="shared" si="780"/>
        <v>148038.79307767877</v>
      </c>
      <c r="T5493">
        <f t="shared" si="772"/>
        <v>54.909999999997645</v>
      </c>
      <c r="U5493" s="1">
        <f>Q5493/MainSheet!$C$22</f>
        <v>1</v>
      </c>
    </row>
    <row r="5494" spans="7:21">
      <c r="G5494">
        <f t="shared" si="775"/>
        <v>54.919999999997643</v>
      </c>
      <c r="H5494">
        <f t="shared" si="776"/>
        <v>198000</v>
      </c>
      <c r="I5494" s="2">
        <f>MIN(MainSheet!$C$10/MainSheet!$C$9,MainSheet!$K$9*60)</f>
        <v>660</v>
      </c>
      <c r="J5494" s="1">
        <f>IF(G5494&gt;MainSheet!$C$11,IF(J5493&gt;=0.999,1,(G5494-MainSheet!$C$11)*I5494/$B$2/60),0)</f>
        <v>1</v>
      </c>
      <c r="K5494" s="1">
        <f>IF(G5494&gt;MainSheet!$C$11+$B$6,IF(K5493&gt;=0.999,1,(G5494-MainSheet!$C$11-$B$6)*I5494/$C$2/60),0)</f>
        <v>1</v>
      </c>
      <c r="L5494" s="1">
        <f>IF(G5494&gt;MainSheet!$C$11+$B$6+$C$6,IF(L5493&gt;=0.999,1,(G5494-MainSheet!$C$11-$B$6-$C$6)*I5494/$D$2/60),0)</f>
        <v>1</v>
      </c>
      <c r="M5494">
        <f t="shared" si="777"/>
        <v>1</v>
      </c>
      <c r="N5494" s="2">
        <f t="shared" si="778"/>
        <v>3721.0526315789471</v>
      </c>
      <c r="O5494">
        <f t="shared" si="774"/>
        <v>977.02127659574455</v>
      </c>
      <c r="P5494">
        <f t="shared" si="773"/>
        <v>192000</v>
      </c>
      <c r="Q5494" s="2">
        <f t="shared" si="779"/>
        <v>196698.0739081747</v>
      </c>
      <c r="R5494">
        <f>Q5494/MainSheet!$C$8*(G5494-G5493)+R5493</f>
        <v>9174.5647534561667</v>
      </c>
      <c r="S5494">
        <f t="shared" si="780"/>
        <v>148071.57608999679</v>
      </c>
      <c r="T5494">
        <f t="shared" si="772"/>
        <v>54.919999999997643</v>
      </c>
      <c r="U5494" s="1">
        <f>Q5494/MainSheet!$C$22</f>
        <v>1</v>
      </c>
    </row>
    <row r="5495" spans="7:21">
      <c r="G5495">
        <f t="shared" si="775"/>
        <v>54.929999999997641</v>
      </c>
      <c r="H5495">
        <f t="shared" si="776"/>
        <v>198000</v>
      </c>
      <c r="I5495" s="2">
        <f>MIN(MainSheet!$C$10/MainSheet!$C$9,MainSheet!$K$9*60)</f>
        <v>660</v>
      </c>
      <c r="J5495" s="1">
        <f>IF(G5495&gt;MainSheet!$C$11,IF(J5494&gt;=0.999,1,(G5495-MainSheet!$C$11)*I5495/$B$2/60),0)</f>
        <v>1</v>
      </c>
      <c r="K5495" s="1">
        <f>IF(G5495&gt;MainSheet!$C$11+$B$6,IF(K5494&gt;=0.999,1,(G5495-MainSheet!$C$11-$B$6)*I5495/$C$2/60),0)</f>
        <v>1</v>
      </c>
      <c r="L5495" s="1">
        <f>IF(G5495&gt;MainSheet!$C$11+$B$6+$C$6,IF(L5494&gt;=0.999,1,(G5495-MainSheet!$C$11-$B$6-$C$6)*I5495/$D$2/60),0)</f>
        <v>1</v>
      </c>
      <c r="M5495">
        <f t="shared" si="777"/>
        <v>1</v>
      </c>
      <c r="N5495" s="2">
        <f t="shared" si="778"/>
        <v>3721.0526315789471</v>
      </c>
      <c r="O5495">
        <f t="shared" si="774"/>
        <v>977.02127659574455</v>
      </c>
      <c r="P5495">
        <f t="shared" si="773"/>
        <v>192000</v>
      </c>
      <c r="Q5495" s="2">
        <f t="shared" si="779"/>
        <v>196698.0739081747</v>
      </c>
      <c r="R5495">
        <f>Q5495/MainSheet!$C$8*(G5495-G5494)+R5494</f>
        <v>9176.5959999470015</v>
      </c>
      <c r="S5495">
        <f t="shared" si="780"/>
        <v>148104.3591023148</v>
      </c>
      <c r="T5495">
        <f t="shared" si="772"/>
        <v>54.929999999997641</v>
      </c>
      <c r="U5495" s="1">
        <f>Q5495/MainSheet!$C$22</f>
        <v>1</v>
      </c>
    </row>
    <row r="5496" spans="7:21">
      <c r="G5496">
        <f t="shared" si="775"/>
        <v>54.939999999997639</v>
      </c>
      <c r="H5496">
        <f t="shared" si="776"/>
        <v>198000</v>
      </c>
      <c r="I5496" s="2">
        <f>MIN(MainSheet!$C$10/MainSheet!$C$9,MainSheet!$K$9*60)</f>
        <v>660</v>
      </c>
      <c r="J5496" s="1">
        <f>IF(G5496&gt;MainSheet!$C$11,IF(J5495&gt;=0.999,1,(G5496-MainSheet!$C$11)*I5496/$B$2/60),0)</f>
        <v>1</v>
      </c>
      <c r="K5496" s="1">
        <f>IF(G5496&gt;MainSheet!$C$11+$B$6,IF(K5495&gt;=0.999,1,(G5496-MainSheet!$C$11-$B$6)*I5496/$C$2/60),0)</f>
        <v>1</v>
      </c>
      <c r="L5496" s="1">
        <f>IF(G5496&gt;MainSheet!$C$11+$B$6+$C$6,IF(L5495&gt;=0.999,1,(G5496-MainSheet!$C$11-$B$6-$C$6)*I5496/$D$2/60),0)</f>
        <v>1</v>
      </c>
      <c r="M5496">
        <f t="shared" si="777"/>
        <v>1</v>
      </c>
      <c r="N5496" s="2">
        <f t="shared" si="778"/>
        <v>3721.0526315789471</v>
      </c>
      <c r="O5496">
        <f t="shared" si="774"/>
        <v>977.02127659574455</v>
      </c>
      <c r="P5496">
        <f t="shared" si="773"/>
        <v>192000</v>
      </c>
      <c r="Q5496" s="2">
        <f t="shared" si="779"/>
        <v>196698.0739081747</v>
      </c>
      <c r="R5496">
        <f>Q5496/MainSheet!$C$8*(G5496-G5495)+R5495</f>
        <v>9178.6272464378362</v>
      </c>
      <c r="S5496">
        <f t="shared" si="780"/>
        <v>148137.14211463282</v>
      </c>
      <c r="T5496">
        <f t="shared" si="772"/>
        <v>54.939999999997639</v>
      </c>
      <c r="U5496" s="1">
        <f>Q5496/MainSheet!$C$22</f>
        <v>1</v>
      </c>
    </row>
    <row r="5497" spans="7:21">
      <c r="G5497">
        <f t="shared" si="775"/>
        <v>54.949999999997637</v>
      </c>
      <c r="H5497">
        <f t="shared" si="776"/>
        <v>198000</v>
      </c>
      <c r="I5497" s="2">
        <f>MIN(MainSheet!$C$10/MainSheet!$C$9,MainSheet!$K$9*60)</f>
        <v>660</v>
      </c>
      <c r="J5497" s="1">
        <f>IF(G5497&gt;MainSheet!$C$11,IF(J5496&gt;=0.999,1,(G5497-MainSheet!$C$11)*I5497/$B$2/60),0)</f>
        <v>1</v>
      </c>
      <c r="K5497" s="1">
        <f>IF(G5497&gt;MainSheet!$C$11+$B$6,IF(K5496&gt;=0.999,1,(G5497-MainSheet!$C$11-$B$6)*I5497/$C$2/60),0)</f>
        <v>1</v>
      </c>
      <c r="L5497" s="1">
        <f>IF(G5497&gt;MainSheet!$C$11+$B$6+$C$6,IF(L5496&gt;=0.999,1,(G5497-MainSheet!$C$11-$B$6-$C$6)*I5497/$D$2/60),0)</f>
        <v>1</v>
      </c>
      <c r="M5497">
        <f t="shared" si="777"/>
        <v>1</v>
      </c>
      <c r="N5497" s="2">
        <f t="shared" si="778"/>
        <v>3721.0526315789471</v>
      </c>
      <c r="O5497">
        <f t="shared" si="774"/>
        <v>977.02127659574455</v>
      </c>
      <c r="P5497">
        <f t="shared" si="773"/>
        <v>192000</v>
      </c>
      <c r="Q5497" s="2">
        <f t="shared" si="779"/>
        <v>196698.0739081747</v>
      </c>
      <c r="R5497">
        <f>Q5497/MainSheet!$C$8*(G5497-G5496)+R5496</f>
        <v>9180.658492928671</v>
      </c>
      <c r="S5497">
        <f t="shared" si="780"/>
        <v>148169.92512695084</v>
      </c>
      <c r="T5497">
        <f t="shared" si="772"/>
        <v>54.949999999997637</v>
      </c>
      <c r="U5497" s="1">
        <f>Q5497/MainSheet!$C$22</f>
        <v>1</v>
      </c>
    </row>
    <row r="5498" spans="7:21">
      <c r="G5498">
        <f t="shared" si="775"/>
        <v>54.959999999997635</v>
      </c>
      <c r="H5498">
        <f t="shared" si="776"/>
        <v>198000</v>
      </c>
      <c r="I5498" s="2">
        <f>MIN(MainSheet!$C$10/MainSheet!$C$9,MainSheet!$K$9*60)</f>
        <v>660</v>
      </c>
      <c r="J5498" s="1">
        <f>IF(G5498&gt;MainSheet!$C$11,IF(J5497&gt;=0.999,1,(G5498-MainSheet!$C$11)*I5498/$B$2/60),0)</f>
        <v>1</v>
      </c>
      <c r="K5498" s="1">
        <f>IF(G5498&gt;MainSheet!$C$11+$B$6,IF(K5497&gt;=0.999,1,(G5498-MainSheet!$C$11-$B$6)*I5498/$C$2/60),0)</f>
        <v>1</v>
      </c>
      <c r="L5498" s="1">
        <f>IF(G5498&gt;MainSheet!$C$11+$B$6+$C$6,IF(L5497&gt;=0.999,1,(G5498-MainSheet!$C$11-$B$6-$C$6)*I5498/$D$2/60),0)</f>
        <v>1</v>
      </c>
      <c r="M5498">
        <f t="shared" si="777"/>
        <v>1</v>
      </c>
      <c r="N5498" s="2">
        <f t="shared" si="778"/>
        <v>3721.0526315789471</v>
      </c>
      <c r="O5498">
        <f t="shared" si="774"/>
        <v>977.02127659574455</v>
      </c>
      <c r="P5498">
        <f t="shared" si="773"/>
        <v>192000</v>
      </c>
      <c r="Q5498" s="2">
        <f t="shared" si="779"/>
        <v>196698.0739081747</v>
      </c>
      <c r="R5498">
        <f>Q5498/MainSheet!$C$8*(G5498-G5497)+R5497</f>
        <v>9182.6897394195057</v>
      </c>
      <c r="S5498">
        <f t="shared" si="780"/>
        <v>148202.70813926886</v>
      </c>
      <c r="T5498">
        <f t="shared" si="772"/>
        <v>54.959999999997635</v>
      </c>
      <c r="U5498" s="1">
        <f>Q5498/MainSheet!$C$22</f>
        <v>1</v>
      </c>
    </row>
    <row r="5499" spans="7:21">
      <c r="G5499">
        <f t="shared" si="775"/>
        <v>54.969999999997633</v>
      </c>
      <c r="H5499">
        <f t="shared" si="776"/>
        <v>198000</v>
      </c>
      <c r="I5499" s="2">
        <f>MIN(MainSheet!$C$10/MainSheet!$C$9,MainSheet!$K$9*60)</f>
        <v>660</v>
      </c>
      <c r="J5499" s="1">
        <f>IF(G5499&gt;MainSheet!$C$11,IF(J5498&gt;=0.999,1,(G5499-MainSheet!$C$11)*I5499/$B$2/60),0)</f>
        <v>1</v>
      </c>
      <c r="K5499" s="1">
        <f>IF(G5499&gt;MainSheet!$C$11+$B$6,IF(K5498&gt;=0.999,1,(G5499-MainSheet!$C$11-$B$6)*I5499/$C$2/60),0)</f>
        <v>1</v>
      </c>
      <c r="L5499" s="1">
        <f>IF(G5499&gt;MainSheet!$C$11+$B$6+$C$6,IF(L5498&gt;=0.999,1,(G5499-MainSheet!$C$11-$B$6-$C$6)*I5499/$D$2/60),0)</f>
        <v>1</v>
      </c>
      <c r="M5499">
        <f t="shared" si="777"/>
        <v>1</v>
      </c>
      <c r="N5499" s="2">
        <f t="shared" si="778"/>
        <v>3721.0526315789471</v>
      </c>
      <c r="O5499">
        <f t="shared" si="774"/>
        <v>977.02127659574455</v>
      </c>
      <c r="P5499">
        <f t="shared" si="773"/>
        <v>192000</v>
      </c>
      <c r="Q5499" s="2">
        <f t="shared" si="779"/>
        <v>196698.0739081747</v>
      </c>
      <c r="R5499">
        <f>Q5499/MainSheet!$C$8*(G5499-G5498)+R5498</f>
        <v>9184.7209859103405</v>
      </c>
      <c r="S5499">
        <f t="shared" si="780"/>
        <v>148235.49115158687</v>
      </c>
      <c r="T5499">
        <f t="shared" si="772"/>
        <v>54.969999999997633</v>
      </c>
      <c r="U5499" s="1">
        <f>Q5499/MainSheet!$C$22</f>
        <v>1</v>
      </c>
    </row>
    <row r="5500" spans="7:21">
      <c r="G5500">
        <f t="shared" si="775"/>
        <v>54.979999999997631</v>
      </c>
      <c r="H5500">
        <f t="shared" si="776"/>
        <v>198000</v>
      </c>
      <c r="I5500" s="2">
        <f>MIN(MainSheet!$C$10/MainSheet!$C$9,MainSheet!$K$9*60)</f>
        <v>660</v>
      </c>
      <c r="J5500" s="1">
        <f>IF(G5500&gt;MainSheet!$C$11,IF(J5499&gt;=0.999,1,(G5500-MainSheet!$C$11)*I5500/$B$2/60),0)</f>
        <v>1</v>
      </c>
      <c r="K5500" s="1">
        <f>IF(G5500&gt;MainSheet!$C$11+$B$6,IF(K5499&gt;=0.999,1,(G5500-MainSheet!$C$11-$B$6)*I5500/$C$2/60),0)</f>
        <v>1</v>
      </c>
      <c r="L5500" s="1">
        <f>IF(G5500&gt;MainSheet!$C$11+$B$6+$C$6,IF(L5499&gt;=0.999,1,(G5500-MainSheet!$C$11-$B$6-$C$6)*I5500/$D$2/60),0)</f>
        <v>1</v>
      </c>
      <c r="M5500">
        <f t="shared" si="777"/>
        <v>1</v>
      </c>
      <c r="N5500" s="2">
        <f t="shared" si="778"/>
        <v>3721.0526315789471</v>
      </c>
      <c r="O5500">
        <f t="shared" si="774"/>
        <v>977.02127659574455</v>
      </c>
      <c r="P5500">
        <f t="shared" si="773"/>
        <v>192000</v>
      </c>
      <c r="Q5500" s="2">
        <f t="shared" si="779"/>
        <v>196698.0739081747</v>
      </c>
      <c r="R5500">
        <f>Q5500/MainSheet!$C$8*(G5500-G5499)+R5499</f>
        <v>9186.7522324011752</v>
      </c>
      <c r="S5500">
        <f t="shared" si="780"/>
        <v>148268.27416390489</v>
      </c>
      <c r="T5500">
        <f t="shared" si="772"/>
        <v>54.979999999997631</v>
      </c>
      <c r="U5500" s="1">
        <f>Q5500/MainSheet!$C$22</f>
        <v>1</v>
      </c>
    </row>
    <row r="5501" spans="7:21">
      <c r="G5501">
        <f t="shared" si="775"/>
        <v>54.989999999997629</v>
      </c>
      <c r="H5501">
        <f t="shared" si="776"/>
        <v>198000</v>
      </c>
      <c r="I5501" s="2">
        <f>MIN(MainSheet!$C$10/MainSheet!$C$9,MainSheet!$K$9*60)</f>
        <v>660</v>
      </c>
      <c r="J5501" s="1">
        <f>IF(G5501&gt;MainSheet!$C$11,IF(J5500&gt;=0.999,1,(G5501-MainSheet!$C$11)*I5501/$B$2/60),0)</f>
        <v>1</v>
      </c>
      <c r="K5501" s="1">
        <f>IF(G5501&gt;MainSheet!$C$11+$B$6,IF(K5500&gt;=0.999,1,(G5501-MainSheet!$C$11-$B$6)*I5501/$C$2/60),0)</f>
        <v>1</v>
      </c>
      <c r="L5501" s="1">
        <f>IF(G5501&gt;MainSheet!$C$11+$B$6+$C$6,IF(L5500&gt;=0.999,1,(G5501-MainSheet!$C$11-$B$6-$C$6)*I5501/$D$2/60),0)</f>
        <v>1</v>
      </c>
      <c r="M5501">
        <f t="shared" si="777"/>
        <v>1</v>
      </c>
      <c r="N5501" s="2">
        <f t="shared" si="778"/>
        <v>3721.0526315789471</v>
      </c>
      <c r="O5501">
        <f t="shared" si="774"/>
        <v>977.02127659574455</v>
      </c>
      <c r="P5501">
        <f t="shared" si="773"/>
        <v>192000</v>
      </c>
      <c r="Q5501" s="2">
        <f t="shared" si="779"/>
        <v>196698.0739081747</v>
      </c>
      <c r="R5501">
        <f>Q5501/MainSheet!$C$8*(G5501-G5500)+R5500</f>
        <v>9188.78347889201</v>
      </c>
      <c r="S5501">
        <f t="shared" si="780"/>
        <v>148301.05717622291</v>
      </c>
      <c r="T5501">
        <f t="shared" si="772"/>
        <v>54.989999999997629</v>
      </c>
      <c r="U5501" s="1">
        <f>Q5501/MainSheet!$C$22</f>
        <v>1</v>
      </c>
    </row>
    <row r="5502" spans="7:21">
      <c r="G5502">
        <f t="shared" si="775"/>
        <v>54.999999999997627</v>
      </c>
      <c r="H5502">
        <f t="shared" si="776"/>
        <v>198000</v>
      </c>
      <c r="I5502" s="2">
        <f>MIN(MainSheet!$C$10/MainSheet!$C$9,MainSheet!$K$9*60)</f>
        <v>660</v>
      </c>
      <c r="J5502" s="1">
        <f>IF(G5502&gt;MainSheet!$C$11,IF(J5501&gt;=0.999,1,(G5502-MainSheet!$C$11)*I5502/$B$2/60),0)</f>
        <v>1</v>
      </c>
      <c r="K5502" s="1">
        <f>IF(G5502&gt;MainSheet!$C$11+$B$6,IF(K5501&gt;=0.999,1,(G5502-MainSheet!$C$11-$B$6)*I5502/$C$2/60),0)</f>
        <v>1</v>
      </c>
      <c r="L5502" s="1">
        <f>IF(G5502&gt;MainSheet!$C$11+$B$6+$C$6,IF(L5501&gt;=0.999,1,(G5502-MainSheet!$C$11-$B$6-$C$6)*I5502/$D$2/60),0)</f>
        <v>1</v>
      </c>
      <c r="M5502">
        <f t="shared" si="777"/>
        <v>1</v>
      </c>
      <c r="N5502" s="2">
        <f t="shared" si="778"/>
        <v>3721.0526315789471</v>
      </c>
      <c r="O5502">
        <f t="shared" si="774"/>
        <v>977.02127659574455</v>
      </c>
      <c r="P5502">
        <f t="shared" si="773"/>
        <v>192000</v>
      </c>
      <c r="Q5502" s="2">
        <f t="shared" si="779"/>
        <v>196698.0739081747</v>
      </c>
      <c r="R5502">
        <f>Q5502/MainSheet!$C$8*(G5502-G5501)+R5501</f>
        <v>9190.8147253828447</v>
      </c>
      <c r="S5502">
        <f t="shared" si="780"/>
        <v>148333.84018854093</v>
      </c>
      <c r="T5502">
        <f t="shared" si="772"/>
        <v>54.999999999997627</v>
      </c>
      <c r="U5502" s="1">
        <f>Q5502/MainSheet!$C$22</f>
        <v>1</v>
      </c>
    </row>
    <row r="5503" spans="7:21">
      <c r="G5503">
        <f t="shared" si="775"/>
        <v>55.009999999997625</v>
      </c>
      <c r="H5503">
        <f t="shared" si="776"/>
        <v>198000</v>
      </c>
      <c r="I5503" s="2">
        <f>MIN(MainSheet!$C$10/MainSheet!$C$9,MainSheet!$K$9*60)</f>
        <v>660</v>
      </c>
      <c r="J5503" s="1">
        <f>IF(G5503&gt;MainSheet!$C$11,IF(J5502&gt;=0.999,1,(G5503-MainSheet!$C$11)*I5503/$B$2/60),0)</f>
        <v>1</v>
      </c>
      <c r="K5503" s="1">
        <f>IF(G5503&gt;MainSheet!$C$11+$B$6,IF(K5502&gt;=0.999,1,(G5503-MainSheet!$C$11-$B$6)*I5503/$C$2/60),0)</f>
        <v>1</v>
      </c>
      <c r="L5503" s="1">
        <f>IF(G5503&gt;MainSheet!$C$11+$B$6+$C$6,IF(L5502&gt;=0.999,1,(G5503-MainSheet!$C$11-$B$6-$C$6)*I5503/$D$2/60),0)</f>
        <v>1</v>
      </c>
      <c r="M5503">
        <f t="shared" si="777"/>
        <v>1</v>
      </c>
      <c r="N5503" s="2">
        <f t="shared" si="778"/>
        <v>3721.0526315789471</v>
      </c>
      <c r="O5503">
        <f t="shared" si="774"/>
        <v>977.02127659574455</v>
      </c>
      <c r="P5503">
        <f t="shared" si="773"/>
        <v>192000</v>
      </c>
      <c r="Q5503" s="2">
        <f t="shared" si="779"/>
        <v>196698.0739081747</v>
      </c>
      <c r="R5503">
        <f>Q5503/MainSheet!$C$8*(G5503-G5502)+R5502</f>
        <v>9192.8459718736794</v>
      </c>
      <c r="S5503">
        <f t="shared" si="780"/>
        <v>148366.62320085894</v>
      </c>
      <c r="T5503">
        <f t="shared" si="772"/>
        <v>55.009999999997625</v>
      </c>
      <c r="U5503" s="1">
        <f>Q5503/MainSheet!$C$22</f>
        <v>1</v>
      </c>
    </row>
    <row r="5504" spans="7:21">
      <c r="G5504">
        <f t="shared" si="775"/>
        <v>55.019999999997623</v>
      </c>
      <c r="H5504">
        <f t="shared" si="776"/>
        <v>198000</v>
      </c>
      <c r="I5504" s="2">
        <f>MIN(MainSheet!$C$10/MainSheet!$C$9,MainSheet!$K$9*60)</f>
        <v>660</v>
      </c>
      <c r="J5504" s="1">
        <f>IF(G5504&gt;MainSheet!$C$11,IF(J5503&gt;=0.999,1,(G5504-MainSheet!$C$11)*I5504/$B$2/60),0)</f>
        <v>1</v>
      </c>
      <c r="K5504" s="1">
        <f>IF(G5504&gt;MainSheet!$C$11+$B$6,IF(K5503&gt;=0.999,1,(G5504-MainSheet!$C$11-$B$6)*I5504/$C$2/60),0)</f>
        <v>1</v>
      </c>
      <c r="L5504" s="1">
        <f>IF(G5504&gt;MainSheet!$C$11+$B$6+$C$6,IF(L5503&gt;=0.999,1,(G5504-MainSheet!$C$11-$B$6-$C$6)*I5504/$D$2/60),0)</f>
        <v>1</v>
      </c>
      <c r="M5504">
        <f t="shared" si="777"/>
        <v>1</v>
      </c>
      <c r="N5504" s="2">
        <f t="shared" si="778"/>
        <v>3721.0526315789471</v>
      </c>
      <c r="O5504">
        <f t="shared" si="774"/>
        <v>977.02127659574455</v>
      </c>
      <c r="P5504">
        <f t="shared" si="773"/>
        <v>192000</v>
      </c>
      <c r="Q5504" s="2">
        <f t="shared" si="779"/>
        <v>196698.0739081747</v>
      </c>
      <c r="R5504">
        <f>Q5504/MainSheet!$C$8*(G5504-G5503)+R5503</f>
        <v>9194.8772183645142</v>
      </c>
      <c r="S5504">
        <f t="shared" si="780"/>
        <v>148399.40621317696</v>
      </c>
      <c r="T5504">
        <f t="shared" si="772"/>
        <v>55.019999999997623</v>
      </c>
      <c r="U5504" s="1">
        <f>Q5504/MainSheet!$C$22</f>
        <v>1</v>
      </c>
    </row>
    <row r="5505" spans="7:21">
      <c r="G5505">
        <f t="shared" si="775"/>
        <v>55.029999999997621</v>
      </c>
      <c r="H5505">
        <f t="shared" si="776"/>
        <v>198000</v>
      </c>
      <c r="I5505" s="2">
        <f>MIN(MainSheet!$C$10/MainSheet!$C$9,MainSheet!$K$9*60)</f>
        <v>660</v>
      </c>
      <c r="J5505" s="1">
        <f>IF(G5505&gt;MainSheet!$C$11,IF(J5504&gt;=0.999,1,(G5505-MainSheet!$C$11)*I5505/$B$2/60),0)</f>
        <v>1</v>
      </c>
      <c r="K5505" s="1">
        <f>IF(G5505&gt;MainSheet!$C$11+$B$6,IF(K5504&gt;=0.999,1,(G5505-MainSheet!$C$11-$B$6)*I5505/$C$2/60),0)</f>
        <v>1</v>
      </c>
      <c r="L5505" s="1">
        <f>IF(G5505&gt;MainSheet!$C$11+$B$6+$C$6,IF(L5504&gt;=0.999,1,(G5505-MainSheet!$C$11-$B$6-$C$6)*I5505/$D$2/60),0)</f>
        <v>1</v>
      </c>
      <c r="M5505">
        <f t="shared" si="777"/>
        <v>1</v>
      </c>
      <c r="N5505" s="2">
        <f t="shared" si="778"/>
        <v>3721.0526315789471</v>
      </c>
      <c r="O5505">
        <f t="shared" si="774"/>
        <v>977.02127659574455</v>
      </c>
      <c r="P5505">
        <f t="shared" si="773"/>
        <v>192000</v>
      </c>
      <c r="Q5505" s="2">
        <f t="shared" si="779"/>
        <v>196698.0739081747</v>
      </c>
      <c r="R5505">
        <f>Q5505/MainSheet!$C$8*(G5505-G5504)+R5504</f>
        <v>9196.9084648553489</v>
      </c>
      <c r="S5505">
        <f t="shared" si="780"/>
        <v>148432.18922549498</v>
      </c>
      <c r="T5505">
        <f t="shared" si="772"/>
        <v>55.029999999997621</v>
      </c>
      <c r="U5505" s="1">
        <f>Q5505/MainSheet!$C$22</f>
        <v>1</v>
      </c>
    </row>
    <row r="5506" spans="7:21">
      <c r="G5506">
        <f t="shared" si="775"/>
        <v>55.039999999997619</v>
      </c>
      <c r="H5506">
        <f t="shared" si="776"/>
        <v>198000</v>
      </c>
      <c r="I5506" s="2">
        <f>MIN(MainSheet!$C$10/MainSheet!$C$9,MainSheet!$K$9*60)</f>
        <v>660</v>
      </c>
      <c r="J5506" s="1">
        <f>IF(G5506&gt;MainSheet!$C$11,IF(J5505&gt;=0.999,1,(G5506-MainSheet!$C$11)*I5506/$B$2/60),0)</f>
        <v>1</v>
      </c>
      <c r="K5506" s="1">
        <f>IF(G5506&gt;MainSheet!$C$11+$B$6,IF(K5505&gt;=0.999,1,(G5506-MainSheet!$C$11-$B$6)*I5506/$C$2/60),0)</f>
        <v>1</v>
      </c>
      <c r="L5506" s="1">
        <f>IF(G5506&gt;MainSheet!$C$11+$B$6+$C$6,IF(L5505&gt;=0.999,1,(G5506-MainSheet!$C$11-$B$6-$C$6)*I5506/$D$2/60),0)</f>
        <v>1</v>
      </c>
      <c r="M5506">
        <f t="shared" si="777"/>
        <v>1</v>
      </c>
      <c r="N5506" s="2">
        <f t="shared" si="778"/>
        <v>3721.0526315789471</v>
      </c>
      <c r="O5506">
        <f t="shared" si="774"/>
        <v>977.02127659574455</v>
      </c>
      <c r="P5506">
        <f t="shared" si="773"/>
        <v>192000</v>
      </c>
      <c r="Q5506" s="2">
        <f t="shared" si="779"/>
        <v>196698.0739081747</v>
      </c>
      <c r="R5506">
        <f>Q5506/MainSheet!$C$8*(G5506-G5505)+R5505</f>
        <v>9198.9397113461837</v>
      </c>
      <c r="S5506">
        <f t="shared" si="780"/>
        <v>148464.972237813</v>
      </c>
      <c r="T5506">
        <f t="shared" si="772"/>
        <v>55.039999999997619</v>
      </c>
      <c r="U5506" s="1">
        <f>Q5506/MainSheet!$C$22</f>
        <v>1</v>
      </c>
    </row>
    <row r="5507" spans="7:21">
      <c r="G5507">
        <f t="shared" si="775"/>
        <v>55.049999999997617</v>
      </c>
      <c r="H5507">
        <f t="shared" si="776"/>
        <v>198000</v>
      </c>
      <c r="I5507" s="2">
        <f>MIN(MainSheet!$C$10/MainSheet!$C$9,MainSheet!$K$9*60)</f>
        <v>660</v>
      </c>
      <c r="J5507" s="1">
        <f>IF(G5507&gt;MainSheet!$C$11,IF(J5506&gt;=0.999,1,(G5507-MainSheet!$C$11)*I5507/$B$2/60),0)</f>
        <v>1</v>
      </c>
      <c r="K5507" s="1">
        <f>IF(G5507&gt;MainSheet!$C$11+$B$6,IF(K5506&gt;=0.999,1,(G5507-MainSheet!$C$11-$B$6)*I5507/$C$2/60),0)</f>
        <v>1</v>
      </c>
      <c r="L5507" s="1">
        <f>IF(G5507&gt;MainSheet!$C$11+$B$6+$C$6,IF(L5506&gt;=0.999,1,(G5507-MainSheet!$C$11-$B$6-$C$6)*I5507/$D$2/60),0)</f>
        <v>1</v>
      </c>
      <c r="M5507">
        <f t="shared" si="777"/>
        <v>1</v>
      </c>
      <c r="N5507" s="2">
        <f t="shared" si="778"/>
        <v>3721.0526315789471</v>
      </c>
      <c r="O5507">
        <f t="shared" si="774"/>
        <v>977.02127659574455</v>
      </c>
      <c r="P5507">
        <f t="shared" si="773"/>
        <v>192000</v>
      </c>
      <c r="Q5507" s="2">
        <f t="shared" si="779"/>
        <v>196698.0739081747</v>
      </c>
      <c r="R5507">
        <f>Q5507/MainSheet!$C$8*(G5507-G5506)+R5506</f>
        <v>9200.9709578370184</v>
      </c>
      <c r="S5507">
        <f t="shared" si="780"/>
        <v>148497.75525013101</v>
      </c>
      <c r="T5507">
        <f t="shared" ref="T5507:T5570" si="781">G5507</f>
        <v>55.049999999997617</v>
      </c>
      <c r="U5507" s="1">
        <f>Q5507/MainSheet!$C$22</f>
        <v>1</v>
      </c>
    </row>
    <row r="5508" spans="7:21">
      <c r="G5508">
        <f t="shared" si="775"/>
        <v>55.059999999997615</v>
      </c>
      <c r="H5508">
        <f t="shared" si="776"/>
        <v>198000</v>
      </c>
      <c r="I5508" s="2">
        <f>MIN(MainSheet!$C$10/MainSheet!$C$9,MainSheet!$K$9*60)</f>
        <v>660</v>
      </c>
      <c r="J5508" s="1">
        <f>IF(G5508&gt;MainSheet!$C$11,IF(J5507&gt;=0.999,1,(G5508-MainSheet!$C$11)*I5508/$B$2/60),0)</f>
        <v>1</v>
      </c>
      <c r="K5508" s="1">
        <f>IF(G5508&gt;MainSheet!$C$11+$B$6,IF(K5507&gt;=0.999,1,(G5508-MainSheet!$C$11-$B$6)*I5508/$C$2/60),0)</f>
        <v>1</v>
      </c>
      <c r="L5508" s="1">
        <f>IF(G5508&gt;MainSheet!$C$11+$B$6+$C$6,IF(L5507&gt;=0.999,1,(G5508-MainSheet!$C$11-$B$6-$C$6)*I5508/$D$2/60),0)</f>
        <v>1</v>
      </c>
      <c r="M5508">
        <f t="shared" si="777"/>
        <v>1</v>
      </c>
      <c r="N5508" s="2">
        <f t="shared" si="778"/>
        <v>3721.0526315789471</v>
      </c>
      <c r="O5508">
        <f t="shared" si="774"/>
        <v>977.02127659574455</v>
      </c>
      <c r="P5508">
        <f t="shared" ref="P5508:P5571" si="782">IF(IF(N5508+O5508&gt;H5508,H5508-O5508-N5508,IF(L5508&gt;0,((1-L5508)*D$3+D$4*(L5508)),0))+O5508+N5508&gt;H5508,H5508-N5508-O5508,IF(N5508+O5508&gt;H5508,H5508-O5508-N5508,IF(L5508&gt;0,((1-L5508)*D$3+D$4*(L5508)),0)))</f>
        <v>192000</v>
      </c>
      <c r="Q5508" s="2">
        <f t="shared" si="779"/>
        <v>196698.0739081747</v>
      </c>
      <c r="R5508">
        <f>Q5508/MainSheet!$C$8*(G5508-G5507)+R5507</f>
        <v>9203.0022043278532</v>
      </c>
      <c r="S5508">
        <f t="shared" si="780"/>
        <v>148530.53826244903</v>
      </c>
      <c r="T5508">
        <f t="shared" si="781"/>
        <v>55.059999999997615</v>
      </c>
      <c r="U5508" s="1">
        <f>Q5508/MainSheet!$C$22</f>
        <v>1</v>
      </c>
    </row>
    <row r="5509" spans="7:21">
      <c r="G5509">
        <f t="shared" si="775"/>
        <v>55.069999999997613</v>
      </c>
      <c r="H5509">
        <f t="shared" si="776"/>
        <v>198000</v>
      </c>
      <c r="I5509" s="2">
        <f>MIN(MainSheet!$C$10/MainSheet!$C$9,MainSheet!$K$9*60)</f>
        <v>660</v>
      </c>
      <c r="J5509" s="1">
        <f>IF(G5509&gt;MainSheet!$C$11,IF(J5508&gt;=0.999,1,(G5509-MainSheet!$C$11)*I5509/$B$2/60),0)</f>
        <v>1</v>
      </c>
      <c r="K5509" s="1">
        <f>IF(G5509&gt;MainSheet!$C$11+$B$6,IF(K5508&gt;=0.999,1,(G5509-MainSheet!$C$11-$B$6)*I5509/$C$2/60),0)</f>
        <v>1</v>
      </c>
      <c r="L5509" s="1">
        <f>IF(G5509&gt;MainSheet!$C$11+$B$6+$C$6,IF(L5508&gt;=0.999,1,(G5509-MainSheet!$C$11-$B$6-$C$6)*I5509/$D$2/60),0)</f>
        <v>1</v>
      </c>
      <c r="M5509">
        <f t="shared" si="777"/>
        <v>1</v>
      </c>
      <c r="N5509" s="2">
        <f t="shared" si="778"/>
        <v>3721.0526315789471</v>
      </c>
      <c r="O5509">
        <f t="shared" ref="O5509:O5572" si="783">IF(K5509&gt;=0.01,((1-K5509)*C$3+C$4*(K5509)),0)</f>
        <v>977.02127659574455</v>
      </c>
      <c r="P5509">
        <f t="shared" si="782"/>
        <v>192000</v>
      </c>
      <c r="Q5509" s="2">
        <f t="shared" si="779"/>
        <v>196698.0739081747</v>
      </c>
      <c r="R5509">
        <f>Q5509/MainSheet!$C$8*(G5509-G5508)+R5508</f>
        <v>9205.0334508186879</v>
      </c>
      <c r="S5509">
        <f t="shared" si="780"/>
        <v>148563.32127476705</v>
      </c>
      <c r="T5509">
        <f t="shared" si="781"/>
        <v>55.069999999997613</v>
      </c>
      <c r="U5509" s="1">
        <f>Q5509/MainSheet!$C$22</f>
        <v>1</v>
      </c>
    </row>
    <row r="5510" spans="7:21">
      <c r="G5510">
        <f t="shared" si="775"/>
        <v>55.079999999997611</v>
      </c>
      <c r="H5510">
        <f t="shared" si="776"/>
        <v>198000</v>
      </c>
      <c r="I5510" s="2">
        <f>MIN(MainSheet!$C$10/MainSheet!$C$9,MainSheet!$K$9*60)</f>
        <v>660</v>
      </c>
      <c r="J5510" s="1">
        <f>IF(G5510&gt;MainSheet!$C$11,IF(J5509&gt;=0.999,1,(G5510-MainSheet!$C$11)*I5510/$B$2/60),0)</f>
        <v>1</v>
      </c>
      <c r="K5510" s="1">
        <f>IF(G5510&gt;MainSheet!$C$11+$B$6,IF(K5509&gt;=0.999,1,(G5510-MainSheet!$C$11-$B$6)*I5510/$C$2/60),0)</f>
        <v>1</v>
      </c>
      <c r="L5510" s="1">
        <f>IF(G5510&gt;MainSheet!$C$11+$B$6+$C$6,IF(L5509&gt;=0.999,1,(G5510-MainSheet!$C$11-$B$6-$C$6)*I5510/$D$2/60),0)</f>
        <v>1</v>
      </c>
      <c r="M5510">
        <f t="shared" si="777"/>
        <v>1</v>
      </c>
      <c r="N5510" s="2">
        <f t="shared" si="778"/>
        <v>3721.0526315789471</v>
      </c>
      <c r="O5510">
        <f t="shared" si="783"/>
        <v>977.02127659574455</v>
      </c>
      <c r="P5510">
        <f t="shared" si="782"/>
        <v>192000</v>
      </c>
      <c r="Q5510" s="2">
        <f t="shared" si="779"/>
        <v>196698.0739081747</v>
      </c>
      <c r="R5510">
        <f>Q5510/MainSheet!$C$8*(G5510-G5509)+R5509</f>
        <v>9207.0646973095227</v>
      </c>
      <c r="S5510">
        <f t="shared" si="780"/>
        <v>148596.10428708507</v>
      </c>
      <c r="T5510">
        <f t="shared" si="781"/>
        <v>55.079999999997611</v>
      </c>
      <c r="U5510" s="1">
        <f>Q5510/MainSheet!$C$22</f>
        <v>1</v>
      </c>
    </row>
    <row r="5511" spans="7:21">
      <c r="G5511">
        <f t="shared" si="775"/>
        <v>55.089999999997609</v>
      </c>
      <c r="H5511">
        <f t="shared" si="776"/>
        <v>198000</v>
      </c>
      <c r="I5511" s="2">
        <f>MIN(MainSheet!$C$10/MainSheet!$C$9,MainSheet!$K$9*60)</f>
        <v>660</v>
      </c>
      <c r="J5511" s="1">
        <f>IF(G5511&gt;MainSheet!$C$11,IF(J5510&gt;=0.999,1,(G5511-MainSheet!$C$11)*I5511/$B$2/60),0)</f>
        <v>1</v>
      </c>
      <c r="K5511" s="1">
        <f>IF(G5511&gt;MainSheet!$C$11+$B$6,IF(K5510&gt;=0.999,1,(G5511-MainSheet!$C$11-$B$6)*I5511/$C$2/60),0)</f>
        <v>1</v>
      </c>
      <c r="L5511" s="1">
        <f>IF(G5511&gt;MainSheet!$C$11+$B$6+$C$6,IF(L5510&gt;=0.999,1,(G5511-MainSheet!$C$11-$B$6-$C$6)*I5511/$D$2/60),0)</f>
        <v>1</v>
      </c>
      <c r="M5511">
        <f t="shared" si="777"/>
        <v>1</v>
      </c>
      <c r="N5511" s="2">
        <f t="shared" si="778"/>
        <v>3721.0526315789471</v>
      </c>
      <c r="O5511">
        <f t="shared" si="783"/>
        <v>977.02127659574455</v>
      </c>
      <c r="P5511">
        <f t="shared" si="782"/>
        <v>192000</v>
      </c>
      <c r="Q5511" s="2">
        <f t="shared" si="779"/>
        <v>196698.0739081747</v>
      </c>
      <c r="R5511">
        <f>Q5511/MainSheet!$C$8*(G5511-G5510)+R5510</f>
        <v>9209.0959438003574</v>
      </c>
      <c r="S5511">
        <f t="shared" si="780"/>
        <v>148628.88729940308</v>
      </c>
      <c r="T5511">
        <f t="shared" si="781"/>
        <v>55.089999999997609</v>
      </c>
      <c r="U5511" s="1">
        <f>Q5511/MainSheet!$C$22</f>
        <v>1</v>
      </c>
    </row>
    <row r="5512" spans="7:21">
      <c r="G5512">
        <f t="shared" si="775"/>
        <v>55.099999999997607</v>
      </c>
      <c r="H5512">
        <f t="shared" si="776"/>
        <v>198000</v>
      </c>
      <c r="I5512" s="2">
        <f>MIN(MainSheet!$C$10/MainSheet!$C$9,MainSheet!$K$9*60)</f>
        <v>660</v>
      </c>
      <c r="J5512" s="1">
        <f>IF(G5512&gt;MainSheet!$C$11,IF(J5511&gt;=0.999,1,(G5512-MainSheet!$C$11)*I5512/$B$2/60),0)</f>
        <v>1</v>
      </c>
      <c r="K5512" s="1">
        <f>IF(G5512&gt;MainSheet!$C$11+$B$6,IF(K5511&gt;=0.999,1,(G5512-MainSheet!$C$11-$B$6)*I5512/$C$2/60),0)</f>
        <v>1</v>
      </c>
      <c r="L5512" s="1">
        <f>IF(G5512&gt;MainSheet!$C$11+$B$6+$C$6,IF(L5511&gt;=0.999,1,(G5512-MainSheet!$C$11-$B$6-$C$6)*I5512/$D$2/60),0)</f>
        <v>1</v>
      </c>
      <c r="M5512">
        <f t="shared" si="777"/>
        <v>1</v>
      </c>
      <c r="N5512" s="2">
        <f t="shared" si="778"/>
        <v>3721.0526315789471</v>
      </c>
      <c r="O5512">
        <f t="shared" si="783"/>
        <v>977.02127659574455</v>
      </c>
      <c r="P5512">
        <f t="shared" si="782"/>
        <v>192000</v>
      </c>
      <c r="Q5512" s="2">
        <f t="shared" si="779"/>
        <v>196698.0739081747</v>
      </c>
      <c r="R5512">
        <f>Q5512/MainSheet!$C$8*(G5512-G5511)+R5511</f>
        <v>9211.1271902911922</v>
      </c>
      <c r="S5512">
        <f t="shared" si="780"/>
        <v>148661.6703117211</v>
      </c>
      <c r="T5512">
        <f t="shared" si="781"/>
        <v>55.099999999997607</v>
      </c>
      <c r="U5512" s="1">
        <f>Q5512/MainSheet!$C$22</f>
        <v>1</v>
      </c>
    </row>
    <row r="5513" spans="7:21">
      <c r="G5513">
        <f t="shared" ref="G5513:G5576" si="784">G5512+$F$2</f>
        <v>55.109999999997605</v>
      </c>
      <c r="H5513">
        <f t="shared" ref="H5513:H5576" si="785">H5512</f>
        <v>198000</v>
      </c>
      <c r="I5513" s="2">
        <f>MIN(MainSheet!$C$10/MainSheet!$C$9,MainSheet!$K$9*60)</f>
        <v>660</v>
      </c>
      <c r="J5513" s="1">
        <f>IF(G5513&gt;MainSheet!$C$11,IF(J5512&gt;=0.999,1,(G5513-MainSheet!$C$11)*I5513/$B$2/60),0)</f>
        <v>1</v>
      </c>
      <c r="K5513" s="1">
        <f>IF(G5513&gt;MainSheet!$C$11+$B$6,IF(K5512&gt;=0.999,1,(G5513-MainSheet!$C$11-$B$6)*I5513/$C$2/60),0)</f>
        <v>1</v>
      </c>
      <c r="L5513" s="1">
        <f>IF(G5513&gt;MainSheet!$C$11+$B$6+$C$6,IF(L5512&gt;=0.999,1,(G5513-MainSheet!$C$11-$B$6-$C$6)*I5513/$D$2/60),0)</f>
        <v>1</v>
      </c>
      <c r="M5513">
        <f t="shared" ref="M5513:M5576" si="786">(J5513*$B$2+K5513*$C$2+L5513*$D$2)/SUM($B$2:$D$2)</f>
        <v>1</v>
      </c>
      <c r="N5513" s="2">
        <f t="shared" ref="N5513:N5576" si="787">IF(J5513&gt;=0.01,((1-J5513)*B$3+B$4*(J5513)),0)</f>
        <v>3721.0526315789471</v>
      </c>
      <c r="O5513">
        <f t="shared" si="783"/>
        <v>977.02127659574455</v>
      </c>
      <c r="P5513">
        <f t="shared" si="782"/>
        <v>192000</v>
      </c>
      <c r="Q5513" s="2">
        <f t="shared" ref="Q5513:Q5576" si="788">SUM(N5513:P5513)</f>
        <v>196698.0739081747</v>
      </c>
      <c r="R5513">
        <f>Q5513/MainSheet!$C$8*(G5513-G5512)+R5512</f>
        <v>9213.1584367820269</v>
      </c>
      <c r="S5513">
        <f t="shared" ref="S5513:S5576" si="789">Q5513*$F$2/60+S5512</f>
        <v>148694.45332403912</v>
      </c>
      <c r="T5513">
        <f t="shared" si="781"/>
        <v>55.109999999997605</v>
      </c>
      <c r="U5513" s="1">
        <f>Q5513/MainSheet!$C$22</f>
        <v>1</v>
      </c>
    </row>
    <row r="5514" spans="7:21">
      <c r="G5514">
        <f t="shared" si="784"/>
        <v>55.119999999997603</v>
      </c>
      <c r="H5514">
        <f t="shared" si="785"/>
        <v>198000</v>
      </c>
      <c r="I5514" s="2">
        <f>MIN(MainSheet!$C$10/MainSheet!$C$9,MainSheet!$K$9*60)</f>
        <v>660</v>
      </c>
      <c r="J5514" s="1">
        <f>IF(G5514&gt;MainSheet!$C$11,IF(J5513&gt;=0.999,1,(G5514-MainSheet!$C$11)*I5514/$B$2/60),0)</f>
        <v>1</v>
      </c>
      <c r="K5514" s="1">
        <f>IF(G5514&gt;MainSheet!$C$11+$B$6,IF(K5513&gt;=0.999,1,(G5514-MainSheet!$C$11-$B$6)*I5514/$C$2/60),0)</f>
        <v>1</v>
      </c>
      <c r="L5514" s="1">
        <f>IF(G5514&gt;MainSheet!$C$11+$B$6+$C$6,IF(L5513&gt;=0.999,1,(G5514-MainSheet!$C$11-$B$6-$C$6)*I5514/$D$2/60),0)</f>
        <v>1</v>
      </c>
      <c r="M5514">
        <f t="shared" si="786"/>
        <v>1</v>
      </c>
      <c r="N5514" s="2">
        <f t="shared" si="787"/>
        <v>3721.0526315789471</v>
      </c>
      <c r="O5514">
        <f t="shared" si="783"/>
        <v>977.02127659574455</v>
      </c>
      <c r="P5514">
        <f t="shared" si="782"/>
        <v>192000</v>
      </c>
      <c r="Q5514" s="2">
        <f t="shared" si="788"/>
        <v>196698.0739081747</v>
      </c>
      <c r="R5514">
        <f>Q5514/MainSheet!$C$8*(G5514-G5513)+R5513</f>
        <v>9215.1896832728617</v>
      </c>
      <c r="S5514">
        <f t="shared" si="789"/>
        <v>148727.23633635713</v>
      </c>
      <c r="T5514">
        <f t="shared" si="781"/>
        <v>55.119999999997603</v>
      </c>
      <c r="U5514" s="1">
        <f>Q5514/MainSheet!$C$22</f>
        <v>1</v>
      </c>
    </row>
    <row r="5515" spans="7:21">
      <c r="G5515">
        <f t="shared" si="784"/>
        <v>55.129999999997601</v>
      </c>
      <c r="H5515">
        <f t="shared" si="785"/>
        <v>198000</v>
      </c>
      <c r="I5515" s="2">
        <f>MIN(MainSheet!$C$10/MainSheet!$C$9,MainSheet!$K$9*60)</f>
        <v>660</v>
      </c>
      <c r="J5515" s="1">
        <f>IF(G5515&gt;MainSheet!$C$11,IF(J5514&gt;=0.999,1,(G5515-MainSheet!$C$11)*I5515/$B$2/60),0)</f>
        <v>1</v>
      </c>
      <c r="K5515" s="1">
        <f>IF(G5515&gt;MainSheet!$C$11+$B$6,IF(K5514&gt;=0.999,1,(G5515-MainSheet!$C$11-$B$6)*I5515/$C$2/60),0)</f>
        <v>1</v>
      </c>
      <c r="L5515" s="1">
        <f>IF(G5515&gt;MainSheet!$C$11+$B$6+$C$6,IF(L5514&gt;=0.999,1,(G5515-MainSheet!$C$11-$B$6-$C$6)*I5515/$D$2/60),0)</f>
        <v>1</v>
      </c>
      <c r="M5515">
        <f t="shared" si="786"/>
        <v>1</v>
      </c>
      <c r="N5515" s="2">
        <f t="shared" si="787"/>
        <v>3721.0526315789471</v>
      </c>
      <c r="O5515">
        <f t="shared" si="783"/>
        <v>977.02127659574455</v>
      </c>
      <c r="P5515">
        <f t="shared" si="782"/>
        <v>192000</v>
      </c>
      <c r="Q5515" s="2">
        <f t="shared" si="788"/>
        <v>196698.0739081747</v>
      </c>
      <c r="R5515">
        <f>Q5515/MainSheet!$C$8*(G5515-G5514)+R5514</f>
        <v>9217.2209297636964</v>
      </c>
      <c r="S5515">
        <f t="shared" si="789"/>
        <v>148760.01934867515</v>
      </c>
      <c r="T5515">
        <f t="shared" si="781"/>
        <v>55.129999999997601</v>
      </c>
      <c r="U5515" s="1">
        <f>Q5515/MainSheet!$C$22</f>
        <v>1</v>
      </c>
    </row>
    <row r="5516" spans="7:21">
      <c r="G5516">
        <f t="shared" si="784"/>
        <v>55.139999999997599</v>
      </c>
      <c r="H5516">
        <f t="shared" si="785"/>
        <v>198000</v>
      </c>
      <c r="I5516" s="2">
        <f>MIN(MainSheet!$C$10/MainSheet!$C$9,MainSheet!$K$9*60)</f>
        <v>660</v>
      </c>
      <c r="J5516" s="1">
        <f>IF(G5516&gt;MainSheet!$C$11,IF(J5515&gt;=0.999,1,(G5516-MainSheet!$C$11)*I5516/$B$2/60),0)</f>
        <v>1</v>
      </c>
      <c r="K5516" s="1">
        <f>IF(G5516&gt;MainSheet!$C$11+$B$6,IF(K5515&gt;=0.999,1,(G5516-MainSheet!$C$11-$B$6)*I5516/$C$2/60),0)</f>
        <v>1</v>
      </c>
      <c r="L5516" s="1">
        <f>IF(G5516&gt;MainSheet!$C$11+$B$6+$C$6,IF(L5515&gt;=0.999,1,(G5516-MainSheet!$C$11-$B$6-$C$6)*I5516/$D$2/60),0)</f>
        <v>1</v>
      </c>
      <c r="M5516">
        <f t="shared" si="786"/>
        <v>1</v>
      </c>
      <c r="N5516" s="2">
        <f t="shared" si="787"/>
        <v>3721.0526315789471</v>
      </c>
      <c r="O5516">
        <f t="shared" si="783"/>
        <v>977.02127659574455</v>
      </c>
      <c r="P5516">
        <f t="shared" si="782"/>
        <v>192000</v>
      </c>
      <c r="Q5516" s="2">
        <f t="shared" si="788"/>
        <v>196698.0739081747</v>
      </c>
      <c r="R5516">
        <f>Q5516/MainSheet!$C$8*(G5516-G5515)+R5515</f>
        <v>9219.2521762545312</v>
      </c>
      <c r="S5516">
        <f t="shared" si="789"/>
        <v>148792.80236099317</v>
      </c>
      <c r="T5516">
        <f t="shared" si="781"/>
        <v>55.139999999997599</v>
      </c>
      <c r="U5516" s="1">
        <f>Q5516/MainSheet!$C$22</f>
        <v>1</v>
      </c>
    </row>
    <row r="5517" spans="7:21">
      <c r="G5517">
        <f t="shared" si="784"/>
        <v>55.149999999997597</v>
      </c>
      <c r="H5517">
        <f t="shared" si="785"/>
        <v>198000</v>
      </c>
      <c r="I5517" s="2">
        <f>MIN(MainSheet!$C$10/MainSheet!$C$9,MainSheet!$K$9*60)</f>
        <v>660</v>
      </c>
      <c r="J5517" s="1">
        <f>IF(G5517&gt;MainSheet!$C$11,IF(J5516&gt;=0.999,1,(G5517-MainSheet!$C$11)*I5517/$B$2/60),0)</f>
        <v>1</v>
      </c>
      <c r="K5517" s="1">
        <f>IF(G5517&gt;MainSheet!$C$11+$B$6,IF(K5516&gt;=0.999,1,(G5517-MainSheet!$C$11-$B$6)*I5517/$C$2/60),0)</f>
        <v>1</v>
      </c>
      <c r="L5517" s="1">
        <f>IF(G5517&gt;MainSheet!$C$11+$B$6+$C$6,IF(L5516&gt;=0.999,1,(G5517-MainSheet!$C$11-$B$6-$C$6)*I5517/$D$2/60),0)</f>
        <v>1</v>
      </c>
      <c r="M5517">
        <f t="shared" si="786"/>
        <v>1</v>
      </c>
      <c r="N5517" s="2">
        <f t="shared" si="787"/>
        <v>3721.0526315789471</v>
      </c>
      <c r="O5517">
        <f t="shared" si="783"/>
        <v>977.02127659574455</v>
      </c>
      <c r="P5517">
        <f t="shared" si="782"/>
        <v>192000</v>
      </c>
      <c r="Q5517" s="2">
        <f t="shared" si="788"/>
        <v>196698.0739081747</v>
      </c>
      <c r="R5517">
        <f>Q5517/MainSheet!$C$8*(G5517-G5516)+R5516</f>
        <v>9221.2834227453659</v>
      </c>
      <c r="S5517">
        <f t="shared" si="789"/>
        <v>148825.58537331119</v>
      </c>
      <c r="T5517">
        <f t="shared" si="781"/>
        <v>55.149999999997597</v>
      </c>
      <c r="U5517" s="1">
        <f>Q5517/MainSheet!$C$22</f>
        <v>1</v>
      </c>
    </row>
    <row r="5518" spans="7:21">
      <c r="G5518">
        <f t="shared" si="784"/>
        <v>55.159999999997595</v>
      </c>
      <c r="H5518">
        <f t="shared" si="785"/>
        <v>198000</v>
      </c>
      <c r="I5518" s="2">
        <f>MIN(MainSheet!$C$10/MainSheet!$C$9,MainSheet!$K$9*60)</f>
        <v>660</v>
      </c>
      <c r="J5518" s="1">
        <f>IF(G5518&gt;MainSheet!$C$11,IF(J5517&gt;=0.999,1,(G5518-MainSheet!$C$11)*I5518/$B$2/60),0)</f>
        <v>1</v>
      </c>
      <c r="K5518" s="1">
        <f>IF(G5518&gt;MainSheet!$C$11+$B$6,IF(K5517&gt;=0.999,1,(G5518-MainSheet!$C$11-$B$6)*I5518/$C$2/60),0)</f>
        <v>1</v>
      </c>
      <c r="L5518" s="1">
        <f>IF(G5518&gt;MainSheet!$C$11+$B$6+$C$6,IF(L5517&gt;=0.999,1,(G5518-MainSheet!$C$11-$B$6-$C$6)*I5518/$D$2/60),0)</f>
        <v>1</v>
      </c>
      <c r="M5518">
        <f t="shared" si="786"/>
        <v>1</v>
      </c>
      <c r="N5518" s="2">
        <f t="shared" si="787"/>
        <v>3721.0526315789471</v>
      </c>
      <c r="O5518">
        <f t="shared" si="783"/>
        <v>977.02127659574455</v>
      </c>
      <c r="P5518">
        <f t="shared" si="782"/>
        <v>192000</v>
      </c>
      <c r="Q5518" s="2">
        <f t="shared" si="788"/>
        <v>196698.0739081747</v>
      </c>
      <c r="R5518">
        <f>Q5518/MainSheet!$C$8*(G5518-G5517)+R5517</f>
        <v>9223.3146692362006</v>
      </c>
      <c r="S5518">
        <f t="shared" si="789"/>
        <v>148858.3683856292</v>
      </c>
      <c r="T5518">
        <f t="shared" si="781"/>
        <v>55.159999999997595</v>
      </c>
      <c r="U5518" s="1">
        <f>Q5518/MainSheet!$C$22</f>
        <v>1</v>
      </c>
    </row>
    <row r="5519" spans="7:21">
      <c r="G5519">
        <f t="shared" si="784"/>
        <v>55.169999999997593</v>
      </c>
      <c r="H5519">
        <f t="shared" si="785"/>
        <v>198000</v>
      </c>
      <c r="I5519" s="2">
        <f>MIN(MainSheet!$C$10/MainSheet!$C$9,MainSheet!$K$9*60)</f>
        <v>660</v>
      </c>
      <c r="J5519" s="1">
        <f>IF(G5519&gt;MainSheet!$C$11,IF(J5518&gt;=0.999,1,(G5519-MainSheet!$C$11)*I5519/$B$2/60),0)</f>
        <v>1</v>
      </c>
      <c r="K5519" s="1">
        <f>IF(G5519&gt;MainSheet!$C$11+$B$6,IF(K5518&gt;=0.999,1,(G5519-MainSheet!$C$11-$B$6)*I5519/$C$2/60),0)</f>
        <v>1</v>
      </c>
      <c r="L5519" s="1">
        <f>IF(G5519&gt;MainSheet!$C$11+$B$6+$C$6,IF(L5518&gt;=0.999,1,(G5519-MainSheet!$C$11-$B$6-$C$6)*I5519/$D$2/60),0)</f>
        <v>1</v>
      </c>
      <c r="M5519">
        <f t="shared" si="786"/>
        <v>1</v>
      </c>
      <c r="N5519" s="2">
        <f t="shared" si="787"/>
        <v>3721.0526315789471</v>
      </c>
      <c r="O5519">
        <f t="shared" si="783"/>
        <v>977.02127659574455</v>
      </c>
      <c r="P5519">
        <f t="shared" si="782"/>
        <v>192000</v>
      </c>
      <c r="Q5519" s="2">
        <f t="shared" si="788"/>
        <v>196698.0739081747</v>
      </c>
      <c r="R5519">
        <f>Q5519/MainSheet!$C$8*(G5519-G5518)+R5518</f>
        <v>9225.3459157270354</v>
      </c>
      <c r="S5519">
        <f t="shared" si="789"/>
        <v>148891.15139794722</v>
      </c>
      <c r="T5519">
        <f t="shared" si="781"/>
        <v>55.169999999997593</v>
      </c>
      <c r="U5519" s="1">
        <f>Q5519/MainSheet!$C$22</f>
        <v>1</v>
      </c>
    </row>
    <row r="5520" spans="7:21">
      <c r="G5520">
        <f t="shared" si="784"/>
        <v>55.179999999997591</v>
      </c>
      <c r="H5520">
        <f t="shared" si="785"/>
        <v>198000</v>
      </c>
      <c r="I5520" s="2">
        <f>MIN(MainSheet!$C$10/MainSheet!$C$9,MainSheet!$K$9*60)</f>
        <v>660</v>
      </c>
      <c r="J5520" s="1">
        <f>IF(G5520&gt;MainSheet!$C$11,IF(J5519&gt;=0.999,1,(G5520-MainSheet!$C$11)*I5520/$B$2/60),0)</f>
        <v>1</v>
      </c>
      <c r="K5520" s="1">
        <f>IF(G5520&gt;MainSheet!$C$11+$B$6,IF(K5519&gt;=0.999,1,(G5520-MainSheet!$C$11-$B$6)*I5520/$C$2/60),0)</f>
        <v>1</v>
      </c>
      <c r="L5520" s="1">
        <f>IF(G5520&gt;MainSheet!$C$11+$B$6+$C$6,IF(L5519&gt;=0.999,1,(G5520-MainSheet!$C$11-$B$6-$C$6)*I5520/$D$2/60),0)</f>
        <v>1</v>
      </c>
      <c r="M5520">
        <f t="shared" si="786"/>
        <v>1</v>
      </c>
      <c r="N5520" s="2">
        <f t="shared" si="787"/>
        <v>3721.0526315789471</v>
      </c>
      <c r="O5520">
        <f t="shared" si="783"/>
        <v>977.02127659574455</v>
      </c>
      <c r="P5520">
        <f t="shared" si="782"/>
        <v>192000</v>
      </c>
      <c r="Q5520" s="2">
        <f t="shared" si="788"/>
        <v>196698.0739081747</v>
      </c>
      <c r="R5520">
        <f>Q5520/MainSheet!$C$8*(G5520-G5519)+R5519</f>
        <v>9227.3771622178701</v>
      </c>
      <c r="S5520">
        <f t="shared" si="789"/>
        <v>148923.93441026524</v>
      </c>
      <c r="T5520">
        <f t="shared" si="781"/>
        <v>55.179999999997591</v>
      </c>
      <c r="U5520" s="1">
        <f>Q5520/MainSheet!$C$22</f>
        <v>1</v>
      </c>
    </row>
    <row r="5521" spans="7:21">
      <c r="G5521">
        <f t="shared" si="784"/>
        <v>55.189999999997589</v>
      </c>
      <c r="H5521">
        <f t="shared" si="785"/>
        <v>198000</v>
      </c>
      <c r="I5521" s="2">
        <f>MIN(MainSheet!$C$10/MainSheet!$C$9,MainSheet!$K$9*60)</f>
        <v>660</v>
      </c>
      <c r="J5521" s="1">
        <f>IF(G5521&gt;MainSheet!$C$11,IF(J5520&gt;=0.999,1,(G5521-MainSheet!$C$11)*I5521/$B$2/60),0)</f>
        <v>1</v>
      </c>
      <c r="K5521" s="1">
        <f>IF(G5521&gt;MainSheet!$C$11+$B$6,IF(K5520&gt;=0.999,1,(G5521-MainSheet!$C$11-$B$6)*I5521/$C$2/60),0)</f>
        <v>1</v>
      </c>
      <c r="L5521" s="1">
        <f>IF(G5521&gt;MainSheet!$C$11+$B$6+$C$6,IF(L5520&gt;=0.999,1,(G5521-MainSheet!$C$11-$B$6-$C$6)*I5521/$D$2/60),0)</f>
        <v>1</v>
      </c>
      <c r="M5521">
        <f t="shared" si="786"/>
        <v>1</v>
      </c>
      <c r="N5521" s="2">
        <f t="shared" si="787"/>
        <v>3721.0526315789471</v>
      </c>
      <c r="O5521">
        <f t="shared" si="783"/>
        <v>977.02127659574455</v>
      </c>
      <c r="P5521">
        <f t="shared" si="782"/>
        <v>192000</v>
      </c>
      <c r="Q5521" s="2">
        <f t="shared" si="788"/>
        <v>196698.0739081747</v>
      </c>
      <c r="R5521">
        <f>Q5521/MainSheet!$C$8*(G5521-G5520)+R5520</f>
        <v>9229.4084087087049</v>
      </c>
      <c r="S5521">
        <f t="shared" si="789"/>
        <v>148956.71742258326</v>
      </c>
      <c r="T5521">
        <f t="shared" si="781"/>
        <v>55.189999999997589</v>
      </c>
      <c r="U5521" s="1">
        <f>Q5521/MainSheet!$C$22</f>
        <v>1</v>
      </c>
    </row>
    <row r="5522" spans="7:21">
      <c r="G5522">
        <f t="shared" si="784"/>
        <v>55.199999999997587</v>
      </c>
      <c r="H5522">
        <f t="shared" si="785"/>
        <v>198000</v>
      </c>
      <c r="I5522" s="2">
        <f>MIN(MainSheet!$C$10/MainSheet!$C$9,MainSheet!$K$9*60)</f>
        <v>660</v>
      </c>
      <c r="J5522" s="1">
        <f>IF(G5522&gt;MainSheet!$C$11,IF(J5521&gt;=0.999,1,(G5522-MainSheet!$C$11)*I5522/$B$2/60),0)</f>
        <v>1</v>
      </c>
      <c r="K5522" s="1">
        <f>IF(G5522&gt;MainSheet!$C$11+$B$6,IF(K5521&gt;=0.999,1,(G5522-MainSheet!$C$11-$B$6)*I5522/$C$2/60),0)</f>
        <v>1</v>
      </c>
      <c r="L5522" s="1">
        <f>IF(G5522&gt;MainSheet!$C$11+$B$6+$C$6,IF(L5521&gt;=0.999,1,(G5522-MainSheet!$C$11-$B$6-$C$6)*I5522/$D$2/60),0)</f>
        <v>1</v>
      </c>
      <c r="M5522">
        <f t="shared" si="786"/>
        <v>1</v>
      </c>
      <c r="N5522" s="2">
        <f t="shared" si="787"/>
        <v>3721.0526315789471</v>
      </c>
      <c r="O5522">
        <f t="shared" si="783"/>
        <v>977.02127659574455</v>
      </c>
      <c r="P5522">
        <f t="shared" si="782"/>
        <v>192000</v>
      </c>
      <c r="Q5522" s="2">
        <f t="shared" si="788"/>
        <v>196698.0739081747</v>
      </c>
      <c r="R5522">
        <f>Q5522/MainSheet!$C$8*(G5522-G5521)+R5521</f>
        <v>9231.4396551995396</v>
      </c>
      <c r="S5522">
        <f t="shared" si="789"/>
        <v>148989.50043490127</v>
      </c>
      <c r="T5522">
        <f t="shared" si="781"/>
        <v>55.199999999997587</v>
      </c>
      <c r="U5522" s="1">
        <f>Q5522/MainSheet!$C$22</f>
        <v>1</v>
      </c>
    </row>
    <row r="5523" spans="7:21">
      <c r="G5523">
        <f t="shared" si="784"/>
        <v>55.209999999997585</v>
      </c>
      <c r="H5523">
        <f t="shared" si="785"/>
        <v>198000</v>
      </c>
      <c r="I5523" s="2">
        <f>MIN(MainSheet!$C$10/MainSheet!$C$9,MainSheet!$K$9*60)</f>
        <v>660</v>
      </c>
      <c r="J5523" s="1">
        <f>IF(G5523&gt;MainSheet!$C$11,IF(J5522&gt;=0.999,1,(G5523-MainSheet!$C$11)*I5523/$B$2/60),0)</f>
        <v>1</v>
      </c>
      <c r="K5523" s="1">
        <f>IF(G5523&gt;MainSheet!$C$11+$B$6,IF(K5522&gt;=0.999,1,(G5523-MainSheet!$C$11-$B$6)*I5523/$C$2/60),0)</f>
        <v>1</v>
      </c>
      <c r="L5523" s="1">
        <f>IF(G5523&gt;MainSheet!$C$11+$B$6+$C$6,IF(L5522&gt;=0.999,1,(G5523-MainSheet!$C$11-$B$6-$C$6)*I5523/$D$2/60),0)</f>
        <v>1</v>
      </c>
      <c r="M5523">
        <f t="shared" si="786"/>
        <v>1</v>
      </c>
      <c r="N5523" s="2">
        <f t="shared" si="787"/>
        <v>3721.0526315789471</v>
      </c>
      <c r="O5523">
        <f t="shared" si="783"/>
        <v>977.02127659574455</v>
      </c>
      <c r="P5523">
        <f t="shared" si="782"/>
        <v>192000</v>
      </c>
      <c r="Q5523" s="2">
        <f t="shared" si="788"/>
        <v>196698.0739081747</v>
      </c>
      <c r="R5523">
        <f>Q5523/MainSheet!$C$8*(G5523-G5522)+R5522</f>
        <v>9233.4709016903744</v>
      </c>
      <c r="S5523">
        <f t="shared" si="789"/>
        <v>149022.28344721929</v>
      </c>
      <c r="T5523">
        <f t="shared" si="781"/>
        <v>55.209999999997585</v>
      </c>
      <c r="U5523" s="1">
        <f>Q5523/MainSheet!$C$22</f>
        <v>1</v>
      </c>
    </row>
    <row r="5524" spans="7:21">
      <c r="G5524">
        <f t="shared" si="784"/>
        <v>55.219999999997583</v>
      </c>
      <c r="H5524">
        <f t="shared" si="785"/>
        <v>198000</v>
      </c>
      <c r="I5524" s="2">
        <f>MIN(MainSheet!$C$10/MainSheet!$C$9,MainSheet!$K$9*60)</f>
        <v>660</v>
      </c>
      <c r="J5524" s="1">
        <f>IF(G5524&gt;MainSheet!$C$11,IF(J5523&gt;=0.999,1,(G5524-MainSheet!$C$11)*I5524/$B$2/60),0)</f>
        <v>1</v>
      </c>
      <c r="K5524" s="1">
        <f>IF(G5524&gt;MainSheet!$C$11+$B$6,IF(K5523&gt;=0.999,1,(G5524-MainSheet!$C$11-$B$6)*I5524/$C$2/60),0)</f>
        <v>1</v>
      </c>
      <c r="L5524" s="1">
        <f>IF(G5524&gt;MainSheet!$C$11+$B$6+$C$6,IF(L5523&gt;=0.999,1,(G5524-MainSheet!$C$11-$B$6-$C$6)*I5524/$D$2/60),0)</f>
        <v>1</v>
      </c>
      <c r="M5524">
        <f t="shared" si="786"/>
        <v>1</v>
      </c>
      <c r="N5524" s="2">
        <f t="shared" si="787"/>
        <v>3721.0526315789471</v>
      </c>
      <c r="O5524">
        <f t="shared" si="783"/>
        <v>977.02127659574455</v>
      </c>
      <c r="P5524">
        <f t="shared" si="782"/>
        <v>192000</v>
      </c>
      <c r="Q5524" s="2">
        <f t="shared" si="788"/>
        <v>196698.0739081747</v>
      </c>
      <c r="R5524">
        <f>Q5524/MainSheet!$C$8*(G5524-G5523)+R5523</f>
        <v>9235.5021481812091</v>
      </c>
      <c r="S5524">
        <f t="shared" si="789"/>
        <v>149055.06645953731</v>
      </c>
      <c r="T5524">
        <f t="shared" si="781"/>
        <v>55.219999999997583</v>
      </c>
      <c r="U5524" s="1">
        <f>Q5524/MainSheet!$C$22</f>
        <v>1</v>
      </c>
    </row>
    <row r="5525" spans="7:21">
      <c r="G5525">
        <f t="shared" si="784"/>
        <v>55.229999999997581</v>
      </c>
      <c r="H5525">
        <f t="shared" si="785"/>
        <v>198000</v>
      </c>
      <c r="I5525" s="2">
        <f>MIN(MainSheet!$C$10/MainSheet!$C$9,MainSheet!$K$9*60)</f>
        <v>660</v>
      </c>
      <c r="J5525" s="1">
        <f>IF(G5525&gt;MainSheet!$C$11,IF(J5524&gt;=0.999,1,(G5525-MainSheet!$C$11)*I5525/$B$2/60),0)</f>
        <v>1</v>
      </c>
      <c r="K5525" s="1">
        <f>IF(G5525&gt;MainSheet!$C$11+$B$6,IF(K5524&gt;=0.999,1,(G5525-MainSheet!$C$11-$B$6)*I5525/$C$2/60),0)</f>
        <v>1</v>
      </c>
      <c r="L5525" s="1">
        <f>IF(G5525&gt;MainSheet!$C$11+$B$6+$C$6,IF(L5524&gt;=0.999,1,(G5525-MainSheet!$C$11-$B$6-$C$6)*I5525/$D$2/60),0)</f>
        <v>1</v>
      </c>
      <c r="M5525">
        <f t="shared" si="786"/>
        <v>1</v>
      </c>
      <c r="N5525" s="2">
        <f t="shared" si="787"/>
        <v>3721.0526315789471</v>
      </c>
      <c r="O5525">
        <f t="shared" si="783"/>
        <v>977.02127659574455</v>
      </c>
      <c r="P5525">
        <f t="shared" si="782"/>
        <v>192000</v>
      </c>
      <c r="Q5525" s="2">
        <f t="shared" si="788"/>
        <v>196698.0739081747</v>
      </c>
      <c r="R5525">
        <f>Q5525/MainSheet!$C$8*(G5525-G5524)+R5524</f>
        <v>9237.5333946720439</v>
      </c>
      <c r="S5525">
        <f t="shared" si="789"/>
        <v>149087.84947185533</v>
      </c>
      <c r="T5525">
        <f t="shared" si="781"/>
        <v>55.229999999997581</v>
      </c>
      <c r="U5525" s="1">
        <f>Q5525/MainSheet!$C$22</f>
        <v>1</v>
      </c>
    </row>
    <row r="5526" spans="7:21">
      <c r="G5526">
        <f t="shared" si="784"/>
        <v>55.239999999997579</v>
      </c>
      <c r="H5526">
        <f t="shared" si="785"/>
        <v>198000</v>
      </c>
      <c r="I5526" s="2">
        <f>MIN(MainSheet!$C$10/MainSheet!$C$9,MainSheet!$K$9*60)</f>
        <v>660</v>
      </c>
      <c r="J5526" s="1">
        <f>IF(G5526&gt;MainSheet!$C$11,IF(J5525&gt;=0.999,1,(G5526-MainSheet!$C$11)*I5526/$B$2/60),0)</f>
        <v>1</v>
      </c>
      <c r="K5526" s="1">
        <f>IF(G5526&gt;MainSheet!$C$11+$B$6,IF(K5525&gt;=0.999,1,(G5526-MainSheet!$C$11-$B$6)*I5526/$C$2/60),0)</f>
        <v>1</v>
      </c>
      <c r="L5526" s="1">
        <f>IF(G5526&gt;MainSheet!$C$11+$B$6+$C$6,IF(L5525&gt;=0.999,1,(G5526-MainSheet!$C$11-$B$6-$C$6)*I5526/$D$2/60),0)</f>
        <v>1</v>
      </c>
      <c r="M5526">
        <f t="shared" si="786"/>
        <v>1</v>
      </c>
      <c r="N5526" s="2">
        <f t="shared" si="787"/>
        <v>3721.0526315789471</v>
      </c>
      <c r="O5526">
        <f t="shared" si="783"/>
        <v>977.02127659574455</v>
      </c>
      <c r="P5526">
        <f t="shared" si="782"/>
        <v>192000</v>
      </c>
      <c r="Q5526" s="2">
        <f t="shared" si="788"/>
        <v>196698.0739081747</v>
      </c>
      <c r="R5526">
        <f>Q5526/MainSheet!$C$8*(G5526-G5525)+R5525</f>
        <v>9239.5646411628786</v>
      </c>
      <c r="S5526">
        <f t="shared" si="789"/>
        <v>149120.63248417334</v>
      </c>
      <c r="T5526">
        <f t="shared" si="781"/>
        <v>55.239999999997579</v>
      </c>
      <c r="U5526" s="1">
        <f>Q5526/MainSheet!$C$22</f>
        <v>1</v>
      </c>
    </row>
    <row r="5527" spans="7:21">
      <c r="G5527">
        <f t="shared" si="784"/>
        <v>55.249999999997577</v>
      </c>
      <c r="H5527">
        <f t="shared" si="785"/>
        <v>198000</v>
      </c>
      <c r="I5527" s="2">
        <f>MIN(MainSheet!$C$10/MainSheet!$C$9,MainSheet!$K$9*60)</f>
        <v>660</v>
      </c>
      <c r="J5527" s="1">
        <f>IF(G5527&gt;MainSheet!$C$11,IF(J5526&gt;=0.999,1,(G5527-MainSheet!$C$11)*I5527/$B$2/60),0)</f>
        <v>1</v>
      </c>
      <c r="K5527" s="1">
        <f>IF(G5527&gt;MainSheet!$C$11+$B$6,IF(K5526&gt;=0.999,1,(G5527-MainSheet!$C$11-$B$6)*I5527/$C$2/60),0)</f>
        <v>1</v>
      </c>
      <c r="L5527" s="1">
        <f>IF(G5527&gt;MainSheet!$C$11+$B$6+$C$6,IF(L5526&gt;=0.999,1,(G5527-MainSheet!$C$11-$B$6-$C$6)*I5527/$D$2/60),0)</f>
        <v>1</v>
      </c>
      <c r="M5527">
        <f t="shared" si="786"/>
        <v>1</v>
      </c>
      <c r="N5527" s="2">
        <f t="shared" si="787"/>
        <v>3721.0526315789471</v>
      </c>
      <c r="O5527">
        <f t="shared" si="783"/>
        <v>977.02127659574455</v>
      </c>
      <c r="P5527">
        <f t="shared" si="782"/>
        <v>192000</v>
      </c>
      <c r="Q5527" s="2">
        <f t="shared" si="788"/>
        <v>196698.0739081747</v>
      </c>
      <c r="R5527">
        <f>Q5527/MainSheet!$C$8*(G5527-G5526)+R5526</f>
        <v>9241.5958876537134</v>
      </c>
      <c r="S5527">
        <f t="shared" si="789"/>
        <v>149153.41549649136</v>
      </c>
      <c r="T5527">
        <f t="shared" si="781"/>
        <v>55.249999999997577</v>
      </c>
      <c r="U5527" s="1">
        <f>Q5527/MainSheet!$C$22</f>
        <v>1</v>
      </c>
    </row>
    <row r="5528" spans="7:21">
      <c r="G5528">
        <f t="shared" si="784"/>
        <v>55.259999999997575</v>
      </c>
      <c r="H5528">
        <f t="shared" si="785"/>
        <v>198000</v>
      </c>
      <c r="I5528" s="2">
        <f>MIN(MainSheet!$C$10/MainSheet!$C$9,MainSheet!$K$9*60)</f>
        <v>660</v>
      </c>
      <c r="J5528" s="1">
        <f>IF(G5528&gt;MainSheet!$C$11,IF(J5527&gt;=0.999,1,(G5528-MainSheet!$C$11)*I5528/$B$2/60),0)</f>
        <v>1</v>
      </c>
      <c r="K5528" s="1">
        <f>IF(G5528&gt;MainSheet!$C$11+$B$6,IF(K5527&gt;=0.999,1,(G5528-MainSheet!$C$11-$B$6)*I5528/$C$2/60),0)</f>
        <v>1</v>
      </c>
      <c r="L5528" s="1">
        <f>IF(G5528&gt;MainSheet!$C$11+$B$6+$C$6,IF(L5527&gt;=0.999,1,(G5528-MainSheet!$C$11-$B$6-$C$6)*I5528/$D$2/60),0)</f>
        <v>1</v>
      </c>
      <c r="M5528">
        <f t="shared" si="786"/>
        <v>1</v>
      </c>
      <c r="N5528" s="2">
        <f t="shared" si="787"/>
        <v>3721.0526315789471</v>
      </c>
      <c r="O5528">
        <f t="shared" si="783"/>
        <v>977.02127659574455</v>
      </c>
      <c r="P5528">
        <f t="shared" si="782"/>
        <v>192000</v>
      </c>
      <c r="Q5528" s="2">
        <f t="shared" si="788"/>
        <v>196698.0739081747</v>
      </c>
      <c r="R5528">
        <f>Q5528/MainSheet!$C$8*(G5528-G5527)+R5527</f>
        <v>9243.6271341445481</v>
      </c>
      <c r="S5528">
        <f t="shared" si="789"/>
        <v>149186.19850880938</v>
      </c>
      <c r="T5528">
        <f t="shared" si="781"/>
        <v>55.259999999997575</v>
      </c>
      <c r="U5528" s="1">
        <f>Q5528/MainSheet!$C$22</f>
        <v>1</v>
      </c>
    </row>
    <row r="5529" spans="7:21">
      <c r="G5529">
        <f t="shared" si="784"/>
        <v>55.269999999997573</v>
      </c>
      <c r="H5529">
        <f t="shared" si="785"/>
        <v>198000</v>
      </c>
      <c r="I5529" s="2">
        <f>MIN(MainSheet!$C$10/MainSheet!$C$9,MainSheet!$K$9*60)</f>
        <v>660</v>
      </c>
      <c r="J5529" s="1">
        <f>IF(G5529&gt;MainSheet!$C$11,IF(J5528&gt;=0.999,1,(G5529-MainSheet!$C$11)*I5529/$B$2/60),0)</f>
        <v>1</v>
      </c>
      <c r="K5529" s="1">
        <f>IF(G5529&gt;MainSheet!$C$11+$B$6,IF(K5528&gt;=0.999,1,(G5529-MainSheet!$C$11-$B$6)*I5529/$C$2/60),0)</f>
        <v>1</v>
      </c>
      <c r="L5529" s="1">
        <f>IF(G5529&gt;MainSheet!$C$11+$B$6+$C$6,IF(L5528&gt;=0.999,1,(G5529-MainSheet!$C$11-$B$6-$C$6)*I5529/$D$2/60),0)</f>
        <v>1</v>
      </c>
      <c r="M5529">
        <f t="shared" si="786"/>
        <v>1</v>
      </c>
      <c r="N5529" s="2">
        <f t="shared" si="787"/>
        <v>3721.0526315789471</v>
      </c>
      <c r="O5529">
        <f t="shared" si="783"/>
        <v>977.02127659574455</v>
      </c>
      <c r="P5529">
        <f t="shared" si="782"/>
        <v>192000</v>
      </c>
      <c r="Q5529" s="2">
        <f t="shared" si="788"/>
        <v>196698.0739081747</v>
      </c>
      <c r="R5529">
        <f>Q5529/MainSheet!$C$8*(G5529-G5528)+R5528</f>
        <v>9245.6583806353829</v>
      </c>
      <c r="S5529">
        <f t="shared" si="789"/>
        <v>149218.9815211274</v>
      </c>
      <c r="T5529">
        <f t="shared" si="781"/>
        <v>55.269999999997573</v>
      </c>
      <c r="U5529" s="1">
        <f>Q5529/MainSheet!$C$22</f>
        <v>1</v>
      </c>
    </row>
    <row r="5530" spans="7:21">
      <c r="G5530">
        <f t="shared" si="784"/>
        <v>55.279999999997571</v>
      </c>
      <c r="H5530">
        <f t="shared" si="785"/>
        <v>198000</v>
      </c>
      <c r="I5530" s="2">
        <f>MIN(MainSheet!$C$10/MainSheet!$C$9,MainSheet!$K$9*60)</f>
        <v>660</v>
      </c>
      <c r="J5530" s="1">
        <f>IF(G5530&gt;MainSheet!$C$11,IF(J5529&gt;=0.999,1,(G5530-MainSheet!$C$11)*I5530/$B$2/60),0)</f>
        <v>1</v>
      </c>
      <c r="K5530" s="1">
        <f>IF(G5530&gt;MainSheet!$C$11+$B$6,IF(K5529&gt;=0.999,1,(G5530-MainSheet!$C$11-$B$6)*I5530/$C$2/60),0)</f>
        <v>1</v>
      </c>
      <c r="L5530" s="1">
        <f>IF(G5530&gt;MainSheet!$C$11+$B$6+$C$6,IF(L5529&gt;=0.999,1,(G5530-MainSheet!$C$11-$B$6-$C$6)*I5530/$D$2/60),0)</f>
        <v>1</v>
      </c>
      <c r="M5530">
        <f t="shared" si="786"/>
        <v>1</v>
      </c>
      <c r="N5530" s="2">
        <f t="shared" si="787"/>
        <v>3721.0526315789471</v>
      </c>
      <c r="O5530">
        <f t="shared" si="783"/>
        <v>977.02127659574455</v>
      </c>
      <c r="P5530">
        <f t="shared" si="782"/>
        <v>192000</v>
      </c>
      <c r="Q5530" s="2">
        <f t="shared" si="788"/>
        <v>196698.0739081747</v>
      </c>
      <c r="R5530">
        <f>Q5530/MainSheet!$C$8*(G5530-G5529)+R5529</f>
        <v>9247.6896271262176</v>
      </c>
      <c r="S5530">
        <f t="shared" si="789"/>
        <v>149251.76453344541</v>
      </c>
      <c r="T5530">
        <f t="shared" si="781"/>
        <v>55.279999999997571</v>
      </c>
      <c r="U5530" s="1">
        <f>Q5530/MainSheet!$C$22</f>
        <v>1</v>
      </c>
    </row>
    <row r="5531" spans="7:21">
      <c r="G5531">
        <f t="shared" si="784"/>
        <v>55.289999999997569</v>
      </c>
      <c r="H5531">
        <f t="shared" si="785"/>
        <v>198000</v>
      </c>
      <c r="I5531" s="2">
        <f>MIN(MainSheet!$C$10/MainSheet!$C$9,MainSheet!$K$9*60)</f>
        <v>660</v>
      </c>
      <c r="J5531" s="1">
        <f>IF(G5531&gt;MainSheet!$C$11,IF(J5530&gt;=0.999,1,(G5531-MainSheet!$C$11)*I5531/$B$2/60),0)</f>
        <v>1</v>
      </c>
      <c r="K5531" s="1">
        <f>IF(G5531&gt;MainSheet!$C$11+$B$6,IF(K5530&gt;=0.999,1,(G5531-MainSheet!$C$11-$B$6)*I5531/$C$2/60),0)</f>
        <v>1</v>
      </c>
      <c r="L5531" s="1">
        <f>IF(G5531&gt;MainSheet!$C$11+$B$6+$C$6,IF(L5530&gt;=0.999,1,(G5531-MainSheet!$C$11-$B$6-$C$6)*I5531/$D$2/60),0)</f>
        <v>1</v>
      </c>
      <c r="M5531">
        <f t="shared" si="786"/>
        <v>1</v>
      </c>
      <c r="N5531" s="2">
        <f t="shared" si="787"/>
        <v>3721.0526315789471</v>
      </c>
      <c r="O5531">
        <f t="shared" si="783"/>
        <v>977.02127659574455</v>
      </c>
      <c r="P5531">
        <f t="shared" si="782"/>
        <v>192000</v>
      </c>
      <c r="Q5531" s="2">
        <f t="shared" si="788"/>
        <v>196698.0739081747</v>
      </c>
      <c r="R5531">
        <f>Q5531/MainSheet!$C$8*(G5531-G5530)+R5530</f>
        <v>9249.7208736170523</v>
      </c>
      <c r="S5531">
        <f t="shared" si="789"/>
        <v>149284.54754576343</v>
      </c>
      <c r="T5531">
        <f t="shared" si="781"/>
        <v>55.289999999997569</v>
      </c>
      <c r="U5531" s="1">
        <f>Q5531/MainSheet!$C$22</f>
        <v>1</v>
      </c>
    </row>
    <row r="5532" spans="7:21">
      <c r="G5532">
        <f t="shared" si="784"/>
        <v>55.299999999997567</v>
      </c>
      <c r="H5532">
        <f t="shared" si="785"/>
        <v>198000</v>
      </c>
      <c r="I5532" s="2">
        <f>MIN(MainSheet!$C$10/MainSheet!$C$9,MainSheet!$K$9*60)</f>
        <v>660</v>
      </c>
      <c r="J5532" s="1">
        <f>IF(G5532&gt;MainSheet!$C$11,IF(J5531&gt;=0.999,1,(G5532-MainSheet!$C$11)*I5532/$B$2/60),0)</f>
        <v>1</v>
      </c>
      <c r="K5532" s="1">
        <f>IF(G5532&gt;MainSheet!$C$11+$B$6,IF(K5531&gt;=0.999,1,(G5532-MainSheet!$C$11-$B$6)*I5532/$C$2/60),0)</f>
        <v>1</v>
      </c>
      <c r="L5532" s="1">
        <f>IF(G5532&gt;MainSheet!$C$11+$B$6+$C$6,IF(L5531&gt;=0.999,1,(G5532-MainSheet!$C$11-$B$6-$C$6)*I5532/$D$2/60),0)</f>
        <v>1</v>
      </c>
      <c r="M5532">
        <f t="shared" si="786"/>
        <v>1</v>
      </c>
      <c r="N5532" s="2">
        <f t="shared" si="787"/>
        <v>3721.0526315789471</v>
      </c>
      <c r="O5532">
        <f t="shared" si="783"/>
        <v>977.02127659574455</v>
      </c>
      <c r="P5532">
        <f t="shared" si="782"/>
        <v>192000</v>
      </c>
      <c r="Q5532" s="2">
        <f t="shared" si="788"/>
        <v>196698.0739081747</v>
      </c>
      <c r="R5532">
        <f>Q5532/MainSheet!$C$8*(G5532-G5531)+R5531</f>
        <v>9251.7521201078871</v>
      </c>
      <c r="S5532">
        <f t="shared" si="789"/>
        <v>149317.33055808145</v>
      </c>
      <c r="T5532">
        <f t="shared" si="781"/>
        <v>55.299999999997567</v>
      </c>
      <c r="U5532" s="1">
        <f>Q5532/MainSheet!$C$22</f>
        <v>1</v>
      </c>
    </row>
    <row r="5533" spans="7:21">
      <c r="G5533">
        <f t="shared" si="784"/>
        <v>55.309999999997565</v>
      </c>
      <c r="H5533">
        <f t="shared" si="785"/>
        <v>198000</v>
      </c>
      <c r="I5533" s="2">
        <f>MIN(MainSheet!$C$10/MainSheet!$C$9,MainSheet!$K$9*60)</f>
        <v>660</v>
      </c>
      <c r="J5533" s="1">
        <f>IF(G5533&gt;MainSheet!$C$11,IF(J5532&gt;=0.999,1,(G5533-MainSheet!$C$11)*I5533/$B$2/60),0)</f>
        <v>1</v>
      </c>
      <c r="K5533" s="1">
        <f>IF(G5533&gt;MainSheet!$C$11+$B$6,IF(K5532&gt;=0.999,1,(G5533-MainSheet!$C$11-$B$6)*I5533/$C$2/60),0)</f>
        <v>1</v>
      </c>
      <c r="L5533" s="1">
        <f>IF(G5533&gt;MainSheet!$C$11+$B$6+$C$6,IF(L5532&gt;=0.999,1,(G5533-MainSheet!$C$11-$B$6-$C$6)*I5533/$D$2/60),0)</f>
        <v>1</v>
      </c>
      <c r="M5533">
        <f t="shared" si="786"/>
        <v>1</v>
      </c>
      <c r="N5533" s="2">
        <f t="shared" si="787"/>
        <v>3721.0526315789471</v>
      </c>
      <c r="O5533">
        <f t="shared" si="783"/>
        <v>977.02127659574455</v>
      </c>
      <c r="P5533">
        <f t="shared" si="782"/>
        <v>192000</v>
      </c>
      <c r="Q5533" s="2">
        <f t="shared" si="788"/>
        <v>196698.0739081747</v>
      </c>
      <c r="R5533">
        <f>Q5533/MainSheet!$C$8*(G5533-G5532)+R5532</f>
        <v>9253.7833665987218</v>
      </c>
      <c r="S5533">
        <f t="shared" si="789"/>
        <v>149350.11357039947</v>
      </c>
      <c r="T5533">
        <f t="shared" si="781"/>
        <v>55.309999999997565</v>
      </c>
      <c r="U5533" s="1">
        <f>Q5533/MainSheet!$C$22</f>
        <v>1</v>
      </c>
    </row>
    <row r="5534" spans="7:21">
      <c r="G5534">
        <f t="shared" si="784"/>
        <v>55.319999999997563</v>
      </c>
      <c r="H5534">
        <f t="shared" si="785"/>
        <v>198000</v>
      </c>
      <c r="I5534" s="2">
        <f>MIN(MainSheet!$C$10/MainSheet!$C$9,MainSheet!$K$9*60)</f>
        <v>660</v>
      </c>
      <c r="J5534" s="1">
        <f>IF(G5534&gt;MainSheet!$C$11,IF(J5533&gt;=0.999,1,(G5534-MainSheet!$C$11)*I5534/$B$2/60),0)</f>
        <v>1</v>
      </c>
      <c r="K5534" s="1">
        <f>IF(G5534&gt;MainSheet!$C$11+$B$6,IF(K5533&gt;=0.999,1,(G5534-MainSheet!$C$11-$B$6)*I5534/$C$2/60),0)</f>
        <v>1</v>
      </c>
      <c r="L5534" s="1">
        <f>IF(G5534&gt;MainSheet!$C$11+$B$6+$C$6,IF(L5533&gt;=0.999,1,(G5534-MainSheet!$C$11-$B$6-$C$6)*I5534/$D$2/60),0)</f>
        <v>1</v>
      </c>
      <c r="M5534">
        <f t="shared" si="786"/>
        <v>1</v>
      </c>
      <c r="N5534" s="2">
        <f t="shared" si="787"/>
        <v>3721.0526315789471</v>
      </c>
      <c r="O5534">
        <f t="shared" si="783"/>
        <v>977.02127659574455</v>
      </c>
      <c r="P5534">
        <f t="shared" si="782"/>
        <v>192000</v>
      </c>
      <c r="Q5534" s="2">
        <f t="shared" si="788"/>
        <v>196698.0739081747</v>
      </c>
      <c r="R5534">
        <f>Q5534/MainSheet!$C$8*(G5534-G5533)+R5533</f>
        <v>9255.8146130895566</v>
      </c>
      <c r="S5534">
        <f t="shared" si="789"/>
        <v>149382.89658271748</v>
      </c>
      <c r="T5534">
        <f t="shared" si="781"/>
        <v>55.319999999997563</v>
      </c>
      <c r="U5534" s="1">
        <f>Q5534/MainSheet!$C$22</f>
        <v>1</v>
      </c>
    </row>
    <row r="5535" spans="7:21">
      <c r="G5535">
        <f t="shared" si="784"/>
        <v>55.329999999997561</v>
      </c>
      <c r="H5535">
        <f t="shared" si="785"/>
        <v>198000</v>
      </c>
      <c r="I5535" s="2">
        <f>MIN(MainSheet!$C$10/MainSheet!$C$9,MainSheet!$K$9*60)</f>
        <v>660</v>
      </c>
      <c r="J5535" s="1">
        <f>IF(G5535&gt;MainSheet!$C$11,IF(J5534&gt;=0.999,1,(G5535-MainSheet!$C$11)*I5535/$B$2/60),0)</f>
        <v>1</v>
      </c>
      <c r="K5535" s="1">
        <f>IF(G5535&gt;MainSheet!$C$11+$B$6,IF(K5534&gt;=0.999,1,(G5535-MainSheet!$C$11-$B$6)*I5535/$C$2/60),0)</f>
        <v>1</v>
      </c>
      <c r="L5535" s="1">
        <f>IF(G5535&gt;MainSheet!$C$11+$B$6+$C$6,IF(L5534&gt;=0.999,1,(G5535-MainSheet!$C$11-$B$6-$C$6)*I5535/$D$2/60),0)</f>
        <v>1</v>
      </c>
      <c r="M5535">
        <f t="shared" si="786"/>
        <v>1</v>
      </c>
      <c r="N5535" s="2">
        <f t="shared" si="787"/>
        <v>3721.0526315789471</v>
      </c>
      <c r="O5535">
        <f t="shared" si="783"/>
        <v>977.02127659574455</v>
      </c>
      <c r="P5535">
        <f t="shared" si="782"/>
        <v>192000</v>
      </c>
      <c r="Q5535" s="2">
        <f t="shared" si="788"/>
        <v>196698.0739081747</v>
      </c>
      <c r="R5535">
        <f>Q5535/MainSheet!$C$8*(G5535-G5534)+R5534</f>
        <v>9257.8458595803913</v>
      </c>
      <c r="S5535">
        <f t="shared" si="789"/>
        <v>149415.6795950355</v>
      </c>
      <c r="T5535">
        <f t="shared" si="781"/>
        <v>55.329999999997561</v>
      </c>
      <c r="U5535" s="1">
        <f>Q5535/MainSheet!$C$22</f>
        <v>1</v>
      </c>
    </row>
    <row r="5536" spans="7:21">
      <c r="G5536">
        <f t="shared" si="784"/>
        <v>55.339999999997559</v>
      </c>
      <c r="H5536">
        <f t="shared" si="785"/>
        <v>198000</v>
      </c>
      <c r="I5536" s="2">
        <f>MIN(MainSheet!$C$10/MainSheet!$C$9,MainSheet!$K$9*60)</f>
        <v>660</v>
      </c>
      <c r="J5536" s="1">
        <f>IF(G5536&gt;MainSheet!$C$11,IF(J5535&gt;=0.999,1,(G5536-MainSheet!$C$11)*I5536/$B$2/60),0)</f>
        <v>1</v>
      </c>
      <c r="K5536" s="1">
        <f>IF(G5536&gt;MainSheet!$C$11+$B$6,IF(K5535&gt;=0.999,1,(G5536-MainSheet!$C$11-$B$6)*I5536/$C$2/60),0)</f>
        <v>1</v>
      </c>
      <c r="L5536" s="1">
        <f>IF(G5536&gt;MainSheet!$C$11+$B$6+$C$6,IF(L5535&gt;=0.999,1,(G5536-MainSheet!$C$11-$B$6-$C$6)*I5536/$D$2/60),0)</f>
        <v>1</v>
      </c>
      <c r="M5536">
        <f t="shared" si="786"/>
        <v>1</v>
      </c>
      <c r="N5536" s="2">
        <f t="shared" si="787"/>
        <v>3721.0526315789471</v>
      </c>
      <c r="O5536">
        <f t="shared" si="783"/>
        <v>977.02127659574455</v>
      </c>
      <c r="P5536">
        <f t="shared" si="782"/>
        <v>192000</v>
      </c>
      <c r="Q5536" s="2">
        <f t="shared" si="788"/>
        <v>196698.0739081747</v>
      </c>
      <c r="R5536">
        <f>Q5536/MainSheet!$C$8*(G5536-G5535)+R5535</f>
        <v>9259.8771060712261</v>
      </c>
      <c r="S5536">
        <f t="shared" si="789"/>
        <v>149448.46260735352</v>
      </c>
      <c r="T5536">
        <f t="shared" si="781"/>
        <v>55.339999999997559</v>
      </c>
      <c r="U5536" s="1">
        <f>Q5536/MainSheet!$C$22</f>
        <v>1</v>
      </c>
    </row>
    <row r="5537" spans="7:21">
      <c r="G5537">
        <f t="shared" si="784"/>
        <v>55.349999999997557</v>
      </c>
      <c r="H5537">
        <f t="shared" si="785"/>
        <v>198000</v>
      </c>
      <c r="I5537" s="2">
        <f>MIN(MainSheet!$C$10/MainSheet!$C$9,MainSheet!$K$9*60)</f>
        <v>660</v>
      </c>
      <c r="J5537" s="1">
        <f>IF(G5537&gt;MainSheet!$C$11,IF(J5536&gt;=0.999,1,(G5537-MainSheet!$C$11)*I5537/$B$2/60),0)</f>
        <v>1</v>
      </c>
      <c r="K5537" s="1">
        <f>IF(G5537&gt;MainSheet!$C$11+$B$6,IF(K5536&gt;=0.999,1,(G5537-MainSheet!$C$11-$B$6)*I5537/$C$2/60),0)</f>
        <v>1</v>
      </c>
      <c r="L5537" s="1">
        <f>IF(G5537&gt;MainSheet!$C$11+$B$6+$C$6,IF(L5536&gt;=0.999,1,(G5537-MainSheet!$C$11-$B$6-$C$6)*I5537/$D$2/60),0)</f>
        <v>1</v>
      </c>
      <c r="M5537">
        <f t="shared" si="786"/>
        <v>1</v>
      </c>
      <c r="N5537" s="2">
        <f t="shared" si="787"/>
        <v>3721.0526315789471</v>
      </c>
      <c r="O5537">
        <f t="shared" si="783"/>
        <v>977.02127659574455</v>
      </c>
      <c r="P5537">
        <f t="shared" si="782"/>
        <v>192000</v>
      </c>
      <c r="Q5537" s="2">
        <f t="shared" si="788"/>
        <v>196698.0739081747</v>
      </c>
      <c r="R5537">
        <f>Q5537/MainSheet!$C$8*(G5537-G5536)+R5536</f>
        <v>9261.9083525620608</v>
      </c>
      <c r="S5537">
        <f t="shared" si="789"/>
        <v>149481.24561967154</v>
      </c>
      <c r="T5537">
        <f t="shared" si="781"/>
        <v>55.349999999997557</v>
      </c>
      <c r="U5537" s="1">
        <f>Q5537/MainSheet!$C$22</f>
        <v>1</v>
      </c>
    </row>
    <row r="5538" spans="7:21">
      <c r="G5538">
        <f t="shared" si="784"/>
        <v>55.359999999997555</v>
      </c>
      <c r="H5538">
        <f t="shared" si="785"/>
        <v>198000</v>
      </c>
      <c r="I5538" s="2">
        <f>MIN(MainSheet!$C$10/MainSheet!$C$9,MainSheet!$K$9*60)</f>
        <v>660</v>
      </c>
      <c r="J5538" s="1">
        <f>IF(G5538&gt;MainSheet!$C$11,IF(J5537&gt;=0.999,1,(G5538-MainSheet!$C$11)*I5538/$B$2/60),0)</f>
        <v>1</v>
      </c>
      <c r="K5538" s="1">
        <f>IF(G5538&gt;MainSheet!$C$11+$B$6,IF(K5537&gt;=0.999,1,(G5538-MainSheet!$C$11-$B$6)*I5538/$C$2/60),0)</f>
        <v>1</v>
      </c>
      <c r="L5538" s="1">
        <f>IF(G5538&gt;MainSheet!$C$11+$B$6+$C$6,IF(L5537&gt;=0.999,1,(G5538-MainSheet!$C$11-$B$6-$C$6)*I5538/$D$2/60),0)</f>
        <v>1</v>
      </c>
      <c r="M5538">
        <f t="shared" si="786"/>
        <v>1</v>
      </c>
      <c r="N5538" s="2">
        <f t="shared" si="787"/>
        <v>3721.0526315789471</v>
      </c>
      <c r="O5538">
        <f t="shared" si="783"/>
        <v>977.02127659574455</v>
      </c>
      <c r="P5538">
        <f t="shared" si="782"/>
        <v>192000</v>
      </c>
      <c r="Q5538" s="2">
        <f t="shared" si="788"/>
        <v>196698.0739081747</v>
      </c>
      <c r="R5538">
        <f>Q5538/MainSheet!$C$8*(G5538-G5537)+R5537</f>
        <v>9263.9395990528956</v>
      </c>
      <c r="S5538">
        <f t="shared" si="789"/>
        <v>149514.02863198955</v>
      </c>
      <c r="T5538">
        <f t="shared" si="781"/>
        <v>55.359999999997555</v>
      </c>
      <c r="U5538" s="1">
        <f>Q5538/MainSheet!$C$22</f>
        <v>1</v>
      </c>
    </row>
    <row r="5539" spans="7:21">
      <c r="G5539">
        <f t="shared" si="784"/>
        <v>55.369999999997553</v>
      </c>
      <c r="H5539">
        <f t="shared" si="785"/>
        <v>198000</v>
      </c>
      <c r="I5539" s="2">
        <f>MIN(MainSheet!$C$10/MainSheet!$C$9,MainSheet!$K$9*60)</f>
        <v>660</v>
      </c>
      <c r="J5539" s="1">
        <f>IF(G5539&gt;MainSheet!$C$11,IF(J5538&gt;=0.999,1,(G5539-MainSheet!$C$11)*I5539/$B$2/60),0)</f>
        <v>1</v>
      </c>
      <c r="K5539" s="1">
        <f>IF(G5539&gt;MainSheet!$C$11+$B$6,IF(K5538&gt;=0.999,1,(G5539-MainSheet!$C$11-$B$6)*I5539/$C$2/60),0)</f>
        <v>1</v>
      </c>
      <c r="L5539" s="1">
        <f>IF(G5539&gt;MainSheet!$C$11+$B$6+$C$6,IF(L5538&gt;=0.999,1,(G5539-MainSheet!$C$11-$B$6-$C$6)*I5539/$D$2/60),0)</f>
        <v>1</v>
      </c>
      <c r="M5539">
        <f t="shared" si="786"/>
        <v>1</v>
      </c>
      <c r="N5539" s="2">
        <f t="shared" si="787"/>
        <v>3721.0526315789471</v>
      </c>
      <c r="O5539">
        <f t="shared" si="783"/>
        <v>977.02127659574455</v>
      </c>
      <c r="P5539">
        <f t="shared" si="782"/>
        <v>192000</v>
      </c>
      <c r="Q5539" s="2">
        <f t="shared" si="788"/>
        <v>196698.0739081747</v>
      </c>
      <c r="R5539">
        <f>Q5539/MainSheet!$C$8*(G5539-G5538)+R5538</f>
        <v>9265.9708455437303</v>
      </c>
      <c r="S5539">
        <f t="shared" si="789"/>
        <v>149546.81164430757</v>
      </c>
      <c r="T5539">
        <f t="shared" si="781"/>
        <v>55.369999999997553</v>
      </c>
      <c r="U5539" s="1">
        <f>Q5539/MainSheet!$C$22</f>
        <v>1</v>
      </c>
    </row>
    <row r="5540" spans="7:21">
      <c r="G5540">
        <f t="shared" si="784"/>
        <v>55.379999999997551</v>
      </c>
      <c r="H5540">
        <f t="shared" si="785"/>
        <v>198000</v>
      </c>
      <c r="I5540" s="2">
        <f>MIN(MainSheet!$C$10/MainSheet!$C$9,MainSheet!$K$9*60)</f>
        <v>660</v>
      </c>
      <c r="J5540" s="1">
        <f>IF(G5540&gt;MainSheet!$C$11,IF(J5539&gt;=0.999,1,(G5540-MainSheet!$C$11)*I5540/$B$2/60),0)</f>
        <v>1</v>
      </c>
      <c r="K5540" s="1">
        <f>IF(G5540&gt;MainSheet!$C$11+$B$6,IF(K5539&gt;=0.999,1,(G5540-MainSheet!$C$11-$B$6)*I5540/$C$2/60),0)</f>
        <v>1</v>
      </c>
      <c r="L5540" s="1">
        <f>IF(G5540&gt;MainSheet!$C$11+$B$6+$C$6,IF(L5539&gt;=0.999,1,(G5540-MainSheet!$C$11-$B$6-$C$6)*I5540/$D$2/60),0)</f>
        <v>1</v>
      </c>
      <c r="M5540">
        <f t="shared" si="786"/>
        <v>1</v>
      </c>
      <c r="N5540" s="2">
        <f t="shared" si="787"/>
        <v>3721.0526315789471</v>
      </c>
      <c r="O5540">
        <f t="shared" si="783"/>
        <v>977.02127659574455</v>
      </c>
      <c r="P5540">
        <f t="shared" si="782"/>
        <v>192000</v>
      </c>
      <c r="Q5540" s="2">
        <f t="shared" si="788"/>
        <v>196698.0739081747</v>
      </c>
      <c r="R5540">
        <f>Q5540/MainSheet!$C$8*(G5540-G5539)+R5539</f>
        <v>9268.0020920345651</v>
      </c>
      <c r="S5540">
        <f t="shared" si="789"/>
        <v>149579.59465662559</v>
      </c>
      <c r="T5540">
        <f t="shared" si="781"/>
        <v>55.379999999997551</v>
      </c>
      <c r="U5540" s="1">
        <f>Q5540/MainSheet!$C$22</f>
        <v>1</v>
      </c>
    </row>
    <row r="5541" spans="7:21">
      <c r="G5541">
        <f t="shared" si="784"/>
        <v>55.389999999997549</v>
      </c>
      <c r="H5541">
        <f t="shared" si="785"/>
        <v>198000</v>
      </c>
      <c r="I5541" s="2">
        <f>MIN(MainSheet!$C$10/MainSheet!$C$9,MainSheet!$K$9*60)</f>
        <v>660</v>
      </c>
      <c r="J5541" s="1">
        <f>IF(G5541&gt;MainSheet!$C$11,IF(J5540&gt;=0.999,1,(G5541-MainSheet!$C$11)*I5541/$B$2/60),0)</f>
        <v>1</v>
      </c>
      <c r="K5541" s="1">
        <f>IF(G5541&gt;MainSheet!$C$11+$B$6,IF(K5540&gt;=0.999,1,(G5541-MainSheet!$C$11-$B$6)*I5541/$C$2/60),0)</f>
        <v>1</v>
      </c>
      <c r="L5541" s="1">
        <f>IF(G5541&gt;MainSheet!$C$11+$B$6+$C$6,IF(L5540&gt;=0.999,1,(G5541-MainSheet!$C$11-$B$6-$C$6)*I5541/$D$2/60),0)</f>
        <v>1</v>
      </c>
      <c r="M5541">
        <f t="shared" si="786"/>
        <v>1</v>
      </c>
      <c r="N5541" s="2">
        <f t="shared" si="787"/>
        <v>3721.0526315789471</v>
      </c>
      <c r="O5541">
        <f t="shared" si="783"/>
        <v>977.02127659574455</v>
      </c>
      <c r="P5541">
        <f t="shared" si="782"/>
        <v>192000</v>
      </c>
      <c r="Q5541" s="2">
        <f t="shared" si="788"/>
        <v>196698.0739081747</v>
      </c>
      <c r="R5541">
        <f>Q5541/MainSheet!$C$8*(G5541-G5540)+R5540</f>
        <v>9270.0333385253998</v>
      </c>
      <c r="S5541">
        <f t="shared" si="789"/>
        <v>149612.37766894361</v>
      </c>
      <c r="T5541">
        <f t="shared" si="781"/>
        <v>55.389999999997549</v>
      </c>
      <c r="U5541" s="1">
        <f>Q5541/MainSheet!$C$22</f>
        <v>1</v>
      </c>
    </row>
    <row r="5542" spans="7:21">
      <c r="G5542">
        <f t="shared" si="784"/>
        <v>55.399999999997547</v>
      </c>
      <c r="H5542">
        <f t="shared" si="785"/>
        <v>198000</v>
      </c>
      <c r="I5542" s="2">
        <f>MIN(MainSheet!$C$10/MainSheet!$C$9,MainSheet!$K$9*60)</f>
        <v>660</v>
      </c>
      <c r="J5542" s="1">
        <f>IF(G5542&gt;MainSheet!$C$11,IF(J5541&gt;=0.999,1,(G5542-MainSheet!$C$11)*I5542/$B$2/60),0)</f>
        <v>1</v>
      </c>
      <c r="K5542" s="1">
        <f>IF(G5542&gt;MainSheet!$C$11+$B$6,IF(K5541&gt;=0.999,1,(G5542-MainSheet!$C$11-$B$6)*I5542/$C$2/60),0)</f>
        <v>1</v>
      </c>
      <c r="L5542" s="1">
        <f>IF(G5542&gt;MainSheet!$C$11+$B$6+$C$6,IF(L5541&gt;=0.999,1,(G5542-MainSheet!$C$11-$B$6-$C$6)*I5542/$D$2/60),0)</f>
        <v>1</v>
      </c>
      <c r="M5542">
        <f t="shared" si="786"/>
        <v>1</v>
      </c>
      <c r="N5542" s="2">
        <f t="shared" si="787"/>
        <v>3721.0526315789471</v>
      </c>
      <c r="O5542">
        <f t="shared" si="783"/>
        <v>977.02127659574455</v>
      </c>
      <c r="P5542">
        <f t="shared" si="782"/>
        <v>192000</v>
      </c>
      <c r="Q5542" s="2">
        <f t="shared" si="788"/>
        <v>196698.0739081747</v>
      </c>
      <c r="R5542">
        <f>Q5542/MainSheet!$C$8*(G5542-G5541)+R5541</f>
        <v>9272.0645850162346</v>
      </c>
      <c r="S5542">
        <f t="shared" si="789"/>
        <v>149645.16068126162</v>
      </c>
      <c r="T5542">
        <f t="shared" si="781"/>
        <v>55.399999999997547</v>
      </c>
      <c r="U5542" s="1">
        <f>Q5542/MainSheet!$C$22</f>
        <v>1</v>
      </c>
    </row>
    <row r="5543" spans="7:21">
      <c r="G5543">
        <f t="shared" si="784"/>
        <v>55.409999999997545</v>
      </c>
      <c r="H5543">
        <f t="shared" si="785"/>
        <v>198000</v>
      </c>
      <c r="I5543" s="2">
        <f>MIN(MainSheet!$C$10/MainSheet!$C$9,MainSheet!$K$9*60)</f>
        <v>660</v>
      </c>
      <c r="J5543" s="1">
        <f>IF(G5543&gt;MainSheet!$C$11,IF(J5542&gt;=0.999,1,(G5543-MainSheet!$C$11)*I5543/$B$2/60),0)</f>
        <v>1</v>
      </c>
      <c r="K5543" s="1">
        <f>IF(G5543&gt;MainSheet!$C$11+$B$6,IF(K5542&gt;=0.999,1,(G5543-MainSheet!$C$11-$B$6)*I5543/$C$2/60),0)</f>
        <v>1</v>
      </c>
      <c r="L5543" s="1">
        <f>IF(G5543&gt;MainSheet!$C$11+$B$6+$C$6,IF(L5542&gt;=0.999,1,(G5543-MainSheet!$C$11-$B$6-$C$6)*I5543/$D$2/60),0)</f>
        <v>1</v>
      </c>
      <c r="M5543">
        <f t="shared" si="786"/>
        <v>1</v>
      </c>
      <c r="N5543" s="2">
        <f t="shared" si="787"/>
        <v>3721.0526315789471</v>
      </c>
      <c r="O5543">
        <f t="shared" si="783"/>
        <v>977.02127659574455</v>
      </c>
      <c r="P5543">
        <f t="shared" si="782"/>
        <v>192000</v>
      </c>
      <c r="Q5543" s="2">
        <f t="shared" si="788"/>
        <v>196698.0739081747</v>
      </c>
      <c r="R5543">
        <f>Q5543/MainSheet!$C$8*(G5543-G5542)+R5542</f>
        <v>9274.0958315070693</v>
      </c>
      <c r="S5543">
        <f t="shared" si="789"/>
        <v>149677.94369357964</v>
      </c>
      <c r="T5543">
        <f t="shared" si="781"/>
        <v>55.409999999997545</v>
      </c>
      <c r="U5543" s="1">
        <f>Q5543/MainSheet!$C$22</f>
        <v>1</v>
      </c>
    </row>
    <row r="5544" spans="7:21">
      <c r="G5544">
        <f t="shared" si="784"/>
        <v>55.419999999997543</v>
      </c>
      <c r="H5544">
        <f t="shared" si="785"/>
        <v>198000</v>
      </c>
      <c r="I5544" s="2">
        <f>MIN(MainSheet!$C$10/MainSheet!$C$9,MainSheet!$K$9*60)</f>
        <v>660</v>
      </c>
      <c r="J5544" s="1">
        <f>IF(G5544&gt;MainSheet!$C$11,IF(J5543&gt;=0.999,1,(G5544-MainSheet!$C$11)*I5544/$B$2/60),0)</f>
        <v>1</v>
      </c>
      <c r="K5544" s="1">
        <f>IF(G5544&gt;MainSheet!$C$11+$B$6,IF(K5543&gt;=0.999,1,(G5544-MainSheet!$C$11-$B$6)*I5544/$C$2/60),0)</f>
        <v>1</v>
      </c>
      <c r="L5544" s="1">
        <f>IF(G5544&gt;MainSheet!$C$11+$B$6+$C$6,IF(L5543&gt;=0.999,1,(G5544-MainSheet!$C$11-$B$6-$C$6)*I5544/$D$2/60),0)</f>
        <v>1</v>
      </c>
      <c r="M5544">
        <f t="shared" si="786"/>
        <v>1</v>
      </c>
      <c r="N5544" s="2">
        <f t="shared" si="787"/>
        <v>3721.0526315789471</v>
      </c>
      <c r="O5544">
        <f t="shared" si="783"/>
        <v>977.02127659574455</v>
      </c>
      <c r="P5544">
        <f t="shared" si="782"/>
        <v>192000</v>
      </c>
      <c r="Q5544" s="2">
        <f t="shared" si="788"/>
        <v>196698.0739081747</v>
      </c>
      <c r="R5544">
        <f>Q5544/MainSheet!$C$8*(G5544-G5543)+R5543</f>
        <v>9276.1270779979041</v>
      </c>
      <c r="S5544">
        <f t="shared" si="789"/>
        <v>149710.72670589766</v>
      </c>
      <c r="T5544">
        <f t="shared" si="781"/>
        <v>55.419999999997543</v>
      </c>
      <c r="U5544" s="1">
        <f>Q5544/MainSheet!$C$22</f>
        <v>1</v>
      </c>
    </row>
    <row r="5545" spans="7:21">
      <c r="G5545">
        <f t="shared" si="784"/>
        <v>55.429999999997541</v>
      </c>
      <c r="H5545">
        <f t="shared" si="785"/>
        <v>198000</v>
      </c>
      <c r="I5545" s="2">
        <f>MIN(MainSheet!$C$10/MainSheet!$C$9,MainSheet!$K$9*60)</f>
        <v>660</v>
      </c>
      <c r="J5545" s="1">
        <f>IF(G5545&gt;MainSheet!$C$11,IF(J5544&gt;=0.999,1,(G5545-MainSheet!$C$11)*I5545/$B$2/60),0)</f>
        <v>1</v>
      </c>
      <c r="K5545" s="1">
        <f>IF(G5545&gt;MainSheet!$C$11+$B$6,IF(K5544&gt;=0.999,1,(G5545-MainSheet!$C$11-$B$6)*I5545/$C$2/60),0)</f>
        <v>1</v>
      </c>
      <c r="L5545" s="1">
        <f>IF(G5545&gt;MainSheet!$C$11+$B$6+$C$6,IF(L5544&gt;=0.999,1,(G5545-MainSheet!$C$11-$B$6-$C$6)*I5545/$D$2/60),0)</f>
        <v>1</v>
      </c>
      <c r="M5545">
        <f t="shared" si="786"/>
        <v>1</v>
      </c>
      <c r="N5545" s="2">
        <f t="shared" si="787"/>
        <v>3721.0526315789471</v>
      </c>
      <c r="O5545">
        <f t="shared" si="783"/>
        <v>977.02127659574455</v>
      </c>
      <c r="P5545">
        <f t="shared" si="782"/>
        <v>192000</v>
      </c>
      <c r="Q5545" s="2">
        <f t="shared" si="788"/>
        <v>196698.0739081747</v>
      </c>
      <c r="R5545">
        <f>Q5545/MainSheet!$C$8*(G5545-G5544)+R5544</f>
        <v>9278.1583244887388</v>
      </c>
      <c r="S5545">
        <f t="shared" si="789"/>
        <v>149743.50971821568</v>
      </c>
      <c r="T5545">
        <f t="shared" si="781"/>
        <v>55.429999999997541</v>
      </c>
      <c r="U5545" s="1">
        <f>Q5545/MainSheet!$C$22</f>
        <v>1</v>
      </c>
    </row>
    <row r="5546" spans="7:21">
      <c r="G5546">
        <f t="shared" si="784"/>
        <v>55.439999999997539</v>
      </c>
      <c r="H5546">
        <f t="shared" si="785"/>
        <v>198000</v>
      </c>
      <c r="I5546" s="2">
        <f>MIN(MainSheet!$C$10/MainSheet!$C$9,MainSheet!$K$9*60)</f>
        <v>660</v>
      </c>
      <c r="J5546" s="1">
        <f>IF(G5546&gt;MainSheet!$C$11,IF(J5545&gt;=0.999,1,(G5546-MainSheet!$C$11)*I5546/$B$2/60),0)</f>
        <v>1</v>
      </c>
      <c r="K5546" s="1">
        <f>IF(G5546&gt;MainSheet!$C$11+$B$6,IF(K5545&gt;=0.999,1,(G5546-MainSheet!$C$11-$B$6)*I5546/$C$2/60),0)</f>
        <v>1</v>
      </c>
      <c r="L5546" s="1">
        <f>IF(G5546&gt;MainSheet!$C$11+$B$6+$C$6,IF(L5545&gt;=0.999,1,(G5546-MainSheet!$C$11-$B$6-$C$6)*I5546/$D$2/60),0)</f>
        <v>1</v>
      </c>
      <c r="M5546">
        <f t="shared" si="786"/>
        <v>1</v>
      </c>
      <c r="N5546" s="2">
        <f t="shared" si="787"/>
        <v>3721.0526315789471</v>
      </c>
      <c r="O5546">
        <f t="shared" si="783"/>
        <v>977.02127659574455</v>
      </c>
      <c r="P5546">
        <f t="shared" si="782"/>
        <v>192000</v>
      </c>
      <c r="Q5546" s="2">
        <f t="shared" si="788"/>
        <v>196698.0739081747</v>
      </c>
      <c r="R5546">
        <f>Q5546/MainSheet!$C$8*(G5546-G5545)+R5545</f>
        <v>9280.1895709795735</v>
      </c>
      <c r="S5546">
        <f t="shared" si="789"/>
        <v>149776.29273053369</v>
      </c>
      <c r="T5546">
        <f t="shared" si="781"/>
        <v>55.439999999997539</v>
      </c>
      <c r="U5546" s="1">
        <f>Q5546/MainSheet!$C$22</f>
        <v>1</v>
      </c>
    </row>
    <row r="5547" spans="7:21">
      <c r="G5547">
        <f t="shared" si="784"/>
        <v>55.449999999997537</v>
      </c>
      <c r="H5547">
        <f t="shared" si="785"/>
        <v>198000</v>
      </c>
      <c r="I5547" s="2">
        <f>MIN(MainSheet!$C$10/MainSheet!$C$9,MainSheet!$K$9*60)</f>
        <v>660</v>
      </c>
      <c r="J5547" s="1">
        <f>IF(G5547&gt;MainSheet!$C$11,IF(J5546&gt;=0.999,1,(G5547-MainSheet!$C$11)*I5547/$B$2/60),0)</f>
        <v>1</v>
      </c>
      <c r="K5547" s="1">
        <f>IF(G5547&gt;MainSheet!$C$11+$B$6,IF(K5546&gt;=0.999,1,(G5547-MainSheet!$C$11-$B$6)*I5547/$C$2/60),0)</f>
        <v>1</v>
      </c>
      <c r="L5547" s="1">
        <f>IF(G5547&gt;MainSheet!$C$11+$B$6+$C$6,IF(L5546&gt;=0.999,1,(G5547-MainSheet!$C$11-$B$6-$C$6)*I5547/$D$2/60),0)</f>
        <v>1</v>
      </c>
      <c r="M5547">
        <f t="shared" si="786"/>
        <v>1</v>
      </c>
      <c r="N5547" s="2">
        <f t="shared" si="787"/>
        <v>3721.0526315789471</v>
      </c>
      <c r="O5547">
        <f t="shared" si="783"/>
        <v>977.02127659574455</v>
      </c>
      <c r="P5547">
        <f t="shared" si="782"/>
        <v>192000</v>
      </c>
      <c r="Q5547" s="2">
        <f t="shared" si="788"/>
        <v>196698.0739081747</v>
      </c>
      <c r="R5547">
        <f>Q5547/MainSheet!$C$8*(G5547-G5546)+R5546</f>
        <v>9282.2208174704083</v>
      </c>
      <c r="S5547">
        <f t="shared" si="789"/>
        <v>149809.07574285171</v>
      </c>
      <c r="T5547">
        <f t="shared" si="781"/>
        <v>55.449999999997537</v>
      </c>
      <c r="U5547" s="1">
        <f>Q5547/MainSheet!$C$22</f>
        <v>1</v>
      </c>
    </row>
    <row r="5548" spans="7:21">
      <c r="G5548">
        <f t="shared" si="784"/>
        <v>55.459999999997535</v>
      </c>
      <c r="H5548">
        <f t="shared" si="785"/>
        <v>198000</v>
      </c>
      <c r="I5548" s="2">
        <f>MIN(MainSheet!$C$10/MainSheet!$C$9,MainSheet!$K$9*60)</f>
        <v>660</v>
      </c>
      <c r="J5548" s="1">
        <f>IF(G5548&gt;MainSheet!$C$11,IF(J5547&gt;=0.999,1,(G5548-MainSheet!$C$11)*I5548/$B$2/60),0)</f>
        <v>1</v>
      </c>
      <c r="K5548" s="1">
        <f>IF(G5548&gt;MainSheet!$C$11+$B$6,IF(K5547&gt;=0.999,1,(G5548-MainSheet!$C$11-$B$6)*I5548/$C$2/60),0)</f>
        <v>1</v>
      </c>
      <c r="L5548" s="1">
        <f>IF(G5548&gt;MainSheet!$C$11+$B$6+$C$6,IF(L5547&gt;=0.999,1,(G5548-MainSheet!$C$11-$B$6-$C$6)*I5548/$D$2/60),0)</f>
        <v>1</v>
      </c>
      <c r="M5548">
        <f t="shared" si="786"/>
        <v>1</v>
      </c>
      <c r="N5548" s="2">
        <f t="shared" si="787"/>
        <v>3721.0526315789471</v>
      </c>
      <c r="O5548">
        <f t="shared" si="783"/>
        <v>977.02127659574455</v>
      </c>
      <c r="P5548">
        <f t="shared" si="782"/>
        <v>192000</v>
      </c>
      <c r="Q5548" s="2">
        <f t="shared" si="788"/>
        <v>196698.0739081747</v>
      </c>
      <c r="R5548">
        <f>Q5548/MainSheet!$C$8*(G5548-G5547)+R5547</f>
        <v>9284.252063961243</v>
      </c>
      <c r="S5548">
        <f t="shared" si="789"/>
        <v>149841.85875516973</v>
      </c>
      <c r="T5548">
        <f t="shared" si="781"/>
        <v>55.459999999997535</v>
      </c>
      <c r="U5548" s="1">
        <f>Q5548/MainSheet!$C$22</f>
        <v>1</v>
      </c>
    </row>
    <row r="5549" spans="7:21">
      <c r="G5549">
        <f t="shared" si="784"/>
        <v>55.469999999997533</v>
      </c>
      <c r="H5549">
        <f t="shared" si="785"/>
        <v>198000</v>
      </c>
      <c r="I5549" s="2">
        <f>MIN(MainSheet!$C$10/MainSheet!$C$9,MainSheet!$K$9*60)</f>
        <v>660</v>
      </c>
      <c r="J5549" s="1">
        <f>IF(G5549&gt;MainSheet!$C$11,IF(J5548&gt;=0.999,1,(G5549-MainSheet!$C$11)*I5549/$B$2/60),0)</f>
        <v>1</v>
      </c>
      <c r="K5549" s="1">
        <f>IF(G5549&gt;MainSheet!$C$11+$B$6,IF(K5548&gt;=0.999,1,(G5549-MainSheet!$C$11-$B$6)*I5549/$C$2/60),0)</f>
        <v>1</v>
      </c>
      <c r="L5549" s="1">
        <f>IF(G5549&gt;MainSheet!$C$11+$B$6+$C$6,IF(L5548&gt;=0.999,1,(G5549-MainSheet!$C$11-$B$6-$C$6)*I5549/$D$2/60),0)</f>
        <v>1</v>
      </c>
      <c r="M5549">
        <f t="shared" si="786"/>
        <v>1</v>
      </c>
      <c r="N5549" s="2">
        <f t="shared" si="787"/>
        <v>3721.0526315789471</v>
      </c>
      <c r="O5549">
        <f t="shared" si="783"/>
        <v>977.02127659574455</v>
      </c>
      <c r="P5549">
        <f t="shared" si="782"/>
        <v>192000</v>
      </c>
      <c r="Q5549" s="2">
        <f t="shared" si="788"/>
        <v>196698.0739081747</v>
      </c>
      <c r="R5549">
        <f>Q5549/MainSheet!$C$8*(G5549-G5548)+R5548</f>
        <v>9286.2833104520778</v>
      </c>
      <c r="S5549">
        <f t="shared" si="789"/>
        <v>149874.64176748774</v>
      </c>
      <c r="T5549">
        <f t="shared" si="781"/>
        <v>55.469999999997533</v>
      </c>
      <c r="U5549" s="1">
        <f>Q5549/MainSheet!$C$22</f>
        <v>1</v>
      </c>
    </row>
    <row r="5550" spans="7:21">
      <c r="G5550">
        <f t="shared" si="784"/>
        <v>55.479999999997531</v>
      </c>
      <c r="H5550">
        <f t="shared" si="785"/>
        <v>198000</v>
      </c>
      <c r="I5550" s="2">
        <f>MIN(MainSheet!$C$10/MainSheet!$C$9,MainSheet!$K$9*60)</f>
        <v>660</v>
      </c>
      <c r="J5550" s="1">
        <f>IF(G5550&gt;MainSheet!$C$11,IF(J5549&gt;=0.999,1,(G5550-MainSheet!$C$11)*I5550/$B$2/60),0)</f>
        <v>1</v>
      </c>
      <c r="K5550" s="1">
        <f>IF(G5550&gt;MainSheet!$C$11+$B$6,IF(K5549&gt;=0.999,1,(G5550-MainSheet!$C$11-$B$6)*I5550/$C$2/60),0)</f>
        <v>1</v>
      </c>
      <c r="L5550" s="1">
        <f>IF(G5550&gt;MainSheet!$C$11+$B$6+$C$6,IF(L5549&gt;=0.999,1,(G5550-MainSheet!$C$11-$B$6-$C$6)*I5550/$D$2/60),0)</f>
        <v>1</v>
      </c>
      <c r="M5550">
        <f t="shared" si="786"/>
        <v>1</v>
      </c>
      <c r="N5550" s="2">
        <f t="shared" si="787"/>
        <v>3721.0526315789471</v>
      </c>
      <c r="O5550">
        <f t="shared" si="783"/>
        <v>977.02127659574455</v>
      </c>
      <c r="P5550">
        <f t="shared" si="782"/>
        <v>192000</v>
      </c>
      <c r="Q5550" s="2">
        <f t="shared" si="788"/>
        <v>196698.0739081747</v>
      </c>
      <c r="R5550">
        <f>Q5550/MainSheet!$C$8*(G5550-G5549)+R5549</f>
        <v>9288.3145569429125</v>
      </c>
      <c r="S5550">
        <f t="shared" si="789"/>
        <v>149907.42477980576</v>
      </c>
      <c r="T5550">
        <f t="shared" si="781"/>
        <v>55.479999999997531</v>
      </c>
      <c r="U5550" s="1">
        <f>Q5550/MainSheet!$C$22</f>
        <v>1</v>
      </c>
    </row>
    <row r="5551" spans="7:21">
      <c r="G5551">
        <f t="shared" si="784"/>
        <v>55.489999999997529</v>
      </c>
      <c r="H5551">
        <f t="shared" si="785"/>
        <v>198000</v>
      </c>
      <c r="I5551" s="2">
        <f>MIN(MainSheet!$C$10/MainSheet!$C$9,MainSheet!$K$9*60)</f>
        <v>660</v>
      </c>
      <c r="J5551" s="1">
        <f>IF(G5551&gt;MainSheet!$C$11,IF(J5550&gt;=0.999,1,(G5551-MainSheet!$C$11)*I5551/$B$2/60),0)</f>
        <v>1</v>
      </c>
      <c r="K5551" s="1">
        <f>IF(G5551&gt;MainSheet!$C$11+$B$6,IF(K5550&gt;=0.999,1,(G5551-MainSheet!$C$11-$B$6)*I5551/$C$2/60),0)</f>
        <v>1</v>
      </c>
      <c r="L5551" s="1">
        <f>IF(G5551&gt;MainSheet!$C$11+$B$6+$C$6,IF(L5550&gt;=0.999,1,(G5551-MainSheet!$C$11-$B$6-$C$6)*I5551/$D$2/60),0)</f>
        <v>1</v>
      </c>
      <c r="M5551">
        <f t="shared" si="786"/>
        <v>1</v>
      </c>
      <c r="N5551" s="2">
        <f t="shared" si="787"/>
        <v>3721.0526315789471</v>
      </c>
      <c r="O5551">
        <f t="shared" si="783"/>
        <v>977.02127659574455</v>
      </c>
      <c r="P5551">
        <f t="shared" si="782"/>
        <v>192000</v>
      </c>
      <c r="Q5551" s="2">
        <f t="shared" si="788"/>
        <v>196698.0739081747</v>
      </c>
      <c r="R5551">
        <f>Q5551/MainSheet!$C$8*(G5551-G5550)+R5550</f>
        <v>9290.3458034337473</v>
      </c>
      <c r="S5551">
        <f t="shared" si="789"/>
        <v>149940.20779212378</v>
      </c>
      <c r="T5551">
        <f t="shared" si="781"/>
        <v>55.489999999997529</v>
      </c>
      <c r="U5551" s="1">
        <f>Q5551/MainSheet!$C$22</f>
        <v>1</v>
      </c>
    </row>
    <row r="5552" spans="7:21">
      <c r="G5552">
        <f t="shared" si="784"/>
        <v>55.499999999997527</v>
      </c>
      <c r="H5552">
        <f t="shared" si="785"/>
        <v>198000</v>
      </c>
      <c r="I5552" s="2">
        <f>MIN(MainSheet!$C$10/MainSheet!$C$9,MainSheet!$K$9*60)</f>
        <v>660</v>
      </c>
      <c r="J5552" s="1">
        <f>IF(G5552&gt;MainSheet!$C$11,IF(J5551&gt;=0.999,1,(G5552-MainSheet!$C$11)*I5552/$B$2/60),0)</f>
        <v>1</v>
      </c>
      <c r="K5552" s="1">
        <f>IF(G5552&gt;MainSheet!$C$11+$B$6,IF(K5551&gt;=0.999,1,(G5552-MainSheet!$C$11-$B$6)*I5552/$C$2/60),0)</f>
        <v>1</v>
      </c>
      <c r="L5552" s="1">
        <f>IF(G5552&gt;MainSheet!$C$11+$B$6+$C$6,IF(L5551&gt;=0.999,1,(G5552-MainSheet!$C$11-$B$6-$C$6)*I5552/$D$2/60),0)</f>
        <v>1</v>
      </c>
      <c r="M5552">
        <f t="shared" si="786"/>
        <v>1</v>
      </c>
      <c r="N5552" s="2">
        <f t="shared" si="787"/>
        <v>3721.0526315789471</v>
      </c>
      <c r="O5552">
        <f t="shared" si="783"/>
        <v>977.02127659574455</v>
      </c>
      <c r="P5552">
        <f t="shared" si="782"/>
        <v>192000</v>
      </c>
      <c r="Q5552" s="2">
        <f t="shared" si="788"/>
        <v>196698.0739081747</v>
      </c>
      <c r="R5552">
        <f>Q5552/MainSheet!$C$8*(G5552-G5551)+R5551</f>
        <v>9292.377049924582</v>
      </c>
      <c r="S5552">
        <f t="shared" si="789"/>
        <v>149972.9908044418</v>
      </c>
      <c r="T5552">
        <f t="shared" si="781"/>
        <v>55.499999999997527</v>
      </c>
      <c r="U5552" s="1">
        <f>Q5552/MainSheet!$C$22</f>
        <v>1</v>
      </c>
    </row>
    <row r="5553" spans="7:21">
      <c r="G5553">
        <f t="shared" si="784"/>
        <v>55.509999999997525</v>
      </c>
      <c r="H5553">
        <f t="shared" si="785"/>
        <v>198000</v>
      </c>
      <c r="I5553" s="2">
        <f>MIN(MainSheet!$C$10/MainSheet!$C$9,MainSheet!$K$9*60)</f>
        <v>660</v>
      </c>
      <c r="J5553" s="1">
        <f>IF(G5553&gt;MainSheet!$C$11,IF(J5552&gt;=0.999,1,(G5553-MainSheet!$C$11)*I5553/$B$2/60),0)</f>
        <v>1</v>
      </c>
      <c r="K5553" s="1">
        <f>IF(G5553&gt;MainSheet!$C$11+$B$6,IF(K5552&gt;=0.999,1,(G5553-MainSheet!$C$11-$B$6)*I5553/$C$2/60),0)</f>
        <v>1</v>
      </c>
      <c r="L5553" s="1">
        <f>IF(G5553&gt;MainSheet!$C$11+$B$6+$C$6,IF(L5552&gt;=0.999,1,(G5553-MainSheet!$C$11-$B$6-$C$6)*I5553/$D$2/60),0)</f>
        <v>1</v>
      </c>
      <c r="M5553">
        <f t="shared" si="786"/>
        <v>1</v>
      </c>
      <c r="N5553" s="2">
        <f t="shared" si="787"/>
        <v>3721.0526315789471</v>
      </c>
      <c r="O5553">
        <f t="shared" si="783"/>
        <v>977.02127659574455</v>
      </c>
      <c r="P5553">
        <f t="shared" si="782"/>
        <v>192000</v>
      </c>
      <c r="Q5553" s="2">
        <f t="shared" si="788"/>
        <v>196698.0739081747</v>
      </c>
      <c r="R5553">
        <f>Q5553/MainSheet!$C$8*(G5553-G5552)+R5552</f>
        <v>9294.4082964154168</v>
      </c>
      <c r="S5553">
        <f t="shared" si="789"/>
        <v>150005.77381675981</v>
      </c>
      <c r="T5553">
        <f t="shared" si="781"/>
        <v>55.509999999997525</v>
      </c>
      <c r="U5553" s="1">
        <f>Q5553/MainSheet!$C$22</f>
        <v>1</v>
      </c>
    </row>
    <row r="5554" spans="7:21">
      <c r="G5554">
        <f t="shared" si="784"/>
        <v>55.519999999997523</v>
      </c>
      <c r="H5554">
        <f t="shared" si="785"/>
        <v>198000</v>
      </c>
      <c r="I5554" s="2">
        <f>MIN(MainSheet!$C$10/MainSheet!$C$9,MainSheet!$K$9*60)</f>
        <v>660</v>
      </c>
      <c r="J5554" s="1">
        <f>IF(G5554&gt;MainSheet!$C$11,IF(J5553&gt;=0.999,1,(G5554-MainSheet!$C$11)*I5554/$B$2/60),0)</f>
        <v>1</v>
      </c>
      <c r="K5554" s="1">
        <f>IF(G5554&gt;MainSheet!$C$11+$B$6,IF(K5553&gt;=0.999,1,(G5554-MainSheet!$C$11-$B$6)*I5554/$C$2/60),0)</f>
        <v>1</v>
      </c>
      <c r="L5554" s="1">
        <f>IF(G5554&gt;MainSheet!$C$11+$B$6+$C$6,IF(L5553&gt;=0.999,1,(G5554-MainSheet!$C$11-$B$6-$C$6)*I5554/$D$2/60),0)</f>
        <v>1</v>
      </c>
      <c r="M5554">
        <f t="shared" si="786"/>
        <v>1</v>
      </c>
      <c r="N5554" s="2">
        <f t="shared" si="787"/>
        <v>3721.0526315789471</v>
      </c>
      <c r="O5554">
        <f t="shared" si="783"/>
        <v>977.02127659574455</v>
      </c>
      <c r="P5554">
        <f t="shared" si="782"/>
        <v>192000</v>
      </c>
      <c r="Q5554" s="2">
        <f t="shared" si="788"/>
        <v>196698.0739081747</v>
      </c>
      <c r="R5554">
        <f>Q5554/MainSheet!$C$8*(G5554-G5553)+R5553</f>
        <v>9296.4395429062515</v>
      </c>
      <c r="S5554">
        <f t="shared" si="789"/>
        <v>150038.55682907783</v>
      </c>
      <c r="T5554">
        <f t="shared" si="781"/>
        <v>55.519999999997523</v>
      </c>
      <c r="U5554" s="1">
        <f>Q5554/MainSheet!$C$22</f>
        <v>1</v>
      </c>
    </row>
    <row r="5555" spans="7:21">
      <c r="G5555">
        <f t="shared" si="784"/>
        <v>55.529999999997521</v>
      </c>
      <c r="H5555">
        <f t="shared" si="785"/>
        <v>198000</v>
      </c>
      <c r="I5555" s="2">
        <f>MIN(MainSheet!$C$10/MainSheet!$C$9,MainSheet!$K$9*60)</f>
        <v>660</v>
      </c>
      <c r="J5555" s="1">
        <f>IF(G5555&gt;MainSheet!$C$11,IF(J5554&gt;=0.999,1,(G5555-MainSheet!$C$11)*I5555/$B$2/60),0)</f>
        <v>1</v>
      </c>
      <c r="K5555" s="1">
        <f>IF(G5555&gt;MainSheet!$C$11+$B$6,IF(K5554&gt;=0.999,1,(G5555-MainSheet!$C$11-$B$6)*I5555/$C$2/60),0)</f>
        <v>1</v>
      </c>
      <c r="L5555" s="1">
        <f>IF(G5555&gt;MainSheet!$C$11+$B$6+$C$6,IF(L5554&gt;=0.999,1,(G5555-MainSheet!$C$11-$B$6-$C$6)*I5555/$D$2/60),0)</f>
        <v>1</v>
      </c>
      <c r="M5555">
        <f t="shared" si="786"/>
        <v>1</v>
      </c>
      <c r="N5555" s="2">
        <f t="shared" si="787"/>
        <v>3721.0526315789471</v>
      </c>
      <c r="O5555">
        <f t="shared" si="783"/>
        <v>977.02127659574455</v>
      </c>
      <c r="P5555">
        <f t="shared" si="782"/>
        <v>192000</v>
      </c>
      <c r="Q5555" s="2">
        <f t="shared" si="788"/>
        <v>196698.0739081747</v>
      </c>
      <c r="R5555">
        <f>Q5555/MainSheet!$C$8*(G5555-G5554)+R5554</f>
        <v>9298.4707893970863</v>
      </c>
      <c r="S5555">
        <f t="shared" si="789"/>
        <v>150071.33984139585</v>
      </c>
      <c r="T5555">
        <f t="shared" si="781"/>
        <v>55.529999999997521</v>
      </c>
      <c r="U5555" s="1">
        <f>Q5555/MainSheet!$C$22</f>
        <v>1</v>
      </c>
    </row>
    <row r="5556" spans="7:21">
      <c r="G5556">
        <f t="shared" si="784"/>
        <v>55.539999999997519</v>
      </c>
      <c r="H5556">
        <f t="shared" si="785"/>
        <v>198000</v>
      </c>
      <c r="I5556" s="2">
        <f>MIN(MainSheet!$C$10/MainSheet!$C$9,MainSheet!$K$9*60)</f>
        <v>660</v>
      </c>
      <c r="J5556" s="1">
        <f>IF(G5556&gt;MainSheet!$C$11,IF(J5555&gt;=0.999,1,(G5556-MainSheet!$C$11)*I5556/$B$2/60),0)</f>
        <v>1</v>
      </c>
      <c r="K5556" s="1">
        <f>IF(G5556&gt;MainSheet!$C$11+$B$6,IF(K5555&gt;=0.999,1,(G5556-MainSheet!$C$11-$B$6)*I5556/$C$2/60),0)</f>
        <v>1</v>
      </c>
      <c r="L5556" s="1">
        <f>IF(G5556&gt;MainSheet!$C$11+$B$6+$C$6,IF(L5555&gt;=0.999,1,(G5556-MainSheet!$C$11-$B$6-$C$6)*I5556/$D$2/60),0)</f>
        <v>1</v>
      </c>
      <c r="M5556">
        <f t="shared" si="786"/>
        <v>1</v>
      </c>
      <c r="N5556" s="2">
        <f t="shared" si="787"/>
        <v>3721.0526315789471</v>
      </c>
      <c r="O5556">
        <f t="shared" si="783"/>
        <v>977.02127659574455</v>
      </c>
      <c r="P5556">
        <f t="shared" si="782"/>
        <v>192000</v>
      </c>
      <c r="Q5556" s="2">
        <f t="shared" si="788"/>
        <v>196698.0739081747</v>
      </c>
      <c r="R5556">
        <f>Q5556/MainSheet!$C$8*(G5556-G5555)+R5555</f>
        <v>9300.502035887921</v>
      </c>
      <c r="S5556">
        <f t="shared" si="789"/>
        <v>150104.12285371387</v>
      </c>
      <c r="T5556">
        <f t="shared" si="781"/>
        <v>55.539999999997519</v>
      </c>
      <c r="U5556" s="1">
        <f>Q5556/MainSheet!$C$22</f>
        <v>1</v>
      </c>
    </row>
    <row r="5557" spans="7:21">
      <c r="G5557">
        <f t="shared" si="784"/>
        <v>55.549999999997517</v>
      </c>
      <c r="H5557">
        <f t="shared" si="785"/>
        <v>198000</v>
      </c>
      <c r="I5557" s="2">
        <f>MIN(MainSheet!$C$10/MainSheet!$C$9,MainSheet!$K$9*60)</f>
        <v>660</v>
      </c>
      <c r="J5557" s="1">
        <f>IF(G5557&gt;MainSheet!$C$11,IF(J5556&gt;=0.999,1,(G5557-MainSheet!$C$11)*I5557/$B$2/60),0)</f>
        <v>1</v>
      </c>
      <c r="K5557" s="1">
        <f>IF(G5557&gt;MainSheet!$C$11+$B$6,IF(K5556&gt;=0.999,1,(G5557-MainSheet!$C$11-$B$6)*I5557/$C$2/60),0)</f>
        <v>1</v>
      </c>
      <c r="L5557" s="1">
        <f>IF(G5557&gt;MainSheet!$C$11+$B$6+$C$6,IF(L5556&gt;=0.999,1,(G5557-MainSheet!$C$11-$B$6-$C$6)*I5557/$D$2/60),0)</f>
        <v>1</v>
      </c>
      <c r="M5557">
        <f t="shared" si="786"/>
        <v>1</v>
      </c>
      <c r="N5557" s="2">
        <f t="shared" si="787"/>
        <v>3721.0526315789471</v>
      </c>
      <c r="O5557">
        <f t="shared" si="783"/>
        <v>977.02127659574455</v>
      </c>
      <c r="P5557">
        <f t="shared" si="782"/>
        <v>192000</v>
      </c>
      <c r="Q5557" s="2">
        <f t="shared" si="788"/>
        <v>196698.0739081747</v>
      </c>
      <c r="R5557">
        <f>Q5557/MainSheet!$C$8*(G5557-G5556)+R5556</f>
        <v>9302.5332823787558</v>
      </c>
      <c r="S5557">
        <f t="shared" si="789"/>
        <v>150136.90586603188</v>
      </c>
      <c r="T5557">
        <f t="shared" si="781"/>
        <v>55.549999999997517</v>
      </c>
      <c r="U5557" s="1">
        <f>Q5557/MainSheet!$C$22</f>
        <v>1</v>
      </c>
    </row>
    <row r="5558" spans="7:21">
      <c r="G5558">
        <f t="shared" si="784"/>
        <v>55.559999999997515</v>
      </c>
      <c r="H5558">
        <f t="shared" si="785"/>
        <v>198000</v>
      </c>
      <c r="I5558" s="2">
        <f>MIN(MainSheet!$C$10/MainSheet!$C$9,MainSheet!$K$9*60)</f>
        <v>660</v>
      </c>
      <c r="J5558" s="1">
        <f>IF(G5558&gt;MainSheet!$C$11,IF(J5557&gt;=0.999,1,(G5558-MainSheet!$C$11)*I5558/$B$2/60),0)</f>
        <v>1</v>
      </c>
      <c r="K5558" s="1">
        <f>IF(G5558&gt;MainSheet!$C$11+$B$6,IF(K5557&gt;=0.999,1,(G5558-MainSheet!$C$11-$B$6)*I5558/$C$2/60),0)</f>
        <v>1</v>
      </c>
      <c r="L5558" s="1">
        <f>IF(G5558&gt;MainSheet!$C$11+$B$6+$C$6,IF(L5557&gt;=0.999,1,(G5558-MainSheet!$C$11-$B$6-$C$6)*I5558/$D$2/60),0)</f>
        <v>1</v>
      </c>
      <c r="M5558">
        <f t="shared" si="786"/>
        <v>1</v>
      </c>
      <c r="N5558" s="2">
        <f t="shared" si="787"/>
        <v>3721.0526315789471</v>
      </c>
      <c r="O5558">
        <f t="shared" si="783"/>
        <v>977.02127659574455</v>
      </c>
      <c r="P5558">
        <f t="shared" si="782"/>
        <v>192000</v>
      </c>
      <c r="Q5558" s="2">
        <f t="shared" si="788"/>
        <v>196698.0739081747</v>
      </c>
      <c r="R5558">
        <f>Q5558/MainSheet!$C$8*(G5558-G5557)+R5557</f>
        <v>9304.5645288695905</v>
      </c>
      <c r="S5558">
        <f t="shared" si="789"/>
        <v>150169.6888783499</v>
      </c>
      <c r="T5558">
        <f t="shared" si="781"/>
        <v>55.559999999997515</v>
      </c>
      <c r="U5558" s="1">
        <f>Q5558/MainSheet!$C$22</f>
        <v>1</v>
      </c>
    </row>
    <row r="5559" spans="7:21">
      <c r="G5559">
        <f t="shared" si="784"/>
        <v>55.569999999997513</v>
      </c>
      <c r="H5559">
        <f t="shared" si="785"/>
        <v>198000</v>
      </c>
      <c r="I5559" s="2">
        <f>MIN(MainSheet!$C$10/MainSheet!$C$9,MainSheet!$K$9*60)</f>
        <v>660</v>
      </c>
      <c r="J5559" s="1">
        <f>IF(G5559&gt;MainSheet!$C$11,IF(J5558&gt;=0.999,1,(G5559-MainSheet!$C$11)*I5559/$B$2/60),0)</f>
        <v>1</v>
      </c>
      <c r="K5559" s="1">
        <f>IF(G5559&gt;MainSheet!$C$11+$B$6,IF(K5558&gt;=0.999,1,(G5559-MainSheet!$C$11-$B$6)*I5559/$C$2/60),0)</f>
        <v>1</v>
      </c>
      <c r="L5559" s="1">
        <f>IF(G5559&gt;MainSheet!$C$11+$B$6+$C$6,IF(L5558&gt;=0.999,1,(G5559-MainSheet!$C$11-$B$6-$C$6)*I5559/$D$2/60),0)</f>
        <v>1</v>
      </c>
      <c r="M5559">
        <f t="shared" si="786"/>
        <v>1</v>
      </c>
      <c r="N5559" s="2">
        <f t="shared" si="787"/>
        <v>3721.0526315789471</v>
      </c>
      <c r="O5559">
        <f t="shared" si="783"/>
        <v>977.02127659574455</v>
      </c>
      <c r="P5559">
        <f t="shared" si="782"/>
        <v>192000</v>
      </c>
      <c r="Q5559" s="2">
        <f t="shared" si="788"/>
        <v>196698.0739081747</v>
      </c>
      <c r="R5559">
        <f>Q5559/MainSheet!$C$8*(G5559-G5558)+R5558</f>
        <v>9306.5957753604253</v>
      </c>
      <c r="S5559">
        <f t="shared" si="789"/>
        <v>150202.47189066792</v>
      </c>
      <c r="T5559">
        <f t="shared" si="781"/>
        <v>55.569999999997513</v>
      </c>
      <c r="U5559" s="1">
        <f>Q5559/MainSheet!$C$22</f>
        <v>1</v>
      </c>
    </row>
    <row r="5560" spans="7:21">
      <c r="G5560">
        <f t="shared" si="784"/>
        <v>55.579999999997511</v>
      </c>
      <c r="H5560">
        <f t="shared" si="785"/>
        <v>198000</v>
      </c>
      <c r="I5560" s="2">
        <f>MIN(MainSheet!$C$10/MainSheet!$C$9,MainSheet!$K$9*60)</f>
        <v>660</v>
      </c>
      <c r="J5560" s="1">
        <f>IF(G5560&gt;MainSheet!$C$11,IF(J5559&gt;=0.999,1,(G5560-MainSheet!$C$11)*I5560/$B$2/60),0)</f>
        <v>1</v>
      </c>
      <c r="K5560" s="1">
        <f>IF(G5560&gt;MainSheet!$C$11+$B$6,IF(K5559&gt;=0.999,1,(G5560-MainSheet!$C$11-$B$6)*I5560/$C$2/60),0)</f>
        <v>1</v>
      </c>
      <c r="L5560" s="1">
        <f>IF(G5560&gt;MainSheet!$C$11+$B$6+$C$6,IF(L5559&gt;=0.999,1,(G5560-MainSheet!$C$11-$B$6-$C$6)*I5560/$D$2/60),0)</f>
        <v>1</v>
      </c>
      <c r="M5560">
        <f t="shared" si="786"/>
        <v>1</v>
      </c>
      <c r="N5560" s="2">
        <f t="shared" si="787"/>
        <v>3721.0526315789471</v>
      </c>
      <c r="O5560">
        <f t="shared" si="783"/>
        <v>977.02127659574455</v>
      </c>
      <c r="P5560">
        <f t="shared" si="782"/>
        <v>192000</v>
      </c>
      <c r="Q5560" s="2">
        <f t="shared" si="788"/>
        <v>196698.0739081747</v>
      </c>
      <c r="R5560">
        <f>Q5560/MainSheet!$C$8*(G5560-G5559)+R5559</f>
        <v>9308.62702185126</v>
      </c>
      <c r="S5560">
        <f t="shared" si="789"/>
        <v>150235.25490298594</v>
      </c>
      <c r="T5560">
        <f t="shared" si="781"/>
        <v>55.579999999997511</v>
      </c>
      <c r="U5560" s="1">
        <f>Q5560/MainSheet!$C$22</f>
        <v>1</v>
      </c>
    </row>
    <row r="5561" spans="7:21">
      <c r="G5561">
        <f t="shared" si="784"/>
        <v>55.589999999997509</v>
      </c>
      <c r="H5561">
        <f t="shared" si="785"/>
        <v>198000</v>
      </c>
      <c r="I5561" s="2">
        <f>MIN(MainSheet!$C$10/MainSheet!$C$9,MainSheet!$K$9*60)</f>
        <v>660</v>
      </c>
      <c r="J5561" s="1">
        <f>IF(G5561&gt;MainSheet!$C$11,IF(J5560&gt;=0.999,1,(G5561-MainSheet!$C$11)*I5561/$B$2/60),0)</f>
        <v>1</v>
      </c>
      <c r="K5561" s="1">
        <f>IF(G5561&gt;MainSheet!$C$11+$B$6,IF(K5560&gt;=0.999,1,(G5561-MainSheet!$C$11-$B$6)*I5561/$C$2/60),0)</f>
        <v>1</v>
      </c>
      <c r="L5561" s="1">
        <f>IF(G5561&gt;MainSheet!$C$11+$B$6+$C$6,IF(L5560&gt;=0.999,1,(G5561-MainSheet!$C$11-$B$6-$C$6)*I5561/$D$2/60),0)</f>
        <v>1</v>
      </c>
      <c r="M5561">
        <f t="shared" si="786"/>
        <v>1</v>
      </c>
      <c r="N5561" s="2">
        <f t="shared" si="787"/>
        <v>3721.0526315789471</v>
      </c>
      <c r="O5561">
        <f t="shared" si="783"/>
        <v>977.02127659574455</v>
      </c>
      <c r="P5561">
        <f t="shared" si="782"/>
        <v>192000</v>
      </c>
      <c r="Q5561" s="2">
        <f t="shared" si="788"/>
        <v>196698.0739081747</v>
      </c>
      <c r="R5561">
        <f>Q5561/MainSheet!$C$8*(G5561-G5560)+R5560</f>
        <v>9310.6582683420947</v>
      </c>
      <c r="S5561">
        <f t="shared" si="789"/>
        <v>150268.03791530395</v>
      </c>
      <c r="T5561">
        <f t="shared" si="781"/>
        <v>55.589999999997509</v>
      </c>
      <c r="U5561" s="1">
        <f>Q5561/MainSheet!$C$22</f>
        <v>1</v>
      </c>
    </row>
    <row r="5562" spans="7:21">
      <c r="G5562">
        <f t="shared" si="784"/>
        <v>55.599999999997507</v>
      </c>
      <c r="H5562">
        <f t="shared" si="785"/>
        <v>198000</v>
      </c>
      <c r="I5562" s="2">
        <f>MIN(MainSheet!$C$10/MainSheet!$C$9,MainSheet!$K$9*60)</f>
        <v>660</v>
      </c>
      <c r="J5562" s="1">
        <f>IF(G5562&gt;MainSheet!$C$11,IF(J5561&gt;=0.999,1,(G5562-MainSheet!$C$11)*I5562/$B$2/60),0)</f>
        <v>1</v>
      </c>
      <c r="K5562" s="1">
        <f>IF(G5562&gt;MainSheet!$C$11+$B$6,IF(K5561&gt;=0.999,1,(G5562-MainSheet!$C$11-$B$6)*I5562/$C$2/60),0)</f>
        <v>1</v>
      </c>
      <c r="L5562" s="1">
        <f>IF(G5562&gt;MainSheet!$C$11+$B$6+$C$6,IF(L5561&gt;=0.999,1,(G5562-MainSheet!$C$11-$B$6-$C$6)*I5562/$D$2/60),0)</f>
        <v>1</v>
      </c>
      <c r="M5562">
        <f t="shared" si="786"/>
        <v>1</v>
      </c>
      <c r="N5562" s="2">
        <f t="shared" si="787"/>
        <v>3721.0526315789471</v>
      </c>
      <c r="O5562">
        <f t="shared" si="783"/>
        <v>977.02127659574455</v>
      </c>
      <c r="P5562">
        <f t="shared" si="782"/>
        <v>192000</v>
      </c>
      <c r="Q5562" s="2">
        <f t="shared" si="788"/>
        <v>196698.0739081747</v>
      </c>
      <c r="R5562">
        <f>Q5562/MainSheet!$C$8*(G5562-G5561)+R5561</f>
        <v>9312.6895148329295</v>
      </c>
      <c r="S5562">
        <f t="shared" si="789"/>
        <v>150300.82092762197</v>
      </c>
      <c r="T5562">
        <f t="shared" si="781"/>
        <v>55.599999999997507</v>
      </c>
      <c r="U5562" s="1">
        <f>Q5562/MainSheet!$C$22</f>
        <v>1</v>
      </c>
    </row>
    <row r="5563" spans="7:21">
      <c r="G5563">
        <f t="shared" si="784"/>
        <v>55.609999999997505</v>
      </c>
      <c r="H5563">
        <f t="shared" si="785"/>
        <v>198000</v>
      </c>
      <c r="I5563" s="2">
        <f>MIN(MainSheet!$C$10/MainSheet!$C$9,MainSheet!$K$9*60)</f>
        <v>660</v>
      </c>
      <c r="J5563" s="1">
        <f>IF(G5563&gt;MainSheet!$C$11,IF(J5562&gt;=0.999,1,(G5563-MainSheet!$C$11)*I5563/$B$2/60),0)</f>
        <v>1</v>
      </c>
      <c r="K5563" s="1">
        <f>IF(G5563&gt;MainSheet!$C$11+$B$6,IF(K5562&gt;=0.999,1,(G5563-MainSheet!$C$11-$B$6)*I5563/$C$2/60),0)</f>
        <v>1</v>
      </c>
      <c r="L5563" s="1">
        <f>IF(G5563&gt;MainSheet!$C$11+$B$6+$C$6,IF(L5562&gt;=0.999,1,(G5563-MainSheet!$C$11-$B$6-$C$6)*I5563/$D$2/60),0)</f>
        <v>1</v>
      </c>
      <c r="M5563">
        <f t="shared" si="786"/>
        <v>1</v>
      </c>
      <c r="N5563" s="2">
        <f t="shared" si="787"/>
        <v>3721.0526315789471</v>
      </c>
      <c r="O5563">
        <f t="shared" si="783"/>
        <v>977.02127659574455</v>
      </c>
      <c r="P5563">
        <f t="shared" si="782"/>
        <v>192000</v>
      </c>
      <c r="Q5563" s="2">
        <f t="shared" si="788"/>
        <v>196698.0739081747</v>
      </c>
      <c r="R5563">
        <f>Q5563/MainSheet!$C$8*(G5563-G5562)+R5562</f>
        <v>9314.7207613237642</v>
      </c>
      <c r="S5563">
        <f t="shared" si="789"/>
        <v>150333.60393993999</v>
      </c>
      <c r="T5563">
        <f t="shared" si="781"/>
        <v>55.609999999997505</v>
      </c>
      <c r="U5563" s="1">
        <f>Q5563/MainSheet!$C$22</f>
        <v>1</v>
      </c>
    </row>
    <row r="5564" spans="7:21">
      <c r="G5564">
        <f t="shared" si="784"/>
        <v>55.619999999997503</v>
      </c>
      <c r="H5564">
        <f t="shared" si="785"/>
        <v>198000</v>
      </c>
      <c r="I5564" s="2">
        <f>MIN(MainSheet!$C$10/MainSheet!$C$9,MainSheet!$K$9*60)</f>
        <v>660</v>
      </c>
      <c r="J5564" s="1">
        <f>IF(G5564&gt;MainSheet!$C$11,IF(J5563&gt;=0.999,1,(G5564-MainSheet!$C$11)*I5564/$B$2/60),0)</f>
        <v>1</v>
      </c>
      <c r="K5564" s="1">
        <f>IF(G5564&gt;MainSheet!$C$11+$B$6,IF(K5563&gt;=0.999,1,(G5564-MainSheet!$C$11-$B$6)*I5564/$C$2/60),0)</f>
        <v>1</v>
      </c>
      <c r="L5564" s="1">
        <f>IF(G5564&gt;MainSheet!$C$11+$B$6+$C$6,IF(L5563&gt;=0.999,1,(G5564-MainSheet!$C$11-$B$6-$C$6)*I5564/$D$2/60),0)</f>
        <v>1</v>
      </c>
      <c r="M5564">
        <f t="shared" si="786"/>
        <v>1</v>
      </c>
      <c r="N5564" s="2">
        <f t="shared" si="787"/>
        <v>3721.0526315789471</v>
      </c>
      <c r="O5564">
        <f t="shared" si="783"/>
        <v>977.02127659574455</v>
      </c>
      <c r="P5564">
        <f t="shared" si="782"/>
        <v>192000</v>
      </c>
      <c r="Q5564" s="2">
        <f t="shared" si="788"/>
        <v>196698.0739081747</v>
      </c>
      <c r="R5564">
        <f>Q5564/MainSheet!$C$8*(G5564-G5563)+R5563</f>
        <v>9316.752007814599</v>
      </c>
      <c r="S5564">
        <f t="shared" si="789"/>
        <v>150366.38695225801</v>
      </c>
      <c r="T5564">
        <f t="shared" si="781"/>
        <v>55.619999999997503</v>
      </c>
      <c r="U5564" s="1">
        <f>Q5564/MainSheet!$C$22</f>
        <v>1</v>
      </c>
    </row>
    <row r="5565" spans="7:21">
      <c r="G5565">
        <f t="shared" si="784"/>
        <v>55.629999999997501</v>
      </c>
      <c r="H5565">
        <f t="shared" si="785"/>
        <v>198000</v>
      </c>
      <c r="I5565" s="2">
        <f>MIN(MainSheet!$C$10/MainSheet!$C$9,MainSheet!$K$9*60)</f>
        <v>660</v>
      </c>
      <c r="J5565" s="1">
        <f>IF(G5565&gt;MainSheet!$C$11,IF(J5564&gt;=0.999,1,(G5565-MainSheet!$C$11)*I5565/$B$2/60),0)</f>
        <v>1</v>
      </c>
      <c r="K5565" s="1">
        <f>IF(G5565&gt;MainSheet!$C$11+$B$6,IF(K5564&gt;=0.999,1,(G5565-MainSheet!$C$11-$B$6)*I5565/$C$2/60),0)</f>
        <v>1</v>
      </c>
      <c r="L5565" s="1">
        <f>IF(G5565&gt;MainSheet!$C$11+$B$6+$C$6,IF(L5564&gt;=0.999,1,(G5565-MainSheet!$C$11-$B$6-$C$6)*I5565/$D$2/60),0)</f>
        <v>1</v>
      </c>
      <c r="M5565">
        <f t="shared" si="786"/>
        <v>1</v>
      </c>
      <c r="N5565" s="2">
        <f t="shared" si="787"/>
        <v>3721.0526315789471</v>
      </c>
      <c r="O5565">
        <f t="shared" si="783"/>
        <v>977.02127659574455</v>
      </c>
      <c r="P5565">
        <f t="shared" si="782"/>
        <v>192000</v>
      </c>
      <c r="Q5565" s="2">
        <f t="shared" si="788"/>
        <v>196698.0739081747</v>
      </c>
      <c r="R5565">
        <f>Q5565/MainSheet!$C$8*(G5565-G5564)+R5564</f>
        <v>9318.7832543054337</v>
      </c>
      <c r="S5565">
        <f t="shared" si="789"/>
        <v>150399.16996457602</v>
      </c>
      <c r="T5565">
        <f t="shared" si="781"/>
        <v>55.629999999997501</v>
      </c>
      <c r="U5565" s="1">
        <f>Q5565/MainSheet!$C$22</f>
        <v>1</v>
      </c>
    </row>
    <row r="5566" spans="7:21">
      <c r="G5566">
        <f t="shared" si="784"/>
        <v>55.639999999997499</v>
      </c>
      <c r="H5566">
        <f t="shared" si="785"/>
        <v>198000</v>
      </c>
      <c r="I5566" s="2">
        <f>MIN(MainSheet!$C$10/MainSheet!$C$9,MainSheet!$K$9*60)</f>
        <v>660</v>
      </c>
      <c r="J5566" s="1">
        <f>IF(G5566&gt;MainSheet!$C$11,IF(J5565&gt;=0.999,1,(G5566-MainSheet!$C$11)*I5566/$B$2/60),0)</f>
        <v>1</v>
      </c>
      <c r="K5566" s="1">
        <f>IF(G5566&gt;MainSheet!$C$11+$B$6,IF(K5565&gt;=0.999,1,(G5566-MainSheet!$C$11-$B$6)*I5566/$C$2/60),0)</f>
        <v>1</v>
      </c>
      <c r="L5566" s="1">
        <f>IF(G5566&gt;MainSheet!$C$11+$B$6+$C$6,IF(L5565&gt;=0.999,1,(G5566-MainSheet!$C$11-$B$6-$C$6)*I5566/$D$2/60),0)</f>
        <v>1</v>
      </c>
      <c r="M5566">
        <f t="shared" si="786"/>
        <v>1</v>
      </c>
      <c r="N5566" s="2">
        <f t="shared" si="787"/>
        <v>3721.0526315789471</v>
      </c>
      <c r="O5566">
        <f t="shared" si="783"/>
        <v>977.02127659574455</v>
      </c>
      <c r="P5566">
        <f t="shared" si="782"/>
        <v>192000</v>
      </c>
      <c r="Q5566" s="2">
        <f t="shared" si="788"/>
        <v>196698.0739081747</v>
      </c>
      <c r="R5566">
        <f>Q5566/MainSheet!$C$8*(G5566-G5565)+R5565</f>
        <v>9320.8145007962685</v>
      </c>
      <c r="S5566">
        <f t="shared" si="789"/>
        <v>150431.95297689404</v>
      </c>
      <c r="T5566">
        <f t="shared" si="781"/>
        <v>55.639999999997499</v>
      </c>
      <c r="U5566" s="1">
        <f>Q5566/MainSheet!$C$22</f>
        <v>1</v>
      </c>
    </row>
    <row r="5567" spans="7:21">
      <c r="G5567">
        <f t="shared" si="784"/>
        <v>55.649999999997497</v>
      </c>
      <c r="H5567">
        <f t="shared" si="785"/>
        <v>198000</v>
      </c>
      <c r="I5567" s="2">
        <f>MIN(MainSheet!$C$10/MainSheet!$C$9,MainSheet!$K$9*60)</f>
        <v>660</v>
      </c>
      <c r="J5567" s="1">
        <f>IF(G5567&gt;MainSheet!$C$11,IF(J5566&gt;=0.999,1,(G5567-MainSheet!$C$11)*I5567/$B$2/60),0)</f>
        <v>1</v>
      </c>
      <c r="K5567" s="1">
        <f>IF(G5567&gt;MainSheet!$C$11+$B$6,IF(K5566&gt;=0.999,1,(G5567-MainSheet!$C$11-$B$6)*I5567/$C$2/60),0)</f>
        <v>1</v>
      </c>
      <c r="L5567" s="1">
        <f>IF(G5567&gt;MainSheet!$C$11+$B$6+$C$6,IF(L5566&gt;=0.999,1,(G5567-MainSheet!$C$11-$B$6-$C$6)*I5567/$D$2/60),0)</f>
        <v>1</v>
      </c>
      <c r="M5567">
        <f t="shared" si="786"/>
        <v>1</v>
      </c>
      <c r="N5567" s="2">
        <f t="shared" si="787"/>
        <v>3721.0526315789471</v>
      </c>
      <c r="O5567">
        <f t="shared" si="783"/>
        <v>977.02127659574455</v>
      </c>
      <c r="P5567">
        <f t="shared" si="782"/>
        <v>192000</v>
      </c>
      <c r="Q5567" s="2">
        <f t="shared" si="788"/>
        <v>196698.0739081747</v>
      </c>
      <c r="R5567">
        <f>Q5567/MainSheet!$C$8*(G5567-G5566)+R5566</f>
        <v>9322.8457472871032</v>
      </c>
      <c r="S5567">
        <f t="shared" si="789"/>
        <v>150464.73598921206</v>
      </c>
      <c r="T5567">
        <f t="shared" si="781"/>
        <v>55.649999999997497</v>
      </c>
      <c r="U5567" s="1">
        <f>Q5567/MainSheet!$C$22</f>
        <v>1</v>
      </c>
    </row>
    <row r="5568" spans="7:21">
      <c r="G5568">
        <f t="shared" si="784"/>
        <v>55.659999999997495</v>
      </c>
      <c r="H5568">
        <f t="shared" si="785"/>
        <v>198000</v>
      </c>
      <c r="I5568" s="2">
        <f>MIN(MainSheet!$C$10/MainSheet!$C$9,MainSheet!$K$9*60)</f>
        <v>660</v>
      </c>
      <c r="J5568" s="1">
        <f>IF(G5568&gt;MainSheet!$C$11,IF(J5567&gt;=0.999,1,(G5568-MainSheet!$C$11)*I5568/$B$2/60),0)</f>
        <v>1</v>
      </c>
      <c r="K5568" s="1">
        <f>IF(G5568&gt;MainSheet!$C$11+$B$6,IF(K5567&gt;=0.999,1,(G5568-MainSheet!$C$11-$B$6)*I5568/$C$2/60),0)</f>
        <v>1</v>
      </c>
      <c r="L5568" s="1">
        <f>IF(G5568&gt;MainSheet!$C$11+$B$6+$C$6,IF(L5567&gt;=0.999,1,(G5568-MainSheet!$C$11-$B$6-$C$6)*I5568/$D$2/60),0)</f>
        <v>1</v>
      </c>
      <c r="M5568">
        <f t="shared" si="786"/>
        <v>1</v>
      </c>
      <c r="N5568" s="2">
        <f t="shared" si="787"/>
        <v>3721.0526315789471</v>
      </c>
      <c r="O5568">
        <f t="shared" si="783"/>
        <v>977.02127659574455</v>
      </c>
      <c r="P5568">
        <f t="shared" si="782"/>
        <v>192000</v>
      </c>
      <c r="Q5568" s="2">
        <f t="shared" si="788"/>
        <v>196698.0739081747</v>
      </c>
      <c r="R5568">
        <f>Q5568/MainSheet!$C$8*(G5568-G5567)+R5567</f>
        <v>9324.876993777938</v>
      </c>
      <c r="S5568">
        <f t="shared" si="789"/>
        <v>150497.51900153008</v>
      </c>
      <c r="T5568">
        <f t="shared" si="781"/>
        <v>55.659999999997495</v>
      </c>
      <c r="U5568" s="1">
        <f>Q5568/MainSheet!$C$22</f>
        <v>1</v>
      </c>
    </row>
    <row r="5569" spans="7:21">
      <c r="G5569">
        <f t="shared" si="784"/>
        <v>55.669999999997493</v>
      </c>
      <c r="H5569">
        <f t="shared" si="785"/>
        <v>198000</v>
      </c>
      <c r="I5569" s="2">
        <f>MIN(MainSheet!$C$10/MainSheet!$C$9,MainSheet!$K$9*60)</f>
        <v>660</v>
      </c>
      <c r="J5569" s="1">
        <f>IF(G5569&gt;MainSheet!$C$11,IF(J5568&gt;=0.999,1,(G5569-MainSheet!$C$11)*I5569/$B$2/60),0)</f>
        <v>1</v>
      </c>
      <c r="K5569" s="1">
        <f>IF(G5569&gt;MainSheet!$C$11+$B$6,IF(K5568&gt;=0.999,1,(G5569-MainSheet!$C$11-$B$6)*I5569/$C$2/60),0)</f>
        <v>1</v>
      </c>
      <c r="L5569" s="1">
        <f>IF(G5569&gt;MainSheet!$C$11+$B$6+$C$6,IF(L5568&gt;=0.999,1,(G5569-MainSheet!$C$11-$B$6-$C$6)*I5569/$D$2/60),0)</f>
        <v>1</v>
      </c>
      <c r="M5569">
        <f t="shared" si="786"/>
        <v>1</v>
      </c>
      <c r="N5569" s="2">
        <f t="shared" si="787"/>
        <v>3721.0526315789471</v>
      </c>
      <c r="O5569">
        <f t="shared" si="783"/>
        <v>977.02127659574455</v>
      </c>
      <c r="P5569">
        <f t="shared" si="782"/>
        <v>192000</v>
      </c>
      <c r="Q5569" s="2">
        <f t="shared" si="788"/>
        <v>196698.0739081747</v>
      </c>
      <c r="R5569">
        <f>Q5569/MainSheet!$C$8*(G5569-G5568)+R5568</f>
        <v>9326.9082402687727</v>
      </c>
      <c r="S5569">
        <f t="shared" si="789"/>
        <v>150530.30201384809</v>
      </c>
      <c r="T5569">
        <f t="shared" si="781"/>
        <v>55.669999999997493</v>
      </c>
      <c r="U5569" s="1">
        <f>Q5569/MainSheet!$C$22</f>
        <v>1</v>
      </c>
    </row>
    <row r="5570" spans="7:21">
      <c r="G5570">
        <f t="shared" si="784"/>
        <v>55.679999999997491</v>
      </c>
      <c r="H5570">
        <f t="shared" si="785"/>
        <v>198000</v>
      </c>
      <c r="I5570" s="2">
        <f>MIN(MainSheet!$C$10/MainSheet!$C$9,MainSheet!$K$9*60)</f>
        <v>660</v>
      </c>
      <c r="J5570" s="1">
        <f>IF(G5570&gt;MainSheet!$C$11,IF(J5569&gt;=0.999,1,(G5570-MainSheet!$C$11)*I5570/$B$2/60),0)</f>
        <v>1</v>
      </c>
      <c r="K5570" s="1">
        <f>IF(G5570&gt;MainSheet!$C$11+$B$6,IF(K5569&gt;=0.999,1,(G5570-MainSheet!$C$11-$B$6)*I5570/$C$2/60),0)</f>
        <v>1</v>
      </c>
      <c r="L5570" s="1">
        <f>IF(G5570&gt;MainSheet!$C$11+$B$6+$C$6,IF(L5569&gt;=0.999,1,(G5570-MainSheet!$C$11-$B$6-$C$6)*I5570/$D$2/60),0)</f>
        <v>1</v>
      </c>
      <c r="M5570">
        <f t="shared" si="786"/>
        <v>1</v>
      </c>
      <c r="N5570" s="2">
        <f t="shared" si="787"/>
        <v>3721.0526315789471</v>
      </c>
      <c r="O5570">
        <f t="shared" si="783"/>
        <v>977.02127659574455</v>
      </c>
      <c r="P5570">
        <f t="shared" si="782"/>
        <v>192000</v>
      </c>
      <c r="Q5570" s="2">
        <f t="shared" si="788"/>
        <v>196698.0739081747</v>
      </c>
      <c r="R5570">
        <f>Q5570/MainSheet!$C$8*(G5570-G5569)+R5569</f>
        <v>9328.9394867596075</v>
      </c>
      <c r="S5570">
        <f t="shared" si="789"/>
        <v>150563.08502616611</v>
      </c>
      <c r="T5570">
        <f t="shared" si="781"/>
        <v>55.679999999997491</v>
      </c>
      <c r="U5570" s="1">
        <f>Q5570/MainSheet!$C$22</f>
        <v>1</v>
      </c>
    </row>
    <row r="5571" spans="7:21">
      <c r="G5571">
        <f t="shared" si="784"/>
        <v>55.68999999999749</v>
      </c>
      <c r="H5571">
        <f t="shared" si="785"/>
        <v>198000</v>
      </c>
      <c r="I5571" s="2">
        <f>MIN(MainSheet!$C$10/MainSheet!$C$9,MainSheet!$K$9*60)</f>
        <v>660</v>
      </c>
      <c r="J5571" s="1">
        <f>IF(G5571&gt;MainSheet!$C$11,IF(J5570&gt;=0.999,1,(G5571-MainSheet!$C$11)*I5571/$B$2/60),0)</f>
        <v>1</v>
      </c>
      <c r="K5571" s="1">
        <f>IF(G5571&gt;MainSheet!$C$11+$B$6,IF(K5570&gt;=0.999,1,(G5571-MainSheet!$C$11-$B$6)*I5571/$C$2/60),0)</f>
        <v>1</v>
      </c>
      <c r="L5571" s="1">
        <f>IF(G5571&gt;MainSheet!$C$11+$B$6+$C$6,IF(L5570&gt;=0.999,1,(G5571-MainSheet!$C$11-$B$6-$C$6)*I5571/$D$2/60),0)</f>
        <v>1</v>
      </c>
      <c r="M5571">
        <f t="shared" si="786"/>
        <v>1</v>
      </c>
      <c r="N5571" s="2">
        <f t="shared" si="787"/>
        <v>3721.0526315789471</v>
      </c>
      <c r="O5571">
        <f t="shared" si="783"/>
        <v>977.02127659574455</v>
      </c>
      <c r="P5571">
        <f t="shared" si="782"/>
        <v>192000</v>
      </c>
      <c r="Q5571" s="2">
        <f t="shared" si="788"/>
        <v>196698.0739081747</v>
      </c>
      <c r="R5571">
        <f>Q5571/MainSheet!$C$8*(G5571-G5570)+R5570</f>
        <v>9330.9707332504422</v>
      </c>
      <c r="S5571">
        <f t="shared" si="789"/>
        <v>150595.86803848413</v>
      </c>
      <c r="T5571">
        <f t="shared" ref="T5571:T5634" si="790">G5571</f>
        <v>55.68999999999749</v>
      </c>
      <c r="U5571" s="1">
        <f>Q5571/MainSheet!$C$22</f>
        <v>1</v>
      </c>
    </row>
    <row r="5572" spans="7:21">
      <c r="G5572">
        <f t="shared" si="784"/>
        <v>55.699999999997488</v>
      </c>
      <c r="H5572">
        <f t="shared" si="785"/>
        <v>198000</v>
      </c>
      <c r="I5572" s="2">
        <f>MIN(MainSheet!$C$10/MainSheet!$C$9,MainSheet!$K$9*60)</f>
        <v>660</v>
      </c>
      <c r="J5572" s="1">
        <f>IF(G5572&gt;MainSheet!$C$11,IF(J5571&gt;=0.999,1,(G5572-MainSheet!$C$11)*I5572/$B$2/60),0)</f>
        <v>1</v>
      </c>
      <c r="K5572" s="1">
        <f>IF(G5572&gt;MainSheet!$C$11+$B$6,IF(K5571&gt;=0.999,1,(G5572-MainSheet!$C$11-$B$6)*I5572/$C$2/60),0)</f>
        <v>1</v>
      </c>
      <c r="L5572" s="1">
        <f>IF(G5572&gt;MainSheet!$C$11+$B$6+$C$6,IF(L5571&gt;=0.999,1,(G5572-MainSheet!$C$11-$B$6-$C$6)*I5572/$D$2/60),0)</f>
        <v>1</v>
      </c>
      <c r="M5572">
        <f t="shared" si="786"/>
        <v>1</v>
      </c>
      <c r="N5572" s="2">
        <f t="shared" si="787"/>
        <v>3721.0526315789471</v>
      </c>
      <c r="O5572">
        <f t="shared" si="783"/>
        <v>977.02127659574455</v>
      </c>
      <c r="P5572">
        <f t="shared" ref="P5572:P5635" si="791">IF(IF(N5572+O5572&gt;H5572,H5572-O5572-N5572,IF(L5572&gt;0,((1-L5572)*D$3+D$4*(L5572)),0))+O5572+N5572&gt;H5572,H5572-N5572-O5572,IF(N5572+O5572&gt;H5572,H5572-O5572-N5572,IF(L5572&gt;0,((1-L5572)*D$3+D$4*(L5572)),0)))</f>
        <v>192000</v>
      </c>
      <c r="Q5572" s="2">
        <f t="shared" si="788"/>
        <v>196698.0739081747</v>
      </c>
      <c r="R5572">
        <f>Q5572/MainSheet!$C$8*(G5572-G5571)+R5571</f>
        <v>9333.001979741277</v>
      </c>
      <c r="S5572">
        <f t="shared" si="789"/>
        <v>150628.65105080215</v>
      </c>
      <c r="T5572">
        <f t="shared" si="790"/>
        <v>55.699999999997488</v>
      </c>
      <c r="U5572" s="1">
        <f>Q5572/MainSheet!$C$22</f>
        <v>1</v>
      </c>
    </row>
    <row r="5573" spans="7:21">
      <c r="G5573">
        <f t="shared" si="784"/>
        <v>55.709999999997486</v>
      </c>
      <c r="H5573">
        <f t="shared" si="785"/>
        <v>198000</v>
      </c>
      <c r="I5573" s="2">
        <f>MIN(MainSheet!$C$10/MainSheet!$C$9,MainSheet!$K$9*60)</f>
        <v>660</v>
      </c>
      <c r="J5573" s="1">
        <f>IF(G5573&gt;MainSheet!$C$11,IF(J5572&gt;=0.999,1,(G5573-MainSheet!$C$11)*I5573/$B$2/60),0)</f>
        <v>1</v>
      </c>
      <c r="K5573" s="1">
        <f>IF(G5573&gt;MainSheet!$C$11+$B$6,IF(K5572&gt;=0.999,1,(G5573-MainSheet!$C$11-$B$6)*I5573/$C$2/60),0)</f>
        <v>1</v>
      </c>
      <c r="L5573" s="1">
        <f>IF(G5573&gt;MainSheet!$C$11+$B$6+$C$6,IF(L5572&gt;=0.999,1,(G5573-MainSheet!$C$11-$B$6-$C$6)*I5573/$D$2/60),0)</f>
        <v>1</v>
      </c>
      <c r="M5573">
        <f t="shared" si="786"/>
        <v>1</v>
      </c>
      <c r="N5573" s="2">
        <f t="shared" si="787"/>
        <v>3721.0526315789471</v>
      </c>
      <c r="O5573">
        <f t="shared" ref="O5573:O5636" si="792">IF(K5573&gt;=0.01,((1-K5573)*C$3+C$4*(K5573)),0)</f>
        <v>977.02127659574455</v>
      </c>
      <c r="P5573">
        <f t="shared" si="791"/>
        <v>192000</v>
      </c>
      <c r="Q5573" s="2">
        <f t="shared" si="788"/>
        <v>196698.0739081747</v>
      </c>
      <c r="R5573">
        <f>Q5573/MainSheet!$C$8*(G5573-G5572)+R5572</f>
        <v>9335.0332262321117</v>
      </c>
      <c r="S5573">
        <f t="shared" si="789"/>
        <v>150661.43406312016</v>
      </c>
      <c r="T5573">
        <f t="shared" si="790"/>
        <v>55.709999999997486</v>
      </c>
      <c r="U5573" s="1">
        <f>Q5573/MainSheet!$C$22</f>
        <v>1</v>
      </c>
    </row>
    <row r="5574" spans="7:21">
      <c r="G5574">
        <f t="shared" si="784"/>
        <v>55.719999999997484</v>
      </c>
      <c r="H5574">
        <f t="shared" si="785"/>
        <v>198000</v>
      </c>
      <c r="I5574" s="2">
        <f>MIN(MainSheet!$C$10/MainSheet!$C$9,MainSheet!$K$9*60)</f>
        <v>660</v>
      </c>
      <c r="J5574" s="1">
        <f>IF(G5574&gt;MainSheet!$C$11,IF(J5573&gt;=0.999,1,(G5574-MainSheet!$C$11)*I5574/$B$2/60),0)</f>
        <v>1</v>
      </c>
      <c r="K5574" s="1">
        <f>IF(G5574&gt;MainSheet!$C$11+$B$6,IF(K5573&gt;=0.999,1,(G5574-MainSheet!$C$11-$B$6)*I5574/$C$2/60),0)</f>
        <v>1</v>
      </c>
      <c r="L5574" s="1">
        <f>IF(G5574&gt;MainSheet!$C$11+$B$6+$C$6,IF(L5573&gt;=0.999,1,(G5574-MainSheet!$C$11-$B$6-$C$6)*I5574/$D$2/60),0)</f>
        <v>1</v>
      </c>
      <c r="M5574">
        <f t="shared" si="786"/>
        <v>1</v>
      </c>
      <c r="N5574" s="2">
        <f t="shared" si="787"/>
        <v>3721.0526315789471</v>
      </c>
      <c r="O5574">
        <f t="shared" si="792"/>
        <v>977.02127659574455</v>
      </c>
      <c r="P5574">
        <f t="shared" si="791"/>
        <v>192000</v>
      </c>
      <c r="Q5574" s="2">
        <f t="shared" si="788"/>
        <v>196698.0739081747</v>
      </c>
      <c r="R5574">
        <f>Q5574/MainSheet!$C$8*(G5574-G5573)+R5573</f>
        <v>9337.0644727229464</v>
      </c>
      <c r="S5574">
        <f t="shared" si="789"/>
        <v>150694.21707543818</v>
      </c>
      <c r="T5574">
        <f t="shared" si="790"/>
        <v>55.719999999997484</v>
      </c>
      <c r="U5574" s="1">
        <f>Q5574/MainSheet!$C$22</f>
        <v>1</v>
      </c>
    </row>
    <row r="5575" spans="7:21">
      <c r="G5575">
        <f t="shared" si="784"/>
        <v>55.729999999997482</v>
      </c>
      <c r="H5575">
        <f t="shared" si="785"/>
        <v>198000</v>
      </c>
      <c r="I5575" s="2">
        <f>MIN(MainSheet!$C$10/MainSheet!$C$9,MainSheet!$K$9*60)</f>
        <v>660</v>
      </c>
      <c r="J5575" s="1">
        <f>IF(G5575&gt;MainSheet!$C$11,IF(J5574&gt;=0.999,1,(G5575-MainSheet!$C$11)*I5575/$B$2/60),0)</f>
        <v>1</v>
      </c>
      <c r="K5575" s="1">
        <f>IF(G5575&gt;MainSheet!$C$11+$B$6,IF(K5574&gt;=0.999,1,(G5575-MainSheet!$C$11-$B$6)*I5575/$C$2/60),0)</f>
        <v>1</v>
      </c>
      <c r="L5575" s="1">
        <f>IF(G5575&gt;MainSheet!$C$11+$B$6+$C$6,IF(L5574&gt;=0.999,1,(G5575-MainSheet!$C$11-$B$6-$C$6)*I5575/$D$2/60),0)</f>
        <v>1</v>
      </c>
      <c r="M5575">
        <f t="shared" si="786"/>
        <v>1</v>
      </c>
      <c r="N5575" s="2">
        <f t="shared" si="787"/>
        <v>3721.0526315789471</v>
      </c>
      <c r="O5575">
        <f t="shared" si="792"/>
        <v>977.02127659574455</v>
      </c>
      <c r="P5575">
        <f t="shared" si="791"/>
        <v>192000</v>
      </c>
      <c r="Q5575" s="2">
        <f t="shared" si="788"/>
        <v>196698.0739081747</v>
      </c>
      <c r="R5575">
        <f>Q5575/MainSheet!$C$8*(G5575-G5574)+R5574</f>
        <v>9339.0957192137812</v>
      </c>
      <c r="S5575">
        <f t="shared" si="789"/>
        <v>150727.0000877562</v>
      </c>
      <c r="T5575">
        <f t="shared" si="790"/>
        <v>55.729999999997482</v>
      </c>
      <c r="U5575" s="1">
        <f>Q5575/MainSheet!$C$22</f>
        <v>1</v>
      </c>
    </row>
    <row r="5576" spans="7:21">
      <c r="G5576">
        <f t="shared" si="784"/>
        <v>55.73999999999748</v>
      </c>
      <c r="H5576">
        <f t="shared" si="785"/>
        <v>198000</v>
      </c>
      <c r="I5576" s="2">
        <f>MIN(MainSheet!$C$10/MainSheet!$C$9,MainSheet!$K$9*60)</f>
        <v>660</v>
      </c>
      <c r="J5576" s="1">
        <f>IF(G5576&gt;MainSheet!$C$11,IF(J5575&gt;=0.999,1,(G5576-MainSheet!$C$11)*I5576/$B$2/60),0)</f>
        <v>1</v>
      </c>
      <c r="K5576" s="1">
        <f>IF(G5576&gt;MainSheet!$C$11+$B$6,IF(K5575&gt;=0.999,1,(G5576-MainSheet!$C$11-$B$6)*I5576/$C$2/60),0)</f>
        <v>1</v>
      </c>
      <c r="L5576" s="1">
        <f>IF(G5576&gt;MainSheet!$C$11+$B$6+$C$6,IF(L5575&gt;=0.999,1,(G5576-MainSheet!$C$11-$B$6-$C$6)*I5576/$D$2/60),0)</f>
        <v>1</v>
      </c>
      <c r="M5576">
        <f t="shared" si="786"/>
        <v>1</v>
      </c>
      <c r="N5576" s="2">
        <f t="shared" si="787"/>
        <v>3721.0526315789471</v>
      </c>
      <c r="O5576">
        <f t="shared" si="792"/>
        <v>977.02127659574455</v>
      </c>
      <c r="P5576">
        <f t="shared" si="791"/>
        <v>192000</v>
      </c>
      <c r="Q5576" s="2">
        <f t="shared" si="788"/>
        <v>196698.0739081747</v>
      </c>
      <c r="R5576">
        <f>Q5576/MainSheet!$C$8*(G5576-G5575)+R5575</f>
        <v>9341.1269657046159</v>
      </c>
      <c r="S5576">
        <f t="shared" si="789"/>
        <v>150759.78310007422</v>
      </c>
      <c r="T5576">
        <f t="shared" si="790"/>
        <v>55.73999999999748</v>
      </c>
      <c r="U5576" s="1">
        <f>Q5576/MainSheet!$C$22</f>
        <v>1</v>
      </c>
    </row>
    <row r="5577" spans="7:21">
      <c r="G5577">
        <f t="shared" ref="G5577:G5640" si="793">G5576+$F$2</f>
        <v>55.749999999997478</v>
      </c>
      <c r="H5577">
        <f t="shared" ref="H5577:H5640" si="794">H5576</f>
        <v>198000</v>
      </c>
      <c r="I5577" s="2">
        <f>MIN(MainSheet!$C$10/MainSheet!$C$9,MainSheet!$K$9*60)</f>
        <v>660</v>
      </c>
      <c r="J5577" s="1">
        <f>IF(G5577&gt;MainSheet!$C$11,IF(J5576&gt;=0.999,1,(G5577-MainSheet!$C$11)*I5577/$B$2/60),0)</f>
        <v>1</v>
      </c>
      <c r="K5577" s="1">
        <f>IF(G5577&gt;MainSheet!$C$11+$B$6,IF(K5576&gt;=0.999,1,(G5577-MainSheet!$C$11-$B$6)*I5577/$C$2/60),0)</f>
        <v>1</v>
      </c>
      <c r="L5577" s="1">
        <f>IF(G5577&gt;MainSheet!$C$11+$B$6+$C$6,IF(L5576&gt;=0.999,1,(G5577-MainSheet!$C$11-$B$6-$C$6)*I5577/$D$2/60),0)</f>
        <v>1</v>
      </c>
      <c r="M5577">
        <f t="shared" ref="M5577:M5640" si="795">(J5577*$B$2+K5577*$C$2+L5577*$D$2)/SUM($B$2:$D$2)</f>
        <v>1</v>
      </c>
      <c r="N5577" s="2">
        <f t="shared" ref="N5577:N5640" si="796">IF(J5577&gt;=0.01,((1-J5577)*B$3+B$4*(J5577)),0)</f>
        <v>3721.0526315789471</v>
      </c>
      <c r="O5577">
        <f t="shared" si="792"/>
        <v>977.02127659574455</v>
      </c>
      <c r="P5577">
        <f t="shared" si="791"/>
        <v>192000</v>
      </c>
      <c r="Q5577" s="2">
        <f t="shared" ref="Q5577:Q5640" si="797">SUM(N5577:P5577)</f>
        <v>196698.0739081747</v>
      </c>
      <c r="R5577">
        <f>Q5577/MainSheet!$C$8*(G5577-G5576)+R5576</f>
        <v>9343.1582121954507</v>
      </c>
      <c r="S5577">
        <f t="shared" ref="S5577:S5640" si="798">Q5577*$F$2/60+S5576</f>
        <v>150792.56611239223</v>
      </c>
      <c r="T5577">
        <f t="shared" si="790"/>
        <v>55.749999999997478</v>
      </c>
      <c r="U5577" s="1">
        <f>Q5577/MainSheet!$C$22</f>
        <v>1</v>
      </c>
    </row>
    <row r="5578" spans="7:21">
      <c r="G5578">
        <f t="shared" si="793"/>
        <v>55.759999999997476</v>
      </c>
      <c r="H5578">
        <f t="shared" si="794"/>
        <v>198000</v>
      </c>
      <c r="I5578" s="2">
        <f>MIN(MainSheet!$C$10/MainSheet!$C$9,MainSheet!$K$9*60)</f>
        <v>660</v>
      </c>
      <c r="J5578" s="1">
        <f>IF(G5578&gt;MainSheet!$C$11,IF(J5577&gt;=0.999,1,(G5578-MainSheet!$C$11)*I5578/$B$2/60),0)</f>
        <v>1</v>
      </c>
      <c r="K5578" s="1">
        <f>IF(G5578&gt;MainSheet!$C$11+$B$6,IF(K5577&gt;=0.999,1,(G5578-MainSheet!$C$11-$B$6)*I5578/$C$2/60),0)</f>
        <v>1</v>
      </c>
      <c r="L5578" s="1">
        <f>IF(G5578&gt;MainSheet!$C$11+$B$6+$C$6,IF(L5577&gt;=0.999,1,(G5578-MainSheet!$C$11-$B$6-$C$6)*I5578/$D$2/60),0)</f>
        <v>1</v>
      </c>
      <c r="M5578">
        <f t="shared" si="795"/>
        <v>1</v>
      </c>
      <c r="N5578" s="2">
        <f t="shared" si="796"/>
        <v>3721.0526315789471</v>
      </c>
      <c r="O5578">
        <f t="shared" si="792"/>
        <v>977.02127659574455</v>
      </c>
      <c r="P5578">
        <f t="shared" si="791"/>
        <v>192000</v>
      </c>
      <c r="Q5578" s="2">
        <f t="shared" si="797"/>
        <v>196698.0739081747</v>
      </c>
      <c r="R5578">
        <f>Q5578/MainSheet!$C$8*(G5578-G5577)+R5577</f>
        <v>9345.1894586862854</v>
      </c>
      <c r="S5578">
        <f t="shared" si="798"/>
        <v>150825.34912471025</v>
      </c>
      <c r="T5578">
        <f t="shared" si="790"/>
        <v>55.759999999997476</v>
      </c>
      <c r="U5578" s="1">
        <f>Q5578/MainSheet!$C$22</f>
        <v>1</v>
      </c>
    </row>
    <row r="5579" spans="7:21">
      <c r="G5579">
        <f t="shared" si="793"/>
        <v>55.769999999997474</v>
      </c>
      <c r="H5579">
        <f t="shared" si="794"/>
        <v>198000</v>
      </c>
      <c r="I5579" s="2">
        <f>MIN(MainSheet!$C$10/MainSheet!$C$9,MainSheet!$K$9*60)</f>
        <v>660</v>
      </c>
      <c r="J5579" s="1">
        <f>IF(G5579&gt;MainSheet!$C$11,IF(J5578&gt;=0.999,1,(G5579-MainSheet!$C$11)*I5579/$B$2/60),0)</f>
        <v>1</v>
      </c>
      <c r="K5579" s="1">
        <f>IF(G5579&gt;MainSheet!$C$11+$B$6,IF(K5578&gt;=0.999,1,(G5579-MainSheet!$C$11-$B$6)*I5579/$C$2/60),0)</f>
        <v>1</v>
      </c>
      <c r="L5579" s="1">
        <f>IF(G5579&gt;MainSheet!$C$11+$B$6+$C$6,IF(L5578&gt;=0.999,1,(G5579-MainSheet!$C$11-$B$6-$C$6)*I5579/$D$2/60),0)</f>
        <v>1</v>
      </c>
      <c r="M5579">
        <f t="shared" si="795"/>
        <v>1</v>
      </c>
      <c r="N5579" s="2">
        <f t="shared" si="796"/>
        <v>3721.0526315789471</v>
      </c>
      <c r="O5579">
        <f t="shared" si="792"/>
        <v>977.02127659574455</v>
      </c>
      <c r="P5579">
        <f t="shared" si="791"/>
        <v>192000</v>
      </c>
      <c r="Q5579" s="2">
        <f t="shared" si="797"/>
        <v>196698.0739081747</v>
      </c>
      <c r="R5579">
        <f>Q5579/MainSheet!$C$8*(G5579-G5578)+R5578</f>
        <v>9347.2207051771202</v>
      </c>
      <c r="S5579">
        <f t="shared" si="798"/>
        <v>150858.13213702827</v>
      </c>
      <c r="T5579">
        <f t="shared" si="790"/>
        <v>55.769999999997474</v>
      </c>
      <c r="U5579" s="1">
        <f>Q5579/MainSheet!$C$22</f>
        <v>1</v>
      </c>
    </row>
    <row r="5580" spans="7:21">
      <c r="G5580">
        <f t="shared" si="793"/>
        <v>55.779999999997472</v>
      </c>
      <c r="H5580">
        <f t="shared" si="794"/>
        <v>198000</v>
      </c>
      <c r="I5580" s="2">
        <f>MIN(MainSheet!$C$10/MainSheet!$C$9,MainSheet!$K$9*60)</f>
        <v>660</v>
      </c>
      <c r="J5580" s="1">
        <f>IF(G5580&gt;MainSheet!$C$11,IF(J5579&gt;=0.999,1,(G5580-MainSheet!$C$11)*I5580/$B$2/60),0)</f>
        <v>1</v>
      </c>
      <c r="K5580" s="1">
        <f>IF(G5580&gt;MainSheet!$C$11+$B$6,IF(K5579&gt;=0.999,1,(G5580-MainSheet!$C$11-$B$6)*I5580/$C$2/60),0)</f>
        <v>1</v>
      </c>
      <c r="L5580" s="1">
        <f>IF(G5580&gt;MainSheet!$C$11+$B$6+$C$6,IF(L5579&gt;=0.999,1,(G5580-MainSheet!$C$11-$B$6-$C$6)*I5580/$D$2/60),0)</f>
        <v>1</v>
      </c>
      <c r="M5580">
        <f t="shared" si="795"/>
        <v>1</v>
      </c>
      <c r="N5580" s="2">
        <f t="shared" si="796"/>
        <v>3721.0526315789471</v>
      </c>
      <c r="O5580">
        <f t="shared" si="792"/>
        <v>977.02127659574455</v>
      </c>
      <c r="P5580">
        <f t="shared" si="791"/>
        <v>192000</v>
      </c>
      <c r="Q5580" s="2">
        <f t="shared" si="797"/>
        <v>196698.0739081747</v>
      </c>
      <c r="R5580">
        <f>Q5580/MainSheet!$C$8*(G5580-G5579)+R5579</f>
        <v>9349.2519516679549</v>
      </c>
      <c r="S5580">
        <f t="shared" si="798"/>
        <v>150890.91514934629</v>
      </c>
      <c r="T5580">
        <f t="shared" si="790"/>
        <v>55.779999999997472</v>
      </c>
      <c r="U5580" s="1">
        <f>Q5580/MainSheet!$C$22</f>
        <v>1</v>
      </c>
    </row>
    <row r="5581" spans="7:21">
      <c r="G5581">
        <f t="shared" si="793"/>
        <v>55.78999999999747</v>
      </c>
      <c r="H5581">
        <f t="shared" si="794"/>
        <v>198000</v>
      </c>
      <c r="I5581" s="2">
        <f>MIN(MainSheet!$C$10/MainSheet!$C$9,MainSheet!$K$9*60)</f>
        <v>660</v>
      </c>
      <c r="J5581" s="1">
        <f>IF(G5581&gt;MainSheet!$C$11,IF(J5580&gt;=0.999,1,(G5581-MainSheet!$C$11)*I5581/$B$2/60),0)</f>
        <v>1</v>
      </c>
      <c r="K5581" s="1">
        <f>IF(G5581&gt;MainSheet!$C$11+$B$6,IF(K5580&gt;=0.999,1,(G5581-MainSheet!$C$11-$B$6)*I5581/$C$2/60),0)</f>
        <v>1</v>
      </c>
      <c r="L5581" s="1">
        <f>IF(G5581&gt;MainSheet!$C$11+$B$6+$C$6,IF(L5580&gt;=0.999,1,(G5581-MainSheet!$C$11-$B$6-$C$6)*I5581/$D$2/60),0)</f>
        <v>1</v>
      </c>
      <c r="M5581">
        <f t="shared" si="795"/>
        <v>1</v>
      </c>
      <c r="N5581" s="2">
        <f t="shared" si="796"/>
        <v>3721.0526315789471</v>
      </c>
      <c r="O5581">
        <f t="shared" si="792"/>
        <v>977.02127659574455</v>
      </c>
      <c r="P5581">
        <f t="shared" si="791"/>
        <v>192000</v>
      </c>
      <c r="Q5581" s="2">
        <f t="shared" si="797"/>
        <v>196698.0739081747</v>
      </c>
      <c r="R5581">
        <f>Q5581/MainSheet!$C$8*(G5581-G5580)+R5580</f>
        <v>9351.2831981587897</v>
      </c>
      <c r="S5581">
        <f t="shared" si="798"/>
        <v>150923.6981616643</v>
      </c>
      <c r="T5581">
        <f t="shared" si="790"/>
        <v>55.78999999999747</v>
      </c>
      <c r="U5581" s="1">
        <f>Q5581/MainSheet!$C$22</f>
        <v>1</v>
      </c>
    </row>
    <row r="5582" spans="7:21">
      <c r="G5582">
        <f t="shared" si="793"/>
        <v>55.799999999997468</v>
      </c>
      <c r="H5582">
        <f t="shared" si="794"/>
        <v>198000</v>
      </c>
      <c r="I5582" s="2">
        <f>MIN(MainSheet!$C$10/MainSheet!$C$9,MainSheet!$K$9*60)</f>
        <v>660</v>
      </c>
      <c r="J5582" s="1">
        <f>IF(G5582&gt;MainSheet!$C$11,IF(J5581&gt;=0.999,1,(G5582-MainSheet!$C$11)*I5582/$B$2/60),0)</f>
        <v>1</v>
      </c>
      <c r="K5582" s="1">
        <f>IF(G5582&gt;MainSheet!$C$11+$B$6,IF(K5581&gt;=0.999,1,(G5582-MainSheet!$C$11-$B$6)*I5582/$C$2/60),0)</f>
        <v>1</v>
      </c>
      <c r="L5582" s="1">
        <f>IF(G5582&gt;MainSheet!$C$11+$B$6+$C$6,IF(L5581&gt;=0.999,1,(G5582-MainSheet!$C$11-$B$6-$C$6)*I5582/$D$2/60),0)</f>
        <v>1</v>
      </c>
      <c r="M5582">
        <f t="shared" si="795"/>
        <v>1</v>
      </c>
      <c r="N5582" s="2">
        <f t="shared" si="796"/>
        <v>3721.0526315789471</v>
      </c>
      <c r="O5582">
        <f t="shared" si="792"/>
        <v>977.02127659574455</v>
      </c>
      <c r="P5582">
        <f t="shared" si="791"/>
        <v>192000</v>
      </c>
      <c r="Q5582" s="2">
        <f t="shared" si="797"/>
        <v>196698.0739081747</v>
      </c>
      <c r="R5582">
        <f>Q5582/MainSheet!$C$8*(G5582-G5581)+R5581</f>
        <v>9353.3144446496244</v>
      </c>
      <c r="S5582">
        <f t="shared" si="798"/>
        <v>150956.48117398232</v>
      </c>
      <c r="T5582">
        <f t="shared" si="790"/>
        <v>55.799999999997468</v>
      </c>
      <c r="U5582" s="1">
        <f>Q5582/MainSheet!$C$22</f>
        <v>1</v>
      </c>
    </row>
    <row r="5583" spans="7:21">
      <c r="G5583">
        <f t="shared" si="793"/>
        <v>55.809999999997466</v>
      </c>
      <c r="H5583">
        <f t="shared" si="794"/>
        <v>198000</v>
      </c>
      <c r="I5583" s="2">
        <f>MIN(MainSheet!$C$10/MainSheet!$C$9,MainSheet!$K$9*60)</f>
        <v>660</v>
      </c>
      <c r="J5583" s="1">
        <f>IF(G5583&gt;MainSheet!$C$11,IF(J5582&gt;=0.999,1,(G5583-MainSheet!$C$11)*I5583/$B$2/60),0)</f>
        <v>1</v>
      </c>
      <c r="K5583" s="1">
        <f>IF(G5583&gt;MainSheet!$C$11+$B$6,IF(K5582&gt;=0.999,1,(G5583-MainSheet!$C$11-$B$6)*I5583/$C$2/60),0)</f>
        <v>1</v>
      </c>
      <c r="L5583" s="1">
        <f>IF(G5583&gt;MainSheet!$C$11+$B$6+$C$6,IF(L5582&gt;=0.999,1,(G5583-MainSheet!$C$11-$B$6-$C$6)*I5583/$D$2/60),0)</f>
        <v>1</v>
      </c>
      <c r="M5583">
        <f t="shared" si="795"/>
        <v>1</v>
      </c>
      <c r="N5583" s="2">
        <f t="shared" si="796"/>
        <v>3721.0526315789471</v>
      </c>
      <c r="O5583">
        <f t="shared" si="792"/>
        <v>977.02127659574455</v>
      </c>
      <c r="P5583">
        <f t="shared" si="791"/>
        <v>192000</v>
      </c>
      <c r="Q5583" s="2">
        <f t="shared" si="797"/>
        <v>196698.0739081747</v>
      </c>
      <c r="R5583">
        <f>Q5583/MainSheet!$C$8*(G5583-G5582)+R5582</f>
        <v>9355.3456911404592</v>
      </c>
      <c r="S5583">
        <f t="shared" si="798"/>
        <v>150989.26418630034</v>
      </c>
      <c r="T5583">
        <f t="shared" si="790"/>
        <v>55.809999999997466</v>
      </c>
      <c r="U5583" s="1">
        <f>Q5583/MainSheet!$C$22</f>
        <v>1</v>
      </c>
    </row>
    <row r="5584" spans="7:21">
      <c r="G5584">
        <f t="shared" si="793"/>
        <v>55.819999999997464</v>
      </c>
      <c r="H5584">
        <f t="shared" si="794"/>
        <v>198000</v>
      </c>
      <c r="I5584" s="2">
        <f>MIN(MainSheet!$C$10/MainSheet!$C$9,MainSheet!$K$9*60)</f>
        <v>660</v>
      </c>
      <c r="J5584" s="1">
        <f>IF(G5584&gt;MainSheet!$C$11,IF(J5583&gt;=0.999,1,(G5584-MainSheet!$C$11)*I5584/$B$2/60),0)</f>
        <v>1</v>
      </c>
      <c r="K5584" s="1">
        <f>IF(G5584&gt;MainSheet!$C$11+$B$6,IF(K5583&gt;=0.999,1,(G5584-MainSheet!$C$11-$B$6)*I5584/$C$2/60),0)</f>
        <v>1</v>
      </c>
      <c r="L5584" s="1">
        <f>IF(G5584&gt;MainSheet!$C$11+$B$6+$C$6,IF(L5583&gt;=0.999,1,(G5584-MainSheet!$C$11-$B$6-$C$6)*I5584/$D$2/60),0)</f>
        <v>1</v>
      </c>
      <c r="M5584">
        <f t="shared" si="795"/>
        <v>1</v>
      </c>
      <c r="N5584" s="2">
        <f t="shared" si="796"/>
        <v>3721.0526315789471</v>
      </c>
      <c r="O5584">
        <f t="shared" si="792"/>
        <v>977.02127659574455</v>
      </c>
      <c r="P5584">
        <f t="shared" si="791"/>
        <v>192000</v>
      </c>
      <c r="Q5584" s="2">
        <f t="shared" si="797"/>
        <v>196698.0739081747</v>
      </c>
      <c r="R5584">
        <f>Q5584/MainSheet!$C$8*(G5584-G5583)+R5583</f>
        <v>9357.3769376312939</v>
      </c>
      <c r="S5584">
        <f t="shared" si="798"/>
        <v>151022.04719861835</v>
      </c>
      <c r="T5584">
        <f t="shared" si="790"/>
        <v>55.819999999997464</v>
      </c>
      <c r="U5584" s="1">
        <f>Q5584/MainSheet!$C$22</f>
        <v>1</v>
      </c>
    </row>
    <row r="5585" spans="7:21">
      <c r="G5585">
        <f t="shared" si="793"/>
        <v>55.829999999997462</v>
      </c>
      <c r="H5585">
        <f t="shared" si="794"/>
        <v>198000</v>
      </c>
      <c r="I5585" s="2">
        <f>MIN(MainSheet!$C$10/MainSheet!$C$9,MainSheet!$K$9*60)</f>
        <v>660</v>
      </c>
      <c r="J5585" s="1">
        <f>IF(G5585&gt;MainSheet!$C$11,IF(J5584&gt;=0.999,1,(G5585-MainSheet!$C$11)*I5585/$B$2/60),0)</f>
        <v>1</v>
      </c>
      <c r="K5585" s="1">
        <f>IF(G5585&gt;MainSheet!$C$11+$B$6,IF(K5584&gt;=0.999,1,(G5585-MainSheet!$C$11-$B$6)*I5585/$C$2/60),0)</f>
        <v>1</v>
      </c>
      <c r="L5585" s="1">
        <f>IF(G5585&gt;MainSheet!$C$11+$B$6+$C$6,IF(L5584&gt;=0.999,1,(G5585-MainSheet!$C$11-$B$6-$C$6)*I5585/$D$2/60),0)</f>
        <v>1</v>
      </c>
      <c r="M5585">
        <f t="shared" si="795"/>
        <v>1</v>
      </c>
      <c r="N5585" s="2">
        <f t="shared" si="796"/>
        <v>3721.0526315789471</v>
      </c>
      <c r="O5585">
        <f t="shared" si="792"/>
        <v>977.02127659574455</v>
      </c>
      <c r="P5585">
        <f t="shared" si="791"/>
        <v>192000</v>
      </c>
      <c r="Q5585" s="2">
        <f t="shared" si="797"/>
        <v>196698.0739081747</v>
      </c>
      <c r="R5585">
        <f>Q5585/MainSheet!$C$8*(G5585-G5584)+R5584</f>
        <v>9359.4081841221287</v>
      </c>
      <c r="S5585">
        <f t="shared" si="798"/>
        <v>151054.83021093637</v>
      </c>
      <c r="T5585">
        <f t="shared" si="790"/>
        <v>55.829999999997462</v>
      </c>
      <c r="U5585" s="1">
        <f>Q5585/MainSheet!$C$22</f>
        <v>1</v>
      </c>
    </row>
    <row r="5586" spans="7:21">
      <c r="G5586">
        <f t="shared" si="793"/>
        <v>55.83999999999746</v>
      </c>
      <c r="H5586">
        <f t="shared" si="794"/>
        <v>198000</v>
      </c>
      <c r="I5586" s="2">
        <f>MIN(MainSheet!$C$10/MainSheet!$C$9,MainSheet!$K$9*60)</f>
        <v>660</v>
      </c>
      <c r="J5586" s="1">
        <f>IF(G5586&gt;MainSheet!$C$11,IF(J5585&gt;=0.999,1,(G5586-MainSheet!$C$11)*I5586/$B$2/60),0)</f>
        <v>1</v>
      </c>
      <c r="K5586" s="1">
        <f>IF(G5586&gt;MainSheet!$C$11+$B$6,IF(K5585&gt;=0.999,1,(G5586-MainSheet!$C$11-$B$6)*I5586/$C$2/60),0)</f>
        <v>1</v>
      </c>
      <c r="L5586" s="1">
        <f>IF(G5586&gt;MainSheet!$C$11+$B$6+$C$6,IF(L5585&gt;=0.999,1,(G5586-MainSheet!$C$11-$B$6-$C$6)*I5586/$D$2/60),0)</f>
        <v>1</v>
      </c>
      <c r="M5586">
        <f t="shared" si="795"/>
        <v>1</v>
      </c>
      <c r="N5586" s="2">
        <f t="shared" si="796"/>
        <v>3721.0526315789471</v>
      </c>
      <c r="O5586">
        <f t="shared" si="792"/>
        <v>977.02127659574455</v>
      </c>
      <c r="P5586">
        <f t="shared" si="791"/>
        <v>192000</v>
      </c>
      <c r="Q5586" s="2">
        <f t="shared" si="797"/>
        <v>196698.0739081747</v>
      </c>
      <c r="R5586">
        <f>Q5586/MainSheet!$C$8*(G5586-G5585)+R5585</f>
        <v>9361.4394306129634</v>
      </c>
      <c r="S5586">
        <f t="shared" si="798"/>
        <v>151087.61322325439</v>
      </c>
      <c r="T5586">
        <f t="shared" si="790"/>
        <v>55.83999999999746</v>
      </c>
      <c r="U5586" s="1">
        <f>Q5586/MainSheet!$C$22</f>
        <v>1</v>
      </c>
    </row>
    <row r="5587" spans="7:21">
      <c r="G5587">
        <f t="shared" si="793"/>
        <v>55.849999999997458</v>
      </c>
      <c r="H5587">
        <f t="shared" si="794"/>
        <v>198000</v>
      </c>
      <c r="I5587" s="2">
        <f>MIN(MainSheet!$C$10/MainSheet!$C$9,MainSheet!$K$9*60)</f>
        <v>660</v>
      </c>
      <c r="J5587" s="1">
        <f>IF(G5587&gt;MainSheet!$C$11,IF(J5586&gt;=0.999,1,(G5587-MainSheet!$C$11)*I5587/$B$2/60),0)</f>
        <v>1</v>
      </c>
      <c r="K5587" s="1">
        <f>IF(G5587&gt;MainSheet!$C$11+$B$6,IF(K5586&gt;=0.999,1,(G5587-MainSheet!$C$11-$B$6)*I5587/$C$2/60),0)</f>
        <v>1</v>
      </c>
      <c r="L5587" s="1">
        <f>IF(G5587&gt;MainSheet!$C$11+$B$6+$C$6,IF(L5586&gt;=0.999,1,(G5587-MainSheet!$C$11-$B$6-$C$6)*I5587/$D$2/60),0)</f>
        <v>1</v>
      </c>
      <c r="M5587">
        <f t="shared" si="795"/>
        <v>1</v>
      </c>
      <c r="N5587" s="2">
        <f t="shared" si="796"/>
        <v>3721.0526315789471</v>
      </c>
      <c r="O5587">
        <f t="shared" si="792"/>
        <v>977.02127659574455</v>
      </c>
      <c r="P5587">
        <f t="shared" si="791"/>
        <v>192000</v>
      </c>
      <c r="Q5587" s="2">
        <f t="shared" si="797"/>
        <v>196698.0739081747</v>
      </c>
      <c r="R5587">
        <f>Q5587/MainSheet!$C$8*(G5587-G5586)+R5586</f>
        <v>9363.4706771037982</v>
      </c>
      <c r="S5587">
        <f t="shared" si="798"/>
        <v>151120.39623557241</v>
      </c>
      <c r="T5587">
        <f t="shared" si="790"/>
        <v>55.849999999997458</v>
      </c>
      <c r="U5587" s="1">
        <f>Q5587/MainSheet!$C$22</f>
        <v>1</v>
      </c>
    </row>
    <row r="5588" spans="7:21">
      <c r="G5588">
        <f t="shared" si="793"/>
        <v>55.859999999997456</v>
      </c>
      <c r="H5588">
        <f t="shared" si="794"/>
        <v>198000</v>
      </c>
      <c r="I5588" s="2">
        <f>MIN(MainSheet!$C$10/MainSheet!$C$9,MainSheet!$K$9*60)</f>
        <v>660</v>
      </c>
      <c r="J5588" s="1">
        <f>IF(G5588&gt;MainSheet!$C$11,IF(J5587&gt;=0.999,1,(G5588-MainSheet!$C$11)*I5588/$B$2/60),0)</f>
        <v>1</v>
      </c>
      <c r="K5588" s="1">
        <f>IF(G5588&gt;MainSheet!$C$11+$B$6,IF(K5587&gt;=0.999,1,(G5588-MainSheet!$C$11-$B$6)*I5588/$C$2/60),0)</f>
        <v>1</v>
      </c>
      <c r="L5588" s="1">
        <f>IF(G5588&gt;MainSheet!$C$11+$B$6+$C$6,IF(L5587&gt;=0.999,1,(G5588-MainSheet!$C$11-$B$6-$C$6)*I5588/$D$2/60),0)</f>
        <v>1</v>
      </c>
      <c r="M5588">
        <f t="shared" si="795"/>
        <v>1</v>
      </c>
      <c r="N5588" s="2">
        <f t="shared" si="796"/>
        <v>3721.0526315789471</v>
      </c>
      <c r="O5588">
        <f t="shared" si="792"/>
        <v>977.02127659574455</v>
      </c>
      <c r="P5588">
        <f t="shared" si="791"/>
        <v>192000</v>
      </c>
      <c r="Q5588" s="2">
        <f t="shared" si="797"/>
        <v>196698.0739081747</v>
      </c>
      <c r="R5588">
        <f>Q5588/MainSheet!$C$8*(G5588-G5587)+R5587</f>
        <v>9365.5019235946329</v>
      </c>
      <c r="S5588">
        <f t="shared" si="798"/>
        <v>151153.17924789042</v>
      </c>
      <c r="T5588">
        <f t="shared" si="790"/>
        <v>55.859999999997456</v>
      </c>
      <c r="U5588" s="1">
        <f>Q5588/MainSheet!$C$22</f>
        <v>1</v>
      </c>
    </row>
    <row r="5589" spans="7:21">
      <c r="G5589">
        <f t="shared" si="793"/>
        <v>55.869999999997454</v>
      </c>
      <c r="H5589">
        <f t="shared" si="794"/>
        <v>198000</v>
      </c>
      <c r="I5589" s="2">
        <f>MIN(MainSheet!$C$10/MainSheet!$C$9,MainSheet!$K$9*60)</f>
        <v>660</v>
      </c>
      <c r="J5589" s="1">
        <f>IF(G5589&gt;MainSheet!$C$11,IF(J5588&gt;=0.999,1,(G5589-MainSheet!$C$11)*I5589/$B$2/60),0)</f>
        <v>1</v>
      </c>
      <c r="K5589" s="1">
        <f>IF(G5589&gt;MainSheet!$C$11+$B$6,IF(K5588&gt;=0.999,1,(G5589-MainSheet!$C$11-$B$6)*I5589/$C$2/60),0)</f>
        <v>1</v>
      </c>
      <c r="L5589" s="1">
        <f>IF(G5589&gt;MainSheet!$C$11+$B$6+$C$6,IF(L5588&gt;=0.999,1,(G5589-MainSheet!$C$11-$B$6-$C$6)*I5589/$D$2/60),0)</f>
        <v>1</v>
      </c>
      <c r="M5589">
        <f t="shared" si="795"/>
        <v>1</v>
      </c>
      <c r="N5589" s="2">
        <f t="shared" si="796"/>
        <v>3721.0526315789471</v>
      </c>
      <c r="O5589">
        <f t="shared" si="792"/>
        <v>977.02127659574455</v>
      </c>
      <c r="P5589">
        <f t="shared" si="791"/>
        <v>192000</v>
      </c>
      <c r="Q5589" s="2">
        <f t="shared" si="797"/>
        <v>196698.0739081747</v>
      </c>
      <c r="R5589">
        <f>Q5589/MainSheet!$C$8*(G5589-G5588)+R5588</f>
        <v>9367.5331700854676</v>
      </c>
      <c r="S5589">
        <f t="shared" si="798"/>
        <v>151185.96226020844</v>
      </c>
      <c r="T5589">
        <f t="shared" si="790"/>
        <v>55.869999999997454</v>
      </c>
      <c r="U5589" s="1">
        <f>Q5589/MainSheet!$C$22</f>
        <v>1</v>
      </c>
    </row>
    <row r="5590" spans="7:21">
      <c r="G5590">
        <f t="shared" si="793"/>
        <v>55.879999999997452</v>
      </c>
      <c r="H5590">
        <f t="shared" si="794"/>
        <v>198000</v>
      </c>
      <c r="I5590" s="2">
        <f>MIN(MainSheet!$C$10/MainSheet!$C$9,MainSheet!$K$9*60)</f>
        <v>660</v>
      </c>
      <c r="J5590" s="1">
        <f>IF(G5590&gt;MainSheet!$C$11,IF(J5589&gt;=0.999,1,(G5590-MainSheet!$C$11)*I5590/$B$2/60),0)</f>
        <v>1</v>
      </c>
      <c r="K5590" s="1">
        <f>IF(G5590&gt;MainSheet!$C$11+$B$6,IF(K5589&gt;=0.999,1,(G5590-MainSheet!$C$11-$B$6)*I5590/$C$2/60),0)</f>
        <v>1</v>
      </c>
      <c r="L5590" s="1">
        <f>IF(G5590&gt;MainSheet!$C$11+$B$6+$C$6,IF(L5589&gt;=0.999,1,(G5590-MainSheet!$C$11-$B$6-$C$6)*I5590/$D$2/60),0)</f>
        <v>1</v>
      </c>
      <c r="M5590">
        <f t="shared" si="795"/>
        <v>1</v>
      </c>
      <c r="N5590" s="2">
        <f t="shared" si="796"/>
        <v>3721.0526315789471</v>
      </c>
      <c r="O5590">
        <f t="shared" si="792"/>
        <v>977.02127659574455</v>
      </c>
      <c r="P5590">
        <f t="shared" si="791"/>
        <v>192000</v>
      </c>
      <c r="Q5590" s="2">
        <f t="shared" si="797"/>
        <v>196698.0739081747</v>
      </c>
      <c r="R5590">
        <f>Q5590/MainSheet!$C$8*(G5590-G5589)+R5589</f>
        <v>9369.5644165763024</v>
      </c>
      <c r="S5590">
        <f t="shared" si="798"/>
        <v>151218.74527252646</v>
      </c>
      <c r="T5590">
        <f t="shared" si="790"/>
        <v>55.879999999997452</v>
      </c>
      <c r="U5590" s="1">
        <f>Q5590/MainSheet!$C$22</f>
        <v>1</v>
      </c>
    </row>
    <row r="5591" spans="7:21">
      <c r="G5591">
        <f t="shared" si="793"/>
        <v>55.88999999999745</v>
      </c>
      <c r="H5591">
        <f t="shared" si="794"/>
        <v>198000</v>
      </c>
      <c r="I5591" s="2">
        <f>MIN(MainSheet!$C$10/MainSheet!$C$9,MainSheet!$K$9*60)</f>
        <v>660</v>
      </c>
      <c r="J5591" s="1">
        <f>IF(G5591&gt;MainSheet!$C$11,IF(J5590&gt;=0.999,1,(G5591-MainSheet!$C$11)*I5591/$B$2/60),0)</f>
        <v>1</v>
      </c>
      <c r="K5591" s="1">
        <f>IF(G5591&gt;MainSheet!$C$11+$B$6,IF(K5590&gt;=0.999,1,(G5591-MainSheet!$C$11-$B$6)*I5591/$C$2/60),0)</f>
        <v>1</v>
      </c>
      <c r="L5591" s="1">
        <f>IF(G5591&gt;MainSheet!$C$11+$B$6+$C$6,IF(L5590&gt;=0.999,1,(G5591-MainSheet!$C$11-$B$6-$C$6)*I5591/$D$2/60),0)</f>
        <v>1</v>
      </c>
      <c r="M5591">
        <f t="shared" si="795"/>
        <v>1</v>
      </c>
      <c r="N5591" s="2">
        <f t="shared" si="796"/>
        <v>3721.0526315789471</v>
      </c>
      <c r="O5591">
        <f t="shared" si="792"/>
        <v>977.02127659574455</v>
      </c>
      <c r="P5591">
        <f t="shared" si="791"/>
        <v>192000</v>
      </c>
      <c r="Q5591" s="2">
        <f t="shared" si="797"/>
        <v>196698.0739081747</v>
      </c>
      <c r="R5591">
        <f>Q5591/MainSheet!$C$8*(G5591-G5590)+R5590</f>
        <v>9371.5956630671371</v>
      </c>
      <c r="S5591">
        <f t="shared" si="798"/>
        <v>151251.52828484448</v>
      </c>
      <c r="T5591">
        <f t="shared" si="790"/>
        <v>55.88999999999745</v>
      </c>
      <c r="U5591" s="1">
        <f>Q5591/MainSheet!$C$22</f>
        <v>1</v>
      </c>
    </row>
    <row r="5592" spans="7:21">
      <c r="G5592">
        <f t="shared" si="793"/>
        <v>55.899999999997448</v>
      </c>
      <c r="H5592">
        <f t="shared" si="794"/>
        <v>198000</v>
      </c>
      <c r="I5592" s="2">
        <f>MIN(MainSheet!$C$10/MainSheet!$C$9,MainSheet!$K$9*60)</f>
        <v>660</v>
      </c>
      <c r="J5592" s="1">
        <f>IF(G5592&gt;MainSheet!$C$11,IF(J5591&gt;=0.999,1,(G5592-MainSheet!$C$11)*I5592/$B$2/60),0)</f>
        <v>1</v>
      </c>
      <c r="K5592" s="1">
        <f>IF(G5592&gt;MainSheet!$C$11+$B$6,IF(K5591&gt;=0.999,1,(G5592-MainSheet!$C$11-$B$6)*I5592/$C$2/60),0)</f>
        <v>1</v>
      </c>
      <c r="L5592" s="1">
        <f>IF(G5592&gt;MainSheet!$C$11+$B$6+$C$6,IF(L5591&gt;=0.999,1,(G5592-MainSheet!$C$11-$B$6-$C$6)*I5592/$D$2/60),0)</f>
        <v>1</v>
      </c>
      <c r="M5592">
        <f t="shared" si="795"/>
        <v>1</v>
      </c>
      <c r="N5592" s="2">
        <f t="shared" si="796"/>
        <v>3721.0526315789471</v>
      </c>
      <c r="O5592">
        <f t="shared" si="792"/>
        <v>977.02127659574455</v>
      </c>
      <c r="P5592">
        <f t="shared" si="791"/>
        <v>192000</v>
      </c>
      <c r="Q5592" s="2">
        <f t="shared" si="797"/>
        <v>196698.0739081747</v>
      </c>
      <c r="R5592">
        <f>Q5592/MainSheet!$C$8*(G5592-G5591)+R5591</f>
        <v>9373.6269095579719</v>
      </c>
      <c r="S5592">
        <f t="shared" si="798"/>
        <v>151284.31129716249</v>
      </c>
      <c r="T5592">
        <f t="shared" si="790"/>
        <v>55.899999999997448</v>
      </c>
      <c r="U5592" s="1">
        <f>Q5592/MainSheet!$C$22</f>
        <v>1</v>
      </c>
    </row>
    <row r="5593" spans="7:21">
      <c r="G5593">
        <f t="shared" si="793"/>
        <v>55.909999999997446</v>
      </c>
      <c r="H5593">
        <f t="shared" si="794"/>
        <v>198000</v>
      </c>
      <c r="I5593" s="2">
        <f>MIN(MainSheet!$C$10/MainSheet!$C$9,MainSheet!$K$9*60)</f>
        <v>660</v>
      </c>
      <c r="J5593" s="1">
        <f>IF(G5593&gt;MainSheet!$C$11,IF(J5592&gt;=0.999,1,(G5593-MainSheet!$C$11)*I5593/$B$2/60),0)</f>
        <v>1</v>
      </c>
      <c r="K5593" s="1">
        <f>IF(G5593&gt;MainSheet!$C$11+$B$6,IF(K5592&gt;=0.999,1,(G5593-MainSheet!$C$11-$B$6)*I5593/$C$2/60),0)</f>
        <v>1</v>
      </c>
      <c r="L5593" s="1">
        <f>IF(G5593&gt;MainSheet!$C$11+$B$6+$C$6,IF(L5592&gt;=0.999,1,(G5593-MainSheet!$C$11-$B$6-$C$6)*I5593/$D$2/60),0)</f>
        <v>1</v>
      </c>
      <c r="M5593">
        <f t="shared" si="795"/>
        <v>1</v>
      </c>
      <c r="N5593" s="2">
        <f t="shared" si="796"/>
        <v>3721.0526315789471</v>
      </c>
      <c r="O5593">
        <f t="shared" si="792"/>
        <v>977.02127659574455</v>
      </c>
      <c r="P5593">
        <f t="shared" si="791"/>
        <v>192000</v>
      </c>
      <c r="Q5593" s="2">
        <f t="shared" si="797"/>
        <v>196698.0739081747</v>
      </c>
      <c r="R5593">
        <f>Q5593/MainSheet!$C$8*(G5593-G5592)+R5592</f>
        <v>9375.6581560488066</v>
      </c>
      <c r="S5593">
        <f t="shared" si="798"/>
        <v>151317.09430948051</v>
      </c>
      <c r="T5593">
        <f t="shared" si="790"/>
        <v>55.909999999997446</v>
      </c>
      <c r="U5593" s="1">
        <f>Q5593/MainSheet!$C$22</f>
        <v>1</v>
      </c>
    </row>
    <row r="5594" spans="7:21">
      <c r="G5594">
        <f t="shared" si="793"/>
        <v>55.919999999997444</v>
      </c>
      <c r="H5594">
        <f t="shared" si="794"/>
        <v>198000</v>
      </c>
      <c r="I5594" s="2">
        <f>MIN(MainSheet!$C$10/MainSheet!$C$9,MainSheet!$K$9*60)</f>
        <v>660</v>
      </c>
      <c r="J5594" s="1">
        <f>IF(G5594&gt;MainSheet!$C$11,IF(J5593&gt;=0.999,1,(G5594-MainSheet!$C$11)*I5594/$B$2/60),0)</f>
        <v>1</v>
      </c>
      <c r="K5594" s="1">
        <f>IF(G5594&gt;MainSheet!$C$11+$B$6,IF(K5593&gt;=0.999,1,(G5594-MainSheet!$C$11-$B$6)*I5594/$C$2/60),0)</f>
        <v>1</v>
      </c>
      <c r="L5594" s="1">
        <f>IF(G5594&gt;MainSheet!$C$11+$B$6+$C$6,IF(L5593&gt;=0.999,1,(G5594-MainSheet!$C$11-$B$6-$C$6)*I5594/$D$2/60),0)</f>
        <v>1</v>
      </c>
      <c r="M5594">
        <f t="shared" si="795"/>
        <v>1</v>
      </c>
      <c r="N5594" s="2">
        <f t="shared" si="796"/>
        <v>3721.0526315789471</v>
      </c>
      <c r="O5594">
        <f t="shared" si="792"/>
        <v>977.02127659574455</v>
      </c>
      <c r="P5594">
        <f t="shared" si="791"/>
        <v>192000</v>
      </c>
      <c r="Q5594" s="2">
        <f t="shared" si="797"/>
        <v>196698.0739081747</v>
      </c>
      <c r="R5594">
        <f>Q5594/MainSheet!$C$8*(G5594-G5593)+R5593</f>
        <v>9377.6894025396414</v>
      </c>
      <c r="S5594">
        <f t="shared" si="798"/>
        <v>151349.87732179853</v>
      </c>
      <c r="T5594">
        <f t="shared" si="790"/>
        <v>55.919999999997444</v>
      </c>
      <c r="U5594" s="1">
        <f>Q5594/MainSheet!$C$22</f>
        <v>1</v>
      </c>
    </row>
    <row r="5595" spans="7:21">
      <c r="G5595">
        <f t="shared" si="793"/>
        <v>55.929999999997442</v>
      </c>
      <c r="H5595">
        <f t="shared" si="794"/>
        <v>198000</v>
      </c>
      <c r="I5595" s="2">
        <f>MIN(MainSheet!$C$10/MainSheet!$C$9,MainSheet!$K$9*60)</f>
        <v>660</v>
      </c>
      <c r="J5595" s="1">
        <f>IF(G5595&gt;MainSheet!$C$11,IF(J5594&gt;=0.999,1,(G5595-MainSheet!$C$11)*I5595/$B$2/60),0)</f>
        <v>1</v>
      </c>
      <c r="K5595" s="1">
        <f>IF(G5595&gt;MainSheet!$C$11+$B$6,IF(K5594&gt;=0.999,1,(G5595-MainSheet!$C$11-$B$6)*I5595/$C$2/60),0)</f>
        <v>1</v>
      </c>
      <c r="L5595" s="1">
        <f>IF(G5595&gt;MainSheet!$C$11+$B$6+$C$6,IF(L5594&gt;=0.999,1,(G5595-MainSheet!$C$11-$B$6-$C$6)*I5595/$D$2/60),0)</f>
        <v>1</v>
      </c>
      <c r="M5595">
        <f t="shared" si="795"/>
        <v>1</v>
      </c>
      <c r="N5595" s="2">
        <f t="shared" si="796"/>
        <v>3721.0526315789471</v>
      </c>
      <c r="O5595">
        <f t="shared" si="792"/>
        <v>977.02127659574455</v>
      </c>
      <c r="P5595">
        <f t="shared" si="791"/>
        <v>192000</v>
      </c>
      <c r="Q5595" s="2">
        <f t="shared" si="797"/>
        <v>196698.0739081747</v>
      </c>
      <c r="R5595">
        <f>Q5595/MainSheet!$C$8*(G5595-G5594)+R5594</f>
        <v>9379.7206490304761</v>
      </c>
      <c r="S5595">
        <f t="shared" si="798"/>
        <v>151382.66033411655</v>
      </c>
      <c r="T5595">
        <f t="shared" si="790"/>
        <v>55.929999999997442</v>
      </c>
      <c r="U5595" s="1">
        <f>Q5595/MainSheet!$C$22</f>
        <v>1</v>
      </c>
    </row>
    <row r="5596" spans="7:21">
      <c r="G5596">
        <f t="shared" si="793"/>
        <v>55.93999999999744</v>
      </c>
      <c r="H5596">
        <f t="shared" si="794"/>
        <v>198000</v>
      </c>
      <c r="I5596" s="2">
        <f>MIN(MainSheet!$C$10/MainSheet!$C$9,MainSheet!$K$9*60)</f>
        <v>660</v>
      </c>
      <c r="J5596" s="1">
        <f>IF(G5596&gt;MainSheet!$C$11,IF(J5595&gt;=0.999,1,(G5596-MainSheet!$C$11)*I5596/$B$2/60),0)</f>
        <v>1</v>
      </c>
      <c r="K5596" s="1">
        <f>IF(G5596&gt;MainSheet!$C$11+$B$6,IF(K5595&gt;=0.999,1,(G5596-MainSheet!$C$11-$B$6)*I5596/$C$2/60),0)</f>
        <v>1</v>
      </c>
      <c r="L5596" s="1">
        <f>IF(G5596&gt;MainSheet!$C$11+$B$6+$C$6,IF(L5595&gt;=0.999,1,(G5596-MainSheet!$C$11-$B$6-$C$6)*I5596/$D$2/60),0)</f>
        <v>1</v>
      </c>
      <c r="M5596">
        <f t="shared" si="795"/>
        <v>1</v>
      </c>
      <c r="N5596" s="2">
        <f t="shared" si="796"/>
        <v>3721.0526315789471</v>
      </c>
      <c r="O5596">
        <f t="shared" si="792"/>
        <v>977.02127659574455</v>
      </c>
      <c r="P5596">
        <f t="shared" si="791"/>
        <v>192000</v>
      </c>
      <c r="Q5596" s="2">
        <f t="shared" si="797"/>
        <v>196698.0739081747</v>
      </c>
      <c r="R5596">
        <f>Q5596/MainSheet!$C$8*(G5596-G5595)+R5595</f>
        <v>9381.7518955213109</v>
      </c>
      <c r="S5596">
        <f t="shared" si="798"/>
        <v>151415.44334643456</v>
      </c>
      <c r="T5596">
        <f t="shared" si="790"/>
        <v>55.93999999999744</v>
      </c>
      <c r="U5596" s="1">
        <f>Q5596/MainSheet!$C$22</f>
        <v>1</v>
      </c>
    </row>
    <row r="5597" spans="7:21">
      <c r="G5597">
        <f t="shared" si="793"/>
        <v>55.949999999997438</v>
      </c>
      <c r="H5597">
        <f t="shared" si="794"/>
        <v>198000</v>
      </c>
      <c r="I5597" s="2">
        <f>MIN(MainSheet!$C$10/MainSheet!$C$9,MainSheet!$K$9*60)</f>
        <v>660</v>
      </c>
      <c r="J5597" s="1">
        <f>IF(G5597&gt;MainSheet!$C$11,IF(J5596&gt;=0.999,1,(G5597-MainSheet!$C$11)*I5597/$B$2/60),0)</f>
        <v>1</v>
      </c>
      <c r="K5597" s="1">
        <f>IF(G5597&gt;MainSheet!$C$11+$B$6,IF(K5596&gt;=0.999,1,(G5597-MainSheet!$C$11-$B$6)*I5597/$C$2/60),0)</f>
        <v>1</v>
      </c>
      <c r="L5597" s="1">
        <f>IF(G5597&gt;MainSheet!$C$11+$B$6+$C$6,IF(L5596&gt;=0.999,1,(G5597-MainSheet!$C$11-$B$6-$C$6)*I5597/$D$2/60),0)</f>
        <v>1</v>
      </c>
      <c r="M5597">
        <f t="shared" si="795"/>
        <v>1</v>
      </c>
      <c r="N5597" s="2">
        <f t="shared" si="796"/>
        <v>3721.0526315789471</v>
      </c>
      <c r="O5597">
        <f t="shared" si="792"/>
        <v>977.02127659574455</v>
      </c>
      <c r="P5597">
        <f t="shared" si="791"/>
        <v>192000</v>
      </c>
      <c r="Q5597" s="2">
        <f t="shared" si="797"/>
        <v>196698.0739081747</v>
      </c>
      <c r="R5597">
        <f>Q5597/MainSheet!$C$8*(G5597-G5596)+R5596</f>
        <v>9383.7831420121456</v>
      </c>
      <c r="S5597">
        <f t="shared" si="798"/>
        <v>151448.22635875258</v>
      </c>
      <c r="T5597">
        <f t="shared" si="790"/>
        <v>55.949999999997438</v>
      </c>
      <c r="U5597" s="1">
        <f>Q5597/MainSheet!$C$22</f>
        <v>1</v>
      </c>
    </row>
    <row r="5598" spans="7:21">
      <c r="G5598">
        <f t="shared" si="793"/>
        <v>55.959999999997436</v>
      </c>
      <c r="H5598">
        <f t="shared" si="794"/>
        <v>198000</v>
      </c>
      <c r="I5598" s="2">
        <f>MIN(MainSheet!$C$10/MainSheet!$C$9,MainSheet!$K$9*60)</f>
        <v>660</v>
      </c>
      <c r="J5598" s="1">
        <f>IF(G5598&gt;MainSheet!$C$11,IF(J5597&gt;=0.999,1,(G5598-MainSheet!$C$11)*I5598/$B$2/60),0)</f>
        <v>1</v>
      </c>
      <c r="K5598" s="1">
        <f>IF(G5598&gt;MainSheet!$C$11+$B$6,IF(K5597&gt;=0.999,1,(G5598-MainSheet!$C$11-$B$6)*I5598/$C$2/60),0)</f>
        <v>1</v>
      </c>
      <c r="L5598" s="1">
        <f>IF(G5598&gt;MainSheet!$C$11+$B$6+$C$6,IF(L5597&gt;=0.999,1,(G5598-MainSheet!$C$11-$B$6-$C$6)*I5598/$D$2/60),0)</f>
        <v>1</v>
      </c>
      <c r="M5598">
        <f t="shared" si="795"/>
        <v>1</v>
      </c>
      <c r="N5598" s="2">
        <f t="shared" si="796"/>
        <v>3721.0526315789471</v>
      </c>
      <c r="O5598">
        <f t="shared" si="792"/>
        <v>977.02127659574455</v>
      </c>
      <c r="P5598">
        <f t="shared" si="791"/>
        <v>192000</v>
      </c>
      <c r="Q5598" s="2">
        <f t="shared" si="797"/>
        <v>196698.0739081747</v>
      </c>
      <c r="R5598">
        <f>Q5598/MainSheet!$C$8*(G5598-G5597)+R5597</f>
        <v>9385.8143885029804</v>
      </c>
      <c r="S5598">
        <f t="shared" si="798"/>
        <v>151481.0093710706</v>
      </c>
      <c r="T5598">
        <f t="shared" si="790"/>
        <v>55.959999999997436</v>
      </c>
      <c r="U5598" s="1">
        <f>Q5598/MainSheet!$C$22</f>
        <v>1</v>
      </c>
    </row>
    <row r="5599" spans="7:21">
      <c r="G5599">
        <f t="shared" si="793"/>
        <v>55.969999999997434</v>
      </c>
      <c r="H5599">
        <f t="shared" si="794"/>
        <v>198000</v>
      </c>
      <c r="I5599" s="2">
        <f>MIN(MainSheet!$C$10/MainSheet!$C$9,MainSheet!$K$9*60)</f>
        <v>660</v>
      </c>
      <c r="J5599" s="1">
        <f>IF(G5599&gt;MainSheet!$C$11,IF(J5598&gt;=0.999,1,(G5599-MainSheet!$C$11)*I5599/$B$2/60),0)</f>
        <v>1</v>
      </c>
      <c r="K5599" s="1">
        <f>IF(G5599&gt;MainSheet!$C$11+$B$6,IF(K5598&gt;=0.999,1,(G5599-MainSheet!$C$11-$B$6)*I5599/$C$2/60),0)</f>
        <v>1</v>
      </c>
      <c r="L5599" s="1">
        <f>IF(G5599&gt;MainSheet!$C$11+$B$6+$C$6,IF(L5598&gt;=0.999,1,(G5599-MainSheet!$C$11-$B$6-$C$6)*I5599/$D$2/60),0)</f>
        <v>1</v>
      </c>
      <c r="M5599">
        <f t="shared" si="795"/>
        <v>1</v>
      </c>
      <c r="N5599" s="2">
        <f t="shared" si="796"/>
        <v>3721.0526315789471</v>
      </c>
      <c r="O5599">
        <f t="shared" si="792"/>
        <v>977.02127659574455</v>
      </c>
      <c r="P5599">
        <f t="shared" si="791"/>
        <v>192000</v>
      </c>
      <c r="Q5599" s="2">
        <f t="shared" si="797"/>
        <v>196698.0739081747</v>
      </c>
      <c r="R5599">
        <f>Q5599/MainSheet!$C$8*(G5599-G5598)+R5598</f>
        <v>9387.8456349938151</v>
      </c>
      <c r="S5599">
        <f t="shared" si="798"/>
        <v>151513.79238338862</v>
      </c>
      <c r="T5599">
        <f t="shared" si="790"/>
        <v>55.969999999997434</v>
      </c>
      <c r="U5599" s="1">
        <f>Q5599/MainSheet!$C$22</f>
        <v>1</v>
      </c>
    </row>
    <row r="5600" spans="7:21">
      <c r="G5600">
        <f t="shared" si="793"/>
        <v>55.979999999997432</v>
      </c>
      <c r="H5600">
        <f t="shared" si="794"/>
        <v>198000</v>
      </c>
      <c r="I5600" s="2">
        <f>MIN(MainSheet!$C$10/MainSheet!$C$9,MainSheet!$K$9*60)</f>
        <v>660</v>
      </c>
      <c r="J5600" s="1">
        <f>IF(G5600&gt;MainSheet!$C$11,IF(J5599&gt;=0.999,1,(G5600-MainSheet!$C$11)*I5600/$B$2/60),0)</f>
        <v>1</v>
      </c>
      <c r="K5600" s="1">
        <f>IF(G5600&gt;MainSheet!$C$11+$B$6,IF(K5599&gt;=0.999,1,(G5600-MainSheet!$C$11-$B$6)*I5600/$C$2/60),0)</f>
        <v>1</v>
      </c>
      <c r="L5600" s="1">
        <f>IF(G5600&gt;MainSheet!$C$11+$B$6+$C$6,IF(L5599&gt;=0.999,1,(G5600-MainSheet!$C$11-$B$6-$C$6)*I5600/$D$2/60),0)</f>
        <v>1</v>
      </c>
      <c r="M5600">
        <f t="shared" si="795"/>
        <v>1</v>
      </c>
      <c r="N5600" s="2">
        <f t="shared" si="796"/>
        <v>3721.0526315789471</v>
      </c>
      <c r="O5600">
        <f t="shared" si="792"/>
        <v>977.02127659574455</v>
      </c>
      <c r="P5600">
        <f t="shared" si="791"/>
        <v>192000</v>
      </c>
      <c r="Q5600" s="2">
        <f t="shared" si="797"/>
        <v>196698.0739081747</v>
      </c>
      <c r="R5600">
        <f>Q5600/MainSheet!$C$8*(G5600-G5599)+R5599</f>
        <v>9389.8768814846499</v>
      </c>
      <c r="S5600">
        <f t="shared" si="798"/>
        <v>151546.57539570663</v>
      </c>
      <c r="T5600">
        <f t="shared" si="790"/>
        <v>55.979999999997432</v>
      </c>
      <c r="U5600" s="1">
        <f>Q5600/MainSheet!$C$22</f>
        <v>1</v>
      </c>
    </row>
    <row r="5601" spans="7:21">
      <c r="G5601">
        <f t="shared" si="793"/>
        <v>55.98999999999743</v>
      </c>
      <c r="H5601">
        <f t="shared" si="794"/>
        <v>198000</v>
      </c>
      <c r="I5601" s="2">
        <f>MIN(MainSheet!$C$10/MainSheet!$C$9,MainSheet!$K$9*60)</f>
        <v>660</v>
      </c>
      <c r="J5601" s="1">
        <f>IF(G5601&gt;MainSheet!$C$11,IF(J5600&gt;=0.999,1,(G5601-MainSheet!$C$11)*I5601/$B$2/60),0)</f>
        <v>1</v>
      </c>
      <c r="K5601" s="1">
        <f>IF(G5601&gt;MainSheet!$C$11+$B$6,IF(K5600&gt;=0.999,1,(G5601-MainSheet!$C$11-$B$6)*I5601/$C$2/60),0)</f>
        <v>1</v>
      </c>
      <c r="L5601" s="1">
        <f>IF(G5601&gt;MainSheet!$C$11+$B$6+$C$6,IF(L5600&gt;=0.999,1,(G5601-MainSheet!$C$11-$B$6-$C$6)*I5601/$D$2/60),0)</f>
        <v>1</v>
      </c>
      <c r="M5601">
        <f t="shared" si="795"/>
        <v>1</v>
      </c>
      <c r="N5601" s="2">
        <f t="shared" si="796"/>
        <v>3721.0526315789471</v>
      </c>
      <c r="O5601">
        <f t="shared" si="792"/>
        <v>977.02127659574455</v>
      </c>
      <c r="P5601">
        <f t="shared" si="791"/>
        <v>192000</v>
      </c>
      <c r="Q5601" s="2">
        <f t="shared" si="797"/>
        <v>196698.0739081747</v>
      </c>
      <c r="R5601">
        <f>Q5601/MainSheet!$C$8*(G5601-G5600)+R5600</f>
        <v>9391.9081279754846</v>
      </c>
      <c r="S5601">
        <f t="shared" si="798"/>
        <v>151579.35840802465</v>
      </c>
      <c r="T5601">
        <f t="shared" si="790"/>
        <v>55.98999999999743</v>
      </c>
      <c r="U5601" s="1">
        <f>Q5601/MainSheet!$C$22</f>
        <v>1</v>
      </c>
    </row>
    <row r="5602" spans="7:21">
      <c r="G5602">
        <f t="shared" si="793"/>
        <v>55.999999999997428</v>
      </c>
      <c r="H5602">
        <f t="shared" si="794"/>
        <v>198000</v>
      </c>
      <c r="I5602" s="2">
        <f>MIN(MainSheet!$C$10/MainSheet!$C$9,MainSheet!$K$9*60)</f>
        <v>660</v>
      </c>
      <c r="J5602" s="1">
        <f>IF(G5602&gt;MainSheet!$C$11,IF(J5601&gt;=0.999,1,(G5602-MainSheet!$C$11)*I5602/$B$2/60),0)</f>
        <v>1</v>
      </c>
      <c r="K5602" s="1">
        <f>IF(G5602&gt;MainSheet!$C$11+$B$6,IF(K5601&gt;=0.999,1,(G5602-MainSheet!$C$11-$B$6)*I5602/$C$2/60),0)</f>
        <v>1</v>
      </c>
      <c r="L5602" s="1">
        <f>IF(G5602&gt;MainSheet!$C$11+$B$6+$C$6,IF(L5601&gt;=0.999,1,(G5602-MainSheet!$C$11-$B$6-$C$6)*I5602/$D$2/60),0)</f>
        <v>1</v>
      </c>
      <c r="M5602">
        <f t="shared" si="795"/>
        <v>1</v>
      </c>
      <c r="N5602" s="2">
        <f t="shared" si="796"/>
        <v>3721.0526315789471</v>
      </c>
      <c r="O5602">
        <f t="shared" si="792"/>
        <v>977.02127659574455</v>
      </c>
      <c r="P5602">
        <f t="shared" si="791"/>
        <v>192000</v>
      </c>
      <c r="Q5602" s="2">
        <f t="shared" si="797"/>
        <v>196698.0739081747</v>
      </c>
      <c r="R5602">
        <f>Q5602/MainSheet!$C$8*(G5602-G5601)+R5601</f>
        <v>9393.9393744663194</v>
      </c>
      <c r="S5602">
        <f t="shared" si="798"/>
        <v>151612.14142034267</v>
      </c>
      <c r="T5602">
        <f t="shared" si="790"/>
        <v>55.999999999997428</v>
      </c>
      <c r="U5602" s="1">
        <f>Q5602/MainSheet!$C$22</f>
        <v>1</v>
      </c>
    </row>
    <row r="5603" spans="7:21">
      <c r="G5603">
        <f t="shared" si="793"/>
        <v>56.009999999997426</v>
      </c>
      <c r="H5603">
        <f t="shared" si="794"/>
        <v>198000</v>
      </c>
      <c r="I5603" s="2">
        <f>MIN(MainSheet!$C$10/MainSheet!$C$9,MainSheet!$K$9*60)</f>
        <v>660</v>
      </c>
      <c r="J5603" s="1">
        <f>IF(G5603&gt;MainSheet!$C$11,IF(J5602&gt;=0.999,1,(G5603-MainSheet!$C$11)*I5603/$B$2/60),0)</f>
        <v>1</v>
      </c>
      <c r="K5603" s="1">
        <f>IF(G5603&gt;MainSheet!$C$11+$B$6,IF(K5602&gt;=0.999,1,(G5603-MainSheet!$C$11-$B$6)*I5603/$C$2/60),0)</f>
        <v>1</v>
      </c>
      <c r="L5603" s="1">
        <f>IF(G5603&gt;MainSheet!$C$11+$B$6+$C$6,IF(L5602&gt;=0.999,1,(G5603-MainSheet!$C$11-$B$6-$C$6)*I5603/$D$2/60),0)</f>
        <v>1</v>
      </c>
      <c r="M5603">
        <f t="shared" si="795"/>
        <v>1</v>
      </c>
      <c r="N5603" s="2">
        <f t="shared" si="796"/>
        <v>3721.0526315789471</v>
      </c>
      <c r="O5603">
        <f t="shared" si="792"/>
        <v>977.02127659574455</v>
      </c>
      <c r="P5603">
        <f t="shared" si="791"/>
        <v>192000</v>
      </c>
      <c r="Q5603" s="2">
        <f t="shared" si="797"/>
        <v>196698.0739081747</v>
      </c>
      <c r="R5603">
        <f>Q5603/MainSheet!$C$8*(G5603-G5602)+R5602</f>
        <v>9395.9706209571541</v>
      </c>
      <c r="S5603">
        <f t="shared" si="798"/>
        <v>151644.92443266069</v>
      </c>
      <c r="T5603">
        <f t="shared" si="790"/>
        <v>56.009999999997426</v>
      </c>
      <c r="U5603" s="1">
        <f>Q5603/MainSheet!$C$22</f>
        <v>1</v>
      </c>
    </row>
    <row r="5604" spans="7:21">
      <c r="G5604">
        <f t="shared" si="793"/>
        <v>56.019999999997424</v>
      </c>
      <c r="H5604">
        <f t="shared" si="794"/>
        <v>198000</v>
      </c>
      <c r="I5604" s="2">
        <f>MIN(MainSheet!$C$10/MainSheet!$C$9,MainSheet!$K$9*60)</f>
        <v>660</v>
      </c>
      <c r="J5604" s="1">
        <f>IF(G5604&gt;MainSheet!$C$11,IF(J5603&gt;=0.999,1,(G5604-MainSheet!$C$11)*I5604/$B$2/60),0)</f>
        <v>1</v>
      </c>
      <c r="K5604" s="1">
        <f>IF(G5604&gt;MainSheet!$C$11+$B$6,IF(K5603&gt;=0.999,1,(G5604-MainSheet!$C$11-$B$6)*I5604/$C$2/60),0)</f>
        <v>1</v>
      </c>
      <c r="L5604" s="1">
        <f>IF(G5604&gt;MainSheet!$C$11+$B$6+$C$6,IF(L5603&gt;=0.999,1,(G5604-MainSheet!$C$11-$B$6-$C$6)*I5604/$D$2/60),0)</f>
        <v>1</v>
      </c>
      <c r="M5604">
        <f t="shared" si="795"/>
        <v>1</v>
      </c>
      <c r="N5604" s="2">
        <f t="shared" si="796"/>
        <v>3721.0526315789471</v>
      </c>
      <c r="O5604">
        <f t="shared" si="792"/>
        <v>977.02127659574455</v>
      </c>
      <c r="P5604">
        <f t="shared" si="791"/>
        <v>192000</v>
      </c>
      <c r="Q5604" s="2">
        <f t="shared" si="797"/>
        <v>196698.0739081747</v>
      </c>
      <c r="R5604">
        <f>Q5604/MainSheet!$C$8*(G5604-G5603)+R5603</f>
        <v>9398.0018674479888</v>
      </c>
      <c r="S5604">
        <f t="shared" si="798"/>
        <v>151677.7074449787</v>
      </c>
      <c r="T5604">
        <f t="shared" si="790"/>
        <v>56.019999999997424</v>
      </c>
      <c r="U5604" s="1">
        <f>Q5604/MainSheet!$C$22</f>
        <v>1</v>
      </c>
    </row>
    <row r="5605" spans="7:21">
      <c r="G5605">
        <f t="shared" si="793"/>
        <v>56.029999999997422</v>
      </c>
      <c r="H5605">
        <f t="shared" si="794"/>
        <v>198000</v>
      </c>
      <c r="I5605" s="2">
        <f>MIN(MainSheet!$C$10/MainSheet!$C$9,MainSheet!$K$9*60)</f>
        <v>660</v>
      </c>
      <c r="J5605" s="1">
        <f>IF(G5605&gt;MainSheet!$C$11,IF(J5604&gt;=0.999,1,(G5605-MainSheet!$C$11)*I5605/$B$2/60),0)</f>
        <v>1</v>
      </c>
      <c r="K5605" s="1">
        <f>IF(G5605&gt;MainSheet!$C$11+$B$6,IF(K5604&gt;=0.999,1,(G5605-MainSheet!$C$11-$B$6)*I5605/$C$2/60),0)</f>
        <v>1</v>
      </c>
      <c r="L5605" s="1">
        <f>IF(G5605&gt;MainSheet!$C$11+$B$6+$C$6,IF(L5604&gt;=0.999,1,(G5605-MainSheet!$C$11-$B$6-$C$6)*I5605/$D$2/60),0)</f>
        <v>1</v>
      </c>
      <c r="M5605">
        <f t="shared" si="795"/>
        <v>1</v>
      </c>
      <c r="N5605" s="2">
        <f t="shared" si="796"/>
        <v>3721.0526315789471</v>
      </c>
      <c r="O5605">
        <f t="shared" si="792"/>
        <v>977.02127659574455</v>
      </c>
      <c r="P5605">
        <f t="shared" si="791"/>
        <v>192000</v>
      </c>
      <c r="Q5605" s="2">
        <f t="shared" si="797"/>
        <v>196698.0739081747</v>
      </c>
      <c r="R5605">
        <f>Q5605/MainSheet!$C$8*(G5605-G5604)+R5604</f>
        <v>9400.0331139388236</v>
      </c>
      <c r="S5605">
        <f t="shared" si="798"/>
        <v>151710.49045729672</v>
      </c>
      <c r="T5605">
        <f t="shared" si="790"/>
        <v>56.029999999997422</v>
      </c>
      <c r="U5605" s="1">
        <f>Q5605/MainSheet!$C$22</f>
        <v>1</v>
      </c>
    </row>
    <row r="5606" spans="7:21">
      <c r="G5606">
        <f t="shared" si="793"/>
        <v>56.03999999999742</v>
      </c>
      <c r="H5606">
        <f t="shared" si="794"/>
        <v>198000</v>
      </c>
      <c r="I5606" s="2">
        <f>MIN(MainSheet!$C$10/MainSheet!$C$9,MainSheet!$K$9*60)</f>
        <v>660</v>
      </c>
      <c r="J5606" s="1">
        <f>IF(G5606&gt;MainSheet!$C$11,IF(J5605&gt;=0.999,1,(G5606-MainSheet!$C$11)*I5606/$B$2/60),0)</f>
        <v>1</v>
      </c>
      <c r="K5606" s="1">
        <f>IF(G5606&gt;MainSheet!$C$11+$B$6,IF(K5605&gt;=0.999,1,(G5606-MainSheet!$C$11-$B$6)*I5606/$C$2/60),0)</f>
        <v>1</v>
      </c>
      <c r="L5606" s="1">
        <f>IF(G5606&gt;MainSheet!$C$11+$B$6+$C$6,IF(L5605&gt;=0.999,1,(G5606-MainSheet!$C$11-$B$6-$C$6)*I5606/$D$2/60),0)</f>
        <v>1</v>
      </c>
      <c r="M5606">
        <f t="shared" si="795"/>
        <v>1</v>
      </c>
      <c r="N5606" s="2">
        <f t="shared" si="796"/>
        <v>3721.0526315789471</v>
      </c>
      <c r="O5606">
        <f t="shared" si="792"/>
        <v>977.02127659574455</v>
      </c>
      <c r="P5606">
        <f t="shared" si="791"/>
        <v>192000</v>
      </c>
      <c r="Q5606" s="2">
        <f t="shared" si="797"/>
        <v>196698.0739081747</v>
      </c>
      <c r="R5606">
        <f>Q5606/MainSheet!$C$8*(G5606-G5605)+R5605</f>
        <v>9402.0643604296583</v>
      </c>
      <c r="S5606">
        <f t="shared" si="798"/>
        <v>151743.27346961474</v>
      </c>
      <c r="T5606">
        <f t="shared" si="790"/>
        <v>56.03999999999742</v>
      </c>
      <c r="U5606" s="1">
        <f>Q5606/MainSheet!$C$22</f>
        <v>1</v>
      </c>
    </row>
    <row r="5607" spans="7:21">
      <c r="G5607">
        <f t="shared" si="793"/>
        <v>56.049999999997418</v>
      </c>
      <c r="H5607">
        <f t="shared" si="794"/>
        <v>198000</v>
      </c>
      <c r="I5607" s="2">
        <f>MIN(MainSheet!$C$10/MainSheet!$C$9,MainSheet!$K$9*60)</f>
        <v>660</v>
      </c>
      <c r="J5607" s="1">
        <f>IF(G5607&gt;MainSheet!$C$11,IF(J5606&gt;=0.999,1,(G5607-MainSheet!$C$11)*I5607/$B$2/60),0)</f>
        <v>1</v>
      </c>
      <c r="K5607" s="1">
        <f>IF(G5607&gt;MainSheet!$C$11+$B$6,IF(K5606&gt;=0.999,1,(G5607-MainSheet!$C$11-$B$6)*I5607/$C$2/60),0)</f>
        <v>1</v>
      </c>
      <c r="L5607" s="1">
        <f>IF(G5607&gt;MainSheet!$C$11+$B$6+$C$6,IF(L5606&gt;=0.999,1,(G5607-MainSheet!$C$11-$B$6-$C$6)*I5607/$D$2/60),0)</f>
        <v>1</v>
      </c>
      <c r="M5607">
        <f t="shared" si="795"/>
        <v>1</v>
      </c>
      <c r="N5607" s="2">
        <f t="shared" si="796"/>
        <v>3721.0526315789471</v>
      </c>
      <c r="O5607">
        <f t="shared" si="792"/>
        <v>977.02127659574455</v>
      </c>
      <c r="P5607">
        <f t="shared" si="791"/>
        <v>192000</v>
      </c>
      <c r="Q5607" s="2">
        <f t="shared" si="797"/>
        <v>196698.0739081747</v>
      </c>
      <c r="R5607">
        <f>Q5607/MainSheet!$C$8*(G5607-G5606)+R5606</f>
        <v>9404.0956069204931</v>
      </c>
      <c r="S5607">
        <f t="shared" si="798"/>
        <v>151776.05648193276</v>
      </c>
      <c r="T5607">
        <f t="shared" si="790"/>
        <v>56.049999999997418</v>
      </c>
      <c r="U5607" s="1">
        <f>Q5607/MainSheet!$C$22</f>
        <v>1</v>
      </c>
    </row>
    <row r="5608" spans="7:21">
      <c r="G5608">
        <f t="shared" si="793"/>
        <v>56.059999999997416</v>
      </c>
      <c r="H5608">
        <f t="shared" si="794"/>
        <v>198000</v>
      </c>
      <c r="I5608" s="2">
        <f>MIN(MainSheet!$C$10/MainSheet!$C$9,MainSheet!$K$9*60)</f>
        <v>660</v>
      </c>
      <c r="J5608" s="1">
        <f>IF(G5608&gt;MainSheet!$C$11,IF(J5607&gt;=0.999,1,(G5608-MainSheet!$C$11)*I5608/$B$2/60),0)</f>
        <v>1</v>
      </c>
      <c r="K5608" s="1">
        <f>IF(G5608&gt;MainSheet!$C$11+$B$6,IF(K5607&gt;=0.999,1,(G5608-MainSheet!$C$11-$B$6)*I5608/$C$2/60),0)</f>
        <v>1</v>
      </c>
      <c r="L5608" s="1">
        <f>IF(G5608&gt;MainSheet!$C$11+$B$6+$C$6,IF(L5607&gt;=0.999,1,(G5608-MainSheet!$C$11-$B$6-$C$6)*I5608/$D$2/60),0)</f>
        <v>1</v>
      </c>
      <c r="M5608">
        <f t="shared" si="795"/>
        <v>1</v>
      </c>
      <c r="N5608" s="2">
        <f t="shared" si="796"/>
        <v>3721.0526315789471</v>
      </c>
      <c r="O5608">
        <f t="shared" si="792"/>
        <v>977.02127659574455</v>
      </c>
      <c r="P5608">
        <f t="shared" si="791"/>
        <v>192000</v>
      </c>
      <c r="Q5608" s="2">
        <f t="shared" si="797"/>
        <v>196698.0739081747</v>
      </c>
      <c r="R5608">
        <f>Q5608/MainSheet!$C$8*(G5608-G5607)+R5607</f>
        <v>9406.1268534113278</v>
      </c>
      <c r="S5608">
        <f t="shared" si="798"/>
        <v>151808.83949425077</v>
      </c>
      <c r="T5608">
        <f t="shared" si="790"/>
        <v>56.059999999997416</v>
      </c>
      <c r="U5608" s="1">
        <f>Q5608/MainSheet!$C$22</f>
        <v>1</v>
      </c>
    </row>
    <row r="5609" spans="7:21">
      <c r="G5609">
        <f t="shared" si="793"/>
        <v>56.069999999997414</v>
      </c>
      <c r="H5609">
        <f t="shared" si="794"/>
        <v>198000</v>
      </c>
      <c r="I5609" s="2">
        <f>MIN(MainSheet!$C$10/MainSheet!$C$9,MainSheet!$K$9*60)</f>
        <v>660</v>
      </c>
      <c r="J5609" s="1">
        <f>IF(G5609&gt;MainSheet!$C$11,IF(J5608&gt;=0.999,1,(G5609-MainSheet!$C$11)*I5609/$B$2/60),0)</f>
        <v>1</v>
      </c>
      <c r="K5609" s="1">
        <f>IF(G5609&gt;MainSheet!$C$11+$B$6,IF(K5608&gt;=0.999,1,(G5609-MainSheet!$C$11-$B$6)*I5609/$C$2/60),0)</f>
        <v>1</v>
      </c>
      <c r="L5609" s="1">
        <f>IF(G5609&gt;MainSheet!$C$11+$B$6+$C$6,IF(L5608&gt;=0.999,1,(G5609-MainSheet!$C$11-$B$6-$C$6)*I5609/$D$2/60),0)</f>
        <v>1</v>
      </c>
      <c r="M5609">
        <f t="shared" si="795"/>
        <v>1</v>
      </c>
      <c r="N5609" s="2">
        <f t="shared" si="796"/>
        <v>3721.0526315789471</v>
      </c>
      <c r="O5609">
        <f t="shared" si="792"/>
        <v>977.02127659574455</v>
      </c>
      <c r="P5609">
        <f t="shared" si="791"/>
        <v>192000</v>
      </c>
      <c r="Q5609" s="2">
        <f t="shared" si="797"/>
        <v>196698.0739081747</v>
      </c>
      <c r="R5609">
        <f>Q5609/MainSheet!$C$8*(G5609-G5608)+R5608</f>
        <v>9408.1580999021626</v>
      </c>
      <c r="S5609">
        <f t="shared" si="798"/>
        <v>151841.62250656879</v>
      </c>
      <c r="T5609">
        <f t="shared" si="790"/>
        <v>56.069999999997414</v>
      </c>
      <c r="U5609" s="1">
        <f>Q5609/MainSheet!$C$22</f>
        <v>1</v>
      </c>
    </row>
    <row r="5610" spans="7:21">
      <c r="G5610">
        <f t="shared" si="793"/>
        <v>56.079999999997412</v>
      </c>
      <c r="H5610">
        <f t="shared" si="794"/>
        <v>198000</v>
      </c>
      <c r="I5610" s="2">
        <f>MIN(MainSheet!$C$10/MainSheet!$C$9,MainSheet!$K$9*60)</f>
        <v>660</v>
      </c>
      <c r="J5610" s="1">
        <f>IF(G5610&gt;MainSheet!$C$11,IF(J5609&gt;=0.999,1,(G5610-MainSheet!$C$11)*I5610/$B$2/60),0)</f>
        <v>1</v>
      </c>
      <c r="K5610" s="1">
        <f>IF(G5610&gt;MainSheet!$C$11+$B$6,IF(K5609&gt;=0.999,1,(G5610-MainSheet!$C$11-$B$6)*I5610/$C$2/60),0)</f>
        <v>1</v>
      </c>
      <c r="L5610" s="1">
        <f>IF(G5610&gt;MainSheet!$C$11+$B$6+$C$6,IF(L5609&gt;=0.999,1,(G5610-MainSheet!$C$11-$B$6-$C$6)*I5610/$D$2/60),0)</f>
        <v>1</v>
      </c>
      <c r="M5610">
        <f t="shared" si="795"/>
        <v>1</v>
      </c>
      <c r="N5610" s="2">
        <f t="shared" si="796"/>
        <v>3721.0526315789471</v>
      </c>
      <c r="O5610">
        <f t="shared" si="792"/>
        <v>977.02127659574455</v>
      </c>
      <c r="P5610">
        <f t="shared" si="791"/>
        <v>192000</v>
      </c>
      <c r="Q5610" s="2">
        <f t="shared" si="797"/>
        <v>196698.0739081747</v>
      </c>
      <c r="R5610">
        <f>Q5610/MainSheet!$C$8*(G5610-G5609)+R5609</f>
        <v>9410.1893463929973</v>
      </c>
      <c r="S5610">
        <f t="shared" si="798"/>
        <v>151874.40551888681</v>
      </c>
      <c r="T5610">
        <f t="shared" si="790"/>
        <v>56.079999999997412</v>
      </c>
      <c r="U5610" s="1">
        <f>Q5610/MainSheet!$C$22</f>
        <v>1</v>
      </c>
    </row>
    <row r="5611" spans="7:21">
      <c r="G5611">
        <f t="shared" si="793"/>
        <v>56.08999999999741</v>
      </c>
      <c r="H5611">
        <f t="shared" si="794"/>
        <v>198000</v>
      </c>
      <c r="I5611" s="2">
        <f>MIN(MainSheet!$C$10/MainSheet!$C$9,MainSheet!$K$9*60)</f>
        <v>660</v>
      </c>
      <c r="J5611" s="1">
        <f>IF(G5611&gt;MainSheet!$C$11,IF(J5610&gt;=0.999,1,(G5611-MainSheet!$C$11)*I5611/$B$2/60),0)</f>
        <v>1</v>
      </c>
      <c r="K5611" s="1">
        <f>IF(G5611&gt;MainSheet!$C$11+$B$6,IF(K5610&gt;=0.999,1,(G5611-MainSheet!$C$11-$B$6)*I5611/$C$2/60),0)</f>
        <v>1</v>
      </c>
      <c r="L5611" s="1">
        <f>IF(G5611&gt;MainSheet!$C$11+$B$6+$C$6,IF(L5610&gt;=0.999,1,(G5611-MainSheet!$C$11-$B$6-$C$6)*I5611/$D$2/60),0)</f>
        <v>1</v>
      </c>
      <c r="M5611">
        <f t="shared" si="795"/>
        <v>1</v>
      </c>
      <c r="N5611" s="2">
        <f t="shared" si="796"/>
        <v>3721.0526315789471</v>
      </c>
      <c r="O5611">
        <f t="shared" si="792"/>
        <v>977.02127659574455</v>
      </c>
      <c r="P5611">
        <f t="shared" si="791"/>
        <v>192000</v>
      </c>
      <c r="Q5611" s="2">
        <f t="shared" si="797"/>
        <v>196698.0739081747</v>
      </c>
      <c r="R5611">
        <f>Q5611/MainSheet!$C$8*(G5611-G5610)+R5610</f>
        <v>9412.2205928838321</v>
      </c>
      <c r="S5611">
        <f t="shared" si="798"/>
        <v>151907.18853120483</v>
      </c>
      <c r="T5611">
        <f t="shared" si="790"/>
        <v>56.08999999999741</v>
      </c>
      <c r="U5611" s="1">
        <f>Q5611/MainSheet!$C$22</f>
        <v>1</v>
      </c>
    </row>
    <row r="5612" spans="7:21">
      <c r="G5612">
        <f t="shared" si="793"/>
        <v>56.099999999997408</v>
      </c>
      <c r="H5612">
        <f t="shared" si="794"/>
        <v>198000</v>
      </c>
      <c r="I5612" s="2">
        <f>MIN(MainSheet!$C$10/MainSheet!$C$9,MainSheet!$K$9*60)</f>
        <v>660</v>
      </c>
      <c r="J5612" s="1">
        <f>IF(G5612&gt;MainSheet!$C$11,IF(J5611&gt;=0.999,1,(G5612-MainSheet!$C$11)*I5612/$B$2/60),0)</f>
        <v>1</v>
      </c>
      <c r="K5612" s="1">
        <f>IF(G5612&gt;MainSheet!$C$11+$B$6,IF(K5611&gt;=0.999,1,(G5612-MainSheet!$C$11-$B$6)*I5612/$C$2/60),0)</f>
        <v>1</v>
      </c>
      <c r="L5612" s="1">
        <f>IF(G5612&gt;MainSheet!$C$11+$B$6+$C$6,IF(L5611&gt;=0.999,1,(G5612-MainSheet!$C$11-$B$6-$C$6)*I5612/$D$2/60),0)</f>
        <v>1</v>
      </c>
      <c r="M5612">
        <f t="shared" si="795"/>
        <v>1</v>
      </c>
      <c r="N5612" s="2">
        <f t="shared" si="796"/>
        <v>3721.0526315789471</v>
      </c>
      <c r="O5612">
        <f t="shared" si="792"/>
        <v>977.02127659574455</v>
      </c>
      <c r="P5612">
        <f t="shared" si="791"/>
        <v>192000</v>
      </c>
      <c r="Q5612" s="2">
        <f t="shared" si="797"/>
        <v>196698.0739081747</v>
      </c>
      <c r="R5612">
        <f>Q5612/MainSheet!$C$8*(G5612-G5611)+R5611</f>
        <v>9414.2518393746668</v>
      </c>
      <c r="S5612">
        <f t="shared" si="798"/>
        <v>151939.97154352284</v>
      </c>
      <c r="T5612">
        <f t="shared" si="790"/>
        <v>56.099999999997408</v>
      </c>
      <c r="U5612" s="1">
        <f>Q5612/MainSheet!$C$22</f>
        <v>1</v>
      </c>
    </row>
    <row r="5613" spans="7:21">
      <c r="G5613">
        <f t="shared" si="793"/>
        <v>56.109999999997406</v>
      </c>
      <c r="H5613">
        <f t="shared" si="794"/>
        <v>198000</v>
      </c>
      <c r="I5613" s="2">
        <f>MIN(MainSheet!$C$10/MainSheet!$C$9,MainSheet!$K$9*60)</f>
        <v>660</v>
      </c>
      <c r="J5613" s="1">
        <f>IF(G5613&gt;MainSheet!$C$11,IF(J5612&gt;=0.999,1,(G5613-MainSheet!$C$11)*I5613/$B$2/60),0)</f>
        <v>1</v>
      </c>
      <c r="K5613" s="1">
        <f>IF(G5613&gt;MainSheet!$C$11+$B$6,IF(K5612&gt;=0.999,1,(G5613-MainSheet!$C$11-$B$6)*I5613/$C$2/60),0)</f>
        <v>1</v>
      </c>
      <c r="L5613" s="1">
        <f>IF(G5613&gt;MainSheet!$C$11+$B$6+$C$6,IF(L5612&gt;=0.999,1,(G5613-MainSheet!$C$11-$B$6-$C$6)*I5613/$D$2/60),0)</f>
        <v>1</v>
      </c>
      <c r="M5613">
        <f t="shared" si="795"/>
        <v>1</v>
      </c>
      <c r="N5613" s="2">
        <f t="shared" si="796"/>
        <v>3721.0526315789471</v>
      </c>
      <c r="O5613">
        <f t="shared" si="792"/>
        <v>977.02127659574455</v>
      </c>
      <c r="P5613">
        <f t="shared" si="791"/>
        <v>192000</v>
      </c>
      <c r="Q5613" s="2">
        <f t="shared" si="797"/>
        <v>196698.0739081747</v>
      </c>
      <c r="R5613">
        <f>Q5613/MainSheet!$C$8*(G5613-G5612)+R5612</f>
        <v>9416.2830858655016</v>
      </c>
      <c r="S5613">
        <f t="shared" si="798"/>
        <v>151972.75455584086</v>
      </c>
      <c r="T5613">
        <f t="shared" si="790"/>
        <v>56.109999999997406</v>
      </c>
      <c r="U5613" s="1">
        <f>Q5613/MainSheet!$C$22</f>
        <v>1</v>
      </c>
    </row>
    <row r="5614" spans="7:21">
      <c r="G5614">
        <f t="shared" si="793"/>
        <v>56.119999999997404</v>
      </c>
      <c r="H5614">
        <f t="shared" si="794"/>
        <v>198000</v>
      </c>
      <c r="I5614" s="2">
        <f>MIN(MainSheet!$C$10/MainSheet!$C$9,MainSheet!$K$9*60)</f>
        <v>660</v>
      </c>
      <c r="J5614" s="1">
        <f>IF(G5614&gt;MainSheet!$C$11,IF(J5613&gt;=0.999,1,(G5614-MainSheet!$C$11)*I5614/$B$2/60),0)</f>
        <v>1</v>
      </c>
      <c r="K5614" s="1">
        <f>IF(G5614&gt;MainSheet!$C$11+$B$6,IF(K5613&gt;=0.999,1,(G5614-MainSheet!$C$11-$B$6)*I5614/$C$2/60),0)</f>
        <v>1</v>
      </c>
      <c r="L5614" s="1">
        <f>IF(G5614&gt;MainSheet!$C$11+$B$6+$C$6,IF(L5613&gt;=0.999,1,(G5614-MainSheet!$C$11-$B$6-$C$6)*I5614/$D$2/60),0)</f>
        <v>1</v>
      </c>
      <c r="M5614">
        <f t="shared" si="795"/>
        <v>1</v>
      </c>
      <c r="N5614" s="2">
        <f t="shared" si="796"/>
        <v>3721.0526315789471</v>
      </c>
      <c r="O5614">
        <f t="shared" si="792"/>
        <v>977.02127659574455</v>
      </c>
      <c r="P5614">
        <f t="shared" si="791"/>
        <v>192000</v>
      </c>
      <c r="Q5614" s="2">
        <f t="shared" si="797"/>
        <v>196698.0739081747</v>
      </c>
      <c r="R5614">
        <f>Q5614/MainSheet!$C$8*(G5614-G5613)+R5613</f>
        <v>9418.3143323563363</v>
      </c>
      <c r="S5614">
        <f t="shared" si="798"/>
        <v>152005.53756815888</v>
      </c>
      <c r="T5614">
        <f t="shared" si="790"/>
        <v>56.119999999997404</v>
      </c>
      <c r="U5614" s="1">
        <f>Q5614/MainSheet!$C$22</f>
        <v>1</v>
      </c>
    </row>
    <row r="5615" spans="7:21">
      <c r="G5615">
        <f t="shared" si="793"/>
        <v>56.129999999997402</v>
      </c>
      <c r="H5615">
        <f t="shared" si="794"/>
        <v>198000</v>
      </c>
      <c r="I5615" s="2">
        <f>MIN(MainSheet!$C$10/MainSheet!$C$9,MainSheet!$K$9*60)</f>
        <v>660</v>
      </c>
      <c r="J5615" s="1">
        <f>IF(G5615&gt;MainSheet!$C$11,IF(J5614&gt;=0.999,1,(G5615-MainSheet!$C$11)*I5615/$B$2/60),0)</f>
        <v>1</v>
      </c>
      <c r="K5615" s="1">
        <f>IF(G5615&gt;MainSheet!$C$11+$B$6,IF(K5614&gt;=0.999,1,(G5615-MainSheet!$C$11-$B$6)*I5615/$C$2/60),0)</f>
        <v>1</v>
      </c>
      <c r="L5615" s="1">
        <f>IF(G5615&gt;MainSheet!$C$11+$B$6+$C$6,IF(L5614&gt;=0.999,1,(G5615-MainSheet!$C$11-$B$6-$C$6)*I5615/$D$2/60),0)</f>
        <v>1</v>
      </c>
      <c r="M5615">
        <f t="shared" si="795"/>
        <v>1</v>
      </c>
      <c r="N5615" s="2">
        <f t="shared" si="796"/>
        <v>3721.0526315789471</v>
      </c>
      <c r="O5615">
        <f t="shared" si="792"/>
        <v>977.02127659574455</v>
      </c>
      <c r="P5615">
        <f t="shared" si="791"/>
        <v>192000</v>
      </c>
      <c r="Q5615" s="2">
        <f t="shared" si="797"/>
        <v>196698.0739081747</v>
      </c>
      <c r="R5615">
        <f>Q5615/MainSheet!$C$8*(G5615-G5614)+R5614</f>
        <v>9420.3455788471711</v>
      </c>
      <c r="S5615">
        <f t="shared" si="798"/>
        <v>152038.32058047689</v>
      </c>
      <c r="T5615">
        <f t="shared" si="790"/>
        <v>56.129999999997402</v>
      </c>
      <c r="U5615" s="1">
        <f>Q5615/MainSheet!$C$22</f>
        <v>1</v>
      </c>
    </row>
    <row r="5616" spans="7:21">
      <c r="G5616">
        <f t="shared" si="793"/>
        <v>56.1399999999974</v>
      </c>
      <c r="H5616">
        <f t="shared" si="794"/>
        <v>198000</v>
      </c>
      <c r="I5616" s="2">
        <f>MIN(MainSheet!$C$10/MainSheet!$C$9,MainSheet!$K$9*60)</f>
        <v>660</v>
      </c>
      <c r="J5616" s="1">
        <f>IF(G5616&gt;MainSheet!$C$11,IF(J5615&gt;=0.999,1,(G5616-MainSheet!$C$11)*I5616/$B$2/60),0)</f>
        <v>1</v>
      </c>
      <c r="K5616" s="1">
        <f>IF(G5616&gt;MainSheet!$C$11+$B$6,IF(K5615&gt;=0.999,1,(G5616-MainSheet!$C$11-$B$6)*I5616/$C$2/60),0)</f>
        <v>1</v>
      </c>
      <c r="L5616" s="1">
        <f>IF(G5616&gt;MainSheet!$C$11+$B$6+$C$6,IF(L5615&gt;=0.999,1,(G5616-MainSheet!$C$11-$B$6-$C$6)*I5616/$D$2/60),0)</f>
        <v>1</v>
      </c>
      <c r="M5616">
        <f t="shared" si="795"/>
        <v>1</v>
      </c>
      <c r="N5616" s="2">
        <f t="shared" si="796"/>
        <v>3721.0526315789471</v>
      </c>
      <c r="O5616">
        <f t="shared" si="792"/>
        <v>977.02127659574455</v>
      </c>
      <c r="P5616">
        <f t="shared" si="791"/>
        <v>192000</v>
      </c>
      <c r="Q5616" s="2">
        <f t="shared" si="797"/>
        <v>196698.0739081747</v>
      </c>
      <c r="R5616">
        <f>Q5616/MainSheet!$C$8*(G5616-G5615)+R5615</f>
        <v>9422.3768253380058</v>
      </c>
      <c r="S5616">
        <f t="shared" si="798"/>
        <v>152071.10359279491</v>
      </c>
      <c r="T5616">
        <f t="shared" si="790"/>
        <v>56.1399999999974</v>
      </c>
      <c r="U5616" s="1">
        <f>Q5616/MainSheet!$C$22</f>
        <v>1</v>
      </c>
    </row>
    <row r="5617" spans="7:21">
      <c r="G5617">
        <f t="shared" si="793"/>
        <v>56.149999999997398</v>
      </c>
      <c r="H5617">
        <f t="shared" si="794"/>
        <v>198000</v>
      </c>
      <c r="I5617" s="2">
        <f>MIN(MainSheet!$C$10/MainSheet!$C$9,MainSheet!$K$9*60)</f>
        <v>660</v>
      </c>
      <c r="J5617" s="1">
        <f>IF(G5617&gt;MainSheet!$C$11,IF(J5616&gt;=0.999,1,(G5617-MainSheet!$C$11)*I5617/$B$2/60),0)</f>
        <v>1</v>
      </c>
      <c r="K5617" s="1">
        <f>IF(G5617&gt;MainSheet!$C$11+$B$6,IF(K5616&gt;=0.999,1,(G5617-MainSheet!$C$11-$B$6)*I5617/$C$2/60),0)</f>
        <v>1</v>
      </c>
      <c r="L5617" s="1">
        <f>IF(G5617&gt;MainSheet!$C$11+$B$6+$C$6,IF(L5616&gt;=0.999,1,(G5617-MainSheet!$C$11-$B$6-$C$6)*I5617/$D$2/60),0)</f>
        <v>1</v>
      </c>
      <c r="M5617">
        <f t="shared" si="795"/>
        <v>1</v>
      </c>
      <c r="N5617" s="2">
        <f t="shared" si="796"/>
        <v>3721.0526315789471</v>
      </c>
      <c r="O5617">
        <f t="shared" si="792"/>
        <v>977.02127659574455</v>
      </c>
      <c r="P5617">
        <f t="shared" si="791"/>
        <v>192000</v>
      </c>
      <c r="Q5617" s="2">
        <f t="shared" si="797"/>
        <v>196698.0739081747</v>
      </c>
      <c r="R5617">
        <f>Q5617/MainSheet!$C$8*(G5617-G5616)+R5616</f>
        <v>9424.4080718288405</v>
      </c>
      <c r="S5617">
        <f t="shared" si="798"/>
        <v>152103.88660511293</v>
      </c>
      <c r="T5617">
        <f t="shared" si="790"/>
        <v>56.149999999997398</v>
      </c>
      <c r="U5617" s="1">
        <f>Q5617/MainSheet!$C$22</f>
        <v>1</v>
      </c>
    </row>
    <row r="5618" spans="7:21">
      <c r="G5618">
        <f t="shared" si="793"/>
        <v>56.159999999997396</v>
      </c>
      <c r="H5618">
        <f t="shared" si="794"/>
        <v>198000</v>
      </c>
      <c r="I5618" s="2">
        <f>MIN(MainSheet!$C$10/MainSheet!$C$9,MainSheet!$K$9*60)</f>
        <v>660</v>
      </c>
      <c r="J5618" s="1">
        <f>IF(G5618&gt;MainSheet!$C$11,IF(J5617&gt;=0.999,1,(G5618-MainSheet!$C$11)*I5618/$B$2/60),0)</f>
        <v>1</v>
      </c>
      <c r="K5618" s="1">
        <f>IF(G5618&gt;MainSheet!$C$11+$B$6,IF(K5617&gt;=0.999,1,(G5618-MainSheet!$C$11-$B$6)*I5618/$C$2/60),0)</f>
        <v>1</v>
      </c>
      <c r="L5618" s="1">
        <f>IF(G5618&gt;MainSheet!$C$11+$B$6+$C$6,IF(L5617&gt;=0.999,1,(G5618-MainSheet!$C$11-$B$6-$C$6)*I5618/$D$2/60),0)</f>
        <v>1</v>
      </c>
      <c r="M5618">
        <f t="shared" si="795"/>
        <v>1</v>
      </c>
      <c r="N5618" s="2">
        <f t="shared" si="796"/>
        <v>3721.0526315789471</v>
      </c>
      <c r="O5618">
        <f t="shared" si="792"/>
        <v>977.02127659574455</v>
      </c>
      <c r="P5618">
        <f t="shared" si="791"/>
        <v>192000</v>
      </c>
      <c r="Q5618" s="2">
        <f t="shared" si="797"/>
        <v>196698.0739081747</v>
      </c>
      <c r="R5618">
        <f>Q5618/MainSheet!$C$8*(G5618-G5617)+R5617</f>
        <v>9426.4393183196753</v>
      </c>
      <c r="S5618">
        <f t="shared" si="798"/>
        <v>152136.66961743095</v>
      </c>
      <c r="T5618">
        <f t="shared" si="790"/>
        <v>56.159999999997396</v>
      </c>
      <c r="U5618" s="1">
        <f>Q5618/MainSheet!$C$22</f>
        <v>1</v>
      </c>
    </row>
    <row r="5619" spans="7:21">
      <c r="G5619">
        <f t="shared" si="793"/>
        <v>56.169999999997394</v>
      </c>
      <c r="H5619">
        <f t="shared" si="794"/>
        <v>198000</v>
      </c>
      <c r="I5619" s="2">
        <f>MIN(MainSheet!$C$10/MainSheet!$C$9,MainSheet!$K$9*60)</f>
        <v>660</v>
      </c>
      <c r="J5619" s="1">
        <f>IF(G5619&gt;MainSheet!$C$11,IF(J5618&gt;=0.999,1,(G5619-MainSheet!$C$11)*I5619/$B$2/60),0)</f>
        <v>1</v>
      </c>
      <c r="K5619" s="1">
        <f>IF(G5619&gt;MainSheet!$C$11+$B$6,IF(K5618&gt;=0.999,1,(G5619-MainSheet!$C$11-$B$6)*I5619/$C$2/60),0)</f>
        <v>1</v>
      </c>
      <c r="L5619" s="1">
        <f>IF(G5619&gt;MainSheet!$C$11+$B$6+$C$6,IF(L5618&gt;=0.999,1,(G5619-MainSheet!$C$11-$B$6-$C$6)*I5619/$D$2/60),0)</f>
        <v>1</v>
      </c>
      <c r="M5619">
        <f t="shared" si="795"/>
        <v>1</v>
      </c>
      <c r="N5619" s="2">
        <f t="shared" si="796"/>
        <v>3721.0526315789471</v>
      </c>
      <c r="O5619">
        <f t="shared" si="792"/>
        <v>977.02127659574455</v>
      </c>
      <c r="P5619">
        <f t="shared" si="791"/>
        <v>192000</v>
      </c>
      <c r="Q5619" s="2">
        <f t="shared" si="797"/>
        <v>196698.0739081747</v>
      </c>
      <c r="R5619">
        <f>Q5619/MainSheet!$C$8*(G5619-G5618)+R5618</f>
        <v>9428.47056481051</v>
      </c>
      <c r="S5619">
        <f t="shared" si="798"/>
        <v>152169.45262974896</v>
      </c>
      <c r="T5619">
        <f t="shared" si="790"/>
        <v>56.169999999997394</v>
      </c>
      <c r="U5619" s="1">
        <f>Q5619/MainSheet!$C$22</f>
        <v>1</v>
      </c>
    </row>
    <row r="5620" spans="7:21">
      <c r="G5620">
        <f t="shared" si="793"/>
        <v>56.179999999997392</v>
      </c>
      <c r="H5620">
        <f t="shared" si="794"/>
        <v>198000</v>
      </c>
      <c r="I5620" s="2">
        <f>MIN(MainSheet!$C$10/MainSheet!$C$9,MainSheet!$K$9*60)</f>
        <v>660</v>
      </c>
      <c r="J5620" s="1">
        <f>IF(G5620&gt;MainSheet!$C$11,IF(J5619&gt;=0.999,1,(G5620-MainSheet!$C$11)*I5620/$B$2/60),0)</f>
        <v>1</v>
      </c>
      <c r="K5620" s="1">
        <f>IF(G5620&gt;MainSheet!$C$11+$B$6,IF(K5619&gt;=0.999,1,(G5620-MainSheet!$C$11-$B$6)*I5620/$C$2/60),0)</f>
        <v>1</v>
      </c>
      <c r="L5620" s="1">
        <f>IF(G5620&gt;MainSheet!$C$11+$B$6+$C$6,IF(L5619&gt;=0.999,1,(G5620-MainSheet!$C$11-$B$6-$C$6)*I5620/$D$2/60),0)</f>
        <v>1</v>
      </c>
      <c r="M5620">
        <f t="shared" si="795"/>
        <v>1</v>
      </c>
      <c r="N5620" s="2">
        <f t="shared" si="796"/>
        <v>3721.0526315789471</v>
      </c>
      <c r="O5620">
        <f t="shared" si="792"/>
        <v>977.02127659574455</v>
      </c>
      <c r="P5620">
        <f t="shared" si="791"/>
        <v>192000</v>
      </c>
      <c r="Q5620" s="2">
        <f t="shared" si="797"/>
        <v>196698.0739081747</v>
      </c>
      <c r="R5620">
        <f>Q5620/MainSheet!$C$8*(G5620-G5619)+R5619</f>
        <v>9430.5018113013448</v>
      </c>
      <c r="S5620">
        <f t="shared" si="798"/>
        <v>152202.23564206698</v>
      </c>
      <c r="T5620">
        <f t="shared" si="790"/>
        <v>56.179999999997392</v>
      </c>
      <c r="U5620" s="1">
        <f>Q5620/MainSheet!$C$22</f>
        <v>1</v>
      </c>
    </row>
    <row r="5621" spans="7:21">
      <c r="G5621">
        <f t="shared" si="793"/>
        <v>56.18999999999739</v>
      </c>
      <c r="H5621">
        <f t="shared" si="794"/>
        <v>198000</v>
      </c>
      <c r="I5621" s="2">
        <f>MIN(MainSheet!$C$10/MainSheet!$C$9,MainSheet!$K$9*60)</f>
        <v>660</v>
      </c>
      <c r="J5621" s="1">
        <f>IF(G5621&gt;MainSheet!$C$11,IF(J5620&gt;=0.999,1,(G5621-MainSheet!$C$11)*I5621/$B$2/60),0)</f>
        <v>1</v>
      </c>
      <c r="K5621" s="1">
        <f>IF(G5621&gt;MainSheet!$C$11+$B$6,IF(K5620&gt;=0.999,1,(G5621-MainSheet!$C$11-$B$6)*I5621/$C$2/60),0)</f>
        <v>1</v>
      </c>
      <c r="L5621" s="1">
        <f>IF(G5621&gt;MainSheet!$C$11+$B$6+$C$6,IF(L5620&gt;=0.999,1,(G5621-MainSheet!$C$11-$B$6-$C$6)*I5621/$D$2/60),0)</f>
        <v>1</v>
      </c>
      <c r="M5621">
        <f t="shared" si="795"/>
        <v>1</v>
      </c>
      <c r="N5621" s="2">
        <f t="shared" si="796"/>
        <v>3721.0526315789471</v>
      </c>
      <c r="O5621">
        <f t="shared" si="792"/>
        <v>977.02127659574455</v>
      </c>
      <c r="P5621">
        <f t="shared" si="791"/>
        <v>192000</v>
      </c>
      <c r="Q5621" s="2">
        <f t="shared" si="797"/>
        <v>196698.0739081747</v>
      </c>
      <c r="R5621">
        <f>Q5621/MainSheet!$C$8*(G5621-G5620)+R5620</f>
        <v>9432.5330577921795</v>
      </c>
      <c r="S5621">
        <f t="shared" si="798"/>
        <v>152235.018654385</v>
      </c>
      <c r="T5621">
        <f t="shared" si="790"/>
        <v>56.18999999999739</v>
      </c>
      <c r="U5621" s="1">
        <f>Q5621/MainSheet!$C$22</f>
        <v>1</v>
      </c>
    </row>
    <row r="5622" spans="7:21">
      <c r="G5622">
        <f t="shared" si="793"/>
        <v>56.199999999997388</v>
      </c>
      <c r="H5622">
        <f t="shared" si="794"/>
        <v>198000</v>
      </c>
      <c r="I5622" s="2">
        <f>MIN(MainSheet!$C$10/MainSheet!$C$9,MainSheet!$K$9*60)</f>
        <v>660</v>
      </c>
      <c r="J5622" s="1">
        <f>IF(G5622&gt;MainSheet!$C$11,IF(J5621&gt;=0.999,1,(G5622-MainSheet!$C$11)*I5622/$B$2/60),0)</f>
        <v>1</v>
      </c>
      <c r="K5622" s="1">
        <f>IF(G5622&gt;MainSheet!$C$11+$B$6,IF(K5621&gt;=0.999,1,(G5622-MainSheet!$C$11-$B$6)*I5622/$C$2/60),0)</f>
        <v>1</v>
      </c>
      <c r="L5622" s="1">
        <f>IF(G5622&gt;MainSheet!$C$11+$B$6+$C$6,IF(L5621&gt;=0.999,1,(G5622-MainSheet!$C$11-$B$6-$C$6)*I5622/$D$2/60),0)</f>
        <v>1</v>
      </c>
      <c r="M5622">
        <f t="shared" si="795"/>
        <v>1</v>
      </c>
      <c r="N5622" s="2">
        <f t="shared" si="796"/>
        <v>3721.0526315789471</v>
      </c>
      <c r="O5622">
        <f t="shared" si="792"/>
        <v>977.02127659574455</v>
      </c>
      <c r="P5622">
        <f t="shared" si="791"/>
        <v>192000</v>
      </c>
      <c r="Q5622" s="2">
        <f t="shared" si="797"/>
        <v>196698.0739081747</v>
      </c>
      <c r="R5622">
        <f>Q5622/MainSheet!$C$8*(G5622-G5621)+R5621</f>
        <v>9434.5643042830143</v>
      </c>
      <c r="S5622">
        <f t="shared" si="798"/>
        <v>152267.80166670302</v>
      </c>
      <c r="T5622">
        <f t="shared" si="790"/>
        <v>56.199999999997388</v>
      </c>
      <c r="U5622" s="1">
        <f>Q5622/MainSheet!$C$22</f>
        <v>1</v>
      </c>
    </row>
    <row r="5623" spans="7:21">
      <c r="G5623">
        <f t="shared" si="793"/>
        <v>56.209999999997386</v>
      </c>
      <c r="H5623">
        <f t="shared" si="794"/>
        <v>198000</v>
      </c>
      <c r="I5623" s="2">
        <f>MIN(MainSheet!$C$10/MainSheet!$C$9,MainSheet!$K$9*60)</f>
        <v>660</v>
      </c>
      <c r="J5623" s="1">
        <f>IF(G5623&gt;MainSheet!$C$11,IF(J5622&gt;=0.999,1,(G5623-MainSheet!$C$11)*I5623/$B$2/60),0)</f>
        <v>1</v>
      </c>
      <c r="K5623" s="1">
        <f>IF(G5623&gt;MainSheet!$C$11+$B$6,IF(K5622&gt;=0.999,1,(G5623-MainSheet!$C$11-$B$6)*I5623/$C$2/60),0)</f>
        <v>1</v>
      </c>
      <c r="L5623" s="1">
        <f>IF(G5623&gt;MainSheet!$C$11+$B$6+$C$6,IF(L5622&gt;=0.999,1,(G5623-MainSheet!$C$11-$B$6-$C$6)*I5623/$D$2/60),0)</f>
        <v>1</v>
      </c>
      <c r="M5623">
        <f t="shared" si="795"/>
        <v>1</v>
      </c>
      <c r="N5623" s="2">
        <f t="shared" si="796"/>
        <v>3721.0526315789471</v>
      </c>
      <c r="O5623">
        <f t="shared" si="792"/>
        <v>977.02127659574455</v>
      </c>
      <c r="P5623">
        <f t="shared" si="791"/>
        <v>192000</v>
      </c>
      <c r="Q5623" s="2">
        <f t="shared" si="797"/>
        <v>196698.0739081747</v>
      </c>
      <c r="R5623">
        <f>Q5623/MainSheet!$C$8*(G5623-G5622)+R5622</f>
        <v>9436.595550773849</v>
      </c>
      <c r="S5623">
        <f t="shared" si="798"/>
        <v>152300.58467902103</v>
      </c>
      <c r="T5623">
        <f t="shared" si="790"/>
        <v>56.209999999997386</v>
      </c>
      <c r="U5623" s="1">
        <f>Q5623/MainSheet!$C$22</f>
        <v>1</v>
      </c>
    </row>
    <row r="5624" spans="7:21">
      <c r="G5624">
        <f t="shared" si="793"/>
        <v>56.219999999997384</v>
      </c>
      <c r="H5624">
        <f t="shared" si="794"/>
        <v>198000</v>
      </c>
      <c r="I5624" s="2">
        <f>MIN(MainSheet!$C$10/MainSheet!$C$9,MainSheet!$K$9*60)</f>
        <v>660</v>
      </c>
      <c r="J5624" s="1">
        <f>IF(G5624&gt;MainSheet!$C$11,IF(J5623&gt;=0.999,1,(G5624-MainSheet!$C$11)*I5624/$B$2/60),0)</f>
        <v>1</v>
      </c>
      <c r="K5624" s="1">
        <f>IF(G5624&gt;MainSheet!$C$11+$B$6,IF(K5623&gt;=0.999,1,(G5624-MainSheet!$C$11-$B$6)*I5624/$C$2/60),0)</f>
        <v>1</v>
      </c>
      <c r="L5624" s="1">
        <f>IF(G5624&gt;MainSheet!$C$11+$B$6+$C$6,IF(L5623&gt;=0.999,1,(G5624-MainSheet!$C$11-$B$6-$C$6)*I5624/$D$2/60),0)</f>
        <v>1</v>
      </c>
      <c r="M5624">
        <f t="shared" si="795"/>
        <v>1</v>
      </c>
      <c r="N5624" s="2">
        <f t="shared" si="796"/>
        <v>3721.0526315789471</v>
      </c>
      <c r="O5624">
        <f t="shared" si="792"/>
        <v>977.02127659574455</v>
      </c>
      <c r="P5624">
        <f t="shared" si="791"/>
        <v>192000</v>
      </c>
      <c r="Q5624" s="2">
        <f t="shared" si="797"/>
        <v>196698.0739081747</v>
      </c>
      <c r="R5624">
        <f>Q5624/MainSheet!$C$8*(G5624-G5623)+R5623</f>
        <v>9438.6267972646838</v>
      </c>
      <c r="S5624">
        <f t="shared" si="798"/>
        <v>152333.36769133905</v>
      </c>
      <c r="T5624">
        <f t="shared" si="790"/>
        <v>56.219999999997384</v>
      </c>
      <c r="U5624" s="1">
        <f>Q5624/MainSheet!$C$22</f>
        <v>1</v>
      </c>
    </row>
    <row r="5625" spans="7:21">
      <c r="G5625">
        <f t="shared" si="793"/>
        <v>56.229999999997382</v>
      </c>
      <c r="H5625">
        <f t="shared" si="794"/>
        <v>198000</v>
      </c>
      <c r="I5625" s="2">
        <f>MIN(MainSheet!$C$10/MainSheet!$C$9,MainSheet!$K$9*60)</f>
        <v>660</v>
      </c>
      <c r="J5625" s="1">
        <f>IF(G5625&gt;MainSheet!$C$11,IF(J5624&gt;=0.999,1,(G5625-MainSheet!$C$11)*I5625/$B$2/60),0)</f>
        <v>1</v>
      </c>
      <c r="K5625" s="1">
        <f>IF(G5625&gt;MainSheet!$C$11+$B$6,IF(K5624&gt;=0.999,1,(G5625-MainSheet!$C$11-$B$6)*I5625/$C$2/60),0)</f>
        <v>1</v>
      </c>
      <c r="L5625" s="1">
        <f>IF(G5625&gt;MainSheet!$C$11+$B$6+$C$6,IF(L5624&gt;=0.999,1,(G5625-MainSheet!$C$11-$B$6-$C$6)*I5625/$D$2/60),0)</f>
        <v>1</v>
      </c>
      <c r="M5625">
        <f t="shared" si="795"/>
        <v>1</v>
      </c>
      <c r="N5625" s="2">
        <f t="shared" si="796"/>
        <v>3721.0526315789471</v>
      </c>
      <c r="O5625">
        <f t="shared" si="792"/>
        <v>977.02127659574455</v>
      </c>
      <c r="P5625">
        <f t="shared" si="791"/>
        <v>192000</v>
      </c>
      <c r="Q5625" s="2">
        <f t="shared" si="797"/>
        <v>196698.0739081747</v>
      </c>
      <c r="R5625">
        <f>Q5625/MainSheet!$C$8*(G5625-G5624)+R5624</f>
        <v>9440.6580437555185</v>
      </c>
      <c r="S5625">
        <f t="shared" si="798"/>
        <v>152366.15070365707</v>
      </c>
      <c r="T5625">
        <f t="shared" si="790"/>
        <v>56.229999999997382</v>
      </c>
      <c r="U5625" s="1">
        <f>Q5625/MainSheet!$C$22</f>
        <v>1</v>
      </c>
    </row>
    <row r="5626" spans="7:21">
      <c r="G5626">
        <f t="shared" si="793"/>
        <v>56.23999999999738</v>
      </c>
      <c r="H5626">
        <f t="shared" si="794"/>
        <v>198000</v>
      </c>
      <c r="I5626" s="2">
        <f>MIN(MainSheet!$C$10/MainSheet!$C$9,MainSheet!$K$9*60)</f>
        <v>660</v>
      </c>
      <c r="J5626" s="1">
        <f>IF(G5626&gt;MainSheet!$C$11,IF(J5625&gt;=0.999,1,(G5626-MainSheet!$C$11)*I5626/$B$2/60),0)</f>
        <v>1</v>
      </c>
      <c r="K5626" s="1">
        <f>IF(G5626&gt;MainSheet!$C$11+$B$6,IF(K5625&gt;=0.999,1,(G5626-MainSheet!$C$11-$B$6)*I5626/$C$2/60),0)</f>
        <v>1</v>
      </c>
      <c r="L5626" s="1">
        <f>IF(G5626&gt;MainSheet!$C$11+$B$6+$C$6,IF(L5625&gt;=0.999,1,(G5626-MainSheet!$C$11-$B$6-$C$6)*I5626/$D$2/60),0)</f>
        <v>1</v>
      </c>
      <c r="M5626">
        <f t="shared" si="795"/>
        <v>1</v>
      </c>
      <c r="N5626" s="2">
        <f t="shared" si="796"/>
        <v>3721.0526315789471</v>
      </c>
      <c r="O5626">
        <f t="shared" si="792"/>
        <v>977.02127659574455</v>
      </c>
      <c r="P5626">
        <f t="shared" si="791"/>
        <v>192000</v>
      </c>
      <c r="Q5626" s="2">
        <f t="shared" si="797"/>
        <v>196698.0739081747</v>
      </c>
      <c r="R5626">
        <f>Q5626/MainSheet!$C$8*(G5626-G5625)+R5625</f>
        <v>9442.6892902463533</v>
      </c>
      <c r="S5626">
        <f t="shared" si="798"/>
        <v>152398.93371597509</v>
      </c>
      <c r="T5626">
        <f t="shared" si="790"/>
        <v>56.23999999999738</v>
      </c>
      <c r="U5626" s="1">
        <f>Q5626/MainSheet!$C$22</f>
        <v>1</v>
      </c>
    </row>
    <row r="5627" spans="7:21">
      <c r="G5627">
        <f t="shared" si="793"/>
        <v>56.249999999997378</v>
      </c>
      <c r="H5627">
        <f t="shared" si="794"/>
        <v>198000</v>
      </c>
      <c r="I5627" s="2">
        <f>MIN(MainSheet!$C$10/MainSheet!$C$9,MainSheet!$K$9*60)</f>
        <v>660</v>
      </c>
      <c r="J5627" s="1">
        <f>IF(G5627&gt;MainSheet!$C$11,IF(J5626&gt;=0.999,1,(G5627-MainSheet!$C$11)*I5627/$B$2/60),0)</f>
        <v>1</v>
      </c>
      <c r="K5627" s="1">
        <f>IF(G5627&gt;MainSheet!$C$11+$B$6,IF(K5626&gt;=0.999,1,(G5627-MainSheet!$C$11-$B$6)*I5627/$C$2/60),0)</f>
        <v>1</v>
      </c>
      <c r="L5627" s="1">
        <f>IF(G5627&gt;MainSheet!$C$11+$B$6+$C$6,IF(L5626&gt;=0.999,1,(G5627-MainSheet!$C$11-$B$6-$C$6)*I5627/$D$2/60),0)</f>
        <v>1</v>
      </c>
      <c r="M5627">
        <f t="shared" si="795"/>
        <v>1</v>
      </c>
      <c r="N5627" s="2">
        <f t="shared" si="796"/>
        <v>3721.0526315789471</v>
      </c>
      <c r="O5627">
        <f t="shared" si="792"/>
        <v>977.02127659574455</v>
      </c>
      <c r="P5627">
        <f t="shared" si="791"/>
        <v>192000</v>
      </c>
      <c r="Q5627" s="2">
        <f t="shared" si="797"/>
        <v>196698.0739081747</v>
      </c>
      <c r="R5627">
        <f>Q5627/MainSheet!$C$8*(G5627-G5626)+R5626</f>
        <v>9444.720536737188</v>
      </c>
      <c r="S5627">
        <f t="shared" si="798"/>
        <v>152431.7167282931</v>
      </c>
      <c r="T5627">
        <f t="shared" si="790"/>
        <v>56.249999999997378</v>
      </c>
      <c r="U5627" s="1">
        <f>Q5627/MainSheet!$C$22</f>
        <v>1</v>
      </c>
    </row>
    <row r="5628" spans="7:21">
      <c r="G5628">
        <f t="shared" si="793"/>
        <v>56.259999999997376</v>
      </c>
      <c r="H5628">
        <f t="shared" si="794"/>
        <v>198000</v>
      </c>
      <c r="I5628" s="2">
        <f>MIN(MainSheet!$C$10/MainSheet!$C$9,MainSheet!$K$9*60)</f>
        <v>660</v>
      </c>
      <c r="J5628" s="1">
        <f>IF(G5628&gt;MainSheet!$C$11,IF(J5627&gt;=0.999,1,(G5628-MainSheet!$C$11)*I5628/$B$2/60),0)</f>
        <v>1</v>
      </c>
      <c r="K5628" s="1">
        <f>IF(G5628&gt;MainSheet!$C$11+$B$6,IF(K5627&gt;=0.999,1,(G5628-MainSheet!$C$11-$B$6)*I5628/$C$2/60),0)</f>
        <v>1</v>
      </c>
      <c r="L5628" s="1">
        <f>IF(G5628&gt;MainSheet!$C$11+$B$6+$C$6,IF(L5627&gt;=0.999,1,(G5628-MainSheet!$C$11-$B$6-$C$6)*I5628/$D$2/60),0)</f>
        <v>1</v>
      </c>
      <c r="M5628">
        <f t="shared" si="795"/>
        <v>1</v>
      </c>
      <c r="N5628" s="2">
        <f t="shared" si="796"/>
        <v>3721.0526315789471</v>
      </c>
      <c r="O5628">
        <f t="shared" si="792"/>
        <v>977.02127659574455</v>
      </c>
      <c r="P5628">
        <f t="shared" si="791"/>
        <v>192000</v>
      </c>
      <c r="Q5628" s="2">
        <f t="shared" si="797"/>
        <v>196698.0739081747</v>
      </c>
      <c r="R5628">
        <f>Q5628/MainSheet!$C$8*(G5628-G5627)+R5627</f>
        <v>9446.7517832280228</v>
      </c>
      <c r="S5628">
        <f t="shared" si="798"/>
        <v>152464.49974061112</v>
      </c>
      <c r="T5628">
        <f t="shared" si="790"/>
        <v>56.259999999997376</v>
      </c>
      <c r="U5628" s="1">
        <f>Q5628/MainSheet!$C$22</f>
        <v>1</v>
      </c>
    </row>
    <row r="5629" spans="7:21">
      <c r="G5629">
        <f t="shared" si="793"/>
        <v>56.269999999997374</v>
      </c>
      <c r="H5629">
        <f t="shared" si="794"/>
        <v>198000</v>
      </c>
      <c r="I5629" s="2">
        <f>MIN(MainSheet!$C$10/MainSheet!$C$9,MainSheet!$K$9*60)</f>
        <v>660</v>
      </c>
      <c r="J5629" s="1">
        <f>IF(G5629&gt;MainSheet!$C$11,IF(J5628&gt;=0.999,1,(G5629-MainSheet!$C$11)*I5629/$B$2/60),0)</f>
        <v>1</v>
      </c>
      <c r="K5629" s="1">
        <f>IF(G5629&gt;MainSheet!$C$11+$B$6,IF(K5628&gt;=0.999,1,(G5629-MainSheet!$C$11-$B$6)*I5629/$C$2/60),0)</f>
        <v>1</v>
      </c>
      <c r="L5629" s="1">
        <f>IF(G5629&gt;MainSheet!$C$11+$B$6+$C$6,IF(L5628&gt;=0.999,1,(G5629-MainSheet!$C$11-$B$6-$C$6)*I5629/$D$2/60),0)</f>
        <v>1</v>
      </c>
      <c r="M5629">
        <f t="shared" si="795"/>
        <v>1</v>
      </c>
      <c r="N5629" s="2">
        <f t="shared" si="796"/>
        <v>3721.0526315789471</v>
      </c>
      <c r="O5629">
        <f t="shared" si="792"/>
        <v>977.02127659574455</v>
      </c>
      <c r="P5629">
        <f t="shared" si="791"/>
        <v>192000</v>
      </c>
      <c r="Q5629" s="2">
        <f t="shared" si="797"/>
        <v>196698.0739081747</v>
      </c>
      <c r="R5629">
        <f>Q5629/MainSheet!$C$8*(G5629-G5628)+R5628</f>
        <v>9448.7830297188575</v>
      </c>
      <c r="S5629">
        <f t="shared" si="798"/>
        <v>152497.28275292914</v>
      </c>
      <c r="T5629">
        <f t="shared" si="790"/>
        <v>56.269999999997374</v>
      </c>
      <c r="U5629" s="1">
        <f>Q5629/MainSheet!$C$22</f>
        <v>1</v>
      </c>
    </row>
    <row r="5630" spans="7:21">
      <c r="G5630">
        <f t="shared" si="793"/>
        <v>56.279999999997372</v>
      </c>
      <c r="H5630">
        <f t="shared" si="794"/>
        <v>198000</v>
      </c>
      <c r="I5630" s="2">
        <f>MIN(MainSheet!$C$10/MainSheet!$C$9,MainSheet!$K$9*60)</f>
        <v>660</v>
      </c>
      <c r="J5630" s="1">
        <f>IF(G5630&gt;MainSheet!$C$11,IF(J5629&gt;=0.999,1,(G5630-MainSheet!$C$11)*I5630/$B$2/60),0)</f>
        <v>1</v>
      </c>
      <c r="K5630" s="1">
        <f>IF(G5630&gt;MainSheet!$C$11+$B$6,IF(K5629&gt;=0.999,1,(G5630-MainSheet!$C$11-$B$6)*I5630/$C$2/60),0)</f>
        <v>1</v>
      </c>
      <c r="L5630" s="1">
        <f>IF(G5630&gt;MainSheet!$C$11+$B$6+$C$6,IF(L5629&gt;=0.999,1,(G5630-MainSheet!$C$11-$B$6-$C$6)*I5630/$D$2/60),0)</f>
        <v>1</v>
      </c>
      <c r="M5630">
        <f t="shared" si="795"/>
        <v>1</v>
      </c>
      <c r="N5630" s="2">
        <f t="shared" si="796"/>
        <v>3721.0526315789471</v>
      </c>
      <c r="O5630">
        <f t="shared" si="792"/>
        <v>977.02127659574455</v>
      </c>
      <c r="P5630">
        <f t="shared" si="791"/>
        <v>192000</v>
      </c>
      <c r="Q5630" s="2">
        <f t="shared" si="797"/>
        <v>196698.0739081747</v>
      </c>
      <c r="R5630">
        <f>Q5630/MainSheet!$C$8*(G5630-G5629)+R5629</f>
        <v>9450.8142762096923</v>
      </c>
      <c r="S5630">
        <f t="shared" si="798"/>
        <v>152530.06576524716</v>
      </c>
      <c r="T5630">
        <f t="shared" si="790"/>
        <v>56.279999999997372</v>
      </c>
      <c r="U5630" s="1">
        <f>Q5630/MainSheet!$C$22</f>
        <v>1</v>
      </c>
    </row>
    <row r="5631" spans="7:21">
      <c r="G5631">
        <f t="shared" si="793"/>
        <v>56.28999999999737</v>
      </c>
      <c r="H5631">
        <f t="shared" si="794"/>
        <v>198000</v>
      </c>
      <c r="I5631" s="2">
        <f>MIN(MainSheet!$C$10/MainSheet!$C$9,MainSheet!$K$9*60)</f>
        <v>660</v>
      </c>
      <c r="J5631" s="1">
        <f>IF(G5631&gt;MainSheet!$C$11,IF(J5630&gt;=0.999,1,(G5631-MainSheet!$C$11)*I5631/$B$2/60),0)</f>
        <v>1</v>
      </c>
      <c r="K5631" s="1">
        <f>IF(G5631&gt;MainSheet!$C$11+$B$6,IF(K5630&gt;=0.999,1,(G5631-MainSheet!$C$11-$B$6)*I5631/$C$2/60),0)</f>
        <v>1</v>
      </c>
      <c r="L5631" s="1">
        <f>IF(G5631&gt;MainSheet!$C$11+$B$6+$C$6,IF(L5630&gt;=0.999,1,(G5631-MainSheet!$C$11-$B$6-$C$6)*I5631/$D$2/60),0)</f>
        <v>1</v>
      </c>
      <c r="M5631">
        <f t="shared" si="795"/>
        <v>1</v>
      </c>
      <c r="N5631" s="2">
        <f t="shared" si="796"/>
        <v>3721.0526315789471</v>
      </c>
      <c r="O5631">
        <f t="shared" si="792"/>
        <v>977.02127659574455</v>
      </c>
      <c r="P5631">
        <f t="shared" si="791"/>
        <v>192000</v>
      </c>
      <c r="Q5631" s="2">
        <f t="shared" si="797"/>
        <v>196698.0739081747</v>
      </c>
      <c r="R5631">
        <f>Q5631/MainSheet!$C$8*(G5631-G5630)+R5630</f>
        <v>9452.845522700527</v>
      </c>
      <c r="S5631">
        <f t="shared" si="798"/>
        <v>152562.84877756517</v>
      </c>
      <c r="T5631">
        <f t="shared" si="790"/>
        <v>56.28999999999737</v>
      </c>
      <c r="U5631" s="1">
        <f>Q5631/MainSheet!$C$22</f>
        <v>1</v>
      </c>
    </row>
    <row r="5632" spans="7:21">
      <c r="G5632">
        <f t="shared" si="793"/>
        <v>56.299999999997368</v>
      </c>
      <c r="H5632">
        <f t="shared" si="794"/>
        <v>198000</v>
      </c>
      <c r="I5632" s="2">
        <f>MIN(MainSheet!$C$10/MainSheet!$C$9,MainSheet!$K$9*60)</f>
        <v>660</v>
      </c>
      <c r="J5632" s="1">
        <f>IF(G5632&gt;MainSheet!$C$11,IF(J5631&gt;=0.999,1,(G5632-MainSheet!$C$11)*I5632/$B$2/60),0)</f>
        <v>1</v>
      </c>
      <c r="K5632" s="1">
        <f>IF(G5632&gt;MainSheet!$C$11+$B$6,IF(K5631&gt;=0.999,1,(G5632-MainSheet!$C$11-$B$6)*I5632/$C$2/60),0)</f>
        <v>1</v>
      </c>
      <c r="L5632" s="1">
        <f>IF(G5632&gt;MainSheet!$C$11+$B$6+$C$6,IF(L5631&gt;=0.999,1,(G5632-MainSheet!$C$11-$B$6-$C$6)*I5632/$D$2/60),0)</f>
        <v>1</v>
      </c>
      <c r="M5632">
        <f t="shared" si="795"/>
        <v>1</v>
      </c>
      <c r="N5632" s="2">
        <f t="shared" si="796"/>
        <v>3721.0526315789471</v>
      </c>
      <c r="O5632">
        <f t="shared" si="792"/>
        <v>977.02127659574455</v>
      </c>
      <c r="P5632">
        <f t="shared" si="791"/>
        <v>192000</v>
      </c>
      <c r="Q5632" s="2">
        <f t="shared" si="797"/>
        <v>196698.0739081747</v>
      </c>
      <c r="R5632">
        <f>Q5632/MainSheet!$C$8*(G5632-G5631)+R5631</f>
        <v>9454.8767691913617</v>
      </c>
      <c r="S5632">
        <f t="shared" si="798"/>
        <v>152595.63178988319</v>
      </c>
      <c r="T5632">
        <f t="shared" si="790"/>
        <v>56.299999999997368</v>
      </c>
      <c r="U5632" s="1">
        <f>Q5632/MainSheet!$C$22</f>
        <v>1</v>
      </c>
    </row>
    <row r="5633" spans="7:21">
      <c r="G5633">
        <f t="shared" si="793"/>
        <v>56.309999999997366</v>
      </c>
      <c r="H5633">
        <f t="shared" si="794"/>
        <v>198000</v>
      </c>
      <c r="I5633" s="2">
        <f>MIN(MainSheet!$C$10/MainSheet!$C$9,MainSheet!$K$9*60)</f>
        <v>660</v>
      </c>
      <c r="J5633" s="1">
        <f>IF(G5633&gt;MainSheet!$C$11,IF(J5632&gt;=0.999,1,(G5633-MainSheet!$C$11)*I5633/$B$2/60),0)</f>
        <v>1</v>
      </c>
      <c r="K5633" s="1">
        <f>IF(G5633&gt;MainSheet!$C$11+$B$6,IF(K5632&gt;=0.999,1,(G5633-MainSheet!$C$11-$B$6)*I5633/$C$2/60),0)</f>
        <v>1</v>
      </c>
      <c r="L5633" s="1">
        <f>IF(G5633&gt;MainSheet!$C$11+$B$6+$C$6,IF(L5632&gt;=0.999,1,(G5633-MainSheet!$C$11-$B$6-$C$6)*I5633/$D$2/60),0)</f>
        <v>1</v>
      </c>
      <c r="M5633">
        <f t="shared" si="795"/>
        <v>1</v>
      </c>
      <c r="N5633" s="2">
        <f t="shared" si="796"/>
        <v>3721.0526315789471</v>
      </c>
      <c r="O5633">
        <f t="shared" si="792"/>
        <v>977.02127659574455</v>
      </c>
      <c r="P5633">
        <f t="shared" si="791"/>
        <v>192000</v>
      </c>
      <c r="Q5633" s="2">
        <f t="shared" si="797"/>
        <v>196698.0739081747</v>
      </c>
      <c r="R5633">
        <f>Q5633/MainSheet!$C$8*(G5633-G5632)+R5632</f>
        <v>9456.9080156821965</v>
      </c>
      <c r="S5633">
        <f t="shared" si="798"/>
        <v>152628.41480220121</v>
      </c>
      <c r="T5633">
        <f t="shared" si="790"/>
        <v>56.309999999997366</v>
      </c>
      <c r="U5633" s="1">
        <f>Q5633/MainSheet!$C$22</f>
        <v>1</v>
      </c>
    </row>
    <row r="5634" spans="7:21">
      <c r="G5634">
        <f t="shared" si="793"/>
        <v>56.319999999997364</v>
      </c>
      <c r="H5634">
        <f t="shared" si="794"/>
        <v>198000</v>
      </c>
      <c r="I5634" s="2">
        <f>MIN(MainSheet!$C$10/MainSheet!$C$9,MainSheet!$K$9*60)</f>
        <v>660</v>
      </c>
      <c r="J5634" s="1">
        <f>IF(G5634&gt;MainSheet!$C$11,IF(J5633&gt;=0.999,1,(G5634-MainSheet!$C$11)*I5634/$B$2/60),0)</f>
        <v>1</v>
      </c>
      <c r="K5634" s="1">
        <f>IF(G5634&gt;MainSheet!$C$11+$B$6,IF(K5633&gt;=0.999,1,(G5634-MainSheet!$C$11-$B$6)*I5634/$C$2/60),0)</f>
        <v>1</v>
      </c>
      <c r="L5634" s="1">
        <f>IF(G5634&gt;MainSheet!$C$11+$B$6+$C$6,IF(L5633&gt;=0.999,1,(G5634-MainSheet!$C$11-$B$6-$C$6)*I5634/$D$2/60),0)</f>
        <v>1</v>
      </c>
      <c r="M5634">
        <f t="shared" si="795"/>
        <v>1</v>
      </c>
      <c r="N5634" s="2">
        <f t="shared" si="796"/>
        <v>3721.0526315789471</v>
      </c>
      <c r="O5634">
        <f t="shared" si="792"/>
        <v>977.02127659574455</v>
      </c>
      <c r="P5634">
        <f t="shared" si="791"/>
        <v>192000</v>
      </c>
      <c r="Q5634" s="2">
        <f t="shared" si="797"/>
        <v>196698.0739081747</v>
      </c>
      <c r="R5634">
        <f>Q5634/MainSheet!$C$8*(G5634-G5633)+R5633</f>
        <v>9458.9392621730312</v>
      </c>
      <c r="S5634">
        <f t="shared" si="798"/>
        <v>152661.19781451923</v>
      </c>
      <c r="T5634">
        <f t="shared" si="790"/>
        <v>56.319999999997364</v>
      </c>
      <c r="U5634" s="1">
        <f>Q5634/MainSheet!$C$22</f>
        <v>1</v>
      </c>
    </row>
    <row r="5635" spans="7:21">
      <c r="G5635">
        <f t="shared" si="793"/>
        <v>56.329999999997362</v>
      </c>
      <c r="H5635">
        <f t="shared" si="794"/>
        <v>198000</v>
      </c>
      <c r="I5635" s="2">
        <f>MIN(MainSheet!$C$10/MainSheet!$C$9,MainSheet!$K$9*60)</f>
        <v>660</v>
      </c>
      <c r="J5635" s="1">
        <f>IF(G5635&gt;MainSheet!$C$11,IF(J5634&gt;=0.999,1,(G5635-MainSheet!$C$11)*I5635/$B$2/60),0)</f>
        <v>1</v>
      </c>
      <c r="K5635" s="1">
        <f>IF(G5635&gt;MainSheet!$C$11+$B$6,IF(K5634&gt;=0.999,1,(G5635-MainSheet!$C$11-$B$6)*I5635/$C$2/60),0)</f>
        <v>1</v>
      </c>
      <c r="L5635" s="1">
        <f>IF(G5635&gt;MainSheet!$C$11+$B$6+$C$6,IF(L5634&gt;=0.999,1,(G5635-MainSheet!$C$11-$B$6-$C$6)*I5635/$D$2/60),0)</f>
        <v>1</v>
      </c>
      <c r="M5635">
        <f t="shared" si="795"/>
        <v>1</v>
      </c>
      <c r="N5635" s="2">
        <f t="shared" si="796"/>
        <v>3721.0526315789471</v>
      </c>
      <c r="O5635">
        <f t="shared" si="792"/>
        <v>977.02127659574455</v>
      </c>
      <c r="P5635">
        <f t="shared" si="791"/>
        <v>192000</v>
      </c>
      <c r="Q5635" s="2">
        <f t="shared" si="797"/>
        <v>196698.0739081747</v>
      </c>
      <c r="R5635">
        <f>Q5635/MainSheet!$C$8*(G5635-G5634)+R5634</f>
        <v>9460.970508663866</v>
      </c>
      <c r="S5635">
        <f t="shared" si="798"/>
        <v>152693.98082683724</v>
      </c>
      <c r="T5635">
        <f t="shared" ref="T5635:T5698" si="799">G5635</f>
        <v>56.329999999997362</v>
      </c>
      <c r="U5635" s="1">
        <f>Q5635/MainSheet!$C$22</f>
        <v>1</v>
      </c>
    </row>
    <row r="5636" spans="7:21">
      <c r="G5636">
        <f t="shared" si="793"/>
        <v>56.33999999999736</v>
      </c>
      <c r="H5636">
        <f t="shared" si="794"/>
        <v>198000</v>
      </c>
      <c r="I5636" s="2">
        <f>MIN(MainSheet!$C$10/MainSheet!$C$9,MainSheet!$K$9*60)</f>
        <v>660</v>
      </c>
      <c r="J5636" s="1">
        <f>IF(G5636&gt;MainSheet!$C$11,IF(J5635&gt;=0.999,1,(G5636-MainSheet!$C$11)*I5636/$B$2/60),0)</f>
        <v>1</v>
      </c>
      <c r="K5636" s="1">
        <f>IF(G5636&gt;MainSheet!$C$11+$B$6,IF(K5635&gt;=0.999,1,(G5636-MainSheet!$C$11-$B$6)*I5636/$C$2/60),0)</f>
        <v>1</v>
      </c>
      <c r="L5636" s="1">
        <f>IF(G5636&gt;MainSheet!$C$11+$B$6+$C$6,IF(L5635&gt;=0.999,1,(G5636-MainSheet!$C$11-$B$6-$C$6)*I5636/$D$2/60),0)</f>
        <v>1</v>
      </c>
      <c r="M5636">
        <f t="shared" si="795"/>
        <v>1</v>
      </c>
      <c r="N5636" s="2">
        <f t="shared" si="796"/>
        <v>3721.0526315789471</v>
      </c>
      <c r="O5636">
        <f t="shared" si="792"/>
        <v>977.02127659574455</v>
      </c>
      <c r="P5636">
        <f t="shared" ref="P5636:P5699" si="800">IF(IF(N5636+O5636&gt;H5636,H5636-O5636-N5636,IF(L5636&gt;0,((1-L5636)*D$3+D$4*(L5636)),0))+O5636+N5636&gt;H5636,H5636-N5636-O5636,IF(N5636+O5636&gt;H5636,H5636-O5636-N5636,IF(L5636&gt;0,((1-L5636)*D$3+D$4*(L5636)),0)))</f>
        <v>192000</v>
      </c>
      <c r="Q5636" s="2">
        <f t="shared" si="797"/>
        <v>196698.0739081747</v>
      </c>
      <c r="R5636">
        <f>Q5636/MainSheet!$C$8*(G5636-G5635)+R5635</f>
        <v>9463.0017551547007</v>
      </c>
      <c r="S5636">
        <f t="shared" si="798"/>
        <v>152726.76383915526</v>
      </c>
      <c r="T5636">
        <f t="shared" si="799"/>
        <v>56.33999999999736</v>
      </c>
      <c r="U5636" s="1">
        <f>Q5636/MainSheet!$C$22</f>
        <v>1</v>
      </c>
    </row>
    <row r="5637" spans="7:21">
      <c r="G5637">
        <f t="shared" si="793"/>
        <v>56.349999999997358</v>
      </c>
      <c r="H5637">
        <f t="shared" si="794"/>
        <v>198000</v>
      </c>
      <c r="I5637" s="2">
        <f>MIN(MainSheet!$C$10/MainSheet!$C$9,MainSheet!$K$9*60)</f>
        <v>660</v>
      </c>
      <c r="J5637" s="1">
        <f>IF(G5637&gt;MainSheet!$C$11,IF(J5636&gt;=0.999,1,(G5637-MainSheet!$C$11)*I5637/$B$2/60),0)</f>
        <v>1</v>
      </c>
      <c r="K5637" s="1">
        <f>IF(G5637&gt;MainSheet!$C$11+$B$6,IF(K5636&gt;=0.999,1,(G5637-MainSheet!$C$11-$B$6)*I5637/$C$2/60),0)</f>
        <v>1</v>
      </c>
      <c r="L5637" s="1">
        <f>IF(G5637&gt;MainSheet!$C$11+$B$6+$C$6,IF(L5636&gt;=0.999,1,(G5637-MainSheet!$C$11-$B$6-$C$6)*I5637/$D$2/60),0)</f>
        <v>1</v>
      </c>
      <c r="M5637">
        <f t="shared" si="795"/>
        <v>1</v>
      </c>
      <c r="N5637" s="2">
        <f t="shared" si="796"/>
        <v>3721.0526315789471</v>
      </c>
      <c r="O5637">
        <f t="shared" ref="O5637:O5700" si="801">IF(K5637&gt;=0.01,((1-K5637)*C$3+C$4*(K5637)),0)</f>
        <v>977.02127659574455</v>
      </c>
      <c r="P5637">
        <f t="shared" si="800"/>
        <v>192000</v>
      </c>
      <c r="Q5637" s="2">
        <f t="shared" si="797"/>
        <v>196698.0739081747</v>
      </c>
      <c r="R5637">
        <f>Q5637/MainSheet!$C$8*(G5637-G5636)+R5636</f>
        <v>9465.0330016455355</v>
      </c>
      <c r="S5637">
        <f t="shared" si="798"/>
        <v>152759.54685147328</v>
      </c>
      <c r="T5637">
        <f t="shared" si="799"/>
        <v>56.349999999997358</v>
      </c>
      <c r="U5637" s="1">
        <f>Q5637/MainSheet!$C$22</f>
        <v>1</v>
      </c>
    </row>
    <row r="5638" spans="7:21">
      <c r="G5638">
        <f t="shared" si="793"/>
        <v>56.359999999997356</v>
      </c>
      <c r="H5638">
        <f t="shared" si="794"/>
        <v>198000</v>
      </c>
      <c r="I5638" s="2">
        <f>MIN(MainSheet!$C$10/MainSheet!$C$9,MainSheet!$K$9*60)</f>
        <v>660</v>
      </c>
      <c r="J5638" s="1">
        <f>IF(G5638&gt;MainSheet!$C$11,IF(J5637&gt;=0.999,1,(G5638-MainSheet!$C$11)*I5638/$B$2/60),0)</f>
        <v>1</v>
      </c>
      <c r="K5638" s="1">
        <f>IF(G5638&gt;MainSheet!$C$11+$B$6,IF(K5637&gt;=0.999,1,(G5638-MainSheet!$C$11-$B$6)*I5638/$C$2/60),0)</f>
        <v>1</v>
      </c>
      <c r="L5638" s="1">
        <f>IF(G5638&gt;MainSheet!$C$11+$B$6+$C$6,IF(L5637&gt;=0.999,1,(G5638-MainSheet!$C$11-$B$6-$C$6)*I5638/$D$2/60),0)</f>
        <v>1</v>
      </c>
      <c r="M5638">
        <f t="shared" si="795"/>
        <v>1</v>
      </c>
      <c r="N5638" s="2">
        <f t="shared" si="796"/>
        <v>3721.0526315789471</v>
      </c>
      <c r="O5638">
        <f t="shared" si="801"/>
        <v>977.02127659574455</v>
      </c>
      <c r="P5638">
        <f t="shared" si="800"/>
        <v>192000</v>
      </c>
      <c r="Q5638" s="2">
        <f t="shared" si="797"/>
        <v>196698.0739081747</v>
      </c>
      <c r="R5638">
        <f>Q5638/MainSheet!$C$8*(G5638-G5637)+R5637</f>
        <v>9467.0642481363702</v>
      </c>
      <c r="S5638">
        <f t="shared" si="798"/>
        <v>152792.3298637913</v>
      </c>
      <c r="T5638">
        <f t="shared" si="799"/>
        <v>56.359999999997356</v>
      </c>
      <c r="U5638" s="1">
        <f>Q5638/MainSheet!$C$22</f>
        <v>1</v>
      </c>
    </row>
    <row r="5639" spans="7:21">
      <c r="G5639">
        <f t="shared" si="793"/>
        <v>56.369999999997354</v>
      </c>
      <c r="H5639">
        <f t="shared" si="794"/>
        <v>198000</v>
      </c>
      <c r="I5639" s="2">
        <f>MIN(MainSheet!$C$10/MainSheet!$C$9,MainSheet!$K$9*60)</f>
        <v>660</v>
      </c>
      <c r="J5639" s="1">
        <f>IF(G5639&gt;MainSheet!$C$11,IF(J5638&gt;=0.999,1,(G5639-MainSheet!$C$11)*I5639/$B$2/60),0)</f>
        <v>1</v>
      </c>
      <c r="K5639" s="1">
        <f>IF(G5639&gt;MainSheet!$C$11+$B$6,IF(K5638&gt;=0.999,1,(G5639-MainSheet!$C$11-$B$6)*I5639/$C$2/60),0)</f>
        <v>1</v>
      </c>
      <c r="L5639" s="1">
        <f>IF(G5639&gt;MainSheet!$C$11+$B$6+$C$6,IF(L5638&gt;=0.999,1,(G5639-MainSheet!$C$11-$B$6-$C$6)*I5639/$D$2/60),0)</f>
        <v>1</v>
      </c>
      <c r="M5639">
        <f t="shared" si="795"/>
        <v>1</v>
      </c>
      <c r="N5639" s="2">
        <f t="shared" si="796"/>
        <v>3721.0526315789471</v>
      </c>
      <c r="O5639">
        <f t="shared" si="801"/>
        <v>977.02127659574455</v>
      </c>
      <c r="P5639">
        <f t="shared" si="800"/>
        <v>192000</v>
      </c>
      <c r="Q5639" s="2">
        <f t="shared" si="797"/>
        <v>196698.0739081747</v>
      </c>
      <c r="R5639">
        <f>Q5639/MainSheet!$C$8*(G5639-G5638)+R5638</f>
        <v>9469.095494627205</v>
      </c>
      <c r="S5639">
        <f t="shared" si="798"/>
        <v>152825.11287610931</v>
      </c>
      <c r="T5639">
        <f t="shared" si="799"/>
        <v>56.369999999997354</v>
      </c>
      <c r="U5639" s="1">
        <f>Q5639/MainSheet!$C$22</f>
        <v>1</v>
      </c>
    </row>
    <row r="5640" spans="7:21">
      <c r="G5640">
        <f t="shared" si="793"/>
        <v>56.379999999997352</v>
      </c>
      <c r="H5640">
        <f t="shared" si="794"/>
        <v>198000</v>
      </c>
      <c r="I5640" s="2">
        <f>MIN(MainSheet!$C$10/MainSheet!$C$9,MainSheet!$K$9*60)</f>
        <v>660</v>
      </c>
      <c r="J5640" s="1">
        <f>IF(G5640&gt;MainSheet!$C$11,IF(J5639&gt;=0.999,1,(G5640-MainSheet!$C$11)*I5640/$B$2/60),0)</f>
        <v>1</v>
      </c>
      <c r="K5640" s="1">
        <f>IF(G5640&gt;MainSheet!$C$11+$B$6,IF(K5639&gt;=0.999,1,(G5640-MainSheet!$C$11-$B$6)*I5640/$C$2/60),0)</f>
        <v>1</v>
      </c>
      <c r="L5640" s="1">
        <f>IF(G5640&gt;MainSheet!$C$11+$B$6+$C$6,IF(L5639&gt;=0.999,1,(G5640-MainSheet!$C$11-$B$6-$C$6)*I5640/$D$2/60),0)</f>
        <v>1</v>
      </c>
      <c r="M5640">
        <f t="shared" si="795"/>
        <v>1</v>
      </c>
      <c r="N5640" s="2">
        <f t="shared" si="796"/>
        <v>3721.0526315789471</v>
      </c>
      <c r="O5640">
        <f t="shared" si="801"/>
        <v>977.02127659574455</v>
      </c>
      <c r="P5640">
        <f t="shared" si="800"/>
        <v>192000</v>
      </c>
      <c r="Q5640" s="2">
        <f t="shared" si="797"/>
        <v>196698.0739081747</v>
      </c>
      <c r="R5640">
        <f>Q5640/MainSheet!$C$8*(G5640-G5639)+R5639</f>
        <v>9471.1267411180397</v>
      </c>
      <c r="S5640">
        <f t="shared" si="798"/>
        <v>152857.89588842733</v>
      </c>
      <c r="T5640">
        <f t="shared" si="799"/>
        <v>56.379999999997352</v>
      </c>
      <c r="U5640" s="1">
        <f>Q5640/MainSheet!$C$22</f>
        <v>1</v>
      </c>
    </row>
    <row r="5641" spans="7:21">
      <c r="G5641">
        <f t="shared" ref="G5641:G5704" si="802">G5640+$F$2</f>
        <v>56.38999999999735</v>
      </c>
      <c r="H5641">
        <f t="shared" ref="H5641:H5704" si="803">H5640</f>
        <v>198000</v>
      </c>
      <c r="I5641" s="2">
        <f>MIN(MainSheet!$C$10/MainSheet!$C$9,MainSheet!$K$9*60)</f>
        <v>660</v>
      </c>
      <c r="J5641" s="1">
        <f>IF(G5641&gt;MainSheet!$C$11,IF(J5640&gt;=0.999,1,(G5641-MainSheet!$C$11)*I5641/$B$2/60),0)</f>
        <v>1</v>
      </c>
      <c r="K5641" s="1">
        <f>IF(G5641&gt;MainSheet!$C$11+$B$6,IF(K5640&gt;=0.999,1,(G5641-MainSheet!$C$11-$B$6)*I5641/$C$2/60),0)</f>
        <v>1</v>
      </c>
      <c r="L5641" s="1">
        <f>IF(G5641&gt;MainSheet!$C$11+$B$6+$C$6,IF(L5640&gt;=0.999,1,(G5641-MainSheet!$C$11-$B$6-$C$6)*I5641/$D$2/60),0)</f>
        <v>1</v>
      </c>
      <c r="M5641">
        <f t="shared" ref="M5641:M5704" si="804">(J5641*$B$2+K5641*$C$2+L5641*$D$2)/SUM($B$2:$D$2)</f>
        <v>1</v>
      </c>
      <c r="N5641" s="2">
        <f t="shared" ref="N5641:N5704" si="805">IF(J5641&gt;=0.01,((1-J5641)*B$3+B$4*(J5641)),0)</f>
        <v>3721.0526315789471</v>
      </c>
      <c r="O5641">
        <f t="shared" si="801"/>
        <v>977.02127659574455</v>
      </c>
      <c r="P5641">
        <f t="shared" si="800"/>
        <v>192000</v>
      </c>
      <c r="Q5641" s="2">
        <f t="shared" ref="Q5641:Q5704" si="806">SUM(N5641:P5641)</f>
        <v>196698.0739081747</v>
      </c>
      <c r="R5641">
        <f>Q5641/MainSheet!$C$8*(G5641-G5640)+R5640</f>
        <v>9473.1579876088745</v>
      </c>
      <c r="S5641">
        <f t="shared" ref="S5641:S5704" si="807">Q5641*$F$2/60+S5640</f>
        <v>152890.67890074535</v>
      </c>
      <c r="T5641">
        <f t="shared" si="799"/>
        <v>56.38999999999735</v>
      </c>
      <c r="U5641" s="1">
        <f>Q5641/MainSheet!$C$22</f>
        <v>1</v>
      </c>
    </row>
    <row r="5642" spans="7:21">
      <c r="G5642">
        <f t="shared" si="802"/>
        <v>56.399999999997348</v>
      </c>
      <c r="H5642">
        <f t="shared" si="803"/>
        <v>198000</v>
      </c>
      <c r="I5642" s="2">
        <f>MIN(MainSheet!$C$10/MainSheet!$C$9,MainSheet!$K$9*60)</f>
        <v>660</v>
      </c>
      <c r="J5642" s="1">
        <f>IF(G5642&gt;MainSheet!$C$11,IF(J5641&gt;=0.999,1,(G5642-MainSheet!$C$11)*I5642/$B$2/60),0)</f>
        <v>1</v>
      </c>
      <c r="K5642" s="1">
        <f>IF(G5642&gt;MainSheet!$C$11+$B$6,IF(K5641&gt;=0.999,1,(G5642-MainSheet!$C$11-$B$6)*I5642/$C$2/60),0)</f>
        <v>1</v>
      </c>
      <c r="L5642" s="1">
        <f>IF(G5642&gt;MainSheet!$C$11+$B$6+$C$6,IF(L5641&gt;=0.999,1,(G5642-MainSheet!$C$11-$B$6-$C$6)*I5642/$D$2/60),0)</f>
        <v>1</v>
      </c>
      <c r="M5642">
        <f t="shared" si="804"/>
        <v>1</v>
      </c>
      <c r="N5642" s="2">
        <f t="shared" si="805"/>
        <v>3721.0526315789471</v>
      </c>
      <c r="O5642">
        <f t="shared" si="801"/>
        <v>977.02127659574455</v>
      </c>
      <c r="P5642">
        <f t="shared" si="800"/>
        <v>192000</v>
      </c>
      <c r="Q5642" s="2">
        <f t="shared" si="806"/>
        <v>196698.0739081747</v>
      </c>
      <c r="R5642">
        <f>Q5642/MainSheet!$C$8*(G5642-G5641)+R5641</f>
        <v>9475.1892340997092</v>
      </c>
      <c r="S5642">
        <f t="shared" si="807"/>
        <v>152923.46191306337</v>
      </c>
      <c r="T5642">
        <f t="shared" si="799"/>
        <v>56.399999999997348</v>
      </c>
      <c r="U5642" s="1">
        <f>Q5642/MainSheet!$C$22</f>
        <v>1</v>
      </c>
    </row>
    <row r="5643" spans="7:21">
      <c r="G5643">
        <f t="shared" si="802"/>
        <v>56.409999999997346</v>
      </c>
      <c r="H5643">
        <f t="shared" si="803"/>
        <v>198000</v>
      </c>
      <c r="I5643" s="2">
        <f>MIN(MainSheet!$C$10/MainSheet!$C$9,MainSheet!$K$9*60)</f>
        <v>660</v>
      </c>
      <c r="J5643" s="1">
        <f>IF(G5643&gt;MainSheet!$C$11,IF(J5642&gt;=0.999,1,(G5643-MainSheet!$C$11)*I5643/$B$2/60),0)</f>
        <v>1</v>
      </c>
      <c r="K5643" s="1">
        <f>IF(G5643&gt;MainSheet!$C$11+$B$6,IF(K5642&gt;=0.999,1,(G5643-MainSheet!$C$11-$B$6)*I5643/$C$2/60),0)</f>
        <v>1</v>
      </c>
      <c r="L5643" s="1">
        <f>IF(G5643&gt;MainSheet!$C$11+$B$6+$C$6,IF(L5642&gt;=0.999,1,(G5643-MainSheet!$C$11-$B$6-$C$6)*I5643/$D$2/60),0)</f>
        <v>1</v>
      </c>
      <c r="M5643">
        <f t="shared" si="804"/>
        <v>1</v>
      </c>
      <c r="N5643" s="2">
        <f t="shared" si="805"/>
        <v>3721.0526315789471</v>
      </c>
      <c r="O5643">
        <f t="shared" si="801"/>
        <v>977.02127659574455</v>
      </c>
      <c r="P5643">
        <f t="shared" si="800"/>
        <v>192000</v>
      </c>
      <c r="Q5643" s="2">
        <f t="shared" si="806"/>
        <v>196698.0739081747</v>
      </c>
      <c r="R5643">
        <f>Q5643/MainSheet!$C$8*(G5643-G5642)+R5642</f>
        <v>9477.220480590544</v>
      </c>
      <c r="S5643">
        <f t="shared" si="807"/>
        <v>152956.24492538138</v>
      </c>
      <c r="T5643">
        <f t="shared" si="799"/>
        <v>56.409999999997346</v>
      </c>
      <c r="U5643" s="1">
        <f>Q5643/MainSheet!$C$22</f>
        <v>1</v>
      </c>
    </row>
    <row r="5644" spans="7:21">
      <c r="G5644">
        <f t="shared" si="802"/>
        <v>56.419999999997344</v>
      </c>
      <c r="H5644">
        <f t="shared" si="803"/>
        <v>198000</v>
      </c>
      <c r="I5644" s="2">
        <f>MIN(MainSheet!$C$10/MainSheet!$C$9,MainSheet!$K$9*60)</f>
        <v>660</v>
      </c>
      <c r="J5644" s="1">
        <f>IF(G5644&gt;MainSheet!$C$11,IF(J5643&gt;=0.999,1,(G5644-MainSheet!$C$11)*I5644/$B$2/60),0)</f>
        <v>1</v>
      </c>
      <c r="K5644" s="1">
        <f>IF(G5644&gt;MainSheet!$C$11+$B$6,IF(K5643&gt;=0.999,1,(G5644-MainSheet!$C$11-$B$6)*I5644/$C$2/60),0)</f>
        <v>1</v>
      </c>
      <c r="L5644" s="1">
        <f>IF(G5644&gt;MainSheet!$C$11+$B$6+$C$6,IF(L5643&gt;=0.999,1,(G5644-MainSheet!$C$11-$B$6-$C$6)*I5644/$D$2/60),0)</f>
        <v>1</v>
      </c>
      <c r="M5644">
        <f t="shared" si="804"/>
        <v>1</v>
      </c>
      <c r="N5644" s="2">
        <f t="shared" si="805"/>
        <v>3721.0526315789471</v>
      </c>
      <c r="O5644">
        <f t="shared" si="801"/>
        <v>977.02127659574455</v>
      </c>
      <c r="P5644">
        <f t="shared" si="800"/>
        <v>192000</v>
      </c>
      <c r="Q5644" s="2">
        <f t="shared" si="806"/>
        <v>196698.0739081747</v>
      </c>
      <c r="R5644">
        <f>Q5644/MainSheet!$C$8*(G5644-G5643)+R5643</f>
        <v>9479.2517270813787</v>
      </c>
      <c r="S5644">
        <f t="shared" si="807"/>
        <v>152989.0279376994</v>
      </c>
      <c r="T5644">
        <f t="shared" si="799"/>
        <v>56.419999999997344</v>
      </c>
      <c r="U5644" s="1">
        <f>Q5644/MainSheet!$C$22</f>
        <v>1</v>
      </c>
    </row>
    <row r="5645" spans="7:21">
      <c r="G5645">
        <f t="shared" si="802"/>
        <v>56.429999999997342</v>
      </c>
      <c r="H5645">
        <f t="shared" si="803"/>
        <v>198000</v>
      </c>
      <c r="I5645" s="2">
        <f>MIN(MainSheet!$C$10/MainSheet!$C$9,MainSheet!$K$9*60)</f>
        <v>660</v>
      </c>
      <c r="J5645" s="1">
        <f>IF(G5645&gt;MainSheet!$C$11,IF(J5644&gt;=0.999,1,(G5645-MainSheet!$C$11)*I5645/$B$2/60),0)</f>
        <v>1</v>
      </c>
      <c r="K5645" s="1">
        <f>IF(G5645&gt;MainSheet!$C$11+$B$6,IF(K5644&gt;=0.999,1,(G5645-MainSheet!$C$11-$B$6)*I5645/$C$2/60),0)</f>
        <v>1</v>
      </c>
      <c r="L5645" s="1">
        <f>IF(G5645&gt;MainSheet!$C$11+$B$6+$C$6,IF(L5644&gt;=0.999,1,(G5645-MainSheet!$C$11-$B$6-$C$6)*I5645/$D$2/60),0)</f>
        <v>1</v>
      </c>
      <c r="M5645">
        <f t="shared" si="804"/>
        <v>1</v>
      </c>
      <c r="N5645" s="2">
        <f t="shared" si="805"/>
        <v>3721.0526315789471</v>
      </c>
      <c r="O5645">
        <f t="shared" si="801"/>
        <v>977.02127659574455</v>
      </c>
      <c r="P5645">
        <f t="shared" si="800"/>
        <v>192000</v>
      </c>
      <c r="Q5645" s="2">
        <f t="shared" si="806"/>
        <v>196698.0739081747</v>
      </c>
      <c r="R5645">
        <f>Q5645/MainSheet!$C$8*(G5645-G5644)+R5644</f>
        <v>9481.2829735722135</v>
      </c>
      <c r="S5645">
        <f t="shared" si="807"/>
        <v>153021.81095001742</v>
      </c>
      <c r="T5645">
        <f t="shared" si="799"/>
        <v>56.429999999997342</v>
      </c>
      <c r="U5645" s="1">
        <f>Q5645/MainSheet!$C$22</f>
        <v>1</v>
      </c>
    </row>
    <row r="5646" spans="7:21">
      <c r="G5646">
        <f t="shared" si="802"/>
        <v>56.43999999999734</v>
      </c>
      <c r="H5646">
        <f t="shared" si="803"/>
        <v>198000</v>
      </c>
      <c r="I5646" s="2">
        <f>MIN(MainSheet!$C$10/MainSheet!$C$9,MainSheet!$K$9*60)</f>
        <v>660</v>
      </c>
      <c r="J5646" s="1">
        <f>IF(G5646&gt;MainSheet!$C$11,IF(J5645&gt;=0.999,1,(G5646-MainSheet!$C$11)*I5646/$B$2/60),0)</f>
        <v>1</v>
      </c>
      <c r="K5646" s="1">
        <f>IF(G5646&gt;MainSheet!$C$11+$B$6,IF(K5645&gt;=0.999,1,(G5646-MainSheet!$C$11-$B$6)*I5646/$C$2/60),0)</f>
        <v>1</v>
      </c>
      <c r="L5646" s="1">
        <f>IF(G5646&gt;MainSheet!$C$11+$B$6+$C$6,IF(L5645&gt;=0.999,1,(G5646-MainSheet!$C$11-$B$6-$C$6)*I5646/$D$2/60),0)</f>
        <v>1</v>
      </c>
      <c r="M5646">
        <f t="shared" si="804"/>
        <v>1</v>
      </c>
      <c r="N5646" s="2">
        <f t="shared" si="805"/>
        <v>3721.0526315789471</v>
      </c>
      <c r="O5646">
        <f t="shared" si="801"/>
        <v>977.02127659574455</v>
      </c>
      <c r="P5646">
        <f t="shared" si="800"/>
        <v>192000</v>
      </c>
      <c r="Q5646" s="2">
        <f t="shared" si="806"/>
        <v>196698.0739081747</v>
      </c>
      <c r="R5646">
        <f>Q5646/MainSheet!$C$8*(G5646-G5645)+R5645</f>
        <v>9483.3142200630482</v>
      </c>
      <c r="S5646">
        <f t="shared" si="807"/>
        <v>153054.59396233544</v>
      </c>
      <c r="T5646">
        <f t="shared" si="799"/>
        <v>56.43999999999734</v>
      </c>
      <c r="U5646" s="1">
        <f>Q5646/MainSheet!$C$22</f>
        <v>1</v>
      </c>
    </row>
    <row r="5647" spans="7:21">
      <c r="G5647">
        <f t="shared" si="802"/>
        <v>56.449999999997338</v>
      </c>
      <c r="H5647">
        <f t="shared" si="803"/>
        <v>198000</v>
      </c>
      <c r="I5647" s="2">
        <f>MIN(MainSheet!$C$10/MainSheet!$C$9,MainSheet!$K$9*60)</f>
        <v>660</v>
      </c>
      <c r="J5647" s="1">
        <f>IF(G5647&gt;MainSheet!$C$11,IF(J5646&gt;=0.999,1,(G5647-MainSheet!$C$11)*I5647/$B$2/60),0)</f>
        <v>1</v>
      </c>
      <c r="K5647" s="1">
        <f>IF(G5647&gt;MainSheet!$C$11+$B$6,IF(K5646&gt;=0.999,1,(G5647-MainSheet!$C$11-$B$6)*I5647/$C$2/60),0)</f>
        <v>1</v>
      </c>
      <c r="L5647" s="1">
        <f>IF(G5647&gt;MainSheet!$C$11+$B$6+$C$6,IF(L5646&gt;=0.999,1,(G5647-MainSheet!$C$11-$B$6-$C$6)*I5647/$D$2/60),0)</f>
        <v>1</v>
      </c>
      <c r="M5647">
        <f t="shared" si="804"/>
        <v>1</v>
      </c>
      <c r="N5647" s="2">
        <f t="shared" si="805"/>
        <v>3721.0526315789471</v>
      </c>
      <c r="O5647">
        <f t="shared" si="801"/>
        <v>977.02127659574455</v>
      </c>
      <c r="P5647">
        <f t="shared" si="800"/>
        <v>192000</v>
      </c>
      <c r="Q5647" s="2">
        <f t="shared" si="806"/>
        <v>196698.0739081747</v>
      </c>
      <c r="R5647">
        <f>Q5647/MainSheet!$C$8*(G5647-G5646)+R5646</f>
        <v>9485.3454665538829</v>
      </c>
      <c r="S5647">
        <f t="shared" si="807"/>
        <v>153087.37697465345</v>
      </c>
      <c r="T5647">
        <f t="shared" si="799"/>
        <v>56.449999999997338</v>
      </c>
      <c r="U5647" s="1">
        <f>Q5647/MainSheet!$C$22</f>
        <v>1</v>
      </c>
    </row>
    <row r="5648" spans="7:21">
      <c r="G5648">
        <f t="shared" si="802"/>
        <v>56.459999999997336</v>
      </c>
      <c r="H5648">
        <f t="shared" si="803"/>
        <v>198000</v>
      </c>
      <c r="I5648" s="2">
        <f>MIN(MainSheet!$C$10/MainSheet!$C$9,MainSheet!$K$9*60)</f>
        <v>660</v>
      </c>
      <c r="J5648" s="1">
        <f>IF(G5648&gt;MainSheet!$C$11,IF(J5647&gt;=0.999,1,(G5648-MainSheet!$C$11)*I5648/$B$2/60),0)</f>
        <v>1</v>
      </c>
      <c r="K5648" s="1">
        <f>IF(G5648&gt;MainSheet!$C$11+$B$6,IF(K5647&gt;=0.999,1,(G5648-MainSheet!$C$11-$B$6)*I5648/$C$2/60),0)</f>
        <v>1</v>
      </c>
      <c r="L5648" s="1">
        <f>IF(G5648&gt;MainSheet!$C$11+$B$6+$C$6,IF(L5647&gt;=0.999,1,(G5648-MainSheet!$C$11-$B$6-$C$6)*I5648/$D$2/60),0)</f>
        <v>1</v>
      </c>
      <c r="M5648">
        <f t="shared" si="804"/>
        <v>1</v>
      </c>
      <c r="N5648" s="2">
        <f t="shared" si="805"/>
        <v>3721.0526315789471</v>
      </c>
      <c r="O5648">
        <f t="shared" si="801"/>
        <v>977.02127659574455</v>
      </c>
      <c r="P5648">
        <f t="shared" si="800"/>
        <v>192000</v>
      </c>
      <c r="Q5648" s="2">
        <f t="shared" si="806"/>
        <v>196698.0739081747</v>
      </c>
      <c r="R5648">
        <f>Q5648/MainSheet!$C$8*(G5648-G5647)+R5647</f>
        <v>9487.3767130447177</v>
      </c>
      <c r="S5648">
        <f t="shared" si="807"/>
        <v>153120.15998697147</v>
      </c>
      <c r="T5648">
        <f t="shared" si="799"/>
        <v>56.459999999997336</v>
      </c>
      <c r="U5648" s="1">
        <f>Q5648/MainSheet!$C$22</f>
        <v>1</v>
      </c>
    </row>
    <row r="5649" spans="7:21">
      <c r="G5649">
        <f t="shared" si="802"/>
        <v>56.469999999997334</v>
      </c>
      <c r="H5649">
        <f t="shared" si="803"/>
        <v>198000</v>
      </c>
      <c r="I5649" s="2">
        <f>MIN(MainSheet!$C$10/MainSheet!$C$9,MainSheet!$K$9*60)</f>
        <v>660</v>
      </c>
      <c r="J5649" s="1">
        <f>IF(G5649&gt;MainSheet!$C$11,IF(J5648&gt;=0.999,1,(G5649-MainSheet!$C$11)*I5649/$B$2/60),0)</f>
        <v>1</v>
      </c>
      <c r="K5649" s="1">
        <f>IF(G5649&gt;MainSheet!$C$11+$B$6,IF(K5648&gt;=0.999,1,(G5649-MainSheet!$C$11-$B$6)*I5649/$C$2/60),0)</f>
        <v>1</v>
      </c>
      <c r="L5649" s="1">
        <f>IF(G5649&gt;MainSheet!$C$11+$B$6+$C$6,IF(L5648&gt;=0.999,1,(G5649-MainSheet!$C$11-$B$6-$C$6)*I5649/$D$2/60),0)</f>
        <v>1</v>
      </c>
      <c r="M5649">
        <f t="shared" si="804"/>
        <v>1</v>
      </c>
      <c r="N5649" s="2">
        <f t="shared" si="805"/>
        <v>3721.0526315789471</v>
      </c>
      <c r="O5649">
        <f t="shared" si="801"/>
        <v>977.02127659574455</v>
      </c>
      <c r="P5649">
        <f t="shared" si="800"/>
        <v>192000</v>
      </c>
      <c r="Q5649" s="2">
        <f t="shared" si="806"/>
        <v>196698.0739081747</v>
      </c>
      <c r="R5649">
        <f>Q5649/MainSheet!$C$8*(G5649-G5648)+R5648</f>
        <v>9489.4079595355524</v>
      </c>
      <c r="S5649">
        <f t="shared" si="807"/>
        <v>153152.94299928949</v>
      </c>
      <c r="T5649">
        <f t="shared" si="799"/>
        <v>56.469999999997334</v>
      </c>
      <c r="U5649" s="1">
        <f>Q5649/MainSheet!$C$22</f>
        <v>1</v>
      </c>
    </row>
    <row r="5650" spans="7:21">
      <c r="G5650">
        <f t="shared" si="802"/>
        <v>56.479999999997332</v>
      </c>
      <c r="H5650">
        <f t="shared" si="803"/>
        <v>198000</v>
      </c>
      <c r="I5650" s="2">
        <f>MIN(MainSheet!$C$10/MainSheet!$C$9,MainSheet!$K$9*60)</f>
        <v>660</v>
      </c>
      <c r="J5650" s="1">
        <f>IF(G5650&gt;MainSheet!$C$11,IF(J5649&gt;=0.999,1,(G5650-MainSheet!$C$11)*I5650/$B$2/60),0)</f>
        <v>1</v>
      </c>
      <c r="K5650" s="1">
        <f>IF(G5650&gt;MainSheet!$C$11+$B$6,IF(K5649&gt;=0.999,1,(G5650-MainSheet!$C$11-$B$6)*I5650/$C$2/60),0)</f>
        <v>1</v>
      </c>
      <c r="L5650" s="1">
        <f>IF(G5650&gt;MainSheet!$C$11+$B$6+$C$6,IF(L5649&gt;=0.999,1,(G5650-MainSheet!$C$11-$B$6-$C$6)*I5650/$D$2/60),0)</f>
        <v>1</v>
      </c>
      <c r="M5650">
        <f t="shared" si="804"/>
        <v>1</v>
      </c>
      <c r="N5650" s="2">
        <f t="shared" si="805"/>
        <v>3721.0526315789471</v>
      </c>
      <c r="O5650">
        <f t="shared" si="801"/>
        <v>977.02127659574455</v>
      </c>
      <c r="P5650">
        <f t="shared" si="800"/>
        <v>192000</v>
      </c>
      <c r="Q5650" s="2">
        <f t="shared" si="806"/>
        <v>196698.0739081747</v>
      </c>
      <c r="R5650">
        <f>Q5650/MainSheet!$C$8*(G5650-G5649)+R5649</f>
        <v>9491.4392060263872</v>
      </c>
      <c r="S5650">
        <f t="shared" si="807"/>
        <v>153185.7260116075</v>
      </c>
      <c r="T5650">
        <f t="shared" si="799"/>
        <v>56.479999999997332</v>
      </c>
      <c r="U5650" s="1">
        <f>Q5650/MainSheet!$C$22</f>
        <v>1</v>
      </c>
    </row>
    <row r="5651" spans="7:21">
      <c r="G5651">
        <f t="shared" si="802"/>
        <v>56.48999999999733</v>
      </c>
      <c r="H5651">
        <f t="shared" si="803"/>
        <v>198000</v>
      </c>
      <c r="I5651" s="2">
        <f>MIN(MainSheet!$C$10/MainSheet!$C$9,MainSheet!$K$9*60)</f>
        <v>660</v>
      </c>
      <c r="J5651" s="1">
        <f>IF(G5651&gt;MainSheet!$C$11,IF(J5650&gt;=0.999,1,(G5651-MainSheet!$C$11)*I5651/$B$2/60),0)</f>
        <v>1</v>
      </c>
      <c r="K5651" s="1">
        <f>IF(G5651&gt;MainSheet!$C$11+$B$6,IF(K5650&gt;=0.999,1,(G5651-MainSheet!$C$11-$B$6)*I5651/$C$2/60),0)</f>
        <v>1</v>
      </c>
      <c r="L5651" s="1">
        <f>IF(G5651&gt;MainSheet!$C$11+$B$6+$C$6,IF(L5650&gt;=0.999,1,(G5651-MainSheet!$C$11-$B$6-$C$6)*I5651/$D$2/60),0)</f>
        <v>1</v>
      </c>
      <c r="M5651">
        <f t="shared" si="804"/>
        <v>1</v>
      </c>
      <c r="N5651" s="2">
        <f t="shared" si="805"/>
        <v>3721.0526315789471</v>
      </c>
      <c r="O5651">
        <f t="shared" si="801"/>
        <v>977.02127659574455</v>
      </c>
      <c r="P5651">
        <f t="shared" si="800"/>
        <v>192000</v>
      </c>
      <c r="Q5651" s="2">
        <f t="shared" si="806"/>
        <v>196698.0739081747</v>
      </c>
      <c r="R5651">
        <f>Q5651/MainSheet!$C$8*(G5651-G5650)+R5650</f>
        <v>9493.4704525172219</v>
      </c>
      <c r="S5651">
        <f t="shared" si="807"/>
        <v>153218.50902392552</v>
      </c>
      <c r="T5651">
        <f t="shared" si="799"/>
        <v>56.48999999999733</v>
      </c>
      <c r="U5651" s="1">
        <f>Q5651/MainSheet!$C$22</f>
        <v>1</v>
      </c>
    </row>
    <row r="5652" spans="7:21">
      <c r="G5652">
        <f t="shared" si="802"/>
        <v>56.499999999997328</v>
      </c>
      <c r="H5652">
        <f t="shared" si="803"/>
        <v>198000</v>
      </c>
      <c r="I5652" s="2">
        <f>MIN(MainSheet!$C$10/MainSheet!$C$9,MainSheet!$K$9*60)</f>
        <v>660</v>
      </c>
      <c r="J5652" s="1">
        <f>IF(G5652&gt;MainSheet!$C$11,IF(J5651&gt;=0.999,1,(G5652-MainSheet!$C$11)*I5652/$B$2/60),0)</f>
        <v>1</v>
      </c>
      <c r="K5652" s="1">
        <f>IF(G5652&gt;MainSheet!$C$11+$B$6,IF(K5651&gt;=0.999,1,(G5652-MainSheet!$C$11-$B$6)*I5652/$C$2/60),0)</f>
        <v>1</v>
      </c>
      <c r="L5652" s="1">
        <f>IF(G5652&gt;MainSheet!$C$11+$B$6+$C$6,IF(L5651&gt;=0.999,1,(G5652-MainSheet!$C$11-$B$6-$C$6)*I5652/$D$2/60),0)</f>
        <v>1</v>
      </c>
      <c r="M5652">
        <f t="shared" si="804"/>
        <v>1</v>
      </c>
      <c r="N5652" s="2">
        <f t="shared" si="805"/>
        <v>3721.0526315789471</v>
      </c>
      <c r="O5652">
        <f t="shared" si="801"/>
        <v>977.02127659574455</v>
      </c>
      <c r="P5652">
        <f t="shared" si="800"/>
        <v>192000</v>
      </c>
      <c r="Q5652" s="2">
        <f t="shared" si="806"/>
        <v>196698.0739081747</v>
      </c>
      <c r="R5652">
        <f>Q5652/MainSheet!$C$8*(G5652-G5651)+R5651</f>
        <v>9495.5016990080567</v>
      </c>
      <c r="S5652">
        <f t="shared" si="807"/>
        <v>153251.29203624354</v>
      </c>
      <c r="T5652">
        <f t="shared" si="799"/>
        <v>56.499999999997328</v>
      </c>
      <c r="U5652" s="1">
        <f>Q5652/MainSheet!$C$22</f>
        <v>1</v>
      </c>
    </row>
    <row r="5653" spans="7:21">
      <c r="G5653">
        <f t="shared" si="802"/>
        <v>56.509999999997326</v>
      </c>
      <c r="H5653">
        <f t="shared" si="803"/>
        <v>198000</v>
      </c>
      <c r="I5653" s="2">
        <f>MIN(MainSheet!$C$10/MainSheet!$C$9,MainSheet!$K$9*60)</f>
        <v>660</v>
      </c>
      <c r="J5653" s="1">
        <f>IF(G5653&gt;MainSheet!$C$11,IF(J5652&gt;=0.999,1,(G5653-MainSheet!$C$11)*I5653/$B$2/60),0)</f>
        <v>1</v>
      </c>
      <c r="K5653" s="1">
        <f>IF(G5653&gt;MainSheet!$C$11+$B$6,IF(K5652&gt;=0.999,1,(G5653-MainSheet!$C$11-$B$6)*I5653/$C$2/60),0)</f>
        <v>1</v>
      </c>
      <c r="L5653" s="1">
        <f>IF(G5653&gt;MainSheet!$C$11+$B$6+$C$6,IF(L5652&gt;=0.999,1,(G5653-MainSheet!$C$11-$B$6-$C$6)*I5653/$D$2/60),0)</f>
        <v>1</v>
      </c>
      <c r="M5653">
        <f t="shared" si="804"/>
        <v>1</v>
      </c>
      <c r="N5653" s="2">
        <f t="shared" si="805"/>
        <v>3721.0526315789471</v>
      </c>
      <c r="O5653">
        <f t="shared" si="801"/>
        <v>977.02127659574455</v>
      </c>
      <c r="P5653">
        <f t="shared" si="800"/>
        <v>192000</v>
      </c>
      <c r="Q5653" s="2">
        <f t="shared" si="806"/>
        <v>196698.0739081747</v>
      </c>
      <c r="R5653">
        <f>Q5653/MainSheet!$C$8*(G5653-G5652)+R5652</f>
        <v>9497.5329454988914</v>
      </c>
      <c r="S5653">
        <f t="shared" si="807"/>
        <v>153284.07504856156</v>
      </c>
      <c r="T5653">
        <f t="shared" si="799"/>
        <v>56.509999999997326</v>
      </c>
      <c r="U5653" s="1">
        <f>Q5653/MainSheet!$C$22</f>
        <v>1</v>
      </c>
    </row>
    <row r="5654" spans="7:21">
      <c r="G5654">
        <f t="shared" si="802"/>
        <v>56.519999999997324</v>
      </c>
      <c r="H5654">
        <f t="shared" si="803"/>
        <v>198000</v>
      </c>
      <c r="I5654" s="2">
        <f>MIN(MainSheet!$C$10/MainSheet!$C$9,MainSheet!$K$9*60)</f>
        <v>660</v>
      </c>
      <c r="J5654" s="1">
        <f>IF(G5654&gt;MainSheet!$C$11,IF(J5653&gt;=0.999,1,(G5654-MainSheet!$C$11)*I5654/$B$2/60),0)</f>
        <v>1</v>
      </c>
      <c r="K5654" s="1">
        <f>IF(G5654&gt;MainSheet!$C$11+$B$6,IF(K5653&gt;=0.999,1,(G5654-MainSheet!$C$11-$B$6)*I5654/$C$2/60),0)</f>
        <v>1</v>
      </c>
      <c r="L5654" s="1">
        <f>IF(G5654&gt;MainSheet!$C$11+$B$6+$C$6,IF(L5653&gt;=0.999,1,(G5654-MainSheet!$C$11-$B$6-$C$6)*I5654/$D$2/60),0)</f>
        <v>1</v>
      </c>
      <c r="M5654">
        <f t="shared" si="804"/>
        <v>1</v>
      </c>
      <c r="N5654" s="2">
        <f t="shared" si="805"/>
        <v>3721.0526315789471</v>
      </c>
      <c r="O5654">
        <f t="shared" si="801"/>
        <v>977.02127659574455</v>
      </c>
      <c r="P5654">
        <f t="shared" si="800"/>
        <v>192000</v>
      </c>
      <c r="Q5654" s="2">
        <f t="shared" si="806"/>
        <v>196698.0739081747</v>
      </c>
      <c r="R5654">
        <f>Q5654/MainSheet!$C$8*(G5654-G5653)+R5653</f>
        <v>9499.5641919897262</v>
      </c>
      <c r="S5654">
        <f t="shared" si="807"/>
        <v>153316.85806087957</v>
      </c>
      <c r="T5654">
        <f t="shared" si="799"/>
        <v>56.519999999997324</v>
      </c>
      <c r="U5654" s="1">
        <f>Q5654/MainSheet!$C$22</f>
        <v>1</v>
      </c>
    </row>
    <row r="5655" spans="7:21">
      <c r="G5655">
        <f t="shared" si="802"/>
        <v>56.529999999997322</v>
      </c>
      <c r="H5655">
        <f t="shared" si="803"/>
        <v>198000</v>
      </c>
      <c r="I5655" s="2">
        <f>MIN(MainSheet!$C$10/MainSheet!$C$9,MainSheet!$K$9*60)</f>
        <v>660</v>
      </c>
      <c r="J5655" s="1">
        <f>IF(G5655&gt;MainSheet!$C$11,IF(J5654&gt;=0.999,1,(G5655-MainSheet!$C$11)*I5655/$B$2/60),0)</f>
        <v>1</v>
      </c>
      <c r="K5655" s="1">
        <f>IF(G5655&gt;MainSheet!$C$11+$B$6,IF(K5654&gt;=0.999,1,(G5655-MainSheet!$C$11-$B$6)*I5655/$C$2/60),0)</f>
        <v>1</v>
      </c>
      <c r="L5655" s="1">
        <f>IF(G5655&gt;MainSheet!$C$11+$B$6+$C$6,IF(L5654&gt;=0.999,1,(G5655-MainSheet!$C$11-$B$6-$C$6)*I5655/$D$2/60),0)</f>
        <v>1</v>
      </c>
      <c r="M5655">
        <f t="shared" si="804"/>
        <v>1</v>
      </c>
      <c r="N5655" s="2">
        <f t="shared" si="805"/>
        <v>3721.0526315789471</v>
      </c>
      <c r="O5655">
        <f t="shared" si="801"/>
        <v>977.02127659574455</v>
      </c>
      <c r="P5655">
        <f t="shared" si="800"/>
        <v>192000</v>
      </c>
      <c r="Q5655" s="2">
        <f t="shared" si="806"/>
        <v>196698.0739081747</v>
      </c>
      <c r="R5655">
        <f>Q5655/MainSheet!$C$8*(G5655-G5654)+R5654</f>
        <v>9501.5954384805609</v>
      </c>
      <c r="S5655">
        <f t="shared" si="807"/>
        <v>153349.64107319759</v>
      </c>
      <c r="T5655">
        <f t="shared" si="799"/>
        <v>56.529999999997322</v>
      </c>
      <c r="U5655" s="1">
        <f>Q5655/MainSheet!$C$22</f>
        <v>1</v>
      </c>
    </row>
    <row r="5656" spans="7:21">
      <c r="G5656">
        <f t="shared" si="802"/>
        <v>56.53999999999732</v>
      </c>
      <c r="H5656">
        <f t="shared" si="803"/>
        <v>198000</v>
      </c>
      <c r="I5656" s="2">
        <f>MIN(MainSheet!$C$10/MainSheet!$C$9,MainSheet!$K$9*60)</f>
        <v>660</v>
      </c>
      <c r="J5656" s="1">
        <f>IF(G5656&gt;MainSheet!$C$11,IF(J5655&gt;=0.999,1,(G5656-MainSheet!$C$11)*I5656/$B$2/60),0)</f>
        <v>1</v>
      </c>
      <c r="K5656" s="1">
        <f>IF(G5656&gt;MainSheet!$C$11+$B$6,IF(K5655&gt;=0.999,1,(G5656-MainSheet!$C$11-$B$6)*I5656/$C$2/60),0)</f>
        <v>1</v>
      </c>
      <c r="L5656" s="1">
        <f>IF(G5656&gt;MainSheet!$C$11+$B$6+$C$6,IF(L5655&gt;=0.999,1,(G5656-MainSheet!$C$11-$B$6-$C$6)*I5656/$D$2/60),0)</f>
        <v>1</v>
      </c>
      <c r="M5656">
        <f t="shared" si="804"/>
        <v>1</v>
      </c>
      <c r="N5656" s="2">
        <f t="shared" si="805"/>
        <v>3721.0526315789471</v>
      </c>
      <c r="O5656">
        <f t="shared" si="801"/>
        <v>977.02127659574455</v>
      </c>
      <c r="P5656">
        <f t="shared" si="800"/>
        <v>192000</v>
      </c>
      <c r="Q5656" s="2">
        <f t="shared" si="806"/>
        <v>196698.0739081747</v>
      </c>
      <c r="R5656">
        <f>Q5656/MainSheet!$C$8*(G5656-G5655)+R5655</f>
        <v>9503.6266849713957</v>
      </c>
      <c r="S5656">
        <f t="shared" si="807"/>
        <v>153382.42408551561</v>
      </c>
      <c r="T5656">
        <f t="shared" si="799"/>
        <v>56.53999999999732</v>
      </c>
      <c r="U5656" s="1">
        <f>Q5656/MainSheet!$C$22</f>
        <v>1</v>
      </c>
    </row>
    <row r="5657" spans="7:21">
      <c r="G5657">
        <f t="shared" si="802"/>
        <v>56.549999999997318</v>
      </c>
      <c r="H5657">
        <f t="shared" si="803"/>
        <v>198000</v>
      </c>
      <c r="I5657" s="2">
        <f>MIN(MainSheet!$C$10/MainSheet!$C$9,MainSheet!$K$9*60)</f>
        <v>660</v>
      </c>
      <c r="J5657" s="1">
        <f>IF(G5657&gt;MainSheet!$C$11,IF(J5656&gt;=0.999,1,(G5657-MainSheet!$C$11)*I5657/$B$2/60),0)</f>
        <v>1</v>
      </c>
      <c r="K5657" s="1">
        <f>IF(G5657&gt;MainSheet!$C$11+$B$6,IF(K5656&gt;=0.999,1,(G5657-MainSheet!$C$11-$B$6)*I5657/$C$2/60),0)</f>
        <v>1</v>
      </c>
      <c r="L5657" s="1">
        <f>IF(G5657&gt;MainSheet!$C$11+$B$6+$C$6,IF(L5656&gt;=0.999,1,(G5657-MainSheet!$C$11-$B$6-$C$6)*I5657/$D$2/60),0)</f>
        <v>1</v>
      </c>
      <c r="M5657">
        <f t="shared" si="804"/>
        <v>1</v>
      </c>
      <c r="N5657" s="2">
        <f t="shared" si="805"/>
        <v>3721.0526315789471</v>
      </c>
      <c r="O5657">
        <f t="shared" si="801"/>
        <v>977.02127659574455</v>
      </c>
      <c r="P5657">
        <f t="shared" si="800"/>
        <v>192000</v>
      </c>
      <c r="Q5657" s="2">
        <f t="shared" si="806"/>
        <v>196698.0739081747</v>
      </c>
      <c r="R5657">
        <f>Q5657/MainSheet!$C$8*(G5657-G5656)+R5656</f>
        <v>9505.6579314622304</v>
      </c>
      <c r="S5657">
        <f t="shared" si="807"/>
        <v>153415.20709783363</v>
      </c>
      <c r="T5657">
        <f t="shared" si="799"/>
        <v>56.549999999997318</v>
      </c>
      <c r="U5657" s="1">
        <f>Q5657/MainSheet!$C$22</f>
        <v>1</v>
      </c>
    </row>
    <row r="5658" spans="7:21">
      <c r="G5658">
        <f t="shared" si="802"/>
        <v>56.559999999997316</v>
      </c>
      <c r="H5658">
        <f t="shared" si="803"/>
        <v>198000</v>
      </c>
      <c r="I5658" s="2">
        <f>MIN(MainSheet!$C$10/MainSheet!$C$9,MainSheet!$K$9*60)</f>
        <v>660</v>
      </c>
      <c r="J5658" s="1">
        <f>IF(G5658&gt;MainSheet!$C$11,IF(J5657&gt;=0.999,1,(G5658-MainSheet!$C$11)*I5658/$B$2/60),0)</f>
        <v>1</v>
      </c>
      <c r="K5658" s="1">
        <f>IF(G5658&gt;MainSheet!$C$11+$B$6,IF(K5657&gt;=0.999,1,(G5658-MainSheet!$C$11-$B$6)*I5658/$C$2/60),0)</f>
        <v>1</v>
      </c>
      <c r="L5658" s="1">
        <f>IF(G5658&gt;MainSheet!$C$11+$B$6+$C$6,IF(L5657&gt;=0.999,1,(G5658-MainSheet!$C$11-$B$6-$C$6)*I5658/$D$2/60),0)</f>
        <v>1</v>
      </c>
      <c r="M5658">
        <f t="shared" si="804"/>
        <v>1</v>
      </c>
      <c r="N5658" s="2">
        <f t="shared" si="805"/>
        <v>3721.0526315789471</v>
      </c>
      <c r="O5658">
        <f t="shared" si="801"/>
        <v>977.02127659574455</v>
      </c>
      <c r="P5658">
        <f t="shared" si="800"/>
        <v>192000</v>
      </c>
      <c r="Q5658" s="2">
        <f t="shared" si="806"/>
        <v>196698.0739081747</v>
      </c>
      <c r="R5658">
        <f>Q5658/MainSheet!$C$8*(G5658-G5657)+R5657</f>
        <v>9507.6891779530652</v>
      </c>
      <c r="S5658">
        <f t="shared" si="807"/>
        <v>153447.99011015164</v>
      </c>
      <c r="T5658">
        <f t="shared" si="799"/>
        <v>56.559999999997316</v>
      </c>
      <c r="U5658" s="1">
        <f>Q5658/MainSheet!$C$22</f>
        <v>1</v>
      </c>
    </row>
    <row r="5659" spans="7:21">
      <c r="G5659">
        <f t="shared" si="802"/>
        <v>56.569999999997314</v>
      </c>
      <c r="H5659">
        <f t="shared" si="803"/>
        <v>198000</v>
      </c>
      <c r="I5659" s="2">
        <f>MIN(MainSheet!$C$10/MainSheet!$C$9,MainSheet!$K$9*60)</f>
        <v>660</v>
      </c>
      <c r="J5659" s="1">
        <f>IF(G5659&gt;MainSheet!$C$11,IF(J5658&gt;=0.999,1,(G5659-MainSheet!$C$11)*I5659/$B$2/60),0)</f>
        <v>1</v>
      </c>
      <c r="K5659" s="1">
        <f>IF(G5659&gt;MainSheet!$C$11+$B$6,IF(K5658&gt;=0.999,1,(G5659-MainSheet!$C$11-$B$6)*I5659/$C$2/60),0)</f>
        <v>1</v>
      </c>
      <c r="L5659" s="1">
        <f>IF(G5659&gt;MainSheet!$C$11+$B$6+$C$6,IF(L5658&gt;=0.999,1,(G5659-MainSheet!$C$11-$B$6-$C$6)*I5659/$D$2/60),0)</f>
        <v>1</v>
      </c>
      <c r="M5659">
        <f t="shared" si="804"/>
        <v>1</v>
      </c>
      <c r="N5659" s="2">
        <f t="shared" si="805"/>
        <v>3721.0526315789471</v>
      </c>
      <c r="O5659">
        <f t="shared" si="801"/>
        <v>977.02127659574455</v>
      </c>
      <c r="P5659">
        <f t="shared" si="800"/>
        <v>192000</v>
      </c>
      <c r="Q5659" s="2">
        <f t="shared" si="806"/>
        <v>196698.0739081747</v>
      </c>
      <c r="R5659">
        <f>Q5659/MainSheet!$C$8*(G5659-G5658)+R5658</f>
        <v>9509.7204244438999</v>
      </c>
      <c r="S5659">
        <f t="shared" si="807"/>
        <v>153480.77312246966</v>
      </c>
      <c r="T5659">
        <f t="shared" si="799"/>
        <v>56.569999999997314</v>
      </c>
      <c r="U5659" s="1">
        <f>Q5659/MainSheet!$C$22</f>
        <v>1</v>
      </c>
    </row>
    <row r="5660" spans="7:21">
      <c r="G5660">
        <f t="shared" si="802"/>
        <v>56.579999999997312</v>
      </c>
      <c r="H5660">
        <f t="shared" si="803"/>
        <v>198000</v>
      </c>
      <c r="I5660" s="2">
        <f>MIN(MainSheet!$C$10/MainSheet!$C$9,MainSheet!$K$9*60)</f>
        <v>660</v>
      </c>
      <c r="J5660" s="1">
        <f>IF(G5660&gt;MainSheet!$C$11,IF(J5659&gt;=0.999,1,(G5660-MainSheet!$C$11)*I5660/$B$2/60),0)</f>
        <v>1</v>
      </c>
      <c r="K5660" s="1">
        <f>IF(G5660&gt;MainSheet!$C$11+$B$6,IF(K5659&gt;=0.999,1,(G5660-MainSheet!$C$11-$B$6)*I5660/$C$2/60),0)</f>
        <v>1</v>
      </c>
      <c r="L5660" s="1">
        <f>IF(G5660&gt;MainSheet!$C$11+$B$6+$C$6,IF(L5659&gt;=0.999,1,(G5660-MainSheet!$C$11-$B$6-$C$6)*I5660/$D$2/60),0)</f>
        <v>1</v>
      </c>
      <c r="M5660">
        <f t="shared" si="804"/>
        <v>1</v>
      </c>
      <c r="N5660" s="2">
        <f t="shared" si="805"/>
        <v>3721.0526315789471</v>
      </c>
      <c r="O5660">
        <f t="shared" si="801"/>
        <v>977.02127659574455</v>
      </c>
      <c r="P5660">
        <f t="shared" si="800"/>
        <v>192000</v>
      </c>
      <c r="Q5660" s="2">
        <f t="shared" si="806"/>
        <v>196698.0739081747</v>
      </c>
      <c r="R5660">
        <f>Q5660/MainSheet!$C$8*(G5660-G5659)+R5659</f>
        <v>9511.7516709347346</v>
      </c>
      <c r="S5660">
        <f t="shared" si="807"/>
        <v>153513.55613478768</v>
      </c>
      <c r="T5660">
        <f t="shared" si="799"/>
        <v>56.579999999997312</v>
      </c>
      <c r="U5660" s="1">
        <f>Q5660/MainSheet!$C$22</f>
        <v>1</v>
      </c>
    </row>
    <row r="5661" spans="7:21">
      <c r="G5661">
        <f t="shared" si="802"/>
        <v>56.58999999999731</v>
      </c>
      <c r="H5661">
        <f t="shared" si="803"/>
        <v>198000</v>
      </c>
      <c r="I5661" s="2">
        <f>MIN(MainSheet!$C$10/MainSheet!$C$9,MainSheet!$K$9*60)</f>
        <v>660</v>
      </c>
      <c r="J5661" s="1">
        <f>IF(G5661&gt;MainSheet!$C$11,IF(J5660&gt;=0.999,1,(G5661-MainSheet!$C$11)*I5661/$B$2/60),0)</f>
        <v>1</v>
      </c>
      <c r="K5661" s="1">
        <f>IF(G5661&gt;MainSheet!$C$11+$B$6,IF(K5660&gt;=0.999,1,(G5661-MainSheet!$C$11-$B$6)*I5661/$C$2/60),0)</f>
        <v>1</v>
      </c>
      <c r="L5661" s="1">
        <f>IF(G5661&gt;MainSheet!$C$11+$B$6+$C$6,IF(L5660&gt;=0.999,1,(G5661-MainSheet!$C$11-$B$6-$C$6)*I5661/$D$2/60),0)</f>
        <v>1</v>
      </c>
      <c r="M5661">
        <f t="shared" si="804"/>
        <v>1</v>
      </c>
      <c r="N5661" s="2">
        <f t="shared" si="805"/>
        <v>3721.0526315789471</v>
      </c>
      <c r="O5661">
        <f t="shared" si="801"/>
        <v>977.02127659574455</v>
      </c>
      <c r="P5661">
        <f t="shared" si="800"/>
        <v>192000</v>
      </c>
      <c r="Q5661" s="2">
        <f t="shared" si="806"/>
        <v>196698.0739081747</v>
      </c>
      <c r="R5661">
        <f>Q5661/MainSheet!$C$8*(G5661-G5660)+R5660</f>
        <v>9513.7829174255694</v>
      </c>
      <c r="S5661">
        <f t="shared" si="807"/>
        <v>153546.3391471057</v>
      </c>
      <c r="T5661">
        <f t="shared" si="799"/>
        <v>56.58999999999731</v>
      </c>
      <c r="U5661" s="1">
        <f>Q5661/MainSheet!$C$22</f>
        <v>1</v>
      </c>
    </row>
    <row r="5662" spans="7:21">
      <c r="G5662">
        <f t="shared" si="802"/>
        <v>56.599999999997308</v>
      </c>
      <c r="H5662">
        <f t="shared" si="803"/>
        <v>198000</v>
      </c>
      <c r="I5662" s="2">
        <f>MIN(MainSheet!$C$10/MainSheet!$C$9,MainSheet!$K$9*60)</f>
        <v>660</v>
      </c>
      <c r="J5662" s="1">
        <f>IF(G5662&gt;MainSheet!$C$11,IF(J5661&gt;=0.999,1,(G5662-MainSheet!$C$11)*I5662/$B$2/60),0)</f>
        <v>1</v>
      </c>
      <c r="K5662" s="1">
        <f>IF(G5662&gt;MainSheet!$C$11+$B$6,IF(K5661&gt;=0.999,1,(G5662-MainSheet!$C$11-$B$6)*I5662/$C$2/60),0)</f>
        <v>1</v>
      </c>
      <c r="L5662" s="1">
        <f>IF(G5662&gt;MainSheet!$C$11+$B$6+$C$6,IF(L5661&gt;=0.999,1,(G5662-MainSheet!$C$11-$B$6-$C$6)*I5662/$D$2/60),0)</f>
        <v>1</v>
      </c>
      <c r="M5662">
        <f t="shared" si="804"/>
        <v>1</v>
      </c>
      <c r="N5662" s="2">
        <f t="shared" si="805"/>
        <v>3721.0526315789471</v>
      </c>
      <c r="O5662">
        <f t="shared" si="801"/>
        <v>977.02127659574455</v>
      </c>
      <c r="P5662">
        <f t="shared" si="800"/>
        <v>192000</v>
      </c>
      <c r="Q5662" s="2">
        <f t="shared" si="806"/>
        <v>196698.0739081747</v>
      </c>
      <c r="R5662">
        <f>Q5662/MainSheet!$C$8*(G5662-G5661)+R5661</f>
        <v>9515.8141639164041</v>
      </c>
      <c r="S5662">
        <f t="shared" si="807"/>
        <v>153579.12215942371</v>
      </c>
      <c r="T5662">
        <f t="shared" si="799"/>
        <v>56.599999999997308</v>
      </c>
      <c r="U5662" s="1">
        <f>Q5662/MainSheet!$C$22</f>
        <v>1</v>
      </c>
    </row>
    <row r="5663" spans="7:21">
      <c r="G5663">
        <f t="shared" si="802"/>
        <v>56.609999999997306</v>
      </c>
      <c r="H5663">
        <f t="shared" si="803"/>
        <v>198000</v>
      </c>
      <c r="I5663" s="2">
        <f>MIN(MainSheet!$C$10/MainSheet!$C$9,MainSheet!$K$9*60)</f>
        <v>660</v>
      </c>
      <c r="J5663" s="1">
        <f>IF(G5663&gt;MainSheet!$C$11,IF(J5662&gt;=0.999,1,(G5663-MainSheet!$C$11)*I5663/$B$2/60),0)</f>
        <v>1</v>
      </c>
      <c r="K5663" s="1">
        <f>IF(G5663&gt;MainSheet!$C$11+$B$6,IF(K5662&gt;=0.999,1,(G5663-MainSheet!$C$11-$B$6)*I5663/$C$2/60),0)</f>
        <v>1</v>
      </c>
      <c r="L5663" s="1">
        <f>IF(G5663&gt;MainSheet!$C$11+$B$6+$C$6,IF(L5662&gt;=0.999,1,(G5663-MainSheet!$C$11-$B$6-$C$6)*I5663/$D$2/60),0)</f>
        <v>1</v>
      </c>
      <c r="M5663">
        <f t="shared" si="804"/>
        <v>1</v>
      </c>
      <c r="N5663" s="2">
        <f t="shared" si="805"/>
        <v>3721.0526315789471</v>
      </c>
      <c r="O5663">
        <f t="shared" si="801"/>
        <v>977.02127659574455</v>
      </c>
      <c r="P5663">
        <f t="shared" si="800"/>
        <v>192000</v>
      </c>
      <c r="Q5663" s="2">
        <f t="shared" si="806"/>
        <v>196698.0739081747</v>
      </c>
      <c r="R5663">
        <f>Q5663/MainSheet!$C$8*(G5663-G5662)+R5662</f>
        <v>9517.8454104072389</v>
      </c>
      <c r="S5663">
        <f t="shared" si="807"/>
        <v>153611.90517174173</v>
      </c>
      <c r="T5663">
        <f t="shared" si="799"/>
        <v>56.609999999997306</v>
      </c>
      <c r="U5663" s="1">
        <f>Q5663/MainSheet!$C$22</f>
        <v>1</v>
      </c>
    </row>
    <row r="5664" spans="7:21">
      <c r="G5664">
        <f t="shared" si="802"/>
        <v>56.619999999997304</v>
      </c>
      <c r="H5664">
        <f t="shared" si="803"/>
        <v>198000</v>
      </c>
      <c r="I5664" s="2">
        <f>MIN(MainSheet!$C$10/MainSheet!$C$9,MainSheet!$K$9*60)</f>
        <v>660</v>
      </c>
      <c r="J5664" s="1">
        <f>IF(G5664&gt;MainSheet!$C$11,IF(J5663&gt;=0.999,1,(G5664-MainSheet!$C$11)*I5664/$B$2/60),0)</f>
        <v>1</v>
      </c>
      <c r="K5664" s="1">
        <f>IF(G5664&gt;MainSheet!$C$11+$B$6,IF(K5663&gt;=0.999,1,(G5664-MainSheet!$C$11-$B$6)*I5664/$C$2/60),0)</f>
        <v>1</v>
      </c>
      <c r="L5664" s="1">
        <f>IF(G5664&gt;MainSheet!$C$11+$B$6+$C$6,IF(L5663&gt;=0.999,1,(G5664-MainSheet!$C$11-$B$6-$C$6)*I5664/$D$2/60),0)</f>
        <v>1</v>
      </c>
      <c r="M5664">
        <f t="shared" si="804"/>
        <v>1</v>
      </c>
      <c r="N5664" s="2">
        <f t="shared" si="805"/>
        <v>3721.0526315789471</v>
      </c>
      <c r="O5664">
        <f t="shared" si="801"/>
        <v>977.02127659574455</v>
      </c>
      <c r="P5664">
        <f t="shared" si="800"/>
        <v>192000</v>
      </c>
      <c r="Q5664" s="2">
        <f t="shared" si="806"/>
        <v>196698.0739081747</v>
      </c>
      <c r="R5664">
        <f>Q5664/MainSheet!$C$8*(G5664-G5663)+R5663</f>
        <v>9519.8766568980736</v>
      </c>
      <c r="S5664">
        <f t="shared" si="807"/>
        <v>153644.68818405975</v>
      </c>
      <c r="T5664">
        <f t="shared" si="799"/>
        <v>56.619999999997304</v>
      </c>
      <c r="U5664" s="1">
        <f>Q5664/MainSheet!$C$22</f>
        <v>1</v>
      </c>
    </row>
    <row r="5665" spans="7:21">
      <c r="G5665">
        <f t="shared" si="802"/>
        <v>56.629999999997302</v>
      </c>
      <c r="H5665">
        <f t="shared" si="803"/>
        <v>198000</v>
      </c>
      <c r="I5665" s="2">
        <f>MIN(MainSheet!$C$10/MainSheet!$C$9,MainSheet!$K$9*60)</f>
        <v>660</v>
      </c>
      <c r="J5665" s="1">
        <f>IF(G5665&gt;MainSheet!$C$11,IF(J5664&gt;=0.999,1,(G5665-MainSheet!$C$11)*I5665/$B$2/60),0)</f>
        <v>1</v>
      </c>
      <c r="K5665" s="1">
        <f>IF(G5665&gt;MainSheet!$C$11+$B$6,IF(K5664&gt;=0.999,1,(G5665-MainSheet!$C$11-$B$6)*I5665/$C$2/60),0)</f>
        <v>1</v>
      </c>
      <c r="L5665" s="1">
        <f>IF(G5665&gt;MainSheet!$C$11+$B$6+$C$6,IF(L5664&gt;=0.999,1,(G5665-MainSheet!$C$11-$B$6-$C$6)*I5665/$D$2/60),0)</f>
        <v>1</v>
      </c>
      <c r="M5665">
        <f t="shared" si="804"/>
        <v>1</v>
      </c>
      <c r="N5665" s="2">
        <f t="shared" si="805"/>
        <v>3721.0526315789471</v>
      </c>
      <c r="O5665">
        <f t="shared" si="801"/>
        <v>977.02127659574455</v>
      </c>
      <c r="P5665">
        <f t="shared" si="800"/>
        <v>192000</v>
      </c>
      <c r="Q5665" s="2">
        <f t="shared" si="806"/>
        <v>196698.0739081747</v>
      </c>
      <c r="R5665">
        <f>Q5665/MainSheet!$C$8*(G5665-G5664)+R5664</f>
        <v>9521.9079033889084</v>
      </c>
      <c r="S5665">
        <f t="shared" si="807"/>
        <v>153677.47119637777</v>
      </c>
      <c r="T5665">
        <f t="shared" si="799"/>
        <v>56.629999999997302</v>
      </c>
      <c r="U5665" s="1">
        <f>Q5665/MainSheet!$C$22</f>
        <v>1</v>
      </c>
    </row>
    <row r="5666" spans="7:21">
      <c r="G5666">
        <f t="shared" si="802"/>
        <v>56.639999999997301</v>
      </c>
      <c r="H5666">
        <f t="shared" si="803"/>
        <v>198000</v>
      </c>
      <c r="I5666" s="2">
        <f>MIN(MainSheet!$C$10/MainSheet!$C$9,MainSheet!$K$9*60)</f>
        <v>660</v>
      </c>
      <c r="J5666" s="1">
        <f>IF(G5666&gt;MainSheet!$C$11,IF(J5665&gt;=0.999,1,(G5666-MainSheet!$C$11)*I5666/$B$2/60),0)</f>
        <v>1</v>
      </c>
      <c r="K5666" s="1">
        <f>IF(G5666&gt;MainSheet!$C$11+$B$6,IF(K5665&gt;=0.999,1,(G5666-MainSheet!$C$11-$B$6)*I5666/$C$2/60),0)</f>
        <v>1</v>
      </c>
      <c r="L5666" s="1">
        <f>IF(G5666&gt;MainSheet!$C$11+$B$6+$C$6,IF(L5665&gt;=0.999,1,(G5666-MainSheet!$C$11-$B$6-$C$6)*I5666/$D$2/60),0)</f>
        <v>1</v>
      </c>
      <c r="M5666">
        <f t="shared" si="804"/>
        <v>1</v>
      </c>
      <c r="N5666" s="2">
        <f t="shared" si="805"/>
        <v>3721.0526315789471</v>
      </c>
      <c r="O5666">
        <f t="shared" si="801"/>
        <v>977.02127659574455</v>
      </c>
      <c r="P5666">
        <f t="shared" si="800"/>
        <v>192000</v>
      </c>
      <c r="Q5666" s="2">
        <f t="shared" si="806"/>
        <v>196698.0739081747</v>
      </c>
      <c r="R5666">
        <f>Q5666/MainSheet!$C$8*(G5666-G5665)+R5665</f>
        <v>9523.9391498797431</v>
      </c>
      <c r="S5666">
        <f t="shared" si="807"/>
        <v>153710.25420869578</v>
      </c>
      <c r="T5666">
        <f t="shared" si="799"/>
        <v>56.639999999997301</v>
      </c>
      <c r="U5666" s="1">
        <f>Q5666/MainSheet!$C$22</f>
        <v>1</v>
      </c>
    </row>
    <row r="5667" spans="7:21">
      <c r="G5667">
        <f t="shared" si="802"/>
        <v>56.649999999997299</v>
      </c>
      <c r="H5667">
        <f t="shared" si="803"/>
        <v>198000</v>
      </c>
      <c r="I5667" s="2">
        <f>MIN(MainSheet!$C$10/MainSheet!$C$9,MainSheet!$K$9*60)</f>
        <v>660</v>
      </c>
      <c r="J5667" s="1">
        <f>IF(G5667&gt;MainSheet!$C$11,IF(J5666&gt;=0.999,1,(G5667-MainSheet!$C$11)*I5667/$B$2/60),0)</f>
        <v>1</v>
      </c>
      <c r="K5667" s="1">
        <f>IF(G5667&gt;MainSheet!$C$11+$B$6,IF(K5666&gt;=0.999,1,(G5667-MainSheet!$C$11-$B$6)*I5667/$C$2/60),0)</f>
        <v>1</v>
      </c>
      <c r="L5667" s="1">
        <f>IF(G5667&gt;MainSheet!$C$11+$B$6+$C$6,IF(L5666&gt;=0.999,1,(G5667-MainSheet!$C$11-$B$6-$C$6)*I5667/$D$2/60),0)</f>
        <v>1</v>
      </c>
      <c r="M5667">
        <f t="shared" si="804"/>
        <v>1</v>
      </c>
      <c r="N5667" s="2">
        <f t="shared" si="805"/>
        <v>3721.0526315789471</v>
      </c>
      <c r="O5667">
        <f t="shared" si="801"/>
        <v>977.02127659574455</v>
      </c>
      <c r="P5667">
        <f t="shared" si="800"/>
        <v>192000</v>
      </c>
      <c r="Q5667" s="2">
        <f t="shared" si="806"/>
        <v>196698.0739081747</v>
      </c>
      <c r="R5667">
        <f>Q5667/MainSheet!$C$8*(G5667-G5666)+R5666</f>
        <v>9525.9703963705779</v>
      </c>
      <c r="S5667">
        <f t="shared" si="807"/>
        <v>153743.0372210138</v>
      </c>
      <c r="T5667">
        <f t="shared" si="799"/>
        <v>56.649999999997299</v>
      </c>
      <c r="U5667" s="1">
        <f>Q5667/MainSheet!$C$22</f>
        <v>1</v>
      </c>
    </row>
    <row r="5668" spans="7:21">
      <c r="G5668">
        <f t="shared" si="802"/>
        <v>56.659999999997297</v>
      </c>
      <c r="H5668">
        <f t="shared" si="803"/>
        <v>198000</v>
      </c>
      <c r="I5668" s="2">
        <f>MIN(MainSheet!$C$10/MainSheet!$C$9,MainSheet!$K$9*60)</f>
        <v>660</v>
      </c>
      <c r="J5668" s="1">
        <f>IF(G5668&gt;MainSheet!$C$11,IF(J5667&gt;=0.999,1,(G5668-MainSheet!$C$11)*I5668/$B$2/60),0)</f>
        <v>1</v>
      </c>
      <c r="K5668" s="1">
        <f>IF(G5668&gt;MainSheet!$C$11+$B$6,IF(K5667&gt;=0.999,1,(G5668-MainSheet!$C$11-$B$6)*I5668/$C$2/60),0)</f>
        <v>1</v>
      </c>
      <c r="L5668" s="1">
        <f>IF(G5668&gt;MainSheet!$C$11+$B$6+$C$6,IF(L5667&gt;=0.999,1,(G5668-MainSheet!$C$11-$B$6-$C$6)*I5668/$D$2/60),0)</f>
        <v>1</v>
      </c>
      <c r="M5668">
        <f t="shared" si="804"/>
        <v>1</v>
      </c>
      <c r="N5668" s="2">
        <f t="shared" si="805"/>
        <v>3721.0526315789471</v>
      </c>
      <c r="O5668">
        <f t="shared" si="801"/>
        <v>977.02127659574455</v>
      </c>
      <c r="P5668">
        <f t="shared" si="800"/>
        <v>192000</v>
      </c>
      <c r="Q5668" s="2">
        <f t="shared" si="806"/>
        <v>196698.0739081747</v>
      </c>
      <c r="R5668">
        <f>Q5668/MainSheet!$C$8*(G5668-G5667)+R5667</f>
        <v>9528.0016428614126</v>
      </c>
      <c r="S5668">
        <f t="shared" si="807"/>
        <v>153775.82023333182</v>
      </c>
      <c r="T5668">
        <f t="shared" si="799"/>
        <v>56.659999999997297</v>
      </c>
      <c r="U5668" s="1">
        <f>Q5668/MainSheet!$C$22</f>
        <v>1</v>
      </c>
    </row>
    <row r="5669" spans="7:21">
      <c r="G5669">
        <f t="shared" si="802"/>
        <v>56.669999999997295</v>
      </c>
      <c r="H5669">
        <f t="shared" si="803"/>
        <v>198000</v>
      </c>
      <c r="I5669" s="2">
        <f>MIN(MainSheet!$C$10/MainSheet!$C$9,MainSheet!$K$9*60)</f>
        <v>660</v>
      </c>
      <c r="J5669" s="1">
        <f>IF(G5669&gt;MainSheet!$C$11,IF(J5668&gt;=0.999,1,(G5669-MainSheet!$C$11)*I5669/$B$2/60),0)</f>
        <v>1</v>
      </c>
      <c r="K5669" s="1">
        <f>IF(G5669&gt;MainSheet!$C$11+$B$6,IF(K5668&gt;=0.999,1,(G5669-MainSheet!$C$11-$B$6)*I5669/$C$2/60),0)</f>
        <v>1</v>
      </c>
      <c r="L5669" s="1">
        <f>IF(G5669&gt;MainSheet!$C$11+$B$6+$C$6,IF(L5668&gt;=0.999,1,(G5669-MainSheet!$C$11-$B$6-$C$6)*I5669/$D$2/60),0)</f>
        <v>1</v>
      </c>
      <c r="M5669">
        <f t="shared" si="804"/>
        <v>1</v>
      </c>
      <c r="N5669" s="2">
        <f t="shared" si="805"/>
        <v>3721.0526315789471</v>
      </c>
      <c r="O5669">
        <f t="shared" si="801"/>
        <v>977.02127659574455</v>
      </c>
      <c r="P5669">
        <f t="shared" si="800"/>
        <v>192000</v>
      </c>
      <c r="Q5669" s="2">
        <f t="shared" si="806"/>
        <v>196698.0739081747</v>
      </c>
      <c r="R5669">
        <f>Q5669/MainSheet!$C$8*(G5669-G5668)+R5668</f>
        <v>9530.0328893522474</v>
      </c>
      <c r="S5669">
        <f t="shared" si="807"/>
        <v>153808.60324564984</v>
      </c>
      <c r="T5669">
        <f t="shared" si="799"/>
        <v>56.669999999997295</v>
      </c>
      <c r="U5669" s="1">
        <f>Q5669/MainSheet!$C$22</f>
        <v>1</v>
      </c>
    </row>
    <row r="5670" spans="7:21">
      <c r="G5670">
        <f t="shared" si="802"/>
        <v>56.679999999997293</v>
      </c>
      <c r="H5670">
        <f t="shared" si="803"/>
        <v>198000</v>
      </c>
      <c r="I5670" s="2">
        <f>MIN(MainSheet!$C$10/MainSheet!$C$9,MainSheet!$K$9*60)</f>
        <v>660</v>
      </c>
      <c r="J5670" s="1">
        <f>IF(G5670&gt;MainSheet!$C$11,IF(J5669&gt;=0.999,1,(G5670-MainSheet!$C$11)*I5670/$B$2/60),0)</f>
        <v>1</v>
      </c>
      <c r="K5670" s="1">
        <f>IF(G5670&gt;MainSheet!$C$11+$B$6,IF(K5669&gt;=0.999,1,(G5670-MainSheet!$C$11-$B$6)*I5670/$C$2/60),0)</f>
        <v>1</v>
      </c>
      <c r="L5670" s="1">
        <f>IF(G5670&gt;MainSheet!$C$11+$B$6+$C$6,IF(L5669&gt;=0.999,1,(G5670-MainSheet!$C$11-$B$6-$C$6)*I5670/$D$2/60),0)</f>
        <v>1</v>
      </c>
      <c r="M5670">
        <f t="shared" si="804"/>
        <v>1</v>
      </c>
      <c r="N5670" s="2">
        <f t="shared" si="805"/>
        <v>3721.0526315789471</v>
      </c>
      <c r="O5670">
        <f t="shared" si="801"/>
        <v>977.02127659574455</v>
      </c>
      <c r="P5670">
        <f t="shared" si="800"/>
        <v>192000</v>
      </c>
      <c r="Q5670" s="2">
        <f t="shared" si="806"/>
        <v>196698.0739081747</v>
      </c>
      <c r="R5670">
        <f>Q5670/MainSheet!$C$8*(G5670-G5669)+R5669</f>
        <v>9532.0641358430821</v>
      </c>
      <c r="S5670">
        <f t="shared" si="807"/>
        <v>153841.38625796785</v>
      </c>
      <c r="T5670">
        <f t="shared" si="799"/>
        <v>56.679999999997293</v>
      </c>
      <c r="U5670" s="1">
        <f>Q5670/MainSheet!$C$22</f>
        <v>1</v>
      </c>
    </row>
    <row r="5671" spans="7:21">
      <c r="G5671">
        <f t="shared" si="802"/>
        <v>56.689999999997291</v>
      </c>
      <c r="H5671">
        <f t="shared" si="803"/>
        <v>198000</v>
      </c>
      <c r="I5671" s="2">
        <f>MIN(MainSheet!$C$10/MainSheet!$C$9,MainSheet!$K$9*60)</f>
        <v>660</v>
      </c>
      <c r="J5671" s="1">
        <f>IF(G5671&gt;MainSheet!$C$11,IF(J5670&gt;=0.999,1,(G5671-MainSheet!$C$11)*I5671/$B$2/60),0)</f>
        <v>1</v>
      </c>
      <c r="K5671" s="1">
        <f>IF(G5671&gt;MainSheet!$C$11+$B$6,IF(K5670&gt;=0.999,1,(G5671-MainSheet!$C$11-$B$6)*I5671/$C$2/60),0)</f>
        <v>1</v>
      </c>
      <c r="L5671" s="1">
        <f>IF(G5671&gt;MainSheet!$C$11+$B$6+$C$6,IF(L5670&gt;=0.999,1,(G5671-MainSheet!$C$11-$B$6-$C$6)*I5671/$D$2/60),0)</f>
        <v>1</v>
      </c>
      <c r="M5671">
        <f t="shared" si="804"/>
        <v>1</v>
      </c>
      <c r="N5671" s="2">
        <f t="shared" si="805"/>
        <v>3721.0526315789471</v>
      </c>
      <c r="O5671">
        <f t="shared" si="801"/>
        <v>977.02127659574455</v>
      </c>
      <c r="P5671">
        <f t="shared" si="800"/>
        <v>192000</v>
      </c>
      <c r="Q5671" s="2">
        <f t="shared" si="806"/>
        <v>196698.0739081747</v>
      </c>
      <c r="R5671">
        <f>Q5671/MainSheet!$C$8*(G5671-G5670)+R5670</f>
        <v>9534.0953823339169</v>
      </c>
      <c r="S5671">
        <f t="shared" si="807"/>
        <v>153874.16927028587</v>
      </c>
      <c r="T5671">
        <f t="shared" si="799"/>
        <v>56.689999999997291</v>
      </c>
      <c r="U5671" s="1">
        <f>Q5671/MainSheet!$C$22</f>
        <v>1</v>
      </c>
    </row>
    <row r="5672" spans="7:21">
      <c r="G5672">
        <f t="shared" si="802"/>
        <v>56.699999999997289</v>
      </c>
      <c r="H5672">
        <f t="shared" si="803"/>
        <v>198000</v>
      </c>
      <c r="I5672" s="2">
        <f>MIN(MainSheet!$C$10/MainSheet!$C$9,MainSheet!$K$9*60)</f>
        <v>660</v>
      </c>
      <c r="J5672" s="1">
        <f>IF(G5672&gt;MainSheet!$C$11,IF(J5671&gt;=0.999,1,(G5672-MainSheet!$C$11)*I5672/$B$2/60),0)</f>
        <v>1</v>
      </c>
      <c r="K5672" s="1">
        <f>IF(G5672&gt;MainSheet!$C$11+$B$6,IF(K5671&gt;=0.999,1,(G5672-MainSheet!$C$11-$B$6)*I5672/$C$2/60),0)</f>
        <v>1</v>
      </c>
      <c r="L5672" s="1">
        <f>IF(G5672&gt;MainSheet!$C$11+$B$6+$C$6,IF(L5671&gt;=0.999,1,(G5672-MainSheet!$C$11-$B$6-$C$6)*I5672/$D$2/60),0)</f>
        <v>1</v>
      </c>
      <c r="M5672">
        <f t="shared" si="804"/>
        <v>1</v>
      </c>
      <c r="N5672" s="2">
        <f t="shared" si="805"/>
        <v>3721.0526315789471</v>
      </c>
      <c r="O5672">
        <f t="shared" si="801"/>
        <v>977.02127659574455</v>
      </c>
      <c r="P5672">
        <f t="shared" si="800"/>
        <v>192000</v>
      </c>
      <c r="Q5672" s="2">
        <f t="shared" si="806"/>
        <v>196698.0739081747</v>
      </c>
      <c r="R5672">
        <f>Q5672/MainSheet!$C$8*(G5672-G5671)+R5671</f>
        <v>9536.1266288247516</v>
      </c>
      <c r="S5672">
        <f t="shared" si="807"/>
        <v>153906.95228260389</v>
      </c>
      <c r="T5672">
        <f t="shared" si="799"/>
        <v>56.699999999997289</v>
      </c>
      <c r="U5672" s="1">
        <f>Q5672/MainSheet!$C$22</f>
        <v>1</v>
      </c>
    </row>
    <row r="5673" spans="7:21">
      <c r="G5673">
        <f t="shared" si="802"/>
        <v>56.709999999997287</v>
      </c>
      <c r="H5673">
        <f t="shared" si="803"/>
        <v>198000</v>
      </c>
      <c r="I5673" s="2">
        <f>MIN(MainSheet!$C$10/MainSheet!$C$9,MainSheet!$K$9*60)</f>
        <v>660</v>
      </c>
      <c r="J5673" s="1">
        <f>IF(G5673&gt;MainSheet!$C$11,IF(J5672&gt;=0.999,1,(G5673-MainSheet!$C$11)*I5673/$B$2/60),0)</f>
        <v>1</v>
      </c>
      <c r="K5673" s="1">
        <f>IF(G5673&gt;MainSheet!$C$11+$B$6,IF(K5672&gt;=0.999,1,(G5673-MainSheet!$C$11-$B$6)*I5673/$C$2/60),0)</f>
        <v>1</v>
      </c>
      <c r="L5673" s="1">
        <f>IF(G5673&gt;MainSheet!$C$11+$B$6+$C$6,IF(L5672&gt;=0.999,1,(G5673-MainSheet!$C$11-$B$6-$C$6)*I5673/$D$2/60),0)</f>
        <v>1</v>
      </c>
      <c r="M5673">
        <f t="shared" si="804"/>
        <v>1</v>
      </c>
      <c r="N5673" s="2">
        <f t="shared" si="805"/>
        <v>3721.0526315789471</v>
      </c>
      <c r="O5673">
        <f t="shared" si="801"/>
        <v>977.02127659574455</v>
      </c>
      <c r="P5673">
        <f t="shared" si="800"/>
        <v>192000</v>
      </c>
      <c r="Q5673" s="2">
        <f t="shared" si="806"/>
        <v>196698.0739081747</v>
      </c>
      <c r="R5673">
        <f>Q5673/MainSheet!$C$8*(G5673-G5672)+R5672</f>
        <v>9538.1578753155864</v>
      </c>
      <c r="S5673">
        <f t="shared" si="807"/>
        <v>153939.73529492191</v>
      </c>
      <c r="T5673">
        <f t="shared" si="799"/>
        <v>56.709999999997287</v>
      </c>
      <c r="U5673" s="1">
        <f>Q5673/MainSheet!$C$22</f>
        <v>1</v>
      </c>
    </row>
    <row r="5674" spans="7:21">
      <c r="G5674">
        <f t="shared" si="802"/>
        <v>56.719999999997285</v>
      </c>
      <c r="H5674">
        <f t="shared" si="803"/>
        <v>198000</v>
      </c>
      <c r="I5674" s="2">
        <f>MIN(MainSheet!$C$10/MainSheet!$C$9,MainSheet!$K$9*60)</f>
        <v>660</v>
      </c>
      <c r="J5674" s="1">
        <f>IF(G5674&gt;MainSheet!$C$11,IF(J5673&gt;=0.999,1,(G5674-MainSheet!$C$11)*I5674/$B$2/60),0)</f>
        <v>1</v>
      </c>
      <c r="K5674" s="1">
        <f>IF(G5674&gt;MainSheet!$C$11+$B$6,IF(K5673&gt;=0.999,1,(G5674-MainSheet!$C$11-$B$6)*I5674/$C$2/60),0)</f>
        <v>1</v>
      </c>
      <c r="L5674" s="1">
        <f>IF(G5674&gt;MainSheet!$C$11+$B$6+$C$6,IF(L5673&gt;=0.999,1,(G5674-MainSheet!$C$11-$B$6-$C$6)*I5674/$D$2/60),0)</f>
        <v>1</v>
      </c>
      <c r="M5674">
        <f t="shared" si="804"/>
        <v>1</v>
      </c>
      <c r="N5674" s="2">
        <f t="shared" si="805"/>
        <v>3721.0526315789471</v>
      </c>
      <c r="O5674">
        <f t="shared" si="801"/>
        <v>977.02127659574455</v>
      </c>
      <c r="P5674">
        <f t="shared" si="800"/>
        <v>192000</v>
      </c>
      <c r="Q5674" s="2">
        <f t="shared" si="806"/>
        <v>196698.0739081747</v>
      </c>
      <c r="R5674">
        <f>Q5674/MainSheet!$C$8*(G5674-G5673)+R5673</f>
        <v>9540.1891218064211</v>
      </c>
      <c r="S5674">
        <f t="shared" si="807"/>
        <v>153972.51830723992</v>
      </c>
      <c r="T5674">
        <f t="shared" si="799"/>
        <v>56.719999999997285</v>
      </c>
      <c r="U5674" s="1">
        <f>Q5674/MainSheet!$C$22</f>
        <v>1</v>
      </c>
    </row>
    <row r="5675" spans="7:21">
      <c r="G5675">
        <f t="shared" si="802"/>
        <v>56.729999999997283</v>
      </c>
      <c r="H5675">
        <f t="shared" si="803"/>
        <v>198000</v>
      </c>
      <c r="I5675" s="2">
        <f>MIN(MainSheet!$C$10/MainSheet!$C$9,MainSheet!$K$9*60)</f>
        <v>660</v>
      </c>
      <c r="J5675" s="1">
        <f>IF(G5675&gt;MainSheet!$C$11,IF(J5674&gt;=0.999,1,(G5675-MainSheet!$C$11)*I5675/$B$2/60),0)</f>
        <v>1</v>
      </c>
      <c r="K5675" s="1">
        <f>IF(G5675&gt;MainSheet!$C$11+$B$6,IF(K5674&gt;=0.999,1,(G5675-MainSheet!$C$11-$B$6)*I5675/$C$2/60),0)</f>
        <v>1</v>
      </c>
      <c r="L5675" s="1">
        <f>IF(G5675&gt;MainSheet!$C$11+$B$6+$C$6,IF(L5674&gt;=0.999,1,(G5675-MainSheet!$C$11-$B$6-$C$6)*I5675/$D$2/60),0)</f>
        <v>1</v>
      </c>
      <c r="M5675">
        <f t="shared" si="804"/>
        <v>1</v>
      </c>
      <c r="N5675" s="2">
        <f t="shared" si="805"/>
        <v>3721.0526315789471</v>
      </c>
      <c r="O5675">
        <f t="shared" si="801"/>
        <v>977.02127659574455</v>
      </c>
      <c r="P5675">
        <f t="shared" si="800"/>
        <v>192000</v>
      </c>
      <c r="Q5675" s="2">
        <f t="shared" si="806"/>
        <v>196698.0739081747</v>
      </c>
      <c r="R5675">
        <f>Q5675/MainSheet!$C$8*(G5675-G5674)+R5674</f>
        <v>9542.2203682972558</v>
      </c>
      <c r="S5675">
        <f t="shared" si="807"/>
        <v>154005.30131955794</v>
      </c>
      <c r="T5675">
        <f t="shared" si="799"/>
        <v>56.729999999997283</v>
      </c>
      <c r="U5675" s="1">
        <f>Q5675/MainSheet!$C$22</f>
        <v>1</v>
      </c>
    </row>
    <row r="5676" spans="7:21">
      <c r="G5676">
        <f t="shared" si="802"/>
        <v>56.739999999997281</v>
      </c>
      <c r="H5676">
        <f t="shared" si="803"/>
        <v>198000</v>
      </c>
      <c r="I5676" s="2">
        <f>MIN(MainSheet!$C$10/MainSheet!$C$9,MainSheet!$K$9*60)</f>
        <v>660</v>
      </c>
      <c r="J5676" s="1">
        <f>IF(G5676&gt;MainSheet!$C$11,IF(J5675&gt;=0.999,1,(G5676-MainSheet!$C$11)*I5676/$B$2/60),0)</f>
        <v>1</v>
      </c>
      <c r="K5676" s="1">
        <f>IF(G5676&gt;MainSheet!$C$11+$B$6,IF(K5675&gt;=0.999,1,(G5676-MainSheet!$C$11-$B$6)*I5676/$C$2/60),0)</f>
        <v>1</v>
      </c>
      <c r="L5676" s="1">
        <f>IF(G5676&gt;MainSheet!$C$11+$B$6+$C$6,IF(L5675&gt;=0.999,1,(G5676-MainSheet!$C$11-$B$6-$C$6)*I5676/$D$2/60),0)</f>
        <v>1</v>
      </c>
      <c r="M5676">
        <f t="shared" si="804"/>
        <v>1</v>
      </c>
      <c r="N5676" s="2">
        <f t="shared" si="805"/>
        <v>3721.0526315789471</v>
      </c>
      <c r="O5676">
        <f t="shared" si="801"/>
        <v>977.02127659574455</v>
      </c>
      <c r="P5676">
        <f t="shared" si="800"/>
        <v>192000</v>
      </c>
      <c r="Q5676" s="2">
        <f t="shared" si="806"/>
        <v>196698.0739081747</v>
      </c>
      <c r="R5676">
        <f>Q5676/MainSheet!$C$8*(G5676-G5675)+R5675</f>
        <v>9544.2516147880906</v>
      </c>
      <c r="S5676">
        <f t="shared" si="807"/>
        <v>154038.08433187596</v>
      </c>
      <c r="T5676">
        <f t="shared" si="799"/>
        <v>56.739999999997281</v>
      </c>
      <c r="U5676" s="1">
        <f>Q5676/MainSheet!$C$22</f>
        <v>1</v>
      </c>
    </row>
    <row r="5677" spans="7:21">
      <c r="G5677">
        <f t="shared" si="802"/>
        <v>56.749999999997279</v>
      </c>
      <c r="H5677">
        <f t="shared" si="803"/>
        <v>198000</v>
      </c>
      <c r="I5677" s="2">
        <f>MIN(MainSheet!$C$10/MainSheet!$C$9,MainSheet!$K$9*60)</f>
        <v>660</v>
      </c>
      <c r="J5677" s="1">
        <f>IF(G5677&gt;MainSheet!$C$11,IF(J5676&gt;=0.999,1,(G5677-MainSheet!$C$11)*I5677/$B$2/60),0)</f>
        <v>1</v>
      </c>
      <c r="K5677" s="1">
        <f>IF(G5677&gt;MainSheet!$C$11+$B$6,IF(K5676&gt;=0.999,1,(G5677-MainSheet!$C$11-$B$6)*I5677/$C$2/60),0)</f>
        <v>1</v>
      </c>
      <c r="L5677" s="1">
        <f>IF(G5677&gt;MainSheet!$C$11+$B$6+$C$6,IF(L5676&gt;=0.999,1,(G5677-MainSheet!$C$11-$B$6-$C$6)*I5677/$D$2/60),0)</f>
        <v>1</v>
      </c>
      <c r="M5677">
        <f t="shared" si="804"/>
        <v>1</v>
      </c>
      <c r="N5677" s="2">
        <f t="shared" si="805"/>
        <v>3721.0526315789471</v>
      </c>
      <c r="O5677">
        <f t="shared" si="801"/>
        <v>977.02127659574455</v>
      </c>
      <c r="P5677">
        <f t="shared" si="800"/>
        <v>192000</v>
      </c>
      <c r="Q5677" s="2">
        <f t="shared" si="806"/>
        <v>196698.0739081747</v>
      </c>
      <c r="R5677">
        <f>Q5677/MainSheet!$C$8*(G5677-G5676)+R5676</f>
        <v>9546.2828612789253</v>
      </c>
      <c r="S5677">
        <f t="shared" si="807"/>
        <v>154070.86734419398</v>
      </c>
      <c r="T5677">
        <f t="shared" si="799"/>
        <v>56.749999999997279</v>
      </c>
      <c r="U5677" s="1">
        <f>Q5677/MainSheet!$C$22</f>
        <v>1</v>
      </c>
    </row>
    <row r="5678" spans="7:21">
      <c r="G5678">
        <f t="shared" si="802"/>
        <v>56.759999999997277</v>
      </c>
      <c r="H5678">
        <f t="shared" si="803"/>
        <v>198000</v>
      </c>
      <c r="I5678" s="2">
        <f>MIN(MainSheet!$C$10/MainSheet!$C$9,MainSheet!$K$9*60)</f>
        <v>660</v>
      </c>
      <c r="J5678" s="1">
        <f>IF(G5678&gt;MainSheet!$C$11,IF(J5677&gt;=0.999,1,(G5678-MainSheet!$C$11)*I5678/$B$2/60),0)</f>
        <v>1</v>
      </c>
      <c r="K5678" s="1">
        <f>IF(G5678&gt;MainSheet!$C$11+$B$6,IF(K5677&gt;=0.999,1,(G5678-MainSheet!$C$11-$B$6)*I5678/$C$2/60),0)</f>
        <v>1</v>
      </c>
      <c r="L5678" s="1">
        <f>IF(G5678&gt;MainSheet!$C$11+$B$6+$C$6,IF(L5677&gt;=0.999,1,(G5678-MainSheet!$C$11-$B$6-$C$6)*I5678/$D$2/60),0)</f>
        <v>1</v>
      </c>
      <c r="M5678">
        <f t="shared" si="804"/>
        <v>1</v>
      </c>
      <c r="N5678" s="2">
        <f t="shared" si="805"/>
        <v>3721.0526315789471</v>
      </c>
      <c r="O5678">
        <f t="shared" si="801"/>
        <v>977.02127659574455</v>
      </c>
      <c r="P5678">
        <f t="shared" si="800"/>
        <v>192000</v>
      </c>
      <c r="Q5678" s="2">
        <f t="shared" si="806"/>
        <v>196698.0739081747</v>
      </c>
      <c r="R5678">
        <f>Q5678/MainSheet!$C$8*(G5678-G5677)+R5677</f>
        <v>9548.3141077697601</v>
      </c>
      <c r="S5678">
        <f t="shared" si="807"/>
        <v>154103.65035651199</v>
      </c>
      <c r="T5678">
        <f t="shared" si="799"/>
        <v>56.759999999997277</v>
      </c>
      <c r="U5678" s="1">
        <f>Q5678/MainSheet!$C$22</f>
        <v>1</v>
      </c>
    </row>
    <row r="5679" spans="7:21">
      <c r="G5679">
        <f t="shared" si="802"/>
        <v>56.769999999997275</v>
      </c>
      <c r="H5679">
        <f t="shared" si="803"/>
        <v>198000</v>
      </c>
      <c r="I5679" s="2">
        <f>MIN(MainSheet!$C$10/MainSheet!$C$9,MainSheet!$K$9*60)</f>
        <v>660</v>
      </c>
      <c r="J5679" s="1">
        <f>IF(G5679&gt;MainSheet!$C$11,IF(J5678&gt;=0.999,1,(G5679-MainSheet!$C$11)*I5679/$B$2/60),0)</f>
        <v>1</v>
      </c>
      <c r="K5679" s="1">
        <f>IF(G5679&gt;MainSheet!$C$11+$B$6,IF(K5678&gt;=0.999,1,(G5679-MainSheet!$C$11-$B$6)*I5679/$C$2/60),0)</f>
        <v>1</v>
      </c>
      <c r="L5679" s="1">
        <f>IF(G5679&gt;MainSheet!$C$11+$B$6+$C$6,IF(L5678&gt;=0.999,1,(G5679-MainSheet!$C$11-$B$6-$C$6)*I5679/$D$2/60),0)</f>
        <v>1</v>
      </c>
      <c r="M5679">
        <f t="shared" si="804"/>
        <v>1</v>
      </c>
      <c r="N5679" s="2">
        <f t="shared" si="805"/>
        <v>3721.0526315789471</v>
      </c>
      <c r="O5679">
        <f t="shared" si="801"/>
        <v>977.02127659574455</v>
      </c>
      <c r="P5679">
        <f t="shared" si="800"/>
        <v>192000</v>
      </c>
      <c r="Q5679" s="2">
        <f t="shared" si="806"/>
        <v>196698.0739081747</v>
      </c>
      <c r="R5679">
        <f>Q5679/MainSheet!$C$8*(G5679-G5678)+R5678</f>
        <v>9550.3453542605948</v>
      </c>
      <c r="S5679">
        <f t="shared" si="807"/>
        <v>154136.43336883001</v>
      </c>
      <c r="T5679">
        <f t="shared" si="799"/>
        <v>56.769999999997275</v>
      </c>
      <c r="U5679" s="1">
        <f>Q5679/MainSheet!$C$22</f>
        <v>1</v>
      </c>
    </row>
    <row r="5680" spans="7:21">
      <c r="G5680">
        <f t="shared" si="802"/>
        <v>56.779999999997273</v>
      </c>
      <c r="H5680">
        <f t="shared" si="803"/>
        <v>198000</v>
      </c>
      <c r="I5680" s="2">
        <f>MIN(MainSheet!$C$10/MainSheet!$C$9,MainSheet!$K$9*60)</f>
        <v>660</v>
      </c>
      <c r="J5680" s="1">
        <f>IF(G5680&gt;MainSheet!$C$11,IF(J5679&gt;=0.999,1,(G5680-MainSheet!$C$11)*I5680/$B$2/60),0)</f>
        <v>1</v>
      </c>
      <c r="K5680" s="1">
        <f>IF(G5680&gt;MainSheet!$C$11+$B$6,IF(K5679&gt;=0.999,1,(G5680-MainSheet!$C$11-$B$6)*I5680/$C$2/60),0)</f>
        <v>1</v>
      </c>
      <c r="L5680" s="1">
        <f>IF(G5680&gt;MainSheet!$C$11+$B$6+$C$6,IF(L5679&gt;=0.999,1,(G5680-MainSheet!$C$11-$B$6-$C$6)*I5680/$D$2/60),0)</f>
        <v>1</v>
      </c>
      <c r="M5680">
        <f t="shared" si="804"/>
        <v>1</v>
      </c>
      <c r="N5680" s="2">
        <f t="shared" si="805"/>
        <v>3721.0526315789471</v>
      </c>
      <c r="O5680">
        <f t="shared" si="801"/>
        <v>977.02127659574455</v>
      </c>
      <c r="P5680">
        <f t="shared" si="800"/>
        <v>192000</v>
      </c>
      <c r="Q5680" s="2">
        <f t="shared" si="806"/>
        <v>196698.0739081747</v>
      </c>
      <c r="R5680">
        <f>Q5680/MainSheet!$C$8*(G5680-G5679)+R5679</f>
        <v>9552.3766007514296</v>
      </c>
      <c r="S5680">
        <f t="shared" si="807"/>
        <v>154169.21638114803</v>
      </c>
      <c r="T5680">
        <f t="shared" si="799"/>
        <v>56.779999999997273</v>
      </c>
      <c r="U5680" s="1">
        <f>Q5680/MainSheet!$C$22</f>
        <v>1</v>
      </c>
    </row>
    <row r="5681" spans="7:21">
      <c r="G5681">
        <f t="shared" si="802"/>
        <v>56.789999999997271</v>
      </c>
      <c r="H5681">
        <f t="shared" si="803"/>
        <v>198000</v>
      </c>
      <c r="I5681" s="2">
        <f>MIN(MainSheet!$C$10/MainSheet!$C$9,MainSheet!$K$9*60)</f>
        <v>660</v>
      </c>
      <c r="J5681" s="1">
        <f>IF(G5681&gt;MainSheet!$C$11,IF(J5680&gt;=0.999,1,(G5681-MainSheet!$C$11)*I5681/$B$2/60),0)</f>
        <v>1</v>
      </c>
      <c r="K5681" s="1">
        <f>IF(G5681&gt;MainSheet!$C$11+$B$6,IF(K5680&gt;=0.999,1,(G5681-MainSheet!$C$11-$B$6)*I5681/$C$2/60),0)</f>
        <v>1</v>
      </c>
      <c r="L5681" s="1">
        <f>IF(G5681&gt;MainSheet!$C$11+$B$6+$C$6,IF(L5680&gt;=0.999,1,(G5681-MainSheet!$C$11-$B$6-$C$6)*I5681/$D$2/60),0)</f>
        <v>1</v>
      </c>
      <c r="M5681">
        <f t="shared" si="804"/>
        <v>1</v>
      </c>
      <c r="N5681" s="2">
        <f t="shared" si="805"/>
        <v>3721.0526315789471</v>
      </c>
      <c r="O5681">
        <f t="shared" si="801"/>
        <v>977.02127659574455</v>
      </c>
      <c r="P5681">
        <f t="shared" si="800"/>
        <v>192000</v>
      </c>
      <c r="Q5681" s="2">
        <f t="shared" si="806"/>
        <v>196698.0739081747</v>
      </c>
      <c r="R5681">
        <f>Q5681/MainSheet!$C$8*(G5681-G5680)+R5680</f>
        <v>9554.4078472422643</v>
      </c>
      <c r="S5681">
        <f t="shared" si="807"/>
        <v>154201.99939346605</v>
      </c>
      <c r="T5681">
        <f t="shared" si="799"/>
        <v>56.789999999997271</v>
      </c>
      <c r="U5681" s="1">
        <f>Q5681/MainSheet!$C$22</f>
        <v>1</v>
      </c>
    </row>
    <row r="5682" spans="7:21">
      <c r="G5682">
        <f t="shared" si="802"/>
        <v>56.799999999997269</v>
      </c>
      <c r="H5682">
        <f t="shared" si="803"/>
        <v>198000</v>
      </c>
      <c r="I5682" s="2">
        <f>MIN(MainSheet!$C$10/MainSheet!$C$9,MainSheet!$K$9*60)</f>
        <v>660</v>
      </c>
      <c r="J5682" s="1">
        <f>IF(G5682&gt;MainSheet!$C$11,IF(J5681&gt;=0.999,1,(G5682-MainSheet!$C$11)*I5682/$B$2/60),0)</f>
        <v>1</v>
      </c>
      <c r="K5682" s="1">
        <f>IF(G5682&gt;MainSheet!$C$11+$B$6,IF(K5681&gt;=0.999,1,(G5682-MainSheet!$C$11-$B$6)*I5682/$C$2/60),0)</f>
        <v>1</v>
      </c>
      <c r="L5682" s="1">
        <f>IF(G5682&gt;MainSheet!$C$11+$B$6+$C$6,IF(L5681&gt;=0.999,1,(G5682-MainSheet!$C$11-$B$6-$C$6)*I5682/$D$2/60),0)</f>
        <v>1</v>
      </c>
      <c r="M5682">
        <f t="shared" si="804"/>
        <v>1</v>
      </c>
      <c r="N5682" s="2">
        <f t="shared" si="805"/>
        <v>3721.0526315789471</v>
      </c>
      <c r="O5682">
        <f t="shared" si="801"/>
        <v>977.02127659574455</v>
      </c>
      <c r="P5682">
        <f t="shared" si="800"/>
        <v>192000</v>
      </c>
      <c r="Q5682" s="2">
        <f t="shared" si="806"/>
        <v>196698.0739081747</v>
      </c>
      <c r="R5682">
        <f>Q5682/MainSheet!$C$8*(G5682-G5681)+R5681</f>
        <v>9556.4390937330991</v>
      </c>
      <c r="S5682">
        <f t="shared" si="807"/>
        <v>154234.78240578406</v>
      </c>
      <c r="T5682">
        <f t="shared" si="799"/>
        <v>56.799999999997269</v>
      </c>
      <c r="U5682" s="1">
        <f>Q5682/MainSheet!$C$22</f>
        <v>1</v>
      </c>
    </row>
    <row r="5683" spans="7:21">
      <c r="G5683">
        <f t="shared" si="802"/>
        <v>56.809999999997267</v>
      </c>
      <c r="H5683">
        <f t="shared" si="803"/>
        <v>198000</v>
      </c>
      <c r="I5683" s="2">
        <f>MIN(MainSheet!$C$10/MainSheet!$C$9,MainSheet!$K$9*60)</f>
        <v>660</v>
      </c>
      <c r="J5683" s="1">
        <f>IF(G5683&gt;MainSheet!$C$11,IF(J5682&gt;=0.999,1,(G5683-MainSheet!$C$11)*I5683/$B$2/60),0)</f>
        <v>1</v>
      </c>
      <c r="K5683" s="1">
        <f>IF(G5683&gt;MainSheet!$C$11+$B$6,IF(K5682&gt;=0.999,1,(G5683-MainSheet!$C$11-$B$6)*I5683/$C$2/60),0)</f>
        <v>1</v>
      </c>
      <c r="L5683" s="1">
        <f>IF(G5683&gt;MainSheet!$C$11+$B$6+$C$6,IF(L5682&gt;=0.999,1,(G5683-MainSheet!$C$11-$B$6-$C$6)*I5683/$D$2/60),0)</f>
        <v>1</v>
      </c>
      <c r="M5683">
        <f t="shared" si="804"/>
        <v>1</v>
      </c>
      <c r="N5683" s="2">
        <f t="shared" si="805"/>
        <v>3721.0526315789471</v>
      </c>
      <c r="O5683">
        <f t="shared" si="801"/>
        <v>977.02127659574455</v>
      </c>
      <c r="P5683">
        <f t="shared" si="800"/>
        <v>192000</v>
      </c>
      <c r="Q5683" s="2">
        <f t="shared" si="806"/>
        <v>196698.0739081747</v>
      </c>
      <c r="R5683">
        <f>Q5683/MainSheet!$C$8*(G5683-G5682)+R5682</f>
        <v>9558.4703402239338</v>
      </c>
      <c r="S5683">
        <f t="shared" si="807"/>
        <v>154267.56541810208</v>
      </c>
      <c r="T5683">
        <f t="shared" si="799"/>
        <v>56.809999999997267</v>
      </c>
      <c r="U5683" s="1">
        <f>Q5683/MainSheet!$C$22</f>
        <v>1</v>
      </c>
    </row>
    <row r="5684" spans="7:21">
      <c r="G5684">
        <f t="shared" si="802"/>
        <v>56.819999999997265</v>
      </c>
      <c r="H5684">
        <f t="shared" si="803"/>
        <v>198000</v>
      </c>
      <c r="I5684" s="2">
        <f>MIN(MainSheet!$C$10/MainSheet!$C$9,MainSheet!$K$9*60)</f>
        <v>660</v>
      </c>
      <c r="J5684" s="1">
        <f>IF(G5684&gt;MainSheet!$C$11,IF(J5683&gt;=0.999,1,(G5684-MainSheet!$C$11)*I5684/$B$2/60),0)</f>
        <v>1</v>
      </c>
      <c r="K5684" s="1">
        <f>IF(G5684&gt;MainSheet!$C$11+$B$6,IF(K5683&gt;=0.999,1,(G5684-MainSheet!$C$11-$B$6)*I5684/$C$2/60),0)</f>
        <v>1</v>
      </c>
      <c r="L5684" s="1">
        <f>IF(G5684&gt;MainSheet!$C$11+$B$6+$C$6,IF(L5683&gt;=0.999,1,(G5684-MainSheet!$C$11-$B$6-$C$6)*I5684/$D$2/60),0)</f>
        <v>1</v>
      </c>
      <c r="M5684">
        <f t="shared" si="804"/>
        <v>1</v>
      </c>
      <c r="N5684" s="2">
        <f t="shared" si="805"/>
        <v>3721.0526315789471</v>
      </c>
      <c r="O5684">
        <f t="shared" si="801"/>
        <v>977.02127659574455</v>
      </c>
      <c r="P5684">
        <f t="shared" si="800"/>
        <v>192000</v>
      </c>
      <c r="Q5684" s="2">
        <f t="shared" si="806"/>
        <v>196698.0739081747</v>
      </c>
      <c r="R5684">
        <f>Q5684/MainSheet!$C$8*(G5684-G5683)+R5683</f>
        <v>9560.5015867147686</v>
      </c>
      <c r="S5684">
        <f t="shared" si="807"/>
        <v>154300.3484304201</v>
      </c>
      <c r="T5684">
        <f t="shared" si="799"/>
        <v>56.819999999997265</v>
      </c>
      <c r="U5684" s="1">
        <f>Q5684/MainSheet!$C$22</f>
        <v>1</v>
      </c>
    </row>
    <row r="5685" spans="7:21">
      <c r="G5685">
        <f t="shared" si="802"/>
        <v>56.829999999997263</v>
      </c>
      <c r="H5685">
        <f t="shared" si="803"/>
        <v>198000</v>
      </c>
      <c r="I5685" s="2">
        <f>MIN(MainSheet!$C$10/MainSheet!$C$9,MainSheet!$K$9*60)</f>
        <v>660</v>
      </c>
      <c r="J5685" s="1">
        <f>IF(G5685&gt;MainSheet!$C$11,IF(J5684&gt;=0.999,1,(G5685-MainSheet!$C$11)*I5685/$B$2/60),0)</f>
        <v>1</v>
      </c>
      <c r="K5685" s="1">
        <f>IF(G5685&gt;MainSheet!$C$11+$B$6,IF(K5684&gt;=0.999,1,(G5685-MainSheet!$C$11-$B$6)*I5685/$C$2/60),0)</f>
        <v>1</v>
      </c>
      <c r="L5685" s="1">
        <f>IF(G5685&gt;MainSheet!$C$11+$B$6+$C$6,IF(L5684&gt;=0.999,1,(G5685-MainSheet!$C$11-$B$6-$C$6)*I5685/$D$2/60),0)</f>
        <v>1</v>
      </c>
      <c r="M5685">
        <f t="shared" si="804"/>
        <v>1</v>
      </c>
      <c r="N5685" s="2">
        <f t="shared" si="805"/>
        <v>3721.0526315789471</v>
      </c>
      <c r="O5685">
        <f t="shared" si="801"/>
        <v>977.02127659574455</v>
      </c>
      <c r="P5685">
        <f t="shared" si="800"/>
        <v>192000</v>
      </c>
      <c r="Q5685" s="2">
        <f t="shared" si="806"/>
        <v>196698.0739081747</v>
      </c>
      <c r="R5685">
        <f>Q5685/MainSheet!$C$8*(G5685-G5684)+R5684</f>
        <v>9562.5328332056033</v>
      </c>
      <c r="S5685">
        <f t="shared" si="807"/>
        <v>154333.13144273811</v>
      </c>
      <c r="T5685">
        <f t="shared" si="799"/>
        <v>56.829999999997263</v>
      </c>
      <c r="U5685" s="1">
        <f>Q5685/MainSheet!$C$22</f>
        <v>1</v>
      </c>
    </row>
    <row r="5686" spans="7:21">
      <c r="G5686">
        <f t="shared" si="802"/>
        <v>56.839999999997261</v>
      </c>
      <c r="H5686">
        <f t="shared" si="803"/>
        <v>198000</v>
      </c>
      <c r="I5686" s="2">
        <f>MIN(MainSheet!$C$10/MainSheet!$C$9,MainSheet!$K$9*60)</f>
        <v>660</v>
      </c>
      <c r="J5686" s="1">
        <f>IF(G5686&gt;MainSheet!$C$11,IF(J5685&gt;=0.999,1,(G5686-MainSheet!$C$11)*I5686/$B$2/60),0)</f>
        <v>1</v>
      </c>
      <c r="K5686" s="1">
        <f>IF(G5686&gt;MainSheet!$C$11+$B$6,IF(K5685&gt;=0.999,1,(G5686-MainSheet!$C$11-$B$6)*I5686/$C$2/60),0)</f>
        <v>1</v>
      </c>
      <c r="L5686" s="1">
        <f>IF(G5686&gt;MainSheet!$C$11+$B$6+$C$6,IF(L5685&gt;=0.999,1,(G5686-MainSheet!$C$11-$B$6-$C$6)*I5686/$D$2/60),0)</f>
        <v>1</v>
      </c>
      <c r="M5686">
        <f t="shared" si="804"/>
        <v>1</v>
      </c>
      <c r="N5686" s="2">
        <f t="shared" si="805"/>
        <v>3721.0526315789471</v>
      </c>
      <c r="O5686">
        <f t="shared" si="801"/>
        <v>977.02127659574455</v>
      </c>
      <c r="P5686">
        <f t="shared" si="800"/>
        <v>192000</v>
      </c>
      <c r="Q5686" s="2">
        <f t="shared" si="806"/>
        <v>196698.0739081747</v>
      </c>
      <c r="R5686">
        <f>Q5686/MainSheet!$C$8*(G5686-G5685)+R5685</f>
        <v>9564.5640796964381</v>
      </c>
      <c r="S5686">
        <f t="shared" si="807"/>
        <v>154365.91445505613</v>
      </c>
      <c r="T5686">
        <f t="shared" si="799"/>
        <v>56.839999999997261</v>
      </c>
      <c r="U5686" s="1">
        <f>Q5686/MainSheet!$C$22</f>
        <v>1</v>
      </c>
    </row>
    <row r="5687" spans="7:21">
      <c r="G5687">
        <f t="shared" si="802"/>
        <v>56.849999999997259</v>
      </c>
      <c r="H5687">
        <f t="shared" si="803"/>
        <v>198000</v>
      </c>
      <c r="I5687" s="2">
        <f>MIN(MainSheet!$C$10/MainSheet!$C$9,MainSheet!$K$9*60)</f>
        <v>660</v>
      </c>
      <c r="J5687" s="1">
        <f>IF(G5687&gt;MainSheet!$C$11,IF(J5686&gt;=0.999,1,(G5687-MainSheet!$C$11)*I5687/$B$2/60),0)</f>
        <v>1</v>
      </c>
      <c r="K5687" s="1">
        <f>IF(G5687&gt;MainSheet!$C$11+$B$6,IF(K5686&gt;=0.999,1,(G5687-MainSheet!$C$11-$B$6)*I5687/$C$2/60),0)</f>
        <v>1</v>
      </c>
      <c r="L5687" s="1">
        <f>IF(G5687&gt;MainSheet!$C$11+$B$6+$C$6,IF(L5686&gt;=0.999,1,(G5687-MainSheet!$C$11-$B$6-$C$6)*I5687/$D$2/60),0)</f>
        <v>1</v>
      </c>
      <c r="M5687">
        <f t="shared" si="804"/>
        <v>1</v>
      </c>
      <c r="N5687" s="2">
        <f t="shared" si="805"/>
        <v>3721.0526315789471</v>
      </c>
      <c r="O5687">
        <f t="shared" si="801"/>
        <v>977.02127659574455</v>
      </c>
      <c r="P5687">
        <f t="shared" si="800"/>
        <v>192000</v>
      </c>
      <c r="Q5687" s="2">
        <f t="shared" si="806"/>
        <v>196698.0739081747</v>
      </c>
      <c r="R5687">
        <f>Q5687/MainSheet!$C$8*(G5687-G5686)+R5686</f>
        <v>9566.5953261872728</v>
      </c>
      <c r="S5687">
        <f t="shared" si="807"/>
        <v>154398.69746737415</v>
      </c>
      <c r="T5687">
        <f t="shared" si="799"/>
        <v>56.849999999997259</v>
      </c>
      <c r="U5687" s="1">
        <f>Q5687/MainSheet!$C$22</f>
        <v>1</v>
      </c>
    </row>
    <row r="5688" spans="7:21">
      <c r="G5688">
        <f t="shared" si="802"/>
        <v>56.859999999997257</v>
      </c>
      <c r="H5688">
        <f t="shared" si="803"/>
        <v>198000</v>
      </c>
      <c r="I5688" s="2">
        <f>MIN(MainSheet!$C$10/MainSheet!$C$9,MainSheet!$K$9*60)</f>
        <v>660</v>
      </c>
      <c r="J5688" s="1">
        <f>IF(G5688&gt;MainSheet!$C$11,IF(J5687&gt;=0.999,1,(G5688-MainSheet!$C$11)*I5688/$B$2/60),0)</f>
        <v>1</v>
      </c>
      <c r="K5688" s="1">
        <f>IF(G5688&gt;MainSheet!$C$11+$B$6,IF(K5687&gt;=0.999,1,(G5688-MainSheet!$C$11-$B$6)*I5688/$C$2/60),0)</f>
        <v>1</v>
      </c>
      <c r="L5688" s="1">
        <f>IF(G5688&gt;MainSheet!$C$11+$B$6+$C$6,IF(L5687&gt;=0.999,1,(G5688-MainSheet!$C$11-$B$6-$C$6)*I5688/$D$2/60),0)</f>
        <v>1</v>
      </c>
      <c r="M5688">
        <f t="shared" si="804"/>
        <v>1</v>
      </c>
      <c r="N5688" s="2">
        <f t="shared" si="805"/>
        <v>3721.0526315789471</v>
      </c>
      <c r="O5688">
        <f t="shared" si="801"/>
        <v>977.02127659574455</v>
      </c>
      <c r="P5688">
        <f t="shared" si="800"/>
        <v>192000</v>
      </c>
      <c r="Q5688" s="2">
        <f t="shared" si="806"/>
        <v>196698.0739081747</v>
      </c>
      <c r="R5688">
        <f>Q5688/MainSheet!$C$8*(G5688-G5687)+R5687</f>
        <v>9568.6265726781076</v>
      </c>
      <c r="S5688">
        <f t="shared" si="807"/>
        <v>154431.48047969217</v>
      </c>
      <c r="T5688">
        <f t="shared" si="799"/>
        <v>56.859999999997257</v>
      </c>
      <c r="U5688" s="1">
        <f>Q5688/MainSheet!$C$22</f>
        <v>1</v>
      </c>
    </row>
    <row r="5689" spans="7:21">
      <c r="G5689">
        <f t="shared" si="802"/>
        <v>56.869999999997255</v>
      </c>
      <c r="H5689">
        <f t="shared" si="803"/>
        <v>198000</v>
      </c>
      <c r="I5689" s="2">
        <f>MIN(MainSheet!$C$10/MainSheet!$C$9,MainSheet!$K$9*60)</f>
        <v>660</v>
      </c>
      <c r="J5689" s="1">
        <f>IF(G5689&gt;MainSheet!$C$11,IF(J5688&gt;=0.999,1,(G5689-MainSheet!$C$11)*I5689/$B$2/60),0)</f>
        <v>1</v>
      </c>
      <c r="K5689" s="1">
        <f>IF(G5689&gt;MainSheet!$C$11+$B$6,IF(K5688&gt;=0.999,1,(G5689-MainSheet!$C$11-$B$6)*I5689/$C$2/60),0)</f>
        <v>1</v>
      </c>
      <c r="L5689" s="1">
        <f>IF(G5689&gt;MainSheet!$C$11+$B$6+$C$6,IF(L5688&gt;=0.999,1,(G5689-MainSheet!$C$11-$B$6-$C$6)*I5689/$D$2/60),0)</f>
        <v>1</v>
      </c>
      <c r="M5689">
        <f t="shared" si="804"/>
        <v>1</v>
      </c>
      <c r="N5689" s="2">
        <f t="shared" si="805"/>
        <v>3721.0526315789471</v>
      </c>
      <c r="O5689">
        <f t="shared" si="801"/>
        <v>977.02127659574455</v>
      </c>
      <c r="P5689">
        <f t="shared" si="800"/>
        <v>192000</v>
      </c>
      <c r="Q5689" s="2">
        <f t="shared" si="806"/>
        <v>196698.0739081747</v>
      </c>
      <c r="R5689">
        <f>Q5689/MainSheet!$C$8*(G5689-G5688)+R5688</f>
        <v>9570.6578191689423</v>
      </c>
      <c r="S5689">
        <f t="shared" si="807"/>
        <v>154464.26349201018</v>
      </c>
      <c r="T5689">
        <f t="shared" si="799"/>
        <v>56.869999999997255</v>
      </c>
      <c r="U5689" s="1">
        <f>Q5689/MainSheet!$C$22</f>
        <v>1</v>
      </c>
    </row>
    <row r="5690" spans="7:21">
      <c r="G5690">
        <f t="shared" si="802"/>
        <v>56.879999999997253</v>
      </c>
      <c r="H5690">
        <f t="shared" si="803"/>
        <v>198000</v>
      </c>
      <c r="I5690" s="2">
        <f>MIN(MainSheet!$C$10/MainSheet!$C$9,MainSheet!$K$9*60)</f>
        <v>660</v>
      </c>
      <c r="J5690" s="1">
        <f>IF(G5690&gt;MainSheet!$C$11,IF(J5689&gt;=0.999,1,(G5690-MainSheet!$C$11)*I5690/$B$2/60),0)</f>
        <v>1</v>
      </c>
      <c r="K5690" s="1">
        <f>IF(G5690&gt;MainSheet!$C$11+$B$6,IF(K5689&gt;=0.999,1,(G5690-MainSheet!$C$11-$B$6)*I5690/$C$2/60),0)</f>
        <v>1</v>
      </c>
      <c r="L5690" s="1">
        <f>IF(G5690&gt;MainSheet!$C$11+$B$6+$C$6,IF(L5689&gt;=0.999,1,(G5690-MainSheet!$C$11-$B$6-$C$6)*I5690/$D$2/60),0)</f>
        <v>1</v>
      </c>
      <c r="M5690">
        <f t="shared" si="804"/>
        <v>1</v>
      </c>
      <c r="N5690" s="2">
        <f t="shared" si="805"/>
        <v>3721.0526315789471</v>
      </c>
      <c r="O5690">
        <f t="shared" si="801"/>
        <v>977.02127659574455</v>
      </c>
      <c r="P5690">
        <f t="shared" si="800"/>
        <v>192000</v>
      </c>
      <c r="Q5690" s="2">
        <f t="shared" si="806"/>
        <v>196698.0739081747</v>
      </c>
      <c r="R5690">
        <f>Q5690/MainSheet!$C$8*(G5690-G5689)+R5689</f>
        <v>9572.689065659777</v>
      </c>
      <c r="S5690">
        <f t="shared" si="807"/>
        <v>154497.0465043282</v>
      </c>
      <c r="T5690">
        <f t="shared" si="799"/>
        <v>56.879999999997253</v>
      </c>
      <c r="U5690" s="1">
        <f>Q5690/MainSheet!$C$22</f>
        <v>1</v>
      </c>
    </row>
    <row r="5691" spans="7:21">
      <c r="G5691">
        <f t="shared" si="802"/>
        <v>56.889999999997251</v>
      </c>
      <c r="H5691">
        <f t="shared" si="803"/>
        <v>198000</v>
      </c>
      <c r="I5691" s="2">
        <f>MIN(MainSheet!$C$10/MainSheet!$C$9,MainSheet!$K$9*60)</f>
        <v>660</v>
      </c>
      <c r="J5691" s="1">
        <f>IF(G5691&gt;MainSheet!$C$11,IF(J5690&gt;=0.999,1,(G5691-MainSheet!$C$11)*I5691/$B$2/60),0)</f>
        <v>1</v>
      </c>
      <c r="K5691" s="1">
        <f>IF(G5691&gt;MainSheet!$C$11+$B$6,IF(K5690&gt;=0.999,1,(G5691-MainSheet!$C$11-$B$6)*I5691/$C$2/60),0)</f>
        <v>1</v>
      </c>
      <c r="L5691" s="1">
        <f>IF(G5691&gt;MainSheet!$C$11+$B$6+$C$6,IF(L5690&gt;=0.999,1,(G5691-MainSheet!$C$11-$B$6-$C$6)*I5691/$D$2/60),0)</f>
        <v>1</v>
      </c>
      <c r="M5691">
        <f t="shared" si="804"/>
        <v>1</v>
      </c>
      <c r="N5691" s="2">
        <f t="shared" si="805"/>
        <v>3721.0526315789471</v>
      </c>
      <c r="O5691">
        <f t="shared" si="801"/>
        <v>977.02127659574455</v>
      </c>
      <c r="P5691">
        <f t="shared" si="800"/>
        <v>192000</v>
      </c>
      <c r="Q5691" s="2">
        <f t="shared" si="806"/>
        <v>196698.0739081747</v>
      </c>
      <c r="R5691">
        <f>Q5691/MainSheet!$C$8*(G5691-G5690)+R5690</f>
        <v>9574.7203121506118</v>
      </c>
      <c r="S5691">
        <f t="shared" si="807"/>
        <v>154529.82951664622</v>
      </c>
      <c r="T5691">
        <f t="shared" si="799"/>
        <v>56.889999999997251</v>
      </c>
      <c r="U5691" s="1">
        <f>Q5691/MainSheet!$C$22</f>
        <v>1</v>
      </c>
    </row>
    <row r="5692" spans="7:21">
      <c r="G5692">
        <f t="shared" si="802"/>
        <v>56.899999999997249</v>
      </c>
      <c r="H5692">
        <f t="shared" si="803"/>
        <v>198000</v>
      </c>
      <c r="I5692" s="2">
        <f>MIN(MainSheet!$C$10/MainSheet!$C$9,MainSheet!$K$9*60)</f>
        <v>660</v>
      </c>
      <c r="J5692" s="1">
        <f>IF(G5692&gt;MainSheet!$C$11,IF(J5691&gt;=0.999,1,(G5692-MainSheet!$C$11)*I5692/$B$2/60),0)</f>
        <v>1</v>
      </c>
      <c r="K5692" s="1">
        <f>IF(G5692&gt;MainSheet!$C$11+$B$6,IF(K5691&gt;=0.999,1,(G5692-MainSheet!$C$11-$B$6)*I5692/$C$2/60),0)</f>
        <v>1</v>
      </c>
      <c r="L5692" s="1">
        <f>IF(G5692&gt;MainSheet!$C$11+$B$6+$C$6,IF(L5691&gt;=0.999,1,(G5692-MainSheet!$C$11-$B$6-$C$6)*I5692/$D$2/60),0)</f>
        <v>1</v>
      </c>
      <c r="M5692">
        <f t="shared" si="804"/>
        <v>1</v>
      </c>
      <c r="N5692" s="2">
        <f t="shared" si="805"/>
        <v>3721.0526315789471</v>
      </c>
      <c r="O5692">
        <f t="shared" si="801"/>
        <v>977.02127659574455</v>
      </c>
      <c r="P5692">
        <f t="shared" si="800"/>
        <v>192000</v>
      </c>
      <c r="Q5692" s="2">
        <f t="shared" si="806"/>
        <v>196698.0739081747</v>
      </c>
      <c r="R5692">
        <f>Q5692/MainSheet!$C$8*(G5692-G5691)+R5691</f>
        <v>9576.7515586414465</v>
      </c>
      <c r="S5692">
        <f t="shared" si="807"/>
        <v>154562.61252896424</v>
      </c>
      <c r="T5692">
        <f t="shared" si="799"/>
        <v>56.899999999997249</v>
      </c>
      <c r="U5692" s="1">
        <f>Q5692/MainSheet!$C$22</f>
        <v>1</v>
      </c>
    </row>
    <row r="5693" spans="7:21">
      <c r="G5693">
        <f t="shared" si="802"/>
        <v>56.909999999997247</v>
      </c>
      <c r="H5693">
        <f t="shared" si="803"/>
        <v>198000</v>
      </c>
      <c r="I5693" s="2">
        <f>MIN(MainSheet!$C$10/MainSheet!$C$9,MainSheet!$K$9*60)</f>
        <v>660</v>
      </c>
      <c r="J5693" s="1">
        <f>IF(G5693&gt;MainSheet!$C$11,IF(J5692&gt;=0.999,1,(G5693-MainSheet!$C$11)*I5693/$B$2/60),0)</f>
        <v>1</v>
      </c>
      <c r="K5693" s="1">
        <f>IF(G5693&gt;MainSheet!$C$11+$B$6,IF(K5692&gt;=0.999,1,(G5693-MainSheet!$C$11-$B$6)*I5693/$C$2/60),0)</f>
        <v>1</v>
      </c>
      <c r="L5693" s="1">
        <f>IF(G5693&gt;MainSheet!$C$11+$B$6+$C$6,IF(L5692&gt;=0.999,1,(G5693-MainSheet!$C$11-$B$6-$C$6)*I5693/$D$2/60),0)</f>
        <v>1</v>
      </c>
      <c r="M5693">
        <f t="shared" si="804"/>
        <v>1</v>
      </c>
      <c r="N5693" s="2">
        <f t="shared" si="805"/>
        <v>3721.0526315789471</v>
      </c>
      <c r="O5693">
        <f t="shared" si="801"/>
        <v>977.02127659574455</v>
      </c>
      <c r="P5693">
        <f t="shared" si="800"/>
        <v>192000</v>
      </c>
      <c r="Q5693" s="2">
        <f t="shared" si="806"/>
        <v>196698.0739081747</v>
      </c>
      <c r="R5693">
        <f>Q5693/MainSheet!$C$8*(G5693-G5692)+R5692</f>
        <v>9578.7828051322813</v>
      </c>
      <c r="S5693">
        <f t="shared" si="807"/>
        <v>154595.39554128225</v>
      </c>
      <c r="T5693">
        <f t="shared" si="799"/>
        <v>56.909999999997247</v>
      </c>
      <c r="U5693" s="1">
        <f>Q5693/MainSheet!$C$22</f>
        <v>1</v>
      </c>
    </row>
    <row r="5694" spans="7:21">
      <c r="G5694">
        <f t="shared" si="802"/>
        <v>56.919999999997245</v>
      </c>
      <c r="H5694">
        <f t="shared" si="803"/>
        <v>198000</v>
      </c>
      <c r="I5694" s="2">
        <f>MIN(MainSheet!$C$10/MainSheet!$C$9,MainSheet!$K$9*60)</f>
        <v>660</v>
      </c>
      <c r="J5694" s="1">
        <f>IF(G5694&gt;MainSheet!$C$11,IF(J5693&gt;=0.999,1,(G5694-MainSheet!$C$11)*I5694/$B$2/60),0)</f>
        <v>1</v>
      </c>
      <c r="K5694" s="1">
        <f>IF(G5694&gt;MainSheet!$C$11+$B$6,IF(K5693&gt;=0.999,1,(G5694-MainSheet!$C$11-$B$6)*I5694/$C$2/60),0)</f>
        <v>1</v>
      </c>
      <c r="L5694" s="1">
        <f>IF(G5694&gt;MainSheet!$C$11+$B$6+$C$6,IF(L5693&gt;=0.999,1,(G5694-MainSheet!$C$11-$B$6-$C$6)*I5694/$D$2/60),0)</f>
        <v>1</v>
      </c>
      <c r="M5694">
        <f t="shared" si="804"/>
        <v>1</v>
      </c>
      <c r="N5694" s="2">
        <f t="shared" si="805"/>
        <v>3721.0526315789471</v>
      </c>
      <c r="O5694">
        <f t="shared" si="801"/>
        <v>977.02127659574455</v>
      </c>
      <c r="P5694">
        <f t="shared" si="800"/>
        <v>192000</v>
      </c>
      <c r="Q5694" s="2">
        <f t="shared" si="806"/>
        <v>196698.0739081747</v>
      </c>
      <c r="R5694">
        <f>Q5694/MainSheet!$C$8*(G5694-G5693)+R5693</f>
        <v>9580.814051623116</v>
      </c>
      <c r="S5694">
        <f t="shared" si="807"/>
        <v>154628.17855360027</v>
      </c>
      <c r="T5694">
        <f t="shared" si="799"/>
        <v>56.919999999997245</v>
      </c>
      <c r="U5694" s="1">
        <f>Q5694/MainSheet!$C$22</f>
        <v>1</v>
      </c>
    </row>
    <row r="5695" spans="7:21">
      <c r="G5695">
        <f t="shared" si="802"/>
        <v>56.929999999997243</v>
      </c>
      <c r="H5695">
        <f t="shared" si="803"/>
        <v>198000</v>
      </c>
      <c r="I5695" s="2">
        <f>MIN(MainSheet!$C$10/MainSheet!$C$9,MainSheet!$K$9*60)</f>
        <v>660</v>
      </c>
      <c r="J5695" s="1">
        <f>IF(G5695&gt;MainSheet!$C$11,IF(J5694&gt;=0.999,1,(G5695-MainSheet!$C$11)*I5695/$B$2/60),0)</f>
        <v>1</v>
      </c>
      <c r="K5695" s="1">
        <f>IF(G5695&gt;MainSheet!$C$11+$B$6,IF(K5694&gt;=0.999,1,(G5695-MainSheet!$C$11-$B$6)*I5695/$C$2/60),0)</f>
        <v>1</v>
      </c>
      <c r="L5695" s="1">
        <f>IF(G5695&gt;MainSheet!$C$11+$B$6+$C$6,IF(L5694&gt;=0.999,1,(G5695-MainSheet!$C$11-$B$6-$C$6)*I5695/$D$2/60),0)</f>
        <v>1</v>
      </c>
      <c r="M5695">
        <f t="shared" si="804"/>
        <v>1</v>
      </c>
      <c r="N5695" s="2">
        <f t="shared" si="805"/>
        <v>3721.0526315789471</v>
      </c>
      <c r="O5695">
        <f t="shared" si="801"/>
        <v>977.02127659574455</v>
      </c>
      <c r="P5695">
        <f t="shared" si="800"/>
        <v>192000</v>
      </c>
      <c r="Q5695" s="2">
        <f t="shared" si="806"/>
        <v>196698.0739081747</v>
      </c>
      <c r="R5695">
        <f>Q5695/MainSheet!$C$8*(G5695-G5694)+R5694</f>
        <v>9582.8452981139508</v>
      </c>
      <c r="S5695">
        <f t="shared" si="807"/>
        <v>154660.96156591829</v>
      </c>
      <c r="T5695">
        <f t="shared" si="799"/>
        <v>56.929999999997243</v>
      </c>
      <c r="U5695" s="1">
        <f>Q5695/MainSheet!$C$22</f>
        <v>1</v>
      </c>
    </row>
    <row r="5696" spans="7:21">
      <c r="G5696">
        <f t="shared" si="802"/>
        <v>56.939999999997241</v>
      </c>
      <c r="H5696">
        <f t="shared" si="803"/>
        <v>198000</v>
      </c>
      <c r="I5696" s="2">
        <f>MIN(MainSheet!$C$10/MainSheet!$C$9,MainSheet!$K$9*60)</f>
        <v>660</v>
      </c>
      <c r="J5696" s="1">
        <f>IF(G5696&gt;MainSheet!$C$11,IF(J5695&gt;=0.999,1,(G5696-MainSheet!$C$11)*I5696/$B$2/60),0)</f>
        <v>1</v>
      </c>
      <c r="K5696" s="1">
        <f>IF(G5696&gt;MainSheet!$C$11+$B$6,IF(K5695&gt;=0.999,1,(G5696-MainSheet!$C$11-$B$6)*I5696/$C$2/60),0)</f>
        <v>1</v>
      </c>
      <c r="L5696" s="1">
        <f>IF(G5696&gt;MainSheet!$C$11+$B$6+$C$6,IF(L5695&gt;=0.999,1,(G5696-MainSheet!$C$11-$B$6-$C$6)*I5696/$D$2/60),0)</f>
        <v>1</v>
      </c>
      <c r="M5696">
        <f t="shared" si="804"/>
        <v>1</v>
      </c>
      <c r="N5696" s="2">
        <f t="shared" si="805"/>
        <v>3721.0526315789471</v>
      </c>
      <c r="O5696">
        <f t="shared" si="801"/>
        <v>977.02127659574455</v>
      </c>
      <c r="P5696">
        <f t="shared" si="800"/>
        <v>192000</v>
      </c>
      <c r="Q5696" s="2">
        <f t="shared" si="806"/>
        <v>196698.0739081747</v>
      </c>
      <c r="R5696">
        <f>Q5696/MainSheet!$C$8*(G5696-G5695)+R5695</f>
        <v>9584.8765446047855</v>
      </c>
      <c r="S5696">
        <f t="shared" si="807"/>
        <v>154693.74457823631</v>
      </c>
      <c r="T5696">
        <f t="shared" si="799"/>
        <v>56.939999999997241</v>
      </c>
      <c r="U5696" s="1">
        <f>Q5696/MainSheet!$C$22</f>
        <v>1</v>
      </c>
    </row>
    <row r="5697" spans="7:21">
      <c r="G5697">
        <f t="shared" si="802"/>
        <v>56.949999999997239</v>
      </c>
      <c r="H5697">
        <f t="shared" si="803"/>
        <v>198000</v>
      </c>
      <c r="I5697" s="2">
        <f>MIN(MainSheet!$C$10/MainSheet!$C$9,MainSheet!$K$9*60)</f>
        <v>660</v>
      </c>
      <c r="J5697" s="1">
        <f>IF(G5697&gt;MainSheet!$C$11,IF(J5696&gt;=0.999,1,(G5697-MainSheet!$C$11)*I5697/$B$2/60),0)</f>
        <v>1</v>
      </c>
      <c r="K5697" s="1">
        <f>IF(G5697&gt;MainSheet!$C$11+$B$6,IF(K5696&gt;=0.999,1,(G5697-MainSheet!$C$11-$B$6)*I5697/$C$2/60),0)</f>
        <v>1</v>
      </c>
      <c r="L5697" s="1">
        <f>IF(G5697&gt;MainSheet!$C$11+$B$6+$C$6,IF(L5696&gt;=0.999,1,(G5697-MainSheet!$C$11-$B$6-$C$6)*I5697/$D$2/60),0)</f>
        <v>1</v>
      </c>
      <c r="M5697">
        <f t="shared" si="804"/>
        <v>1</v>
      </c>
      <c r="N5697" s="2">
        <f t="shared" si="805"/>
        <v>3721.0526315789471</v>
      </c>
      <c r="O5697">
        <f t="shared" si="801"/>
        <v>977.02127659574455</v>
      </c>
      <c r="P5697">
        <f t="shared" si="800"/>
        <v>192000</v>
      </c>
      <c r="Q5697" s="2">
        <f t="shared" si="806"/>
        <v>196698.0739081747</v>
      </c>
      <c r="R5697">
        <f>Q5697/MainSheet!$C$8*(G5697-G5696)+R5696</f>
        <v>9586.9077910956203</v>
      </c>
      <c r="S5697">
        <f t="shared" si="807"/>
        <v>154726.52759055432</v>
      </c>
      <c r="T5697">
        <f t="shared" si="799"/>
        <v>56.949999999997239</v>
      </c>
      <c r="U5697" s="1">
        <f>Q5697/MainSheet!$C$22</f>
        <v>1</v>
      </c>
    </row>
    <row r="5698" spans="7:21">
      <c r="G5698">
        <f t="shared" si="802"/>
        <v>56.959999999997237</v>
      </c>
      <c r="H5698">
        <f t="shared" si="803"/>
        <v>198000</v>
      </c>
      <c r="I5698" s="2">
        <f>MIN(MainSheet!$C$10/MainSheet!$C$9,MainSheet!$K$9*60)</f>
        <v>660</v>
      </c>
      <c r="J5698" s="1">
        <f>IF(G5698&gt;MainSheet!$C$11,IF(J5697&gt;=0.999,1,(G5698-MainSheet!$C$11)*I5698/$B$2/60),0)</f>
        <v>1</v>
      </c>
      <c r="K5698" s="1">
        <f>IF(G5698&gt;MainSheet!$C$11+$B$6,IF(K5697&gt;=0.999,1,(G5698-MainSheet!$C$11-$B$6)*I5698/$C$2/60),0)</f>
        <v>1</v>
      </c>
      <c r="L5698" s="1">
        <f>IF(G5698&gt;MainSheet!$C$11+$B$6+$C$6,IF(L5697&gt;=0.999,1,(G5698-MainSheet!$C$11-$B$6-$C$6)*I5698/$D$2/60),0)</f>
        <v>1</v>
      </c>
      <c r="M5698">
        <f t="shared" si="804"/>
        <v>1</v>
      </c>
      <c r="N5698" s="2">
        <f t="shared" si="805"/>
        <v>3721.0526315789471</v>
      </c>
      <c r="O5698">
        <f t="shared" si="801"/>
        <v>977.02127659574455</v>
      </c>
      <c r="P5698">
        <f t="shared" si="800"/>
        <v>192000</v>
      </c>
      <c r="Q5698" s="2">
        <f t="shared" si="806"/>
        <v>196698.0739081747</v>
      </c>
      <c r="R5698">
        <f>Q5698/MainSheet!$C$8*(G5698-G5697)+R5697</f>
        <v>9588.939037586455</v>
      </c>
      <c r="S5698">
        <f t="shared" si="807"/>
        <v>154759.31060287234</v>
      </c>
      <c r="T5698">
        <f t="shared" si="799"/>
        <v>56.959999999997237</v>
      </c>
      <c r="U5698" s="1">
        <f>Q5698/MainSheet!$C$22</f>
        <v>1</v>
      </c>
    </row>
    <row r="5699" spans="7:21">
      <c r="G5699">
        <f t="shared" si="802"/>
        <v>56.969999999997235</v>
      </c>
      <c r="H5699">
        <f t="shared" si="803"/>
        <v>198000</v>
      </c>
      <c r="I5699" s="2">
        <f>MIN(MainSheet!$C$10/MainSheet!$C$9,MainSheet!$K$9*60)</f>
        <v>660</v>
      </c>
      <c r="J5699" s="1">
        <f>IF(G5699&gt;MainSheet!$C$11,IF(J5698&gt;=0.999,1,(G5699-MainSheet!$C$11)*I5699/$B$2/60),0)</f>
        <v>1</v>
      </c>
      <c r="K5699" s="1">
        <f>IF(G5699&gt;MainSheet!$C$11+$B$6,IF(K5698&gt;=0.999,1,(G5699-MainSheet!$C$11-$B$6)*I5699/$C$2/60),0)</f>
        <v>1</v>
      </c>
      <c r="L5699" s="1">
        <f>IF(G5699&gt;MainSheet!$C$11+$B$6+$C$6,IF(L5698&gt;=0.999,1,(G5699-MainSheet!$C$11-$B$6-$C$6)*I5699/$D$2/60),0)</f>
        <v>1</v>
      </c>
      <c r="M5699">
        <f t="shared" si="804"/>
        <v>1</v>
      </c>
      <c r="N5699" s="2">
        <f t="shared" si="805"/>
        <v>3721.0526315789471</v>
      </c>
      <c r="O5699">
        <f t="shared" si="801"/>
        <v>977.02127659574455</v>
      </c>
      <c r="P5699">
        <f t="shared" si="800"/>
        <v>192000</v>
      </c>
      <c r="Q5699" s="2">
        <f t="shared" si="806"/>
        <v>196698.0739081747</v>
      </c>
      <c r="R5699">
        <f>Q5699/MainSheet!$C$8*(G5699-G5698)+R5698</f>
        <v>9590.9702840772898</v>
      </c>
      <c r="S5699">
        <f t="shared" si="807"/>
        <v>154792.09361519036</v>
      </c>
      <c r="T5699">
        <f t="shared" ref="T5699:T5762" si="808">G5699</f>
        <v>56.969999999997235</v>
      </c>
      <c r="U5699" s="1">
        <f>Q5699/MainSheet!$C$22</f>
        <v>1</v>
      </c>
    </row>
    <row r="5700" spans="7:21">
      <c r="G5700">
        <f t="shared" si="802"/>
        <v>56.979999999997233</v>
      </c>
      <c r="H5700">
        <f t="shared" si="803"/>
        <v>198000</v>
      </c>
      <c r="I5700" s="2">
        <f>MIN(MainSheet!$C$10/MainSheet!$C$9,MainSheet!$K$9*60)</f>
        <v>660</v>
      </c>
      <c r="J5700" s="1">
        <f>IF(G5700&gt;MainSheet!$C$11,IF(J5699&gt;=0.999,1,(G5700-MainSheet!$C$11)*I5700/$B$2/60),0)</f>
        <v>1</v>
      </c>
      <c r="K5700" s="1">
        <f>IF(G5700&gt;MainSheet!$C$11+$B$6,IF(K5699&gt;=0.999,1,(G5700-MainSheet!$C$11-$B$6)*I5700/$C$2/60),0)</f>
        <v>1</v>
      </c>
      <c r="L5700" s="1">
        <f>IF(G5700&gt;MainSheet!$C$11+$B$6+$C$6,IF(L5699&gt;=0.999,1,(G5700-MainSheet!$C$11-$B$6-$C$6)*I5700/$D$2/60),0)</f>
        <v>1</v>
      </c>
      <c r="M5700">
        <f t="shared" si="804"/>
        <v>1</v>
      </c>
      <c r="N5700" s="2">
        <f t="shared" si="805"/>
        <v>3721.0526315789471</v>
      </c>
      <c r="O5700">
        <f t="shared" si="801"/>
        <v>977.02127659574455</v>
      </c>
      <c r="P5700">
        <f t="shared" ref="P5700:P5763" si="809">IF(IF(N5700+O5700&gt;H5700,H5700-O5700-N5700,IF(L5700&gt;0,((1-L5700)*D$3+D$4*(L5700)),0))+O5700+N5700&gt;H5700,H5700-N5700-O5700,IF(N5700+O5700&gt;H5700,H5700-O5700-N5700,IF(L5700&gt;0,((1-L5700)*D$3+D$4*(L5700)),0)))</f>
        <v>192000</v>
      </c>
      <c r="Q5700" s="2">
        <f t="shared" si="806"/>
        <v>196698.0739081747</v>
      </c>
      <c r="R5700">
        <f>Q5700/MainSheet!$C$8*(G5700-G5699)+R5699</f>
        <v>9593.0015305681245</v>
      </c>
      <c r="S5700">
        <f t="shared" si="807"/>
        <v>154824.87662750838</v>
      </c>
      <c r="T5700">
        <f t="shared" si="808"/>
        <v>56.979999999997233</v>
      </c>
      <c r="U5700" s="1">
        <f>Q5700/MainSheet!$C$22</f>
        <v>1</v>
      </c>
    </row>
    <row r="5701" spans="7:21">
      <c r="G5701">
        <f t="shared" si="802"/>
        <v>56.989999999997231</v>
      </c>
      <c r="H5701">
        <f t="shared" si="803"/>
        <v>198000</v>
      </c>
      <c r="I5701" s="2">
        <f>MIN(MainSheet!$C$10/MainSheet!$C$9,MainSheet!$K$9*60)</f>
        <v>660</v>
      </c>
      <c r="J5701" s="1">
        <f>IF(G5701&gt;MainSheet!$C$11,IF(J5700&gt;=0.999,1,(G5701-MainSheet!$C$11)*I5701/$B$2/60),0)</f>
        <v>1</v>
      </c>
      <c r="K5701" s="1">
        <f>IF(G5701&gt;MainSheet!$C$11+$B$6,IF(K5700&gt;=0.999,1,(G5701-MainSheet!$C$11-$B$6)*I5701/$C$2/60),0)</f>
        <v>1</v>
      </c>
      <c r="L5701" s="1">
        <f>IF(G5701&gt;MainSheet!$C$11+$B$6+$C$6,IF(L5700&gt;=0.999,1,(G5701-MainSheet!$C$11-$B$6-$C$6)*I5701/$D$2/60),0)</f>
        <v>1</v>
      </c>
      <c r="M5701">
        <f t="shared" si="804"/>
        <v>1</v>
      </c>
      <c r="N5701" s="2">
        <f t="shared" si="805"/>
        <v>3721.0526315789471</v>
      </c>
      <c r="O5701">
        <f t="shared" ref="O5701:O5764" si="810">IF(K5701&gt;=0.01,((1-K5701)*C$3+C$4*(K5701)),0)</f>
        <v>977.02127659574455</v>
      </c>
      <c r="P5701">
        <f t="shared" si="809"/>
        <v>192000</v>
      </c>
      <c r="Q5701" s="2">
        <f t="shared" si="806"/>
        <v>196698.0739081747</v>
      </c>
      <c r="R5701">
        <f>Q5701/MainSheet!$C$8*(G5701-G5700)+R5700</f>
        <v>9595.0327770589593</v>
      </c>
      <c r="S5701">
        <f t="shared" si="807"/>
        <v>154857.65963982639</v>
      </c>
      <c r="T5701">
        <f t="shared" si="808"/>
        <v>56.989999999997231</v>
      </c>
      <c r="U5701" s="1">
        <f>Q5701/MainSheet!$C$22</f>
        <v>1</v>
      </c>
    </row>
    <row r="5702" spans="7:21">
      <c r="G5702">
        <f t="shared" si="802"/>
        <v>56.999999999997229</v>
      </c>
      <c r="H5702">
        <f t="shared" si="803"/>
        <v>198000</v>
      </c>
      <c r="I5702" s="2">
        <f>MIN(MainSheet!$C$10/MainSheet!$C$9,MainSheet!$K$9*60)</f>
        <v>660</v>
      </c>
      <c r="J5702" s="1">
        <f>IF(G5702&gt;MainSheet!$C$11,IF(J5701&gt;=0.999,1,(G5702-MainSheet!$C$11)*I5702/$B$2/60),0)</f>
        <v>1</v>
      </c>
      <c r="K5702" s="1">
        <f>IF(G5702&gt;MainSheet!$C$11+$B$6,IF(K5701&gt;=0.999,1,(G5702-MainSheet!$C$11-$B$6)*I5702/$C$2/60),0)</f>
        <v>1</v>
      </c>
      <c r="L5702" s="1">
        <f>IF(G5702&gt;MainSheet!$C$11+$B$6+$C$6,IF(L5701&gt;=0.999,1,(G5702-MainSheet!$C$11-$B$6-$C$6)*I5702/$D$2/60),0)</f>
        <v>1</v>
      </c>
      <c r="M5702">
        <f t="shared" si="804"/>
        <v>1</v>
      </c>
      <c r="N5702" s="2">
        <f t="shared" si="805"/>
        <v>3721.0526315789471</v>
      </c>
      <c r="O5702">
        <f t="shared" si="810"/>
        <v>977.02127659574455</v>
      </c>
      <c r="P5702">
        <f t="shared" si="809"/>
        <v>192000</v>
      </c>
      <c r="Q5702" s="2">
        <f t="shared" si="806"/>
        <v>196698.0739081747</v>
      </c>
      <c r="R5702">
        <f>Q5702/MainSheet!$C$8*(G5702-G5701)+R5701</f>
        <v>9597.064023549794</v>
      </c>
      <c r="S5702">
        <f t="shared" si="807"/>
        <v>154890.44265214441</v>
      </c>
      <c r="T5702">
        <f t="shared" si="808"/>
        <v>56.999999999997229</v>
      </c>
      <c r="U5702" s="1">
        <f>Q5702/MainSheet!$C$22</f>
        <v>1</v>
      </c>
    </row>
    <row r="5703" spans="7:21">
      <c r="G5703">
        <f t="shared" si="802"/>
        <v>57.009999999997227</v>
      </c>
      <c r="H5703">
        <f t="shared" si="803"/>
        <v>198000</v>
      </c>
      <c r="I5703" s="2">
        <f>MIN(MainSheet!$C$10/MainSheet!$C$9,MainSheet!$K$9*60)</f>
        <v>660</v>
      </c>
      <c r="J5703" s="1">
        <f>IF(G5703&gt;MainSheet!$C$11,IF(J5702&gt;=0.999,1,(G5703-MainSheet!$C$11)*I5703/$B$2/60),0)</f>
        <v>1</v>
      </c>
      <c r="K5703" s="1">
        <f>IF(G5703&gt;MainSheet!$C$11+$B$6,IF(K5702&gt;=0.999,1,(G5703-MainSheet!$C$11-$B$6)*I5703/$C$2/60),0)</f>
        <v>1</v>
      </c>
      <c r="L5703" s="1">
        <f>IF(G5703&gt;MainSheet!$C$11+$B$6+$C$6,IF(L5702&gt;=0.999,1,(G5703-MainSheet!$C$11-$B$6-$C$6)*I5703/$D$2/60),0)</f>
        <v>1</v>
      </c>
      <c r="M5703">
        <f t="shared" si="804"/>
        <v>1</v>
      </c>
      <c r="N5703" s="2">
        <f t="shared" si="805"/>
        <v>3721.0526315789471</v>
      </c>
      <c r="O5703">
        <f t="shared" si="810"/>
        <v>977.02127659574455</v>
      </c>
      <c r="P5703">
        <f t="shared" si="809"/>
        <v>192000</v>
      </c>
      <c r="Q5703" s="2">
        <f t="shared" si="806"/>
        <v>196698.0739081747</v>
      </c>
      <c r="R5703">
        <f>Q5703/MainSheet!$C$8*(G5703-G5702)+R5702</f>
        <v>9599.0952700406287</v>
      </c>
      <c r="S5703">
        <f t="shared" si="807"/>
        <v>154923.22566446243</v>
      </c>
      <c r="T5703">
        <f t="shared" si="808"/>
        <v>57.009999999997227</v>
      </c>
      <c r="U5703" s="1">
        <f>Q5703/MainSheet!$C$22</f>
        <v>1</v>
      </c>
    </row>
    <row r="5704" spans="7:21">
      <c r="G5704">
        <f t="shared" si="802"/>
        <v>57.019999999997225</v>
      </c>
      <c r="H5704">
        <f t="shared" si="803"/>
        <v>198000</v>
      </c>
      <c r="I5704" s="2">
        <f>MIN(MainSheet!$C$10/MainSheet!$C$9,MainSheet!$K$9*60)</f>
        <v>660</v>
      </c>
      <c r="J5704" s="1">
        <f>IF(G5704&gt;MainSheet!$C$11,IF(J5703&gt;=0.999,1,(G5704-MainSheet!$C$11)*I5704/$B$2/60),0)</f>
        <v>1</v>
      </c>
      <c r="K5704" s="1">
        <f>IF(G5704&gt;MainSheet!$C$11+$B$6,IF(K5703&gt;=0.999,1,(G5704-MainSheet!$C$11-$B$6)*I5704/$C$2/60),0)</f>
        <v>1</v>
      </c>
      <c r="L5704" s="1">
        <f>IF(G5704&gt;MainSheet!$C$11+$B$6+$C$6,IF(L5703&gt;=0.999,1,(G5704-MainSheet!$C$11-$B$6-$C$6)*I5704/$D$2/60),0)</f>
        <v>1</v>
      </c>
      <c r="M5704">
        <f t="shared" si="804"/>
        <v>1</v>
      </c>
      <c r="N5704" s="2">
        <f t="shared" si="805"/>
        <v>3721.0526315789471</v>
      </c>
      <c r="O5704">
        <f t="shared" si="810"/>
        <v>977.02127659574455</v>
      </c>
      <c r="P5704">
        <f t="shared" si="809"/>
        <v>192000</v>
      </c>
      <c r="Q5704" s="2">
        <f t="shared" si="806"/>
        <v>196698.0739081747</v>
      </c>
      <c r="R5704">
        <f>Q5704/MainSheet!$C$8*(G5704-G5703)+R5703</f>
        <v>9601.1265165314635</v>
      </c>
      <c r="S5704">
        <f t="shared" si="807"/>
        <v>154956.00867678045</v>
      </c>
      <c r="T5704">
        <f t="shared" si="808"/>
        <v>57.019999999997225</v>
      </c>
      <c r="U5704" s="1">
        <f>Q5704/MainSheet!$C$22</f>
        <v>1</v>
      </c>
    </row>
    <row r="5705" spans="7:21">
      <c r="G5705">
        <f t="shared" ref="G5705:G5768" si="811">G5704+$F$2</f>
        <v>57.029999999997223</v>
      </c>
      <c r="H5705">
        <f t="shared" ref="H5705:H5768" si="812">H5704</f>
        <v>198000</v>
      </c>
      <c r="I5705" s="2">
        <f>MIN(MainSheet!$C$10/MainSheet!$C$9,MainSheet!$K$9*60)</f>
        <v>660</v>
      </c>
      <c r="J5705" s="1">
        <f>IF(G5705&gt;MainSheet!$C$11,IF(J5704&gt;=0.999,1,(G5705-MainSheet!$C$11)*I5705/$B$2/60),0)</f>
        <v>1</v>
      </c>
      <c r="K5705" s="1">
        <f>IF(G5705&gt;MainSheet!$C$11+$B$6,IF(K5704&gt;=0.999,1,(G5705-MainSheet!$C$11-$B$6)*I5705/$C$2/60),0)</f>
        <v>1</v>
      </c>
      <c r="L5705" s="1">
        <f>IF(G5705&gt;MainSheet!$C$11+$B$6+$C$6,IF(L5704&gt;=0.999,1,(G5705-MainSheet!$C$11-$B$6-$C$6)*I5705/$D$2/60),0)</f>
        <v>1</v>
      </c>
      <c r="M5705">
        <f t="shared" ref="M5705:M5768" si="813">(J5705*$B$2+K5705*$C$2+L5705*$D$2)/SUM($B$2:$D$2)</f>
        <v>1</v>
      </c>
      <c r="N5705" s="2">
        <f t="shared" ref="N5705:N5768" si="814">IF(J5705&gt;=0.01,((1-J5705)*B$3+B$4*(J5705)),0)</f>
        <v>3721.0526315789471</v>
      </c>
      <c r="O5705">
        <f t="shared" si="810"/>
        <v>977.02127659574455</v>
      </c>
      <c r="P5705">
        <f t="shared" si="809"/>
        <v>192000</v>
      </c>
      <c r="Q5705" s="2">
        <f t="shared" ref="Q5705:Q5768" si="815">SUM(N5705:P5705)</f>
        <v>196698.0739081747</v>
      </c>
      <c r="R5705">
        <f>Q5705/MainSheet!$C$8*(G5705-G5704)+R5704</f>
        <v>9603.1577630222982</v>
      </c>
      <c r="S5705">
        <f t="shared" ref="S5705:S5768" si="816">Q5705*$F$2/60+S5704</f>
        <v>154988.79168909846</v>
      </c>
      <c r="T5705">
        <f t="shared" si="808"/>
        <v>57.029999999997223</v>
      </c>
      <c r="U5705" s="1">
        <f>Q5705/MainSheet!$C$22</f>
        <v>1</v>
      </c>
    </row>
    <row r="5706" spans="7:21">
      <c r="G5706">
        <f t="shared" si="811"/>
        <v>57.039999999997221</v>
      </c>
      <c r="H5706">
        <f t="shared" si="812"/>
        <v>198000</v>
      </c>
      <c r="I5706" s="2">
        <f>MIN(MainSheet!$C$10/MainSheet!$C$9,MainSheet!$K$9*60)</f>
        <v>660</v>
      </c>
      <c r="J5706" s="1">
        <f>IF(G5706&gt;MainSheet!$C$11,IF(J5705&gt;=0.999,1,(G5706-MainSheet!$C$11)*I5706/$B$2/60),0)</f>
        <v>1</v>
      </c>
      <c r="K5706" s="1">
        <f>IF(G5706&gt;MainSheet!$C$11+$B$6,IF(K5705&gt;=0.999,1,(G5706-MainSheet!$C$11-$B$6)*I5706/$C$2/60),0)</f>
        <v>1</v>
      </c>
      <c r="L5706" s="1">
        <f>IF(G5706&gt;MainSheet!$C$11+$B$6+$C$6,IF(L5705&gt;=0.999,1,(G5706-MainSheet!$C$11-$B$6-$C$6)*I5706/$D$2/60),0)</f>
        <v>1</v>
      </c>
      <c r="M5706">
        <f t="shared" si="813"/>
        <v>1</v>
      </c>
      <c r="N5706" s="2">
        <f t="shared" si="814"/>
        <v>3721.0526315789471</v>
      </c>
      <c r="O5706">
        <f t="shared" si="810"/>
        <v>977.02127659574455</v>
      </c>
      <c r="P5706">
        <f t="shared" si="809"/>
        <v>192000</v>
      </c>
      <c r="Q5706" s="2">
        <f t="shared" si="815"/>
        <v>196698.0739081747</v>
      </c>
      <c r="R5706">
        <f>Q5706/MainSheet!$C$8*(G5706-G5705)+R5705</f>
        <v>9605.189009513133</v>
      </c>
      <c r="S5706">
        <f t="shared" si="816"/>
        <v>155021.57470141648</v>
      </c>
      <c r="T5706">
        <f t="shared" si="808"/>
        <v>57.039999999997221</v>
      </c>
      <c r="U5706" s="1">
        <f>Q5706/MainSheet!$C$22</f>
        <v>1</v>
      </c>
    </row>
    <row r="5707" spans="7:21">
      <c r="G5707">
        <f t="shared" si="811"/>
        <v>57.049999999997219</v>
      </c>
      <c r="H5707">
        <f t="shared" si="812"/>
        <v>198000</v>
      </c>
      <c r="I5707" s="2">
        <f>MIN(MainSheet!$C$10/MainSheet!$C$9,MainSheet!$K$9*60)</f>
        <v>660</v>
      </c>
      <c r="J5707" s="1">
        <f>IF(G5707&gt;MainSheet!$C$11,IF(J5706&gt;=0.999,1,(G5707-MainSheet!$C$11)*I5707/$B$2/60),0)</f>
        <v>1</v>
      </c>
      <c r="K5707" s="1">
        <f>IF(G5707&gt;MainSheet!$C$11+$B$6,IF(K5706&gt;=0.999,1,(G5707-MainSheet!$C$11-$B$6)*I5707/$C$2/60),0)</f>
        <v>1</v>
      </c>
      <c r="L5707" s="1">
        <f>IF(G5707&gt;MainSheet!$C$11+$B$6+$C$6,IF(L5706&gt;=0.999,1,(G5707-MainSheet!$C$11-$B$6-$C$6)*I5707/$D$2/60),0)</f>
        <v>1</v>
      </c>
      <c r="M5707">
        <f t="shared" si="813"/>
        <v>1</v>
      </c>
      <c r="N5707" s="2">
        <f t="shared" si="814"/>
        <v>3721.0526315789471</v>
      </c>
      <c r="O5707">
        <f t="shared" si="810"/>
        <v>977.02127659574455</v>
      </c>
      <c r="P5707">
        <f t="shared" si="809"/>
        <v>192000</v>
      </c>
      <c r="Q5707" s="2">
        <f t="shared" si="815"/>
        <v>196698.0739081747</v>
      </c>
      <c r="R5707">
        <f>Q5707/MainSheet!$C$8*(G5707-G5706)+R5706</f>
        <v>9607.2202560039677</v>
      </c>
      <c r="S5707">
        <f t="shared" si="816"/>
        <v>155054.3577137345</v>
      </c>
      <c r="T5707">
        <f t="shared" si="808"/>
        <v>57.049999999997219</v>
      </c>
      <c r="U5707" s="1">
        <f>Q5707/MainSheet!$C$22</f>
        <v>1</v>
      </c>
    </row>
    <row r="5708" spans="7:21">
      <c r="G5708">
        <f t="shared" si="811"/>
        <v>57.059999999997217</v>
      </c>
      <c r="H5708">
        <f t="shared" si="812"/>
        <v>198000</v>
      </c>
      <c r="I5708" s="2">
        <f>MIN(MainSheet!$C$10/MainSheet!$C$9,MainSheet!$K$9*60)</f>
        <v>660</v>
      </c>
      <c r="J5708" s="1">
        <f>IF(G5708&gt;MainSheet!$C$11,IF(J5707&gt;=0.999,1,(G5708-MainSheet!$C$11)*I5708/$B$2/60),0)</f>
        <v>1</v>
      </c>
      <c r="K5708" s="1">
        <f>IF(G5708&gt;MainSheet!$C$11+$B$6,IF(K5707&gt;=0.999,1,(G5708-MainSheet!$C$11-$B$6)*I5708/$C$2/60),0)</f>
        <v>1</v>
      </c>
      <c r="L5708" s="1">
        <f>IF(G5708&gt;MainSheet!$C$11+$B$6+$C$6,IF(L5707&gt;=0.999,1,(G5708-MainSheet!$C$11-$B$6-$C$6)*I5708/$D$2/60),0)</f>
        <v>1</v>
      </c>
      <c r="M5708">
        <f t="shared" si="813"/>
        <v>1</v>
      </c>
      <c r="N5708" s="2">
        <f t="shared" si="814"/>
        <v>3721.0526315789471</v>
      </c>
      <c r="O5708">
        <f t="shared" si="810"/>
        <v>977.02127659574455</v>
      </c>
      <c r="P5708">
        <f t="shared" si="809"/>
        <v>192000</v>
      </c>
      <c r="Q5708" s="2">
        <f t="shared" si="815"/>
        <v>196698.0739081747</v>
      </c>
      <c r="R5708">
        <f>Q5708/MainSheet!$C$8*(G5708-G5707)+R5707</f>
        <v>9609.2515024948025</v>
      </c>
      <c r="S5708">
        <f t="shared" si="816"/>
        <v>155087.14072605252</v>
      </c>
      <c r="T5708">
        <f t="shared" si="808"/>
        <v>57.059999999997217</v>
      </c>
      <c r="U5708" s="1">
        <f>Q5708/MainSheet!$C$22</f>
        <v>1</v>
      </c>
    </row>
    <row r="5709" spans="7:21">
      <c r="G5709">
        <f t="shared" si="811"/>
        <v>57.069999999997215</v>
      </c>
      <c r="H5709">
        <f t="shared" si="812"/>
        <v>198000</v>
      </c>
      <c r="I5709" s="2">
        <f>MIN(MainSheet!$C$10/MainSheet!$C$9,MainSheet!$K$9*60)</f>
        <v>660</v>
      </c>
      <c r="J5709" s="1">
        <f>IF(G5709&gt;MainSheet!$C$11,IF(J5708&gt;=0.999,1,(G5709-MainSheet!$C$11)*I5709/$B$2/60),0)</f>
        <v>1</v>
      </c>
      <c r="K5709" s="1">
        <f>IF(G5709&gt;MainSheet!$C$11+$B$6,IF(K5708&gt;=0.999,1,(G5709-MainSheet!$C$11-$B$6)*I5709/$C$2/60),0)</f>
        <v>1</v>
      </c>
      <c r="L5709" s="1">
        <f>IF(G5709&gt;MainSheet!$C$11+$B$6+$C$6,IF(L5708&gt;=0.999,1,(G5709-MainSheet!$C$11-$B$6-$C$6)*I5709/$D$2/60),0)</f>
        <v>1</v>
      </c>
      <c r="M5709">
        <f t="shared" si="813"/>
        <v>1</v>
      </c>
      <c r="N5709" s="2">
        <f t="shared" si="814"/>
        <v>3721.0526315789471</v>
      </c>
      <c r="O5709">
        <f t="shared" si="810"/>
        <v>977.02127659574455</v>
      </c>
      <c r="P5709">
        <f t="shared" si="809"/>
        <v>192000</v>
      </c>
      <c r="Q5709" s="2">
        <f t="shared" si="815"/>
        <v>196698.0739081747</v>
      </c>
      <c r="R5709">
        <f>Q5709/MainSheet!$C$8*(G5709-G5708)+R5708</f>
        <v>9611.2827489856372</v>
      </c>
      <c r="S5709">
        <f t="shared" si="816"/>
        <v>155119.92373837053</v>
      </c>
      <c r="T5709">
        <f t="shared" si="808"/>
        <v>57.069999999997215</v>
      </c>
      <c r="U5709" s="1">
        <f>Q5709/MainSheet!$C$22</f>
        <v>1</v>
      </c>
    </row>
    <row r="5710" spans="7:21">
      <c r="G5710">
        <f t="shared" si="811"/>
        <v>57.079999999997213</v>
      </c>
      <c r="H5710">
        <f t="shared" si="812"/>
        <v>198000</v>
      </c>
      <c r="I5710" s="2">
        <f>MIN(MainSheet!$C$10/MainSheet!$C$9,MainSheet!$K$9*60)</f>
        <v>660</v>
      </c>
      <c r="J5710" s="1">
        <f>IF(G5710&gt;MainSheet!$C$11,IF(J5709&gt;=0.999,1,(G5710-MainSheet!$C$11)*I5710/$B$2/60),0)</f>
        <v>1</v>
      </c>
      <c r="K5710" s="1">
        <f>IF(G5710&gt;MainSheet!$C$11+$B$6,IF(K5709&gt;=0.999,1,(G5710-MainSheet!$C$11-$B$6)*I5710/$C$2/60),0)</f>
        <v>1</v>
      </c>
      <c r="L5710" s="1">
        <f>IF(G5710&gt;MainSheet!$C$11+$B$6+$C$6,IF(L5709&gt;=0.999,1,(G5710-MainSheet!$C$11-$B$6-$C$6)*I5710/$D$2/60),0)</f>
        <v>1</v>
      </c>
      <c r="M5710">
        <f t="shared" si="813"/>
        <v>1</v>
      </c>
      <c r="N5710" s="2">
        <f t="shared" si="814"/>
        <v>3721.0526315789471</v>
      </c>
      <c r="O5710">
        <f t="shared" si="810"/>
        <v>977.02127659574455</v>
      </c>
      <c r="P5710">
        <f t="shared" si="809"/>
        <v>192000</v>
      </c>
      <c r="Q5710" s="2">
        <f t="shared" si="815"/>
        <v>196698.0739081747</v>
      </c>
      <c r="R5710">
        <f>Q5710/MainSheet!$C$8*(G5710-G5709)+R5709</f>
        <v>9613.313995476472</v>
      </c>
      <c r="S5710">
        <f t="shared" si="816"/>
        <v>155152.70675068855</v>
      </c>
      <c r="T5710">
        <f t="shared" si="808"/>
        <v>57.079999999997213</v>
      </c>
      <c r="U5710" s="1">
        <f>Q5710/MainSheet!$C$22</f>
        <v>1</v>
      </c>
    </row>
    <row r="5711" spans="7:21">
      <c r="G5711">
        <f t="shared" si="811"/>
        <v>57.089999999997211</v>
      </c>
      <c r="H5711">
        <f t="shared" si="812"/>
        <v>198000</v>
      </c>
      <c r="I5711" s="2">
        <f>MIN(MainSheet!$C$10/MainSheet!$C$9,MainSheet!$K$9*60)</f>
        <v>660</v>
      </c>
      <c r="J5711" s="1">
        <f>IF(G5711&gt;MainSheet!$C$11,IF(J5710&gt;=0.999,1,(G5711-MainSheet!$C$11)*I5711/$B$2/60),0)</f>
        <v>1</v>
      </c>
      <c r="K5711" s="1">
        <f>IF(G5711&gt;MainSheet!$C$11+$B$6,IF(K5710&gt;=0.999,1,(G5711-MainSheet!$C$11-$B$6)*I5711/$C$2/60),0)</f>
        <v>1</v>
      </c>
      <c r="L5711" s="1">
        <f>IF(G5711&gt;MainSheet!$C$11+$B$6+$C$6,IF(L5710&gt;=0.999,1,(G5711-MainSheet!$C$11-$B$6-$C$6)*I5711/$D$2/60),0)</f>
        <v>1</v>
      </c>
      <c r="M5711">
        <f t="shared" si="813"/>
        <v>1</v>
      </c>
      <c r="N5711" s="2">
        <f t="shared" si="814"/>
        <v>3721.0526315789471</v>
      </c>
      <c r="O5711">
        <f t="shared" si="810"/>
        <v>977.02127659574455</v>
      </c>
      <c r="P5711">
        <f t="shared" si="809"/>
        <v>192000</v>
      </c>
      <c r="Q5711" s="2">
        <f t="shared" si="815"/>
        <v>196698.0739081747</v>
      </c>
      <c r="R5711">
        <f>Q5711/MainSheet!$C$8*(G5711-G5710)+R5710</f>
        <v>9615.3452419673067</v>
      </c>
      <c r="S5711">
        <f t="shared" si="816"/>
        <v>155185.48976300657</v>
      </c>
      <c r="T5711">
        <f t="shared" si="808"/>
        <v>57.089999999997211</v>
      </c>
      <c r="U5711" s="1">
        <f>Q5711/MainSheet!$C$22</f>
        <v>1</v>
      </c>
    </row>
    <row r="5712" spans="7:21">
      <c r="G5712">
        <f t="shared" si="811"/>
        <v>57.099999999997209</v>
      </c>
      <c r="H5712">
        <f t="shared" si="812"/>
        <v>198000</v>
      </c>
      <c r="I5712" s="2">
        <f>MIN(MainSheet!$C$10/MainSheet!$C$9,MainSheet!$K$9*60)</f>
        <v>660</v>
      </c>
      <c r="J5712" s="1">
        <f>IF(G5712&gt;MainSheet!$C$11,IF(J5711&gt;=0.999,1,(G5712-MainSheet!$C$11)*I5712/$B$2/60),0)</f>
        <v>1</v>
      </c>
      <c r="K5712" s="1">
        <f>IF(G5712&gt;MainSheet!$C$11+$B$6,IF(K5711&gt;=0.999,1,(G5712-MainSheet!$C$11-$B$6)*I5712/$C$2/60),0)</f>
        <v>1</v>
      </c>
      <c r="L5712" s="1">
        <f>IF(G5712&gt;MainSheet!$C$11+$B$6+$C$6,IF(L5711&gt;=0.999,1,(G5712-MainSheet!$C$11-$B$6-$C$6)*I5712/$D$2/60),0)</f>
        <v>1</v>
      </c>
      <c r="M5712">
        <f t="shared" si="813"/>
        <v>1</v>
      </c>
      <c r="N5712" s="2">
        <f t="shared" si="814"/>
        <v>3721.0526315789471</v>
      </c>
      <c r="O5712">
        <f t="shared" si="810"/>
        <v>977.02127659574455</v>
      </c>
      <c r="P5712">
        <f t="shared" si="809"/>
        <v>192000</v>
      </c>
      <c r="Q5712" s="2">
        <f t="shared" si="815"/>
        <v>196698.0739081747</v>
      </c>
      <c r="R5712">
        <f>Q5712/MainSheet!$C$8*(G5712-G5711)+R5711</f>
        <v>9617.3764884581415</v>
      </c>
      <c r="S5712">
        <f t="shared" si="816"/>
        <v>155218.27277532459</v>
      </c>
      <c r="T5712">
        <f t="shared" si="808"/>
        <v>57.099999999997209</v>
      </c>
      <c r="U5712" s="1">
        <f>Q5712/MainSheet!$C$22</f>
        <v>1</v>
      </c>
    </row>
    <row r="5713" spans="7:21">
      <c r="G5713">
        <f t="shared" si="811"/>
        <v>57.109999999997207</v>
      </c>
      <c r="H5713">
        <f t="shared" si="812"/>
        <v>198000</v>
      </c>
      <c r="I5713" s="2">
        <f>MIN(MainSheet!$C$10/MainSheet!$C$9,MainSheet!$K$9*60)</f>
        <v>660</v>
      </c>
      <c r="J5713" s="1">
        <f>IF(G5713&gt;MainSheet!$C$11,IF(J5712&gt;=0.999,1,(G5713-MainSheet!$C$11)*I5713/$B$2/60),0)</f>
        <v>1</v>
      </c>
      <c r="K5713" s="1">
        <f>IF(G5713&gt;MainSheet!$C$11+$B$6,IF(K5712&gt;=0.999,1,(G5713-MainSheet!$C$11-$B$6)*I5713/$C$2/60),0)</f>
        <v>1</v>
      </c>
      <c r="L5713" s="1">
        <f>IF(G5713&gt;MainSheet!$C$11+$B$6+$C$6,IF(L5712&gt;=0.999,1,(G5713-MainSheet!$C$11-$B$6-$C$6)*I5713/$D$2/60),0)</f>
        <v>1</v>
      </c>
      <c r="M5713">
        <f t="shared" si="813"/>
        <v>1</v>
      </c>
      <c r="N5713" s="2">
        <f t="shared" si="814"/>
        <v>3721.0526315789471</v>
      </c>
      <c r="O5713">
        <f t="shared" si="810"/>
        <v>977.02127659574455</v>
      </c>
      <c r="P5713">
        <f t="shared" si="809"/>
        <v>192000</v>
      </c>
      <c r="Q5713" s="2">
        <f t="shared" si="815"/>
        <v>196698.0739081747</v>
      </c>
      <c r="R5713">
        <f>Q5713/MainSheet!$C$8*(G5713-G5712)+R5712</f>
        <v>9619.4077349489762</v>
      </c>
      <c r="S5713">
        <f t="shared" si="816"/>
        <v>155251.0557876426</v>
      </c>
      <c r="T5713">
        <f t="shared" si="808"/>
        <v>57.109999999997207</v>
      </c>
      <c r="U5713" s="1">
        <f>Q5713/MainSheet!$C$22</f>
        <v>1</v>
      </c>
    </row>
    <row r="5714" spans="7:21">
      <c r="G5714">
        <f t="shared" si="811"/>
        <v>57.119999999997205</v>
      </c>
      <c r="H5714">
        <f t="shared" si="812"/>
        <v>198000</v>
      </c>
      <c r="I5714" s="2">
        <f>MIN(MainSheet!$C$10/MainSheet!$C$9,MainSheet!$K$9*60)</f>
        <v>660</v>
      </c>
      <c r="J5714" s="1">
        <f>IF(G5714&gt;MainSheet!$C$11,IF(J5713&gt;=0.999,1,(G5714-MainSheet!$C$11)*I5714/$B$2/60),0)</f>
        <v>1</v>
      </c>
      <c r="K5714" s="1">
        <f>IF(G5714&gt;MainSheet!$C$11+$B$6,IF(K5713&gt;=0.999,1,(G5714-MainSheet!$C$11-$B$6)*I5714/$C$2/60),0)</f>
        <v>1</v>
      </c>
      <c r="L5714" s="1">
        <f>IF(G5714&gt;MainSheet!$C$11+$B$6+$C$6,IF(L5713&gt;=0.999,1,(G5714-MainSheet!$C$11-$B$6-$C$6)*I5714/$D$2/60),0)</f>
        <v>1</v>
      </c>
      <c r="M5714">
        <f t="shared" si="813"/>
        <v>1</v>
      </c>
      <c r="N5714" s="2">
        <f t="shared" si="814"/>
        <v>3721.0526315789471</v>
      </c>
      <c r="O5714">
        <f t="shared" si="810"/>
        <v>977.02127659574455</v>
      </c>
      <c r="P5714">
        <f t="shared" si="809"/>
        <v>192000</v>
      </c>
      <c r="Q5714" s="2">
        <f t="shared" si="815"/>
        <v>196698.0739081747</v>
      </c>
      <c r="R5714">
        <f>Q5714/MainSheet!$C$8*(G5714-G5713)+R5713</f>
        <v>9621.438981439811</v>
      </c>
      <c r="S5714">
        <f t="shared" si="816"/>
        <v>155283.83879996062</v>
      </c>
      <c r="T5714">
        <f t="shared" si="808"/>
        <v>57.119999999997205</v>
      </c>
      <c r="U5714" s="1">
        <f>Q5714/MainSheet!$C$22</f>
        <v>1</v>
      </c>
    </row>
    <row r="5715" spans="7:21">
      <c r="G5715">
        <f t="shared" si="811"/>
        <v>57.129999999997203</v>
      </c>
      <c r="H5715">
        <f t="shared" si="812"/>
        <v>198000</v>
      </c>
      <c r="I5715" s="2">
        <f>MIN(MainSheet!$C$10/MainSheet!$C$9,MainSheet!$K$9*60)</f>
        <v>660</v>
      </c>
      <c r="J5715" s="1">
        <f>IF(G5715&gt;MainSheet!$C$11,IF(J5714&gt;=0.999,1,(G5715-MainSheet!$C$11)*I5715/$B$2/60),0)</f>
        <v>1</v>
      </c>
      <c r="K5715" s="1">
        <f>IF(G5715&gt;MainSheet!$C$11+$B$6,IF(K5714&gt;=0.999,1,(G5715-MainSheet!$C$11-$B$6)*I5715/$C$2/60),0)</f>
        <v>1</v>
      </c>
      <c r="L5715" s="1">
        <f>IF(G5715&gt;MainSheet!$C$11+$B$6+$C$6,IF(L5714&gt;=0.999,1,(G5715-MainSheet!$C$11-$B$6-$C$6)*I5715/$D$2/60),0)</f>
        <v>1</v>
      </c>
      <c r="M5715">
        <f t="shared" si="813"/>
        <v>1</v>
      </c>
      <c r="N5715" s="2">
        <f t="shared" si="814"/>
        <v>3721.0526315789471</v>
      </c>
      <c r="O5715">
        <f t="shared" si="810"/>
        <v>977.02127659574455</v>
      </c>
      <c r="P5715">
        <f t="shared" si="809"/>
        <v>192000</v>
      </c>
      <c r="Q5715" s="2">
        <f t="shared" si="815"/>
        <v>196698.0739081747</v>
      </c>
      <c r="R5715">
        <f>Q5715/MainSheet!$C$8*(G5715-G5714)+R5714</f>
        <v>9623.4702279306457</v>
      </c>
      <c r="S5715">
        <f t="shared" si="816"/>
        <v>155316.62181227864</v>
      </c>
      <c r="T5715">
        <f t="shared" si="808"/>
        <v>57.129999999997203</v>
      </c>
      <c r="U5715" s="1">
        <f>Q5715/MainSheet!$C$22</f>
        <v>1</v>
      </c>
    </row>
    <row r="5716" spans="7:21">
      <c r="G5716">
        <f t="shared" si="811"/>
        <v>57.139999999997201</v>
      </c>
      <c r="H5716">
        <f t="shared" si="812"/>
        <v>198000</v>
      </c>
      <c r="I5716" s="2">
        <f>MIN(MainSheet!$C$10/MainSheet!$C$9,MainSheet!$K$9*60)</f>
        <v>660</v>
      </c>
      <c r="J5716" s="1">
        <f>IF(G5716&gt;MainSheet!$C$11,IF(J5715&gt;=0.999,1,(G5716-MainSheet!$C$11)*I5716/$B$2/60),0)</f>
        <v>1</v>
      </c>
      <c r="K5716" s="1">
        <f>IF(G5716&gt;MainSheet!$C$11+$B$6,IF(K5715&gt;=0.999,1,(G5716-MainSheet!$C$11-$B$6)*I5716/$C$2/60),0)</f>
        <v>1</v>
      </c>
      <c r="L5716" s="1">
        <f>IF(G5716&gt;MainSheet!$C$11+$B$6+$C$6,IF(L5715&gt;=0.999,1,(G5716-MainSheet!$C$11-$B$6-$C$6)*I5716/$D$2/60),0)</f>
        <v>1</v>
      </c>
      <c r="M5716">
        <f t="shared" si="813"/>
        <v>1</v>
      </c>
      <c r="N5716" s="2">
        <f t="shared" si="814"/>
        <v>3721.0526315789471</v>
      </c>
      <c r="O5716">
        <f t="shared" si="810"/>
        <v>977.02127659574455</v>
      </c>
      <c r="P5716">
        <f t="shared" si="809"/>
        <v>192000</v>
      </c>
      <c r="Q5716" s="2">
        <f t="shared" si="815"/>
        <v>196698.0739081747</v>
      </c>
      <c r="R5716">
        <f>Q5716/MainSheet!$C$8*(G5716-G5715)+R5715</f>
        <v>9625.5014744214805</v>
      </c>
      <c r="S5716">
        <f t="shared" si="816"/>
        <v>155349.40482459666</v>
      </c>
      <c r="T5716">
        <f t="shared" si="808"/>
        <v>57.139999999997201</v>
      </c>
      <c r="U5716" s="1">
        <f>Q5716/MainSheet!$C$22</f>
        <v>1</v>
      </c>
    </row>
    <row r="5717" spans="7:21">
      <c r="G5717">
        <f t="shared" si="811"/>
        <v>57.149999999997199</v>
      </c>
      <c r="H5717">
        <f t="shared" si="812"/>
        <v>198000</v>
      </c>
      <c r="I5717" s="2">
        <f>MIN(MainSheet!$C$10/MainSheet!$C$9,MainSheet!$K$9*60)</f>
        <v>660</v>
      </c>
      <c r="J5717" s="1">
        <f>IF(G5717&gt;MainSheet!$C$11,IF(J5716&gt;=0.999,1,(G5717-MainSheet!$C$11)*I5717/$B$2/60),0)</f>
        <v>1</v>
      </c>
      <c r="K5717" s="1">
        <f>IF(G5717&gt;MainSheet!$C$11+$B$6,IF(K5716&gt;=0.999,1,(G5717-MainSheet!$C$11-$B$6)*I5717/$C$2/60),0)</f>
        <v>1</v>
      </c>
      <c r="L5717" s="1">
        <f>IF(G5717&gt;MainSheet!$C$11+$B$6+$C$6,IF(L5716&gt;=0.999,1,(G5717-MainSheet!$C$11-$B$6-$C$6)*I5717/$D$2/60),0)</f>
        <v>1</v>
      </c>
      <c r="M5717">
        <f t="shared" si="813"/>
        <v>1</v>
      </c>
      <c r="N5717" s="2">
        <f t="shared" si="814"/>
        <v>3721.0526315789471</v>
      </c>
      <c r="O5717">
        <f t="shared" si="810"/>
        <v>977.02127659574455</v>
      </c>
      <c r="P5717">
        <f t="shared" si="809"/>
        <v>192000</v>
      </c>
      <c r="Q5717" s="2">
        <f t="shared" si="815"/>
        <v>196698.0739081747</v>
      </c>
      <c r="R5717">
        <f>Q5717/MainSheet!$C$8*(G5717-G5716)+R5716</f>
        <v>9627.5327209123152</v>
      </c>
      <c r="S5717">
        <f t="shared" si="816"/>
        <v>155382.18783691467</v>
      </c>
      <c r="T5717">
        <f t="shared" si="808"/>
        <v>57.149999999997199</v>
      </c>
      <c r="U5717" s="1">
        <f>Q5717/MainSheet!$C$22</f>
        <v>1</v>
      </c>
    </row>
    <row r="5718" spans="7:21">
      <c r="G5718">
        <f t="shared" si="811"/>
        <v>57.159999999997197</v>
      </c>
      <c r="H5718">
        <f t="shared" si="812"/>
        <v>198000</v>
      </c>
      <c r="I5718" s="2">
        <f>MIN(MainSheet!$C$10/MainSheet!$C$9,MainSheet!$K$9*60)</f>
        <v>660</v>
      </c>
      <c r="J5718" s="1">
        <f>IF(G5718&gt;MainSheet!$C$11,IF(J5717&gt;=0.999,1,(G5718-MainSheet!$C$11)*I5718/$B$2/60),0)</f>
        <v>1</v>
      </c>
      <c r="K5718" s="1">
        <f>IF(G5718&gt;MainSheet!$C$11+$B$6,IF(K5717&gt;=0.999,1,(G5718-MainSheet!$C$11-$B$6)*I5718/$C$2/60),0)</f>
        <v>1</v>
      </c>
      <c r="L5718" s="1">
        <f>IF(G5718&gt;MainSheet!$C$11+$B$6+$C$6,IF(L5717&gt;=0.999,1,(G5718-MainSheet!$C$11-$B$6-$C$6)*I5718/$D$2/60),0)</f>
        <v>1</v>
      </c>
      <c r="M5718">
        <f t="shared" si="813"/>
        <v>1</v>
      </c>
      <c r="N5718" s="2">
        <f t="shared" si="814"/>
        <v>3721.0526315789471</v>
      </c>
      <c r="O5718">
        <f t="shared" si="810"/>
        <v>977.02127659574455</v>
      </c>
      <c r="P5718">
        <f t="shared" si="809"/>
        <v>192000</v>
      </c>
      <c r="Q5718" s="2">
        <f t="shared" si="815"/>
        <v>196698.0739081747</v>
      </c>
      <c r="R5718">
        <f>Q5718/MainSheet!$C$8*(G5718-G5717)+R5717</f>
        <v>9629.5639674031499</v>
      </c>
      <c r="S5718">
        <f t="shared" si="816"/>
        <v>155414.97084923269</v>
      </c>
      <c r="T5718">
        <f t="shared" si="808"/>
        <v>57.159999999997197</v>
      </c>
      <c r="U5718" s="1">
        <f>Q5718/MainSheet!$C$22</f>
        <v>1</v>
      </c>
    </row>
    <row r="5719" spans="7:21">
      <c r="G5719">
        <f t="shared" si="811"/>
        <v>57.169999999997195</v>
      </c>
      <c r="H5719">
        <f t="shared" si="812"/>
        <v>198000</v>
      </c>
      <c r="I5719" s="2">
        <f>MIN(MainSheet!$C$10/MainSheet!$C$9,MainSheet!$K$9*60)</f>
        <v>660</v>
      </c>
      <c r="J5719" s="1">
        <f>IF(G5719&gt;MainSheet!$C$11,IF(J5718&gt;=0.999,1,(G5719-MainSheet!$C$11)*I5719/$B$2/60),0)</f>
        <v>1</v>
      </c>
      <c r="K5719" s="1">
        <f>IF(G5719&gt;MainSheet!$C$11+$B$6,IF(K5718&gt;=0.999,1,(G5719-MainSheet!$C$11-$B$6)*I5719/$C$2/60),0)</f>
        <v>1</v>
      </c>
      <c r="L5719" s="1">
        <f>IF(G5719&gt;MainSheet!$C$11+$B$6+$C$6,IF(L5718&gt;=0.999,1,(G5719-MainSheet!$C$11-$B$6-$C$6)*I5719/$D$2/60),0)</f>
        <v>1</v>
      </c>
      <c r="M5719">
        <f t="shared" si="813"/>
        <v>1</v>
      </c>
      <c r="N5719" s="2">
        <f t="shared" si="814"/>
        <v>3721.0526315789471</v>
      </c>
      <c r="O5719">
        <f t="shared" si="810"/>
        <v>977.02127659574455</v>
      </c>
      <c r="P5719">
        <f t="shared" si="809"/>
        <v>192000</v>
      </c>
      <c r="Q5719" s="2">
        <f t="shared" si="815"/>
        <v>196698.0739081747</v>
      </c>
      <c r="R5719">
        <f>Q5719/MainSheet!$C$8*(G5719-G5718)+R5718</f>
        <v>9631.5952138939847</v>
      </c>
      <c r="S5719">
        <f t="shared" si="816"/>
        <v>155447.75386155071</v>
      </c>
      <c r="T5719">
        <f t="shared" si="808"/>
        <v>57.169999999997195</v>
      </c>
      <c r="U5719" s="1">
        <f>Q5719/MainSheet!$C$22</f>
        <v>1</v>
      </c>
    </row>
    <row r="5720" spans="7:21">
      <c r="G5720">
        <f t="shared" si="811"/>
        <v>57.179999999997193</v>
      </c>
      <c r="H5720">
        <f t="shared" si="812"/>
        <v>198000</v>
      </c>
      <c r="I5720" s="2">
        <f>MIN(MainSheet!$C$10/MainSheet!$C$9,MainSheet!$K$9*60)</f>
        <v>660</v>
      </c>
      <c r="J5720" s="1">
        <f>IF(G5720&gt;MainSheet!$C$11,IF(J5719&gt;=0.999,1,(G5720-MainSheet!$C$11)*I5720/$B$2/60),0)</f>
        <v>1</v>
      </c>
      <c r="K5720" s="1">
        <f>IF(G5720&gt;MainSheet!$C$11+$B$6,IF(K5719&gt;=0.999,1,(G5720-MainSheet!$C$11-$B$6)*I5720/$C$2/60),0)</f>
        <v>1</v>
      </c>
      <c r="L5720" s="1">
        <f>IF(G5720&gt;MainSheet!$C$11+$B$6+$C$6,IF(L5719&gt;=0.999,1,(G5720-MainSheet!$C$11-$B$6-$C$6)*I5720/$D$2/60),0)</f>
        <v>1</v>
      </c>
      <c r="M5720">
        <f t="shared" si="813"/>
        <v>1</v>
      </c>
      <c r="N5720" s="2">
        <f t="shared" si="814"/>
        <v>3721.0526315789471</v>
      </c>
      <c r="O5720">
        <f t="shared" si="810"/>
        <v>977.02127659574455</v>
      </c>
      <c r="P5720">
        <f t="shared" si="809"/>
        <v>192000</v>
      </c>
      <c r="Q5720" s="2">
        <f t="shared" si="815"/>
        <v>196698.0739081747</v>
      </c>
      <c r="R5720">
        <f>Q5720/MainSheet!$C$8*(G5720-G5719)+R5719</f>
        <v>9633.6264603848194</v>
      </c>
      <c r="S5720">
        <f t="shared" si="816"/>
        <v>155480.53687386872</v>
      </c>
      <c r="T5720">
        <f t="shared" si="808"/>
        <v>57.179999999997193</v>
      </c>
      <c r="U5720" s="1">
        <f>Q5720/MainSheet!$C$22</f>
        <v>1</v>
      </c>
    </row>
    <row r="5721" spans="7:21">
      <c r="G5721">
        <f t="shared" si="811"/>
        <v>57.189999999997191</v>
      </c>
      <c r="H5721">
        <f t="shared" si="812"/>
        <v>198000</v>
      </c>
      <c r="I5721" s="2">
        <f>MIN(MainSheet!$C$10/MainSheet!$C$9,MainSheet!$K$9*60)</f>
        <v>660</v>
      </c>
      <c r="J5721" s="1">
        <f>IF(G5721&gt;MainSheet!$C$11,IF(J5720&gt;=0.999,1,(G5721-MainSheet!$C$11)*I5721/$B$2/60),0)</f>
        <v>1</v>
      </c>
      <c r="K5721" s="1">
        <f>IF(G5721&gt;MainSheet!$C$11+$B$6,IF(K5720&gt;=0.999,1,(G5721-MainSheet!$C$11-$B$6)*I5721/$C$2/60),0)</f>
        <v>1</v>
      </c>
      <c r="L5721" s="1">
        <f>IF(G5721&gt;MainSheet!$C$11+$B$6+$C$6,IF(L5720&gt;=0.999,1,(G5721-MainSheet!$C$11-$B$6-$C$6)*I5721/$D$2/60),0)</f>
        <v>1</v>
      </c>
      <c r="M5721">
        <f t="shared" si="813"/>
        <v>1</v>
      </c>
      <c r="N5721" s="2">
        <f t="shared" si="814"/>
        <v>3721.0526315789471</v>
      </c>
      <c r="O5721">
        <f t="shared" si="810"/>
        <v>977.02127659574455</v>
      </c>
      <c r="P5721">
        <f t="shared" si="809"/>
        <v>192000</v>
      </c>
      <c r="Q5721" s="2">
        <f t="shared" si="815"/>
        <v>196698.0739081747</v>
      </c>
      <c r="R5721">
        <f>Q5721/MainSheet!$C$8*(G5721-G5720)+R5720</f>
        <v>9635.6577068756542</v>
      </c>
      <c r="S5721">
        <f t="shared" si="816"/>
        <v>155513.31988618674</v>
      </c>
      <c r="T5721">
        <f t="shared" si="808"/>
        <v>57.189999999997191</v>
      </c>
      <c r="U5721" s="1">
        <f>Q5721/MainSheet!$C$22</f>
        <v>1</v>
      </c>
    </row>
    <row r="5722" spans="7:21">
      <c r="G5722">
        <f t="shared" si="811"/>
        <v>57.199999999997189</v>
      </c>
      <c r="H5722">
        <f t="shared" si="812"/>
        <v>198000</v>
      </c>
      <c r="I5722" s="2">
        <f>MIN(MainSheet!$C$10/MainSheet!$C$9,MainSheet!$K$9*60)</f>
        <v>660</v>
      </c>
      <c r="J5722" s="1">
        <f>IF(G5722&gt;MainSheet!$C$11,IF(J5721&gt;=0.999,1,(G5722-MainSheet!$C$11)*I5722/$B$2/60),0)</f>
        <v>1</v>
      </c>
      <c r="K5722" s="1">
        <f>IF(G5722&gt;MainSheet!$C$11+$B$6,IF(K5721&gt;=0.999,1,(G5722-MainSheet!$C$11-$B$6)*I5722/$C$2/60),0)</f>
        <v>1</v>
      </c>
      <c r="L5722" s="1">
        <f>IF(G5722&gt;MainSheet!$C$11+$B$6+$C$6,IF(L5721&gt;=0.999,1,(G5722-MainSheet!$C$11-$B$6-$C$6)*I5722/$D$2/60),0)</f>
        <v>1</v>
      </c>
      <c r="M5722">
        <f t="shared" si="813"/>
        <v>1</v>
      </c>
      <c r="N5722" s="2">
        <f t="shared" si="814"/>
        <v>3721.0526315789471</v>
      </c>
      <c r="O5722">
        <f t="shared" si="810"/>
        <v>977.02127659574455</v>
      </c>
      <c r="P5722">
        <f t="shared" si="809"/>
        <v>192000</v>
      </c>
      <c r="Q5722" s="2">
        <f t="shared" si="815"/>
        <v>196698.0739081747</v>
      </c>
      <c r="R5722">
        <f>Q5722/MainSheet!$C$8*(G5722-G5721)+R5721</f>
        <v>9637.6889533664889</v>
      </c>
      <c r="S5722">
        <f t="shared" si="816"/>
        <v>155546.10289850476</v>
      </c>
      <c r="T5722">
        <f t="shared" si="808"/>
        <v>57.199999999997189</v>
      </c>
      <c r="U5722" s="1">
        <f>Q5722/MainSheet!$C$22</f>
        <v>1</v>
      </c>
    </row>
    <row r="5723" spans="7:21">
      <c r="G5723">
        <f t="shared" si="811"/>
        <v>57.209999999997187</v>
      </c>
      <c r="H5723">
        <f t="shared" si="812"/>
        <v>198000</v>
      </c>
      <c r="I5723" s="2">
        <f>MIN(MainSheet!$C$10/MainSheet!$C$9,MainSheet!$K$9*60)</f>
        <v>660</v>
      </c>
      <c r="J5723" s="1">
        <f>IF(G5723&gt;MainSheet!$C$11,IF(J5722&gt;=0.999,1,(G5723-MainSheet!$C$11)*I5723/$B$2/60),0)</f>
        <v>1</v>
      </c>
      <c r="K5723" s="1">
        <f>IF(G5723&gt;MainSheet!$C$11+$B$6,IF(K5722&gt;=0.999,1,(G5723-MainSheet!$C$11-$B$6)*I5723/$C$2/60),0)</f>
        <v>1</v>
      </c>
      <c r="L5723" s="1">
        <f>IF(G5723&gt;MainSheet!$C$11+$B$6+$C$6,IF(L5722&gt;=0.999,1,(G5723-MainSheet!$C$11-$B$6-$C$6)*I5723/$D$2/60),0)</f>
        <v>1</v>
      </c>
      <c r="M5723">
        <f t="shared" si="813"/>
        <v>1</v>
      </c>
      <c r="N5723" s="2">
        <f t="shared" si="814"/>
        <v>3721.0526315789471</v>
      </c>
      <c r="O5723">
        <f t="shared" si="810"/>
        <v>977.02127659574455</v>
      </c>
      <c r="P5723">
        <f t="shared" si="809"/>
        <v>192000</v>
      </c>
      <c r="Q5723" s="2">
        <f t="shared" si="815"/>
        <v>196698.0739081747</v>
      </c>
      <c r="R5723">
        <f>Q5723/MainSheet!$C$8*(G5723-G5722)+R5722</f>
        <v>9639.7201998573237</v>
      </c>
      <c r="S5723">
        <f t="shared" si="816"/>
        <v>155578.88591082278</v>
      </c>
      <c r="T5723">
        <f t="shared" si="808"/>
        <v>57.209999999997187</v>
      </c>
      <c r="U5723" s="1">
        <f>Q5723/MainSheet!$C$22</f>
        <v>1</v>
      </c>
    </row>
    <row r="5724" spans="7:21">
      <c r="G5724">
        <f t="shared" si="811"/>
        <v>57.219999999997185</v>
      </c>
      <c r="H5724">
        <f t="shared" si="812"/>
        <v>198000</v>
      </c>
      <c r="I5724" s="2">
        <f>MIN(MainSheet!$C$10/MainSheet!$C$9,MainSheet!$K$9*60)</f>
        <v>660</v>
      </c>
      <c r="J5724" s="1">
        <f>IF(G5724&gt;MainSheet!$C$11,IF(J5723&gt;=0.999,1,(G5724-MainSheet!$C$11)*I5724/$B$2/60),0)</f>
        <v>1</v>
      </c>
      <c r="K5724" s="1">
        <f>IF(G5724&gt;MainSheet!$C$11+$B$6,IF(K5723&gt;=0.999,1,(G5724-MainSheet!$C$11-$B$6)*I5724/$C$2/60),0)</f>
        <v>1</v>
      </c>
      <c r="L5724" s="1">
        <f>IF(G5724&gt;MainSheet!$C$11+$B$6+$C$6,IF(L5723&gt;=0.999,1,(G5724-MainSheet!$C$11-$B$6-$C$6)*I5724/$D$2/60),0)</f>
        <v>1</v>
      </c>
      <c r="M5724">
        <f t="shared" si="813"/>
        <v>1</v>
      </c>
      <c r="N5724" s="2">
        <f t="shared" si="814"/>
        <v>3721.0526315789471</v>
      </c>
      <c r="O5724">
        <f t="shared" si="810"/>
        <v>977.02127659574455</v>
      </c>
      <c r="P5724">
        <f t="shared" si="809"/>
        <v>192000</v>
      </c>
      <c r="Q5724" s="2">
        <f t="shared" si="815"/>
        <v>196698.0739081747</v>
      </c>
      <c r="R5724">
        <f>Q5724/MainSheet!$C$8*(G5724-G5723)+R5723</f>
        <v>9641.7514463481584</v>
      </c>
      <c r="S5724">
        <f t="shared" si="816"/>
        <v>155611.66892314079</v>
      </c>
      <c r="T5724">
        <f t="shared" si="808"/>
        <v>57.219999999997185</v>
      </c>
      <c r="U5724" s="1">
        <f>Q5724/MainSheet!$C$22</f>
        <v>1</v>
      </c>
    </row>
    <row r="5725" spans="7:21">
      <c r="G5725">
        <f t="shared" si="811"/>
        <v>57.229999999997183</v>
      </c>
      <c r="H5725">
        <f t="shared" si="812"/>
        <v>198000</v>
      </c>
      <c r="I5725" s="2">
        <f>MIN(MainSheet!$C$10/MainSheet!$C$9,MainSheet!$K$9*60)</f>
        <v>660</v>
      </c>
      <c r="J5725" s="1">
        <f>IF(G5725&gt;MainSheet!$C$11,IF(J5724&gt;=0.999,1,(G5725-MainSheet!$C$11)*I5725/$B$2/60),0)</f>
        <v>1</v>
      </c>
      <c r="K5725" s="1">
        <f>IF(G5725&gt;MainSheet!$C$11+$B$6,IF(K5724&gt;=0.999,1,(G5725-MainSheet!$C$11-$B$6)*I5725/$C$2/60),0)</f>
        <v>1</v>
      </c>
      <c r="L5725" s="1">
        <f>IF(G5725&gt;MainSheet!$C$11+$B$6+$C$6,IF(L5724&gt;=0.999,1,(G5725-MainSheet!$C$11-$B$6-$C$6)*I5725/$D$2/60),0)</f>
        <v>1</v>
      </c>
      <c r="M5725">
        <f t="shared" si="813"/>
        <v>1</v>
      </c>
      <c r="N5725" s="2">
        <f t="shared" si="814"/>
        <v>3721.0526315789471</v>
      </c>
      <c r="O5725">
        <f t="shared" si="810"/>
        <v>977.02127659574455</v>
      </c>
      <c r="P5725">
        <f t="shared" si="809"/>
        <v>192000</v>
      </c>
      <c r="Q5725" s="2">
        <f t="shared" si="815"/>
        <v>196698.0739081747</v>
      </c>
      <c r="R5725">
        <f>Q5725/MainSheet!$C$8*(G5725-G5724)+R5724</f>
        <v>9643.7826928389932</v>
      </c>
      <c r="S5725">
        <f t="shared" si="816"/>
        <v>155644.45193545881</v>
      </c>
      <c r="T5725">
        <f t="shared" si="808"/>
        <v>57.229999999997183</v>
      </c>
      <c r="U5725" s="1">
        <f>Q5725/MainSheet!$C$22</f>
        <v>1</v>
      </c>
    </row>
    <row r="5726" spans="7:21">
      <c r="G5726">
        <f t="shared" si="811"/>
        <v>57.239999999997181</v>
      </c>
      <c r="H5726">
        <f t="shared" si="812"/>
        <v>198000</v>
      </c>
      <c r="I5726" s="2">
        <f>MIN(MainSheet!$C$10/MainSheet!$C$9,MainSheet!$K$9*60)</f>
        <v>660</v>
      </c>
      <c r="J5726" s="1">
        <f>IF(G5726&gt;MainSheet!$C$11,IF(J5725&gt;=0.999,1,(G5726-MainSheet!$C$11)*I5726/$B$2/60),0)</f>
        <v>1</v>
      </c>
      <c r="K5726" s="1">
        <f>IF(G5726&gt;MainSheet!$C$11+$B$6,IF(K5725&gt;=0.999,1,(G5726-MainSheet!$C$11-$B$6)*I5726/$C$2/60),0)</f>
        <v>1</v>
      </c>
      <c r="L5726" s="1">
        <f>IF(G5726&gt;MainSheet!$C$11+$B$6+$C$6,IF(L5725&gt;=0.999,1,(G5726-MainSheet!$C$11-$B$6-$C$6)*I5726/$D$2/60),0)</f>
        <v>1</v>
      </c>
      <c r="M5726">
        <f t="shared" si="813"/>
        <v>1</v>
      </c>
      <c r="N5726" s="2">
        <f t="shared" si="814"/>
        <v>3721.0526315789471</v>
      </c>
      <c r="O5726">
        <f t="shared" si="810"/>
        <v>977.02127659574455</v>
      </c>
      <c r="P5726">
        <f t="shared" si="809"/>
        <v>192000</v>
      </c>
      <c r="Q5726" s="2">
        <f t="shared" si="815"/>
        <v>196698.0739081747</v>
      </c>
      <c r="R5726">
        <f>Q5726/MainSheet!$C$8*(G5726-G5725)+R5725</f>
        <v>9645.8139393298279</v>
      </c>
      <c r="S5726">
        <f t="shared" si="816"/>
        <v>155677.23494777683</v>
      </c>
      <c r="T5726">
        <f t="shared" si="808"/>
        <v>57.239999999997181</v>
      </c>
      <c r="U5726" s="1">
        <f>Q5726/MainSheet!$C$22</f>
        <v>1</v>
      </c>
    </row>
    <row r="5727" spans="7:21">
      <c r="G5727">
        <f t="shared" si="811"/>
        <v>57.249999999997179</v>
      </c>
      <c r="H5727">
        <f t="shared" si="812"/>
        <v>198000</v>
      </c>
      <c r="I5727" s="2">
        <f>MIN(MainSheet!$C$10/MainSheet!$C$9,MainSheet!$K$9*60)</f>
        <v>660</v>
      </c>
      <c r="J5727" s="1">
        <f>IF(G5727&gt;MainSheet!$C$11,IF(J5726&gt;=0.999,1,(G5727-MainSheet!$C$11)*I5727/$B$2/60),0)</f>
        <v>1</v>
      </c>
      <c r="K5727" s="1">
        <f>IF(G5727&gt;MainSheet!$C$11+$B$6,IF(K5726&gt;=0.999,1,(G5727-MainSheet!$C$11-$B$6)*I5727/$C$2/60),0)</f>
        <v>1</v>
      </c>
      <c r="L5727" s="1">
        <f>IF(G5727&gt;MainSheet!$C$11+$B$6+$C$6,IF(L5726&gt;=0.999,1,(G5727-MainSheet!$C$11-$B$6-$C$6)*I5727/$D$2/60),0)</f>
        <v>1</v>
      </c>
      <c r="M5727">
        <f t="shared" si="813"/>
        <v>1</v>
      </c>
      <c r="N5727" s="2">
        <f t="shared" si="814"/>
        <v>3721.0526315789471</v>
      </c>
      <c r="O5727">
        <f t="shared" si="810"/>
        <v>977.02127659574455</v>
      </c>
      <c r="P5727">
        <f t="shared" si="809"/>
        <v>192000</v>
      </c>
      <c r="Q5727" s="2">
        <f t="shared" si="815"/>
        <v>196698.0739081747</v>
      </c>
      <c r="R5727">
        <f>Q5727/MainSheet!$C$8*(G5727-G5726)+R5726</f>
        <v>9647.8451858206627</v>
      </c>
      <c r="S5727">
        <f t="shared" si="816"/>
        <v>155710.01796009485</v>
      </c>
      <c r="T5727">
        <f t="shared" si="808"/>
        <v>57.249999999997179</v>
      </c>
      <c r="U5727" s="1">
        <f>Q5727/MainSheet!$C$22</f>
        <v>1</v>
      </c>
    </row>
    <row r="5728" spans="7:21">
      <c r="G5728">
        <f t="shared" si="811"/>
        <v>57.259999999997177</v>
      </c>
      <c r="H5728">
        <f t="shared" si="812"/>
        <v>198000</v>
      </c>
      <c r="I5728" s="2">
        <f>MIN(MainSheet!$C$10/MainSheet!$C$9,MainSheet!$K$9*60)</f>
        <v>660</v>
      </c>
      <c r="J5728" s="1">
        <f>IF(G5728&gt;MainSheet!$C$11,IF(J5727&gt;=0.999,1,(G5728-MainSheet!$C$11)*I5728/$B$2/60),0)</f>
        <v>1</v>
      </c>
      <c r="K5728" s="1">
        <f>IF(G5728&gt;MainSheet!$C$11+$B$6,IF(K5727&gt;=0.999,1,(G5728-MainSheet!$C$11-$B$6)*I5728/$C$2/60),0)</f>
        <v>1</v>
      </c>
      <c r="L5728" s="1">
        <f>IF(G5728&gt;MainSheet!$C$11+$B$6+$C$6,IF(L5727&gt;=0.999,1,(G5728-MainSheet!$C$11-$B$6-$C$6)*I5728/$D$2/60),0)</f>
        <v>1</v>
      </c>
      <c r="M5728">
        <f t="shared" si="813"/>
        <v>1</v>
      </c>
      <c r="N5728" s="2">
        <f t="shared" si="814"/>
        <v>3721.0526315789471</v>
      </c>
      <c r="O5728">
        <f t="shared" si="810"/>
        <v>977.02127659574455</v>
      </c>
      <c r="P5728">
        <f t="shared" si="809"/>
        <v>192000</v>
      </c>
      <c r="Q5728" s="2">
        <f t="shared" si="815"/>
        <v>196698.0739081747</v>
      </c>
      <c r="R5728">
        <f>Q5728/MainSheet!$C$8*(G5728-G5727)+R5727</f>
        <v>9649.8764323114974</v>
      </c>
      <c r="S5728">
        <f t="shared" si="816"/>
        <v>155742.80097241286</v>
      </c>
      <c r="T5728">
        <f t="shared" si="808"/>
        <v>57.259999999997177</v>
      </c>
      <c r="U5728" s="1">
        <f>Q5728/MainSheet!$C$22</f>
        <v>1</v>
      </c>
    </row>
    <row r="5729" spans="7:21">
      <c r="G5729">
        <f t="shared" si="811"/>
        <v>57.269999999997175</v>
      </c>
      <c r="H5729">
        <f t="shared" si="812"/>
        <v>198000</v>
      </c>
      <c r="I5729" s="2">
        <f>MIN(MainSheet!$C$10/MainSheet!$C$9,MainSheet!$K$9*60)</f>
        <v>660</v>
      </c>
      <c r="J5729" s="1">
        <f>IF(G5729&gt;MainSheet!$C$11,IF(J5728&gt;=0.999,1,(G5729-MainSheet!$C$11)*I5729/$B$2/60),0)</f>
        <v>1</v>
      </c>
      <c r="K5729" s="1">
        <f>IF(G5729&gt;MainSheet!$C$11+$B$6,IF(K5728&gt;=0.999,1,(G5729-MainSheet!$C$11-$B$6)*I5729/$C$2/60),0)</f>
        <v>1</v>
      </c>
      <c r="L5729" s="1">
        <f>IF(G5729&gt;MainSheet!$C$11+$B$6+$C$6,IF(L5728&gt;=0.999,1,(G5729-MainSheet!$C$11-$B$6-$C$6)*I5729/$D$2/60),0)</f>
        <v>1</v>
      </c>
      <c r="M5729">
        <f t="shared" si="813"/>
        <v>1</v>
      </c>
      <c r="N5729" s="2">
        <f t="shared" si="814"/>
        <v>3721.0526315789471</v>
      </c>
      <c r="O5729">
        <f t="shared" si="810"/>
        <v>977.02127659574455</v>
      </c>
      <c r="P5729">
        <f t="shared" si="809"/>
        <v>192000</v>
      </c>
      <c r="Q5729" s="2">
        <f t="shared" si="815"/>
        <v>196698.0739081747</v>
      </c>
      <c r="R5729">
        <f>Q5729/MainSheet!$C$8*(G5729-G5728)+R5728</f>
        <v>9651.9076788023322</v>
      </c>
      <c r="S5729">
        <f t="shared" si="816"/>
        <v>155775.58398473088</v>
      </c>
      <c r="T5729">
        <f t="shared" si="808"/>
        <v>57.269999999997175</v>
      </c>
      <c r="U5729" s="1">
        <f>Q5729/MainSheet!$C$22</f>
        <v>1</v>
      </c>
    </row>
    <row r="5730" spans="7:21">
      <c r="G5730">
        <f t="shared" si="811"/>
        <v>57.279999999997173</v>
      </c>
      <c r="H5730">
        <f t="shared" si="812"/>
        <v>198000</v>
      </c>
      <c r="I5730" s="2">
        <f>MIN(MainSheet!$C$10/MainSheet!$C$9,MainSheet!$K$9*60)</f>
        <v>660</v>
      </c>
      <c r="J5730" s="1">
        <f>IF(G5730&gt;MainSheet!$C$11,IF(J5729&gt;=0.999,1,(G5730-MainSheet!$C$11)*I5730/$B$2/60),0)</f>
        <v>1</v>
      </c>
      <c r="K5730" s="1">
        <f>IF(G5730&gt;MainSheet!$C$11+$B$6,IF(K5729&gt;=0.999,1,(G5730-MainSheet!$C$11-$B$6)*I5730/$C$2/60),0)</f>
        <v>1</v>
      </c>
      <c r="L5730" s="1">
        <f>IF(G5730&gt;MainSheet!$C$11+$B$6+$C$6,IF(L5729&gt;=0.999,1,(G5730-MainSheet!$C$11-$B$6-$C$6)*I5730/$D$2/60),0)</f>
        <v>1</v>
      </c>
      <c r="M5730">
        <f t="shared" si="813"/>
        <v>1</v>
      </c>
      <c r="N5730" s="2">
        <f t="shared" si="814"/>
        <v>3721.0526315789471</v>
      </c>
      <c r="O5730">
        <f t="shared" si="810"/>
        <v>977.02127659574455</v>
      </c>
      <c r="P5730">
        <f t="shared" si="809"/>
        <v>192000</v>
      </c>
      <c r="Q5730" s="2">
        <f t="shared" si="815"/>
        <v>196698.0739081747</v>
      </c>
      <c r="R5730">
        <f>Q5730/MainSheet!$C$8*(G5730-G5729)+R5729</f>
        <v>9653.9389252931669</v>
      </c>
      <c r="S5730">
        <f t="shared" si="816"/>
        <v>155808.3669970489</v>
      </c>
      <c r="T5730">
        <f t="shared" si="808"/>
        <v>57.279999999997173</v>
      </c>
      <c r="U5730" s="1">
        <f>Q5730/MainSheet!$C$22</f>
        <v>1</v>
      </c>
    </row>
    <row r="5731" spans="7:21">
      <c r="G5731">
        <f t="shared" si="811"/>
        <v>57.289999999997171</v>
      </c>
      <c r="H5731">
        <f t="shared" si="812"/>
        <v>198000</v>
      </c>
      <c r="I5731" s="2">
        <f>MIN(MainSheet!$C$10/MainSheet!$C$9,MainSheet!$K$9*60)</f>
        <v>660</v>
      </c>
      <c r="J5731" s="1">
        <f>IF(G5731&gt;MainSheet!$C$11,IF(J5730&gt;=0.999,1,(G5731-MainSheet!$C$11)*I5731/$B$2/60),0)</f>
        <v>1</v>
      </c>
      <c r="K5731" s="1">
        <f>IF(G5731&gt;MainSheet!$C$11+$B$6,IF(K5730&gt;=0.999,1,(G5731-MainSheet!$C$11-$B$6)*I5731/$C$2/60),0)</f>
        <v>1</v>
      </c>
      <c r="L5731" s="1">
        <f>IF(G5731&gt;MainSheet!$C$11+$B$6+$C$6,IF(L5730&gt;=0.999,1,(G5731-MainSheet!$C$11-$B$6-$C$6)*I5731/$D$2/60),0)</f>
        <v>1</v>
      </c>
      <c r="M5731">
        <f t="shared" si="813"/>
        <v>1</v>
      </c>
      <c r="N5731" s="2">
        <f t="shared" si="814"/>
        <v>3721.0526315789471</v>
      </c>
      <c r="O5731">
        <f t="shared" si="810"/>
        <v>977.02127659574455</v>
      </c>
      <c r="P5731">
        <f t="shared" si="809"/>
        <v>192000</v>
      </c>
      <c r="Q5731" s="2">
        <f t="shared" si="815"/>
        <v>196698.0739081747</v>
      </c>
      <c r="R5731">
        <f>Q5731/MainSheet!$C$8*(G5731-G5730)+R5730</f>
        <v>9655.9701717840016</v>
      </c>
      <c r="S5731">
        <f t="shared" si="816"/>
        <v>155841.15000936692</v>
      </c>
      <c r="T5731">
        <f t="shared" si="808"/>
        <v>57.289999999997171</v>
      </c>
      <c r="U5731" s="1">
        <f>Q5731/MainSheet!$C$22</f>
        <v>1</v>
      </c>
    </row>
    <row r="5732" spans="7:21">
      <c r="G5732">
        <f t="shared" si="811"/>
        <v>57.299999999997169</v>
      </c>
      <c r="H5732">
        <f t="shared" si="812"/>
        <v>198000</v>
      </c>
      <c r="I5732" s="2">
        <f>MIN(MainSheet!$C$10/MainSheet!$C$9,MainSheet!$K$9*60)</f>
        <v>660</v>
      </c>
      <c r="J5732" s="1">
        <f>IF(G5732&gt;MainSheet!$C$11,IF(J5731&gt;=0.999,1,(G5732-MainSheet!$C$11)*I5732/$B$2/60),0)</f>
        <v>1</v>
      </c>
      <c r="K5732" s="1">
        <f>IF(G5732&gt;MainSheet!$C$11+$B$6,IF(K5731&gt;=0.999,1,(G5732-MainSheet!$C$11-$B$6)*I5732/$C$2/60),0)</f>
        <v>1</v>
      </c>
      <c r="L5732" s="1">
        <f>IF(G5732&gt;MainSheet!$C$11+$B$6+$C$6,IF(L5731&gt;=0.999,1,(G5732-MainSheet!$C$11-$B$6-$C$6)*I5732/$D$2/60),0)</f>
        <v>1</v>
      </c>
      <c r="M5732">
        <f t="shared" si="813"/>
        <v>1</v>
      </c>
      <c r="N5732" s="2">
        <f t="shared" si="814"/>
        <v>3721.0526315789471</v>
      </c>
      <c r="O5732">
        <f t="shared" si="810"/>
        <v>977.02127659574455</v>
      </c>
      <c r="P5732">
        <f t="shared" si="809"/>
        <v>192000</v>
      </c>
      <c r="Q5732" s="2">
        <f t="shared" si="815"/>
        <v>196698.0739081747</v>
      </c>
      <c r="R5732">
        <f>Q5732/MainSheet!$C$8*(G5732-G5731)+R5731</f>
        <v>9658.0014182748364</v>
      </c>
      <c r="S5732">
        <f t="shared" si="816"/>
        <v>155873.93302168493</v>
      </c>
      <c r="T5732">
        <f t="shared" si="808"/>
        <v>57.299999999997169</v>
      </c>
      <c r="U5732" s="1">
        <f>Q5732/MainSheet!$C$22</f>
        <v>1</v>
      </c>
    </row>
    <row r="5733" spans="7:21">
      <c r="G5733">
        <f t="shared" si="811"/>
        <v>57.309999999997167</v>
      </c>
      <c r="H5733">
        <f t="shared" si="812"/>
        <v>198000</v>
      </c>
      <c r="I5733" s="2">
        <f>MIN(MainSheet!$C$10/MainSheet!$C$9,MainSheet!$K$9*60)</f>
        <v>660</v>
      </c>
      <c r="J5733" s="1">
        <f>IF(G5733&gt;MainSheet!$C$11,IF(J5732&gt;=0.999,1,(G5733-MainSheet!$C$11)*I5733/$B$2/60),0)</f>
        <v>1</v>
      </c>
      <c r="K5733" s="1">
        <f>IF(G5733&gt;MainSheet!$C$11+$B$6,IF(K5732&gt;=0.999,1,(G5733-MainSheet!$C$11-$B$6)*I5733/$C$2/60),0)</f>
        <v>1</v>
      </c>
      <c r="L5733" s="1">
        <f>IF(G5733&gt;MainSheet!$C$11+$B$6+$C$6,IF(L5732&gt;=0.999,1,(G5733-MainSheet!$C$11-$B$6-$C$6)*I5733/$D$2/60),0)</f>
        <v>1</v>
      </c>
      <c r="M5733">
        <f t="shared" si="813"/>
        <v>1</v>
      </c>
      <c r="N5733" s="2">
        <f t="shared" si="814"/>
        <v>3721.0526315789471</v>
      </c>
      <c r="O5733">
        <f t="shared" si="810"/>
        <v>977.02127659574455</v>
      </c>
      <c r="P5733">
        <f t="shared" si="809"/>
        <v>192000</v>
      </c>
      <c r="Q5733" s="2">
        <f t="shared" si="815"/>
        <v>196698.0739081747</v>
      </c>
      <c r="R5733">
        <f>Q5733/MainSheet!$C$8*(G5733-G5732)+R5732</f>
        <v>9660.0326647656711</v>
      </c>
      <c r="S5733">
        <f t="shared" si="816"/>
        <v>155906.71603400295</v>
      </c>
      <c r="T5733">
        <f t="shared" si="808"/>
        <v>57.309999999997167</v>
      </c>
      <c r="U5733" s="1">
        <f>Q5733/MainSheet!$C$22</f>
        <v>1</v>
      </c>
    </row>
    <row r="5734" spans="7:21">
      <c r="G5734">
        <f t="shared" si="811"/>
        <v>57.319999999997165</v>
      </c>
      <c r="H5734">
        <f t="shared" si="812"/>
        <v>198000</v>
      </c>
      <c r="I5734" s="2">
        <f>MIN(MainSheet!$C$10/MainSheet!$C$9,MainSheet!$K$9*60)</f>
        <v>660</v>
      </c>
      <c r="J5734" s="1">
        <f>IF(G5734&gt;MainSheet!$C$11,IF(J5733&gt;=0.999,1,(G5734-MainSheet!$C$11)*I5734/$B$2/60),0)</f>
        <v>1</v>
      </c>
      <c r="K5734" s="1">
        <f>IF(G5734&gt;MainSheet!$C$11+$B$6,IF(K5733&gt;=0.999,1,(G5734-MainSheet!$C$11-$B$6)*I5734/$C$2/60),0)</f>
        <v>1</v>
      </c>
      <c r="L5734" s="1">
        <f>IF(G5734&gt;MainSheet!$C$11+$B$6+$C$6,IF(L5733&gt;=0.999,1,(G5734-MainSheet!$C$11-$B$6-$C$6)*I5734/$D$2/60),0)</f>
        <v>1</v>
      </c>
      <c r="M5734">
        <f t="shared" si="813"/>
        <v>1</v>
      </c>
      <c r="N5734" s="2">
        <f t="shared" si="814"/>
        <v>3721.0526315789471</v>
      </c>
      <c r="O5734">
        <f t="shared" si="810"/>
        <v>977.02127659574455</v>
      </c>
      <c r="P5734">
        <f t="shared" si="809"/>
        <v>192000</v>
      </c>
      <c r="Q5734" s="2">
        <f t="shared" si="815"/>
        <v>196698.0739081747</v>
      </c>
      <c r="R5734">
        <f>Q5734/MainSheet!$C$8*(G5734-G5733)+R5733</f>
        <v>9662.0639112565059</v>
      </c>
      <c r="S5734">
        <f t="shared" si="816"/>
        <v>155939.49904632097</v>
      </c>
      <c r="T5734">
        <f t="shared" si="808"/>
        <v>57.319999999997165</v>
      </c>
      <c r="U5734" s="1">
        <f>Q5734/MainSheet!$C$22</f>
        <v>1</v>
      </c>
    </row>
    <row r="5735" spans="7:21">
      <c r="G5735">
        <f t="shared" si="811"/>
        <v>57.329999999997163</v>
      </c>
      <c r="H5735">
        <f t="shared" si="812"/>
        <v>198000</v>
      </c>
      <c r="I5735" s="2">
        <f>MIN(MainSheet!$C$10/MainSheet!$C$9,MainSheet!$K$9*60)</f>
        <v>660</v>
      </c>
      <c r="J5735" s="1">
        <f>IF(G5735&gt;MainSheet!$C$11,IF(J5734&gt;=0.999,1,(G5735-MainSheet!$C$11)*I5735/$B$2/60),0)</f>
        <v>1</v>
      </c>
      <c r="K5735" s="1">
        <f>IF(G5735&gt;MainSheet!$C$11+$B$6,IF(K5734&gt;=0.999,1,(G5735-MainSheet!$C$11-$B$6)*I5735/$C$2/60),0)</f>
        <v>1</v>
      </c>
      <c r="L5735" s="1">
        <f>IF(G5735&gt;MainSheet!$C$11+$B$6+$C$6,IF(L5734&gt;=0.999,1,(G5735-MainSheet!$C$11-$B$6-$C$6)*I5735/$D$2/60),0)</f>
        <v>1</v>
      </c>
      <c r="M5735">
        <f t="shared" si="813"/>
        <v>1</v>
      </c>
      <c r="N5735" s="2">
        <f t="shared" si="814"/>
        <v>3721.0526315789471</v>
      </c>
      <c r="O5735">
        <f t="shared" si="810"/>
        <v>977.02127659574455</v>
      </c>
      <c r="P5735">
        <f t="shared" si="809"/>
        <v>192000</v>
      </c>
      <c r="Q5735" s="2">
        <f t="shared" si="815"/>
        <v>196698.0739081747</v>
      </c>
      <c r="R5735">
        <f>Q5735/MainSheet!$C$8*(G5735-G5734)+R5734</f>
        <v>9664.0951577473406</v>
      </c>
      <c r="S5735">
        <f t="shared" si="816"/>
        <v>155972.28205863899</v>
      </c>
      <c r="T5735">
        <f t="shared" si="808"/>
        <v>57.329999999997163</v>
      </c>
      <c r="U5735" s="1">
        <f>Q5735/MainSheet!$C$22</f>
        <v>1</v>
      </c>
    </row>
    <row r="5736" spans="7:21">
      <c r="G5736">
        <f t="shared" si="811"/>
        <v>57.339999999997161</v>
      </c>
      <c r="H5736">
        <f t="shared" si="812"/>
        <v>198000</v>
      </c>
      <c r="I5736" s="2">
        <f>MIN(MainSheet!$C$10/MainSheet!$C$9,MainSheet!$K$9*60)</f>
        <v>660</v>
      </c>
      <c r="J5736" s="1">
        <f>IF(G5736&gt;MainSheet!$C$11,IF(J5735&gt;=0.999,1,(G5736-MainSheet!$C$11)*I5736/$B$2/60),0)</f>
        <v>1</v>
      </c>
      <c r="K5736" s="1">
        <f>IF(G5736&gt;MainSheet!$C$11+$B$6,IF(K5735&gt;=0.999,1,(G5736-MainSheet!$C$11-$B$6)*I5736/$C$2/60),0)</f>
        <v>1</v>
      </c>
      <c r="L5736" s="1">
        <f>IF(G5736&gt;MainSheet!$C$11+$B$6+$C$6,IF(L5735&gt;=0.999,1,(G5736-MainSheet!$C$11-$B$6-$C$6)*I5736/$D$2/60),0)</f>
        <v>1</v>
      </c>
      <c r="M5736">
        <f t="shared" si="813"/>
        <v>1</v>
      </c>
      <c r="N5736" s="2">
        <f t="shared" si="814"/>
        <v>3721.0526315789471</v>
      </c>
      <c r="O5736">
        <f t="shared" si="810"/>
        <v>977.02127659574455</v>
      </c>
      <c r="P5736">
        <f t="shared" si="809"/>
        <v>192000</v>
      </c>
      <c r="Q5736" s="2">
        <f t="shared" si="815"/>
        <v>196698.0739081747</v>
      </c>
      <c r="R5736">
        <f>Q5736/MainSheet!$C$8*(G5736-G5735)+R5735</f>
        <v>9666.1264042381754</v>
      </c>
      <c r="S5736">
        <f t="shared" si="816"/>
        <v>156005.065070957</v>
      </c>
      <c r="T5736">
        <f t="shared" si="808"/>
        <v>57.339999999997161</v>
      </c>
      <c r="U5736" s="1">
        <f>Q5736/MainSheet!$C$22</f>
        <v>1</v>
      </c>
    </row>
    <row r="5737" spans="7:21">
      <c r="G5737">
        <f t="shared" si="811"/>
        <v>57.349999999997159</v>
      </c>
      <c r="H5737">
        <f t="shared" si="812"/>
        <v>198000</v>
      </c>
      <c r="I5737" s="2">
        <f>MIN(MainSheet!$C$10/MainSheet!$C$9,MainSheet!$K$9*60)</f>
        <v>660</v>
      </c>
      <c r="J5737" s="1">
        <f>IF(G5737&gt;MainSheet!$C$11,IF(J5736&gt;=0.999,1,(G5737-MainSheet!$C$11)*I5737/$B$2/60),0)</f>
        <v>1</v>
      </c>
      <c r="K5737" s="1">
        <f>IF(G5737&gt;MainSheet!$C$11+$B$6,IF(K5736&gt;=0.999,1,(G5737-MainSheet!$C$11-$B$6)*I5737/$C$2/60),0)</f>
        <v>1</v>
      </c>
      <c r="L5737" s="1">
        <f>IF(G5737&gt;MainSheet!$C$11+$B$6+$C$6,IF(L5736&gt;=0.999,1,(G5737-MainSheet!$C$11-$B$6-$C$6)*I5737/$D$2/60),0)</f>
        <v>1</v>
      </c>
      <c r="M5737">
        <f t="shared" si="813"/>
        <v>1</v>
      </c>
      <c r="N5737" s="2">
        <f t="shared" si="814"/>
        <v>3721.0526315789471</v>
      </c>
      <c r="O5737">
        <f t="shared" si="810"/>
        <v>977.02127659574455</v>
      </c>
      <c r="P5737">
        <f t="shared" si="809"/>
        <v>192000</v>
      </c>
      <c r="Q5737" s="2">
        <f t="shared" si="815"/>
        <v>196698.0739081747</v>
      </c>
      <c r="R5737">
        <f>Q5737/MainSheet!$C$8*(G5737-G5736)+R5736</f>
        <v>9668.1576507290101</v>
      </c>
      <c r="S5737">
        <f t="shared" si="816"/>
        <v>156037.84808327502</v>
      </c>
      <c r="T5737">
        <f t="shared" si="808"/>
        <v>57.349999999997159</v>
      </c>
      <c r="U5737" s="1">
        <f>Q5737/MainSheet!$C$22</f>
        <v>1</v>
      </c>
    </row>
    <row r="5738" spans="7:21">
      <c r="G5738">
        <f t="shared" si="811"/>
        <v>57.359999999997157</v>
      </c>
      <c r="H5738">
        <f t="shared" si="812"/>
        <v>198000</v>
      </c>
      <c r="I5738" s="2">
        <f>MIN(MainSheet!$C$10/MainSheet!$C$9,MainSheet!$K$9*60)</f>
        <v>660</v>
      </c>
      <c r="J5738" s="1">
        <f>IF(G5738&gt;MainSheet!$C$11,IF(J5737&gt;=0.999,1,(G5738-MainSheet!$C$11)*I5738/$B$2/60),0)</f>
        <v>1</v>
      </c>
      <c r="K5738" s="1">
        <f>IF(G5738&gt;MainSheet!$C$11+$B$6,IF(K5737&gt;=0.999,1,(G5738-MainSheet!$C$11-$B$6)*I5738/$C$2/60),0)</f>
        <v>1</v>
      </c>
      <c r="L5738" s="1">
        <f>IF(G5738&gt;MainSheet!$C$11+$B$6+$C$6,IF(L5737&gt;=0.999,1,(G5738-MainSheet!$C$11-$B$6-$C$6)*I5738/$D$2/60),0)</f>
        <v>1</v>
      </c>
      <c r="M5738">
        <f t="shared" si="813"/>
        <v>1</v>
      </c>
      <c r="N5738" s="2">
        <f t="shared" si="814"/>
        <v>3721.0526315789471</v>
      </c>
      <c r="O5738">
        <f t="shared" si="810"/>
        <v>977.02127659574455</v>
      </c>
      <c r="P5738">
        <f t="shared" si="809"/>
        <v>192000</v>
      </c>
      <c r="Q5738" s="2">
        <f t="shared" si="815"/>
        <v>196698.0739081747</v>
      </c>
      <c r="R5738">
        <f>Q5738/MainSheet!$C$8*(G5738-G5737)+R5737</f>
        <v>9670.1888972198449</v>
      </c>
      <c r="S5738">
        <f t="shared" si="816"/>
        <v>156070.63109559304</v>
      </c>
      <c r="T5738">
        <f t="shared" si="808"/>
        <v>57.359999999997157</v>
      </c>
      <c r="U5738" s="1">
        <f>Q5738/MainSheet!$C$22</f>
        <v>1</v>
      </c>
    </row>
    <row r="5739" spans="7:21">
      <c r="G5739">
        <f t="shared" si="811"/>
        <v>57.369999999997155</v>
      </c>
      <c r="H5739">
        <f t="shared" si="812"/>
        <v>198000</v>
      </c>
      <c r="I5739" s="2">
        <f>MIN(MainSheet!$C$10/MainSheet!$C$9,MainSheet!$K$9*60)</f>
        <v>660</v>
      </c>
      <c r="J5739" s="1">
        <f>IF(G5739&gt;MainSheet!$C$11,IF(J5738&gt;=0.999,1,(G5739-MainSheet!$C$11)*I5739/$B$2/60),0)</f>
        <v>1</v>
      </c>
      <c r="K5739" s="1">
        <f>IF(G5739&gt;MainSheet!$C$11+$B$6,IF(K5738&gt;=0.999,1,(G5739-MainSheet!$C$11-$B$6)*I5739/$C$2/60),0)</f>
        <v>1</v>
      </c>
      <c r="L5739" s="1">
        <f>IF(G5739&gt;MainSheet!$C$11+$B$6+$C$6,IF(L5738&gt;=0.999,1,(G5739-MainSheet!$C$11-$B$6-$C$6)*I5739/$D$2/60),0)</f>
        <v>1</v>
      </c>
      <c r="M5739">
        <f t="shared" si="813"/>
        <v>1</v>
      </c>
      <c r="N5739" s="2">
        <f t="shared" si="814"/>
        <v>3721.0526315789471</v>
      </c>
      <c r="O5739">
        <f t="shared" si="810"/>
        <v>977.02127659574455</v>
      </c>
      <c r="P5739">
        <f t="shared" si="809"/>
        <v>192000</v>
      </c>
      <c r="Q5739" s="2">
        <f t="shared" si="815"/>
        <v>196698.0739081747</v>
      </c>
      <c r="R5739">
        <f>Q5739/MainSheet!$C$8*(G5739-G5738)+R5738</f>
        <v>9672.2201437106796</v>
      </c>
      <c r="S5739">
        <f t="shared" si="816"/>
        <v>156103.41410791106</v>
      </c>
      <c r="T5739">
        <f t="shared" si="808"/>
        <v>57.369999999997155</v>
      </c>
      <c r="U5739" s="1">
        <f>Q5739/MainSheet!$C$22</f>
        <v>1</v>
      </c>
    </row>
    <row r="5740" spans="7:21">
      <c r="G5740">
        <f t="shared" si="811"/>
        <v>57.379999999997153</v>
      </c>
      <c r="H5740">
        <f t="shared" si="812"/>
        <v>198000</v>
      </c>
      <c r="I5740" s="2">
        <f>MIN(MainSheet!$C$10/MainSheet!$C$9,MainSheet!$K$9*60)</f>
        <v>660</v>
      </c>
      <c r="J5740" s="1">
        <f>IF(G5740&gt;MainSheet!$C$11,IF(J5739&gt;=0.999,1,(G5740-MainSheet!$C$11)*I5740/$B$2/60),0)</f>
        <v>1</v>
      </c>
      <c r="K5740" s="1">
        <f>IF(G5740&gt;MainSheet!$C$11+$B$6,IF(K5739&gt;=0.999,1,(G5740-MainSheet!$C$11-$B$6)*I5740/$C$2/60),0)</f>
        <v>1</v>
      </c>
      <c r="L5740" s="1">
        <f>IF(G5740&gt;MainSheet!$C$11+$B$6+$C$6,IF(L5739&gt;=0.999,1,(G5740-MainSheet!$C$11-$B$6-$C$6)*I5740/$D$2/60),0)</f>
        <v>1</v>
      </c>
      <c r="M5740">
        <f t="shared" si="813"/>
        <v>1</v>
      </c>
      <c r="N5740" s="2">
        <f t="shared" si="814"/>
        <v>3721.0526315789471</v>
      </c>
      <c r="O5740">
        <f t="shared" si="810"/>
        <v>977.02127659574455</v>
      </c>
      <c r="P5740">
        <f t="shared" si="809"/>
        <v>192000</v>
      </c>
      <c r="Q5740" s="2">
        <f t="shared" si="815"/>
        <v>196698.0739081747</v>
      </c>
      <c r="R5740">
        <f>Q5740/MainSheet!$C$8*(G5740-G5739)+R5739</f>
        <v>9674.2513902015144</v>
      </c>
      <c r="S5740">
        <f t="shared" si="816"/>
        <v>156136.19712022907</v>
      </c>
      <c r="T5740">
        <f t="shared" si="808"/>
        <v>57.379999999997153</v>
      </c>
      <c r="U5740" s="1">
        <f>Q5740/MainSheet!$C$22</f>
        <v>1</v>
      </c>
    </row>
    <row r="5741" spans="7:21">
      <c r="G5741">
        <f t="shared" si="811"/>
        <v>57.389999999997151</v>
      </c>
      <c r="H5741">
        <f t="shared" si="812"/>
        <v>198000</v>
      </c>
      <c r="I5741" s="2">
        <f>MIN(MainSheet!$C$10/MainSheet!$C$9,MainSheet!$K$9*60)</f>
        <v>660</v>
      </c>
      <c r="J5741" s="1">
        <f>IF(G5741&gt;MainSheet!$C$11,IF(J5740&gt;=0.999,1,(G5741-MainSheet!$C$11)*I5741/$B$2/60),0)</f>
        <v>1</v>
      </c>
      <c r="K5741" s="1">
        <f>IF(G5741&gt;MainSheet!$C$11+$B$6,IF(K5740&gt;=0.999,1,(G5741-MainSheet!$C$11-$B$6)*I5741/$C$2/60),0)</f>
        <v>1</v>
      </c>
      <c r="L5741" s="1">
        <f>IF(G5741&gt;MainSheet!$C$11+$B$6+$C$6,IF(L5740&gt;=0.999,1,(G5741-MainSheet!$C$11-$B$6-$C$6)*I5741/$D$2/60),0)</f>
        <v>1</v>
      </c>
      <c r="M5741">
        <f t="shared" si="813"/>
        <v>1</v>
      </c>
      <c r="N5741" s="2">
        <f t="shared" si="814"/>
        <v>3721.0526315789471</v>
      </c>
      <c r="O5741">
        <f t="shared" si="810"/>
        <v>977.02127659574455</v>
      </c>
      <c r="P5741">
        <f t="shared" si="809"/>
        <v>192000</v>
      </c>
      <c r="Q5741" s="2">
        <f t="shared" si="815"/>
        <v>196698.0739081747</v>
      </c>
      <c r="R5741">
        <f>Q5741/MainSheet!$C$8*(G5741-G5740)+R5740</f>
        <v>9676.2826366923491</v>
      </c>
      <c r="S5741">
        <f t="shared" si="816"/>
        <v>156168.98013254709</v>
      </c>
      <c r="T5741">
        <f t="shared" si="808"/>
        <v>57.389999999997151</v>
      </c>
      <c r="U5741" s="1">
        <f>Q5741/MainSheet!$C$22</f>
        <v>1</v>
      </c>
    </row>
    <row r="5742" spans="7:21">
      <c r="G5742">
        <f t="shared" si="811"/>
        <v>57.399999999997149</v>
      </c>
      <c r="H5742">
        <f t="shared" si="812"/>
        <v>198000</v>
      </c>
      <c r="I5742" s="2">
        <f>MIN(MainSheet!$C$10/MainSheet!$C$9,MainSheet!$K$9*60)</f>
        <v>660</v>
      </c>
      <c r="J5742" s="1">
        <f>IF(G5742&gt;MainSheet!$C$11,IF(J5741&gt;=0.999,1,(G5742-MainSheet!$C$11)*I5742/$B$2/60),0)</f>
        <v>1</v>
      </c>
      <c r="K5742" s="1">
        <f>IF(G5742&gt;MainSheet!$C$11+$B$6,IF(K5741&gt;=0.999,1,(G5742-MainSheet!$C$11-$B$6)*I5742/$C$2/60),0)</f>
        <v>1</v>
      </c>
      <c r="L5742" s="1">
        <f>IF(G5742&gt;MainSheet!$C$11+$B$6+$C$6,IF(L5741&gt;=0.999,1,(G5742-MainSheet!$C$11-$B$6-$C$6)*I5742/$D$2/60),0)</f>
        <v>1</v>
      </c>
      <c r="M5742">
        <f t="shared" si="813"/>
        <v>1</v>
      </c>
      <c r="N5742" s="2">
        <f t="shared" si="814"/>
        <v>3721.0526315789471</v>
      </c>
      <c r="O5742">
        <f t="shared" si="810"/>
        <v>977.02127659574455</v>
      </c>
      <c r="P5742">
        <f t="shared" si="809"/>
        <v>192000</v>
      </c>
      <c r="Q5742" s="2">
        <f t="shared" si="815"/>
        <v>196698.0739081747</v>
      </c>
      <c r="R5742">
        <f>Q5742/MainSheet!$C$8*(G5742-G5741)+R5741</f>
        <v>9678.3138831831839</v>
      </c>
      <c r="S5742">
        <f t="shared" si="816"/>
        <v>156201.76314486511</v>
      </c>
      <c r="T5742">
        <f t="shared" si="808"/>
        <v>57.399999999997149</v>
      </c>
      <c r="U5742" s="1">
        <f>Q5742/MainSheet!$C$22</f>
        <v>1</v>
      </c>
    </row>
    <row r="5743" spans="7:21">
      <c r="G5743">
        <f t="shared" si="811"/>
        <v>57.409999999997147</v>
      </c>
      <c r="H5743">
        <f t="shared" si="812"/>
        <v>198000</v>
      </c>
      <c r="I5743" s="2">
        <f>MIN(MainSheet!$C$10/MainSheet!$C$9,MainSheet!$K$9*60)</f>
        <v>660</v>
      </c>
      <c r="J5743" s="1">
        <f>IF(G5743&gt;MainSheet!$C$11,IF(J5742&gt;=0.999,1,(G5743-MainSheet!$C$11)*I5743/$B$2/60),0)</f>
        <v>1</v>
      </c>
      <c r="K5743" s="1">
        <f>IF(G5743&gt;MainSheet!$C$11+$B$6,IF(K5742&gt;=0.999,1,(G5743-MainSheet!$C$11-$B$6)*I5743/$C$2/60),0)</f>
        <v>1</v>
      </c>
      <c r="L5743" s="1">
        <f>IF(G5743&gt;MainSheet!$C$11+$B$6+$C$6,IF(L5742&gt;=0.999,1,(G5743-MainSheet!$C$11-$B$6-$C$6)*I5743/$D$2/60),0)</f>
        <v>1</v>
      </c>
      <c r="M5743">
        <f t="shared" si="813"/>
        <v>1</v>
      </c>
      <c r="N5743" s="2">
        <f t="shared" si="814"/>
        <v>3721.0526315789471</v>
      </c>
      <c r="O5743">
        <f t="shared" si="810"/>
        <v>977.02127659574455</v>
      </c>
      <c r="P5743">
        <f t="shared" si="809"/>
        <v>192000</v>
      </c>
      <c r="Q5743" s="2">
        <f t="shared" si="815"/>
        <v>196698.0739081747</v>
      </c>
      <c r="R5743">
        <f>Q5743/MainSheet!$C$8*(G5743-G5742)+R5742</f>
        <v>9680.3451296740186</v>
      </c>
      <c r="S5743">
        <f t="shared" si="816"/>
        <v>156234.54615718313</v>
      </c>
      <c r="T5743">
        <f t="shared" si="808"/>
        <v>57.409999999997147</v>
      </c>
      <c r="U5743" s="1">
        <f>Q5743/MainSheet!$C$22</f>
        <v>1</v>
      </c>
    </row>
    <row r="5744" spans="7:21">
      <c r="G5744">
        <f t="shared" si="811"/>
        <v>57.419999999997145</v>
      </c>
      <c r="H5744">
        <f t="shared" si="812"/>
        <v>198000</v>
      </c>
      <c r="I5744" s="2">
        <f>MIN(MainSheet!$C$10/MainSheet!$C$9,MainSheet!$K$9*60)</f>
        <v>660</v>
      </c>
      <c r="J5744" s="1">
        <f>IF(G5744&gt;MainSheet!$C$11,IF(J5743&gt;=0.999,1,(G5744-MainSheet!$C$11)*I5744/$B$2/60),0)</f>
        <v>1</v>
      </c>
      <c r="K5744" s="1">
        <f>IF(G5744&gt;MainSheet!$C$11+$B$6,IF(K5743&gt;=0.999,1,(G5744-MainSheet!$C$11-$B$6)*I5744/$C$2/60),0)</f>
        <v>1</v>
      </c>
      <c r="L5744" s="1">
        <f>IF(G5744&gt;MainSheet!$C$11+$B$6+$C$6,IF(L5743&gt;=0.999,1,(G5744-MainSheet!$C$11-$B$6-$C$6)*I5744/$D$2/60),0)</f>
        <v>1</v>
      </c>
      <c r="M5744">
        <f t="shared" si="813"/>
        <v>1</v>
      </c>
      <c r="N5744" s="2">
        <f t="shared" si="814"/>
        <v>3721.0526315789471</v>
      </c>
      <c r="O5744">
        <f t="shared" si="810"/>
        <v>977.02127659574455</v>
      </c>
      <c r="P5744">
        <f t="shared" si="809"/>
        <v>192000</v>
      </c>
      <c r="Q5744" s="2">
        <f t="shared" si="815"/>
        <v>196698.0739081747</v>
      </c>
      <c r="R5744">
        <f>Q5744/MainSheet!$C$8*(G5744-G5743)+R5743</f>
        <v>9682.3763761648534</v>
      </c>
      <c r="S5744">
        <f t="shared" si="816"/>
        <v>156267.32916950114</v>
      </c>
      <c r="T5744">
        <f t="shared" si="808"/>
        <v>57.419999999997145</v>
      </c>
      <c r="U5744" s="1">
        <f>Q5744/MainSheet!$C$22</f>
        <v>1</v>
      </c>
    </row>
    <row r="5745" spans="7:21">
      <c r="G5745">
        <f t="shared" si="811"/>
        <v>57.429999999997143</v>
      </c>
      <c r="H5745">
        <f t="shared" si="812"/>
        <v>198000</v>
      </c>
      <c r="I5745" s="2">
        <f>MIN(MainSheet!$C$10/MainSheet!$C$9,MainSheet!$K$9*60)</f>
        <v>660</v>
      </c>
      <c r="J5745" s="1">
        <f>IF(G5745&gt;MainSheet!$C$11,IF(J5744&gt;=0.999,1,(G5745-MainSheet!$C$11)*I5745/$B$2/60),0)</f>
        <v>1</v>
      </c>
      <c r="K5745" s="1">
        <f>IF(G5745&gt;MainSheet!$C$11+$B$6,IF(K5744&gt;=0.999,1,(G5745-MainSheet!$C$11-$B$6)*I5745/$C$2/60),0)</f>
        <v>1</v>
      </c>
      <c r="L5745" s="1">
        <f>IF(G5745&gt;MainSheet!$C$11+$B$6+$C$6,IF(L5744&gt;=0.999,1,(G5745-MainSheet!$C$11-$B$6-$C$6)*I5745/$D$2/60),0)</f>
        <v>1</v>
      </c>
      <c r="M5745">
        <f t="shared" si="813"/>
        <v>1</v>
      </c>
      <c r="N5745" s="2">
        <f t="shared" si="814"/>
        <v>3721.0526315789471</v>
      </c>
      <c r="O5745">
        <f t="shared" si="810"/>
        <v>977.02127659574455</v>
      </c>
      <c r="P5745">
        <f t="shared" si="809"/>
        <v>192000</v>
      </c>
      <c r="Q5745" s="2">
        <f t="shared" si="815"/>
        <v>196698.0739081747</v>
      </c>
      <c r="R5745">
        <f>Q5745/MainSheet!$C$8*(G5745-G5744)+R5744</f>
        <v>9684.4076226556881</v>
      </c>
      <c r="S5745">
        <f t="shared" si="816"/>
        <v>156300.11218181916</v>
      </c>
      <c r="T5745">
        <f t="shared" si="808"/>
        <v>57.429999999997143</v>
      </c>
      <c r="U5745" s="1">
        <f>Q5745/MainSheet!$C$22</f>
        <v>1</v>
      </c>
    </row>
    <row r="5746" spans="7:21">
      <c r="G5746">
        <f t="shared" si="811"/>
        <v>57.439999999997141</v>
      </c>
      <c r="H5746">
        <f t="shared" si="812"/>
        <v>198000</v>
      </c>
      <c r="I5746" s="2">
        <f>MIN(MainSheet!$C$10/MainSheet!$C$9,MainSheet!$K$9*60)</f>
        <v>660</v>
      </c>
      <c r="J5746" s="1">
        <f>IF(G5746&gt;MainSheet!$C$11,IF(J5745&gt;=0.999,1,(G5746-MainSheet!$C$11)*I5746/$B$2/60),0)</f>
        <v>1</v>
      </c>
      <c r="K5746" s="1">
        <f>IF(G5746&gt;MainSheet!$C$11+$B$6,IF(K5745&gt;=0.999,1,(G5746-MainSheet!$C$11-$B$6)*I5746/$C$2/60),0)</f>
        <v>1</v>
      </c>
      <c r="L5746" s="1">
        <f>IF(G5746&gt;MainSheet!$C$11+$B$6+$C$6,IF(L5745&gt;=0.999,1,(G5746-MainSheet!$C$11-$B$6-$C$6)*I5746/$D$2/60),0)</f>
        <v>1</v>
      </c>
      <c r="M5746">
        <f t="shared" si="813"/>
        <v>1</v>
      </c>
      <c r="N5746" s="2">
        <f t="shared" si="814"/>
        <v>3721.0526315789471</v>
      </c>
      <c r="O5746">
        <f t="shared" si="810"/>
        <v>977.02127659574455</v>
      </c>
      <c r="P5746">
        <f t="shared" si="809"/>
        <v>192000</v>
      </c>
      <c r="Q5746" s="2">
        <f t="shared" si="815"/>
        <v>196698.0739081747</v>
      </c>
      <c r="R5746">
        <f>Q5746/MainSheet!$C$8*(G5746-G5745)+R5745</f>
        <v>9686.4388691465228</v>
      </c>
      <c r="S5746">
        <f t="shared" si="816"/>
        <v>156332.89519413718</v>
      </c>
      <c r="T5746">
        <f t="shared" si="808"/>
        <v>57.439999999997141</v>
      </c>
      <c r="U5746" s="1">
        <f>Q5746/MainSheet!$C$22</f>
        <v>1</v>
      </c>
    </row>
    <row r="5747" spans="7:21">
      <c r="G5747">
        <f t="shared" si="811"/>
        <v>57.449999999997139</v>
      </c>
      <c r="H5747">
        <f t="shared" si="812"/>
        <v>198000</v>
      </c>
      <c r="I5747" s="2">
        <f>MIN(MainSheet!$C$10/MainSheet!$C$9,MainSheet!$K$9*60)</f>
        <v>660</v>
      </c>
      <c r="J5747" s="1">
        <f>IF(G5747&gt;MainSheet!$C$11,IF(J5746&gt;=0.999,1,(G5747-MainSheet!$C$11)*I5747/$B$2/60),0)</f>
        <v>1</v>
      </c>
      <c r="K5747" s="1">
        <f>IF(G5747&gt;MainSheet!$C$11+$B$6,IF(K5746&gt;=0.999,1,(G5747-MainSheet!$C$11-$B$6)*I5747/$C$2/60),0)</f>
        <v>1</v>
      </c>
      <c r="L5747" s="1">
        <f>IF(G5747&gt;MainSheet!$C$11+$B$6+$C$6,IF(L5746&gt;=0.999,1,(G5747-MainSheet!$C$11-$B$6-$C$6)*I5747/$D$2/60),0)</f>
        <v>1</v>
      </c>
      <c r="M5747">
        <f t="shared" si="813"/>
        <v>1</v>
      </c>
      <c r="N5747" s="2">
        <f t="shared" si="814"/>
        <v>3721.0526315789471</v>
      </c>
      <c r="O5747">
        <f t="shared" si="810"/>
        <v>977.02127659574455</v>
      </c>
      <c r="P5747">
        <f t="shared" si="809"/>
        <v>192000</v>
      </c>
      <c r="Q5747" s="2">
        <f t="shared" si="815"/>
        <v>196698.0739081747</v>
      </c>
      <c r="R5747">
        <f>Q5747/MainSheet!$C$8*(G5747-G5746)+R5746</f>
        <v>9688.4701156373576</v>
      </c>
      <c r="S5747">
        <f t="shared" si="816"/>
        <v>156365.6782064552</v>
      </c>
      <c r="T5747">
        <f t="shared" si="808"/>
        <v>57.449999999997139</v>
      </c>
      <c r="U5747" s="1">
        <f>Q5747/MainSheet!$C$22</f>
        <v>1</v>
      </c>
    </row>
    <row r="5748" spans="7:21">
      <c r="G5748">
        <f t="shared" si="811"/>
        <v>57.459999999997137</v>
      </c>
      <c r="H5748">
        <f t="shared" si="812"/>
        <v>198000</v>
      </c>
      <c r="I5748" s="2">
        <f>MIN(MainSheet!$C$10/MainSheet!$C$9,MainSheet!$K$9*60)</f>
        <v>660</v>
      </c>
      <c r="J5748" s="1">
        <f>IF(G5748&gt;MainSheet!$C$11,IF(J5747&gt;=0.999,1,(G5748-MainSheet!$C$11)*I5748/$B$2/60),0)</f>
        <v>1</v>
      </c>
      <c r="K5748" s="1">
        <f>IF(G5748&gt;MainSheet!$C$11+$B$6,IF(K5747&gt;=0.999,1,(G5748-MainSheet!$C$11-$B$6)*I5748/$C$2/60),0)</f>
        <v>1</v>
      </c>
      <c r="L5748" s="1">
        <f>IF(G5748&gt;MainSheet!$C$11+$B$6+$C$6,IF(L5747&gt;=0.999,1,(G5748-MainSheet!$C$11-$B$6-$C$6)*I5748/$D$2/60),0)</f>
        <v>1</v>
      </c>
      <c r="M5748">
        <f t="shared" si="813"/>
        <v>1</v>
      </c>
      <c r="N5748" s="2">
        <f t="shared" si="814"/>
        <v>3721.0526315789471</v>
      </c>
      <c r="O5748">
        <f t="shared" si="810"/>
        <v>977.02127659574455</v>
      </c>
      <c r="P5748">
        <f t="shared" si="809"/>
        <v>192000</v>
      </c>
      <c r="Q5748" s="2">
        <f t="shared" si="815"/>
        <v>196698.0739081747</v>
      </c>
      <c r="R5748">
        <f>Q5748/MainSheet!$C$8*(G5748-G5747)+R5747</f>
        <v>9690.5013621281923</v>
      </c>
      <c r="S5748">
        <f t="shared" si="816"/>
        <v>156398.46121877321</v>
      </c>
      <c r="T5748">
        <f t="shared" si="808"/>
        <v>57.459999999997137</v>
      </c>
      <c r="U5748" s="1">
        <f>Q5748/MainSheet!$C$22</f>
        <v>1</v>
      </c>
    </row>
    <row r="5749" spans="7:21">
      <c r="G5749">
        <f t="shared" si="811"/>
        <v>57.469999999997135</v>
      </c>
      <c r="H5749">
        <f t="shared" si="812"/>
        <v>198000</v>
      </c>
      <c r="I5749" s="2">
        <f>MIN(MainSheet!$C$10/MainSheet!$C$9,MainSheet!$K$9*60)</f>
        <v>660</v>
      </c>
      <c r="J5749" s="1">
        <f>IF(G5749&gt;MainSheet!$C$11,IF(J5748&gt;=0.999,1,(G5749-MainSheet!$C$11)*I5749/$B$2/60),0)</f>
        <v>1</v>
      </c>
      <c r="K5749" s="1">
        <f>IF(G5749&gt;MainSheet!$C$11+$B$6,IF(K5748&gt;=0.999,1,(G5749-MainSheet!$C$11-$B$6)*I5749/$C$2/60),0)</f>
        <v>1</v>
      </c>
      <c r="L5749" s="1">
        <f>IF(G5749&gt;MainSheet!$C$11+$B$6+$C$6,IF(L5748&gt;=0.999,1,(G5749-MainSheet!$C$11-$B$6-$C$6)*I5749/$D$2/60),0)</f>
        <v>1</v>
      </c>
      <c r="M5749">
        <f t="shared" si="813"/>
        <v>1</v>
      </c>
      <c r="N5749" s="2">
        <f t="shared" si="814"/>
        <v>3721.0526315789471</v>
      </c>
      <c r="O5749">
        <f t="shared" si="810"/>
        <v>977.02127659574455</v>
      </c>
      <c r="P5749">
        <f t="shared" si="809"/>
        <v>192000</v>
      </c>
      <c r="Q5749" s="2">
        <f t="shared" si="815"/>
        <v>196698.0739081747</v>
      </c>
      <c r="R5749">
        <f>Q5749/MainSheet!$C$8*(G5749-G5748)+R5748</f>
        <v>9692.5326086190271</v>
      </c>
      <c r="S5749">
        <f t="shared" si="816"/>
        <v>156431.24423109123</v>
      </c>
      <c r="T5749">
        <f t="shared" si="808"/>
        <v>57.469999999997135</v>
      </c>
      <c r="U5749" s="1">
        <f>Q5749/MainSheet!$C$22</f>
        <v>1</v>
      </c>
    </row>
    <row r="5750" spans="7:21">
      <c r="G5750">
        <f t="shared" si="811"/>
        <v>57.479999999997133</v>
      </c>
      <c r="H5750">
        <f t="shared" si="812"/>
        <v>198000</v>
      </c>
      <c r="I5750" s="2">
        <f>MIN(MainSheet!$C$10/MainSheet!$C$9,MainSheet!$K$9*60)</f>
        <v>660</v>
      </c>
      <c r="J5750" s="1">
        <f>IF(G5750&gt;MainSheet!$C$11,IF(J5749&gt;=0.999,1,(G5750-MainSheet!$C$11)*I5750/$B$2/60),0)</f>
        <v>1</v>
      </c>
      <c r="K5750" s="1">
        <f>IF(G5750&gt;MainSheet!$C$11+$B$6,IF(K5749&gt;=0.999,1,(G5750-MainSheet!$C$11-$B$6)*I5750/$C$2/60),0)</f>
        <v>1</v>
      </c>
      <c r="L5750" s="1">
        <f>IF(G5750&gt;MainSheet!$C$11+$B$6+$C$6,IF(L5749&gt;=0.999,1,(G5750-MainSheet!$C$11-$B$6-$C$6)*I5750/$D$2/60),0)</f>
        <v>1</v>
      </c>
      <c r="M5750">
        <f t="shared" si="813"/>
        <v>1</v>
      </c>
      <c r="N5750" s="2">
        <f t="shared" si="814"/>
        <v>3721.0526315789471</v>
      </c>
      <c r="O5750">
        <f t="shared" si="810"/>
        <v>977.02127659574455</v>
      </c>
      <c r="P5750">
        <f t="shared" si="809"/>
        <v>192000</v>
      </c>
      <c r="Q5750" s="2">
        <f t="shared" si="815"/>
        <v>196698.0739081747</v>
      </c>
      <c r="R5750">
        <f>Q5750/MainSheet!$C$8*(G5750-G5749)+R5749</f>
        <v>9694.5638551098618</v>
      </c>
      <c r="S5750">
        <f t="shared" si="816"/>
        <v>156464.02724340925</v>
      </c>
      <c r="T5750">
        <f t="shared" si="808"/>
        <v>57.479999999997133</v>
      </c>
      <c r="U5750" s="1">
        <f>Q5750/MainSheet!$C$22</f>
        <v>1</v>
      </c>
    </row>
    <row r="5751" spans="7:21">
      <c r="G5751">
        <f t="shared" si="811"/>
        <v>57.489999999997131</v>
      </c>
      <c r="H5751">
        <f t="shared" si="812"/>
        <v>198000</v>
      </c>
      <c r="I5751" s="2">
        <f>MIN(MainSheet!$C$10/MainSheet!$C$9,MainSheet!$K$9*60)</f>
        <v>660</v>
      </c>
      <c r="J5751" s="1">
        <f>IF(G5751&gt;MainSheet!$C$11,IF(J5750&gt;=0.999,1,(G5751-MainSheet!$C$11)*I5751/$B$2/60),0)</f>
        <v>1</v>
      </c>
      <c r="K5751" s="1">
        <f>IF(G5751&gt;MainSheet!$C$11+$B$6,IF(K5750&gt;=0.999,1,(G5751-MainSheet!$C$11-$B$6)*I5751/$C$2/60),0)</f>
        <v>1</v>
      </c>
      <c r="L5751" s="1">
        <f>IF(G5751&gt;MainSheet!$C$11+$B$6+$C$6,IF(L5750&gt;=0.999,1,(G5751-MainSheet!$C$11-$B$6-$C$6)*I5751/$D$2/60),0)</f>
        <v>1</v>
      </c>
      <c r="M5751">
        <f t="shared" si="813"/>
        <v>1</v>
      </c>
      <c r="N5751" s="2">
        <f t="shared" si="814"/>
        <v>3721.0526315789471</v>
      </c>
      <c r="O5751">
        <f t="shared" si="810"/>
        <v>977.02127659574455</v>
      </c>
      <c r="P5751">
        <f t="shared" si="809"/>
        <v>192000</v>
      </c>
      <c r="Q5751" s="2">
        <f t="shared" si="815"/>
        <v>196698.0739081747</v>
      </c>
      <c r="R5751">
        <f>Q5751/MainSheet!$C$8*(G5751-G5750)+R5750</f>
        <v>9696.5951016006966</v>
      </c>
      <c r="S5751">
        <f t="shared" si="816"/>
        <v>156496.81025572727</v>
      </c>
      <c r="T5751">
        <f t="shared" si="808"/>
        <v>57.489999999997131</v>
      </c>
      <c r="U5751" s="1">
        <f>Q5751/MainSheet!$C$22</f>
        <v>1</v>
      </c>
    </row>
    <row r="5752" spans="7:21">
      <c r="G5752">
        <f t="shared" si="811"/>
        <v>57.499999999997129</v>
      </c>
      <c r="H5752">
        <f t="shared" si="812"/>
        <v>198000</v>
      </c>
      <c r="I5752" s="2">
        <f>MIN(MainSheet!$C$10/MainSheet!$C$9,MainSheet!$K$9*60)</f>
        <v>660</v>
      </c>
      <c r="J5752" s="1">
        <f>IF(G5752&gt;MainSheet!$C$11,IF(J5751&gt;=0.999,1,(G5752-MainSheet!$C$11)*I5752/$B$2/60),0)</f>
        <v>1</v>
      </c>
      <c r="K5752" s="1">
        <f>IF(G5752&gt;MainSheet!$C$11+$B$6,IF(K5751&gt;=0.999,1,(G5752-MainSheet!$C$11-$B$6)*I5752/$C$2/60),0)</f>
        <v>1</v>
      </c>
      <c r="L5752" s="1">
        <f>IF(G5752&gt;MainSheet!$C$11+$B$6+$C$6,IF(L5751&gt;=0.999,1,(G5752-MainSheet!$C$11-$B$6-$C$6)*I5752/$D$2/60),0)</f>
        <v>1</v>
      </c>
      <c r="M5752">
        <f t="shared" si="813"/>
        <v>1</v>
      </c>
      <c r="N5752" s="2">
        <f t="shared" si="814"/>
        <v>3721.0526315789471</v>
      </c>
      <c r="O5752">
        <f t="shared" si="810"/>
        <v>977.02127659574455</v>
      </c>
      <c r="P5752">
        <f t="shared" si="809"/>
        <v>192000</v>
      </c>
      <c r="Q5752" s="2">
        <f t="shared" si="815"/>
        <v>196698.0739081747</v>
      </c>
      <c r="R5752">
        <f>Q5752/MainSheet!$C$8*(G5752-G5751)+R5751</f>
        <v>9698.6263480915313</v>
      </c>
      <c r="S5752">
        <f t="shared" si="816"/>
        <v>156529.59326804528</v>
      </c>
      <c r="T5752">
        <f t="shared" si="808"/>
        <v>57.499999999997129</v>
      </c>
      <c r="U5752" s="1">
        <f>Q5752/MainSheet!$C$22</f>
        <v>1</v>
      </c>
    </row>
    <row r="5753" spans="7:21">
      <c r="G5753">
        <f t="shared" si="811"/>
        <v>57.509999999997127</v>
      </c>
      <c r="H5753">
        <f t="shared" si="812"/>
        <v>198000</v>
      </c>
      <c r="I5753" s="2">
        <f>MIN(MainSheet!$C$10/MainSheet!$C$9,MainSheet!$K$9*60)</f>
        <v>660</v>
      </c>
      <c r="J5753" s="1">
        <f>IF(G5753&gt;MainSheet!$C$11,IF(J5752&gt;=0.999,1,(G5753-MainSheet!$C$11)*I5753/$B$2/60),0)</f>
        <v>1</v>
      </c>
      <c r="K5753" s="1">
        <f>IF(G5753&gt;MainSheet!$C$11+$B$6,IF(K5752&gt;=0.999,1,(G5753-MainSheet!$C$11-$B$6)*I5753/$C$2/60),0)</f>
        <v>1</v>
      </c>
      <c r="L5753" s="1">
        <f>IF(G5753&gt;MainSheet!$C$11+$B$6+$C$6,IF(L5752&gt;=0.999,1,(G5753-MainSheet!$C$11-$B$6-$C$6)*I5753/$D$2/60),0)</f>
        <v>1</v>
      </c>
      <c r="M5753">
        <f t="shared" si="813"/>
        <v>1</v>
      </c>
      <c r="N5753" s="2">
        <f t="shared" si="814"/>
        <v>3721.0526315789471</v>
      </c>
      <c r="O5753">
        <f t="shared" si="810"/>
        <v>977.02127659574455</v>
      </c>
      <c r="P5753">
        <f t="shared" si="809"/>
        <v>192000</v>
      </c>
      <c r="Q5753" s="2">
        <f t="shared" si="815"/>
        <v>196698.0739081747</v>
      </c>
      <c r="R5753">
        <f>Q5753/MainSheet!$C$8*(G5753-G5752)+R5752</f>
        <v>9700.6575945823661</v>
      </c>
      <c r="S5753">
        <f t="shared" si="816"/>
        <v>156562.3762803633</v>
      </c>
      <c r="T5753">
        <f t="shared" si="808"/>
        <v>57.509999999997127</v>
      </c>
      <c r="U5753" s="1">
        <f>Q5753/MainSheet!$C$22</f>
        <v>1</v>
      </c>
    </row>
    <row r="5754" spans="7:21">
      <c r="G5754">
        <f t="shared" si="811"/>
        <v>57.519999999997125</v>
      </c>
      <c r="H5754">
        <f t="shared" si="812"/>
        <v>198000</v>
      </c>
      <c r="I5754" s="2">
        <f>MIN(MainSheet!$C$10/MainSheet!$C$9,MainSheet!$K$9*60)</f>
        <v>660</v>
      </c>
      <c r="J5754" s="1">
        <f>IF(G5754&gt;MainSheet!$C$11,IF(J5753&gt;=0.999,1,(G5754-MainSheet!$C$11)*I5754/$B$2/60),0)</f>
        <v>1</v>
      </c>
      <c r="K5754" s="1">
        <f>IF(G5754&gt;MainSheet!$C$11+$B$6,IF(K5753&gt;=0.999,1,(G5754-MainSheet!$C$11-$B$6)*I5754/$C$2/60),0)</f>
        <v>1</v>
      </c>
      <c r="L5754" s="1">
        <f>IF(G5754&gt;MainSheet!$C$11+$B$6+$C$6,IF(L5753&gt;=0.999,1,(G5754-MainSheet!$C$11-$B$6-$C$6)*I5754/$D$2/60),0)</f>
        <v>1</v>
      </c>
      <c r="M5754">
        <f t="shared" si="813"/>
        <v>1</v>
      </c>
      <c r="N5754" s="2">
        <f t="shared" si="814"/>
        <v>3721.0526315789471</v>
      </c>
      <c r="O5754">
        <f t="shared" si="810"/>
        <v>977.02127659574455</v>
      </c>
      <c r="P5754">
        <f t="shared" si="809"/>
        <v>192000</v>
      </c>
      <c r="Q5754" s="2">
        <f t="shared" si="815"/>
        <v>196698.0739081747</v>
      </c>
      <c r="R5754">
        <f>Q5754/MainSheet!$C$8*(G5754-G5753)+R5753</f>
        <v>9702.6888410732008</v>
      </c>
      <c r="S5754">
        <f t="shared" si="816"/>
        <v>156595.15929268132</v>
      </c>
      <c r="T5754">
        <f t="shared" si="808"/>
        <v>57.519999999997125</v>
      </c>
      <c r="U5754" s="1">
        <f>Q5754/MainSheet!$C$22</f>
        <v>1</v>
      </c>
    </row>
    <row r="5755" spans="7:21">
      <c r="G5755">
        <f t="shared" si="811"/>
        <v>57.529999999997123</v>
      </c>
      <c r="H5755">
        <f t="shared" si="812"/>
        <v>198000</v>
      </c>
      <c r="I5755" s="2">
        <f>MIN(MainSheet!$C$10/MainSheet!$C$9,MainSheet!$K$9*60)</f>
        <v>660</v>
      </c>
      <c r="J5755" s="1">
        <f>IF(G5755&gt;MainSheet!$C$11,IF(J5754&gt;=0.999,1,(G5755-MainSheet!$C$11)*I5755/$B$2/60),0)</f>
        <v>1</v>
      </c>
      <c r="K5755" s="1">
        <f>IF(G5755&gt;MainSheet!$C$11+$B$6,IF(K5754&gt;=0.999,1,(G5755-MainSheet!$C$11-$B$6)*I5755/$C$2/60),0)</f>
        <v>1</v>
      </c>
      <c r="L5755" s="1">
        <f>IF(G5755&gt;MainSheet!$C$11+$B$6+$C$6,IF(L5754&gt;=0.999,1,(G5755-MainSheet!$C$11-$B$6-$C$6)*I5755/$D$2/60),0)</f>
        <v>1</v>
      </c>
      <c r="M5755">
        <f t="shared" si="813"/>
        <v>1</v>
      </c>
      <c r="N5755" s="2">
        <f t="shared" si="814"/>
        <v>3721.0526315789471</v>
      </c>
      <c r="O5755">
        <f t="shared" si="810"/>
        <v>977.02127659574455</v>
      </c>
      <c r="P5755">
        <f t="shared" si="809"/>
        <v>192000</v>
      </c>
      <c r="Q5755" s="2">
        <f t="shared" si="815"/>
        <v>196698.0739081747</v>
      </c>
      <c r="R5755">
        <f>Q5755/MainSheet!$C$8*(G5755-G5754)+R5754</f>
        <v>9704.7200875640356</v>
      </c>
      <c r="S5755">
        <f t="shared" si="816"/>
        <v>156627.94230499933</v>
      </c>
      <c r="T5755">
        <f t="shared" si="808"/>
        <v>57.529999999997123</v>
      </c>
      <c r="U5755" s="1">
        <f>Q5755/MainSheet!$C$22</f>
        <v>1</v>
      </c>
    </row>
    <row r="5756" spans="7:21">
      <c r="G5756">
        <f t="shared" si="811"/>
        <v>57.539999999997121</v>
      </c>
      <c r="H5756">
        <f t="shared" si="812"/>
        <v>198000</v>
      </c>
      <c r="I5756" s="2">
        <f>MIN(MainSheet!$C$10/MainSheet!$C$9,MainSheet!$K$9*60)</f>
        <v>660</v>
      </c>
      <c r="J5756" s="1">
        <f>IF(G5756&gt;MainSheet!$C$11,IF(J5755&gt;=0.999,1,(G5756-MainSheet!$C$11)*I5756/$B$2/60),0)</f>
        <v>1</v>
      </c>
      <c r="K5756" s="1">
        <f>IF(G5756&gt;MainSheet!$C$11+$B$6,IF(K5755&gt;=0.999,1,(G5756-MainSheet!$C$11-$B$6)*I5756/$C$2/60),0)</f>
        <v>1</v>
      </c>
      <c r="L5756" s="1">
        <f>IF(G5756&gt;MainSheet!$C$11+$B$6+$C$6,IF(L5755&gt;=0.999,1,(G5756-MainSheet!$C$11-$B$6-$C$6)*I5756/$D$2/60),0)</f>
        <v>1</v>
      </c>
      <c r="M5756">
        <f t="shared" si="813"/>
        <v>1</v>
      </c>
      <c r="N5756" s="2">
        <f t="shared" si="814"/>
        <v>3721.0526315789471</v>
      </c>
      <c r="O5756">
        <f t="shared" si="810"/>
        <v>977.02127659574455</v>
      </c>
      <c r="P5756">
        <f t="shared" si="809"/>
        <v>192000</v>
      </c>
      <c r="Q5756" s="2">
        <f t="shared" si="815"/>
        <v>196698.0739081747</v>
      </c>
      <c r="R5756">
        <f>Q5756/MainSheet!$C$8*(G5756-G5755)+R5755</f>
        <v>9706.7513340548703</v>
      </c>
      <c r="S5756">
        <f t="shared" si="816"/>
        <v>156660.72531731735</v>
      </c>
      <c r="T5756">
        <f t="shared" si="808"/>
        <v>57.539999999997121</v>
      </c>
      <c r="U5756" s="1">
        <f>Q5756/MainSheet!$C$22</f>
        <v>1</v>
      </c>
    </row>
    <row r="5757" spans="7:21">
      <c r="G5757">
        <f t="shared" si="811"/>
        <v>57.549999999997119</v>
      </c>
      <c r="H5757">
        <f t="shared" si="812"/>
        <v>198000</v>
      </c>
      <c r="I5757" s="2">
        <f>MIN(MainSheet!$C$10/MainSheet!$C$9,MainSheet!$K$9*60)</f>
        <v>660</v>
      </c>
      <c r="J5757" s="1">
        <f>IF(G5757&gt;MainSheet!$C$11,IF(J5756&gt;=0.999,1,(G5757-MainSheet!$C$11)*I5757/$B$2/60),0)</f>
        <v>1</v>
      </c>
      <c r="K5757" s="1">
        <f>IF(G5757&gt;MainSheet!$C$11+$B$6,IF(K5756&gt;=0.999,1,(G5757-MainSheet!$C$11-$B$6)*I5757/$C$2/60),0)</f>
        <v>1</v>
      </c>
      <c r="L5757" s="1">
        <f>IF(G5757&gt;MainSheet!$C$11+$B$6+$C$6,IF(L5756&gt;=0.999,1,(G5757-MainSheet!$C$11-$B$6-$C$6)*I5757/$D$2/60),0)</f>
        <v>1</v>
      </c>
      <c r="M5757">
        <f t="shared" si="813"/>
        <v>1</v>
      </c>
      <c r="N5757" s="2">
        <f t="shared" si="814"/>
        <v>3721.0526315789471</v>
      </c>
      <c r="O5757">
        <f t="shared" si="810"/>
        <v>977.02127659574455</v>
      </c>
      <c r="P5757">
        <f t="shared" si="809"/>
        <v>192000</v>
      </c>
      <c r="Q5757" s="2">
        <f t="shared" si="815"/>
        <v>196698.0739081747</v>
      </c>
      <c r="R5757">
        <f>Q5757/MainSheet!$C$8*(G5757-G5756)+R5756</f>
        <v>9708.7825805457051</v>
      </c>
      <c r="S5757">
        <f t="shared" si="816"/>
        <v>156693.50832963537</v>
      </c>
      <c r="T5757">
        <f t="shared" si="808"/>
        <v>57.549999999997119</v>
      </c>
      <c r="U5757" s="1">
        <f>Q5757/MainSheet!$C$22</f>
        <v>1</v>
      </c>
    </row>
    <row r="5758" spans="7:21">
      <c r="G5758">
        <f t="shared" si="811"/>
        <v>57.559999999997117</v>
      </c>
      <c r="H5758">
        <f t="shared" si="812"/>
        <v>198000</v>
      </c>
      <c r="I5758" s="2">
        <f>MIN(MainSheet!$C$10/MainSheet!$C$9,MainSheet!$K$9*60)</f>
        <v>660</v>
      </c>
      <c r="J5758" s="1">
        <f>IF(G5758&gt;MainSheet!$C$11,IF(J5757&gt;=0.999,1,(G5758-MainSheet!$C$11)*I5758/$B$2/60),0)</f>
        <v>1</v>
      </c>
      <c r="K5758" s="1">
        <f>IF(G5758&gt;MainSheet!$C$11+$B$6,IF(K5757&gt;=0.999,1,(G5758-MainSheet!$C$11-$B$6)*I5758/$C$2/60),0)</f>
        <v>1</v>
      </c>
      <c r="L5758" s="1">
        <f>IF(G5758&gt;MainSheet!$C$11+$B$6+$C$6,IF(L5757&gt;=0.999,1,(G5758-MainSheet!$C$11-$B$6-$C$6)*I5758/$D$2/60),0)</f>
        <v>1</v>
      </c>
      <c r="M5758">
        <f t="shared" si="813"/>
        <v>1</v>
      </c>
      <c r="N5758" s="2">
        <f t="shared" si="814"/>
        <v>3721.0526315789471</v>
      </c>
      <c r="O5758">
        <f t="shared" si="810"/>
        <v>977.02127659574455</v>
      </c>
      <c r="P5758">
        <f t="shared" si="809"/>
        <v>192000</v>
      </c>
      <c r="Q5758" s="2">
        <f t="shared" si="815"/>
        <v>196698.0739081747</v>
      </c>
      <c r="R5758">
        <f>Q5758/MainSheet!$C$8*(G5758-G5757)+R5757</f>
        <v>9710.8138270365398</v>
      </c>
      <c r="S5758">
        <f t="shared" si="816"/>
        <v>156726.29134195339</v>
      </c>
      <c r="T5758">
        <f t="shared" si="808"/>
        <v>57.559999999997117</v>
      </c>
      <c r="U5758" s="1">
        <f>Q5758/MainSheet!$C$22</f>
        <v>1</v>
      </c>
    </row>
    <row r="5759" spans="7:21">
      <c r="G5759">
        <f t="shared" si="811"/>
        <v>57.569999999997115</v>
      </c>
      <c r="H5759">
        <f t="shared" si="812"/>
        <v>198000</v>
      </c>
      <c r="I5759" s="2">
        <f>MIN(MainSheet!$C$10/MainSheet!$C$9,MainSheet!$K$9*60)</f>
        <v>660</v>
      </c>
      <c r="J5759" s="1">
        <f>IF(G5759&gt;MainSheet!$C$11,IF(J5758&gt;=0.999,1,(G5759-MainSheet!$C$11)*I5759/$B$2/60),0)</f>
        <v>1</v>
      </c>
      <c r="K5759" s="1">
        <f>IF(G5759&gt;MainSheet!$C$11+$B$6,IF(K5758&gt;=0.999,1,(G5759-MainSheet!$C$11-$B$6)*I5759/$C$2/60),0)</f>
        <v>1</v>
      </c>
      <c r="L5759" s="1">
        <f>IF(G5759&gt;MainSheet!$C$11+$B$6+$C$6,IF(L5758&gt;=0.999,1,(G5759-MainSheet!$C$11-$B$6-$C$6)*I5759/$D$2/60),0)</f>
        <v>1</v>
      </c>
      <c r="M5759">
        <f t="shared" si="813"/>
        <v>1</v>
      </c>
      <c r="N5759" s="2">
        <f t="shared" si="814"/>
        <v>3721.0526315789471</v>
      </c>
      <c r="O5759">
        <f t="shared" si="810"/>
        <v>977.02127659574455</v>
      </c>
      <c r="P5759">
        <f t="shared" si="809"/>
        <v>192000</v>
      </c>
      <c r="Q5759" s="2">
        <f t="shared" si="815"/>
        <v>196698.0739081747</v>
      </c>
      <c r="R5759">
        <f>Q5759/MainSheet!$C$8*(G5759-G5758)+R5758</f>
        <v>9712.8450735273746</v>
      </c>
      <c r="S5759">
        <f t="shared" si="816"/>
        <v>156759.0743542714</v>
      </c>
      <c r="T5759">
        <f t="shared" si="808"/>
        <v>57.569999999997115</v>
      </c>
      <c r="U5759" s="1">
        <f>Q5759/MainSheet!$C$22</f>
        <v>1</v>
      </c>
    </row>
    <row r="5760" spans="7:21">
      <c r="G5760">
        <f t="shared" si="811"/>
        <v>57.579999999997113</v>
      </c>
      <c r="H5760">
        <f t="shared" si="812"/>
        <v>198000</v>
      </c>
      <c r="I5760" s="2">
        <f>MIN(MainSheet!$C$10/MainSheet!$C$9,MainSheet!$K$9*60)</f>
        <v>660</v>
      </c>
      <c r="J5760" s="1">
        <f>IF(G5760&gt;MainSheet!$C$11,IF(J5759&gt;=0.999,1,(G5760-MainSheet!$C$11)*I5760/$B$2/60),0)</f>
        <v>1</v>
      </c>
      <c r="K5760" s="1">
        <f>IF(G5760&gt;MainSheet!$C$11+$B$6,IF(K5759&gt;=0.999,1,(G5760-MainSheet!$C$11-$B$6)*I5760/$C$2/60),0)</f>
        <v>1</v>
      </c>
      <c r="L5760" s="1">
        <f>IF(G5760&gt;MainSheet!$C$11+$B$6+$C$6,IF(L5759&gt;=0.999,1,(G5760-MainSheet!$C$11-$B$6-$C$6)*I5760/$D$2/60),0)</f>
        <v>1</v>
      </c>
      <c r="M5760">
        <f t="shared" si="813"/>
        <v>1</v>
      </c>
      <c r="N5760" s="2">
        <f t="shared" si="814"/>
        <v>3721.0526315789471</v>
      </c>
      <c r="O5760">
        <f t="shared" si="810"/>
        <v>977.02127659574455</v>
      </c>
      <c r="P5760">
        <f t="shared" si="809"/>
        <v>192000</v>
      </c>
      <c r="Q5760" s="2">
        <f t="shared" si="815"/>
        <v>196698.0739081747</v>
      </c>
      <c r="R5760">
        <f>Q5760/MainSheet!$C$8*(G5760-G5759)+R5759</f>
        <v>9714.8763200182093</v>
      </c>
      <c r="S5760">
        <f t="shared" si="816"/>
        <v>156791.85736658942</v>
      </c>
      <c r="T5760">
        <f t="shared" si="808"/>
        <v>57.579999999997113</v>
      </c>
      <c r="U5760" s="1">
        <f>Q5760/MainSheet!$C$22</f>
        <v>1</v>
      </c>
    </row>
    <row r="5761" spans="7:21">
      <c r="G5761">
        <f t="shared" si="811"/>
        <v>57.589999999997112</v>
      </c>
      <c r="H5761">
        <f t="shared" si="812"/>
        <v>198000</v>
      </c>
      <c r="I5761" s="2">
        <f>MIN(MainSheet!$C$10/MainSheet!$C$9,MainSheet!$K$9*60)</f>
        <v>660</v>
      </c>
      <c r="J5761" s="1">
        <f>IF(G5761&gt;MainSheet!$C$11,IF(J5760&gt;=0.999,1,(G5761-MainSheet!$C$11)*I5761/$B$2/60),0)</f>
        <v>1</v>
      </c>
      <c r="K5761" s="1">
        <f>IF(G5761&gt;MainSheet!$C$11+$B$6,IF(K5760&gt;=0.999,1,(G5761-MainSheet!$C$11-$B$6)*I5761/$C$2/60),0)</f>
        <v>1</v>
      </c>
      <c r="L5761" s="1">
        <f>IF(G5761&gt;MainSheet!$C$11+$B$6+$C$6,IF(L5760&gt;=0.999,1,(G5761-MainSheet!$C$11-$B$6-$C$6)*I5761/$D$2/60),0)</f>
        <v>1</v>
      </c>
      <c r="M5761">
        <f t="shared" si="813"/>
        <v>1</v>
      </c>
      <c r="N5761" s="2">
        <f t="shared" si="814"/>
        <v>3721.0526315789471</v>
      </c>
      <c r="O5761">
        <f t="shared" si="810"/>
        <v>977.02127659574455</v>
      </c>
      <c r="P5761">
        <f t="shared" si="809"/>
        <v>192000</v>
      </c>
      <c r="Q5761" s="2">
        <f t="shared" si="815"/>
        <v>196698.0739081747</v>
      </c>
      <c r="R5761">
        <f>Q5761/MainSheet!$C$8*(G5761-G5760)+R5760</f>
        <v>9716.907566509044</v>
      </c>
      <c r="S5761">
        <f t="shared" si="816"/>
        <v>156824.64037890744</v>
      </c>
      <c r="T5761">
        <f t="shared" si="808"/>
        <v>57.589999999997112</v>
      </c>
      <c r="U5761" s="1">
        <f>Q5761/MainSheet!$C$22</f>
        <v>1</v>
      </c>
    </row>
    <row r="5762" spans="7:21">
      <c r="G5762">
        <f t="shared" si="811"/>
        <v>57.59999999999711</v>
      </c>
      <c r="H5762">
        <f t="shared" si="812"/>
        <v>198000</v>
      </c>
      <c r="I5762" s="2">
        <f>MIN(MainSheet!$C$10/MainSheet!$C$9,MainSheet!$K$9*60)</f>
        <v>660</v>
      </c>
      <c r="J5762" s="1">
        <f>IF(G5762&gt;MainSheet!$C$11,IF(J5761&gt;=0.999,1,(G5762-MainSheet!$C$11)*I5762/$B$2/60),0)</f>
        <v>1</v>
      </c>
      <c r="K5762" s="1">
        <f>IF(G5762&gt;MainSheet!$C$11+$B$6,IF(K5761&gt;=0.999,1,(G5762-MainSheet!$C$11-$B$6)*I5762/$C$2/60),0)</f>
        <v>1</v>
      </c>
      <c r="L5762" s="1">
        <f>IF(G5762&gt;MainSheet!$C$11+$B$6+$C$6,IF(L5761&gt;=0.999,1,(G5762-MainSheet!$C$11-$B$6-$C$6)*I5762/$D$2/60),0)</f>
        <v>1</v>
      </c>
      <c r="M5762">
        <f t="shared" si="813"/>
        <v>1</v>
      </c>
      <c r="N5762" s="2">
        <f t="shared" si="814"/>
        <v>3721.0526315789471</v>
      </c>
      <c r="O5762">
        <f t="shared" si="810"/>
        <v>977.02127659574455</v>
      </c>
      <c r="P5762">
        <f t="shared" si="809"/>
        <v>192000</v>
      </c>
      <c r="Q5762" s="2">
        <f t="shared" si="815"/>
        <v>196698.0739081747</v>
      </c>
      <c r="R5762">
        <f>Q5762/MainSheet!$C$8*(G5762-G5761)+R5761</f>
        <v>9718.9388129998788</v>
      </c>
      <c r="S5762">
        <f t="shared" si="816"/>
        <v>156857.42339122546</v>
      </c>
      <c r="T5762">
        <f t="shared" si="808"/>
        <v>57.59999999999711</v>
      </c>
      <c r="U5762" s="1">
        <f>Q5762/MainSheet!$C$22</f>
        <v>1</v>
      </c>
    </row>
    <row r="5763" spans="7:21">
      <c r="G5763">
        <f t="shared" si="811"/>
        <v>57.609999999997108</v>
      </c>
      <c r="H5763">
        <f t="shared" si="812"/>
        <v>198000</v>
      </c>
      <c r="I5763" s="2">
        <f>MIN(MainSheet!$C$10/MainSheet!$C$9,MainSheet!$K$9*60)</f>
        <v>660</v>
      </c>
      <c r="J5763" s="1">
        <f>IF(G5763&gt;MainSheet!$C$11,IF(J5762&gt;=0.999,1,(G5763-MainSheet!$C$11)*I5763/$B$2/60),0)</f>
        <v>1</v>
      </c>
      <c r="K5763" s="1">
        <f>IF(G5763&gt;MainSheet!$C$11+$B$6,IF(K5762&gt;=0.999,1,(G5763-MainSheet!$C$11-$B$6)*I5763/$C$2/60),0)</f>
        <v>1</v>
      </c>
      <c r="L5763" s="1">
        <f>IF(G5763&gt;MainSheet!$C$11+$B$6+$C$6,IF(L5762&gt;=0.999,1,(G5763-MainSheet!$C$11-$B$6-$C$6)*I5763/$D$2/60),0)</f>
        <v>1</v>
      </c>
      <c r="M5763">
        <f t="shared" si="813"/>
        <v>1</v>
      </c>
      <c r="N5763" s="2">
        <f t="shared" si="814"/>
        <v>3721.0526315789471</v>
      </c>
      <c r="O5763">
        <f t="shared" si="810"/>
        <v>977.02127659574455</v>
      </c>
      <c r="P5763">
        <f t="shared" si="809"/>
        <v>192000</v>
      </c>
      <c r="Q5763" s="2">
        <f t="shared" si="815"/>
        <v>196698.0739081747</v>
      </c>
      <c r="R5763">
        <f>Q5763/MainSheet!$C$8*(G5763-G5762)+R5762</f>
        <v>9720.9700594907135</v>
      </c>
      <c r="S5763">
        <f t="shared" si="816"/>
        <v>156890.20640354347</v>
      </c>
      <c r="T5763">
        <f t="shared" ref="T5763:T5826" si="817">G5763</f>
        <v>57.609999999997108</v>
      </c>
      <c r="U5763" s="1">
        <f>Q5763/MainSheet!$C$22</f>
        <v>1</v>
      </c>
    </row>
    <row r="5764" spans="7:21">
      <c r="G5764">
        <f t="shared" si="811"/>
        <v>57.619999999997106</v>
      </c>
      <c r="H5764">
        <f t="shared" si="812"/>
        <v>198000</v>
      </c>
      <c r="I5764" s="2">
        <f>MIN(MainSheet!$C$10/MainSheet!$C$9,MainSheet!$K$9*60)</f>
        <v>660</v>
      </c>
      <c r="J5764" s="1">
        <f>IF(G5764&gt;MainSheet!$C$11,IF(J5763&gt;=0.999,1,(G5764-MainSheet!$C$11)*I5764/$B$2/60),0)</f>
        <v>1</v>
      </c>
      <c r="K5764" s="1">
        <f>IF(G5764&gt;MainSheet!$C$11+$B$6,IF(K5763&gt;=0.999,1,(G5764-MainSheet!$C$11-$B$6)*I5764/$C$2/60),0)</f>
        <v>1</v>
      </c>
      <c r="L5764" s="1">
        <f>IF(G5764&gt;MainSheet!$C$11+$B$6+$C$6,IF(L5763&gt;=0.999,1,(G5764-MainSheet!$C$11-$B$6-$C$6)*I5764/$D$2/60),0)</f>
        <v>1</v>
      </c>
      <c r="M5764">
        <f t="shared" si="813"/>
        <v>1</v>
      </c>
      <c r="N5764" s="2">
        <f t="shared" si="814"/>
        <v>3721.0526315789471</v>
      </c>
      <c r="O5764">
        <f t="shared" si="810"/>
        <v>977.02127659574455</v>
      </c>
      <c r="P5764">
        <f t="shared" ref="P5764:P5827" si="818">IF(IF(N5764+O5764&gt;H5764,H5764-O5764-N5764,IF(L5764&gt;0,((1-L5764)*D$3+D$4*(L5764)),0))+O5764+N5764&gt;H5764,H5764-N5764-O5764,IF(N5764+O5764&gt;H5764,H5764-O5764-N5764,IF(L5764&gt;0,((1-L5764)*D$3+D$4*(L5764)),0)))</f>
        <v>192000</v>
      </c>
      <c r="Q5764" s="2">
        <f t="shared" si="815"/>
        <v>196698.0739081747</v>
      </c>
      <c r="R5764">
        <f>Q5764/MainSheet!$C$8*(G5764-G5763)+R5763</f>
        <v>9723.0013059815483</v>
      </c>
      <c r="S5764">
        <f t="shared" si="816"/>
        <v>156922.98941586149</v>
      </c>
      <c r="T5764">
        <f t="shared" si="817"/>
        <v>57.619999999997106</v>
      </c>
      <c r="U5764" s="1">
        <f>Q5764/MainSheet!$C$22</f>
        <v>1</v>
      </c>
    </row>
    <row r="5765" spans="7:21">
      <c r="G5765">
        <f t="shared" si="811"/>
        <v>57.629999999997104</v>
      </c>
      <c r="H5765">
        <f t="shared" si="812"/>
        <v>198000</v>
      </c>
      <c r="I5765" s="2">
        <f>MIN(MainSheet!$C$10/MainSheet!$C$9,MainSheet!$K$9*60)</f>
        <v>660</v>
      </c>
      <c r="J5765" s="1">
        <f>IF(G5765&gt;MainSheet!$C$11,IF(J5764&gt;=0.999,1,(G5765-MainSheet!$C$11)*I5765/$B$2/60),0)</f>
        <v>1</v>
      </c>
      <c r="K5765" s="1">
        <f>IF(G5765&gt;MainSheet!$C$11+$B$6,IF(K5764&gt;=0.999,1,(G5765-MainSheet!$C$11-$B$6)*I5765/$C$2/60),0)</f>
        <v>1</v>
      </c>
      <c r="L5765" s="1">
        <f>IF(G5765&gt;MainSheet!$C$11+$B$6+$C$6,IF(L5764&gt;=0.999,1,(G5765-MainSheet!$C$11-$B$6-$C$6)*I5765/$D$2/60),0)</f>
        <v>1</v>
      </c>
      <c r="M5765">
        <f t="shared" si="813"/>
        <v>1</v>
      </c>
      <c r="N5765" s="2">
        <f t="shared" si="814"/>
        <v>3721.0526315789471</v>
      </c>
      <c r="O5765">
        <f t="shared" ref="O5765:O5828" si="819">IF(K5765&gt;=0.01,((1-K5765)*C$3+C$4*(K5765)),0)</f>
        <v>977.02127659574455</v>
      </c>
      <c r="P5765">
        <f t="shared" si="818"/>
        <v>192000</v>
      </c>
      <c r="Q5765" s="2">
        <f t="shared" si="815"/>
        <v>196698.0739081747</v>
      </c>
      <c r="R5765">
        <f>Q5765/MainSheet!$C$8*(G5765-G5764)+R5764</f>
        <v>9725.032552472383</v>
      </c>
      <c r="S5765">
        <f t="shared" si="816"/>
        <v>156955.77242817951</v>
      </c>
      <c r="T5765">
        <f t="shared" si="817"/>
        <v>57.629999999997104</v>
      </c>
      <c r="U5765" s="1">
        <f>Q5765/MainSheet!$C$22</f>
        <v>1</v>
      </c>
    </row>
    <row r="5766" spans="7:21">
      <c r="G5766">
        <f t="shared" si="811"/>
        <v>57.639999999997102</v>
      </c>
      <c r="H5766">
        <f t="shared" si="812"/>
        <v>198000</v>
      </c>
      <c r="I5766" s="2">
        <f>MIN(MainSheet!$C$10/MainSheet!$C$9,MainSheet!$K$9*60)</f>
        <v>660</v>
      </c>
      <c r="J5766" s="1">
        <f>IF(G5766&gt;MainSheet!$C$11,IF(J5765&gt;=0.999,1,(G5766-MainSheet!$C$11)*I5766/$B$2/60),0)</f>
        <v>1</v>
      </c>
      <c r="K5766" s="1">
        <f>IF(G5766&gt;MainSheet!$C$11+$B$6,IF(K5765&gt;=0.999,1,(G5766-MainSheet!$C$11-$B$6)*I5766/$C$2/60),0)</f>
        <v>1</v>
      </c>
      <c r="L5766" s="1">
        <f>IF(G5766&gt;MainSheet!$C$11+$B$6+$C$6,IF(L5765&gt;=0.999,1,(G5766-MainSheet!$C$11-$B$6-$C$6)*I5766/$D$2/60),0)</f>
        <v>1</v>
      </c>
      <c r="M5766">
        <f t="shared" si="813"/>
        <v>1</v>
      </c>
      <c r="N5766" s="2">
        <f t="shared" si="814"/>
        <v>3721.0526315789471</v>
      </c>
      <c r="O5766">
        <f t="shared" si="819"/>
        <v>977.02127659574455</v>
      </c>
      <c r="P5766">
        <f t="shared" si="818"/>
        <v>192000</v>
      </c>
      <c r="Q5766" s="2">
        <f t="shared" si="815"/>
        <v>196698.0739081747</v>
      </c>
      <c r="R5766">
        <f>Q5766/MainSheet!$C$8*(G5766-G5765)+R5765</f>
        <v>9727.0637989632178</v>
      </c>
      <c r="S5766">
        <f t="shared" si="816"/>
        <v>156988.55544049753</v>
      </c>
      <c r="T5766">
        <f t="shared" si="817"/>
        <v>57.639999999997102</v>
      </c>
      <c r="U5766" s="1">
        <f>Q5766/MainSheet!$C$22</f>
        <v>1</v>
      </c>
    </row>
    <row r="5767" spans="7:21">
      <c r="G5767">
        <f t="shared" si="811"/>
        <v>57.6499999999971</v>
      </c>
      <c r="H5767">
        <f t="shared" si="812"/>
        <v>198000</v>
      </c>
      <c r="I5767" s="2">
        <f>MIN(MainSheet!$C$10/MainSheet!$C$9,MainSheet!$K$9*60)</f>
        <v>660</v>
      </c>
      <c r="J5767" s="1">
        <f>IF(G5767&gt;MainSheet!$C$11,IF(J5766&gt;=0.999,1,(G5767-MainSheet!$C$11)*I5767/$B$2/60),0)</f>
        <v>1</v>
      </c>
      <c r="K5767" s="1">
        <f>IF(G5767&gt;MainSheet!$C$11+$B$6,IF(K5766&gt;=0.999,1,(G5767-MainSheet!$C$11-$B$6)*I5767/$C$2/60),0)</f>
        <v>1</v>
      </c>
      <c r="L5767" s="1">
        <f>IF(G5767&gt;MainSheet!$C$11+$B$6+$C$6,IF(L5766&gt;=0.999,1,(G5767-MainSheet!$C$11-$B$6-$C$6)*I5767/$D$2/60),0)</f>
        <v>1</v>
      </c>
      <c r="M5767">
        <f t="shared" si="813"/>
        <v>1</v>
      </c>
      <c r="N5767" s="2">
        <f t="shared" si="814"/>
        <v>3721.0526315789471</v>
      </c>
      <c r="O5767">
        <f t="shared" si="819"/>
        <v>977.02127659574455</v>
      </c>
      <c r="P5767">
        <f t="shared" si="818"/>
        <v>192000</v>
      </c>
      <c r="Q5767" s="2">
        <f t="shared" si="815"/>
        <v>196698.0739081747</v>
      </c>
      <c r="R5767">
        <f>Q5767/MainSheet!$C$8*(G5767-G5766)+R5766</f>
        <v>9729.0950454540525</v>
      </c>
      <c r="S5767">
        <f t="shared" si="816"/>
        <v>157021.33845281554</v>
      </c>
      <c r="T5767">
        <f t="shared" si="817"/>
        <v>57.6499999999971</v>
      </c>
      <c r="U5767" s="1">
        <f>Q5767/MainSheet!$C$22</f>
        <v>1</v>
      </c>
    </row>
    <row r="5768" spans="7:21">
      <c r="G5768">
        <f t="shared" si="811"/>
        <v>57.659999999997098</v>
      </c>
      <c r="H5768">
        <f t="shared" si="812"/>
        <v>198000</v>
      </c>
      <c r="I5768" s="2">
        <f>MIN(MainSheet!$C$10/MainSheet!$C$9,MainSheet!$K$9*60)</f>
        <v>660</v>
      </c>
      <c r="J5768" s="1">
        <f>IF(G5768&gt;MainSheet!$C$11,IF(J5767&gt;=0.999,1,(G5768-MainSheet!$C$11)*I5768/$B$2/60),0)</f>
        <v>1</v>
      </c>
      <c r="K5768" s="1">
        <f>IF(G5768&gt;MainSheet!$C$11+$B$6,IF(K5767&gt;=0.999,1,(G5768-MainSheet!$C$11-$B$6)*I5768/$C$2/60),0)</f>
        <v>1</v>
      </c>
      <c r="L5768" s="1">
        <f>IF(G5768&gt;MainSheet!$C$11+$B$6+$C$6,IF(L5767&gt;=0.999,1,(G5768-MainSheet!$C$11-$B$6-$C$6)*I5768/$D$2/60),0)</f>
        <v>1</v>
      </c>
      <c r="M5768">
        <f t="shared" si="813"/>
        <v>1</v>
      </c>
      <c r="N5768" s="2">
        <f t="shared" si="814"/>
        <v>3721.0526315789471</v>
      </c>
      <c r="O5768">
        <f t="shared" si="819"/>
        <v>977.02127659574455</v>
      </c>
      <c r="P5768">
        <f t="shared" si="818"/>
        <v>192000</v>
      </c>
      <c r="Q5768" s="2">
        <f t="shared" si="815"/>
        <v>196698.0739081747</v>
      </c>
      <c r="R5768">
        <f>Q5768/MainSheet!$C$8*(G5768-G5767)+R5767</f>
        <v>9731.1262919448873</v>
      </c>
      <c r="S5768">
        <f t="shared" si="816"/>
        <v>157054.12146513356</v>
      </c>
      <c r="T5768">
        <f t="shared" si="817"/>
        <v>57.659999999997098</v>
      </c>
      <c r="U5768" s="1">
        <f>Q5768/MainSheet!$C$22</f>
        <v>1</v>
      </c>
    </row>
    <row r="5769" spans="7:21">
      <c r="G5769">
        <f t="shared" ref="G5769:G5832" si="820">G5768+$F$2</f>
        <v>57.669999999997096</v>
      </c>
      <c r="H5769">
        <f t="shared" ref="H5769:H5832" si="821">H5768</f>
        <v>198000</v>
      </c>
      <c r="I5769" s="2">
        <f>MIN(MainSheet!$C$10/MainSheet!$C$9,MainSheet!$K$9*60)</f>
        <v>660</v>
      </c>
      <c r="J5769" s="1">
        <f>IF(G5769&gt;MainSheet!$C$11,IF(J5768&gt;=0.999,1,(G5769-MainSheet!$C$11)*I5769/$B$2/60),0)</f>
        <v>1</v>
      </c>
      <c r="K5769" s="1">
        <f>IF(G5769&gt;MainSheet!$C$11+$B$6,IF(K5768&gt;=0.999,1,(G5769-MainSheet!$C$11-$B$6)*I5769/$C$2/60),0)</f>
        <v>1</v>
      </c>
      <c r="L5769" s="1">
        <f>IF(G5769&gt;MainSheet!$C$11+$B$6+$C$6,IF(L5768&gt;=0.999,1,(G5769-MainSheet!$C$11-$B$6-$C$6)*I5769/$D$2/60),0)</f>
        <v>1</v>
      </c>
      <c r="M5769">
        <f t="shared" ref="M5769:M5832" si="822">(J5769*$B$2+K5769*$C$2+L5769*$D$2)/SUM($B$2:$D$2)</f>
        <v>1</v>
      </c>
      <c r="N5769" s="2">
        <f t="shared" ref="N5769:N5832" si="823">IF(J5769&gt;=0.01,((1-J5769)*B$3+B$4*(J5769)),0)</f>
        <v>3721.0526315789471</v>
      </c>
      <c r="O5769">
        <f t="shared" si="819"/>
        <v>977.02127659574455</v>
      </c>
      <c r="P5769">
        <f t="shared" si="818"/>
        <v>192000</v>
      </c>
      <c r="Q5769" s="2">
        <f t="shared" ref="Q5769:Q5832" si="824">SUM(N5769:P5769)</f>
        <v>196698.0739081747</v>
      </c>
      <c r="R5769">
        <f>Q5769/MainSheet!$C$8*(G5769-G5768)+R5768</f>
        <v>9733.157538435722</v>
      </c>
      <c r="S5769">
        <f t="shared" ref="S5769:S5832" si="825">Q5769*$F$2/60+S5768</f>
        <v>157086.90447745158</v>
      </c>
      <c r="T5769">
        <f t="shared" si="817"/>
        <v>57.669999999997096</v>
      </c>
      <c r="U5769" s="1">
        <f>Q5769/MainSheet!$C$22</f>
        <v>1</v>
      </c>
    </row>
    <row r="5770" spans="7:21">
      <c r="G5770">
        <f t="shared" si="820"/>
        <v>57.679999999997094</v>
      </c>
      <c r="H5770">
        <f t="shared" si="821"/>
        <v>198000</v>
      </c>
      <c r="I5770" s="2">
        <f>MIN(MainSheet!$C$10/MainSheet!$C$9,MainSheet!$K$9*60)</f>
        <v>660</v>
      </c>
      <c r="J5770" s="1">
        <f>IF(G5770&gt;MainSheet!$C$11,IF(J5769&gt;=0.999,1,(G5770-MainSheet!$C$11)*I5770/$B$2/60),0)</f>
        <v>1</v>
      </c>
      <c r="K5770" s="1">
        <f>IF(G5770&gt;MainSheet!$C$11+$B$6,IF(K5769&gt;=0.999,1,(G5770-MainSheet!$C$11-$B$6)*I5770/$C$2/60),0)</f>
        <v>1</v>
      </c>
      <c r="L5770" s="1">
        <f>IF(G5770&gt;MainSheet!$C$11+$B$6+$C$6,IF(L5769&gt;=0.999,1,(G5770-MainSheet!$C$11-$B$6-$C$6)*I5770/$D$2/60),0)</f>
        <v>1</v>
      </c>
      <c r="M5770">
        <f t="shared" si="822"/>
        <v>1</v>
      </c>
      <c r="N5770" s="2">
        <f t="shared" si="823"/>
        <v>3721.0526315789471</v>
      </c>
      <c r="O5770">
        <f t="shared" si="819"/>
        <v>977.02127659574455</v>
      </c>
      <c r="P5770">
        <f t="shared" si="818"/>
        <v>192000</v>
      </c>
      <c r="Q5770" s="2">
        <f t="shared" si="824"/>
        <v>196698.0739081747</v>
      </c>
      <c r="R5770">
        <f>Q5770/MainSheet!$C$8*(G5770-G5769)+R5769</f>
        <v>9735.1887849265568</v>
      </c>
      <c r="S5770">
        <f t="shared" si="825"/>
        <v>157119.6874897696</v>
      </c>
      <c r="T5770">
        <f t="shared" si="817"/>
        <v>57.679999999997094</v>
      </c>
      <c r="U5770" s="1">
        <f>Q5770/MainSheet!$C$22</f>
        <v>1</v>
      </c>
    </row>
    <row r="5771" spans="7:21">
      <c r="G5771">
        <f t="shared" si="820"/>
        <v>57.689999999997092</v>
      </c>
      <c r="H5771">
        <f t="shared" si="821"/>
        <v>198000</v>
      </c>
      <c r="I5771" s="2">
        <f>MIN(MainSheet!$C$10/MainSheet!$C$9,MainSheet!$K$9*60)</f>
        <v>660</v>
      </c>
      <c r="J5771" s="1">
        <f>IF(G5771&gt;MainSheet!$C$11,IF(J5770&gt;=0.999,1,(G5771-MainSheet!$C$11)*I5771/$B$2/60),0)</f>
        <v>1</v>
      </c>
      <c r="K5771" s="1">
        <f>IF(G5771&gt;MainSheet!$C$11+$B$6,IF(K5770&gt;=0.999,1,(G5771-MainSheet!$C$11-$B$6)*I5771/$C$2/60),0)</f>
        <v>1</v>
      </c>
      <c r="L5771" s="1">
        <f>IF(G5771&gt;MainSheet!$C$11+$B$6+$C$6,IF(L5770&gt;=0.999,1,(G5771-MainSheet!$C$11-$B$6-$C$6)*I5771/$D$2/60),0)</f>
        <v>1</v>
      </c>
      <c r="M5771">
        <f t="shared" si="822"/>
        <v>1</v>
      </c>
      <c r="N5771" s="2">
        <f t="shared" si="823"/>
        <v>3721.0526315789471</v>
      </c>
      <c r="O5771">
        <f t="shared" si="819"/>
        <v>977.02127659574455</v>
      </c>
      <c r="P5771">
        <f t="shared" si="818"/>
        <v>192000</v>
      </c>
      <c r="Q5771" s="2">
        <f t="shared" si="824"/>
        <v>196698.0739081747</v>
      </c>
      <c r="R5771">
        <f>Q5771/MainSheet!$C$8*(G5771-G5770)+R5770</f>
        <v>9737.2200314173915</v>
      </c>
      <c r="S5771">
        <f t="shared" si="825"/>
        <v>157152.47050208761</v>
      </c>
      <c r="T5771">
        <f t="shared" si="817"/>
        <v>57.689999999997092</v>
      </c>
      <c r="U5771" s="1">
        <f>Q5771/MainSheet!$C$22</f>
        <v>1</v>
      </c>
    </row>
    <row r="5772" spans="7:21">
      <c r="G5772">
        <f t="shared" si="820"/>
        <v>57.69999999999709</v>
      </c>
      <c r="H5772">
        <f t="shared" si="821"/>
        <v>198000</v>
      </c>
      <c r="I5772" s="2">
        <f>MIN(MainSheet!$C$10/MainSheet!$C$9,MainSheet!$K$9*60)</f>
        <v>660</v>
      </c>
      <c r="J5772" s="1">
        <f>IF(G5772&gt;MainSheet!$C$11,IF(J5771&gt;=0.999,1,(G5772-MainSheet!$C$11)*I5772/$B$2/60),0)</f>
        <v>1</v>
      </c>
      <c r="K5772" s="1">
        <f>IF(G5772&gt;MainSheet!$C$11+$B$6,IF(K5771&gt;=0.999,1,(G5772-MainSheet!$C$11-$B$6)*I5772/$C$2/60),0)</f>
        <v>1</v>
      </c>
      <c r="L5772" s="1">
        <f>IF(G5772&gt;MainSheet!$C$11+$B$6+$C$6,IF(L5771&gt;=0.999,1,(G5772-MainSheet!$C$11-$B$6-$C$6)*I5772/$D$2/60),0)</f>
        <v>1</v>
      </c>
      <c r="M5772">
        <f t="shared" si="822"/>
        <v>1</v>
      </c>
      <c r="N5772" s="2">
        <f t="shared" si="823"/>
        <v>3721.0526315789471</v>
      </c>
      <c r="O5772">
        <f t="shared" si="819"/>
        <v>977.02127659574455</v>
      </c>
      <c r="P5772">
        <f t="shared" si="818"/>
        <v>192000</v>
      </c>
      <c r="Q5772" s="2">
        <f t="shared" si="824"/>
        <v>196698.0739081747</v>
      </c>
      <c r="R5772">
        <f>Q5772/MainSheet!$C$8*(G5772-G5771)+R5771</f>
        <v>9739.2512779082263</v>
      </c>
      <c r="S5772">
        <f t="shared" si="825"/>
        <v>157185.25351440563</v>
      </c>
      <c r="T5772">
        <f t="shared" si="817"/>
        <v>57.69999999999709</v>
      </c>
      <c r="U5772" s="1">
        <f>Q5772/MainSheet!$C$22</f>
        <v>1</v>
      </c>
    </row>
    <row r="5773" spans="7:21">
      <c r="G5773">
        <f t="shared" si="820"/>
        <v>57.709999999997088</v>
      </c>
      <c r="H5773">
        <f t="shared" si="821"/>
        <v>198000</v>
      </c>
      <c r="I5773" s="2">
        <f>MIN(MainSheet!$C$10/MainSheet!$C$9,MainSheet!$K$9*60)</f>
        <v>660</v>
      </c>
      <c r="J5773" s="1">
        <f>IF(G5773&gt;MainSheet!$C$11,IF(J5772&gt;=0.999,1,(G5773-MainSheet!$C$11)*I5773/$B$2/60),0)</f>
        <v>1</v>
      </c>
      <c r="K5773" s="1">
        <f>IF(G5773&gt;MainSheet!$C$11+$B$6,IF(K5772&gt;=0.999,1,(G5773-MainSheet!$C$11-$B$6)*I5773/$C$2/60),0)</f>
        <v>1</v>
      </c>
      <c r="L5773" s="1">
        <f>IF(G5773&gt;MainSheet!$C$11+$B$6+$C$6,IF(L5772&gt;=0.999,1,(G5773-MainSheet!$C$11-$B$6-$C$6)*I5773/$D$2/60),0)</f>
        <v>1</v>
      </c>
      <c r="M5773">
        <f t="shared" si="822"/>
        <v>1</v>
      </c>
      <c r="N5773" s="2">
        <f t="shared" si="823"/>
        <v>3721.0526315789471</v>
      </c>
      <c r="O5773">
        <f t="shared" si="819"/>
        <v>977.02127659574455</v>
      </c>
      <c r="P5773">
        <f t="shared" si="818"/>
        <v>192000</v>
      </c>
      <c r="Q5773" s="2">
        <f t="shared" si="824"/>
        <v>196698.0739081747</v>
      </c>
      <c r="R5773">
        <f>Q5773/MainSheet!$C$8*(G5773-G5772)+R5772</f>
        <v>9741.282524399061</v>
      </c>
      <c r="S5773">
        <f t="shared" si="825"/>
        <v>157218.03652672365</v>
      </c>
      <c r="T5773">
        <f t="shared" si="817"/>
        <v>57.709999999997088</v>
      </c>
      <c r="U5773" s="1">
        <f>Q5773/MainSheet!$C$22</f>
        <v>1</v>
      </c>
    </row>
    <row r="5774" spans="7:21">
      <c r="G5774">
        <f t="shared" si="820"/>
        <v>57.719999999997086</v>
      </c>
      <c r="H5774">
        <f t="shared" si="821"/>
        <v>198000</v>
      </c>
      <c r="I5774" s="2">
        <f>MIN(MainSheet!$C$10/MainSheet!$C$9,MainSheet!$K$9*60)</f>
        <v>660</v>
      </c>
      <c r="J5774" s="1">
        <f>IF(G5774&gt;MainSheet!$C$11,IF(J5773&gt;=0.999,1,(G5774-MainSheet!$C$11)*I5774/$B$2/60),0)</f>
        <v>1</v>
      </c>
      <c r="K5774" s="1">
        <f>IF(G5774&gt;MainSheet!$C$11+$B$6,IF(K5773&gt;=0.999,1,(G5774-MainSheet!$C$11-$B$6)*I5774/$C$2/60),0)</f>
        <v>1</v>
      </c>
      <c r="L5774" s="1">
        <f>IF(G5774&gt;MainSheet!$C$11+$B$6+$C$6,IF(L5773&gt;=0.999,1,(G5774-MainSheet!$C$11-$B$6-$C$6)*I5774/$D$2/60),0)</f>
        <v>1</v>
      </c>
      <c r="M5774">
        <f t="shared" si="822"/>
        <v>1</v>
      </c>
      <c r="N5774" s="2">
        <f t="shared" si="823"/>
        <v>3721.0526315789471</v>
      </c>
      <c r="O5774">
        <f t="shared" si="819"/>
        <v>977.02127659574455</v>
      </c>
      <c r="P5774">
        <f t="shared" si="818"/>
        <v>192000</v>
      </c>
      <c r="Q5774" s="2">
        <f t="shared" si="824"/>
        <v>196698.0739081747</v>
      </c>
      <c r="R5774">
        <f>Q5774/MainSheet!$C$8*(G5774-G5773)+R5773</f>
        <v>9743.3137708898957</v>
      </c>
      <c r="S5774">
        <f t="shared" si="825"/>
        <v>157250.81953904167</v>
      </c>
      <c r="T5774">
        <f t="shared" si="817"/>
        <v>57.719999999997086</v>
      </c>
      <c r="U5774" s="1">
        <f>Q5774/MainSheet!$C$22</f>
        <v>1</v>
      </c>
    </row>
    <row r="5775" spans="7:21">
      <c r="G5775">
        <f t="shared" si="820"/>
        <v>57.729999999997084</v>
      </c>
      <c r="H5775">
        <f t="shared" si="821"/>
        <v>198000</v>
      </c>
      <c r="I5775" s="2">
        <f>MIN(MainSheet!$C$10/MainSheet!$C$9,MainSheet!$K$9*60)</f>
        <v>660</v>
      </c>
      <c r="J5775" s="1">
        <f>IF(G5775&gt;MainSheet!$C$11,IF(J5774&gt;=0.999,1,(G5775-MainSheet!$C$11)*I5775/$B$2/60),0)</f>
        <v>1</v>
      </c>
      <c r="K5775" s="1">
        <f>IF(G5775&gt;MainSheet!$C$11+$B$6,IF(K5774&gt;=0.999,1,(G5775-MainSheet!$C$11-$B$6)*I5775/$C$2/60),0)</f>
        <v>1</v>
      </c>
      <c r="L5775" s="1">
        <f>IF(G5775&gt;MainSheet!$C$11+$B$6+$C$6,IF(L5774&gt;=0.999,1,(G5775-MainSheet!$C$11-$B$6-$C$6)*I5775/$D$2/60),0)</f>
        <v>1</v>
      </c>
      <c r="M5775">
        <f t="shared" si="822"/>
        <v>1</v>
      </c>
      <c r="N5775" s="2">
        <f t="shared" si="823"/>
        <v>3721.0526315789471</v>
      </c>
      <c r="O5775">
        <f t="shared" si="819"/>
        <v>977.02127659574455</v>
      </c>
      <c r="P5775">
        <f t="shared" si="818"/>
        <v>192000</v>
      </c>
      <c r="Q5775" s="2">
        <f t="shared" si="824"/>
        <v>196698.0739081747</v>
      </c>
      <c r="R5775">
        <f>Q5775/MainSheet!$C$8*(G5775-G5774)+R5774</f>
        <v>9745.3450173807305</v>
      </c>
      <c r="S5775">
        <f t="shared" si="825"/>
        <v>157283.60255135968</v>
      </c>
      <c r="T5775">
        <f t="shared" si="817"/>
        <v>57.729999999997084</v>
      </c>
      <c r="U5775" s="1">
        <f>Q5775/MainSheet!$C$22</f>
        <v>1</v>
      </c>
    </row>
    <row r="5776" spans="7:21">
      <c r="G5776">
        <f t="shared" si="820"/>
        <v>57.739999999997082</v>
      </c>
      <c r="H5776">
        <f t="shared" si="821"/>
        <v>198000</v>
      </c>
      <c r="I5776" s="2">
        <f>MIN(MainSheet!$C$10/MainSheet!$C$9,MainSheet!$K$9*60)</f>
        <v>660</v>
      </c>
      <c r="J5776" s="1">
        <f>IF(G5776&gt;MainSheet!$C$11,IF(J5775&gt;=0.999,1,(G5776-MainSheet!$C$11)*I5776/$B$2/60),0)</f>
        <v>1</v>
      </c>
      <c r="K5776" s="1">
        <f>IF(G5776&gt;MainSheet!$C$11+$B$6,IF(K5775&gt;=0.999,1,(G5776-MainSheet!$C$11-$B$6)*I5776/$C$2/60),0)</f>
        <v>1</v>
      </c>
      <c r="L5776" s="1">
        <f>IF(G5776&gt;MainSheet!$C$11+$B$6+$C$6,IF(L5775&gt;=0.999,1,(G5776-MainSheet!$C$11-$B$6-$C$6)*I5776/$D$2/60),0)</f>
        <v>1</v>
      </c>
      <c r="M5776">
        <f t="shared" si="822"/>
        <v>1</v>
      </c>
      <c r="N5776" s="2">
        <f t="shared" si="823"/>
        <v>3721.0526315789471</v>
      </c>
      <c r="O5776">
        <f t="shared" si="819"/>
        <v>977.02127659574455</v>
      </c>
      <c r="P5776">
        <f t="shared" si="818"/>
        <v>192000</v>
      </c>
      <c r="Q5776" s="2">
        <f t="shared" si="824"/>
        <v>196698.0739081747</v>
      </c>
      <c r="R5776">
        <f>Q5776/MainSheet!$C$8*(G5776-G5775)+R5775</f>
        <v>9747.3762638715652</v>
      </c>
      <c r="S5776">
        <f t="shared" si="825"/>
        <v>157316.3855636777</v>
      </c>
      <c r="T5776">
        <f t="shared" si="817"/>
        <v>57.739999999997082</v>
      </c>
      <c r="U5776" s="1">
        <f>Q5776/MainSheet!$C$22</f>
        <v>1</v>
      </c>
    </row>
    <row r="5777" spans="7:21">
      <c r="G5777">
        <f t="shared" si="820"/>
        <v>57.74999999999708</v>
      </c>
      <c r="H5777">
        <f t="shared" si="821"/>
        <v>198000</v>
      </c>
      <c r="I5777" s="2">
        <f>MIN(MainSheet!$C$10/MainSheet!$C$9,MainSheet!$K$9*60)</f>
        <v>660</v>
      </c>
      <c r="J5777" s="1">
        <f>IF(G5777&gt;MainSheet!$C$11,IF(J5776&gt;=0.999,1,(G5777-MainSheet!$C$11)*I5777/$B$2/60),0)</f>
        <v>1</v>
      </c>
      <c r="K5777" s="1">
        <f>IF(G5777&gt;MainSheet!$C$11+$B$6,IF(K5776&gt;=0.999,1,(G5777-MainSheet!$C$11-$B$6)*I5777/$C$2/60),0)</f>
        <v>1</v>
      </c>
      <c r="L5777" s="1">
        <f>IF(G5777&gt;MainSheet!$C$11+$B$6+$C$6,IF(L5776&gt;=0.999,1,(G5777-MainSheet!$C$11-$B$6-$C$6)*I5777/$D$2/60),0)</f>
        <v>1</v>
      </c>
      <c r="M5777">
        <f t="shared" si="822"/>
        <v>1</v>
      </c>
      <c r="N5777" s="2">
        <f t="shared" si="823"/>
        <v>3721.0526315789471</v>
      </c>
      <c r="O5777">
        <f t="shared" si="819"/>
        <v>977.02127659574455</v>
      </c>
      <c r="P5777">
        <f t="shared" si="818"/>
        <v>192000</v>
      </c>
      <c r="Q5777" s="2">
        <f t="shared" si="824"/>
        <v>196698.0739081747</v>
      </c>
      <c r="R5777">
        <f>Q5777/MainSheet!$C$8*(G5777-G5776)+R5776</f>
        <v>9749.4075103624</v>
      </c>
      <c r="S5777">
        <f t="shared" si="825"/>
        <v>157349.16857599572</v>
      </c>
      <c r="T5777">
        <f t="shared" si="817"/>
        <v>57.74999999999708</v>
      </c>
      <c r="U5777" s="1">
        <f>Q5777/MainSheet!$C$22</f>
        <v>1</v>
      </c>
    </row>
    <row r="5778" spans="7:21">
      <c r="G5778">
        <f t="shared" si="820"/>
        <v>57.759999999997078</v>
      </c>
      <c r="H5778">
        <f t="shared" si="821"/>
        <v>198000</v>
      </c>
      <c r="I5778" s="2">
        <f>MIN(MainSheet!$C$10/MainSheet!$C$9,MainSheet!$K$9*60)</f>
        <v>660</v>
      </c>
      <c r="J5778" s="1">
        <f>IF(G5778&gt;MainSheet!$C$11,IF(J5777&gt;=0.999,1,(G5778-MainSheet!$C$11)*I5778/$B$2/60),0)</f>
        <v>1</v>
      </c>
      <c r="K5778" s="1">
        <f>IF(G5778&gt;MainSheet!$C$11+$B$6,IF(K5777&gt;=0.999,1,(G5778-MainSheet!$C$11-$B$6)*I5778/$C$2/60),0)</f>
        <v>1</v>
      </c>
      <c r="L5778" s="1">
        <f>IF(G5778&gt;MainSheet!$C$11+$B$6+$C$6,IF(L5777&gt;=0.999,1,(G5778-MainSheet!$C$11-$B$6-$C$6)*I5778/$D$2/60),0)</f>
        <v>1</v>
      </c>
      <c r="M5778">
        <f t="shared" si="822"/>
        <v>1</v>
      </c>
      <c r="N5778" s="2">
        <f t="shared" si="823"/>
        <v>3721.0526315789471</v>
      </c>
      <c r="O5778">
        <f t="shared" si="819"/>
        <v>977.02127659574455</v>
      </c>
      <c r="P5778">
        <f t="shared" si="818"/>
        <v>192000</v>
      </c>
      <c r="Q5778" s="2">
        <f t="shared" si="824"/>
        <v>196698.0739081747</v>
      </c>
      <c r="R5778">
        <f>Q5778/MainSheet!$C$8*(G5778-G5777)+R5777</f>
        <v>9751.4387568532347</v>
      </c>
      <c r="S5778">
        <f t="shared" si="825"/>
        <v>157381.95158831374</v>
      </c>
      <c r="T5778">
        <f t="shared" si="817"/>
        <v>57.759999999997078</v>
      </c>
      <c r="U5778" s="1">
        <f>Q5778/MainSheet!$C$22</f>
        <v>1</v>
      </c>
    </row>
    <row r="5779" spans="7:21">
      <c r="G5779">
        <f t="shared" si="820"/>
        <v>57.769999999997076</v>
      </c>
      <c r="H5779">
        <f t="shared" si="821"/>
        <v>198000</v>
      </c>
      <c r="I5779" s="2">
        <f>MIN(MainSheet!$C$10/MainSheet!$C$9,MainSheet!$K$9*60)</f>
        <v>660</v>
      </c>
      <c r="J5779" s="1">
        <f>IF(G5779&gt;MainSheet!$C$11,IF(J5778&gt;=0.999,1,(G5779-MainSheet!$C$11)*I5779/$B$2/60),0)</f>
        <v>1</v>
      </c>
      <c r="K5779" s="1">
        <f>IF(G5779&gt;MainSheet!$C$11+$B$6,IF(K5778&gt;=0.999,1,(G5779-MainSheet!$C$11-$B$6)*I5779/$C$2/60),0)</f>
        <v>1</v>
      </c>
      <c r="L5779" s="1">
        <f>IF(G5779&gt;MainSheet!$C$11+$B$6+$C$6,IF(L5778&gt;=0.999,1,(G5779-MainSheet!$C$11-$B$6-$C$6)*I5779/$D$2/60),0)</f>
        <v>1</v>
      </c>
      <c r="M5779">
        <f t="shared" si="822"/>
        <v>1</v>
      </c>
      <c r="N5779" s="2">
        <f t="shared" si="823"/>
        <v>3721.0526315789471</v>
      </c>
      <c r="O5779">
        <f t="shared" si="819"/>
        <v>977.02127659574455</v>
      </c>
      <c r="P5779">
        <f t="shared" si="818"/>
        <v>192000</v>
      </c>
      <c r="Q5779" s="2">
        <f t="shared" si="824"/>
        <v>196698.0739081747</v>
      </c>
      <c r="R5779">
        <f>Q5779/MainSheet!$C$8*(G5779-G5778)+R5778</f>
        <v>9753.4700033440695</v>
      </c>
      <c r="S5779">
        <f t="shared" si="825"/>
        <v>157414.73460063175</v>
      </c>
      <c r="T5779">
        <f t="shared" si="817"/>
        <v>57.769999999997076</v>
      </c>
      <c r="U5779" s="1">
        <f>Q5779/MainSheet!$C$22</f>
        <v>1</v>
      </c>
    </row>
    <row r="5780" spans="7:21">
      <c r="G5780">
        <f t="shared" si="820"/>
        <v>57.779999999997074</v>
      </c>
      <c r="H5780">
        <f t="shared" si="821"/>
        <v>198000</v>
      </c>
      <c r="I5780" s="2">
        <f>MIN(MainSheet!$C$10/MainSheet!$C$9,MainSheet!$K$9*60)</f>
        <v>660</v>
      </c>
      <c r="J5780" s="1">
        <f>IF(G5780&gt;MainSheet!$C$11,IF(J5779&gt;=0.999,1,(G5780-MainSheet!$C$11)*I5780/$B$2/60),0)</f>
        <v>1</v>
      </c>
      <c r="K5780" s="1">
        <f>IF(G5780&gt;MainSheet!$C$11+$B$6,IF(K5779&gt;=0.999,1,(G5780-MainSheet!$C$11-$B$6)*I5780/$C$2/60),0)</f>
        <v>1</v>
      </c>
      <c r="L5780" s="1">
        <f>IF(G5780&gt;MainSheet!$C$11+$B$6+$C$6,IF(L5779&gt;=0.999,1,(G5780-MainSheet!$C$11-$B$6-$C$6)*I5780/$D$2/60),0)</f>
        <v>1</v>
      </c>
      <c r="M5780">
        <f t="shared" si="822"/>
        <v>1</v>
      </c>
      <c r="N5780" s="2">
        <f t="shared" si="823"/>
        <v>3721.0526315789471</v>
      </c>
      <c r="O5780">
        <f t="shared" si="819"/>
        <v>977.02127659574455</v>
      </c>
      <c r="P5780">
        <f t="shared" si="818"/>
        <v>192000</v>
      </c>
      <c r="Q5780" s="2">
        <f t="shared" si="824"/>
        <v>196698.0739081747</v>
      </c>
      <c r="R5780">
        <f>Q5780/MainSheet!$C$8*(G5780-G5779)+R5779</f>
        <v>9755.5012498349042</v>
      </c>
      <c r="S5780">
        <f t="shared" si="825"/>
        <v>157447.51761294977</v>
      </c>
      <c r="T5780">
        <f t="shared" si="817"/>
        <v>57.779999999997074</v>
      </c>
      <c r="U5780" s="1">
        <f>Q5780/MainSheet!$C$22</f>
        <v>1</v>
      </c>
    </row>
    <row r="5781" spans="7:21">
      <c r="G5781">
        <f t="shared" si="820"/>
        <v>57.789999999997072</v>
      </c>
      <c r="H5781">
        <f t="shared" si="821"/>
        <v>198000</v>
      </c>
      <c r="I5781" s="2">
        <f>MIN(MainSheet!$C$10/MainSheet!$C$9,MainSheet!$K$9*60)</f>
        <v>660</v>
      </c>
      <c r="J5781" s="1">
        <f>IF(G5781&gt;MainSheet!$C$11,IF(J5780&gt;=0.999,1,(G5781-MainSheet!$C$11)*I5781/$B$2/60),0)</f>
        <v>1</v>
      </c>
      <c r="K5781" s="1">
        <f>IF(G5781&gt;MainSheet!$C$11+$B$6,IF(K5780&gt;=0.999,1,(G5781-MainSheet!$C$11-$B$6)*I5781/$C$2/60),0)</f>
        <v>1</v>
      </c>
      <c r="L5781" s="1">
        <f>IF(G5781&gt;MainSheet!$C$11+$B$6+$C$6,IF(L5780&gt;=0.999,1,(G5781-MainSheet!$C$11-$B$6-$C$6)*I5781/$D$2/60),0)</f>
        <v>1</v>
      </c>
      <c r="M5781">
        <f t="shared" si="822"/>
        <v>1</v>
      </c>
      <c r="N5781" s="2">
        <f t="shared" si="823"/>
        <v>3721.0526315789471</v>
      </c>
      <c r="O5781">
        <f t="shared" si="819"/>
        <v>977.02127659574455</v>
      </c>
      <c r="P5781">
        <f t="shared" si="818"/>
        <v>192000</v>
      </c>
      <c r="Q5781" s="2">
        <f t="shared" si="824"/>
        <v>196698.0739081747</v>
      </c>
      <c r="R5781">
        <f>Q5781/MainSheet!$C$8*(G5781-G5780)+R5780</f>
        <v>9757.532496325739</v>
      </c>
      <c r="S5781">
        <f t="shared" si="825"/>
        <v>157480.30062526779</v>
      </c>
      <c r="T5781">
        <f t="shared" si="817"/>
        <v>57.789999999997072</v>
      </c>
      <c r="U5781" s="1">
        <f>Q5781/MainSheet!$C$22</f>
        <v>1</v>
      </c>
    </row>
    <row r="5782" spans="7:21">
      <c r="G5782">
        <f t="shared" si="820"/>
        <v>57.79999999999707</v>
      </c>
      <c r="H5782">
        <f t="shared" si="821"/>
        <v>198000</v>
      </c>
      <c r="I5782" s="2">
        <f>MIN(MainSheet!$C$10/MainSheet!$C$9,MainSheet!$K$9*60)</f>
        <v>660</v>
      </c>
      <c r="J5782" s="1">
        <f>IF(G5782&gt;MainSheet!$C$11,IF(J5781&gt;=0.999,1,(G5782-MainSheet!$C$11)*I5782/$B$2/60),0)</f>
        <v>1</v>
      </c>
      <c r="K5782" s="1">
        <f>IF(G5782&gt;MainSheet!$C$11+$B$6,IF(K5781&gt;=0.999,1,(G5782-MainSheet!$C$11-$B$6)*I5782/$C$2/60),0)</f>
        <v>1</v>
      </c>
      <c r="L5782" s="1">
        <f>IF(G5782&gt;MainSheet!$C$11+$B$6+$C$6,IF(L5781&gt;=0.999,1,(G5782-MainSheet!$C$11-$B$6-$C$6)*I5782/$D$2/60),0)</f>
        <v>1</v>
      </c>
      <c r="M5782">
        <f t="shared" si="822"/>
        <v>1</v>
      </c>
      <c r="N5782" s="2">
        <f t="shared" si="823"/>
        <v>3721.0526315789471</v>
      </c>
      <c r="O5782">
        <f t="shared" si="819"/>
        <v>977.02127659574455</v>
      </c>
      <c r="P5782">
        <f t="shared" si="818"/>
        <v>192000</v>
      </c>
      <c r="Q5782" s="2">
        <f t="shared" si="824"/>
        <v>196698.0739081747</v>
      </c>
      <c r="R5782">
        <f>Q5782/MainSheet!$C$8*(G5782-G5781)+R5781</f>
        <v>9759.5637428165737</v>
      </c>
      <c r="S5782">
        <f t="shared" si="825"/>
        <v>157513.08363758581</v>
      </c>
      <c r="T5782">
        <f t="shared" si="817"/>
        <v>57.79999999999707</v>
      </c>
      <c r="U5782" s="1">
        <f>Q5782/MainSheet!$C$22</f>
        <v>1</v>
      </c>
    </row>
    <row r="5783" spans="7:21">
      <c r="G5783">
        <f t="shared" si="820"/>
        <v>57.809999999997068</v>
      </c>
      <c r="H5783">
        <f t="shared" si="821"/>
        <v>198000</v>
      </c>
      <c r="I5783" s="2">
        <f>MIN(MainSheet!$C$10/MainSheet!$C$9,MainSheet!$K$9*60)</f>
        <v>660</v>
      </c>
      <c r="J5783" s="1">
        <f>IF(G5783&gt;MainSheet!$C$11,IF(J5782&gt;=0.999,1,(G5783-MainSheet!$C$11)*I5783/$B$2/60),0)</f>
        <v>1</v>
      </c>
      <c r="K5783" s="1">
        <f>IF(G5783&gt;MainSheet!$C$11+$B$6,IF(K5782&gt;=0.999,1,(G5783-MainSheet!$C$11-$B$6)*I5783/$C$2/60),0)</f>
        <v>1</v>
      </c>
      <c r="L5783" s="1">
        <f>IF(G5783&gt;MainSheet!$C$11+$B$6+$C$6,IF(L5782&gt;=0.999,1,(G5783-MainSheet!$C$11-$B$6-$C$6)*I5783/$D$2/60),0)</f>
        <v>1</v>
      </c>
      <c r="M5783">
        <f t="shared" si="822"/>
        <v>1</v>
      </c>
      <c r="N5783" s="2">
        <f t="shared" si="823"/>
        <v>3721.0526315789471</v>
      </c>
      <c r="O5783">
        <f t="shared" si="819"/>
        <v>977.02127659574455</v>
      </c>
      <c r="P5783">
        <f t="shared" si="818"/>
        <v>192000</v>
      </c>
      <c r="Q5783" s="2">
        <f t="shared" si="824"/>
        <v>196698.0739081747</v>
      </c>
      <c r="R5783">
        <f>Q5783/MainSheet!$C$8*(G5783-G5782)+R5782</f>
        <v>9761.5949893074085</v>
      </c>
      <c r="S5783">
        <f t="shared" si="825"/>
        <v>157545.86664990382</v>
      </c>
      <c r="T5783">
        <f t="shared" si="817"/>
        <v>57.809999999997068</v>
      </c>
      <c r="U5783" s="1">
        <f>Q5783/MainSheet!$C$22</f>
        <v>1</v>
      </c>
    </row>
    <row r="5784" spans="7:21">
      <c r="G5784">
        <f t="shared" si="820"/>
        <v>57.819999999997066</v>
      </c>
      <c r="H5784">
        <f t="shared" si="821"/>
        <v>198000</v>
      </c>
      <c r="I5784" s="2">
        <f>MIN(MainSheet!$C$10/MainSheet!$C$9,MainSheet!$K$9*60)</f>
        <v>660</v>
      </c>
      <c r="J5784" s="1">
        <f>IF(G5784&gt;MainSheet!$C$11,IF(J5783&gt;=0.999,1,(G5784-MainSheet!$C$11)*I5784/$B$2/60),0)</f>
        <v>1</v>
      </c>
      <c r="K5784" s="1">
        <f>IF(G5784&gt;MainSheet!$C$11+$B$6,IF(K5783&gt;=0.999,1,(G5784-MainSheet!$C$11-$B$6)*I5784/$C$2/60),0)</f>
        <v>1</v>
      </c>
      <c r="L5784" s="1">
        <f>IF(G5784&gt;MainSheet!$C$11+$B$6+$C$6,IF(L5783&gt;=0.999,1,(G5784-MainSheet!$C$11-$B$6-$C$6)*I5784/$D$2/60),0)</f>
        <v>1</v>
      </c>
      <c r="M5784">
        <f t="shared" si="822"/>
        <v>1</v>
      </c>
      <c r="N5784" s="2">
        <f t="shared" si="823"/>
        <v>3721.0526315789471</v>
      </c>
      <c r="O5784">
        <f t="shared" si="819"/>
        <v>977.02127659574455</v>
      </c>
      <c r="P5784">
        <f t="shared" si="818"/>
        <v>192000</v>
      </c>
      <c r="Q5784" s="2">
        <f t="shared" si="824"/>
        <v>196698.0739081747</v>
      </c>
      <c r="R5784">
        <f>Q5784/MainSheet!$C$8*(G5784-G5783)+R5783</f>
        <v>9763.6262357982432</v>
      </c>
      <c r="S5784">
        <f t="shared" si="825"/>
        <v>157578.64966222184</v>
      </c>
      <c r="T5784">
        <f t="shared" si="817"/>
        <v>57.819999999997066</v>
      </c>
      <c r="U5784" s="1">
        <f>Q5784/MainSheet!$C$22</f>
        <v>1</v>
      </c>
    </row>
    <row r="5785" spans="7:21">
      <c r="G5785">
        <f t="shared" si="820"/>
        <v>57.829999999997064</v>
      </c>
      <c r="H5785">
        <f t="shared" si="821"/>
        <v>198000</v>
      </c>
      <c r="I5785" s="2">
        <f>MIN(MainSheet!$C$10/MainSheet!$C$9,MainSheet!$K$9*60)</f>
        <v>660</v>
      </c>
      <c r="J5785" s="1">
        <f>IF(G5785&gt;MainSheet!$C$11,IF(J5784&gt;=0.999,1,(G5785-MainSheet!$C$11)*I5785/$B$2/60),0)</f>
        <v>1</v>
      </c>
      <c r="K5785" s="1">
        <f>IF(G5785&gt;MainSheet!$C$11+$B$6,IF(K5784&gt;=0.999,1,(G5785-MainSheet!$C$11-$B$6)*I5785/$C$2/60),0)</f>
        <v>1</v>
      </c>
      <c r="L5785" s="1">
        <f>IF(G5785&gt;MainSheet!$C$11+$B$6+$C$6,IF(L5784&gt;=0.999,1,(G5785-MainSheet!$C$11-$B$6-$C$6)*I5785/$D$2/60),0)</f>
        <v>1</v>
      </c>
      <c r="M5785">
        <f t="shared" si="822"/>
        <v>1</v>
      </c>
      <c r="N5785" s="2">
        <f t="shared" si="823"/>
        <v>3721.0526315789471</v>
      </c>
      <c r="O5785">
        <f t="shared" si="819"/>
        <v>977.02127659574455</v>
      </c>
      <c r="P5785">
        <f t="shared" si="818"/>
        <v>192000</v>
      </c>
      <c r="Q5785" s="2">
        <f t="shared" si="824"/>
        <v>196698.0739081747</v>
      </c>
      <c r="R5785">
        <f>Q5785/MainSheet!$C$8*(G5785-G5784)+R5784</f>
        <v>9765.657482289078</v>
      </c>
      <c r="S5785">
        <f t="shared" si="825"/>
        <v>157611.43267453986</v>
      </c>
      <c r="T5785">
        <f t="shared" si="817"/>
        <v>57.829999999997064</v>
      </c>
      <c r="U5785" s="1">
        <f>Q5785/MainSheet!$C$22</f>
        <v>1</v>
      </c>
    </row>
    <row r="5786" spans="7:21">
      <c r="G5786">
        <f t="shared" si="820"/>
        <v>57.839999999997062</v>
      </c>
      <c r="H5786">
        <f t="shared" si="821"/>
        <v>198000</v>
      </c>
      <c r="I5786" s="2">
        <f>MIN(MainSheet!$C$10/MainSheet!$C$9,MainSheet!$K$9*60)</f>
        <v>660</v>
      </c>
      <c r="J5786" s="1">
        <f>IF(G5786&gt;MainSheet!$C$11,IF(J5785&gt;=0.999,1,(G5786-MainSheet!$C$11)*I5786/$B$2/60),0)</f>
        <v>1</v>
      </c>
      <c r="K5786" s="1">
        <f>IF(G5786&gt;MainSheet!$C$11+$B$6,IF(K5785&gt;=0.999,1,(G5786-MainSheet!$C$11-$B$6)*I5786/$C$2/60),0)</f>
        <v>1</v>
      </c>
      <c r="L5786" s="1">
        <f>IF(G5786&gt;MainSheet!$C$11+$B$6+$C$6,IF(L5785&gt;=0.999,1,(G5786-MainSheet!$C$11-$B$6-$C$6)*I5786/$D$2/60),0)</f>
        <v>1</v>
      </c>
      <c r="M5786">
        <f t="shared" si="822"/>
        <v>1</v>
      </c>
      <c r="N5786" s="2">
        <f t="shared" si="823"/>
        <v>3721.0526315789471</v>
      </c>
      <c r="O5786">
        <f t="shared" si="819"/>
        <v>977.02127659574455</v>
      </c>
      <c r="P5786">
        <f t="shared" si="818"/>
        <v>192000</v>
      </c>
      <c r="Q5786" s="2">
        <f t="shared" si="824"/>
        <v>196698.0739081747</v>
      </c>
      <c r="R5786">
        <f>Q5786/MainSheet!$C$8*(G5786-G5785)+R5785</f>
        <v>9767.6887287799127</v>
      </c>
      <c r="S5786">
        <f t="shared" si="825"/>
        <v>157644.21568685787</v>
      </c>
      <c r="T5786">
        <f t="shared" si="817"/>
        <v>57.839999999997062</v>
      </c>
      <c r="U5786" s="1">
        <f>Q5786/MainSheet!$C$22</f>
        <v>1</v>
      </c>
    </row>
    <row r="5787" spans="7:21">
      <c r="G5787">
        <f t="shared" si="820"/>
        <v>57.84999999999706</v>
      </c>
      <c r="H5787">
        <f t="shared" si="821"/>
        <v>198000</v>
      </c>
      <c r="I5787" s="2">
        <f>MIN(MainSheet!$C$10/MainSheet!$C$9,MainSheet!$K$9*60)</f>
        <v>660</v>
      </c>
      <c r="J5787" s="1">
        <f>IF(G5787&gt;MainSheet!$C$11,IF(J5786&gt;=0.999,1,(G5787-MainSheet!$C$11)*I5787/$B$2/60),0)</f>
        <v>1</v>
      </c>
      <c r="K5787" s="1">
        <f>IF(G5787&gt;MainSheet!$C$11+$B$6,IF(K5786&gt;=0.999,1,(G5787-MainSheet!$C$11-$B$6)*I5787/$C$2/60),0)</f>
        <v>1</v>
      </c>
      <c r="L5787" s="1">
        <f>IF(G5787&gt;MainSheet!$C$11+$B$6+$C$6,IF(L5786&gt;=0.999,1,(G5787-MainSheet!$C$11-$B$6-$C$6)*I5787/$D$2/60),0)</f>
        <v>1</v>
      </c>
      <c r="M5787">
        <f t="shared" si="822"/>
        <v>1</v>
      </c>
      <c r="N5787" s="2">
        <f t="shared" si="823"/>
        <v>3721.0526315789471</v>
      </c>
      <c r="O5787">
        <f t="shared" si="819"/>
        <v>977.02127659574455</v>
      </c>
      <c r="P5787">
        <f t="shared" si="818"/>
        <v>192000</v>
      </c>
      <c r="Q5787" s="2">
        <f t="shared" si="824"/>
        <v>196698.0739081747</v>
      </c>
      <c r="R5787">
        <f>Q5787/MainSheet!$C$8*(G5787-G5786)+R5786</f>
        <v>9769.7199752707475</v>
      </c>
      <c r="S5787">
        <f t="shared" si="825"/>
        <v>157676.99869917589</v>
      </c>
      <c r="T5787">
        <f t="shared" si="817"/>
        <v>57.84999999999706</v>
      </c>
      <c r="U5787" s="1">
        <f>Q5787/MainSheet!$C$22</f>
        <v>1</v>
      </c>
    </row>
    <row r="5788" spans="7:21">
      <c r="G5788">
        <f t="shared" si="820"/>
        <v>57.859999999997058</v>
      </c>
      <c r="H5788">
        <f t="shared" si="821"/>
        <v>198000</v>
      </c>
      <c r="I5788" s="2">
        <f>MIN(MainSheet!$C$10/MainSheet!$C$9,MainSheet!$K$9*60)</f>
        <v>660</v>
      </c>
      <c r="J5788" s="1">
        <f>IF(G5788&gt;MainSheet!$C$11,IF(J5787&gt;=0.999,1,(G5788-MainSheet!$C$11)*I5788/$B$2/60),0)</f>
        <v>1</v>
      </c>
      <c r="K5788" s="1">
        <f>IF(G5788&gt;MainSheet!$C$11+$B$6,IF(K5787&gt;=0.999,1,(G5788-MainSheet!$C$11-$B$6)*I5788/$C$2/60),0)</f>
        <v>1</v>
      </c>
      <c r="L5788" s="1">
        <f>IF(G5788&gt;MainSheet!$C$11+$B$6+$C$6,IF(L5787&gt;=0.999,1,(G5788-MainSheet!$C$11-$B$6-$C$6)*I5788/$D$2/60),0)</f>
        <v>1</v>
      </c>
      <c r="M5788">
        <f t="shared" si="822"/>
        <v>1</v>
      </c>
      <c r="N5788" s="2">
        <f t="shared" si="823"/>
        <v>3721.0526315789471</v>
      </c>
      <c r="O5788">
        <f t="shared" si="819"/>
        <v>977.02127659574455</v>
      </c>
      <c r="P5788">
        <f t="shared" si="818"/>
        <v>192000</v>
      </c>
      <c r="Q5788" s="2">
        <f t="shared" si="824"/>
        <v>196698.0739081747</v>
      </c>
      <c r="R5788">
        <f>Q5788/MainSheet!$C$8*(G5788-G5787)+R5787</f>
        <v>9771.7512217615822</v>
      </c>
      <c r="S5788">
        <f t="shared" si="825"/>
        <v>157709.78171149391</v>
      </c>
      <c r="T5788">
        <f t="shared" si="817"/>
        <v>57.859999999997058</v>
      </c>
      <c r="U5788" s="1">
        <f>Q5788/MainSheet!$C$22</f>
        <v>1</v>
      </c>
    </row>
    <row r="5789" spans="7:21">
      <c r="G5789">
        <f t="shared" si="820"/>
        <v>57.869999999997056</v>
      </c>
      <c r="H5789">
        <f t="shared" si="821"/>
        <v>198000</v>
      </c>
      <c r="I5789" s="2">
        <f>MIN(MainSheet!$C$10/MainSheet!$C$9,MainSheet!$K$9*60)</f>
        <v>660</v>
      </c>
      <c r="J5789" s="1">
        <f>IF(G5789&gt;MainSheet!$C$11,IF(J5788&gt;=0.999,1,(G5789-MainSheet!$C$11)*I5789/$B$2/60),0)</f>
        <v>1</v>
      </c>
      <c r="K5789" s="1">
        <f>IF(G5789&gt;MainSheet!$C$11+$B$6,IF(K5788&gt;=0.999,1,(G5789-MainSheet!$C$11-$B$6)*I5789/$C$2/60),0)</f>
        <v>1</v>
      </c>
      <c r="L5789" s="1">
        <f>IF(G5789&gt;MainSheet!$C$11+$B$6+$C$6,IF(L5788&gt;=0.999,1,(G5789-MainSheet!$C$11-$B$6-$C$6)*I5789/$D$2/60),0)</f>
        <v>1</v>
      </c>
      <c r="M5789">
        <f t="shared" si="822"/>
        <v>1</v>
      </c>
      <c r="N5789" s="2">
        <f t="shared" si="823"/>
        <v>3721.0526315789471</v>
      </c>
      <c r="O5789">
        <f t="shared" si="819"/>
        <v>977.02127659574455</v>
      </c>
      <c r="P5789">
        <f t="shared" si="818"/>
        <v>192000</v>
      </c>
      <c r="Q5789" s="2">
        <f t="shared" si="824"/>
        <v>196698.0739081747</v>
      </c>
      <c r="R5789">
        <f>Q5789/MainSheet!$C$8*(G5789-G5788)+R5788</f>
        <v>9773.7824682524169</v>
      </c>
      <c r="S5789">
        <f t="shared" si="825"/>
        <v>157742.56472381193</v>
      </c>
      <c r="T5789">
        <f t="shared" si="817"/>
        <v>57.869999999997056</v>
      </c>
      <c r="U5789" s="1">
        <f>Q5789/MainSheet!$C$22</f>
        <v>1</v>
      </c>
    </row>
    <row r="5790" spans="7:21">
      <c r="G5790">
        <f t="shared" si="820"/>
        <v>57.879999999997054</v>
      </c>
      <c r="H5790">
        <f t="shared" si="821"/>
        <v>198000</v>
      </c>
      <c r="I5790" s="2">
        <f>MIN(MainSheet!$C$10/MainSheet!$C$9,MainSheet!$K$9*60)</f>
        <v>660</v>
      </c>
      <c r="J5790" s="1">
        <f>IF(G5790&gt;MainSheet!$C$11,IF(J5789&gt;=0.999,1,(G5790-MainSheet!$C$11)*I5790/$B$2/60),0)</f>
        <v>1</v>
      </c>
      <c r="K5790" s="1">
        <f>IF(G5790&gt;MainSheet!$C$11+$B$6,IF(K5789&gt;=0.999,1,(G5790-MainSheet!$C$11-$B$6)*I5790/$C$2/60),0)</f>
        <v>1</v>
      </c>
      <c r="L5790" s="1">
        <f>IF(G5790&gt;MainSheet!$C$11+$B$6+$C$6,IF(L5789&gt;=0.999,1,(G5790-MainSheet!$C$11-$B$6-$C$6)*I5790/$D$2/60),0)</f>
        <v>1</v>
      </c>
      <c r="M5790">
        <f t="shared" si="822"/>
        <v>1</v>
      </c>
      <c r="N5790" s="2">
        <f t="shared" si="823"/>
        <v>3721.0526315789471</v>
      </c>
      <c r="O5790">
        <f t="shared" si="819"/>
        <v>977.02127659574455</v>
      </c>
      <c r="P5790">
        <f t="shared" si="818"/>
        <v>192000</v>
      </c>
      <c r="Q5790" s="2">
        <f t="shared" si="824"/>
        <v>196698.0739081747</v>
      </c>
      <c r="R5790">
        <f>Q5790/MainSheet!$C$8*(G5790-G5789)+R5789</f>
        <v>9775.8137147432517</v>
      </c>
      <c r="S5790">
        <f t="shared" si="825"/>
        <v>157775.34773612994</v>
      </c>
      <c r="T5790">
        <f t="shared" si="817"/>
        <v>57.879999999997054</v>
      </c>
      <c r="U5790" s="1">
        <f>Q5790/MainSheet!$C$22</f>
        <v>1</v>
      </c>
    </row>
    <row r="5791" spans="7:21">
      <c r="G5791">
        <f t="shared" si="820"/>
        <v>57.889999999997052</v>
      </c>
      <c r="H5791">
        <f t="shared" si="821"/>
        <v>198000</v>
      </c>
      <c r="I5791" s="2">
        <f>MIN(MainSheet!$C$10/MainSheet!$C$9,MainSheet!$K$9*60)</f>
        <v>660</v>
      </c>
      <c r="J5791" s="1">
        <f>IF(G5791&gt;MainSheet!$C$11,IF(J5790&gt;=0.999,1,(G5791-MainSheet!$C$11)*I5791/$B$2/60),0)</f>
        <v>1</v>
      </c>
      <c r="K5791" s="1">
        <f>IF(G5791&gt;MainSheet!$C$11+$B$6,IF(K5790&gt;=0.999,1,(G5791-MainSheet!$C$11-$B$6)*I5791/$C$2/60),0)</f>
        <v>1</v>
      </c>
      <c r="L5791" s="1">
        <f>IF(G5791&gt;MainSheet!$C$11+$B$6+$C$6,IF(L5790&gt;=0.999,1,(G5791-MainSheet!$C$11-$B$6-$C$6)*I5791/$D$2/60),0)</f>
        <v>1</v>
      </c>
      <c r="M5791">
        <f t="shared" si="822"/>
        <v>1</v>
      </c>
      <c r="N5791" s="2">
        <f t="shared" si="823"/>
        <v>3721.0526315789471</v>
      </c>
      <c r="O5791">
        <f t="shared" si="819"/>
        <v>977.02127659574455</v>
      </c>
      <c r="P5791">
        <f t="shared" si="818"/>
        <v>192000</v>
      </c>
      <c r="Q5791" s="2">
        <f t="shared" si="824"/>
        <v>196698.0739081747</v>
      </c>
      <c r="R5791">
        <f>Q5791/MainSheet!$C$8*(G5791-G5790)+R5790</f>
        <v>9777.8449612340864</v>
      </c>
      <c r="S5791">
        <f t="shared" si="825"/>
        <v>157808.13074844796</v>
      </c>
      <c r="T5791">
        <f t="shared" si="817"/>
        <v>57.889999999997052</v>
      </c>
      <c r="U5791" s="1">
        <f>Q5791/MainSheet!$C$22</f>
        <v>1</v>
      </c>
    </row>
    <row r="5792" spans="7:21">
      <c r="G5792">
        <f t="shared" si="820"/>
        <v>57.89999999999705</v>
      </c>
      <c r="H5792">
        <f t="shared" si="821"/>
        <v>198000</v>
      </c>
      <c r="I5792" s="2">
        <f>MIN(MainSheet!$C$10/MainSheet!$C$9,MainSheet!$K$9*60)</f>
        <v>660</v>
      </c>
      <c r="J5792" s="1">
        <f>IF(G5792&gt;MainSheet!$C$11,IF(J5791&gt;=0.999,1,(G5792-MainSheet!$C$11)*I5792/$B$2/60),0)</f>
        <v>1</v>
      </c>
      <c r="K5792" s="1">
        <f>IF(G5792&gt;MainSheet!$C$11+$B$6,IF(K5791&gt;=0.999,1,(G5792-MainSheet!$C$11-$B$6)*I5792/$C$2/60),0)</f>
        <v>1</v>
      </c>
      <c r="L5792" s="1">
        <f>IF(G5792&gt;MainSheet!$C$11+$B$6+$C$6,IF(L5791&gt;=0.999,1,(G5792-MainSheet!$C$11-$B$6-$C$6)*I5792/$D$2/60),0)</f>
        <v>1</v>
      </c>
      <c r="M5792">
        <f t="shared" si="822"/>
        <v>1</v>
      </c>
      <c r="N5792" s="2">
        <f t="shared" si="823"/>
        <v>3721.0526315789471</v>
      </c>
      <c r="O5792">
        <f t="shared" si="819"/>
        <v>977.02127659574455</v>
      </c>
      <c r="P5792">
        <f t="shared" si="818"/>
        <v>192000</v>
      </c>
      <c r="Q5792" s="2">
        <f t="shared" si="824"/>
        <v>196698.0739081747</v>
      </c>
      <c r="R5792">
        <f>Q5792/MainSheet!$C$8*(G5792-G5791)+R5791</f>
        <v>9779.8762077249212</v>
      </c>
      <c r="S5792">
        <f t="shared" si="825"/>
        <v>157840.91376076598</v>
      </c>
      <c r="T5792">
        <f t="shared" si="817"/>
        <v>57.89999999999705</v>
      </c>
      <c r="U5792" s="1">
        <f>Q5792/MainSheet!$C$22</f>
        <v>1</v>
      </c>
    </row>
    <row r="5793" spans="7:21">
      <c r="G5793">
        <f t="shared" si="820"/>
        <v>57.909999999997048</v>
      </c>
      <c r="H5793">
        <f t="shared" si="821"/>
        <v>198000</v>
      </c>
      <c r="I5793" s="2">
        <f>MIN(MainSheet!$C$10/MainSheet!$C$9,MainSheet!$K$9*60)</f>
        <v>660</v>
      </c>
      <c r="J5793" s="1">
        <f>IF(G5793&gt;MainSheet!$C$11,IF(J5792&gt;=0.999,1,(G5793-MainSheet!$C$11)*I5793/$B$2/60),0)</f>
        <v>1</v>
      </c>
      <c r="K5793" s="1">
        <f>IF(G5793&gt;MainSheet!$C$11+$B$6,IF(K5792&gt;=0.999,1,(G5793-MainSheet!$C$11-$B$6)*I5793/$C$2/60),0)</f>
        <v>1</v>
      </c>
      <c r="L5793" s="1">
        <f>IF(G5793&gt;MainSheet!$C$11+$B$6+$C$6,IF(L5792&gt;=0.999,1,(G5793-MainSheet!$C$11-$B$6-$C$6)*I5793/$D$2/60),0)</f>
        <v>1</v>
      </c>
      <c r="M5793">
        <f t="shared" si="822"/>
        <v>1</v>
      </c>
      <c r="N5793" s="2">
        <f t="shared" si="823"/>
        <v>3721.0526315789471</v>
      </c>
      <c r="O5793">
        <f t="shared" si="819"/>
        <v>977.02127659574455</v>
      </c>
      <c r="P5793">
        <f t="shared" si="818"/>
        <v>192000</v>
      </c>
      <c r="Q5793" s="2">
        <f t="shared" si="824"/>
        <v>196698.0739081747</v>
      </c>
      <c r="R5793">
        <f>Q5793/MainSheet!$C$8*(G5793-G5792)+R5792</f>
        <v>9781.9074542157559</v>
      </c>
      <c r="S5793">
        <f t="shared" si="825"/>
        <v>157873.696773084</v>
      </c>
      <c r="T5793">
        <f t="shared" si="817"/>
        <v>57.909999999997048</v>
      </c>
      <c r="U5793" s="1">
        <f>Q5793/MainSheet!$C$22</f>
        <v>1</v>
      </c>
    </row>
    <row r="5794" spans="7:21">
      <c r="G5794">
        <f t="shared" si="820"/>
        <v>57.919999999997046</v>
      </c>
      <c r="H5794">
        <f t="shared" si="821"/>
        <v>198000</v>
      </c>
      <c r="I5794" s="2">
        <f>MIN(MainSheet!$C$10/MainSheet!$C$9,MainSheet!$K$9*60)</f>
        <v>660</v>
      </c>
      <c r="J5794" s="1">
        <f>IF(G5794&gt;MainSheet!$C$11,IF(J5793&gt;=0.999,1,(G5794-MainSheet!$C$11)*I5794/$B$2/60),0)</f>
        <v>1</v>
      </c>
      <c r="K5794" s="1">
        <f>IF(G5794&gt;MainSheet!$C$11+$B$6,IF(K5793&gt;=0.999,1,(G5794-MainSheet!$C$11-$B$6)*I5794/$C$2/60),0)</f>
        <v>1</v>
      </c>
      <c r="L5794" s="1">
        <f>IF(G5794&gt;MainSheet!$C$11+$B$6+$C$6,IF(L5793&gt;=0.999,1,(G5794-MainSheet!$C$11-$B$6-$C$6)*I5794/$D$2/60),0)</f>
        <v>1</v>
      </c>
      <c r="M5794">
        <f t="shared" si="822"/>
        <v>1</v>
      </c>
      <c r="N5794" s="2">
        <f t="shared" si="823"/>
        <v>3721.0526315789471</v>
      </c>
      <c r="O5794">
        <f t="shared" si="819"/>
        <v>977.02127659574455</v>
      </c>
      <c r="P5794">
        <f t="shared" si="818"/>
        <v>192000</v>
      </c>
      <c r="Q5794" s="2">
        <f t="shared" si="824"/>
        <v>196698.0739081747</v>
      </c>
      <c r="R5794">
        <f>Q5794/MainSheet!$C$8*(G5794-G5793)+R5793</f>
        <v>9783.9387007065907</v>
      </c>
      <c r="S5794">
        <f t="shared" si="825"/>
        <v>157906.47978540201</v>
      </c>
      <c r="T5794">
        <f t="shared" si="817"/>
        <v>57.919999999997046</v>
      </c>
      <c r="U5794" s="1">
        <f>Q5794/MainSheet!$C$22</f>
        <v>1</v>
      </c>
    </row>
    <row r="5795" spans="7:21">
      <c r="G5795">
        <f t="shared" si="820"/>
        <v>57.929999999997044</v>
      </c>
      <c r="H5795">
        <f t="shared" si="821"/>
        <v>198000</v>
      </c>
      <c r="I5795" s="2">
        <f>MIN(MainSheet!$C$10/MainSheet!$C$9,MainSheet!$K$9*60)</f>
        <v>660</v>
      </c>
      <c r="J5795" s="1">
        <f>IF(G5795&gt;MainSheet!$C$11,IF(J5794&gt;=0.999,1,(G5795-MainSheet!$C$11)*I5795/$B$2/60),0)</f>
        <v>1</v>
      </c>
      <c r="K5795" s="1">
        <f>IF(G5795&gt;MainSheet!$C$11+$B$6,IF(K5794&gt;=0.999,1,(G5795-MainSheet!$C$11-$B$6)*I5795/$C$2/60),0)</f>
        <v>1</v>
      </c>
      <c r="L5795" s="1">
        <f>IF(G5795&gt;MainSheet!$C$11+$B$6+$C$6,IF(L5794&gt;=0.999,1,(G5795-MainSheet!$C$11-$B$6-$C$6)*I5795/$D$2/60),0)</f>
        <v>1</v>
      </c>
      <c r="M5795">
        <f t="shared" si="822"/>
        <v>1</v>
      </c>
      <c r="N5795" s="2">
        <f t="shared" si="823"/>
        <v>3721.0526315789471</v>
      </c>
      <c r="O5795">
        <f t="shared" si="819"/>
        <v>977.02127659574455</v>
      </c>
      <c r="P5795">
        <f t="shared" si="818"/>
        <v>192000</v>
      </c>
      <c r="Q5795" s="2">
        <f t="shared" si="824"/>
        <v>196698.0739081747</v>
      </c>
      <c r="R5795">
        <f>Q5795/MainSheet!$C$8*(G5795-G5794)+R5794</f>
        <v>9785.9699471974254</v>
      </c>
      <c r="S5795">
        <f t="shared" si="825"/>
        <v>157939.26279772003</v>
      </c>
      <c r="T5795">
        <f t="shared" si="817"/>
        <v>57.929999999997044</v>
      </c>
      <c r="U5795" s="1">
        <f>Q5795/MainSheet!$C$22</f>
        <v>1</v>
      </c>
    </row>
    <row r="5796" spans="7:21">
      <c r="G5796">
        <f t="shared" si="820"/>
        <v>57.939999999997042</v>
      </c>
      <c r="H5796">
        <f t="shared" si="821"/>
        <v>198000</v>
      </c>
      <c r="I5796" s="2">
        <f>MIN(MainSheet!$C$10/MainSheet!$C$9,MainSheet!$K$9*60)</f>
        <v>660</v>
      </c>
      <c r="J5796" s="1">
        <f>IF(G5796&gt;MainSheet!$C$11,IF(J5795&gt;=0.999,1,(G5796-MainSheet!$C$11)*I5796/$B$2/60),0)</f>
        <v>1</v>
      </c>
      <c r="K5796" s="1">
        <f>IF(G5796&gt;MainSheet!$C$11+$B$6,IF(K5795&gt;=0.999,1,(G5796-MainSheet!$C$11-$B$6)*I5796/$C$2/60),0)</f>
        <v>1</v>
      </c>
      <c r="L5796" s="1">
        <f>IF(G5796&gt;MainSheet!$C$11+$B$6+$C$6,IF(L5795&gt;=0.999,1,(G5796-MainSheet!$C$11-$B$6-$C$6)*I5796/$D$2/60),0)</f>
        <v>1</v>
      </c>
      <c r="M5796">
        <f t="shared" si="822"/>
        <v>1</v>
      </c>
      <c r="N5796" s="2">
        <f t="shared" si="823"/>
        <v>3721.0526315789471</v>
      </c>
      <c r="O5796">
        <f t="shared" si="819"/>
        <v>977.02127659574455</v>
      </c>
      <c r="P5796">
        <f t="shared" si="818"/>
        <v>192000</v>
      </c>
      <c r="Q5796" s="2">
        <f t="shared" si="824"/>
        <v>196698.0739081747</v>
      </c>
      <c r="R5796">
        <f>Q5796/MainSheet!$C$8*(G5796-G5795)+R5795</f>
        <v>9788.0011936882602</v>
      </c>
      <c r="S5796">
        <f t="shared" si="825"/>
        <v>157972.04581003805</v>
      </c>
      <c r="T5796">
        <f t="shared" si="817"/>
        <v>57.939999999997042</v>
      </c>
      <c r="U5796" s="1">
        <f>Q5796/MainSheet!$C$22</f>
        <v>1</v>
      </c>
    </row>
    <row r="5797" spans="7:21">
      <c r="G5797">
        <f t="shared" si="820"/>
        <v>57.94999999999704</v>
      </c>
      <c r="H5797">
        <f t="shared" si="821"/>
        <v>198000</v>
      </c>
      <c r="I5797" s="2">
        <f>MIN(MainSheet!$C$10/MainSheet!$C$9,MainSheet!$K$9*60)</f>
        <v>660</v>
      </c>
      <c r="J5797" s="1">
        <f>IF(G5797&gt;MainSheet!$C$11,IF(J5796&gt;=0.999,1,(G5797-MainSheet!$C$11)*I5797/$B$2/60),0)</f>
        <v>1</v>
      </c>
      <c r="K5797" s="1">
        <f>IF(G5797&gt;MainSheet!$C$11+$B$6,IF(K5796&gt;=0.999,1,(G5797-MainSheet!$C$11-$B$6)*I5797/$C$2/60),0)</f>
        <v>1</v>
      </c>
      <c r="L5797" s="1">
        <f>IF(G5797&gt;MainSheet!$C$11+$B$6+$C$6,IF(L5796&gt;=0.999,1,(G5797-MainSheet!$C$11-$B$6-$C$6)*I5797/$D$2/60),0)</f>
        <v>1</v>
      </c>
      <c r="M5797">
        <f t="shared" si="822"/>
        <v>1</v>
      </c>
      <c r="N5797" s="2">
        <f t="shared" si="823"/>
        <v>3721.0526315789471</v>
      </c>
      <c r="O5797">
        <f t="shared" si="819"/>
        <v>977.02127659574455</v>
      </c>
      <c r="P5797">
        <f t="shared" si="818"/>
        <v>192000</v>
      </c>
      <c r="Q5797" s="2">
        <f t="shared" si="824"/>
        <v>196698.0739081747</v>
      </c>
      <c r="R5797">
        <f>Q5797/MainSheet!$C$8*(G5797-G5796)+R5796</f>
        <v>9790.0324401790949</v>
      </c>
      <c r="S5797">
        <f t="shared" si="825"/>
        <v>158004.82882235607</v>
      </c>
      <c r="T5797">
        <f t="shared" si="817"/>
        <v>57.94999999999704</v>
      </c>
      <c r="U5797" s="1">
        <f>Q5797/MainSheet!$C$22</f>
        <v>1</v>
      </c>
    </row>
    <row r="5798" spans="7:21">
      <c r="G5798">
        <f t="shared" si="820"/>
        <v>57.959999999997038</v>
      </c>
      <c r="H5798">
        <f t="shared" si="821"/>
        <v>198000</v>
      </c>
      <c r="I5798" s="2">
        <f>MIN(MainSheet!$C$10/MainSheet!$C$9,MainSheet!$K$9*60)</f>
        <v>660</v>
      </c>
      <c r="J5798" s="1">
        <f>IF(G5798&gt;MainSheet!$C$11,IF(J5797&gt;=0.999,1,(G5798-MainSheet!$C$11)*I5798/$B$2/60),0)</f>
        <v>1</v>
      </c>
      <c r="K5798" s="1">
        <f>IF(G5798&gt;MainSheet!$C$11+$B$6,IF(K5797&gt;=0.999,1,(G5798-MainSheet!$C$11-$B$6)*I5798/$C$2/60),0)</f>
        <v>1</v>
      </c>
      <c r="L5798" s="1">
        <f>IF(G5798&gt;MainSheet!$C$11+$B$6+$C$6,IF(L5797&gt;=0.999,1,(G5798-MainSheet!$C$11-$B$6-$C$6)*I5798/$D$2/60),0)</f>
        <v>1</v>
      </c>
      <c r="M5798">
        <f t="shared" si="822"/>
        <v>1</v>
      </c>
      <c r="N5798" s="2">
        <f t="shared" si="823"/>
        <v>3721.0526315789471</v>
      </c>
      <c r="O5798">
        <f t="shared" si="819"/>
        <v>977.02127659574455</v>
      </c>
      <c r="P5798">
        <f t="shared" si="818"/>
        <v>192000</v>
      </c>
      <c r="Q5798" s="2">
        <f t="shared" si="824"/>
        <v>196698.0739081747</v>
      </c>
      <c r="R5798">
        <f>Q5798/MainSheet!$C$8*(G5798-G5797)+R5797</f>
        <v>9792.0636866699297</v>
      </c>
      <c r="S5798">
        <f t="shared" si="825"/>
        <v>158037.61183467408</v>
      </c>
      <c r="T5798">
        <f t="shared" si="817"/>
        <v>57.959999999997038</v>
      </c>
      <c r="U5798" s="1">
        <f>Q5798/MainSheet!$C$22</f>
        <v>1</v>
      </c>
    </row>
    <row r="5799" spans="7:21">
      <c r="G5799">
        <f t="shared" si="820"/>
        <v>57.969999999997036</v>
      </c>
      <c r="H5799">
        <f t="shared" si="821"/>
        <v>198000</v>
      </c>
      <c r="I5799" s="2">
        <f>MIN(MainSheet!$C$10/MainSheet!$C$9,MainSheet!$K$9*60)</f>
        <v>660</v>
      </c>
      <c r="J5799" s="1">
        <f>IF(G5799&gt;MainSheet!$C$11,IF(J5798&gt;=0.999,1,(G5799-MainSheet!$C$11)*I5799/$B$2/60),0)</f>
        <v>1</v>
      </c>
      <c r="K5799" s="1">
        <f>IF(G5799&gt;MainSheet!$C$11+$B$6,IF(K5798&gt;=0.999,1,(G5799-MainSheet!$C$11-$B$6)*I5799/$C$2/60),0)</f>
        <v>1</v>
      </c>
      <c r="L5799" s="1">
        <f>IF(G5799&gt;MainSheet!$C$11+$B$6+$C$6,IF(L5798&gt;=0.999,1,(G5799-MainSheet!$C$11-$B$6-$C$6)*I5799/$D$2/60),0)</f>
        <v>1</v>
      </c>
      <c r="M5799">
        <f t="shared" si="822"/>
        <v>1</v>
      </c>
      <c r="N5799" s="2">
        <f t="shared" si="823"/>
        <v>3721.0526315789471</v>
      </c>
      <c r="O5799">
        <f t="shared" si="819"/>
        <v>977.02127659574455</v>
      </c>
      <c r="P5799">
        <f t="shared" si="818"/>
        <v>192000</v>
      </c>
      <c r="Q5799" s="2">
        <f t="shared" si="824"/>
        <v>196698.0739081747</v>
      </c>
      <c r="R5799">
        <f>Q5799/MainSheet!$C$8*(G5799-G5798)+R5798</f>
        <v>9794.0949331607644</v>
      </c>
      <c r="S5799">
        <f t="shared" si="825"/>
        <v>158070.3948469921</v>
      </c>
      <c r="T5799">
        <f t="shared" si="817"/>
        <v>57.969999999997036</v>
      </c>
      <c r="U5799" s="1">
        <f>Q5799/MainSheet!$C$22</f>
        <v>1</v>
      </c>
    </row>
    <row r="5800" spans="7:21">
      <c r="G5800">
        <f t="shared" si="820"/>
        <v>57.979999999997034</v>
      </c>
      <c r="H5800">
        <f t="shared" si="821"/>
        <v>198000</v>
      </c>
      <c r="I5800" s="2">
        <f>MIN(MainSheet!$C$10/MainSheet!$C$9,MainSheet!$K$9*60)</f>
        <v>660</v>
      </c>
      <c r="J5800" s="1">
        <f>IF(G5800&gt;MainSheet!$C$11,IF(J5799&gt;=0.999,1,(G5800-MainSheet!$C$11)*I5800/$B$2/60),0)</f>
        <v>1</v>
      </c>
      <c r="K5800" s="1">
        <f>IF(G5800&gt;MainSheet!$C$11+$B$6,IF(K5799&gt;=0.999,1,(G5800-MainSheet!$C$11-$B$6)*I5800/$C$2/60),0)</f>
        <v>1</v>
      </c>
      <c r="L5800" s="1">
        <f>IF(G5800&gt;MainSheet!$C$11+$B$6+$C$6,IF(L5799&gt;=0.999,1,(G5800-MainSheet!$C$11-$B$6-$C$6)*I5800/$D$2/60),0)</f>
        <v>1</v>
      </c>
      <c r="M5800">
        <f t="shared" si="822"/>
        <v>1</v>
      </c>
      <c r="N5800" s="2">
        <f t="shared" si="823"/>
        <v>3721.0526315789471</v>
      </c>
      <c r="O5800">
        <f t="shared" si="819"/>
        <v>977.02127659574455</v>
      </c>
      <c r="P5800">
        <f t="shared" si="818"/>
        <v>192000</v>
      </c>
      <c r="Q5800" s="2">
        <f t="shared" si="824"/>
        <v>196698.0739081747</v>
      </c>
      <c r="R5800">
        <f>Q5800/MainSheet!$C$8*(G5800-G5799)+R5799</f>
        <v>9796.1261796515992</v>
      </c>
      <c r="S5800">
        <f t="shared" si="825"/>
        <v>158103.17785931012</v>
      </c>
      <c r="T5800">
        <f t="shared" si="817"/>
        <v>57.979999999997034</v>
      </c>
      <c r="U5800" s="1">
        <f>Q5800/MainSheet!$C$22</f>
        <v>1</v>
      </c>
    </row>
    <row r="5801" spans="7:21">
      <c r="G5801">
        <f t="shared" si="820"/>
        <v>57.989999999997032</v>
      </c>
      <c r="H5801">
        <f t="shared" si="821"/>
        <v>198000</v>
      </c>
      <c r="I5801" s="2">
        <f>MIN(MainSheet!$C$10/MainSheet!$C$9,MainSheet!$K$9*60)</f>
        <v>660</v>
      </c>
      <c r="J5801" s="1">
        <f>IF(G5801&gt;MainSheet!$C$11,IF(J5800&gt;=0.999,1,(G5801-MainSheet!$C$11)*I5801/$B$2/60),0)</f>
        <v>1</v>
      </c>
      <c r="K5801" s="1">
        <f>IF(G5801&gt;MainSheet!$C$11+$B$6,IF(K5800&gt;=0.999,1,(G5801-MainSheet!$C$11-$B$6)*I5801/$C$2/60),0)</f>
        <v>1</v>
      </c>
      <c r="L5801" s="1">
        <f>IF(G5801&gt;MainSheet!$C$11+$B$6+$C$6,IF(L5800&gt;=0.999,1,(G5801-MainSheet!$C$11-$B$6-$C$6)*I5801/$D$2/60),0)</f>
        <v>1</v>
      </c>
      <c r="M5801">
        <f t="shared" si="822"/>
        <v>1</v>
      </c>
      <c r="N5801" s="2">
        <f t="shared" si="823"/>
        <v>3721.0526315789471</v>
      </c>
      <c r="O5801">
        <f t="shared" si="819"/>
        <v>977.02127659574455</v>
      </c>
      <c r="P5801">
        <f t="shared" si="818"/>
        <v>192000</v>
      </c>
      <c r="Q5801" s="2">
        <f t="shared" si="824"/>
        <v>196698.0739081747</v>
      </c>
      <c r="R5801">
        <f>Q5801/MainSheet!$C$8*(G5801-G5800)+R5800</f>
        <v>9798.1574261424339</v>
      </c>
      <c r="S5801">
        <f t="shared" si="825"/>
        <v>158135.96087162814</v>
      </c>
      <c r="T5801">
        <f t="shared" si="817"/>
        <v>57.989999999997032</v>
      </c>
      <c r="U5801" s="1">
        <f>Q5801/MainSheet!$C$22</f>
        <v>1</v>
      </c>
    </row>
    <row r="5802" spans="7:21">
      <c r="G5802">
        <f t="shared" si="820"/>
        <v>57.99999999999703</v>
      </c>
      <c r="H5802">
        <f t="shared" si="821"/>
        <v>198000</v>
      </c>
      <c r="I5802" s="2">
        <f>MIN(MainSheet!$C$10/MainSheet!$C$9,MainSheet!$K$9*60)</f>
        <v>660</v>
      </c>
      <c r="J5802" s="1">
        <f>IF(G5802&gt;MainSheet!$C$11,IF(J5801&gt;=0.999,1,(G5802-MainSheet!$C$11)*I5802/$B$2/60),0)</f>
        <v>1</v>
      </c>
      <c r="K5802" s="1">
        <f>IF(G5802&gt;MainSheet!$C$11+$B$6,IF(K5801&gt;=0.999,1,(G5802-MainSheet!$C$11-$B$6)*I5802/$C$2/60),0)</f>
        <v>1</v>
      </c>
      <c r="L5802" s="1">
        <f>IF(G5802&gt;MainSheet!$C$11+$B$6+$C$6,IF(L5801&gt;=0.999,1,(G5802-MainSheet!$C$11-$B$6-$C$6)*I5802/$D$2/60),0)</f>
        <v>1</v>
      </c>
      <c r="M5802">
        <f t="shared" si="822"/>
        <v>1</v>
      </c>
      <c r="N5802" s="2">
        <f t="shared" si="823"/>
        <v>3721.0526315789471</v>
      </c>
      <c r="O5802">
        <f t="shared" si="819"/>
        <v>977.02127659574455</v>
      </c>
      <c r="P5802">
        <f t="shared" si="818"/>
        <v>192000</v>
      </c>
      <c r="Q5802" s="2">
        <f t="shared" si="824"/>
        <v>196698.0739081747</v>
      </c>
      <c r="R5802">
        <f>Q5802/MainSheet!$C$8*(G5802-G5801)+R5801</f>
        <v>9800.1886726332687</v>
      </c>
      <c r="S5802">
        <f t="shared" si="825"/>
        <v>158168.74388394615</v>
      </c>
      <c r="T5802">
        <f t="shared" si="817"/>
        <v>57.99999999999703</v>
      </c>
      <c r="U5802" s="1">
        <f>Q5802/MainSheet!$C$22</f>
        <v>1</v>
      </c>
    </row>
    <row r="5803" spans="7:21">
      <c r="G5803">
        <f t="shared" si="820"/>
        <v>58.009999999997028</v>
      </c>
      <c r="H5803">
        <f t="shared" si="821"/>
        <v>198000</v>
      </c>
      <c r="I5803" s="2">
        <f>MIN(MainSheet!$C$10/MainSheet!$C$9,MainSheet!$K$9*60)</f>
        <v>660</v>
      </c>
      <c r="J5803" s="1">
        <f>IF(G5803&gt;MainSheet!$C$11,IF(J5802&gt;=0.999,1,(G5803-MainSheet!$C$11)*I5803/$B$2/60),0)</f>
        <v>1</v>
      </c>
      <c r="K5803" s="1">
        <f>IF(G5803&gt;MainSheet!$C$11+$B$6,IF(K5802&gt;=0.999,1,(G5803-MainSheet!$C$11-$B$6)*I5803/$C$2/60),0)</f>
        <v>1</v>
      </c>
      <c r="L5803" s="1">
        <f>IF(G5803&gt;MainSheet!$C$11+$B$6+$C$6,IF(L5802&gt;=0.999,1,(G5803-MainSheet!$C$11-$B$6-$C$6)*I5803/$D$2/60),0)</f>
        <v>1</v>
      </c>
      <c r="M5803">
        <f t="shared" si="822"/>
        <v>1</v>
      </c>
      <c r="N5803" s="2">
        <f t="shared" si="823"/>
        <v>3721.0526315789471</v>
      </c>
      <c r="O5803">
        <f t="shared" si="819"/>
        <v>977.02127659574455</v>
      </c>
      <c r="P5803">
        <f t="shared" si="818"/>
        <v>192000</v>
      </c>
      <c r="Q5803" s="2">
        <f t="shared" si="824"/>
        <v>196698.0739081747</v>
      </c>
      <c r="R5803">
        <f>Q5803/MainSheet!$C$8*(G5803-G5802)+R5802</f>
        <v>9802.2199191241034</v>
      </c>
      <c r="S5803">
        <f t="shared" si="825"/>
        <v>158201.52689626417</v>
      </c>
      <c r="T5803">
        <f t="shared" si="817"/>
        <v>58.009999999997028</v>
      </c>
      <c r="U5803" s="1">
        <f>Q5803/MainSheet!$C$22</f>
        <v>1</v>
      </c>
    </row>
    <row r="5804" spans="7:21">
      <c r="G5804">
        <f t="shared" si="820"/>
        <v>58.019999999997026</v>
      </c>
      <c r="H5804">
        <f t="shared" si="821"/>
        <v>198000</v>
      </c>
      <c r="I5804" s="2">
        <f>MIN(MainSheet!$C$10/MainSheet!$C$9,MainSheet!$K$9*60)</f>
        <v>660</v>
      </c>
      <c r="J5804" s="1">
        <f>IF(G5804&gt;MainSheet!$C$11,IF(J5803&gt;=0.999,1,(G5804-MainSheet!$C$11)*I5804/$B$2/60),0)</f>
        <v>1</v>
      </c>
      <c r="K5804" s="1">
        <f>IF(G5804&gt;MainSheet!$C$11+$B$6,IF(K5803&gt;=0.999,1,(G5804-MainSheet!$C$11-$B$6)*I5804/$C$2/60),0)</f>
        <v>1</v>
      </c>
      <c r="L5804" s="1">
        <f>IF(G5804&gt;MainSheet!$C$11+$B$6+$C$6,IF(L5803&gt;=0.999,1,(G5804-MainSheet!$C$11-$B$6-$C$6)*I5804/$D$2/60),0)</f>
        <v>1</v>
      </c>
      <c r="M5804">
        <f t="shared" si="822"/>
        <v>1</v>
      </c>
      <c r="N5804" s="2">
        <f t="shared" si="823"/>
        <v>3721.0526315789471</v>
      </c>
      <c r="O5804">
        <f t="shared" si="819"/>
        <v>977.02127659574455</v>
      </c>
      <c r="P5804">
        <f t="shared" si="818"/>
        <v>192000</v>
      </c>
      <c r="Q5804" s="2">
        <f t="shared" si="824"/>
        <v>196698.0739081747</v>
      </c>
      <c r="R5804">
        <f>Q5804/MainSheet!$C$8*(G5804-G5803)+R5803</f>
        <v>9804.2511656149381</v>
      </c>
      <c r="S5804">
        <f t="shared" si="825"/>
        <v>158234.30990858219</v>
      </c>
      <c r="T5804">
        <f t="shared" si="817"/>
        <v>58.019999999997026</v>
      </c>
      <c r="U5804" s="1">
        <f>Q5804/MainSheet!$C$22</f>
        <v>1</v>
      </c>
    </row>
    <row r="5805" spans="7:21">
      <c r="G5805">
        <f t="shared" si="820"/>
        <v>58.029999999997024</v>
      </c>
      <c r="H5805">
        <f t="shared" si="821"/>
        <v>198000</v>
      </c>
      <c r="I5805" s="2">
        <f>MIN(MainSheet!$C$10/MainSheet!$C$9,MainSheet!$K$9*60)</f>
        <v>660</v>
      </c>
      <c r="J5805" s="1">
        <f>IF(G5805&gt;MainSheet!$C$11,IF(J5804&gt;=0.999,1,(G5805-MainSheet!$C$11)*I5805/$B$2/60),0)</f>
        <v>1</v>
      </c>
      <c r="K5805" s="1">
        <f>IF(G5805&gt;MainSheet!$C$11+$B$6,IF(K5804&gt;=0.999,1,(G5805-MainSheet!$C$11-$B$6)*I5805/$C$2/60),0)</f>
        <v>1</v>
      </c>
      <c r="L5805" s="1">
        <f>IF(G5805&gt;MainSheet!$C$11+$B$6+$C$6,IF(L5804&gt;=0.999,1,(G5805-MainSheet!$C$11-$B$6-$C$6)*I5805/$D$2/60),0)</f>
        <v>1</v>
      </c>
      <c r="M5805">
        <f t="shared" si="822"/>
        <v>1</v>
      </c>
      <c r="N5805" s="2">
        <f t="shared" si="823"/>
        <v>3721.0526315789471</v>
      </c>
      <c r="O5805">
        <f t="shared" si="819"/>
        <v>977.02127659574455</v>
      </c>
      <c r="P5805">
        <f t="shared" si="818"/>
        <v>192000</v>
      </c>
      <c r="Q5805" s="2">
        <f t="shared" si="824"/>
        <v>196698.0739081747</v>
      </c>
      <c r="R5805">
        <f>Q5805/MainSheet!$C$8*(G5805-G5804)+R5804</f>
        <v>9806.2824121057729</v>
      </c>
      <c r="S5805">
        <f t="shared" si="825"/>
        <v>158267.09292090021</v>
      </c>
      <c r="T5805">
        <f t="shared" si="817"/>
        <v>58.029999999997024</v>
      </c>
      <c r="U5805" s="1">
        <f>Q5805/MainSheet!$C$22</f>
        <v>1</v>
      </c>
    </row>
    <row r="5806" spans="7:21">
      <c r="G5806">
        <f t="shared" si="820"/>
        <v>58.039999999997022</v>
      </c>
      <c r="H5806">
        <f t="shared" si="821"/>
        <v>198000</v>
      </c>
      <c r="I5806" s="2">
        <f>MIN(MainSheet!$C$10/MainSheet!$C$9,MainSheet!$K$9*60)</f>
        <v>660</v>
      </c>
      <c r="J5806" s="1">
        <f>IF(G5806&gt;MainSheet!$C$11,IF(J5805&gt;=0.999,1,(G5806-MainSheet!$C$11)*I5806/$B$2/60),0)</f>
        <v>1</v>
      </c>
      <c r="K5806" s="1">
        <f>IF(G5806&gt;MainSheet!$C$11+$B$6,IF(K5805&gt;=0.999,1,(G5806-MainSheet!$C$11-$B$6)*I5806/$C$2/60),0)</f>
        <v>1</v>
      </c>
      <c r="L5806" s="1">
        <f>IF(G5806&gt;MainSheet!$C$11+$B$6+$C$6,IF(L5805&gt;=0.999,1,(G5806-MainSheet!$C$11-$B$6-$C$6)*I5806/$D$2/60),0)</f>
        <v>1</v>
      </c>
      <c r="M5806">
        <f t="shared" si="822"/>
        <v>1</v>
      </c>
      <c r="N5806" s="2">
        <f t="shared" si="823"/>
        <v>3721.0526315789471</v>
      </c>
      <c r="O5806">
        <f t="shared" si="819"/>
        <v>977.02127659574455</v>
      </c>
      <c r="P5806">
        <f t="shared" si="818"/>
        <v>192000</v>
      </c>
      <c r="Q5806" s="2">
        <f t="shared" si="824"/>
        <v>196698.0739081747</v>
      </c>
      <c r="R5806">
        <f>Q5806/MainSheet!$C$8*(G5806-G5805)+R5805</f>
        <v>9808.3136585966076</v>
      </c>
      <c r="S5806">
        <f t="shared" si="825"/>
        <v>158299.87593321822</v>
      </c>
      <c r="T5806">
        <f t="shared" si="817"/>
        <v>58.039999999997022</v>
      </c>
      <c r="U5806" s="1">
        <f>Q5806/MainSheet!$C$22</f>
        <v>1</v>
      </c>
    </row>
    <row r="5807" spans="7:21">
      <c r="G5807">
        <f t="shared" si="820"/>
        <v>58.04999999999702</v>
      </c>
      <c r="H5807">
        <f t="shared" si="821"/>
        <v>198000</v>
      </c>
      <c r="I5807" s="2">
        <f>MIN(MainSheet!$C$10/MainSheet!$C$9,MainSheet!$K$9*60)</f>
        <v>660</v>
      </c>
      <c r="J5807" s="1">
        <f>IF(G5807&gt;MainSheet!$C$11,IF(J5806&gt;=0.999,1,(G5807-MainSheet!$C$11)*I5807/$B$2/60),0)</f>
        <v>1</v>
      </c>
      <c r="K5807" s="1">
        <f>IF(G5807&gt;MainSheet!$C$11+$B$6,IF(K5806&gt;=0.999,1,(G5807-MainSheet!$C$11-$B$6)*I5807/$C$2/60),0)</f>
        <v>1</v>
      </c>
      <c r="L5807" s="1">
        <f>IF(G5807&gt;MainSheet!$C$11+$B$6+$C$6,IF(L5806&gt;=0.999,1,(G5807-MainSheet!$C$11-$B$6-$C$6)*I5807/$D$2/60),0)</f>
        <v>1</v>
      </c>
      <c r="M5807">
        <f t="shared" si="822"/>
        <v>1</v>
      </c>
      <c r="N5807" s="2">
        <f t="shared" si="823"/>
        <v>3721.0526315789471</v>
      </c>
      <c r="O5807">
        <f t="shared" si="819"/>
        <v>977.02127659574455</v>
      </c>
      <c r="P5807">
        <f t="shared" si="818"/>
        <v>192000</v>
      </c>
      <c r="Q5807" s="2">
        <f t="shared" si="824"/>
        <v>196698.0739081747</v>
      </c>
      <c r="R5807">
        <f>Q5807/MainSheet!$C$8*(G5807-G5806)+R5806</f>
        <v>9810.3449050874424</v>
      </c>
      <c r="S5807">
        <f t="shared" si="825"/>
        <v>158332.65894553624</v>
      </c>
      <c r="T5807">
        <f t="shared" si="817"/>
        <v>58.04999999999702</v>
      </c>
      <c r="U5807" s="1">
        <f>Q5807/MainSheet!$C$22</f>
        <v>1</v>
      </c>
    </row>
    <row r="5808" spans="7:21">
      <c r="G5808">
        <f t="shared" si="820"/>
        <v>58.059999999997018</v>
      </c>
      <c r="H5808">
        <f t="shared" si="821"/>
        <v>198000</v>
      </c>
      <c r="I5808" s="2">
        <f>MIN(MainSheet!$C$10/MainSheet!$C$9,MainSheet!$K$9*60)</f>
        <v>660</v>
      </c>
      <c r="J5808" s="1">
        <f>IF(G5808&gt;MainSheet!$C$11,IF(J5807&gt;=0.999,1,(G5808-MainSheet!$C$11)*I5808/$B$2/60),0)</f>
        <v>1</v>
      </c>
      <c r="K5808" s="1">
        <f>IF(G5808&gt;MainSheet!$C$11+$B$6,IF(K5807&gt;=0.999,1,(G5808-MainSheet!$C$11-$B$6)*I5808/$C$2/60),0)</f>
        <v>1</v>
      </c>
      <c r="L5808" s="1">
        <f>IF(G5808&gt;MainSheet!$C$11+$B$6+$C$6,IF(L5807&gt;=0.999,1,(G5808-MainSheet!$C$11-$B$6-$C$6)*I5808/$D$2/60),0)</f>
        <v>1</v>
      </c>
      <c r="M5808">
        <f t="shared" si="822"/>
        <v>1</v>
      </c>
      <c r="N5808" s="2">
        <f t="shared" si="823"/>
        <v>3721.0526315789471</v>
      </c>
      <c r="O5808">
        <f t="shared" si="819"/>
        <v>977.02127659574455</v>
      </c>
      <c r="P5808">
        <f t="shared" si="818"/>
        <v>192000</v>
      </c>
      <c r="Q5808" s="2">
        <f t="shared" si="824"/>
        <v>196698.0739081747</v>
      </c>
      <c r="R5808">
        <f>Q5808/MainSheet!$C$8*(G5808-G5807)+R5807</f>
        <v>9812.3761515782771</v>
      </c>
      <c r="S5808">
        <f t="shared" si="825"/>
        <v>158365.44195785426</v>
      </c>
      <c r="T5808">
        <f t="shared" si="817"/>
        <v>58.059999999997018</v>
      </c>
      <c r="U5808" s="1">
        <f>Q5808/MainSheet!$C$22</f>
        <v>1</v>
      </c>
    </row>
    <row r="5809" spans="7:21">
      <c r="G5809">
        <f t="shared" si="820"/>
        <v>58.069999999997016</v>
      </c>
      <c r="H5809">
        <f t="shared" si="821"/>
        <v>198000</v>
      </c>
      <c r="I5809" s="2">
        <f>MIN(MainSheet!$C$10/MainSheet!$C$9,MainSheet!$K$9*60)</f>
        <v>660</v>
      </c>
      <c r="J5809" s="1">
        <f>IF(G5809&gt;MainSheet!$C$11,IF(J5808&gt;=0.999,1,(G5809-MainSheet!$C$11)*I5809/$B$2/60),0)</f>
        <v>1</v>
      </c>
      <c r="K5809" s="1">
        <f>IF(G5809&gt;MainSheet!$C$11+$B$6,IF(K5808&gt;=0.999,1,(G5809-MainSheet!$C$11-$B$6)*I5809/$C$2/60),0)</f>
        <v>1</v>
      </c>
      <c r="L5809" s="1">
        <f>IF(G5809&gt;MainSheet!$C$11+$B$6+$C$6,IF(L5808&gt;=0.999,1,(G5809-MainSheet!$C$11-$B$6-$C$6)*I5809/$D$2/60),0)</f>
        <v>1</v>
      </c>
      <c r="M5809">
        <f t="shared" si="822"/>
        <v>1</v>
      </c>
      <c r="N5809" s="2">
        <f t="shared" si="823"/>
        <v>3721.0526315789471</v>
      </c>
      <c r="O5809">
        <f t="shared" si="819"/>
        <v>977.02127659574455</v>
      </c>
      <c r="P5809">
        <f t="shared" si="818"/>
        <v>192000</v>
      </c>
      <c r="Q5809" s="2">
        <f t="shared" si="824"/>
        <v>196698.0739081747</v>
      </c>
      <c r="R5809">
        <f>Q5809/MainSheet!$C$8*(G5809-G5808)+R5808</f>
        <v>9814.4073980691119</v>
      </c>
      <c r="S5809">
        <f t="shared" si="825"/>
        <v>158398.22497017228</v>
      </c>
      <c r="T5809">
        <f t="shared" si="817"/>
        <v>58.069999999997016</v>
      </c>
      <c r="U5809" s="1">
        <f>Q5809/MainSheet!$C$22</f>
        <v>1</v>
      </c>
    </row>
    <row r="5810" spans="7:21">
      <c r="G5810">
        <f t="shared" si="820"/>
        <v>58.079999999997014</v>
      </c>
      <c r="H5810">
        <f t="shared" si="821"/>
        <v>198000</v>
      </c>
      <c r="I5810" s="2">
        <f>MIN(MainSheet!$C$10/MainSheet!$C$9,MainSheet!$K$9*60)</f>
        <v>660</v>
      </c>
      <c r="J5810" s="1">
        <f>IF(G5810&gt;MainSheet!$C$11,IF(J5809&gt;=0.999,1,(G5810-MainSheet!$C$11)*I5810/$B$2/60),0)</f>
        <v>1</v>
      </c>
      <c r="K5810" s="1">
        <f>IF(G5810&gt;MainSheet!$C$11+$B$6,IF(K5809&gt;=0.999,1,(G5810-MainSheet!$C$11-$B$6)*I5810/$C$2/60),0)</f>
        <v>1</v>
      </c>
      <c r="L5810" s="1">
        <f>IF(G5810&gt;MainSheet!$C$11+$B$6+$C$6,IF(L5809&gt;=0.999,1,(G5810-MainSheet!$C$11-$B$6-$C$6)*I5810/$D$2/60),0)</f>
        <v>1</v>
      </c>
      <c r="M5810">
        <f t="shared" si="822"/>
        <v>1</v>
      </c>
      <c r="N5810" s="2">
        <f t="shared" si="823"/>
        <v>3721.0526315789471</v>
      </c>
      <c r="O5810">
        <f t="shared" si="819"/>
        <v>977.02127659574455</v>
      </c>
      <c r="P5810">
        <f t="shared" si="818"/>
        <v>192000</v>
      </c>
      <c r="Q5810" s="2">
        <f t="shared" si="824"/>
        <v>196698.0739081747</v>
      </c>
      <c r="R5810">
        <f>Q5810/MainSheet!$C$8*(G5810-G5809)+R5809</f>
        <v>9816.4386445599466</v>
      </c>
      <c r="S5810">
        <f t="shared" si="825"/>
        <v>158431.00798249029</v>
      </c>
      <c r="T5810">
        <f t="shared" si="817"/>
        <v>58.079999999997014</v>
      </c>
      <c r="U5810" s="1">
        <f>Q5810/MainSheet!$C$22</f>
        <v>1</v>
      </c>
    </row>
    <row r="5811" spans="7:21">
      <c r="G5811">
        <f t="shared" si="820"/>
        <v>58.089999999997012</v>
      </c>
      <c r="H5811">
        <f t="shared" si="821"/>
        <v>198000</v>
      </c>
      <c r="I5811" s="2">
        <f>MIN(MainSheet!$C$10/MainSheet!$C$9,MainSheet!$K$9*60)</f>
        <v>660</v>
      </c>
      <c r="J5811" s="1">
        <f>IF(G5811&gt;MainSheet!$C$11,IF(J5810&gt;=0.999,1,(G5811-MainSheet!$C$11)*I5811/$B$2/60),0)</f>
        <v>1</v>
      </c>
      <c r="K5811" s="1">
        <f>IF(G5811&gt;MainSheet!$C$11+$B$6,IF(K5810&gt;=0.999,1,(G5811-MainSheet!$C$11-$B$6)*I5811/$C$2/60),0)</f>
        <v>1</v>
      </c>
      <c r="L5811" s="1">
        <f>IF(G5811&gt;MainSheet!$C$11+$B$6+$C$6,IF(L5810&gt;=0.999,1,(G5811-MainSheet!$C$11-$B$6-$C$6)*I5811/$D$2/60),0)</f>
        <v>1</v>
      </c>
      <c r="M5811">
        <f t="shared" si="822"/>
        <v>1</v>
      </c>
      <c r="N5811" s="2">
        <f t="shared" si="823"/>
        <v>3721.0526315789471</v>
      </c>
      <c r="O5811">
        <f t="shared" si="819"/>
        <v>977.02127659574455</v>
      </c>
      <c r="P5811">
        <f t="shared" si="818"/>
        <v>192000</v>
      </c>
      <c r="Q5811" s="2">
        <f t="shared" si="824"/>
        <v>196698.0739081747</v>
      </c>
      <c r="R5811">
        <f>Q5811/MainSheet!$C$8*(G5811-G5810)+R5810</f>
        <v>9818.4698910507814</v>
      </c>
      <c r="S5811">
        <f t="shared" si="825"/>
        <v>158463.79099480831</v>
      </c>
      <c r="T5811">
        <f t="shared" si="817"/>
        <v>58.089999999997012</v>
      </c>
      <c r="U5811" s="1">
        <f>Q5811/MainSheet!$C$22</f>
        <v>1</v>
      </c>
    </row>
    <row r="5812" spans="7:21">
      <c r="G5812">
        <f t="shared" si="820"/>
        <v>58.09999999999701</v>
      </c>
      <c r="H5812">
        <f t="shared" si="821"/>
        <v>198000</v>
      </c>
      <c r="I5812" s="2">
        <f>MIN(MainSheet!$C$10/MainSheet!$C$9,MainSheet!$K$9*60)</f>
        <v>660</v>
      </c>
      <c r="J5812" s="1">
        <f>IF(G5812&gt;MainSheet!$C$11,IF(J5811&gt;=0.999,1,(G5812-MainSheet!$C$11)*I5812/$B$2/60),0)</f>
        <v>1</v>
      </c>
      <c r="K5812" s="1">
        <f>IF(G5812&gt;MainSheet!$C$11+$B$6,IF(K5811&gt;=0.999,1,(G5812-MainSheet!$C$11-$B$6)*I5812/$C$2/60),0)</f>
        <v>1</v>
      </c>
      <c r="L5812" s="1">
        <f>IF(G5812&gt;MainSheet!$C$11+$B$6+$C$6,IF(L5811&gt;=0.999,1,(G5812-MainSheet!$C$11-$B$6-$C$6)*I5812/$D$2/60),0)</f>
        <v>1</v>
      </c>
      <c r="M5812">
        <f t="shared" si="822"/>
        <v>1</v>
      </c>
      <c r="N5812" s="2">
        <f t="shared" si="823"/>
        <v>3721.0526315789471</v>
      </c>
      <c r="O5812">
        <f t="shared" si="819"/>
        <v>977.02127659574455</v>
      </c>
      <c r="P5812">
        <f t="shared" si="818"/>
        <v>192000</v>
      </c>
      <c r="Q5812" s="2">
        <f t="shared" si="824"/>
        <v>196698.0739081747</v>
      </c>
      <c r="R5812">
        <f>Q5812/MainSheet!$C$8*(G5812-G5811)+R5811</f>
        <v>9820.5011375416161</v>
      </c>
      <c r="S5812">
        <f t="shared" si="825"/>
        <v>158496.57400712633</v>
      </c>
      <c r="T5812">
        <f t="shared" si="817"/>
        <v>58.09999999999701</v>
      </c>
      <c r="U5812" s="1">
        <f>Q5812/MainSheet!$C$22</f>
        <v>1</v>
      </c>
    </row>
    <row r="5813" spans="7:21">
      <c r="G5813">
        <f t="shared" si="820"/>
        <v>58.109999999997008</v>
      </c>
      <c r="H5813">
        <f t="shared" si="821"/>
        <v>198000</v>
      </c>
      <c r="I5813" s="2">
        <f>MIN(MainSheet!$C$10/MainSheet!$C$9,MainSheet!$K$9*60)</f>
        <v>660</v>
      </c>
      <c r="J5813" s="1">
        <f>IF(G5813&gt;MainSheet!$C$11,IF(J5812&gt;=0.999,1,(G5813-MainSheet!$C$11)*I5813/$B$2/60),0)</f>
        <v>1</v>
      </c>
      <c r="K5813" s="1">
        <f>IF(G5813&gt;MainSheet!$C$11+$B$6,IF(K5812&gt;=0.999,1,(G5813-MainSheet!$C$11-$B$6)*I5813/$C$2/60),0)</f>
        <v>1</v>
      </c>
      <c r="L5813" s="1">
        <f>IF(G5813&gt;MainSheet!$C$11+$B$6+$C$6,IF(L5812&gt;=0.999,1,(G5813-MainSheet!$C$11-$B$6-$C$6)*I5813/$D$2/60),0)</f>
        <v>1</v>
      </c>
      <c r="M5813">
        <f t="shared" si="822"/>
        <v>1</v>
      </c>
      <c r="N5813" s="2">
        <f t="shared" si="823"/>
        <v>3721.0526315789471</v>
      </c>
      <c r="O5813">
        <f t="shared" si="819"/>
        <v>977.02127659574455</v>
      </c>
      <c r="P5813">
        <f t="shared" si="818"/>
        <v>192000</v>
      </c>
      <c r="Q5813" s="2">
        <f t="shared" si="824"/>
        <v>196698.0739081747</v>
      </c>
      <c r="R5813">
        <f>Q5813/MainSheet!$C$8*(G5813-G5812)+R5812</f>
        <v>9822.5323840324509</v>
      </c>
      <c r="S5813">
        <f t="shared" si="825"/>
        <v>158529.35701944435</v>
      </c>
      <c r="T5813">
        <f t="shared" si="817"/>
        <v>58.109999999997008</v>
      </c>
      <c r="U5813" s="1">
        <f>Q5813/MainSheet!$C$22</f>
        <v>1</v>
      </c>
    </row>
    <row r="5814" spans="7:21">
      <c r="G5814">
        <f t="shared" si="820"/>
        <v>58.119999999997006</v>
      </c>
      <c r="H5814">
        <f t="shared" si="821"/>
        <v>198000</v>
      </c>
      <c r="I5814" s="2">
        <f>MIN(MainSheet!$C$10/MainSheet!$C$9,MainSheet!$K$9*60)</f>
        <v>660</v>
      </c>
      <c r="J5814" s="1">
        <f>IF(G5814&gt;MainSheet!$C$11,IF(J5813&gt;=0.999,1,(G5814-MainSheet!$C$11)*I5814/$B$2/60),0)</f>
        <v>1</v>
      </c>
      <c r="K5814" s="1">
        <f>IF(G5814&gt;MainSheet!$C$11+$B$6,IF(K5813&gt;=0.999,1,(G5814-MainSheet!$C$11-$B$6)*I5814/$C$2/60),0)</f>
        <v>1</v>
      </c>
      <c r="L5814" s="1">
        <f>IF(G5814&gt;MainSheet!$C$11+$B$6+$C$6,IF(L5813&gt;=0.999,1,(G5814-MainSheet!$C$11-$B$6-$C$6)*I5814/$D$2/60),0)</f>
        <v>1</v>
      </c>
      <c r="M5814">
        <f t="shared" si="822"/>
        <v>1</v>
      </c>
      <c r="N5814" s="2">
        <f t="shared" si="823"/>
        <v>3721.0526315789471</v>
      </c>
      <c r="O5814">
        <f t="shared" si="819"/>
        <v>977.02127659574455</v>
      </c>
      <c r="P5814">
        <f t="shared" si="818"/>
        <v>192000</v>
      </c>
      <c r="Q5814" s="2">
        <f t="shared" si="824"/>
        <v>196698.0739081747</v>
      </c>
      <c r="R5814">
        <f>Q5814/MainSheet!$C$8*(G5814-G5813)+R5813</f>
        <v>9824.5636305232856</v>
      </c>
      <c r="S5814">
        <f t="shared" si="825"/>
        <v>158562.14003176236</v>
      </c>
      <c r="T5814">
        <f t="shared" si="817"/>
        <v>58.119999999997006</v>
      </c>
      <c r="U5814" s="1">
        <f>Q5814/MainSheet!$C$22</f>
        <v>1</v>
      </c>
    </row>
    <row r="5815" spans="7:21">
      <c r="G5815">
        <f t="shared" si="820"/>
        <v>58.129999999997004</v>
      </c>
      <c r="H5815">
        <f t="shared" si="821"/>
        <v>198000</v>
      </c>
      <c r="I5815" s="2">
        <f>MIN(MainSheet!$C$10/MainSheet!$C$9,MainSheet!$K$9*60)</f>
        <v>660</v>
      </c>
      <c r="J5815" s="1">
        <f>IF(G5815&gt;MainSheet!$C$11,IF(J5814&gt;=0.999,1,(G5815-MainSheet!$C$11)*I5815/$B$2/60),0)</f>
        <v>1</v>
      </c>
      <c r="K5815" s="1">
        <f>IF(G5815&gt;MainSheet!$C$11+$B$6,IF(K5814&gt;=0.999,1,(G5815-MainSheet!$C$11-$B$6)*I5815/$C$2/60),0)</f>
        <v>1</v>
      </c>
      <c r="L5815" s="1">
        <f>IF(G5815&gt;MainSheet!$C$11+$B$6+$C$6,IF(L5814&gt;=0.999,1,(G5815-MainSheet!$C$11-$B$6-$C$6)*I5815/$D$2/60),0)</f>
        <v>1</v>
      </c>
      <c r="M5815">
        <f t="shared" si="822"/>
        <v>1</v>
      </c>
      <c r="N5815" s="2">
        <f t="shared" si="823"/>
        <v>3721.0526315789471</v>
      </c>
      <c r="O5815">
        <f t="shared" si="819"/>
        <v>977.02127659574455</v>
      </c>
      <c r="P5815">
        <f t="shared" si="818"/>
        <v>192000</v>
      </c>
      <c r="Q5815" s="2">
        <f t="shared" si="824"/>
        <v>196698.0739081747</v>
      </c>
      <c r="R5815">
        <f>Q5815/MainSheet!$C$8*(G5815-G5814)+R5814</f>
        <v>9826.5948770141204</v>
      </c>
      <c r="S5815">
        <f t="shared" si="825"/>
        <v>158594.92304408038</v>
      </c>
      <c r="T5815">
        <f t="shared" si="817"/>
        <v>58.129999999997004</v>
      </c>
      <c r="U5815" s="1">
        <f>Q5815/MainSheet!$C$22</f>
        <v>1</v>
      </c>
    </row>
    <row r="5816" spans="7:21">
      <c r="G5816">
        <f t="shared" si="820"/>
        <v>58.139999999997002</v>
      </c>
      <c r="H5816">
        <f t="shared" si="821"/>
        <v>198000</v>
      </c>
      <c r="I5816" s="2">
        <f>MIN(MainSheet!$C$10/MainSheet!$C$9,MainSheet!$K$9*60)</f>
        <v>660</v>
      </c>
      <c r="J5816" s="1">
        <f>IF(G5816&gt;MainSheet!$C$11,IF(J5815&gt;=0.999,1,(G5816-MainSheet!$C$11)*I5816/$B$2/60),0)</f>
        <v>1</v>
      </c>
      <c r="K5816" s="1">
        <f>IF(G5816&gt;MainSheet!$C$11+$B$6,IF(K5815&gt;=0.999,1,(G5816-MainSheet!$C$11-$B$6)*I5816/$C$2/60),0)</f>
        <v>1</v>
      </c>
      <c r="L5816" s="1">
        <f>IF(G5816&gt;MainSheet!$C$11+$B$6+$C$6,IF(L5815&gt;=0.999,1,(G5816-MainSheet!$C$11-$B$6-$C$6)*I5816/$D$2/60),0)</f>
        <v>1</v>
      </c>
      <c r="M5816">
        <f t="shared" si="822"/>
        <v>1</v>
      </c>
      <c r="N5816" s="2">
        <f t="shared" si="823"/>
        <v>3721.0526315789471</v>
      </c>
      <c r="O5816">
        <f t="shared" si="819"/>
        <v>977.02127659574455</v>
      </c>
      <c r="P5816">
        <f t="shared" si="818"/>
        <v>192000</v>
      </c>
      <c r="Q5816" s="2">
        <f t="shared" si="824"/>
        <v>196698.0739081747</v>
      </c>
      <c r="R5816">
        <f>Q5816/MainSheet!$C$8*(G5816-G5815)+R5815</f>
        <v>9828.6261235049551</v>
      </c>
      <c r="S5816">
        <f t="shared" si="825"/>
        <v>158627.7060563984</v>
      </c>
      <c r="T5816">
        <f t="shared" si="817"/>
        <v>58.139999999997002</v>
      </c>
      <c r="U5816" s="1">
        <f>Q5816/MainSheet!$C$22</f>
        <v>1</v>
      </c>
    </row>
    <row r="5817" spans="7:21">
      <c r="G5817">
        <f t="shared" si="820"/>
        <v>58.149999999997</v>
      </c>
      <c r="H5817">
        <f t="shared" si="821"/>
        <v>198000</v>
      </c>
      <c r="I5817" s="2">
        <f>MIN(MainSheet!$C$10/MainSheet!$C$9,MainSheet!$K$9*60)</f>
        <v>660</v>
      </c>
      <c r="J5817" s="1">
        <f>IF(G5817&gt;MainSheet!$C$11,IF(J5816&gt;=0.999,1,(G5817-MainSheet!$C$11)*I5817/$B$2/60),0)</f>
        <v>1</v>
      </c>
      <c r="K5817" s="1">
        <f>IF(G5817&gt;MainSheet!$C$11+$B$6,IF(K5816&gt;=0.999,1,(G5817-MainSheet!$C$11-$B$6)*I5817/$C$2/60),0)</f>
        <v>1</v>
      </c>
      <c r="L5817" s="1">
        <f>IF(G5817&gt;MainSheet!$C$11+$B$6+$C$6,IF(L5816&gt;=0.999,1,(G5817-MainSheet!$C$11-$B$6-$C$6)*I5817/$D$2/60),0)</f>
        <v>1</v>
      </c>
      <c r="M5817">
        <f t="shared" si="822"/>
        <v>1</v>
      </c>
      <c r="N5817" s="2">
        <f t="shared" si="823"/>
        <v>3721.0526315789471</v>
      </c>
      <c r="O5817">
        <f t="shared" si="819"/>
        <v>977.02127659574455</v>
      </c>
      <c r="P5817">
        <f t="shared" si="818"/>
        <v>192000</v>
      </c>
      <c r="Q5817" s="2">
        <f t="shared" si="824"/>
        <v>196698.0739081747</v>
      </c>
      <c r="R5817">
        <f>Q5817/MainSheet!$C$8*(G5817-G5816)+R5816</f>
        <v>9830.6573699957898</v>
      </c>
      <c r="S5817">
        <f t="shared" si="825"/>
        <v>158660.48906871642</v>
      </c>
      <c r="T5817">
        <f t="shared" si="817"/>
        <v>58.149999999997</v>
      </c>
      <c r="U5817" s="1">
        <f>Q5817/MainSheet!$C$22</f>
        <v>1</v>
      </c>
    </row>
    <row r="5818" spans="7:21">
      <c r="G5818">
        <f t="shared" si="820"/>
        <v>58.159999999996998</v>
      </c>
      <c r="H5818">
        <f t="shared" si="821"/>
        <v>198000</v>
      </c>
      <c r="I5818" s="2">
        <f>MIN(MainSheet!$C$10/MainSheet!$C$9,MainSheet!$K$9*60)</f>
        <v>660</v>
      </c>
      <c r="J5818" s="1">
        <f>IF(G5818&gt;MainSheet!$C$11,IF(J5817&gt;=0.999,1,(G5818-MainSheet!$C$11)*I5818/$B$2/60),0)</f>
        <v>1</v>
      </c>
      <c r="K5818" s="1">
        <f>IF(G5818&gt;MainSheet!$C$11+$B$6,IF(K5817&gt;=0.999,1,(G5818-MainSheet!$C$11-$B$6)*I5818/$C$2/60),0)</f>
        <v>1</v>
      </c>
      <c r="L5818" s="1">
        <f>IF(G5818&gt;MainSheet!$C$11+$B$6+$C$6,IF(L5817&gt;=0.999,1,(G5818-MainSheet!$C$11-$B$6-$C$6)*I5818/$D$2/60),0)</f>
        <v>1</v>
      </c>
      <c r="M5818">
        <f t="shared" si="822"/>
        <v>1</v>
      </c>
      <c r="N5818" s="2">
        <f t="shared" si="823"/>
        <v>3721.0526315789471</v>
      </c>
      <c r="O5818">
        <f t="shared" si="819"/>
        <v>977.02127659574455</v>
      </c>
      <c r="P5818">
        <f t="shared" si="818"/>
        <v>192000</v>
      </c>
      <c r="Q5818" s="2">
        <f t="shared" si="824"/>
        <v>196698.0739081747</v>
      </c>
      <c r="R5818">
        <f>Q5818/MainSheet!$C$8*(G5818-G5817)+R5817</f>
        <v>9832.6886164866246</v>
      </c>
      <c r="S5818">
        <f t="shared" si="825"/>
        <v>158693.27208103443</v>
      </c>
      <c r="T5818">
        <f t="shared" si="817"/>
        <v>58.159999999996998</v>
      </c>
      <c r="U5818" s="1">
        <f>Q5818/MainSheet!$C$22</f>
        <v>1</v>
      </c>
    </row>
    <row r="5819" spans="7:21">
      <c r="G5819">
        <f t="shared" si="820"/>
        <v>58.169999999996996</v>
      </c>
      <c r="H5819">
        <f t="shared" si="821"/>
        <v>198000</v>
      </c>
      <c r="I5819" s="2">
        <f>MIN(MainSheet!$C$10/MainSheet!$C$9,MainSheet!$K$9*60)</f>
        <v>660</v>
      </c>
      <c r="J5819" s="1">
        <f>IF(G5819&gt;MainSheet!$C$11,IF(J5818&gt;=0.999,1,(G5819-MainSheet!$C$11)*I5819/$B$2/60),0)</f>
        <v>1</v>
      </c>
      <c r="K5819" s="1">
        <f>IF(G5819&gt;MainSheet!$C$11+$B$6,IF(K5818&gt;=0.999,1,(G5819-MainSheet!$C$11-$B$6)*I5819/$C$2/60),0)</f>
        <v>1</v>
      </c>
      <c r="L5819" s="1">
        <f>IF(G5819&gt;MainSheet!$C$11+$B$6+$C$6,IF(L5818&gt;=0.999,1,(G5819-MainSheet!$C$11-$B$6-$C$6)*I5819/$D$2/60),0)</f>
        <v>1</v>
      </c>
      <c r="M5819">
        <f t="shared" si="822"/>
        <v>1</v>
      </c>
      <c r="N5819" s="2">
        <f t="shared" si="823"/>
        <v>3721.0526315789471</v>
      </c>
      <c r="O5819">
        <f t="shared" si="819"/>
        <v>977.02127659574455</v>
      </c>
      <c r="P5819">
        <f t="shared" si="818"/>
        <v>192000</v>
      </c>
      <c r="Q5819" s="2">
        <f t="shared" si="824"/>
        <v>196698.0739081747</v>
      </c>
      <c r="R5819">
        <f>Q5819/MainSheet!$C$8*(G5819-G5818)+R5818</f>
        <v>9834.7198629774593</v>
      </c>
      <c r="S5819">
        <f t="shared" si="825"/>
        <v>158726.05509335245</v>
      </c>
      <c r="T5819">
        <f t="shared" si="817"/>
        <v>58.169999999996996</v>
      </c>
      <c r="U5819" s="1">
        <f>Q5819/MainSheet!$C$22</f>
        <v>1</v>
      </c>
    </row>
    <row r="5820" spans="7:21">
      <c r="G5820">
        <f t="shared" si="820"/>
        <v>58.179999999996994</v>
      </c>
      <c r="H5820">
        <f t="shared" si="821"/>
        <v>198000</v>
      </c>
      <c r="I5820" s="2">
        <f>MIN(MainSheet!$C$10/MainSheet!$C$9,MainSheet!$K$9*60)</f>
        <v>660</v>
      </c>
      <c r="J5820" s="1">
        <f>IF(G5820&gt;MainSheet!$C$11,IF(J5819&gt;=0.999,1,(G5820-MainSheet!$C$11)*I5820/$B$2/60),0)</f>
        <v>1</v>
      </c>
      <c r="K5820" s="1">
        <f>IF(G5820&gt;MainSheet!$C$11+$B$6,IF(K5819&gt;=0.999,1,(G5820-MainSheet!$C$11-$B$6)*I5820/$C$2/60),0)</f>
        <v>1</v>
      </c>
      <c r="L5820" s="1">
        <f>IF(G5820&gt;MainSheet!$C$11+$B$6+$C$6,IF(L5819&gt;=0.999,1,(G5820-MainSheet!$C$11-$B$6-$C$6)*I5820/$D$2/60),0)</f>
        <v>1</v>
      </c>
      <c r="M5820">
        <f t="shared" si="822"/>
        <v>1</v>
      </c>
      <c r="N5820" s="2">
        <f t="shared" si="823"/>
        <v>3721.0526315789471</v>
      </c>
      <c r="O5820">
        <f t="shared" si="819"/>
        <v>977.02127659574455</v>
      </c>
      <c r="P5820">
        <f t="shared" si="818"/>
        <v>192000</v>
      </c>
      <c r="Q5820" s="2">
        <f t="shared" si="824"/>
        <v>196698.0739081747</v>
      </c>
      <c r="R5820">
        <f>Q5820/MainSheet!$C$8*(G5820-G5819)+R5819</f>
        <v>9836.7511094682941</v>
      </c>
      <c r="S5820">
        <f t="shared" si="825"/>
        <v>158758.83810567047</v>
      </c>
      <c r="T5820">
        <f t="shared" si="817"/>
        <v>58.179999999996994</v>
      </c>
      <c r="U5820" s="1">
        <f>Q5820/MainSheet!$C$22</f>
        <v>1</v>
      </c>
    </row>
    <row r="5821" spans="7:21">
      <c r="G5821">
        <f t="shared" si="820"/>
        <v>58.189999999996992</v>
      </c>
      <c r="H5821">
        <f t="shared" si="821"/>
        <v>198000</v>
      </c>
      <c r="I5821" s="2">
        <f>MIN(MainSheet!$C$10/MainSheet!$C$9,MainSheet!$K$9*60)</f>
        <v>660</v>
      </c>
      <c r="J5821" s="1">
        <f>IF(G5821&gt;MainSheet!$C$11,IF(J5820&gt;=0.999,1,(G5821-MainSheet!$C$11)*I5821/$B$2/60),0)</f>
        <v>1</v>
      </c>
      <c r="K5821" s="1">
        <f>IF(G5821&gt;MainSheet!$C$11+$B$6,IF(K5820&gt;=0.999,1,(G5821-MainSheet!$C$11-$B$6)*I5821/$C$2/60),0)</f>
        <v>1</v>
      </c>
      <c r="L5821" s="1">
        <f>IF(G5821&gt;MainSheet!$C$11+$B$6+$C$6,IF(L5820&gt;=0.999,1,(G5821-MainSheet!$C$11-$B$6-$C$6)*I5821/$D$2/60),0)</f>
        <v>1</v>
      </c>
      <c r="M5821">
        <f t="shared" si="822"/>
        <v>1</v>
      </c>
      <c r="N5821" s="2">
        <f t="shared" si="823"/>
        <v>3721.0526315789471</v>
      </c>
      <c r="O5821">
        <f t="shared" si="819"/>
        <v>977.02127659574455</v>
      </c>
      <c r="P5821">
        <f t="shared" si="818"/>
        <v>192000</v>
      </c>
      <c r="Q5821" s="2">
        <f t="shared" si="824"/>
        <v>196698.0739081747</v>
      </c>
      <c r="R5821">
        <f>Q5821/MainSheet!$C$8*(G5821-G5820)+R5820</f>
        <v>9838.7823559591288</v>
      </c>
      <c r="S5821">
        <f t="shared" si="825"/>
        <v>158791.62111798848</v>
      </c>
      <c r="T5821">
        <f t="shared" si="817"/>
        <v>58.189999999996992</v>
      </c>
      <c r="U5821" s="1">
        <f>Q5821/MainSheet!$C$22</f>
        <v>1</v>
      </c>
    </row>
    <row r="5822" spans="7:21">
      <c r="G5822">
        <f t="shared" si="820"/>
        <v>58.19999999999699</v>
      </c>
      <c r="H5822">
        <f t="shared" si="821"/>
        <v>198000</v>
      </c>
      <c r="I5822" s="2">
        <f>MIN(MainSheet!$C$10/MainSheet!$C$9,MainSheet!$K$9*60)</f>
        <v>660</v>
      </c>
      <c r="J5822" s="1">
        <f>IF(G5822&gt;MainSheet!$C$11,IF(J5821&gt;=0.999,1,(G5822-MainSheet!$C$11)*I5822/$B$2/60),0)</f>
        <v>1</v>
      </c>
      <c r="K5822" s="1">
        <f>IF(G5822&gt;MainSheet!$C$11+$B$6,IF(K5821&gt;=0.999,1,(G5822-MainSheet!$C$11-$B$6)*I5822/$C$2/60),0)</f>
        <v>1</v>
      </c>
      <c r="L5822" s="1">
        <f>IF(G5822&gt;MainSheet!$C$11+$B$6+$C$6,IF(L5821&gt;=0.999,1,(G5822-MainSheet!$C$11-$B$6-$C$6)*I5822/$D$2/60),0)</f>
        <v>1</v>
      </c>
      <c r="M5822">
        <f t="shared" si="822"/>
        <v>1</v>
      </c>
      <c r="N5822" s="2">
        <f t="shared" si="823"/>
        <v>3721.0526315789471</v>
      </c>
      <c r="O5822">
        <f t="shared" si="819"/>
        <v>977.02127659574455</v>
      </c>
      <c r="P5822">
        <f t="shared" si="818"/>
        <v>192000</v>
      </c>
      <c r="Q5822" s="2">
        <f t="shared" si="824"/>
        <v>196698.0739081747</v>
      </c>
      <c r="R5822">
        <f>Q5822/MainSheet!$C$8*(G5822-G5821)+R5821</f>
        <v>9840.8136024499636</v>
      </c>
      <c r="S5822">
        <f t="shared" si="825"/>
        <v>158824.4041303065</v>
      </c>
      <c r="T5822">
        <f t="shared" si="817"/>
        <v>58.19999999999699</v>
      </c>
      <c r="U5822" s="1">
        <f>Q5822/MainSheet!$C$22</f>
        <v>1</v>
      </c>
    </row>
    <row r="5823" spans="7:21">
      <c r="G5823">
        <f t="shared" si="820"/>
        <v>58.209999999996988</v>
      </c>
      <c r="H5823">
        <f t="shared" si="821"/>
        <v>198000</v>
      </c>
      <c r="I5823" s="2">
        <f>MIN(MainSheet!$C$10/MainSheet!$C$9,MainSheet!$K$9*60)</f>
        <v>660</v>
      </c>
      <c r="J5823" s="1">
        <f>IF(G5823&gt;MainSheet!$C$11,IF(J5822&gt;=0.999,1,(G5823-MainSheet!$C$11)*I5823/$B$2/60),0)</f>
        <v>1</v>
      </c>
      <c r="K5823" s="1">
        <f>IF(G5823&gt;MainSheet!$C$11+$B$6,IF(K5822&gt;=0.999,1,(G5823-MainSheet!$C$11-$B$6)*I5823/$C$2/60),0)</f>
        <v>1</v>
      </c>
      <c r="L5823" s="1">
        <f>IF(G5823&gt;MainSheet!$C$11+$B$6+$C$6,IF(L5822&gt;=0.999,1,(G5823-MainSheet!$C$11-$B$6-$C$6)*I5823/$D$2/60),0)</f>
        <v>1</v>
      </c>
      <c r="M5823">
        <f t="shared" si="822"/>
        <v>1</v>
      </c>
      <c r="N5823" s="2">
        <f t="shared" si="823"/>
        <v>3721.0526315789471</v>
      </c>
      <c r="O5823">
        <f t="shared" si="819"/>
        <v>977.02127659574455</v>
      </c>
      <c r="P5823">
        <f t="shared" si="818"/>
        <v>192000</v>
      </c>
      <c r="Q5823" s="2">
        <f t="shared" si="824"/>
        <v>196698.0739081747</v>
      </c>
      <c r="R5823">
        <f>Q5823/MainSheet!$C$8*(G5823-G5822)+R5822</f>
        <v>9842.8448489407983</v>
      </c>
      <c r="S5823">
        <f t="shared" si="825"/>
        <v>158857.18714262452</v>
      </c>
      <c r="T5823">
        <f t="shared" si="817"/>
        <v>58.209999999996988</v>
      </c>
      <c r="U5823" s="1">
        <f>Q5823/MainSheet!$C$22</f>
        <v>1</v>
      </c>
    </row>
    <row r="5824" spans="7:21">
      <c r="G5824">
        <f t="shared" si="820"/>
        <v>58.219999999996986</v>
      </c>
      <c r="H5824">
        <f t="shared" si="821"/>
        <v>198000</v>
      </c>
      <c r="I5824" s="2">
        <f>MIN(MainSheet!$C$10/MainSheet!$C$9,MainSheet!$K$9*60)</f>
        <v>660</v>
      </c>
      <c r="J5824" s="1">
        <f>IF(G5824&gt;MainSheet!$C$11,IF(J5823&gt;=0.999,1,(G5824-MainSheet!$C$11)*I5824/$B$2/60),0)</f>
        <v>1</v>
      </c>
      <c r="K5824" s="1">
        <f>IF(G5824&gt;MainSheet!$C$11+$B$6,IF(K5823&gt;=0.999,1,(G5824-MainSheet!$C$11-$B$6)*I5824/$C$2/60),0)</f>
        <v>1</v>
      </c>
      <c r="L5824" s="1">
        <f>IF(G5824&gt;MainSheet!$C$11+$B$6+$C$6,IF(L5823&gt;=0.999,1,(G5824-MainSheet!$C$11-$B$6-$C$6)*I5824/$D$2/60),0)</f>
        <v>1</v>
      </c>
      <c r="M5824">
        <f t="shared" si="822"/>
        <v>1</v>
      </c>
      <c r="N5824" s="2">
        <f t="shared" si="823"/>
        <v>3721.0526315789471</v>
      </c>
      <c r="O5824">
        <f t="shared" si="819"/>
        <v>977.02127659574455</v>
      </c>
      <c r="P5824">
        <f t="shared" si="818"/>
        <v>192000</v>
      </c>
      <c r="Q5824" s="2">
        <f t="shared" si="824"/>
        <v>196698.0739081747</v>
      </c>
      <c r="R5824">
        <f>Q5824/MainSheet!$C$8*(G5824-G5823)+R5823</f>
        <v>9844.8760954316331</v>
      </c>
      <c r="S5824">
        <f t="shared" si="825"/>
        <v>158889.97015494254</v>
      </c>
      <c r="T5824">
        <f t="shared" si="817"/>
        <v>58.219999999996986</v>
      </c>
      <c r="U5824" s="1">
        <f>Q5824/MainSheet!$C$22</f>
        <v>1</v>
      </c>
    </row>
    <row r="5825" spans="7:21">
      <c r="G5825">
        <f t="shared" si="820"/>
        <v>58.229999999996984</v>
      </c>
      <c r="H5825">
        <f t="shared" si="821"/>
        <v>198000</v>
      </c>
      <c r="I5825" s="2">
        <f>MIN(MainSheet!$C$10/MainSheet!$C$9,MainSheet!$K$9*60)</f>
        <v>660</v>
      </c>
      <c r="J5825" s="1">
        <f>IF(G5825&gt;MainSheet!$C$11,IF(J5824&gt;=0.999,1,(G5825-MainSheet!$C$11)*I5825/$B$2/60),0)</f>
        <v>1</v>
      </c>
      <c r="K5825" s="1">
        <f>IF(G5825&gt;MainSheet!$C$11+$B$6,IF(K5824&gt;=0.999,1,(G5825-MainSheet!$C$11-$B$6)*I5825/$C$2/60),0)</f>
        <v>1</v>
      </c>
      <c r="L5825" s="1">
        <f>IF(G5825&gt;MainSheet!$C$11+$B$6+$C$6,IF(L5824&gt;=0.999,1,(G5825-MainSheet!$C$11-$B$6-$C$6)*I5825/$D$2/60),0)</f>
        <v>1</v>
      </c>
      <c r="M5825">
        <f t="shared" si="822"/>
        <v>1</v>
      </c>
      <c r="N5825" s="2">
        <f t="shared" si="823"/>
        <v>3721.0526315789471</v>
      </c>
      <c r="O5825">
        <f t="shared" si="819"/>
        <v>977.02127659574455</v>
      </c>
      <c r="P5825">
        <f t="shared" si="818"/>
        <v>192000</v>
      </c>
      <c r="Q5825" s="2">
        <f t="shared" si="824"/>
        <v>196698.0739081747</v>
      </c>
      <c r="R5825">
        <f>Q5825/MainSheet!$C$8*(G5825-G5824)+R5824</f>
        <v>9846.9073419224678</v>
      </c>
      <c r="S5825">
        <f t="shared" si="825"/>
        <v>158922.75316726055</v>
      </c>
      <c r="T5825">
        <f t="shared" si="817"/>
        <v>58.229999999996984</v>
      </c>
      <c r="U5825" s="1">
        <f>Q5825/MainSheet!$C$22</f>
        <v>1</v>
      </c>
    </row>
    <row r="5826" spans="7:21">
      <c r="G5826">
        <f t="shared" si="820"/>
        <v>58.239999999996982</v>
      </c>
      <c r="H5826">
        <f t="shared" si="821"/>
        <v>198000</v>
      </c>
      <c r="I5826" s="2">
        <f>MIN(MainSheet!$C$10/MainSheet!$C$9,MainSheet!$K$9*60)</f>
        <v>660</v>
      </c>
      <c r="J5826" s="1">
        <f>IF(G5826&gt;MainSheet!$C$11,IF(J5825&gt;=0.999,1,(G5826-MainSheet!$C$11)*I5826/$B$2/60),0)</f>
        <v>1</v>
      </c>
      <c r="K5826" s="1">
        <f>IF(G5826&gt;MainSheet!$C$11+$B$6,IF(K5825&gt;=0.999,1,(G5826-MainSheet!$C$11-$B$6)*I5826/$C$2/60),0)</f>
        <v>1</v>
      </c>
      <c r="L5826" s="1">
        <f>IF(G5826&gt;MainSheet!$C$11+$B$6+$C$6,IF(L5825&gt;=0.999,1,(G5826-MainSheet!$C$11-$B$6-$C$6)*I5826/$D$2/60),0)</f>
        <v>1</v>
      </c>
      <c r="M5826">
        <f t="shared" si="822"/>
        <v>1</v>
      </c>
      <c r="N5826" s="2">
        <f t="shared" si="823"/>
        <v>3721.0526315789471</v>
      </c>
      <c r="O5826">
        <f t="shared" si="819"/>
        <v>977.02127659574455</v>
      </c>
      <c r="P5826">
        <f t="shared" si="818"/>
        <v>192000</v>
      </c>
      <c r="Q5826" s="2">
        <f t="shared" si="824"/>
        <v>196698.0739081747</v>
      </c>
      <c r="R5826">
        <f>Q5826/MainSheet!$C$8*(G5826-G5825)+R5825</f>
        <v>9848.9385884133026</v>
      </c>
      <c r="S5826">
        <f t="shared" si="825"/>
        <v>158955.53617957857</v>
      </c>
      <c r="T5826">
        <f t="shared" si="817"/>
        <v>58.239999999996982</v>
      </c>
      <c r="U5826" s="1">
        <f>Q5826/MainSheet!$C$22</f>
        <v>1</v>
      </c>
    </row>
    <row r="5827" spans="7:21">
      <c r="G5827">
        <f t="shared" si="820"/>
        <v>58.24999999999698</v>
      </c>
      <c r="H5827">
        <f t="shared" si="821"/>
        <v>198000</v>
      </c>
      <c r="I5827" s="2">
        <f>MIN(MainSheet!$C$10/MainSheet!$C$9,MainSheet!$K$9*60)</f>
        <v>660</v>
      </c>
      <c r="J5827" s="1">
        <f>IF(G5827&gt;MainSheet!$C$11,IF(J5826&gt;=0.999,1,(G5827-MainSheet!$C$11)*I5827/$B$2/60),0)</f>
        <v>1</v>
      </c>
      <c r="K5827" s="1">
        <f>IF(G5827&gt;MainSheet!$C$11+$B$6,IF(K5826&gt;=0.999,1,(G5827-MainSheet!$C$11-$B$6)*I5827/$C$2/60),0)</f>
        <v>1</v>
      </c>
      <c r="L5827" s="1">
        <f>IF(G5827&gt;MainSheet!$C$11+$B$6+$C$6,IF(L5826&gt;=0.999,1,(G5827-MainSheet!$C$11-$B$6-$C$6)*I5827/$D$2/60),0)</f>
        <v>1</v>
      </c>
      <c r="M5827">
        <f t="shared" si="822"/>
        <v>1</v>
      </c>
      <c r="N5827" s="2">
        <f t="shared" si="823"/>
        <v>3721.0526315789471</v>
      </c>
      <c r="O5827">
        <f t="shared" si="819"/>
        <v>977.02127659574455</v>
      </c>
      <c r="P5827">
        <f t="shared" si="818"/>
        <v>192000</v>
      </c>
      <c r="Q5827" s="2">
        <f t="shared" si="824"/>
        <v>196698.0739081747</v>
      </c>
      <c r="R5827">
        <f>Q5827/MainSheet!$C$8*(G5827-G5826)+R5826</f>
        <v>9850.9698349041373</v>
      </c>
      <c r="S5827">
        <f t="shared" si="825"/>
        <v>158988.31919189659</v>
      </c>
      <c r="T5827">
        <f t="shared" ref="T5827:T5890" si="826">G5827</f>
        <v>58.24999999999698</v>
      </c>
      <c r="U5827" s="1">
        <f>Q5827/MainSheet!$C$22</f>
        <v>1</v>
      </c>
    </row>
    <row r="5828" spans="7:21">
      <c r="G5828">
        <f t="shared" si="820"/>
        <v>58.259999999996978</v>
      </c>
      <c r="H5828">
        <f t="shared" si="821"/>
        <v>198000</v>
      </c>
      <c r="I5828" s="2">
        <f>MIN(MainSheet!$C$10/MainSheet!$C$9,MainSheet!$K$9*60)</f>
        <v>660</v>
      </c>
      <c r="J5828" s="1">
        <f>IF(G5828&gt;MainSheet!$C$11,IF(J5827&gt;=0.999,1,(G5828-MainSheet!$C$11)*I5828/$B$2/60),0)</f>
        <v>1</v>
      </c>
      <c r="K5828" s="1">
        <f>IF(G5828&gt;MainSheet!$C$11+$B$6,IF(K5827&gt;=0.999,1,(G5828-MainSheet!$C$11-$B$6)*I5828/$C$2/60),0)</f>
        <v>1</v>
      </c>
      <c r="L5828" s="1">
        <f>IF(G5828&gt;MainSheet!$C$11+$B$6+$C$6,IF(L5827&gt;=0.999,1,(G5828-MainSheet!$C$11-$B$6-$C$6)*I5828/$D$2/60),0)</f>
        <v>1</v>
      </c>
      <c r="M5828">
        <f t="shared" si="822"/>
        <v>1</v>
      </c>
      <c r="N5828" s="2">
        <f t="shared" si="823"/>
        <v>3721.0526315789471</v>
      </c>
      <c r="O5828">
        <f t="shared" si="819"/>
        <v>977.02127659574455</v>
      </c>
      <c r="P5828">
        <f t="shared" ref="P5828:P5891" si="827">IF(IF(N5828+O5828&gt;H5828,H5828-O5828-N5828,IF(L5828&gt;0,((1-L5828)*D$3+D$4*(L5828)),0))+O5828+N5828&gt;H5828,H5828-N5828-O5828,IF(N5828+O5828&gt;H5828,H5828-O5828-N5828,IF(L5828&gt;0,((1-L5828)*D$3+D$4*(L5828)),0)))</f>
        <v>192000</v>
      </c>
      <c r="Q5828" s="2">
        <f t="shared" si="824"/>
        <v>196698.0739081747</v>
      </c>
      <c r="R5828">
        <f>Q5828/MainSheet!$C$8*(G5828-G5827)+R5827</f>
        <v>9853.0010813949721</v>
      </c>
      <c r="S5828">
        <f t="shared" si="825"/>
        <v>159021.10220421461</v>
      </c>
      <c r="T5828">
        <f t="shared" si="826"/>
        <v>58.259999999996978</v>
      </c>
      <c r="U5828" s="1">
        <f>Q5828/MainSheet!$C$22</f>
        <v>1</v>
      </c>
    </row>
    <row r="5829" spans="7:21">
      <c r="G5829">
        <f t="shared" si="820"/>
        <v>58.269999999996976</v>
      </c>
      <c r="H5829">
        <f t="shared" si="821"/>
        <v>198000</v>
      </c>
      <c r="I5829" s="2">
        <f>MIN(MainSheet!$C$10/MainSheet!$C$9,MainSheet!$K$9*60)</f>
        <v>660</v>
      </c>
      <c r="J5829" s="1">
        <f>IF(G5829&gt;MainSheet!$C$11,IF(J5828&gt;=0.999,1,(G5829-MainSheet!$C$11)*I5829/$B$2/60),0)</f>
        <v>1</v>
      </c>
      <c r="K5829" s="1">
        <f>IF(G5829&gt;MainSheet!$C$11+$B$6,IF(K5828&gt;=0.999,1,(G5829-MainSheet!$C$11-$B$6)*I5829/$C$2/60),0)</f>
        <v>1</v>
      </c>
      <c r="L5829" s="1">
        <f>IF(G5829&gt;MainSheet!$C$11+$B$6+$C$6,IF(L5828&gt;=0.999,1,(G5829-MainSheet!$C$11-$B$6-$C$6)*I5829/$D$2/60),0)</f>
        <v>1</v>
      </c>
      <c r="M5829">
        <f t="shared" si="822"/>
        <v>1</v>
      </c>
      <c r="N5829" s="2">
        <f t="shared" si="823"/>
        <v>3721.0526315789471</v>
      </c>
      <c r="O5829">
        <f t="shared" ref="O5829:O5892" si="828">IF(K5829&gt;=0.01,((1-K5829)*C$3+C$4*(K5829)),0)</f>
        <v>977.02127659574455</v>
      </c>
      <c r="P5829">
        <f t="shared" si="827"/>
        <v>192000</v>
      </c>
      <c r="Q5829" s="2">
        <f t="shared" si="824"/>
        <v>196698.0739081747</v>
      </c>
      <c r="R5829">
        <f>Q5829/MainSheet!$C$8*(G5829-G5828)+R5828</f>
        <v>9855.0323278858068</v>
      </c>
      <c r="S5829">
        <f t="shared" si="825"/>
        <v>159053.88521653262</v>
      </c>
      <c r="T5829">
        <f t="shared" si="826"/>
        <v>58.269999999996976</v>
      </c>
      <c r="U5829" s="1">
        <f>Q5829/MainSheet!$C$22</f>
        <v>1</v>
      </c>
    </row>
    <row r="5830" spans="7:21">
      <c r="G5830">
        <f t="shared" si="820"/>
        <v>58.279999999996974</v>
      </c>
      <c r="H5830">
        <f t="shared" si="821"/>
        <v>198000</v>
      </c>
      <c r="I5830" s="2">
        <f>MIN(MainSheet!$C$10/MainSheet!$C$9,MainSheet!$K$9*60)</f>
        <v>660</v>
      </c>
      <c r="J5830" s="1">
        <f>IF(G5830&gt;MainSheet!$C$11,IF(J5829&gt;=0.999,1,(G5830-MainSheet!$C$11)*I5830/$B$2/60),0)</f>
        <v>1</v>
      </c>
      <c r="K5830" s="1">
        <f>IF(G5830&gt;MainSheet!$C$11+$B$6,IF(K5829&gt;=0.999,1,(G5830-MainSheet!$C$11-$B$6)*I5830/$C$2/60),0)</f>
        <v>1</v>
      </c>
      <c r="L5830" s="1">
        <f>IF(G5830&gt;MainSheet!$C$11+$B$6+$C$6,IF(L5829&gt;=0.999,1,(G5830-MainSheet!$C$11-$B$6-$C$6)*I5830/$D$2/60),0)</f>
        <v>1</v>
      </c>
      <c r="M5830">
        <f t="shared" si="822"/>
        <v>1</v>
      </c>
      <c r="N5830" s="2">
        <f t="shared" si="823"/>
        <v>3721.0526315789471</v>
      </c>
      <c r="O5830">
        <f t="shared" si="828"/>
        <v>977.02127659574455</v>
      </c>
      <c r="P5830">
        <f t="shared" si="827"/>
        <v>192000</v>
      </c>
      <c r="Q5830" s="2">
        <f t="shared" si="824"/>
        <v>196698.0739081747</v>
      </c>
      <c r="R5830">
        <f>Q5830/MainSheet!$C$8*(G5830-G5829)+R5829</f>
        <v>9857.0635743766416</v>
      </c>
      <c r="S5830">
        <f t="shared" si="825"/>
        <v>159086.66822885064</v>
      </c>
      <c r="T5830">
        <f t="shared" si="826"/>
        <v>58.279999999996974</v>
      </c>
      <c r="U5830" s="1">
        <f>Q5830/MainSheet!$C$22</f>
        <v>1</v>
      </c>
    </row>
    <row r="5831" spans="7:21">
      <c r="G5831">
        <f t="shared" si="820"/>
        <v>58.289999999996972</v>
      </c>
      <c r="H5831">
        <f t="shared" si="821"/>
        <v>198000</v>
      </c>
      <c r="I5831" s="2">
        <f>MIN(MainSheet!$C$10/MainSheet!$C$9,MainSheet!$K$9*60)</f>
        <v>660</v>
      </c>
      <c r="J5831" s="1">
        <f>IF(G5831&gt;MainSheet!$C$11,IF(J5830&gt;=0.999,1,(G5831-MainSheet!$C$11)*I5831/$B$2/60),0)</f>
        <v>1</v>
      </c>
      <c r="K5831" s="1">
        <f>IF(G5831&gt;MainSheet!$C$11+$B$6,IF(K5830&gt;=0.999,1,(G5831-MainSheet!$C$11-$B$6)*I5831/$C$2/60),0)</f>
        <v>1</v>
      </c>
      <c r="L5831" s="1">
        <f>IF(G5831&gt;MainSheet!$C$11+$B$6+$C$6,IF(L5830&gt;=0.999,1,(G5831-MainSheet!$C$11-$B$6-$C$6)*I5831/$D$2/60),0)</f>
        <v>1</v>
      </c>
      <c r="M5831">
        <f t="shared" si="822"/>
        <v>1</v>
      </c>
      <c r="N5831" s="2">
        <f t="shared" si="823"/>
        <v>3721.0526315789471</v>
      </c>
      <c r="O5831">
        <f t="shared" si="828"/>
        <v>977.02127659574455</v>
      </c>
      <c r="P5831">
        <f t="shared" si="827"/>
        <v>192000</v>
      </c>
      <c r="Q5831" s="2">
        <f t="shared" si="824"/>
        <v>196698.0739081747</v>
      </c>
      <c r="R5831">
        <f>Q5831/MainSheet!$C$8*(G5831-G5830)+R5830</f>
        <v>9859.0948208674763</v>
      </c>
      <c r="S5831">
        <f t="shared" si="825"/>
        <v>159119.45124116866</v>
      </c>
      <c r="T5831">
        <f t="shared" si="826"/>
        <v>58.289999999996972</v>
      </c>
      <c r="U5831" s="1">
        <f>Q5831/MainSheet!$C$22</f>
        <v>1</v>
      </c>
    </row>
    <row r="5832" spans="7:21">
      <c r="G5832">
        <f t="shared" si="820"/>
        <v>58.29999999999697</v>
      </c>
      <c r="H5832">
        <f t="shared" si="821"/>
        <v>198000</v>
      </c>
      <c r="I5832" s="2">
        <f>MIN(MainSheet!$C$10/MainSheet!$C$9,MainSheet!$K$9*60)</f>
        <v>660</v>
      </c>
      <c r="J5832" s="1">
        <f>IF(G5832&gt;MainSheet!$C$11,IF(J5831&gt;=0.999,1,(G5832-MainSheet!$C$11)*I5832/$B$2/60),0)</f>
        <v>1</v>
      </c>
      <c r="K5832" s="1">
        <f>IF(G5832&gt;MainSheet!$C$11+$B$6,IF(K5831&gt;=0.999,1,(G5832-MainSheet!$C$11-$B$6)*I5832/$C$2/60),0)</f>
        <v>1</v>
      </c>
      <c r="L5832" s="1">
        <f>IF(G5832&gt;MainSheet!$C$11+$B$6+$C$6,IF(L5831&gt;=0.999,1,(G5832-MainSheet!$C$11-$B$6-$C$6)*I5832/$D$2/60),0)</f>
        <v>1</v>
      </c>
      <c r="M5832">
        <f t="shared" si="822"/>
        <v>1</v>
      </c>
      <c r="N5832" s="2">
        <f t="shared" si="823"/>
        <v>3721.0526315789471</v>
      </c>
      <c r="O5832">
        <f t="shared" si="828"/>
        <v>977.02127659574455</v>
      </c>
      <c r="P5832">
        <f t="shared" si="827"/>
        <v>192000</v>
      </c>
      <c r="Q5832" s="2">
        <f t="shared" si="824"/>
        <v>196698.0739081747</v>
      </c>
      <c r="R5832">
        <f>Q5832/MainSheet!$C$8*(G5832-G5831)+R5831</f>
        <v>9861.126067358311</v>
      </c>
      <c r="S5832">
        <f t="shared" si="825"/>
        <v>159152.23425348668</v>
      </c>
      <c r="T5832">
        <f t="shared" si="826"/>
        <v>58.29999999999697</v>
      </c>
      <c r="U5832" s="1">
        <f>Q5832/MainSheet!$C$22</f>
        <v>1</v>
      </c>
    </row>
    <row r="5833" spans="7:21">
      <c r="G5833">
        <f t="shared" ref="G5833:G5896" si="829">G5832+$F$2</f>
        <v>58.309999999996968</v>
      </c>
      <c r="H5833">
        <f t="shared" ref="H5833:H5896" si="830">H5832</f>
        <v>198000</v>
      </c>
      <c r="I5833" s="2">
        <f>MIN(MainSheet!$C$10/MainSheet!$C$9,MainSheet!$K$9*60)</f>
        <v>660</v>
      </c>
      <c r="J5833" s="1">
        <f>IF(G5833&gt;MainSheet!$C$11,IF(J5832&gt;=0.999,1,(G5833-MainSheet!$C$11)*I5833/$B$2/60),0)</f>
        <v>1</v>
      </c>
      <c r="K5833" s="1">
        <f>IF(G5833&gt;MainSheet!$C$11+$B$6,IF(K5832&gt;=0.999,1,(G5833-MainSheet!$C$11-$B$6)*I5833/$C$2/60),0)</f>
        <v>1</v>
      </c>
      <c r="L5833" s="1">
        <f>IF(G5833&gt;MainSheet!$C$11+$B$6+$C$6,IF(L5832&gt;=0.999,1,(G5833-MainSheet!$C$11-$B$6-$C$6)*I5833/$D$2/60),0)</f>
        <v>1</v>
      </c>
      <c r="M5833">
        <f t="shared" ref="M5833:M5896" si="831">(J5833*$B$2+K5833*$C$2+L5833*$D$2)/SUM($B$2:$D$2)</f>
        <v>1</v>
      </c>
      <c r="N5833" s="2">
        <f t="shared" ref="N5833:N5896" si="832">IF(J5833&gt;=0.01,((1-J5833)*B$3+B$4*(J5833)),0)</f>
        <v>3721.0526315789471</v>
      </c>
      <c r="O5833">
        <f t="shared" si="828"/>
        <v>977.02127659574455</v>
      </c>
      <c r="P5833">
        <f t="shared" si="827"/>
        <v>192000</v>
      </c>
      <c r="Q5833" s="2">
        <f t="shared" ref="Q5833:Q5896" si="833">SUM(N5833:P5833)</f>
        <v>196698.0739081747</v>
      </c>
      <c r="R5833">
        <f>Q5833/MainSheet!$C$8*(G5833-G5832)+R5832</f>
        <v>9863.1573138491458</v>
      </c>
      <c r="S5833">
        <f t="shared" ref="S5833:S5896" si="834">Q5833*$F$2/60+S5832</f>
        <v>159185.01726580469</v>
      </c>
      <c r="T5833">
        <f t="shared" si="826"/>
        <v>58.309999999996968</v>
      </c>
      <c r="U5833" s="1">
        <f>Q5833/MainSheet!$C$22</f>
        <v>1</v>
      </c>
    </row>
    <row r="5834" spans="7:21">
      <c r="G5834">
        <f t="shared" si="829"/>
        <v>58.319999999996966</v>
      </c>
      <c r="H5834">
        <f t="shared" si="830"/>
        <v>198000</v>
      </c>
      <c r="I5834" s="2">
        <f>MIN(MainSheet!$C$10/MainSheet!$C$9,MainSheet!$K$9*60)</f>
        <v>660</v>
      </c>
      <c r="J5834" s="1">
        <f>IF(G5834&gt;MainSheet!$C$11,IF(J5833&gt;=0.999,1,(G5834-MainSheet!$C$11)*I5834/$B$2/60),0)</f>
        <v>1</v>
      </c>
      <c r="K5834" s="1">
        <f>IF(G5834&gt;MainSheet!$C$11+$B$6,IF(K5833&gt;=0.999,1,(G5834-MainSheet!$C$11-$B$6)*I5834/$C$2/60),0)</f>
        <v>1</v>
      </c>
      <c r="L5834" s="1">
        <f>IF(G5834&gt;MainSheet!$C$11+$B$6+$C$6,IF(L5833&gt;=0.999,1,(G5834-MainSheet!$C$11-$B$6-$C$6)*I5834/$D$2/60),0)</f>
        <v>1</v>
      </c>
      <c r="M5834">
        <f t="shared" si="831"/>
        <v>1</v>
      </c>
      <c r="N5834" s="2">
        <f t="shared" si="832"/>
        <v>3721.0526315789471</v>
      </c>
      <c r="O5834">
        <f t="shared" si="828"/>
        <v>977.02127659574455</v>
      </c>
      <c r="P5834">
        <f t="shared" si="827"/>
        <v>192000</v>
      </c>
      <c r="Q5834" s="2">
        <f t="shared" si="833"/>
        <v>196698.0739081747</v>
      </c>
      <c r="R5834">
        <f>Q5834/MainSheet!$C$8*(G5834-G5833)+R5833</f>
        <v>9865.1885603399805</v>
      </c>
      <c r="S5834">
        <f t="shared" si="834"/>
        <v>159217.80027812271</v>
      </c>
      <c r="T5834">
        <f t="shared" si="826"/>
        <v>58.319999999996966</v>
      </c>
      <c r="U5834" s="1">
        <f>Q5834/MainSheet!$C$22</f>
        <v>1</v>
      </c>
    </row>
    <row r="5835" spans="7:21">
      <c r="G5835">
        <f t="shared" si="829"/>
        <v>58.329999999996964</v>
      </c>
      <c r="H5835">
        <f t="shared" si="830"/>
        <v>198000</v>
      </c>
      <c r="I5835" s="2">
        <f>MIN(MainSheet!$C$10/MainSheet!$C$9,MainSheet!$K$9*60)</f>
        <v>660</v>
      </c>
      <c r="J5835" s="1">
        <f>IF(G5835&gt;MainSheet!$C$11,IF(J5834&gt;=0.999,1,(G5835-MainSheet!$C$11)*I5835/$B$2/60),0)</f>
        <v>1</v>
      </c>
      <c r="K5835" s="1">
        <f>IF(G5835&gt;MainSheet!$C$11+$B$6,IF(K5834&gt;=0.999,1,(G5835-MainSheet!$C$11-$B$6)*I5835/$C$2/60),0)</f>
        <v>1</v>
      </c>
      <c r="L5835" s="1">
        <f>IF(G5835&gt;MainSheet!$C$11+$B$6+$C$6,IF(L5834&gt;=0.999,1,(G5835-MainSheet!$C$11-$B$6-$C$6)*I5835/$D$2/60),0)</f>
        <v>1</v>
      </c>
      <c r="M5835">
        <f t="shared" si="831"/>
        <v>1</v>
      </c>
      <c r="N5835" s="2">
        <f t="shared" si="832"/>
        <v>3721.0526315789471</v>
      </c>
      <c r="O5835">
        <f t="shared" si="828"/>
        <v>977.02127659574455</v>
      </c>
      <c r="P5835">
        <f t="shared" si="827"/>
        <v>192000</v>
      </c>
      <c r="Q5835" s="2">
        <f t="shared" si="833"/>
        <v>196698.0739081747</v>
      </c>
      <c r="R5835">
        <f>Q5835/MainSheet!$C$8*(G5835-G5834)+R5834</f>
        <v>9867.2198068308153</v>
      </c>
      <c r="S5835">
        <f t="shared" si="834"/>
        <v>159250.58329044073</v>
      </c>
      <c r="T5835">
        <f t="shared" si="826"/>
        <v>58.329999999996964</v>
      </c>
      <c r="U5835" s="1">
        <f>Q5835/MainSheet!$C$22</f>
        <v>1</v>
      </c>
    </row>
    <row r="5836" spans="7:21">
      <c r="G5836">
        <f t="shared" si="829"/>
        <v>58.339999999996962</v>
      </c>
      <c r="H5836">
        <f t="shared" si="830"/>
        <v>198000</v>
      </c>
      <c r="I5836" s="2">
        <f>MIN(MainSheet!$C$10/MainSheet!$C$9,MainSheet!$K$9*60)</f>
        <v>660</v>
      </c>
      <c r="J5836" s="1">
        <f>IF(G5836&gt;MainSheet!$C$11,IF(J5835&gt;=0.999,1,(G5836-MainSheet!$C$11)*I5836/$B$2/60),0)</f>
        <v>1</v>
      </c>
      <c r="K5836" s="1">
        <f>IF(G5836&gt;MainSheet!$C$11+$B$6,IF(K5835&gt;=0.999,1,(G5836-MainSheet!$C$11-$B$6)*I5836/$C$2/60),0)</f>
        <v>1</v>
      </c>
      <c r="L5836" s="1">
        <f>IF(G5836&gt;MainSheet!$C$11+$B$6+$C$6,IF(L5835&gt;=0.999,1,(G5836-MainSheet!$C$11-$B$6-$C$6)*I5836/$D$2/60),0)</f>
        <v>1</v>
      </c>
      <c r="M5836">
        <f t="shared" si="831"/>
        <v>1</v>
      </c>
      <c r="N5836" s="2">
        <f t="shared" si="832"/>
        <v>3721.0526315789471</v>
      </c>
      <c r="O5836">
        <f t="shared" si="828"/>
        <v>977.02127659574455</v>
      </c>
      <c r="P5836">
        <f t="shared" si="827"/>
        <v>192000</v>
      </c>
      <c r="Q5836" s="2">
        <f t="shared" si="833"/>
        <v>196698.0739081747</v>
      </c>
      <c r="R5836">
        <f>Q5836/MainSheet!$C$8*(G5836-G5835)+R5835</f>
        <v>9869.25105332165</v>
      </c>
      <c r="S5836">
        <f t="shared" si="834"/>
        <v>159283.36630275875</v>
      </c>
      <c r="T5836">
        <f t="shared" si="826"/>
        <v>58.339999999996962</v>
      </c>
      <c r="U5836" s="1">
        <f>Q5836/MainSheet!$C$22</f>
        <v>1</v>
      </c>
    </row>
    <row r="5837" spans="7:21">
      <c r="G5837">
        <f t="shared" si="829"/>
        <v>58.34999999999696</v>
      </c>
      <c r="H5837">
        <f t="shared" si="830"/>
        <v>198000</v>
      </c>
      <c r="I5837" s="2">
        <f>MIN(MainSheet!$C$10/MainSheet!$C$9,MainSheet!$K$9*60)</f>
        <v>660</v>
      </c>
      <c r="J5837" s="1">
        <f>IF(G5837&gt;MainSheet!$C$11,IF(J5836&gt;=0.999,1,(G5837-MainSheet!$C$11)*I5837/$B$2/60),0)</f>
        <v>1</v>
      </c>
      <c r="K5837" s="1">
        <f>IF(G5837&gt;MainSheet!$C$11+$B$6,IF(K5836&gt;=0.999,1,(G5837-MainSheet!$C$11-$B$6)*I5837/$C$2/60),0)</f>
        <v>1</v>
      </c>
      <c r="L5837" s="1">
        <f>IF(G5837&gt;MainSheet!$C$11+$B$6+$C$6,IF(L5836&gt;=0.999,1,(G5837-MainSheet!$C$11-$B$6-$C$6)*I5837/$D$2/60),0)</f>
        <v>1</v>
      </c>
      <c r="M5837">
        <f t="shared" si="831"/>
        <v>1</v>
      </c>
      <c r="N5837" s="2">
        <f t="shared" si="832"/>
        <v>3721.0526315789471</v>
      </c>
      <c r="O5837">
        <f t="shared" si="828"/>
        <v>977.02127659574455</v>
      </c>
      <c r="P5837">
        <f t="shared" si="827"/>
        <v>192000</v>
      </c>
      <c r="Q5837" s="2">
        <f t="shared" si="833"/>
        <v>196698.0739081747</v>
      </c>
      <c r="R5837">
        <f>Q5837/MainSheet!$C$8*(G5837-G5836)+R5836</f>
        <v>9871.2822998124848</v>
      </c>
      <c r="S5837">
        <f t="shared" si="834"/>
        <v>159316.14931507676</v>
      </c>
      <c r="T5837">
        <f t="shared" si="826"/>
        <v>58.34999999999696</v>
      </c>
      <c r="U5837" s="1">
        <f>Q5837/MainSheet!$C$22</f>
        <v>1</v>
      </c>
    </row>
    <row r="5838" spans="7:21">
      <c r="G5838">
        <f t="shared" si="829"/>
        <v>58.359999999996958</v>
      </c>
      <c r="H5838">
        <f t="shared" si="830"/>
        <v>198000</v>
      </c>
      <c r="I5838" s="2">
        <f>MIN(MainSheet!$C$10/MainSheet!$C$9,MainSheet!$K$9*60)</f>
        <v>660</v>
      </c>
      <c r="J5838" s="1">
        <f>IF(G5838&gt;MainSheet!$C$11,IF(J5837&gt;=0.999,1,(G5838-MainSheet!$C$11)*I5838/$B$2/60),0)</f>
        <v>1</v>
      </c>
      <c r="K5838" s="1">
        <f>IF(G5838&gt;MainSheet!$C$11+$B$6,IF(K5837&gt;=0.999,1,(G5838-MainSheet!$C$11-$B$6)*I5838/$C$2/60),0)</f>
        <v>1</v>
      </c>
      <c r="L5838" s="1">
        <f>IF(G5838&gt;MainSheet!$C$11+$B$6+$C$6,IF(L5837&gt;=0.999,1,(G5838-MainSheet!$C$11-$B$6-$C$6)*I5838/$D$2/60),0)</f>
        <v>1</v>
      </c>
      <c r="M5838">
        <f t="shared" si="831"/>
        <v>1</v>
      </c>
      <c r="N5838" s="2">
        <f t="shared" si="832"/>
        <v>3721.0526315789471</v>
      </c>
      <c r="O5838">
        <f t="shared" si="828"/>
        <v>977.02127659574455</v>
      </c>
      <c r="P5838">
        <f t="shared" si="827"/>
        <v>192000</v>
      </c>
      <c r="Q5838" s="2">
        <f t="shared" si="833"/>
        <v>196698.0739081747</v>
      </c>
      <c r="R5838">
        <f>Q5838/MainSheet!$C$8*(G5838-G5837)+R5837</f>
        <v>9873.3135463033195</v>
      </c>
      <c r="S5838">
        <f t="shared" si="834"/>
        <v>159348.93232739478</v>
      </c>
      <c r="T5838">
        <f t="shared" si="826"/>
        <v>58.359999999996958</v>
      </c>
      <c r="U5838" s="1">
        <f>Q5838/MainSheet!$C$22</f>
        <v>1</v>
      </c>
    </row>
    <row r="5839" spans="7:21">
      <c r="G5839">
        <f t="shared" si="829"/>
        <v>58.369999999996956</v>
      </c>
      <c r="H5839">
        <f t="shared" si="830"/>
        <v>198000</v>
      </c>
      <c r="I5839" s="2">
        <f>MIN(MainSheet!$C$10/MainSheet!$C$9,MainSheet!$K$9*60)</f>
        <v>660</v>
      </c>
      <c r="J5839" s="1">
        <f>IF(G5839&gt;MainSheet!$C$11,IF(J5838&gt;=0.999,1,(G5839-MainSheet!$C$11)*I5839/$B$2/60),0)</f>
        <v>1</v>
      </c>
      <c r="K5839" s="1">
        <f>IF(G5839&gt;MainSheet!$C$11+$B$6,IF(K5838&gt;=0.999,1,(G5839-MainSheet!$C$11-$B$6)*I5839/$C$2/60),0)</f>
        <v>1</v>
      </c>
      <c r="L5839" s="1">
        <f>IF(G5839&gt;MainSheet!$C$11+$B$6+$C$6,IF(L5838&gt;=0.999,1,(G5839-MainSheet!$C$11-$B$6-$C$6)*I5839/$D$2/60),0)</f>
        <v>1</v>
      </c>
      <c r="M5839">
        <f t="shared" si="831"/>
        <v>1</v>
      </c>
      <c r="N5839" s="2">
        <f t="shared" si="832"/>
        <v>3721.0526315789471</v>
      </c>
      <c r="O5839">
        <f t="shared" si="828"/>
        <v>977.02127659574455</v>
      </c>
      <c r="P5839">
        <f t="shared" si="827"/>
        <v>192000</v>
      </c>
      <c r="Q5839" s="2">
        <f t="shared" si="833"/>
        <v>196698.0739081747</v>
      </c>
      <c r="R5839">
        <f>Q5839/MainSheet!$C$8*(G5839-G5838)+R5838</f>
        <v>9875.3447927941543</v>
      </c>
      <c r="S5839">
        <f t="shared" si="834"/>
        <v>159381.7153397128</v>
      </c>
      <c r="T5839">
        <f t="shared" si="826"/>
        <v>58.369999999996956</v>
      </c>
      <c r="U5839" s="1">
        <f>Q5839/MainSheet!$C$22</f>
        <v>1</v>
      </c>
    </row>
    <row r="5840" spans="7:21">
      <c r="G5840">
        <f t="shared" si="829"/>
        <v>58.379999999996954</v>
      </c>
      <c r="H5840">
        <f t="shared" si="830"/>
        <v>198000</v>
      </c>
      <c r="I5840" s="2">
        <f>MIN(MainSheet!$C$10/MainSheet!$C$9,MainSheet!$K$9*60)</f>
        <v>660</v>
      </c>
      <c r="J5840" s="1">
        <f>IF(G5840&gt;MainSheet!$C$11,IF(J5839&gt;=0.999,1,(G5840-MainSheet!$C$11)*I5840/$B$2/60),0)</f>
        <v>1</v>
      </c>
      <c r="K5840" s="1">
        <f>IF(G5840&gt;MainSheet!$C$11+$B$6,IF(K5839&gt;=0.999,1,(G5840-MainSheet!$C$11-$B$6)*I5840/$C$2/60),0)</f>
        <v>1</v>
      </c>
      <c r="L5840" s="1">
        <f>IF(G5840&gt;MainSheet!$C$11+$B$6+$C$6,IF(L5839&gt;=0.999,1,(G5840-MainSheet!$C$11-$B$6-$C$6)*I5840/$D$2/60),0)</f>
        <v>1</v>
      </c>
      <c r="M5840">
        <f t="shared" si="831"/>
        <v>1</v>
      </c>
      <c r="N5840" s="2">
        <f t="shared" si="832"/>
        <v>3721.0526315789471</v>
      </c>
      <c r="O5840">
        <f t="shared" si="828"/>
        <v>977.02127659574455</v>
      </c>
      <c r="P5840">
        <f t="shared" si="827"/>
        <v>192000</v>
      </c>
      <c r="Q5840" s="2">
        <f t="shared" si="833"/>
        <v>196698.0739081747</v>
      </c>
      <c r="R5840">
        <f>Q5840/MainSheet!$C$8*(G5840-G5839)+R5839</f>
        <v>9877.376039284989</v>
      </c>
      <c r="S5840">
        <f t="shared" si="834"/>
        <v>159414.49835203082</v>
      </c>
      <c r="T5840">
        <f t="shared" si="826"/>
        <v>58.379999999996954</v>
      </c>
      <c r="U5840" s="1">
        <f>Q5840/MainSheet!$C$22</f>
        <v>1</v>
      </c>
    </row>
    <row r="5841" spans="7:21">
      <c r="G5841">
        <f t="shared" si="829"/>
        <v>58.389999999996952</v>
      </c>
      <c r="H5841">
        <f t="shared" si="830"/>
        <v>198000</v>
      </c>
      <c r="I5841" s="2">
        <f>MIN(MainSheet!$C$10/MainSheet!$C$9,MainSheet!$K$9*60)</f>
        <v>660</v>
      </c>
      <c r="J5841" s="1">
        <f>IF(G5841&gt;MainSheet!$C$11,IF(J5840&gt;=0.999,1,(G5841-MainSheet!$C$11)*I5841/$B$2/60),0)</f>
        <v>1</v>
      </c>
      <c r="K5841" s="1">
        <f>IF(G5841&gt;MainSheet!$C$11+$B$6,IF(K5840&gt;=0.999,1,(G5841-MainSheet!$C$11-$B$6)*I5841/$C$2/60),0)</f>
        <v>1</v>
      </c>
      <c r="L5841" s="1">
        <f>IF(G5841&gt;MainSheet!$C$11+$B$6+$C$6,IF(L5840&gt;=0.999,1,(G5841-MainSheet!$C$11-$B$6-$C$6)*I5841/$D$2/60),0)</f>
        <v>1</v>
      </c>
      <c r="M5841">
        <f t="shared" si="831"/>
        <v>1</v>
      </c>
      <c r="N5841" s="2">
        <f t="shared" si="832"/>
        <v>3721.0526315789471</v>
      </c>
      <c r="O5841">
        <f t="shared" si="828"/>
        <v>977.02127659574455</v>
      </c>
      <c r="P5841">
        <f t="shared" si="827"/>
        <v>192000</v>
      </c>
      <c r="Q5841" s="2">
        <f t="shared" si="833"/>
        <v>196698.0739081747</v>
      </c>
      <c r="R5841">
        <f>Q5841/MainSheet!$C$8*(G5841-G5840)+R5840</f>
        <v>9879.4072857758238</v>
      </c>
      <c r="S5841">
        <f t="shared" si="834"/>
        <v>159447.28136434883</v>
      </c>
      <c r="T5841">
        <f t="shared" si="826"/>
        <v>58.389999999996952</v>
      </c>
      <c r="U5841" s="1">
        <f>Q5841/MainSheet!$C$22</f>
        <v>1</v>
      </c>
    </row>
    <row r="5842" spans="7:21">
      <c r="G5842">
        <f t="shared" si="829"/>
        <v>58.39999999999695</v>
      </c>
      <c r="H5842">
        <f t="shared" si="830"/>
        <v>198000</v>
      </c>
      <c r="I5842" s="2">
        <f>MIN(MainSheet!$C$10/MainSheet!$C$9,MainSheet!$K$9*60)</f>
        <v>660</v>
      </c>
      <c r="J5842" s="1">
        <f>IF(G5842&gt;MainSheet!$C$11,IF(J5841&gt;=0.999,1,(G5842-MainSheet!$C$11)*I5842/$B$2/60),0)</f>
        <v>1</v>
      </c>
      <c r="K5842" s="1">
        <f>IF(G5842&gt;MainSheet!$C$11+$B$6,IF(K5841&gt;=0.999,1,(G5842-MainSheet!$C$11-$B$6)*I5842/$C$2/60),0)</f>
        <v>1</v>
      </c>
      <c r="L5842" s="1">
        <f>IF(G5842&gt;MainSheet!$C$11+$B$6+$C$6,IF(L5841&gt;=0.999,1,(G5842-MainSheet!$C$11-$B$6-$C$6)*I5842/$D$2/60),0)</f>
        <v>1</v>
      </c>
      <c r="M5842">
        <f t="shared" si="831"/>
        <v>1</v>
      </c>
      <c r="N5842" s="2">
        <f t="shared" si="832"/>
        <v>3721.0526315789471</v>
      </c>
      <c r="O5842">
        <f t="shared" si="828"/>
        <v>977.02127659574455</v>
      </c>
      <c r="P5842">
        <f t="shared" si="827"/>
        <v>192000</v>
      </c>
      <c r="Q5842" s="2">
        <f t="shared" si="833"/>
        <v>196698.0739081747</v>
      </c>
      <c r="R5842">
        <f>Q5842/MainSheet!$C$8*(G5842-G5841)+R5841</f>
        <v>9881.4385322666585</v>
      </c>
      <c r="S5842">
        <f t="shared" si="834"/>
        <v>159480.06437666685</v>
      </c>
      <c r="T5842">
        <f t="shared" si="826"/>
        <v>58.39999999999695</v>
      </c>
      <c r="U5842" s="1">
        <f>Q5842/MainSheet!$C$22</f>
        <v>1</v>
      </c>
    </row>
    <row r="5843" spans="7:21">
      <c r="G5843">
        <f t="shared" si="829"/>
        <v>58.409999999996948</v>
      </c>
      <c r="H5843">
        <f t="shared" si="830"/>
        <v>198000</v>
      </c>
      <c r="I5843" s="2">
        <f>MIN(MainSheet!$C$10/MainSheet!$C$9,MainSheet!$K$9*60)</f>
        <v>660</v>
      </c>
      <c r="J5843" s="1">
        <f>IF(G5843&gt;MainSheet!$C$11,IF(J5842&gt;=0.999,1,(G5843-MainSheet!$C$11)*I5843/$B$2/60),0)</f>
        <v>1</v>
      </c>
      <c r="K5843" s="1">
        <f>IF(G5843&gt;MainSheet!$C$11+$B$6,IF(K5842&gt;=0.999,1,(G5843-MainSheet!$C$11-$B$6)*I5843/$C$2/60),0)</f>
        <v>1</v>
      </c>
      <c r="L5843" s="1">
        <f>IF(G5843&gt;MainSheet!$C$11+$B$6+$C$6,IF(L5842&gt;=0.999,1,(G5843-MainSheet!$C$11-$B$6-$C$6)*I5843/$D$2/60),0)</f>
        <v>1</v>
      </c>
      <c r="M5843">
        <f t="shared" si="831"/>
        <v>1</v>
      </c>
      <c r="N5843" s="2">
        <f t="shared" si="832"/>
        <v>3721.0526315789471</v>
      </c>
      <c r="O5843">
        <f t="shared" si="828"/>
        <v>977.02127659574455</v>
      </c>
      <c r="P5843">
        <f t="shared" si="827"/>
        <v>192000</v>
      </c>
      <c r="Q5843" s="2">
        <f t="shared" si="833"/>
        <v>196698.0739081747</v>
      </c>
      <c r="R5843">
        <f>Q5843/MainSheet!$C$8*(G5843-G5842)+R5842</f>
        <v>9883.4697787574933</v>
      </c>
      <c r="S5843">
        <f t="shared" si="834"/>
        <v>159512.84738898487</v>
      </c>
      <c r="T5843">
        <f t="shared" si="826"/>
        <v>58.409999999996948</v>
      </c>
      <c r="U5843" s="1">
        <f>Q5843/MainSheet!$C$22</f>
        <v>1</v>
      </c>
    </row>
    <row r="5844" spans="7:21">
      <c r="G5844">
        <f t="shared" si="829"/>
        <v>58.419999999996946</v>
      </c>
      <c r="H5844">
        <f t="shared" si="830"/>
        <v>198000</v>
      </c>
      <c r="I5844" s="2">
        <f>MIN(MainSheet!$C$10/MainSheet!$C$9,MainSheet!$K$9*60)</f>
        <v>660</v>
      </c>
      <c r="J5844" s="1">
        <f>IF(G5844&gt;MainSheet!$C$11,IF(J5843&gt;=0.999,1,(G5844-MainSheet!$C$11)*I5844/$B$2/60),0)</f>
        <v>1</v>
      </c>
      <c r="K5844" s="1">
        <f>IF(G5844&gt;MainSheet!$C$11+$B$6,IF(K5843&gt;=0.999,1,(G5844-MainSheet!$C$11-$B$6)*I5844/$C$2/60),0)</f>
        <v>1</v>
      </c>
      <c r="L5844" s="1">
        <f>IF(G5844&gt;MainSheet!$C$11+$B$6+$C$6,IF(L5843&gt;=0.999,1,(G5844-MainSheet!$C$11-$B$6-$C$6)*I5844/$D$2/60),0)</f>
        <v>1</v>
      </c>
      <c r="M5844">
        <f t="shared" si="831"/>
        <v>1</v>
      </c>
      <c r="N5844" s="2">
        <f t="shared" si="832"/>
        <v>3721.0526315789471</v>
      </c>
      <c r="O5844">
        <f t="shared" si="828"/>
        <v>977.02127659574455</v>
      </c>
      <c r="P5844">
        <f t="shared" si="827"/>
        <v>192000</v>
      </c>
      <c r="Q5844" s="2">
        <f t="shared" si="833"/>
        <v>196698.0739081747</v>
      </c>
      <c r="R5844">
        <f>Q5844/MainSheet!$C$8*(G5844-G5843)+R5843</f>
        <v>9885.501025248328</v>
      </c>
      <c r="S5844">
        <f t="shared" si="834"/>
        <v>159545.63040130289</v>
      </c>
      <c r="T5844">
        <f t="shared" si="826"/>
        <v>58.419999999996946</v>
      </c>
      <c r="U5844" s="1">
        <f>Q5844/MainSheet!$C$22</f>
        <v>1</v>
      </c>
    </row>
    <row r="5845" spans="7:21">
      <c r="G5845">
        <f t="shared" si="829"/>
        <v>58.429999999996944</v>
      </c>
      <c r="H5845">
        <f t="shared" si="830"/>
        <v>198000</v>
      </c>
      <c r="I5845" s="2">
        <f>MIN(MainSheet!$C$10/MainSheet!$C$9,MainSheet!$K$9*60)</f>
        <v>660</v>
      </c>
      <c r="J5845" s="1">
        <f>IF(G5845&gt;MainSheet!$C$11,IF(J5844&gt;=0.999,1,(G5845-MainSheet!$C$11)*I5845/$B$2/60),0)</f>
        <v>1</v>
      </c>
      <c r="K5845" s="1">
        <f>IF(G5845&gt;MainSheet!$C$11+$B$6,IF(K5844&gt;=0.999,1,(G5845-MainSheet!$C$11-$B$6)*I5845/$C$2/60),0)</f>
        <v>1</v>
      </c>
      <c r="L5845" s="1">
        <f>IF(G5845&gt;MainSheet!$C$11+$B$6+$C$6,IF(L5844&gt;=0.999,1,(G5845-MainSheet!$C$11-$B$6-$C$6)*I5845/$D$2/60),0)</f>
        <v>1</v>
      </c>
      <c r="M5845">
        <f t="shared" si="831"/>
        <v>1</v>
      </c>
      <c r="N5845" s="2">
        <f t="shared" si="832"/>
        <v>3721.0526315789471</v>
      </c>
      <c r="O5845">
        <f t="shared" si="828"/>
        <v>977.02127659574455</v>
      </c>
      <c r="P5845">
        <f t="shared" si="827"/>
        <v>192000</v>
      </c>
      <c r="Q5845" s="2">
        <f t="shared" si="833"/>
        <v>196698.0739081747</v>
      </c>
      <c r="R5845">
        <f>Q5845/MainSheet!$C$8*(G5845-G5844)+R5844</f>
        <v>9887.5322717391628</v>
      </c>
      <c r="S5845">
        <f t="shared" si="834"/>
        <v>159578.4134136209</v>
      </c>
      <c r="T5845">
        <f t="shared" si="826"/>
        <v>58.429999999996944</v>
      </c>
      <c r="U5845" s="1">
        <f>Q5845/MainSheet!$C$22</f>
        <v>1</v>
      </c>
    </row>
    <row r="5846" spans="7:21">
      <c r="G5846">
        <f t="shared" si="829"/>
        <v>58.439999999996942</v>
      </c>
      <c r="H5846">
        <f t="shared" si="830"/>
        <v>198000</v>
      </c>
      <c r="I5846" s="2">
        <f>MIN(MainSheet!$C$10/MainSheet!$C$9,MainSheet!$K$9*60)</f>
        <v>660</v>
      </c>
      <c r="J5846" s="1">
        <f>IF(G5846&gt;MainSheet!$C$11,IF(J5845&gt;=0.999,1,(G5846-MainSheet!$C$11)*I5846/$B$2/60),0)</f>
        <v>1</v>
      </c>
      <c r="K5846" s="1">
        <f>IF(G5846&gt;MainSheet!$C$11+$B$6,IF(K5845&gt;=0.999,1,(G5846-MainSheet!$C$11-$B$6)*I5846/$C$2/60),0)</f>
        <v>1</v>
      </c>
      <c r="L5846" s="1">
        <f>IF(G5846&gt;MainSheet!$C$11+$B$6+$C$6,IF(L5845&gt;=0.999,1,(G5846-MainSheet!$C$11-$B$6-$C$6)*I5846/$D$2/60),0)</f>
        <v>1</v>
      </c>
      <c r="M5846">
        <f t="shared" si="831"/>
        <v>1</v>
      </c>
      <c r="N5846" s="2">
        <f t="shared" si="832"/>
        <v>3721.0526315789471</v>
      </c>
      <c r="O5846">
        <f t="shared" si="828"/>
        <v>977.02127659574455</v>
      </c>
      <c r="P5846">
        <f t="shared" si="827"/>
        <v>192000</v>
      </c>
      <c r="Q5846" s="2">
        <f t="shared" si="833"/>
        <v>196698.0739081747</v>
      </c>
      <c r="R5846">
        <f>Q5846/MainSheet!$C$8*(G5846-G5845)+R5845</f>
        <v>9889.5635182299975</v>
      </c>
      <c r="S5846">
        <f t="shared" si="834"/>
        <v>159611.19642593892</v>
      </c>
      <c r="T5846">
        <f t="shared" si="826"/>
        <v>58.439999999996942</v>
      </c>
      <c r="U5846" s="1">
        <f>Q5846/MainSheet!$C$22</f>
        <v>1</v>
      </c>
    </row>
    <row r="5847" spans="7:21">
      <c r="G5847">
        <f t="shared" si="829"/>
        <v>58.44999999999694</v>
      </c>
      <c r="H5847">
        <f t="shared" si="830"/>
        <v>198000</v>
      </c>
      <c r="I5847" s="2">
        <f>MIN(MainSheet!$C$10/MainSheet!$C$9,MainSheet!$K$9*60)</f>
        <v>660</v>
      </c>
      <c r="J5847" s="1">
        <f>IF(G5847&gt;MainSheet!$C$11,IF(J5846&gt;=0.999,1,(G5847-MainSheet!$C$11)*I5847/$B$2/60),0)</f>
        <v>1</v>
      </c>
      <c r="K5847" s="1">
        <f>IF(G5847&gt;MainSheet!$C$11+$B$6,IF(K5846&gt;=0.999,1,(G5847-MainSheet!$C$11-$B$6)*I5847/$C$2/60),0)</f>
        <v>1</v>
      </c>
      <c r="L5847" s="1">
        <f>IF(G5847&gt;MainSheet!$C$11+$B$6+$C$6,IF(L5846&gt;=0.999,1,(G5847-MainSheet!$C$11-$B$6-$C$6)*I5847/$D$2/60),0)</f>
        <v>1</v>
      </c>
      <c r="M5847">
        <f t="shared" si="831"/>
        <v>1</v>
      </c>
      <c r="N5847" s="2">
        <f t="shared" si="832"/>
        <v>3721.0526315789471</v>
      </c>
      <c r="O5847">
        <f t="shared" si="828"/>
        <v>977.02127659574455</v>
      </c>
      <c r="P5847">
        <f t="shared" si="827"/>
        <v>192000</v>
      </c>
      <c r="Q5847" s="2">
        <f t="shared" si="833"/>
        <v>196698.0739081747</v>
      </c>
      <c r="R5847">
        <f>Q5847/MainSheet!$C$8*(G5847-G5846)+R5846</f>
        <v>9891.5947647208322</v>
      </c>
      <c r="S5847">
        <f t="shared" si="834"/>
        <v>159643.97943825694</v>
      </c>
      <c r="T5847">
        <f t="shared" si="826"/>
        <v>58.44999999999694</v>
      </c>
      <c r="U5847" s="1">
        <f>Q5847/MainSheet!$C$22</f>
        <v>1</v>
      </c>
    </row>
    <row r="5848" spans="7:21">
      <c r="G5848">
        <f t="shared" si="829"/>
        <v>58.459999999996938</v>
      </c>
      <c r="H5848">
        <f t="shared" si="830"/>
        <v>198000</v>
      </c>
      <c r="I5848" s="2">
        <f>MIN(MainSheet!$C$10/MainSheet!$C$9,MainSheet!$K$9*60)</f>
        <v>660</v>
      </c>
      <c r="J5848" s="1">
        <f>IF(G5848&gt;MainSheet!$C$11,IF(J5847&gt;=0.999,1,(G5848-MainSheet!$C$11)*I5848/$B$2/60),0)</f>
        <v>1</v>
      </c>
      <c r="K5848" s="1">
        <f>IF(G5848&gt;MainSheet!$C$11+$B$6,IF(K5847&gt;=0.999,1,(G5848-MainSheet!$C$11-$B$6)*I5848/$C$2/60),0)</f>
        <v>1</v>
      </c>
      <c r="L5848" s="1">
        <f>IF(G5848&gt;MainSheet!$C$11+$B$6+$C$6,IF(L5847&gt;=0.999,1,(G5848-MainSheet!$C$11-$B$6-$C$6)*I5848/$D$2/60),0)</f>
        <v>1</v>
      </c>
      <c r="M5848">
        <f t="shared" si="831"/>
        <v>1</v>
      </c>
      <c r="N5848" s="2">
        <f t="shared" si="832"/>
        <v>3721.0526315789471</v>
      </c>
      <c r="O5848">
        <f t="shared" si="828"/>
        <v>977.02127659574455</v>
      </c>
      <c r="P5848">
        <f t="shared" si="827"/>
        <v>192000</v>
      </c>
      <c r="Q5848" s="2">
        <f t="shared" si="833"/>
        <v>196698.0739081747</v>
      </c>
      <c r="R5848">
        <f>Q5848/MainSheet!$C$8*(G5848-G5847)+R5847</f>
        <v>9893.626011211667</v>
      </c>
      <c r="S5848">
        <f t="shared" si="834"/>
        <v>159676.76245057496</v>
      </c>
      <c r="T5848">
        <f t="shared" si="826"/>
        <v>58.459999999996938</v>
      </c>
      <c r="U5848" s="1">
        <f>Q5848/MainSheet!$C$22</f>
        <v>1</v>
      </c>
    </row>
    <row r="5849" spans="7:21">
      <c r="G5849">
        <f t="shared" si="829"/>
        <v>58.469999999996936</v>
      </c>
      <c r="H5849">
        <f t="shared" si="830"/>
        <v>198000</v>
      </c>
      <c r="I5849" s="2">
        <f>MIN(MainSheet!$C$10/MainSheet!$C$9,MainSheet!$K$9*60)</f>
        <v>660</v>
      </c>
      <c r="J5849" s="1">
        <f>IF(G5849&gt;MainSheet!$C$11,IF(J5848&gt;=0.999,1,(G5849-MainSheet!$C$11)*I5849/$B$2/60),0)</f>
        <v>1</v>
      </c>
      <c r="K5849" s="1">
        <f>IF(G5849&gt;MainSheet!$C$11+$B$6,IF(K5848&gt;=0.999,1,(G5849-MainSheet!$C$11-$B$6)*I5849/$C$2/60),0)</f>
        <v>1</v>
      </c>
      <c r="L5849" s="1">
        <f>IF(G5849&gt;MainSheet!$C$11+$B$6+$C$6,IF(L5848&gt;=0.999,1,(G5849-MainSheet!$C$11-$B$6-$C$6)*I5849/$D$2/60),0)</f>
        <v>1</v>
      </c>
      <c r="M5849">
        <f t="shared" si="831"/>
        <v>1</v>
      </c>
      <c r="N5849" s="2">
        <f t="shared" si="832"/>
        <v>3721.0526315789471</v>
      </c>
      <c r="O5849">
        <f t="shared" si="828"/>
        <v>977.02127659574455</v>
      </c>
      <c r="P5849">
        <f t="shared" si="827"/>
        <v>192000</v>
      </c>
      <c r="Q5849" s="2">
        <f t="shared" si="833"/>
        <v>196698.0739081747</v>
      </c>
      <c r="R5849">
        <f>Q5849/MainSheet!$C$8*(G5849-G5848)+R5848</f>
        <v>9895.6572577025017</v>
      </c>
      <c r="S5849">
        <f t="shared" si="834"/>
        <v>159709.54546289297</v>
      </c>
      <c r="T5849">
        <f t="shared" si="826"/>
        <v>58.469999999996936</v>
      </c>
      <c r="U5849" s="1">
        <f>Q5849/MainSheet!$C$22</f>
        <v>1</v>
      </c>
    </row>
    <row r="5850" spans="7:21">
      <c r="G5850">
        <f t="shared" si="829"/>
        <v>58.479999999996934</v>
      </c>
      <c r="H5850">
        <f t="shared" si="830"/>
        <v>198000</v>
      </c>
      <c r="I5850" s="2">
        <f>MIN(MainSheet!$C$10/MainSheet!$C$9,MainSheet!$K$9*60)</f>
        <v>660</v>
      </c>
      <c r="J5850" s="1">
        <f>IF(G5850&gt;MainSheet!$C$11,IF(J5849&gt;=0.999,1,(G5850-MainSheet!$C$11)*I5850/$B$2/60),0)</f>
        <v>1</v>
      </c>
      <c r="K5850" s="1">
        <f>IF(G5850&gt;MainSheet!$C$11+$B$6,IF(K5849&gt;=0.999,1,(G5850-MainSheet!$C$11-$B$6)*I5850/$C$2/60),0)</f>
        <v>1</v>
      </c>
      <c r="L5850" s="1">
        <f>IF(G5850&gt;MainSheet!$C$11+$B$6+$C$6,IF(L5849&gt;=0.999,1,(G5850-MainSheet!$C$11-$B$6-$C$6)*I5850/$D$2/60),0)</f>
        <v>1</v>
      </c>
      <c r="M5850">
        <f t="shared" si="831"/>
        <v>1</v>
      </c>
      <c r="N5850" s="2">
        <f t="shared" si="832"/>
        <v>3721.0526315789471</v>
      </c>
      <c r="O5850">
        <f t="shared" si="828"/>
        <v>977.02127659574455</v>
      </c>
      <c r="P5850">
        <f t="shared" si="827"/>
        <v>192000</v>
      </c>
      <c r="Q5850" s="2">
        <f t="shared" si="833"/>
        <v>196698.0739081747</v>
      </c>
      <c r="R5850">
        <f>Q5850/MainSheet!$C$8*(G5850-G5849)+R5849</f>
        <v>9897.6885041933365</v>
      </c>
      <c r="S5850">
        <f t="shared" si="834"/>
        <v>159742.32847521099</v>
      </c>
      <c r="T5850">
        <f t="shared" si="826"/>
        <v>58.479999999996934</v>
      </c>
      <c r="U5850" s="1">
        <f>Q5850/MainSheet!$C$22</f>
        <v>1</v>
      </c>
    </row>
    <row r="5851" spans="7:21">
      <c r="G5851">
        <f t="shared" si="829"/>
        <v>58.489999999996932</v>
      </c>
      <c r="H5851">
        <f t="shared" si="830"/>
        <v>198000</v>
      </c>
      <c r="I5851" s="2">
        <f>MIN(MainSheet!$C$10/MainSheet!$C$9,MainSheet!$K$9*60)</f>
        <v>660</v>
      </c>
      <c r="J5851" s="1">
        <f>IF(G5851&gt;MainSheet!$C$11,IF(J5850&gt;=0.999,1,(G5851-MainSheet!$C$11)*I5851/$B$2/60),0)</f>
        <v>1</v>
      </c>
      <c r="K5851" s="1">
        <f>IF(G5851&gt;MainSheet!$C$11+$B$6,IF(K5850&gt;=0.999,1,(G5851-MainSheet!$C$11-$B$6)*I5851/$C$2/60),0)</f>
        <v>1</v>
      </c>
      <c r="L5851" s="1">
        <f>IF(G5851&gt;MainSheet!$C$11+$B$6+$C$6,IF(L5850&gt;=0.999,1,(G5851-MainSheet!$C$11-$B$6-$C$6)*I5851/$D$2/60),0)</f>
        <v>1</v>
      </c>
      <c r="M5851">
        <f t="shared" si="831"/>
        <v>1</v>
      </c>
      <c r="N5851" s="2">
        <f t="shared" si="832"/>
        <v>3721.0526315789471</v>
      </c>
      <c r="O5851">
        <f t="shared" si="828"/>
        <v>977.02127659574455</v>
      </c>
      <c r="P5851">
        <f t="shared" si="827"/>
        <v>192000</v>
      </c>
      <c r="Q5851" s="2">
        <f t="shared" si="833"/>
        <v>196698.0739081747</v>
      </c>
      <c r="R5851">
        <f>Q5851/MainSheet!$C$8*(G5851-G5850)+R5850</f>
        <v>9899.7197506841712</v>
      </c>
      <c r="S5851">
        <f t="shared" si="834"/>
        <v>159775.11148752901</v>
      </c>
      <c r="T5851">
        <f t="shared" si="826"/>
        <v>58.489999999996932</v>
      </c>
      <c r="U5851" s="1">
        <f>Q5851/MainSheet!$C$22</f>
        <v>1</v>
      </c>
    </row>
    <row r="5852" spans="7:21">
      <c r="G5852">
        <f t="shared" si="829"/>
        <v>58.49999999999693</v>
      </c>
      <c r="H5852">
        <f t="shared" si="830"/>
        <v>198000</v>
      </c>
      <c r="I5852" s="2">
        <f>MIN(MainSheet!$C$10/MainSheet!$C$9,MainSheet!$K$9*60)</f>
        <v>660</v>
      </c>
      <c r="J5852" s="1">
        <f>IF(G5852&gt;MainSheet!$C$11,IF(J5851&gt;=0.999,1,(G5852-MainSheet!$C$11)*I5852/$B$2/60),0)</f>
        <v>1</v>
      </c>
      <c r="K5852" s="1">
        <f>IF(G5852&gt;MainSheet!$C$11+$B$6,IF(K5851&gt;=0.999,1,(G5852-MainSheet!$C$11-$B$6)*I5852/$C$2/60),0)</f>
        <v>1</v>
      </c>
      <c r="L5852" s="1">
        <f>IF(G5852&gt;MainSheet!$C$11+$B$6+$C$6,IF(L5851&gt;=0.999,1,(G5852-MainSheet!$C$11-$B$6-$C$6)*I5852/$D$2/60),0)</f>
        <v>1</v>
      </c>
      <c r="M5852">
        <f t="shared" si="831"/>
        <v>1</v>
      </c>
      <c r="N5852" s="2">
        <f t="shared" si="832"/>
        <v>3721.0526315789471</v>
      </c>
      <c r="O5852">
        <f t="shared" si="828"/>
        <v>977.02127659574455</v>
      </c>
      <c r="P5852">
        <f t="shared" si="827"/>
        <v>192000</v>
      </c>
      <c r="Q5852" s="2">
        <f t="shared" si="833"/>
        <v>196698.0739081747</v>
      </c>
      <c r="R5852">
        <f>Q5852/MainSheet!$C$8*(G5852-G5851)+R5851</f>
        <v>9901.750997175006</v>
      </c>
      <c r="S5852">
        <f t="shared" si="834"/>
        <v>159807.89449984703</v>
      </c>
      <c r="T5852">
        <f t="shared" si="826"/>
        <v>58.49999999999693</v>
      </c>
      <c r="U5852" s="1">
        <f>Q5852/MainSheet!$C$22</f>
        <v>1</v>
      </c>
    </row>
    <row r="5853" spans="7:21">
      <c r="G5853">
        <f t="shared" si="829"/>
        <v>58.509999999996928</v>
      </c>
      <c r="H5853">
        <f t="shared" si="830"/>
        <v>198000</v>
      </c>
      <c r="I5853" s="2">
        <f>MIN(MainSheet!$C$10/MainSheet!$C$9,MainSheet!$K$9*60)</f>
        <v>660</v>
      </c>
      <c r="J5853" s="1">
        <f>IF(G5853&gt;MainSheet!$C$11,IF(J5852&gt;=0.999,1,(G5853-MainSheet!$C$11)*I5853/$B$2/60),0)</f>
        <v>1</v>
      </c>
      <c r="K5853" s="1">
        <f>IF(G5853&gt;MainSheet!$C$11+$B$6,IF(K5852&gt;=0.999,1,(G5853-MainSheet!$C$11-$B$6)*I5853/$C$2/60),0)</f>
        <v>1</v>
      </c>
      <c r="L5853" s="1">
        <f>IF(G5853&gt;MainSheet!$C$11+$B$6+$C$6,IF(L5852&gt;=0.999,1,(G5853-MainSheet!$C$11-$B$6-$C$6)*I5853/$D$2/60),0)</f>
        <v>1</v>
      </c>
      <c r="M5853">
        <f t="shared" si="831"/>
        <v>1</v>
      </c>
      <c r="N5853" s="2">
        <f t="shared" si="832"/>
        <v>3721.0526315789471</v>
      </c>
      <c r="O5853">
        <f t="shared" si="828"/>
        <v>977.02127659574455</v>
      </c>
      <c r="P5853">
        <f t="shared" si="827"/>
        <v>192000</v>
      </c>
      <c r="Q5853" s="2">
        <f t="shared" si="833"/>
        <v>196698.0739081747</v>
      </c>
      <c r="R5853">
        <f>Q5853/MainSheet!$C$8*(G5853-G5852)+R5852</f>
        <v>9903.7822436658407</v>
      </c>
      <c r="S5853">
        <f t="shared" si="834"/>
        <v>159840.67751216504</v>
      </c>
      <c r="T5853">
        <f t="shared" si="826"/>
        <v>58.509999999996928</v>
      </c>
      <c r="U5853" s="1">
        <f>Q5853/MainSheet!$C$22</f>
        <v>1</v>
      </c>
    </row>
    <row r="5854" spans="7:21">
      <c r="G5854">
        <f t="shared" si="829"/>
        <v>58.519999999996926</v>
      </c>
      <c r="H5854">
        <f t="shared" si="830"/>
        <v>198000</v>
      </c>
      <c r="I5854" s="2">
        <f>MIN(MainSheet!$C$10/MainSheet!$C$9,MainSheet!$K$9*60)</f>
        <v>660</v>
      </c>
      <c r="J5854" s="1">
        <f>IF(G5854&gt;MainSheet!$C$11,IF(J5853&gt;=0.999,1,(G5854-MainSheet!$C$11)*I5854/$B$2/60),0)</f>
        <v>1</v>
      </c>
      <c r="K5854" s="1">
        <f>IF(G5854&gt;MainSheet!$C$11+$B$6,IF(K5853&gt;=0.999,1,(G5854-MainSheet!$C$11-$B$6)*I5854/$C$2/60),0)</f>
        <v>1</v>
      </c>
      <c r="L5854" s="1">
        <f>IF(G5854&gt;MainSheet!$C$11+$B$6+$C$6,IF(L5853&gt;=0.999,1,(G5854-MainSheet!$C$11-$B$6-$C$6)*I5854/$D$2/60),0)</f>
        <v>1</v>
      </c>
      <c r="M5854">
        <f t="shared" si="831"/>
        <v>1</v>
      </c>
      <c r="N5854" s="2">
        <f t="shared" si="832"/>
        <v>3721.0526315789471</v>
      </c>
      <c r="O5854">
        <f t="shared" si="828"/>
        <v>977.02127659574455</v>
      </c>
      <c r="P5854">
        <f t="shared" si="827"/>
        <v>192000</v>
      </c>
      <c r="Q5854" s="2">
        <f t="shared" si="833"/>
        <v>196698.0739081747</v>
      </c>
      <c r="R5854">
        <f>Q5854/MainSheet!$C$8*(G5854-G5853)+R5853</f>
        <v>9905.8134901566755</v>
      </c>
      <c r="S5854">
        <f t="shared" si="834"/>
        <v>159873.46052448306</v>
      </c>
      <c r="T5854">
        <f t="shared" si="826"/>
        <v>58.519999999996926</v>
      </c>
      <c r="U5854" s="1">
        <f>Q5854/MainSheet!$C$22</f>
        <v>1</v>
      </c>
    </row>
    <row r="5855" spans="7:21">
      <c r="G5855">
        <f t="shared" si="829"/>
        <v>58.529999999996924</v>
      </c>
      <c r="H5855">
        <f t="shared" si="830"/>
        <v>198000</v>
      </c>
      <c r="I5855" s="2">
        <f>MIN(MainSheet!$C$10/MainSheet!$C$9,MainSheet!$K$9*60)</f>
        <v>660</v>
      </c>
      <c r="J5855" s="1">
        <f>IF(G5855&gt;MainSheet!$C$11,IF(J5854&gt;=0.999,1,(G5855-MainSheet!$C$11)*I5855/$B$2/60),0)</f>
        <v>1</v>
      </c>
      <c r="K5855" s="1">
        <f>IF(G5855&gt;MainSheet!$C$11+$B$6,IF(K5854&gt;=0.999,1,(G5855-MainSheet!$C$11-$B$6)*I5855/$C$2/60),0)</f>
        <v>1</v>
      </c>
      <c r="L5855" s="1">
        <f>IF(G5855&gt;MainSheet!$C$11+$B$6+$C$6,IF(L5854&gt;=0.999,1,(G5855-MainSheet!$C$11-$B$6-$C$6)*I5855/$D$2/60),0)</f>
        <v>1</v>
      </c>
      <c r="M5855">
        <f t="shared" si="831"/>
        <v>1</v>
      </c>
      <c r="N5855" s="2">
        <f t="shared" si="832"/>
        <v>3721.0526315789471</v>
      </c>
      <c r="O5855">
        <f t="shared" si="828"/>
        <v>977.02127659574455</v>
      </c>
      <c r="P5855">
        <f t="shared" si="827"/>
        <v>192000</v>
      </c>
      <c r="Q5855" s="2">
        <f t="shared" si="833"/>
        <v>196698.0739081747</v>
      </c>
      <c r="R5855">
        <f>Q5855/MainSheet!$C$8*(G5855-G5854)+R5854</f>
        <v>9907.8447366475102</v>
      </c>
      <c r="S5855">
        <f t="shared" si="834"/>
        <v>159906.24353680108</v>
      </c>
      <c r="T5855">
        <f t="shared" si="826"/>
        <v>58.529999999996924</v>
      </c>
      <c r="U5855" s="1">
        <f>Q5855/MainSheet!$C$22</f>
        <v>1</v>
      </c>
    </row>
    <row r="5856" spans="7:21">
      <c r="G5856">
        <f t="shared" si="829"/>
        <v>58.539999999996922</v>
      </c>
      <c r="H5856">
        <f t="shared" si="830"/>
        <v>198000</v>
      </c>
      <c r="I5856" s="2">
        <f>MIN(MainSheet!$C$10/MainSheet!$C$9,MainSheet!$K$9*60)</f>
        <v>660</v>
      </c>
      <c r="J5856" s="1">
        <f>IF(G5856&gt;MainSheet!$C$11,IF(J5855&gt;=0.999,1,(G5856-MainSheet!$C$11)*I5856/$B$2/60),0)</f>
        <v>1</v>
      </c>
      <c r="K5856" s="1">
        <f>IF(G5856&gt;MainSheet!$C$11+$B$6,IF(K5855&gt;=0.999,1,(G5856-MainSheet!$C$11-$B$6)*I5856/$C$2/60),0)</f>
        <v>1</v>
      </c>
      <c r="L5856" s="1">
        <f>IF(G5856&gt;MainSheet!$C$11+$B$6+$C$6,IF(L5855&gt;=0.999,1,(G5856-MainSheet!$C$11-$B$6-$C$6)*I5856/$D$2/60),0)</f>
        <v>1</v>
      </c>
      <c r="M5856">
        <f t="shared" si="831"/>
        <v>1</v>
      </c>
      <c r="N5856" s="2">
        <f t="shared" si="832"/>
        <v>3721.0526315789471</v>
      </c>
      <c r="O5856">
        <f t="shared" si="828"/>
        <v>977.02127659574455</v>
      </c>
      <c r="P5856">
        <f t="shared" si="827"/>
        <v>192000</v>
      </c>
      <c r="Q5856" s="2">
        <f t="shared" si="833"/>
        <v>196698.0739081747</v>
      </c>
      <c r="R5856">
        <f>Q5856/MainSheet!$C$8*(G5856-G5855)+R5855</f>
        <v>9909.875983138345</v>
      </c>
      <c r="S5856">
        <f t="shared" si="834"/>
        <v>159939.02654911909</v>
      </c>
      <c r="T5856">
        <f t="shared" si="826"/>
        <v>58.539999999996922</v>
      </c>
      <c r="U5856" s="1">
        <f>Q5856/MainSheet!$C$22</f>
        <v>1</v>
      </c>
    </row>
    <row r="5857" spans="7:21">
      <c r="G5857">
        <f t="shared" si="829"/>
        <v>58.549999999996921</v>
      </c>
      <c r="H5857">
        <f t="shared" si="830"/>
        <v>198000</v>
      </c>
      <c r="I5857" s="2">
        <f>MIN(MainSheet!$C$10/MainSheet!$C$9,MainSheet!$K$9*60)</f>
        <v>660</v>
      </c>
      <c r="J5857" s="1">
        <f>IF(G5857&gt;MainSheet!$C$11,IF(J5856&gt;=0.999,1,(G5857-MainSheet!$C$11)*I5857/$B$2/60),0)</f>
        <v>1</v>
      </c>
      <c r="K5857" s="1">
        <f>IF(G5857&gt;MainSheet!$C$11+$B$6,IF(K5856&gt;=0.999,1,(G5857-MainSheet!$C$11-$B$6)*I5857/$C$2/60),0)</f>
        <v>1</v>
      </c>
      <c r="L5857" s="1">
        <f>IF(G5857&gt;MainSheet!$C$11+$B$6+$C$6,IF(L5856&gt;=0.999,1,(G5857-MainSheet!$C$11-$B$6-$C$6)*I5857/$D$2/60),0)</f>
        <v>1</v>
      </c>
      <c r="M5857">
        <f t="shared" si="831"/>
        <v>1</v>
      </c>
      <c r="N5857" s="2">
        <f t="shared" si="832"/>
        <v>3721.0526315789471</v>
      </c>
      <c r="O5857">
        <f t="shared" si="828"/>
        <v>977.02127659574455</v>
      </c>
      <c r="P5857">
        <f t="shared" si="827"/>
        <v>192000</v>
      </c>
      <c r="Q5857" s="2">
        <f t="shared" si="833"/>
        <v>196698.0739081747</v>
      </c>
      <c r="R5857">
        <f>Q5857/MainSheet!$C$8*(G5857-G5856)+R5856</f>
        <v>9911.9072296291797</v>
      </c>
      <c r="S5857">
        <f t="shared" si="834"/>
        <v>159971.80956143711</v>
      </c>
      <c r="T5857">
        <f t="shared" si="826"/>
        <v>58.549999999996921</v>
      </c>
      <c r="U5857" s="1">
        <f>Q5857/MainSheet!$C$22</f>
        <v>1</v>
      </c>
    </row>
    <row r="5858" spans="7:21">
      <c r="G5858">
        <f t="shared" si="829"/>
        <v>58.559999999996919</v>
      </c>
      <c r="H5858">
        <f t="shared" si="830"/>
        <v>198000</v>
      </c>
      <c r="I5858" s="2">
        <f>MIN(MainSheet!$C$10/MainSheet!$C$9,MainSheet!$K$9*60)</f>
        <v>660</v>
      </c>
      <c r="J5858" s="1">
        <f>IF(G5858&gt;MainSheet!$C$11,IF(J5857&gt;=0.999,1,(G5858-MainSheet!$C$11)*I5858/$B$2/60),0)</f>
        <v>1</v>
      </c>
      <c r="K5858" s="1">
        <f>IF(G5858&gt;MainSheet!$C$11+$B$6,IF(K5857&gt;=0.999,1,(G5858-MainSheet!$C$11-$B$6)*I5858/$C$2/60),0)</f>
        <v>1</v>
      </c>
      <c r="L5858" s="1">
        <f>IF(G5858&gt;MainSheet!$C$11+$B$6+$C$6,IF(L5857&gt;=0.999,1,(G5858-MainSheet!$C$11-$B$6-$C$6)*I5858/$D$2/60),0)</f>
        <v>1</v>
      </c>
      <c r="M5858">
        <f t="shared" si="831"/>
        <v>1</v>
      </c>
      <c r="N5858" s="2">
        <f t="shared" si="832"/>
        <v>3721.0526315789471</v>
      </c>
      <c r="O5858">
        <f t="shared" si="828"/>
        <v>977.02127659574455</v>
      </c>
      <c r="P5858">
        <f t="shared" si="827"/>
        <v>192000</v>
      </c>
      <c r="Q5858" s="2">
        <f t="shared" si="833"/>
        <v>196698.0739081747</v>
      </c>
      <c r="R5858">
        <f>Q5858/MainSheet!$C$8*(G5858-G5857)+R5857</f>
        <v>9913.9384761200145</v>
      </c>
      <c r="S5858">
        <f t="shared" si="834"/>
        <v>160004.59257375513</v>
      </c>
      <c r="T5858">
        <f t="shared" si="826"/>
        <v>58.559999999996919</v>
      </c>
      <c r="U5858" s="1">
        <f>Q5858/MainSheet!$C$22</f>
        <v>1</v>
      </c>
    </row>
    <row r="5859" spans="7:21">
      <c r="G5859">
        <f t="shared" si="829"/>
        <v>58.569999999996917</v>
      </c>
      <c r="H5859">
        <f t="shared" si="830"/>
        <v>198000</v>
      </c>
      <c r="I5859" s="2">
        <f>MIN(MainSheet!$C$10/MainSheet!$C$9,MainSheet!$K$9*60)</f>
        <v>660</v>
      </c>
      <c r="J5859" s="1">
        <f>IF(G5859&gt;MainSheet!$C$11,IF(J5858&gt;=0.999,1,(G5859-MainSheet!$C$11)*I5859/$B$2/60),0)</f>
        <v>1</v>
      </c>
      <c r="K5859" s="1">
        <f>IF(G5859&gt;MainSheet!$C$11+$B$6,IF(K5858&gt;=0.999,1,(G5859-MainSheet!$C$11-$B$6)*I5859/$C$2/60),0)</f>
        <v>1</v>
      </c>
      <c r="L5859" s="1">
        <f>IF(G5859&gt;MainSheet!$C$11+$B$6+$C$6,IF(L5858&gt;=0.999,1,(G5859-MainSheet!$C$11-$B$6-$C$6)*I5859/$D$2/60),0)</f>
        <v>1</v>
      </c>
      <c r="M5859">
        <f t="shared" si="831"/>
        <v>1</v>
      </c>
      <c r="N5859" s="2">
        <f t="shared" si="832"/>
        <v>3721.0526315789471</v>
      </c>
      <c r="O5859">
        <f t="shared" si="828"/>
        <v>977.02127659574455</v>
      </c>
      <c r="P5859">
        <f t="shared" si="827"/>
        <v>192000</v>
      </c>
      <c r="Q5859" s="2">
        <f t="shared" si="833"/>
        <v>196698.0739081747</v>
      </c>
      <c r="R5859">
        <f>Q5859/MainSheet!$C$8*(G5859-G5858)+R5858</f>
        <v>9915.9697226108492</v>
      </c>
      <c r="S5859">
        <f t="shared" si="834"/>
        <v>160037.37558607315</v>
      </c>
      <c r="T5859">
        <f t="shared" si="826"/>
        <v>58.569999999996917</v>
      </c>
      <c r="U5859" s="1">
        <f>Q5859/MainSheet!$C$22</f>
        <v>1</v>
      </c>
    </row>
    <row r="5860" spans="7:21">
      <c r="G5860">
        <f t="shared" si="829"/>
        <v>58.579999999996915</v>
      </c>
      <c r="H5860">
        <f t="shared" si="830"/>
        <v>198000</v>
      </c>
      <c r="I5860" s="2">
        <f>MIN(MainSheet!$C$10/MainSheet!$C$9,MainSheet!$K$9*60)</f>
        <v>660</v>
      </c>
      <c r="J5860" s="1">
        <f>IF(G5860&gt;MainSheet!$C$11,IF(J5859&gt;=0.999,1,(G5860-MainSheet!$C$11)*I5860/$B$2/60),0)</f>
        <v>1</v>
      </c>
      <c r="K5860" s="1">
        <f>IF(G5860&gt;MainSheet!$C$11+$B$6,IF(K5859&gt;=0.999,1,(G5860-MainSheet!$C$11-$B$6)*I5860/$C$2/60),0)</f>
        <v>1</v>
      </c>
      <c r="L5860" s="1">
        <f>IF(G5860&gt;MainSheet!$C$11+$B$6+$C$6,IF(L5859&gt;=0.999,1,(G5860-MainSheet!$C$11-$B$6-$C$6)*I5860/$D$2/60),0)</f>
        <v>1</v>
      </c>
      <c r="M5860">
        <f t="shared" si="831"/>
        <v>1</v>
      </c>
      <c r="N5860" s="2">
        <f t="shared" si="832"/>
        <v>3721.0526315789471</v>
      </c>
      <c r="O5860">
        <f t="shared" si="828"/>
        <v>977.02127659574455</v>
      </c>
      <c r="P5860">
        <f t="shared" si="827"/>
        <v>192000</v>
      </c>
      <c r="Q5860" s="2">
        <f t="shared" si="833"/>
        <v>196698.0739081747</v>
      </c>
      <c r="R5860">
        <f>Q5860/MainSheet!$C$8*(G5860-G5859)+R5859</f>
        <v>9918.0009691016839</v>
      </c>
      <c r="S5860">
        <f t="shared" si="834"/>
        <v>160070.15859839116</v>
      </c>
      <c r="T5860">
        <f t="shared" si="826"/>
        <v>58.579999999996915</v>
      </c>
      <c r="U5860" s="1">
        <f>Q5860/MainSheet!$C$22</f>
        <v>1</v>
      </c>
    </row>
    <row r="5861" spans="7:21">
      <c r="G5861">
        <f t="shared" si="829"/>
        <v>58.589999999996913</v>
      </c>
      <c r="H5861">
        <f t="shared" si="830"/>
        <v>198000</v>
      </c>
      <c r="I5861" s="2">
        <f>MIN(MainSheet!$C$10/MainSheet!$C$9,MainSheet!$K$9*60)</f>
        <v>660</v>
      </c>
      <c r="J5861" s="1">
        <f>IF(G5861&gt;MainSheet!$C$11,IF(J5860&gt;=0.999,1,(G5861-MainSheet!$C$11)*I5861/$B$2/60),0)</f>
        <v>1</v>
      </c>
      <c r="K5861" s="1">
        <f>IF(G5861&gt;MainSheet!$C$11+$B$6,IF(K5860&gt;=0.999,1,(G5861-MainSheet!$C$11-$B$6)*I5861/$C$2/60),0)</f>
        <v>1</v>
      </c>
      <c r="L5861" s="1">
        <f>IF(G5861&gt;MainSheet!$C$11+$B$6+$C$6,IF(L5860&gt;=0.999,1,(G5861-MainSheet!$C$11-$B$6-$C$6)*I5861/$D$2/60),0)</f>
        <v>1</v>
      </c>
      <c r="M5861">
        <f t="shared" si="831"/>
        <v>1</v>
      </c>
      <c r="N5861" s="2">
        <f t="shared" si="832"/>
        <v>3721.0526315789471</v>
      </c>
      <c r="O5861">
        <f t="shared" si="828"/>
        <v>977.02127659574455</v>
      </c>
      <c r="P5861">
        <f t="shared" si="827"/>
        <v>192000</v>
      </c>
      <c r="Q5861" s="2">
        <f t="shared" si="833"/>
        <v>196698.0739081747</v>
      </c>
      <c r="R5861">
        <f>Q5861/MainSheet!$C$8*(G5861-G5860)+R5860</f>
        <v>9920.0322155925187</v>
      </c>
      <c r="S5861">
        <f t="shared" si="834"/>
        <v>160102.94161070918</v>
      </c>
      <c r="T5861">
        <f t="shared" si="826"/>
        <v>58.589999999996913</v>
      </c>
      <c r="U5861" s="1">
        <f>Q5861/MainSheet!$C$22</f>
        <v>1</v>
      </c>
    </row>
    <row r="5862" spans="7:21">
      <c r="G5862">
        <f t="shared" si="829"/>
        <v>58.599999999996911</v>
      </c>
      <c r="H5862">
        <f t="shared" si="830"/>
        <v>198000</v>
      </c>
      <c r="I5862" s="2">
        <f>MIN(MainSheet!$C$10/MainSheet!$C$9,MainSheet!$K$9*60)</f>
        <v>660</v>
      </c>
      <c r="J5862" s="1">
        <f>IF(G5862&gt;MainSheet!$C$11,IF(J5861&gt;=0.999,1,(G5862-MainSheet!$C$11)*I5862/$B$2/60),0)</f>
        <v>1</v>
      </c>
      <c r="K5862" s="1">
        <f>IF(G5862&gt;MainSheet!$C$11+$B$6,IF(K5861&gt;=0.999,1,(G5862-MainSheet!$C$11-$B$6)*I5862/$C$2/60),0)</f>
        <v>1</v>
      </c>
      <c r="L5862" s="1">
        <f>IF(G5862&gt;MainSheet!$C$11+$B$6+$C$6,IF(L5861&gt;=0.999,1,(G5862-MainSheet!$C$11-$B$6-$C$6)*I5862/$D$2/60),0)</f>
        <v>1</v>
      </c>
      <c r="M5862">
        <f t="shared" si="831"/>
        <v>1</v>
      </c>
      <c r="N5862" s="2">
        <f t="shared" si="832"/>
        <v>3721.0526315789471</v>
      </c>
      <c r="O5862">
        <f t="shared" si="828"/>
        <v>977.02127659574455</v>
      </c>
      <c r="P5862">
        <f t="shared" si="827"/>
        <v>192000</v>
      </c>
      <c r="Q5862" s="2">
        <f t="shared" si="833"/>
        <v>196698.0739081747</v>
      </c>
      <c r="R5862">
        <f>Q5862/MainSheet!$C$8*(G5862-G5861)+R5861</f>
        <v>9922.0634620833534</v>
      </c>
      <c r="S5862">
        <f t="shared" si="834"/>
        <v>160135.7246230272</v>
      </c>
      <c r="T5862">
        <f t="shared" si="826"/>
        <v>58.599999999996911</v>
      </c>
      <c r="U5862" s="1">
        <f>Q5862/MainSheet!$C$22</f>
        <v>1</v>
      </c>
    </row>
    <row r="5863" spans="7:21">
      <c r="G5863">
        <f t="shared" si="829"/>
        <v>58.609999999996909</v>
      </c>
      <c r="H5863">
        <f t="shared" si="830"/>
        <v>198000</v>
      </c>
      <c r="I5863" s="2">
        <f>MIN(MainSheet!$C$10/MainSheet!$C$9,MainSheet!$K$9*60)</f>
        <v>660</v>
      </c>
      <c r="J5863" s="1">
        <f>IF(G5863&gt;MainSheet!$C$11,IF(J5862&gt;=0.999,1,(G5863-MainSheet!$C$11)*I5863/$B$2/60),0)</f>
        <v>1</v>
      </c>
      <c r="K5863" s="1">
        <f>IF(G5863&gt;MainSheet!$C$11+$B$6,IF(K5862&gt;=0.999,1,(G5863-MainSheet!$C$11-$B$6)*I5863/$C$2/60),0)</f>
        <v>1</v>
      </c>
      <c r="L5863" s="1">
        <f>IF(G5863&gt;MainSheet!$C$11+$B$6+$C$6,IF(L5862&gt;=0.999,1,(G5863-MainSheet!$C$11-$B$6-$C$6)*I5863/$D$2/60),0)</f>
        <v>1</v>
      </c>
      <c r="M5863">
        <f t="shared" si="831"/>
        <v>1</v>
      </c>
      <c r="N5863" s="2">
        <f t="shared" si="832"/>
        <v>3721.0526315789471</v>
      </c>
      <c r="O5863">
        <f t="shared" si="828"/>
        <v>977.02127659574455</v>
      </c>
      <c r="P5863">
        <f t="shared" si="827"/>
        <v>192000</v>
      </c>
      <c r="Q5863" s="2">
        <f t="shared" si="833"/>
        <v>196698.0739081747</v>
      </c>
      <c r="R5863">
        <f>Q5863/MainSheet!$C$8*(G5863-G5862)+R5862</f>
        <v>9924.0947085741882</v>
      </c>
      <c r="S5863">
        <f t="shared" si="834"/>
        <v>160168.50763534522</v>
      </c>
      <c r="T5863">
        <f t="shared" si="826"/>
        <v>58.609999999996909</v>
      </c>
      <c r="U5863" s="1">
        <f>Q5863/MainSheet!$C$22</f>
        <v>1</v>
      </c>
    </row>
    <row r="5864" spans="7:21">
      <c r="G5864">
        <f t="shared" si="829"/>
        <v>58.619999999996907</v>
      </c>
      <c r="H5864">
        <f t="shared" si="830"/>
        <v>198000</v>
      </c>
      <c r="I5864" s="2">
        <f>MIN(MainSheet!$C$10/MainSheet!$C$9,MainSheet!$K$9*60)</f>
        <v>660</v>
      </c>
      <c r="J5864" s="1">
        <f>IF(G5864&gt;MainSheet!$C$11,IF(J5863&gt;=0.999,1,(G5864-MainSheet!$C$11)*I5864/$B$2/60),0)</f>
        <v>1</v>
      </c>
      <c r="K5864" s="1">
        <f>IF(G5864&gt;MainSheet!$C$11+$B$6,IF(K5863&gt;=0.999,1,(G5864-MainSheet!$C$11-$B$6)*I5864/$C$2/60),0)</f>
        <v>1</v>
      </c>
      <c r="L5864" s="1">
        <f>IF(G5864&gt;MainSheet!$C$11+$B$6+$C$6,IF(L5863&gt;=0.999,1,(G5864-MainSheet!$C$11-$B$6-$C$6)*I5864/$D$2/60),0)</f>
        <v>1</v>
      </c>
      <c r="M5864">
        <f t="shared" si="831"/>
        <v>1</v>
      </c>
      <c r="N5864" s="2">
        <f t="shared" si="832"/>
        <v>3721.0526315789471</v>
      </c>
      <c r="O5864">
        <f t="shared" si="828"/>
        <v>977.02127659574455</v>
      </c>
      <c r="P5864">
        <f t="shared" si="827"/>
        <v>192000</v>
      </c>
      <c r="Q5864" s="2">
        <f t="shared" si="833"/>
        <v>196698.0739081747</v>
      </c>
      <c r="R5864">
        <f>Q5864/MainSheet!$C$8*(G5864-G5863)+R5863</f>
        <v>9926.1259550650229</v>
      </c>
      <c r="S5864">
        <f t="shared" si="834"/>
        <v>160201.29064766323</v>
      </c>
      <c r="T5864">
        <f t="shared" si="826"/>
        <v>58.619999999996907</v>
      </c>
      <c r="U5864" s="1">
        <f>Q5864/MainSheet!$C$22</f>
        <v>1</v>
      </c>
    </row>
    <row r="5865" spans="7:21">
      <c r="G5865">
        <f t="shared" si="829"/>
        <v>58.629999999996905</v>
      </c>
      <c r="H5865">
        <f t="shared" si="830"/>
        <v>198000</v>
      </c>
      <c r="I5865" s="2">
        <f>MIN(MainSheet!$C$10/MainSheet!$C$9,MainSheet!$K$9*60)</f>
        <v>660</v>
      </c>
      <c r="J5865" s="1">
        <f>IF(G5865&gt;MainSheet!$C$11,IF(J5864&gt;=0.999,1,(G5865-MainSheet!$C$11)*I5865/$B$2/60),0)</f>
        <v>1</v>
      </c>
      <c r="K5865" s="1">
        <f>IF(G5865&gt;MainSheet!$C$11+$B$6,IF(K5864&gt;=0.999,1,(G5865-MainSheet!$C$11-$B$6)*I5865/$C$2/60),0)</f>
        <v>1</v>
      </c>
      <c r="L5865" s="1">
        <f>IF(G5865&gt;MainSheet!$C$11+$B$6+$C$6,IF(L5864&gt;=0.999,1,(G5865-MainSheet!$C$11-$B$6-$C$6)*I5865/$D$2/60),0)</f>
        <v>1</v>
      </c>
      <c r="M5865">
        <f t="shared" si="831"/>
        <v>1</v>
      </c>
      <c r="N5865" s="2">
        <f t="shared" si="832"/>
        <v>3721.0526315789471</v>
      </c>
      <c r="O5865">
        <f t="shared" si="828"/>
        <v>977.02127659574455</v>
      </c>
      <c r="P5865">
        <f t="shared" si="827"/>
        <v>192000</v>
      </c>
      <c r="Q5865" s="2">
        <f t="shared" si="833"/>
        <v>196698.0739081747</v>
      </c>
      <c r="R5865">
        <f>Q5865/MainSheet!$C$8*(G5865-G5864)+R5864</f>
        <v>9928.1572015558577</v>
      </c>
      <c r="S5865">
        <f t="shared" si="834"/>
        <v>160234.07365998125</v>
      </c>
      <c r="T5865">
        <f t="shared" si="826"/>
        <v>58.629999999996905</v>
      </c>
      <c r="U5865" s="1">
        <f>Q5865/MainSheet!$C$22</f>
        <v>1</v>
      </c>
    </row>
    <row r="5866" spans="7:21">
      <c r="G5866">
        <f t="shared" si="829"/>
        <v>58.639999999996903</v>
      </c>
      <c r="H5866">
        <f t="shared" si="830"/>
        <v>198000</v>
      </c>
      <c r="I5866" s="2">
        <f>MIN(MainSheet!$C$10/MainSheet!$C$9,MainSheet!$K$9*60)</f>
        <v>660</v>
      </c>
      <c r="J5866" s="1">
        <f>IF(G5866&gt;MainSheet!$C$11,IF(J5865&gt;=0.999,1,(G5866-MainSheet!$C$11)*I5866/$B$2/60),0)</f>
        <v>1</v>
      </c>
      <c r="K5866" s="1">
        <f>IF(G5866&gt;MainSheet!$C$11+$B$6,IF(K5865&gt;=0.999,1,(G5866-MainSheet!$C$11-$B$6)*I5866/$C$2/60),0)</f>
        <v>1</v>
      </c>
      <c r="L5866" s="1">
        <f>IF(G5866&gt;MainSheet!$C$11+$B$6+$C$6,IF(L5865&gt;=0.999,1,(G5866-MainSheet!$C$11-$B$6-$C$6)*I5866/$D$2/60),0)</f>
        <v>1</v>
      </c>
      <c r="M5866">
        <f t="shared" si="831"/>
        <v>1</v>
      </c>
      <c r="N5866" s="2">
        <f t="shared" si="832"/>
        <v>3721.0526315789471</v>
      </c>
      <c r="O5866">
        <f t="shared" si="828"/>
        <v>977.02127659574455</v>
      </c>
      <c r="P5866">
        <f t="shared" si="827"/>
        <v>192000</v>
      </c>
      <c r="Q5866" s="2">
        <f t="shared" si="833"/>
        <v>196698.0739081747</v>
      </c>
      <c r="R5866">
        <f>Q5866/MainSheet!$C$8*(G5866-G5865)+R5865</f>
        <v>9930.1884480466924</v>
      </c>
      <c r="S5866">
        <f t="shared" si="834"/>
        <v>160266.85667229927</v>
      </c>
      <c r="T5866">
        <f t="shared" si="826"/>
        <v>58.639999999996903</v>
      </c>
      <c r="U5866" s="1">
        <f>Q5866/MainSheet!$C$22</f>
        <v>1</v>
      </c>
    </row>
    <row r="5867" spans="7:21">
      <c r="G5867">
        <f t="shared" si="829"/>
        <v>58.649999999996901</v>
      </c>
      <c r="H5867">
        <f t="shared" si="830"/>
        <v>198000</v>
      </c>
      <c r="I5867" s="2">
        <f>MIN(MainSheet!$C$10/MainSheet!$C$9,MainSheet!$K$9*60)</f>
        <v>660</v>
      </c>
      <c r="J5867" s="1">
        <f>IF(G5867&gt;MainSheet!$C$11,IF(J5866&gt;=0.999,1,(G5867-MainSheet!$C$11)*I5867/$B$2/60),0)</f>
        <v>1</v>
      </c>
      <c r="K5867" s="1">
        <f>IF(G5867&gt;MainSheet!$C$11+$B$6,IF(K5866&gt;=0.999,1,(G5867-MainSheet!$C$11-$B$6)*I5867/$C$2/60),0)</f>
        <v>1</v>
      </c>
      <c r="L5867" s="1">
        <f>IF(G5867&gt;MainSheet!$C$11+$B$6+$C$6,IF(L5866&gt;=0.999,1,(G5867-MainSheet!$C$11-$B$6-$C$6)*I5867/$D$2/60),0)</f>
        <v>1</v>
      </c>
      <c r="M5867">
        <f t="shared" si="831"/>
        <v>1</v>
      </c>
      <c r="N5867" s="2">
        <f t="shared" si="832"/>
        <v>3721.0526315789471</v>
      </c>
      <c r="O5867">
        <f t="shared" si="828"/>
        <v>977.02127659574455</v>
      </c>
      <c r="P5867">
        <f t="shared" si="827"/>
        <v>192000</v>
      </c>
      <c r="Q5867" s="2">
        <f t="shared" si="833"/>
        <v>196698.0739081747</v>
      </c>
      <c r="R5867">
        <f>Q5867/MainSheet!$C$8*(G5867-G5866)+R5866</f>
        <v>9932.2196945375272</v>
      </c>
      <c r="S5867">
        <f t="shared" si="834"/>
        <v>160299.63968461729</v>
      </c>
      <c r="T5867">
        <f t="shared" si="826"/>
        <v>58.649999999996901</v>
      </c>
      <c r="U5867" s="1">
        <f>Q5867/MainSheet!$C$22</f>
        <v>1</v>
      </c>
    </row>
    <row r="5868" spans="7:21">
      <c r="G5868">
        <f t="shared" si="829"/>
        <v>58.659999999996899</v>
      </c>
      <c r="H5868">
        <f t="shared" si="830"/>
        <v>198000</v>
      </c>
      <c r="I5868" s="2">
        <f>MIN(MainSheet!$C$10/MainSheet!$C$9,MainSheet!$K$9*60)</f>
        <v>660</v>
      </c>
      <c r="J5868" s="1">
        <f>IF(G5868&gt;MainSheet!$C$11,IF(J5867&gt;=0.999,1,(G5868-MainSheet!$C$11)*I5868/$B$2/60),0)</f>
        <v>1</v>
      </c>
      <c r="K5868" s="1">
        <f>IF(G5868&gt;MainSheet!$C$11+$B$6,IF(K5867&gt;=0.999,1,(G5868-MainSheet!$C$11-$B$6)*I5868/$C$2/60),0)</f>
        <v>1</v>
      </c>
      <c r="L5868" s="1">
        <f>IF(G5868&gt;MainSheet!$C$11+$B$6+$C$6,IF(L5867&gt;=0.999,1,(G5868-MainSheet!$C$11-$B$6-$C$6)*I5868/$D$2/60),0)</f>
        <v>1</v>
      </c>
      <c r="M5868">
        <f t="shared" si="831"/>
        <v>1</v>
      </c>
      <c r="N5868" s="2">
        <f t="shared" si="832"/>
        <v>3721.0526315789471</v>
      </c>
      <c r="O5868">
        <f t="shared" si="828"/>
        <v>977.02127659574455</v>
      </c>
      <c r="P5868">
        <f t="shared" si="827"/>
        <v>192000</v>
      </c>
      <c r="Q5868" s="2">
        <f t="shared" si="833"/>
        <v>196698.0739081747</v>
      </c>
      <c r="R5868">
        <f>Q5868/MainSheet!$C$8*(G5868-G5867)+R5867</f>
        <v>9934.2509410283619</v>
      </c>
      <c r="S5868">
        <f t="shared" si="834"/>
        <v>160332.4226969353</v>
      </c>
      <c r="T5868">
        <f t="shared" si="826"/>
        <v>58.659999999996899</v>
      </c>
      <c r="U5868" s="1">
        <f>Q5868/MainSheet!$C$22</f>
        <v>1</v>
      </c>
    </row>
    <row r="5869" spans="7:21">
      <c r="G5869">
        <f t="shared" si="829"/>
        <v>58.669999999996897</v>
      </c>
      <c r="H5869">
        <f t="shared" si="830"/>
        <v>198000</v>
      </c>
      <c r="I5869" s="2">
        <f>MIN(MainSheet!$C$10/MainSheet!$C$9,MainSheet!$K$9*60)</f>
        <v>660</v>
      </c>
      <c r="J5869" s="1">
        <f>IF(G5869&gt;MainSheet!$C$11,IF(J5868&gt;=0.999,1,(G5869-MainSheet!$C$11)*I5869/$B$2/60),0)</f>
        <v>1</v>
      </c>
      <c r="K5869" s="1">
        <f>IF(G5869&gt;MainSheet!$C$11+$B$6,IF(K5868&gt;=0.999,1,(G5869-MainSheet!$C$11-$B$6)*I5869/$C$2/60),0)</f>
        <v>1</v>
      </c>
      <c r="L5869" s="1">
        <f>IF(G5869&gt;MainSheet!$C$11+$B$6+$C$6,IF(L5868&gt;=0.999,1,(G5869-MainSheet!$C$11-$B$6-$C$6)*I5869/$D$2/60),0)</f>
        <v>1</v>
      </c>
      <c r="M5869">
        <f t="shared" si="831"/>
        <v>1</v>
      </c>
      <c r="N5869" s="2">
        <f t="shared" si="832"/>
        <v>3721.0526315789471</v>
      </c>
      <c r="O5869">
        <f t="shared" si="828"/>
        <v>977.02127659574455</v>
      </c>
      <c r="P5869">
        <f t="shared" si="827"/>
        <v>192000</v>
      </c>
      <c r="Q5869" s="2">
        <f t="shared" si="833"/>
        <v>196698.0739081747</v>
      </c>
      <c r="R5869">
        <f>Q5869/MainSheet!$C$8*(G5869-G5868)+R5868</f>
        <v>9936.2821875191967</v>
      </c>
      <c r="S5869">
        <f t="shared" si="834"/>
        <v>160365.20570925332</v>
      </c>
      <c r="T5869">
        <f t="shared" si="826"/>
        <v>58.669999999996897</v>
      </c>
      <c r="U5869" s="1">
        <f>Q5869/MainSheet!$C$22</f>
        <v>1</v>
      </c>
    </row>
    <row r="5870" spans="7:21">
      <c r="G5870">
        <f t="shared" si="829"/>
        <v>58.679999999996895</v>
      </c>
      <c r="H5870">
        <f t="shared" si="830"/>
        <v>198000</v>
      </c>
      <c r="I5870" s="2">
        <f>MIN(MainSheet!$C$10/MainSheet!$C$9,MainSheet!$K$9*60)</f>
        <v>660</v>
      </c>
      <c r="J5870" s="1">
        <f>IF(G5870&gt;MainSheet!$C$11,IF(J5869&gt;=0.999,1,(G5870-MainSheet!$C$11)*I5870/$B$2/60),0)</f>
        <v>1</v>
      </c>
      <c r="K5870" s="1">
        <f>IF(G5870&gt;MainSheet!$C$11+$B$6,IF(K5869&gt;=0.999,1,(G5870-MainSheet!$C$11-$B$6)*I5870/$C$2/60),0)</f>
        <v>1</v>
      </c>
      <c r="L5870" s="1">
        <f>IF(G5870&gt;MainSheet!$C$11+$B$6+$C$6,IF(L5869&gt;=0.999,1,(G5870-MainSheet!$C$11-$B$6-$C$6)*I5870/$D$2/60),0)</f>
        <v>1</v>
      </c>
      <c r="M5870">
        <f t="shared" si="831"/>
        <v>1</v>
      </c>
      <c r="N5870" s="2">
        <f t="shared" si="832"/>
        <v>3721.0526315789471</v>
      </c>
      <c r="O5870">
        <f t="shared" si="828"/>
        <v>977.02127659574455</v>
      </c>
      <c r="P5870">
        <f t="shared" si="827"/>
        <v>192000</v>
      </c>
      <c r="Q5870" s="2">
        <f t="shared" si="833"/>
        <v>196698.0739081747</v>
      </c>
      <c r="R5870">
        <f>Q5870/MainSheet!$C$8*(G5870-G5869)+R5869</f>
        <v>9938.3134340100314</v>
      </c>
      <c r="S5870">
        <f t="shared" si="834"/>
        <v>160397.98872157134</v>
      </c>
      <c r="T5870">
        <f t="shared" si="826"/>
        <v>58.679999999996895</v>
      </c>
      <c r="U5870" s="1">
        <f>Q5870/MainSheet!$C$22</f>
        <v>1</v>
      </c>
    </row>
    <row r="5871" spans="7:21">
      <c r="G5871">
        <f t="shared" si="829"/>
        <v>58.689999999996893</v>
      </c>
      <c r="H5871">
        <f t="shared" si="830"/>
        <v>198000</v>
      </c>
      <c r="I5871" s="2">
        <f>MIN(MainSheet!$C$10/MainSheet!$C$9,MainSheet!$K$9*60)</f>
        <v>660</v>
      </c>
      <c r="J5871" s="1">
        <f>IF(G5871&gt;MainSheet!$C$11,IF(J5870&gt;=0.999,1,(G5871-MainSheet!$C$11)*I5871/$B$2/60),0)</f>
        <v>1</v>
      </c>
      <c r="K5871" s="1">
        <f>IF(G5871&gt;MainSheet!$C$11+$B$6,IF(K5870&gt;=0.999,1,(G5871-MainSheet!$C$11-$B$6)*I5871/$C$2/60),0)</f>
        <v>1</v>
      </c>
      <c r="L5871" s="1">
        <f>IF(G5871&gt;MainSheet!$C$11+$B$6+$C$6,IF(L5870&gt;=0.999,1,(G5871-MainSheet!$C$11-$B$6-$C$6)*I5871/$D$2/60),0)</f>
        <v>1</v>
      </c>
      <c r="M5871">
        <f t="shared" si="831"/>
        <v>1</v>
      </c>
      <c r="N5871" s="2">
        <f t="shared" si="832"/>
        <v>3721.0526315789471</v>
      </c>
      <c r="O5871">
        <f t="shared" si="828"/>
        <v>977.02127659574455</v>
      </c>
      <c r="P5871">
        <f t="shared" si="827"/>
        <v>192000</v>
      </c>
      <c r="Q5871" s="2">
        <f t="shared" si="833"/>
        <v>196698.0739081747</v>
      </c>
      <c r="R5871">
        <f>Q5871/MainSheet!$C$8*(G5871-G5870)+R5870</f>
        <v>9940.3446805008662</v>
      </c>
      <c r="S5871">
        <f t="shared" si="834"/>
        <v>160430.77173388936</v>
      </c>
      <c r="T5871">
        <f t="shared" si="826"/>
        <v>58.689999999996893</v>
      </c>
      <c r="U5871" s="1">
        <f>Q5871/MainSheet!$C$22</f>
        <v>1</v>
      </c>
    </row>
    <row r="5872" spans="7:21">
      <c r="G5872">
        <f t="shared" si="829"/>
        <v>58.699999999996891</v>
      </c>
      <c r="H5872">
        <f t="shared" si="830"/>
        <v>198000</v>
      </c>
      <c r="I5872" s="2">
        <f>MIN(MainSheet!$C$10/MainSheet!$C$9,MainSheet!$K$9*60)</f>
        <v>660</v>
      </c>
      <c r="J5872" s="1">
        <f>IF(G5872&gt;MainSheet!$C$11,IF(J5871&gt;=0.999,1,(G5872-MainSheet!$C$11)*I5872/$B$2/60),0)</f>
        <v>1</v>
      </c>
      <c r="K5872" s="1">
        <f>IF(G5872&gt;MainSheet!$C$11+$B$6,IF(K5871&gt;=0.999,1,(G5872-MainSheet!$C$11-$B$6)*I5872/$C$2/60),0)</f>
        <v>1</v>
      </c>
      <c r="L5872" s="1">
        <f>IF(G5872&gt;MainSheet!$C$11+$B$6+$C$6,IF(L5871&gt;=0.999,1,(G5872-MainSheet!$C$11-$B$6-$C$6)*I5872/$D$2/60),0)</f>
        <v>1</v>
      </c>
      <c r="M5872">
        <f t="shared" si="831"/>
        <v>1</v>
      </c>
      <c r="N5872" s="2">
        <f t="shared" si="832"/>
        <v>3721.0526315789471</v>
      </c>
      <c r="O5872">
        <f t="shared" si="828"/>
        <v>977.02127659574455</v>
      </c>
      <c r="P5872">
        <f t="shared" si="827"/>
        <v>192000</v>
      </c>
      <c r="Q5872" s="2">
        <f t="shared" si="833"/>
        <v>196698.0739081747</v>
      </c>
      <c r="R5872">
        <f>Q5872/MainSheet!$C$8*(G5872-G5871)+R5871</f>
        <v>9942.3759269917009</v>
      </c>
      <c r="S5872">
        <f t="shared" si="834"/>
        <v>160463.55474620737</v>
      </c>
      <c r="T5872">
        <f t="shared" si="826"/>
        <v>58.699999999996891</v>
      </c>
      <c r="U5872" s="1">
        <f>Q5872/MainSheet!$C$22</f>
        <v>1</v>
      </c>
    </row>
    <row r="5873" spans="7:21">
      <c r="G5873">
        <f t="shared" si="829"/>
        <v>58.709999999996889</v>
      </c>
      <c r="H5873">
        <f t="shared" si="830"/>
        <v>198000</v>
      </c>
      <c r="I5873" s="2">
        <f>MIN(MainSheet!$C$10/MainSheet!$C$9,MainSheet!$K$9*60)</f>
        <v>660</v>
      </c>
      <c r="J5873" s="1">
        <f>IF(G5873&gt;MainSheet!$C$11,IF(J5872&gt;=0.999,1,(G5873-MainSheet!$C$11)*I5873/$B$2/60),0)</f>
        <v>1</v>
      </c>
      <c r="K5873" s="1">
        <f>IF(G5873&gt;MainSheet!$C$11+$B$6,IF(K5872&gt;=0.999,1,(G5873-MainSheet!$C$11-$B$6)*I5873/$C$2/60),0)</f>
        <v>1</v>
      </c>
      <c r="L5873" s="1">
        <f>IF(G5873&gt;MainSheet!$C$11+$B$6+$C$6,IF(L5872&gt;=0.999,1,(G5873-MainSheet!$C$11-$B$6-$C$6)*I5873/$D$2/60),0)</f>
        <v>1</v>
      </c>
      <c r="M5873">
        <f t="shared" si="831"/>
        <v>1</v>
      </c>
      <c r="N5873" s="2">
        <f t="shared" si="832"/>
        <v>3721.0526315789471</v>
      </c>
      <c r="O5873">
        <f t="shared" si="828"/>
        <v>977.02127659574455</v>
      </c>
      <c r="P5873">
        <f t="shared" si="827"/>
        <v>192000</v>
      </c>
      <c r="Q5873" s="2">
        <f t="shared" si="833"/>
        <v>196698.0739081747</v>
      </c>
      <c r="R5873">
        <f>Q5873/MainSheet!$C$8*(G5873-G5872)+R5872</f>
        <v>9944.4071734825357</v>
      </c>
      <c r="S5873">
        <f t="shared" si="834"/>
        <v>160496.33775852539</v>
      </c>
      <c r="T5873">
        <f t="shared" si="826"/>
        <v>58.709999999996889</v>
      </c>
      <c r="U5873" s="1">
        <f>Q5873/MainSheet!$C$22</f>
        <v>1</v>
      </c>
    </row>
    <row r="5874" spans="7:21">
      <c r="G5874">
        <f t="shared" si="829"/>
        <v>58.719999999996887</v>
      </c>
      <c r="H5874">
        <f t="shared" si="830"/>
        <v>198000</v>
      </c>
      <c r="I5874" s="2">
        <f>MIN(MainSheet!$C$10/MainSheet!$C$9,MainSheet!$K$9*60)</f>
        <v>660</v>
      </c>
      <c r="J5874" s="1">
        <f>IF(G5874&gt;MainSheet!$C$11,IF(J5873&gt;=0.999,1,(G5874-MainSheet!$C$11)*I5874/$B$2/60),0)</f>
        <v>1</v>
      </c>
      <c r="K5874" s="1">
        <f>IF(G5874&gt;MainSheet!$C$11+$B$6,IF(K5873&gt;=0.999,1,(G5874-MainSheet!$C$11-$B$6)*I5874/$C$2/60),0)</f>
        <v>1</v>
      </c>
      <c r="L5874" s="1">
        <f>IF(G5874&gt;MainSheet!$C$11+$B$6+$C$6,IF(L5873&gt;=0.999,1,(G5874-MainSheet!$C$11-$B$6-$C$6)*I5874/$D$2/60),0)</f>
        <v>1</v>
      </c>
      <c r="M5874">
        <f t="shared" si="831"/>
        <v>1</v>
      </c>
      <c r="N5874" s="2">
        <f t="shared" si="832"/>
        <v>3721.0526315789471</v>
      </c>
      <c r="O5874">
        <f t="shared" si="828"/>
        <v>977.02127659574455</v>
      </c>
      <c r="P5874">
        <f t="shared" si="827"/>
        <v>192000</v>
      </c>
      <c r="Q5874" s="2">
        <f t="shared" si="833"/>
        <v>196698.0739081747</v>
      </c>
      <c r="R5874">
        <f>Q5874/MainSheet!$C$8*(G5874-G5873)+R5873</f>
        <v>9946.4384199733704</v>
      </c>
      <c r="S5874">
        <f t="shared" si="834"/>
        <v>160529.12077084341</v>
      </c>
      <c r="T5874">
        <f t="shared" si="826"/>
        <v>58.719999999996887</v>
      </c>
      <c r="U5874" s="1">
        <f>Q5874/MainSheet!$C$22</f>
        <v>1</v>
      </c>
    </row>
    <row r="5875" spans="7:21">
      <c r="G5875">
        <f t="shared" si="829"/>
        <v>58.729999999996885</v>
      </c>
      <c r="H5875">
        <f t="shared" si="830"/>
        <v>198000</v>
      </c>
      <c r="I5875" s="2">
        <f>MIN(MainSheet!$C$10/MainSheet!$C$9,MainSheet!$K$9*60)</f>
        <v>660</v>
      </c>
      <c r="J5875" s="1">
        <f>IF(G5875&gt;MainSheet!$C$11,IF(J5874&gt;=0.999,1,(G5875-MainSheet!$C$11)*I5875/$B$2/60),0)</f>
        <v>1</v>
      </c>
      <c r="K5875" s="1">
        <f>IF(G5875&gt;MainSheet!$C$11+$B$6,IF(K5874&gt;=0.999,1,(G5875-MainSheet!$C$11-$B$6)*I5875/$C$2/60),0)</f>
        <v>1</v>
      </c>
      <c r="L5875" s="1">
        <f>IF(G5875&gt;MainSheet!$C$11+$B$6+$C$6,IF(L5874&gt;=0.999,1,(G5875-MainSheet!$C$11-$B$6-$C$6)*I5875/$D$2/60),0)</f>
        <v>1</v>
      </c>
      <c r="M5875">
        <f t="shared" si="831"/>
        <v>1</v>
      </c>
      <c r="N5875" s="2">
        <f t="shared" si="832"/>
        <v>3721.0526315789471</v>
      </c>
      <c r="O5875">
        <f t="shared" si="828"/>
        <v>977.02127659574455</v>
      </c>
      <c r="P5875">
        <f t="shared" si="827"/>
        <v>192000</v>
      </c>
      <c r="Q5875" s="2">
        <f t="shared" si="833"/>
        <v>196698.0739081747</v>
      </c>
      <c r="R5875">
        <f>Q5875/MainSheet!$C$8*(G5875-G5874)+R5874</f>
        <v>9948.4696664642051</v>
      </c>
      <c r="S5875">
        <f t="shared" si="834"/>
        <v>160561.90378316143</v>
      </c>
      <c r="T5875">
        <f t="shared" si="826"/>
        <v>58.729999999996885</v>
      </c>
      <c r="U5875" s="1">
        <f>Q5875/MainSheet!$C$22</f>
        <v>1</v>
      </c>
    </row>
    <row r="5876" spans="7:21">
      <c r="G5876">
        <f t="shared" si="829"/>
        <v>58.739999999996883</v>
      </c>
      <c r="H5876">
        <f t="shared" si="830"/>
        <v>198000</v>
      </c>
      <c r="I5876" s="2">
        <f>MIN(MainSheet!$C$10/MainSheet!$C$9,MainSheet!$K$9*60)</f>
        <v>660</v>
      </c>
      <c r="J5876" s="1">
        <f>IF(G5876&gt;MainSheet!$C$11,IF(J5875&gt;=0.999,1,(G5876-MainSheet!$C$11)*I5876/$B$2/60),0)</f>
        <v>1</v>
      </c>
      <c r="K5876" s="1">
        <f>IF(G5876&gt;MainSheet!$C$11+$B$6,IF(K5875&gt;=0.999,1,(G5876-MainSheet!$C$11-$B$6)*I5876/$C$2/60),0)</f>
        <v>1</v>
      </c>
      <c r="L5876" s="1">
        <f>IF(G5876&gt;MainSheet!$C$11+$B$6+$C$6,IF(L5875&gt;=0.999,1,(G5876-MainSheet!$C$11-$B$6-$C$6)*I5876/$D$2/60),0)</f>
        <v>1</v>
      </c>
      <c r="M5876">
        <f t="shared" si="831"/>
        <v>1</v>
      </c>
      <c r="N5876" s="2">
        <f t="shared" si="832"/>
        <v>3721.0526315789471</v>
      </c>
      <c r="O5876">
        <f t="shared" si="828"/>
        <v>977.02127659574455</v>
      </c>
      <c r="P5876">
        <f t="shared" si="827"/>
        <v>192000</v>
      </c>
      <c r="Q5876" s="2">
        <f t="shared" si="833"/>
        <v>196698.0739081747</v>
      </c>
      <c r="R5876">
        <f>Q5876/MainSheet!$C$8*(G5876-G5875)+R5875</f>
        <v>9950.5009129550399</v>
      </c>
      <c r="S5876">
        <f t="shared" si="834"/>
        <v>160594.68679547944</v>
      </c>
      <c r="T5876">
        <f t="shared" si="826"/>
        <v>58.739999999996883</v>
      </c>
      <c r="U5876" s="1">
        <f>Q5876/MainSheet!$C$22</f>
        <v>1</v>
      </c>
    </row>
    <row r="5877" spans="7:21">
      <c r="G5877">
        <f t="shared" si="829"/>
        <v>58.749999999996881</v>
      </c>
      <c r="H5877">
        <f t="shared" si="830"/>
        <v>198000</v>
      </c>
      <c r="I5877" s="2">
        <f>MIN(MainSheet!$C$10/MainSheet!$C$9,MainSheet!$K$9*60)</f>
        <v>660</v>
      </c>
      <c r="J5877" s="1">
        <f>IF(G5877&gt;MainSheet!$C$11,IF(J5876&gt;=0.999,1,(G5877-MainSheet!$C$11)*I5877/$B$2/60),0)</f>
        <v>1</v>
      </c>
      <c r="K5877" s="1">
        <f>IF(G5877&gt;MainSheet!$C$11+$B$6,IF(K5876&gt;=0.999,1,(G5877-MainSheet!$C$11-$B$6)*I5877/$C$2/60),0)</f>
        <v>1</v>
      </c>
      <c r="L5877" s="1">
        <f>IF(G5877&gt;MainSheet!$C$11+$B$6+$C$6,IF(L5876&gt;=0.999,1,(G5877-MainSheet!$C$11-$B$6-$C$6)*I5877/$D$2/60),0)</f>
        <v>1</v>
      </c>
      <c r="M5877">
        <f t="shared" si="831"/>
        <v>1</v>
      </c>
      <c r="N5877" s="2">
        <f t="shared" si="832"/>
        <v>3721.0526315789471</v>
      </c>
      <c r="O5877">
        <f t="shared" si="828"/>
        <v>977.02127659574455</v>
      </c>
      <c r="P5877">
        <f t="shared" si="827"/>
        <v>192000</v>
      </c>
      <c r="Q5877" s="2">
        <f t="shared" si="833"/>
        <v>196698.0739081747</v>
      </c>
      <c r="R5877">
        <f>Q5877/MainSheet!$C$8*(G5877-G5876)+R5876</f>
        <v>9952.5321594458746</v>
      </c>
      <c r="S5877">
        <f t="shared" si="834"/>
        <v>160627.46980779746</v>
      </c>
      <c r="T5877">
        <f t="shared" si="826"/>
        <v>58.749999999996881</v>
      </c>
      <c r="U5877" s="1">
        <f>Q5877/MainSheet!$C$22</f>
        <v>1</v>
      </c>
    </row>
    <row r="5878" spans="7:21">
      <c r="G5878">
        <f t="shared" si="829"/>
        <v>58.759999999996879</v>
      </c>
      <c r="H5878">
        <f t="shared" si="830"/>
        <v>198000</v>
      </c>
      <c r="I5878" s="2">
        <f>MIN(MainSheet!$C$10/MainSheet!$C$9,MainSheet!$K$9*60)</f>
        <v>660</v>
      </c>
      <c r="J5878" s="1">
        <f>IF(G5878&gt;MainSheet!$C$11,IF(J5877&gt;=0.999,1,(G5878-MainSheet!$C$11)*I5878/$B$2/60),0)</f>
        <v>1</v>
      </c>
      <c r="K5878" s="1">
        <f>IF(G5878&gt;MainSheet!$C$11+$B$6,IF(K5877&gt;=0.999,1,(G5878-MainSheet!$C$11-$B$6)*I5878/$C$2/60),0)</f>
        <v>1</v>
      </c>
      <c r="L5878" s="1">
        <f>IF(G5878&gt;MainSheet!$C$11+$B$6+$C$6,IF(L5877&gt;=0.999,1,(G5878-MainSheet!$C$11-$B$6-$C$6)*I5878/$D$2/60),0)</f>
        <v>1</v>
      </c>
      <c r="M5878">
        <f t="shared" si="831"/>
        <v>1</v>
      </c>
      <c r="N5878" s="2">
        <f t="shared" si="832"/>
        <v>3721.0526315789471</v>
      </c>
      <c r="O5878">
        <f t="shared" si="828"/>
        <v>977.02127659574455</v>
      </c>
      <c r="P5878">
        <f t="shared" si="827"/>
        <v>192000</v>
      </c>
      <c r="Q5878" s="2">
        <f t="shared" si="833"/>
        <v>196698.0739081747</v>
      </c>
      <c r="R5878">
        <f>Q5878/MainSheet!$C$8*(G5878-G5877)+R5877</f>
        <v>9954.5634059367094</v>
      </c>
      <c r="S5878">
        <f t="shared" si="834"/>
        <v>160660.25282011548</v>
      </c>
      <c r="T5878">
        <f t="shared" si="826"/>
        <v>58.759999999996879</v>
      </c>
      <c r="U5878" s="1">
        <f>Q5878/MainSheet!$C$22</f>
        <v>1</v>
      </c>
    </row>
    <row r="5879" spans="7:21">
      <c r="G5879">
        <f t="shared" si="829"/>
        <v>58.769999999996877</v>
      </c>
      <c r="H5879">
        <f t="shared" si="830"/>
        <v>198000</v>
      </c>
      <c r="I5879" s="2">
        <f>MIN(MainSheet!$C$10/MainSheet!$C$9,MainSheet!$K$9*60)</f>
        <v>660</v>
      </c>
      <c r="J5879" s="1">
        <f>IF(G5879&gt;MainSheet!$C$11,IF(J5878&gt;=0.999,1,(G5879-MainSheet!$C$11)*I5879/$B$2/60),0)</f>
        <v>1</v>
      </c>
      <c r="K5879" s="1">
        <f>IF(G5879&gt;MainSheet!$C$11+$B$6,IF(K5878&gt;=0.999,1,(G5879-MainSheet!$C$11-$B$6)*I5879/$C$2/60),0)</f>
        <v>1</v>
      </c>
      <c r="L5879" s="1">
        <f>IF(G5879&gt;MainSheet!$C$11+$B$6+$C$6,IF(L5878&gt;=0.999,1,(G5879-MainSheet!$C$11-$B$6-$C$6)*I5879/$D$2/60),0)</f>
        <v>1</v>
      </c>
      <c r="M5879">
        <f t="shared" si="831"/>
        <v>1</v>
      </c>
      <c r="N5879" s="2">
        <f t="shared" si="832"/>
        <v>3721.0526315789471</v>
      </c>
      <c r="O5879">
        <f t="shared" si="828"/>
        <v>977.02127659574455</v>
      </c>
      <c r="P5879">
        <f t="shared" si="827"/>
        <v>192000</v>
      </c>
      <c r="Q5879" s="2">
        <f t="shared" si="833"/>
        <v>196698.0739081747</v>
      </c>
      <c r="R5879">
        <f>Q5879/MainSheet!$C$8*(G5879-G5878)+R5878</f>
        <v>9956.5946524275441</v>
      </c>
      <c r="S5879">
        <f t="shared" si="834"/>
        <v>160693.0358324335</v>
      </c>
      <c r="T5879">
        <f t="shared" si="826"/>
        <v>58.769999999996877</v>
      </c>
      <c r="U5879" s="1">
        <f>Q5879/MainSheet!$C$22</f>
        <v>1</v>
      </c>
    </row>
    <row r="5880" spans="7:21">
      <c r="G5880">
        <f t="shared" si="829"/>
        <v>58.779999999996875</v>
      </c>
      <c r="H5880">
        <f t="shared" si="830"/>
        <v>198000</v>
      </c>
      <c r="I5880" s="2">
        <f>MIN(MainSheet!$C$10/MainSheet!$C$9,MainSheet!$K$9*60)</f>
        <v>660</v>
      </c>
      <c r="J5880" s="1">
        <f>IF(G5880&gt;MainSheet!$C$11,IF(J5879&gt;=0.999,1,(G5880-MainSheet!$C$11)*I5880/$B$2/60),0)</f>
        <v>1</v>
      </c>
      <c r="K5880" s="1">
        <f>IF(G5880&gt;MainSheet!$C$11+$B$6,IF(K5879&gt;=0.999,1,(G5880-MainSheet!$C$11-$B$6)*I5880/$C$2/60),0)</f>
        <v>1</v>
      </c>
      <c r="L5880" s="1">
        <f>IF(G5880&gt;MainSheet!$C$11+$B$6+$C$6,IF(L5879&gt;=0.999,1,(G5880-MainSheet!$C$11-$B$6-$C$6)*I5880/$D$2/60),0)</f>
        <v>1</v>
      </c>
      <c r="M5880">
        <f t="shared" si="831"/>
        <v>1</v>
      </c>
      <c r="N5880" s="2">
        <f t="shared" si="832"/>
        <v>3721.0526315789471</v>
      </c>
      <c r="O5880">
        <f t="shared" si="828"/>
        <v>977.02127659574455</v>
      </c>
      <c r="P5880">
        <f t="shared" si="827"/>
        <v>192000</v>
      </c>
      <c r="Q5880" s="2">
        <f t="shared" si="833"/>
        <v>196698.0739081747</v>
      </c>
      <c r="R5880">
        <f>Q5880/MainSheet!$C$8*(G5880-G5879)+R5879</f>
        <v>9958.6258989183789</v>
      </c>
      <c r="S5880">
        <f t="shared" si="834"/>
        <v>160725.81884475151</v>
      </c>
      <c r="T5880">
        <f t="shared" si="826"/>
        <v>58.779999999996875</v>
      </c>
      <c r="U5880" s="1">
        <f>Q5880/MainSheet!$C$22</f>
        <v>1</v>
      </c>
    </row>
    <row r="5881" spans="7:21">
      <c r="G5881">
        <f t="shared" si="829"/>
        <v>58.789999999996873</v>
      </c>
      <c r="H5881">
        <f t="shared" si="830"/>
        <v>198000</v>
      </c>
      <c r="I5881" s="2">
        <f>MIN(MainSheet!$C$10/MainSheet!$C$9,MainSheet!$K$9*60)</f>
        <v>660</v>
      </c>
      <c r="J5881" s="1">
        <f>IF(G5881&gt;MainSheet!$C$11,IF(J5880&gt;=0.999,1,(G5881-MainSheet!$C$11)*I5881/$B$2/60),0)</f>
        <v>1</v>
      </c>
      <c r="K5881" s="1">
        <f>IF(G5881&gt;MainSheet!$C$11+$B$6,IF(K5880&gt;=0.999,1,(G5881-MainSheet!$C$11-$B$6)*I5881/$C$2/60),0)</f>
        <v>1</v>
      </c>
      <c r="L5881" s="1">
        <f>IF(G5881&gt;MainSheet!$C$11+$B$6+$C$6,IF(L5880&gt;=0.999,1,(G5881-MainSheet!$C$11-$B$6-$C$6)*I5881/$D$2/60),0)</f>
        <v>1</v>
      </c>
      <c r="M5881">
        <f t="shared" si="831"/>
        <v>1</v>
      </c>
      <c r="N5881" s="2">
        <f t="shared" si="832"/>
        <v>3721.0526315789471</v>
      </c>
      <c r="O5881">
        <f t="shared" si="828"/>
        <v>977.02127659574455</v>
      </c>
      <c r="P5881">
        <f t="shared" si="827"/>
        <v>192000</v>
      </c>
      <c r="Q5881" s="2">
        <f t="shared" si="833"/>
        <v>196698.0739081747</v>
      </c>
      <c r="R5881">
        <f>Q5881/MainSheet!$C$8*(G5881-G5880)+R5880</f>
        <v>9960.6571454092136</v>
      </c>
      <c r="S5881">
        <f t="shared" si="834"/>
        <v>160758.60185706953</v>
      </c>
      <c r="T5881">
        <f t="shared" si="826"/>
        <v>58.789999999996873</v>
      </c>
      <c r="U5881" s="1">
        <f>Q5881/MainSheet!$C$22</f>
        <v>1</v>
      </c>
    </row>
    <row r="5882" spans="7:21">
      <c r="G5882">
        <f t="shared" si="829"/>
        <v>58.799999999996871</v>
      </c>
      <c r="H5882">
        <f t="shared" si="830"/>
        <v>198000</v>
      </c>
      <c r="I5882" s="2">
        <f>MIN(MainSheet!$C$10/MainSheet!$C$9,MainSheet!$K$9*60)</f>
        <v>660</v>
      </c>
      <c r="J5882" s="1">
        <f>IF(G5882&gt;MainSheet!$C$11,IF(J5881&gt;=0.999,1,(G5882-MainSheet!$C$11)*I5882/$B$2/60),0)</f>
        <v>1</v>
      </c>
      <c r="K5882" s="1">
        <f>IF(G5882&gt;MainSheet!$C$11+$B$6,IF(K5881&gt;=0.999,1,(G5882-MainSheet!$C$11-$B$6)*I5882/$C$2/60),0)</f>
        <v>1</v>
      </c>
      <c r="L5882" s="1">
        <f>IF(G5882&gt;MainSheet!$C$11+$B$6+$C$6,IF(L5881&gt;=0.999,1,(G5882-MainSheet!$C$11-$B$6-$C$6)*I5882/$D$2/60),0)</f>
        <v>1</v>
      </c>
      <c r="M5882">
        <f t="shared" si="831"/>
        <v>1</v>
      </c>
      <c r="N5882" s="2">
        <f t="shared" si="832"/>
        <v>3721.0526315789471</v>
      </c>
      <c r="O5882">
        <f t="shared" si="828"/>
        <v>977.02127659574455</v>
      </c>
      <c r="P5882">
        <f t="shared" si="827"/>
        <v>192000</v>
      </c>
      <c r="Q5882" s="2">
        <f t="shared" si="833"/>
        <v>196698.0739081747</v>
      </c>
      <c r="R5882">
        <f>Q5882/MainSheet!$C$8*(G5882-G5881)+R5881</f>
        <v>9962.6883919000484</v>
      </c>
      <c r="S5882">
        <f t="shared" si="834"/>
        <v>160791.38486938755</v>
      </c>
      <c r="T5882">
        <f t="shared" si="826"/>
        <v>58.799999999996871</v>
      </c>
      <c r="U5882" s="1">
        <f>Q5882/MainSheet!$C$22</f>
        <v>1</v>
      </c>
    </row>
    <row r="5883" spans="7:21">
      <c r="G5883">
        <f t="shared" si="829"/>
        <v>58.809999999996869</v>
      </c>
      <c r="H5883">
        <f t="shared" si="830"/>
        <v>198000</v>
      </c>
      <c r="I5883" s="2">
        <f>MIN(MainSheet!$C$10/MainSheet!$C$9,MainSheet!$K$9*60)</f>
        <v>660</v>
      </c>
      <c r="J5883" s="1">
        <f>IF(G5883&gt;MainSheet!$C$11,IF(J5882&gt;=0.999,1,(G5883-MainSheet!$C$11)*I5883/$B$2/60),0)</f>
        <v>1</v>
      </c>
      <c r="K5883" s="1">
        <f>IF(G5883&gt;MainSheet!$C$11+$B$6,IF(K5882&gt;=0.999,1,(G5883-MainSheet!$C$11-$B$6)*I5883/$C$2/60),0)</f>
        <v>1</v>
      </c>
      <c r="L5883" s="1">
        <f>IF(G5883&gt;MainSheet!$C$11+$B$6+$C$6,IF(L5882&gt;=0.999,1,(G5883-MainSheet!$C$11-$B$6-$C$6)*I5883/$D$2/60),0)</f>
        <v>1</v>
      </c>
      <c r="M5883">
        <f t="shared" si="831"/>
        <v>1</v>
      </c>
      <c r="N5883" s="2">
        <f t="shared" si="832"/>
        <v>3721.0526315789471</v>
      </c>
      <c r="O5883">
        <f t="shared" si="828"/>
        <v>977.02127659574455</v>
      </c>
      <c r="P5883">
        <f t="shared" si="827"/>
        <v>192000</v>
      </c>
      <c r="Q5883" s="2">
        <f t="shared" si="833"/>
        <v>196698.0739081747</v>
      </c>
      <c r="R5883">
        <f>Q5883/MainSheet!$C$8*(G5883-G5882)+R5882</f>
        <v>9964.7196383908831</v>
      </c>
      <c r="S5883">
        <f t="shared" si="834"/>
        <v>160824.16788170557</v>
      </c>
      <c r="T5883">
        <f t="shared" si="826"/>
        <v>58.809999999996869</v>
      </c>
      <c r="U5883" s="1">
        <f>Q5883/MainSheet!$C$22</f>
        <v>1</v>
      </c>
    </row>
    <row r="5884" spans="7:21">
      <c r="G5884">
        <f t="shared" si="829"/>
        <v>58.819999999996867</v>
      </c>
      <c r="H5884">
        <f t="shared" si="830"/>
        <v>198000</v>
      </c>
      <c r="I5884" s="2">
        <f>MIN(MainSheet!$C$10/MainSheet!$C$9,MainSheet!$K$9*60)</f>
        <v>660</v>
      </c>
      <c r="J5884" s="1">
        <f>IF(G5884&gt;MainSheet!$C$11,IF(J5883&gt;=0.999,1,(G5884-MainSheet!$C$11)*I5884/$B$2/60),0)</f>
        <v>1</v>
      </c>
      <c r="K5884" s="1">
        <f>IF(G5884&gt;MainSheet!$C$11+$B$6,IF(K5883&gt;=0.999,1,(G5884-MainSheet!$C$11-$B$6)*I5884/$C$2/60),0)</f>
        <v>1</v>
      </c>
      <c r="L5884" s="1">
        <f>IF(G5884&gt;MainSheet!$C$11+$B$6+$C$6,IF(L5883&gt;=0.999,1,(G5884-MainSheet!$C$11-$B$6-$C$6)*I5884/$D$2/60),0)</f>
        <v>1</v>
      </c>
      <c r="M5884">
        <f t="shared" si="831"/>
        <v>1</v>
      </c>
      <c r="N5884" s="2">
        <f t="shared" si="832"/>
        <v>3721.0526315789471</v>
      </c>
      <c r="O5884">
        <f t="shared" si="828"/>
        <v>977.02127659574455</v>
      </c>
      <c r="P5884">
        <f t="shared" si="827"/>
        <v>192000</v>
      </c>
      <c r="Q5884" s="2">
        <f t="shared" si="833"/>
        <v>196698.0739081747</v>
      </c>
      <c r="R5884">
        <f>Q5884/MainSheet!$C$8*(G5884-G5883)+R5883</f>
        <v>9966.7508848817179</v>
      </c>
      <c r="S5884">
        <f t="shared" si="834"/>
        <v>160856.95089402358</v>
      </c>
      <c r="T5884">
        <f t="shared" si="826"/>
        <v>58.819999999996867</v>
      </c>
      <c r="U5884" s="1">
        <f>Q5884/MainSheet!$C$22</f>
        <v>1</v>
      </c>
    </row>
    <row r="5885" spans="7:21">
      <c r="G5885">
        <f t="shared" si="829"/>
        <v>58.829999999996865</v>
      </c>
      <c r="H5885">
        <f t="shared" si="830"/>
        <v>198000</v>
      </c>
      <c r="I5885" s="2">
        <f>MIN(MainSheet!$C$10/MainSheet!$C$9,MainSheet!$K$9*60)</f>
        <v>660</v>
      </c>
      <c r="J5885" s="1">
        <f>IF(G5885&gt;MainSheet!$C$11,IF(J5884&gt;=0.999,1,(G5885-MainSheet!$C$11)*I5885/$B$2/60),0)</f>
        <v>1</v>
      </c>
      <c r="K5885" s="1">
        <f>IF(G5885&gt;MainSheet!$C$11+$B$6,IF(K5884&gt;=0.999,1,(G5885-MainSheet!$C$11-$B$6)*I5885/$C$2/60),0)</f>
        <v>1</v>
      </c>
      <c r="L5885" s="1">
        <f>IF(G5885&gt;MainSheet!$C$11+$B$6+$C$6,IF(L5884&gt;=0.999,1,(G5885-MainSheet!$C$11-$B$6-$C$6)*I5885/$D$2/60),0)</f>
        <v>1</v>
      </c>
      <c r="M5885">
        <f t="shared" si="831"/>
        <v>1</v>
      </c>
      <c r="N5885" s="2">
        <f t="shared" si="832"/>
        <v>3721.0526315789471</v>
      </c>
      <c r="O5885">
        <f t="shared" si="828"/>
        <v>977.02127659574455</v>
      </c>
      <c r="P5885">
        <f t="shared" si="827"/>
        <v>192000</v>
      </c>
      <c r="Q5885" s="2">
        <f t="shared" si="833"/>
        <v>196698.0739081747</v>
      </c>
      <c r="R5885">
        <f>Q5885/MainSheet!$C$8*(G5885-G5884)+R5884</f>
        <v>9968.7821313725526</v>
      </c>
      <c r="S5885">
        <f t="shared" si="834"/>
        <v>160889.7339063416</v>
      </c>
      <c r="T5885">
        <f t="shared" si="826"/>
        <v>58.829999999996865</v>
      </c>
      <c r="U5885" s="1">
        <f>Q5885/MainSheet!$C$22</f>
        <v>1</v>
      </c>
    </row>
    <row r="5886" spans="7:21">
      <c r="G5886">
        <f t="shared" si="829"/>
        <v>58.839999999996863</v>
      </c>
      <c r="H5886">
        <f t="shared" si="830"/>
        <v>198000</v>
      </c>
      <c r="I5886" s="2">
        <f>MIN(MainSheet!$C$10/MainSheet!$C$9,MainSheet!$K$9*60)</f>
        <v>660</v>
      </c>
      <c r="J5886" s="1">
        <f>IF(G5886&gt;MainSheet!$C$11,IF(J5885&gt;=0.999,1,(G5886-MainSheet!$C$11)*I5886/$B$2/60),0)</f>
        <v>1</v>
      </c>
      <c r="K5886" s="1">
        <f>IF(G5886&gt;MainSheet!$C$11+$B$6,IF(K5885&gt;=0.999,1,(G5886-MainSheet!$C$11-$B$6)*I5886/$C$2/60),0)</f>
        <v>1</v>
      </c>
      <c r="L5886" s="1">
        <f>IF(G5886&gt;MainSheet!$C$11+$B$6+$C$6,IF(L5885&gt;=0.999,1,(G5886-MainSheet!$C$11-$B$6-$C$6)*I5886/$D$2/60),0)</f>
        <v>1</v>
      </c>
      <c r="M5886">
        <f t="shared" si="831"/>
        <v>1</v>
      </c>
      <c r="N5886" s="2">
        <f t="shared" si="832"/>
        <v>3721.0526315789471</v>
      </c>
      <c r="O5886">
        <f t="shared" si="828"/>
        <v>977.02127659574455</v>
      </c>
      <c r="P5886">
        <f t="shared" si="827"/>
        <v>192000</v>
      </c>
      <c r="Q5886" s="2">
        <f t="shared" si="833"/>
        <v>196698.0739081747</v>
      </c>
      <c r="R5886">
        <f>Q5886/MainSheet!$C$8*(G5886-G5885)+R5885</f>
        <v>9970.8133778633874</v>
      </c>
      <c r="S5886">
        <f t="shared" si="834"/>
        <v>160922.51691865962</v>
      </c>
      <c r="T5886">
        <f t="shared" si="826"/>
        <v>58.839999999996863</v>
      </c>
      <c r="U5886" s="1">
        <f>Q5886/MainSheet!$C$22</f>
        <v>1</v>
      </c>
    </row>
    <row r="5887" spans="7:21">
      <c r="G5887">
        <f t="shared" si="829"/>
        <v>58.849999999996861</v>
      </c>
      <c r="H5887">
        <f t="shared" si="830"/>
        <v>198000</v>
      </c>
      <c r="I5887" s="2">
        <f>MIN(MainSheet!$C$10/MainSheet!$C$9,MainSheet!$K$9*60)</f>
        <v>660</v>
      </c>
      <c r="J5887" s="1">
        <f>IF(G5887&gt;MainSheet!$C$11,IF(J5886&gt;=0.999,1,(G5887-MainSheet!$C$11)*I5887/$B$2/60),0)</f>
        <v>1</v>
      </c>
      <c r="K5887" s="1">
        <f>IF(G5887&gt;MainSheet!$C$11+$B$6,IF(K5886&gt;=0.999,1,(G5887-MainSheet!$C$11-$B$6)*I5887/$C$2/60),0)</f>
        <v>1</v>
      </c>
      <c r="L5887" s="1">
        <f>IF(G5887&gt;MainSheet!$C$11+$B$6+$C$6,IF(L5886&gt;=0.999,1,(G5887-MainSheet!$C$11-$B$6-$C$6)*I5887/$D$2/60),0)</f>
        <v>1</v>
      </c>
      <c r="M5887">
        <f t="shared" si="831"/>
        <v>1</v>
      </c>
      <c r="N5887" s="2">
        <f t="shared" si="832"/>
        <v>3721.0526315789471</v>
      </c>
      <c r="O5887">
        <f t="shared" si="828"/>
        <v>977.02127659574455</v>
      </c>
      <c r="P5887">
        <f t="shared" si="827"/>
        <v>192000</v>
      </c>
      <c r="Q5887" s="2">
        <f t="shared" si="833"/>
        <v>196698.0739081747</v>
      </c>
      <c r="R5887">
        <f>Q5887/MainSheet!$C$8*(G5887-G5886)+R5886</f>
        <v>9972.8446243542221</v>
      </c>
      <c r="S5887">
        <f t="shared" si="834"/>
        <v>160955.29993097764</v>
      </c>
      <c r="T5887">
        <f t="shared" si="826"/>
        <v>58.849999999996861</v>
      </c>
      <c r="U5887" s="1">
        <f>Q5887/MainSheet!$C$22</f>
        <v>1</v>
      </c>
    </row>
    <row r="5888" spans="7:21">
      <c r="G5888">
        <f t="shared" si="829"/>
        <v>58.859999999996859</v>
      </c>
      <c r="H5888">
        <f t="shared" si="830"/>
        <v>198000</v>
      </c>
      <c r="I5888" s="2">
        <f>MIN(MainSheet!$C$10/MainSheet!$C$9,MainSheet!$K$9*60)</f>
        <v>660</v>
      </c>
      <c r="J5888" s="1">
        <f>IF(G5888&gt;MainSheet!$C$11,IF(J5887&gt;=0.999,1,(G5888-MainSheet!$C$11)*I5888/$B$2/60),0)</f>
        <v>1</v>
      </c>
      <c r="K5888" s="1">
        <f>IF(G5888&gt;MainSheet!$C$11+$B$6,IF(K5887&gt;=0.999,1,(G5888-MainSheet!$C$11-$B$6)*I5888/$C$2/60),0)</f>
        <v>1</v>
      </c>
      <c r="L5888" s="1">
        <f>IF(G5888&gt;MainSheet!$C$11+$B$6+$C$6,IF(L5887&gt;=0.999,1,(G5888-MainSheet!$C$11-$B$6-$C$6)*I5888/$D$2/60),0)</f>
        <v>1</v>
      </c>
      <c r="M5888">
        <f t="shared" si="831"/>
        <v>1</v>
      </c>
      <c r="N5888" s="2">
        <f t="shared" si="832"/>
        <v>3721.0526315789471</v>
      </c>
      <c r="O5888">
        <f t="shared" si="828"/>
        <v>977.02127659574455</v>
      </c>
      <c r="P5888">
        <f t="shared" si="827"/>
        <v>192000</v>
      </c>
      <c r="Q5888" s="2">
        <f t="shared" si="833"/>
        <v>196698.0739081747</v>
      </c>
      <c r="R5888">
        <f>Q5888/MainSheet!$C$8*(G5888-G5887)+R5887</f>
        <v>9974.8758708450569</v>
      </c>
      <c r="S5888">
        <f t="shared" si="834"/>
        <v>160988.08294329565</v>
      </c>
      <c r="T5888">
        <f t="shared" si="826"/>
        <v>58.859999999996859</v>
      </c>
      <c r="U5888" s="1">
        <f>Q5888/MainSheet!$C$22</f>
        <v>1</v>
      </c>
    </row>
    <row r="5889" spans="7:21">
      <c r="G5889">
        <f t="shared" si="829"/>
        <v>58.869999999996857</v>
      </c>
      <c r="H5889">
        <f t="shared" si="830"/>
        <v>198000</v>
      </c>
      <c r="I5889" s="2">
        <f>MIN(MainSheet!$C$10/MainSheet!$C$9,MainSheet!$K$9*60)</f>
        <v>660</v>
      </c>
      <c r="J5889" s="1">
        <f>IF(G5889&gt;MainSheet!$C$11,IF(J5888&gt;=0.999,1,(G5889-MainSheet!$C$11)*I5889/$B$2/60),0)</f>
        <v>1</v>
      </c>
      <c r="K5889" s="1">
        <f>IF(G5889&gt;MainSheet!$C$11+$B$6,IF(K5888&gt;=0.999,1,(G5889-MainSheet!$C$11-$B$6)*I5889/$C$2/60),0)</f>
        <v>1</v>
      </c>
      <c r="L5889" s="1">
        <f>IF(G5889&gt;MainSheet!$C$11+$B$6+$C$6,IF(L5888&gt;=0.999,1,(G5889-MainSheet!$C$11-$B$6-$C$6)*I5889/$D$2/60),0)</f>
        <v>1</v>
      </c>
      <c r="M5889">
        <f t="shared" si="831"/>
        <v>1</v>
      </c>
      <c r="N5889" s="2">
        <f t="shared" si="832"/>
        <v>3721.0526315789471</v>
      </c>
      <c r="O5889">
        <f t="shared" si="828"/>
        <v>977.02127659574455</v>
      </c>
      <c r="P5889">
        <f t="shared" si="827"/>
        <v>192000</v>
      </c>
      <c r="Q5889" s="2">
        <f t="shared" si="833"/>
        <v>196698.0739081747</v>
      </c>
      <c r="R5889">
        <f>Q5889/MainSheet!$C$8*(G5889-G5888)+R5888</f>
        <v>9976.9071173358916</v>
      </c>
      <c r="S5889">
        <f t="shared" si="834"/>
        <v>161020.86595561367</v>
      </c>
      <c r="T5889">
        <f t="shared" si="826"/>
        <v>58.869999999996857</v>
      </c>
      <c r="U5889" s="1">
        <f>Q5889/MainSheet!$C$22</f>
        <v>1</v>
      </c>
    </row>
    <row r="5890" spans="7:21">
      <c r="G5890">
        <f t="shared" si="829"/>
        <v>58.879999999996855</v>
      </c>
      <c r="H5890">
        <f t="shared" si="830"/>
        <v>198000</v>
      </c>
      <c r="I5890" s="2">
        <f>MIN(MainSheet!$C$10/MainSheet!$C$9,MainSheet!$K$9*60)</f>
        <v>660</v>
      </c>
      <c r="J5890" s="1">
        <f>IF(G5890&gt;MainSheet!$C$11,IF(J5889&gt;=0.999,1,(G5890-MainSheet!$C$11)*I5890/$B$2/60),0)</f>
        <v>1</v>
      </c>
      <c r="K5890" s="1">
        <f>IF(G5890&gt;MainSheet!$C$11+$B$6,IF(K5889&gt;=0.999,1,(G5890-MainSheet!$C$11-$B$6)*I5890/$C$2/60),0)</f>
        <v>1</v>
      </c>
      <c r="L5890" s="1">
        <f>IF(G5890&gt;MainSheet!$C$11+$B$6+$C$6,IF(L5889&gt;=0.999,1,(G5890-MainSheet!$C$11-$B$6-$C$6)*I5890/$D$2/60),0)</f>
        <v>1</v>
      </c>
      <c r="M5890">
        <f t="shared" si="831"/>
        <v>1</v>
      </c>
      <c r="N5890" s="2">
        <f t="shared" si="832"/>
        <v>3721.0526315789471</v>
      </c>
      <c r="O5890">
        <f t="shared" si="828"/>
        <v>977.02127659574455</v>
      </c>
      <c r="P5890">
        <f t="shared" si="827"/>
        <v>192000</v>
      </c>
      <c r="Q5890" s="2">
        <f t="shared" si="833"/>
        <v>196698.0739081747</v>
      </c>
      <c r="R5890">
        <f>Q5890/MainSheet!$C$8*(G5890-G5889)+R5889</f>
        <v>9978.9383638267263</v>
      </c>
      <c r="S5890">
        <f t="shared" si="834"/>
        <v>161053.64896793169</v>
      </c>
      <c r="T5890">
        <f t="shared" si="826"/>
        <v>58.879999999996855</v>
      </c>
      <c r="U5890" s="1">
        <f>Q5890/MainSheet!$C$22</f>
        <v>1</v>
      </c>
    </row>
    <row r="5891" spans="7:21">
      <c r="G5891">
        <f t="shared" si="829"/>
        <v>58.889999999996853</v>
      </c>
      <c r="H5891">
        <f t="shared" si="830"/>
        <v>198000</v>
      </c>
      <c r="I5891" s="2">
        <f>MIN(MainSheet!$C$10/MainSheet!$C$9,MainSheet!$K$9*60)</f>
        <v>660</v>
      </c>
      <c r="J5891" s="1">
        <f>IF(G5891&gt;MainSheet!$C$11,IF(J5890&gt;=0.999,1,(G5891-MainSheet!$C$11)*I5891/$B$2/60),0)</f>
        <v>1</v>
      </c>
      <c r="K5891" s="1">
        <f>IF(G5891&gt;MainSheet!$C$11+$B$6,IF(K5890&gt;=0.999,1,(G5891-MainSheet!$C$11-$B$6)*I5891/$C$2/60),0)</f>
        <v>1</v>
      </c>
      <c r="L5891" s="1">
        <f>IF(G5891&gt;MainSheet!$C$11+$B$6+$C$6,IF(L5890&gt;=0.999,1,(G5891-MainSheet!$C$11-$B$6-$C$6)*I5891/$D$2/60),0)</f>
        <v>1</v>
      </c>
      <c r="M5891">
        <f t="shared" si="831"/>
        <v>1</v>
      </c>
      <c r="N5891" s="2">
        <f t="shared" si="832"/>
        <v>3721.0526315789471</v>
      </c>
      <c r="O5891">
        <f t="shared" si="828"/>
        <v>977.02127659574455</v>
      </c>
      <c r="P5891">
        <f t="shared" si="827"/>
        <v>192000</v>
      </c>
      <c r="Q5891" s="2">
        <f t="shared" si="833"/>
        <v>196698.0739081747</v>
      </c>
      <c r="R5891">
        <f>Q5891/MainSheet!$C$8*(G5891-G5890)+R5890</f>
        <v>9980.9696103175611</v>
      </c>
      <c r="S5891">
        <f t="shared" si="834"/>
        <v>161086.4319802497</v>
      </c>
      <c r="T5891">
        <f t="shared" ref="T5891:T5954" si="835">G5891</f>
        <v>58.889999999996853</v>
      </c>
      <c r="U5891" s="1">
        <f>Q5891/MainSheet!$C$22</f>
        <v>1</v>
      </c>
    </row>
    <row r="5892" spans="7:21">
      <c r="G5892">
        <f t="shared" si="829"/>
        <v>58.899999999996851</v>
      </c>
      <c r="H5892">
        <f t="shared" si="830"/>
        <v>198000</v>
      </c>
      <c r="I5892" s="2">
        <f>MIN(MainSheet!$C$10/MainSheet!$C$9,MainSheet!$K$9*60)</f>
        <v>660</v>
      </c>
      <c r="J5892" s="1">
        <f>IF(G5892&gt;MainSheet!$C$11,IF(J5891&gt;=0.999,1,(G5892-MainSheet!$C$11)*I5892/$B$2/60),0)</f>
        <v>1</v>
      </c>
      <c r="K5892" s="1">
        <f>IF(G5892&gt;MainSheet!$C$11+$B$6,IF(K5891&gt;=0.999,1,(G5892-MainSheet!$C$11-$B$6)*I5892/$C$2/60),0)</f>
        <v>1</v>
      </c>
      <c r="L5892" s="1">
        <f>IF(G5892&gt;MainSheet!$C$11+$B$6+$C$6,IF(L5891&gt;=0.999,1,(G5892-MainSheet!$C$11-$B$6-$C$6)*I5892/$D$2/60),0)</f>
        <v>1</v>
      </c>
      <c r="M5892">
        <f t="shared" si="831"/>
        <v>1</v>
      </c>
      <c r="N5892" s="2">
        <f t="shared" si="832"/>
        <v>3721.0526315789471</v>
      </c>
      <c r="O5892">
        <f t="shared" si="828"/>
        <v>977.02127659574455</v>
      </c>
      <c r="P5892">
        <f t="shared" ref="P5892:P5955" si="836">IF(IF(N5892+O5892&gt;H5892,H5892-O5892-N5892,IF(L5892&gt;0,((1-L5892)*D$3+D$4*(L5892)),0))+O5892+N5892&gt;H5892,H5892-N5892-O5892,IF(N5892+O5892&gt;H5892,H5892-O5892-N5892,IF(L5892&gt;0,((1-L5892)*D$3+D$4*(L5892)),0)))</f>
        <v>192000</v>
      </c>
      <c r="Q5892" s="2">
        <f t="shared" si="833"/>
        <v>196698.0739081747</v>
      </c>
      <c r="R5892">
        <f>Q5892/MainSheet!$C$8*(G5892-G5891)+R5891</f>
        <v>9983.0008568083958</v>
      </c>
      <c r="S5892">
        <f t="shared" si="834"/>
        <v>161119.21499256772</v>
      </c>
      <c r="T5892">
        <f t="shared" si="835"/>
        <v>58.899999999996851</v>
      </c>
      <c r="U5892" s="1">
        <f>Q5892/MainSheet!$C$22</f>
        <v>1</v>
      </c>
    </row>
    <row r="5893" spans="7:21">
      <c r="G5893">
        <f t="shared" si="829"/>
        <v>58.909999999996849</v>
      </c>
      <c r="H5893">
        <f t="shared" si="830"/>
        <v>198000</v>
      </c>
      <c r="I5893" s="2">
        <f>MIN(MainSheet!$C$10/MainSheet!$C$9,MainSheet!$K$9*60)</f>
        <v>660</v>
      </c>
      <c r="J5893" s="1">
        <f>IF(G5893&gt;MainSheet!$C$11,IF(J5892&gt;=0.999,1,(G5893-MainSheet!$C$11)*I5893/$B$2/60),0)</f>
        <v>1</v>
      </c>
      <c r="K5893" s="1">
        <f>IF(G5893&gt;MainSheet!$C$11+$B$6,IF(K5892&gt;=0.999,1,(G5893-MainSheet!$C$11-$B$6)*I5893/$C$2/60),0)</f>
        <v>1</v>
      </c>
      <c r="L5893" s="1">
        <f>IF(G5893&gt;MainSheet!$C$11+$B$6+$C$6,IF(L5892&gt;=0.999,1,(G5893-MainSheet!$C$11-$B$6-$C$6)*I5893/$D$2/60),0)</f>
        <v>1</v>
      </c>
      <c r="M5893">
        <f t="shared" si="831"/>
        <v>1</v>
      </c>
      <c r="N5893" s="2">
        <f t="shared" si="832"/>
        <v>3721.0526315789471</v>
      </c>
      <c r="O5893">
        <f t="shared" ref="O5893:O5956" si="837">IF(K5893&gt;=0.01,((1-K5893)*C$3+C$4*(K5893)),0)</f>
        <v>977.02127659574455</v>
      </c>
      <c r="P5893">
        <f t="shared" si="836"/>
        <v>192000</v>
      </c>
      <c r="Q5893" s="2">
        <f t="shared" si="833"/>
        <v>196698.0739081747</v>
      </c>
      <c r="R5893">
        <f>Q5893/MainSheet!$C$8*(G5893-G5892)+R5892</f>
        <v>9985.0321032992306</v>
      </c>
      <c r="S5893">
        <f t="shared" si="834"/>
        <v>161151.99800488574</v>
      </c>
      <c r="T5893">
        <f t="shared" si="835"/>
        <v>58.909999999996849</v>
      </c>
      <c r="U5893" s="1">
        <f>Q5893/MainSheet!$C$22</f>
        <v>1</v>
      </c>
    </row>
    <row r="5894" spans="7:21">
      <c r="G5894">
        <f t="shared" si="829"/>
        <v>58.919999999996847</v>
      </c>
      <c r="H5894">
        <f t="shared" si="830"/>
        <v>198000</v>
      </c>
      <c r="I5894" s="2">
        <f>MIN(MainSheet!$C$10/MainSheet!$C$9,MainSheet!$K$9*60)</f>
        <v>660</v>
      </c>
      <c r="J5894" s="1">
        <f>IF(G5894&gt;MainSheet!$C$11,IF(J5893&gt;=0.999,1,(G5894-MainSheet!$C$11)*I5894/$B$2/60),0)</f>
        <v>1</v>
      </c>
      <c r="K5894" s="1">
        <f>IF(G5894&gt;MainSheet!$C$11+$B$6,IF(K5893&gt;=0.999,1,(G5894-MainSheet!$C$11-$B$6)*I5894/$C$2/60),0)</f>
        <v>1</v>
      </c>
      <c r="L5894" s="1">
        <f>IF(G5894&gt;MainSheet!$C$11+$B$6+$C$6,IF(L5893&gt;=0.999,1,(G5894-MainSheet!$C$11-$B$6-$C$6)*I5894/$D$2/60),0)</f>
        <v>1</v>
      </c>
      <c r="M5894">
        <f t="shared" si="831"/>
        <v>1</v>
      </c>
      <c r="N5894" s="2">
        <f t="shared" si="832"/>
        <v>3721.0526315789471</v>
      </c>
      <c r="O5894">
        <f t="shared" si="837"/>
        <v>977.02127659574455</v>
      </c>
      <c r="P5894">
        <f t="shared" si="836"/>
        <v>192000</v>
      </c>
      <c r="Q5894" s="2">
        <f t="shared" si="833"/>
        <v>196698.0739081747</v>
      </c>
      <c r="R5894">
        <f>Q5894/MainSheet!$C$8*(G5894-G5893)+R5893</f>
        <v>9987.0633497900653</v>
      </c>
      <c r="S5894">
        <f t="shared" si="834"/>
        <v>161184.78101720376</v>
      </c>
      <c r="T5894">
        <f t="shared" si="835"/>
        <v>58.919999999996847</v>
      </c>
      <c r="U5894" s="1">
        <f>Q5894/MainSheet!$C$22</f>
        <v>1</v>
      </c>
    </row>
    <row r="5895" spans="7:21">
      <c r="G5895">
        <f t="shared" si="829"/>
        <v>58.929999999996845</v>
      </c>
      <c r="H5895">
        <f t="shared" si="830"/>
        <v>198000</v>
      </c>
      <c r="I5895" s="2">
        <f>MIN(MainSheet!$C$10/MainSheet!$C$9,MainSheet!$K$9*60)</f>
        <v>660</v>
      </c>
      <c r="J5895" s="1">
        <f>IF(G5895&gt;MainSheet!$C$11,IF(J5894&gt;=0.999,1,(G5895-MainSheet!$C$11)*I5895/$B$2/60),0)</f>
        <v>1</v>
      </c>
      <c r="K5895" s="1">
        <f>IF(G5895&gt;MainSheet!$C$11+$B$6,IF(K5894&gt;=0.999,1,(G5895-MainSheet!$C$11-$B$6)*I5895/$C$2/60),0)</f>
        <v>1</v>
      </c>
      <c r="L5895" s="1">
        <f>IF(G5895&gt;MainSheet!$C$11+$B$6+$C$6,IF(L5894&gt;=0.999,1,(G5895-MainSheet!$C$11-$B$6-$C$6)*I5895/$D$2/60),0)</f>
        <v>1</v>
      </c>
      <c r="M5895">
        <f t="shared" si="831"/>
        <v>1</v>
      </c>
      <c r="N5895" s="2">
        <f t="shared" si="832"/>
        <v>3721.0526315789471</v>
      </c>
      <c r="O5895">
        <f t="shared" si="837"/>
        <v>977.02127659574455</v>
      </c>
      <c r="P5895">
        <f t="shared" si="836"/>
        <v>192000</v>
      </c>
      <c r="Q5895" s="2">
        <f t="shared" si="833"/>
        <v>196698.0739081747</v>
      </c>
      <c r="R5895">
        <f>Q5895/MainSheet!$C$8*(G5895-G5894)+R5894</f>
        <v>9989.0945962809001</v>
      </c>
      <c r="S5895">
        <f t="shared" si="834"/>
        <v>161217.56402952177</v>
      </c>
      <c r="T5895">
        <f t="shared" si="835"/>
        <v>58.929999999996845</v>
      </c>
      <c r="U5895" s="1">
        <f>Q5895/MainSheet!$C$22</f>
        <v>1</v>
      </c>
    </row>
    <row r="5896" spans="7:21">
      <c r="G5896">
        <f t="shared" si="829"/>
        <v>58.939999999996843</v>
      </c>
      <c r="H5896">
        <f t="shared" si="830"/>
        <v>198000</v>
      </c>
      <c r="I5896" s="2">
        <f>MIN(MainSheet!$C$10/MainSheet!$C$9,MainSheet!$K$9*60)</f>
        <v>660</v>
      </c>
      <c r="J5896" s="1">
        <f>IF(G5896&gt;MainSheet!$C$11,IF(J5895&gt;=0.999,1,(G5896-MainSheet!$C$11)*I5896/$B$2/60),0)</f>
        <v>1</v>
      </c>
      <c r="K5896" s="1">
        <f>IF(G5896&gt;MainSheet!$C$11+$B$6,IF(K5895&gt;=0.999,1,(G5896-MainSheet!$C$11-$B$6)*I5896/$C$2/60),0)</f>
        <v>1</v>
      </c>
      <c r="L5896" s="1">
        <f>IF(G5896&gt;MainSheet!$C$11+$B$6+$C$6,IF(L5895&gt;=0.999,1,(G5896-MainSheet!$C$11-$B$6-$C$6)*I5896/$D$2/60),0)</f>
        <v>1</v>
      </c>
      <c r="M5896">
        <f t="shared" si="831"/>
        <v>1</v>
      </c>
      <c r="N5896" s="2">
        <f t="shared" si="832"/>
        <v>3721.0526315789471</v>
      </c>
      <c r="O5896">
        <f t="shared" si="837"/>
        <v>977.02127659574455</v>
      </c>
      <c r="P5896">
        <f t="shared" si="836"/>
        <v>192000</v>
      </c>
      <c r="Q5896" s="2">
        <f t="shared" si="833"/>
        <v>196698.0739081747</v>
      </c>
      <c r="R5896">
        <f>Q5896/MainSheet!$C$8*(G5896-G5895)+R5895</f>
        <v>9991.1258427717348</v>
      </c>
      <c r="S5896">
        <f t="shared" si="834"/>
        <v>161250.34704183979</v>
      </c>
      <c r="T5896">
        <f t="shared" si="835"/>
        <v>58.939999999996843</v>
      </c>
      <c r="U5896" s="1">
        <f>Q5896/MainSheet!$C$22</f>
        <v>1</v>
      </c>
    </row>
    <row r="5897" spans="7:21">
      <c r="G5897">
        <f t="shared" ref="G5897:G5960" si="838">G5896+$F$2</f>
        <v>58.949999999996841</v>
      </c>
      <c r="H5897">
        <f t="shared" ref="H5897:H5960" si="839">H5896</f>
        <v>198000</v>
      </c>
      <c r="I5897" s="2">
        <f>MIN(MainSheet!$C$10/MainSheet!$C$9,MainSheet!$K$9*60)</f>
        <v>660</v>
      </c>
      <c r="J5897" s="1">
        <f>IF(G5897&gt;MainSheet!$C$11,IF(J5896&gt;=0.999,1,(G5897-MainSheet!$C$11)*I5897/$B$2/60),0)</f>
        <v>1</v>
      </c>
      <c r="K5897" s="1">
        <f>IF(G5897&gt;MainSheet!$C$11+$B$6,IF(K5896&gt;=0.999,1,(G5897-MainSheet!$C$11-$B$6)*I5897/$C$2/60),0)</f>
        <v>1</v>
      </c>
      <c r="L5897" s="1">
        <f>IF(G5897&gt;MainSheet!$C$11+$B$6+$C$6,IF(L5896&gt;=0.999,1,(G5897-MainSheet!$C$11-$B$6-$C$6)*I5897/$D$2/60),0)</f>
        <v>1</v>
      </c>
      <c r="M5897">
        <f t="shared" ref="M5897:M5960" si="840">(J5897*$B$2+K5897*$C$2+L5897*$D$2)/SUM($B$2:$D$2)</f>
        <v>1</v>
      </c>
      <c r="N5897" s="2">
        <f t="shared" ref="N5897:N5960" si="841">IF(J5897&gt;=0.01,((1-J5897)*B$3+B$4*(J5897)),0)</f>
        <v>3721.0526315789471</v>
      </c>
      <c r="O5897">
        <f t="shared" si="837"/>
        <v>977.02127659574455</v>
      </c>
      <c r="P5897">
        <f t="shared" si="836"/>
        <v>192000</v>
      </c>
      <c r="Q5897" s="2">
        <f t="shared" ref="Q5897:Q5960" si="842">SUM(N5897:P5897)</f>
        <v>196698.0739081747</v>
      </c>
      <c r="R5897">
        <f>Q5897/MainSheet!$C$8*(G5897-G5896)+R5896</f>
        <v>9993.1570892625696</v>
      </c>
      <c r="S5897">
        <f t="shared" ref="S5897:S5960" si="843">Q5897*$F$2/60+S5896</f>
        <v>161283.13005415781</v>
      </c>
      <c r="T5897">
        <f t="shared" si="835"/>
        <v>58.949999999996841</v>
      </c>
      <c r="U5897" s="1">
        <f>Q5897/MainSheet!$C$22</f>
        <v>1</v>
      </c>
    </row>
    <row r="5898" spans="7:21">
      <c r="G5898">
        <f t="shared" si="838"/>
        <v>58.959999999996839</v>
      </c>
      <c r="H5898">
        <f t="shared" si="839"/>
        <v>198000</v>
      </c>
      <c r="I5898" s="2">
        <f>MIN(MainSheet!$C$10/MainSheet!$C$9,MainSheet!$K$9*60)</f>
        <v>660</v>
      </c>
      <c r="J5898" s="1">
        <f>IF(G5898&gt;MainSheet!$C$11,IF(J5897&gt;=0.999,1,(G5898-MainSheet!$C$11)*I5898/$B$2/60),0)</f>
        <v>1</v>
      </c>
      <c r="K5898" s="1">
        <f>IF(G5898&gt;MainSheet!$C$11+$B$6,IF(K5897&gt;=0.999,1,(G5898-MainSheet!$C$11-$B$6)*I5898/$C$2/60),0)</f>
        <v>1</v>
      </c>
      <c r="L5898" s="1">
        <f>IF(G5898&gt;MainSheet!$C$11+$B$6+$C$6,IF(L5897&gt;=0.999,1,(G5898-MainSheet!$C$11-$B$6-$C$6)*I5898/$D$2/60),0)</f>
        <v>1</v>
      </c>
      <c r="M5898">
        <f t="shared" si="840"/>
        <v>1</v>
      </c>
      <c r="N5898" s="2">
        <f t="shared" si="841"/>
        <v>3721.0526315789471</v>
      </c>
      <c r="O5898">
        <f t="shared" si="837"/>
        <v>977.02127659574455</v>
      </c>
      <c r="P5898">
        <f t="shared" si="836"/>
        <v>192000</v>
      </c>
      <c r="Q5898" s="2">
        <f t="shared" si="842"/>
        <v>196698.0739081747</v>
      </c>
      <c r="R5898">
        <f>Q5898/MainSheet!$C$8*(G5898-G5897)+R5897</f>
        <v>9995.1883357534043</v>
      </c>
      <c r="S5898">
        <f t="shared" si="843"/>
        <v>161315.91306647583</v>
      </c>
      <c r="T5898">
        <f t="shared" si="835"/>
        <v>58.959999999996839</v>
      </c>
      <c r="U5898" s="1">
        <f>Q5898/MainSheet!$C$22</f>
        <v>1</v>
      </c>
    </row>
    <row r="5899" spans="7:21">
      <c r="G5899">
        <f t="shared" si="838"/>
        <v>58.969999999996837</v>
      </c>
      <c r="H5899">
        <f t="shared" si="839"/>
        <v>198000</v>
      </c>
      <c r="I5899" s="2">
        <f>MIN(MainSheet!$C$10/MainSheet!$C$9,MainSheet!$K$9*60)</f>
        <v>660</v>
      </c>
      <c r="J5899" s="1">
        <f>IF(G5899&gt;MainSheet!$C$11,IF(J5898&gt;=0.999,1,(G5899-MainSheet!$C$11)*I5899/$B$2/60),0)</f>
        <v>1</v>
      </c>
      <c r="K5899" s="1">
        <f>IF(G5899&gt;MainSheet!$C$11+$B$6,IF(K5898&gt;=0.999,1,(G5899-MainSheet!$C$11-$B$6)*I5899/$C$2/60),0)</f>
        <v>1</v>
      </c>
      <c r="L5899" s="1">
        <f>IF(G5899&gt;MainSheet!$C$11+$B$6+$C$6,IF(L5898&gt;=0.999,1,(G5899-MainSheet!$C$11-$B$6-$C$6)*I5899/$D$2/60),0)</f>
        <v>1</v>
      </c>
      <c r="M5899">
        <f t="shared" si="840"/>
        <v>1</v>
      </c>
      <c r="N5899" s="2">
        <f t="shared" si="841"/>
        <v>3721.0526315789471</v>
      </c>
      <c r="O5899">
        <f t="shared" si="837"/>
        <v>977.02127659574455</v>
      </c>
      <c r="P5899">
        <f t="shared" si="836"/>
        <v>192000</v>
      </c>
      <c r="Q5899" s="2">
        <f t="shared" si="842"/>
        <v>196698.0739081747</v>
      </c>
      <c r="R5899">
        <f>Q5899/MainSheet!$C$8*(G5899-G5898)+R5898</f>
        <v>9997.2195822442391</v>
      </c>
      <c r="S5899">
        <f t="shared" si="843"/>
        <v>161348.69607879384</v>
      </c>
      <c r="T5899">
        <f t="shared" si="835"/>
        <v>58.969999999996837</v>
      </c>
      <c r="U5899" s="1">
        <f>Q5899/MainSheet!$C$22</f>
        <v>1</v>
      </c>
    </row>
    <row r="5900" spans="7:21">
      <c r="G5900">
        <f t="shared" si="838"/>
        <v>58.979999999996835</v>
      </c>
      <c r="H5900">
        <f t="shared" si="839"/>
        <v>198000</v>
      </c>
      <c r="I5900" s="2">
        <f>MIN(MainSheet!$C$10/MainSheet!$C$9,MainSheet!$K$9*60)</f>
        <v>660</v>
      </c>
      <c r="J5900" s="1">
        <f>IF(G5900&gt;MainSheet!$C$11,IF(J5899&gt;=0.999,1,(G5900-MainSheet!$C$11)*I5900/$B$2/60),0)</f>
        <v>1</v>
      </c>
      <c r="K5900" s="1">
        <f>IF(G5900&gt;MainSheet!$C$11+$B$6,IF(K5899&gt;=0.999,1,(G5900-MainSheet!$C$11-$B$6)*I5900/$C$2/60),0)</f>
        <v>1</v>
      </c>
      <c r="L5900" s="1">
        <f>IF(G5900&gt;MainSheet!$C$11+$B$6+$C$6,IF(L5899&gt;=0.999,1,(G5900-MainSheet!$C$11-$B$6-$C$6)*I5900/$D$2/60),0)</f>
        <v>1</v>
      </c>
      <c r="M5900">
        <f t="shared" si="840"/>
        <v>1</v>
      </c>
      <c r="N5900" s="2">
        <f t="shared" si="841"/>
        <v>3721.0526315789471</v>
      </c>
      <c r="O5900">
        <f t="shared" si="837"/>
        <v>977.02127659574455</v>
      </c>
      <c r="P5900">
        <f t="shared" si="836"/>
        <v>192000</v>
      </c>
      <c r="Q5900" s="2">
        <f t="shared" si="842"/>
        <v>196698.0739081747</v>
      </c>
      <c r="R5900">
        <f>Q5900/MainSheet!$C$8*(G5900-G5899)+R5899</f>
        <v>9999.2508287350738</v>
      </c>
      <c r="S5900">
        <f t="shared" si="843"/>
        <v>161381.47909111186</v>
      </c>
      <c r="T5900">
        <f t="shared" si="835"/>
        <v>58.979999999996835</v>
      </c>
      <c r="U5900" s="1">
        <f>Q5900/MainSheet!$C$22</f>
        <v>1</v>
      </c>
    </row>
    <row r="5901" spans="7:21">
      <c r="G5901">
        <f t="shared" si="838"/>
        <v>58.989999999996833</v>
      </c>
      <c r="H5901">
        <f t="shared" si="839"/>
        <v>198000</v>
      </c>
      <c r="I5901" s="2">
        <f>MIN(MainSheet!$C$10/MainSheet!$C$9,MainSheet!$K$9*60)</f>
        <v>660</v>
      </c>
      <c r="J5901" s="1">
        <f>IF(G5901&gt;MainSheet!$C$11,IF(J5900&gt;=0.999,1,(G5901-MainSheet!$C$11)*I5901/$B$2/60),0)</f>
        <v>1</v>
      </c>
      <c r="K5901" s="1">
        <f>IF(G5901&gt;MainSheet!$C$11+$B$6,IF(K5900&gt;=0.999,1,(G5901-MainSheet!$C$11-$B$6)*I5901/$C$2/60),0)</f>
        <v>1</v>
      </c>
      <c r="L5901" s="1">
        <f>IF(G5901&gt;MainSheet!$C$11+$B$6+$C$6,IF(L5900&gt;=0.999,1,(G5901-MainSheet!$C$11-$B$6-$C$6)*I5901/$D$2/60),0)</f>
        <v>1</v>
      </c>
      <c r="M5901">
        <f t="shared" si="840"/>
        <v>1</v>
      </c>
      <c r="N5901" s="2">
        <f t="shared" si="841"/>
        <v>3721.0526315789471</v>
      </c>
      <c r="O5901">
        <f t="shared" si="837"/>
        <v>977.02127659574455</v>
      </c>
      <c r="P5901">
        <f t="shared" si="836"/>
        <v>192000</v>
      </c>
      <c r="Q5901" s="2">
        <f t="shared" si="842"/>
        <v>196698.0739081747</v>
      </c>
      <c r="R5901">
        <f>Q5901/MainSheet!$C$8*(G5901-G5900)+R5900</f>
        <v>10001.282075225909</v>
      </c>
      <c r="S5901">
        <f t="shared" si="843"/>
        <v>161414.26210342988</v>
      </c>
      <c r="T5901">
        <f t="shared" si="835"/>
        <v>58.989999999996833</v>
      </c>
      <c r="U5901" s="1">
        <f>Q5901/MainSheet!$C$22</f>
        <v>1</v>
      </c>
    </row>
    <row r="5902" spans="7:21">
      <c r="G5902">
        <f t="shared" si="838"/>
        <v>58.999999999996831</v>
      </c>
      <c r="H5902">
        <f t="shared" si="839"/>
        <v>198000</v>
      </c>
      <c r="I5902" s="2">
        <f>MIN(MainSheet!$C$10/MainSheet!$C$9,MainSheet!$K$9*60)</f>
        <v>660</v>
      </c>
      <c r="J5902" s="1">
        <f>IF(G5902&gt;MainSheet!$C$11,IF(J5901&gt;=0.999,1,(G5902-MainSheet!$C$11)*I5902/$B$2/60),0)</f>
        <v>1</v>
      </c>
      <c r="K5902" s="1">
        <f>IF(G5902&gt;MainSheet!$C$11+$B$6,IF(K5901&gt;=0.999,1,(G5902-MainSheet!$C$11-$B$6)*I5902/$C$2/60),0)</f>
        <v>1</v>
      </c>
      <c r="L5902" s="1">
        <f>IF(G5902&gt;MainSheet!$C$11+$B$6+$C$6,IF(L5901&gt;=0.999,1,(G5902-MainSheet!$C$11-$B$6-$C$6)*I5902/$D$2/60),0)</f>
        <v>1</v>
      </c>
      <c r="M5902">
        <f t="shared" si="840"/>
        <v>1</v>
      </c>
      <c r="N5902" s="2">
        <f t="shared" si="841"/>
        <v>3721.0526315789471</v>
      </c>
      <c r="O5902">
        <f t="shared" si="837"/>
        <v>977.02127659574455</v>
      </c>
      <c r="P5902">
        <f t="shared" si="836"/>
        <v>192000</v>
      </c>
      <c r="Q5902" s="2">
        <f t="shared" si="842"/>
        <v>196698.0739081747</v>
      </c>
      <c r="R5902">
        <f>Q5902/MainSheet!$C$8*(G5902-G5901)+R5901</f>
        <v>10003.313321716743</v>
      </c>
      <c r="S5902">
        <f t="shared" si="843"/>
        <v>161447.0451157479</v>
      </c>
      <c r="T5902">
        <f t="shared" si="835"/>
        <v>58.999999999996831</v>
      </c>
      <c r="U5902" s="1">
        <f>Q5902/MainSheet!$C$22</f>
        <v>1</v>
      </c>
    </row>
    <row r="5903" spans="7:21">
      <c r="G5903">
        <f t="shared" si="838"/>
        <v>59.009999999996829</v>
      </c>
      <c r="H5903">
        <f t="shared" si="839"/>
        <v>198000</v>
      </c>
      <c r="I5903" s="2">
        <f>MIN(MainSheet!$C$10/MainSheet!$C$9,MainSheet!$K$9*60)</f>
        <v>660</v>
      </c>
      <c r="J5903" s="1">
        <f>IF(G5903&gt;MainSheet!$C$11,IF(J5902&gt;=0.999,1,(G5903-MainSheet!$C$11)*I5903/$B$2/60),0)</f>
        <v>1</v>
      </c>
      <c r="K5903" s="1">
        <f>IF(G5903&gt;MainSheet!$C$11+$B$6,IF(K5902&gt;=0.999,1,(G5903-MainSheet!$C$11-$B$6)*I5903/$C$2/60),0)</f>
        <v>1</v>
      </c>
      <c r="L5903" s="1">
        <f>IF(G5903&gt;MainSheet!$C$11+$B$6+$C$6,IF(L5902&gt;=0.999,1,(G5903-MainSheet!$C$11-$B$6-$C$6)*I5903/$D$2/60),0)</f>
        <v>1</v>
      </c>
      <c r="M5903">
        <f t="shared" si="840"/>
        <v>1</v>
      </c>
      <c r="N5903" s="2">
        <f t="shared" si="841"/>
        <v>3721.0526315789471</v>
      </c>
      <c r="O5903">
        <f t="shared" si="837"/>
        <v>977.02127659574455</v>
      </c>
      <c r="P5903">
        <f t="shared" si="836"/>
        <v>192000</v>
      </c>
      <c r="Q5903" s="2">
        <f t="shared" si="842"/>
        <v>196698.0739081747</v>
      </c>
      <c r="R5903">
        <f>Q5903/MainSheet!$C$8*(G5903-G5902)+R5902</f>
        <v>10005.344568207578</v>
      </c>
      <c r="S5903">
        <f t="shared" si="843"/>
        <v>161479.82812806591</v>
      </c>
      <c r="T5903">
        <f t="shared" si="835"/>
        <v>59.009999999996829</v>
      </c>
      <c r="U5903" s="1">
        <f>Q5903/MainSheet!$C$22</f>
        <v>1</v>
      </c>
    </row>
    <row r="5904" spans="7:21">
      <c r="G5904">
        <f t="shared" si="838"/>
        <v>59.019999999996827</v>
      </c>
      <c r="H5904">
        <f t="shared" si="839"/>
        <v>198000</v>
      </c>
      <c r="I5904" s="2">
        <f>MIN(MainSheet!$C$10/MainSheet!$C$9,MainSheet!$K$9*60)</f>
        <v>660</v>
      </c>
      <c r="J5904" s="1">
        <f>IF(G5904&gt;MainSheet!$C$11,IF(J5903&gt;=0.999,1,(G5904-MainSheet!$C$11)*I5904/$B$2/60),0)</f>
        <v>1</v>
      </c>
      <c r="K5904" s="1">
        <f>IF(G5904&gt;MainSheet!$C$11+$B$6,IF(K5903&gt;=0.999,1,(G5904-MainSheet!$C$11-$B$6)*I5904/$C$2/60),0)</f>
        <v>1</v>
      </c>
      <c r="L5904" s="1">
        <f>IF(G5904&gt;MainSheet!$C$11+$B$6+$C$6,IF(L5903&gt;=0.999,1,(G5904-MainSheet!$C$11-$B$6-$C$6)*I5904/$D$2/60),0)</f>
        <v>1</v>
      </c>
      <c r="M5904">
        <f t="shared" si="840"/>
        <v>1</v>
      </c>
      <c r="N5904" s="2">
        <f t="shared" si="841"/>
        <v>3721.0526315789471</v>
      </c>
      <c r="O5904">
        <f t="shared" si="837"/>
        <v>977.02127659574455</v>
      </c>
      <c r="P5904">
        <f t="shared" si="836"/>
        <v>192000</v>
      </c>
      <c r="Q5904" s="2">
        <f t="shared" si="842"/>
        <v>196698.0739081747</v>
      </c>
      <c r="R5904">
        <f>Q5904/MainSheet!$C$8*(G5904-G5903)+R5903</f>
        <v>10007.375814698413</v>
      </c>
      <c r="S5904">
        <f t="shared" si="843"/>
        <v>161512.61114038393</v>
      </c>
      <c r="T5904">
        <f t="shared" si="835"/>
        <v>59.019999999996827</v>
      </c>
      <c r="U5904" s="1">
        <f>Q5904/MainSheet!$C$22</f>
        <v>1</v>
      </c>
    </row>
    <row r="5905" spans="7:21">
      <c r="G5905">
        <f t="shared" si="838"/>
        <v>59.029999999996825</v>
      </c>
      <c r="H5905">
        <f t="shared" si="839"/>
        <v>198000</v>
      </c>
      <c r="I5905" s="2">
        <f>MIN(MainSheet!$C$10/MainSheet!$C$9,MainSheet!$K$9*60)</f>
        <v>660</v>
      </c>
      <c r="J5905" s="1">
        <f>IF(G5905&gt;MainSheet!$C$11,IF(J5904&gt;=0.999,1,(G5905-MainSheet!$C$11)*I5905/$B$2/60),0)</f>
        <v>1</v>
      </c>
      <c r="K5905" s="1">
        <f>IF(G5905&gt;MainSheet!$C$11+$B$6,IF(K5904&gt;=0.999,1,(G5905-MainSheet!$C$11-$B$6)*I5905/$C$2/60),0)</f>
        <v>1</v>
      </c>
      <c r="L5905" s="1">
        <f>IF(G5905&gt;MainSheet!$C$11+$B$6+$C$6,IF(L5904&gt;=0.999,1,(G5905-MainSheet!$C$11-$B$6-$C$6)*I5905/$D$2/60),0)</f>
        <v>1</v>
      </c>
      <c r="M5905">
        <f t="shared" si="840"/>
        <v>1</v>
      </c>
      <c r="N5905" s="2">
        <f t="shared" si="841"/>
        <v>3721.0526315789471</v>
      </c>
      <c r="O5905">
        <f t="shared" si="837"/>
        <v>977.02127659574455</v>
      </c>
      <c r="P5905">
        <f t="shared" si="836"/>
        <v>192000</v>
      </c>
      <c r="Q5905" s="2">
        <f t="shared" si="842"/>
        <v>196698.0739081747</v>
      </c>
      <c r="R5905">
        <f>Q5905/MainSheet!$C$8*(G5905-G5904)+R5904</f>
        <v>10009.407061189248</v>
      </c>
      <c r="S5905">
        <f t="shared" si="843"/>
        <v>161545.39415270195</v>
      </c>
      <c r="T5905">
        <f t="shared" si="835"/>
        <v>59.029999999996825</v>
      </c>
      <c r="U5905" s="1">
        <f>Q5905/MainSheet!$C$22</f>
        <v>1</v>
      </c>
    </row>
    <row r="5906" spans="7:21">
      <c r="G5906">
        <f t="shared" si="838"/>
        <v>59.039999999996823</v>
      </c>
      <c r="H5906">
        <f t="shared" si="839"/>
        <v>198000</v>
      </c>
      <c r="I5906" s="2">
        <f>MIN(MainSheet!$C$10/MainSheet!$C$9,MainSheet!$K$9*60)</f>
        <v>660</v>
      </c>
      <c r="J5906" s="1">
        <f>IF(G5906&gt;MainSheet!$C$11,IF(J5905&gt;=0.999,1,(G5906-MainSheet!$C$11)*I5906/$B$2/60),0)</f>
        <v>1</v>
      </c>
      <c r="K5906" s="1">
        <f>IF(G5906&gt;MainSheet!$C$11+$B$6,IF(K5905&gt;=0.999,1,(G5906-MainSheet!$C$11-$B$6)*I5906/$C$2/60),0)</f>
        <v>1</v>
      </c>
      <c r="L5906" s="1">
        <f>IF(G5906&gt;MainSheet!$C$11+$B$6+$C$6,IF(L5905&gt;=0.999,1,(G5906-MainSheet!$C$11-$B$6-$C$6)*I5906/$D$2/60),0)</f>
        <v>1</v>
      </c>
      <c r="M5906">
        <f t="shared" si="840"/>
        <v>1</v>
      </c>
      <c r="N5906" s="2">
        <f t="shared" si="841"/>
        <v>3721.0526315789471</v>
      </c>
      <c r="O5906">
        <f t="shared" si="837"/>
        <v>977.02127659574455</v>
      </c>
      <c r="P5906">
        <f t="shared" si="836"/>
        <v>192000</v>
      </c>
      <c r="Q5906" s="2">
        <f t="shared" si="842"/>
        <v>196698.0739081747</v>
      </c>
      <c r="R5906">
        <f>Q5906/MainSheet!$C$8*(G5906-G5905)+R5905</f>
        <v>10011.438307680082</v>
      </c>
      <c r="S5906">
        <f t="shared" si="843"/>
        <v>161578.17716501997</v>
      </c>
      <c r="T5906">
        <f t="shared" si="835"/>
        <v>59.039999999996823</v>
      </c>
      <c r="U5906" s="1">
        <f>Q5906/MainSheet!$C$22</f>
        <v>1</v>
      </c>
    </row>
    <row r="5907" spans="7:21">
      <c r="G5907">
        <f t="shared" si="838"/>
        <v>59.049999999996821</v>
      </c>
      <c r="H5907">
        <f t="shared" si="839"/>
        <v>198000</v>
      </c>
      <c r="I5907" s="2">
        <f>MIN(MainSheet!$C$10/MainSheet!$C$9,MainSheet!$K$9*60)</f>
        <v>660</v>
      </c>
      <c r="J5907" s="1">
        <f>IF(G5907&gt;MainSheet!$C$11,IF(J5906&gt;=0.999,1,(G5907-MainSheet!$C$11)*I5907/$B$2/60),0)</f>
        <v>1</v>
      </c>
      <c r="K5907" s="1">
        <f>IF(G5907&gt;MainSheet!$C$11+$B$6,IF(K5906&gt;=0.999,1,(G5907-MainSheet!$C$11-$B$6)*I5907/$C$2/60),0)</f>
        <v>1</v>
      </c>
      <c r="L5907" s="1">
        <f>IF(G5907&gt;MainSheet!$C$11+$B$6+$C$6,IF(L5906&gt;=0.999,1,(G5907-MainSheet!$C$11-$B$6-$C$6)*I5907/$D$2/60),0)</f>
        <v>1</v>
      </c>
      <c r="M5907">
        <f t="shared" si="840"/>
        <v>1</v>
      </c>
      <c r="N5907" s="2">
        <f t="shared" si="841"/>
        <v>3721.0526315789471</v>
      </c>
      <c r="O5907">
        <f t="shared" si="837"/>
        <v>977.02127659574455</v>
      </c>
      <c r="P5907">
        <f t="shared" si="836"/>
        <v>192000</v>
      </c>
      <c r="Q5907" s="2">
        <f t="shared" si="842"/>
        <v>196698.0739081747</v>
      </c>
      <c r="R5907">
        <f>Q5907/MainSheet!$C$8*(G5907-G5906)+R5906</f>
        <v>10013.469554170917</v>
      </c>
      <c r="S5907">
        <f t="shared" si="843"/>
        <v>161610.96017733798</v>
      </c>
      <c r="T5907">
        <f t="shared" si="835"/>
        <v>59.049999999996821</v>
      </c>
      <c r="U5907" s="1">
        <f>Q5907/MainSheet!$C$22</f>
        <v>1</v>
      </c>
    </row>
    <row r="5908" spans="7:21">
      <c r="G5908">
        <f t="shared" si="838"/>
        <v>59.059999999996819</v>
      </c>
      <c r="H5908">
        <f t="shared" si="839"/>
        <v>198000</v>
      </c>
      <c r="I5908" s="2">
        <f>MIN(MainSheet!$C$10/MainSheet!$C$9,MainSheet!$K$9*60)</f>
        <v>660</v>
      </c>
      <c r="J5908" s="1">
        <f>IF(G5908&gt;MainSheet!$C$11,IF(J5907&gt;=0.999,1,(G5908-MainSheet!$C$11)*I5908/$B$2/60),0)</f>
        <v>1</v>
      </c>
      <c r="K5908" s="1">
        <f>IF(G5908&gt;MainSheet!$C$11+$B$6,IF(K5907&gt;=0.999,1,(G5908-MainSheet!$C$11-$B$6)*I5908/$C$2/60),0)</f>
        <v>1</v>
      </c>
      <c r="L5908" s="1">
        <f>IF(G5908&gt;MainSheet!$C$11+$B$6+$C$6,IF(L5907&gt;=0.999,1,(G5908-MainSheet!$C$11-$B$6-$C$6)*I5908/$D$2/60),0)</f>
        <v>1</v>
      </c>
      <c r="M5908">
        <f t="shared" si="840"/>
        <v>1</v>
      </c>
      <c r="N5908" s="2">
        <f t="shared" si="841"/>
        <v>3721.0526315789471</v>
      </c>
      <c r="O5908">
        <f t="shared" si="837"/>
        <v>977.02127659574455</v>
      </c>
      <c r="P5908">
        <f t="shared" si="836"/>
        <v>192000</v>
      </c>
      <c r="Q5908" s="2">
        <f t="shared" si="842"/>
        <v>196698.0739081747</v>
      </c>
      <c r="R5908">
        <f>Q5908/MainSheet!$C$8*(G5908-G5907)+R5907</f>
        <v>10015.500800661752</v>
      </c>
      <c r="S5908">
        <f t="shared" si="843"/>
        <v>161643.743189656</v>
      </c>
      <c r="T5908">
        <f t="shared" si="835"/>
        <v>59.059999999996819</v>
      </c>
      <c r="U5908" s="1">
        <f>Q5908/MainSheet!$C$22</f>
        <v>1</v>
      </c>
    </row>
    <row r="5909" spans="7:21">
      <c r="G5909">
        <f t="shared" si="838"/>
        <v>59.069999999996817</v>
      </c>
      <c r="H5909">
        <f t="shared" si="839"/>
        <v>198000</v>
      </c>
      <c r="I5909" s="2">
        <f>MIN(MainSheet!$C$10/MainSheet!$C$9,MainSheet!$K$9*60)</f>
        <v>660</v>
      </c>
      <c r="J5909" s="1">
        <f>IF(G5909&gt;MainSheet!$C$11,IF(J5908&gt;=0.999,1,(G5909-MainSheet!$C$11)*I5909/$B$2/60),0)</f>
        <v>1</v>
      </c>
      <c r="K5909" s="1">
        <f>IF(G5909&gt;MainSheet!$C$11+$B$6,IF(K5908&gt;=0.999,1,(G5909-MainSheet!$C$11-$B$6)*I5909/$C$2/60),0)</f>
        <v>1</v>
      </c>
      <c r="L5909" s="1">
        <f>IF(G5909&gt;MainSheet!$C$11+$B$6+$C$6,IF(L5908&gt;=0.999,1,(G5909-MainSheet!$C$11-$B$6-$C$6)*I5909/$D$2/60),0)</f>
        <v>1</v>
      </c>
      <c r="M5909">
        <f t="shared" si="840"/>
        <v>1</v>
      </c>
      <c r="N5909" s="2">
        <f t="shared" si="841"/>
        <v>3721.0526315789471</v>
      </c>
      <c r="O5909">
        <f t="shared" si="837"/>
        <v>977.02127659574455</v>
      </c>
      <c r="P5909">
        <f t="shared" si="836"/>
        <v>192000</v>
      </c>
      <c r="Q5909" s="2">
        <f t="shared" si="842"/>
        <v>196698.0739081747</v>
      </c>
      <c r="R5909">
        <f>Q5909/MainSheet!$C$8*(G5909-G5908)+R5908</f>
        <v>10017.532047152587</v>
      </c>
      <c r="S5909">
        <f t="shared" si="843"/>
        <v>161676.52620197402</v>
      </c>
      <c r="T5909">
        <f t="shared" si="835"/>
        <v>59.069999999996817</v>
      </c>
      <c r="U5909" s="1">
        <f>Q5909/MainSheet!$C$22</f>
        <v>1</v>
      </c>
    </row>
    <row r="5910" spans="7:21">
      <c r="G5910">
        <f t="shared" si="838"/>
        <v>59.079999999996815</v>
      </c>
      <c r="H5910">
        <f t="shared" si="839"/>
        <v>198000</v>
      </c>
      <c r="I5910" s="2">
        <f>MIN(MainSheet!$C$10/MainSheet!$C$9,MainSheet!$K$9*60)</f>
        <v>660</v>
      </c>
      <c r="J5910" s="1">
        <f>IF(G5910&gt;MainSheet!$C$11,IF(J5909&gt;=0.999,1,(G5910-MainSheet!$C$11)*I5910/$B$2/60),0)</f>
        <v>1</v>
      </c>
      <c r="K5910" s="1">
        <f>IF(G5910&gt;MainSheet!$C$11+$B$6,IF(K5909&gt;=0.999,1,(G5910-MainSheet!$C$11-$B$6)*I5910/$C$2/60),0)</f>
        <v>1</v>
      </c>
      <c r="L5910" s="1">
        <f>IF(G5910&gt;MainSheet!$C$11+$B$6+$C$6,IF(L5909&gt;=0.999,1,(G5910-MainSheet!$C$11-$B$6-$C$6)*I5910/$D$2/60),0)</f>
        <v>1</v>
      </c>
      <c r="M5910">
        <f t="shared" si="840"/>
        <v>1</v>
      </c>
      <c r="N5910" s="2">
        <f t="shared" si="841"/>
        <v>3721.0526315789471</v>
      </c>
      <c r="O5910">
        <f t="shared" si="837"/>
        <v>977.02127659574455</v>
      </c>
      <c r="P5910">
        <f t="shared" si="836"/>
        <v>192000</v>
      </c>
      <c r="Q5910" s="2">
        <f t="shared" si="842"/>
        <v>196698.0739081747</v>
      </c>
      <c r="R5910">
        <f>Q5910/MainSheet!$C$8*(G5910-G5909)+R5909</f>
        <v>10019.563293643421</v>
      </c>
      <c r="S5910">
        <f t="shared" si="843"/>
        <v>161709.30921429204</v>
      </c>
      <c r="T5910">
        <f t="shared" si="835"/>
        <v>59.079999999996815</v>
      </c>
      <c r="U5910" s="1">
        <f>Q5910/MainSheet!$C$22</f>
        <v>1</v>
      </c>
    </row>
    <row r="5911" spans="7:21">
      <c r="G5911">
        <f t="shared" si="838"/>
        <v>59.089999999996813</v>
      </c>
      <c r="H5911">
        <f t="shared" si="839"/>
        <v>198000</v>
      </c>
      <c r="I5911" s="2">
        <f>MIN(MainSheet!$C$10/MainSheet!$C$9,MainSheet!$K$9*60)</f>
        <v>660</v>
      </c>
      <c r="J5911" s="1">
        <f>IF(G5911&gt;MainSheet!$C$11,IF(J5910&gt;=0.999,1,(G5911-MainSheet!$C$11)*I5911/$B$2/60),0)</f>
        <v>1</v>
      </c>
      <c r="K5911" s="1">
        <f>IF(G5911&gt;MainSheet!$C$11+$B$6,IF(K5910&gt;=0.999,1,(G5911-MainSheet!$C$11-$B$6)*I5911/$C$2/60),0)</f>
        <v>1</v>
      </c>
      <c r="L5911" s="1">
        <f>IF(G5911&gt;MainSheet!$C$11+$B$6+$C$6,IF(L5910&gt;=0.999,1,(G5911-MainSheet!$C$11-$B$6-$C$6)*I5911/$D$2/60),0)</f>
        <v>1</v>
      </c>
      <c r="M5911">
        <f t="shared" si="840"/>
        <v>1</v>
      </c>
      <c r="N5911" s="2">
        <f t="shared" si="841"/>
        <v>3721.0526315789471</v>
      </c>
      <c r="O5911">
        <f t="shared" si="837"/>
        <v>977.02127659574455</v>
      </c>
      <c r="P5911">
        <f t="shared" si="836"/>
        <v>192000</v>
      </c>
      <c r="Q5911" s="2">
        <f t="shared" si="842"/>
        <v>196698.0739081747</v>
      </c>
      <c r="R5911">
        <f>Q5911/MainSheet!$C$8*(G5911-G5910)+R5910</f>
        <v>10021.594540134256</v>
      </c>
      <c r="S5911">
        <f t="shared" si="843"/>
        <v>161742.09222661005</v>
      </c>
      <c r="T5911">
        <f t="shared" si="835"/>
        <v>59.089999999996813</v>
      </c>
      <c r="U5911" s="1">
        <f>Q5911/MainSheet!$C$22</f>
        <v>1</v>
      </c>
    </row>
    <row r="5912" spans="7:21">
      <c r="G5912">
        <f t="shared" si="838"/>
        <v>59.099999999996811</v>
      </c>
      <c r="H5912">
        <f t="shared" si="839"/>
        <v>198000</v>
      </c>
      <c r="I5912" s="2">
        <f>MIN(MainSheet!$C$10/MainSheet!$C$9,MainSheet!$K$9*60)</f>
        <v>660</v>
      </c>
      <c r="J5912" s="1">
        <f>IF(G5912&gt;MainSheet!$C$11,IF(J5911&gt;=0.999,1,(G5912-MainSheet!$C$11)*I5912/$B$2/60),0)</f>
        <v>1</v>
      </c>
      <c r="K5912" s="1">
        <f>IF(G5912&gt;MainSheet!$C$11+$B$6,IF(K5911&gt;=0.999,1,(G5912-MainSheet!$C$11-$B$6)*I5912/$C$2/60),0)</f>
        <v>1</v>
      </c>
      <c r="L5912" s="1">
        <f>IF(G5912&gt;MainSheet!$C$11+$B$6+$C$6,IF(L5911&gt;=0.999,1,(G5912-MainSheet!$C$11-$B$6-$C$6)*I5912/$D$2/60),0)</f>
        <v>1</v>
      </c>
      <c r="M5912">
        <f t="shared" si="840"/>
        <v>1</v>
      </c>
      <c r="N5912" s="2">
        <f t="shared" si="841"/>
        <v>3721.0526315789471</v>
      </c>
      <c r="O5912">
        <f t="shared" si="837"/>
        <v>977.02127659574455</v>
      </c>
      <c r="P5912">
        <f t="shared" si="836"/>
        <v>192000</v>
      </c>
      <c r="Q5912" s="2">
        <f t="shared" si="842"/>
        <v>196698.0739081747</v>
      </c>
      <c r="R5912">
        <f>Q5912/MainSheet!$C$8*(G5912-G5911)+R5911</f>
        <v>10023.625786625091</v>
      </c>
      <c r="S5912">
        <f t="shared" si="843"/>
        <v>161774.87523892807</v>
      </c>
      <c r="T5912">
        <f t="shared" si="835"/>
        <v>59.099999999996811</v>
      </c>
      <c r="U5912" s="1">
        <f>Q5912/MainSheet!$C$22</f>
        <v>1</v>
      </c>
    </row>
    <row r="5913" spans="7:21">
      <c r="G5913">
        <f t="shared" si="838"/>
        <v>59.109999999996809</v>
      </c>
      <c r="H5913">
        <f t="shared" si="839"/>
        <v>198000</v>
      </c>
      <c r="I5913" s="2">
        <f>MIN(MainSheet!$C$10/MainSheet!$C$9,MainSheet!$K$9*60)</f>
        <v>660</v>
      </c>
      <c r="J5913" s="1">
        <f>IF(G5913&gt;MainSheet!$C$11,IF(J5912&gt;=0.999,1,(G5913-MainSheet!$C$11)*I5913/$B$2/60),0)</f>
        <v>1</v>
      </c>
      <c r="K5913" s="1">
        <f>IF(G5913&gt;MainSheet!$C$11+$B$6,IF(K5912&gt;=0.999,1,(G5913-MainSheet!$C$11-$B$6)*I5913/$C$2/60),0)</f>
        <v>1</v>
      </c>
      <c r="L5913" s="1">
        <f>IF(G5913&gt;MainSheet!$C$11+$B$6+$C$6,IF(L5912&gt;=0.999,1,(G5913-MainSheet!$C$11-$B$6-$C$6)*I5913/$D$2/60),0)</f>
        <v>1</v>
      </c>
      <c r="M5913">
        <f t="shared" si="840"/>
        <v>1</v>
      </c>
      <c r="N5913" s="2">
        <f t="shared" si="841"/>
        <v>3721.0526315789471</v>
      </c>
      <c r="O5913">
        <f t="shared" si="837"/>
        <v>977.02127659574455</v>
      </c>
      <c r="P5913">
        <f t="shared" si="836"/>
        <v>192000</v>
      </c>
      <c r="Q5913" s="2">
        <f t="shared" si="842"/>
        <v>196698.0739081747</v>
      </c>
      <c r="R5913">
        <f>Q5913/MainSheet!$C$8*(G5913-G5912)+R5912</f>
        <v>10025.657033115926</v>
      </c>
      <c r="S5913">
        <f t="shared" si="843"/>
        <v>161807.65825124609</v>
      </c>
      <c r="T5913">
        <f t="shared" si="835"/>
        <v>59.109999999996809</v>
      </c>
      <c r="U5913" s="1">
        <f>Q5913/MainSheet!$C$22</f>
        <v>1</v>
      </c>
    </row>
    <row r="5914" spans="7:21">
      <c r="G5914">
        <f t="shared" si="838"/>
        <v>59.119999999996807</v>
      </c>
      <c r="H5914">
        <f t="shared" si="839"/>
        <v>198000</v>
      </c>
      <c r="I5914" s="2">
        <f>MIN(MainSheet!$C$10/MainSheet!$C$9,MainSheet!$K$9*60)</f>
        <v>660</v>
      </c>
      <c r="J5914" s="1">
        <f>IF(G5914&gt;MainSheet!$C$11,IF(J5913&gt;=0.999,1,(G5914-MainSheet!$C$11)*I5914/$B$2/60),0)</f>
        <v>1</v>
      </c>
      <c r="K5914" s="1">
        <f>IF(G5914&gt;MainSheet!$C$11+$B$6,IF(K5913&gt;=0.999,1,(G5914-MainSheet!$C$11-$B$6)*I5914/$C$2/60),0)</f>
        <v>1</v>
      </c>
      <c r="L5914" s="1">
        <f>IF(G5914&gt;MainSheet!$C$11+$B$6+$C$6,IF(L5913&gt;=0.999,1,(G5914-MainSheet!$C$11-$B$6-$C$6)*I5914/$D$2/60),0)</f>
        <v>1</v>
      </c>
      <c r="M5914">
        <f t="shared" si="840"/>
        <v>1</v>
      </c>
      <c r="N5914" s="2">
        <f t="shared" si="841"/>
        <v>3721.0526315789471</v>
      </c>
      <c r="O5914">
        <f t="shared" si="837"/>
        <v>977.02127659574455</v>
      </c>
      <c r="P5914">
        <f t="shared" si="836"/>
        <v>192000</v>
      </c>
      <c r="Q5914" s="2">
        <f t="shared" si="842"/>
        <v>196698.0739081747</v>
      </c>
      <c r="R5914">
        <f>Q5914/MainSheet!$C$8*(G5914-G5913)+R5913</f>
        <v>10027.68827960676</v>
      </c>
      <c r="S5914">
        <f t="shared" si="843"/>
        <v>161840.44126356411</v>
      </c>
      <c r="T5914">
        <f t="shared" si="835"/>
        <v>59.119999999996807</v>
      </c>
      <c r="U5914" s="1">
        <f>Q5914/MainSheet!$C$22</f>
        <v>1</v>
      </c>
    </row>
    <row r="5915" spans="7:21">
      <c r="G5915">
        <f t="shared" si="838"/>
        <v>59.129999999996805</v>
      </c>
      <c r="H5915">
        <f t="shared" si="839"/>
        <v>198000</v>
      </c>
      <c r="I5915" s="2">
        <f>MIN(MainSheet!$C$10/MainSheet!$C$9,MainSheet!$K$9*60)</f>
        <v>660</v>
      </c>
      <c r="J5915" s="1">
        <f>IF(G5915&gt;MainSheet!$C$11,IF(J5914&gt;=0.999,1,(G5915-MainSheet!$C$11)*I5915/$B$2/60),0)</f>
        <v>1</v>
      </c>
      <c r="K5915" s="1">
        <f>IF(G5915&gt;MainSheet!$C$11+$B$6,IF(K5914&gt;=0.999,1,(G5915-MainSheet!$C$11-$B$6)*I5915/$C$2/60),0)</f>
        <v>1</v>
      </c>
      <c r="L5915" s="1">
        <f>IF(G5915&gt;MainSheet!$C$11+$B$6+$C$6,IF(L5914&gt;=0.999,1,(G5915-MainSheet!$C$11-$B$6-$C$6)*I5915/$D$2/60),0)</f>
        <v>1</v>
      </c>
      <c r="M5915">
        <f t="shared" si="840"/>
        <v>1</v>
      </c>
      <c r="N5915" s="2">
        <f t="shared" si="841"/>
        <v>3721.0526315789471</v>
      </c>
      <c r="O5915">
        <f t="shared" si="837"/>
        <v>977.02127659574455</v>
      </c>
      <c r="P5915">
        <f t="shared" si="836"/>
        <v>192000</v>
      </c>
      <c r="Q5915" s="2">
        <f t="shared" si="842"/>
        <v>196698.0739081747</v>
      </c>
      <c r="R5915">
        <f>Q5915/MainSheet!$C$8*(G5915-G5914)+R5914</f>
        <v>10029.719526097595</v>
      </c>
      <c r="S5915">
        <f t="shared" si="843"/>
        <v>161873.22427588212</v>
      </c>
      <c r="T5915">
        <f t="shared" si="835"/>
        <v>59.129999999996805</v>
      </c>
      <c r="U5915" s="1">
        <f>Q5915/MainSheet!$C$22</f>
        <v>1</v>
      </c>
    </row>
    <row r="5916" spans="7:21">
      <c r="G5916">
        <f t="shared" si="838"/>
        <v>59.139999999996803</v>
      </c>
      <c r="H5916">
        <f t="shared" si="839"/>
        <v>198000</v>
      </c>
      <c r="I5916" s="2">
        <f>MIN(MainSheet!$C$10/MainSheet!$C$9,MainSheet!$K$9*60)</f>
        <v>660</v>
      </c>
      <c r="J5916" s="1">
        <f>IF(G5916&gt;MainSheet!$C$11,IF(J5915&gt;=0.999,1,(G5916-MainSheet!$C$11)*I5916/$B$2/60),0)</f>
        <v>1</v>
      </c>
      <c r="K5916" s="1">
        <f>IF(G5916&gt;MainSheet!$C$11+$B$6,IF(K5915&gt;=0.999,1,(G5916-MainSheet!$C$11-$B$6)*I5916/$C$2/60),0)</f>
        <v>1</v>
      </c>
      <c r="L5916" s="1">
        <f>IF(G5916&gt;MainSheet!$C$11+$B$6+$C$6,IF(L5915&gt;=0.999,1,(G5916-MainSheet!$C$11-$B$6-$C$6)*I5916/$D$2/60),0)</f>
        <v>1</v>
      </c>
      <c r="M5916">
        <f t="shared" si="840"/>
        <v>1</v>
      </c>
      <c r="N5916" s="2">
        <f t="shared" si="841"/>
        <v>3721.0526315789471</v>
      </c>
      <c r="O5916">
        <f t="shared" si="837"/>
        <v>977.02127659574455</v>
      </c>
      <c r="P5916">
        <f t="shared" si="836"/>
        <v>192000</v>
      </c>
      <c r="Q5916" s="2">
        <f t="shared" si="842"/>
        <v>196698.0739081747</v>
      </c>
      <c r="R5916">
        <f>Q5916/MainSheet!$C$8*(G5916-G5915)+R5915</f>
        <v>10031.75077258843</v>
      </c>
      <c r="S5916">
        <f t="shared" si="843"/>
        <v>161906.00728820014</v>
      </c>
      <c r="T5916">
        <f t="shared" si="835"/>
        <v>59.139999999996803</v>
      </c>
      <c r="U5916" s="1">
        <f>Q5916/MainSheet!$C$22</f>
        <v>1</v>
      </c>
    </row>
    <row r="5917" spans="7:21">
      <c r="G5917">
        <f t="shared" si="838"/>
        <v>59.149999999996801</v>
      </c>
      <c r="H5917">
        <f t="shared" si="839"/>
        <v>198000</v>
      </c>
      <c r="I5917" s="2">
        <f>MIN(MainSheet!$C$10/MainSheet!$C$9,MainSheet!$K$9*60)</f>
        <v>660</v>
      </c>
      <c r="J5917" s="1">
        <f>IF(G5917&gt;MainSheet!$C$11,IF(J5916&gt;=0.999,1,(G5917-MainSheet!$C$11)*I5917/$B$2/60),0)</f>
        <v>1</v>
      </c>
      <c r="K5917" s="1">
        <f>IF(G5917&gt;MainSheet!$C$11+$B$6,IF(K5916&gt;=0.999,1,(G5917-MainSheet!$C$11-$B$6)*I5917/$C$2/60),0)</f>
        <v>1</v>
      </c>
      <c r="L5917" s="1">
        <f>IF(G5917&gt;MainSheet!$C$11+$B$6+$C$6,IF(L5916&gt;=0.999,1,(G5917-MainSheet!$C$11-$B$6-$C$6)*I5917/$D$2/60),0)</f>
        <v>1</v>
      </c>
      <c r="M5917">
        <f t="shared" si="840"/>
        <v>1</v>
      </c>
      <c r="N5917" s="2">
        <f t="shared" si="841"/>
        <v>3721.0526315789471</v>
      </c>
      <c r="O5917">
        <f t="shared" si="837"/>
        <v>977.02127659574455</v>
      </c>
      <c r="P5917">
        <f t="shared" si="836"/>
        <v>192000</v>
      </c>
      <c r="Q5917" s="2">
        <f t="shared" si="842"/>
        <v>196698.0739081747</v>
      </c>
      <c r="R5917">
        <f>Q5917/MainSheet!$C$8*(G5917-G5916)+R5916</f>
        <v>10033.782019079265</v>
      </c>
      <c r="S5917">
        <f t="shared" si="843"/>
        <v>161938.79030051816</v>
      </c>
      <c r="T5917">
        <f t="shared" si="835"/>
        <v>59.149999999996801</v>
      </c>
      <c r="U5917" s="1">
        <f>Q5917/MainSheet!$C$22</f>
        <v>1</v>
      </c>
    </row>
    <row r="5918" spans="7:21">
      <c r="G5918">
        <f t="shared" si="838"/>
        <v>59.159999999996799</v>
      </c>
      <c r="H5918">
        <f t="shared" si="839"/>
        <v>198000</v>
      </c>
      <c r="I5918" s="2">
        <f>MIN(MainSheet!$C$10/MainSheet!$C$9,MainSheet!$K$9*60)</f>
        <v>660</v>
      </c>
      <c r="J5918" s="1">
        <f>IF(G5918&gt;MainSheet!$C$11,IF(J5917&gt;=0.999,1,(G5918-MainSheet!$C$11)*I5918/$B$2/60),0)</f>
        <v>1</v>
      </c>
      <c r="K5918" s="1">
        <f>IF(G5918&gt;MainSheet!$C$11+$B$6,IF(K5917&gt;=0.999,1,(G5918-MainSheet!$C$11-$B$6)*I5918/$C$2/60),0)</f>
        <v>1</v>
      </c>
      <c r="L5918" s="1">
        <f>IF(G5918&gt;MainSheet!$C$11+$B$6+$C$6,IF(L5917&gt;=0.999,1,(G5918-MainSheet!$C$11-$B$6-$C$6)*I5918/$D$2/60),0)</f>
        <v>1</v>
      </c>
      <c r="M5918">
        <f t="shared" si="840"/>
        <v>1</v>
      </c>
      <c r="N5918" s="2">
        <f t="shared" si="841"/>
        <v>3721.0526315789471</v>
      </c>
      <c r="O5918">
        <f t="shared" si="837"/>
        <v>977.02127659574455</v>
      </c>
      <c r="P5918">
        <f t="shared" si="836"/>
        <v>192000</v>
      </c>
      <c r="Q5918" s="2">
        <f t="shared" si="842"/>
        <v>196698.0739081747</v>
      </c>
      <c r="R5918">
        <f>Q5918/MainSheet!$C$8*(G5918-G5917)+R5917</f>
        <v>10035.813265570099</v>
      </c>
      <c r="S5918">
        <f t="shared" si="843"/>
        <v>161971.57331283618</v>
      </c>
      <c r="T5918">
        <f t="shared" si="835"/>
        <v>59.159999999996799</v>
      </c>
      <c r="U5918" s="1">
        <f>Q5918/MainSheet!$C$22</f>
        <v>1</v>
      </c>
    </row>
    <row r="5919" spans="7:21">
      <c r="G5919">
        <f t="shared" si="838"/>
        <v>59.169999999996797</v>
      </c>
      <c r="H5919">
        <f t="shared" si="839"/>
        <v>198000</v>
      </c>
      <c r="I5919" s="2">
        <f>MIN(MainSheet!$C$10/MainSheet!$C$9,MainSheet!$K$9*60)</f>
        <v>660</v>
      </c>
      <c r="J5919" s="1">
        <f>IF(G5919&gt;MainSheet!$C$11,IF(J5918&gt;=0.999,1,(G5919-MainSheet!$C$11)*I5919/$B$2/60),0)</f>
        <v>1</v>
      </c>
      <c r="K5919" s="1">
        <f>IF(G5919&gt;MainSheet!$C$11+$B$6,IF(K5918&gt;=0.999,1,(G5919-MainSheet!$C$11-$B$6)*I5919/$C$2/60),0)</f>
        <v>1</v>
      </c>
      <c r="L5919" s="1">
        <f>IF(G5919&gt;MainSheet!$C$11+$B$6+$C$6,IF(L5918&gt;=0.999,1,(G5919-MainSheet!$C$11-$B$6-$C$6)*I5919/$D$2/60),0)</f>
        <v>1</v>
      </c>
      <c r="M5919">
        <f t="shared" si="840"/>
        <v>1</v>
      </c>
      <c r="N5919" s="2">
        <f t="shared" si="841"/>
        <v>3721.0526315789471</v>
      </c>
      <c r="O5919">
        <f t="shared" si="837"/>
        <v>977.02127659574455</v>
      </c>
      <c r="P5919">
        <f t="shared" si="836"/>
        <v>192000</v>
      </c>
      <c r="Q5919" s="2">
        <f t="shared" si="842"/>
        <v>196698.0739081747</v>
      </c>
      <c r="R5919">
        <f>Q5919/MainSheet!$C$8*(G5919-G5918)+R5918</f>
        <v>10037.844512060934</v>
      </c>
      <c r="S5919">
        <f t="shared" si="843"/>
        <v>162004.35632515419</v>
      </c>
      <c r="T5919">
        <f t="shared" si="835"/>
        <v>59.169999999996797</v>
      </c>
      <c r="U5919" s="1">
        <f>Q5919/MainSheet!$C$22</f>
        <v>1</v>
      </c>
    </row>
    <row r="5920" spans="7:21">
      <c r="G5920">
        <f t="shared" si="838"/>
        <v>59.179999999996795</v>
      </c>
      <c r="H5920">
        <f t="shared" si="839"/>
        <v>198000</v>
      </c>
      <c r="I5920" s="2">
        <f>MIN(MainSheet!$C$10/MainSheet!$C$9,MainSheet!$K$9*60)</f>
        <v>660</v>
      </c>
      <c r="J5920" s="1">
        <f>IF(G5920&gt;MainSheet!$C$11,IF(J5919&gt;=0.999,1,(G5920-MainSheet!$C$11)*I5920/$B$2/60),0)</f>
        <v>1</v>
      </c>
      <c r="K5920" s="1">
        <f>IF(G5920&gt;MainSheet!$C$11+$B$6,IF(K5919&gt;=0.999,1,(G5920-MainSheet!$C$11-$B$6)*I5920/$C$2/60),0)</f>
        <v>1</v>
      </c>
      <c r="L5920" s="1">
        <f>IF(G5920&gt;MainSheet!$C$11+$B$6+$C$6,IF(L5919&gt;=0.999,1,(G5920-MainSheet!$C$11-$B$6-$C$6)*I5920/$D$2/60),0)</f>
        <v>1</v>
      </c>
      <c r="M5920">
        <f t="shared" si="840"/>
        <v>1</v>
      </c>
      <c r="N5920" s="2">
        <f t="shared" si="841"/>
        <v>3721.0526315789471</v>
      </c>
      <c r="O5920">
        <f t="shared" si="837"/>
        <v>977.02127659574455</v>
      </c>
      <c r="P5920">
        <f t="shared" si="836"/>
        <v>192000</v>
      </c>
      <c r="Q5920" s="2">
        <f t="shared" si="842"/>
        <v>196698.0739081747</v>
      </c>
      <c r="R5920">
        <f>Q5920/MainSheet!$C$8*(G5920-G5919)+R5919</f>
        <v>10039.875758551769</v>
      </c>
      <c r="S5920">
        <f t="shared" si="843"/>
        <v>162037.13933747221</v>
      </c>
      <c r="T5920">
        <f t="shared" si="835"/>
        <v>59.179999999996795</v>
      </c>
      <c r="U5920" s="1">
        <f>Q5920/MainSheet!$C$22</f>
        <v>1</v>
      </c>
    </row>
    <row r="5921" spans="7:21">
      <c r="G5921">
        <f t="shared" si="838"/>
        <v>59.189999999996793</v>
      </c>
      <c r="H5921">
        <f t="shared" si="839"/>
        <v>198000</v>
      </c>
      <c r="I5921" s="2">
        <f>MIN(MainSheet!$C$10/MainSheet!$C$9,MainSheet!$K$9*60)</f>
        <v>660</v>
      </c>
      <c r="J5921" s="1">
        <f>IF(G5921&gt;MainSheet!$C$11,IF(J5920&gt;=0.999,1,(G5921-MainSheet!$C$11)*I5921/$B$2/60),0)</f>
        <v>1</v>
      </c>
      <c r="K5921" s="1">
        <f>IF(G5921&gt;MainSheet!$C$11+$B$6,IF(K5920&gt;=0.999,1,(G5921-MainSheet!$C$11-$B$6)*I5921/$C$2/60),0)</f>
        <v>1</v>
      </c>
      <c r="L5921" s="1">
        <f>IF(G5921&gt;MainSheet!$C$11+$B$6+$C$6,IF(L5920&gt;=0.999,1,(G5921-MainSheet!$C$11-$B$6-$C$6)*I5921/$D$2/60),0)</f>
        <v>1</v>
      </c>
      <c r="M5921">
        <f t="shared" si="840"/>
        <v>1</v>
      </c>
      <c r="N5921" s="2">
        <f t="shared" si="841"/>
        <v>3721.0526315789471</v>
      </c>
      <c r="O5921">
        <f t="shared" si="837"/>
        <v>977.02127659574455</v>
      </c>
      <c r="P5921">
        <f t="shared" si="836"/>
        <v>192000</v>
      </c>
      <c r="Q5921" s="2">
        <f t="shared" si="842"/>
        <v>196698.0739081747</v>
      </c>
      <c r="R5921">
        <f>Q5921/MainSheet!$C$8*(G5921-G5920)+R5920</f>
        <v>10041.907005042603</v>
      </c>
      <c r="S5921">
        <f t="shared" si="843"/>
        <v>162069.92234979023</v>
      </c>
      <c r="T5921">
        <f t="shared" si="835"/>
        <v>59.189999999996793</v>
      </c>
      <c r="U5921" s="1">
        <f>Q5921/MainSheet!$C$22</f>
        <v>1</v>
      </c>
    </row>
    <row r="5922" spans="7:21">
      <c r="G5922">
        <f t="shared" si="838"/>
        <v>59.199999999996791</v>
      </c>
      <c r="H5922">
        <f t="shared" si="839"/>
        <v>198000</v>
      </c>
      <c r="I5922" s="2">
        <f>MIN(MainSheet!$C$10/MainSheet!$C$9,MainSheet!$K$9*60)</f>
        <v>660</v>
      </c>
      <c r="J5922" s="1">
        <f>IF(G5922&gt;MainSheet!$C$11,IF(J5921&gt;=0.999,1,(G5922-MainSheet!$C$11)*I5922/$B$2/60),0)</f>
        <v>1</v>
      </c>
      <c r="K5922" s="1">
        <f>IF(G5922&gt;MainSheet!$C$11+$B$6,IF(K5921&gt;=0.999,1,(G5922-MainSheet!$C$11-$B$6)*I5922/$C$2/60),0)</f>
        <v>1</v>
      </c>
      <c r="L5922" s="1">
        <f>IF(G5922&gt;MainSheet!$C$11+$B$6+$C$6,IF(L5921&gt;=0.999,1,(G5922-MainSheet!$C$11-$B$6-$C$6)*I5922/$D$2/60),0)</f>
        <v>1</v>
      </c>
      <c r="M5922">
        <f t="shared" si="840"/>
        <v>1</v>
      </c>
      <c r="N5922" s="2">
        <f t="shared" si="841"/>
        <v>3721.0526315789471</v>
      </c>
      <c r="O5922">
        <f t="shared" si="837"/>
        <v>977.02127659574455</v>
      </c>
      <c r="P5922">
        <f t="shared" si="836"/>
        <v>192000</v>
      </c>
      <c r="Q5922" s="2">
        <f t="shared" si="842"/>
        <v>196698.0739081747</v>
      </c>
      <c r="R5922">
        <f>Q5922/MainSheet!$C$8*(G5922-G5921)+R5921</f>
        <v>10043.938251533438</v>
      </c>
      <c r="S5922">
        <f t="shared" si="843"/>
        <v>162102.70536210825</v>
      </c>
      <c r="T5922">
        <f t="shared" si="835"/>
        <v>59.199999999996791</v>
      </c>
      <c r="U5922" s="1">
        <f>Q5922/MainSheet!$C$22</f>
        <v>1</v>
      </c>
    </row>
    <row r="5923" spans="7:21">
      <c r="G5923">
        <f t="shared" si="838"/>
        <v>59.209999999996789</v>
      </c>
      <c r="H5923">
        <f t="shared" si="839"/>
        <v>198000</v>
      </c>
      <c r="I5923" s="2">
        <f>MIN(MainSheet!$C$10/MainSheet!$C$9,MainSheet!$K$9*60)</f>
        <v>660</v>
      </c>
      <c r="J5923" s="1">
        <f>IF(G5923&gt;MainSheet!$C$11,IF(J5922&gt;=0.999,1,(G5923-MainSheet!$C$11)*I5923/$B$2/60),0)</f>
        <v>1</v>
      </c>
      <c r="K5923" s="1">
        <f>IF(G5923&gt;MainSheet!$C$11+$B$6,IF(K5922&gt;=0.999,1,(G5923-MainSheet!$C$11-$B$6)*I5923/$C$2/60),0)</f>
        <v>1</v>
      </c>
      <c r="L5923" s="1">
        <f>IF(G5923&gt;MainSheet!$C$11+$B$6+$C$6,IF(L5922&gt;=0.999,1,(G5923-MainSheet!$C$11-$B$6-$C$6)*I5923/$D$2/60),0)</f>
        <v>1</v>
      </c>
      <c r="M5923">
        <f t="shared" si="840"/>
        <v>1</v>
      </c>
      <c r="N5923" s="2">
        <f t="shared" si="841"/>
        <v>3721.0526315789471</v>
      </c>
      <c r="O5923">
        <f t="shared" si="837"/>
        <v>977.02127659574455</v>
      </c>
      <c r="P5923">
        <f t="shared" si="836"/>
        <v>192000</v>
      </c>
      <c r="Q5923" s="2">
        <f t="shared" si="842"/>
        <v>196698.0739081747</v>
      </c>
      <c r="R5923">
        <f>Q5923/MainSheet!$C$8*(G5923-G5922)+R5922</f>
        <v>10045.969498024273</v>
      </c>
      <c r="S5923">
        <f t="shared" si="843"/>
        <v>162135.48837442626</v>
      </c>
      <c r="T5923">
        <f t="shared" si="835"/>
        <v>59.209999999996789</v>
      </c>
      <c r="U5923" s="1">
        <f>Q5923/MainSheet!$C$22</f>
        <v>1</v>
      </c>
    </row>
    <row r="5924" spans="7:21">
      <c r="G5924">
        <f t="shared" si="838"/>
        <v>59.219999999996787</v>
      </c>
      <c r="H5924">
        <f t="shared" si="839"/>
        <v>198000</v>
      </c>
      <c r="I5924" s="2">
        <f>MIN(MainSheet!$C$10/MainSheet!$C$9,MainSheet!$K$9*60)</f>
        <v>660</v>
      </c>
      <c r="J5924" s="1">
        <f>IF(G5924&gt;MainSheet!$C$11,IF(J5923&gt;=0.999,1,(G5924-MainSheet!$C$11)*I5924/$B$2/60),0)</f>
        <v>1</v>
      </c>
      <c r="K5924" s="1">
        <f>IF(G5924&gt;MainSheet!$C$11+$B$6,IF(K5923&gt;=0.999,1,(G5924-MainSheet!$C$11-$B$6)*I5924/$C$2/60),0)</f>
        <v>1</v>
      </c>
      <c r="L5924" s="1">
        <f>IF(G5924&gt;MainSheet!$C$11+$B$6+$C$6,IF(L5923&gt;=0.999,1,(G5924-MainSheet!$C$11-$B$6-$C$6)*I5924/$D$2/60),0)</f>
        <v>1</v>
      </c>
      <c r="M5924">
        <f t="shared" si="840"/>
        <v>1</v>
      </c>
      <c r="N5924" s="2">
        <f t="shared" si="841"/>
        <v>3721.0526315789471</v>
      </c>
      <c r="O5924">
        <f t="shared" si="837"/>
        <v>977.02127659574455</v>
      </c>
      <c r="P5924">
        <f t="shared" si="836"/>
        <v>192000</v>
      </c>
      <c r="Q5924" s="2">
        <f t="shared" si="842"/>
        <v>196698.0739081747</v>
      </c>
      <c r="R5924">
        <f>Q5924/MainSheet!$C$8*(G5924-G5923)+R5923</f>
        <v>10048.000744515108</v>
      </c>
      <c r="S5924">
        <f t="shared" si="843"/>
        <v>162168.27138674428</v>
      </c>
      <c r="T5924">
        <f t="shared" si="835"/>
        <v>59.219999999996787</v>
      </c>
      <c r="U5924" s="1">
        <f>Q5924/MainSheet!$C$22</f>
        <v>1</v>
      </c>
    </row>
    <row r="5925" spans="7:21">
      <c r="G5925">
        <f t="shared" si="838"/>
        <v>59.229999999996785</v>
      </c>
      <c r="H5925">
        <f t="shared" si="839"/>
        <v>198000</v>
      </c>
      <c r="I5925" s="2">
        <f>MIN(MainSheet!$C$10/MainSheet!$C$9,MainSheet!$K$9*60)</f>
        <v>660</v>
      </c>
      <c r="J5925" s="1">
        <f>IF(G5925&gt;MainSheet!$C$11,IF(J5924&gt;=0.999,1,(G5925-MainSheet!$C$11)*I5925/$B$2/60),0)</f>
        <v>1</v>
      </c>
      <c r="K5925" s="1">
        <f>IF(G5925&gt;MainSheet!$C$11+$B$6,IF(K5924&gt;=0.999,1,(G5925-MainSheet!$C$11-$B$6)*I5925/$C$2/60),0)</f>
        <v>1</v>
      </c>
      <c r="L5925" s="1">
        <f>IF(G5925&gt;MainSheet!$C$11+$B$6+$C$6,IF(L5924&gt;=0.999,1,(G5925-MainSheet!$C$11-$B$6-$C$6)*I5925/$D$2/60),0)</f>
        <v>1</v>
      </c>
      <c r="M5925">
        <f t="shared" si="840"/>
        <v>1</v>
      </c>
      <c r="N5925" s="2">
        <f t="shared" si="841"/>
        <v>3721.0526315789471</v>
      </c>
      <c r="O5925">
        <f t="shared" si="837"/>
        <v>977.02127659574455</v>
      </c>
      <c r="P5925">
        <f t="shared" si="836"/>
        <v>192000</v>
      </c>
      <c r="Q5925" s="2">
        <f t="shared" si="842"/>
        <v>196698.0739081747</v>
      </c>
      <c r="R5925">
        <f>Q5925/MainSheet!$C$8*(G5925-G5924)+R5924</f>
        <v>10050.031991005942</v>
      </c>
      <c r="S5925">
        <f t="shared" si="843"/>
        <v>162201.0543990623</v>
      </c>
      <c r="T5925">
        <f t="shared" si="835"/>
        <v>59.229999999996785</v>
      </c>
      <c r="U5925" s="1">
        <f>Q5925/MainSheet!$C$22</f>
        <v>1</v>
      </c>
    </row>
    <row r="5926" spans="7:21">
      <c r="G5926">
        <f t="shared" si="838"/>
        <v>59.239999999996783</v>
      </c>
      <c r="H5926">
        <f t="shared" si="839"/>
        <v>198000</v>
      </c>
      <c r="I5926" s="2">
        <f>MIN(MainSheet!$C$10/MainSheet!$C$9,MainSheet!$K$9*60)</f>
        <v>660</v>
      </c>
      <c r="J5926" s="1">
        <f>IF(G5926&gt;MainSheet!$C$11,IF(J5925&gt;=0.999,1,(G5926-MainSheet!$C$11)*I5926/$B$2/60),0)</f>
        <v>1</v>
      </c>
      <c r="K5926" s="1">
        <f>IF(G5926&gt;MainSheet!$C$11+$B$6,IF(K5925&gt;=0.999,1,(G5926-MainSheet!$C$11-$B$6)*I5926/$C$2/60),0)</f>
        <v>1</v>
      </c>
      <c r="L5926" s="1">
        <f>IF(G5926&gt;MainSheet!$C$11+$B$6+$C$6,IF(L5925&gt;=0.999,1,(G5926-MainSheet!$C$11-$B$6-$C$6)*I5926/$D$2/60),0)</f>
        <v>1</v>
      </c>
      <c r="M5926">
        <f t="shared" si="840"/>
        <v>1</v>
      </c>
      <c r="N5926" s="2">
        <f t="shared" si="841"/>
        <v>3721.0526315789471</v>
      </c>
      <c r="O5926">
        <f t="shared" si="837"/>
        <v>977.02127659574455</v>
      </c>
      <c r="P5926">
        <f t="shared" si="836"/>
        <v>192000</v>
      </c>
      <c r="Q5926" s="2">
        <f t="shared" si="842"/>
        <v>196698.0739081747</v>
      </c>
      <c r="R5926">
        <f>Q5926/MainSheet!$C$8*(G5926-G5925)+R5925</f>
        <v>10052.063237496777</v>
      </c>
      <c r="S5926">
        <f t="shared" si="843"/>
        <v>162233.83741138031</v>
      </c>
      <c r="T5926">
        <f t="shared" si="835"/>
        <v>59.239999999996783</v>
      </c>
      <c r="U5926" s="1">
        <f>Q5926/MainSheet!$C$22</f>
        <v>1</v>
      </c>
    </row>
    <row r="5927" spans="7:21">
      <c r="G5927">
        <f t="shared" si="838"/>
        <v>59.249999999996781</v>
      </c>
      <c r="H5927">
        <f t="shared" si="839"/>
        <v>198000</v>
      </c>
      <c r="I5927" s="2">
        <f>MIN(MainSheet!$C$10/MainSheet!$C$9,MainSheet!$K$9*60)</f>
        <v>660</v>
      </c>
      <c r="J5927" s="1">
        <f>IF(G5927&gt;MainSheet!$C$11,IF(J5926&gt;=0.999,1,(G5927-MainSheet!$C$11)*I5927/$B$2/60),0)</f>
        <v>1</v>
      </c>
      <c r="K5927" s="1">
        <f>IF(G5927&gt;MainSheet!$C$11+$B$6,IF(K5926&gt;=0.999,1,(G5927-MainSheet!$C$11-$B$6)*I5927/$C$2/60),0)</f>
        <v>1</v>
      </c>
      <c r="L5927" s="1">
        <f>IF(G5927&gt;MainSheet!$C$11+$B$6+$C$6,IF(L5926&gt;=0.999,1,(G5927-MainSheet!$C$11-$B$6-$C$6)*I5927/$D$2/60),0)</f>
        <v>1</v>
      </c>
      <c r="M5927">
        <f t="shared" si="840"/>
        <v>1</v>
      </c>
      <c r="N5927" s="2">
        <f t="shared" si="841"/>
        <v>3721.0526315789471</v>
      </c>
      <c r="O5927">
        <f t="shared" si="837"/>
        <v>977.02127659574455</v>
      </c>
      <c r="P5927">
        <f t="shared" si="836"/>
        <v>192000</v>
      </c>
      <c r="Q5927" s="2">
        <f t="shared" si="842"/>
        <v>196698.0739081747</v>
      </c>
      <c r="R5927">
        <f>Q5927/MainSheet!$C$8*(G5927-G5926)+R5926</f>
        <v>10054.094483987612</v>
      </c>
      <c r="S5927">
        <f t="shared" si="843"/>
        <v>162266.62042369833</v>
      </c>
      <c r="T5927">
        <f t="shared" si="835"/>
        <v>59.249999999996781</v>
      </c>
      <c r="U5927" s="1">
        <f>Q5927/MainSheet!$C$22</f>
        <v>1</v>
      </c>
    </row>
    <row r="5928" spans="7:21">
      <c r="G5928">
        <f t="shared" si="838"/>
        <v>59.259999999996779</v>
      </c>
      <c r="H5928">
        <f t="shared" si="839"/>
        <v>198000</v>
      </c>
      <c r="I5928" s="2">
        <f>MIN(MainSheet!$C$10/MainSheet!$C$9,MainSheet!$K$9*60)</f>
        <v>660</v>
      </c>
      <c r="J5928" s="1">
        <f>IF(G5928&gt;MainSheet!$C$11,IF(J5927&gt;=0.999,1,(G5928-MainSheet!$C$11)*I5928/$B$2/60),0)</f>
        <v>1</v>
      </c>
      <c r="K5928" s="1">
        <f>IF(G5928&gt;MainSheet!$C$11+$B$6,IF(K5927&gt;=0.999,1,(G5928-MainSheet!$C$11-$B$6)*I5928/$C$2/60),0)</f>
        <v>1</v>
      </c>
      <c r="L5928" s="1">
        <f>IF(G5928&gt;MainSheet!$C$11+$B$6+$C$6,IF(L5927&gt;=0.999,1,(G5928-MainSheet!$C$11-$B$6-$C$6)*I5928/$D$2/60),0)</f>
        <v>1</v>
      </c>
      <c r="M5928">
        <f t="shared" si="840"/>
        <v>1</v>
      </c>
      <c r="N5928" s="2">
        <f t="shared" si="841"/>
        <v>3721.0526315789471</v>
      </c>
      <c r="O5928">
        <f t="shared" si="837"/>
        <v>977.02127659574455</v>
      </c>
      <c r="P5928">
        <f t="shared" si="836"/>
        <v>192000</v>
      </c>
      <c r="Q5928" s="2">
        <f t="shared" si="842"/>
        <v>196698.0739081747</v>
      </c>
      <c r="R5928">
        <f>Q5928/MainSheet!$C$8*(G5928-G5927)+R5927</f>
        <v>10056.125730478447</v>
      </c>
      <c r="S5928">
        <f t="shared" si="843"/>
        <v>162299.40343601635</v>
      </c>
      <c r="T5928">
        <f t="shared" si="835"/>
        <v>59.259999999996779</v>
      </c>
      <c r="U5928" s="1">
        <f>Q5928/MainSheet!$C$22</f>
        <v>1</v>
      </c>
    </row>
    <row r="5929" spans="7:21">
      <c r="G5929">
        <f t="shared" si="838"/>
        <v>59.269999999996777</v>
      </c>
      <c r="H5929">
        <f t="shared" si="839"/>
        <v>198000</v>
      </c>
      <c r="I5929" s="2">
        <f>MIN(MainSheet!$C$10/MainSheet!$C$9,MainSheet!$K$9*60)</f>
        <v>660</v>
      </c>
      <c r="J5929" s="1">
        <f>IF(G5929&gt;MainSheet!$C$11,IF(J5928&gt;=0.999,1,(G5929-MainSheet!$C$11)*I5929/$B$2/60),0)</f>
        <v>1</v>
      </c>
      <c r="K5929" s="1">
        <f>IF(G5929&gt;MainSheet!$C$11+$B$6,IF(K5928&gt;=0.999,1,(G5929-MainSheet!$C$11-$B$6)*I5929/$C$2/60),0)</f>
        <v>1</v>
      </c>
      <c r="L5929" s="1">
        <f>IF(G5929&gt;MainSheet!$C$11+$B$6+$C$6,IF(L5928&gt;=0.999,1,(G5929-MainSheet!$C$11-$B$6-$C$6)*I5929/$D$2/60),0)</f>
        <v>1</v>
      </c>
      <c r="M5929">
        <f t="shared" si="840"/>
        <v>1</v>
      </c>
      <c r="N5929" s="2">
        <f t="shared" si="841"/>
        <v>3721.0526315789471</v>
      </c>
      <c r="O5929">
        <f t="shared" si="837"/>
        <v>977.02127659574455</v>
      </c>
      <c r="P5929">
        <f t="shared" si="836"/>
        <v>192000</v>
      </c>
      <c r="Q5929" s="2">
        <f t="shared" si="842"/>
        <v>196698.0739081747</v>
      </c>
      <c r="R5929">
        <f>Q5929/MainSheet!$C$8*(G5929-G5928)+R5928</f>
        <v>10058.156976969281</v>
      </c>
      <c r="S5929">
        <f t="shared" si="843"/>
        <v>162332.18644833437</v>
      </c>
      <c r="T5929">
        <f t="shared" si="835"/>
        <v>59.269999999996777</v>
      </c>
      <c r="U5929" s="1">
        <f>Q5929/MainSheet!$C$22</f>
        <v>1</v>
      </c>
    </row>
    <row r="5930" spans="7:21">
      <c r="G5930">
        <f t="shared" si="838"/>
        <v>59.279999999996775</v>
      </c>
      <c r="H5930">
        <f t="shared" si="839"/>
        <v>198000</v>
      </c>
      <c r="I5930" s="2">
        <f>MIN(MainSheet!$C$10/MainSheet!$C$9,MainSheet!$K$9*60)</f>
        <v>660</v>
      </c>
      <c r="J5930" s="1">
        <f>IF(G5930&gt;MainSheet!$C$11,IF(J5929&gt;=0.999,1,(G5930-MainSheet!$C$11)*I5930/$B$2/60),0)</f>
        <v>1</v>
      </c>
      <c r="K5930" s="1">
        <f>IF(G5930&gt;MainSheet!$C$11+$B$6,IF(K5929&gt;=0.999,1,(G5930-MainSheet!$C$11-$B$6)*I5930/$C$2/60),0)</f>
        <v>1</v>
      </c>
      <c r="L5930" s="1">
        <f>IF(G5930&gt;MainSheet!$C$11+$B$6+$C$6,IF(L5929&gt;=0.999,1,(G5930-MainSheet!$C$11-$B$6-$C$6)*I5930/$D$2/60),0)</f>
        <v>1</v>
      </c>
      <c r="M5930">
        <f t="shared" si="840"/>
        <v>1</v>
      </c>
      <c r="N5930" s="2">
        <f t="shared" si="841"/>
        <v>3721.0526315789471</v>
      </c>
      <c r="O5930">
        <f t="shared" si="837"/>
        <v>977.02127659574455</v>
      </c>
      <c r="P5930">
        <f t="shared" si="836"/>
        <v>192000</v>
      </c>
      <c r="Q5930" s="2">
        <f t="shared" si="842"/>
        <v>196698.0739081747</v>
      </c>
      <c r="R5930">
        <f>Q5930/MainSheet!$C$8*(G5930-G5929)+R5929</f>
        <v>10060.188223460116</v>
      </c>
      <c r="S5930">
        <f t="shared" si="843"/>
        <v>162364.96946065238</v>
      </c>
      <c r="T5930">
        <f t="shared" si="835"/>
        <v>59.279999999996775</v>
      </c>
      <c r="U5930" s="1">
        <f>Q5930/MainSheet!$C$22</f>
        <v>1</v>
      </c>
    </row>
    <row r="5931" spans="7:21">
      <c r="G5931">
        <f t="shared" si="838"/>
        <v>59.289999999996773</v>
      </c>
      <c r="H5931">
        <f t="shared" si="839"/>
        <v>198000</v>
      </c>
      <c r="I5931" s="2">
        <f>MIN(MainSheet!$C$10/MainSheet!$C$9,MainSheet!$K$9*60)</f>
        <v>660</v>
      </c>
      <c r="J5931" s="1">
        <f>IF(G5931&gt;MainSheet!$C$11,IF(J5930&gt;=0.999,1,(G5931-MainSheet!$C$11)*I5931/$B$2/60),0)</f>
        <v>1</v>
      </c>
      <c r="K5931" s="1">
        <f>IF(G5931&gt;MainSheet!$C$11+$B$6,IF(K5930&gt;=0.999,1,(G5931-MainSheet!$C$11-$B$6)*I5931/$C$2/60),0)</f>
        <v>1</v>
      </c>
      <c r="L5931" s="1">
        <f>IF(G5931&gt;MainSheet!$C$11+$B$6+$C$6,IF(L5930&gt;=0.999,1,(G5931-MainSheet!$C$11-$B$6-$C$6)*I5931/$D$2/60),0)</f>
        <v>1</v>
      </c>
      <c r="M5931">
        <f t="shared" si="840"/>
        <v>1</v>
      </c>
      <c r="N5931" s="2">
        <f t="shared" si="841"/>
        <v>3721.0526315789471</v>
      </c>
      <c r="O5931">
        <f t="shared" si="837"/>
        <v>977.02127659574455</v>
      </c>
      <c r="P5931">
        <f t="shared" si="836"/>
        <v>192000</v>
      </c>
      <c r="Q5931" s="2">
        <f t="shared" si="842"/>
        <v>196698.0739081747</v>
      </c>
      <c r="R5931">
        <f>Q5931/MainSheet!$C$8*(G5931-G5930)+R5930</f>
        <v>10062.219469950951</v>
      </c>
      <c r="S5931">
        <f t="shared" si="843"/>
        <v>162397.7524729704</v>
      </c>
      <c r="T5931">
        <f t="shared" si="835"/>
        <v>59.289999999996773</v>
      </c>
      <c r="U5931" s="1">
        <f>Q5931/MainSheet!$C$22</f>
        <v>1</v>
      </c>
    </row>
    <row r="5932" spans="7:21">
      <c r="G5932">
        <f t="shared" si="838"/>
        <v>59.299999999996771</v>
      </c>
      <c r="H5932">
        <f t="shared" si="839"/>
        <v>198000</v>
      </c>
      <c r="I5932" s="2">
        <f>MIN(MainSheet!$C$10/MainSheet!$C$9,MainSheet!$K$9*60)</f>
        <v>660</v>
      </c>
      <c r="J5932" s="1">
        <f>IF(G5932&gt;MainSheet!$C$11,IF(J5931&gt;=0.999,1,(G5932-MainSheet!$C$11)*I5932/$B$2/60),0)</f>
        <v>1</v>
      </c>
      <c r="K5932" s="1">
        <f>IF(G5932&gt;MainSheet!$C$11+$B$6,IF(K5931&gt;=0.999,1,(G5932-MainSheet!$C$11-$B$6)*I5932/$C$2/60),0)</f>
        <v>1</v>
      </c>
      <c r="L5932" s="1">
        <f>IF(G5932&gt;MainSheet!$C$11+$B$6+$C$6,IF(L5931&gt;=0.999,1,(G5932-MainSheet!$C$11-$B$6-$C$6)*I5932/$D$2/60),0)</f>
        <v>1</v>
      </c>
      <c r="M5932">
        <f t="shared" si="840"/>
        <v>1</v>
      </c>
      <c r="N5932" s="2">
        <f t="shared" si="841"/>
        <v>3721.0526315789471</v>
      </c>
      <c r="O5932">
        <f t="shared" si="837"/>
        <v>977.02127659574455</v>
      </c>
      <c r="P5932">
        <f t="shared" si="836"/>
        <v>192000</v>
      </c>
      <c r="Q5932" s="2">
        <f t="shared" si="842"/>
        <v>196698.0739081747</v>
      </c>
      <c r="R5932">
        <f>Q5932/MainSheet!$C$8*(G5932-G5931)+R5931</f>
        <v>10064.250716441786</v>
      </c>
      <c r="S5932">
        <f t="shared" si="843"/>
        <v>162430.53548528842</v>
      </c>
      <c r="T5932">
        <f t="shared" si="835"/>
        <v>59.299999999996771</v>
      </c>
      <c r="U5932" s="1">
        <f>Q5932/MainSheet!$C$22</f>
        <v>1</v>
      </c>
    </row>
    <row r="5933" spans="7:21">
      <c r="G5933">
        <f t="shared" si="838"/>
        <v>59.309999999996769</v>
      </c>
      <c r="H5933">
        <f t="shared" si="839"/>
        <v>198000</v>
      </c>
      <c r="I5933" s="2">
        <f>MIN(MainSheet!$C$10/MainSheet!$C$9,MainSheet!$K$9*60)</f>
        <v>660</v>
      </c>
      <c r="J5933" s="1">
        <f>IF(G5933&gt;MainSheet!$C$11,IF(J5932&gt;=0.999,1,(G5933-MainSheet!$C$11)*I5933/$B$2/60),0)</f>
        <v>1</v>
      </c>
      <c r="K5933" s="1">
        <f>IF(G5933&gt;MainSheet!$C$11+$B$6,IF(K5932&gt;=0.999,1,(G5933-MainSheet!$C$11-$B$6)*I5933/$C$2/60),0)</f>
        <v>1</v>
      </c>
      <c r="L5933" s="1">
        <f>IF(G5933&gt;MainSheet!$C$11+$B$6+$C$6,IF(L5932&gt;=0.999,1,(G5933-MainSheet!$C$11-$B$6-$C$6)*I5933/$D$2/60),0)</f>
        <v>1</v>
      </c>
      <c r="M5933">
        <f t="shared" si="840"/>
        <v>1</v>
      </c>
      <c r="N5933" s="2">
        <f t="shared" si="841"/>
        <v>3721.0526315789471</v>
      </c>
      <c r="O5933">
        <f t="shared" si="837"/>
        <v>977.02127659574455</v>
      </c>
      <c r="P5933">
        <f t="shared" si="836"/>
        <v>192000</v>
      </c>
      <c r="Q5933" s="2">
        <f t="shared" si="842"/>
        <v>196698.0739081747</v>
      </c>
      <c r="R5933">
        <f>Q5933/MainSheet!$C$8*(G5933-G5932)+R5932</f>
        <v>10066.28196293262</v>
      </c>
      <c r="S5933">
        <f t="shared" si="843"/>
        <v>162463.31849760644</v>
      </c>
      <c r="T5933">
        <f t="shared" si="835"/>
        <v>59.309999999996769</v>
      </c>
      <c r="U5933" s="1">
        <f>Q5933/MainSheet!$C$22</f>
        <v>1</v>
      </c>
    </row>
    <row r="5934" spans="7:21">
      <c r="G5934">
        <f t="shared" si="838"/>
        <v>59.319999999996767</v>
      </c>
      <c r="H5934">
        <f t="shared" si="839"/>
        <v>198000</v>
      </c>
      <c r="I5934" s="2">
        <f>MIN(MainSheet!$C$10/MainSheet!$C$9,MainSheet!$K$9*60)</f>
        <v>660</v>
      </c>
      <c r="J5934" s="1">
        <f>IF(G5934&gt;MainSheet!$C$11,IF(J5933&gt;=0.999,1,(G5934-MainSheet!$C$11)*I5934/$B$2/60),0)</f>
        <v>1</v>
      </c>
      <c r="K5934" s="1">
        <f>IF(G5934&gt;MainSheet!$C$11+$B$6,IF(K5933&gt;=0.999,1,(G5934-MainSheet!$C$11-$B$6)*I5934/$C$2/60),0)</f>
        <v>1</v>
      </c>
      <c r="L5934" s="1">
        <f>IF(G5934&gt;MainSheet!$C$11+$B$6+$C$6,IF(L5933&gt;=0.999,1,(G5934-MainSheet!$C$11-$B$6-$C$6)*I5934/$D$2/60),0)</f>
        <v>1</v>
      </c>
      <c r="M5934">
        <f t="shared" si="840"/>
        <v>1</v>
      </c>
      <c r="N5934" s="2">
        <f t="shared" si="841"/>
        <v>3721.0526315789471</v>
      </c>
      <c r="O5934">
        <f t="shared" si="837"/>
        <v>977.02127659574455</v>
      </c>
      <c r="P5934">
        <f t="shared" si="836"/>
        <v>192000</v>
      </c>
      <c r="Q5934" s="2">
        <f t="shared" si="842"/>
        <v>196698.0739081747</v>
      </c>
      <c r="R5934">
        <f>Q5934/MainSheet!$C$8*(G5934-G5933)+R5933</f>
        <v>10068.313209423455</v>
      </c>
      <c r="S5934">
        <f t="shared" si="843"/>
        <v>162496.10150992445</v>
      </c>
      <c r="T5934">
        <f t="shared" si="835"/>
        <v>59.319999999996767</v>
      </c>
      <c r="U5934" s="1">
        <f>Q5934/MainSheet!$C$22</f>
        <v>1</v>
      </c>
    </row>
    <row r="5935" spans="7:21">
      <c r="G5935">
        <f t="shared" si="838"/>
        <v>59.329999999996765</v>
      </c>
      <c r="H5935">
        <f t="shared" si="839"/>
        <v>198000</v>
      </c>
      <c r="I5935" s="2">
        <f>MIN(MainSheet!$C$10/MainSheet!$C$9,MainSheet!$K$9*60)</f>
        <v>660</v>
      </c>
      <c r="J5935" s="1">
        <f>IF(G5935&gt;MainSheet!$C$11,IF(J5934&gt;=0.999,1,(G5935-MainSheet!$C$11)*I5935/$B$2/60),0)</f>
        <v>1</v>
      </c>
      <c r="K5935" s="1">
        <f>IF(G5935&gt;MainSheet!$C$11+$B$6,IF(K5934&gt;=0.999,1,(G5935-MainSheet!$C$11-$B$6)*I5935/$C$2/60),0)</f>
        <v>1</v>
      </c>
      <c r="L5935" s="1">
        <f>IF(G5935&gt;MainSheet!$C$11+$B$6+$C$6,IF(L5934&gt;=0.999,1,(G5935-MainSheet!$C$11-$B$6-$C$6)*I5935/$D$2/60),0)</f>
        <v>1</v>
      </c>
      <c r="M5935">
        <f t="shared" si="840"/>
        <v>1</v>
      </c>
      <c r="N5935" s="2">
        <f t="shared" si="841"/>
        <v>3721.0526315789471</v>
      </c>
      <c r="O5935">
        <f t="shared" si="837"/>
        <v>977.02127659574455</v>
      </c>
      <c r="P5935">
        <f t="shared" si="836"/>
        <v>192000</v>
      </c>
      <c r="Q5935" s="2">
        <f t="shared" si="842"/>
        <v>196698.0739081747</v>
      </c>
      <c r="R5935">
        <f>Q5935/MainSheet!$C$8*(G5935-G5934)+R5934</f>
        <v>10070.34445591429</v>
      </c>
      <c r="S5935">
        <f t="shared" si="843"/>
        <v>162528.88452224247</v>
      </c>
      <c r="T5935">
        <f t="shared" si="835"/>
        <v>59.329999999996765</v>
      </c>
      <c r="U5935" s="1">
        <f>Q5935/MainSheet!$C$22</f>
        <v>1</v>
      </c>
    </row>
    <row r="5936" spans="7:21">
      <c r="G5936">
        <f t="shared" si="838"/>
        <v>59.339999999996763</v>
      </c>
      <c r="H5936">
        <f t="shared" si="839"/>
        <v>198000</v>
      </c>
      <c r="I5936" s="2">
        <f>MIN(MainSheet!$C$10/MainSheet!$C$9,MainSheet!$K$9*60)</f>
        <v>660</v>
      </c>
      <c r="J5936" s="1">
        <f>IF(G5936&gt;MainSheet!$C$11,IF(J5935&gt;=0.999,1,(G5936-MainSheet!$C$11)*I5936/$B$2/60),0)</f>
        <v>1</v>
      </c>
      <c r="K5936" s="1">
        <f>IF(G5936&gt;MainSheet!$C$11+$B$6,IF(K5935&gt;=0.999,1,(G5936-MainSheet!$C$11-$B$6)*I5936/$C$2/60),0)</f>
        <v>1</v>
      </c>
      <c r="L5936" s="1">
        <f>IF(G5936&gt;MainSheet!$C$11+$B$6+$C$6,IF(L5935&gt;=0.999,1,(G5936-MainSheet!$C$11-$B$6-$C$6)*I5936/$D$2/60),0)</f>
        <v>1</v>
      </c>
      <c r="M5936">
        <f t="shared" si="840"/>
        <v>1</v>
      </c>
      <c r="N5936" s="2">
        <f t="shared" si="841"/>
        <v>3721.0526315789471</v>
      </c>
      <c r="O5936">
        <f t="shared" si="837"/>
        <v>977.02127659574455</v>
      </c>
      <c r="P5936">
        <f t="shared" si="836"/>
        <v>192000</v>
      </c>
      <c r="Q5936" s="2">
        <f t="shared" si="842"/>
        <v>196698.0739081747</v>
      </c>
      <c r="R5936">
        <f>Q5936/MainSheet!$C$8*(G5936-G5935)+R5935</f>
        <v>10072.375702405125</v>
      </c>
      <c r="S5936">
        <f t="shared" si="843"/>
        <v>162561.66753456049</v>
      </c>
      <c r="T5936">
        <f t="shared" si="835"/>
        <v>59.339999999996763</v>
      </c>
      <c r="U5936" s="1">
        <f>Q5936/MainSheet!$C$22</f>
        <v>1</v>
      </c>
    </row>
    <row r="5937" spans="7:21">
      <c r="G5937">
        <f t="shared" si="838"/>
        <v>59.349999999996761</v>
      </c>
      <c r="H5937">
        <f t="shared" si="839"/>
        <v>198000</v>
      </c>
      <c r="I5937" s="2">
        <f>MIN(MainSheet!$C$10/MainSheet!$C$9,MainSheet!$K$9*60)</f>
        <v>660</v>
      </c>
      <c r="J5937" s="1">
        <f>IF(G5937&gt;MainSheet!$C$11,IF(J5936&gt;=0.999,1,(G5937-MainSheet!$C$11)*I5937/$B$2/60),0)</f>
        <v>1</v>
      </c>
      <c r="K5937" s="1">
        <f>IF(G5937&gt;MainSheet!$C$11+$B$6,IF(K5936&gt;=0.999,1,(G5937-MainSheet!$C$11-$B$6)*I5937/$C$2/60),0)</f>
        <v>1</v>
      </c>
      <c r="L5937" s="1">
        <f>IF(G5937&gt;MainSheet!$C$11+$B$6+$C$6,IF(L5936&gt;=0.999,1,(G5937-MainSheet!$C$11-$B$6-$C$6)*I5937/$D$2/60),0)</f>
        <v>1</v>
      </c>
      <c r="M5937">
        <f t="shared" si="840"/>
        <v>1</v>
      </c>
      <c r="N5937" s="2">
        <f t="shared" si="841"/>
        <v>3721.0526315789471</v>
      </c>
      <c r="O5937">
        <f t="shared" si="837"/>
        <v>977.02127659574455</v>
      </c>
      <c r="P5937">
        <f t="shared" si="836"/>
        <v>192000</v>
      </c>
      <c r="Q5937" s="2">
        <f t="shared" si="842"/>
        <v>196698.0739081747</v>
      </c>
      <c r="R5937">
        <f>Q5937/MainSheet!$C$8*(G5937-G5936)+R5936</f>
        <v>10074.406948895959</v>
      </c>
      <c r="S5937">
        <f t="shared" si="843"/>
        <v>162594.45054687851</v>
      </c>
      <c r="T5937">
        <f t="shared" si="835"/>
        <v>59.349999999996761</v>
      </c>
      <c r="U5937" s="1">
        <f>Q5937/MainSheet!$C$22</f>
        <v>1</v>
      </c>
    </row>
    <row r="5938" spans="7:21">
      <c r="G5938">
        <f t="shared" si="838"/>
        <v>59.359999999996759</v>
      </c>
      <c r="H5938">
        <f t="shared" si="839"/>
        <v>198000</v>
      </c>
      <c r="I5938" s="2">
        <f>MIN(MainSheet!$C$10/MainSheet!$C$9,MainSheet!$K$9*60)</f>
        <v>660</v>
      </c>
      <c r="J5938" s="1">
        <f>IF(G5938&gt;MainSheet!$C$11,IF(J5937&gt;=0.999,1,(G5938-MainSheet!$C$11)*I5938/$B$2/60),0)</f>
        <v>1</v>
      </c>
      <c r="K5938" s="1">
        <f>IF(G5938&gt;MainSheet!$C$11+$B$6,IF(K5937&gt;=0.999,1,(G5938-MainSheet!$C$11-$B$6)*I5938/$C$2/60),0)</f>
        <v>1</v>
      </c>
      <c r="L5938" s="1">
        <f>IF(G5938&gt;MainSheet!$C$11+$B$6+$C$6,IF(L5937&gt;=0.999,1,(G5938-MainSheet!$C$11-$B$6-$C$6)*I5938/$D$2/60),0)</f>
        <v>1</v>
      </c>
      <c r="M5938">
        <f t="shared" si="840"/>
        <v>1</v>
      </c>
      <c r="N5938" s="2">
        <f t="shared" si="841"/>
        <v>3721.0526315789471</v>
      </c>
      <c r="O5938">
        <f t="shared" si="837"/>
        <v>977.02127659574455</v>
      </c>
      <c r="P5938">
        <f t="shared" si="836"/>
        <v>192000</v>
      </c>
      <c r="Q5938" s="2">
        <f t="shared" si="842"/>
        <v>196698.0739081747</v>
      </c>
      <c r="R5938">
        <f>Q5938/MainSheet!$C$8*(G5938-G5937)+R5937</f>
        <v>10076.438195386794</v>
      </c>
      <c r="S5938">
        <f t="shared" si="843"/>
        <v>162627.23355919652</v>
      </c>
      <c r="T5938">
        <f t="shared" si="835"/>
        <v>59.359999999996759</v>
      </c>
      <c r="U5938" s="1">
        <f>Q5938/MainSheet!$C$22</f>
        <v>1</v>
      </c>
    </row>
    <row r="5939" spans="7:21">
      <c r="G5939">
        <f t="shared" si="838"/>
        <v>59.369999999996757</v>
      </c>
      <c r="H5939">
        <f t="shared" si="839"/>
        <v>198000</v>
      </c>
      <c r="I5939" s="2">
        <f>MIN(MainSheet!$C$10/MainSheet!$C$9,MainSheet!$K$9*60)</f>
        <v>660</v>
      </c>
      <c r="J5939" s="1">
        <f>IF(G5939&gt;MainSheet!$C$11,IF(J5938&gt;=0.999,1,(G5939-MainSheet!$C$11)*I5939/$B$2/60),0)</f>
        <v>1</v>
      </c>
      <c r="K5939" s="1">
        <f>IF(G5939&gt;MainSheet!$C$11+$B$6,IF(K5938&gt;=0.999,1,(G5939-MainSheet!$C$11-$B$6)*I5939/$C$2/60),0)</f>
        <v>1</v>
      </c>
      <c r="L5939" s="1">
        <f>IF(G5939&gt;MainSheet!$C$11+$B$6+$C$6,IF(L5938&gt;=0.999,1,(G5939-MainSheet!$C$11-$B$6-$C$6)*I5939/$D$2/60),0)</f>
        <v>1</v>
      </c>
      <c r="M5939">
        <f t="shared" si="840"/>
        <v>1</v>
      </c>
      <c r="N5939" s="2">
        <f t="shared" si="841"/>
        <v>3721.0526315789471</v>
      </c>
      <c r="O5939">
        <f t="shared" si="837"/>
        <v>977.02127659574455</v>
      </c>
      <c r="P5939">
        <f t="shared" si="836"/>
        <v>192000</v>
      </c>
      <c r="Q5939" s="2">
        <f t="shared" si="842"/>
        <v>196698.0739081747</v>
      </c>
      <c r="R5939">
        <f>Q5939/MainSheet!$C$8*(G5939-G5938)+R5938</f>
        <v>10078.469441877629</v>
      </c>
      <c r="S5939">
        <f t="shared" si="843"/>
        <v>162660.01657151454</v>
      </c>
      <c r="T5939">
        <f t="shared" si="835"/>
        <v>59.369999999996757</v>
      </c>
      <c r="U5939" s="1">
        <f>Q5939/MainSheet!$C$22</f>
        <v>1</v>
      </c>
    </row>
    <row r="5940" spans="7:21">
      <c r="G5940">
        <f t="shared" si="838"/>
        <v>59.379999999996755</v>
      </c>
      <c r="H5940">
        <f t="shared" si="839"/>
        <v>198000</v>
      </c>
      <c r="I5940" s="2">
        <f>MIN(MainSheet!$C$10/MainSheet!$C$9,MainSheet!$K$9*60)</f>
        <v>660</v>
      </c>
      <c r="J5940" s="1">
        <f>IF(G5940&gt;MainSheet!$C$11,IF(J5939&gt;=0.999,1,(G5940-MainSheet!$C$11)*I5940/$B$2/60),0)</f>
        <v>1</v>
      </c>
      <c r="K5940" s="1">
        <f>IF(G5940&gt;MainSheet!$C$11+$B$6,IF(K5939&gt;=0.999,1,(G5940-MainSheet!$C$11-$B$6)*I5940/$C$2/60),0)</f>
        <v>1</v>
      </c>
      <c r="L5940" s="1">
        <f>IF(G5940&gt;MainSheet!$C$11+$B$6+$C$6,IF(L5939&gt;=0.999,1,(G5940-MainSheet!$C$11-$B$6-$C$6)*I5940/$D$2/60),0)</f>
        <v>1</v>
      </c>
      <c r="M5940">
        <f t="shared" si="840"/>
        <v>1</v>
      </c>
      <c r="N5940" s="2">
        <f t="shared" si="841"/>
        <v>3721.0526315789471</v>
      </c>
      <c r="O5940">
        <f t="shared" si="837"/>
        <v>977.02127659574455</v>
      </c>
      <c r="P5940">
        <f t="shared" si="836"/>
        <v>192000</v>
      </c>
      <c r="Q5940" s="2">
        <f t="shared" si="842"/>
        <v>196698.0739081747</v>
      </c>
      <c r="R5940">
        <f>Q5940/MainSheet!$C$8*(G5940-G5939)+R5939</f>
        <v>10080.500688368464</v>
      </c>
      <c r="S5940">
        <f t="shared" si="843"/>
        <v>162692.79958383256</v>
      </c>
      <c r="T5940">
        <f t="shared" si="835"/>
        <v>59.379999999996755</v>
      </c>
      <c r="U5940" s="1">
        <f>Q5940/MainSheet!$C$22</f>
        <v>1</v>
      </c>
    </row>
    <row r="5941" spans="7:21">
      <c r="G5941">
        <f t="shared" si="838"/>
        <v>59.389999999996753</v>
      </c>
      <c r="H5941">
        <f t="shared" si="839"/>
        <v>198000</v>
      </c>
      <c r="I5941" s="2">
        <f>MIN(MainSheet!$C$10/MainSheet!$C$9,MainSheet!$K$9*60)</f>
        <v>660</v>
      </c>
      <c r="J5941" s="1">
        <f>IF(G5941&gt;MainSheet!$C$11,IF(J5940&gt;=0.999,1,(G5941-MainSheet!$C$11)*I5941/$B$2/60),0)</f>
        <v>1</v>
      </c>
      <c r="K5941" s="1">
        <f>IF(G5941&gt;MainSheet!$C$11+$B$6,IF(K5940&gt;=0.999,1,(G5941-MainSheet!$C$11-$B$6)*I5941/$C$2/60),0)</f>
        <v>1</v>
      </c>
      <c r="L5941" s="1">
        <f>IF(G5941&gt;MainSheet!$C$11+$B$6+$C$6,IF(L5940&gt;=0.999,1,(G5941-MainSheet!$C$11-$B$6-$C$6)*I5941/$D$2/60),0)</f>
        <v>1</v>
      </c>
      <c r="M5941">
        <f t="shared" si="840"/>
        <v>1</v>
      </c>
      <c r="N5941" s="2">
        <f t="shared" si="841"/>
        <v>3721.0526315789471</v>
      </c>
      <c r="O5941">
        <f t="shared" si="837"/>
        <v>977.02127659574455</v>
      </c>
      <c r="P5941">
        <f t="shared" si="836"/>
        <v>192000</v>
      </c>
      <c r="Q5941" s="2">
        <f t="shared" si="842"/>
        <v>196698.0739081747</v>
      </c>
      <c r="R5941">
        <f>Q5941/MainSheet!$C$8*(G5941-G5940)+R5940</f>
        <v>10082.531934859298</v>
      </c>
      <c r="S5941">
        <f t="shared" si="843"/>
        <v>162725.58259615058</v>
      </c>
      <c r="T5941">
        <f t="shared" si="835"/>
        <v>59.389999999996753</v>
      </c>
      <c r="U5941" s="1">
        <f>Q5941/MainSheet!$C$22</f>
        <v>1</v>
      </c>
    </row>
    <row r="5942" spans="7:21">
      <c r="G5942">
        <f t="shared" si="838"/>
        <v>59.399999999996751</v>
      </c>
      <c r="H5942">
        <f t="shared" si="839"/>
        <v>198000</v>
      </c>
      <c r="I5942" s="2">
        <f>MIN(MainSheet!$C$10/MainSheet!$C$9,MainSheet!$K$9*60)</f>
        <v>660</v>
      </c>
      <c r="J5942" s="1">
        <f>IF(G5942&gt;MainSheet!$C$11,IF(J5941&gt;=0.999,1,(G5942-MainSheet!$C$11)*I5942/$B$2/60),0)</f>
        <v>1</v>
      </c>
      <c r="K5942" s="1">
        <f>IF(G5942&gt;MainSheet!$C$11+$B$6,IF(K5941&gt;=0.999,1,(G5942-MainSheet!$C$11-$B$6)*I5942/$C$2/60),0)</f>
        <v>1</v>
      </c>
      <c r="L5942" s="1">
        <f>IF(G5942&gt;MainSheet!$C$11+$B$6+$C$6,IF(L5941&gt;=0.999,1,(G5942-MainSheet!$C$11-$B$6-$C$6)*I5942/$D$2/60),0)</f>
        <v>1</v>
      </c>
      <c r="M5942">
        <f t="shared" si="840"/>
        <v>1</v>
      </c>
      <c r="N5942" s="2">
        <f t="shared" si="841"/>
        <v>3721.0526315789471</v>
      </c>
      <c r="O5942">
        <f t="shared" si="837"/>
        <v>977.02127659574455</v>
      </c>
      <c r="P5942">
        <f t="shared" si="836"/>
        <v>192000</v>
      </c>
      <c r="Q5942" s="2">
        <f t="shared" si="842"/>
        <v>196698.0739081747</v>
      </c>
      <c r="R5942">
        <f>Q5942/MainSheet!$C$8*(G5942-G5941)+R5941</f>
        <v>10084.563181350133</v>
      </c>
      <c r="S5942">
        <f t="shared" si="843"/>
        <v>162758.36560846859</v>
      </c>
      <c r="T5942">
        <f t="shared" si="835"/>
        <v>59.399999999996751</v>
      </c>
      <c r="U5942" s="1">
        <f>Q5942/MainSheet!$C$22</f>
        <v>1</v>
      </c>
    </row>
    <row r="5943" spans="7:21">
      <c r="G5943">
        <f t="shared" si="838"/>
        <v>59.409999999996749</v>
      </c>
      <c r="H5943">
        <f t="shared" si="839"/>
        <v>198000</v>
      </c>
      <c r="I5943" s="2">
        <f>MIN(MainSheet!$C$10/MainSheet!$C$9,MainSheet!$K$9*60)</f>
        <v>660</v>
      </c>
      <c r="J5943" s="1">
        <f>IF(G5943&gt;MainSheet!$C$11,IF(J5942&gt;=0.999,1,(G5943-MainSheet!$C$11)*I5943/$B$2/60),0)</f>
        <v>1</v>
      </c>
      <c r="K5943" s="1">
        <f>IF(G5943&gt;MainSheet!$C$11+$B$6,IF(K5942&gt;=0.999,1,(G5943-MainSheet!$C$11-$B$6)*I5943/$C$2/60),0)</f>
        <v>1</v>
      </c>
      <c r="L5943" s="1">
        <f>IF(G5943&gt;MainSheet!$C$11+$B$6+$C$6,IF(L5942&gt;=0.999,1,(G5943-MainSheet!$C$11-$B$6-$C$6)*I5943/$D$2/60),0)</f>
        <v>1</v>
      </c>
      <c r="M5943">
        <f t="shared" si="840"/>
        <v>1</v>
      </c>
      <c r="N5943" s="2">
        <f t="shared" si="841"/>
        <v>3721.0526315789471</v>
      </c>
      <c r="O5943">
        <f t="shared" si="837"/>
        <v>977.02127659574455</v>
      </c>
      <c r="P5943">
        <f t="shared" si="836"/>
        <v>192000</v>
      </c>
      <c r="Q5943" s="2">
        <f t="shared" si="842"/>
        <v>196698.0739081747</v>
      </c>
      <c r="R5943">
        <f>Q5943/MainSheet!$C$8*(G5943-G5942)+R5942</f>
        <v>10086.594427840968</v>
      </c>
      <c r="S5943">
        <f t="shared" si="843"/>
        <v>162791.14862078661</v>
      </c>
      <c r="T5943">
        <f t="shared" si="835"/>
        <v>59.409999999996749</v>
      </c>
      <c r="U5943" s="1">
        <f>Q5943/MainSheet!$C$22</f>
        <v>1</v>
      </c>
    </row>
    <row r="5944" spans="7:21">
      <c r="G5944">
        <f t="shared" si="838"/>
        <v>59.419999999996747</v>
      </c>
      <c r="H5944">
        <f t="shared" si="839"/>
        <v>198000</v>
      </c>
      <c r="I5944" s="2">
        <f>MIN(MainSheet!$C$10/MainSheet!$C$9,MainSheet!$K$9*60)</f>
        <v>660</v>
      </c>
      <c r="J5944" s="1">
        <f>IF(G5944&gt;MainSheet!$C$11,IF(J5943&gt;=0.999,1,(G5944-MainSheet!$C$11)*I5944/$B$2/60),0)</f>
        <v>1</v>
      </c>
      <c r="K5944" s="1">
        <f>IF(G5944&gt;MainSheet!$C$11+$B$6,IF(K5943&gt;=0.999,1,(G5944-MainSheet!$C$11-$B$6)*I5944/$C$2/60),0)</f>
        <v>1</v>
      </c>
      <c r="L5944" s="1">
        <f>IF(G5944&gt;MainSheet!$C$11+$B$6+$C$6,IF(L5943&gt;=0.999,1,(G5944-MainSheet!$C$11-$B$6-$C$6)*I5944/$D$2/60),0)</f>
        <v>1</v>
      </c>
      <c r="M5944">
        <f t="shared" si="840"/>
        <v>1</v>
      </c>
      <c r="N5944" s="2">
        <f t="shared" si="841"/>
        <v>3721.0526315789471</v>
      </c>
      <c r="O5944">
        <f t="shared" si="837"/>
        <v>977.02127659574455</v>
      </c>
      <c r="P5944">
        <f t="shared" si="836"/>
        <v>192000</v>
      </c>
      <c r="Q5944" s="2">
        <f t="shared" si="842"/>
        <v>196698.0739081747</v>
      </c>
      <c r="R5944">
        <f>Q5944/MainSheet!$C$8*(G5944-G5943)+R5943</f>
        <v>10088.625674331803</v>
      </c>
      <c r="S5944">
        <f t="shared" si="843"/>
        <v>162823.93163310463</v>
      </c>
      <c r="T5944">
        <f t="shared" si="835"/>
        <v>59.419999999996747</v>
      </c>
      <c r="U5944" s="1">
        <f>Q5944/MainSheet!$C$22</f>
        <v>1</v>
      </c>
    </row>
    <row r="5945" spans="7:21">
      <c r="G5945">
        <f t="shared" si="838"/>
        <v>59.429999999996745</v>
      </c>
      <c r="H5945">
        <f t="shared" si="839"/>
        <v>198000</v>
      </c>
      <c r="I5945" s="2">
        <f>MIN(MainSheet!$C$10/MainSheet!$C$9,MainSheet!$K$9*60)</f>
        <v>660</v>
      </c>
      <c r="J5945" s="1">
        <f>IF(G5945&gt;MainSheet!$C$11,IF(J5944&gt;=0.999,1,(G5945-MainSheet!$C$11)*I5945/$B$2/60),0)</f>
        <v>1</v>
      </c>
      <c r="K5945" s="1">
        <f>IF(G5945&gt;MainSheet!$C$11+$B$6,IF(K5944&gt;=0.999,1,(G5945-MainSheet!$C$11-$B$6)*I5945/$C$2/60),0)</f>
        <v>1</v>
      </c>
      <c r="L5945" s="1">
        <f>IF(G5945&gt;MainSheet!$C$11+$B$6+$C$6,IF(L5944&gt;=0.999,1,(G5945-MainSheet!$C$11-$B$6-$C$6)*I5945/$D$2/60),0)</f>
        <v>1</v>
      </c>
      <c r="M5945">
        <f t="shared" si="840"/>
        <v>1</v>
      </c>
      <c r="N5945" s="2">
        <f t="shared" si="841"/>
        <v>3721.0526315789471</v>
      </c>
      <c r="O5945">
        <f t="shared" si="837"/>
        <v>977.02127659574455</v>
      </c>
      <c r="P5945">
        <f t="shared" si="836"/>
        <v>192000</v>
      </c>
      <c r="Q5945" s="2">
        <f t="shared" si="842"/>
        <v>196698.0739081747</v>
      </c>
      <c r="R5945">
        <f>Q5945/MainSheet!$C$8*(G5945-G5944)+R5944</f>
        <v>10090.656920822637</v>
      </c>
      <c r="S5945">
        <f t="shared" si="843"/>
        <v>162856.71464542265</v>
      </c>
      <c r="T5945">
        <f t="shared" si="835"/>
        <v>59.429999999996745</v>
      </c>
      <c r="U5945" s="1">
        <f>Q5945/MainSheet!$C$22</f>
        <v>1</v>
      </c>
    </row>
    <row r="5946" spans="7:21">
      <c r="G5946">
        <f t="shared" si="838"/>
        <v>59.439999999996743</v>
      </c>
      <c r="H5946">
        <f t="shared" si="839"/>
        <v>198000</v>
      </c>
      <c r="I5946" s="2">
        <f>MIN(MainSheet!$C$10/MainSheet!$C$9,MainSheet!$K$9*60)</f>
        <v>660</v>
      </c>
      <c r="J5946" s="1">
        <f>IF(G5946&gt;MainSheet!$C$11,IF(J5945&gt;=0.999,1,(G5946-MainSheet!$C$11)*I5946/$B$2/60),0)</f>
        <v>1</v>
      </c>
      <c r="K5946" s="1">
        <f>IF(G5946&gt;MainSheet!$C$11+$B$6,IF(K5945&gt;=0.999,1,(G5946-MainSheet!$C$11-$B$6)*I5946/$C$2/60),0)</f>
        <v>1</v>
      </c>
      <c r="L5946" s="1">
        <f>IF(G5946&gt;MainSheet!$C$11+$B$6+$C$6,IF(L5945&gt;=0.999,1,(G5946-MainSheet!$C$11-$B$6-$C$6)*I5946/$D$2/60),0)</f>
        <v>1</v>
      </c>
      <c r="M5946">
        <f t="shared" si="840"/>
        <v>1</v>
      </c>
      <c r="N5946" s="2">
        <f t="shared" si="841"/>
        <v>3721.0526315789471</v>
      </c>
      <c r="O5946">
        <f t="shared" si="837"/>
        <v>977.02127659574455</v>
      </c>
      <c r="P5946">
        <f t="shared" si="836"/>
        <v>192000</v>
      </c>
      <c r="Q5946" s="2">
        <f t="shared" si="842"/>
        <v>196698.0739081747</v>
      </c>
      <c r="R5946">
        <f>Q5946/MainSheet!$C$8*(G5946-G5945)+R5945</f>
        <v>10092.688167313472</v>
      </c>
      <c r="S5946">
        <f t="shared" si="843"/>
        <v>162889.49765774066</v>
      </c>
      <c r="T5946">
        <f t="shared" si="835"/>
        <v>59.439999999996743</v>
      </c>
      <c r="U5946" s="1">
        <f>Q5946/MainSheet!$C$22</f>
        <v>1</v>
      </c>
    </row>
    <row r="5947" spans="7:21">
      <c r="G5947">
        <f t="shared" si="838"/>
        <v>59.449999999996741</v>
      </c>
      <c r="H5947">
        <f t="shared" si="839"/>
        <v>198000</v>
      </c>
      <c r="I5947" s="2">
        <f>MIN(MainSheet!$C$10/MainSheet!$C$9,MainSheet!$K$9*60)</f>
        <v>660</v>
      </c>
      <c r="J5947" s="1">
        <f>IF(G5947&gt;MainSheet!$C$11,IF(J5946&gt;=0.999,1,(G5947-MainSheet!$C$11)*I5947/$B$2/60),0)</f>
        <v>1</v>
      </c>
      <c r="K5947" s="1">
        <f>IF(G5947&gt;MainSheet!$C$11+$B$6,IF(K5946&gt;=0.999,1,(G5947-MainSheet!$C$11-$B$6)*I5947/$C$2/60),0)</f>
        <v>1</v>
      </c>
      <c r="L5947" s="1">
        <f>IF(G5947&gt;MainSheet!$C$11+$B$6+$C$6,IF(L5946&gt;=0.999,1,(G5947-MainSheet!$C$11-$B$6-$C$6)*I5947/$D$2/60),0)</f>
        <v>1</v>
      </c>
      <c r="M5947">
        <f t="shared" si="840"/>
        <v>1</v>
      </c>
      <c r="N5947" s="2">
        <f t="shared" si="841"/>
        <v>3721.0526315789471</v>
      </c>
      <c r="O5947">
        <f t="shared" si="837"/>
        <v>977.02127659574455</v>
      </c>
      <c r="P5947">
        <f t="shared" si="836"/>
        <v>192000</v>
      </c>
      <c r="Q5947" s="2">
        <f t="shared" si="842"/>
        <v>196698.0739081747</v>
      </c>
      <c r="R5947">
        <f>Q5947/MainSheet!$C$8*(G5947-G5946)+R5946</f>
        <v>10094.719413804307</v>
      </c>
      <c r="S5947">
        <f t="shared" si="843"/>
        <v>162922.28067005868</v>
      </c>
      <c r="T5947">
        <f t="shared" si="835"/>
        <v>59.449999999996741</v>
      </c>
      <c r="U5947" s="1">
        <f>Q5947/MainSheet!$C$22</f>
        <v>1</v>
      </c>
    </row>
    <row r="5948" spans="7:21">
      <c r="G5948">
        <f t="shared" si="838"/>
        <v>59.459999999996739</v>
      </c>
      <c r="H5948">
        <f t="shared" si="839"/>
        <v>198000</v>
      </c>
      <c r="I5948" s="2">
        <f>MIN(MainSheet!$C$10/MainSheet!$C$9,MainSheet!$K$9*60)</f>
        <v>660</v>
      </c>
      <c r="J5948" s="1">
        <f>IF(G5948&gt;MainSheet!$C$11,IF(J5947&gt;=0.999,1,(G5948-MainSheet!$C$11)*I5948/$B$2/60),0)</f>
        <v>1</v>
      </c>
      <c r="K5948" s="1">
        <f>IF(G5948&gt;MainSheet!$C$11+$B$6,IF(K5947&gt;=0.999,1,(G5948-MainSheet!$C$11-$B$6)*I5948/$C$2/60),0)</f>
        <v>1</v>
      </c>
      <c r="L5948" s="1">
        <f>IF(G5948&gt;MainSheet!$C$11+$B$6+$C$6,IF(L5947&gt;=0.999,1,(G5948-MainSheet!$C$11-$B$6-$C$6)*I5948/$D$2/60),0)</f>
        <v>1</v>
      </c>
      <c r="M5948">
        <f t="shared" si="840"/>
        <v>1</v>
      </c>
      <c r="N5948" s="2">
        <f t="shared" si="841"/>
        <v>3721.0526315789471</v>
      </c>
      <c r="O5948">
        <f t="shared" si="837"/>
        <v>977.02127659574455</v>
      </c>
      <c r="P5948">
        <f t="shared" si="836"/>
        <v>192000</v>
      </c>
      <c r="Q5948" s="2">
        <f t="shared" si="842"/>
        <v>196698.0739081747</v>
      </c>
      <c r="R5948">
        <f>Q5948/MainSheet!$C$8*(G5948-G5947)+R5947</f>
        <v>10096.750660295142</v>
      </c>
      <c r="S5948">
        <f t="shared" si="843"/>
        <v>162955.0636823767</v>
      </c>
      <c r="T5948">
        <f t="shared" si="835"/>
        <v>59.459999999996739</v>
      </c>
      <c r="U5948" s="1">
        <f>Q5948/MainSheet!$C$22</f>
        <v>1</v>
      </c>
    </row>
    <row r="5949" spans="7:21">
      <c r="G5949">
        <f t="shared" si="838"/>
        <v>59.469999999996737</v>
      </c>
      <c r="H5949">
        <f t="shared" si="839"/>
        <v>198000</v>
      </c>
      <c r="I5949" s="2">
        <f>MIN(MainSheet!$C$10/MainSheet!$C$9,MainSheet!$K$9*60)</f>
        <v>660</v>
      </c>
      <c r="J5949" s="1">
        <f>IF(G5949&gt;MainSheet!$C$11,IF(J5948&gt;=0.999,1,(G5949-MainSheet!$C$11)*I5949/$B$2/60),0)</f>
        <v>1</v>
      </c>
      <c r="K5949" s="1">
        <f>IF(G5949&gt;MainSheet!$C$11+$B$6,IF(K5948&gt;=0.999,1,(G5949-MainSheet!$C$11-$B$6)*I5949/$C$2/60),0)</f>
        <v>1</v>
      </c>
      <c r="L5949" s="1">
        <f>IF(G5949&gt;MainSheet!$C$11+$B$6+$C$6,IF(L5948&gt;=0.999,1,(G5949-MainSheet!$C$11-$B$6-$C$6)*I5949/$D$2/60),0)</f>
        <v>1</v>
      </c>
      <c r="M5949">
        <f t="shared" si="840"/>
        <v>1</v>
      </c>
      <c r="N5949" s="2">
        <f t="shared" si="841"/>
        <v>3721.0526315789471</v>
      </c>
      <c r="O5949">
        <f t="shared" si="837"/>
        <v>977.02127659574455</v>
      </c>
      <c r="P5949">
        <f t="shared" si="836"/>
        <v>192000</v>
      </c>
      <c r="Q5949" s="2">
        <f t="shared" si="842"/>
        <v>196698.0739081747</v>
      </c>
      <c r="R5949">
        <f>Q5949/MainSheet!$C$8*(G5949-G5948)+R5948</f>
        <v>10098.781906785976</v>
      </c>
      <c r="S5949">
        <f t="shared" si="843"/>
        <v>162987.84669469472</v>
      </c>
      <c r="T5949">
        <f t="shared" si="835"/>
        <v>59.469999999996737</v>
      </c>
      <c r="U5949" s="1">
        <f>Q5949/MainSheet!$C$22</f>
        <v>1</v>
      </c>
    </row>
    <row r="5950" spans="7:21">
      <c r="G5950">
        <f t="shared" si="838"/>
        <v>59.479999999996735</v>
      </c>
      <c r="H5950">
        <f t="shared" si="839"/>
        <v>198000</v>
      </c>
      <c r="I5950" s="2">
        <f>MIN(MainSheet!$C$10/MainSheet!$C$9,MainSheet!$K$9*60)</f>
        <v>660</v>
      </c>
      <c r="J5950" s="1">
        <f>IF(G5950&gt;MainSheet!$C$11,IF(J5949&gt;=0.999,1,(G5950-MainSheet!$C$11)*I5950/$B$2/60),0)</f>
        <v>1</v>
      </c>
      <c r="K5950" s="1">
        <f>IF(G5950&gt;MainSheet!$C$11+$B$6,IF(K5949&gt;=0.999,1,(G5950-MainSheet!$C$11-$B$6)*I5950/$C$2/60),0)</f>
        <v>1</v>
      </c>
      <c r="L5950" s="1">
        <f>IF(G5950&gt;MainSheet!$C$11+$B$6+$C$6,IF(L5949&gt;=0.999,1,(G5950-MainSheet!$C$11-$B$6-$C$6)*I5950/$D$2/60),0)</f>
        <v>1</v>
      </c>
      <c r="M5950">
        <f t="shared" si="840"/>
        <v>1</v>
      </c>
      <c r="N5950" s="2">
        <f t="shared" si="841"/>
        <v>3721.0526315789471</v>
      </c>
      <c r="O5950">
        <f t="shared" si="837"/>
        <v>977.02127659574455</v>
      </c>
      <c r="P5950">
        <f t="shared" si="836"/>
        <v>192000</v>
      </c>
      <c r="Q5950" s="2">
        <f t="shared" si="842"/>
        <v>196698.0739081747</v>
      </c>
      <c r="R5950">
        <f>Q5950/MainSheet!$C$8*(G5950-G5949)+R5949</f>
        <v>10100.813153276811</v>
      </c>
      <c r="S5950">
        <f t="shared" si="843"/>
        <v>163020.62970701273</v>
      </c>
      <c r="T5950">
        <f t="shared" si="835"/>
        <v>59.479999999996735</v>
      </c>
      <c r="U5950" s="1">
        <f>Q5950/MainSheet!$C$22</f>
        <v>1</v>
      </c>
    </row>
    <row r="5951" spans="7:21">
      <c r="G5951">
        <f t="shared" si="838"/>
        <v>59.489999999996733</v>
      </c>
      <c r="H5951">
        <f t="shared" si="839"/>
        <v>198000</v>
      </c>
      <c r="I5951" s="2">
        <f>MIN(MainSheet!$C$10/MainSheet!$C$9,MainSheet!$K$9*60)</f>
        <v>660</v>
      </c>
      <c r="J5951" s="1">
        <f>IF(G5951&gt;MainSheet!$C$11,IF(J5950&gt;=0.999,1,(G5951-MainSheet!$C$11)*I5951/$B$2/60),0)</f>
        <v>1</v>
      </c>
      <c r="K5951" s="1">
        <f>IF(G5951&gt;MainSheet!$C$11+$B$6,IF(K5950&gt;=0.999,1,(G5951-MainSheet!$C$11-$B$6)*I5951/$C$2/60),0)</f>
        <v>1</v>
      </c>
      <c r="L5951" s="1">
        <f>IF(G5951&gt;MainSheet!$C$11+$B$6+$C$6,IF(L5950&gt;=0.999,1,(G5951-MainSheet!$C$11-$B$6-$C$6)*I5951/$D$2/60),0)</f>
        <v>1</v>
      </c>
      <c r="M5951">
        <f t="shared" si="840"/>
        <v>1</v>
      </c>
      <c r="N5951" s="2">
        <f t="shared" si="841"/>
        <v>3721.0526315789471</v>
      </c>
      <c r="O5951">
        <f t="shared" si="837"/>
        <v>977.02127659574455</v>
      </c>
      <c r="P5951">
        <f t="shared" si="836"/>
        <v>192000</v>
      </c>
      <c r="Q5951" s="2">
        <f t="shared" si="842"/>
        <v>196698.0739081747</v>
      </c>
      <c r="R5951">
        <f>Q5951/MainSheet!$C$8*(G5951-G5950)+R5950</f>
        <v>10102.844399767646</v>
      </c>
      <c r="S5951">
        <f t="shared" si="843"/>
        <v>163053.41271933075</v>
      </c>
      <c r="T5951">
        <f t="shared" si="835"/>
        <v>59.489999999996733</v>
      </c>
      <c r="U5951" s="1">
        <f>Q5951/MainSheet!$C$22</f>
        <v>1</v>
      </c>
    </row>
    <row r="5952" spans="7:21">
      <c r="G5952">
        <f t="shared" si="838"/>
        <v>59.499999999996732</v>
      </c>
      <c r="H5952">
        <f t="shared" si="839"/>
        <v>198000</v>
      </c>
      <c r="I5952" s="2">
        <f>MIN(MainSheet!$C$10/MainSheet!$C$9,MainSheet!$K$9*60)</f>
        <v>660</v>
      </c>
      <c r="J5952" s="1">
        <f>IF(G5952&gt;MainSheet!$C$11,IF(J5951&gt;=0.999,1,(G5952-MainSheet!$C$11)*I5952/$B$2/60),0)</f>
        <v>1</v>
      </c>
      <c r="K5952" s="1">
        <f>IF(G5952&gt;MainSheet!$C$11+$B$6,IF(K5951&gt;=0.999,1,(G5952-MainSheet!$C$11-$B$6)*I5952/$C$2/60),0)</f>
        <v>1</v>
      </c>
      <c r="L5952" s="1">
        <f>IF(G5952&gt;MainSheet!$C$11+$B$6+$C$6,IF(L5951&gt;=0.999,1,(G5952-MainSheet!$C$11-$B$6-$C$6)*I5952/$D$2/60),0)</f>
        <v>1</v>
      </c>
      <c r="M5952">
        <f t="shared" si="840"/>
        <v>1</v>
      </c>
      <c r="N5952" s="2">
        <f t="shared" si="841"/>
        <v>3721.0526315789471</v>
      </c>
      <c r="O5952">
        <f t="shared" si="837"/>
        <v>977.02127659574455</v>
      </c>
      <c r="P5952">
        <f t="shared" si="836"/>
        <v>192000</v>
      </c>
      <c r="Q5952" s="2">
        <f t="shared" si="842"/>
        <v>196698.0739081747</v>
      </c>
      <c r="R5952">
        <f>Q5952/MainSheet!$C$8*(G5952-G5951)+R5951</f>
        <v>10104.875646258481</v>
      </c>
      <c r="S5952">
        <f t="shared" si="843"/>
        <v>163086.19573164877</v>
      </c>
      <c r="T5952">
        <f t="shared" si="835"/>
        <v>59.499999999996732</v>
      </c>
      <c r="U5952" s="1">
        <f>Q5952/MainSheet!$C$22</f>
        <v>1</v>
      </c>
    </row>
    <row r="5953" spans="7:21">
      <c r="G5953">
        <f t="shared" si="838"/>
        <v>59.50999999999673</v>
      </c>
      <c r="H5953">
        <f t="shared" si="839"/>
        <v>198000</v>
      </c>
      <c r="I5953" s="2">
        <f>MIN(MainSheet!$C$10/MainSheet!$C$9,MainSheet!$K$9*60)</f>
        <v>660</v>
      </c>
      <c r="J5953" s="1">
        <f>IF(G5953&gt;MainSheet!$C$11,IF(J5952&gt;=0.999,1,(G5953-MainSheet!$C$11)*I5953/$B$2/60),0)</f>
        <v>1</v>
      </c>
      <c r="K5953" s="1">
        <f>IF(G5953&gt;MainSheet!$C$11+$B$6,IF(K5952&gt;=0.999,1,(G5953-MainSheet!$C$11-$B$6)*I5953/$C$2/60),0)</f>
        <v>1</v>
      </c>
      <c r="L5953" s="1">
        <f>IF(G5953&gt;MainSheet!$C$11+$B$6+$C$6,IF(L5952&gt;=0.999,1,(G5953-MainSheet!$C$11-$B$6-$C$6)*I5953/$D$2/60),0)</f>
        <v>1</v>
      </c>
      <c r="M5953">
        <f t="shared" si="840"/>
        <v>1</v>
      </c>
      <c r="N5953" s="2">
        <f t="shared" si="841"/>
        <v>3721.0526315789471</v>
      </c>
      <c r="O5953">
        <f t="shared" si="837"/>
        <v>977.02127659574455</v>
      </c>
      <c r="P5953">
        <f t="shared" si="836"/>
        <v>192000</v>
      </c>
      <c r="Q5953" s="2">
        <f t="shared" si="842"/>
        <v>196698.0739081747</v>
      </c>
      <c r="R5953">
        <f>Q5953/MainSheet!$C$8*(G5953-G5952)+R5952</f>
        <v>10106.906892749315</v>
      </c>
      <c r="S5953">
        <f t="shared" si="843"/>
        <v>163118.97874396679</v>
      </c>
      <c r="T5953">
        <f t="shared" si="835"/>
        <v>59.50999999999673</v>
      </c>
      <c r="U5953" s="1">
        <f>Q5953/MainSheet!$C$22</f>
        <v>1</v>
      </c>
    </row>
    <row r="5954" spans="7:21">
      <c r="G5954">
        <f t="shared" si="838"/>
        <v>59.519999999996728</v>
      </c>
      <c r="H5954">
        <f t="shared" si="839"/>
        <v>198000</v>
      </c>
      <c r="I5954" s="2">
        <f>MIN(MainSheet!$C$10/MainSheet!$C$9,MainSheet!$K$9*60)</f>
        <v>660</v>
      </c>
      <c r="J5954" s="1">
        <f>IF(G5954&gt;MainSheet!$C$11,IF(J5953&gt;=0.999,1,(G5954-MainSheet!$C$11)*I5954/$B$2/60),0)</f>
        <v>1</v>
      </c>
      <c r="K5954" s="1">
        <f>IF(G5954&gt;MainSheet!$C$11+$B$6,IF(K5953&gt;=0.999,1,(G5954-MainSheet!$C$11-$B$6)*I5954/$C$2/60),0)</f>
        <v>1</v>
      </c>
      <c r="L5954" s="1">
        <f>IF(G5954&gt;MainSheet!$C$11+$B$6+$C$6,IF(L5953&gt;=0.999,1,(G5954-MainSheet!$C$11-$B$6-$C$6)*I5954/$D$2/60),0)</f>
        <v>1</v>
      </c>
      <c r="M5954">
        <f t="shared" si="840"/>
        <v>1</v>
      </c>
      <c r="N5954" s="2">
        <f t="shared" si="841"/>
        <v>3721.0526315789471</v>
      </c>
      <c r="O5954">
        <f t="shared" si="837"/>
        <v>977.02127659574455</v>
      </c>
      <c r="P5954">
        <f t="shared" si="836"/>
        <v>192000</v>
      </c>
      <c r="Q5954" s="2">
        <f t="shared" si="842"/>
        <v>196698.0739081747</v>
      </c>
      <c r="R5954">
        <f>Q5954/MainSheet!$C$8*(G5954-G5953)+R5953</f>
        <v>10108.93813924015</v>
      </c>
      <c r="S5954">
        <f t="shared" si="843"/>
        <v>163151.7617562848</v>
      </c>
      <c r="T5954">
        <f t="shared" si="835"/>
        <v>59.519999999996728</v>
      </c>
      <c r="U5954" s="1">
        <f>Q5954/MainSheet!$C$22</f>
        <v>1</v>
      </c>
    </row>
    <row r="5955" spans="7:21">
      <c r="G5955">
        <f t="shared" si="838"/>
        <v>59.529999999996726</v>
      </c>
      <c r="H5955">
        <f t="shared" si="839"/>
        <v>198000</v>
      </c>
      <c r="I5955" s="2">
        <f>MIN(MainSheet!$C$10/MainSheet!$C$9,MainSheet!$K$9*60)</f>
        <v>660</v>
      </c>
      <c r="J5955" s="1">
        <f>IF(G5955&gt;MainSheet!$C$11,IF(J5954&gt;=0.999,1,(G5955-MainSheet!$C$11)*I5955/$B$2/60),0)</f>
        <v>1</v>
      </c>
      <c r="K5955" s="1">
        <f>IF(G5955&gt;MainSheet!$C$11+$B$6,IF(K5954&gt;=0.999,1,(G5955-MainSheet!$C$11-$B$6)*I5955/$C$2/60),0)</f>
        <v>1</v>
      </c>
      <c r="L5955" s="1">
        <f>IF(G5955&gt;MainSheet!$C$11+$B$6+$C$6,IF(L5954&gt;=0.999,1,(G5955-MainSheet!$C$11-$B$6-$C$6)*I5955/$D$2/60),0)</f>
        <v>1</v>
      </c>
      <c r="M5955">
        <f t="shared" si="840"/>
        <v>1</v>
      </c>
      <c r="N5955" s="2">
        <f t="shared" si="841"/>
        <v>3721.0526315789471</v>
      </c>
      <c r="O5955">
        <f t="shared" si="837"/>
        <v>977.02127659574455</v>
      </c>
      <c r="P5955">
        <f t="shared" si="836"/>
        <v>192000</v>
      </c>
      <c r="Q5955" s="2">
        <f t="shared" si="842"/>
        <v>196698.0739081747</v>
      </c>
      <c r="R5955">
        <f>Q5955/MainSheet!$C$8*(G5955-G5954)+R5954</f>
        <v>10110.969385730985</v>
      </c>
      <c r="S5955">
        <f t="shared" si="843"/>
        <v>163184.54476860282</v>
      </c>
      <c r="T5955">
        <f t="shared" ref="T5955:T6018" si="844">G5955</f>
        <v>59.529999999996726</v>
      </c>
      <c r="U5955" s="1">
        <f>Q5955/MainSheet!$C$22</f>
        <v>1</v>
      </c>
    </row>
    <row r="5956" spans="7:21">
      <c r="G5956">
        <f t="shared" si="838"/>
        <v>59.539999999996724</v>
      </c>
      <c r="H5956">
        <f t="shared" si="839"/>
        <v>198000</v>
      </c>
      <c r="I5956" s="2">
        <f>MIN(MainSheet!$C$10/MainSheet!$C$9,MainSheet!$K$9*60)</f>
        <v>660</v>
      </c>
      <c r="J5956" s="1">
        <f>IF(G5956&gt;MainSheet!$C$11,IF(J5955&gt;=0.999,1,(G5956-MainSheet!$C$11)*I5956/$B$2/60),0)</f>
        <v>1</v>
      </c>
      <c r="K5956" s="1">
        <f>IF(G5956&gt;MainSheet!$C$11+$B$6,IF(K5955&gt;=0.999,1,(G5956-MainSheet!$C$11-$B$6)*I5956/$C$2/60),0)</f>
        <v>1</v>
      </c>
      <c r="L5956" s="1">
        <f>IF(G5956&gt;MainSheet!$C$11+$B$6+$C$6,IF(L5955&gt;=0.999,1,(G5956-MainSheet!$C$11-$B$6-$C$6)*I5956/$D$2/60),0)</f>
        <v>1</v>
      </c>
      <c r="M5956">
        <f t="shared" si="840"/>
        <v>1</v>
      </c>
      <c r="N5956" s="2">
        <f t="shared" si="841"/>
        <v>3721.0526315789471</v>
      </c>
      <c r="O5956">
        <f t="shared" si="837"/>
        <v>977.02127659574455</v>
      </c>
      <c r="P5956">
        <f t="shared" ref="P5956:P6019" si="845">IF(IF(N5956+O5956&gt;H5956,H5956-O5956-N5956,IF(L5956&gt;0,((1-L5956)*D$3+D$4*(L5956)),0))+O5956+N5956&gt;H5956,H5956-N5956-O5956,IF(N5956+O5956&gt;H5956,H5956-O5956-N5956,IF(L5956&gt;0,((1-L5956)*D$3+D$4*(L5956)),0)))</f>
        <v>192000</v>
      </c>
      <c r="Q5956" s="2">
        <f t="shared" si="842"/>
        <v>196698.0739081747</v>
      </c>
      <c r="R5956">
        <f>Q5956/MainSheet!$C$8*(G5956-G5955)+R5955</f>
        <v>10113.00063222182</v>
      </c>
      <c r="S5956">
        <f t="shared" si="843"/>
        <v>163217.32778092084</v>
      </c>
      <c r="T5956">
        <f t="shared" si="844"/>
        <v>59.539999999996724</v>
      </c>
      <c r="U5956" s="1">
        <f>Q5956/MainSheet!$C$22</f>
        <v>1</v>
      </c>
    </row>
    <row r="5957" spans="7:21">
      <c r="G5957">
        <f t="shared" si="838"/>
        <v>59.549999999996722</v>
      </c>
      <c r="H5957">
        <f t="shared" si="839"/>
        <v>198000</v>
      </c>
      <c r="I5957" s="2">
        <f>MIN(MainSheet!$C$10/MainSheet!$C$9,MainSheet!$K$9*60)</f>
        <v>660</v>
      </c>
      <c r="J5957" s="1">
        <f>IF(G5957&gt;MainSheet!$C$11,IF(J5956&gt;=0.999,1,(G5957-MainSheet!$C$11)*I5957/$B$2/60),0)</f>
        <v>1</v>
      </c>
      <c r="K5957" s="1">
        <f>IF(G5957&gt;MainSheet!$C$11+$B$6,IF(K5956&gt;=0.999,1,(G5957-MainSheet!$C$11-$B$6)*I5957/$C$2/60),0)</f>
        <v>1</v>
      </c>
      <c r="L5957" s="1">
        <f>IF(G5957&gt;MainSheet!$C$11+$B$6+$C$6,IF(L5956&gt;=0.999,1,(G5957-MainSheet!$C$11-$B$6-$C$6)*I5957/$D$2/60),0)</f>
        <v>1</v>
      </c>
      <c r="M5957">
        <f t="shared" si="840"/>
        <v>1</v>
      </c>
      <c r="N5957" s="2">
        <f t="shared" si="841"/>
        <v>3721.0526315789471</v>
      </c>
      <c r="O5957">
        <f t="shared" ref="O5957:O6020" si="846">IF(K5957&gt;=0.01,((1-K5957)*C$3+C$4*(K5957)),0)</f>
        <v>977.02127659574455</v>
      </c>
      <c r="P5957">
        <f t="shared" si="845"/>
        <v>192000</v>
      </c>
      <c r="Q5957" s="2">
        <f t="shared" si="842"/>
        <v>196698.0739081747</v>
      </c>
      <c r="R5957">
        <f>Q5957/MainSheet!$C$8*(G5957-G5956)+R5956</f>
        <v>10115.031878712654</v>
      </c>
      <c r="S5957">
        <f t="shared" si="843"/>
        <v>163250.11079323885</v>
      </c>
      <c r="T5957">
        <f t="shared" si="844"/>
        <v>59.549999999996722</v>
      </c>
      <c r="U5957" s="1">
        <f>Q5957/MainSheet!$C$22</f>
        <v>1</v>
      </c>
    </row>
    <row r="5958" spans="7:21">
      <c r="G5958">
        <f t="shared" si="838"/>
        <v>59.55999999999672</v>
      </c>
      <c r="H5958">
        <f t="shared" si="839"/>
        <v>198000</v>
      </c>
      <c r="I5958" s="2">
        <f>MIN(MainSheet!$C$10/MainSheet!$C$9,MainSheet!$K$9*60)</f>
        <v>660</v>
      </c>
      <c r="J5958" s="1">
        <f>IF(G5958&gt;MainSheet!$C$11,IF(J5957&gt;=0.999,1,(G5958-MainSheet!$C$11)*I5958/$B$2/60),0)</f>
        <v>1</v>
      </c>
      <c r="K5958" s="1">
        <f>IF(G5958&gt;MainSheet!$C$11+$B$6,IF(K5957&gt;=0.999,1,(G5958-MainSheet!$C$11-$B$6)*I5958/$C$2/60),0)</f>
        <v>1</v>
      </c>
      <c r="L5958" s="1">
        <f>IF(G5958&gt;MainSheet!$C$11+$B$6+$C$6,IF(L5957&gt;=0.999,1,(G5958-MainSheet!$C$11-$B$6-$C$6)*I5958/$D$2/60),0)</f>
        <v>1</v>
      </c>
      <c r="M5958">
        <f t="shared" si="840"/>
        <v>1</v>
      </c>
      <c r="N5958" s="2">
        <f t="shared" si="841"/>
        <v>3721.0526315789471</v>
      </c>
      <c r="O5958">
        <f t="shared" si="846"/>
        <v>977.02127659574455</v>
      </c>
      <c r="P5958">
        <f t="shared" si="845"/>
        <v>192000</v>
      </c>
      <c r="Q5958" s="2">
        <f t="shared" si="842"/>
        <v>196698.0739081747</v>
      </c>
      <c r="R5958">
        <f>Q5958/MainSheet!$C$8*(G5958-G5957)+R5957</f>
        <v>10117.063125203489</v>
      </c>
      <c r="S5958">
        <f t="shared" si="843"/>
        <v>163282.89380555687</v>
      </c>
      <c r="T5958">
        <f t="shared" si="844"/>
        <v>59.55999999999672</v>
      </c>
      <c r="U5958" s="1">
        <f>Q5958/MainSheet!$C$22</f>
        <v>1</v>
      </c>
    </row>
    <row r="5959" spans="7:21">
      <c r="G5959">
        <f t="shared" si="838"/>
        <v>59.569999999996718</v>
      </c>
      <c r="H5959">
        <f t="shared" si="839"/>
        <v>198000</v>
      </c>
      <c r="I5959" s="2">
        <f>MIN(MainSheet!$C$10/MainSheet!$C$9,MainSheet!$K$9*60)</f>
        <v>660</v>
      </c>
      <c r="J5959" s="1">
        <f>IF(G5959&gt;MainSheet!$C$11,IF(J5958&gt;=0.999,1,(G5959-MainSheet!$C$11)*I5959/$B$2/60),0)</f>
        <v>1</v>
      </c>
      <c r="K5959" s="1">
        <f>IF(G5959&gt;MainSheet!$C$11+$B$6,IF(K5958&gt;=0.999,1,(G5959-MainSheet!$C$11-$B$6)*I5959/$C$2/60),0)</f>
        <v>1</v>
      </c>
      <c r="L5959" s="1">
        <f>IF(G5959&gt;MainSheet!$C$11+$B$6+$C$6,IF(L5958&gt;=0.999,1,(G5959-MainSheet!$C$11-$B$6-$C$6)*I5959/$D$2/60),0)</f>
        <v>1</v>
      </c>
      <c r="M5959">
        <f t="shared" si="840"/>
        <v>1</v>
      </c>
      <c r="N5959" s="2">
        <f t="shared" si="841"/>
        <v>3721.0526315789471</v>
      </c>
      <c r="O5959">
        <f t="shared" si="846"/>
        <v>977.02127659574455</v>
      </c>
      <c r="P5959">
        <f t="shared" si="845"/>
        <v>192000</v>
      </c>
      <c r="Q5959" s="2">
        <f t="shared" si="842"/>
        <v>196698.0739081747</v>
      </c>
      <c r="R5959">
        <f>Q5959/MainSheet!$C$8*(G5959-G5958)+R5958</f>
        <v>10119.094371694324</v>
      </c>
      <c r="S5959">
        <f t="shared" si="843"/>
        <v>163315.67681787489</v>
      </c>
      <c r="T5959">
        <f t="shared" si="844"/>
        <v>59.569999999996718</v>
      </c>
      <c r="U5959" s="1">
        <f>Q5959/MainSheet!$C$22</f>
        <v>1</v>
      </c>
    </row>
    <row r="5960" spans="7:21">
      <c r="G5960">
        <f t="shared" si="838"/>
        <v>59.579999999996716</v>
      </c>
      <c r="H5960">
        <f t="shared" si="839"/>
        <v>198000</v>
      </c>
      <c r="I5960" s="2">
        <f>MIN(MainSheet!$C$10/MainSheet!$C$9,MainSheet!$K$9*60)</f>
        <v>660</v>
      </c>
      <c r="J5960" s="1">
        <f>IF(G5960&gt;MainSheet!$C$11,IF(J5959&gt;=0.999,1,(G5960-MainSheet!$C$11)*I5960/$B$2/60),0)</f>
        <v>1</v>
      </c>
      <c r="K5960" s="1">
        <f>IF(G5960&gt;MainSheet!$C$11+$B$6,IF(K5959&gt;=0.999,1,(G5960-MainSheet!$C$11-$B$6)*I5960/$C$2/60),0)</f>
        <v>1</v>
      </c>
      <c r="L5960" s="1">
        <f>IF(G5960&gt;MainSheet!$C$11+$B$6+$C$6,IF(L5959&gt;=0.999,1,(G5960-MainSheet!$C$11-$B$6-$C$6)*I5960/$D$2/60),0)</f>
        <v>1</v>
      </c>
      <c r="M5960">
        <f t="shared" si="840"/>
        <v>1</v>
      </c>
      <c r="N5960" s="2">
        <f t="shared" si="841"/>
        <v>3721.0526315789471</v>
      </c>
      <c r="O5960">
        <f t="shared" si="846"/>
        <v>977.02127659574455</v>
      </c>
      <c r="P5960">
        <f t="shared" si="845"/>
        <v>192000</v>
      </c>
      <c r="Q5960" s="2">
        <f t="shared" si="842"/>
        <v>196698.0739081747</v>
      </c>
      <c r="R5960">
        <f>Q5960/MainSheet!$C$8*(G5960-G5959)+R5959</f>
        <v>10121.125618185159</v>
      </c>
      <c r="S5960">
        <f t="shared" si="843"/>
        <v>163348.45983019291</v>
      </c>
      <c r="T5960">
        <f t="shared" si="844"/>
        <v>59.579999999996716</v>
      </c>
      <c r="U5960" s="1">
        <f>Q5960/MainSheet!$C$22</f>
        <v>1</v>
      </c>
    </row>
    <row r="5961" spans="7:21">
      <c r="G5961">
        <f t="shared" ref="G5961:G6024" si="847">G5960+$F$2</f>
        <v>59.589999999996714</v>
      </c>
      <c r="H5961">
        <f t="shared" ref="H5961:H6024" si="848">H5960</f>
        <v>198000</v>
      </c>
      <c r="I5961" s="2">
        <f>MIN(MainSheet!$C$10/MainSheet!$C$9,MainSheet!$K$9*60)</f>
        <v>660</v>
      </c>
      <c r="J5961" s="1">
        <f>IF(G5961&gt;MainSheet!$C$11,IF(J5960&gt;=0.999,1,(G5961-MainSheet!$C$11)*I5961/$B$2/60),0)</f>
        <v>1</v>
      </c>
      <c r="K5961" s="1">
        <f>IF(G5961&gt;MainSheet!$C$11+$B$6,IF(K5960&gt;=0.999,1,(G5961-MainSheet!$C$11-$B$6)*I5961/$C$2/60),0)</f>
        <v>1</v>
      </c>
      <c r="L5961" s="1">
        <f>IF(G5961&gt;MainSheet!$C$11+$B$6+$C$6,IF(L5960&gt;=0.999,1,(G5961-MainSheet!$C$11-$B$6-$C$6)*I5961/$D$2/60),0)</f>
        <v>1</v>
      </c>
      <c r="M5961">
        <f t="shared" ref="M5961:M6024" si="849">(J5961*$B$2+K5961*$C$2+L5961*$D$2)/SUM($B$2:$D$2)</f>
        <v>1</v>
      </c>
      <c r="N5961" s="2">
        <f t="shared" ref="N5961:N6024" si="850">IF(J5961&gt;=0.01,((1-J5961)*B$3+B$4*(J5961)),0)</f>
        <v>3721.0526315789471</v>
      </c>
      <c r="O5961">
        <f t="shared" si="846"/>
        <v>977.02127659574455</v>
      </c>
      <c r="P5961">
        <f t="shared" si="845"/>
        <v>192000</v>
      </c>
      <c r="Q5961" s="2">
        <f t="shared" ref="Q5961:Q6024" si="851">SUM(N5961:P5961)</f>
        <v>196698.0739081747</v>
      </c>
      <c r="R5961">
        <f>Q5961/MainSheet!$C$8*(G5961-G5960)+R5960</f>
        <v>10123.156864675993</v>
      </c>
      <c r="S5961">
        <f t="shared" ref="S5961:S6024" si="852">Q5961*$F$2/60+S5960</f>
        <v>163381.24284251092</v>
      </c>
      <c r="T5961">
        <f t="shared" si="844"/>
        <v>59.589999999996714</v>
      </c>
      <c r="U5961" s="1">
        <f>Q5961/MainSheet!$C$22</f>
        <v>1</v>
      </c>
    </row>
    <row r="5962" spans="7:21">
      <c r="G5962">
        <f t="shared" si="847"/>
        <v>59.599999999996712</v>
      </c>
      <c r="H5962">
        <f t="shared" si="848"/>
        <v>198000</v>
      </c>
      <c r="I5962" s="2">
        <f>MIN(MainSheet!$C$10/MainSheet!$C$9,MainSheet!$K$9*60)</f>
        <v>660</v>
      </c>
      <c r="J5962" s="1">
        <f>IF(G5962&gt;MainSheet!$C$11,IF(J5961&gt;=0.999,1,(G5962-MainSheet!$C$11)*I5962/$B$2/60),0)</f>
        <v>1</v>
      </c>
      <c r="K5962" s="1">
        <f>IF(G5962&gt;MainSheet!$C$11+$B$6,IF(K5961&gt;=0.999,1,(G5962-MainSheet!$C$11-$B$6)*I5962/$C$2/60),0)</f>
        <v>1</v>
      </c>
      <c r="L5962" s="1">
        <f>IF(G5962&gt;MainSheet!$C$11+$B$6+$C$6,IF(L5961&gt;=0.999,1,(G5962-MainSheet!$C$11-$B$6-$C$6)*I5962/$D$2/60),0)</f>
        <v>1</v>
      </c>
      <c r="M5962">
        <f t="shared" si="849"/>
        <v>1</v>
      </c>
      <c r="N5962" s="2">
        <f t="shared" si="850"/>
        <v>3721.0526315789471</v>
      </c>
      <c r="O5962">
        <f t="shared" si="846"/>
        <v>977.02127659574455</v>
      </c>
      <c r="P5962">
        <f t="shared" si="845"/>
        <v>192000</v>
      </c>
      <c r="Q5962" s="2">
        <f t="shared" si="851"/>
        <v>196698.0739081747</v>
      </c>
      <c r="R5962">
        <f>Q5962/MainSheet!$C$8*(G5962-G5961)+R5961</f>
        <v>10125.188111166828</v>
      </c>
      <c r="S5962">
        <f t="shared" si="852"/>
        <v>163414.02585482894</v>
      </c>
      <c r="T5962">
        <f t="shared" si="844"/>
        <v>59.599999999996712</v>
      </c>
      <c r="U5962" s="1">
        <f>Q5962/MainSheet!$C$22</f>
        <v>1</v>
      </c>
    </row>
    <row r="5963" spans="7:21">
      <c r="G5963">
        <f t="shared" si="847"/>
        <v>59.60999999999671</v>
      </c>
      <c r="H5963">
        <f t="shared" si="848"/>
        <v>198000</v>
      </c>
      <c r="I5963" s="2">
        <f>MIN(MainSheet!$C$10/MainSheet!$C$9,MainSheet!$K$9*60)</f>
        <v>660</v>
      </c>
      <c r="J5963" s="1">
        <f>IF(G5963&gt;MainSheet!$C$11,IF(J5962&gt;=0.999,1,(G5963-MainSheet!$C$11)*I5963/$B$2/60),0)</f>
        <v>1</v>
      </c>
      <c r="K5963" s="1">
        <f>IF(G5963&gt;MainSheet!$C$11+$B$6,IF(K5962&gt;=0.999,1,(G5963-MainSheet!$C$11-$B$6)*I5963/$C$2/60),0)</f>
        <v>1</v>
      </c>
      <c r="L5963" s="1">
        <f>IF(G5963&gt;MainSheet!$C$11+$B$6+$C$6,IF(L5962&gt;=0.999,1,(G5963-MainSheet!$C$11-$B$6-$C$6)*I5963/$D$2/60),0)</f>
        <v>1</v>
      </c>
      <c r="M5963">
        <f t="shared" si="849"/>
        <v>1</v>
      </c>
      <c r="N5963" s="2">
        <f t="shared" si="850"/>
        <v>3721.0526315789471</v>
      </c>
      <c r="O5963">
        <f t="shared" si="846"/>
        <v>977.02127659574455</v>
      </c>
      <c r="P5963">
        <f t="shared" si="845"/>
        <v>192000</v>
      </c>
      <c r="Q5963" s="2">
        <f t="shared" si="851"/>
        <v>196698.0739081747</v>
      </c>
      <c r="R5963">
        <f>Q5963/MainSheet!$C$8*(G5963-G5962)+R5962</f>
        <v>10127.219357657663</v>
      </c>
      <c r="S5963">
        <f t="shared" si="852"/>
        <v>163446.80886714696</v>
      </c>
      <c r="T5963">
        <f t="shared" si="844"/>
        <v>59.60999999999671</v>
      </c>
      <c r="U5963" s="1">
        <f>Q5963/MainSheet!$C$22</f>
        <v>1</v>
      </c>
    </row>
    <row r="5964" spans="7:21">
      <c r="G5964">
        <f t="shared" si="847"/>
        <v>59.619999999996708</v>
      </c>
      <c r="H5964">
        <f t="shared" si="848"/>
        <v>198000</v>
      </c>
      <c r="I5964" s="2">
        <f>MIN(MainSheet!$C$10/MainSheet!$C$9,MainSheet!$K$9*60)</f>
        <v>660</v>
      </c>
      <c r="J5964" s="1">
        <f>IF(G5964&gt;MainSheet!$C$11,IF(J5963&gt;=0.999,1,(G5964-MainSheet!$C$11)*I5964/$B$2/60),0)</f>
        <v>1</v>
      </c>
      <c r="K5964" s="1">
        <f>IF(G5964&gt;MainSheet!$C$11+$B$6,IF(K5963&gt;=0.999,1,(G5964-MainSheet!$C$11-$B$6)*I5964/$C$2/60),0)</f>
        <v>1</v>
      </c>
      <c r="L5964" s="1">
        <f>IF(G5964&gt;MainSheet!$C$11+$B$6+$C$6,IF(L5963&gt;=0.999,1,(G5964-MainSheet!$C$11-$B$6-$C$6)*I5964/$D$2/60),0)</f>
        <v>1</v>
      </c>
      <c r="M5964">
        <f t="shared" si="849"/>
        <v>1</v>
      </c>
      <c r="N5964" s="2">
        <f t="shared" si="850"/>
        <v>3721.0526315789471</v>
      </c>
      <c r="O5964">
        <f t="shared" si="846"/>
        <v>977.02127659574455</v>
      </c>
      <c r="P5964">
        <f t="shared" si="845"/>
        <v>192000</v>
      </c>
      <c r="Q5964" s="2">
        <f t="shared" si="851"/>
        <v>196698.0739081747</v>
      </c>
      <c r="R5964">
        <f>Q5964/MainSheet!$C$8*(G5964-G5963)+R5963</f>
        <v>10129.250604148498</v>
      </c>
      <c r="S5964">
        <f t="shared" si="852"/>
        <v>163479.59187946498</v>
      </c>
      <c r="T5964">
        <f t="shared" si="844"/>
        <v>59.619999999996708</v>
      </c>
      <c r="U5964" s="1">
        <f>Q5964/MainSheet!$C$22</f>
        <v>1</v>
      </c>
    </row>
    <row r="5965" spans="7:21">
      <c r="G5965">
        <f t="shared" si="847"/>
        <v>59.629999999996706</v>
      </c>
      <c r="H5965">
        <f t="shared" si="848"/>
        <v>198000</v>
      </c>
      <c r="I5965" s="2">
        <f>MIN(MainSheet!$C$10/MainSheet!$C$9,MainSheet!$K$9*60)</f>
        <v>660</v>
      </c>
      <c r="J5965" s="1">
        <f>IF(G5965&gt;MainSheet!$C$11,IF(J5964&gt;=0.999,1,(G5965-MainSheet!$C$11)*I5965/$B$2/60),0)</f>
        <v>1</v>
      </c>
      <c r="K5965" s="1">
        <f>IF(G5965&gt;MainSheet!$C$11+$B$6,IF(K5964&gt;=0.999,1,(G5965-MainSheet!$C$11-$B$6)*I5965/$C$2/60),0)</f>
        <v>1</v>
      </c>
      <c r="L5965" s="1">
        <f>IF(G5965&gt;MainSheet!$C$11+$B$6+$C$6,IF(L5964&gt;=0.999,1,(G5965-MainSheet!$C$11-$B$6-$C$6)*I5965/$D$2/60),0)</f>
        <v>1</v>
      </c>
      <c r="M5965">
        <f t="shared" si="849"/>
        <v>1</v>
      </c>
      <c r="N5965" s="2">
        <f t="shared" si="850"/>
        <v>3721.0526315789471</v>
      </c>
      <c r="O5965">
        <f t="shared" si="846"/>
        <v>977.02127659574455</v>
      </c>
      <c r="P5965">
        <f t="shared" si="845"/>
        <v>192000</v>
      </c>
      <c r="Q5965" s="2">
        <f t="shared" si="851"/>
        <v>196698.0739081747</v>
      </c>
      <c r="R5965">
        <f>Q5965/MainSheet!$C$8*(G5965-G5964)+R5964</f>
        <v>10131.281850639332</v>
      </c>
      <c r="S5965">
        <f t="shared" si="852"/>
        <v>163512.37489178299</v>
      </c>
      <c r="T5965">
        <f t="shared" si="844"/>
        <v>59.629999999996706</v>
      </c>
      <c r="U5965" s="1">
        <f>Q5965/MainSheet!$C$22</f>
        <v>1</v>
      </c>
    </row>
    <row r="5966" spans="7:21">
      <c r="G5966">
        <f t="shared" si="847"/>
        <v>59.639999999996704</v>
      </c>
      <c r="H5966">
        <f t="shared" si="848"/>
        <v>198000</v>
      </c>
      <c r="I5966" s="2">
        <f>MIN(MainSheet!$C$10/MainSheet!$C$9,MainSheet!$K$9*60)</f>
        <v>660</v>
      </c>
      <c r="J5966" s="1">
        <f>IF(G5966&gt;MainSheet!$C$11,IF(J5965&gt;=0.999,1,(G5966-MainSheet!$C$11)*I5966/$B$2/60),0)</f>
        <v>1</v>
      </c>
      <c r="K5966" s="1">
        <f>IF(G5966&gt;MainSheet!$C$11+$B$6,IF(K5965&gt;=0.999,1,(G5966-MainSheet!$C$11-$B$6)*I5966/$C$2/60),0)</f>
        <v>1</v>
      </c>
      <c r="L5966" s="1">
        <f>IF(G5966&gt;MainSheet!$C$11+$B$6+$C$6,IF(L5965&gt;=0.999,1,(G5966-MainSheet!$C$11-$B$6-$C$6)*I5966/$D$2/60),0)</f>
        <v>1</v>
      </c>
      <c r="M5966">
        <f t="shared" si="849"/>
        <v>1</v>
      </c>
      <c r="N5966" s="2">
        <f t="shared" si="850"/>
        <v>3721.0526315789471</v>
      </c>
      <c r="O5966">
        <f t="shared" si="846"/>
        <v>977.02127659574455</v>
      </c>
      <c r="P5966">
        <f t="shared" si="845"/>
        <v>192000</v>
      </c>
      <c r="Q5966" s="2">
        <f t="shared" si="851"/>
        <v>196698.0739081747</v>
      </c>
      <c r="R5966">
        <f>Q5966/MainSheet!$C$8*(G5966-G5965)+R5965</f>
        <v>10133.313097130167</v>
      </c>
      <c r="S5966">
        <f t="shared" si="852"/>
        <v>163545.15790410101</v>
      </c>
      <c r="T5966">
        <f t="shared" si="844"/>
        <v>59.639999999996704</v>
      </c>
      <c r="U5966" s="1">
        <f>Q5966/MainSheet!$C$22</f>
        <v>1</v>
      </c>
    </row>
    <row r="5967" spans="7:21">
      <c r="G5967">
        <f t="shared" si="847"/>
        <v>59.649999999996702</v>
      </c>
      <c r="H5967">
        <f t="shared" si="848"/>
        <v>198000</v>
      </c>
      <c r="I5967" s="2">
        <f>MIN(MainSheet!$C$10/MainSheet!$C$9,MainSheet!$K$9*60)</f>
        <v>660</v>
      </c>
      <c r="J5967" s="1">
        <f>IF(G5967&gt;MainSheet!$C$11,IF(J5966&gt;=0.999,1,(G5967-MainSheet!$C$11)*I5967/$B$2/60),0)</f>
        <v>1</v>
      </c>
      <c r="K5967" s="1">
        <f>IF(G5967&gt;MainSheet!$C$11+$B$6,IF(K5966&gt;=0.999,1,(G5967-MainSheet!$C$11-$B$6)*I5967/$C$2/60),0)</f>
        <v>1</v>
      </c>
      <c r="L5967" s="1">
        <f>IF(G5967&gt;MainSheet!$C$11+$B$6+$C$6,IF(L5966&gt;=0.999,1,(G5967-MainSheet!$C$11-$B$6-$C$6)*I5967/$D$2/60),0)</f>
        <v>1</v>
      </c>
      <c r="M5967">
        <f t="shared" si="849"/>
        <v>1</v>
      </c>
      <c r="N5967" s="2">
        <f t="shared" si="850"/>
        <v>3721.0526315789471</v>
      </c>
      <c r="O5967">
        <f t="shared" si="846"/>
        <v>977.02127659574455</v>
      </c>
      <c r="P5967">
        <f t="shared" si="845"/>
        <v>192000</v>
      </c>
      <c r="Q5967" s="2">
        <f t="shared" si="851"/>
        <v>196698.0739081747</v>
      </c>
      <c r="R5967">
        <f>Q5967/MainSheet!$C$8*(G5967-G5966)+R5966</f>
        <v>10135.344343621002</v>
      </c>
      <c r="S5967">
        <f t="shared" si="852"/>
        <v>163577.94091641903</v>
      </c>
      <c r="T5967">
        <f t="shared" si="844"/>
        <v>59.649999999996702</v>
      </c>
      <c r="U5967" s="1">
        <f>Q5967/MainSheet!$C$22</f>
        <v>1</v>
      </c>
    </row>
    <row r="5968" spans="7:21">
      <c r="G5968">
        <f t="shared" si="847"/>
        <v>59.6599999999967</v>
      </c>
      <c r="H5968">
        <f t="shared" si="848"/>
        <v>198000</v>
      </c>
      <c r="I5968" s="2">
        <f>MIN(MainSheet!$C$10/MainSheet!$C$9,MainSheet!$K$9*60)</f>
        <v>660</v>
      </c>
      <c r="J5968" s="1">
        <f>IF(G5968&gt;MainSheet!$C$11,IF(J5967&gt;=0.999,1,(G5968-MainSheet!$C$11)*I5968/$B$2/60),0)</f>
        <v>1</v>
      </c>
      <c r="K5968" s="1">
        <f>IF(G5968&gt;MainSheet!$C$11+$B$6,IF(K5967&gt;=0.999,1,(G5968-MainSheet!$C$11-$B$6)*I5968/$C$2/60),0)</f>
        <v>1</v>
      </c>
      <c r="L5968" s="1">
        <f>IF(G5968&gt;MainSheet!$C$11+$B$6+$C$6,IF(L5967&gt;=0.999,1,(G5968-MainSheet!$C$11-$B$6-$C$6)*I5968/$D$2/60),0)</f>
        <v>1</v>
      </c>
      <c r="M5968">
        <f t="shared" si="849"/>
        <v>1</v>
      </c>
      <c r="N5968" s="2">
        <f t="shared" si="850"/>
        <v>3721.0526315789471</v>
      </c>
      <c r="O5968">
        <f t="shared" si="846"/>
        <v>977.02127659574455</v>
      </c>
      <c r="P5968">
        <f t="shared" si="845"/>
        <v>192000</v>
      </c>
      <c r="Q5968" s="2">
        <f t="shared" si="851"/>
        <v>196698.0739081747</v>
      </c>
      <c r="R5968">
        <f>Q5968/MainSheet!$C$8*(G5968-G5967)+R5967</f>
        <v>10137.375590111837</v>
      </c>
      <c r="S5968">
        <f t="shared" si="852"/>
        <v>163610.72392873705</v>
      </c>
      <c r="T5968">
        <f t="shared" si="844"/>
        <v>59.6599999999967</v>
      </c>
      <c r="U5968" s="1">
        <f>Q5968/MainSheet!$C$22</f>
        <v>1</v>
      </c>
    </row>
    <row r="5969" spans="7:21">
      <c r="G5969">
        <f t="shared" si="847"/>
        <v>59.669999999996698</v>
      </c>
      <c r="H5969">
        <f t="shared" si="848"/>
        <v>198000</v>
      </c>
      <c r="I5969" s="2">
        <f>MIN(MainSheet!$C$10/MainSheet!$C$9,MainSheet!$K$9*60)</f>
        <v>660</v>
      </c>
      <c r="J5969" s="1">
        <f>IF(G5969&gt;MainSheet!$C$11,IF(J5968&gt;=0.999,1,(G5969-MainSheet!$C$11)*I5969/$B$2/60),0)</f>
        <v>1</v>
      </c>
      <c r="K5969" s="1">
        <f>IF(G5969&gt;MainSheet!$C$11+$B$6,IF(K5968&gt;=0.999,1,(G5969-MainSheet!$C$11-$B$6)*I5969/$C$2/60),0)</f>
        <v>1</v>
      </c>
      <c r="L5969" s="1">
        <f>IF(G5969&gt;MainSheet!$C$11+$B$6+$C$6,IF(L5968&gt;=0.999,1,(G5969-MainSheet!$C$11-$B$6-$C$6)*I5969/$D$2/60),0)</f>
        <v>1</v>
      </c>
      <c r="M5969">
        <f t="shared" si="849"/>
        <v>1</v>
      </c>
      <c r="N5969" s="2">
        <f t="shared" si="850"/>
        <v>3721.0526315789471</v>
      </c>
      <c r="O5969">
        <f t="shared" si="846"/>
        <v>977.02127659574455</v>
      </c>
      <c r="P5969">
        <f t="shared" si="845"/>
        <v>192000</v>
      </c>
      <c r="Q5969" s="2">
        <f t="shared" si="851"/>
        <v>196698.0739081747</v>
      </c>
      <c r="R5969">
        <f>Q5969/MainSheet!$C$8*(G5969-G5968)+R5968</f>
        <v>10139.406836602671</v>
      </c>
      <c r="S5969">
        <f t="shared" si="852"/>
        <v>163643.50694105506</v>
      </c>
      <c r="T5969">
        <f t="shared" si="844"/>
        <v>59.669999999996698</v>
      </c>
      <c r="U5969" s="1">
        <f>Q5969/MainSheet!$C$22</f>
        <v>1</v>
      </c>
    </row>
    <row r="5970" spans="7:21">
      <c r="G5970">
        <f t="shared" si="847"/>
        <v>59.679999999996696</v>
      </c>
      <c r="H5970">
        <f t="shared" si="848"/>
        <v>198000</v>
      </c>
      <c r="I5970" s="2">
        <f>MIN(MainSheet!$C$10/MainSheet!$C$9,MainSheet!$K$9*60)</f>
        <v>660</v>
      </c>
      <c r="J5970" s="1">
        <f>IF(G5970&gt;MainSheet!$C$11,IF(J5969&gt;=0.999,1,(G5970-MainSheet!$C$11)*I5970/$B$2/60),0)</f>
        <v>1</v>
      </c>
      <c r="K5970" s="1">
        <f>IF(G5970&gt;MainSheet!$C$11+$B$6,IF(K5969&gt;=0.999,1,(G5970-MainSheet!$C$11-$B$6)*I5970/$C$2/60),0)</f>
        <v>1</v>
      </c>
      <c r="L5970" s="1">
        <f>IF(G5970&gt;MainSheet!$C$11+$B$6+$C$6,IF(L5969&gt;=0.999,1,(G5970-MainSheet!$C$11-$B$6-$C$6)*I5970/$D$2/60),0)</f>
        <v>1</v>
      </c>
      <c r="M5970">
        <f t="shared" si="849"/>
        <v>1</v>
      </c>
      <c r="N5970" s="2">
        <f t="shared" si="850"/>
        <v>3721.0526315789471</v>
      </c>
      <c r="O5970">
        <f t="shared" si="846"/>
        <v>977.02127659574455</v>
      </c>
      <c r="P5970">
        <f t="shared" si="845"/>
        <v>192000</v>
      </c>
      <c r="Q5970" s="2">
        <f t="shared" si="851"/>
        <v>196698.0739081747</v>
      </c>
      <c r="R5970">
        <f>Q5970/MainSheet!$C$8*(G5970-G5969)+R5969</f>
        <v>10141.438083093506</v>
      </c>
      <c r="S5970">
        <f t="shared" si="852"/>
        <v>163676.28995337308</v>
      </c>
      <c r="T5970">
        <f t="shared" si="844"/>
        <v>59.679999999996696</v>
      </c>
      <c r="U5970" s="1">
        <f>Q5970/MainSheet!$C$22</f>
        <v>1</v>
      </c>
    </row>
    <row r="5971" spans="7:21">
      <c r="G5971">
        <f t="shared" si="847"/>
        <v>59.689999999996694</v>
      </c>
      <c r="H5971">
        <f t="shared" si="848"/>
        <v>198000</v>
      </c>
      <c r="I5971" s="2">
        <f>MIN(MainSheet!$C$10/MainSheet!$C$9,MainSheet!$K$9*60)</f>
        <v>660</v>
      </c>
      <c r="J5971" s="1">
        <f>IF(G5971&gt;MainSheet!$C$11,IF(J5970&gt;=0.999,1,(G5971-MainSheet!$C$11)*I5971/$B$2/60),0)</f>
        <v>1</v>
      </c>
      <c r="K5971" s="1">
        <f>IF(G5971&gt;MainSheet!$C$11+$B$6,IF(K5970&gt;=0.999,1,(G5971-MainSheet!$C$11-$B$6)*I5971/$C$2/60),0)</f>
        <v>1</v>
      </c>
      <c r="L5971" s="1">
        <f>IF(G5971&gt;MainSheet!$C$11+$B$6+$C$6,IF(L5970&gt;=0.999,1,(G5971-MainSheet!$C$11-$B$6-$C$6)*I5971/$D$2/60),0)</f>
        <v>1</v>
      </c>
      <c r="M5971">
        <f t="shared" si="849"/>
        <v>1</v>
      </c>
      <c r="N5971" s="2">
        <f t="shared" si="850"/>
        <v>3721.0526315789471</v>
      </c>
      <c r="O5971">
        <f t="shared" si="846"/>
        <v>977.02127659574455</v>
      </c>
      <c r="P5971">
        <f t="shared" si="845"/>
        <v>192000</v>
      </c>
      <c r="Q5971" s="2">
        <f t="shared" si="851"/>
        <v>196698.0739081747</v>
      </c>
      <c r="R5971">
        <f>Q5971/MainSheet!$C$8*(G5971-G5970)+R5970</f>
        <v>10143.469329584341</v>
      </c>
      <c r="S5971">
        <f t="shared" si="852"/>
        <v>163709.0729656911</v>
      </c>
      <c r="T5971">
        <f t="shared" si="844"/>
        <v>59.689999999996694</v>
      </c>
      <c r="U5971" s="1">
        <f>Q5971/MainSheet!$C$22</f>
        <v>1</v>
      </c>
    </row>
    <row r="5972" spans="7:21">
      <c r="G5972">
        <f t="shared" si="847"/>
        <v>59.699999999996692</v>
      </c>
      <c r="H5972">
        <f t="shared" si="848"/>
        <v>198000</v>
      </c>
      <c r="I5972" s="2">
        <f>MIN(MainSheet!$C$10/MainSheet!$C$9,MainSheet!$K$9*60)</f>
        <v>660</v>
      </c>
      <c r="J5972" s="1">
        <f>IF(G5972&gt;MainSheet!$C$11,IF(J5971&gt;=0.999,1,(G5972-MainSheet!$C$11)*I5972/$B$2/60),0)</f>
        <v>1</v>
      </c>
      <c r="K5972" s="1">
        <f>IF(G5972&gt;MainSheet!$C$11+$B$6,IF(K5971&gt;=0.999,1,(G5972-MainSheet!$C$11-$B$6)*I5972/$C$2/60),0)</f>
        <v>1</v>
      </c>
      <c r="L5972" s="1">
        <f>IF(G5972&gt;MainSheet!$C$11+$B$6+$C$6,IF(L5971&gt;=0.999,1,(G5972-MainSheet!$C$11-$B$6-$C$6)*I5972/$D$2/60),0)</f>
        <v>1</v>
      </c>
      <c r="M5972">
        <f t="shared" si="849"/>
        <v>1</v>
      </c>
      <c r="N5972" s="2">
        <f t="shared" si="850"/>
        <v>3721.0526315789471</v>
      </c>
      <c r="O5972">
        <f t="shared" si="846"/>
        <v>977.02127659574455</v>
      </c>
      <c r="P5972">
        <f t="shared" si="845"/>
        <v>192000</v>
      </c>
      <c r="Q5972" s="2">
        <f t="shared" si="851"/>
        <v>196698.0739081747</v>
      </c>
      <c r="R5972">
        <f>Q5972/MainSheet!$C$8*(G5972-G5971)+R5971</f>
        <v>10145.500576075176</v>
      </c>
      <c r="S5972">
        <f t="shared" si="852"/>
        <v>163741.85597800912</v>
      </c>
      <c r="T5972">
        <f t="shared" si="844"/>
        <v>59.699999999996692</v>
      </c>
      <c r="U5972" s="1">
        <f>Q5972/MainSheet!$C$22</f>
        <v>1</v>
      </c>
    </row>
    <row r="5973" spans="7:21">
      <c r="G5973">
        <f t="shared" si="847"/>
        <v>59.70999999999669</v>
      </c>
      <c r="H5973">
        <f t="shared" si="848"/>
        <v>198000</v>
      </c>
      <c r="I5973" s="2">
        <f>MIN(MainSheet!$C$10/MainSheet!$C$9,MainSheet!$K$9*60)</f>
        <v>660</v>
      </c>
      <c r="J5973" s="1">
        <f>IF(G5973&gt;MainSheet!$C$11,IF(J5972&gt;=0.999,1,(G5973-MainSheet!$C$11)*I5973/$B$2/60),0)</f>
        <v>1</v>
      </c>
      <c r="K5973" s="1">
        <f>IF(G5973&gt;MainSheet!$C$11+$B$6,IF(K5972&gt;=0.999,1,(G5973-MainSheet!$C$11-$B$6)*I5973/$C$2/60),0)</f>
        <v>1</v>
      </c>
      <c r="L5973" s="1">
        <f>IF(G5973&gt;MainSheet!$C$11+$B$6+$C$6,IF(L5972&gt;=0.999,1,(G5973-MainSheet!$C$11-$B$6-$C$6)*I5973/$D$2/60),0)</f>
        <v>1</v>
      </c>
      <c r="M5973">
        <f t="shared" si="849"/>
        <v>1</v>
      </c>
      <c r="N5973" s="2">
        <f t="shared" si="850"/>
        <v>3721.0526315789471</v>
      </c>
      <c r="O5973">
        <f t="shared" si="846"/>
        <v>977.02127659574455</v>
      </c>
      <c r="P5973">
        <f t="shared" si="845"/>
        <v>192000</v>
      </c>
      <c r="Q5973" s="2">
        <f t="shared" si="851"/>
        <v>196698.0739081747</v>
      </c>
      <c r="R5973">
        <f>Q5973/MainSheet!$C$8*(G5973-G5972)+R5972</f>
        <v>10147.53182256601</v>
      </c>
      <c r="S5973">
        <f t="shared" si="852"/>
        <v>163774.63899032713</v>
      </c>
      <c r="T5973">
        <f t="shared" si="844"/>
        <v>59.70999999999669</v>
      </c>
      <c r="U5973" s="1">
        <f>Q5973/MainSheet!$C$22</f>
        <v>1</v>
      </c>
    </row>
    <row r="5974" spans="7:21">
      <c r="G5974">
        <f t="shared" si="847"/>
        <v>59.719999999996688</v>
      </c>
      <c r="H5974">
        <f t="shared" si="848"/>
        <v>198000</v>
      </c>
      <c r="I5974" s="2">
        <f>MIN(MainSheet!$C$10/MainSheet!$C$9,MainSheet!$K$9*60)</f>
        <v>660</v>
      </c>
      <c r="J5974" s="1">
        <f>IF(G5974&gt;MainSheet!$C$11,IF(J5973&gt;=0.999,1,(G5974-MainSheet!$C$11)*I5974/$B$2/60),0)</f>
        <v>1</v>
      </c>
      <c r="K5974" s="1">
        <f>IF(G5974&gt;MainSheet!$C$11+$B$6,IF(K5973&gt;=0.999,1,(G5974-MainSheet!$C$11-$B$6)*I5974/$C$2/60),0)</f>
        <v>1</v>
      </c>
      <c r="L5974" s="1">
        <f>IF(G5974&gt;MainSheet!$C$11+$B$6+$C$6,IF(L5973&gt;=0.999,1,(G5974-MainSheet!$C$11-$B$6-$C$6)*I5974/$D$2/60),0)</f>
        <v>1</v>
      </c>
      <c r="M5974">
        <f t="shared" si="849"/>
        <v>1</v>
      </c>
      <c r="N5974" s="2">
        <f t="shared" si="850"/>
        <v>3721.0526315789471</v>
      </c>
      <c r="O5974">
        <f t="shared" si="846"/>
        <v>977.02127659574455</v>
      </c>
      <c r="P5974">
        <f t="shared" si="845"/>
        <v>192000</v>
      </c>
      <c r="Q5974" s="2">
        <f t="shared" si="851"/>
        <v>196698.0739081747</v>
      </c>
      <c r="R5974">
        <f>Q5974/MainSheet!$C$8*(G5974-G5973)+R5973</f>
        <v>10149.563069056845</v>
      </c>
      <c r="S5974">
        <f t="shared" si="852"/>
        <v>163807.42200264515</v>
      </c>
      <c r="T5974">
        <f t="shared" si="844"/>
        <v>59.719999999996688</v>
      </c>
      <c r="U5974" s="1">
        <f>Q5974/MainSheet!$C$22</f>
        <v>1</v>
      </c>
    </row>
    <row r="5975" spans="7:21">
      <c r="G5975">
        <f t="shared" si="847"/>
        <v>59.729999999996686</v>
      </c>
      <c r="H5975">
        <f t="shared" si="848"/>
        <v>198000</v>
      </c>
      <c r="I5975" s="2">
        <f>MIN(MainSheet!$C$10/MainSheet!$C$9,MainSheet!$K$9*60)</f>
        <v>660</v>
      </c>
      <c r="J5975" s="1">
        <f>IF(G5975&gt;MainSheet!$C$11,IF(J5974&gt;=0.999,1,(G5975-MainSheet!$C$11)*I5975/$B$2/60),0)</f>
        <v>1</v>
      </c>
      <c r="K5975" s="1">
        <f>IF(G5975&gt;MainSheet!$C$11+$B$6,IF(K5974&gt;=0.999,1,(G5975-MainSheet!$C$11-$B$6)*I5975/$C$2/60),0)</f>
        <v>1</v>
      </c>
      <c r="L5975" s="1">
        <f>IF(G5975&gt;MainSheet!$C$11+$B$6+$C$6,IF(L5974&gt;=0.999,1,(G5975-MainSheet!$C$11-$B$6-$C$6)*I5975/$D$2/60),0)</f>
        <v>1</v>
      </c>
      <c r="M5975">
        <f t="shared" si="849"/>
        <v>1</v>
      </c>
      <c r="N5975" s="2">
        <f t="shared" si="850"/>
        <v>3721.0526315789471</v>
      </c>
      <c r="O5975">
        <f t="shared" si="846"/>
        <v>977.02127659574455</v>
      </c>
      <c r="P5975">
        <f t="shared" si="845"/>
        <v>192000</v>
      </c>
      <c r="Q5975" s="2">
        <f t="shared" si="851"/>
        <v>196698.0739081747</v>
      </c>
      <c r="R5975">
        <f>Q5975/MainSheet!$C$8*(G5975-G5974)+R5974</f>
        <v>10151.59431554768</v>
      </c>
      <c r="S5975">
        <f t="shared" si="852"/>
        <v>163840.20501496317</v>
      </c>
      <c r="T5975">
        <f t="shared" si="844"/>
        <v>59.729999999996686</v>
      </c>
      <c r="U5975" s="1">
        <f>Q5975/MainSheet!$C$22</f>
        <v>1</v>
      </c>
    </row>
    <row r="5976" spans="7:21">
      <c r="G5976">
        <f t="shared" si="847"/>
        <v>59.739999999996684</v>
      </c>
      <c r="H5976">
        <f t="shared" si="848"/>
        <v>198000</v>
      </c>
      <c r="I5976" s="2">
        <f>MIN(MainSheet!$C$10/MainSheet!$C$9,MainSheet!$K$9*60)</f>
        <v>660</v>
      </c>
      <c r="J5976" s="1">
        <f>IF(G5976&gt;MainSheet!$C$11,IF(J5975&gt;=0.999,1,(G5976-MainSheet!$C$11)*I5976/$B$2/60),0)</f>
        <v>1</v>
      </c>
      <c r="K5976" s="1">
        <f>IF(G5976&gt;MainSheet!$C$11+$B$6,IF(K5975&gt;=0.999,1,(G5976-MainSheet!$C$11-$B$6)*I5976/$C$2/60),0)</f>
        <v>1</v>
      </c>
      <c r="L5976" s="1">
        <f>IF(G5976&gt;MainSheet!$C$11+$B$6+$C$6,IF(L5975&gt;=0.999,1,(G5976-MainSheet!$C$11-$B$6-$C$6)*I5976/$D$2/60),0)</f>
        <v>1</v>
      </c>
      <c r="M5976">
        <f t="shared" si="849"/>
        <v>1</v>
      </c>
      <c r="N5976" s="2">
        <f t="shared" si="850"/>
        <v>3721.0526315789471</v>
      </c>
      <c r="O5976">
        <f t="shared" si="846"/>
        <v>977.02127659574455</v>
      </c>
      <c r="P5976">
        <f t="shared" si="845"/>
        <v>192000</v>
      </c>
      <c r="Q5976" s="2">
        <f t="shared" si="851"/>
        <v>196698.0739081747</v>
      </c>
      <c r="R5976">
        <f>Q5976/MainSheet!$C$8*(G5976-G5975)+R5975</f>
        <v>10153.625562038515</v>
      </c>
      <c r="S5976">
        <f t="shared" si="852"/>
        <v>163872.98802728119</v>
      </c>
      <c r="T5976">
        <f t="shared" si="844"/>
        <v>59.739999999996684</v>
      </c>
      <c r="U5976" s="1">
        <f>Q5976/MainSheet!$C$22</f>
        <v>1</v>
      </c>
    </row>
    <row r="5977" spans="7:21">
      <c r="G5977">
        <f t="shared" si="847"/>
        <v>59.749999999996682</v>
      </c>
      <c r="H5977">
        <f t="shared" si="848"/>
        <v>198000</v>
      </c>
      <c r="I5977" s="2">
        <f>MIN(MainSheet!$C$10/MainSheet!$C$9,MainSheet!$K$9*60)</f>
        <v>660</v>
      </c>
      <c r="J5977" s="1">
        <f>IF(G5977&gt;MainSheet!$C$11,IF(J5976&gt;=0.999,1,(G5977-MainSheet!$C$11)*I5977/$B$2/60),0)</f>
        <v>1</v>
      </c>
      <c r="K5977" s="1">
        <f>IF(G5977&gt;MainSheet!$C$11+$B$6,IF(K5976&gt;=0.999,1,(G5977-MainSheet!$C$11-$B$6)*I5977/$C$2/60),0)</f>
        <v>1</v>
      </c>
      <c r="L5977" s="1">
        <f>IF(G5977&gt;MainSheet!$C$11+$B$6+$C$6,IF(L5976&gt;=0.999,1,(G5977-MainSheet!$C$11-$B$6-$C$6)*I5977/$D$2/60),0)</f>
        <v>1</v>
      </c>
      <c r="M5977">
        <f t="shared" si="849"/>
        <v>1</v>
      </c>
      <c r="N5977" s="2">
        <f t="shared" si="850"/>
        <v>3721.0526315789471</v>
      </c>
      <c r="O5977">
        <f t="shared" si="846"/>
        <v>977.02127659574455</v>
      </c>
      <c r="P5977">
        <f t="shared" si="845"/>
        <v>192000</v>
      </c>
      <c r="Q5977" s="2">
        <f t="shared" si="851"/>
        <v>196698.0739081747</v>
      </c>
      <c r="R5977">
        <f>Q5977/MainSheet!$C$8*(G5977-G5976)+R5976</f>
        <v>10155.656808529349</v>
      </c>
      <c r="S5977">
        <f t="shared" si="852"/>
        <v>163905.7710395992</v>
      </c>
      <c r="T5977">
        <f t="shared" si="844"/>
        <v>59.749999999996682</v>
      </c>
      <c r="U5977" s="1">
        <f>Q5977/MainSheet!$C$22</f>
        <v>1</v>
      </c>
    </row>
    <row r="5978" spans="7:21">
      <c r="G5978">
        <f t="shared" si="847"/>
        <v>59.75999999999668</v>
      </c>
      <c r="H5978">
        <f t="shared" si="848"/>
        <v>198000</v>
      </c>
      <c r="I5978" s="2">
        <f>MIN(MainSheet!$C$10/MainSheet!$C$9,MainSheet!$K$9*60)</f>
        <v>660</v>
      </c>
      <c r="J5978" s="1">
        <f>IF(G5978&gt;MainSheet!$C$11,IF(J5977&gt;=0.999,1,(G5978-MainSheet!$C$11)*I5978/$B$2/60),0)</f>
        <v>1</v>
      </c>
      <c r="K5978" s="1">
        <f>IF(G5978&gt;MainSheet!$C$11+$B$6,IF(K5977&gt;=0.999,1,(G5978-MainSheet!$C$11-$B$6)*I5978/$C$2/60),0)</f>
        <v>1</v>
      </c>
      <c r="L5978" s="1">
        <f>IF(G5978&gt;MainSheet!$C$11+$B$6+$C$6,IF(L5977&gt;=0.999,1,(G5978-MainSheet!$C$11-$B$6-$C$6)*I5978/$D$2/60),0)</f>
        <v>1</v>
      </c>
      <c r="M5978">
        <f t="shared" si="849"/>
        <v>1</v>
      </c>
      <c r="N5978" s="2">
        <f t="shared" si="850"/>
        <v>3721.0526315789471</v>
      </c>
      <c r="O5978">
        <f t="shared" si="846"/>
        <v>977.02127659574455</v>
      </c>
      <c r="P5978">
        <f t="shared" si="845"/>
        <v>192000</v>
      </c>
      <c r="Q5978" s="2">
        <f t="shared" si="851"/>
        <v>196698.0739081747</v>
      </c>
      <c r="R5978">
        <f>Q5978/MainSheet!$C$8*(G5978-G5977)+R5977</f>
        <v>10157.688055020184</v>
      </c>
      <c r="S5978">
        <f t="shared" si="852"/>
        <v>163938.55405191722</v>
      </c>
      <c r="T5978">
        <f t="shared" si="844"/>
        <v>59.75999999999668</v>
      </c>
      <c r="U5978" s="1">
        <f>Q5978/MainSheet!$C$22</f>
        <v>1</v>
      </c>
    </row>
    <row r="5979" spans="7:21">
      <c r="G5979">
        <f t="shared" si="847"/>
        <v>59.769999999996678</v>
      </c>
      <c r="H5979">
        <f t="shared" si="848"/>
        <v>198000</v>
      </c>
      <c r="I5979" s="2">
        <f>MIN(MainSheet!$C$10/MainSheet!$C$9,MainSheet!$K$9*60)</f>
        <v>660</v>
      </c>
      <c r="J5979" s="1">
        <f>IF(G5979&gt;MainSheet!$C$11,IF(J5978&gt;=0.999,1,(G5979-MainSheet!$C$11)*I5979/$B$2/60),0)</f>
        <v>1</v>
      </c>
      <c r="K5979" s="1">
        <f>IF(G5979&gt;MainSheet!$C$11+$B$6,IF(K5978&gt;=0.999,1,(G5979-MainSheet!$C$11-$B$6)*I5979/$C$2/60),0)</f>
        <v>1</v>
      </c>
      <c r="L5979" s="1">
        <f>IF(G5979&gt;MainSheet!$C$11+$B$6+$C$6,IF(L5978&gt;=0.999,1,(G5979-MainSheet!$C$11-$B$6-$C$6)*I5979/$D$2/60),0)</f>
        <v>1</v>
      </c>
      <c r="M5979">
        <f t="shared" si="849"/>
        <v>1</v>
      </c>
      <c r="N5979" s="2">
        <f t="shared" si="850"/>
        <v>3721.0526315789471</v>
      </c>
      <c r="O5979">
        <f t="shared" si="846"/>
        <v>977.02127659574455</v>
      </c>
      <c r="P5979">
        <f t="shared" si="845"/>
        <v>192000</v>
      </c>
      <c r="Q5979" s="2">
        <f t="shared" si="851"/>
        <v>196698.0739081747</v>
      </c>
      <c r="R5979">
        <f>Q5979/MainSheet!$C$8*(G5979-G5978)+R5978</f>
        <v>10159.719301511019</v>
      </c>
      <c r="S5979">
        <f t="shared" si="852"/>
        <v>163971.33706423524</v>
      </c>
      <c r="T5979">
        <f t="shared" si="844"/>
        <v>59.769999999996678</v>
      </c>
      <c r="U5979" s="1">
        <f>Q5979/MainSheet!$C$22</f>
        <v>1</v>
      </c>
    </row>
    <row r="5980" spans="7:21">
      <c r="G5980">
        <f t="shared" si="847"/>
        <v>59.779999999996676</v>
      </c>
      <c r="H5980">
        <f t="shared" si="848"/>
        <v>198000</v>
      </c>
      <c r="I5980" s="2">
        <f>MIN(MainSheet!$C$10/MainSheet!$C$9,MainSheet!$K$9*60)</f>
        <v>660</v>
      </c>
      <c r="J5980" s="1">
        <f>IF(G5980&gt;MainSheet!$C$11,IF(J5979&gt;=0.999,1,(G5980-MainSheet!$C$11)*I5980/$B$2/60),0)</f>
        <v>1</v>
      </c>
      <c r="K5980" s="1">
        <f>IF(G5980&gt;MainSheet!$C$11+$B$6,IF(K5979&gt;=0.999,1,(G5980-MainSheet!$C$11-$B$6)*I5980/$C$2/60),0)</f>
        <v>1</v>
      </c>
      <c r="L5980" s="1">
        <f>IF(G5980&gt;MainSheet!$C$11+$B$6+$C$6,IF(L5979&gt;=0.999,1,(G5980-MainSheet!$C$11-$B$6-$C$6)*I5980/$D$2/60),0)</f>
        <v>1</v>
      </c>
      <c r="M5980">
        <f t="shared" si="849"/>
        <v>1</v>
      </c>
      <c r="N5980" s="2">
        <f t="shared" si="850"/>
        <v>3721.0526315789471</v>
      </c>
      <c r="O5980">
        <f t="shared" si="846"/>
        <v>977.02127659574455</v>
      </c>
      <c r="P5980">
        <f t="shared" si="845"/>
        <v>192000</v>
      </c>
      <c r="Q5980" s="2">
        <f t="shared" si="851"/>
        <v>196698.0739081747</v>
      </c>
      <c r="R5980">
        <f>Q5980/MainSheet!$C$8*(G5980-G5979)+R5979</f>
        <v>10161.750548001854</v>
      </c>
      <c r="S5980">
        <f t="shared" si="852"/>
        <v>164004.12007655326</v>
      </c>
      <c r="T5980">
        <f t="shared" si="844"/>
        <v>59.779999999996676</v>
      </c>
      <c r="U5980" s="1">
        <f>Q5980/MainSheet!$C$22</f>
        <v>1</v>
      </c>
    </row>
    <row r="5981" spans="7:21">
      <c r="G5981">
        <f t="shared" si="847"/>
        <v>59.789999999996674</v>
      </c>
      <c r="H5981">
        <f t="shared" si="848"/>
        <v>198000</v>
      </c>
      <c r="I5981" s="2">
        <f>MIN(MainSheet!$C$10/MainSheet!$C$9,MainSheet!$K$9*60)</f>
        <v>660</v>
      </c>
      <c r="J5981" s="1">
        <f>IF(G5981&gt;MainSheet!$C$11,IF(J5980&gt;=0.999,1,(G5981-MainSheet!$C$11)*I5981/$B$2/60),0)</f>
        <v>1</v>
      </c>
      <c r="K5981" s="1">
        <f>IF(G5981&gt;MainSheet!$C$11+$B$6,IF(K5980&gt;=0.999,1,(G5981-MainSheet!$C$11-$B$6)*I5981/$C$2/60),0)</f>
        <v>1</v>
      </c>
      <c r="L5981" s="1">
        <f>IF(G5981&gt;MainSheet!$C$11+$B$6+$C$6,IF(L5980&gt;=0.999,1,(G5981-MainSheet!$C$11-$B$6-$C$6)*I5981/$D$2/60),0)</f>
        <v>1</v>
      </c>
      <c r="M5981">
        <f t="shared" si="849"/>
        <v>1</v>
      </c>
      <c r="N5981" s="2">
        <f t="shared" si="850"/>
        <v>3721.0526315789471</v>
      </c>
      <c r="O5981">
        <f t="shared" si="846"/>
        <v>977.02127659574455</v>
      </c>
      <c r="P5981">
        <f t="shared" si="845"/>
        <v>192000</v>
      </c>
      <c r="Q5981" s="2">
        <f t="shared" si="851"/>
        <v>196698.0739081747</v>
      </c>
      <c r="R5981">
        <f>Q5981/MainSheet!$C$8*(G5981-G5980)+R5980</f>
        <v>10163.781794492688</v>
      </c>
      <c r="S5981">
        <f t="shared" si="852"/>
        <v>164036.90308887127</v>
      </c>
      <c r="T5981">
        <f t="shared" si="844"/>
        <v>59.789999999996674</v>
      </c>
      <c r="U5981" s="1">
        <f>Q5981/MainSheet!$C$22</f>
        <v>1</v>
      </c>
    </row>
    <row r="5982" spans="7:21">
      <c r="G5982">
        <f t="shared" si="847"/>
        <v>59.799999999996672</v>
      </c>
      <c r="H5982">
        <f t="shared" si="848"/>
        <v>198000</v>
      </c>
      <c r="I5982" s="2">
        <f>MIN(MainSheet!$C$10/MainSheet!$C$9,MainSheet!$K$9*60)</f>
        <v>660</v>
      </c>
      <c r="J5982" s="1">
        <f>IF(G5982&gt;MainSheet!$C$11,IF(J5981&gt;=0.999,1,(G5982-MainSheet!$C$11)*I5982/$B$2/60),0)</f>
        <v>1</v>
      </c>
      <c r="K5982" s="1">
        <f>IF(G5982&gt;MainSheet!$C$11+$B$6,IF(K5981&gt;=0.999,1,(G5982-MainSheet!$C$11-$B$6)*I5982/$C$2/60),0)</f>
        <v>1</v>
      </c>
      <c r="L5982" s="1">
        <f>IF(G5982&gt;MainSheet!$C$11+$B$6+$C$6,IF(L5981&gt;=0.999,1,(G5982-MainSheet!$C$11-$B$6-$C$6)*I5982/$D$2/60),0)</f>
        <v>1</v>
      </c>
      <c r="M5982">
        <f t="shared" si="849"/>
        <v>1</v>
      </c>
      <c r="N5982" s="2">
        <f t="shared" si="850"/>
        <v>3721.0526315789471</v>
      </c>
      <c r="O5982">
        <f t="shared" si="846"/>
        <v>977.02127659574455</v>
      </c>
      <c r="P5982">
        <f t="shared" si="845"/>
        <v>192000</v>
      </c>
      <c r="Q5982" s="2">
        <f t="shared" si="851"/>
        <v>196698.0739081747</v>
      </c>
      <c r="R5982">
        <f>Q5982/MainSheet!$C$8*(G5982-G5981)+R5981</f>
        <v>10165.813040983523</v>
      </c>
      <c r="S5982">
        <f t="shared" si="852"/>
        <v>164069.68610118929</v>
      </c>
      <c r="T5982">
        <f t="shared" si="844"/>
        <v>59.799999999996672</v>
      </c>
      <c r="U5982" s="1">
        <f>Q5982/MainSheet!$C$22</f>
        <v>1</v>
      </c>
    </row>
    <row r="5983" spans="7:21">
      <c r="G5983">
        <f t="shared" si="847"/>
        <v>59.80999999999667</v>
      </c>
      <c r="H5983">
        <f t="shared" si="848"/>
        <v>198000</v>
      </c>
      <c r="I5983" s="2">
        <f>MIN(MainSheet!$C$10/MainSheet!$C$9,MainSheet!$K$9*60)</f>
        <v>660</v>
      </c>
      <c r="J5983" s="1">
        <f>IF(G5983&gt;MainSheet!$C$11,IF(J5982&gt;=0.999,1,(G5983-MainSheet!$C$11)*I5983/$B$2/60),0)</f>
        <v>1</v>
      </c>
      <c r="K5983" s="1">
        <f>IF(G5983&gt;MainSheet!$C$11+$B$6,IF(K5982&gt;=0.999,1,(G5983-MainSheet!$C$11-$B$6)*I5983/$C$2/60),0)</f>
        <v>1</v>
      </c>
      <c r="L5983" s="1">
        <f>IF(G5983&gt;MainSheet!$C$11+$B$6+$C$6,IF(L5982&gt;=0.999,1,(G5983-MainSheet!$C$11-$B$6-$C$6)*I5983/$D$2/60),0)</f>
        <v>1</v>
      </c>
      <c r="M5983">
        <f t="shared" si="849"/>
        <v>1</v>
      </c>
      <c r="N5983" s="2">
        <f t="shared" si="850"/>
        <v>3721.0526315789471</v>
      </c>
      <c r="O5983">
        <f t="shared" si="846"/>
        <v>977.02127659574455</v>
      </c>
      <c r="P5983">
        <f t="shared" si="845"/>
        <v>192000</v>
      </c>
      <c r="Q5983" s="2">
        <f t="shared" si="851"/>
        <v>196698.0739081747</v>
      </c>
      <c r="R5983">
        <f>Q5983/MainSheet!$C$8*(G5983-G5982)+R5982</f>
        <v>10167.844287474358</v>
      </c>
      <c r="S5983">
        <f t="shared" si="852"/>
        <v>164102.46911350731</v>
      </c>
      <c r="T5983">
        <f t="shared" si="844"/>
        <v>59.80999999999667</v>
      </c>
      <c r="U5983" s="1">
        <f>Q5983/MainSheet!$C$22</f>
        <v>1</v>
      </c>
    </row>
    <row r="5984" spans="7:21">
      <c r="G5984">
        <f t="shared" si="847"/>
        <v>59.819999999996668</v>
      </c>
      <c r="H5984">
        <f t="shared" si="848"/>
        <v>198000</v>
      </c>
      <c r="I5984" s="2">
        <f>MIN(MainSheet!$C$10/MainSheet!$C$9,MainSheet!$K$9*60)</f>
        <v>660</v>
      </c>
      <c r="J5984" s="1">
        <f>IF(G5984&gt;MainSheet!$C$11,IF(J5983&gt;=0.999,1,(G5984-MainSheet!$C$11)*I5984/$B$2/60),0)</f>
        <v>1</v>
      </c>
      <c r="K5984" s="1">
        <f>IF(G5984&gt;MainSheet!$C$11+$B$6,IF(K5983&gt;=0.999,1,(G5984-MainSheet!$C$11-$B$6)*I5984/$C$2/60),0)</f>
        <v>1</v>
      </c>
      <c r="L5984" s="1">
        <f>IF(G5984&gt;MainSheet!$C$11+$B$6+$C$6,IF(L5983&gt;=0.999,1,(G5984-MainSheet!$C$11-$B$6-$C$6)*I5984/$D$2/60),0)</f>
        <v>1</v>
      </c>
      <c r="M5984">
        <f t="shared" si="849"/>
        <v>1</v>
      </c>
      <c r="N5984" s="2">
        <f t="shared" si="850"/>
        <v>3721.0526315789471</v>
      </c>
      <c r="O5984">
        <f t="shared" si="846"/>
        <v>977.02127659574455</v>
      </c>
      <c r="P5984">
        <f t="shared" si="845"/>
        <v>192000</v>
      </c>
      <c r="Q5984" s="2">
        <f t="shared" si="851"/>
        <v>196698.0739081747</v>
      </c>
      <c r="R5984">
        <f>Q5984/MainSheet!$C$8*(G5984-G5983)+R5983</f>
        <v>10169.875533965193</v>
      </c>
      <c r="S5984">
        <f t="shared" si="852"/>
        <v>164135.25212582533</v>
      </c>
      <c r="T5984">
        <f t="shared" si="844"/>
        <v>59.819999999996668</v>
      </c>
      <c r="U5984" s="1">
        <f>Q5984/MainSheet!$C$22</f>
        <v>1</v>
      </c>
    </row>
    <row r="5985" spans="7:21">
      <c r="G5985">
        <f t="shared" si="847"/>
        <v>59.829999999996666</v>
      </c>
      <c r="H5985">
        <f t="shared" si="848"/>
        <v>198000</v>
      </c>
      <c r="I5985" s="2">
        <f>MIN(MainSheet!$C$10/MainSheet!$C$9,MainSheet!$K$9*60)</f>
        <v>660</v>
      </c>
      <c r="J5985" s="1">
        <f>IF(G5985&gt;MainSheet!$C$11,IF(J5984&gt;=0.999,1,(G5985-MainSheet!$C$11)*I5985/$B$2/60),0)</f>
        <v>1</v>
      </c>
      <c r="K5985" s="1">
        <f>IF(G5985&gt;MainSheet!$C$11+$B$6,IF(K5984&gt;=0.999,1,(G5985-MainSheet!$C$11-$B$6)*I5985/$C$2/60),0)</f>
        <v>1</v>
      </c>
      <c r="L5985" s="1">
        <f>IF(G5985&gt;MainSheet!$C$11+$B$6+$C$6,IF(L5984&gt;=0.999,1,(G5985-MainSheet!$C$11-$B$6-$C$6)*I5985/$D$2/60),0)</f>
        <v>1</v>
      </c>
      <c r="M5985">
        <f t="shared" si="849"/>
        <v>1</v>
      </c>
      <c r="N5985" s="2">
        <f t="shared" si="850"/>
        <v>3721.0526315789471</v>
      </c>
      <c r="O5985">
        <f t="shared" si="846"/>
        <v>977.02127659574455</v>
      </c>
      <c r="P5985">
        <f t="shared" si="845"/>
        <v>192000</v>
      </c>
      <c r="Q5985" s="2">
        <f t="shared" si="851"/>
        <v>196698.0739081747</v>
      </c>
      <c r="R5985">
        <f>Q5985/MainSheet!$C$8*(G5985-G5984)+R5984</f>
        <v>10171.906780456027</v>
      </c>
      <c r="S5985">
        <f t="shared" si="852"/>
        <v>164168.03513814334</v>
      </c>
      <c r="T5985">
        <f t="shared" si="844"/>
        <v>59.829999999996666</v>
      </c>
      <c r="U5985" s="1">
        <f>Q5985/MainSheet!$C$22</f>
        <v>1</v>
      </c>
    </row>
    <row r="5986" spans="7:21">
      <c r="G5986">
        <f t="shared" si="847"/>
        <v>59.839999999996664</v>
      </c>
      <c r="H5986">
        <f t="shared" si="848"/>
        <v>198000</v>
      </c>
      <c r="I5986" s="2">
        <f>MIN(MainSheet!$C$10/MainSheet!$C$9,MainSheet!$K$9*60)</f>
        <v>660</v>
      </c>
      <c r="J5986" s="1">
        <f>IF(G5986&gt;MainSheet!$C$11,IF(J5985&gt;=0.999,1,(G5986-MainSheet!$C$11)*I5986/$B$2/60),0)</f>
        <v>1</v>
      </c>
      <c r="K5986" s="1">
        <f>IF(G5986&gt;MainSheet!$C$11+$B$6,IF(K5985&gt;=0.999,1,(G5986-MainSheet!$C$11-$B$6)*I5986/$C$2/60),0)</f>
        <v>1</v>
      </c>
      <c r="L5986" s="1">
        <f>IF(G5986&gt;MainSheet!$C$11+$B$6+$C$6,IF(L5985&gt;=0.999,1,(G5986-MainSheet!$C$11-$B$6-$C$6)*I5986/$D$2/60),0)</f>
        <v>1</v>
      </c>
      <c r="M5986">
        <f t="shared" si="849"/>
        <v>1</v>
      </c>
      <c r="N5986" s="2">
        <f t="shared" si="850"/>
        <v>3721.0526315789471</v>
      </c>
      <c r="O5986">
        <f t="shared" si="846"/>
        <v>977.02127659574455</v>
      </c>
      <c r="P5986">
        <f t="shared" si="845"/>
        <v>192000</v>
      </c>
      <c r="Q5986" s="2">
        <f t="shared" si="851"/>
        <v>196698.0739081747</v>
      </c>
      <c r="R5986">
        <f>Q5986/MainSheet!$C$8*(G5986-G5985)+R5985</f>
        <v>10173.938026946862</v>
      </c>
      <c r="S5986">
        <f t="shared" si="852"/>
        <v>164200.81815046136</v>
      </c>
      <c r="T5986">
        <f t="shared" si="844"/>
        <v>59.839999999996664</v>
      </c>
      <c r="U5986" s="1">
        <f>Q5986/MainSheet!$C$22</f>
        <v>1</v>
      </c>
    </row>
    <row r="5987" spans="7:21">
      <c r="G5987">
        <f t="shared" si="847"/>
        <v>59.849999999996662</v>
      </c>
      <c r="H5987">
        <f t="shared" si="848"/>
        <v>198000</v>
      </c>
      <c r="I5987" s="2">
        <f>MIN(MainSheet!$C$10/MainSheet!$C$9,MainSheet!$K$9*60)</f>
        <v>660</v>
      </c>
      <c r="J5987" s="1">
        <f>IF(G5987&gt;MainSheet!$C$11,IF(J5986&gt;=0.999,1,(G5987-MainSheet!$C$11)*I5987/$B$2/60),0)</f>
        <v>1</v>
      </c>
      <c r="K5987" s="1">
        <f>IF(G5987&gt;MainSheet!$C$11+$B$6,IF(K5986&gt;=0.999,1,(G5987-MainSheet!$C$11-$B$6)*I5987/$C$2/60),0)</f>
        <v>1</v>
      </c>
      <c r="L5987" s="1">
        <f>IF(G5987&gt;MainSheet!$C$11+$B$6+$C$6,IF(L5986&gt;=0.999,1,(G5987-MainSheet!$C$11-$B$6-$C$6)*I5987/$D$2/60),0)</f>
        <v>1</v>
      </c>
      <c r="M5987">
        <f t="shared" si="849"/>
        <v>1</v>
      </c>
      <c r="N5987" s="2">
        <f t="shared" si="850"/>
        <v>3721.0526315789471</v>
      </c>
      <c r="O5987">
        <f t="shared" si="846"/>
        <v>977.02127659574455</v>
      </c>
      <c r="P5987">
        <f t="shared" si="845"/>
        <v>192000</v>
      </c>
      <c r="Q5987" s="2">
        <f t="shared" si="851"/>
        <v>196698.0739081747</v>
      </c>
      <c r="R5987">
        <f>Q5987/MainSheet!$C$8*(G5987-G5986)+R5986</f>
        <v>10175.969273437697</v>
      </c>
      <c r="S5987">
        <f t="shared" si="852"/>
        <v>164233.60116277938</v>
      </c>
      <c r="T5987">
        <f t="shared" si="844"/>
        <v>59.849999999996662</v>
      </c>
      <c r="U5987" s="1">
        <f>Q5987/MainSheet!$C$22</f>
        <v>1</v>
      </c>
    </row>
    <row r="5988" spans="7:21">
      <c r="G5988">
        <f t="shared" si="847"/>
        <v>59.85999999999666</v>
      </c>
      <c r="H5988">
        <f t="shared" si="848"/>
        <v>198000</v>
      </c>
      <c r="I5988" s="2">
        <f>MIN(MainSheet!$C$10/MainSheet!$C$9,MainSheet!$K$9*60)</f>
        <v>660</v>
      </c>
      <c r="J5988" s="1">
        <f>IF(G5988&gt;MainSheet!$C$11,IF(J5987&gt;=0.999,1,(G5988-MainSheet!$C$11)*I5988/$B$2/60),0)</f>
        <v>1</v>
      </c>
      <c r="K5988" s="1">
        <f>IF(G5988&gt;MainSheet!$C$11+$B$6,IF(K5987&gt;=0.999,1,(G5988-MainSheet!$C$11-$B$6)*I5988/$C$2/60),0)</f>
        <v>1</v>
      </c>
      <c r="L5988" s="1">
        <f>IF(G5988&gt;MainSheet!$C$11+$B$6+$C$6,IF(L5987&gt;=0.999,1,(G5988-MainSheet!$C$11-$B$6-$C$6)*I5988/$D$2/60),0)</f>
        <v>1</v>
      </c>
      <c r="M5988">
        <f t="shared" si="849"/>
        <v>1</v>
      </c>
      <c r="N5988" s="2">
        <f t="shared" si="850"/>
        <v>3721.0526315789471</v>
      </c>
      <c r="O5988">
        <f t="shared" si="846"/>
        <v>977.02127659574455</v>
      </c>
      <c r="P5988">
        <f t="shared" si="845"/>
        <v>192000</v>
      </c>
      <c r="Q5988" s="2">
        <f t="shared" si="851"/>
        <v>196698.0739081747</v>
      </c>
      <c r="R5988">
        <f>Q5988/MainSheet!$C$8*(G5988-G5987)+R5987</f>
        <v>10178.000519928532</v>
      </c>
      <c r="S5988">
        <f t="shared" si="852"/>
        <v>164266.3841750974</v>
      </c>
      <c r="T5988">
        <f t="shared" si="844"/>
        <v>59.85999999999666</v>
      </c>
      <c r="U5988" s="1">
        <f>Q5988/MainSheet!$C$22</f>
        <v>1</v>
      </c>
    </row>
    <row r="5989" spans="7:21">
      <c r="G5989">
        <f t="shared" si="847"/>
        <v>59.869999999996658</v>
      </c>
      <c r="H5989">
        <f t="shared" si="848"/>
        <v>198000</v>
      </c>
      <c r="I5989" s="2">
        <f>MIN(MainSheet!$C$10/MainSheet!$C$9,MainSheet!$K$9*60)</f>
        <v>660</v>
      </c>
      <c r="J5989" s="1">
        <f>IF(G5989&gt;MainSheet!$C$11,IF(J5988&gt;=0.999,1,(G5989-MainSheet!$C$11)*I5989/$B$2/60),0)</f>
        <v>1</v>
      </c>
      <c r="K5989" s="1">
        <f>IF(G5989&gt;MainSheet!$C$11+$B$6,IF(K5988&gt;=0.999,1,(G5989-MainSheet!$C$11-$B$6)*I5989/$C$2/60),0)</f>
        <v>1</v>
      </c>
      <c r="L5989" s="1">
        <f>IF(G5989&gt;MainSheet!$C$11+$B$6+$C$6,IF(L5988&gt;=0.999,1,(G5989-MainSheet!$C$11-$B$6-$C$6)*I5989/$D$2/60),0)</f>
        <v>1</v>
      </c>
      <c r="M5989">
        <f t="shared" si="849"/>
        <v>1</v>
      </c>
      <c r="N5989" s="2">
        <f t="shared" si="850"/>
        <v>3721.0526315789471</v>
      </c>
      <c r="O5989">
        <f t="shared" si="846"/>
        <v>977.02127659574455</v>
      </c>
      <c r="P5989">
        <f t="shared" si="845"/>
        <v>192000</v>
      </c>
      <c r="Q5989" s="2">
        <f t="shared" si="851"/>
        <v>196698.0739081747</v>
      </c>
      <c r="R5989">
        <f>Q5989/MainSheet!$C$8*(G5989-G5988)+R5988</f>
        <v>10180.031766419366</v>
      </c>
      <c r="S5989">
        <f t="shared" si="852"/>
        <v>164299.16718741541</v>
      </c>
      <c r="T5989">
        <f t="shared" si="844"/>
        <v>59.869999999996658</v>
      </c>
      <c r="U5989" s="1">
        <f>Q5989/MainSheet!$C$22</f>
        <v>1</v>
      </c>
    </row>
    <row r="5990" spans="7:21">
      <c r="G5990">
        <f t="shared" si="847"/>
        <v>59.879999999996656</v>
      </c>
      <c r="H5990">
        <f t="shared" si="848"/>
        <v>198000</v>
      </c>
      <c r="I5990" s="2">
        <f>MIN(MainSheet!$C$10/MainSheet!$C$9,MainSheet!$K$9*60)</f>
        <v>660</v>
      </c>
      <c r="J5990" s="1">
        <f>IF(G5990&gt;MainSheet!$C$11,IF(J5989&gt;=0.999,1,(G5990-MainSheet!$C$11)*I5990/$B$2/60),0)</f>
        <v>1</v>
      </c>
      <c r="K5990" s="1">
        <f>IF(G5990&gt;MainSheet!$C$11+$B$6,IF(K5989&gt;=0.999,1,(G5990-MainSheet!$C$11-$B$6)*I5990/$C$2/60),0)</f>
        <v>1</v>
      </c>
      <c r="L5990" s="1">
        <f>IF(G5990&gt;MainSheet!$C$11+$B$6+$C$6,IF(L5989&gt;=0.999,1,(G5990-MainSheet!$C$11-$B$6-$C$6)*I5990/$D$2/60),0)</f>
        <v>1</v>
      </c>
      <c r="M5990">
        <f t="shared" si="849"/>
        <v>1</v>
      </c>
      <c r="N5990" s="2">
        <f t="shared" si="850"/>
        <v>3721.0526315789471</v>
      </c>
      <c r="O5990">
        <f t="shared" si="846"/>
        <v>977.02127659574455</v>
      </c>
      <c r="P5990">
        <f t="shared" si="845"/>
        <v>192000</v>
      </c>
      <c r="Q5990" s="2">
        <f t="shared" si="851"/>
        <v>196698.0739081747</v>
      </c>
      <c r="R5990">
        <f>Q5990/MainSheet!$C$8*(G5990-G5989)+R5989</f>
        <v>10182.063012910201</v>
      </c>
      <c r="S5990">
        <f t="shared" si="852"/>
        <v>164331.95019973343</v>
      </c>
      <c r="T5990">
        <f t="shared" si="844"/>
        <v>59.879999999996656</v>
      </c>
      <c r="U5990" s="1">
        <f>Q5990/MainSheet!$C$22</f>
        <v>1</v>
      </c>
    </row>
    <row r="5991" spans="7:21">
      <c r="G5991">
        <f t="shared" si="847"/>
        <v>59.889999999996654</v>
      </c>
      <c r="H5991">
        <f t="shared" si="848"/>
        <v>198000</v>
      </c>
      <c r="I5991" s="2">
        <f>MIN(MainSheet!$C$10/MainSheet!$C$9,MainSheet!$K$9*60)</f>
        <v>660</v>
      </c>
      <c r="J5991" s="1">
        <f>IF(G5991&gt;MainSheet!$C$11,IF(J5990&gt;=0.999,1,(G5991-MainSheet!$C$11)*I5991/$B$2/60),0)</f>
        <v>1</v>
      </c>
      <c r="K5991" s="1">
        <f>IF(G5991&gt;MainSheet!$C$11+$B$6,IF(K5990&gt;=0.999,1,(G5991-MainSheet!$C$11-$B$6)*I5991/$C$2/60),0)</f>
        <v>1</v>
      </c>
      <c r="L5991" s="1">
        <f>IF(G5991&gt;MainSheet!$C$11+$B$6+$C$6,IF(L5990&gt;=0.999,1,(G5991-MainSheet!$C$11-$B$6-$C$6)*I5991/$D$2/60),0)</f>
        <v>1</v>
      </c>
      <c r="M5991">
        <f t="shared" si="849"/>
        <v>1</v>
      </c>
      <c r="N5991" s="2">
        <f t="shared" si="850"/>
        <v>3721.0526315789471</v>
      </c>
      <c r="O5991">
        <f t="shared" si="846"/>
        <v>977.02127659574455</v>
      </c>
      <c r="P5991">
        <f t="shared" si="845"/>
        <v>192000</v>
      </c>
      <c r="Q5991" s="2">
        <f t="shared" si="851"/>
        <v>196698.0739081747</v>
      </c>
      <c r="R5991">
        <f>Q5991/MainSheet!$C$8*(G5991-G5990)+R5990</f>
        <v>10184.094259401036</v>
      </c>
      <c r="S5991">
        <f t="shared" si="852"/>
        <v>164364.73321205145</v>
      </c>
      <c r="T5991">
        <f t="shared" si="844"/>
        <v>59.889999999996654</v>
      </c>
      <c r="U5991" s="1">
        <f>Q5991/MainSheet!$C$22</f>
        <v>1</v>
      </c>
    </row>
    <row r="5992" spans="7:21">
      <c r="G5992">
        <f t="shared" si="847"/>
        <v>59.899999999996652</v>
      </c>
      <c r="H5992">
        <f t="shared" si="848"/>
        <v>198000</v>
      </c>
      <c r="I5992" s="2">
        <f>MIN(MainSheet!$C$10/MainSheet!$C$9,MainSheet!$K$9*60)</f>
        <v>660</v>
      </c>
      <c r="J5992" s="1">
        <f>IF(G5992&gt;MainSheet!$C$11,IF(J5991&gt;=0.999,1,(G5992-MainSheet!$C$11)*I5992/$B$2/60),0)</f>
        <v>1</v>
      </c>
      <c r="K5992" s="1">
        <f>IF(G5992&gt;MainSheet!$C$11+$B$6,IF(K5991&gt;=0.999,1,(G5992-MainSheet!$C$11-$B$6)*I5992/$C$2/60),0)</f>
        <v>1</v>
      </c>
      <c r="L5992" s="1">
        <f>IF(G5992&gt;MainSheet!$C$11+$B$6+$C$6,IF(L5991&gt;=0.999,1,(G5992-MainSheet!$C$11-$B$6-$C$6)*I5992/$D$2/60),0)</f>
        <v>1</v>
      </c>
      <c r="M5992">
        <f t="shared" si="849"/>
        <v>1</v>
      </c>
      <c r="N5992" s="2">
        <f t="shared" si="850"/>
        <v>3721.0526315789471</v>
      </c>
      <c r="O5992">
        <f t="shared" si="846"/>
        <v>977.02127659574455</v>
      </c>
      <c r="P5992">
        <f t="shared" si="845"/>
        <v>192000</v>
      </c>
      <c r="Q5992" s="2">
        <f t="shared" si="851"/>
        <v>196698.0739081747</v>
      </c>
      <c r="R5992">
        <f>Q5992/MainSheet!$C$8*(G5992-G5991)+R5991</f>
        <v>10186.12550589187</v>
      </c>
      <c r="S5992">
        <f t="shared" si="852"/>
        <v>164397.51622436946</v>
      </c>
      <c r="T5992">
        <f t="shared" si="844"/>
        <v>59.899999999996652</v>
      </c>
      <c r="U5992" s="1">
        <f>Q5992/MainSheet!$C$22</f>
        <v>1</v>
      </c>
    </row>
    <row r="5993" spans="7:21">
      <c r="G5993">
        <f t="shared" si="847"/>
        <v>59.90999999999665</v>
      </c>
      <c r="H5993">
        <f t="shared" si="848"/>
        <v>198000</v>
      </c>
      <c r="I5993" s="2">
        <f>MIN(MainSheet!$C$10/MainSheet!$C$9,MainSheet!$K$9*60)</f>
        <v>660</v>
      </c>
      <c r="J5993" s="1">
        <f>IF(G5993&gt;MainSheet!$C$11,IF(J5992&gt;=0.999,1,(G5993-MainSheet!$C$11)*I5993/$B$2/60),0)</f>
        <v>1</v>
      </c>
      <c r="K5993" s="1">
        <f>IF(G5993&gt;MainSheet!$C$11+$B$6,IF(K5992&gt;=0.999,1,(G5993-MainSheet!$C$11-$B$6)*I5993/$C$2/60),0)</f>
        <v>1</v>
      </c>
      <c r="L5993" s="1">
        <f>IF(G5993&gt;MainSheet!$C$11+$B$6+$C$6,IF(L5992&gt;=0.999,1,(G5993-MainSheet!$C$11-$B$6-$C$6)*I5993/$D$2/60),0)</f>
        <v>1</v>
      </c>
      <c r="M5993">
        <f t="shared" si="849"/>
        <v>1</v>
      </c>
      <c r="N5993" s="2">
        <f t="shared" si="850"/>
        <v>3721.0526315789471</v>
      </c>
      <c r="O5993">
        <f t="shared" si="846"/>
        <v>977.02127659574455</v>
      </c>
      <c r="P5993">
        <f t="shared" si="845"/>
        <v>192000</v>
      </c>
      <c r="Q5993" s="2">
        <f t="shared" si="851"/>
        <v>196698.0739081747</v>
      </c>
      <c r="R5993">
        <f>Q5993/MainSheet!$C$8*(G5993-G5992)+R5992</f>
        <v>10188.156752382705</v>
      </c>
      <c r="S5993">
        <f t="shared" si="852"/>
        <v>164430.29923668748</v>
      </c>
      <c r="T5993">
        <f t="shared" si="844"/>
        <v>59.90999999999665</v>
      </c>
      <c r="U5993" s="1">
        <f>Q5993/MainSheet!$C$22</f>
        <v>1</v>
      </c>
    </row>
    <row r="5994" spans="7:21">
      <c r="G5994">
        <f t="shared" si="847"/>
        <v>59.919999999996648</v>
      </c>
      <c r="H5994">
        <f t="shared" si="848"/>
        <v>198000</v>
      </c>
      <c r="I5994" s="2">
        <f>MIN(MainSheet!$C$10/MainSheet!$C$9,MainSheet!$K$9*60)</f>
        <v>660</v>
      </c>
      <c r="J5994" s="1">
        <f>IF(G5994&gt;MainSheet!$C$11,IF(J5993&gt;=0.999,1,(G5994-MainSheet!$C$11)*I5994/$B$2/60),0)</f>
        <v>1</v>
      </c>
      <c r="K5994" s="1">
        <f>IF(G5994&gt;MainSheet!$C$11+$B$6,IF(K5993&gt;=0.999,1,(G5994-MainSheet!$C$11-$B$6)*I5994/$C$2/60),0)</f>
        <v>1</v>
      </c>
      <c r="L5994" s="1">
        <f>IF(G5994&gt;MainSheet!$C$11+$B$6+$C$6,IF(L5993&gt;=0.999,1,(G5994-MainSheet!$C$11-$B$6-$C$6)*I5994/$D$2/60),0)</f>
        <v>1</v>
      </c>
      <c r="M5994">
        <f t="shared" si="849"/>
        <v>1</v>
      </c>
      <c r="N5994" s="2">
        <f t="shared" si="850"/>
        <v>3721.0526315789471</v>
      </c>
      <c r="O5994">
        <f t="shared" si="846"/>
        <v>977.02127659574455</v>
      </c>
      <c r="P5994">
        <f t="shared" si="845"/>
        <v>192000</v>
      </c>
      <c r="Q5994" s="2">
        <f t="shared" si="851"/>
        <v>196698.0739081747</v>
      </c>
      <c r="R5994">
        <f>Q5994/MainSheet!$C$8*(G5994-G5993)+R5993</f>
        <v>10190.18799887354</v>
      </c>
      <c r="S5994">
        <f t="shared" si="852"/>
        <v>164463.0822490055</v>
      </c>
      <c r="T5994">
        <f t="shared" si="844"/>
        <v>59.919999999996648</v>
      </c>
      <c r="U5994" s="1">
        <f>Q5994/MainSheet!$C$22</f>
        <v>1</v>
      </c>
    </row>
    <row r="5995" spans="7:21">
      <c r="G5995">
        <f t="shared" si="847"/>
        <v>59.929999999996646</v>
      </c>
      <c r="H5995">
        <f t="shared" si="848"/>
        <v>198000</v>
      </c>
      <c r="I5995" s="2">
        <f>MIN(MainSheet!$C$10/MainSheet!$C$9,MainSheet!$K$9*60)</f>
        <v>660</v>
      </c>
      <c r="J5995" s="1">
        <f>IF(G5995&gt;MainSheet!$C$11,IF(J5994&gt;=0.999,1,(G5995-MainSheet!$C$11)*I5995/$B$2/60),0)</f>
        <v>1</v>
      </c>
      <c r="K5995" s="1">
        <f>IF(G5995&gt;MainSheet!$C$11+$B$6,IF(K5994&gt;=0.999,1,(G5995-MainSheet!$C$11-$B$6)*I5995/$C$2/60),0)</f>
        <v>1</v>
      </c>
      <c r="L5995" s="1">
        <f>IF(G5995&gt;MainSheet!$C$11+$B$6+$C$6,IF(L5994&gt;=0.999,1,(G5995-MainSheet!$C$11-$B$6-$C$6)*I5995/$D$2/60),0)</f>
        <v>1</v>
      </c>
      <c r="M5995">
        <f t="shared" si="849"/>
        <v>1</v>
      </c>
      <c r="N5995" s="2">
        <f t="shared" si="850"/>
        <v>3721.0526315789471</v>
      </c>
      <c r="O5995">
        <f t="shared" si="846"/>
        <v>977.02127659574455</v>
      </c>
      <c r="P5995">
        <f t="shared" si="845"/>
        <v>192000</v>
      </c>
      <c r="Q5995" s="2">
        <f t="shared" si="851"/>
        <v>196698.0739081747</v>
      </c>
      <c r="R5995">
        <f>Q5995/MainSheet!$C$8*(G5995-G5994)+R5994</f>
        <v>10192.219245364375</v>
      </c>
      <c r="S5995">
        <f t="shared" si="852"/>
        <v>164495.86526132352</v>
      </c>
      <c r="T5995">
        <f t="shared" si="844"/>
        <v>59.929999999996646</v>
      </c>
      <c r="U5995" s="1">
        <f>Q5995/MainSheet!$C$22</f>
        <v>1</v>
      </c>
    </row>
    <row r="5996" spans="7:21">
      <c r="G5996">
        <f t="shared" si="847"/>
        <v>59.939999999996644</v>
      </c>
      <c r="H5996">
        <f t="shared" si="848"/>
        <v>198000</v>
      </c>
      <c r="I5996" s="2">
        <f>MIN(MainSheet!$C$10/MainSheet!$C$9,MainSheet!$K$9*60)</f>
        <v>660</v>
      </c>
      <c r="J5996" s="1">
        <f>IF(G5996&gt;MainSheet!$C$11,IF(J5995&gt;=0.999,1,(G5996-MainSheet!$C$11)*I5996/$B$2/60),0)</f>
        <v>1</v>
      </c>
      <c r="K5996" s="1">
        <f>IF(G5996&gt;MainSheet!$C$11+$B$6,IF(K5995&gt;=0.999,1,(G5996-MainSheet!$C$11-$B$6)*I5996/$C$2/60),0)</f>
        <v>1</v>
      </c>
      <c r="L5996" s="1">
        <f>IF(G5996&gt;MainSheet!$C$11+$B$6+$C$6,IF(L5995&gt;=0.999,1,(G5996-MainSheet!$C$11-$B$6-$C$6)*I5996/$D$2/60),0)</f>
        <v>1</v>
      </c>
      <c r="M5996">
        <f t="shared" si="849"/>
        <v>1</v>
      </c>
      <c r="N5996" s="2">
        <f t="shared" si="850"/>
        <v>3721.0526315789471</v>
      </c>
      <c r="O5996">
        <f t="shared" si="846"/>
        <v>977.02127659574455</v>
      </c>
      <c r="P5996">
        <f t="shared" si="845"/>
        <v>192000</v>
      </c>
      <c r="Q5996" s="2">
        <f t="shared" si="851"/>
        <v>196698.0739081747</v>
      </c>
      <c r="R5996">
        <f>Q5996/MainSheet!$C$8*(G5996-G5995)+R5995</f>
        <v>10194.250491855209</v>
      </c>
      <c r="S5996">
        <f t="shared" si="852"/>
        <v>164528.64827364153</v>
      </c>
      <c r="T5996">
        <f t="shared" si="844"/>
        <v>59.939999999996644</v>
      </c>
      <c r="U5996" s="1">
        <f>Q5996/MainSheet!$C$22</f>
        <v>1</v>
      </c>
    </row>
    <row r="5997" spans="7:21">
      <c r="G5997">
        <f t="shared" si="847"/>
        <v>59.949999999996642</v>
      </c>
      <c r="H5997">
        <f t="shared" si="848"/>
        <v>198000</v>
      </c>
      <c r="I5997" s="2">
        <f>MIN(MainSheet!$C$10/MainSheet!$C$9,MainSheet!$K$9*60)</f>
        <v>660</v>
      </c>
      <c r="J5997" s="1">
        <f>IF(G5997&gt;MainSheet!$C$11,IF(J5996&gt;=0.999,1,(G5997-MainSheet!$C$11)*I5997/$B$2/60),0)</f>
        <v>1</v>
      </c>
      <c r="K5997" s="1">
        <f>IF(G5997&gt;MainSheet!$C$11+$B$6,IF(K5996&gt;=0.999,1,(G5997-MainSheet!$C$11-$B$6)*I5997/$C$2/60),0)</f>
        <v>1</v>
      </c>
      <c r="L5997" s="1">
        <f>IF(G5997&gt;MainSheet!$C$11+$B$6+$C$6,IF(L5996&gt;=0.999,1,(G5997-MainSheet!$C$11-$B$6-$C$6)*I5997/$D$2/60),0)</f>
        <v>1</v>
      </c>
      <c r="M5997">
        <f t="shared" si="849"/>
        <v>1</v>
      </c>
      <c r="N5997" s="2">
        <f t="shared" si="850"/>
        <v>3721.0526315789471</v>
      </c>
      <c r="O5997">
        <f t="shared" si="846"/>
        <v>977.02127659574455</v>
      </c>
      <c r="P5997">
        <f t="shared" si="845"/>
        <v>192000</v>
      </c>
      <c r="Q5997" s="2">
        <f t="shared" si="851"/>
        <v>196698.0739081747</v>
      </c>
      <c r="R5997">
        <f>Q5997/MainSheet!$C$8*(G5997-G5996)+R5996</f>
        <v>10196.281738346044</v>
      </c>
      <c r="S5997">
        <f t="shared" si="852"/>
        <v>164561.43128595955</v>
      </c>
      <c r="T5997">
        <f t="shared" si="844"/>
        <v>59.949999999996642</v>
      </c>
      <c r="U5997" s="1">
        <f>Q5997/MainSheet!$C$22</f>
        <v>1</v>
      </c>
    </row>
    <row r="5998" spans="7:21">
      <c r="G5998">
        <f t="shared" si="847"/>
        <v>59.95999999999664</v>
      </c>
      <c r="H5998">
        <f t="shared" si="848"/>
        <v>198000</v>
      </c>
      <c r="I5998" s="2">
        <f>MIN(MainSheet!$C$10/MainSheet!$C$9,MainSheet!$K$9*60)</f>
        <v>660</v>
      </c>
      <c r="J5998" s="1">
        <f>IF(G5998&gt;MainSheet!$C$11,IF(J5997&gt;=0.999,1,(G5998-MainSheet!$C$11)*I5998/$B$2/60),0)</f>
        <v>1</v>
      </c>
      <c r="K5998" s="1">
        <f>IF(G5998&gt;MainSheet!$C$11+$B$6,IF(K5997&gt;=0.999,1,(G5998-MainSheet!$C$11-$B$6)*I5998/$C$2/60),0)</f>
        <v>1</v>
      </c>
      <c r="L5998" s="1">
        <f>IF(G5998&gt;MainSheet!$C$11+$B$6+$C$6,IF(L5997&gt;=0.999,1,(G5998-MainSheet!$C$11-$B$6-$C$6)*I5998/$D$2/60),0)</f>
        <v>1</v>
      </c>
      <c r="M5998">
        <f t="shared" si="849"/>
        <v>1</v>
      </c>
      <c r="N5998" s="2">
        <f t="shared" si="850"/>
        <v>3721.0526315789471</v>
      </c>
      <c r="O5998">
        <f t="shared" si="846"/>
        <v>977.02127659574455</v>
      </c>
      <c r="P5998">
        <f t="shared" si="845"/>
        <v>192000</v>
      </c>
      <c r="Q5998" s="2">
        <f t="shared" si="851"/>
        <v>196698.0739081747</v>
      </c>
      <c r="R5998">
        <f>Q5998/MainSheet!$C$8*(G5998-G5997)+R5997</f>
        <v>10198.312984836879</v>
      </c>
      <c r="S5998">
        <f t="shared" si="852"/>
        <v>164594.21429827757</v>
      </c>
      <c r="T5998">
        <f t="shared" si="844"/>
        <v>59.95999999999664</v>
      </c>
      <c r="U5998" s="1">
        <f>Q5998/MainSheet!$C$22</f>
        <v>1</v>
      </c>
    </row>
    <row r="5999" spans="7:21">
      <c r="G5999">
        <f t="shared" si="847"/>
        <v>59.969999999996638</v>
      </c>
      <c r="H5999">
        <f t="shared" si="848"/>
        <v>198000</v>
      </c>
      <c r="I5999" s="2">
        <f>MIN(MainSheet!$C$10/MainSheet!$C$9,MainSheet!$K$9*60)</f>
        <v>660</v>
      </c>
      <c r="J5999" s="1">
        <f>IF(G5999&gt;MainSheet!$C$11,IF(J5998&gt;=0.999,1,(G5999-MainSheet!$C$11)*I5999/$B$2/60),0)</f>
        <v>1</v>
      </c>
      <c r="K5999" s="1">
        <f>IF(G5999&gt;MainSheet!$C$11+$B$6,IF(K5998&gt;=0.999,1,(G5999-MainSheet!$C$11-$B$6)*I5999/$C$2/60),0)</f>
        <v>1</v>
      </c>
      <c r="L5999" s="1">
        <f>IF(G5999&gt;MainSheet!$C$11+$B$6+$C$6,IF(L5998&gt;=0.999,1,(G5999-MainSheet!$C$11-$B$6-$C$6)*I5999/$D$2/60),0)</f>
        <v>1</v>
      </c>
      <c r="M5999">
        <f t="shared" si="849"/>
        <v>1</v>
      </c>
      <c r="N5999" s="2">
        <f t="shared" si="850"/>
        <v>3721.0526315789471</v>
      </c>
      <c r="O5999">
        <f t="shared" si="846"/>
        <v>977.02127659574455</v>
      </c>
      <c r="P5999">
        <f t="shared" si="845"/>
        <v>192000</v>
      </c>
      <c r="Q5999" s="2">
        <f t="shared" si="851"/>
        <v>196698.0739081747</v>
      </c>
      <c r="R5999">
        <f>Q5999/MainSheet!$C$8*(G5999-G5998)+R5998</f>
        <v>10200.344231327714</v>
      </c>
      <c r="S5999">
        <f t="shared" si="852"/>
        <v>164626.99731059559</v>
      </c>
      <c r="T5999">
        <f t="shared" si="844"/>
        <v>59.969999999996638</v>
      </c>
      <c r="U5999" s="1">
        <f>Q5999/MainSheet!$C$22</f>
        <v>1</v>
      </c>
    </row>
    <row r="6000" spans="7:21">
      <c r="G6000">
        <f t="shared" si="847"/>
        <v>59.979999999996636</v>
      </c>
      <c r="H6000">
        <f t="shared" si="848"/>
        <v>198000</v>
      </c>
      <c r="I6000" s="2">
        <f>MIN(MainSheet!$C$10/MainSheet!$C$9,MainSheet!$K$9*60)</f>
        <v>660</v>
      </c>
      <c r="J6000" s="1">
        <f>IF(G6000&gt;MainSheet!$C$11,IF(J5999&gt;=0.999,1,(G6000-MainSheet!$C$11)*I6000/$B$2/60),0)</f>
        <v>1</v>
      </c>
      <c r="K6000" s="1">
        <f>IF(G6000&gt;MainSheet!$C$11+$B$6,IF(K5999&gt;=0.999,1,(G6000-MainSheet!$C$11-$B$6)*I6000/$C$2/60),0)</f>
        <v>1</v>
      </c>
      <c r="L6000" s="1">
        <f>IF(G6000&gt;MainSheet!$C$11+$B$6+$C$6,IF(L5999&gt;=0.999,1,(G6000-MainSheet!$C$11-$B$6-$C$6)*I6000/$D$2/60),0)</f>
        <v>1</v>
      </c>
      <c r="M6000">
        <f t="shared" si="849"/>
        <v>1</v>
      </c>
      <c r="N6000" s="2">
        <f t="shared" si="850"/>
        <v>3721.0526315789471</v>
      </c>
      <c r="O6000">
        <f t="shared" si="846"/>
        <v>977.02127659574455</v>
      </c>
      <c r="P6000">
        <f t="shared" si="845"/>
        <v>192000</v>
      </c>
      <c r="Q6000" s="2">
        <f t="shared" si="851"/>
        <v>196698.0739081747</v>
      </c>
      <c r="R6000">
        <f>Q6000/MainSheet!$C$8*(G6000-G5999)+R5999</f>
        <v>10202.375477818548</v>
      </c>
      <c r="S6000">
        <f t="shared" si="852"/>
        <v>164659.7803229136</v>
      </c>
      <c r="T6000">
        <f t="shared" si="844"/>
        <v>59.979999999996636</v>
      </c>
      <c r="U6000" s="1">
        <f>Q6000/MainSheet!$C$22</f>
        <v>1</v>
      </c>
    </row>
    <row r="6001" spans="7:21">
      <c r="G6001">
        <f t="shared" si="847"/>
        <v>59.989999999996634</v>
      </c>
      <c r="H6001">
        <f t="shared" si="848"/>
        <v>198000</v>
      </c>
      <c r="I6001" s="2">
        <f>MIN(MainSheet!$C$10/MainSheet!$C$9,MainSheet!$K$9*60)</f>
        <v>660</v>
      </c>
      <c r="J6001" s="1">
        <f>IF(G6001&gt;MainSheet!$C$11,IF(J6000&gt;=0.999,1,(G6001-MainSheet!$C$11)*I6001/$B$2/60),0)</f>
        <v>1</v>
      </c>
      <c r="K6001" s="1">
        <f>IF(G6001&gt;MainSheet!$C$11+$B$6,IF(K6000&gt;=0.999,1,(G6001-MainSheet!$C$11-$B$6)*I6001/$C$2/60),0)</f>
        <v>1</v>
      </c>
      <c r="L6001" s="1">
        <f>IF(G6001&gt;MainSheet!$C$11+$B$6+$C$6,IF(L6000&gt;=0.999,1,(G6001-MainSheet!$C$11-$B$6-$C$6)*I6001/$D$2/60),0)</f>
        <v>1</v>
      </c>
      <c r="M6001">
        <f t="shared" si="849"/>
        <v>1</v>
      </c>
      <c r="N6001" s="2">
        <f t="shared" si="850"/>
        <v>3721.0526315789471</v>
      </c>
      <c r="O6001">
        <f t="shared" si="846"/>
        <v>977.02127659574455</v>
      </c>
      <c r="P6001">
        <f t="shared" si="845"/>
        <v>192000</v>
      </c>
      <c r="Q6001" s="2">
        <f t="shared" si="851"/>
        <v>196698.0739081747</v>
      </c>
      <c r="R6001">
        <f>Q6001/MainSheet!$C$8*(G6001-G6000)+R6000</f>
        <v>10204.406724309383</v>
      </c>
      <c r="S6001">
        <f t="shared" si="852"/>
        <v>164692.56333523162</v>
      </c>
      <c r="T6001">
        <f t="shared" si="844"/>
        <v>59.989999999996634</v>
      </c>
      <c r="U6001" s="1">
        <f>Q6001/MainSheet!$C$22</f>
        <v>1</v>
      </c>
    </row>
    <row r="6002" spans="7:21">
      <c r="G6002">
        <f t="shared" si="847"/>
        <v>59.999999999996632</v>
      </c>
      <c r="H6002">
        <f t="shared" si="848"/>
        <v>198000</v>
      </c>
      <c r="I6002" s="2">
        <f>MIN(MainSheet!$C$10/MainSheet!$C$9,MainSheet!$K$9*60)</f>
        <v>660</v>
      </c>
      <c r="J6002" s="1">
        <f>IF(G6002&gt;MainSheet!$C$11,IF(J6001&gt;=0.999,1,(G6002-MainSheet!$C$11)*I6002/$B$2/60),0)</f>
        <v>1</v>
      </c>
      <c r="K6002" s="1">
        <f>IF(G6002&gt;MainSheet!$C$11+$B$6,IF(K6001&gt;=0.999,1,(G6002-MainSheet!$C$11-$B$6)*I6002/$C$2/60),0)</f>
        <v>1</v>
      </c>
      <c r="L6002" s="1">
        <f>IF(G6002&gt;MainSheet!$C$11+$B$6+$C$6,IF(L6001&gt;=0.999,1,(G6002-MainSheet!$C$11-$B$6-$C$6)*I6002/$D$2/60),0)</f>
        <v>1</v>
      </c>
      <c r="M6002">
        <f t="shared" si="849"/>
        <v>1</v>
      </c>
      <c r="N6002" s="2">
        <f t="shared" si="850"/>
        <v>3721.0526315789471</v>
      </c>
      <c r="O6002">
        <f t="shared" si="846"/>
        <v>977.02127659574455</v>
      </c>
      <c r="P6002">
        <f t="shared" si="845"/>
        <v>192000</v>
      </c>
      <c r="Q6002" s="2">
        <f t="shared" si="851"/>
        <v>196698.0739081747</v>
      </c>
      <c r="R6002">
        <f>Q6002/MainSheet!$C$8*(G6002-G6001)+R6001</f>
        <v>10206.437970800218</v>
      </c>
      <c r="S6002">
        <f t="shared" si="852"/>
        <v>164725.34634754964</v>
      </c>
      <c r="T6002">
        <f t="shared" si="844"/>
        <v>59.999999999996632</v>
      </c>
      <c r="U6002" s="1">
        <f>Q6002/MainSheet!$C$22</f>
        <v>1</v>
      </c>
    </row>
    <row r="6003" spans="7:21">
      <c r="G6003">
        <f t="shared" si="847"/>
        <v>60.00999999999663</v>
      </c>
      <c r="H6003">
        <f t="shared" si="848"/>
        <v>198000</v>
      </c>
      <c r="I6003" s="2">
        <f>MIN(MainSheet!$C$10/MainSheet!$C$9,MainSheet!$K$9*60)</f>
        <v>660</v>
      </c>
      <c r="J6003" s="1">
        <f>IF(G6003&gt;MainSheet!$C$11,IF(J6002&gt;=0.999,1,(G6003-MainSheet!$C$11)*I6003/$B$2/60),0)</f>
        <v>1</v>
      </c>
      <c r="K6003" s="1">
        <f>IF(G6003&gt;MainSheet!$C$11+$B$6,IF(K6002&gt;=0.999,1,(G6003-MainSheet!$C$11-$B$6)*I6003/$C$2/60),0)</f>
        <v>1</v>
      </c>
      <c r="L6003" s="1">
        <f>IF(G6003&gt;MainSheet!$C$11+$B$6+$C$6,IF(L6002&gt;=0.999,1,(G6003-MainSheet!$C$11-$B$6-$C$6)*I6003/$D$2/60),0)</f>
        <v>1</v>
      </c>
      <c r="M6003">
        <f t="shared" si="849"/>
        <v>1</v>
      </c>
      <c r="N6003" s="2">
        <f t="shared" si="850"/>
        <v>3721.0526315789471</v>
      </c>
      <c r="O6003">
        <f t="shared" si="846"/>
        <v>977.02127659574455</v>
      </c>
      <c r="P6003">
        <f t="shared" si="845"/>
        <v>192000</v>
      </c>
      <c r="Q6003" s="2">
        <f t="shared" si="851"/>
        <v>196698.0739081747</v>
      </c>
      <c r="R6003">
        <f>Q6003/MainSheet!$C$8*(G6003-G6002)+R6002</f>
        <v>10208.469217291053</v>
      </c>
      <c r="S6003">
        <f t="shared" si="852"/>
        <v>164758.12935986766</v>
      </c>
      <c r="T6003">
        <f t="shared" si="844"/>
        <v>60.00999999999663</v>
      </c>
      <c r="U6003" s="1">
        <f>Q6003/MainSheet!$C$22</f>
        <v>1</v>
      </c>
    </row>
    <row r="6004" spans="7:21">
      <c r="G6004">
        <f t="shared" si="847"/>
        <v>60.019999999996628</v>
      </c>
      <c r="H6004">
        <f t="shared" si="848"/>
        <v>198000</v>
      </c>
      <c r="I6004" s="2">
        <f>MIN(MainSheet!$C$10/MainSheet!$C$9,MainSheet!$K$9*60)</f>
        <v>660</v>
      </c>
      <c r="J6004" s="1">
        <f>IF(G6004&gt;MainSheet!$C$11,IF(J6003&gt;=0.999,1,(G6004-MainSheet!$C$11)*I6004/$B$2/60),0)</f>
        <v>1</v>
      </c>
      <c r="K6004" s="1">
        <f>IF(G6004&gt;MainSheet!$C$11+$B$6,IF(K6003&gt;=0.999,1,(G6004-MainSheet!$C$11-$B$6)*I6004/$C$2/60),0)</f>
        <v>1</v>
      </c>
      <c r="L6004" s="1">
        <f>IF(G6004&gt;MainSheet!$C$11+$B$6+$C$6,IF(L6003&gt;=0.999,1,(G6004-MainSheet!$C$11-$B$6-$C$6)*I6004/$D$2/60),0)</f>
        <v>1</v>
      </c>
      <c r="M6004">
        <f t="shared" si="849"/>
        <v>1</v>
      </c>
      <c r="N6004" s="2">
        <f t="shared" si="850"/>
        <v>3721.0526315789471</v>
      </c>
      <c r="O6004">
        <f t="shared" si="846"/>
        <v>977.02127659574455</v>
      </c>
      <c r="P6004">
        <f t="shared" si="845"/>
        <v>192000</v>
      </c>
      <c r="Q6004" s="2">
        <f t="shared" si="851"/>
        <v>196698.0739081747</v>
      </c>
      <c r="R6004">
        <f>Q6004/MainSheet!$C$8*(G6004-G6003)+R6003</f>
        <v>10210.500463781887</v>
      </c>
      <c r="S6004">
        <f t="shared" si="852"/>
        <v>164790.91237218567</v>
      </c>
      <c r="T6004">
        <f t="shared" si="844"/>
        <v>60.019999999996628</v>
      </c>
      <c r="U6004" s="1">
        <f>Q6004/MainSheet!$C$22</f>
        <v>1</v>
      </c>
    </row>
    <row r="6005" spans="7:21">
      <c r="G6005">
        <f t="shared" si="847"/>
        <v>60.029999999996626</v>
      </c>
      <c r="H6005">
        <f t="shared" si="848"/>
        <v>198000</v>
      </c>
      <c r="I6005" s="2">
        <f>MIN(MainSheet!$C$10/MainSheet!$C$9,MainSheet!$K$9*60)</f>
        <v>660</v>
      </c>
      <c r="J6005" s="1">
        <f>IF(G6005&gt;MainSheet!$C$11,IF(J6004&gt;=0.999,1,(G6005-MainSheet!$C$11)*I6005/$B$2/60),0)</f>
        <v>1</v>
      </c>
      <c r="K6005" s="1">
        <f>IF(G6005&gt;MainSheet!$C$11+$B$6,IF(K6004&gt;=0.999,1,(G6005-MainSheet!$C$11-$B$6)*I6005/$C$2/60),0)</f>
        <v>1</v>
      </c>
      <c r="L6005" s="1">
        <f>IF(G6005&gt;MainSheet!$C$11+$B$6+$C$6,IF(L6004&gt;=0.999,1,(G6005-MainSheet!$C$11-$B$6-$C$6)*I6005/$D$2/60),0)</f>
        <v>1</v>
      </c>
      <c r="M6005">
        <f t="shared" si="849"/>
        <v>1</v>
      </c>
      <c r="N6005" s="2">
        <f t="shared" si="850"/>
        <v>3721.0526315789471</v>
      </c>
      <c r="O6005">
        <f t="shared" si="846"/>
        <v>977.02127659574455</v>
      </c>
      <c r="P6005">
        <f t="shared" si="845"/>
        <v>192000</v>
      </c>
      <c r="Q6005" s="2">
        <f t="shared" si="851"/>
        <v>196698.0739081747</v>
      </c>
      <c r="R6005">
        <f>Q6005/MainSheet!$C$8*(G6005-G6004)+R6004</f>
        <v>10212.531710272722</v>
      </c>
      <c r="S6005">
        <f t="shared" si="852"/>
        <v>164823.69538450369</v>
      </c>
      <c r="T6005">
        <f t="shared" si="844"/>
        <v>60.029999999996626</v>
      </c>
      <c r="U6005" s="1">
        <f>Q6005/MainSheet!$C$22</f>
        <v>1</v>
      </c>
    </row>
    <row r="6006" spans="7:21">
      <c r="G6006">
        <f t="shared" si="847"/>
        <v>60.039999999996624</v>
      </c>
      <c r="H6006">
        <f t="shared" si="848"/>
        <v>198000</v>
      </c>
      <c r="I6006" s="2">
        <f>MIN(MainSheet!$C$10/MainSheet!$C$9,MainSheet!$K$9*60)</f>
        <v>660</v>
      </c>
      <c r="J6006" s="1">
        <f>IF(G6006&gt;MainSheet!$C$11,IF(J6005&gt;=0.999,1,(G6006-MainSheet!$C$11)*I6006/$B$2/60),0)</f>
        <v>1</v>
      </c>
      <c r="K6006" s="1">
        <f>IF(G6006&gt;MainSheet!$C$11+$B$6,IF(K6005&gt;=0.999,1,(G6006-MainSheet!$C$11-$B$6)*I6006/$C$2/60),0)</f>
        <v>1</v>
      </c>
      <c r="L6006" s="1">
        <f>IF(G6006&gt;MainSheet!$C$11+$B$6+$C$6,IF(L6005&gt;=0.999,1,(G6006-MainSheet!$C$11-$B$6-$C$6)*I6006/$D$2/60),0)</f>
        <v>1</v>
      </c>
      <c r="M6006">
        <f t="shared" si="849"/>
        <v>1</v>
      </c>
      <c r="N6006" s="2">
        <f t="shared" si="850"/>
        <v>3721.0526315789471</v>
      </c>
      <c r="O6006">
        <f t="shared" si="846"/>
        <v>977.02127659574455</v>
      </c>
      <c r="P6006">
        <f t="shared" si="845"/>
        <v>192000</v>
      </c>
      <c r="Q6006" s="2">
        <f t="shared" si="851"/>
        <v>196698.0739081747</v>
      </c>
      <c r="R6006">
        <f>Q6006/MainSheet!$C$8*(G6006-G6005)+R6005</f>
        <v>10214.562956763557</v>
      </c>
      <c r="S6006">
        <f t="shared" si="852"/>
        <v>164856.47839682171</v>
      </c>
      <c r="T6006">
        <f t="shared" si="844"/>
        <v>60.039999999996624</v>
      </c>
      <c r="U6006" s="1">
        <f>Q6006/MainSheet!$C$22</f>
        <v>1</v>
      </c>
    </row>
    <row r="6007" spans="7:21">
      <c r="G6007">
        <f t="shared" si="847"/>
        <v>60.049999999996622</v>
      </c>
      <c r="H6007">
        <f t="shared" si="848"/>
        <v>198000</v>
      </c>
      <c r="I6007" s="2">
        <f>MIN(MainSheet!$C$10/MainSheet!$C$9,MainSheet!$K$9*60)</f>
        <v>660</v>
      </c>
      <c r="J6007" s="1">
        <f>IF(G6007&gt;MainSheet!$C$11,IF(J6006&gt;=0.999,1,(G6007-MainSheet!$C$11)*I6007/$B$2/60),0)</f>
        <v>1</v>
      </c>
      <c r="K6007" s="1">
        <f>IF(G6007&gt;MainSheet!$C$11+$B$6,IF(K6006&gt;=0.999,1,(G6007-MainSheet!$C$11-$B$6)*I6007/$C$2/60),0)</f>
        <v>1</v>
      </c>
      <c r="L6007" s="1">
        <f>IF(G6007&gt;MainSheet!$C$11+$B$6+$C$6,IF(L6006&gt;=0.999,1,(G6007-MainSheet!$C$11-$B$6-$C$6)*I6007/$D$2/60),0)</f>
        <v>1</v>
      </c>
      <c r="M6007">
        <f t="shared" si="849"/>
        <v>1</v>
      </c>
      <c r="N6007" s="2">
        <f t="shared" si="850"/>
        <v>3721.0526315789471</v>
      </c>
      <c r="O6007">
        <f t="shared" si="846"/>
        <v>977.02127659574455</v>
      </c>
      <c r="P6007">
        <f t="shared" si="845"/>
        <v>192000</v>
      </c>
      <c r="Q6007" s="2">
        <f t="shared" si="851"/>
        <v>196698.0739081747</v>
      </c>
      <c r="R6007">
        <f>Q6007/MainSheet!$C$8*(G6007-G6006)+R6006</f>
        <v>10216.594203254392</v>
      </c>
      <c r="S6007">
        <f t="shared" si="852"/>
        <v>164889.26140913973</v>
      </c>
      <c r="T6007">
        <f t="shared" si="844"/>
        <v>60.049999999996622</v>
      </c>
      <c r="U6007" s="1">
        <f>Q6007/MainSheet!$C$22</f>
        <v>1</v>
      </c>
    </row>
    <row r="6008" spans="7:21">
      <c r="G6008">
        <f t="shared" si="847"/>
        <v>60.05999999999662</v>
      </c>
      <c r="H6008">
        <f t="shared" si="848"/>
        <v>198000</v>
      </c>
      <c r="I6008" s="2">
        <f>MIN(MainSheet!$C$10/MainSheet!$C$9,MainSheet!$K$9*60)</f>
        <v>660</v>
      </c>
      <c r="J6008" s="1">
        <f>IF(G6008&gt;MainSheet!$C$11,IF(J6007&gt;=0.999,1,(G6008-MainSheet!$C$11)*I6008/$B$2/60),0)</f>
        <v>1</v>
      </c>
      <c r="K6008" s="1">
        <f>IF(G6008&gt;MainSheet!$C$11+$B$6,IF(K6007&gt;=0.999,1,(G6008-MainSheet!$C$11-$B$6)*I6008/$C$2/60),0)</f>
        <v>1</v>
      </c>
      <c r="L6008" s="1">
        <f>IF(G6008&gt;MainSheet!$C$11+$B$6+$C$6,IF(L6007&gt;=0.999,1,(G6008-MainSheet!$C$11-$B$6-$C$6)*I6008/$D$2/60),0)</f>
        <v>1</v>
      </c>
      <c r="M6008">
        <f t="shared" si="849"/>
        <v>1</v>
      </c>
      <c r="N6008" s="2">
        <f t="shared" si="850"/>
        <v>3721.0526315789471</v>
      </c>
      <c r="O6008">
        <f t="shared" si="846"/>
        <v>977.02127659574455</v>
      </c>
      <c r="P6008">
        <f t="shared" si="845"/>
        <v>192000</v>
      </c>
      <c r="Q6008" s="2">
        <f t="shared" si="851"/>
        <v>196698.0739081747</v>
      </c>
      <c r="R6008">
        <f>Q6008/MainSheet!$C$8*(G6008-G6007)+R6007</f>
        <v>10218.625449745226</v>
      </c>
      <c r="S6008">
        <f t="shared" si="852"/>
        <v>164922.04442145774</v>
      </c>
      <c r="T6008">
        <f t="shared" si="844"/>
        <v>60.05999999999662</v>
      </c>
      <c r="U6008" s="1">
        <f>Q6008/MainSheet!$C$22</f>
        <v>1</v>
      </c>
    </row>
    <row r="6009" spans="7:21">
      <c r="G6009">
        <f t="shared" si="847"/>
        <v>60.069999999996618</v>
      </c>
      <c r="H6009">
        <f t="shared" si="848"/>
        <v>198000</v>
      </c>
      <c r="I6009" s="2">
        <f>MIN(MainSheet!$C$10/MainSheet!$C$9,MainSheet!$K$9*60)</f>
        <v>660</v>
      </c>
      <c r="J6009" s="1">
        <f>IF(G6009&gt;MainSheet!$C$11,IF(J6008&gt;=0.999,1,(G6009-MainSheet!$C$11)*I6009/$B$2/60),0)</f>
        <v>1</v>
      </c>
      <c r="K6009" s="1">
        <f>IF(G6009&gt;MainSheet!$C$11+$B$6,IF(K6008&gt;=0.999,1,(G6009-MainSheet!$C$11-$B$6)*I6009/$C$2/60),0)</f>
        <v>1</v>
      </c>
      <c r="L6009" s="1">
        <f>IF(G6009&gt;MainSheet!$C$11+$B$6+$C$6,IF(L6008&gt;=0.999,1,(G6009-MainSheet!$C$11-$B$6-$C$6)*I6009/$D$2/60),0)</f>
        <v>1</v>
      </c>
      <c r="M6009">
        <f t="shared" si="849"/>
        <v>1</v>
      </c>
      <c r="N6009" s="2">
        <f t="shared" si="850"/>
        <v>3721.0526315789471</v>
      </c>
      <c r="O6009">
        <f t="shared" si="846"/>
        <v>977.02127659574455</v>
      </c>
      <c r="P6009">
        <f t="shared" si="845"/>
        <v>192000</v>
      </c>
      <c r="Q6009" s="2">
        <f t="shared" si="851"/>
        <v>196698.0739081747</v>
      </c>
      <c r="R6009">
        <f>Q6009/MainSheet!$C$8*(G6009-G6008)+R6008</f>
        <v>10220.656696236061</v>
      </c>
      <c r="S6009">
        <f t="shared" si="852"/>
        <v>164954.82743377576</v>
      </c>
      <c r="T6009">
        <f t="shared" si="844"/>
        <v>60.069999999996618</v>
      </c>
      <c r="U6009" s="1">
        <f>Q6009/MainSheet!$C$22</f>
        <v>1</v>
      </c>
    </row>
    <row r="6010" spans="7:21">
      <c r="G6010">
        <f t="shared" si="847"/>
        <v>60.079999999996616</v>
      </c>
      <c r="H6010">
        <f t="shared" si="848"/>
        <v>198000</v>
      </c>
      <c r="I6010" s="2">
        <f>MIN(MainSheet!$C$10/MainSheet!$C$9,MainSheet!$K$9*60)</f>
        <v>660</v>
      </c>
      <c r="J6010" s="1">
        <f>IF(G6010&gt;MainSheet!$C$11,IF(J6009&gt;=0.999,1,(G6010-MainSheet!$C$11)*I6010/$B$2/60),0)</f>
        <v>1</v>
      </c>
      <c r="K6010" s="1">
        <f>IF(G6010&gt;MainSheet!$C$11+$B$6,IF(K6009&gt;=0.999,1,(G6010-MainSheet!$C$11-$B$6)*I6010/$C$2/60),0)</f>
        <v>1</v>
      </c>
      <c r="L6010" s="1">
        <f>IF(G6010&gt;MainSheet!$C$11+$B$6+$C$6,IF(L6009&gt;=0.999,1,(G6010-MainSheet!$C$11-$B$6-$C$6)*I6010/$D$2/60),0)</f>
        <v>1</v>
      </c>
      <c r="M6010">
        <f t="shared" si="849"/>
        <v>1</v>
      </c>
      <c r="N6010" s="2">
        <f t="shared" si="850"/>
        <v>3721.0526315789471</v>
      </c>
      <c r="O6010">
        <f t="shared" si="846"/>
        <v>977.02127659574455</v>
      </c>
      <c r="P6010">
        <f t="shared" si="845"/>
        <v>192000</v>
      </c>
      <c r="Q6010" s="2">
        <f t="shared" si="851"/>
        <v>196698.0739081747</v>
      </c>
      <c r="R6010">
        <f>Q6010/MainSheet!$C$8*(G6010-G6009)+R6009</f>
        <v>10222.687942726896</v>
      </c>
      <c r="S6010">
        <f t="shared" si="852"/>
        <v>164987.61044609378</v>
      </c>
      <c r="T6010">
        <f t="shared" si="844"/>
        <v>60.079999999996616</v>
      </c>
      <c r="U6010" s="1">
        <f>Q6010/MainSheet!$C$22</f>
        <v>1</v>
      </c>
    </row>
    <row r="6011" spans="7:21">
      <c r="G6011">
        <f t="shared" si="847"/>
        <v>60.089999999996614</v>
      </c>
      <c r="H6011">
        <f t="shared" si="848"/>
        <v>198000</v>
      </c>
      <c r="I6011" s="2">
        <f>MIN(MainSheet!$C$10/MainSheet!$C$9,MainSheet!$K$9*60)</f>
        <v>660</v>
      </c>
      <c r="J6011" s="1">
        <f>IF(G6011&gt;MainSheet!$C$11,IF(J6010&gt;=0.999,1,(G6011-MainSheet!$C$11)*I6011/$B$2/60),0)</f>
        <v>1</v>
      </c>
      <c r="K6011" s="1">
        <f>IF(G6011&gt;MainSheet!$C$11+$B$6,IF(K6010&gt;=0.999,1,(G6011-MainSheet!$C$11-$B$6)*I6011/$C$2/60),0)</f>
        <v>1</v>
      </c>
      <c r="L6011" s="1">
        <f>IF(G6011&gt;MainSheet!$C$11+$B$6+$C$6,IF(L6010&gt;=0.999,1,(G6011-MainSheet!$C$11-$B$6-$C$6)*I6011/$D$2/60),0)</f>
        <v>1</v>
      </c>
      <c r="M6011">
        <f t="shared" si="849"/>
        <v>1</v>
      </c>
      <c r="N6011" s="2">
        <f t="shared" si="850"/>
        <v>3721.0526315789471</v>
      </c>
      <c r="O6011">
        <f t="shared" si="846"/>
        <v>977.02127659574455</v>
      </c>
      <c r="P6011">
        <f t="shared" si="845"/>
        <v>192000</v>
      </c>
      <c r="Q6011" s="2">
        <f t="shared" si="851"/>
        <v>196698.0739081747</v>
      </c>
      <c r="R6011">
        <f>Q6011/MainSheet!$C$8*(G6011-G6010)+R6010</f>
        <v>10224.719189217731</v>
      </c>
      <c r="S6011">
        <f t="shared" si="852"/>
        <v>165020.3934584118</v>
      </c>
      <c r="T6011">
        <f t="shared" si="844"/>
        <v>60.089999999996614</v>
      </c>
      <c r="U6011" s="1">
        <f>Q6011/MainSheet!$C$22</f>
        <v>1</v>
      </c>
    </row>
    <row r="6012" spans="7:21">
      <c r="G6012">
        <f t="shared" si="847"/>
        <v>60.099999999996612</v>
      </c>
      <c r="H6012">
        <f t="shared" si="848"/>
        <v>198000</v>
      </c>
      <c r="I6012" s="2">
        <f>MIN(MainSheet!$C$10/MainSheet!$C$9,MainSheet!$K$9*60)</f>
        <v>660</v>
      </c>
      <c r="J6012" s="1">
        <f>IF(G6012&gt;MainSheet!$C$11,IF(J6011&gt;=0.999,1,(G6012-MainSheet!$C$11)*I6012/$B$2/60),0)</f>
        <v>1</v>
      </c>
      <c r="K6012" s="1">
        <f>IF(G6012&gt;MainSheet!$C$11+$B$6,IF(K6011&gt;=0.999,1,(G6012-MainSheet!$C$11-$B$6)*I6012/$C$2/60),0)</f>
        <v>1</v>
      </c>
      <c r="L6012" s="1">
        <f>IF(G6012&gt;MainSheet!$C$11+$B$6+$C$6,IF(L6011&gt;=0.999,1,(G6012-MainSheet!$C$11-$B$6-$C$6)*I6012/$D$2/60),0)</f>
        <v>1</v>
      </c>
      <c r="M6012">
        <f t="shared" si="849"/>
        <v>1</v>
      </c>
      <c r="N6012" s="2">
        <f t="shared" si="850"/>
        <v>3721.0526315789471</v>
      </c>
      <c r="O6012">
        <f t="shared" si="846"/>
        <v>977.02127659574455</v>
      </c>
      <c r="P6012">
        <f t="shared" si="845"/>
        <v>192000</v>
      </c>
      <c r="Q6012" s="2">
        <f t="shared" si="851"/>
        <v>196698.0739081747</v>
      </c>
      <c r="R6012">
        <f>Q6012/MainSheet!$C$8*(G6012-G6011)+R6011</f>
        <v>10226.750435708565</v>
      </c>
      <c r="S6012">
        <f t="shared" si="852"/>
        <v>165053.17647072981</v>
      </c>
      <c r="T6012">
        <f t="shared" si="844"/>
        <v>60.099999999996612</v>
      </c>
      <c r="U6012" s="1">
        <f>Q6012/MainSheet!$C$22</f>
        <v>1</v>
      </c>
    </row>
    <row r="6013" spans="7:21">
      <c r="G6013">
        <f t="shared" si="847"/>
        <v>60.10999999999661</v>
      </c>
      <c r="H6013">
        <f t="shared" si="848"/>
        <v>198000</v>
      </c>
      <c r="I6013" s="2">
        <f>MIN(MainSheet!$C$10/MainSheet!$C$9,MainSheet!$K$9*60)</f>
        <v>660</v>
      </c>
      <c r="J6013" s="1">
        <f>IF(G6013&gt;MainSheet!$C$11,IF(J6012&gt;=0.999,1,(G6013-MainSheet!$C$11)*I6013/$B$2/60),0)</f>
        <v>1</v>
      </c>
      <c r="K6013" s="1">
        <f>IF(G6013&gt;MainSheet!$C$11+$B$6,IF(K6012&gt;=0.999,1,(G6013-MainSheet!$C$11-$B$6)*I6013/$C$2/60),0)</f>
        <v>1</v>
      </c>
      <c r="L6013" s="1">
        <f>IF(G6013&gt;MainSheet!$C$11+$B$6+$C$6,IF(L6012&gt;=0.999,1,(G6013-MainSheet!$C$11-$B$6-$C$6)*I6013/$D$2/60),0)</f>
        <v>1</v>
      </c>
      <c r="M6013">
        <f t="shared" si="849"/>
        <v>1</v>
      </c>
      <c r="N6013" s="2">
        <f t="shared" si="850"/>
        <v>3721.0526315789471</v>
      </c>
      <c r="O6013">
        <f t="shared" si="846"/>
        <v>977.02127659574455</v>
      </c>
      <c r="P6013">
        <f t="shared" si="845"/>
        <v>192000</v>
      </c>
      <c r="Q6013" s="2">
        <f t="shared" si="851"/>
        <v>196698.0739081747</v>
      </c>
      <c r="R6013">
        <f>Q6013/MainSheet!$C$8*(G6013-G6012)+R6012</f>
        <v>10228.7816821994</v>
      </c>
      <c r="S6013">
        <f t="shared" si="852"/>
        <v>165085.95948304783</v>
      </c>
      <c r="T6013">
        <f t="shared" si="844"/>
        <v>60.10999999999661</v>
      </c>
      <c r="U6013" s="1">
        <f>Q6013/MainSheet!$C$22</f>
        <v>1</v>
      </c>
    </row>
    <row r="6014" spans="7:21">
      <c r="G6014">
        <f t="shared" si="847"/>
        <v>60.119999999996608</v>
      </c>
      <c r="H6014">
        <f t="shared" si="848"/>
        <v>198000</v>
      </c>
      <c r="I6014" s="2">
        <f>MIN(MainSheet!$C$10/MainSheet!$C$9,MainSheet!$K$9*60)</f>
        <v>660</v>
      </c>
      <c r="J6014" s="1">
        <f>IF(G6014&gt;MainSheet!$C$11,IF(J6013&gt;=0.999,1,(G6014-MainSheet!$C$11)*I6014/$B$2/60),0)</f>
        <v>1</v>
      </c>
      <c r="K6014" s="1">
        <f>IF(G6014&gt;MainSheet!$C$11+$B$6,IF(K6013&gt;=0.999,1,(G6014-MainSheet!$C$11-$B$6)*I6014/$C$2/60),0)</f>
        <v>1</v>
      </c>
      <c r="L6014" s="1">
        <f>IF(G6014&gt;MainSheet!$C$11+$B$6+$C$6,IF(L6013&gt;=0.999,1,(G6014-MainSheet!$C$11-$B$6-$C$6)*I6014/$D$2/60),0)</f>
        <v>1</v>
      </c>
      <c r="M6014">
        <f t="shared" si="849"/>
        <v>1</v>
      </c>
      <c r="N6014" s="2">
        <f t="shared" si="850"/>
        <v>3721.0526315789471</v>
      </c>
      <c r="O6014">
        <f t="shared" si="846"/>
        <v>977.02127659574455</v>
      </c>
      <c r="P6014">
        <f t="shared" si="845"/>
        <v>192000</v>
      </c>
      <c r="Q6014" s="2">
        <f t="shared" si="851"/>
        <v>196698.0739081747</v>
      </c>
      <c r="R6014">
        <f>Q6014/MainSheet!$C$8*(G6014-G6013)+R6013</f>
        <v>10230.812928690235</v>
      </c>
      <c r="S6014">
        <f t="shared" si="852"/>
        <v>165118.74249536585</v>
      </c>
      <c r="T6014">
        <f t="shared" si="844"/>
        <v>60.119999999996608</v>
      </c>
      <c r="U6014" s="1">
        <f>Q6014/MainSheet!$C$22</f>
        <v>1</v>
      </c>
    </row>
    <row r="6015" spans="7:21">
      <c r="G6015">
        <f t="shared" si="847"/>
        <v>60.129999999996606</v>
      </c>
      <c r="H6015">
        <f t="shared" si="848"/>
        <v>198000</v>
      </c>
      <c r="I6015" s="2">
        <f>MIN(MainSheet!$C$10/MainSheet!$C$9,MainSheet!$K$9*60)</f>
        <v>660</v>
      </c>
      <c r="J6015" s="1">
        <f>IF(G6015&gt;MainSheet!$C$11,IF(J6014&gt;=0.999,1,(G6015-MainSheet!$C$11)*I6015/$B$2/60),0)</f>
        <v>1</v>
      </c>
      <c r="K6015" s="1">
        <f>IF(G6015&gt;MainSheet!$C$11+$B$6,IF(K6014&gt;=0.999,1,(G6015-MainSheet!$C$11-$B$6)*I6015/$C$2/60),0)</f>
        <v>1</v>
      </c>
      <c r="L6015" s="1">
        <f>IF(G6015&gt;MainSheet!$C$11+$B$6+$C$6,IF(L6014&gt;=0.999,1,(G6015-MainSheet!$C$11-$B$6-$C$6)*I6015/$D$2/60),0)</f>
        <v>1</v>
      </c>
      <c r="M6015">
        <f t="shared" si="849"/>
        <v>1</v>
      </c>
      <c r="N6015" s="2">
        <f t="shared" si="850"/>
        <v>3721.0526315789471</v>
      </c>
      <c r="O6015">
        <f t="shared" si="846"/>
        <v>977.02127659574455</v>
      </c>
      <c r="P6015">
        <f t="shared" si="845"/>
        <v>192000</v>
      </c>
      <c r="Q6015" s="2">
        <f t="shared" si="851"/>
        <v>196698.0739081747</v>
      </c>
      <c r="R6015">
        <f>Q6015/MainSheet!$C$8*(G6015-G6014)+R6014</f>
        <v>10232.84417518107</v>
      </c>
      <c r="S6015">
        <f t="shared" si="852"/>
        <v>165151.52550768387</v>
      </c>
      <c r="T6015">
        <f t="shared" si="844"/>
        <v>60.129999999996606</v>
      </c>
      <c r="U6015" s="1">
        <f>Q6015/MainSheet!$C$22</f>
        <v>1</v>
      </c>
    </row>
    <row r="6016" spans="7:21">
      <c r="G6016">
        <f t="shared" si="847"/>
        <v>60.139999999996604</v>
      </c>
      <c r="H6016">
        <f t="shared" si="848"/>
        <v>198000</v>
      </c>
      <c r="I6016" s="2">
        <f>MIN(MainSheet!$C$10/MainSheet!$C$9,MainSheet!$K$9*60)</f>
        <v>660</v>
      </c>
      <c r="J6016" s="1">
        <f>IF(G6016&gt;MainSheet!$C$11,IF(J6015&gt;=0.999,1,(G6016-MainSheet!$C$11)*I6016/$B$2/60),0)</f>
        <v>1</v>
      </c>
      <c r="K6016" s="1">
        <f>IF(G6016&gt;MainSheet!$C$11+$B$6,IF(K6015&gt;=0.999,1,(G6016-MainSheet!$C$11-$B$6)*I6016/$C$2/60),0)</f>
        <v>1</v>
      </c>
      <c r="L6016" s="1">
        <f>IF(G6016&gt;MainSheet!$C$11+$B$6+$C$6,IF(L6015&gt;=0.999,1,(G6016-MainSheet!$C$11-$B$6-$C$6)*I6016/$D$2/60),0)</f>
        <v>1</v>
      </c>
      <c r="M6016">
        <f t="shared" si="849"/>
        <v>1</v>
      </c>
      <c r="N6016" s="2">
        <f t="shared" si="850"/>
        <v>3721.0526315789471</v>
      </c>
      <c r="O6016">
        <f t="shared" si="846"/>
        <v>977.02127659574455</v>
      </c>
      <c r="P6016">
        <f t="shared" si="845"/>
        <v>192000</v>
      </c>
      <c r="Q6016" s="2">
        <f t="shared" si="851"/>
        <v>196698.0739081747</v>
      </c>
      <c r="R6016">
        <f>Q6016/MainSheet!$C$8*(G6016-G6015)+R6015</f>
        <v>10234.875421671904</v>
      </c>
      <c r="S6016">
        <f t="shared" si="852"/>
        <v>165184.30852000188</v>
      </c>
      <c r="T6016">
        <f t="shared" si="844"/>
        <v>60.139999999996604</v>
      </c>
      <c r="U6016" s="1">
        <f>Q6016/MainSheet!$C$22</f>
        <v>1</v>
      </c>
    </row>
    <row r="6017" spans="7:21">
      <c r="G6017">
        <f t="shared" si="847"/>
        <v>60.149999999996602</v>
      </c>
      <c r="H6017">
        <f t="shared" si="848"/>
        <v>198000</v>
      </c>
      <c r="I6017" s="2">
        <f>MIN(MainSheet!$C$10/MainSheet!$C$9,MainSheet!$K$9*60)</f>
        <v>660</v>
      </c>
      <c r="J6017" s="1">
        <f>IF(G6017&gt;MainSheet!$C$11,IF(J6016&gt;=0.999,1,(G6017-MainSheet!$C$11)*I6017/$B$2/60),0)</f>
        <v>1</v>
      </c>
      <c r="K6017" s="1">
        <f>IF(G6017&gt;MainSheet!$C$11+$B$6,IF(K6016&gt;=0.999,1,(G6017-MainSheet!$C$11-$B$6)*I6017/$C$2/60),0)</f>
        <v>1</v>
      </c>
      <c r="L6017" s="1">
        <f>IF(G6017&gt;MainSheet!$C$11+$B$6+$C$6,IF(L6016&gt;=0.999,1,(G6017-MainSheet!$C$11-$B$6-$C$6)*I6017/$D$2/60),0)</f>
        <v>1</v>
      </c>
      <c r="M6017">
        <f t="shared" si="849"/>
        <v>1</v>
      </c>
      <c r="N6017" s="2">
        <f t="shared" si="850"/>
        <v>3721.0526315789471</v>
      </c>
      <c r="O6017">
        <f t="shared" si="846"/>
        <v>977.02127659574455</v>
      </c>
      <c r="P6017">
        <f t="shared" si="845"/>
        <v>192000</v>
      </c>
      <c r="Q6017" s="2">
        <f t="shared" si="851"/>
        <v>196698.0739081747</v>
      </c>
      <c r="R6017">
        <f>Q6017/MainSheet!$C$8*(G6017-G6016)+R6016</f>
        <v>10236.906668162739</v>
      </c>
      <c r="S6017">
        <f t="shared" si="852"/>
        <v>165217.0915323199</v>
      </c>
      <c r="T6017">
        <f t="shared" si="844"/>
        <v>60.149999999996602</v>
      </c>
      <c r="U6017" s="1">
        <f>Q6017/MainSheet!$C$22</f>
        <v>1</v>
      </c>
    </row>
    <row r="6018" spans="7:21">
      <c r="G6018">
        <f t="shared" si="847"/>
        <v>60.1599999999966</v>
      </c>
      <c r="H6018">
        <f t="shared" si="848"/>
        <v>198000</v>
      </c>
      <c r="I6018" s="2">
        <f>MIN(MainSheet!$C$10/MainSheet!$C$9,MainSheet!$K$9*60)</f>
        <v>660</v>
      </c>
      <c r="J6018" s="1">
        <f>IF(G6018&gt;MainSheet!$C$11,IF(J6017&gt;=0.999,1,(G6018-MainSheet!$C$11)*I6018/$B$2/60),0)</f>
        <v>1</v>
      </c>
      <c r="K6018" s="1">
        <f>IF(G6018&gt;MainSheet!$C$11+$B$6,IF(K6017&gt;=0.999,1,(G6018-MainSheet!$C$11-$B$6)*I6018/$C$2/60),0)</f>
        <v>1</v>
      </c>
      <c r="L6018" s="1">
        <f>IF(G6018&gt;MainSheet!$C$11+$B$6+$C$6,IF(L6017&gt;=0.999,1,(G6018-MainSheet!$C$11-$B$6-$C$6)*I6018/$D$2/60),0)</f>
        <v>1</v>
      </c>
      <c r="M6018">
        <f t="shared" si="849"/>
        <v>1</v>
      </c>
      <c r="N6018" s="2">
        <f t="shared" si="850"/>
        <v>3721.0526315789471</v>
      </c>
      <c r="O6018">
        <f t="shared" si="846"/>
        <v>977.02127659574455</v>
      </c>
      <c r="P6018">
        <f t="shared" si="845"/>
        <v>192000</v>
      </c>
      <c r="Q6018" s="2">
        <f t="shared" si="851"/>
        <v>196698.0739081747</v>
      </c>
      <c r="R6018">
        <f>Q6018/MainSheet!$C$8*(G6018-G6017)+R6017</f>
        <v>10238.937914653574</v>
      </c>
      <c r="S6018">
        <f t="shared" si="852"/>
        <v>165249.87454463792</v>
      </c>
      <c r="T6018">
        <f t="shared" si="844"/>
        <v>60.1599999999966</v>
      </c>
      <c r="U6018" s="1">
        <f>Q6018/MainSheet!$C$22</f>
        <v>1</v>
      </c>
    </row>
    <row r="6019" spans="7:21">
      <c r="G6019">
        <f t="shared" si="847"/>
        <v>60.169999999996598</v>
      </c>
      <c r="H6019">
        <f t="shared" si="848"/>
        <v>198000</v>
      </c>
      <c r="I6019" s="2">
        <f>MIN(MainSheet!$C$10/MainSheet!$C$9,MainSheet!$K$9*60)</f>
        <v>660</v>
      </c>
      <c r="J6019" s="1">
        <f>IF(G6019&gt;MainSheet!$C$11,IF(J6018&gt;=0.999,1,(G6019-MainSheet!$C$11)*I6019/$B$2/60),0)</f>
        <v>1</v>
      </c>
      <c r="K6019" s="1">
        <f>IF(G6019&gt;MainSheet!$C$11+$B$6,IF(K6018&gt;=0.999,1,(G6019-MainSheet!$C$11-$B$6)*I6019/$C$2/60),0)</f>
        <v>1</v>
      </c>
      <c r="L6019" s="1">
        <f>IF(G6019&gt;MainSheet!$C$11+$B$6+$C$6,IF(L6018&gt;=0.999,1,(G6019-MainSheet!$C$11-$B$6-$C$6)*I6019/$D$2/60),0)</f>
        <v>1</v>
      </c>
      <c r="M6019">
        <f t="shared" si="849"/>
        <v>1</v>
      </c>
      <c r="N6019" s="2">
        <f t="shared" si="850"/>
        <v>3721.0526315789471</v>
      </c>
      <c r="O6019">
        <f t="shared" si="846"/>
        <v>977.02127659574455</v>
      </c>
      <c r="P6019">
        <f t="shared" si="845"/>
        <v>192000</v>
      </c>
      <c r="Q6019" s="2">
        <f t="shared" si="851"/>
        <v>196698.0739081747</v>
      </c>
      <c r="R6019">
        <f>Q6019/MainSheet!$C$8*(G6019-G6018)+R6018</f>
        <v>10240.969161144409</v>
      </c>
      <c r="S6019">
        <f t="shared" si="852"/>
        <v>165282.65755695594</v>
      </c>
      <c r="T6019">
        <f t="shared" ref="T6019:T6082" si="853">G6019</f>
        <v>60.169999999996598</v>
      </c>
      <c r="U6019" s="1">
        <f>Q6019/MainSheet!$C$22</f>
        <v>1</v>
      </c>
    </row>
    <row r="6020" spans="7:21">
      <c r="G6020">
        <f t="shared" si="847"/>
        <v>60.179999999996596</v>
      </c>
      <c r="H6020">
        <f t="shared" si="848"/>
        <v>198000</v>
      </c>
      <c r="I6020" s="2">
        <f>MIN(MainSheet!$C$10/MainSheet!$C$9,MainSheet!$K$9*60)</f>
        <v>660</v>
      </c>
      <c r="J6020" s="1">
        <f>IF(G6020&gt;MainSheet!$C$11,IF(J6019&gt;=0.999,1,(G6020-MainSheet!$C$11)*I6020/$B$2/60),0)</f>
        <v>1</v>
      </c>
      <c r="K6020" s="1">
        <f>IF(G6020&gt;MainSheet!$C$11+$B$6,IF(K6019&gt;=0.999,1,(G6020-MainSheet!$C$11-$B$6)*I6020/$C$2/60),0)</f>
        <v>1</v>
      </c>
      <c r="L6020" s="1">
        <f>IF(G6020&gt;MainSheet!$C$11+$B$6+$C$6,IF(L6019&gt;=0.999,1,(G6020-MainSheet!$C$11-$B$6-$C$6)*I6020/$D$2/60),0)</f>
        <v>1</v>
      </c>
      <c r="M6020">
        <f t="shared" si="849"/>
        <v>1</v>
      </c>
      <c r="N6020" s="2">
        <f t="shared" si="850"/>
        <v>3721.0526315789471</v>
      </c>
      <c r="O6020">
        <f t="shared" si="846"/>
        <v>977.02127659574455</v>
      </c>
      <c r="P6020">
        <f t="shared" ref="P6020:P6083" si="854">IF(IF(N6020+O6020&gt;H6020,H6020-O6020-N6020,IF(L6020&gt;0,((1-L6020)*D$3+D$4*(L6020)),0))+O6020+N6020&gt;H6020,H6020-N6020-O6020,IF(N6020+O6020&gt;H6020,H6020-O6020-N6020,IF(L6020&gt;0,((1-L6020)*D$3+D$4*(L6020)),0)))</f>
        <v>192000</v>
      </c>
      <c r="Q6020" s="2">
        <f t="shared" si="851"/>
        <v>196698.0739081747</v>
      </c>
      <c r="R6020">
        <f>Q6020/MainSheet!$C$8*(G6020-G6019)+R6019</f>
        <v>10243.000407635243</v>
      </c>
      <c r="S6020">
        <f t="shared" si="852"/>
        <v>165315.44056927395</v>
      </c>
      <c r="T6020">
        <f t="shared" si="853"/>
        <v>60.179999999996596</v>
      </c>
      <c r="U6020" s="1">
        <f>Q6020/MainSheet!$C$22</f>
        <v>1</v>
      </c>
    </row>
    <row r="6021" spans="7:21">
      <c r="G6021">
        <f t="shared" si="847"/>
        <v>60.189999999996594</v>
      </c>
      <c r="H6021">
        <f t="shared" si="848"/>
        <v>198000</v>
      </c>
      <c r="I6021" s="2">
        <f>MIN(MainSheet!$C$10/MainSheet!$C$9,MainSheet!$K$9*60)</f>
        <v>660</v>
      </c>
      <c r="J6021" s="1">
        <f>IF(G6021&gt;MainSheet!$C$11,IF(J6020&gt;=0.999,1,(G6021-MainSheet!$C$11)*I6021/$B$2/60),0)</f>
        <v>1</v>
      </c>
      <c r="K6021" s="1">
        <f>IF(G6021&gt;MainSheet!$C$11+$B$6,IF(K6020&gt;=0.999,1,(G6021-MainSheet!$C$11-$B$6)*I6021/$C$2/60),0)</f>
        <v>1</v>
      </c>
      <c r="L6021" s="1">
        <f>IF(G6021&gt;MainSheet!$C$11+$B$6+$C$6,IF(L6020&gt;=0.999,1,(G6021-MainSheet!$C$11-$B$6-$C$6)*I6021/$D$2/60),0)</f>
        <v>1</v>
      </c>
      <c r="M6021">
        <f t="shared" si="849"/>
        <v>1</v>
      </c>
      <c r="N6021" s="2">
        <f t="shared" si="850"/>
        <v>3721.0526315789471</v>
      </c>
      <c r="O6021">
        <f t="shared" ref="O6021:O6084" si="855">IF(K6021&gt;=0.01,((1-K6021)*C$3+C$4*(K6021)),0)</f>
        <v>977.02127659574455</v>
      </c>
      <c r="P6021">
        <f t="shared" si="854"/>
        <v>192000</v>
      </c>
      <c r="Q6021" s="2">
        <f t="shared" si="851"/>
        <v>196698.0739081747</v>
      </c>
      <c r="R6021">
        <f>Q6021/MainSheet!$C$8*(G6021-G6020)+R6020</f>
        <v>10245.031654126078</v>
      </c>
      <c r="S6021">
        <f t="shared" si="852"/>
        <v>165348.22358159197</v>
      </c>
      <c r="T6021">
        <f t="shared" si="853"/>
        <v>60.189999999996594</v>
      </c>
      <c r="U6021" s="1">
        <f>Q6021/MainSheet!$C$22</f>
        <v>1</v>
      </c>
    </row>
    <row r="6022" spans="7:21">
      <c r="G6022">
        <f t="shared" si="847"/>
        <v>60.199999999996592</v>
      </c>
      <c r="H6022">
        <f t="shared" si="848"/>
        <v>198000</v>
      </c>
      <c r="I6022" s="2">
        <f>MIN(MainSheet!$C$10/MainSheet!$C$9,MainSheet!$K$9*60)</f>
        <v>660</v>
      </c>
      <c r="J6022" s="1">
        <f>IF(G6022&gt;MainSheet!$C$11,IF(J6021&gt;=0.999,1,(G6022-MainSheet!$C$11)*I6022/$B$2/60),0)</f>
        <v>1</v>
      </c>
      <c r="K6022" s="1">
        <f>IF(G6022&gt;MainSheet!$C$11+$B$6,IF(K6021&gt;=0.999,1,(G6022-MainSheet!$C$11-$B$6)*I6022/$C$2/60),0)</f>
        <v>1</v>
      </c>
      <c r="L6022" s="1">
        <f>IF(G6022&gt;MainSheet!$C$11+$B$6+$C$6,IF(L6021&gt;=0.999,1,(G6022-MainSheet!$C$11-$B$6-$C$6)*I6022/$D$2/60),0)</f>
        <v>1</v>
      </c>
      <c r="M6022">
        <f t="shared" si="849"/>
        <v>1</v>
      </c>
      <c r="N6022" s="2">
        <f t="shared" si="850"/>
        <v>3721.0526315789471</v>
      </c>
      <c r="O6022">
        <f t="shared" si="855"/>
        <v>977.02127659574455</v>
      </c>
      <c r="P6022">
        <f t="shared" si="854"/>
        <v>192000</v>
      </c>
      <c r="Q6022" s="2">
        <f t="shared" si="851"/>
        <v>196698.0739081747</v>
      </c>
      <c r="R6022">
        <f>Q6022/MainSheet!$C$8*(G6022-G6021)+R6021</f>
        <v>10247.062900616913</v>
      </c>
      <c r="S6022">
        <f t="shared" si="852"/>
        <v>165381.00659390999</v>
      </c>
      <c r="T6022">
        <f t="shared" si="853"/>
        <v>60.199999999996592</v>
      </c>
      <c r="U6022" s="1">
        <f>Q6022/MainSheet!$C$22</f>
        <v>1</v>
      </c>
    </row>
    <row r="6023" spans="7:21">
      <c r="G6023">
        <f t="shared" si="847"/>
        <v>60.20999999999659</v>
      </c>
      <c r="H6023">
        <f t="shared" si="848"/>
        <v>198000</v>
      </c>
      <c r="I6023" s="2">
        <f>MIN(MainSheet!$C$10/MainSheet!$C$9,MainSheet!$K$9*60)</f>
        <v>660</v>
      </c>
      <c r="J6023" s="1">
        <f>IF(G6023&gt;MainSheet!$C$11,IF(J6022&gt;=0.999,1,(G6023-MainSheet!$C$11)*I6023/$B$2/60),0)</f>
        <v>1</v>
      </c>
      <c r="K6023" s="1">
        <f>IF(G6023&gt;MainSheet!$C$11+$B$6,IF(K6022&gt;=0.999,1,(G6023-MainSheet!$C$11-$B$6)*I6023/$C$2/60),0)</f>
        <v>1</v>
      </c>
      <c r="L6023" s="1">
        <f>IF(G6023&gt;MainSheet!$C$11+$B$6+$C$6,IF(L6022&gt;=0.999,1,(G6023-MainSheet!$C$11-$B$6-$C$6)*I6023/$D$2/60),0)</f>
        <v>1</v>
      </c>
      <c r="M6023">
        <f t="shared" si="849"/>
        <v>1</v>
      </c>
      <c r="N6023" s="2">
        <f t="shared" si="850"/>
        <v>3721.0526315789471</v>
      </c>
      <c r="O6023">
        <f t="shared" si="855"/>
        <v>977.02127659574455</v>
      </c>
      <c r="P6023">
        <f t="shared" si="854"/>
        <v>192000</v>
      </c>
      <c r="Q6023" s="2">
        <f t="shared" si="851"/>
        <v>196698.0739081747</v>
      </c>
      <c r="R6023">
        <f>Q6023/MainSheet!$C$8*(G6023-G6022)+R6022</f>
        <v>10249.094147107748</v>
      </c>
      <c r="S6023">
        <f t="shared" si="852"/>
        <v>165413.78960622801</v>
      </c>
      <c r="T6023">
        <f t="shared" si="853"/>
        <v>60.20999999999659</v>
      </c>
      <c r="U6023" s="1">
        <f>Q6023/MainSheet!$C$22</f>
        <v>1</v>
      </c>
    </row>
    <row r="6024" spans="7:21">
      <c r="G6024">
        <f t="shared" si="847"/>
        <v>60.219999999996588</v>
      </c>
      <c r="H6024">
        <f t="shared" si="848"/>
        <v>198000</v>
      </c>
      <c r="I6024" s="2">
        <f>MIN(MainSheet!$C$10/MainSheet!$C$9,MainSheet!$K$9*60)</f>
        <v>660</v>
      </c>
      <c r="J6024" s="1">
        <f>IF(G6024&gt;MainSheet!$C$11,IF(J6023&gt;=0.999,1,(G6024-MainSheet!$C$11)*I6024/$B$2/60),0)</f>
        <v>1</v>
      </c>
      <c r="K6024" s="1">
        <f>IF(G6024&gt;MainSheet!$C$11+$B$6,IF(K6023&gt;=0.999,1,(G6024-MainSheet!$C$11-$B$6)*I6024/$C$2/60),0)</f>
        <v>1</v>
      </c>
      <c r="L6024" s="1">
        <f>IF(G6024&gt;MainSheet!$C$11+$B$6+$C$6,IF(L6023&gt;=0.999,1,(G6024-MainSheet!$C$11-$B$6-$C$6)*I6024/$D$2/60),0)</f>
        <v>1</v>
      </c>
      <c r="M6024">
        <f t="shared" si="849"/>
        <v>1</v>
      </c>
      <c r="N6024" s="2">
        <f t="shared" si="850"/>
        <v>3721.0526315789471</v>
      </c>
      <c r="O6024">
        <f t="shared" si="855"/>
        <v>977.02127659574455</v>
      </c>
      <c r="P6024">
        <f t="shared" si="854"/>
        <v>192000</v>
      </c>
      <c r="Q6024" s="2">
        <f t="shared" si="851"/>
        <v>196698.0739081747</v>
      </c>
      <c r="R6024">
        <f>Q6024/MainSheet!$C$8*(G6024-G6023)+R6023</f>
        <v>10251.125393598582</v>
      </c>
      <c r="S6024">
        <f t="shared" si="852"/>
        <v>165446.57261854602</v>
      </c>
      <c r="T6024">
        <f t="shared" si="853"/>
        <v>60.219999999996588</v>
      </c>
      <c r="U6024" s="1">
        <f>Q6024/MainSheet!$C$22</f>
        <v>1</v>
      </c>
    </row>
    <row r="6025" spans="7:21">
      <c r="G6025">
        <f t="shared" ref="G6025:G6088" si="856">G6024+$F$2</f>
        <v>60.229999999996586</v>
      </c>
      <c r="H6025">
        <f t="shared" ref="H6025:H6088" si="857">H6024</f>
        <v>198000</v>
      </c>
      <c r="I6025" s="2">
        <f>MIN(MainSheet!$C$10/MainSheet!$C$9,MainSheet!$K$9*60)</f>
        <v>660</v>
      </c>
      <c r="J6025" s="1">
        <f>IF(G6025&gt;MainSheet!$C$11,IF(J6024&gt;=0.999,1,(G6025-MainSheet!$C$11)*I6025/$B$2/60),0)</f>
        <v>1</v>
      </c>
      <c r="K6025" s="1">
        <f>IF(G6025&gt;MainSheet!$C$11+$B$6,IF(K6024&gt;=0.999,1,(G6025-MainSheet!$C$11-$B$6)*I6025/$C$2/60),0)</f>
        <v>1</v>
      </c>
      <c r="L6025" s="1">
        <f>IF(G6025&gt;MainSheet!$C$11+$B$6+$C$6,IF(L6024&gt;=0.999,1,(G6025-MainSheet!$C$11-$B$6-$C$6)*I6025/$D$2/60),0)</f>
        <v>1</v>
      </c>
      <c r="M6025">
        <f t="shared" ref="M6025:M6088" si="858">(J6025*$B$2+K6025*$C$2+L6025*$D$2)/SUM($B$2:$D$2)</f>
        <v>1</v>
      </c>
      <c r="N6025" s="2">
        <f t="shared" ref="N6025:N6088" si="859">IF(J6025&gt;=0.01,((1-J6025)*B$3+B$4*(J6025)),0)</f>
        <v>3721.0526315789471</v>
      </c>
      <c r="O6025">
        <f t="shared" si="855"/>
        <v>977.02127659574455</v>
      </c>
      <c r="P6025">
        <f t="shared" si="854"/>
        <v>192000</v>
      </c>
      <c r="Q6025" s="2">
        <f t="shared" ref="Q6025:Q6088" si="860">SUM(N6025:P6025)</f>
        <v>196698.0739081747</v>
      </c>
      <c r="R6025">
        <f>Q6025/MainSheet!$C$8*(G6025-G6024)+R6024</f>
        <v>10253.156640089417</v>
      </c>
      <c r="S6025">
        <f t="shared" ref="S6025:S6088" si="861">Q6025*$F$2/60+S6024</f>
        <v>165479.35563086404</v>
      </c>
      <c r="T6025">
        <f t="shared" si="853"/>
        <v>60.229999999996586</v>
      </c>
      <c r="U6025" s="1">
        <f>Q6025/MainSheet!$C$22</f>
        <v>1</v>
      </c>
    </row>
    <row r="6026" spans="7:21">
      <c r="G6026">
        <f t="shared" si="856"/>
        <v>60.239999999996584</v>
      </c>
      <c r="H6026">
        <f t="shared" si="857"/>
        <v>198000</v>
      </c>
      <c r="I6026" s="2">
        <f>MIN(MainSheet!$C$10/MainSheet!$C$9,MainSheet!$K$9*60)</f>
        <v>660</v>
      </c>
      <c r="J6026" s="1">
        <f>IF(G6026&gt;MainSheet!$C$11,IF(J6025&gt;=0.999,1,(G6026-MainSheet!$C$11)*I6026/$B$2/60),0)</f>
        <v>1</v>
      </c>
      <c r="K6026" s="1">
        <f>IF(G6026&gt;MainSheet!$C$11+$B$6,IF(K6025&gt;=0.999,1,(G6026-MainSheet!$C$11-$B$6)*I6026/$C$2/60),0)</f>
        <v>1</v>
      </c>
      <c r="L6026" s="1">
        <f>IF(G6026&gt;MainSheet!$C$11+$B$6+$C$6,IF(L6025&gt;=0.999,1,(G6026-MainSheet!$C$11-$B$6-$C$6)*I6026/$D$2/60),0)</f>
        <v>1</v>
      </c>
      <c r="M6026">
        <f t="shared" si="858"/>
        <v>1</v>
      </c>
      <c r="N6026" s="2">
        <f t="shared" si="859"/>
        <v>3721.0526315789471</v>
      </c>
      <c r="O6026">
        <f t="shared" si="855"/>
        <v>977.02127659574455</v>
      </c>
      <c r="P6026">
        <f t="shared" si="854"/>
        <v>192000</v>
      </c>
      <c r="Q6026" s="2">
        <f t="shared" si="860"/>
        <v>196698.0739081747</v>
      </c>
      <c r="R6026">
        <f>Q6026/MainSheet!$C$8*(G6026-G6025)+R6025</f>
        <v>10255.187886580252</v>
      </c>
      <c r="S6026">
        <f t="shared" si="861"/>
        <v>165512.13864318206</v>
      </c>
      <c r="T6026">
        <f t="shared" si="853"/>
        <v>60.239999999996584</v>
      </c>
      <c r="U6026" s="1">
        <f>Q6026/MainSheet!$C$22</f>
        <v>1</v>
      </c>
    </row>
    <row r="6027" spans="7:21">
      <c r="G6027">
        <f t="shared" si="856"/>
        <v>60.249999999996582</v>
      </c>
      <c r="H6027">
        <f t="shared" si="857"/>
        <v>198000</v>
      </c>
      <c r="I6027" s="2">
        <f>MIN(MainSheet!$C$10/MainSheet!$C$9,MainSheet!$K$9*60)</f>
        <v>660</v>
      </c>
      <c r="J6027" s="1">
        <f>IF(G6027&gt;MainSheet!$C$11,IF(J6026&gt;=0.999,1,(G6027-MainSheet!$C$11)*I6027/$B$2/60),0)</f>
        <v>1</v>
      </c>
      <c r="K6027" s="1">
        <f>IF(G6027&gt;MainSheet!$C$11+$B$6,IF(K6026&gt;=0.999,1,(G6027-MainSheet!$C$11-$B$6)*I6027/$C$2/60),0)</f>
        <v>1</v>
      </c>
      <c r="L6027" s="1">
        <f>IF(G6027&gt;MainSheet!$C$11+$B$6+$C$6,IF(L6026&gt;=0.999,1,(G6027-MainSheet!$C$11-$B$6-$C$6)*I6027/$D$2/60),0)</f>
        <v>1</v>
      </c>
      <c r="M6027">
        <f t="shared" si="858"/>
        <v>1</v>
      </c>
      <c r="N6027" s="2">
        <f t="shared" si="859"/>
        <v>3721.0526315789471</v>
      </c>
      <c r="O6027">
        <f t="shared" si="855"/>
        <v>977.02127659574455</v>
      </c>
      <c r="P6027">
        <f t="shared" si="854"/>
        <v>192000</v>
      </c>
      <c r="Q6027" s="2">
        <f t="shared" si="860"/>
        <v>196698.0739081747</v>
      </c>
      <c r="R6027">
        <f>Q6027/MainSheet!$C$8*(G6027-G6026)+R6026</f>
        <v>10257.219133071087</v>
      </c>
      <c r="S6027">
        <f t="shared" si="861"/>
        <v>165544.92165550007</v>
      </c>
      <c r="T6027">
        <f t="shared" si="853"/>
        <v>60.249999999996582</v>
      </c>
      <c r="U6027" s="1">
        <f>Q6027/MainSheet!$C$22</f>
        <v>1</v>
      </c>
    </row>
    <row r="6028" spans="7:21">
      <c r="G6028">
        <f t="shared" si="856"/>
        <v>60.25999999999658</v>
      </c>
      <c r="H6028">
        <f t="shared" si="857"/>
        <v>198000</v>
      </c>
      <c r="I6028" s="2">
        <f>MIN(MainSheet!$C$10/MainSheet!$C$9,MainSheet!$K$9*60)</f>
        <v>660</v>
      </c>
      <c r="J6028" s="1">
        <f>IF(G6028&gt;MainSheet!$C$11,IF(J6027&gt;=0.999,1,(G6028-MainSheet!$C$11)*I6028/$B$2/60),0)</f>
        <v>1</v>
      </c>
      <c r="K6028" s="1">
        <f>IF(G6028&gt;MainSheet!$C$11+$B$6,IF(K6027&gt;=0.999,1,(G6028-MainSheet!$C$11-$B$6)*I6028/$C$2/60),0)</f>
        <v>1</v>
      </c>
      <c r="L6028" s="1">
        <f>IF(G6028&gt;MainSheet!$C$11+$B$6+$C$6,IF(L6027&gt;=0.999,1,(G6028-MainSheet!$C$11-$B$6-$C$6)*I6028/$D$2/60),0)</f>
        <v>1</v>
      </c>
      <c r="M6028">
        <f t="shared" si="858"/>
        <v>1</v>
      </c>
      <c r="N6028" s="2">
        <f t="shared" si="859"/>
        <v>3721.0526315789471</v>
      </c>
      <c r="O6028">
        <f t="shared" si="855"/>
        <v>977.02127659574455</v>
      </c>
      <c r="P6028">
        <f t="shared" si="854"/>
        <v>192000</v>
      </c>
      <c r="Q6028" s="2">
        <f t="shared" si="860"/>
        <v>196698.0739081747</v>
      </c>
      <c r="R6028">
        <f>Q6028/MainSheet!$C$8*(G6028-G6027)+R6027</f>
        <v>10259.250379561921</v>
      </c>
      <c r="S6028">
        <f t="shared" si="861"/>
        <v>165577.70466781809</v>
      </c>
      <c r="T6028">
        <f t="shared" si="853"/>
        <v>60.25999999999658</v>
      </c>
      <c r="U6028" s="1">
        <f>Q6028/MainSheet!$C$22</f>
        <v>1</v>
      </c>
    </row>
    <row r="6029" spans="7:21">
      <c r="G6029">
        <f t="shared" si="856"/>
        <v>60.269999999996578</v>
      </c>
      <c r="H6029">
        <f t="shared" si="857"/>
        <v>198000</v>
      </c>
      <c r="I6029" s="2">
        <f>MIN(MainSheet!$C$10/MainSheet!$C$9,MainSheet!$K$9*60)</f>
        <v>660</v>
      </c>
      <c r="J6029" s="1">
        <f>IF(G6029&gt;MainSheet!$C$11,IF(J6028&gt;=0.999,1,(G6029-MainSheet!$C$11)*I6029/$B$2/60),0)</f>
        <v>1</v>
      </c>
      <c r="K6029" s="1">
        <f>IF(G6029&gt;MainSheet!$C$11+$B$6,IF(K6028&gt;=0.999,1,(G6029-MainSheet!$C$11-$B$6)*I6029/$C$2/60),0)</f>
        <v>1</v>
      </c>
      <c r="L6029" s="1">
        <f>IF(G6029&gt;MainSheet!$C$11+$B$6+$C$6,IF(L6028&gt;=0.999,1,(G6029-MainSheet!$C$11-$B$6-$C$6)*I6029/$D$2/60),0)</f>
        <v>1</v>
      </c>
      <c r="M6029">
        <f t="shared" si="858"/>
        <v>1</v>
      </c>
      <c r="N6029" s="2">
        <f t="shared" si="859"/>
        <v>3721.0526315789471</v>
      </c>
      <c r="O6029">
        <f t="shared" si="855"/>
        <v>977.02127659574455</v>
      </c>
      <c r="P6029">
        <f t="shared" si="854"/>
        <v>192000</v>
      </c>
      <c r="Q6029" s="2">
        <f t="shared" si="860"/>
        <v>196698.0739081747</v>
      </c>
      <c r="R6029">
        <f>Q6029/MainSheet!$C$8*(G6029-G6028)+R6028</f>
        <v>10261.281626052756</v>
      </c>
      <c r="S6029">
        <f t="shared" si="861"/>
        <v>165610.48768013611</v>
      </c>
      <c r="T6029">
        <f t="shared" si="853"/>
        <v>60.269999999996578</v>
      </c>
      <c r="U6029" s="1">
        <f>Q6029/MainSheet!$C$22</f>
        <v>1</v>
      </c>
    </row>
    <row r="6030" spans="7:21">
      <c r="G6030">
        <f t="shared" si="856"/>
        <v>60.279999999996576</v>
      </c>
      <c r="H6030">
        <f t="shared" si="857"/>
        <v>198000</v>
      </c>
      <c r="I6030" s="2">
        <f>MIN(MainSheet!$C$10/MainSheet!$C$9,MainSheet!$K$9*60)</f>
        <v>660</v>
      </c>
      <c r="J6030" s="1">
        <f>IF(G6030&gt;MainSheet!$C$11,IF(J6029&gt;=0.999,1,(G6030-MainSheet!$C$11)*I6030/$B$2/60),0)</f>
        <v>1</v>
      </c>
      <c r="K6030" s="1">
        <f>IF(G6030&gt;MainSheet!$C$11+$B$6,IF(K6029&gt;=0.999,1,(G6030-MainSheet!$C$11-$B$6)*I6030/$C$2/60),0)</f>
        <v>1</v>
      </c>
      <c r="L6030" s="1">
        <f>IF(G6030&gt;MainSheet!$C$11+$B$6+$C$6,IF(L6029&gt;=0.999,1,(G6030-MainSheet!$C$11-$B$6-$C$6)*I6030/$D$2/60),0)</f>
        <v>1</v>
      </c>
      <c r="M6030">
        <f t="shared" si="858"/>
        <v>1</v>
      </c>
      <c r="N6030" s="2">
        <f t="shared" si="859"/>
        <v>3721.0526315789471</v>
      </c>
      <c r="O6030">
        <f t="shared" si="855"/>
        <v>977.02127659574455</v>
      </c>
      <c r="P6030">
        <f t="shared" si="854"/>
        <v>192000</v>
      </c>
      <c r="Q6030" s="2">
        <f t="shared" si="860"/>
        <v>196698.0739081747</v>
      </c>
      <c r="R6030">
        <f>Q6030/MainSheet!$C$8*(G6030-G6029)+R6029</f>
        <v>10263.312872543591</v>
      </c>
      <c r="S6030">
        <f t="shared" si="861"/>
        <v>165643.27069245413</v>
      </c>
      <c r="T6030">
        <f t="shared" si="853"/>
        <v>60.279999999996576</v>
      </c>
      <c r="U6030" s="1">
        <f>Q6030/MainSheet!$C$22</f>
        <v>1</v>
      </c>
    </row>
    <row r="6031" spans="7:21">
      <c r="G6031">
        <f t="shared" si="856"/>
        <v>60.289999999996574</v>
      </c>
      <c r="H6031">
        <f t="shared" si="857"/>
        <v>198000</v>
      </c>
      <c r="I6031" s="2">
        <f>MIN(MainSheet!$C$10/MainSheet!$C$9,MainSheet!$K$9*60)</f>
        <v>660</v>
      </c>
      <c r="J6031" s="1">
        <f>IF(G6031&gt;MainSheet!$C$11,IF(J6030&gt;=0.999,1,(G6031-MainSheet!$C$11)*I6031/$B$2/60),0)</f>
        <v>1</v>
      </c>
      <c r="K6031" s="1">
        <f>IF(G6031&gt;MainSheet!$C$11+$B$6,IF(K6030&gt;=0.999,1,(G6031-MainSheet!$C$11-$B$6)*I6031/$C$2/60),0)</f>
        <v>1</v>
      </c>
      <c r="L6031" s="1">
        <f>IF(G6031&gt;MainSheet!$C$11+$B$6+$C$6,IF(L6030&gt;=0.999,1,(G6031-MainSheet!$C$11-$B$6-$C$6)*I6031/$D$2/60),0)</f>
        <v>1</v>
      </c>
      <c r="M6031">
        <f t="shared" si="858"/>
        <v>1</v>
      </c>
      <c r="N6031" s="2">
        <f t="shared" si="859"/>
        <v>3721.0526315789471</v>
      </c>
      <c r="O6031">
        <f t="shared" si="855"/>
        <v>977.02127659574455</v>
      </c>
      <c r="P6031">
        <f t="shared" si="854"/>
        <v>192000</v>
      </c>
      <c r="Q6031" s="2">
        <f t="shared" si="860"/>
        <v>196698.0739081747</v>
      </c>
      <c r="R6031">
        <f>Q6031/MainSheet!$C$8*(G6031-G6030)+R6030</f>
        <v>10265.344119034426</v>
      </c>
      <c r="S6031">
        <f t="shared" si="861"/>
        <v>165676.05370477214</v>
      </c>
      <c r="T6031">
        <f t="shared" si="853"/>
        <v>60.289999999996574</v>
      </c>
      <c r="U6031" s="1">
        <f>Q6031/MainSheet!$C$22</f>
        <v>1</v>
      </c>
    </row>
    <row r="6032" spans="7:21">
      <c r="G6032">
        <f t="shared" si="856"/>
        <v>60.299999999996572</v>
      </c>
      <c r="H6032">
        <f t="shared" si="857"/>
        <v>198000</v>
      </c>
      <c r="I6032" s="2">
        <f>MIN(MainSheet!$C$10/MainSheet!$C$9,MainSheet!$K$9*60)</f>
        <v>660</v>
      </c>
      <c r="J6032" s="1">
        <f>IF(G6032&gt;MainSheet!$C$11,IF(J6031&gt;=0.999,1,(G6032-MainSheet!$C$11)*I6032/$B$2/60),0)</f>
        <v>1</v>
      </c>
      <c r="K6032" s="1">
        <f>IF(G6032&gt;MainSheet!$C$11+$B$6,IF(K6031&gt;=0.999,1,(G6032-MainSheet!$C$11-$B$6)*I6032/$C$2/60),0)</f>
        <v>1</v>
      </c>
      <c r="L6032" s="1">
        <f>IF(G6032&gt;MainSheet!$C$11+$B$6+$C$6,IF(L6031&gt;=0.999,1,(G6032-MainSheet!$C$11-$B$6-$C$6)*I6032/$D$2/60),0)</f>
        <v>1</v>
      </c>
      <c r="M6032">
        <f t="shared" si="858"/>
        <v>1</v>
      </c>
      <c r="N6032" s="2">
        <f t="shared" si="859"/>
        <v>3721.0526315789471</v>
      </c>
      <c r="O6032">
        <f t="shared" si="855"/>
        <v>977.02127659574455</v>
      </c>
      <c r="P6032">
        <f t="shared" si="854"/>
        <v>192000</v>
      </c>
      <c r="Q6032" s="2">
        <f t="shared" si="860"/>
        <v>196698.0739081747</v>
      </c>
      <c r="R6032">
        <f>Q6032/MainSheet!$C$8*(G6032-G6031)+R6031</f>
        <v>10267.37536552526</v>
      </c>
      <c r="S6032">
        <f t="shared" si="861"/>
        <v>165708.83671709016</v>
      </c>
      <c r="T6032">
        <f t="shared" si="853"/>
        <v>60.299999999996572</v>
      </c>
      <c r="U6032" s="1">
        <f>Q6032/MainSheet!$C$22</f>
        <v>1</v>
      </c>
    </row>
    <row r="6033" spans="7:21">
      <c r="G6033">
        <f t="shared" si="856"/>
        <v>60.30999999999657</v>
      </c>
      <c r="H6033">
        <f t="shared" si="857"/>
        <v>198000</v>
      </c>
      <c r="I6033" s="2">
        <f>MIN(MainSheet!$C$10/MainSheet!$C$9,MainSheet!$K$9*60)</f>
        <v>660</v>
      </c>
      <c r="J6033" s="1">
        <f>IF(G6033&gt;MainSheet!$C$11,IF(J6032&gt;=0.999,1,(G6033-MainSheet!$C$11)*I6033/$B$2/60),0)</f>
        <v>1</v>
      </c>
      <c r="K6033" s="1">
        <f>IF(G6033&gt;MainSheet!$C$11+$B$6,IF(K6032&gt;=0.999,1,(G6033-MainSheet!$C$11-$B$6)*I6033/$C$2/60),0)</f>
        <v>1</v>
      </c>
      <c r="L6033" s="1">
        <f>IF(G6033&gt;MainSheet!$C$11+$B$6+$C$6,IF(L6032&gt;=0.999,1,(G6033-MainSheet!$C$11-$B$6-$C$6)*I6033/$D$2/60),0)</f>
        <v>1</v>
      </c>
      <c r="M6033">
        <f t="shared" si="858"/>
        <v>1</v>
      </c>
      <c r="N6033" s="2">
        <f t="shared" si="859"/>
        <v>3721.0526315789471</v>
      </c>
      <c r="O6033">
        <f t="shared" si="855"/>
        <v>977.02127659574455</v>
      </c>
      <c r="P6033">
        <f t="shared" si="854"/>
        <v>192000</v>
      </c>
      <c r="Q6033" s="2">
        <f t="shared" si="860"/>
        <v>196698.0739081747</v>
      </c>
      <c r="R6033">
        <f>Q6033/MainSheet!$C$8*(G6033-G6032)+R6032</f>
        <v>10269.406612016095</v>
      </c>
      <c r="S6033">
        <f t="shared" si="861"/>
        <v>165741.61972940818</v>
      </c>
      <c r="T6033">
        <f t="shared" si="853"/>
        <v>60.30999999999657</v>
      </c>
      <c r="U6033" s="1">
        <f>Q6033/MainSheet!$C$22</f>
        <v>1</v>
      </c>
    </row>
    <row r="6034" spans="7:21">
      <c r="G6034">
        <f t="shared" si="856"/>
        <v>60.319999999996568</v>
      </c>
      <c r="H6034">
        <f t="shared" si="857"/>
        <v>198000</v>
      </c>
      <c r="I6034" s="2">
        <f>MIN(MainSheet!$C$10/MainSheet!$C$9,MainSheet!$K$9*60)</f>
        <v>660</v>
      </c>
      <c r="J6034" s="1">
        <f>IF(G6034&gt;MainSheet!$C$11,IF(J6033&gt;=0.999,1,(G6034-MainSheet!$C$11)*I6034/$B$2/60),0)</f>
        <v>1</v>
      </c>
      <c r="K6034" s="1">
        <f>IF(G6034&gt;MainSheet!$C$11+$B$6,IF(K6033&gt;=0.999,1,(G6034-MainSheet!$C$11-$B$6)*I6034/$C$2/60),0)</f>
        <v>1</v>
      </c>
      <c r="L6034" s="1">
        <f>IF(G6034&gt;MainSheet!$C$11+$B$6+$C$6,IF(L6033&gt;=0.999,1,(G6034-MainSheet!$C$11-$B$6-$C$6)*I6034/$D$2/60),0)</f>
        <v>1</v>
      </c>
      <c r="M6034">
        <f t="shared" si="858"/>
        <v>1</v>
      </c>
      <c r="N6034" s="2">
        <f t="shared" si="859"/>
        <v>3721.0526315789471</v>
      </c>
      <c r="O6034">
        <f t="shared" si="855"/>
        <v>977.02127659574455</v>
      </c>
      <c r="P6034">
        <f t="shared" si="854"/>
        <v>192000</v>
      </c>
      <c r="Q6034" s="2">
        <f t="shared" si="860"/>
        <v>196698.0739081747</v>
      </c>
      <c r="R6034">
        <f>Q6034/MainSheet!$C$8*(G6034-G6033)+R6033</f>
        <v>10271.43785850693</v>
      </c>
      <c r="S6034">
        <f t="shared" si="861"/>
        <v>165774.4027417262</v>
      </c>
      <c r="T6034">
        <f t="shared" si="853"/>
        <v>60.319999999996568</v>
      </c>
      <c r="U6034" s="1">
        <f>Q6034/MainSheet!$C$22</f>
        <v>1</v>
      </c>
    </row>
    <row r="6035" spans="7:21">
      <c r="G6035">
        <f t="shared" si="856"/>
        <v>60.329999999996566</v>
      </c>
      <c r="H6035">
        <f t="shared" si="857"/>
        <v>198000</v>
      </c>
      <c r="I6035" s="2">
        <f>MIN(MainSheet!$C$10/MainSheet!$C$9,MainSheet!$K$9*60)</f>
        <v>660</v>
      </c>
      <c r="J6035" s="1">
        <f>IF(G6035&gt;MainSheet!$C$11,IF(J6034&gt;=0.999,1,(G6035-MainSheet!$C$11)*I6035/$B$2/60),0)</f>
        <v>1</v>
      </c>
      <c r="K6035" s="1">
        <f>IF(G6035&gt;MainSheet!$C$11+$B$6,IF(K6034&gt;=0.999,1,(G6035-MainSheet!$C$11-$B$6)*I6035/$C$2/60),0)</f>
        <v>1</v>
      </c>
      <c r="L6035" s="1">
        <f>IF(G6035&gt;MainSheet!$C$11+$B$6+$C$6,IF(L6034&gt;=0.999,1,(G6035-MainSheet!$C$11-$B$6-$C$6)*I6035/$D$2/60),0)</f>
        <v>1</v>
      </c>
      <c r="M6035">
        <f t="shared" si="858"/>
        <v>1</v>
      </c>
      <c r="N6035" s="2">
        <f t="shared" si="859"/>
        <v>3721.0526315789471</v>
      </c>
      <c r="O6035">
        <f t="shared" si="855"/>
        <v>977.02127659574455</v>
      </c>
      <c r="P6035">
        <f t="shared" si="854"/>
        <v>192000</v>
      </c>
      <c r="Q6035" s="2">
        <f t="shared" si="860"/>
        <v>196698.0739081747</v>
      </c>
      <c r="R6035">
        <f>Q6035/MainSheet!$C$8*(G6035-G6034)+R6034</f>
        <v>10273.469104997765</v>
      </c>
      <c r="S6035">
        <f t="shared" si="861"/>
        <v>165807.18575404421</v>
      </c>
      <c r="T6035">
        <f t="shared" si="853"/>
        <v>60.329999999996566</v>
      </c>
      <c r="U6035" s="1">
        <f>Q6035/MainSheet!$C$22</f>
        <v>1</v>
      </c>
    </row>
    <row r="6036" spans="7:21">
      <c r="G6036">
        <f t="shared" si="856"/>
        <v>60.339999999996564</v>
      </c>
      <c r="H6036">
        <f t="shared" si="857"/>
        <v>198000</v>
      </c>
      <c r="I6036" s="2">
        <f>MIN(MainSheet!$C$10/MainSheet!$C$9,MainSheet!$K$9*60)</f>
        <v>660</v>
      </c>
      <c r="J6036" s="1">
        <f>IF(G6036&gt;MainSheet!$C$11,IF(J6035&gt;=0.999,1,(G6036-MainSheet!$C$11)*I6036/$B$2/60),0)</f>
        <v>1</v>
      </c>
      <c r="K6036" s="1">
        <f>IF(G6036&gt;MainSheet!$C$11+$B$6,IF(K6035&gt;=0.999,1,(G6036-MainSheet!$C$11-$B$6)*I6036/$C$2/60),0)</f>
        <v>1</v>
      </c>
      <c r="L6036" s="1">
        <f>IF(G6036&gt;MainSheet!$C$11+$B$6+$C$6,IF(L6035&gt;=0.999,1,(G6036-MainSheet!$C$11-$B$6-$C$6)*I6036/$D$2/60),0)</f>
        <v>1</v>
      </c>
      <c r="M6036">
        <f t="shared" si="858"/>
        <v>1</v>
      </c>
      <c r="N6036" s="2">
        <f t="shared" si="859"/>
        <v>3721.0526315789471</v>
      </c>
      <c r="O6036">
        <f t="shared" si="855"/>
        <v>977.02127659574455</v>
      </c>
      <c r="P6036">
        <f t="shared" si="854"/>
        <v>192000</v>
      </c>
      <c r="Q6036" s="2">
        <f t="shared" si="860"/>
        <v>196698.0739081747</v>
      </c>
      <c r="R6036">
        <f>Q6036/MainSheet!$C$8*(G6036-G6035)+R6035</f>
        <v>10275.500351488599</v>
      </c>
      <c r="S6036">
        <f t="shared" si="861"/>
        <v>165839.96876636223</v>
      </c>
      <c r="T6036">
        <f t="shared" si="853"/>
        <v>60.339999999996564</v>
      </c>
      <c r="U6036" s="1">
        <f>Q6036/MainSheet!$C$22</f>
        <v>1</v>
      </c>
    </row>
    <row r="6037" spans="7:21">
      <c r="G6037">
        <f t="shared" si="856"/>
        <v>60.349999999996562</v>
      </c>
      <c r="H6037">
        <f t="shared" si="857"/>
        <v>198000</v>
      </c>
      <c r="I6037" s="2">
        <f>MIN(MainSheet!$C$10/MainSheet!$C$9,MainSheet!$K$9*60)</f>
        <v>660</v>
      </c>
      <c r="J6037" s="1">
        <f>IF(G6037&gt;MainSheet!$C$11,IF(J6036&gt;=0.999,1,(G6037-MainSheet!$C$11)*I6037/$B$2/60),0)</f>
        <v>1</v>
      </c>
      <c r="K6037" s="1">
        <f>IF(G6037&gt;MainSheet!$C$11+$B$6,IF(K6036&gt;=0.999,1,(G6037-MainSheet!$C$11-$B$6)*I6037/$C$2/60),0)</f>
        <v>1</v>
      </c>
      <c r="L6037" s="1">
        <f>IF(G6037&gt;MainSheet!$C$11+$B$6+$C$6,IF(L6036&gt;=0.999,1,(G6037-MainSheet!$C$11-$B$6-$C$6)*I6037/$D$2/60),0)</f>
        <v>1</v>
      </c>
      <c r="M6037">
        <f t="shared" si="858"/>
        <v>1</v>
      </c>
      <c r="N6037" s="2">
        <f t="shared" si="859"/>
        <v>3721.0526315789471</v>
      </c>
      <c r="O6037">
        <f t="shared" si="855"/>
        <v>977.02127659574455</v>
      </c>
      <c r="P6037">
        <f t="shared" si="854"/>
        <v>192000</v>
      </c>
      <c r="Q6037" s="2">
        <f t="shared" si="860"/>
        <v>196698.0739081747</v>
      </c>
      <c r="R6037">
        <f>Q6037/MainSheet!$C$8*(G6037-G6036)+R6036</f>
        <v>10277.531597979434</v>
      </c>
      <c r="S6037">
        <f t="shared" si="861"/>
        <v>165872.75177868025</v>
      </c>
      <c r="T6037">
        <f t="shared" si="853"/>
        <v>60.349999999996562</v>
      </c>
      <c r="U6037" s="1">
        <f>Q6037/MainSheet!$C$22</f>
        <v>1</v>
      </c>
    </row>
    <row r="6038" spans="7:21">
      <c r="G6038">
        <f t="shared" si="856"/>
        <v>60.35999999999656</v>
      </c>
      <c r="H6038">
        <f t="shared" si="857"/>
        <v>198000</v>
      </c>
      <c r="I6038" s="2">
        <f>MIN(MainSheet!$C$10/MainSheet!$C$9,MainSheet!$K$9*60)</f>
        <v>660</v>
      </c>
      <c r="J6038" s="1">
        <f>IF(G6038&gt;MainSheet!$C$11,IF(J6037&gt;=0.999,1,(G6038-MainSheet!$C$11)*I6038/$B$2/60),0)</f>
        <v>1</v>
      </c>
      <c r="K6038" s="1">
        <f>IF(G6038&gt;MainSheet!$C$11+$B$6,IF(K6037&gt;=0.999,1,(G6038-MainSheet!$C$11-$B$6)*I6038/$C$2/60),0)</f>
        <v>1</v>
      </c>
      <c r="L6038" s="1">
        <f>IF(G6038&gt;MainSheet!$C$11+$B$6+$C$6,IF(L6037&gt;=0.999,1,(G6038-MainSheet!$C$11-$B$6-$C$6)*I6038/$D$2/60),0)</f>
        <v>1</v>
      </c>
      <c r="M6038">
        <f t="shared" si="858"/>
        <v>1</v>
      </c>
      <c r="N6038" s="2">
        <f t="shared" si="859"/>
        <v>3721.0526315789471</v>
      </c>
      <c r="O6038">
        <f t="shared" si="855"/>
        <v>977.02127659574455</v>
      </c>
      <c r="P6038">
        <f t="shared" si="854"/>
        <v>192000</v>
      </c>
      <c r="Q6038" s="2">
        <f t="shared" si="860"/>
        <v>196698.0739081747</v>
      </c>
      <c r="R6038">
        <f>Q6038/MainSheet!$C$8*(G6038-G6037)+R6037</f>
        <v>10279.562844470269</v>
      </c>
      <c r="S6038">
        <f t="shared" si="861"/>
        <v>165905.53479099827</v>
      </c>
      <c r="T6038">
        <f t="shared" si="853"/>
        <v>60.35999999999656</v>
      </c>
      <c r="U6038" s="1">
        <f>Q6038/MainSheet!$C$22</f>
        <v>1</v>
      </c>
    </row>
    <row r="6039" spans="7:21">
      <c r="G6039">
        <f t="shared" si="856"/>
        <v>60.369999999996558</v>
      </c>
      <c r="H6039">
        <f t="shared" si="857"/>
        <v>198000</v>
      </c>
      <c r="I6039" s="2">
        <f>MIN(MainSheet!$C$10/MainSheet!$C$9,MainSheet!$K$9*60)</f>
        <v>660</v>
      </c>
      <c r="J6039" s="1">
        <f>IF(G6039&gt;MainSheet!$C$11,IF(J6038&gt;=0.999,1,(G6039-MainSheet!$C$11)*I6039/$B$2/60),0)</f>
        <v>1</v>
      </c>
      <c r="K6039" s="1">
        <f>IF(G6039&gt;MainSheet!$C$11+$B$6,IF(K6038&gt;=0.999,1,(G6039-MainSheet!$C$11-$B$6)*I6039/$C$2/60),0)</f>
        <v>1</v>
      </c>
      <c r="L6039" s="1">
        <f>IF(G6039&gt;MainSheet!$C$11+$B$6+$C$6,IF(L6038&gt;=0.999,1,(G6039-MainSheet!$C$11-$B$6-$C$6)*I6039/$D$2/60),0)</f>
        <v>1</v>
      </c>
      <c r="M6039">
        <f t="shared" si="858"/>
        <v>1</v>
      </c>
      <c r="N6039" s="2">
        <f t="shared" si="859"/>
        <v>3721.0526315789471</v>
      </c>
      <c r="O6039">
        <f t="shared" si="855"/>
        <v>977.02127659574455</v>
      </c>
      <c r="P6039">
        <f t="shared" si="854"/>
        <v>192000</v>
      </c>
      <c r="Q6039" s="2">
        <f t="shared" si="860"/>
        <v>196698.0739081747</v>
      </c>
      <c r="R6039">
        <f>Q6039/MainSheet!$C$8*(G6039-G6038)+R6038</f>
        <v>10281.594090961104</v>
      </c>
      <c r="S6039">
        <f t="shared" si="861"/>
        <v>165938.31780331628</v>
      </c>
      <c r="T6039">
        <f t="shared" si="853"/>
        <v>60.369999999996558</v>
      </c>
      <c r="U6039" s="1">
        <f>Q6039/MainSheet!$C$22</f>
        <v>1</v>
      </c>
    </row>
    <row r="6040" spans="7:21">
      <c r="G6040">
        <f t="shared" si="856"/>
        <v>60.379999999996556</v>
      </c>
      <c r="H6040">
        <f t="shared" si="857"/>
        <v>198000</v>
      </c>
      <c r="I6040" s="2">
        <f>MIN(MainSheet!$C$10/MainSheet!$C$9,MainSheet!$K$9*60)</f>
        <v>660</v>
      </c>
      <c r="J6040" s="1">
        <f>IF(G6040&gt;MainSheet!$C$11,IF(J6039&gt;=0.999,1,(G6040-MainSheet!$C$11)*I6040/$B$2/60),0)</f>
        <v>1</v>
      </c>
      <c r="K6040" s="1">
        <f>IF(G6040&gt;MainSheet!$C$11+$B$6,IF(K6039&gt;=0.999,1,(G6040-MainSheet!$C$11-$B$6)*I6040/$C$2/60),0)</f>
        <v>1</v>
      </c>
      <c r="L6040" s="1">
        <f>IF(G6040&gt;MainSheet!$C$11+$B$6+$C$6,IF(L6039&gt;=0.999,1,(G6040-MainSheet!$C$11-$B$6-$C$6)*I6040/$D$2/60),0)</f>
        <v>1</v>
      </c>
      <c r="M6040">
        <f t="shared" si="858"/>
        <v>1</v>
      </c>
      <c r="N6040" s="2">
        <f t="shared" si="859"/>
        <v>3721.0526315789471</v>
      </c>
      <c r="O6040">
        <f t="shared" si="855"/>
        <v>977.02127659574455</v>
      </c>
      <c r="P6040">
        <f t="shared" si="854"/>
        <v>192000</v>
      </c>
      <c r="Q6040" s="2">
        <f t="shared" si="860"/>
        <v>196698.0739081747</v>
      </c>
      <c r="R6040">
        <f>Q6040/MainSheet!$C$8*(G6040-G6039)+R6039</f>
        <v>10283.625337451938</v>
      </c>
      <c r="S6040">
        <f t="shared" si="861"/>
        <v>165971.1008156343</v>
      </c>
      <c r="T6040">
        <f t="shared" si="853"/>
        <v>60.379999999996556</v>
      </c>
      <c r="U6040" s="1">
        <f>Q6040/MainSheet!$C$22</f>
        <v>1</v>
      </c>
    </row>
    <row r="6041" spans="7:21">
      <c r="G6041">
        <f t="shared" si="856"/>
        <v>60.389999999996554</v>
      </c>
      <c r="H6041">
        <f t="shared" si="857"/>
        <v>198000</v>
      </c>
      <c r="I6041" s="2">
        <f>MIN(MainSheet!$C$10/MainSheet!$C$9,MainSheet!$K$9*60)</f>
        <v>660</v>
      </c>
      <c r="J6041" s="1">
        <f>IF(G6041&gt;MainSheet!$C$11,IF(J6040&gt;=0.999,1,(G6041-MainSheet!$C$11)*I6041/$B$2/60),0)</f>
        <v>1</v>
      </c>
      <c r="K6041" s="1">
        <f>IF(G6041&gt;MainSheet!$C$11+$B$6,IF(K6040&gt;=0.999,1,(G6041-MainSheet!$C$11-$B$6)*I6041/$C$2/60),0)</f>
        <v>1</v>
      </c>
      <c r="L6041" s="1">
        <f>IF(G6041&gt;MainSheet!$C$11+$B$6+$C$6,IF(L6040&gt;=0.999,1,(G6041-MainSheet!$C$11-$B$6-$C$6)*I6041/$D$2/60),0)</f>
        <v>1</v>
      </c>
      <c r="M6041">
        <f t="shared" si="858"/>
        <v>1</v>
      </c>
      <c r="N6041" s="2">
        <f t="shared" si="859"/>
        <v>3721.0526315789471</v>
      </c>
      <c r="O6041">
        <f t="shared" si="855"/>
        <v>977.02127659574455</v>
      </c>
      <c r="P6041">
        <f t="shared" si="854"/>
        <v>192000</v>
      </c>
      <c r="Q6041" s="2">
        <f t="shared" si="860"/>
        <v>196698.0739081747</v>
      </c>
      <c r="R6041">
        <f>Q6041/MainSheet!$C$8*(G6041-G6040)+R6040</f>
        <v>10285.656583942773</v>
      </c>
      <c r="S6041">
        <f t="shared" si="861"/>
        <v>166003.88382795232</v>
      </c>
      <c r="T6041">
        <f t="shared" si="853"/>
        <v>60.389999999996554</v>
      </c>
      <c r="U6041" s="1">
        <f>Q6041/MainSheet!$C$22</f>
        <v>1</v>
      </c>
    </row>
    <row r="6042" spans="7:21">
      <c r="G6042">
        <f t="shared" si="856"/>
        <v>60.399999999996552</v>
      </c>
      <c r="H6042">
        <f t="shared" si="857"/>
        <v>198000</v>
      </c>
      <c r="I6042" s="2">
        <f>MIN(MainSheet!$C$10/MainSheet!$C$9,MainSheet!$K$9*60)</f>
        <v>660</v>
      </c>
      <c r="J6042" s="1">
        <f>IF(G6042&gt;MainSheet!$C$11,IF(J6041&gt;=0.999,1,(G6042-MainSheet!$C$11)*I6042/$B$2/60),0)</f>
        <v>1</v>
      </c>
      <c r="K6042" s="1">
        <f>IF(G6042&gt;MainSheet!$C$11+$B$6,IF(K6041&gt;=0.999,1,(G6042-MainSheet!$C$11-$B$6)*I6042/$C$2/60),0)</f>
        <v>1</v>
      </c>
      <c r="L6042" s="1">
        <f>IF(G6042&gt;MainSheet!$C$11+$B$6+$C$6,IF(L6041&gt;=0.999,1,(G6042-MainSheet!$C$11-$B$6-$C$6)*I6042/$D$2/60),0)</f>
        <v>1</v>
      </c>
      <c r="M6042">
        <f t="shared" si="858"/>
        <v>1</v>
      </c>
      <c r="N6042" s="2">
        <f t="shared" si="859"/>
        <v>3721.0526315789471</v>
      </c>
      <c r="O6042">
        <f t="shared" si="855"/>
        <v>977.02127659574455</v>
      </c>
      <c r="P6042">
        <f t="shared" si="854"/>
        <v>192000</v>
      </c>
      <c r="Q6042" s="2">
        <f t="shared" si="860"/>
        <v>196698.0739081747</v>
      </c>
      <c r="R6042">
        <f>Q6042/MainSheet!$C$8*(G6042-G6041)+R6041</f>
        <v>10287.687830433608</v>
      </c>
      <c r="S6042">
        <f t="shared" si="861"/>
        <v>166036.66684027034</v>
      </c>
      <c r="T6042">
        <f t="shared" si="853"/>
        <v>60.399999999996552</v>
      </c>
      <c r="U6042" s="1">
        <f>Q6042/MainSheet!$C$22</f>
        <v>1</v>
      </c>
    </row>
    <row r="6043" spans="7:21">
      <c r="G6043">
        <f t="shared" si="856"/>
        <v>60.40999999999655</v>
      </c>
      <c r="H6043">
        <f t="shared" si="857"/>
        <v>198000</v>
      </c>
      <c r="I6043" s="2">
        <f>MIN(MainSheet!$C$10/MainSheet!$C$9,MainSheet!$K$9*60)</f>
        <v>660</v>
      </c>
      <c r="J6043" s="1">
        <f>IF(G6043&gt;MainSheet!$C$11,IF(J6042&gt;=0.999,1,(G6043-MainSheet!$C$11)*I6043/$B$2/60),0)</f>
        <v>1</v>
      </c>
      <c r="K6043" s="1">
        <f>IF(G6043&gt;MainSheet!$C$11+$B$6,IF(K6042&gt;=0.999,1,(G6043-MainSheet!$C$11-$B$6)*I6043/$C$2/60),0)</f>
        <v>1</v>
      </c>
      <c r="L6043" s="1">
        <f>IF(G6043&gt;MainSheet!$C$11+$B$6+$C$6,IF(L6042&gt;=0.999,1,(G6043-MainSheet!$C$11-$B$6-$C$6)*I6043/$D$2/60),0)</f>
        <v>1</v>
      </c>
      <c r="M6043">
        <f t="shared" si="858"/>
        <v>1</v>
      </c>
      <c r="N6043" s="2">
        <f t="shared" si="859"/>
        <v>3721.0526315789471</v>
      </c>
      <c r="O6043">
        <f t="shared" si="855"/>
        <v>977.02127659574455</v>
      </c>
      <c r="P6043">
        <f t="shared" si="854"/>
        <v>192000</v>
      </c>
      <c r="Q6043" s="2">
        <f t="shared" si="860"/>
        <v>196698.0739081747</v>
      </c>
      <c r="R6043">
        <f>Q6043/MainSheet!$C$8*(G6043-G6042)+R6042</f>
        <v>10289.719076924443</v>
      </c>
      <c r="S6043">
        <f t="shared" si="861"/>
        <v>166069.44985258835</v>
      </c>
      <c r="T6043">
        <f t="shared" si="853"/>
        <v>60.40999999999655</v>
      </c>
      <c r="U6043" s="1">
        <f>Q6043/MainSheet!$C$22</f>
        <v>1</v>
      </c>
    </row>
    <row r="6044" spans="7:21">
      <c r="G6044">
        <f t="shared" si="856"/>
        <v>60.419999999996548</v>
      </c>
      <c r="H6044">
        <f t="shared" si="857"/>
        <v>198000</v>
      </c>
      <c r="I6044" s="2">
        <f>MIN(MainSheet!$C$10/MainSheet!$C$9,MainSheet!$K$9*60)</f>
        <v>660</v>
      </c>
      <c r="J6044" s="1">
        <f>IF(G6044&gt;MainSheet!$C$11,IF(J6043&gt;=0.999,1,(G6044-MainSheet!$C$11)*I6044/$B$2/60),0)</f>
        <v>1</v>
      </c>
      <c r="K6044" s="1">
        <f>IF(G6044&gt;MainSheet!$C$11+$B$6,IF(K6043&gt;=0.999,1,(G6044-MainSheet!$C$11-$B$6)*I6044/$C$2/60),0)</f>
        <v>1</v>
      </c>
      <c r="L6044" s="1">
        <f>IF(G6044&gt;MainSheet!$C$11+$B$6+$C$6,IF(L6043&gt;=0.999,1,(G6044-MainSheet!$C$11-$B$6-$C$6)*I6044/$D$2/60),0)</f>
        <v>1</v>
      </c>
      <c r="M6044">
        <f t="shared" si="858"/>
        <v>1</v>
      </c>
      <c r="N6044" s="2">
        <f t="shared" si="859"/>
        <v>3721.0526315789471</v>
      </c>
      <c r="O6044">
        <f t="shared" si="855"/>
        <v>977.02127659574455</v>
      </c>
      <c r="P6044">
        <f t="shared" si="854"/>
        <v>192000</v>
      </c>
      <c r="Q6044" s="2">
        <f t="shared" si="860"/>
        <v>196698.0739081747</v>
      </c>
      <c r="R6044">
        <f>Q6044/MainSheet!$C$8*(G6044-G6043)+R6043</f>
        <v>10291.750323415277</v>
      </c>
      <c r="S6044">
        <f t="shared" si="861"/>
        <v>166102.23286490637</v>
      </c>
      <c r="T6044">
        <f t="shared" si="853"/>
        <v>60.419999999996548</v>
      </c>
      <c r="U6044" s="1">
        <f>Q6044/MainSheet!$C$22</f>
        <v>1</v>
      </c>
    </row>
    <row r="6045" spans="7:21">
      <c r="G6045">
        <f t="shared" si="856"/>
        <v>60.429999999996546</v>
      </c>
      <c r="H6045">
        <f t="shared" si="857"/>
        <v>198000</v>
      </c>
      <c r="I6045" s="2">
        <f>MIN(MainSheet!$C$10/MainSheet!$C$9,MainSheet!$K$9*60)</f>
        <v>660</v>
      </c>
      <c r="J6045" s="1">
        <f>IF(G6045&gt;MainSheet!$C$11,IF(J6044&gt;=0.999,1,(G6045-MainSheet!$C$11)*I6045/$B$2/60),0)</f>
        <v>1</v>
      </c>
      <c r="K6045" s="1">
        <f>IF(G6045&gt;MainSheet!$C$11+$B$6,IF(K6044&gt;=0.999,1,(G6045-MainSheet!$C$11-$B$6)*I6045/$C$2/60),0)</f>
        <v>1</v>
      </c>
      <c r="L6045" s="1">
        <f>IF(G6045&gt;MainSheet!$C$11+$B$6+$C$6,IF(L6044&gt;=0.999,1,(G6045-MainSheet!$C$11-$B$6-$C$6)*I6045/$D$2/60),0)</f>
        <v>1</v>
      </c>
      <c r="M6045">
        <f t="shared" si="858"/>
        <v>1</v>
      </c>
      <c r="N6045" s="2">
        <f t="shared" si="859"/>
        <v>3721.0526315789471</v>
      </c>
      <c r="O6045">
        <f t="shared" si="855"/>
        <v>977.02127659574455</v>
      </c>
      <c r="P6045">
        <f t="shared" si="854"/>
        <v>192000</v>
      </c>
      <c r="Q6045" s="2">
        <f t="shared" si="860"/>
        <v>196698.0739081747</v>
      </c>
      <c r="R6045">
        <f>Q6045/MainSheet!$C$8*(G6045-G6044)+R6044</f>
        <v>10293.781569906112</v>
      </c>
      <c r="S6045">
        <f t="shared" si="861"/>
        <v>166135.01587722439</v>
      </c>
      <c r="T6045">
        <f t="shared" si="853"/>
        <v>60.429999999996546</v>
      </c>
      <c r="U6045" s="1">
        <f>Q6045/MainSheet!$C$22</f>
        <v>1</v>
      </c>
    </row>
    <row r="6046" spans="7:21">
      <c r="G6046">
        <f t="shared" si="856"/>
        <v>60.439999999996544</v>
      </c>
      <c r="H6046">
        <f t="shared" si="857"/>
        <v>198000</v>
      </c>
      <c r="I6046" s="2">
        <f>MIN(MainSheet!$C$10/MainSheet!$C$9,MainSheet!$K$9*60)</f>
        <v>660</v>
      </c>
      <c r="J6046" s="1">
        <f>IF(G6046&gt;MainSheet!$C$11,IF(J6045&gt;=0.999,1,(G6046-MainSheet!$C$11)*I6046/$B$2/60),0)</f>
        <v>1</v>
      </c>
      <c r="K6046" s="1">
        <f>IF(G6046&gt;MainSheet!$C$11+$B$6,IF(K6045&gt;=0.999,1,(G6046-MainSheet!$C$11-$B$6)*I6046/$C$2/60),0)</f>
        <v>1</v>
      </c>
      <c r="L6046" s="1">
        <f>IF(G6046&gt;MainSheet!$C$11+$B$6+$C$6,IF(L6045&gt;=0.999,1,(G6046-MainSheet!$C$11-$B$6-$C$6)*I6046/$D$2/60),0)</f>
        <v>1</v>
      </c>
      <c r="M6046">
        <f t="shared" si="858"/>
        <v>1</v>
      </c>
      <c r="N6046" s="2">
        <f t="shared" si="859"/>
        <v>3721.0526315789471</v>
      </c>
      <c r="O6046">
        <f t="shared" si="855"/>
        <v>977.02127659574455</v>
      </c>
      <c r="P6046">
        <f t="shared" si="854"/>
        <v>192000</v>
      </c>
      <c r="Q6046" s="2">
        <f t="shared" si="860"/>
        <v>196698.0739081747</v>
      </c>
      <c r="R6046">
        <f>Q6046/MainSheet!$C$8*(G6046-G6045)+R6045</f>
        <v>10295.812816396947</v>
      </c>
      <c r="S6046">
        <f t="shared" si="861"/>
        <v>166167.79888954241</v>
      </c>
      <c r="T6046">
        <f t="shared" si="853"/>
        <v>60.439999999996544</v>
      </c>
      <c r="U6046" s="1">
        <f>Q6046/MainSheet!$C$22</f>
        <v>1</v>
      </c>
    </row>
    <row r="6047" spans="7:21">
      <c r="G6047">
        <f t="shared" si="856"/>
        <v>60.449999999996542</v>
      </c>
      <c r="H6047">
        <f t="shared" si="857"/>
        <v>198000</v>
      </c>
      <c r="I6047" s="2">
        <f>MIN(MainSheet!$C$10/MainSheet!$C$9,MainSheet!$K$9*60)</f>
        <v>660</v>
      </c>
      <c r="J6047" s="1">
        <f>IF(G6047&gt;MainSheet!$C$11,IF(J6046&gt;=0.999,1,(G6047-MainSheet!$C$11)*I6047/$B$2/60),0)</f>
        <v>1</v>
      </c>
      <c r="K6047" s="1">
        <f>IF(G6047&gt;MainSheet!$C$11+$B$6,IF(K6046&gt;=0.999,1,(G6047-MainSheet!$C$11-$B$6)*I6047/$C$2/60),0)</f>
        <v>1</v>
      </c>
      <c r="L6047" s="1">
        <f>IF(G6047&gt;MainSheet!$C$11+$B$6+$C$6,IF(L6046&gt;=0.999,1,(G6047-MainSheet!$C$11-$B$6-$C$6)*I6047/$D$2/60),0)</f>
        <v>1</v>
      </c>
      <c r="M6047">
        <f t="shared" si="858"/>
        <v>1</v>
      </c>
      <c r="N6047" s="2">
        <f t="shared" si="859"/>
        <v>3721.0526315789471</v>
      </c>
      <c r="O6047">
        <f t="shared" si="855"/>
        <v>977.02127659574455</v>
      </c>
      <c r="P6047">
        <f t="shared" si="854"/>
        <v>192000</v>
      </c>
      <c r="Q6047" s="2">
        <f t="shared" si="860"/>
        <v>196698.0739081747</v>
      </c>
      <c r="R6047">
        <f>Q6047/MainSheet!$C$8*(G6047-G6046)+R6046</f>
        <v>10297.844062887782</v>
      </c>
      <c r="S6047">
        <f t="shared" si="861"/>
        <v>166200.58190186042</v>
      </c>
      <c r="T6047">
        <f t="shared" si="853"/>
        <v>60.449999999996542</v>
      </c>
      <c r="U6047" s="1">
        <f>Q6047/MainSheet!$C$22</f>
        <v>1</v>
      </c>
    </row>
    <row r="6048" spans="7:21">
      <c r="G6048">
        <f t="shared" si="856"/>
        <v>60.459999999996541</v>
      </c>
      <c r="H6048">
        <f t="shared" si="857"/>
        <v>198000</v>
      </c>
      <c r="I6048" s="2">
        <f>MIN(MainSheet!$C$10/MainSheet!$C$9,MainSheet!$K$9*60)</f>
        <v>660</v>
      </c>
      <c r="J6048" s="1">
        <f>IF(G6048&gt;MainSheet!$C$11,IF(J6047&gt;=0.999,1,(G6048-MainSheet!$C$11)*I6048/$B$2/60),0)</f>
        <v>1</v>
      </c>
      <c r="K6048" s="1">
        <f>IF(G6048&gt;MainSheet!$C$11+$B$6,IF(K6047&gt;=0.999,1,(G6048-MainSheet!$C$11-$B$6)*I6048/$C$2/60),0)</f>
        <v>1</v>
      </c>
      <c r="L6048" s="1">
        <f>IF(G6048&gt;MainSheet!$C$11+$B$6+$C$6,IF(L6047&gt;=0.999,1,(G6048-MainSheet!$C$11-$B$6-$C$6)*I6048/$D$2/60),0)</f>
        <v>1</v>
      </c>
      <c r="M6048">
        <f t="shared" si="858"/>
        <v>1</v>
      </c>
      <c r="N6048" s="2">
        <f t="shared" si="859"/>
        <v>3721.0526315789471</v>
      </c>
      <c r="O6048">
        <f t="shared" si="855"/>
        <v>977.02127659574455</v>
      </c>
      <c r="P6048">
        <f t="shared" si="854"/>
        <v>192000</v>
      </c>
      <c r="Q6048" s="2">
        <f t="shared" si="860"/>
        <v>196698.0739081747</v>
      </c>
      <c r="R6048">
        <f>Q6048/MainSheet!$C$8*(G6048-G6047)+R6047</f>
        <v>10299.875309378616</v>
      </c>
      <c r="S6048">
        <f t="shared" si="861"/>
        <v>166233.36491417844</v>
      </c>
      <c r="T6048">
        <f t="shared" si="853"/>
        <v>60.459999999996541</v>
      </c>
      <c r="U6048" s="1">
        <f>Q6048/MainSheet!$C$22</f>
        <v>1</v>
      </c>
    </row>
    <row r="6049" spans="7:21">
      <c r="G6049">
        <f t="shared" si="856"/>
        <v>60.469999999996539</v>
      </c>
      <c r="H6049">
        <f t="shared" si="857"/>
        <v>198000</v>
      </c>
      <c r="I6049" s="2">
        <f>MIN(MainSheet!$C$10/MainSheet!$C$9,MainSheet!$K$9*60)</f>
        <v>660</v>
      </c>
      <c r="J6049" s="1">
        <f>IF(G6049&gt;MainSheet!$C$11,IF(J6048&gt;=0.999,1,(G6049-MainSheet!$C$11)*I6049/$B$2/60),0)</f>
        <v>1</v>
      </c>
      <c r="K6049" s="1">
        <f>IF(G6049&gt;MainSheet!$C$11+$B$6,IF(K6048&gt;=0.999,1,(G6049-MainSheet!$C$11-$B$6)*I6049/$C$2/60),0)</f>
        <v>1</v>
      </c>
      <c r="L6049" s="1">
        <f>IF(G6049&gt;MainSheet!$C$11+$B$6+$C$6,IF(L6048&gt;=0.999,1,(G6049-MainSheet!$C$11-$B$6-$C$6)*I6049/$D$2/60),0)</f>
        <v>1</v>
      </c>
      <c r="M6049">
        <f t="shared" si="858"/>
        <v>1</v>
      </c>
      <c r="N6049" s="2">
        <f t="shared" si="859"/>
        <v>3721.0526315789471</v>
      </c>
      <c r="O6049">
        <f t="shared" si="855"/>
        <v>977.02127659574455</v>
      </c>
      <c r="P6049">
        <f t="shared" si="854"/>
        <v>192000</v>
      </c>
      <c r="Q6049" s="2">
        <f t="shared" si="860"/>
        <v>196698.0739081747</v>
      </c>
      <c r="R6049">
        <f>Q6049/MainSheet!$C$8*(G6049-G6048)+R6048</f>
        <v>10301.906555869451</v>
      </c>
      <c r="S6049">
        <f t="shared" si="861"/>
        <v>166266.14792649646</v>
      </c>
      <c r="T6049">
        <f t="shared" si="853"/>
        <v>60.469999999996539</v>
      </c>
      <c r="U6049" s="1">
        <f>Q6049/MainSheet!$C$22</f>
        <v>1</v>
      </c>
    </row>
    <row r="6050" spans="7:21">
      <c r="G6050">
        <f t="shared" si="856"/>
        <v>60.479999999996537</v>
      </c>
      <c r="H6050">
        <f t="shared" si="857"/>
        <v>198000</v>
      </c>
      <c r="I6050" s="2">
        <f>MIN(MainSheet!$C$10/MainSheet!$C$9,MainSheet!$K$9*60)</f>
        <v>660</v>
      </c>
      <c r="J6050" s="1">
        <f>IF(G6050&gt;MainSheet!$C$11,IF(J6049&gt;=0.999,1,(G6050-MainSheet!$C$11)*I6050/$B$2/60),0)</f>
        <v>1</v>
      </c>
      <c r="K6050" s="1">
        <f>IF(G6050&gt;MainSheet!$C$11+$B$6,IF(K6049&gt;=0.999,1,(G6050-MainSheet!$C$11-$B$6)*I6050/$C$2/60),0)</f>
        <v>1</v>
      </c>
      <c r="L6050" s="1">
        <f>IF(G6050&gt;MainSheet!$C$11+$B$6+$C$6,IF(L6049&gt;=0.999,1,(G6050-MainSheet!$C$11-$B$6-$C$6)*I6050/$D$2/60),0)</f>
        <v>1</v>
      </c>
      <c r="M6050">
        <f t="shared" si="858"/>
        <v>1</v>
      </c>
      <c r="N6050" s="2">
        <f t="shared" si="859"/>
        <v>3721.0526315789471</v>
      </c>
      <c r="O6050">
        <f t="shared" si="855"/>
        <v>977.02127659574455</v>
      </c>
      <c r="P6050">
        <f t="shared" si="854"/>
        <v>192000</v>
      </c>
      <c r="Q6050" s="2">
        <f t="shared" si="860"/>
        <v>196698.0739081747</v>
      </c>
      <c r="R6050">
        <f>Q6050/MainSheet!$C$8*(G6050-G6049)+R6049</f>
        <v>10303.937802360286</v>
      </c>
      <c r="S6050">
        <f t="shared" si="861"/>
        <v>166298.93093881448</v>
      </c>
      <c r="T6050">
        <f t="shared" si="853"/>
        <v>60.479999999996537</v>
      </c>
      <c r="U6050" s="1">
        <f>Q6050/MainSheet!$C$22</f>
        <v>1</v>
      </c>
    </row>
    <row r="6051" spans="7:21">
      <c r="G6051">
        <f t="shared" si="856"/>
        <v>60.489999999996535</v>
      </c>
      <c r="H6051">
        <f t="shared" si="857"/>
        <v>198000</v>
      </c>
      <c r="I6051" s="2">
        <f>MIN(MainSheet!$C$10/MainSheet!$C$9,MainSheet!$K$9*60)</f>
        <v>660</v>
      </c>
      <c r="J6051" s="1">
        <f>IF(G6051&gt;MainSheet!$C$11,IF(J6050&gt;=0.999,1,(G6051-MainSheet!$C$11)*I6051/$B$2/60),0)</f>
        <v>1</v>
      </c>
      <c r="K6051" s="1">
        <f>IF(G6051&gt;MainSheet!$C$11+$B$6,IF(K6050&gt;=0.999,1,(G6051-MainSheet!$C$11-$B$6)*I6051/$C$2/60),0)</f>
        <v>1</v>
      </c>
      <c r="L6051" s="1">
        <f>IF(G6051&gt;MainSheet!$C$11+$B$6+$C$6,IF(L6050&gt;=0.999,1,(G6051-MainSheet!$C$11-$B$6-$C$6)*I6051/$D$2/60),0)</f>
        <v>1</v>
      </c>
      <c r="M6051">
        <f t="shared" si="858"/>
        <v>1</v>
      </c>
      <c r="N6051" s="2">
        <f t="shared" si="859"/>
        <v>3721.0526315789471</v>
      </c>
      <c r="O6051">
        <f t="shared" si="855"/>
        <v>977.02127659574455</v>
      </c>
      <c r="P6051">
        <f t="shared" si="854"/>
        <v>192000</v>
      </c>
      <c r="Q6051" s="2">
        <f t="shared" si="860"/>
        <v>196698.0739081747</v>
      </c>
      <c r="R6051">
        <f>Q6051/MainSheet!$C$8*(G6051-G6050)+R6050</f>
        <v>10305.969048851121</v>
      </c>
      <c r="S6051">
        <f t="shared" si="861"/>
        <v>166331.71395113249</v>
      </c>
      <c r="T6051">
        <f t="shared" si="853"/>
        <v>60.489999999996535</v>
      </c>
      <c r="U6051" s="1">
        <f>Q6051/MainSheet!$C$22</f>
        <v>1</v>
      </c>
    </row>
    <row r="6052" spans="7:21">
      <c r="G6052">
        <f t="shared" si="856"/>
        <v>60.499999999996533</v>
      </c>
      <c r="H6052">
        <f t="shared" si="857"/>
        <v>198000</v>
      </c>
      <c r="I6052" s="2">
        <f>MIN(MainSheet!$C$10/MainSheet!$C$9,MainSheet!$K$9*60)</f>
        <v>660</v>
      </c>
      <c r="J6052" s="1">
        <f>IF(G6052&gt;MainSheet!$C$11,IF(J6051&gt;=0.999,1,(G6052-MainSheet!$C$11)*I6052/$B$2/60),0)</f>
        <v>1</v>
      </c>
      <c r="K6052" s="1">
        <f>IF(G6052&gt;MainSheet!$C$11+$B$6,IF(K6051&gt;=0.999,1,(G6052-MainSheet!$C$11-$B$6)*I6052/$C$2/60),0)</f>
        <v>1</v>
      </c>
      <c r="L6052" s="1">
        <f>IF(G6052&gt;MainSheet!$C$11+$B$6+$C$6,IF(L6051&gt;=0.999,1,(G6052-MainSheet!$C$11-$B$6-$C$6)*I6052/$D$2/60),0)</f>
        <v>1</v>
      </c>
      <c r="M6052">
        <f t="shared" si="858"/>
        <v>1</v>
      </c>
      <c r="N6052" s="2">
        <f t="shared" si="859"/>
        <v>3721.0526315789471</v>
      </c>
      <c r="O6052">
        <f t="shared" si="855"/>
        <v>977.02127659574455</v>
      </c>
      <c r="P6052">
        <f t="shared" si="854"/>
        <v>192000</v>
      </c>
      <c r="Q6052" s="2">
        <f t="shared" si="860"/>
        <v>196698.0739081747</v>
      </c>
      <c r="R6052">
        <f>Q6052/MainSheet!$C$8*(G6052-G6051)+R6051</f>
        <v>10308.000295341955</v>
      </c>
      <c r="S6052">
        <f t="shared" si="861"/>
        <v>166364.49696345051</v>
      </c>
      <c r="T6052">
        <f t="shared" si="853"/>
        <v>60.499999999996533</v>
      </c>
      <c r="U6052" s="1">
        <f>Q6052/MainSheet!$C$22</f>
        <v>1</v>
      </c>
    </row>
    <row r="6053" spans="7:21">
      <c r="G6053">
        <f t="shared" si="856"/>
        <v>60.509999999996531</v>
      </c>
      <c r="H6053">
        <f t="shared" si="857"/>
        <v>198000</v>
      </c>
      <c r="I6053" s="2">
        <f>MIN(MainSheet!$C$10/MainSheet!$C$9,MainSheet!$K$9*60)</f>
        <v>660</v>
      </c>
      <c r="J6053" s="1">
        <f>IF(G6053&gt;MainSheet!$C$11,IF(J6052&gt;=0.999,1,(G6053-MainSheet!$C$11)*I6053/$B$2/60),0)</f>
        <v>1</v>
      </c>
      <c r="K6053" s="1">
        <f>IF(G6053&gt;MainSheet!$C$11+$B$6,IF(K6052&gt;=0.999,1,(G6053-MainSheet!$C$11-$B$6)*I6053/$C$2/60),0)</f>
        <v>1</v>
      </c>
      <c r="L6053" s="1">
        <f>IF(G6053&gt;MainSheet!$C$11+$B$6+$C$6,IF(L6052&gt;=0.999,1,(G6053-MainSheet!$C$11-$B$6-$C$6)*I6053/$D$2/60),0)</f>
        <v>1</v>
      </c>
      <c r="M6053">
        <f t="shared" si="858"/>
        <v>1</v>
      </c>
      <c r="N6053" s="2">
        <f t="shared" si="859"/>
        <v>3721.0526315789471</v>
      </c>
      <c r="O6053">
        <f t="shared" si="855"/>
        <v>977.02127659574455</v>
      </c>
      <c r="P6053">
        <f t="shared" si="854"/>
        <v>192000</v>
      </c>
      <c r="Q6053" s="2">
        <f t="shared" si="860"/>
        <v>196698.0739081747</v>
      </c>
      <c r="R6053">
        <f>Q6053/MainSheet!$C$8*(G6053-G6052)+R6052</f>
        <v>10310.03154183279</v>
      </c>
      <c r="S6053">
        <f t="shared" si="861"/>
        <v>166397.27997576853</v>
      </c>
      <c r="T6053">
        <f t="shared" si="853"/>
        <v>60.509999999996531</v>
      </c>
      <c r="U6053" s="1">
        <f>Q6053/MainSheet!$C$22</f>
        <v>1</v>
      </c>
    </row>
    <row r="6054" spans="7:21">
      <c r="G6054">
        <f t="shared" si="856"/>
        <v>60.519999999996529</v>
      </c>
      <c r="H6054">
        <f t="shared" si="857"/>
        <v>198000</v>
      </c>
      <c r="I6054" s="2">
        <f>MIN(MainSheet!$C$10/MainSheet!$C$9,MainSheet!$K$9*60)</f>
        <v>660</v>
      </c>
      <c r="J6054" s="1">
        <f>IF(G6054&gt;MainSheet!$C$11,IF(J6053&gt;=0.999,1,(G6054-MainSheet!$C$11)*I6054/$B$2/60),0)</f>
        <v>1</v>
      </c>
      <c r="K6054" s="1">
        <f>IF(G6054&gt;MainSheet!$C$11+$B$6,IF(K6053&gt;=0.999,1,(G6054-MainSheet!$C$11-$B$6)*I6054/$C$2/60),0)</f>
        <v>1</v>
      </c>
      <c r="L6054" s="1">
        <f>IF(G6054&gt;MainSheet!$C$11+$B$6+$C$6,IF(L6053&gt;=0.999,1,(G6054-MainSheet!$C$11-$B$6-$C$6)*I6054/$D$2/60),0)</f>
        <v>1</v>
      </c>
      <c r="M6054">
        <f t="shared" si="858"/>
        <v>1</v>
      </c>
      <c r="N6054" s="2">
        <f t="shared" si="859"/>
        <v>3721.0526315789471</v>
      </c>
      <c r="O6054">
        <f t="shared" si="855"/>
        <v>977.02127659574455</v>
      </c>
      <c r="P6054">
        <f t="shared" si="854"/>
        <v>192000</v>
      </c>
      <c r="Q6054" s="2">
        <f t="shared" si="860"/>
        <v>196698.0739081747</v>
      </c>
      <c r="R6054">
        <f>Q6054/MainSheet!$C$8*(G6054-G6053)+R6053</f>
        <v>10312.062788323625</v>
      </c>
      <c r="S6054">
        <f t="shared" si="861"/>
        <v>166430.06298808655</v>
      </c>
      <c r="T6054">
        <f t="shared" si="853"/>
        <v>60.519999999996529</v>
      </c>
      <c r="U6054" s="1">
        <f>Q6054/MainSheet!$C$22</f>
        <v>1</v>
      </c>
    </row>
    <row r="6055" spans="7:21">
      <c r="G6055">
        <f t="shared" si="856"/>
        <v>60.529999999996527</v>
      </c>
      <c r="H6055">
        <f t="shared" si="857"/>
        <v>198000</v>
      </c>
      <c r="I6055" s="2">
        <f>MIN(MainSheet!$C$10/MainSheet!$C$9,MainSheet!$K$9*60)</f>
        <v>660</v>
      </c>
      <c r="J6055" s="1">
        <f>IF(G6055&gt;MainSheet!$C$11,IF(J6054&gt;=0.999,1,(G6055-MainSheet!$C$11)*I6055/$B$2/60),0)</f>
        <v>1</v>
      </c>
      <c r="K6055" s="1">
        <f>IF(G6055&gt;MainSheet!$C$11+$B$6,IF(K6054&gt;=0.999,1,(G6055-MainSheet!$C$11-$B$6)*I6055/$C$2/60),0)</f>
        <v>1</v>
      </c>
      <c r="L6055" s="1">
        <f>IF(G6055&gt;MainSheet!$C$11+$B$6+$C$6,IF(L6054&gt;=0.999,1,(G6055-MainSheet!$C$11-$B$6-$C$6)*I6055/$D$2/60),0)</f>
        <v>1</v>
      </c>
      <c r="M6055">
        <f t="shared" si="858"/>
        <v>1</v>
      </c>
      <c r="N6055" s="2">
        <f t="shared" si="859"/>
        <v>3721.0526315789471</v>
      </c>
      <c r="O6055">
        <f t="shared" si="855"/>
        <v>977.02127659574455</v>
      </c>
      <c r="P6055">
        <f t="shared" si="854"/>
        <v>192000</v>
      </c>
      <c r="Q6055" s="2">
        <f t="shared" si="860"/>
        <v>196698.0739081747</v>
      </c>
      <c r="R6055">
        <f>Q6055/MainSheet!$C$8*(G6055-G6054)+R6054</f>
        <v>10314.09403481446</v>
      </c>
      <c r="S6055">
        <f t="shared" si="861"/>
        <v>166462.84600040456</v>
      </c>
      <c r="T6055">
        <f t="shared" si="853"/>
        <v>60.529999999996527</v>
      </c>
      <c r="U6055" s="1">
        <f>Q6055/MainSheet!$C$22</f>
        <v>1</v>
      </c>
    </row>
    <row r="6056" spans="7:21">
      <c r="G6056">
        <f t="shared" si="856"/>
        <v>60.539999999996525</v>
      </c>
      <c r="H6056">
        <f t="shared" si="857"/>
        <v>198000</v>
      </c>
      <c r="I6056" s="2">
        <f>MIN(MainSheet!$C$10/MainSheet!$C$9,MainSheet!$K$9*60)</f>
        <v>660</v>
      </c>
      <c r="J6056" s="1">
        <f>IF(G6056&gt;MainSheet!$C$11,IF(J6055&gt;=0.999,1,(G6056-MainSheet!$C$11)*I6056/$B$2/60),0)</f>
        <v>1</v>
      </c>
      <c r="K6056" s="1">
        <f>IF(G6056&gt;MainSheet!$C$11+$B$6,IF(K6055&gt;=0.999,1,(G6056-MainSheet!$C$11-$B$6)*I6056/$C$2/60),0)</f>
        <v>1</v>
      </c>
      <c r="L6056" s="1">
        <f>IF(G6056&gt;MainSheet!$C$11+$B$6+$C$6,IF(L6055&gt;=0.999,1,(G6056-MainSheet!$C$11-$B$6-$C$6)*I6056/$D$2/60),0)</f>
        <v>1</v>
      </c>
      <c r="M6056">
        <f t="shared" si="858"/>
        <v>1</v>
      </c>
      <c r="N6056" s="2">
        <f t="shared" si="859"/>
        <v>3721.0526315789471</v>
      </c>
      <c r="O6056">
        <f t="shared" si="855"/>
        <v>977.02127659574455</v>
      </c>
      <c r="P6056">
        <f t="shared" si="854"/>
        <v>192000</v>
      </c>
      <c r="Q6056" s="2">
        <f t="shared" si="860"/>
        <v>196698.0739081747</v>
      </c>
      <c r="R6056">
        <f>Q6056/MainSheet!$C$8*(G6056-G6055)+R6055</f>
        <v>10316.125281305294</v>
      </c>
      <c r="S6056">
        <f t="shared" si="861"/>
        <v>166495.62901272258</v>
      </c>
      <c r="T6056">
        <f t="shared" si="853"/>
        <v>60.539999999996525</v>
      </c>
      <c r="U6056" s="1">
        <f>Q6056/MainSheet!$C$22</f>
        <v>1</v>
      </c>
    </row>
    <row r="6057" spans="7:21">
      <c r="G6057">
        <f t="shared" si="856"/>
        <v>60.549999999996523</v>
      </c>
      <c r="H6057">
        <f t="shared" si="857"/>
        <v>198000</v>
      </c>
      <c r="I6057" s="2">
        <f>MIN(MainSheet!$C$10/MainSheet!$C$9,MainSheet!$K$9*60)</f>
        <v>660</v>
      </c>
      <c r="J6057" s="1">
        <f>IF(G6057&gt;MainSheet!$C$11,IF(J6056&gt;=0.999,1,(G6057-MainSheet!$C$11)*I6057/$B$2/60),0)</f>
        <v>1</v>
      </c>
      <c r="K6057" s="1">
        <f>IF(G6057&gt;MainSheet!$C$11+$B$6,IF(K6056&gt;=0.999,1,(G6057-MainSheet!$C$11-$B$6)*I6057/$C$2/60),0)</f>
        <v>1</v>
      </c>
      <c r="L6057" s="1">
        <f>IF(G6057&gt;MainSheet!$C$11+$B$6+$C$6,IF(L6056&gt;=0.999,1,(G6057-MainSheet!$C$11-$B$6-$C$6)*I6057/$D$2/60),0)</f>
        <v>1</v>
      </c>
      <c r="M6057">
        <f t="shared" si="858"/>
        <v>1</v>
      </c>
      <c r="N6057" s="2">
        <f t="shared" si="859"/>
        <v>3721.0526315789471</v>
      </c>
      <c r="O6057">
        <f t="shared" si="855"/>
        <v>977.02127659574455</v>
      </c>
      <c r="P6057">
        <f t="shared" si="854"/>
        <v>192000</v>
      </c>
      <c r="Q6057" s="2">
        <f t="shared" si="860"/>
        <v>196698.0739081747</v>
      </c>
      <c r="R6057">
        <f>Q6057/MainSheet!$C$8*(G6057-G6056)+R6056</f>
        <v>10318.156527796129</v>
      </c>
      <c r="S6057">
        <f t="shared" si="861"/>
        <v>166528.4120250406</v>
      </c>
      <c r="T6057">
        <f t="shared" si="853"/>
        <v>60.549999999996523</v>
      </c>
      <c r="U6057" s="1">
        <f>Q6057/MainSheet!$C$22</f>
        <v>1</v>
      </c>
    </row>
    <row r="6058" spans="7:21">
      <c r="G6058">
        <f t="shared" si="856"/>
        <v>60.559999999996521</v>
      </c>
      <c r="H6058">
        <f t="shared" si="857"/>
        <v>198000</v>
      </c>
      <c r="I6058" s="2">
        <f>MIN(MainSheet!$C$10/MainSheet!$C$9,MainSheet!$K$9*60)</f>
        <v>660</v>
      </c>
      <c r="J6058" s="1">
        <f>IF(G6058&gt;MainSheet!$C$11,IF(J6057&gt;=0.999,1,(G6058-MainSheet!$C$11)*I6058/$B$2/60),0)</f>
        <v>1</v>
      </c>
      <c r="K6058" s="1">
        <f>IF(G6058&gt;MainSheet!$C$11+$B$6,IF(K6057&gt;=0.999,1,(G6058-MainSheet!$C$11-$B$6)*I6058/$C$2/60),0)</f>
        <v>1</v>
      </c>
      <c r="L6058" s="1">
        <f>IF(G6058&gt;MainSheet!$C$11+$B$6+$C$6,IF(L6057&gt;=0.999,1,(G6058-MainSheet!$C$11-$B$6-$C$6)*I6058/$D$2/60),0)</f>
        <v>1</v>
      </c>
      <c r="M6058">
        <f t="shared" si="858"/>
        <v>1</v>
      </c>
      <c r="N6058" s="2">
        <f t="shared" si="859"/>
        <v>3721.0526315789471</v>
      </c>
      <c r="O6058">
        <f t="shared" si="855"/>
        <v>977.02127659574455</v>
      </c>
      <c r="P6058">
        <f t="shared" si="854"/>
        <v>192000</v>
      </c>
      <c r="Q6058" s="2">
        <f t="shared" si="860"/>
        <v>196698.0739081747</v>
      </c>
      <c r="R6058">
        <f>Q6058/MainSheet!$C$8*(G6058-G6057)+R6057</f>
        <v>10320.187774286964</v>
      </c>
      <c r="S6058">
        <f t="shared" si="861"/>
        <v>166561.19503735862</v>
      </c>
      <c r="T6058">
        <f t="shared" si="853"/>
        <v>60.559999999996521</v>
      </c>
      <c r="U6058" s="1">
        <f>Q6058/MainSheet!$C$22</f>
        <v>1</v>
      </c>
    </row>
    <row r="6059" spans="7:21">
      <c r="G6059">
        <f t="shared" si="856"/>
        <v>60.569999999996519</v>
      </c>
      <c r="H6059">
        <f t="shared" si="857"/>
        <v>198000</v>
      </c>
      <c r="I6059" s="2">
        <f>MIN(MainSheet!$C$10/MainSheet!$C$9,MainSheet!$K$9*60)</f>
        <v>660</v>
      </c>
      <c r="J6059" s="1">
        <f>IF(G6059&gt;MainSheet!$C$11,IF(J6058&gt;=0.999,1,(G6059-MainSheet!$C$11)*I6059/$B$2/60),0)</f>
        <v>1</v>
      </c>
      <c r="K6059" s="1">
        <f>IF(G6059&gt;MainSheet!$C$11+$B$6,IF(K6058&gt;=0.999,1,(G6059-MainSheet!$C$11-$B$6)*I6059/$C$2/60),0)</f>
        <v>1</v>
      </c>
      <c r="L6059" s="1">
        <f>IF(G6059&gt;MainSheet!$C$11+$B$6+$C$6,IF(L6058&gt;=0.999,1,(G6059-MainSheet!$C$11-$B$6-$C$6)*I6059/$D$2/60),0)</f>
        <v>1</v>
      </c>
      <c r="M6059">
        <f t="shared" si="858"/>
        <v>1</v>
      </c>
      <c r="N6059" s="2">
        <f t="shared" si="859"/>
        <v>3721.0526315789471</v>
      </c>
      <c r="O6059">
        <f t="shared" si="855"/>
        <v>977.02127659574455</v>
      </c>
      <c r="P6059">
        <f t="shared" si="854"/>
        <v>192000</v>
      </c>
      <c r="Q6059" s="2">
        <f t="shared" si="860"/>
        <v>196698.0739081747</v>
      </c>
      <c r="R6059">
        <f>Q6059/MainSheet!$C$8*(G6059-G6058)+R6058</f>
        <v>10322.219020777799</v>
      </c>
      <c r="S6059">
        <f t="shared" si="861"/>
        <v>166593.97804967663</v>
      </c>
      <c r="T6059">
        <f t="shared" si="853"/>
        <v>60.569999999996519</v>
      </c>
      <c r="U6059" s="1">
        <f>Q6059/MainSheet!$C$22</f>
        <v>1</v>
      </c>
    </row>
    <row r="6060" spans="7:21">
      <c r="G6060">
        <f t="shared" si="856"/>
        <v>60.579999999996517</v>
      </c>
      <c r="H6060">
        <f t="shared" si="857"/>
        <v>198000</v>
      </c>
      <c r="I6060" s="2">
        <f>MIN(MainSheet!$C$10/MainSheet!$C$9,MainSheet!$K$9*60)</f>
        <v>660</v>
      </c>
      <c r="J6060" s="1">
        <f>IF(G6060&gt;MainSheet!$C$11,IF(J6059&gt;=0.999,1,(G6060-MainSheet!$C$11)*I6060/$B$2/60),0)</f>
        <v>1</v>
      </c>
      <c r="K6060" s="1">
        <f>IF(G6060&gt;MainSheet!$C$11+$B$6,IF(K6059&gt;=0.999,1,(G6060-MainSheet!$C$11-$B$6)*I6060/$C$2/60),0)</f>
        <v>1</v>
      </c>
      <c r="L6060" s="1">
        <f>IF(G6060&gt;MainSheet!$C$11+$B$6+$C$6,IF(L6059&gt;=0.999,1,(G6060-MainSheet!$C$11-$B$6-$C$6)*I6060/$D$2/60),0)</f>
        <v>1</v>
      </c>
      <c r="M6060">
        <f t="shared" si="858"/>
        <v>1</v>
      </c>
      <c r="N6060" s="2">
        <f t="shared" si="859"/>
        <v>3721.0526315789471</v>
      </c>
      <c r="O6060">
        <f t="shared" si="855"/>
        <v>977.02127659574455</v>
      </c>
      <c r="P6060">
        <f t="shared" si="854"/>
        <v>192000</v>
      </c>
      <c r="Q6060" s="2">
        <f t="shared" si="860"/>
        <v>196698.0739081747</v>
      </c>
      <c r="R6060">
        <f>Q6060/MainSheet!$C$8*(G6060-G6059)+R6059</f>
        <v>10324.250267268633</v>
      </c>
      <c r="S6060">
        <f t="shared" si="861"/>
        <v>166626.76106199465</v>
      </c>
      <c r="T6060">
        <f t="shared" si="853"/>
        <v>60.579999999996517</v>
      </c>
      <c r="U6060" s="1">
        <f>Q6060/MainSheet!$C$22</f>
        <v>1</v>
      </c>
    </row>
    <row r="6061" spans="7:21">
      <c r="G6061">
        <f t="shared" si="856"/>
        <v>60.589999999996515</v>
      </c>
      <c r="H6061">
        <f t="shared" si="857"/>
        <v>198000</v>
      </c>
      <c r="I6061" s="2">
        <f>MIN(MainSheet!$C$10/MainSheet!$C$9,MainSheet!$K$9*60)</f>
        <v>660</v>
      </c>
      <c r="J6061" s="1">
        <f>IF(G6061&gt;MainSheet!$C$11,IF(J6060&gt;=0.999,1,(G6061-MainSheet!$C$11)*I6061/$B$2/60),0)</f>
        <v>1</v>
      </c>
      <c r="K6061" s="1">
        <f>IF(G6061&gt;MainSheet!$C$11+$B$6,IF(K6060&gt;=0.999,1,(G6061-MainSheet!$C$11-$B$6)*I6061/$C$2/60),0)</f>
        <v>1</v>
      </c>
      <c r="L6061" s="1">
        <f>IF(G6061&gt;MainSheet!$C$11+$B$6+$C$6,IF(L6060&gt;=0.999,1,(G6061-MainSheet!$C$11-$B$6-$C$6)*I6061/$D$2/60),0)</f>
        <v>1</v>
      </c>
      <c r="M6061">
        <f t="shared" si="858"/>
        <v>1</v>
      </c>
      <c r="N6061" s="2">
        <f t="shared" si="859"/>
        <v>3721.0526315789471</v>
      </c>
      <c r="O6061">
        <f t="shared" si="855"/>
        <v>977.02127659574455</v>
      </c>
      <c r="P6061">
        <f t="shared" si="854"/>
        <v>192000</v>
      </c>
      <c r="Q6061" s="2">
        <f t="shared" si="860"/>
        <v>196698.0739081747</v>
      </c>
      <c r="R6061">
        <f>Q6061/MainSheet!$C$8*(G6061-G6060)+R6060</f>
        <v>10326.281513759468</v>
      </c>
      <c r="S6061">
        <f t="shared" si="861"/>
        <v>166659.54407431267</v>
      </c>
      <c r="T6061">
        <f t="shared" si="853"/>
        <v>60.589999999996515</v>
      </c>
      <c r="U6061" s="1">
        <f>Q6061/MainSheet!$C$22</f>
        <v>1</v>
      </c>
    </row>
    <row r="6062" spans="7:21">
      <c r="G6062">
        <f t="shared" si="856"/>
        <v>60.599999999996513</v>
      </c>
      <c r="H6062">
        <f t="shared" si="857"/>
        <v>198000</v>
      </c>
      <c r="I6062" s="2">
        <f>MIN(MainSheet!$C$10/MainSheet!$C$9,MainSheet!$K$9*60)</f>
        <v>660</v>
      </c>
      <c r="J6062" s="1">
        <f>IF(G6062&gt;MainSheet!$C$11,IF(J6061&gt;=0.999,1,(G6062-MainSheet!$C$11)*I6062/$B$2/60),0)</f>
        <v>1</v>
      </c>
      <c r="K6062" s="1">
        <f>IF(G6062&gt;MainSheet!$C$11+$B$6,IF(K6061&gt;=0.999,1,(G6062-MainSheet!$C$11-$B$6)*I6062/$C$2/60),0)</f>
        <v>1</v>
      </c>
      <c r="L6062" s="1">
        <f>IF(G6062&gt;MainSheet!$C$11+$B$6+$C$6,IF(L6061&gt;=0.999,1,(G6062-MainSheet!$C$11-$B$6-$C$6)*I6062/$D$2/60),0)</f>
        <v>1</v>
      </c>
      <c r="M6062">
        <f t="shared" si="858"/>
        <v>1</v>
      </c>
      <c r="N6062" s="2">
        <f t="shared" si="859"/>
        <v>3721.0526315789471</v>
      </c>
      <c r="O6062">
        <f t="shared" si="855"/>
        <v>977.02127659574455</v>
      </c>
      <c r="P6062">
        <f t="shared" si="854"/>
        <v>192000</v>
      </c>
      <c r="Q6062" s="2">
        <f t="shared" si="860"/>
        <v>196698.0739081747</v>
      </c>
      <c r="R6062">
        <f>Q6062/MainSheet!$C$8*(G6062-G6061)+R6061</f>
        <v>10328.312760250303</v>
      </c>
      <c r="S6062">
        <f t="shared" si="861"/>
        <v>166692.32708663068</v>
      </c>
      <c r="T6062">
        <f t="shared" si="853"/>
        <v>60.599999999996513</v>
      </c>
      <c r="U6062" s="1">
        <f>Q6062/MainSheet!$C$22</f>
        <v>1</v>
      </c>
    </row>
    <row r="6063" spans="7:21">
      <c r="G6063">
        <f t="shared" si="856"/>
        <v>60.609999999996511</v>
      </c>
      <c r="H6063">
        <f t="shared" si="857"/>
        <v>198000</v>
      </c>
      <c r="I6063" s="2">
        <f>MIN(MainSheet!$C$10/MainSheet!$C$9,MainSheet!$K$9*60)</f>
        <v>660</v>
      </c>
      <c r="J6063" s="1">
        <f>IF(G6063&gt;MainSheet!$C$11,IF(J6062&gt;=0.999,1,(G6063-MainSheet!$C$11)*I6063/$B$2/60),0)</f>
        <v>1</v>
      </c>
      <c r="K6063" s="1">
        <f>IF(G6063&gt;MainSheet!$C$11+$B$6,IF(K6062&gt;=0.999,1,(G6063-MainSheet!$C$11-$B$6)*I6063/$C$2/60),0)</f>
        <v>1</v>
      </c>
      <c r="L6063" s="1">
        <f>IF(G6063&gt;MainSheet!$C$11+$B$6+$C$6,IF(L6062&gt;=0.999,1,(G6063-MainSheet!$C$11-$B$6-$C$6)*I6063/$D$2/60),0)</f>
        <v>1</v>
      </c>
      <c r="M6063">
        <f t="shared" si="858"/>
        <v>1</v>
      </c>
      <c r="N6063" s="2">
        <f t="shared" si="859"/>
        <v>3721.0526315789471</v>
      </c>
      <c r="O6063">
        <f t="shared" si="855"/>
        <v>977.02127659574455</v>
      </c>
      <c r="P6063">
        <f t="shared" si="854"/>
        <v>192000</v>
      </c>
      <c r="Q6063" s="2">
        <f t="shared" si="860"/>
        <v>196698.0739081747</v>
      </c>
      <c r="R6063">
        <f>Q6063/MainSheet!$C$8*(G6063-G6062)+R6062</f>
        <v>10330.344006741137</v>
      </c>
      <c r="S6063">
        <f t="shared" si="861"/>
        <v>166725.1100989487</v>
      </c>
      <c r="T6063">
        <f t="shared" si="853"/>
        <v>60.609999999996511</v>
      </c>
      <c r="U6063" s="1">
        <f>Q6063/MainSheet!$C$22</f>
        <v>1</v>
      </c>
    </row>
    <row r="6064" spans="7:21">
      <c r="G6064">
        <f t="shared" si="856"/>
        <v>60.619999999996509</v>
      </c>
      <c r="H6064">
        <f t="shared" si="857"/>
        <v>198000</v>
      </c>
      <c r="I6064" s="2">
        <f>MIN(MainSheet!$C$10/MainSheet!$C$9,MainSheet!$K$9*60)</f>
        <v>660</v>
      </c>
      <c r="J6064" s="1">
        <f>IF(G6064&gt;MainSheet!$C$11,IF(J6063&gt;=0.999,1,(G6064-MainSheet!$C$11)*I6064/$B$2/60),0)</f>
        <v>1</v>
      </c>
      <c r="K6064" s="1">
        <f>IF(G6064&gt;MainSheet!$C$11+$B$6,IF(K6063&gt;=0.999,1,(G6064-MainSheet!$C$11-$B$6)*I6064/$C$2/60),0)</f>
        <v>1</v>
      </c>
      <c r="L6064" s="1">
        <f>IF(G6064&gt;MainSheet!$C$11+$B$6+$C$6,IF(L6063&gt;=0.999,1,(G6064-MainSheet!$C$11-$B$6-$C$6)*I6064/$D$2/60),0)</f>
        <v>1</v>
      </c>
      <c r="M6064">
        <f t="shared" si="858"/>
        <v>1</v>
      </c>
      <c r="N6064" s="2">
        <f t="shared" si="859"/>
        <v>3721.0526315789471</v>
      </c>
      <c r="O6064">
        <f t="shared" si="855"/>
        <v>977.02127659574455</v>
      </c>
      <c r="P6064">
        <f t="shared" si="854"/>
        <v>192000</v>
      </c>
      <c r="Q6064" s="2">
        <f t="shared" si="860"/>
        <v>196698.0739081747</v>
      </c>
      <c r="R6064">
        <f>Q6064/MainSheet!$C$8*(G6064-G6063)+R6063</f>
        <v>10332.375253231972</v>
      </c>
      <c r="S6064">
        <f t="shared" si="861"/>
        <v>166757.89311126672</v>
      </c>
      <c r="T6064">
        <f t="shared" si="853"/>
        <v>60.619999999996509</v>
      </c>
      <c r="U6064" s="1">
        <f>Q6064/MainSheet!$C$22</f>
        <v>1</v>
      </c>
    </row>
    <row r="6065" spans="7:21">
      <c r="G6065">
        <f t="shared" si="856"/>
        <v>60.629999999996507</v>
      </c>
      <c r="H6065">
        <f t="shared" si="857"/>
        <v>198000</v>
      </c>
      <c r="I6065" s="2">
        <f>MIN(MainSheet!$C$10/MainSheet!$C$9,MainSheet!$K$9*60)</f>
        <v>660</v>
      </c>
      <c r="J6065" s="1">
        <f>IF(G6065&gt;MainSheet!$C$11,IF(J6064&gt;=0.999,1,(G6065-MainSheet!$C$11)*I6065/$B$2/60),0)</f>
        <v>1</v>
      </c>
      <c r="K6065" s="1">
        <f>IF(G6065&gt;MainSheet!$C$11+$B$6,IF(K6064&gt;=0.999,1,(G6065-MainSheet!$C$11-$B$6)*I6065/$C$2/60),0)</f>
        <v>1</v>
      </c>
      <c r="L6065" s="1">
        <f>IF(G6065&gt;MainSheet!$C$11+$B$6+$C$6,IF(L6064&gt;=0.999,1,(G6065-MainSheet!$C$11-$B$6-$C$6)*I6065/$D$2/60),0)</f>
        <v>1</v>
      </c>
      <c r="M6065">
        <f t="shared" si="858"/>
        <v>1</v>
      </c>
      <c r="N6065" s="2">
        <f t="shared" si="859"/>
        <v>3721.0526315789471</v>
      </c>
      <c r="O6065">
        <f t="shared" si="855"/>
        <v>977.02127659574455</v>
      </c>
      <c r="P6065">
        <f t="shared" si="854"/>
        <v>192000</v>
      </c>
      <c r="Q6065" s="2">
        <f t="shared" si="860"/>
        <v>196698.0739081747</v>
      </c>
      <c r="R6065">
        <f>Q6065/MainSheet!$C$8*(G6065-G6064)+R6064</f>
        <v>10334.406499722807</v>
      </c>
      <c r="S6065">
        <f t="shared" si="861"/>
        <v>166790.67612358474</v>
      </c>
      <c r="T6065">
        <f t="shared" si="853"/>
        <v>60.629999999996507</v>
      </c>
      <c r="U6065" s="1">
        <f>Q6065/MainSheet!$C$22</f>
        <v>1</v>
      </c>
    </row>
    <row r="6066" spans="7:21">
      <c r="G6066">
        <f t="shared" si="856"/>
        <v>60.639999999996505</v>
      </c>
      <c r="H6066">
        <f t="shared" si="857"/>
        <v>198000</v>
      </c>
      <c r="I6066" s="2">
        <f>MIN(MainSheet!$C$10/MainSheet!$C$9,MainSheet!$K$9*60)</f>
        <v>660</v>
      </c>
      <c r="J6066" s="1">
        <f>IF(G6066&gt;MainSheet!$C$11,IF(J6065&gt;=0.999,1,(G6066-MainSheet!$C$11)*I6066/$B$2/60),0)</f>
        <v>1</v>
      </c>
      <c r="K6066" s="1">
        <f>IF(G6066&gt;MainSheet!$C$11+$B$6,IF(K6065&gt;=0.999,1,(G6066-MainSheet!$C$11-$B$6)*I6066/$C$2/60),0)</f>
        <v>1</v>
      </c>
      <c r="L6066" s="1">
        <f>IF(G6066&gt;MainSheet!$C$11+$B$6+$C$6,IF(L6065&gt;=0.999,1,(G6066-MainSheet!$C$11-$B$6-$C$6)*I6066/$D$2/60),0)</f>
        <v>1</v>
      </c>
      <c r="M6066">
        <f t="shared" si="858"/>
        <v>1</v>
      </c>
      <c r="N6066" s="2">
        <f t="shared" si="859"/>
        <v>3721.0526315789471</v>
      </c>
      <c r="O6066">
        <f t="shared" si="855"/>
        <v>977.02127659574455</v>
      </c>
      <c r="P6066">
        <f t="shared" si="854"/>
        <v>192000</v>
      </c>
      <c r="Q6066" s="2">
        <f t="shared" si="860"/>
        <v>196698.0739081747</v>
      </c>
      <c r="R6066">
        <f>Q6066/MainSheet!$C$8*(G6066-G6065)+R6065</f>
        <v>10336.437746213642</v>
      </c>
      <c r="S6066">
        <f t="shared" si="861"/>
        <v>166823.45913590275</v>
      </c>
      <c r="T6066">
        <f t="shared" si="853"/>
        <v>60.639999999996505</v>
      </c>
      <c r="U6066" s="1">
        <f>Q6066/MainSheet!$C$22</f>
        <v>1</v>
      </c>
    </row>
    <row r="6067" spans="7:21">
      <c r="G6067">
        <f t="shared" si="856"/>
        <v>60.649999999996503</v>
      </c>
      <c r="H6067">
        <f t="shared" si="857"/>
        <v>198000</v>
      </c>
      <c r="I6067" s="2">
        <f>MIN(MainSheet!$C$10/MainSheet!$C$9,MainSheet!$K$9*60)</f>
        <v>660</v>
      </c>
      <c r="J6067" s="1">
        <f>IF(G6067&gt;MainSheet!$C$11,IF(J6066&gt;=0.999,1,(G6067-MainSheet!$C$11)*I6067/$B$2/60),0)</f>
        <v>1</v>
      </c>
      <c r="K6067" s="1">
        <f>IF(G6067&gt;MainSheet!$C$11+$B$6,IF(K6066&gt;=0.999,1,(G6067-MainSheet!$C$11-$B$6)*I6067/$C$2/60),0)</f>
        <v>1</v>
      </c>
      <c r="L6067" s="1">
        <f>IF(G6067&gt;MainSheet!$C$11+$B$6+$C$6,IF(L6066&gt;=0.999,1,(G6067-MainSheet!$C$11-$B$6-$C$6)*I6067/$D$2/60),0)</f>
        <v>1</v>
      </c>
      <c r="M6067">
        <f t="shared" si="858"/>
        <v>1</v>
      </c>
      <c r="N6067" s="2">
        <f t="shared" si="859"/>
        <v>3721.0526315789471</v>
      </c>
      <c r="O6067">
        <f t="shared" si="855"/>
        <v>977.02127659574455</v>
      </c>
      <c r="P6067">
        <f t="shared" si="854"/>
        <v>192000</v>
      </c>
      <c r="Q6067" s="2">
        <f t="shared" si="860"/>
        <v>196698.0739081747</v>
      </c>
      <c r="R6067">
        <f>Q6067/MainSheet!$C$8*(G6067-G6066)+R6066</f>
        <v>10338.468992704476</v>
      </c>
      <c r="S6067">
        <f t="shared" si="861"/>
        <v>166856.24214822077</v>
      </c>
      <c r="T6067">
        <f t="shared" si="853"/>
        <v>60.649999999996503</v>
      </c>
      <c r="U6067" s="1">
        <f>Q6067/MainSheet!$C$22</f>
        <v>1</v>
      </c>
    </row>
    <row r="6068" spans="7:21">
      <c r="G6068">
        <f t="shared" si="856"/>
        <v>60.659999999996501</v>
      </c>
      <c r="H6068">
        <f t="shared" si="857"/>
        <v>198000</v>
      </c>
      <c r="I6068" s="2">
        <f>MIN(MainSheet!$C$10/MainSheet!$C$9,MainSheet!$K$9*60)</f>
        <v>660</v>
      </c>
      <c r="J6068" s="1">
        <f>IF(G6068&gt;MainSheet!$C$11,IF(J6067&gt;=0.999,1,(G6068-MainSheet!$C$11)*I6068/$B$2/60),0)</f>
        <v>1</v>
      </c>
      <c r="K6068" s="1">
        <f>IF(G6068&gt;MainSheet!$C$11+$B$6,IF(K6067&gt;=0.999,1,(G6068-MainSheet!$C$11-$B$6)*I6068/$C$2/60),0)</f>
        <v>1</v>
      </c>
      <c r="L6068" s="1">
        <f>IF(G6068&gt;MainSheet!$C$11+$B$6+$C$6,IF(L6067&gt;=0.999,1,(G6068-MainSheet!$C$11-$B$6-$C$6)*I6068/$D$2/60),0)</f>
        <v>1</v>
      </c>
      <c r="M6068">
        <f t="shared" si="858"/>
        <v>1</v>
      </c>
      <c r="N6068" s="2">
        <f t="shared" si="859"/>
        <v>3721.0526315789471</v>
      </c>
      <c r="O6068">
        <f t="shared" si="855"/>
        <v>977.02127659574455</v>
      </c>
      <c r="P6068">
        <f t="shared" si="854"/>
        <v>192000</v>
      </c>
      <c r="Q6068" s="2">
        <f t="shared" si="860"/>
        <v>196698.0739081747</v>
      </c>
      <c r="R6068">
        <f>Q6068/MainSheet!$C$8*(G6068-G6067)+R6067</f>
        <v>10340.500239195311</v>
      </c>
      <c r="S6068">
        <f t="shared" si="861"/>
        <v>166889.02516053879</v>
      </c>
      <c r="T6068">
        <f t="shared" si="853"/>
        <v>60.659999999996501</v>
      </c>
      <c r="U6068" s="1">
        <f>Q6068/MainSheet!$C$22</f>
        <v>1</v>
      </c>
    </row>
    <row r="6069" spans="7:21">
      <c r="G6069">
        <f t="shared" si="856"/>
        <v>60.669999999996499</v>
      </c>
      <c r="H6069">
        <f t="shared" si="857"/>
        <v>198000</v>
      </c>
      <c r="I6069" s="2">
        <f>MIN(MainSheet!$C$10/MainSheet!$C$9,MainSheet!$K$9*60)</f>
        <v>660</v>
      </c>
      <c r="J6069" s="1">
        <f>IF(G6069&gt;MainSheet!$C$11,IF(J6068&gt;=0.999,1,(G6069-MainSheet!$C$11)*I6069/$B$2/60),0)</f>
        <v>1</v>
      </c>
      <c r="K6069" s="1">
        <f>IF(G6069&gt;MainSheet!$C$11+$B$6,IF(K6068&gt;=0.999,1,(G6069-MainSheet!$C$11-$B$6)*I6069/$C$2/60),0)</f>
        <v>1</v>
      </c>
      <c r="L6069" s="1">
        <f>IF(G6069&gt;MainSheet!$C$11+$B$6+$C$6,IF(L6068&gt;=0.999,1,(G6069-MainSheet!$C$11-$B$6-$C$6)*I6069/$D$2/60),0)</f>
        <v>1</v>
      </c>
      <c r="M6069">
        <f t="shared" si="858"/>
        <v>1</v>
      </c>
      <c r="N6069" s="2">
        <f t="shared" si="859"/>
        <v>3721.0526315789471</v>
      </c>
      <c r="O6069">
        <f t="shared" si="855"/>
        <v>977.02127659574455</v>
      </c>
      <c r="P6069">
        <f t="shared" si="854"/>
        <v>192000</v>
      </c>
      <c r="Q6069" s="2">
        <f t="shared" si="860"/>
        <v>196698.0739081747</v>
      </c>
      <c r="R6069">
        <f>Q6069/MainSheet!$C$8*(G6069-G6068)+R6068</f>
        <v>10342.531485686146</v>
      </c>
      <c r="S6069">
        <f t="shared" si="861"/>
        <v>166921.80817285681</v>
      </c>
      <c r="T6069">
        <f t="shared" si="853"/>
        <v>60.669999999996499</v>
      </c>
      <c r="U6069" s="1">
        <f>Q6069/MainSheet!$C$22</f>
        <v>1</v>
      </c>
    </row>
    <row r="6070" spans="7:21">
      <c r="G6070">
        <f t="shared" si="856"/>
        <v>60.679999999996497</v>
      </c>
      <c r="H6070">
        <f t="shared" si="857"/>
        <v>198000</v>
      </c>
      <c r="I6070" s="2">
        <f>MIN(MainSheet!$C$10/MainSheet!$C$9,MainSheet!$K$9*60)</f>
        <v>660</v>
      </c>
      <c r="J6070" s="1">
        <f>IF(G6070&gt;MainSheet!$C$11,IF(J6069&gt;=0.999,1,(G6070-MainSheet!$C$11)*I6070/$B$2/60),0)</f>
        <v>1</v>
      </c>
      <c r="K6070" s="1">
        <f>IF(G6070&gt;MainSheet!$C$11+$B$6,IF(K6069&gt;=0.999,1,(G6070-MainSheet!$C$11-$B$6)*I6070/$C$2/60),0)</f>
        <v>1</v>
      </c>
      <c r="L6070" s="1">
        <f>IF(G6070&gt;MainSheet!$C$11+$B$6+$C$6,IF(L6069&gt;=0.999,1,(G6070-MainSheet!$C$11-$B$6-$C$6)*I6070/$D$2/60),0)</f>
        <v>1</v>
      </c>
      <c r="M6070">
        <f t="shared" si="858"/>
        <v>1</v>
      </c>
      <c r="N6070" s="2">
        <f t="shared" si="859"/>
        <v>3721.0526315789471</v>
      </c>
      <c r="O6070">
        <f t="shared" si="855"/>
        <v>977.02127659574455</v>
      </c>
      <c r="P6070">
        <f t="shared" si="854"/>
        <v>192000</v>
      </c>
      <c r="Q6070" s="2">
        <f t="shared" si="860"/>
        <v>196698.0739081747</v>
      </c>
      <c r="R6070">
        <f>Q6070/MainSheet!$C$8*(G6070-G6069)+R6069</f>
        <v>10344.562732176981</v>
      </c>
      <c r="S6070">
        <f t="shared" si="861"/>
        <v>166954.59118517482</v>
      </c>
      <c r="T6070">
        <f t="shared" si="853"/>
        <v>60.679999999996497</v>
      </c>
      <c r="U6070" s="1">
        <f>Q6070/MainSheet!$C$22</f>
        <v>1</v>
      </c>
    </row>
    <row r="6071" spans="7:21">
      <c r="G6071">
        <f t="shared" si="856"/>
        <v>60.689999999996495</v>
      </c>
      <c r="H6071">
        <f t="shared" si="857"/>
        <v>198000</v>
      </c>
      <c r="I6071" s="2">
        <f>MIN(MainSheet!$C$10/MainSheet!$C$9,MainSheet!$K$9*60)</f>
        <v>660</v>
      </c>
      <c r="J6071" s="1">
        <f>IF(G6071&gt;MainSheet!$C$11,IF(J6070&gt;=0.999,1,(G6071-MainSheet!$C$11)*I6071/$B$2/60),0)</f>
        <v>1</v>
      </c>
      <c r="K6071" s="1">
        <f>IF(G6071&gt;MainSheet!$C$11+$B$6,IF(K6070&gt;=0.999,1,(G6071-MainSheet!$C$11-$B$6)*I6071/$C$2/60),0)</f>
        <v>1</v>
      </c>
      <c r="L6071" s="1">
        <f>IF(G6071&gt;MainSheet!$C$11+$B$6+$C$6,IF(L6070&gt;=0.999,1,(G6071-MainSheet!$C$11-$B$6-$C$6)*I6071/$D$2/60),0)</f>
        <v>1</v>
      </c>
      <c r="M6071">
        <f t="shared" si="858"/>
        <v>1</v>
      </c>
      <c r="N6071" s="2">
        <f t="shared" si="859"/>
        <v>3721.0526315789471</v>
      </c>
      <c r="O6071">
        <f t="shared" si="855"/>
        <v>977.02127659574455</v>
      </c>
      <c r="P6071">
        <f t="shared" si="854"/>
        <v>192000</v>
      </c>
      <c r="Q6071" s="2">
        <f t="shared" si="860"/>
        <v>196698.0739081747</v>
      </c>
      <c r="R6071">
        <f>Q6071/MainSheet!$C$8*(G6071-G6070)+R6070</f>
        <v>10346.593978667815</v>
      </c>
      <c r="S6071">
        <f t="shared" si="861"/>
        <v>166987.37419749284</v>
      </c>
      <c r="T6071">
        <f t="shared" si="853"/>
        <v>60.689999999996495</v>
      </c>
      <c r="U6071" s="1">
        <f>Q6071/MainSheet!$C$22</f>
        <v>1</v>
      </c>
    </row>
    <row r="6072" spans="7:21">
      <c r="G6072">
        <f t="shared" si="856"/>
        <v>60.699999999996493</v>
      </c>
      <c r="H6072">
        <f t="shared" si="857"/>
        <v>198000</v>
      </c>
      <c r="I6072" s="2">
        <f>MIN(MainSheet!$C$10/MainSheet!$C$9,MainSheet!$K$9*60)</f>
        <v>660</v>
      </c>
      <c r="J6072" s="1">
        <f>IF(G6072&gt;MainSheet!$C$11,IF(J6071&gt;=0.999,1,(G6072-MainSheet!$C$11)*I6072/$B$2/60),0)</f>
        <v>1</v>
      </c>
      <c r="K6072" s="1">
        <f>IF(G6072&gt;MainSheet!$C$11+$B$6,IF(K6071&gt;=0.999,1,(G6072-MainSheet!$C$11-$B$6)*I6072/$C$2/60),0)</f>
        <v>1</v>
      </c>
      <c r="L6072" s="1">
        <f>IF(G6072&gt;MainSheet!$C$11+$B$6+$C$6,IF(L6071&gt;=0.999,1,(G6072-MainSheet!$C$11-$B$6-$C$6)*I6072/$D$2/60),0)</f>
        <v>1</v>
      </c>
      <c r="M6072">
        <f t="shared" si="858"/>
        <v>1</v>
      </c>
      <c r="N6072" s="2">
        <f t="shared" si="859"/>
        <v>3721.0526315789471</v>
      </c>
      <c r="O6072">
        <f t="shared" si="855"/>
        <v>977.02127659574455</v>
      </c>
      <c r="P6072">
        <f t="shared" si="854"/>
        <v>192000</v>
      </c>
      <c r="Q6072" s="2">
        <f t="shared" si="860"/>
        <v>196698.0739081747</v>
      </c>
      <c r="R6072">
        <f>Q6072/MainSheet!$C$8*(G6072-G6071)+R6071</f>
        <v>10348.62522515865</v>
      </c>
      <c r="S6072">
        <f t="shared" si="861"/>
        <v>167020.15720981086</v>
      </c>
      <c r="T6072">
        <f t="shared" si="853"/>
        <v>60.699999999996493</v>
      </c>
      <c r="U6072" s="1">
        <f>Q6072/MainSheet!$C$22</f>
        <v>1</v>
      </c>
    </row>
    <row r="6073" spans="7:21">
      <c r="G6073">
        <f t="shared" si="856"/>
        <v>60.709999999996491</v>
      </c>
      <c r="H6073">
        <f t="shared" si="857"/>
        <v>198000</v>
      </c>
      <c r="I6073" s="2">
        <f>MIN(MainSheet!$C$10/MainSheet!$C$9,MainSheet!$K$9*60)</f>
        <v>660</v>
      </c>
      <c r="J6073" s="1">
        <f>IF(G6073&gt;MainSheet!$C$11,IF(J6072&gt;=0.999,1,(G6073-MainSheet!$C$11)*I6073/$B$2/60),0)</f>
        <v>1</v>
      </c>
      <c r="K6073" s="1">
        <f>IF(G6073&gt;MainSheet!$C$11+$B$6,IF(K6072&gt;=0.999,1,(G6073-MainSheet!$C$11-$B$6)*I6073/$C$2/60),0)</f>
        <v>1</v>
      </c>
      <c r="L6073" s="1">
        <f>IF(G6073&gt;MainSheet!$C$11+$B$6+$C$6,IF(L6072&gt;=0.999,1,(G6073-MainSheet!$C$11-$B$6-$C$6)*I6073/$D$2/60),0)</f>
        <v>1</v>
      </c>
      <c r="M6073">
        <f t="shared" si="858"/>
        <v>1</v>
      </c>
      <c r="N6073" s="2">
        <f t="shared" si="859"/>
        <v>3721.0526315789471</v>
      </c>
      <c r="O6073">
        <f t="shared" si="855"/>
        <v>977.02127659574455</v>
      </c>
      <c r="P6073">
        <f t="shared" si="854"/>
        <v>192000</v>
      </c>
      <c r="Q6073" s="2">
        <f t="shared" si="860"/>
        <v>196698.0739081747</v>
      </c>
      <c r="R6073">
        <f>Q6073/MainSheet!$C$8*(G6073-G6072)+R6072</f>
        <v>10350.656471649485</v>
      </c>
      <c r="S6073">
        <f t="shared" si="861"/>
        <v>167052.94022212888</v>
      </c>
      <c r="T6073">
        <f t="shared" si="853"/>
        <v>60.709999999996491</v>
      </c>
      <c r="U6073" s="1">
        <f>Q6073/MainSheet!$C$22</f>
        <v>1</v>
      </c>
    </row>
    <row r="6074" spans="7:21">
      <c r="G6074">
        <f t="shared" si="856"/>
        <v>60.719999999996489</v>
      </c>
      <c r="H6074">
        <f t="shared" si="857"/>
        <v>198000</v>
      </c>
      <c r="I6074" s="2">
        <f>MIN(MainSheet!$C$10/MainSheet!$C$9,MainSheet!$K$9*60)</f>
        <v>660</v>
      </c>
      <c r="J6074" s="1">
        <f>IF(G6074&gt;MainSheet!$C$11,IF(J6073&gt;=0.999,1,(G6074-MainSheet!$C$11)*I6074/$B$2/60),0)</f>
        <v>1</v>
      </c>
      <c r="K6074" s="1">
        <f>IF(G6074&gt;MainSheet!$C$11+$B$6,IF(K6073&gt;=0.999,1,(G6074-MainSheet!$C$11-$B$6)*I6074/$C$2/60),0)</f>
        <v>1</v>
      </c>
      <c r="L6074" s="1">
        <f>IF(G6074&gt;MainSheet!$C$11+$B$6+$C$6,IF(L6073&gt;=0.999,1,(G6074-MainSheet!$C$11-$B$6-$C$6)*I6074/$D$2/60),0)</f>
        <v>1</v>
      </c>
      <c r="M6074">
        <f t="shared" si="858"/>
        <v>1</v>
      </c>
      <c r="N6074" s="2">
        <f t="shared" si="859"/>
        <v>3721.0526315789471</v>
      </c>
      <c r="O6074">
        <f t="shared" si="855"/>
        <v>977.02127659574455</v>
      </c>
      <c r="P6074">
        <f t="shared" si="854"/>
        <v>192000</v>
      </c>
      <c r="Q6074" s="2">
        <f t="shared" si="860"/>
        <v>196698.0739081747</v>
      </c>
      <c r="R6074">
        <f>Q6074/MainSheet!$C$8*(G6074-G6073)+R6073</f>
        <v>10352.68771814032</v>
      </c>
      <c r="S6074">
        <f t="shared" si="861"/>
        <v>167085.72323444689</v>
      </c>
      <c r="T6074">
        <f t="shared" si="853"/>
        <v>60.719999999996489</v>
      </c>
      <c r="U6074" s="1">
        <f>Q6074/MainSheet!$C$22</f>
        <v>1</v>
      </c>
    </row>
    <row r="6075" spans="7:21">
      <c r="G6075">
        <f t="shared" si="856"/>
        <v>60.729999999996487</v>
      </c>
      <c r="H6075">
        <f t="shared" si="857"/>
        <v>198000</v>
      </c>
      <c r="I6075" s="2">
        <f>MIN(MainSheet!$C$10/MainSheet!$C$9,MainSheet!$K$9*60)</f>
        <v>660</v>
      </c>
      <c r="J6075" s="1">
        <f>IF(G6075&gt;MainSheet!$C$11,IF(J6074&gt;=0.999,1,(G6075-MainSheet!$C$11)*I6075/$B$2/60),0)</f>
        <v>1</v>
      </c>
      <c r="K6075" s="1">
        <f>IF(G6075&gt;MainSheet!$C$11+$B$6,IF(K6074&gt;=0.999,1,(G6075-MainSheet!$C$11-$B$6)*I6075/$C$2/60),0)</f>
        <v>1</v>
      </c>
      <c r="L6075" s="1">
        <f>IF(G6075&gt;MainSheet!$C$11+$B$6+$C$6,IF(L6074&gt;=0.999,1,(G6075-MainSheet!$C$11-$B$6-$C$6)*I6075/$D$2/60),0)</f>
        <v>1</v>
      </c>
      <c r="M6075">
        <f t="shared" si="858"/>
        <v>1</v>
      </c>
      <c r="N6075" s="2">
        <f t="shared" si="859"/>
        <v>3721.0526315789471</v>
      </c>
      <c r="O6075">
        <f t="shared" si="855"/>
        <v>977.02127659574455</v>
      </c>
      <c r="P6075">
        <f t="shared" si="854"/>
        <v>192000</v>
      </c>
      <c r="Q6075" s="2">
        <f t="shared" si="860"/>
        <v>196698.0739081747</v>
      </c>
      <c r="R6075">
        <f>Q6075/MainSheet!$C$8*(G6075-G6074)+R6074</f>
        <v>10354.718964631154</v>
      </c>
      <c r="S6075">
        <f t="shared" si="861"/>
        <v>167118.50624676491</v>
      </c>
      <c r="T6075">
        <f t="shared" si="853"/>
        <v>60.729999999996487</v>
      </c>
      <c r="U6075" s="1">
        <f>Q6075/MainSheet!$C$22</f>
        <v>1</v>
      </c>
    </row>
    <row r="6076" spans="7:21">
      <c r="G6076">
        <f t="shared" si="856"/>
        <v>60.739999999996485</v>
      </c>
      <c r="H6076">
        <f t="shared" si="857"/>
        <v>198000</v>
      </c>
      <c r="I6076" s="2">
        <f>MIN(MainSheet!$C$10/MainSheet!$C$9,MainSheet!$K$9*60)</f>
        <v>660</v>
      </c>
      <c r="J6076" s="1">
        <f>IF(G6076&gt;MainSheet!$C$11,IF(J6075&gt;=0.999,1,(G6076-MainSheet!$C$11)*I6076/$B$2/60),0)</f>
        <v>1</v>
      </c>
      <c r="K6076" s="1">
        <f>IF(G6076&gt;MainSheet!$C$11+$B$6,IF(K6075&gt;=0.999,1,(G6076-MainSheet!$C$11-$B$6)*I6076/$C$2/60),0)</f>
        <v>1</v>
      </c>
      <c r="L6076" s="1">
        <f>IF(G6076&gt;MainSheet!$C$11+$B$6+$C$6,IF(L6075&gt;=0.999,1,(G6076-MainSheet!$C$11-$B$6-$C$6)*I6076/$D$2/60),0)</f>
        <v>1</v>
      </c>
      <c r="M6076">
        <f t="shared" si="858"/>
        <v>1</v>
      </c>
      <c r="N6076" s="2">
        <f t="shared" si="859"/>
        <v>3721.0526315789471</v>
      </c>
      <c r="O6076">
        <f t="shared" si="855"/>
        <v>977.02127659574455</v>
      </c>
      <c r="P6076">
        <f t="shared" si="854"/>
        <v>192000</v>
      </c>
      <c r="Q6076" s="2">
        <f t="shared" si="860"/>
        <v>196698.0739081747</v>
      </c>
      <c r="R6076">
        <f>Q6076/MainSheet!$C$8*(G6076-G6075)+R6075</f>
        <v>10356.750211121989</v>
      </c>
      <c r="S6076">
        <f t="shared" si="861"/>
        <v>167151.28925908293</v>
      </c>
      <c r="T6076">
        <f t="shared" si="853"/>
        <v>60.739999999996485</v>
      </c>
      <c r="U6076" s="1">
        <f>Q6076/MainSheet!$C$22</f>
        <v>1</v>
      </c>
    </row>
    <row r="6077" spans="7:21">
      <c r="G6077">
        <f t="shared" si="856"/>
        <v>60.749999999996483</v>
      </c>
      <c r="H6077">
        <f t="shared" si="857"/>
        <v>198000</v>
      </c>
      <c r="I6077" s="2">
        <f>MIN(MainSheet!$C$10/MainSheet!$C$9,MainSheet!$K$9*60)</f>
        <v>660</v>
      </c>
      <c r="J6077" s="1">
        <f>IF(G6077&gt;MainSheet!$C$11,IF(J6076&gt;=0.999,1,(G6077-MainSheet!$C$11)*I6077/$B$2/60),0)</f>
        <v>1</v>
      </c>
      <c r="K6077" s="1">
        <f>IF(G6077&gt;MainSheet!$C$11+$B$6,IF(K6076&gt;=0.999,1,(G6077-MainSheet!$C$11-$B$6)*I6077/$C$2/60),0)</f>
        <v>1</v>
      </c>
      <c r="L6077" s="1">
        <f>IF(G6077&gt;MainSheet!$C$11+$B$6+$C$6,IF(L6076&gt;=0.999,1,(G6077-MainSheet!$C$11-$B$6-$C$6)*I6077/$D$2/60),0)</f>
        <v>1</v>
      </c>
      <c r="M6077">
        <f t="shared" si="858"/>
        <v>1</v>
      </c>
      <c r="N6077" s="2">
        <f t="shared" si="859"/>
        <v>3721.0526315789471</v>
      </c>
      <c r="O6077">
        <f t="shared" si="855"/>
        <v>977.02127659574455</v>
      </c>
      <c r="P6077">
        <f t="shared" si="854"/>
        <v>192000</v>
      </c>
      <c r="Q6077" s="2">
        <f t="shared" si="860"/>
        <v>196698.0739081747</v>
      </c>
      <c r="R6077">
        <f>Q6077/MainSheet!$C$8*(G6077-G6076)+R6076</f>
        <v>10358.781457612824</v>
      </c>
      <c r="S6077">
        <f t="shared" si="861"/>
        <v>167184.07227140095</v>
      </c>
      <c r="T6077">
        <f t="shared" si="853"/>
        <v>60.749999999996483</v>
      </c>
      <c r="U6077" s="1">
        <f>Q6077/MainSheet!$C$22</f>
        <v>1</v>
      </c>
    </row>
    <row r="6078" spans="7:21">
      <c r="G6078">
        <f t="shared" si="856"/>
        <v>60.759999999996481</v>
      </c>
      <c r="H6078">
        <f t="shared" si="857"/>
        <v>198000</v>
      </c>
      <c r="I6078" s="2">
        <f>MIN(MainSheet!$C$10/MainSheet!$C$9,MainSheet!$K$9*60)</f>
        <v>660</v>
      </c>
      <c r="J6078" s="1">
        <f>IF(G6078&gt;MainSheet!$C$11,IF(J6077&gt;=0.999,1,(G6078-MainSheet!$C$11)*I6078/$B$2/60),0)</f>
        <v>1</v>
      </c>
      <c r="K6078" s="1">
        <f>IF(G6078&gt;MainSheet!$C$11+$B$6,IF(K6077&gt;=0.999,1,(G6078-MainSheet!$C$11-$B$6)*I6078/$C$2/60),0)</f>
        <v>1</v>
      </c>
      <c r="L6078" s="1">
        <f>IF(G6078&gt;MainSheet!$C$11+$B$6+$C$6,IF(L6077&gt;=0.999,1,(G6078-MainSheet!$C$11-$B$6-$C$6)*I6078/$D$2/60),0)</f>
        <v>1</v>
      </c>
      <c r="M6078">
        <f t="shared" si="858"/>
        <v>1</v>
      </c>
      <c r="N6078" s="2">
        <f t="shared" si="859"/>
        <v>3721.0526315789471</v>
      </c>
      <c r="O6078">
        <f t="shared" si="855"/>
        <v>977.02127659574455</v>
      </c>
      <c r="P6078">
        <f t="shared" si="854"/>
        <v>192000</v>
      </c>
      <c r="Q6078" s="2">
        <f t="shared" si="860"/>
        <v>196698.0739081747</v>
      </c>
      <c r="R6078">
        <f>Q6078/MainSheet!$C$8*(G6078-G6077)+R6077</f>
        <v>10360.812704103659</v>
      </c>
      <c r="S6078">
        <f t="shared" si="861"/>
        <v>167216.85528371896</v>
      </c>
      <c r="T6078">
        <f t="shared" si="853"/>
        <v>60.759999999996481</v>
      </c>
      <c r="U6078" s="1">
        <f>Q6078/MainSheet!$C$22</f>
        <v>1</v>
      </c>
    </row>
    <row r="6079" spans="7:21">
      <c r="G6079">
        <f t="shared" si="856"/>
        <v>60.769999999996479</v>
      </c>
      <c r="H6079">
        <f t="shared" si="857"/>
        <v>198000</v>
      </c>
      <c r="I6079" s="2">
        <f>MIN(MainSheet!$C$10/MainSheet!$C$9,MainSheet!$K$9*60)</f>
        <v>660</v>
      </c>
      <c r="J6079" s="1">
        <f>IF(G6079&gt;MainSheet!$C$11,IF(J6078&gt;=0.999,1,(G6079-MainSheet!$C$11)*I6079/$B$2/60),0)</f>
        <v>1</v>
      </c>
      <c r="K6079" s="1">
        <f>IF(G6079&gt;MainSheet!$C$11+$B$6,IF(K6078&gt;=0.999,1,(G6079-MainSheet!$C$11-$B$6)*I6079/$C$2/60),0)</f>
        <v>1</v>
      </c>
      <c r="L6079" s="1">
        <f>IF(G6079&gt;MainSheet!$C$11+$B$6+$C$6,IF(L6078&gt;=0.999,1,(G6079-MainSheet!$C$11-$B$6-$C$6)*I6079/$D$2/60),0)</f>
        <v>1</v>
      </c>
      <c r="M6079">
        <f t="shared" si="858"/>
        <v>1</v>
      </c>
      <c r="N6079" s="2">
        <f t="shared" si="859"/>
        <v>3721.0526315789471</v>
      </c>
      <c r="O6079">
        <f t="shared" si="855"/>
        <v>977.02127659574455</v>
      </c>
      <c r="P6079">
        <f t="shared" si="854"/>
        <v>192000</v>
      </c>
      <c r="Q6079" s="2">
        <f t="shared" si="860"/>
        <v>196698.0739081747</v>
      </c>
      <c r="R6079">
        <f>Q6079/MainSheet!$C$8*(G6079-G6078)+R6078</f>
        <v>10362.843950594493</v>
      </c>
      <c r="S6079">
        <f t="shared" si="861"/>
        <v>167249.63829603698</v>
      </c>
      <c r="T6079">
        <f t="shared" si="853"/>
        <v>60.769999999996479</v>
      </c>
      <c r="U6079" s="1">
        <f>Q6079/MainSheet!$C$22</f>
        <v>1</v>
      </c>
    </row>
    <row r="6080" spans="7:21">
      <c r="G6080">
        <f t="shared" si="856"/>
        <v>60.779999999996477</v>
      </c>
      <c r="H6080">
        <f t="shared" si="857"/>
        <v>198000</v>
      </c>
      <c r="I6080" s="2">
        <f>MIN(MainSheet!$C$10/MainSheet!$C$9,MainSheet!$K$9*60)</f>
        <v>660</v>
      </c>
      <c r="J6080" s="1">
        <f>IF(G6080&gt;MainSheet!$C$11,IF(J6079&gt;=0.999,1,(G6080-MainSheet!$C$11)*I6080/$B$2/60),0)</f>
        <v>1</v>
      </c>
      <c r="K6080" s="1">
        <f>IF(G6080&gt;MainSheet!$C$11+$B$6,IF(K6079&gt;=0.999,1,(G6080-MainSheet!$C$11-$B$6)*I6080/$C$2/60),0)</f>
        <v>1</v>
      </c>
      <c r="L6080" s="1">
        <f>IF(G6080&gt;MainSheet!$C$11+$B$6+$C$6,IF(L6079&gt;=0.999,1,(G6080-MainSheet!$C$11-$B$6-$C$6)*I6080/$D$2/60),0)</f>
        <v>1</v>
      </c>
      <c r="M6080">
        <f t="shared" si="858"/>
        <v>1</v>
      </c>
      <c r="N6080" s="2">
        <f t="shared" si="859"/>
        <v>3721.0526315789471</v>
      </c>
      <c r="O6080">
        <f t="shared" si="855"/>
        <v>977.02127659574455</v>
      </c>
      <c r="P6080">
        <f t="shared" si="854"/>
        <v>192000</v>
      </c>
      <c r="Q6080" s="2">
        <f t="shared" si="860"/>
        <v>196698.0739081747</v>
      </c>
      <c r="R6080">
        <f>Q6080/MainSheet!$C$8*(G6080-G6079)+R6079</f>
        <v>10364.875197085328</v>
      </c>
      <c r="S6080">
        <f t="shared" si="861"/>
        <v>167282.421308355</v>
      </c>
      <c r="T6080">
        <f t="shared" si="853"/>
        <v>60.779999999996477</v>
      </c>
      <c r="U6080" s="1">
        <f>Q6080/MainSheet!$C$22</f>
        <v>1</v>
      </c>
    </row>
    <row r="6081" spans="7:21">
      <c r="G6081">
        <f t="shared" si="856"/>
        <v>60.789999999996475</v>
      </c>
      <c r="H6081">
        <f t="shared" si="857"/>
        <v>198000</v>
      </c>
      <c r="I6081" s="2">
        <f>MIN(MainSheet!$C$10/MainSheet!$C$9,MainSheet!$K$9*60)</f>
        <v>660</v>
      </c>
      <c r="J6081" s="1">
        <f>IF(G6081&gt;MainSheet!$C$11,IF(J6080&gt;=0.999,1,(G6081-MainSheet!$C$11)*I6081/$B$2/60),0)</f>
        <v>1</v>
      </c>
      <c r="K6081" s="1">
        <f>IF(G6081&gt;MainSheet!$C$11+$B$6,IF(K6080&gt;=0.999,1,(G6081-MainSheet!$C$11-$B$6)*I6081/$C$2/60),0)</f>
        <v>1</v>
      </c>
      <c r="L6081" s="1">
        <f>IF(G6081&gt;MainSheet!$C$11+$B$6+$C$6,IF(L6080&gt;=0.999,1,(G6081-MainSheet!$C$11-$B$6-$C$6)*I6081/$D$2/60),0)</f>
        <v>1</v>
      </c>
      <c r="M6081">
        <f t="shared" si="858"/>
        <v>1</v>
      </c>
      <c r="N6081" s="2">
        <f t="shared" si="859"/>
        <v>3721.0526315789471</v>
      </c>
      <c r="O6081">
        <f t="shared" si="855"/>
        <v>977.02127659574455</v>
      </c>
      <c r="P6081">
        <f t="shared" si="854"/>
        <v>192000</v>
      </c>
      <c r="Q6081" s="2">
        <f t="shared" si="860"/>
        <v>196698.0739081747</v>
      </c>
      <c r="R6081">
        <f>Q6081/MainSheet!$C$8*(G6081-G6080)+R6080</f>
        <v>10366.906443576163</v>
      </c>
      <c r="S6081">
        <f t="shared" si="861"/>
        <v>167315.20432067302</v>
      </c>
      <c r="T6081">
        <f t="shared" si="853"/>
        <v>60.789999999996475</v>
      </c>
      <c r="U6081" s="1">
        <f>Q6081/MainSheet!$C$22</f>
        <v>1</v>
      </c>
    </row>
    <row r="6082" spans="7:21">
      <c r="G6082">
        <f t="shared" si="856"/>
        <v>60.799999999996473</v>
      </c>
      <c r="H6082">
        <f t="shared" si="857"/>
        <v>198000</v>
      </c>
      <c r="I6082" s="2">
        <f>MIN(MainSheet!$C$10/MainSheet!$C$9,MainSheet!$K$9*60)</f>
        <v>660</v>
      </c>
      <c r="J6082" s="1">
        <f>IF(G6082&gt;MainSheet!$C$11,IF(J6081&gt;=0.999,1,(G6082-MainSheet!$C$11)*I6082/$B$2/60),0)</f>
        <v>1</v>
      </c>
      <c r="K6082" s="1">
        <f>IF(G6082&gt;MainSheet!$C$11+$B$6,IF(K6081&gt;=0.999,1,(G6082-MainSheet!$C$11-$B$6)*I6082/$C$2/60),0)</f>
        <v>1</v>
      </c>
      <c r="L6082" s="1">
        <f>IF(G6082&gt;MainSheet!$C$11+$B$6+$C$6,IF(L6081&gt;=0.999,1,(G6082-MainSheet!$C$11-$B$6-$C$6)*I6082/$D$2/60),0)</f>
        <v>1</v>
      </c>
      <c r="M6082">
        <f t="shared" si="858"/>
        <v>1</v>
      </c>
      <c r="N6082" s="2">
        <f t="shared" si="859"/>
        <v>3721.0526315789471</v>
      </c>
      <c r="O6082">
        <f t="shared" si="855"/>
        <v>977.02127659574455</v>
      </c>
      <c r="P6082">
        <f t="shared" si="854"/>
        <v>192000</v>
      </c>
      <c r="Q6082" s="2">
        <f t="shared" si="860"/>
        <v>196698.0739081747</v>
      </c>
      <c r="R6082">
        <f>Q6082/MainSheet!$C$8*(G6082-G6081)+R6081</f>
        <v>10368.937690066998</v>
      </c>
      <c r="S6082">
        <f t="shared" si="861"/>
        <v>167347.98733299103</v>
      </c>
      <c r="T6082">
        <f t="shared" si="853"/>
        <v>60.799999999996473</v>
      </c>
      <c r="U6082" s="1">
        <f>Q6082/MainSheet!$C$22</f>
        <v>1</v>
      </c>
    </row>
    <row r="6083" spans="7:21">
      <c r="G6083">
        <f t="shared" si="856"/>
        <v>60.809999999996471</v>
      </c>
      <c r="H6083">
        <f t="shared" si="857"/>
        <v>198000</v>
      </c>
      <c r="I6083" s="2">
        <f>MIN(MainSheet!$C$10/MainSheet!$C$9,MainSheet!$K$9*60)</f>
        <v>660</v>
      </c>
      <c r="J6083" s="1">
        <f>IF(G6083&gt;MainSheet!$C$11,IF(J6082&gt;=0.999,1,(G6083-MainSheet!$C$11)*I6083/$B$2/60),0)</f>
        <v>1</v>
      </c>
      <c r="K6083" s="1">
        <f>IF(G6083&gt;MainSheet!$C$11+$B$6,IF(K6082&gt;=0.999,1,(G6083-MainSheet!$C$11-$B$6)*I6083/$C$2/60),0)</f>
        <v>1</v>
      </c>
      <c r="L6083" s="1">
        <f>IF(G6083&gt;MainSheet!$C$11+$B$6+$C$6,IF(L6082&gt;=0.999,1,(G6083-MainSheet!$C$11-$B$6-$C$6)*I6083/$D$2/60),0)</f>
        <v>1</v>
      </c>
      <c r="M6083">
        <f t="shared" si="858"/>
        <v>1</v>
      </c>
      <c r="N6083" s="2">
        <f t="shared" si="859"/>
        <v>3721.0526315789471</v>
      </c>
      <c r="O6083">
        <f t="shared" si="855"/>
        <v>977.02127659574455</v>
      </c>
      <c r="P6083">
        <f t="shared" si="854"/>
        <v>192000</v>
      </c>
      <c r="Q6083" s="2">
        <f t="shared" si="860"/>
        <v>196698.0739081747</v>
      </c>
      <c r="R6083">
        <f>Q6083/MainSheet!$C$8*(G6083-G6082)+R6082</f>
        <v>10370.968936557832</v>
      </c>
      <c r="S6083">
        <f t="shared" si="861"/>
        <v>167380.77034530905</v>
      </c>
      <c r="T6083">
        <f t="shared" ref="T6083:T6146" si="862">G6083</f>
        <v>60.809999999996471</v>
      </c>
      <c r="U6083" s="1">
        <f>Q6083/MainSheet!$C$22</f>
        <v>1</v>
      </c>
    </row>
    <row r="6084" spans="7:21">
      <c r="G6084">
        <f t="shared" si="856"/>
        <v>60.819999999996469</v>
      </c>
      <c r="H6084">
        <f t="shared" si="857"/>
        <v>198000</v>
      </c>
      <c r="I6084" s="2">
        <f>MIN(MainSheet!$C$10/MainSheet!$C$9,MainSheet!$K$9*60)</f>
        <v>660</v>
      </c>
      <c r="J6084" s="1">
        <f>IF(G6084&gt;MainSheet!$C$11,IF(J6083&gt;=0.999,1,(G6084-MainSheet!$C$11)*I6084/$B$2/60),0)</f>
        <v>1</v>
      </c>
      <c r="K6084" s="1">
        <f>IF(G6084&gt;MainSheet!$C$11+$B$6,IF(K6083&gt;=0.999,1,(G6084-MainSheet!$C$11-$B$6)*I6084/$C$2/60),0)</f>
        <v>1</v>
      </c>
      <c r="L6084" s="1">
        <f>IF(G6084&gt;MainSheet!$C$11+$B$6+$C$6,IF(L6083&gt;=0.999,1,(G6084-MainSheet!$C$11-$B$6-$C$6)*I6084/$D$2/60),0)</f>
        <v>1</v>
      </c>
      <c r="M6084">
        <f t="shared" si="858"/>
        <v>1</v>
      </c>
      <c r="N6084" s="2">
        <f t="shared" si="859"/>
        <v>3721.0526315789471</v>
      </c>
      <c r="O6084">
        <f t="shared" si="855"/>
        <v>977.02127659574455</v>
      </c>
      <c r="P6084">
        <f t="shared" ref="P6084:P6147" si="863">IF(IF(N6084+O6084&gt;H6084,H6084-O6084-N6084,IF(L6084&gt;0,((1-L6084)*D$3+D$4*(L6084)),0))+O6084+N6084&gt;H6084,H6084-N6084-O6084,IF(N6084+O6084&gt;H6084,H6084-O6084-N6084,IF(L6084&gt;0,((1-L6084)*D$3+D$4*(L6084)),0)))</f>
        <v>192000</v>
      </c>
      <c r="Q6084" s="2">
        <f t="shared" si="860"/>
        <v>196698.0739081747</v>
      </c>
      <c r="R6084">
        <f>Q6084/MainSheet!$C$8*(G6084-G6083)+R6083</f>
        <v>10373.000183048667</v>
      </c>
      <c r="S6084">
        <f t="shared" si="861"/>
        <v>167413.55335762707</v>
      </c>
      <c r="T6084">
        <f t="shared" si="862"/>
        <v>60.819999999996469</v>
      </c>
      <c r="U6084" s="1">
        <f>Q6084/MainSheet!$C$22</f>
        <v>1</v>
      </c>
    </row>
    <row r="6085" spans="7:21">
      <c r="G6085">
        <f t="shared" si="856"/>
        <v>60.829999999996467</v>
      </c>
      <c r="H6085">
        <f t="shared" si="857"/>
        <v>198000</v>
      </c>
      <c r="I6085" s="2">
        <f>MIN(MainSheet!$C$10/MainSheet!$C$9,MainSheet!$K$9*60)</f>
        <v>660</v>
      </c>
      <c r="J6085" s="1">
        <f>IF(G6085&gt;MainSheet!$C$11,IF(J6084&gt;=0.999,1,(G6085-MainSheet!$C$11)*I6085/$B$2/60),0)</f>
        <v>1</v>
      </c>
      <c r="K6085" s="1">
        <f>IF(G6085&gt;MainSheet!$C$11+$B$6,IF(K6084&gt;=0.999,1,(G6085-MainSheet!$C$11-$B$6)*I6085/$C$2/60),0)</f>
        <v>1</v>
      </c>
      <c r="L6085" s="1">
        <f>IF(G6085&gt;MainSheet!$C$11+$B$6+$C$6,IF(L6084&gt;=0.999,1,(G6085-MainSheet!$C$11-$B$6-$C$6)*I6085/$D$2/60),0)</f>
        <v>1</v>
      </c>
      <c r="M6085">
        <f t="shared" si="858"/>
        <v>1</v>
      </c>
      <c r="N6085" s="2">
        <f t="shared" si="859"/>
        <v>3721.0526315789471</v>
      </c>
      <c r="O6085">
        <f t="shared" ref="O6085:O6148" si="864">IF(K6085&gt;=0.01,((1-K6085)*C$3+C$4*(K6085)),0)</f>
        <v>977.02127659574455</v>
      </c>
      <c r="P6085">
        <f t="shared" si="863"/>
        <v>192000</v>
      </c>
      <c r="Q6085" s="2">
        <f t="shared" si="860"/>
        <v>196698.0739081747</v>
      </c>
      <c r="R6085">
        <f>Q6085/MainSheet!$C$8*(G6085-G6084)+R6084</f>
        <v>10375.031429539502</v>
      </c>
      <c r="S6085">
        <f t="shared" si="861"/>
        <v>167446.33636994509</v>
      </c>
      <c r="T6085">
        <f t="shared" si="862"/>
        <v>60.829999999996467</v>
      </c>
      <c r="U6085" s="1">
        <f>Q6085/MainSheet!$C$22</f>
        <v>1</v>
      </c>
    </row>
    <row r="6086" spans="7:21">
      <c r="G6086">
        <f t="shared" si="856"/>
        <v>60.839999999996465</v>
      </c>
      <c r="H6086">
        <f t="shared" si="857"/>
        <v>198000</v>
      </c>
      <c r="I6086" s="2">
        <f>MIN(MainSheet!$C$10/MainSheet!$C$9,MainSheet!$K$9*60)</f>
        <v>660</v>
      </c>
      <c r="J6086" s="1">
        <f>IF(G6086&gt;MainSheet!$C$11,IF(J6085&gt;=0.999,1,(G6086-MainSheet!$C$11)*I6086/$B$2/60),0)</f>
        <v>1</v>
      </c>
      <c r="K6086" s="1">
        <f>IF(G6086&gt;MainSheet!$C$11+$B$6,IF(K6085&gt;=0.999,1,(G6086-MainSheet!$C$11-$B$6)*I6086/$C$2/60),0)</f>
        <v>1</v>
      </c>
      <c r="L6086" s="1">
        <f>IF(G6086&gt;MainSheet!$C$11+$B$6+$C$6,IF(L6085&gt;=0.999,1,(G6086-MainSheet!$C$11-$B$6-$C$6)*I6086/$D$2/60),0)</f>
        <v>1</v>
      </c>
      <c r="M6086">
        <f t="shared" si="858"/>
        <v>1</v>
      </c>
      <c r="N6086" s="2">
        <f t="shared" si="859"/>
        <v>3721.0526315789471</v>
      </c>
      <c r="O6086">
        <f t="shared" si="864"/>
        <v>977.02127659574455</v>
      </c>
      <c r="P6086">
        <f t="shared" si="863"/>
        <v>192000</v>
      </c>
      <c r="Q6086" s="2">
        <f t="shared" si="860"/>
        <v>196698.0739081747</v>
      </c>
      <c r="R6086">
        <f>Q6086/MainSheet!$C$8*(G6086-G6085)+R6085</f>
        <v>10377.062676030337</v>
      </c>
      <c r="S6086">
        <f t="shared" si="861"/>
        <v>167479.1193822631</v>
      </c>
      <c r="T6086">
        <f t="shared" si="862"/>
        <v>60.839999999996465</v>
      </c>
      <c r="U6086" s="1">
        <f>Q6086/MainSheet!$C$22</f>
        <v>1</v>
      </c>
    </row>
    <row r="6087" spans="7:21">
      <c r="G6087">
        <f t="shared" si="856"/>
        <v>60.849999999996463</v>
      </c>
      <c r="H6087">
        <f t="shared" si="857"/>
        <v>198000</v>
      </c>
      <c r="I6087" s="2">
        <f>MIN(MainSheet!$C$10/MainSheet!$C$9,MainSheet!$K$9*60)</f>
        <v>660</v>
      </c>
      <c r="J6087" s="1">
        <f>IF(G6087&gt;MainSheet!$C$11,IF(J6086&gt;=0.999,1,(G6087-MainSheet!$C$11)*I6087/$B$2/60),0)</f>
        <v>1</v>
      </c>
      <c r="K6087" s="1">
        <f>IF(G6087&gt;MainSheet!$C$11+$B$6,IF(K6086&gt;=0.999,1,(G6087-MainSheet!$C$11-$B$6)*I6087/$C$2/60),0)</f>
        <v>1</v>
      </c>
      <c r="L6087" s="1">
        <f>IF(G6087&gt;MainSheet!$C$11+$B$6+$C$6,IF(L6086&gt;=0.999,1,(G6087-MainSheet!$C$11-$B$6-$C$6)*I6087/$D$2/60),0)</f>
        <v>1</v>
      </c>
      <c r="M6087">
        <f t="shared" si="858"/>
        <v>1</v>
      </c>
      <c r="N6087" s="2">
        <f t="shared" si="859"/>
        <v>3721.0526315789471</v>
      </c>
      <c r="O6087">
        <f t="shared" si="864"/>
        <v>977.02127659574455</v>
      </c>
      <c r="P6087">
        <f t="shared" si="863"/>
        <v>192000</v>
      </c>
      <c r="Q6087" s="2">
        <f t="shared" si="860"/>
        <v>196698.0739081747</v>
      </c>
      <c r="R6087">
        <f>Q6087/MainSheet!$C$8*(G6087-G6086)+R6086</f>
        <v>10379.093922521171</v>
      </c>
      <c r="S6087">
        <f t="shared" si="861"/>
        <v>167511.90239458112</v>
      </c>
      <c r="T6087">
        <f t="shared" si="862"/>
        <v>60.849999999996463</v>
      </c>
      <c r="U6087" s="1">
        <f>Q6087/MainSheet!$C$22</f>
        <v>1</v>
      </c>
    </row>
    <row r="6088" spans="7:21">
      <c r="G6088">
        <f t="shared" si="856"/>
        <v>60.859999999996461</v>
      </c>
      <c r="H6088">
        <f t="shared" si="857"/>
        <v>198000</v>
      </c>
      <c r="I6088" s="2">
        <f>MIN(MainSheet!$C$10/MainSheet!$C$9,MainSheet!$K$9*60)</f>
        <v>660</v>
      </c>
      <c r="J6088" s="1">
        <f>IF(G6088&gt;MainSheet!$C$11,IF(J6087&gt;=0.999,1,(G6088-MainSheet!$C$11)*I6088/$B$2/60),0)</f>
        <v>1</v>
      </c>
      <c r="K6088" s="1">
        <f>IF(G6088&gt;MainSheet!$C$11+$B$6,IF(K6087&gt;=0.999,1,(G6088-MainSheet!$C$11-$B$6)*I6088/$C$2/60),0)</f>
        <v>1</v>
      </c>
      <c r="L6088" s="1">
        <f>IF(G6088&gt;MainSheet!$C$11+$B$6+$C$6,IF(L6087&gt;=0.999,1,(G6088-MainSheet!$C$11-$B$6-$C$6)*I6088/$D$2/60),0)</f>
        <v>1</v>
      </c>
      <c r="M6088">
        <f t="shared" si="858"/>
        <v>1</v>
      </c>
      <c r="N6088" s="2">
        <f t="shared" si="859"/>
        <v>3721.0526315789471</v>
      </c>
      <c r="O6088">
        <f t="shared" si="864"/>
        <v>977.02127659574455</v>
      </c>
      <c r="P6088">
        <f t="shared" si="863"/>
        <v>192000</v>
      </c>
      <c r="Q6088" s="2">
        <f t="shared" si="860"/>
        <v>196698.0739081747</v>
      </c>
      <c r="R6088">
        <f>Q6088/MainSheet!$C$8*(G6088-G6087)+R6087</f>
        <v>10381.125169012006</v>
      </c>
      <c r="S6088">
        <f t="shared" si="861"/>
        <v>167544.68540689914</v>
      </c>
      <c r="T6088">
        <f t="shared" si="862"/>
        <v>60.859999999996461</v>
      </c>
      <c r="U6088" s="1">
        <f>Q6088/MainSheet!$C$22</f>
        <v>1</v>
      </c>
    </row>
    <row r="6089" spans="7:21">
      <c r="G6089">
        <f t="shared" ref="G6089:G6152" si="865">G6088+$F$2</f>
        <v>60.869999999996459</v>
      </c>
      <c r="H6089">
        <f t="shared" ref="H6089:H6152" si="866">H6088</f>
        <v>198000</v>
      </c>
      <c r="I6089" s="2">
        <f>MIN(MainSheet!$C$10/MainSheet!$C$9,MainSheet!$K$9*60)</f>
        <v>660</v>
      </c>
      <c r="J6089" s="1">
        <f>IF(G6089&gt;MainSheet!$C$11,IF(J6088&gt;=0.999,1,(G6089-MainSheet!$C$11)*I6089/$B$2/60),0)</f>
        <v>1</v>
      </c>
      <c r="K6089" s="1">
        <f>IF(G6089&gt;MainSheet!$C$11+$B$6,IF(K6088&gt;=0.999,1,(G6089-MainSheet!$C$11-$B$6)*I6089/$C$2/60),0)</f>
        <v>1</v>
      </c>
      <c r="L6089" s="1">
        <f>IF(G6089&gt;MainSheet!$C$11+$B$6+$C$6,IF(L6088&gt;=0.999,1,(G6089-MainSheet!$C$11-$B$6-$C$6)*I6089/$D$2/60),0)</f>
        <v>1</v>
      </c>
      <c r="M6089">
        <f t="shared" ref="M6089:M6152" si="867">(J6089*$B$2+K6089*$C$2+L6089*$D$2)/SUM($B$2:$D$2)</f>
        <v>1</v>
      </c>
      <c r="N6089" s="2">
        <f t="shared" ref="N6089:N6152" si="868">IF(J6089&gt;=0.01,((1-J6089)*B$3+B$4*(J6089)),0)</f>
        <v>3721.0526315789471</v>
      </c>
      <c r="O6089">
        <f t="shared" si="864"/>
        <v>977.02127659574455</v>
      </c>
      <c r="P6089">
        <f t="shared" si="863"/>
        <v>192000</v>
      </c>
      <c r="Q6089" s="2">
        <f t="shared" ref="Q6089:Q6152" si="869">SUM(N6089:P6089)</f>
        <v>196698.0739081747</v>
      </c>
      <c r="R6089">
        <f>Q6089/MainSheet!$C$8*(G6089-G6088)+R6088</f>
        <v>10383.156415502841</v>
      </c>
      <c r="S6089">
        <f t="shared" ref="S6089:S6152" si="870">Q6089*$F$2/60+S6088</f>
        <v>167577.46841921716</v>
      </c>
      <c r="T6089">
        <f t="shared" si="862"/>
        <v>60.869999999996459</v>
      </c>
      <c r="U6089" s="1">
        <f>Q6089/MainSheet!$C$22</f>
        <v>1</v>
      </c>
    </row>
    <row r="6090" spans="7:21">
      <c r="G6090">
        <f t="shared" si="865"/>
        <v>60.879999999996457</v>
      </c>
      <c r="H6090">
        <f t="shared" si="866"/>
        <v>198000</v>
      </c>
      <c r="I6090" s="2">
        <f>MIN(MainSheet!$C$10/MainSheet!$C$9,MainSheet!$K$9*60)</f>
        <v>660</v>
      </c>
      <c r="J6090" s="1">
        <f>IF(G6090&gt;MainSheet!$C$11,IF(J6089&gt;=0.999,1,(G6090-MainSheet!$C$11)*I6090/$B$2/60),0)</f>
        <v>1</v>
      </c>
      <c r="K6090" s="1">
        <f>IF(G6090&gt;MainSheet!$C$11+$B$6,IF(K6089&gt;=0.999,1,(G6090-MainSheet!$C$11-$B$6)*I6090/$C$2/60),0)</f>
        <v>1</v>
      </c>
      <c r="L6090" s="1">
        <f>IF(G6090&gt;MainSheet!$C$11+$B$6+$C$6,IF(L6089&gt;=0.999,1,(G6090-MainSheet!$C$11-$B$6-$C$6)*I6090/$D$2/60),0)</f>
        <v>1</v>
      </c>
      <c r="M6090">
        <f t="shared" si="867"/>
        <v>1</v>
      </c>
      <c r="N6090" s="2">
        <f t="shared" si="868"/>
        <v>3721.0526315789471</v>
      </c>
      <c r="O6090">
        <f t="shared" si="864"/>
        <v>977.02127659574455</v>
      </c>
      <c r="P6090">
        <f t="shared" si="863"/>
        <v>192000</v>
      </c>
      <c r="Q6090" s="2">
        <f t="shared" si="869"/>
        <v>196698.0739081747</v>
      </c>
      <c r="R6090">
        <f>Q6090/MainSheet!$C$8*(G6090-G6089)+R6089</f>
        <v>10385.187661993676</v>
      </c>
      <c r="S6090">
        <f t="shared" si="870"/>
        <v>167610.25143153517</v>
      </c>
      <c r="T6090">
        <f t="shared" si="862"/>
        <v>60.879999999996457</v>
      </c>
      <c r="U6090" s="1">
        <f>Q6090/MainSheet!$C$22</f>
        <v>1</v>
      </c>
    </row>
    <row r="6091" spans="7:21">
      <c r="G6091">
        <f t="shared" si="865"/>
        <v>60.889999999996455</v>
      </c>
      <c r="H6091">
        <f t="shared" si="866"/>
        <v>198000</v>
      </c>
      <c r="I6091" s="2">
        <f>MIN(MainSheet!$C$10/MainSheet!$C$9,MainSheet!$K$9*60)</f>
        <v>660</v>
      </c>
      <c r="J6091" s="1">
        <f>IF(G6091&gt;MainSheet!$C$11,IF(J6090&gt;=0.999,1,(G6091-MainSheet!$C$11)*I6091/$B$2/60),0)</f>
        <v>1</v>
      </c>
      <c r="K6091" s="1">
        <f>IF(G6091&gt;MainSheet!$C$11+$B$6,IF(K6090&gt;=0.999,1,(G6091-MainSheet!$C$11-$B$6)*I6091/$C$2/60),0)</f>
        <v>1</v>
      </c>
      <c r="L6091" s="1">
        <f>IF(G6091&gt;MainSheet!$C$11+$B$6+$C$6,IF(L6090&gt;=0.999,1,(G6091-MainSheet!$C$11-$B$6-$C$6)*I6091/$D$2/60),0)</f>
        <v>1</v>
      </c>
      <c r="M6091">
        <f t="shared" si="867"/>
        <v>1</v>
      </c>
      <c r="N6091" s="2">
        <f t="shared" si="868"/>
        <v>3721.0526315789471</v>
      </c>
      <c r="O6091">
        <f t="shared" si="864"/>
        <v>977.02127659574455</v>
      </c>
      <c r="P6091">
        <f t="shared" si="863"/>
        <v>192000</v>
      </c>
      <c r="Q6091" s="2">
        <f t="shared" si="869"/>
        <v>196698.0739081747</v>
      </c>
      <c r="R6091">
        <f>Q6091/MainSheet!$C$8*(G6091-G6090)+R6090</f>
        <v>10387.21890848451</v>
      </c>
      <c r="S6091">
        <f t="shared" si="870"/>
        <v>167643.03444385319</v>
      </c>
      <c r="T6091">
        <f t="shared" si="862"/>
        <v>60.889999999996455</v>
      </c>
      <c r="U6091" s="1">
        <f>Q6091/MainSheet!$C$22</f>
        <v>1</v>
      </c>
    </row>
    <row r="6092" spans="7:21">
      <c r="G6092">
        <f t="shared" si="865"/>
        <v>60.899999999996453</v>
      </c>
      <c r="H6092">
        <f t="shared" si="866"/>
        <v>198000</v>
      </c>
      <c r="I6092" s="2">
        <f>MIN(MainSheet!$C$10/MainSheet!$C$9,MainSheet!$K$9*60)</f>
        <v>660</v>
      </c>
      <c r="J6092" s="1">
        <f>IF(G6092&gt;MainSheet!$C$11,IF(J6091&gt;=0.999,1,(G6092-MainSheet!$C$11)*I6092/$B$2/60),0)</f>
        <v>1</v>
      </c>
      <c r="K6092" s="1">
        <f>IF(G6092&gt;MainSheet!$C$11+$B$6,IF(K6091&gt;=0.999,1,(G6092-MainSheet!$C$11-$B$6)*I6092/$C$2/60),0)</f>
        <v>1</v>
      </c>
      <c r="L6092" s="1">
        <f>IF(G6092&gt;MainSheet!$C$11+$B$6+$C$6,IF(L6091&gt;=0.999,1,(G6092-MainSheet!$C$11-$B$6-$C$6)*I6092/$D$2/60),0)</f>
        <v>1</v>
      </c>
      <c r="M6092">
        <f t="shared" si="867"/>
        <v>1</v>
      </c>
      <c r="N6092" s="2">
        <f t="shared" si="868"/>
        <v>3721.0526315789471</v>
      </c>
      <c r="O6092">
        <f t="shared" si="864"/>
        <v>977.02127659574455</v>
      </c>
      <c r="P6092">
        <f t="shared" si="863"/>
        <v>192000</v>
      </c>
      <c r="Q6092" s="2">
        <f t="shared" si="869"/>
        <v>196698.0739081747</v>
      </c>
      <c r="R6092">
        <f>Q6092/MainSheet!$C$8*(G6092-G6091)+R6091</f>
        <v>10389.250154975345</v>
      </c>
      <c r="S6092">
        <f t="shared" si="870"/>
        <v>167675.81745617121</v>
      </c>
      <c r="T6092">
        <f t="shared" si="862"/>
        <v>60.899999999996453</v>
      </c>
      <c r="U6092" s="1">
        <f>Q6092/MainSheet!$C$22</f>
        <v>1</v>
      </c>
    </row>
    <row r="6093" spans="7:21">
      <c r="G6093">
        <f t="shared" si="865"/>
        <v>60.909999999996451</v>
      </c>
      <c r="H6093">
        <f t="shared" si="866"/>
        <v>198000</v>
      </c>
      <c r="I6093" s="2">
        <f>MIN(MainSheet!$C$10/MainSheet!$C$9,MainSheet!$K$9*60)</f>
        <v>660</v>
      </c>
      <c r="J6093" s="1">
        <f>IF(G6093&gt;MainSheet!$C$11,IF(J6092&gt;=0.999,1,(G6093-MainSheet!$C$11)*I6093/$B$2/60),0)</f>
        <v>1</v>
      </c>
      <c r="K6093" s="1">
        <f>IF(G6093&gt;MainSheet!$C$11+$B$6,IF(K6092&gt;=0.999,1,(G6093-MainSheet!$C$11-$B$6)*I6093/$C$2/60),0)</f>
        <v>1</v>
      </c>
      <c r="L6093" s="1">
        <f>IF(G6093&gt;MainSheet!$C$11+$B$6+$C$6,IF(L6092&gt;=0.999,1,(G6093-MainSheet!$C$11-$B$6-$C$6)*I6093/$D$2/60),0)</f>
        <v>1</v>
      </c>
      <c r="M6093">
        <f t="shared" si="867"/>
        <v>1</v>
      </c>
      <c r="N6093" s="2">
        <f t="shared" si="868"/>
        <v>3721.0526315789471</v>
      </c>
      <c r="O6093">
        <f t="shared" si="864"/>
        <v>977.02127659574455</v>
      </c>
      <c r="P6093">
        <f t="shared" si="863"/>
        <v>192000</v>
      </c>
      <c r="Q6093" s="2">
        <f t="shared" si="869"/>
        <v>196698.0739081747</v>
      </c>
      <c r="R6093">
        <f>Q6093/MainSheet!$C$8*(G6093-G6092)+R6092</f>
        <v>10391.28140146618</v>
      </c>
      <c r="S6093">
        <f t="shared" si="870"/>
        <v>167708.60046848923</v>
      </c>
      <c r="T6093">
        <f t="shared" si="862"/>
        <v>60.909999999996451</v>
      </c>
      <c r="U6093" s="1">
        <f>Q6093/MainSheet!$C$22</f>
        <v>1</v>
      </c>
    </row>
    <row r="6094" spans="7:21">
      <c r="G6094">
        <f t="shared" si="865"/>
        <v>60.919999999996449</v>
      </c>
      <c r="H6094">
        <f t="shared" si="866"/>
        <v>198000</v>
      </c>
      <c r="I6094" s="2">
        <f>MIN(MainSheet!$C$10/MainSheet!$C$9,MainSheet!$K$9*60)</f>
        <v>660</v>
      </c>
      <c r="J6094" s="1">
        <f>IF(G6094&gt;MainSheet!$C$11,IF(J6093&gt;=0.999,1,(G6094-MainSheet!$C$11)*I6094/$B$2/60),0)</f>
        <v>1</v>
      </c>
      <c r="K6094" s="1">
        <f>IF(G6094&gt;MainSheet!$C$11+$B$6,IF(K6093&gt;=0.999,1,(G6094-MainSheet!$C$11-$B$6)*I6094/$C$2/60),0)</f>
        <v>1</v>
      </c>
      <c r="L6094" s="1">
        <f>IF(G6094&gt;MainSheet!$C$11+$B$6+$C$6,IF(L6093&gt;=0.999,1,(G6094-MainSheet!$C$11-$B$6-$C$6)*I6094/$D$2/60),0)</f>
        <v>1</v>
      </c>
      <c r="M6094">
        <f t="shared" si="867"/>
        <v>1</v>
      </c>
      <c r="N6094" s="2">
        <f t="shared" si="868"/>
        <v>3721.0526315789471</v>
      </c>
      <c r="O6094">
        <f t="shared" si="864"/>
        <v>977.02127659574455</v>
      </c>
      <c r="P6094">
        <f t="shared" si="863"/>
        <v>192000</v>
      </c>
      <c r="Q6094" s="2">
        <f t="shared" si="869"/>
        <v>196698.0739081747</v>
      </c>
      <c r="R6094">
        <f>Q6094/MainSheet!$C$8*(G6094-G6093)+R6093</f>
        <v>10393.312647957015</v>
      </c>
      <c r="S6094">
        <f t="shared" si="870"/>
        <v>167741.38348080724</v>
      </c>
      <c r="T6094">
        <f t="shared" si="862"/>
        <v>60.919999999996449</v>
      </c>
      <c r="U6094" s="1">
        <f>Q6094/MainSheet!$C$22</f>
        <v>1</v>
      </c>
    </row>
    <row r="6095" spans="7:21">
      <c r="G6095">
        <f t="shared" si="865"/>
        <v>60.929999999996447</v>
      </c>
      <c r="H6095">
        <f t="shared" si="866"/>
        <v>198000</v>
      </c>
      <c r="I6095" s="2">
        <f>MIN(MainSheet!$C$10/MainSheet!$C$9,MainSheet!$K$9*60)</f>
        <v>660</v>
      </c>
      <c r="J6095" s="1">
        <f>IF(G6095&gt;MainSheet!$C$11,IF(J6094&gt;=0.999,1,(G6095-MainSheet!$C$11)*I6095/$B$2/60),0)</f>
        <v>1</v>
      </c>
      <c r="K6095" s="1">
        <f>IF(G6095&gt;MainSheet!$C$11+$B$6,IF(K6094&gt;=0.999,1,(G6095-MainSheet!$C$11-$B$6)*I6095/$C$2/60),0)</f>
        <v>1</v>
      </c>
      <c r="L6095" s="1">
        <f>IF(G6095&gt;MainSheet!$C$11+$B$6+$C$6,IF(L6094&gt;=0.999,1,(G6095-MainSheet!$C$11-$B$6-$C$6)*I6095/$D$2/60),0)</f>
        <v>1</v>
      </c>
      <c r="M6095">
        <f t="shared" si="867"/>
        <v>1</v>
      </c>
      <c r="N6095" s="2">
        <f t="shared" si="868"/>
        <v>3721.0526315789471</v>
      </c>
      <c r="O6095">
        <f t="shared" si="864"/>
        <v>977.02127659574455</v>
      </c>
      <c r="P6095">
        <f t="shared" si="863"/>
        <v>192000</v>
      </c>
      <c r="Q6095" s="2">
        <f t="shared" si="869"/>
        <v>196698.0739081747</v>
      </c>
      <c r="R6095">
        <f>Q6095/MainSheet!$C$8*(G6095-G6094)+R6094</f>
        <v>10395.343894447849</v>
      </c>
      <c r="S6095">
        <f t="shared" si="870"/>
        <v>167774.16649312526</v>
      </c>
      <c r="T6095">
        <f t="shared" si="862"/>
        <v>60.929999999996447</v>
      </c>
      <c r="U6095" s="1">
        <f>Q6095/MainSheet!$C$22</f>
        <v>1</v>
      </c>
    </row>
    <row r="6096" spans="7:21">
      <c r="G6096">
        <f t="shared" si="865"/>
        <v>60.939999999996445</v>
      </c>
      <c r="H6096">
        <f t="shared" si="866"/>
        <v>198000</v>
      </c>
      <c r="I6096" s="2">
        <f>MIN(MainSheet!$C$10/MainSheet!$C$9,MainSheet!$K$9*60)</f>
        <v>660</v>
      </c>
      <c r="J6096" s="1">
        <f>IF(G6096&gt;MainSheet!$C$11,IF(J6095&gt;=0.999,1,(G6096-MainSheet!$C$11)*I6096/$B$2/60),0)</f>
        <v>1</v>
      </c>
      <c r="K6096" s="1">
        <f>IF(G6096&gt;MainSheet!$C$11+$B$6,IF(K6095&gt;=0.999,1,(G6096-MainSheet!$C$11-$B$6)*I6096/$C$2/60),0)</f>
        <v>1</v>
      </c>
      <c r="L6096" s="1">
        <f>IF(G6096&gt;MainSheet!$C$11+$B$6+$C$6,IF(L6095&gt;=0.999,1,(G6096-MainSheet!$C$11-$B$6-$C$6)*I6096/$D$2/60),0)</f>
        <v>1</v>
      </c>
      <c r="M6096">
        <f t="shared" si="867"/>
        <v>1</v>
      </c>
      <c r="N6096" s="2">
        <f t="shared" si="868"/>
        <v>3721.0526315789471</v>
      </c>
      <c r="O6096">
        <f t="shared" si="864"/>
        <v>977.02127659574455</v>
      </c>
      <c r="P6096">
        <f t="shared" si="863"/>
        <v>192000</v>
      </c>
      <c r="Q6096" s="2">
        <f t="shared" si="869"/>
        <v>196698.0739081747</v>
      </c>
      <c r="R6096">
        <f>Q6096/MainSheet!$C$8*(G6096-G6095)+R6095</f>
        <v>10397.375140938684</v>
      </c>
      <c r="S6096">
        <f t="shared" si="870"/>
        <v>167806.94950544328</v>
      </c>
      <c r="T6096">
        <f t="shared" si="862"/>
        <v>60.939999999996445</v>
      </c>
      <c r="U6096" s="1">
        <f>Q6096/MainSheet!$C$22</f>
        <v>1</v>
      </c>
    </row>
    <row r="6097" spans="7:21">
      <c r="G6097">
        <f t="shared" si="865"/>
        <v>60.949999999996443</v>
      </c>
      <c r="H6097">
        <f t="shared" si="866"/>
        <v>198000</v>
      </c>
      <c r="I6097" s="2">
        <f>MIN(MainSheet!$C$10/MainSheet!$C$9,MainSheet!$K$9*60)</f>
        <v>660</v>
      </c>
      <c r="J6097" s="1">
        <f>IF(G6097&gt;MainSheet!$C$11,IF(J6096&gt;=0.999,1,(G6097-MainSheet!$C$11)*I6097/$B$2/60),0)</f>
        <v>1</v>
      </c>
      <c r="K6097" s="1">
        <f>IF(G6097&gt;MainSheet!$C$11+$B$6,IF(K6096&gt;=0.999,1,(G6097-MainSheet!$C$11-$B$6)*I6097/$C$2/60),0)</f>
        <v>1</v>
      </c>
      <c r="L6097" s="1">
        <f>IF(G6097&gt;MainSheet!$C$11+$B$6+$C$6,IF(L6096&gt;=0.999,1,(G6097-MainSheet!$C$11-$B$6-$C$6)*I6097/$D$2/60),0)</f>
        <v>1</v>
      </c>
      <c r="M6097">
        <f t="shared" si="867"/>
        <v>1</v>
      </c>
      <c r="N6097" s="2">
        <f t="shared" si="868"/>
        <v>3721.0526315789471</v>
      </c>
      <c r="O6097">
        <f t="shared" si="864"/>
        <v>977.02127659574455</v>
      </c>
      <c r="P6097">
        <f t="shared" si="863"/>
        <v>192000</v>
      </c>
      <c r="Q6097" s="2">
        <f t="shared" si="869"/>
        <v>196698.0739081747</v>
      </c>
      <c r="R6097">
        <f>Q6097/MainSheet!$C$8*(G6097-G6096)+R6096</f>
        <v>10399.406387429519</v>
      </c>
      <c r="S6097">
        <f t="shared" si="870"/>
        <v>167839.73251776129</v>
      </c>
      <c r="T6097">
        <f t="shared" si="862"/>
        <v>60.949999999996443</v>
      </c>
      <c r="U6097" s="1">
        <f>Q6097/MainSheet!$C$22</f>
        <v>1</v>
      </c>
    </row>
    <row r="6098" spans="7:21">
      <c r="G6098">
        <f t="shared" si="865"/>
        <v>60.959999999996441</v>
      </c>
      <c r="H6098">
        <f t="shared" si="866"/>
        <v>198000</v>
      </c>
      <c r="I6098" s="2">
        <f>MIN(MainSheet!$C$10/MainSheet!$C$9,MainSheet!$K$9*60)</f>
        <v>660</v>
      </c>
      <c r="J6098" s="1">
        <f>IF(G6098&gt;MainSheet!$C$11,IF(J6097&gt;=0.999,1,(G6098-MainSheet!$C$11)*I6098/$B$2/60),0)</f>
        <v>1</v>
      </c>
      <c r="K6098" s="1">
        <f>IF(G6098&gt;MainSheet!$C$11+$B$6,IF(K6097&gt;=0.999,1,(G6098-MainSheet!$C$11-$B$6)*I6098/$C$2/60),0)</f>
        <v>1</v>
      </c>
      <c r="L6098" s="1">
        <f>IF(G6098&gt;MainSheet!$C$11+$B$6+$C$6,IF(L6097&gt;=0.999,1,(G6098-MainSheet!$C$11-$B$6-$C$6)*I6098/$D$2/60),0)</f>
        <v>1</v>
      </c>
      <c r="M6098">
        <f t="shared" si="867"/>
        <v>1</v>
      </c>
      <c r="N6098" s="2">
        <f t="shared" si="868"/>
        <v>3721.0526315789471</v>
      </c>
      <c r="O6098">
        <f t="shared" si="864"/>
        <v>977.02127659574455</v>
      </c>
      <c r="P6098">
        <f t="shared" si="863"/>
        <v>192000</v>
      </c>
      <c r="Q6098" s="2">
        <f t="shared" si="869"/>
        <v>196698.0739081747</v>
      </c>
      <c r="R6098">
        <f>Q6098/MainSheet!$C$8*(G6098-G6097)+R6097</f>
        <v>10401.437633920354</v>
      </c>
      <c r="S6098">
        <f t="shared" si="870"/>
        <v>167872.51553007931</v>
      </c>
      <c r="T6098">
        <f t="shared" si="862"/>
        <v>60.959999999996441</v>
      </c>
      <c r="U6098" s="1">
        <f>Q6098/MainSheet!$C$22</f>
        <v>1</v>
      </c>
    </row>
    <row r="6099" spans="7:21">
      <c r="G6099">
        <f t="shared" si="865"/>
        <v>60.969999999996439</v>
      </c>
      <c r="H6099">
        <f t="shared" si="866"/>
        <v>198000</v>
      </c>
      <c r="I6099" s="2">
        <f>MIN(MainSheet!$C$10/MainSheet!$C$9,MainSheet!$K$9*60)</f>
        <v>660</v>
      </c>
      <c r="J6099" s="1">
        <f>IF(G6099&gt;MainSheet!$C$11,IF(J6098&gt;=0.999,1,(G6099-MainSheet!$C$11)*I6099/$B$2/60),0)</f>
        <v>1</v>
      </c>
      <c r="K6099" s="1">
        <f>IF(G6099&gt;MainSheet!$C$11+$B$6,IF(K6098&gt;=0.999,1,(G6099-MainSheet!$C$11-$B$6)*I6099/$C$2/60),0)</f>
        <v>1</v>
      </c>
      <c r="L6099" s="1">
        <f>IF(G6099&gt;MainSheet!$C$11+$B$6+$C$6,IF(L6098&gt;=0.999,1,(G6099-MainSheet!$C$11-$B$6-$C$6)*I6099/$D$2/60),0)</f>
        <v>1</v>
      </c>
      <c r="M6099">
        <f t="shared" si="867"/>
        <v>1</v>
      </c>
      <c r="N6099" s="2">
        <f t="shared" si="868"/>
        <v>3721.0526315789471</v>
      </c>
      <c r="O6099">
        <f t="shared" si="864"/>
        <v>977.02127659574455</v>
      </c>
      <c r="P6099">
        <f t="shared" si="863"/>
        <v>192000</v>
      </c>
      <c r="Q6099" s="2">
        <f t="shared" si="869"/>
        <v>196698.0739081747</v>
      </c>
      <c r="R6099">
        <f>Q6099/MainSheet!$C$8*(G6099-G6098)+R6098</f>
        <v>10403.468880411188</v>
      </c>
      <c r="S6099">
        <f t="shared" si="870"/>
        <v>167905.29854239733</v>
      </c>
      <c r="T6099">
        <f t="shared" si="862"/>
        <v>60.969999999996439</v>
      </c>
      <c r="U6099" s="1">
        <f>Q6099/MainSheet!$C$22</f>
        <v>1</v>
      </c>
    </row>
    <row r="6100" spans="7:21">
      <c r="G6100">
        <f t="shared" si="865"/>
        <v>60.979999999996437</v>
      </c>
      <c r="H6100">
        <f t="shared" si="866"/>
        <v>198000</v>
      </c>
      <c r="I6100" s="2">
        <f>MIN(MainSheet!$C$10/MainSheet!$C$9,MainSheet!$K$9*60)</f>
        <v>660</v>
      </c>
      <c r="J6100" s="1">
        <f>IF(G6100&gt;MainSheet!$C$11,IF(J6099&gt;=0.999,1,(G6100-MainSheet!$C$11)*I6100/$B$2/60),0)</f>
        <v>1</v>
      </c>
      <c r="K6100" s="1">
        <f>IF(G6100&gt;MainSheet!$C$11+$B$6,IF(K6099&gt;=0.999,1,(G6100-MainSheet!$C$11-$B$6)*I6100/$C$2/60),0)</f>
        <v>1</v>
      </c>
      <c r="L6100" s="1">
        <f>IF(G6100&gt;MainSheet!$C$11+$B$6+$C$6,IF(L6099&gt;=0.999,1,(G6100-MainSheet!$C$11-$B$6-$C$6)*I6100/$D$2/60),0)</f>
        <v>1</v>
      </c>
      <c r="M6100">
        <f t="shared" si="867"/>
        <v>1</v>
      </c>
      <c r="N6100" s="2">
        <f t="shared" si="868"/>
        <v>3721.0526315789471</v>
      </c>
      <c r="O6100">
        <f t="shared" si="864"/>
        <v>977.02127659574455</v>
      </c>
      <c r="P6100">
        <f t="shared" si="863"/>
        <v>192000</v>
      </c>
      <c r="Q6100" s="2">
        <f t="shared" si="869"/>
        <v>196698.0739081747</v>
      </c>
      <c r="R6100">
        <f>Q6100/MainSheet!$C$8*(G6100-G6099)+R6099</f>
        <v>10405.500126902023</v>
      </c>
      <c r="S6100">
        <f t="shared" si="870"/>
        <v>167938.08155471535</v>
      </c>
      <c r="T6100">
        <f t="shared" si="862"/>
        <v>60.979999999996437</v>
      </c>
      <c r="U6100" s="1">
        <f>Q6100/MainSheet!$C$22</f>
        <v>1</v>
      </c>
    </row>
    <row r="6101" spans="7:21">
      <c r="G6101">
        <f t="shared" si="865"/>
        <v>60.989999999996435</v>
      </c>
      <c r="H6101">
        <f t="shared" si="866"/>
        <v>198000</v>
      </c>
      <c r="I6101" s="2">
        <f>MIN(MainSheet!$C$10/MainSheet!$C$9,MainSheet!$K$9*60)</f>
        <v>660</v>
      </c>
      <c r="J6101" s="1">
        <f>IF(G6101&gt;MainSheet!$C$11,IF(J6100&gt;=0.999,1,(G6101-MainSheet!$C$11)*I6101/$B$2/60),0)</f>
        <v>1</v>
      </c>
      <c r="K6101" s="1">
        <f>IF(G6101&gt;MainSheet!$C$11+$B$6,IF(K6100&gt;=0.999,1,(G6101-MainSheet!$C$11-$B$6)*I6101/$C$2/60),0)</f>
        <v>1</v>
      </c>
      <c r="L6101" s="1">
        <f>IF(G6101&gt;MainSheet!$C$11+$B$6+$C$6,IF(L6100&gt;=0.999,1,(G6101-MainSheet!$C$11-$B$6-$C$6)*I6101/$D$2/60),0)</f>
        <v>1</v>
      </c>
      <c r="M6101">
        <f t="shared" si="867"/>
        <v>1</v>
      </c>
      <c r="N6101" s="2">
        <f t="shared" si="868"/>
        <v>3721.0526315789471</v>
      </c>
      <c r="O6101">
        <f t="shared" si="864"/>
        <v>977.02127659574455</v>
      </c>
      <c r="P6101">
        <f t="shared" si="863"/>
        <v>192000</v>
      </c>
      <c r="Q6101" s="2">
        <f t="shared" si="869"/>
        <v>196698.0739081747</v>
      </c>
      <c r="R6101">
        <f>Q6101/MainSheet!$C$8*(G6101-G6100)+R6100</f>
        <v>10407.531373392858</v>
      </c>
      <c r="S6101">
        <f t="shared" si="870"/>
        <v>167970.86456703336</v>
      </c>
      <c r="T6101">
        <f t="shared" si="862"/>
        <v>60.989999999996435</v>
      </c>
      <c r="U6101" s="1">
        <f>Q6101/MainSheet!$C$22</f>
        <v>1</v>
      </c>
    </row>
    <row r="6102" spans="7:21">
      <c r="G6102">
        <f t="shared" si="865"/>
        <v>60.999999999996433</v>
      </c>
      <c r="H6102">
        <f t="shared" si="866"/>
        <v>198000</v>
      </c>
      <c r="I6102" s="2">
        <f>MIN(MainSheet!$C$10/MainSheet!$C$9,MainSheet!$K$9*60)</f>
        <v>660</v>
      </c>
      <c r="J6102" s="1">
        <f>IF(G6102&gt;MainSheet!$C$11,IF(J6101&gt;=0.999,1,(G6102-MainSheet!$C$11)*I6102/$B$2/60),0)</f>
        <v>1</v>
      </c>
      <c r="K6102" s="1">
        <f>IF(G6102&gt;MainSheet!$C$11+$B$6,IF(K6101&gt;=0.999,1,(G6102-MainSheet!$C$11-$B$6)*I6102/$C$2/60),0)</f>
        <v>1</v>
      </c>
      <c r="L6102" s="1">
        <f>IF(G6102&gt;MainSheet!$C$11+$B$6+$C$6,IF(L6101&gt;=0.999,1,(G6102-MainSheet!$C$11-$B$6-$C$6)*I6102/$D$2/60),0)</f>
        <v>1</v>
      </c>
      <c r="M6102">
        <f t="shared" si="867"/>
        <v>1</v>
      </c>
      <c r="N6102" s="2">
        <f t="shared" si="868"/>
        <v>3721.0526315789471</v>
      </c>
      <c r="O6102">
        <f t="shared" si="864"/>
        <v>977.02127659574455</v>
      </c>
      <c r="P6102">
        <f t="shared" si="863"/>
        <v>192000</v>
      </c>
      <c r="Q6102" s="2">
        <f t="shared" si="869"/>
        <v>196698.0739081747</v>
      </c>
      <c r="R6102">
        <f>Q6102/MainSheet!$C$8*(G6102-G6101)+R6101</f>
        <v>10409.562619883693</v>
      </c>
      <c r="S6102">
        <f t="shared" si="870"/>
        <v>168003.64757935138</v>
      </c>
      <c r="T6102">
        <f t="shared" si="862"/>
        <v>60.999999999996433</v>
      </c>
      <c r="U6102" s="1">
        <f>Q6102/MainSheet!$C$22</f>
        <v>1</v>
      </c>
    </row>
    <row r="6103" spans="7:21">
      <c r="G6103">
        <f t="shared" si="865"/>
        <v>61.009999999996431</v>
      </c>
      <c r="H6103">
        <f t="shared" si="866"/>
        <v>198000</v>
      </c>
      <c r="I6103" s="2">
        <f>MIN(MainSheet!$C$10/MainSheet!$C$9,MainSheet!$K$9*60)</f>
        <v>660</v>
      </c>
      <c r="J6103" s="1">
        <f>IF(G6103&gt;MainSheet!$C$11,IF(J6102&gt;=0.999,1,(G6103-MainSheet!$C$11)*I6103/$B$2/60),0)</f>
        <v>1</v>
      </c>
      <c r="K6103" s="1">
        <f>IF(G6103&gt;MainSheet!$C$11+$B$6,IF(K6102&gt;=0.999,1,(G6103-MainSheet!$C$11-$B$6)*I6103/$C$2/60),0)</f>
        <v>1</v>
      </c>
      <c r="L6103" s="1">
        <f>IF(G6103&gt;MainSheet!$C$11+$B$6+$C$6,IF(L6102&gt;=0.999,1,(G6103-MainSheet!$C$11-$B$6-$C$6)*I6103/$D$2/60),0)</f>
        <v>1</v>
      </c>
      <c r="M6103">
        <f t="shared" si="867"/>
        <v>1</v>
      </c>
      <c r="N6103" s="2">
        <f t="shared" si="868"/>
        <v>3721.0526315789471</v>
      </c>
      <c r="O6103">
        <f t="shared" si="864"/>
        <v>977.02127659574455</v>
      </c>
      <c r="P6103">
        <f t="shared" si="863"/>
        <v>192000</v>
      </c>
      <c r="Q6103" s="2">
        <f t="shared" si="869"/>
        <v>196698.0739081747</v>
      </c>
      <c r="R6103">
        <f>Q6103/MainSheet!$C$8*(G6103-G6102)+R6102</f>
        <v>10411.593866374527</v>
      </c>
      <c r="S6103">
        <f t="shared" si="870"/>
        <v>168036.4305916694</v>
      </c>
      <c r="T6103">
        <f t="shared" si="862"/>
        <v>61.009999999996431</v>
      </c>
      <c r="U6103" s="1">
        <f>Q6103/MainSheet!$C$22</f>
        <v>1</v>
      </c>
    </row>
    <row r="6104" spans="7:21">
      <c r="G6104">
        <f t="shared" si="865"/>
        <v>61.019999999996429</v>
      </c>
      <c r="H6104">
        <f t="shared" si="866"/>
        <v>198000</v>
      </c>
      <c r="I6104" s="2">
        <f>MIN(MainSheet!$C$10/MainSheet!$C$9,MainSheet!$K$9*60)</f>
        <v>660</v>
      </c>
      <c r="J6104" s="1">
        <f>IF(G6104&gt;MainSheet!$C$11,IF(J6103&gt;=0.999,1,(G6104-MainSheet!$C$11)*I6104/$B$2/60),0)</f>
        <v>1</v>
      </c>
      <c r="K6104" s="1">
        <f>IF(G6104&gt;MainSheet!$C$11+$B$6,IF(K6103&gt;=0.999,1,(G6104-MainSheet!$C$11-$B$6)*I6104/$C$2/60),0)</f>
        <v>1</v>
      </c>
      <c r="L6104" s="1">
        <f>IF(G6104&gt;MainSheet!$C$11+$B$6+$C$6,IF(L6103&gt;=0.999,1,(G6104-MainSheet!$C$11-$B$6-$C$6)*I6104/$D$2/60),0)</f>
        <v>1</v>
      </c>
      <c r="M6104">
        <f t="shared" si="867"/>
        <v>1</v>
      </c>
      <c r="N6104" s="2">
        <f t="shared" si="868"/>
        <v>3721.0526315789471</v>
      </c>
      <c r="O6104">
        <f t="shared" si="864"/>
        <v>977.02127659574455</v>
      </c>
      <c r="P6104">
        <f t="shared" si="863"/>
        <v>192000</v>
      </c>
      <c r="Q6104" s="2">
        <f t="shared" si="869"/>
        <v>196698.0739081747</v>
      </c>
      <c r="R6104">
        <f>Q6104/MainSheet!$C$8*(G6104-G6103)+R6103</f>
        <v>10413.625112865362</v>
      </c>
      <c r="S6104">
        <f t="shared" si="870"/>
        <v>168069.21360398742</v>
      </c>
      <c r="T6104">
        <f t="shared" si="862"/>
        <v>61.019999999996429</v>
      </c>
      <c r="U6104" s="1">
        <f>Q6104/MainSheet!$C$22</f>
        <v>1</v>
      </c>
    </row>
    <row r="6105" spans="7:21">
      <c r="G6105">
        <f t="shared" si="865"/>
        <v>61.029999999996427</v>
      </c>
      <c r="H6105">
        <f t="shared" si="866"/>
        <v>198000</v>
      </c>
      <c r="I6105" s="2">
        <f>MIN(MainSheet!$C$10/MainSheet!$C$9,MainSheet!$K$9*60)</f>
        <v>660</v>
      </c>
      <c r="J6105" s="1">
        <f>IF(G6105&gt;MainSheet!$C$11,IF(J6104&gt;=0.999,1,(G6105-MainSheet!$C$11)*I6105/$B$2/60),0)</f>
        <v>1</v>
      </c>
      <c r="K6105" s="1">
        <f>IF(G6105&gt;MainSheet!$C$11+$B$6,IF(K6104&gt;=0.999,1,(G6105-MainSheet!$C$11-$B$6)*I6105/$C$2/60),0)</f>
        <v>1</v>
      </c>
      <c r="L6105" s="1">
        <f>IF(G6105&gt;MainSheet!$C$11+$B$6+$C$6,IF(L6104&gt;=0.999,1,(G6105-MainSheet!$C$11-$B$6-$C$6)*I6105/$D$2/60),0)</f>
        <v>1</v>
      </c>
      <c r="M6105">
        <f t="shared" si="867"/>
        <v>1</v>
      </c>
      <c r="N6105" s="2">
        <f t="shared" si="868"/>
        <v>3721.0526315789471</v>
      </c>
      <c r="O6105">
        <f t="shared" si="864"/>
        <v>977.02127659574455</v>
      </c>
      <c r="P6105">
        <f t="shared" si="863"/>
        <v>192000</v>
      </c>
      <c r="Q6105" s="2">
        <f t="shared" si="869"/>
        <v>196698.0739081747</v>
      </c>
      <c r="R6105">
        <f>Q6105/MainSheet!$C$8*(G6105-G6104)+R6104</f>
        <v>10415.656359356197</v>
      </c>
      <c r="S6105">
        <f t="shared" si="870"/>
        <v>168101.99661630543</v>
      </c>
      <c r="T6105">
        <f t="shared" si="862"/>
        <v>61.029999999996427</v>
      </c>
      <c r="U6105" s="1">
        <f>Q6105/MainSheet!$C$22</f>
        <v>1</v>
      </c>
    </row>
    <row r="6106" spans="7:21">
      <c r="G6106">
        <f t="shared" si="865"/>
        <v>61.039999999996425</v>
      </c>
      <c r="H6106">
        <f t="shared" si="866"/>
        <v>198000</v>
      </c>
      <c r="I6106" s="2">
        <f>MIN(MainSheet!$C$10/MainSheet!$C$9,MainSheet!$K$9*60)</f>
        <v>660</v>
      </c>
      <c r="J6106" s="1">
        <f>IF(G6106&gt;MainSheet!$C$11,IF(J6105&gt;=0.999,1,(G6106-MainSheet!$C$11)*I6106/$B$2/60),0)</f>
        <v>1</v>
      </c>
      <c r="K6106" s="1">
        <f>IF(G6106&gt;MainSheet!$C$11+$B$6,IF(K6105&gt;=0.999,1,(G6106-MainSheet!$C$11-$B$6)*I6106/$C$2/60),0)</f>
        <v>1</v>
      </c>
      <c r="L6106" s="1">
        <f>IF(G6106&gt;MainSheet!$C$11+$B$6+$C$6,IF(L6105&gt;=0.999,1,(G6106-MainSheet!$C$11-$B$6-$C$6)*I6106/$D$2/60),0)</f>
        <v>1</v>
      </c>
      <c r="M6106">
        <f t="shared" si="867"/>
        <v>1</v>
      </c>
      <c r="N6106" s="2">
        <f t="shared" si="868"/>
        <v>3721.0526315789471</v>
      </c>
      <c r="O6106">
        <f t="shared" si="864"/>
        <v>977.02127659574455</v>
      </c>
      <c r="P6106">
        <f t="shared" si="863"/>
        <v>192000</v>
      </c>
      <c r="Q6106" s="2">
        <f t="shared" si="869"/>
        <v>196698.0739081747</v>
      </c>
      <c r="R6106">
        <f>Q6106/MainSheet!$C$8*(G6106-G6105)+R6105</f>
        <v>10417.687605847032</v>
      </c>
      <c r="S6106">
        <f t="shared" si="870"/>
        <v>168134.77962862345</v>
      </c>
      <c r="T6106">
        <f t="shared" si="862"/>
        <v>61.039999999996425</v>
      </c>
      <c r="U6106" s="1">
        <f>Q6106/MainSheet!$C$22</f>
        <v>1</v>
      </c>
    </row>
    <row r="6107" spans="7:21">
      <c r="G6107">
        <f t="shared" si="865"/>
        <v>61.049999999996423</v>
      </c>
      <c r="H6107">
        <f t="shared" si="866"/>
        <v>198000</v>
      </c>
      <c r="I6107" s="2">
        <f>MIN(MainSheet!$C$10/MainSheet!$C$9,MainSheet!$K$9*60)</f>
        <v>660</v>
      </c>
      <c r="J6107" s="1">
        <f>IF(G6107&gt;MainSheet!$C$11,IF(J6106&gt;=0.999,1,(G6107-MainSheet!$C$11)*I6107/$B$2/60),0)</f>
        <v>1</v>
      </c>
      <c r="K6107" s="1">
        <f>IF(G6107&gt;MainSheet!$C$11+$B$6,IF(K6106&gt;=0.999,1,(G6107-MainSheet!$C$11-$B$6)*I6107/$C$2/60),0)</f>
        <v>1</v>
      </c>
      <c r="L6107" s="1">
        <f>IF(G6107&gt;MainSheet!$C$11+$B$6+$C$6,IF(L6106&gt;=0.999,1,(G6107-MainSheet!$C$11-$B$6-$C$6)*I6107/$D$2/60),0)</f>
        <v>1</v>
      </c>
      <c r="M6107">
        <f t="shared" si="867"/>
        <v>1</v>
      </c>
      <c r="N6107" s="2">
        <f t="shared" si="868"/>
        <v>3721.0526315789471</v>
      </c>
      <c r="O6107">
        <f t="shared" si="864"/>
        <v>977.02127659574455</v>
      </c>
      <c r="P6107">
        <f t="shared" si="863"/>
        <v>192000</v>
      </c>
      <c r="Q6107" s="2">
        <f t="shared" si="869"/>
        <v>196698.0739081747</v>
      </c>
      <c r="R6107">
        <f>Q6107/MainSheet!$C$8*(G6107-G6106)+R6106</f>
        <v>10419.718852337866</v>
      </c>
      <c r="S6107">
        <f t="shared" si="870"/>
        <v>168167.56264094147</v>
      </c>
      <c r="T6107">
        <f t="shared" si="862"/>
        <v>61.049999999996423</v>
      </c>
      <c r="U6107" s="1">
        <f>Q6107/MainSheet!$C$22</f>
        <v>1</v>
      </c>
    </row>
    <row r="6108" spans="7:21">
      <c r="G6108">
        <f t="shared" si="865"/>
        <v>61.059999999996421</v>
      </c>
      <c r="H6108">
        <f t="shared" si="866"/>
        <v>198000</v>
      </c>
      <c r="I6108" s="2">
        <f>MIN(MainSheet!$C$10/MainSheet!$C$9,MainSheet!$K$9*60)</f>
        <v>660</v>
      </c>
      <c r="J6108" s="1">
        <f>IF(G6108&gt;MainSheet!$C$11,IF(J6107&gt;=0.999,1,(G6108-MainSheet!$C$11)*I6108/$B$2/60),0)</f>
        <v>1</v>
      </c>
      <c r="K6108" s="1">
        <f>IF(G6108&gt;MainSheet!$C$11+$B$6,IF(K6107&gt;=0.999,1,(G6108-MainSheet!$C$11-$B$6)*I6108/$C$2/60),0)</f>
        <v>1</v>
      </c>
      <c r="L6108" s="1">
        <f>IF(G6108&gt;MainSheet!$C$11+$B$6+$C$6,IF(L6107&gt;=0.999,1,(G6108-MainSheet!$C$11-$B$6-$C$6)*I6108/$D$2/60),0)</f>
        <v>1</v>
      </c>
      <c r="M6108">
        <f t="shared" si="867"/>
        <v>1</v>
      </c>
      <c r="N6108" s="2">
        <f t="shared" si="868"/>
        <v>3721.0526315789471</v>
      </c>
      <c r="O6108">
        <f t="shared" si="864"/>
        <v>977.02127659574455</v>
      </c>
      <c r="P6108">
        <f t="shared" si="863"/>
        <v>192000</v>
      </c>
      <c r="Q6108" s="2">
        <f t="shared" si="869"/>
        <v>196698.0739081747</v>
      </c>
      <c r="R6108">
        <f>Q6108/MainSheet!$C$8*(G6108-G6107)+R6107</f>
        <v>10421.750098828701</v>
      </c>
      <c r="S6108">
        <f t="shared" si="870"/>
        <v>168200.34565325949</v>
      </c>
      <c r="T6108">
        <f t="shared" si="862"/>
        <v>61.059999999996421</v>
      </c>
      <c r="U6108" s="1">
        <f>Q6108/MainSheet!$C$22</f>
        <v>1</v>
      </c>
    </row>
    <row r="6109" spans="7:21">
      <c r="G6109">
        <f t="shared" si="865"/>
        <v>61.069999999996419</v>
      </c>
      <c r="H6109">
        <f t="shared" si="866"/>
        <v>198000</v>
      </c>
      <c r="I6109" s="2">
        <f>MIN(MainSheet!$C$10/MainSheet!$C$9,MainSheet!$K$9*60)</f>
        <v>660</v>
      </c>
      <c r="J6109" s="1">
        <f>IF(G6109&gt;MainSheet!$C$11,IF(J6108&gt;=0.999,1,(G6109-MainSheet!$C$11)*I6109/$B$2/60),0)</f>
        <v>1</v>
      </c>
      <c r="K6109" s="1">
        <f>IF(G6109&gt;MainSheet!$C$11+$B$6,IF(K6108&gt;=0.999,1,(G6109-MainSheet!$C$11-$B$6)*I6109/$C$2/60),0)</f>
        <v>1</v>
      </c>
      <c r="L6109" s="1">
        <f>IF(G6109&gt;MainSheet!$C$11+$B$6+$C$6,IF(L6108&gt;=0.999,1,(G6109-MainSheet!$C$11-$B$6-$C$6)*I6109/$D$2/60),0)</f>
        <v>1</v>
      </c>
      <c r="M6109">
        <f t="shared" si="867"/>
        <v>1</v>
      </c>
      <c r="N6109" s="2">
        <f t="shared" si="868"/>
        <v>3721.0526315789471</v>
      </c>
      <c r="O6109">
        <f t="shared" si="864"/>
        <v>977.02127659574455</v>
      </c>
      <c r="P6109">
        <f t="shared" si="863"/>
        <v>192000</v>
      </c>
      <c r="Q6109" s="2">
        <f t="shared" si="869"/>
        <v>196698.0739081747</v>
      </c>
      <c r="R6109">
        <f>Q6109/MainSheet!$C$8*(G6109-G6108)+R6108</f>
        <v>10423.781345319536</v>
      </c>
      <c r="S6109">
        <f t="shared" si="870"/>
        <v>168233.1286655775</v>
      </c>
      <c r="T6109">
        <f t="shared" si="862"/>
        <v>61.069999999996419</v>
      </c>
      <c r="U6109" s="1">
        <f>Q6109/MainSheet!$C$22</f>
        <v>1</v>
      </c>
    </row>
    <row r="6110" spans="7:21">
      <c r="G6110">
        <f t="shared" si="865"/>
        <v>61.079999999996417</v>
      </c>
      <c r="H6110">
        <f t="shared" si="866"/>
        <v>198000</v>
      </c>
      <c r="I6110" s="2">
        <f>MIN(MainSheet!$C$10/MainSheet!$C$9,MainSheet!$K$9*60)</f>
        <v>660</v>
      </c>
      <c r="J6110" s="1">
        <f>IF(G6110&gt;MainSheet!$C$11,IF(J6109&gt;=0.999,1,(G6110-MainSheet!$C$11)*I6110/$B$2/60),0)</f>
        <v>1</v>
      </c>
      <c r="K6110" s="1">
        <f>IF(G6110&gt;MainSheet!$C$11+$B$6,IF(K6109&gt;=0.999,1,(G6110-MainSheet!$C$11-$B$6)*I6110/$C$2/60),0)</f>
        <v>1</v>
      </c>
      <c r="L6110" s="1">
        <f>IF(G6110&gt;MainSheet!$C$11+$B$6+$C$6,IF(L6109&gt;=0.999,1,(G6110-MainSheet!$C$11-$B$6-$C$6)*I6110/$D$2/60),0)</f>
        <v>1</v>
      </c>
      <c r="M6110">
        <f t="shared" si="867"/>
        <v>1</v>
      </c>
      <c r="N6110" s="2">
        <f t="shared" si="868"/>
        <v>3721.0526315789471</v>
      </c>
      <c r="O6110">
        <f t="shared" si="864"/>
        <v>977.02127659574455</v>
      </c>
      <c r="P6110">
        <f t="shared" si="863"/>
        <v>192000</v>
      </c>
      <c r="Q6110" s="2">
        <f t="shared" si="869"/>
        <v>196698.0739081747</v>
      </c>
      <c r="R6110">
        <f>Q6110/MainSheet!$C$8*(G6110-G6109)+R6109</f>
        <v>10425.812591810371</v>
      </c>
      <c r="S6110">
        <f t="shared" si="870"/>
        <v>168265.91167789552</v>
      </c>
      <c r="T6110">
        <f t="shared" si="862"/>
        <v>61.079999999996417</v>
      </c>
      <c r="U6110" s="1">
        <f>Q6110/MainSheet!$C$22</f>
        <v>1</v>
      </c>
    </row>
    <row r="6111" spans="7:21">
      <c r="G6111">
        <f t="shared" si="865"/>
        <v>61.089999999996415</v>
      </c>
      <c r="H6111">
        <f t="shared" si="866"/>
        <v>198000</v>
      </c>
      <c r="I6111" s="2">
        <f>MIN(MainSheet!$C$10/MainSheet!$C$9,MainSheet!$K$9*60)</f>
        <v>660</v>
      </c>
      <c r="J6111" s="1">
        <f>IF(G6111&gt;MainSheet!$C$11,IF(J6110&gt;=0.999,1,(G6111-MainSheet!$C$11)*I6111/$B$2/60),0)</f>
        <v>1</v>
      </c>
      <c r="K6111" s="1">
        <f>IF(G6111&gt;MainSheet!$C$11+$B$6,IF(K6110&gt;=0.999,1,(G6111-MainSheet!$C$11-$B$6)*I6111/$C$2/60),0)</f>
        <v>1</v>
      </c>
      <c r="L6111" s="1">
        <f>IF(G6111&gt;MainSheet!$C$11+$B$6+$C$6,IF(L6110&gt;=0.999,1,(G6111-MainSheet!$C$11-$B$6-$C$6)*I6111/$D$2/60),0)</f>
        <v>1</v>
      </c>
      <c r="M6111">
        <f t="shared" si="867"/>
        <v>1</v>
      </c>
      <c r="N6111" s="2">
        <f t="shared" si="868"/>
        <v>3721.0526315789471</v>
      </c>
      <c r="O6111">
        <f t="shared" si="864"/>
        <v>977.02127659574455</v>
      </c>
      <c r="P6111">
        <f t="shared" si="863"/>
        <v>192000</v>
      </c>
      <c r="Q6111" s="2">
        <f t="shared" si="869"/>
        <v>196698.0739081747</v>
      </c>
      <c r="R6111">
        <f>Q6111/MainSheet!$C$8*(G6111-G6110)+R6110</f>
        <v>10427.843838301205</v>
      </c>
      <c r="S6111">
        <f t="shared" si="870"/>
        <v>168298.69469021354</v>
      </c>
      <c r="T6111">
        <f t="shared" si="862"/>
        <v>61.089999999996415</v>
      </c>
      <c r="U6111" s="1">
        <f>Q6111/MainSheet!$C$22</f>
        <v>1</v>
      </c>
    </row>
    <row r="6112" spans="7:21">
      <c r="G6112">
        <f t="shared" si="865"/>
        <v>61.099999999996413</v>
      </c>
      <c r="H6112">
        <f t="shared" si="866"/>
        <v>198000</v>
      </c>
      <c r="I6112" s="2">
        <f>MIN(MainSheet!$C$10/MainSheet!$C$9,MainSheet!$K$9*60)</f>
        <v>660</v>
      </c>
      <c r="J6112" s="1">
        <f>IF(G6112&gt;MainSheet!$C$11,IF(J6111&gt;=0.999,1,(G6112-MainSheet!$C$11)*I6112/$B$2/60),0)</f>
        <v>1</v>
      </c>
      <c r="K6112" s="1">
        <f>IF(G6112&gt;MainSheet!$C$11+$B$6,IF(K6111&gt;=0.999,1,(G6112-MainSheet!$C$11-$B$6)*I6112/$C$2/60),0)</f>
        <v>1</v>
      </c>
      <c r="L6112" s="1">
        <f>IF(G6112&gt;MainSheet!$C$11+$B$6+$C$6,IF(L6111&gt;=0.999,1,(G6112-MainSheet!$C$11-$B$6-$C$6)*I6112/$D$2/60),0)</f>
        <v>1</v>
      </c>
      <c r="M6112">
        <f t="shared" si="867"/>
        <v>1</v>
      </c>
      <c r="N6112" s="2">
        <f t="shared" si="868"/>
        <v>3721.0526315789471</v>
      </c>
      <c r="O6112">
        <f t="shared" si="864"/>
        <v>977.02127659574455</v>
      </c>
      <c r="P6112">
        <f t="shared" si="863"/>
        <v>192000</v>
      </c>
      <c r="Q6112" s="2">
        <f t="shared" si="869"/>
        <v>196698.0739081747</v>
      </c>
      <c r="R6112">
        <f>Q6112/MainSheet!$C$8*(G6112-G6111)+R6111</f>
        <v>10429.87508479204</v>
      </c>
      <c r="S6112">
        <f t="shared" si="870"/>
        <v>168331.47770253156</v>
      </c>
      <c r="T6112">
        <f t="shared" si="862"/>
        <v>61.099999999996413</v>
      </c>
      <c r="U6112" s="1">
        <f>Q6112/MainSheet!$C$22</f>
        <v>1</v>
      </c>
    </row>
    <row r="6113" spans="7:21">
      <c r="G6113">
        <f t="shared" si="865"/>
        <v>61.109999999996411</v>
      </c>
      <c r="H6113">
        <f t="shared" si="866"/>
        <v>198000</v>
      </c>
      <c r="I6113" s="2">
        <f>MIN(MainSheet!$C$10/MainSheet!$C$9,MainSheet!$K$9*60)</f>
        <v>660</v>
      </c>
      <c r="J6113" s="1">
        <f>IF(G6113&gt;MainSheet!$C$11,IF(J6112&gt;=0.999,1,(G6113-MainSheet!$C$11)*I6113/$B$2/60),0)</f>
        <v>1</v>
      </c>
      <c r="K6113" s="1">
        <f>IF(G6113&gt;MainSheet!$C$11+$B$6,IF(K6112&gt;=0.999,1,(G6113-MainSheet!$C$11-$B$6)*I6113/$C$2/60),0)</f>
        <v>1</v>
      </c>
      <c r="L6113" s="1">
        <f>IF(G6113&gt;MainSheet!$C$11+$B$6+$C$6,IF(L6112&gt;=0.999,1,(G6113-MainSheet!$C$11-$B$6-$C$6)*I6113/$D$2/60),0)</f>
        <v>1</v>
      </c>
      <c r="M6113">
        <f t="shared" si="867"/>
        <v>1</v>
      </c>
      <c r="N6113" s="2">
        <f t="shared" si="868"/>
        <v>3721.0526315789471</v>
      </c>
      <c r="O6113">
        <f t="shared" si="864"/>
        <v>977.02127659574455</v>
      </c>
      <c r="P6113">
        <f t="shared" si="863"/>
        <v>192000</v>
      </c>
      <c r="Q6113" s="2">
        <f t="shared" si="869"/>
        <v>196698.0739081747</v>
      </c>
      <c r="R6113">
        <f>Q6113/MainSheet!$C$8*(G6113-G6112)+R6112</f>
        <v>10431.906331282875</v>
      </c>
      <c r="S6113">
        <f t="shared" si="870"/>
        <v>168364.26071484957</v>
      </c>
      <c r="T6113">
        <f t="shared" si="862"/>
        <v>61.109999999996411</v>
      </c>
      <c r="U6113" s="1">
        <f>Q6113/MainSheet!$C$22</f>
        <v>1</v>
      </c>
    </row>
    <row r="6114" spans="7:21">
      <c r="G6114">
        <f t="shared" si="865"/>
        <v>61.119999999996409</v>
      </c>
      <c r="H6114">
        <f t="shared" si="866"/>
        <v>198000</v>
      </c>
      <c r="I6114" s="2">
        <f>MIN(MainSheet!$C$10/MainSheet!$C$9,MainSheet!$K$9*60)</f>
        <v>660</v>
      </c>
      <c r="J6114" s="1">
        <f>IF(G6114&gt;MainSheet!$C$11,IF(J6113&gt;=0.999,1,(G6114-MainSheet!$C$11)*I6114/$B$2/60),0)</f>
        <v>1</v>
      </c>
      <c r="K6114" s="1">
        <f>IF(G6114&gt;MainSheet!$C$11+$B$6,IF(K6113&gt;=0.999,1,(G6114-MainSheet!$C$11-$B$6)*I6114/$C$2/60),0)</f>
        <v>1</v>
      </c>
      <c r="L6114" s="1">
        <f>IF(G6114&gt;MainSheet!$C$11+$B$6+$C$6,IF(L6113&gt;=0.999,1,(G6114-MainSheet!$C$11-$B$6-$C$6)*I6114/$D$2/60),0)</f>
        <v>1</v>
      </c>
      <c r="M6114">
        <f t="shared" si="867"/>
        <v>1</v>
      </c>
      <c r="N6114" s="2">
        <f t="shared" si="868"/>
        <v>3721.0526315789471</v>
      </c>
      <c r="O6114">
        <f t="shared" si="864"/>
        <v>977.02127659574455</v>
      </c>
      <c r="P6114">
        <f t="shared" si="863"/>
        <v>192000</v>
      </c>
      <c r="Q6114" s="2">
        <f t="shared" si="869"/>
        <v>196698.0739081747</v>
      </c>
      <c r="R6114">
        <f>Q6114/MainSheet!$C$8*(G6114-G6113)+R6113</f>
        <v>10433.93757777371</v>
      </c>
      <c r="S6114">
        <f t="shared" si="870"/>
        <v>168397.04372716759</v>
      </c>
      <c r="T6114">
        <f t="shared" si="862"/>
        <v>61.119999999996409</v>
      </c>
      <c r="U6114" s="1">
        <f>Q6114/MainSheet!$C$22</f>
        <v>1</v>
      </c>
    </row>
    <row r="6115" spans="7:21">
      <c r="G6115">
        <f t="shared" si="865"/>
        <v>61.129999999996407</v>
      </c>
      <c r="H6115">
        <f t="shared" si="866"/>
        <v>198000</v>
      </c>
      <c r="I6115" s="2">
        <f>MIN(MainSheet!$C$10/MainSheet!$C$9,MainSheet!$K$9*60)</f>
        <v>660</v>
      </c>
      <c r="J6115" s="1">
        <f>IF(G6115&gt;MainSheet!$C$11,IF(J6114&gt;=0.999,1,(G6115-MainSheet!$C$11)*I6115/$B$2/60),0)</f>
        <v>1</v>
      </c>
      <c r="K6115" s="1">
        <f>IF(G6115&gt;MainSheet!$C$11+$B$6,IF(K6114&gt;=0.999,1,(G6115-MainSheet!$C$11-$B$6)*I6115/$C$2/60),0)</f>
        <v>1</v>
      </c>
      <c r="L6115" s="1">
        <f>IF(G6115&gt;MainSheet!$C$11+$B$6+$C$6,IF(L6114&gt;=0.999,1,(G6115-MainSheet!$C$11-$B$6-$C$6)*I6115/$D$2/60),0)</f>
        <v>1</v>
      </c>
      <c r="M6115">
        <f t="shared" si="867"/>
        <v>1</v>
      </c>
      <c r="N6115" s="2">
        <f t="shared" si="868"/>
        <v>3721.0526315789471</v>
      </c>
      <c r="O6115">
        <f t="shared" si="864"/>
        <v>977.02127659574455</v>
      </c>
      <c r="P6115">
        <f t="shared" si="863"/>
        <v>192000</v>
      </c>
      <c r="Q6115" s="2">
        <f t="shared" si="869"/>
        <v>196698.0739081747</v>
      </c>
      <c r="R6115">
        <f>Q6115/MainSheet!$C$8*(G6115-G6114)+R6114</f>
        <v>10435.968824264544</v>
      </c>
      <c r="S6115">
        <f t="shared" si="870"/>
        <v>168429.82673948561</v>
      </c>
      <c r="T6115">
        <f t="shared" si="862"/>
        <v>61.129999999996407</v>
      </c>
      <c r="U6115" s="1">
        <f>Q6115/MainSheet!$C$22</f>
        <v>1</v>
      </c>
    </row>
    <row r="6116" spans="7:21">
      <c r="G6116">
        <f t="shared" si="865"/>
        <v>61.139999999996405</v>
      </c>
      <c r="H6116">
        <f t="shared" si="866"/>
        <v>198000</v>
      </c>
      <c r="I6116" s="2">
        <f>MIN(MainSheet!$C$10/MainSheet!$C$9,MainSheet!$K$9*60)</f>
        <v>660</v>
      </c>
      <c r="J6116" s="1">
        <f>IF(G6116&gt;MainSheet!$C$11,IF(J6115&gt;=0.999,1,(G6116-MainSheet!$C$11)*I6116/$B$2/60),0)</f>
        <v>1</v>
      </c>
      <c r="K6116" s="1">
        <f>IF(G6116&gt;MainSheet!$C$11+$B$6,IF(K6115&gt;=0.999,1,(G6116-MainSheet!$C$11-$B$6)*I6116/$C$2/60),0)</f>
        <v>1</v>
      </c>
      <c r="L6116" s="1">
        <f>IF(G6116&gt;MainSheet!$C$11+$B$6+$C$6,IF(L6115&gt;=0.999,1,(G6116-MainSheet!$C$11-$B$6-$C$6)*I6116/$D$2/60),0)</f>
        <v>1</v>
      </c>
      <c r="M6116">
        <f t="shared" si="867"/>
        <v>1</v>
      </c>
      <c r="N6116" s="2">
        <f t="shared" si="868"/>
        <v>3721.0526315789471</v>
      </c>
      <c r="O6116">
        <f t="shared" si="864"/>
        <v>977.02127659574455</v>
      </c>
      <c r="P6116">
        <f t="shared" si="863"/>
        <v>192000</v>
      </c>
      <c r="Q6116" s="2">
        <f t="shared" si="869"/>
        <v>196698.0739081747</v>
      </c>
      <c r="R6116">
        <f>Q6116/MainSheet!$C$8*(G6116-G6115)+R6115</f>
        <v>10438.000070755379</v>
      </c>
      <c r="S6116">
        <f t="shared" si="870"/>
        <v>168462.60975180363</v>
      </c>
      <c r="T6116">
        <f t="shared" si="862"/>
        <v>61.139999999996405</v>
      </c>
      <c r="U6116" s="1">
        <f>Q6116/MainSheet!$C$22</f>
        <v>1</v>
      </c>
    </row>
    <row r="6117" spans="7:21">
      <c r="G6117">
        <f t="shared" si="865"/>
        <v>61.149999999996403</v>
      </c>
      <c r="H6117">
        <f t="shared" si="866"/>
        <v>198000</v>
      </c>
      <c r="I6117" s="2">
        <f>MIN(MainSheet!$C$10/MainSheet!$C$9,MainSheet!$K$9*60)</f>
        <v>660</v>
      </c>
      <c r="J6117" s="1">
        <f>IF(G6117&gt;MainSheet!$C$11,IF(J6116&gt;=0.999,1,(G6117-MainSheet!$C$11)*I6117/$B$2/60),0)</f>
        <v>1</v>
      </c>
      <c r="K6117" s="1">
        <f>IF(G6117&gt;MainSheet!$C$11+$B$6,IF(K6116&gt;=0.999,1,(G6117-MainSheet!$C$11-$B$6)*I6117/$C$2/60),0)</f>
        <v>1</v>
      </c>
      <c r="L6117" s="1">
        <f>IF(G6117&gt;MainSheet!$C$11+$B$6+$C$6,IF(L6116&gt;=0.999,1,(G6117-MainSheet!$C$11-$B$6-$C$6)*I6117/$D$2/60),0)</f>
        <v>1</v>
      </c>
      <c r="M6117">
        <f t="shared" si="867"/>
        <v>1</v>
      </c>
      <c r="N6117" s="2">
        <f t="shared" si="868"/>
        <v>3721.0526315789471</v>
      </c>
      <c r="O6117">
        <f t="shared" si="864"/>
        <v>977.02127659574455</v>
      </c>
      <c r="P6117">
        <f t="shared" si="863"/>
        <v>192000</v>
      </c>
      <c r="Q6117" s="2">
        <f t="shared" si="869"/>
        <v>196698.0739081747</v>
      </c>
      <c r="R6117">
        <f>Q6117/MainSheet!$C$8*(G6117-G6116)+R6116</f>
        <v>10440.031317246214</v>
      </c>
      <c r="S6117">
        <f t="shared" si="870"/>
        <v>168495.39276412164</v>
      </c>
      <c r="T6117">
        <f t="shared" si="862"/>
        <v>61.149999999996403</v>
      </c>
      <c r="U6117" s="1">
        <f>Q6117/MainSheet!$C$22</f>
        <v>1</v>
      </c>
    </row>
    <row r="6118" spans="7:21">
      <c r="G6118">
        <f t="shared" si="865"/>
        <v>61.159999999996401</v>
      </c>
      <c r="H6118">
        <f t="shared" si="866"/>
        <v>198000</v>
      </c>
      <c r="I6118" s="2">
        <f>MIN(MainSheet!$C$10/MainSheet!$C$9,MainSheet!$K$9*60)</f>
        <v>660</v>
      </c>
      <c r="J6118" s="1">
        <f>IF(G6118&gt;MainSheet!$C$11,IF(J6117&gt;=0.999,1,(G6118-MainSheet!$C$11)*I6118/$B$2/60),0)</f>
        <v>1</v>
      </c>
      <c r="K6118" s="1">
        <f>IF(G6118&gt;MainSheet!$C$11+$B$6,IF(K6117&gt;=0.999,1,(G6118-MainSheet!$C$11-$B$6)*I6118/$C$2/60),0)</f>
        <v>1</v>
      </c>
      <c r="L6118" s="1">
        <f>IF(G6118&gt;MainSheet!$C$11+$B$6+$C$6,IF(L6117&gt;=0.999,1,(G6118-MainSheet!$C$11-$B$6-$C$6)*I6118/$D$2/60),0)</f>
        <v>1</v>
      </c>
      <c r="M6118">
        <f t="shared" si="867"/>
        <v>1</v>
      </c>
      <c r="N6118" s="2">
        <f t="shared" si="868"/>
        <v>3721.0526315789471</v>
      </c>
      <c r="O6118">
        <f t="shared" si="864"/>
        <v>977.02127659574455</v>
      </c>
      <c r="P6118">
        <f t="shared" si="863"/>
        <v>192000</v>
      </c>
      <c r="Q6118" s="2">
        <f t="shared" si="869"/>
        <v>196698.0739081747</v>
      </c>
      <c r="R6118">
        <f>Q6118/MainSheet!$C$8*(G6118-G6117)+R6117</f>
        <v>10442.062563737049</v>
      </c>
      <c r="S6118">
        <f t="shared" si="870"/>
        <v>168528.17577643966</v>
      </c>
      <c r="T6118">
        <f t="shared" si="862"/>
        <v>61.159999999996401</v>
      </c>
      <c r="U6118" s="1">
        <f>Q6118/MainSheet!$C$22</f>
        <v>1</v>
      </c>
    </row>
    <row r="6119" spans="7:21">
      <c r="G6119">
        <f t="shared" si="865"/>
        <v>61.169999999996399</v>
      </c>
      <c r="H6119">
        <f t="shared" si="866"/>
        <v>198000</v>
      </c>
      <c r="I6119" s="2">
        <f>MIN(MainSheet!$C$10/MainSheet!$C$9,MainSheet!$K$9*60)</f>
        <v>660</v>
      </c>
      <c r="J6119" s="1">
        <f>IF(G6119&gt;MainSheet!$C$11,IF(J6118&gt;=0.999,1,(G6119-MainSheet!$C$11)*I6119/$B$2/60),0)</f>
        <v>1</v>
      </c>
      <c r="K6119" s="1">
        <f>IF(G6119&gt;MainSheet!$C$11+$B$6,IF(K6118&gt;=0.999,1,(G6119-MainSheet!$C$11-$B$6)*I6119/$C$2/60),0)</f>
        <v>1</v>
      </c>
      <c r="L6119" s="1">
        <f>IF(G6119&gt;MainSheet!$C$11+$B$6+$C$6,IF(L6118&gt;=0.999,1,(G6119-MainSheet!$C$11-$B$6-$C$6)*I6119/$D$2/60),0)</f>
        <v>1</v>
      </c>
      <c r="M6119">
        <f t="shared" si="867"/>
        <v>1</v>
      </c>
      <c r="N6119" s="2">
        <f t="shared" si="868"/>
        <v>3721.0526315789471</v>
      </c>
      <c r="O6119">
        <f t="shared" si="864"/>
        <v>977.02127659574455</v>
      </c>
      <c r="P6119">
        <f t="shared" si="863"/>
        <v>192000</v>
      </c>
      <c r="Q6119" s="2">
        <f t="shared" si="869"/>
        <v>196698.0739081747</v>
      </c>
      <c r="R6119">
        <f>Q6119/MainSheet!$C$8*(G6119-G6118)+R6118</f>
        <v>10444.093810227883</v>
      </c>
      <c r="S6119">
        <f t="shared" si="870"/>
        <v>168560.95878875768</v>
      </c>
      <c r="T6119">
        <f t="shared" si="862"/>
        <v>61.169999999996399</v>
      </c>
      <c r="U6119" s="1">
        <f>Q6119/MainSheet!$C$22</f>
        <v>1</v>
      </c>
    </row>
    <row r="6120" spans="7:21">
      <c r="G6120">
        <f t="shared" si="865"/>
        <v>61.179999999996397</v>
      </c>
      <c r="H6120">
        <f t="shared" si="866"/>
        <v>198000</v>
      </c>
      <c r="I6120" s="2">
        <f>MIN(MainSheet!$C$10/MainSheet!$C$9,MainSheet!$K$9*60)</f>
        <v>660</v>
      </c>
      <c r="J6120" s="1">
        <f>IF(G6120&gt;MainSheet!$C$11,IF(J6119&gt;=0.999,1,(G6120-MainSheet!$C$11)*I6120/$B$2/60),0)</f>
        <v>1</v>
      </c>
      <c r="K6120" s="1">
        <f>IF(G6120&gt;MainSheet!$C$11+$B$6,IF(K6119&gt;=0.999,1,(G6120-MainSheet!$C$11-$B$6)*I6120/$C$2/60),0)</f>
        <v>1</v>
      </c>
      <c r="L6120" s="1">
        <f>IF(G6120&gt;MainSheet!$C$11+$B$6+$C$6,IF(L6119&gt;=0.999,1,(G6120-MainSheet!$C$11-$B$6-$C$6)*I6120/$D$2/60),0)</f>
        <v>1</v>
      </c>
      <c r="M6120">
        <f t="shared" si="867"/>
        <v>1</v>
      </c>
      <c r="N6120" s="2">
        <f t="shared" si="868"/>
        <v>3721.0526315789471</v>
      </c>
      <c r="O6120">
        <f t="shared" si="864"/>
        <v>977.02127659574455</v>
      </c>
      <c r="P6120">
        <f t="shared" si="863"/>
        <v>192000</v>
      </c>
      <c r="Q6120" s="2">
        <f t="shared" si="869"/>
        <v>196698.0739081747</v>
      </c>
      <c r="R6120">
        <f>Q6120/MainSheet!$C$8*(G6120-G6119)+R6119</f>
        <v>10446.125056718718</v>
      </c>
      <c r="S6120">
        <f t="shared" si="870"/>
        <v>168593.7418010757</v>
      </c>
      <c r="T6120">
        <f t="shared" si="862"/>
        <v>61.179999999996397</v>
      </c>
      <c r="U6120" s="1">
        <f>Q6120/MainSheet!$C$22</f>
        <v>1</v>
      </c>
    </row>
    <row r="6121" spans="7:21">
      <c r="G6121">
        <f t="shared" si="865"/>
        <v>61.189999999996395</v>
      </c>
      <c r="H6121">
        <f t="shared" si="866"/>
        <v>198000</v>
      </c>
      <c r="I6121" s="2">
        <f>MIN(MainSheet!$C$10/MainSheet!$C$9,MainSheet!$K$9*60)</f>
        <v>660</v>
      </c>
      <c r="J6121" s="1">
        <f>IF(G6121&gt;MainSheet!$C$11,IF(J6120&gt;=0.999,1,(G6121-MainSheet!$C$11)*I6121/$B$2/60),0)</f>
        <v>1</v>
      </c>
      <c r="K6121" s="1">
        <f>IF(G6121&gt;MainSheet!$C$11+$B$6,IF(K6120&gt;=0.999,1,(G6121-MainSheet!$C$11-$B$6)*I6121/$C$2/60),0)</f>
        <v>1</v>
      </c>
      <c r="L6121" s="1">
        <f>IF(G6121&gt;MainSheet!$C$11+$B$6+$C$6,IF(L6120&gt;=0.999,1,(G6121-MainSheet!$C$11-$B$6-$C$6)*I6121/$D$2/60),0)</f>
        <v>1</v>
      </c>
      <c r="M6121">
        <f t="shared" si="867"/>
        <v>1</v>
      </c>
      <c r="N6121" s="2">
        <f t="shared" si="868"/>
        <v>3721.0526315789471</v>
      </c>
      <c r="O6121">
        <f t="shared" si="864"/>
        <v>977.02127659574455</v>
      </c>
      <c r="P6121">
        <f t="shared" si="863"/>
        <v>192000</v>
      </c>
      <c r="Q6121" s="2">
        <f t="shared" si="869"/>
        <v>196698.0739081747</v>
      </c>
      <c r="R6121">
        <f>Q6121/MainSheet!$C$8*(G6121-G6120)+R6120</f>
        <v>10448.156303209553</v>
      </c>
      <c r="S6121">
        <f t="shared" si="870"/>
        <v>168626.52481339371</v>
      </c>
      <c r="T6121">
        <f t="shared" si="862"/>
        <v>61.189999999996395</v>
      </c>
      <c r="U6121" s="1">
        <f>Q6121/MainSheet!$C$22</f>
        <v>1</v>
      </c>
    </row>
    <row r="6122" spans="7:21">
      <c r="G6122">
        <f t="shared" si="865"/>
        <v>61.199999999996393</v>
      </c>
      <c r="H6122">
        <f t="shared" si="866"/>
        <v>198000</v>
      </c>
      <c r="I6122" s="2">
        <f>MIN(MainSheet!$C$10/MainSheet!$C$9,MainSheet!$K$9*60)</f>
        <v>660</v>
      </c>
      <c r="J6122" s="1">
        <f>IF(G6122&gt;MainSheet!$C$11,IF(J6121&gt;=0.999,1,(G6122-MainSheet!$C$11)*I6122/$B$2/60),0)</f>
        <v>1</v>
      </c>
      <c r="K6122" s="1">
        <f>IF(G6122&gt;MainSheet!$C$11+$B$6,IF(K6121&gt;=0.999,1,(G6122-MainSheet!$C$11-$B$6)*I6122/$C$2/60),0)</f>
        <v>1</v>
      </c>
      <c r="L6122" s="1">
        <f>IF(G6122&gt;MainSheet!$C$11+$B$6+$C$6,IF(L6121&gt;=0.999,1,(G6122-MainSheet!$C$11-$B$6-$C$6)*I6122/$D$2/60),0)</f>
        <v>1</v>
      </c>
      <c r="M6122">
        <f t="shared" si="867"/>
        <v>1</v>
      </c>
      <c r="N6122" s="2">
        <f t="shared" si="868"/>
        <v>3721.0526315789471</v>
      </c>
      <c r="O6122">
        <f t="shared" si="864"/>
        <v>977.02127659574455</v>
      </c>
      <c r="P6122">
        <f t="shared" si="863"/>
        <v>192000</v>
      </c>
      <c r="Q6122" s="2">
        <f t="shared" si="869"/>
        <v>196698.0739081747</v>
      </c>
      <c r="R6122">
        <f>Q6122/MainSheet!$C$8*(G6122-G6121)+R6121</f>
        <v>10450.187549700388</v>
      </c>
      <c r="S6122">
        <f t="shared" si="870"/>
        <v>168659.30782571173</v>
      </c>
      <c r="T6122">
        <f t="shared" si="862"/>
        <v>61.199999999996393</v>
      </c>
      <c r="U6122" s="1">
        <f>Q6122/MainSheet!$C$22</f>
        <v>1</v>
      </c>
    </row>
    <row r="6123" spans="7:21">
      <c r="G6123">
        <f t="shared" si="865"/>
        <v>61.209999999996391</v>
      </c>
      <c r="H6123">
        <f t="shared" si="866"/>
        <v>198000</v>
      </c>
      <c r="I6123" s="2">
        <f>MIN(MainSheet!$C$10/MainSheet!$C$9,MainSheet!$K$9*60)</f>
        <v>660</v>
      </c>
      <c r="J6123" s="1">
        <f>IF(G6123&gt;MainSheet!$C$11,IF(J6122&gt;=0.999,1,(G6123-MainSheet!$C$11)*I6123/$B$2/60),0)</f>
        <v>1</v>
      </c>
      <c r="K6123" s="1">
        <f>IF(G6123&gt;MainSheet!$C$11+$B$6,IF(K6122&gt;=0.999,1,(G6123-MainSheet!$C$11-$B$6)*I6123/$C$2/60),0)</f>
        <v>1</v>
      </c>
      <c r="L6123" s="1">
        <f>IF(G6123&gt;MainSheet!$C$11+$B$6+$C$6,IF(L6122&gt;=0.999,1,(G6123-MainSheet!$C$11-$B$6-$C$6)*I6123/$D$2/60),0)</f>
        <v>1</v>
      </c>
      <c r="M6123">
        <f t="shared" si="867"/>
        <v>1</v>
      </c>
      <c r="N6123" s="2">
        <f t="shared" si="868"/>
        <v>3721.0526315789471</v>
      </c>
      <c r="O6123">
        <f t="shared" si="864"/>
        <v>977.02127659574455</v>
      </c>
      <c r="P6123">
        <f t="shared" si="863"/>
        <v>192000</v>
      </c>
      <c r="Q6123" s="2">
        <f t="shared" si="869"/>
        <v>196698.0739081747</v>
      </c>
      <c r="R6123">
        <f>Q6123/MainSheet!$C$8*(G6123-G6122)+R6122</f>
        <v>10452.218796191222</v>
      </c>
      <c r="S6123">
        <f t="shared" si="870"/>
        <v>168692.09083802975</v>
      </c>
      <c r="T6123">
        <f t="shared" si="862"/>
        <v>61.209999999996391</v>
      </c>
      <c r="U6123" s="1">
        <f>Q6123/MainSheet!$C$22</f>
        <v>1</v>
      </c>
    </row>
    <row r="6124" spans="7:21">
      <c r="G6124">
        <f t="shared" si="865"/>
        <v>61.219999999996389</v>
      </c>
      <c r="H6124">
        <f t="shared" si="866"/>
        <v>198000</v>
      </c>
      <c r="I6124" s="2">
        <f>MIN(MainSheet!$C$10/MainSheet!$C$9,MainSheet!$K$9*60)</f>
        <v>660</v>
      </c>
      <c r="J6124" s="1">
        <f>IF(G6124&gt;MainSheet!$C$11,IF(J6123&gt;=0.999,1,(G6124-MainSheet!$C$11)*I6124/$B$2/60),0)</f>
        <v>1</v>
      </c>
      <c r="K6124" s="1">
        <f>IF(G6124&gt;MainSheet!$C$11+$B$6,IF(K6123&gt;=0.999,1,(G6124-MainSheet!$C$11-$B$6)*I6124/$C$2/60),0)</f>
        <v>1</v>
      </c>
      <c r="L6124" s="1">
        <f>IF(G6124&gt;MainSheet!$C$11+$B$6+$C$6,IF(L6123&gt;=0.999,1,(G6124-MainSheet!$C$11-$B$6-$C$6)*I6124/$D$2/60),0)</f>
        <v>1</v>
      </c>
      <c r="M6124">
        <f t="shared" si="867"/>
        <v>1</v>
      </c>
      <c r="N6124" s="2">
        <f t="shared" si="868"/>
        <v>3721.0526315789471</v>
      </c>
      <c r="O6124">
        <f t="shared" si="864"/>
        <v>977.02127659574455</v>
      </c>
      <c r="P6124">
        <f t="shared" si="863"/>
        <v>192000</v>
      </c>
      <c r="Q6124" s="2">
        <f t="shared" si="869"/>
        <v>196698.0739081747</v>
      </c>
      <c r="R6124">
        <f>Q6124/MainSheet!$C$8*(G6124-G6123)+R6123</f>
        <v>10454.250042682057</v>
      </c>
      <c r="S6124">
        <f t="shared" si="870"/>
        <v>168724.87385034777</v>
      </c>
      <c r="T6124">
        <f t="shared" si="862"/>
        <v>61.219999999996389</v>
      </c>
      <c r="U6124" s="1">
        <f>Q6124/MainSheet!$C$22</f>
        <v>1</v>
      </c>
    </row>
    <row r="6125" spans="7:21">
      <c r="G6125">
        <f t="shared" si="865"/>
        <v>61.229999999996387</v>
      </c>
      <c r="H6125">
        <f t="shared" si="866"/>
        <v>198000</v>
      </c>
      <c r="I6125" s="2">
        <f>MIN(MainSheet!$C$10/MainSheet!$C$9,MainSheet!$K$9*60)</f>
        <v>660</v>
      </c>
      <c r="J6125" s="1">
        <f>IF(G6125&gt;MainSheet!$C$11,IF(J6124&gt;=0.999,1,(G6125-MainSheet!$C$11)*I6125/$B$2/60),0)</f>
        <v>1</v>
      </c>
      <c r="K6125" s="1">
        <f>IF(G6125&gt;MainSheet!$C$11+$B$6,IF(K6124&gt;=0.999,1,(G6125-MainSheet!$C$11-$B$6)*I6125/$C$2/60),0)</f>
        <v>1</v>
      </c>
      <c r="L6125" s="1">
        <f>IF(G6125&gt;MainSheet!$C$11+$B$6+$C$6,IF(L6124&gt;=0.999,1,(G6125-MainSheet!$C$11-$B$6-$C$6)*I6125/$D$2/60),0)</f>
        <v>1</v>
      </c>
      <c r="M6125">
        <f t="shared" si="867"/>
        <v>1</v>
      </c>
      <c r="N6125" s="2">
        <f t="shared" si="868"/>
        <v>3721.0526315789471</v>
      </c>
      <c r="O6125">
        <f t="shared" si="864"/>
        <v>977.02127659574455</v>
      </c>
      <c r="P6125">
        <f t="shared" si="863"/>
        <v>192000</v>
      </c>
      <c r="Q6125" s="2">
        <f t="shared" si="869"/>
        <v>196698.0739081747</v>
      </c>
      <c r="R6125">
        <f>Q6125/MainSheet!$C$8*(G6125-G6124)+R6124</f>
        <v>10456.281289172892</v>
      </c>
      <c r="S6125">
        <f t="shared" si="870"/>
        <v>168757.65686266578</v>
      </c>
      <c r="T6125">
        <f t="shared" si="862"/>
        <v>61.229999999996387</v>
      </c>
      <c r="U6125" s="1">
        <f>Q6125/MainSheet!$C$22</f>
        <v>1</v>
      </c>
    </row>
    <row r="6126" spans="7:21">
      <c r="G6126">
        <f t="shared" si="865"/>
        <v>61.239999999996385</v>
      </c>
      <c r="H6126">
        <f t="shared" si="866"/>
        <v>198000</v>
      </c>
      <c r="I6126" s="2">
        <f>MIN(MainSheet!$C$10/MainSheet!$C$9,MainSheet!$K$9*60)</f>
        <v>660</v>
      </c>
      <c r="J6126" s="1">
        <f>IF(G6126&gt;MainSheet!$C$11,IF(J6125&gt;=0.999,1,(G6126-MainSheet!$C$11)*I6126/$B$2/60),0)</f>
        <v>1</v>
      </c>
      <c r="K6126" s="1">
        <f>IF(G6126&gt;MainSheet!$C$11+$B$6,IF(K6125&gt;=0.999,1,(G6126-MainSheet!$C$11-$B$6)*I6126/$C$2/60),0)</f>
        <v>1</v>
      </c>
      <c r="L6126" s="1">
        <f>IF(G6126&gt;MainSheet!$C$11+$B$6+$C$6,IF(L6125&gt;=0.999,1,(G6126-MainSheet!$C$11-$B$6-$C$6)*I6126/$D$2/60),0)</f>
        <v>1</v>
      </c>
      <c r="M6126">
        <f t="shared" si="867"/>
        <v>1</v>
      </c>
      <c r="N6126" s="2">
        <f t="shared" si="868"/>
        <v>3721.0526315789471</v>
      </c>
      <c r="O6126">
        <f t="shared" si="864"/>
        <v>977.02127659574455</v>
      </c>
      <c r="P6126">
        <f t="shared" si="863"/>
        <v>192000</v>
      </c>
      <c r="Q6126" s="2">
        <f t="shared" si="869"/>
        <v>196698.0739081747</v>
      </c>
      <c r="R6126">
        <f>Q6126/MainSheet!$C$8*(G6126-G6125)+R6125</f>
        <v>10458.312535663727</v>
      </c>
      <c r="S6126">
        <f t="shared" si="870"/>
        <v>168790.4398749838</v>
      </c>
      <c r="T6126">
        <f t="shared" si="862"/>
        <v>61.239999999996385</v>
      </c>
      <c r="U6126" s="1">
        <f>Q6126/MainSheet!$C$22</f>
        <v>1</v>
      </c>
    </row>
    <row r="6127" spans="7:21">
      <c r="G6127">
        <f t="shared" si="865"/>
        <v>61.249999999996383</v>
      </c>
      <c r="H6127">
        <f t="shared" si="866"/>
        <v>198000</v>
      </c>
      <c r="I6127" s="2">
        <f>MIN(MainSheet!$C$10/MainSheet!$C$9,MainSheet!$K$9*60)</f>
        <v>660</v>
      </c>
      <c r="J6127" s="1">
        <f>IF(G6127&gt;MainSheet!$C$11,IF(J6126&gt;=0.999,1,(G6127-MainSheet!$C$11)*I6127/$B$2/60),0)</f>
        <v>1</v>
      </c>
      <c r="K6127" s="1">
        <f>IF(G6127&gt;MainSheet!$C$11+$B$6,IF(K6126&gt;=0.999,1,(G6127-MainSheet!$C$11-$B$6)*I6127/$C$2/60),0)</f>
        <v>1</v>
      </c>
      <c r="L6127" s="1">
        <f>IF(G6127&gt;MainSheet!$C$11+$B$6+$C$6,IF(L6126&gt;=0.999,1,(G6127-MainSheet!$C$11-$B$6-$C$6)*I6127/$D$2/60),0)</f>
        <v>1</v>
      </c>
      <c r="M6127">
        <f t="shared" si="867"/>
        <v>1</v>
      </c>
      <c r="N6127" s="2">
        <f t="shared" si="868"/>
        <v>3721.0526315789471</v>
      </c>
      <c r="O6127">
        <f t="shared" si="864"/>
        <v>977.02127659574455</v>
      </c>
      <c r="P6127">
        <f t="shared" si="863"/>
        <v>192000</v>
      </c>
      <c r="Q6127" s="2">
        <f t="shared" si="869"/>
        <v>196698.0739081747</v>
      </c>
      <c r="R6127">
        <f>Q6127/MainSheet!$C$8*(G6127-G6126)+R6126</f>
        <v>10460.343782154561</v>
      </c>
      <c r="S6127">
        <f t="shared" si="870"/>
        <v>168823.22288730182</v>
      </c>
      <c r="T6127">
        <f t="shared" si="862"/>
        <v>61.249999999996383</v>
      </c>
      <c r="U6127" s="1">
        <f>Q6127/MainSheet!$C$22</f>
        <v>1</v>
      </c>
    </row>
    <row r="6128" spans="7:21">
      <c r="G6128">
        <f t="shared" si="865"/>
        <v>61.259999999996381</v>
      </c>
      <c r="H6128">
        <f t="shared" si="866"/>
        <v>198000</v>
      </c>
      <c r="I6128" s="2">
        <f>MIN(MainSheet!$C$10/MainSheet!$C$9,MainSheet!$K$9*60)</f>
        <v>660</v>
      </c>
      <c r="J6128" s="1">
        <f>IF(G6128&gt;MainSheet!$C$11,IF(J6127&gt;=0.999,1,(G6128-MainSheet!$C$11)*I6128/$B$2/60),0)</f>
        <v>1</v>
      </c>
      <c r="K6128" s="1">
        <f>IF(G6128&gt;MainSheet!$C$11+$B$6,IF(K6127&gt;=0.999,1,(G6128-MainSheet!$C$11-$B$6)*I6128/$C$2/60),0)</f>
        <v>1</v>
      </c>
      <c r="L6128" s="1">
        <f>IF(G6128&gt;MainSheet!$C$11+$B$6+$C$6,IF(L6127&gt;=0.999,1,(G6128-MainSheet!$C$11-$B$6-$C$6)*I6128/$D$2/60),0)</f>
        <v>1</v>
      </c>
      <c r="M6128">
        <f t="shared" si="867"/>
        <v>1</v>
      </c>
      <c r="N6128" s="2">
        <f t="shared" si="868"/>
        <v>3721.0526315789471</v>
      </c>
      <c r="O6128">
        <f t="shared" si="864"/>
        <v>977.02127659574455</v>
      </c>
      <c r="P6128">
        <f t="shared" si="863"/>
        <v>192000</v>
      </c>
      <c r="Q6128" s="2">
        <f t="shared" si="869"/>
        <v>196698.0739081747</v>
      </c>
      <c r="R6128">
        <f>Q6128/MainSheet!$C$8*(G6128-G6127)+R6127</f>
        <v>10462.375028645396</v>
      </c>
      <c r="S6128">
        <f t="shared" si="870"/>
        <v>168856.00589961983</v>
      </c>
      <c r="T6128">
        <f t="shared" si="862"/>
        <v>61.259999999996381</v>
      </c>
      <c r="U6128" s="1">
        <f>Q6128/MainSheet!$C$22</f>
        <v>1</v>
      </c>
    </row>
    <row r="6129" spans="7:21">
      <c r="G6129">
        <f t="shared" si="865"/>
        <v>61.269999999996379</v>
      </c>
      <c r="H6129">
        <f t="shared" si="866"/>
        <v>198000</v>
      </c>
      <c r="I6129" s="2">
        <f>MIN(MainSheet!$C$10/MainSheet!$C$9,MainSheet!$K$9*60)</f>
        <v>660</v>
      </c>
      <c r="J6129" s="1">
        <f>IF(G6129&gt;MainSheet!$C$11,IF(J6128&gt;=0.999,1,(G6129-MainSheet!$C$11)*I6129/$B$2/60),0)</f>
        <v>1</v>
      </c>
      <c r="K6129" s="1">
        <f>IF(G6129&gt;MainSheet!$C$11+$B$6,IF(K6128&gt;=0.999,1,(G6129-MainSheet!$C$11-$B$6)*I6129/$C$2/60),0)</f>
        <v>1</v>
      </c>
      <c r="L6129" s="1">
        <f>IF(G6129&gt;MainSheet!$C$11+$B$6+$C$6,IF(L6128&gt;=0.999,1,(G6129-MainSheet!$C$11-$B$6-$C$6)*I6129/$D$2/60),0)</f>
        <v>1</v>
      </c>
      <c r="M6129">
        <f t="shared" si="867"/>
        <v>1</v>
      </c>
      <c r="N6129" s="2">
        <f t="shared" si="868"/>
        <v>3721.0526315789471</v>
      </c>
      <c r="O6129">
        <f t="shared" si="864"/>
        <v>977.02127659574455</v>
      </c>
      <c r="P6129">
        <f t="shared" si="863"/>
        <v>192000</v>
      </c>
      <c r="Q6129" s="2">
        <f t="shared" si="869"/>
        <v>196698.0739081747</v>
      </c>
      <c r="R6129">
        <f>Q6129/MainSheet!$C$8*(G6129-G6128)+R6128</f>
        <v>10464.406275136231</v>
      </c>
      <c r="S6129">
        <f t="shared" si="870"/>
        <v>168888.78891193785</v>
      </c>
      <c r="T6129">
        <f t="shared" si="862"/>
        <v>61.269999999996379</v>
      </c>
      <c r="U6129" s="1">
        <f>Q6129/MainSheet!$C$22</f>
        <v>1</v>
      </c>
    </row>
    <row r="6130" spans="7:21">
      <c r="G6130">
        <f t="shared" si="865"/>
        <v>61.279999999996377</v>
      </c>
      <c r="H6130">
        <f t="shared" si="866"/>
        <v>198000</v>
      </c>
      <c r="I6130" s="2">
        <f>MIN(MainSheet!$C$10/MainSheet!$C$9,MainSheet!$K$9*60)</f>
        <v>660</v>
      </c>
      <c r="J6130" s="1">
        <f>IF(G6130&gt;MainSheet!$C$11,IF(J6129&gt;=0.999,1,(G6130-MainSheet!$C$11)*I6130/$B$2/60),0)</f>
        <v>1</v>
      </c>
      <c r="K6130" s="1">
        <f>IF(G6130&gt;MainSheet!$C$11+$B$6,IF(K6129&gt;=0.999,1,(G6130-MainSheet!$C$11-$B$6)*I6130/$C$2/60),0)</f>
        <v>1</v>
      </c>
      <c r="L6130" s="1">
        <f>IF(G6130&gt;MainSheet!$C$11+$B$6+$C$6,IF(L6129&gt;=0.999,1,(G6130-MainSheet!$C$11-$B$6-$C$6)*I6130/$D$2/60),0)</f>
        <v>1</v>
      </c>
      <c r="M6130">
        <f t="shared" si="867"/>
        <v>1</v>
      </c>
      <c r="N6130" s="2">
        <f t="shared" si="868"/>
        <v>3721.0526315789471</v>
      </c>
      <c r="O6130">
        <f t="shared" si="864"/>
        <v>977.02127659574455</v>
      </c>
      <c r="P6130">
        <f t="shared" si="863"/>
        <v>192000</v>
      </c>
      <c r="Q6130" s="2">
        <f t="shared" si="869"/>
        <v>196698.0739081747</v>
      </c>
      <c r="R6130">
        <f>Q6130/MainSheet!$C$8*(G6130-G6129)+R6129</f>
        <v>10466.437521627066</v>
      </c>
      <c r="S6130">
        <f t="shared" si="870"/>
        <v>168921.57192425587</v>
      </c>
      <c r="T6130">
        <f t="shared" si="862"/>
        <v>61.279999999996377</v>
      </c>
      <c r="U6130" s="1">
        <f>Q6130/MainSheet!$C$22</f>
        <v>1</v>
      </c>
    </row>
    <row r="6131" spans="7:21">
      <c r="G6131">
        <f t="shared" si="865"/>
        <v>61.289999999996375</v>
      </c>
      <c r="H6131">
        <f t="shared" si="866"/>
        <v>198000</v>
      </c>
      <c r="I6131" s="2">
        <f>MIN(MainSheet!$C$10/MainSheet!$C$9,MainSheet!$K$9*60)</f>
        <v>660</v>
      </c>
      <c r="J6131" s="1">
        <f>IF(G6131&gt;MainSheet!$C$11,IF(J6130&gt;=0.999,1,(G6131-MainSheet!$C$11)*I6131/$B$2/60),0)</f>
        <v>1</v>
      </c>
      <c r="K6131" s="1">
        <f>IF(G6131&gt;MainSheet!$C$11+$B$6,IF(K6130&gt;=0.999,1,(G6131-MainSheet!$C$11-$B$6)*I6131/$C$2/60),0)</f>
        <v>1</v>
      </c>
      <c r="L6131" s="1">
        <f>IF(G6131&gt;MainSheet!$C$11+$B$6+$C$6,IF(L6130&gt;=0.999,1,(G6131-MainSheet!$C$11-$B$6-$C$6)*I6131/$D$2/60),0)</f>
        <v>1</v>
      </c>
      <c r="M6131">
        <f t="shared" si="867"/>
        <v>1</v>
      </c>
      <c r="N6131" s="2">
        <f t="shared" si="868"/>
        <v>3721.0526315789471</v>
      </c>
      <c r="O6131">
        <f t="shared" si="864"/>
        <v>977.02127659574455</v>
      </c>
      <c r="P6131">
        <f t="shared" si="863"/>
        <v>192000</v>
      </c>
      <c r="Q6131" s="2">
        <f t="shared" si="869"/>
        <v>196698.0739081747</v>
      </c>
      <c r="R6131">
        <f>Q6131/MainSheet!$C$8*(G6131-G6130)+R6130</f>
        <v>10468.4687681179</v>
      </c>
      <c r="S6131">
        <f t="shared" si="870"/>
        <v>168954.35493657389</v>
      </c>
      <c r="T6131">
        <f t="shared" si="862"/>
        <v>61.289999999996375</v>
      </c>
      <c r="U6131" s="1">
        <f>Q6131/MainSheet!$C$22</f>
        <v>1</v>
      </c>
    </row>
    <row r="6132" spans="7:21">
      <c r="G6132">
        <f t="shared" si="865"/>
        <v>61.299999999996373</v>
      </c>
      <c r="H6132">
        <f t="shared" si="866"/>
        <v>198000</v>
      </c>
      <c r="I6132" s="2">
        <f>MIN(MainSheet!$C$10/MainSheet!$C$9,MainSheet!$K$9*60)</f>
        <v>660</v>
      </c>
      <c r="J6132" s="1">
        <f>IF(G6132&gt;MainSheet!$C$11,IF(J6131&gt;=0.999,1,(G6132-MainSheet!$C$11)*I6132/$B$2/60),0)</f>
        <v>1</v>
      </c>
      <c r="K6132" s="1">
        <f>IF(G6132&gt;MainSheet!$C$11+$B$6,IF(K6131&gt;=0.999,1,(G6132-MainSheet!$C$11-$B$6)*I6132/$C$2/60),0)</f>
        <v>1</v>
      </c>
      <c r="L6132" s="1">
        <f>IF(G6132&gt;MainSheet!$C$11+$B$6+$C$6,IF(L6131&gt;=0.999,1,(G6132-MainSheet!$C$11-$B$6-$C$6)*I6132/$D$2/60),0)</f>
        <v>1</v>
      </c>
      <c r="M6132">
        <f t="shared" si="867"/>
        <v>1</v>
      </c>
      <c r="N6132" s="2">
        <f t="shared" si="868"/>
        <v>3721.0526315789471</v>
      </c>
      <c r="O6132">
        <f t="shared" si="864"/>
        <v>977.02127659574455</v>
      </c>
      <c r="P6132">
        <f t="shared" si="863"/>
        <v>192000</v>
      </c>
      <c r="Q6132" s="2">
        <f t="shared" si="869"/>
        <v>196698.0739081747</v>
      </c>
      <c r="R6132">
        <f>Q6132/MainSheet!$C$8*(G6132-G6131)+R6131</f>
        <v>10470.500014608735</v>
      </c>
      <c r="S6132">
        <f t="shared" si="870"/>
        <v>168987.1379488919</v>
      </c>
      <c r="T6132">
        <f t="shared" si="862"/>
        <v>61.299999999996373</v>
      </c>
      <c r="U6132" s="1">
        <f>Q6132/MainSheet!$C$22</f>
        <v>1</v>
      </c>
    </row>
    <row r="6133" spans="7:21">
      <c r="G6133">
        <f t="shared" si="865"/>
        <v>61.309999999996371</v>
      </c>
      <c r="H6133">
        <f t="shared" si="866"/>
        <v>198000</v>
      </c>
      <c r="I6133" s="2">
        <f>MIN(MainSheet!$C$10/MainSheet!$C$9,MainSheet!$K$9*60)</f>
        <v>660</v>
      </c>
      <c r="J6133" s="1">
        <f>IF(G6133&gt;MainSheet!$C$11,IF(J6132&gt;=0.999,1,(G6133-MainSheet!$C$11)*I6133/$B$2/60),0)</f>
        <v>1</v>
      </c>
      <c r="K6133" s="1">
        <f>IF(G6133&gt;MainSheet!$C$11+$B$6,IF(K6132&gt;=0.999,1,(G6133-MainSheet!$C$11-$B$6)*I6133/$C$2/60),0)</f>
        <v>1</v>
      </c>
      <c r="L6133" s="1">
        <f>IF(G6133&gt;MainSheet!$C$11+$B$6+$C$6,IF(L6132&gt;=0.999,1,(G6133-MainSheet!$C$11-$B$6-$C$6)*I6133/$D$2/60),0)</f>
        <v>1</v>
      </c>
      <c r="M6133">
        <f t="shared" si="867"/>
        <v>1</v>
      </c>
      <c r="N6133" s="2">
        <f t="shared" si="868"/>
        <v>3721.0526315789471</v>
      </c>
      <c r="O6133">
        <f t="shared" si="864"/>
        <v>977.02127659574455</v>
      </c>
      <c r="P6133">
        <f t="shared" si="863"/>
        <v>192000</v>
      </c>
      <c r="Q6133" s="2">
        <f t="shared" si="869"/>
        <v>196698.0739081747</v>
      </c>
      <c r="R6133">
        <f>Q6133/MainSheet!$C$8*(G6133-G6132)+R6132</f>
        <v>10472.53126109957</v>
      </c>
      <c r="S6133">
        <f t="shared" si="870"/>
        <v>169019.92096120992</v>
      </c>
      <c r="T6133">
        <f t="shared" si="862"/>
        <v>61.309999999996371</v>
      </c>
      <c r="U6133" s="1">
        <f>Q6133/MainSheet!$C$22</f>
        <v>1</v>
      </c>
    </row>
    <row r="6134" spans="7:21">
      <c r="G6134">
        <f t="shared" si="865"/>
        <v>61.319999999996369</v>
      </c>
      <c r="H6134">
        <f t="shared" si="866"/>
        <v>198000</v>
      </c>
      <c r="I6134" s="2">
        <f>MIN(MainSheet!$C$10/MainSheet!$C$9,MainSheet!$K$9*60)</f>
        <v>660</v>
      </c>
      <c r="J6134" s="1">
        <f>IF(G6134&gt;MainSheet!$C$11,IF(J6133&gt;=0.999,1,(G6134-MainSheet!$C$11)*I6134/$B$2/60),0)</f>
        <v>1</v>
      </c>
      <c r="K6134" s="1">
        <f>IF(G6134&gt;MainSheet!$C$11+$B$6,IF(K6133&gt;=0.999,1,(G6134-MainSheet!$C$11-$B$6)*I6134/$C$2/60),0)</f>
        <v>1</v>
      </c>
      <c r="L6134" s="1">
        <f>IF(G6134&gt;MainSheet!$C$11+$B$6+$C$6,IF(L6133&gt;=0.999,1,(G6134-MainSheet!$C$11-$B$6-$C$6)*I6134/$D$2/60),0)</f>
        <v>1</v>
      </c>
      <c r="M6134">
        <f t="shared" si="867"/>
        <v>1</v>
      </c>
      <c r="N6134" s="2">
        <f t="shared" si="868"/>
        <v>3721.0526315789471</v>
      </c>
      <c r="O6134">
        <f t="shared" si="864"/>
        <v>977.02127659574455</v>
      </c>
      <c r="P6134">
        <f t="shared" si="863"/>
        <v>192000</v>
      </c>
      <c r="Q6134" s="2">
        <f t="shared" si="869"/>
        <v>196698.0739081747</v>
      </c>
      <c r="R6134">
        <f>Q6134/MainSheet!$C$8*(G6134-G6133)+R6133</f>
        <v>10474.562507590404</v>
      </c>
      <c r="S6134">
        <f t="shared" si="870"/>
        <v>169052.70397352794</v>
      </c>
      <c r="T6134">
        <f t="shared" si="862"/>
        <v>61.319999999996369</v>
      </c>
      <c r="U6134" s="1">
        <f>Q6134/MainSheet!$C$22</f>
        <v>1</v>
      </c>
    </row>
    <row r="6135" spans="7:21">
      <c r="G6135">
        <f t="shared" si="865"/>
        <v>61.329999999996367</v>
      </c>
      <c r="H6135">
        <f t="shared" si="866"/>
        <v>198000</v>
      </c>
      <c r="I6135" s="2">
        <f>MIN(MainSheet!$C$10/MainSheet!$C$9,MainSheet!$K$9*60)</f>
        <v>660</v>
      </c>
      <c r="J6135" s="1">
        <f>IF(G6135&gt;MainSheet!$C$11,IF(J6134&gt;=0.999,1,(G6135-MainSheet!$C$11)*I6135/$B$2/60),0)</f>
        <v>1</v>
      </c>
      <c r="K6135" s="1">
        <f>IF(G6135&gt;MainSheet!$C$11+$B$6,IF(K6134&gt;=0.999,1,(G6135-MainSheet!$C$11-$B$6)*I6135/$C$2/60),0)</f>
        <v>1</v>
      </c>
      <c r="L6135" s="1">
        <f>IF(G6135&gt;MainSheet!$C$11+$B$6+$C$6,IF(L6134&gt;=0.999,1,(G6135-MainSheet!$C$11-$B$6-$C$6)*I6135/$D$2/60),0)</f>
        <v>1</v>
      </c>
      <c r="M6135">
        <f t="shared" si="867"/>
        <v>1</v>
      </c>
      <c r="N6135" s="2">
        <f t="shared" si="868"/>
        <v>3721.0526315789471</v>
      </c>
      <c r="O6135">
        <f t="shared" si="864"/>
        <v>977.02127659574455</v>
      </c>
      <c r="P6135">
        <f t="shared" si="863"/>
        <v>192000</v>
      </c>
      <c r="Q6135" s="2">
        <f t="shared" si="869"/>
        <v>196698.0739081747</v>
      </c>
      <c r="R6135">
        <f>Q6135/MainSheet!$C$8*(G6135-G6134)+R6134</f>
        <v>10476.593754081239</v>
      </c>
      <c r="S6135">
        <f t="shared" si="870"/>
        <v>169085.48698584596</v>
      </c>
      <c r="T6135">
        <f t="shared" si="862"/>
        <v>61.329999999996367</v>
      </c>
      <c r="U6135" s="1">
        <f>Q6135/MainSheet!$C$22</f>
        <v>1</v>
      </c>
    </row>
    <row r="6136" spans="7:21">
      <c r="G6136">
        <f t="shared" si="865"/>
        <v>61.339999999996365</v>
      </c>
      <c r="H6136">
        <f t="shared" si="866"/>
        <v>198000</v>
      </c>
      <c r="I6136" s="2">
        <f>MIN(MainSheet!$C$10/MainSheet!$C$9,MainSheet!$K$9*60)</f>
        <v>660</v>
      </c>
      <c r="J6136" s="1">
        <f>IF(G6136&gt;MainSheet!$C$11,IF(J6135&gt;=0.999,1,(G6136-MainSheet!$C$11)*I6136/$B$2/60),0)</f>
        <v>1</v>
      </c>
      <c r="K6136" s="1">
        <f>IF(G6136&gt;MainSheet!$C$11+$B$6,IF(K6135&gt;=0.999,1,(G6136-MainSheet!$C$11-$B$6)*I6136/$C$2/60),0)</f>
        <v>1</v>
      </c>
      <c r="L6136" s="1">
        <f>IF(G6136&gt;MainSheet!$C$11+$B$6+$C$6,IF(L6135&gt;=0.999,1,(G6136-MainSheet!$C$11-$B$6-$C$6)*I6136/$D$2/60),0)</f>
        <v>1</v>
      </c>
      <c r="M6136">
        <f t="shared" si="867"/>
        <v>1</v>
      </c>
      <c r="N6136" s="2">
        <f t="shared" si="868"/>
        <v>3721.0526315789471</v>
      </c>
      <c r="O6136">
        <f t="shared" si="864"/>
        <v>977.02127659574455</v>
      </c>
      <c r="P6136">
        <f t="shared" si="863"/>
        <v>192000</v>
      </c>
      <c r="Q6136" s="2">
        <f t="shared" si="869"/>
        <v>196698.0739081747</v>
      </c>
      <c r="R6136">
        <f>Q6136/MainSheet!$C$8*(G6136-G6135)+R6135</f>
        <v>10478.625000572074</v>
      </c>
      <c r="S6136">
        <f t="shared" si="870"/>
        <v>169118.26999816397</v>
      </c>
      <c r="T6136">
        <f t="shared" si="862"/>
        <v>61.339999999996365</v>
      </c>
      <c r="U6136" s="1">
        <f>Q6136/MainSheet!$C$22</f>
        <v>1</v>
      </c>
    </row>
    <row r="6137" spans="7:21">
      <c r="G6137">
        <f t="shared" si="865"/>
        <v>61.349999999996363</v>
      </c>
      <c r="H6137">
        <f t="shared" si="866"/>
        <v>198000</v>
      </c>
      <c r="I6137" s="2">
        <f>MIN(MainSheet!$C$10/MainSheet!$C$9,MainSheet!$K$9*60)</f>
        <v>660</v>
      </c>
      <c r="J6137" s="1">
        <f>IF(G6137&gt;MainSheet!$C$11,IF(J6136&gt;=0.999,1,(G6137-MainSheet!$C$11)*I6137/$B$2/60),0)</f>
        <v>1</v>
      </c>
      <c r="K6137" s="1">
        <f>IF(G6137&gt;MainSheet!$C$11+$B$6,IF(K6136&gt;=0.999,1,(G6137-MainSheet!$C$11-$B$6)*I6137/$C$2/60),0)</f>
        <v>1</v>
      </c>
      <c r="L6137" s="1">
        <f>IF(G6137&gt;MainSheet!$C$11+$B$6+$C$6,IF(L6136&gt;=0.999,1,(G6137-MainSheet!$C$11-$B$6-$C$6)*I6137/$D$2/60),0)</f>
        <v>1</v>
      </c>
      <c r="M6137">
        <f t="shared" si="867"/>
        <v>1</v>
      </c>
      <c r="N6137" s="2">
        <f t="shared" si="868"/>
        <v>3721.0526315789471</v>
      </c>
      <c r="O6137">
        <f t="shared" si="864"/>
        <v>977.02127659574455</v>
      </c>
      <c r="P6137">
        <f t="shared" si="863"/>
        <v>192000</v>
      </c>
      <c r="Q6137" s="2">
        <f t="shared" si="869"/>
        <v>196698.0739081747</v>
      </c>
      <c r="R6137">
        <f>Q6137/MainSheet!$C$8*(G6137-G6136)+R6136</f>
        <v>10480.656247062909</v>
      </c>
      <c r="S6137">
        <f t="shared" si="870"/>
        <v>169151.05301048199</v>
      </c>
      <c r="T6137">
        <f t="shared" si="862"/>
        <v>61.349999999996363</v>
      </c>
      <c r="U6137" s="1">
        <f>Q6137/MainSheet!$C$22</f>
        <v>1</v>
      </c>
    </row>
    <row r="6138" spans="7:21">
      <c r="G6138">
        <f t="shared" si="865"/>
        <v>61.359999999996361</v>
      </c>
      <c r="H6138">
        <f t="shared" si="866"/>
        <v>198000</v>
      </c>
      <c r="I6138" s="2">
        <f>MIN(MainSheet!$C$10/MainSheet!$C$9,MainSheet!$K$9*60)</f>
        <v>660</v>
      </c>
      <c r="J6138" s="1">
        <f>IF(G6138&gt;MainSheet!$C$11,IF(J6137&gt;=0.999,1,(G6138-MainSheet!$C$11)*I6138/$B$2/60),0)</f>
        <v>1</v>
      </c>
      <c r="K6138" s="1">
        <f>IF(G6138&gt;MainSheet!$C$11+$B$6,IF(K6137&gt;=0.999,1,(G6138-MainSheet!$C$11-$B$6)*I6138/$C$2/60),0)</f>
        <v>1</v>
      </c>
      <c r="L6138" s="1">
        <f>IF(G6138&gt;MainSheet!$C$11+$B$6+$C$6,IF(L6137&gt;=0.999,1,(G6138-MainSheet!$C$11-$B$6-$C$6)*I6138/$D$2/60),0)</f>
        <v>1</v>
      </c>
      <c r="M6138">
        <f t="shared" si="867"/>
        <v>1</v>
      </c>
      <c r="N6138" s="2">
        <f t="shared" si="868"/>
        <v>3721.0526315789471</v>
      </c>
      <c r="O6138">
        <f t="shared" si="864"/>
        <v>977.02127659574455</v>
      </c>
      <c r="P6138">
        <f t="shared" si="863"/>
        <v>192000</v>
      </c>
      <c r="Q6138" s="2">
        <f t="shared" si="869"/>
        <v>196698.0739081747</v>
      </c>
      <c r="R6138">
        <f>Q6138/MainSheet!$C$8*(G6138-G6137)+R6137</f>
        <v>10482.687493553743</v>
      </c>
      <c r="S6138">
        <f t="shared" si="870"/>
        <v>169183.83602280001</v>
      </c>
      <c r="T6138">
        <f t="shared" si="862"/>
        <v>61.359999999996361</v>
      </c>
      <c r="U6138" s="1">
        <f>Q6138/MainSheet!$C$22</f>
        <v>1</v>
      </c>
    </row>
    <row r="6139" spans="7:21">
      <c r="G6139">
        <f t="shared" si="865"/>
        <v>61.369999999996359</v>
      </c>
      <c r="H6139">
        <f t="shared" si="866"/>
        <v>198000</v>
      </c>
      <c r="I6139" s="2">
        <f>MIN(MainSheet!$C$10/MainSheet!$C$9,MainSheet!$K$9*60)</f>
        <v>660</v>
      </c>
      <c r="J6139" s="1">
        <f>IF(G6139&gt;MainSheet!$C$11,IF(J6138&gt;=0.999,1,(G6139-MainSheet!$C$11)*I6139/$B$2/60),0)</f>
        <v>1</v>
      </c>
      <c r="K6139" s="1">
        <f>IF(G6139&gt;MainSheet!$C$11+$B$6,IF(K6138&gt;=0.999,1,(G6139-MainSheet!$C$11-$B$6)*I6139/$C$2/60),0)</f>
        <v>1</v>
      </c>
      <c r="L6139" s="1">
        <f>IF(G6139&gt;MainSheet!$C$11+$B$6+$C$6,IF(L6138&gt;=0.999,1,(G6139-MainSheet!$C$11-$B$6-$C$6)*I6139/$D$2/60),0)</f>
        <v>1</v>
      </c>
      <c r="M6139">
        <f t="shared" si="867"/>
        <v>1</v>
      </c>
      <c r="N6139" s="2">
        <f t="shared" si="868"/>
        <v>3721.0526315789471</v>
      </c>
      <c r="O6139">
        <f t="shared" si="864"/>
        <v>977.02127659574455</v>
      </c>
      <c r="P6139">
        <f t="shared" si="863"/>
        <v>192000</v>
      </c>
      <c r="Q6139" s="2">
        <f t="shared" si="869"/>
        <v>196698.0739081747</v>
      </c>
      <c r="R6139">
        <f>Q6139/MainSheet!$C$8*(G6139-G6138)+R6138</f>
        <v>10484.718740044578</v>
      </c>
      <c r="S6139">
        <f t="shared" si="870"/>
        <v>169216.61903511803</v>
      </c>
      <c r="T6139">
        <f t="shared" si="862"/>
        <v>61.369999999996359</v>
      </c>
      <c r="U6139" s="1">
        <f>Q6139/MainSheet!$C$22</f>
        <v>1</v>
      </c>
    </row>
    <row r="6140" spans="7:21">
      <c r="G6140">
        <f t="shared" si="865"/>
        <v>61.379999999996357</v>
      </c>
      <c r="H6140">
        <f t="shared" si="866"/>
        <v>198000</v>
      </c>
      <c r="I6140" s="2">
        <f>MIN(MainSheet!$C$10/MainSheet!$C$9,MainSheet!$K$9*60)</f>
        <v>660</v>
      </c>
      <c r="J6140" s="1">
        <f>IF(G6140&gt;MainSheet!$C$11,IF(J6139&gt;=0.999,1,(G6140-MainSheet!$C$11)*I6140/$B$2/60),0)</f>
        <v>1</v>
      </c>
      <c r="K6140" s="1">
        <f>IF(G6140&gt;MainSheet!$C$11+$B$6,IF(K6139&gt;=0.999,1,(G6140-MainSheet!$C$11-$B$6)*I6140/$C$2/60),0)</f>
        <v>1</v>
      </c>
      <c r="L6140" s="1">
        <f>IF(G6140&gt;MainSheet!$C$11+$B$6+$C$6,IF(L6139&gt;=0.999,1,(G6140-MainSheet!$C$11-$B$6-$C$6)*I6140/$D$2/60),0)</f>
        <v>1</v>
      </c>
      <c r="M6140">
        <f t="shared" si="867"/>
        <v>1</v>
      </c>
      <c r="N6140" s="2">
        <f t="shared" si="868"/>
        <v>3721.0526315789471</v>
      </c>
      <c r="O6140">
        <f t="shared" si="864"/>
        <v>977.02127659574455</v>
      </c>
      <c r="P6140">
        <f t="shared" si="863"/>
        <v>192000</v>
      </c>
      <c r="Q6140" s="2">
        <f t="shared" si="869"/>
        <v>196698.0739081747</v>
      </c>
      <c r="R6140">
        <f>Q6140/MainSheet!$C$8*(G6140-G6139)+R6139</f>
        <v>10486.749986535413</v>
      </c>
      <c r="S6140">
        <f t="shared" si="870"/>
        <v>169249.40204743604</v>
      </c>
      <c r="T6140">
        <f t="shared" si="862"/>
        <v>61.379999999996357</v>
      </c>
      <c r="U6140" s="1">
        <f>Q6140/MainSheet!$C$22</f>
        <v>1</v>
      </c>
    </row>
    <row r="6141" spans="7:21">
      <c r="G6141">
        <f t="shared" si="865"/>
        <v>61.389999999996355</v>
      </c>
      <c r="H6141">
        <f t="shared" si="866"/>
        <v>198000</v>
      </c>
      <c r="I6141" s="2">
        <f>MIN(MainSheet!$C$10/MainSheet!$C$9,MainSheet!$K$9*60)</f>
        <v>660</v>
      </c>
      <c r="J6141" s="1">
        <f>IF(G6141&gt;MainSheet!$C$11,IF(J6140&gt;=0.999,1,(G6141-MainSheet!$C$11)*I6141/$B$2/60),0)</f>
        <v>1</v>
      </c>
      <c r="K6141" s="1">
        <f>IF(G6141&gt;MainSheet!$C$11+$B$6,IF(K6140&gt;=0.999,1,(G6141-MainSheet!$C$11-$B$6)*I6141/$C$2/60),0)</f>
        <v>1</v>
      </c>
      <c r="L6141" s="1">
        <f>IF(G6141&gt;MainSheet!$C$11+$B$6+$C$6,IF(L6140&gt;=0.999,1,(G6141-MainSheet!$C$11-$B$6-$C$6)*I6141/$D$2/60),0)</f>
        <v>1</v>
      </c>
      <c r="M6141">
        <f t="shared" si="867"/>
        <v>1</v>
      </c>
      <c r="N6141" s="2">
        <f t="shared" si="868"/>
        <v>3721.0526315789471</v>
      </c>
      <c r="O6141">
        <f t="shared" si="864"/>
        <v>977.02127659574455</v>
      </c>
      <c r="P6141">
        <f t="shared" si="863"/>
        <v>192000</v>
      </c>
      <c r="Q6141" s="2">
        <f t="shared" si="869"/>
        <v>196698.0739081747</v>
      </c>
      <c r="R6141">
        <f>Q6141/MainSheet!$C$8*(G6141-G6140)+R6140</f>
        <v>10488.781233026248</v>
      </c>
      <c r="S6141">
        <f t="shared" si="870"/>
        <v>169282.18505975406</v>
      </c>
      <c r="T6141">
        <f t="shared" si="862"/>
        <v>61.389999999996355</v>
      </c>
      <c r="U6141" s="1">
        <f>Q6141/MainSheet!$C$22</f>
        <v>1</v>
      </c>
    </row>
    <row r="6142" spans="7:21">
      <c r="G6142">
        <f t="shared" si="865"/>
        <v>61.399999999996353</v>
      </c>
      <c r="H6142">
        <f t="shared" si="866"/>
        <v>198000</v>
      </c>
      <c r="I6142" s="2">
        <f>MIN(MainSheet!$C$10/MainSheet!$C$9,MainSheet!$K$9*60)</f>
        <v>660</v>
      </c>
      <c r="J6142" s="1">
        <f>IF(G6142&gt;MainSheet!$C$11,IF(J6141&gt;=0.999,1,(G6142-MainSheet!$C$11)*I6142/$B$2/60),0)</f>
        <v>1</v>
      </c>
      <c r="K6142" s="1">
        <f>IF(G6142&gt;MainSheet!$C$11+$B$6,IF(K6141&gt;=0.999,1,(G6142-MainSheet!$C$11-$B$6)*I6142/$C$2/60),0)</f>
        <v>1</v>
      </c>
      <c r="L6142" s="1">
        <f>IF(G6142&gt;MainSheet!$C$11+$B$6+$C$6,IF(L6141&gt;=0.999,1,(G6142-MainSheet!$C$11-$B$6-$C$6)*I6142/$D$2/60),0)</f>
        <v>1</v>
      </c>
      <c r="M6142">
        <f t="shared" si="867"/>
        <v>1</v>
      </c>
      <c r="N6142" s="2">
        <f t="shared" si="868"/>
        <v>3721.0526315789471</v>
      </c>
      <c r="O6142">
        <f t="shared" si="864"/>
        <v>977.02127659574455</v>
      </c>
      <c r="P6142">
        <f t="shared" si="863"/>
        <v>192000</v>
      </c>
      <c r="Q6142" s="2">
        <f t="shared" si="869"/>
        <v>196698.0739081747</v>
      </c>
      <c r="R6142">
        <f>Q6142/MainSheet!$C$8*(G6142-G6141)+R6141</f>
        <v>10490.812479517082</v>
      </c>
      <c r="S6142">
        <f t="shared" si="870"/>
        <v>169314.96807207208</v>
      </c>
      <c r="T6142">
        <f t="shared" si="862"/>
        <v>61.399999999996353</v>
      </c>
      <c r="U6142" s="1">
        <f>Q6142/MainSheet!$C$22</f>
        <v>1</v>
      </c>
    </row>
    <row r="6143" spans="7:21">
      <c r="G6143">
        <f t="shared" si="865"/>
        <v>61.409999999996352</v>
      </c>
      <c r="H6143">
        <f t="shared" si="866"/>
        <v>198000</v>
      </c>
      <c r="I6143" s="2">
        <f>MIN(MainSheet!$C$10/MainSheet!$C$9,MainSheet!$K$9*60)</f>
        <v>660</v>
      </c>
      <c r="J6143" s="1">
        <f>IF(G6143&gt;MainSheet!$C$11,IF(J6142&gt;=0.999,1,(G6143-MainSheet!$C$11)*I6143/$B$2/60),0)</f>
        <v>1</v>
      </c>
      <c r="K6143" s="1">
        <f>IF(G6143&gt;MainSheet!$C$11+$B$6,IF(K6142&gt;=0.999,1,(G6143-MainSheet!$C$11-$B$6)*I6143/$C$2/60),0)</f>
        <v>1</v>
      </c>
      <c r="L6143" s="1">
        <f>IF(G6143&gt;MainSheet!$C$11+$B$6+$C$6,IF(L6142&gt;=0.999,1,(G6143-MainSheet!$C$11-$B$6-$C$6)*I6143/$D$2/60),0)</f>
        <v>1</v>
      </c>
      <c r="M6143">
        <f t="shared" si="867"/>
        <v>1</v>
      </c>
      <c r="N6143" s="2">
        <f t="shared" si="868"/>
        <v>3721.0526315789471</v>
      </c>
      <c r="O6143">
        <f t="shared" si="864"/>
        <v>977.02127659574455</v>
      </c>
      <c r="P6143">
        <f t="shared" si="863"/>
        <v>192000</v>
      </c>
      <c r="Q6143" s="2">
        <f t="shared" si="869"/>
        <v>196698.0739081747</v>
      </c>
      <c r="R6143">
        <f>Q6143/MainSheet!$C$8*(G6143-G6142)+R6142</f>
        <v>10492.843726007917</v>
      </c>
      <c r="S6143">
        <f t="shared" si="870"/>
        <v>169347.7510843901</v>
      </c>
      <c r="T6143">
        <f t="shared" si="862"/>
        <v>61.409999999996352</v>
      </c>
      <c r="U6143" s="1">
        <f>Q6143/MainSheet!$C$22</f>
        <v>1</v>
      </c>
    </row>
    <row r="6144" spans="7:21">
      <c r="G6144">
        <f t="shared" si="865"/>
        <v>61.41999999999635</v>
      </c>
      <c r="H6144">
        <f t="shared" si="866"/>
        <v>198000</v>
      </c>
      <c r="I6144" s="2">
        <f>MIN(MainSheet!$C$10/MainSheet!$C$9,MainSheet!$K$9*60)</f>
        <v>660</v>
      </c>
      <c r="J6144" s="1">
        <f>IF(G6144&gt;MainSheet!$C$11,IF(J6143&gt;=0.999,1,(G6144-MainSheet!$C$11)*I6144/$B$2/60),0)</f>
        <v>1</v>
      </c>
      <c r="K6144" s="1">
        <f>IF(G6144&gt;MainSheet!$C$11+$B$6,IF(K6143&gt;=0.999,1,(G6144-MainSheet!$C$11-$B$6)*I6144/$C$2/60),0)</f>
        <v>1</v>
      </c>
      <c r="L6144" s="1">
        <f>IF(G6144&gt;MainSheet!$C$11+$B$6+$C$6,IF(L6143&gt;=0.999,1,(G6144-MainSheet!$C$11-$B$6-$C$6)*I6144/$D$2/60),0)</f>
        <v>1</v>
      </c>
      <c r="M6144">
        <f t="shared" si="867"/>
        <v>1</v>
      </c>
      <c r="N6144" s="2">
        <f t="shared" si="868"/>
        <v>3721.0526315789471</v>
      </c>
      <c r="O6144">
        <f t="shared" si="864"/>
        <v>977.02127659574455</v>
      </c>
      <c r="P6144">
        <f t="shared" si="863"/>
        <v>192000</v>
      </c>
      <c r="Q6144" s="2">
        <f t="shared" si="869"/>
        <v>196698.0739081747</v>
      </c>
      <c r="R6144">
        <f>Q6144/MainSheet!$C$8*(G6144-G6143)+R6143</f>
        <v>10494.874972498752</v>
      </c>
      <c r="S6144">
        <f t="shared" si="870"/>
        <v>169380.53409670811</v>
      </c>
      <c r="T6144">
        <f t="shared" si="862"/>
        <v>61.41999999999635</v>
      </c>
      <c r="U6144" s="1">
        <f>Q6144/MainSheet!$C$22</f>
        <v>1</v>
      </c>
    </row>
    <row r="6145" spans="7:21">
      <c r="G6145">
        <f t="shared" si="865"/>
        <v>61.429999999996348</v>
      </c>
      <c r="H6145">
        <f t="shared" si="866"/>
        <v>198000</v>
      </c>
      <c r="I6145" s="2">
        <f>MIN(MainSheet!$C$10/MainSheet!$C$9,MainSheet!$K$9*60)</f>
        <v>660</v>
      </c>
      <c r="J6145" s="1">
        <f>IF(G6145&gt;MainSheet!$C$11,IF(J6144&gt;=0.999,1,(G6145-MainSheet!$C$11)*I6145/$B$2/60),0)</f>
        <v>1</v>
      </c>
      <c r="K6145" s="1">
        <f>IF(G6145&gt;MainSheet!$C$11+$B$6,IF(K6144&gt;=0.999,1,(G6145-MainSheet!$C$11-$B$6)*I6145/$C$2/60),0)</f>
        <v>1</v>
      </c>
      <c r="L6145" s="1">
        <f>IF(G6145&gt;MainSheet!$C$11+$B$6+$C$6,IF(L6144&gt;=0.999,1,(G6145-MainSheet!$C$11-$B$6-$C$6)*I6145/$D$2/60),0)</f>
        <v>1</v>
      </c>
      <c r="M6145">
        <f t="shared" si="867"/>
        <v>1</v>
      </c>
      <c r="N6145" s="2">
        <f t="shared" si="868"/>
        <v>3721.0526315789471</v>
      </c>
      <c r="O6145">
        <f t="shared" si="864"/>
        <v>977.02127659574455</v>
      </c>
      <c r="P6145">
        <f t="shared" si="863"/>
        <v>192000</v>
      </c>
      <c r="Q6145" s="2">
        <f t="shared" si="869"/>
        <v>196698.0739081747</v>
      </c>
      <c r="R6145">
        <f>Q6145/MainSheet!$C$8*(G6145-G6144)+R6144</f>
        <v>10496.906218989587</v>
      </c>
      <c r="S6145">
        <f t="shared" si="870"/>
        <v>169413.31710902613</v>
      </c>
      <c r="T6145">
        <f t="shared" si="862"/>
        <v>61.429999999996348</v>
      </c>
      <c r="U6145" s="1">
        <f>Q6145/MainSheet!$C$22</f>
        <v>1</v>
      </c>
    </row>
    <row r="6146" spans="7:21">
      <c r="G6146">
        <f t="shared" si="865"/>
        <v>61.439999999996346</v>
      </c>
      <c r="H6146">
        <f t="shared" si="866"/>
        <v>198000</v>
      </c>
      <c r="I6146" s="2">
        <f>MIN(MainSheet!$C$10/MainSheet!$C$9,MainSheet!$K$9*60)</f>
        <v>660</v>
      </c>
      <c r="J6146" s="1">
        <f>IF(G6146&gt;MainSheet!$C$11,IF(J6145&gt;=0.999,1,(G6146-MainSheet!$C$11)*I6146/$B$2/60),0)</f>
        <v>1</v>
      </c>
      <c r="K6146" s="1">
        <f>IF(G6146&gt;MainSheet!$C$11+$B$6,IF(K6145&gt;=0.999,1,(G6146-MainSheet!$C$11-$B$6)*I6146/$C$2/60),0)</f>
        <v>1</v>
      </c>
      <c r="L6146" s="1">
        <f>IF(G6146&gt;MainSheet!$C$11+$B$6+$C$6,IF(L6145&gt;=0.999,1,(G6146-MainSheet!$C$11-$B$6-$C$6)*I6146/$D$2/60),0)</f>
        <v>1</v>
      </c>
      <c r="M6146">
        <f t="shared" si="867"/>
        <v>1</v>
      </c>
      <c r="N6146" s="2">
        <f t="shared" si="868"/>
        <v>3721.0526315789471</v>
      </c>
      <c r="O6146">
        <f t="shared" si="864"/>
        <v>977.02127659574455</v>
      </c>
      <c r="P6146">
        <f t="shared" si="863"/>
        <v>192000</v>
      </c>
      <c r="Q6146" s="2">
        <f t="shared" si="869"/>
        <v>196698.0739081747</v>
      </c>
      <c r="R6146">
        <f>Q6146/MainSheet!$C$8*(G6146-G6145)+R6145</f>
        <v>10498.937465480421</v>
      </c>
      <c r="S6146">
        <f t="shared" si="870"/>
        <v>169446.10012134415</v>
      </c>
      <c r="T6146">
        <f t="shared" si="862"/>
        <v>61.439999999996346</v>
      </c>
      <c r="U6146" s="1">
        <f>Q6146/MainSheet!$C$22</f>
        <v>1</v>
      </c>
    </row>
    <row r="6147" spans="7:21">
      <c r="G6147">
        <f t="shared" si="865"/>
        <v>61.449999999996344</v>
      </c>
      <c r="H6147">
        <f t="shared" si="866"/>
        <v>198000</v>
      </c>
      <c r="I6147" s="2">
        <f>MIN(MainSheet!$C$10/MainSheet!$C$9,MainSheet!$K$9*60)</f>
        <v>660</v>
      </c>
      <c r="J6147" s="1">
        <f>IF(G6147&gt;MainSheet!$C$11,IF(J6146&gt;=0.999,1,(G6147-MainSheet!$C$11)*I6147/$B$2/60),0)</f>
        <v>1</v>
      </c>
      <c r="K6147" s="1">
        <f>IF(G6147&gt;MainSheet!$C$11+$B$6,IF(K6146&gt;=0.999,1,(G6147-MainSheet!$C$11-$B$6)*I6147/$C$2/60),0)</f>
        <v>1</v>
      </c>
      <c r="L6147" s="1">
        <f>IF(G6147&gt;MainSheet!$C$11+$B$6+$C$6,IF(L6146&gt;=0.999,1,(G6147-MainSheet!$C$11-$B$6-$C$6)*I6147/$D$2/60),0)</f>
        <v>1</v>
      </c>
      <c r="M6147">
        <f t="shared" si="867"/>
        <v>1</v>
      </c>
      <c r="N6147" s="2">
        <f t="shared" si="868"/>
        <v>3721.0526315789471</v>
      </c>
      <c r="O6147">
        <f t="shared" si="864"/>
        <v>977.02127659574455</v>
      </c>
      <c r="P6147">
        <f t="shared" si="863"/>
        <v>192000</v>
      </c>
      <c r="Q6147" s="2">
        <f t="shared" si="869"/>
        <v>196698.0739081747</v>
      </c>
      <c r="R6147">
        <f>Q6147/MainSheet!$C$8*(G6147-G6146)+R6146</f>
        <v>10500.968711971256</v>
      </c>
      <c r="S6147">
        <f t="shared" si="870"/>
        <v>169478.88313366217</v>
      </c>
      <c r="T6147">
        <f t="shared" ref="T6147:T6210" si="871">G6147</f>
        <v>61.449999999996344</v>
      </c>
      <c r="U6147" s="1">
        <f>Q6147/MainSheet!$C$22</f>
        <v>1</v>
      </c>
    </row>
    <row r="6148" spans="7:21">
      <c r="G6148">
        <f t="shared" si="865"/>
        <v>61.459999999996342</v>
      </c>
      <c r="H6148">
        <f t="shared" si="866"/>
        <v>198000</v>
      </c>
      <c r="I6148" s="2">
        <f>MIN(MainSheet!$C$10/MainSheet!$C$9,MainSheet!$K$9*60)</f>
        <v>660</v>
      </c>
      <c r="J6148" s="1">
        <f>IF(G6148&gt;MainSheet!$C$11,IF(J6147&gt;=0.999,1,(G6148-MainSheet!$C$11)*I6148/$B$2/60),0)</f>
        <v>1</v>
      </c>
      <c r="K6148" s="1">
        <f>IF(G6148&gt;MainSheet!$C$11+$B$6,IF(K6147&gt;=0.999,1,(G6148-MainSheet!$C$11-$B$6)*I6148/$C$2/60),0)</f>
        <v>1</v>
      </c>
      <c r="L6148" s="1">
        <f>IF(G6148&gt;MainSheet!$C$11+$B$6+$C$6,IF(L6147&gt;=0.999,1,(G6148-MainSheet!$C$11-$B$6-$C$6)*I6148/$D$2/60),0)</f>
        <v>1</v>
      </c>
      <c r="M6148">
        <f t="shared" si="867"/>
        <v>1</v>
      </c>
      <c r="N6148" s="2">
        <f t="shared" si="868"/>
        <v>3721.0526315789471</v>
      </c>
      <c r="O6148">
        <f t="shared" si="864"/>
        <v>977.02127659574455</v>
      </c>
      <c r="P6148">
        <f t="shared" ref="P6148:P6211" si="872">IF(IF(N6148+O6148&gt;H6148,H6148-O6148-N6148,IF(L6148&gt;0,((1-L6148)*D$3+D$4*(L6148)),0))+O6148+N6148&gt;H6148,H6148-N6148-O6148,IF(N6148+O6148&gt;H6148,H6148-O6148-N6148,IF(L6148&gt;0,((1-L6148)*D$3+D$4*(L6148)),0)))</f>
        <v>192000</v>
      </c>
      <c r="Q6148" s="2">
        <f t="shared" si="869"/>
        <v>196698.0739081747</v>
      </c>
      <c r="R6148">
        <f>Q6148/MainSheet!$C$8*(G6148-G6147)+R6147</f>
        <v>10502.999958462091</v>
      </c>
      <c r="S6148">
        <f t="shared" si="870"/>
        <v>169511.66614598018</v>
      </c>
      <c r="T6148">
        <f t="shared" si="871"/>
        <v>61.459999999996342</v>
      </c>
      <c r="U6148" s="1">
        <f>Q6148/MainSheet!$C$22</f>
        <v>1</v>
      </c>
    </row>
    <row r="6149" spans="7:21">
      <c r="G6149">
        <f t="shared" si="865"/>
        <v>61.46999999999634</v>
      </c>
      <c r="H6149">
        <f t="shared" si="866"/>
        <v>198000</v>
      </c>
      <c r="I6149" s="2">
        <f>MIN(MainSheet!$C$10/MainSheet!$C$9,MainSheet!$K$9*60)</f>
        <v>660</v>
      </c>
      <c r="J6149" s="1">
        <f>IF(G6149&gt;MainSheet!$C$11,IF(J6148&gt;=0.999,1,(G6149-MainSheet!$C$11)*I6149/$B$2/60),0)</f>
        <v>1</v>
      </c>
      <c r="K6149" s="1">
        <f>IF(G6149&gt;MainSheet!$C$11+$B$6,IF(K6148&gt;=0.999,1,(G6149-MainSheet!$C$11-$B$6)*I6149/$C$2/60),0)</f>
        <v>1</v>
      </c>
      <c r="L6149" s="1">
        <f>IF(G6149&gt;MainSheet!$C$11+$B$6+$C$6,IF(L6148&gt;=0.999,1,(G6149-MainSheet!$C$11-$B$6-$C$6)*I6149/$D$2/60),0)</f>
        <v>1</v>
      </c>
      <c r="M6149">
        <f t="shared" si="867"/>
        <v>1</v>
      </c>
      <c r="N6149" s="2">
        <f t="shared" si="868"/>
        <v>3721.0526315789471</v>
      </c>
      <c r="O6149">
        <f t="shared" ref="O6149:O6212" si="873">IF(K6149&gt;=0.01,((1-K6149)*C$3+C$4*(K6149)),0)</f>
        <v>977.02127659574455</v>
      </c>
      <c r="P6149">
        <f t="shared" si="872"/>
        <v>192000</v>
      </c>
      <c r="Q6149" s="2">
        <f t="shared" si="869"/>
        <v>196698.0739081747</v>
      </c>
      <c r="R6149">
        <f>Q6149/MainSheet!$C$8*(G6149-G6148)+R6148</f>
        <v>10505.031204952926</v>
      </c>
      <c r="S6149">
        <f t="shared" si="870"/>
        <v>169544.4491582982</v>
      </c>
      <c r="T6149">
        <f t="shared" si="871"/>
        <v>61.46999999999634</v>
      </c>
      <c r="U6149" s="1">
        <f>Q6149/MainSheet!$C$22</f>
        <v>1</v>
      </c>
    </row>
    <row r="6150" spans="7:21">
      <c r="G6150">
        <f t="shared" si="865"/>
        <v>61.479999999996338</v>
      </c>
      <c r="H6150">
        <f t="shared" si="866"/>
        <v>198000</v>
      </c>
      <c r="I6150" s="2">
        <f>MIN(MainSheet!$C$10/MainSheet!$C$9,MainSheet!$K$9*60)</f>
        <v>660</v>
      </c>
      <c r="J6150" s="1">
        <f>IF(G6150&gt;MainSheet!$C$11,IF(J6149&gt;=0.999,1,(G6150-MainSheet!$C$11)*I6150/$B$2/60),0)</f>
        <v>1</v>
      </c>
      <c r="K6150" s="1">
        <f>IF(G6150&gt;MainSheet!$C$11+$B$6,IF(K6149&gt;=0.999,1,(G6150-MainSheet!$C$11-$B$6)*I6150/$C$2/60),0)</f>
        <v>1</v>
      </c>
      <c r="L6150" s="1">
        <f>IF(G6150&gt;MainSheet!$C$11+$B$6+$C$6,IF(L6149&gt;=0.999,1,(G6150-MainSheet!$C$11-$B$6-$C$6)*I6150/$D$2/60),0)</f>
        <v>1</v>
      </c>
      <c r="M6150">
        <f t="shared" si="867"/>
        <v>1</v>
      </c>
      <c r="N6150" s="2">
        <f t="shared" si="868"/>
        <v>3721.0526315789471</v>
      </c>
      <c r="O6150">
        <f t="shared" si="873"/>
        <v>977.02127659574455</v>
      </c>
      <c r="P6150">
        <f t="shared" si="872"/>
        <v>192000</v>
      </c>
      <c r="Q6150" s="2">
        <f t="shared" si="869"/>
        <v>196698.0739081747</v>
      </c>
      <c r="R6150">
        <f>Q6150/MainSheet!$C$8*(G6150-G6149)+R6149</f>
        <v>10507.06245144376</v>
      </c>
      <c r="S6150">
        <f t="shared" si="870"/>
        <v>169577.23217061622</v>
      </c>
      <c r="T6150">
        <f t="shared" si="871"/>
        <v>61.479999999996338</v>
      </c>
      <c r="U6150" s="1">
        <f>Q6150/MainSheet!$C$22</f>
        <v>1</v>
      </c>
    </row>
    <row r="6151" spans="7:21">
      <c r="G6151">
        <f t="shared" si="865"/>
        <v>61.489999999996336</v>
      </c>
      <c r="H6151">
        <f t="shared" si="866"/>
        <v>198000</v>
      </c>
      <c r="I6151" s="2">
        <f>MIN(MainSheet!$C$10/MainSheet!$C$9,MainSheet!$K$9*60)</f>
        <v>660</v>
      </c>
      <c r="J6151" s="1">
        <f>IF(G6151&gt;MainSheet!$C$11,IF(J6150&gt;=0.999,1,(G6151-MainSheet!$C$11)*I6151/$B$2/60),0)</f>
        <v>1</v>
      </c>
      <c r="K6151" s="1">
        <f>IF(G6151&gt;MainSheet!$C$11+$B$6,IF(K6150&gt;=0.999,1,(G6151-MainSheet!$C$11-$B$6)*I6151/$C$2/60),0)</f>
        <v>1</v>
      </c>
      <c r="L6151" s="1">
        <f>IF(G6151&gt;MainSheet!$C$11+$B$6+$C$6,IF(L6150&gt;=0.999,1,(G6151-MainSheet!$C$11-$B$6-$C$6)*I6151/$D$2/60),0)</f>
        <v>1</v>
      </c>
      <c r="M6151">
        <f t="shared" si="867"/>
        <v>1</v>
      </c>
      <c r="N6151" s="2">
        <f t="shared" si="868"/>
        <v>3721.0526315789471</v>
      </c>
      <c r="O6151">
        <f t="shared" si="873"/>
        <v>977.02127659574455</v>
      </c>
      <c r="P6151">
        <f t="shared" si="872"/>
        <v>192000</v>
      </c>
      <c r="Q6151" s="2">
        <f t="shared" si="869"/>
        <v>196698.0739081747</v>
      </c>
      <c r="R6151">
        <f>Q6151/MainSheet!$C$8*(G6151-G6150)+R6150</f>
        <v>10509.093697934595</v>
      </c>
      <c r="S6151">
        <f t="shared" si="870"/>
        <v>169610.01518293424</v>
      </c>
      <c r="T6151">
        <f t="shared" si="871"/>
        <v>61.489999999996336</v>
      </c>
      <c r="U6151" s="1">
        <f>Q6151/MainSheet!$C$22</f>
        <v>1</v>
      </c>
    </row>
    <row r="6152" spans="7:21">
      <c r="G6152">
        <f t="shared" si="865"/>
        <v>61.499999999996334</v>
      </c>
      <c r="H6152">
        <f t="shared" si="866"/>
        <v>198000</v>
      </c>
      <c r="I6152" s="2">
        <f>MIN(MainSheet!$C$10/MainSheet!$C$9,MainSheet!$K$9*60)</f>
        <v>660</v>
      </c>
      <c r="J6152" s="1">
        <f>IF(G6152&gt;MainSheet!$C$11,IF(J6151&gt;=0.999,1,(G6152-MainSheet!$C$11)*I6152/$B$2/60),0)</f>
        <v>1</v>
      </c>
      <c r="K6152" s="1">
        <f>IF(G6152&gt;MainSheet!$C$11+$B$6,IF(K6151&gt;=0.999,1,(G6152-MainSheet!$C$11-$B$6)*I6152/$C$2/60),0)</f>
        <v>1</v>
      </c>
      <c r="L6152" s="1">
        <f>IF(G6152&gt;MainSheet!$C$11+$B$6+$C$6,IF(L6151&gt;=0.999,1,(G6152-MainSheet!$C$11-$B$6-$C$6)*I6152/$D$2/60),0)</f>
        <v>1</v>
      </c>
      <c r="M6152">
        <f t="shared" si="867"/>
        <v>1</v>
      </c>
      <c r="N6152" s="2">
        <f t="shared" si="868"/>
        <v>3721.0526315789471</v>
      </c>
      <c r="O6152">
        <f t="shared" si="873"/>
        <v>977.02127659574455</v>
      </c>
      <c r="P6152">
        <f t="shared" si="872"/>
        <v>192000</v>
      </c>
      <c r="Q6152" s="2">
        <f t="shared" si="869"/>
        <v>196698.0739081747</v>
      </c>
      <c r="R6152">
        <f>Q6152/MainSheet!$C$8*(G6152-G6151)+R6151</f>
        <v>10511.12494442543</v>
      </c>
      <c r="S6152">
        <f t="shared" si="870"/>
        <v>169642.79819525225</v>
      </c>
      <c r="T6152">
        <f t="shared" si="871"/>
        <v>61.499999999996334</v>
      </c>
      <c r="U6152" s="1">
        <f>Q6152/MainSheet!$C$22</f>
        <v>1</v>
      </c>
    </row>
    <row r="6153" spans="7:21">
      <c r="G6153">
        <f t="shared" ref="G6153:G6216" si="874">G6152+$F$2</f>
        <v>61.509999999996332</v>
      </c>
      <c r="H6153">
        <f t="shared" ref="H6153:H6216" si="875">H6152</f>
        <v>198000</v>
      </c>
      <c r="I6153" s="2">
        <f>MIN(MainSheet!$C$10/MainSheet!$C$9,MainSheet!$K$9*60)</f>
        <v>660</v>
      </c>
      <c r="J6153" s="1">
        <f>IF(G6153&gt;MainSheet!$C$11,IF(J6152&gt;=0.999,1,(G6153-MainSheet!$C$11)*I6153/$B$2/60),0)</f>
        <v>1</v>
      </c>
      <c r="K6153" s="1">
        <f>IF(G6153&gt;MainSheet!$C$11+$B$6,IF(K6152&gt;=0.999,1,(G6153-MainSheet!$C$11-$B$6)*I6153/$C$2/60),0)</f>
        <v>1</v>
      </c>
      <c r="L6153" s="1">
        <f>IF(G6153&gt;MainSheet!$C$11+$B$6+$C$6,IF(L6152&gt;=0.999,1,(G6153-MainSheet!$C$11-$B$6-$C$6)*I6153/$D$2/60),0)</f>
        <v>1</v>
      </c>
      <c r="M6153">
        <f t="shared" ref="M6153:M6216" si="876">(J6153*$B$2+K6153*$C$2+L6153*$D$2)/SUM($B$2:$D$2)</f>
        <v>1</v>
      </c>
      <c r="N6153" s="2">
        <f t="shared" ref="N6153:N6216" si="877">IF(J6153&gt;=0.01,((1-J6153)*B$3+B$4*(J6153)),0)</f>
        <v>3721.0526315789471</v>
      </c>
      <c r="O6153">
        <f t="shared" si="873"/>
        <v>977.02127659574455</v>
      </c>
      <c r="P6153">
        <f t="shared" si="872"/>
        <v>192000</v>
      </c>
      <c r="Q6153" s="2">
        <f t="shared" ref="Q6153:Q6216" si="878">SUM(N6153:P6153)</f>
        <v>196698.0739081747</v>
      </c>
      <c r="R6153">
        <f>Q6153/MainSheet!$C$8*(G6153-G6152)+R6152</f>
        <v>10513.156190916265</v>
      </c>
      <c r="S6153">
        <f t="shared" ref="S6153:S6216" si="879">Q6153*$F$2/60+S6152</f>
        <v>169675.58120757027</v>
      </c>
      <c r="T6153">
        <f t="shared" si="871"/>
        <v>61.509999999996332</v>
      </c>
      <c r="U6153" s="1">
        <f>Q6153/MainSheet!$C$22</f>
        <v>1</v>
      </c>
    </row>
    <row r="6154" spans="7:21">
      <c r="G6154">
        <f t="shared" si="874"/>
        <v>61.51999999999633</v>
      </c>
      <c r="H6154">
        <f t="shared" si="875"/>
        <v>198000</v>
      </c>
      <c r="I6154" s="2">
        <f>MIN(MainSheet!$C$10/MainSheet!$C$9,MainSheet!$K$9*60)</f>
        <v>660</v>
      </c>
      <c r="J6154" s="1">
        <f>IF(G6154&gt;MainSheet!$C$11,IF(J6153&gt;=0.999,1,(G6154-MainSheet!$C$11)*I6154/$B$2/60),0)</f>
        <v>1</v>
      </c>
      <c r="K6154" s="1">
        <f>IF(G6154&gt;MainSheet!$C$11+$B$6,IF(K6153&gt;=0.999,1,(G6154-MainSheet!$C$11-$B$6)*I6154/$C$2/60),0)</f>
        <v>1</v>
      </c>
      <c r="L6154" s="1">
        <f>IF(G6154&gt;MainSheet!$C$11+$B$6+$C$6,IF(L6153&gt;=0.999,1,(G6154-MainSheet!$C$11-$B$6-$C$6)*I6154/$D$2/60),0)</f>
        <v>1</v>
      </c>
      <c r="M6154">
        <f t="shared" si="876"/>
        <v>1</v>
      </c>
      <c r="N6154" s="2">
        <f t="shared" si="877"/>
        <v>3721.0526315789471</v>
      </c>
      <c r="O6154">
        <f t="shared" si="873"/>
        <v>977.02127659574455</v>
      </c>
      <c r="P6154">
        <f t="shared" si="872"/>
        <v>192000</v>
      </c>
      <c r="Q6154" s="2">
        <f t="shared" si="878"/>
        <v>196698.0739081747</v>
      </c>
      <c r="R6154">
        <f>Q6154/MainSheet!$C$8*(G6154-G6153)+R6153</f>
        <v>10515.187437407099</v>
      </c>
      <c r="S6154">
        <f t="shared" si="879"/>
        <v>169708.36421988829</v>
      </c>
      <c r="T6154">
        <f t="shared" si="871"/>
        <v>61.51999999999633</v>
      </c>
      <c r="U6154" s="1">
        <f>Q6154/MainSheet!$C$22</f>
        <v>1</v>
      </c>
    </row>
    <row r="6155" spans="7:21">
      <c r="G6155">
        <f t="shared" si="874"/>
        <v>61.529999999996328</v>
      </c>
      <c r="H6155">
        <f t="shared" si="875"/>
        <v>198000</v>
      </c>
      <c r="I6155" s="2">
        <f>MIN(MainSheet!$C$10/MainSheet!$C$9,MainSheet!$K$9*60)</f>
        <v>660</v>
      </c>
      <c r="J6155" s="1">
        <f>IF(G6155&gt;MainSheet!$C$11,IF(J6154&gt;=0.999,1,(G6155-MainSheet!$C$11)*I6155/$B$2/60),0)</f>
        <v>1</v>
      </c>
      <c r="K6155" s="1">
        <f>IF(G6155&gt;MainSheet!$C$11+$B$6,IF(K6154&gt;=0.999,1,(G6155-MainSheet!$C$11-$B$6)*I6155/$C$2/60),0)</f>
        <v>1</v>
      </c>
      <c r="L6155" s="1">
        <f>IF(G6155&gt;MainSheet!$C$11+$B$6+$C$6,IF(L6154&gt;=0.999,1,(G6155-MainSheet!$C$11-$B$6-$C$6)*I6155/$D$2/60),0)</f>
        <v>1</v>
      </c>
      <c r="M6155">
        <f t="shared" si="876"/>
        <v>1</v>
      </c>
      <c r="N6155" s="2">
        <f t="shared" si="877"/>
        <v>3721.0526315789471</v>
      </c>
      <c r="O6155">
        <f t="shared" si="873"/>
        <v>977.02127659574455</v>
      </c>
      <c r="P6155">
        <f t="shared" si="872"/>
        <v>192000</v>
      </c>
      <c r="Q6155" s="2">
        <f t="shared" si="878"/>
        <v>196698.0739081747</v>
      </c>
      <c r="R6155">
        <f>Q6155/MainSheet!$C$8*(G6155-G6154)+R6154</f>
        <v>10517.218683897934</v>
      </c>
      <c r="S6155">
        <f t="shared" si="879"/>
        <v>169741.14723220631</v>
      </c>
      <c r="T6155">
        <f t="shared" si="871"/>
        <v>61.529999999996328</v>
      </c>
      <c r="U6155" s="1">
        <f>Q6155/MainSheet!$C$22</f>
        <v>1</v>
      </c>
    </row>
    <row r="6156" spans="7:21">
      <c r="G6156">
        <f t="shared" si="874"/>
        <v>61.539999999996326</v>
      </c>
      <c r="H6156">
        <f t="shared" si="875"/>
        <v>198000</v>
      </c>
      <c r="I6156" s="2">
        <f>MIN(MainSheet!$C$10/MainSheet!$C$9,MainSheet!$K$9*60)</f>
        <v>660</v>
      </c>
      <c r="J6156" s="1">
        <f>IF(G6156&gt;MainSheet!$C$11,IF(J6155&gt;=0.999,1,(G6156-MainSheet!$C$11)*I6156/$B$2/60),0)</f>
        <v>1</v>
      </c>
      <c r="K6156" s="1">
        <f>IF(G6156&gt;MainSheet!$C$11+$B$6,IF(K6155&gt;=0.999,1,(G6156-MainSheet!$C$11-$B$6)*I6156/$C$2/60),0)</f>
        <v>1</v>
      </c>
      <c r="L6156" s="1">
        <f>IF(G6156&gt;MainSheet!$C$11+$B$6+$C$6,IF(L6155&gt;=0.999,1,(G6156-MainSheet!$C$11-$B$6-$C$6)*I6156/$D$2/60),0)</f>
        <v>1</v>
      </c>
      <c r="M6156">
        <f t="shared" si="876"/>
        <v>1</v>
      </c>
      <c r="N6156" s="2">
        <f t="shared" si="877"/>
        <v>3721.0526315789471</v>
      </c>
      <c r="O6156">
        <f t="shared" si="873"/>
        <v>977.02127659574455</v>
      </c>
      <c r="P6156">
        <f t="shared" si="872"/>
        <v>192000</v>
      </c>
      <c r="Q6156" s="2">
        <f t="shared" si="878"/>
        <v>196698.0739081747</v>
      </c>
      <c r="R6156">
        <f>Q6156/MainSheet!$C$8*(G6156-G6155)+R6155</f>
        <v>10519.249930388769</v>
      </c>
      <c r="S6156">
        <f t="shared" si="879"/>
        <v>169773.93024452432</v>
      </c>
      <c r="T6156">
        <f t="shared" si="871"/>
        <v>61.539999999996326</v>
      </c>
      <c r="U6156" s="1">
        <f>Q6156/MainSheet!$C$22</f>
        <v>1</v>
      </c>
    </row>
    <row r="6157" spans="7:21">
      <c r="G6157">
        <f t="shared" si="874"/>
        <v>61.549999999996324</v>
      </c>
      <c r="H6157">
        <f t="shared" si="875"/>
        <v>198000</v>
      </c>
      <c r="I6157" s="2">
        <f>MIN(MainSheet!$C$10/MainSheet!$C$9,MainSheet!$K$9*60)</f>
        <v>660</v>
      </c>
      <c r="J6157" s="1">
        <f>IF(G6157&gt;MainSheet!$C$11,IF(J6156&gt;=0.999,1,(G6157-MainSheet!$C$11)*I6157/$B$2/60),0)</f>
        <v>1</v>
      </c>
      <c r="K6157" s="1">
        <f>IF(G6157&gt;MainSheet!$C$11+$B$6,IF(K6156&gt;=0.999,1,(G6157-MainSheet!$C$11-$B$6)*I6157/$C$2/60),0)</f>
        <v>1</v>
      </c>
      <c r="L6157" s="1">
        <f>IF(G6157&gt;MainSheet!$C$11+$B$6+$C$6,IF(L6156&gt;=0.999,1,(G6157-MainSheet!$C$11-$B$6-$C$6)*I6157/$D$2/60),0)</f>
        <v>1</v>
      </c>
      <c r="M6157">
        <f t="shared" si="876"/>
        <v>1</v>
      </c>
      <c r="N6157" s="2">
        <f t="shared" si="877"/>
        <v>3721.0526315789471</v>
      </c>
      <c r="O6157">
        <f t="shared" si="873"/>
        <v>977.02127659574455</v>
      </c>
      <c r="P6157">
        <f t="shared" si="872"/>
        <v>192000</v>
      </c>
      <c r="Q6157" s="2">
        <f t="shared" si="878"/>
        <v>196698.0739081747</v>
      </c>
      <c r="R6157">
        <f>Q6157/MainSheet!$C$8*(G6157-G6156)+R6156</f>
        <v>10521.281176879604</v>
      </c>
      <c r="S6157">
        <f t="shared" si="879"/>
        <v>169806.71325684234</v>
      </c>
      <c r="T6157">
        <f t="shared" si="871"/>
        <v>61.549999999996324</v>
      </c>
      <c r="U6157" s="1">
        <f>Q6157/MainSheet!$C$22</f>
        <v>1</v>
      </c>
    </row>
    <row r="6158" spans="7:21">
      <c r="G6158">
        <f t="shared" si="874"/>
        <v>61.559999999996322</v>
      </c>
      <c r="H6158">
        <f t="shared" si="875"/>
        <v>198000</v>
      </c>
      <c r="I6158" s="2">
        <f>MIN(MainSheet!$C$10/MainSheet!$C$9,MainSheet!$K$9*60)</f>
        <v>660</v>
      </c>
      <c r="J6158" s="1">
        <f>IF(G6158&gt;MainSheet!$C$11,IF(J6157&gt;=0.999,1,(G6158-MainSheet!$C$11)*I6158/$B$2/60),0)</f>
        <v>1</v>
      </c>
      <c r="K6158" s="1">
        <f>IF(G6158&gt;MainSheet!$C$11+$B$6,IF(K6157&gt;=0.999,1,(G6158-MainSheet!$C$11-$B$6)*I6158/$C$2/60),0)</f>
        <v>1</v>
      </c>
      <c r="L6158" s="1">
        <f>IF(G6158&gt;MainSheet!$C$11+$B$6+$C$6,IF(L6157&gt;=0.999,1,(G6158-MainSheet!$C$11-$B$6-$C$6)*I6158/$D$2/60),0)</f>
        <v>1</v>
      </c>
      <c r="M6158">
        <f t="shared" si="876"/>
        <v>1</v>
      </c>
      <c r="N6158" s="2">
        <f t="shared" si="877"/>
        <v>3721.0526315789471</v>
      </c>
      <c r="O6158">
        <f t="shared" si="873"/>
        <v>977.02127659574455</v>
      </c>
      <c r="P6158">
        <f t="shared" si="872"/>
        <v>192000</v>
      </c>
      <c r="Q6158" s="2">
        <f t="shared" si="878"/>
        <v>196698.0739081747</v>
      </c>
      <c r="R6158">
        <f>Q6158/MainSheet!$C$8*(G6158-G6157)+R6157</f>
        <v>10523.312423370438</v>
      </c>
      <c r="S6158">
        <f t="shared" si="879"/>
        <v>169839.49626916036</v>
      </c>
      <c r="T6158">
        <f t="shared" si="871"/>
        <v>61.559999999996322</v>
      </c>
      <c r="U6158" s="1">
        <f>Q6158/MainSheet!$C$22</f>
        <v>1</v>
      </c>
    </row>
    <row r="6159" spans="7:21">
      <c r="G6159">
        <f t="shared" si="874"/>
        <v>61.56999999999632</v>
      </c>
      <c r="H6159">
        <f t="shared" si="875"/>
        <v>198000</v>
      </c>
      <c r="I6159" s="2">
        <f>MIN(MainSheet!$C$10/MainSheet!$C$9,MainSheet!$K$9*60)</f>
        <v>660</v>
      </c>
      <c r="J6159" s="1">
        <f>IF(G6159&gt;MainSheet!$C$11,IF(J6158&gt;=0.999,1,(G6159-MainSheet!$C$11)*I6159/$B$2/60),0)</f>
        <v>1</v>
      </c>
      <c r="K6159" s="1">
        <f>IF(G6159&gt;MainSheet!$C$11+$B$6,IF(K6158&gt;=0.999,1,(G6159-MainSheet!$C$11-$B$6)*I6159/$C$2/60),0)</f>
        <v>1</v>
      </c>
      <c r="L6159" s="1">
        <f>IF(G6159&gt;MainSheet!$C$11+$B$6+$C$6,IF(L6158&gt;=0.999,1,(G6159-MainSheet!$C$11-$B$6-$C$6)*I6159/$D$2/60),0)</f>
        <v>1</v>
      </c>
      <c r="M6159">
        <f t="shared" si="876"/>
        <v>1</v>
      </c>
      <c r="N6159" s="2">
        <f t="shared" si="877"/>
        <v>3721.0526315789471</v>
      </c>
      <c r="O6159">
        <f t="shared" si="873"/>
        <v>977.02127659574455</v>
      </c>
      <c r="P6159">
        <f t="shared" si="872"/>
        <v>192000</v>
      </c>
      <c r="Q6159" s="2">
        <f t="shared" si="878"/>
        <v>196698.0739081747</v>
      </c>
      <c r="R6159">
        <f>Q6159/MainSheet!$C$8*(G6159-G6158)+R6158</f>
        <v>10525.343669861273</v>
      </c>
      <c r="S6159">
        <f t="shared" si="879"/>
        <v>169872.27928147838</v>
      </c>
      <c r="T6159">
        <f t="shared" si="871"/>
        <v>61.56999999999632</v>
      </c>
      <c r="U6159" s="1">
        <f>Q6159/MainSheet!$C$22</f>
        <v>1</v>
      </c>
    </row>
    <row r="6160" spans="7:21">
      <c r="G6160">
        <f t="shared" si="874"/>
        <v>61.579999999996318</v>
      </c>
      <c r="H6160">
        <f t="shared" si="875"/>
        <v>198000</v>
      </c>
      <c r="I6160" s="2">
        <f>MIN(MainSheet!$C$10/MainSheet!$C$9,MainSheet!$K$9*60)</f>
        <v>660</v>
      </c>
      <c r="J6160" s="1">
        <f>IF(G6160&gt;MainSheet!$C$11,IF(J6159&gt;=0.999,1,(G6160-MainSheet!$C$11)*I6160/$B$2/60),0)</f>
        <v>1</v>
      </c>
      <c r="K6160" s="1">
        <f>IF(G6160&gt;MainSheet!$C$11+$B$6,IF(K6159&gt;=0.999,1,(G6160-MainSheet!$C$11-$B$6)*I6160/$C$2/60),0)</f>
        <v>1</v>
      </c>
      <c r="L6160" s="1">
        <f>IF(G6160&gt;MainSheet!$C$11+$B$6+$C$6,IF(L6159&gt;=0.999,1,(G6160-MainSheet!$C$11-$B$6-$C$6)*I6160/$D$2/60),0)</f>
        <v>1</v>
      </c>
      <c r="M6160">
        <f t="shared" si="876"/>
        <v>1</v>
      </c>
      <c r="N6160" s="2">
        <f t="shared" si="877"/>
        <v>3721.0526315789471</v>
      </c>
      <c r="O6160">
        <f t="shared" si="873"/>
        <v>977.02127659574455</v>
      </c>
      <c r="P6160">
        <f t="shared" si="872"/>
        <v>192000</v>
      </c>
      <c r="Q6160" s="2">
        <f t="shared" si="878"/>
        <v>196698.0739081747</v>
      </c>
      <c r="R6160">
        <f>Q6160/MainSheet!$C$8*(G6160-G6159)+R6159</f>
        <v>10527.374916352108</v>
      </c>
      <c r="S6160">
        <f t="shared" si="879"/>
        <v>169905.06229379639</v>
      </c>
      <c r="T6160">
        <f t="shared" si="871"/>
        <v>61.579999999996318</v>
      </c>
      <c r="U6160" s="1">
        <f>Q6160/MainSheet!$C$22</f>
        <v>1</v>
      </c>
    </row>
    <row r="6161" spans="7:21">
      <c r="G6161">
        <f t="shared" si="874"/>
        <v>61.589999999996316</v>
      </c>
      <c r="H6161">
        <f t="shared" si="875"/>
        <v>198000</v>
      </c>
      <c r="I6161" s="2">
        <f>MIN(MainSheet!$C$10/MainSheet!$C$9,MainSheet!$K$9*60)</f>
        <v>660</v>
      </c>
      <c r="J6161" s="1">
        <f>IF(G6161&gt;MainSheet!$C$11,IF(J6160&gt;=0.999,1,(G6161-MainSheet!$C$11)*I6161/$B$2/60),0)</f>
        <v>1</v>
      </c>
      <c r="K6161" s="1">
        <f>IF(G6161&gt;MainSheet!$C$11+$B$6,IF(K6160&gt;=0.999,1,(G6161-MainSheet!$C$11-$B$6)*I6161/$C$2/60),0)</f>
        <v>1</v>
      </c>
      <c r="L6161" s="1">
        <f>IF(G6161&gt;MainSheet!$C$11+$B$6+$C$6,IF(L6160&gt;=0.999,1,(G6161-MainSheet!$C$11-$B$6-$C$6)*I6161/$D$2/60),0)</f>
        <v>1</v>
      </c>
      <c r="M6161">
        <f t="shared" si="876"/>
        <v>1</v>
      </c>
      <c r="N6161" s="2">
        <f t="shared" si="877"/>
        <v>3721.0526315789471</v>
      </c>
      <c r="O6161">
        <f t="shared" si="873"/>
        <v>977.02127659574455</v>
      </c>
      <c r="P6161">
        <f t="shared" si="872"/>
        <v>192000</v>
      </c>
      <c r="Q6161" s="2">
        <f t="shared" si="878"/>
        <v>196698.0739081747</v>
      </c>
      <c r="R6161">
        <f>Q6161/MainSheet!$C$8*(G6161-G6160)+R6160</f>
        <v>10529.406162842943</v>
      </c>
      <c r="S6161">
        <f t="shared" si="879"/>
        <v>169937.84530611441</v>
      </c>
      <c r="T6161">
        <f t="shared" si="871"/>
        <v>61.589999999996316</v>
      </c>
      <c r="U6161" s="1">
        <f>Q6161/MainSheet!$C$22</f>
        <v>1</v>
      </c>
    </row>
    <row r="6162" spans="7:21">
      <c r="G6162">
        <f t="shared" si="874"/>
        <v>61.599999999996314</v>
      </c>
      <c r="H6162">
        <f t="shared" si="875"/>
        <v>198000</v>
      </c>
      <c r="I6162" s="2">
        <f>MIN(MainSheet!$C$10/MainSheet!$C$9,MainSheet!$K$9*60)</f>
        <v>660</v>
      </c>
      <c r="J6162" s="1">
        <f>IF(G6162&gt;MainSheet!$C$11,IF(J6161&gt;=0.999,1,(G6162-MainSheet!$C$11)*I6162/$B$2/60),0)</f>
        <v>1</v>
      </c>
      <c r="K6162" s="1">
        <f>IF(G6162&gt;MainSheet!$C$11+$B$6,IF(K6161&gt;=0.999,1,(G6162-MainSheet!$C$11-$B$6)*I6162/$C$2/60),0)</f>
        <v>1</v>
      </c>
      <c r="L6162" s="1">
        <f>IF(G6162&gt;MainSheet!$C$11+$B$6+$C$6,IF(L6161&gt;=0.999,1,(G6162-MainSheet!$C$11-$B$6-$C$6)*I6162/$D$2/60),0)</f>
        <v>1</v>
      </c>
      <c r="M6162">
        <f t="shared" si="876"/>
        <v>1</v>
      </c>
      <c r="N6162" s="2">
        <f t="shared" si="877"/>
        <v>3721.0526315789471</v>
      </c>
      <c r="O6162">
        <f t="shared" si="873"/>
        <v>977.02127659574455</v>
      </c>
      <c r="P6162">
        <f t="shared" si="872"/>
        <v>192000</v>
      </c>
      <c r="Q6162" s="2">
        <f t="shared" si="878"/>
        <v>196698.0739081747</v>
      </c>
      <c r="R6162">
        <f>Q6162/MainSheet!$C$8*(G6162-G6161)+R6161</f>
        <v>10531.437409333777</v>
      </c>
      <c r="S6162">
        <f t="shared" si="879"/>
        <v>169970.62831843243</v>
      </c>
      <c r="T6162">
        <f t="shared" si="871"/>
        <v>61.599999999996314</v>
      </c>
      <c r="U6162" s="1">
        <f>Q6162/MainSheet!$C$22</f>
        <v>1</v>
      </c>
    </row>
    <row r="6163" spans="7:21">
      <c r="G6163">
        <f t="shared" si="874"/>
        <v>61.609999999996312</v>
      </c>
      <c r="H6163">
        <f t="shared" si="875"/>
        <v>198000</v>
      </c>
      <c r="I6163" s="2">
        <f>MIN(MainSheet!$C$10/MainSheet!$C$9,MainSheet!$K$9*60)</f>
        <v>660</v>
      </c>
      <c r="J6163" s="1">
        <f>IF(G6163&gt;MainSheet!$C$11,IF(J6162&gt;=0.999,1,(G6163-MainSheet!$C$11)*I6163/$B$2/60),0)</f>
        <v>1</v>
      </c>
      <c r="K6163" s="1">
        <f>IF(G6163&gt;MainSheet!$C$11+$B$6,IF(K6162&gt;=0.999,1,(G6163-MainSheet!$C$11-$B$6)*I6163/$C$2/60),0)</f>
        <v>1</v>
      </c>
      <c r="L6163" s="1">
        <f>IF(G6163&gt;MainSheet!$C$11+$B$6+$C$6,IF(L6162&gt;=0.999,1,(G6163-MainSheet!$C$11-$B$6-$C$6)*I6163/$D$2/60),0)</f>
        <v>1</v>
      </c>
      <c r="M6163">
        <f t="shared" si="876"/>
        <v>1</v>
      </c>
      <c r="N6163" s="2">
        <f t="shared" si="877"/>
        <v>3721.0526315789471</v>
      </c>
      <c r="O6163">
        <f t="shared" si="873"/>
        <v>977.02127659574455</v>
      </c>
      <c r="P6163">
        <f t="shared" si="872"/>
        <v>192000</v>
      </c>
      <c r="Q6163" s="2">
        <f t="shared" si="878"/>
        <v>196698.0739081747</v>
      </c>
      <c r="R6163">
        <f>Q6163/MainSheet!$C$8*(G6163-G6162)+R6162</f>
        <v>10533.468655824612</v>
      </c>
      <c r="S6163">
        <f t="shared" si="879"/>
        <v>170003.41133075044</v>
      </c>
      <c r="T6163">
        <f t="shared" si="871"/>
        <v>61.609999999996312</v>
      </c>
      <c r="U6163" s="1">
        <f>Q6163/MainSheet!$C$22</f>
        <v>1</v>
      </c>
    </row>
    <row r="6164" spans="7:21">
      <c r="G6164">
        <f t="shared" si="874"/>
        <v>61.61999999999631</v>
      </c>
      <c r="H6164">
        <f t="shared" si="875"/>
        <v>198000</v>
      </c>
      <c r="I6164" s="2">
        <f>MIN(MainSheet!$C$10/MainSheet!$C$9,MainSheet!$K$9*60)</f>
        <v>660</v>
      </c>
      <c r="J6164" s="1">
        <f>IF(G6164&gt;MainSheet!$C$11,IF(J6163&gt;=0.999,1,(G6164-MainSheet!$C$11)*I6164/$B$2/60),0)</f>
        <v>1</v>
      </c>
      <c r="K6164" s="1">
        <f>IF(G6164&gt;MainSheet!$C$11+$B$6,IF(K6163&gt;=0.999,1,(G6164-MainSheet!$C$11-$B$6)*I6164/$C$2/60),0)</f>
        <v>1</v>
      </c>
      <c r="L6164" s="1">
        <f>IF(G6164&gt;MainSheet!$C$11+$B$6+$C$6,IF(L6163&gt;=0.999,1,(G6164-MainSheet!$C$11-$B$6-$C$6)*I6164/$D$2/60),0)</f>
        <v>1</v>
      </c>
      <c r="M6164">
        <f t="shared" si="876"/>
        <v>1</v>
      </c>
      <c r="N6164" s="2">
        <f t="shared" si="877"/>
        <v>3721.0526315789471</v>
      </c>
      <c r="O6164">
        <f t="shared" si="873"/>
        <v>977.02127659574455</v>
      </c>
      <c r="P6164">
        <f t="shared" si="872"/>
        <v>192000</v>
      </c>
      <c r="Q6164" s="2">
        <f t="shared" si="878"/>
        <v>196698.0739081747</v>
      </c>
      <c r="R6164">
        <f>Q6164/MainSheet!$C$8*(G6164-G6163)+R6163</f>
        <v>10535.499902315447</v>
      </c>
      <c r="S6164">
        <f t="shared" si="879"/>
        <v>170036.19434306846</v>
      </c>
      <c r="T6164">
        <f t="shared" si="871"/>
        <v>61.61999999999631</v>
      </c>
      <c r="U6164" s="1">
        <f>Q6164/MainSheet!$C$22</f>
        <v>1</v>
      </c>
    </row>
    <row r="6165" spans="7:21">
      <c r="G6165">
        <f t="shared" si="874"/>
        <v>61.629999999996308</v>
      </c>
      <c r="H6165">
        <f t="shared" si="875"/>
        <v>198000</v>
      </c>
      <c r="I6165" s="2">
        <f>MIN(MainSheet!$C$10/MainSheet!$C$9,MainSheet!$K$9*60)</f>
        <v>660</v>
      </c>
      <c r="J6165" s="1">
        <f>IF(G6165&gt;MainSheet!$C$11,IF(J6164&gt;=0.999,1,(G6165-MainSheet!$C$11)*I6165/$B$2/60),0)</f>
        <v>1</v>
      </c>
      <c r="K6165" s="1">
        <f>IF(G6165&gt;MainSheet!$C$11+$B$6,IF(K6164&gt;=0.999,1,(G6165-MainSheet!$C$11-$B$6)*I6165/$C$2/60),0)</f>
        <v>1</v>
      </c>
      <c r="L6165" s="1">
        <f>IF(G6165&gt;MainSheet!$C$11+$B$6+$C$6,IF(L6164&gt;=0.999,1,(G6165-MainSheet!$C$11-$B$6-$C$6)*I6165/$D$2/60),0)</f>
        <v>1</v>
      </c>
      <c r="M6165">
        <f t="shared" si="876"/>
        <v>1</v>
      </c>
      <c r="N6165" s="2">
        <f t="shared" si="877"/>
        <v>3721.0526315789471</v>
      </c>
      <c r="O6165">
        <f t="shared" si="873"/>
        <v>977.02127659574455</v>
      </c>
      <c r="P6165">
        <f t="shared" si="872"/>
        <v>192000</v>
      </c>
      <c r="Q6165" s="2">
        <f t="shared" si="878"/>
        <v>196698.0739081747</v>
      </c>
      <c r="R6165">
        <f>Q6165/MainSheet!$C$8*(G6165-G6164)+R6164</f>
        <v>10537.531148806282</v>
      </c>
      <c r="S6165">
        <f t="shared" si="879"/>
        <v>170068.97735538648</v>
      </c>
      <c r="T6165">
        <f t="shared" si="871"/>
        <v>61.629999999996308</v>
      </c>
      <c r="U6165" s="1">
        <f>Q6165/MainSheet!$C$22</f>
        <v>1</v>
      </c>
    </row>
    <row r="6166" spans="7:21">
      <c r="G6166">
        <f t="shared" si="874"/>
        <v>61.639999999996306</v>
      </c>
      <c r="H6166">
        <f t="shared" si="875"/>
        <v>198000</v>
      </c>
      <c r="I6166" s="2">
        <f>MIN(MainSheet!$C$10/MainSheet!$C$9,MainSheet!$K$9*60)</f>
        <v>660</v>
      </c>
      <c r="J6166" s="1">
        <f>IF(G6166&gt;MainSheet!$C$11,IF(J6165&gt;=0.999,1,(G6166-MainSheet!$C$11)*I6166/$B$2/60),0)</f>
        <v>1</v>
      </c>
      <c r="K6166" s="1">
        <f>IF(G6166&gt;MainSheet!$C$11+$B$6,IF(K6165&gt;=0.999,1,(G6166-MainSheet!$C$11-$B$6)*I6166/$C$2/60),0)</f>
        <v>1</v>
      </c>
      <c r="L6166" s="1">
        <f>IF(G6166&gt;MainSheet!$C$11+$B$6+$C$6,IF(L6165&gt;=0.999,1,(G6166-MainSheet!$C$11-$B$6-$C$6)*I6166/$D$2/60),0)</f>
        <v>1</v>
      </c>
      <c r="M6166">
        <f t="shared" si="876"/>
        <v>1</v>
      </c>
      <c r="N6166" s="2">
        <f t="shared" si="877"/>
        <v>3721.0526315789471</v>
      </c>
      <c r="O6166">
        <f t="shared" si="873"/>
        <v>977.02127659574455</v>
      </c>
      <c r="P6166">
        <f t="shared" si="872"/>
        <v>192000</v>
      </c>
      <c r="Q6166" s="2">
        <f t="shared" si="878"/>
        <v>196698.0739081747</v>
      </c>
      <c r="R6166">
        <f>Q6166/MainSheet!$C$8*(G6166-G6165)+R6165</f>
        <v>10539.562395297116</v>
      </c>
      <c r="S6166">
        <f t="shared" si="879"/>
        <v>170101.7603677045</v>
      </c>
      <c r="T6166">
        <f t="shared" si="871"/>
        <v>61.639999999996306</v>
      </c>
      <c r="U6166" s="1">
        <f>Q6166/MainSheet!$C$22</f>
        <v>1</v>
      </c>
    </row>
    <row r="6167" spans="7:21">
      <c r="G6167">
        <f t="shared" si="874"/>
        <v>61.649999999996304</v>
      </c>
      <c r="H6167">
        <f t="shared" si="875"/>
        <v>198000</v>
      </c>
      <c r="I6167" s="2">
        <f>MIN(MainSheet!$C$10/MainSheet!$C$9,MainSheet!$K$9*60)</f>
        <v>660</v>
      </c>
      <c r="J6167" s="1">
        <f>IF(G6167&gt;MainSheet!$C$11,IF(J6166&gt;=0.999,1,(G6167-MainSheet!$C$11)*I6167/$B$2/60),0)</f>
        <v>1</v>
      </c>
      <c r="K6167" s="1">
        <f>IF(G6167&gt;MainSheet!$C$11+$B$6,IF(K6166&gt;=0.999,1,(G6167-MainSheet!$C$11-$B$6)*I6167/$C$2/60),0)</f>
        <v>1</v>
      </c>
      <c r="L6167" s="1">
        <f>IF(G6167&gt;MainSheet!$C$11+$B$6+$C$6,IF(L6166&gt;=0.999,1,(G6167-MainSheet!$C$11-$B$6-$C$6)*I6167/$D$2/60),0)</f>
        <v>1</v>
      </c>
      <c r="M6167">
        <f t="shared" si="876"/>
        <v>1</v>
      </c>
      <c r="N6167" s="2">
        <f t="shared" si="877"/>
        <v>3721.0526315789471</v>
      </c>
      <c r="O6167">
        <f t="shared" si="873"/>
        <v>977.02127659574455</v>
      </c>
      <c r="P6167">
        <f t="shared" si="872"/>
        <v>192000</v>
      </c>
      <c r="Q6167" s="2">
        <f t="shared" si="878"/>
        <v>196698.0739081747</v>
      </c>
      <c r="R6167">
        <f>Q6167/MainSheet!$C$8*(G6167-G6166)+R6166</f>
        <v>10541.593641787951</v>
      </c>
      <c r="S6167">
        <f t="shared" si="879"/>
        <v>170134.54338002251</v>
      </c>
      <c r="T6167">
        <f t="shared" si="871"/>
        <v>61.649999999996304</v>
      </c>
      <c r="U6167" s="1">
        <f>Q6167/MainSheet!$C$22</f>
        <v>1</v>
      </c>
    </row>
    <row r="6168" spans="7:21">
      <c r="G6168">
        <f t="shared" si="874"/>
        <v>61.659999999996302</v>
      </c>
      <c r="H6168">
        <f t="shared" si="875"/>
        <v>198000</v>
      </c>
      <c r="I6168" s="2">
        <f>MIN(MainSheet!$C$10/MainSheet!$C$9,MainSheet!$K$9*60)</f>
        <v>660</v>
      </c>
      <c r="J6168" s="1">
        <f>IF(G6168&gt;MainSheet!$C$11,IF(J6167&gt;=0.999,1,(G6168-MainSheet!$C$11)*I6168/$B$2/60),0)</f>
        <v>1</v>
      </c>
      <c r="K6168" s="1">
        <f>IF(G6168&gt;MainSheet!$C$11+$B$6,IF(K6167&gt;=0.999,1,(G6168-MainSheet!$C$11-$B$6)*I6168/$C$2/60),0)</f>
        <v>1</v>
      </c>
      <c r="L6168" s="1">
        <f>IF(G6168&gt;MainSheet!$C$11+$B$6+$C$6,IF(L6167&gt;=0.999,1,(G6168-MainSheet!$C$11-$B$6-$C$6)*I6168/$D$2/60),0)</f>
        <v>1</v>
      </c>
      <c r="M6168">
        <f t="shared" si="876"/>
        <v>1</v>
      </c>
      <c r="N6168" s="2">
        <f t="shared" si="877"/>
        <v>3721.0526315789471</v>
      </c>
      <c r="O6168">
        <f t="shared" si="873"/>
        <v>977.02127659574455</v>
      </c>
      <c r="P6168">
        <f t="shared" si="872"/>
        <v>192000</v>
      </c>
      <c r="Q6168" s="2">
        <f t="shared" si="878"/>
        <v>196698.0739081747</v>
      </c>
      <c r="R6168">
        <f>Q6168/MainSheet!$C$8*(G6168-G6167)+R6167</f>
        <v>10543.624888278786</v>
      </c>
      <c r="S6168">
        <f t="shared" si="879"/>
        <v>170167.32639234053</v>
      </c>
      <c r="T6168">
        <f t="shared" si="871"/>
        <v>61.659999999996302</v>
      </c>
      <c r="U6168" s="1">
        <f>Q6168/MainSheet!$C$22</f>
        <v>1</v>
      </c>
    </row>
    <row r="6169" spans="7:21">
      <c r="G6169">
        <f t="shared" si="874"/>
        <v>61.6699999999963</v>
      </c>
      <c r="H6169">
        <f t="shared" si="875"/>
        <v>198000</v>
      </c>
      <c r="I6169" s="2">
        <f>MIN(MainSheet!$C$10/MainSheet!$C$9,MainSheet!$K$9*60)</f>
        <v>660</v>
      </c>
      <c r="J6169" s="1">
        <f>IF(G6169&gt;MainSheet!$C$11,IF(J6168&gt;=0.999,1,(G6169-MainSheet!$C$11)*I6169/$B$2/60),0)</f>
        <v>1</v>
      </c>
      <c r="K6169" s="1">
        <f>IF(G6169&gt;MainSheet!$C$11+$B$6,IF(K6168&gt;=0.999,1,(G6169-MainSheet!$C$11-$B$6)*I6169/$C$2/60),0)</f>
        <v>1</v>
      </c>
      <c r="L6169" s="1">
        <f>IF(G6169&gt;MainSheet!$C$11+$B$6+$C$6,IF(L6168&gt;=0.999,1,(G6169-MainSheet!$C$11-$B$6-$C$6)*I6169/$D$2/60),0)</f>
        <v>1</v>
      </c>
      <c r="M6169">
        <f t="shared" si="876"/>
        <v>1</v>
      </c>
      <c r="N6169" s="2">
        <f t="shared" si="877"/>
        <v>3721.0526315789471</v>
      </c>
      <c r="O6169">
        <f t="shared" si="873"/>
        <v>977.02127659574455</v>
      </c>
      <c r="P6169">
        <f t="shared" si="872"/>
        <v>192000</v>
      </c>
      <c r="Q6169" s="2">
        <f t="shared" si="878"/>
        <v>196698.0739081747</v>
      </c>
      <c r="R6169">
        <f>Q6169/MainSheet!$C$8*(G6169-G6168)+R6168</f>
        <v>10545.656134769621</v>
      </c>
      <c r="S6169">
        <f t="shared" si="879"/>
        <v>170200.10940465855</v>
      </c>
      <c r="T6169">
        <f t="shared" si="871"/>
        <v>61.6699999999963</v>
      </c>
      <c r="U6169" s="1">
        <f>Q6169/MainSheet!$C$22</f>
        <v>1</v>
      </c>
    </row>
    <row r="6170" spans="7:21">
      <c r="G6170">
        <f t="shared" si="874"/>
        <v>61.679999999996298</v>
      </c>
      <c r="H6170">
        <f t="shared" si="875"/>
        <v>198000</v>
      </c>
      <c r="I6170" s="2">
        <f>MIN(MainSheet!$C$10/MainSheet!$C$9,MainSheet!$K$9*60)</f>
        <v>660</v>
      </c>
      <c r="J6170" s="1">
        <f>IF(G6170&gt;MainSheet!$C$11,IF(J6169&gt;=0.999,1,(G6170-MainSheet!$C$11)*I6170/$B$2/60),0)</f>
        <v>1</v>
      </c>
      <c r="K6170" s="1">
        <f>IF(G6170&gt;MainSheet!$C$11+$B$6,IF(K6169&gt;=0.999,1,(G6170-MainSheet!$C$11-$B$6)*I6170/$C$2/60),0)</f>
        <v>1</v>
      </c>
      <c r="L6170" s="1">
        <f>IF(G6170&gt;MainSheet!$C$11+$B$6+$C$6,IF(L6169&gt;=0.999,1,(G6170-MainSheet!$C$11-$B$6-$C$6)*I6170/$D$2/60),0)</f>
        <v>1</v>
      </c>
      <c r="M6170">
        <f t="shared" si="876"/>
        <v>1</v>
      </c>
      <c r="N6170" s="2">
        <f t="shared" si="877"/>
        <v>3721.0526315789471</v>
      </c>
      <c r="O6170">
        <f t="shared" si="873"/>
        <v>977.02127659574455</v>
      </c>
      <c r="P6170">
        <f t="shared" si="872"/>
        <v>192000</v>
      </c>
      <c r="Q6170" s="2">
        <f t="shared" si="878"/>
        <v>196698.0739081747</v>
      </c>
      <c r="R6170">
        <f>Q6170/MainSheet!$C$8*(G6170-G6169)+R6169</f>
        <v>10547.687381260455</v>
      </c>
      <c r="S6170">
        <f t="shared" si="879"/>
        <v>170232.89241697657</v>
      </c>
      <c r="T6170">
        <f t="shared" si="871"/>
        <v>61.679999999996298</v>
      </c>
      <c r="U6170" s="1">
        <f>Q6170/MainSheet!$C$22</f>
        <v>1</v>
      </c>
    </row>
    <row r="6171" spans="7:21">
      <c r="G6171">
        <f t="shared" si="874"/>
        <v>61.689999999996296</v>
      </c>
      <c r="H6171">
        <f t="shared" si="875"/>
        <v>198000</v>
      </c>
      <c r="I6171" s="2">
        <f>MIN(MainSheet!$C$10/MainSheet!$C$9,MainSheet!$K$9*60)</f>
        <v>660</v>
      </c>
      <c r="J6171" s="1">
        <f>IF(G6171&gt;MainSheet!$C$11,IF(J6170&gt;=0.999,1,(G6171-MainSheet!$C$11)*I6171/$B$2/60),0)</f>
        <v>1</v>
      </c>
      <c r="K6171" s="1">
        <f>IF(G6171&gt;MainSheet!$C$11+$B$6,IF(K6170&gt;=0.999,1,(G6171-MainSheet!$C$11-$B$6)*I6171/$C$2/60),0)</f>
        <v>1</v>
      </c>
      <c r="L6171" s="1">
        <f>IF(G6171&gt;MainSheet!$C$11+$B$6+$C$6,IF(L6170&gt;=0.999,1,(G6171-MainSheet!$C$11-$B$6-$C$6)*I6171/$D$2/60),0)</f>
        <v>1</v>
      </c>
      <c r="M6171">
        <f t="shared" si="876"/>
        <v>1</v>
      </c>
      <c r="N6171" s="2">
        <f t="shared" si="877"/>
        <v>3721.0526315789471</v>
      </c>
      <c r="O6171">
        <f t="shared" si="873"/>
        <v>977.02127659574455</v>
      </c>
      <c r="P6171">
        <f t="shared" si="872"/>
        <v>192000</v>
      </c>
      <c r="Q6171" s="2">
        <f t="shared" si="878"/>
        <v>196698.0739081747</v>
      </c>
      <c r="R6171">
        <f>Q6171/MainSheet!$C$8*(G6171-G6170)+R6170</f>
        <v>10549.71862775129</v>
      </c>
      <c r="S6171">
        <f t="shared" si="879"/>
        <v>170265.67542929458</v>
      </c>
      <c r="T6171">
        <f t="shared" si="871"/>
        <v>61.689999999996296</v>
      </c>
      <c r="U6171" s="1">
        <f>Q6171/MainSheet!$C$22</f>
        <v>1</v>
      </c>
    </row>
    <row r="6172" spans="7:21">
      <c r="G6172">
        <f t="shared" si="874"/>
        <v>61.699999999996294</v>
      </c>
      <c r="H6172">
        <f t="shared" si="875"/>
        <v>198000</v>
      </c>
      <c r="I6172" s="2">
        <f>MIN(MainSheet!$C$10/MainSheet!$C$9,MainSheet!$K$9*60)</f>
        <v>660</v>
      </c>
      <c r="J6172" s="1">
        <f>IF(G6172&gt;MainSheet!$C$11,IF(J6171&gt;=0.999,1,(G6172-MainSheet!$C$11)*I6172/$B$2/60),0)</f>
        <v>1</v>
      </c>
      <c r="K6172" s="1">
        <f>IF(G6172&gt;MainSheet!$C$11+$B$6,IF(K6171&gt;=0.999,1,(G6172-MainSheet!$C$11-$B$6)*I6172/$C$2/60),0)</f>
        <v>1</v>
      </c>
      <c r="L6172" s="1">
        <f>IF(G6172&gt;MainSheet!$C$11+$B$6+$C$6,IF(L6171&gt;=0.999,1,(G6172-MainSheet!$C$11-$B$6-$C$6)*I6172/$D$2/60),0)</f>
        <v>1</v>
      </c>
      <c r="M6172">
        <f t="shared" si="876"/>
        <v>1</v>
      </c>
      <c r="N6172" s="2">
        <f t="shared" si="877"/>
        <v>3721.0526315789471</v>
      </c>
      <c r="O6172">
        <f t="shared" si="873"/>
        <v>977.02127659574455</v>
      </c>
      <c r="P6172">
        <f t="shared" si="872"/>
        <v>192000</v>
      </c>
      <c r="Q6172" s="2">
        <f t="shared" si="878"/>
        <v>196698.0739081747</v>
      </c>
      <c r="R6172">
        <f>Q6172/MainSheet!$C$8*(G6172-G6171)+R6171</f>
        <v>10551.749874242125</v>
      </c>
      <c r="S6172">
        <f t="shared" si="879"/>
        <v>170298.4584416126</v>
      </c>
      <c r="T6172">
        <f t="shared" si="871"/>
        <v>61.699999999996294</v>
      </c>
      <c r="U6172" s="1">
        <f>Q6172/MainSheet!$C$22</f>
        <v>1</v>
      </c>
    </row>
    <row r="6173" spans="7:21">
      <c r="G6173">
        <f t="shared" si="874"/>
        <v>61.709999999996292</v>
      </c>
      <c r="H6173">
        <f t="shared" si="875"/>
        <v>198000</v>
      </c>
      <c r="I6173" s="2">
        <f>MIN(MainSheet!$C$10/MainSheet!$C$9,MainSheet!$K$9*60)</f>
        <v>660</v>
      </c>
      <c r="J6173" s="1">
        <f>IF(G6173&gt;MainSheet!$C$11,IF(J6172&gt;=0.999,1,(G6173-MainSheet!$C$11)*I6173/$B$2/60),0)</f>
        <v>1</v>
      </c>
      <c r="K6173" s="1">
        <f>IF(G6173&gt;MainSheet!$C$11+$B$6,IF(K6172&gt;=0.999,1,(G6173-MainSheet!$C$11-$B$6)*I6173/$C$2/60),0)</f>
        <v>1</v>
      </c>
      <c r="L6173" s="1">
        <f>IF(G6173&gt;MainSheet!$C$11+$B$6+$C$6,IF(L6172&gt;=0.999,1,(G6173-MainSheet!$C$11-$B$6-$C$6)*I6173/$D$2/60),0)</f>
        <v>1</v>
      </c>
      <c r="M6173">
        <f t="shared" si="876"/>
        <v>1</v>
      </c>
      <c r="N6173" s="2">
        <f t="shared" si="877"/>
        <v>3721.0526315789471</v>
      </c>
      <c r="O6173">
        <f t="shared" si="873"/>
        <v>977.02127659574455</v>
      </c>
      <c r="P6173">
        <f t="shared" si="872"/>
        <v>192000</v>
      </c>
      <c r="Q6173" s="2">
        <f t="shared" si="878"/>
        <v>196698.0739081747</v>
      </c>
      <c r="R6173">
        <f>Q6173/MainSheet!$C$8*(G6173-G6172)+R6172</f>
        <v>10553.78112073296</v>
      </c>
      <c r="S6173">
        <f t="shared" si="879"/>
        <v>170331.24145393062</v>
      </c>
      <c r="T6173">
        <f t="shared" si="871"/>
        <v>61.709999999996292</v>
      </c>
      <c r="U6173" s="1">
        <f>Q6173/MainSheet!$C$22</f>
        <v>1</v>
      </c>
    </row>
    <row r="6174" spans="7:21">
      <c r="G6174">
        <f t="shared" si="874"/>
        <v>61.71999999999629</v>
      </c>
      <c r="H6174">
        <f t="shared" si="875"/>
        <v>198000</v>
      </c>
      <c r="I6174" s="2">
        <f>MIN(MainSheet!$C$10/MainSheet!$C$9,MainSheet!$K$9*60)</f>
        <v>660</v>
      </c>
      <c r="J6174" s="1">
        <f>IF(G6174&gt;MainSheet!$C$11,IF(J6173&gt;=0.999,1,(G6174-MainSheet!$C$11)*I6174/$B$2/60),0)</f>
        <v>1</v>
      </c>
      <c r="K6174" s="1">
        <f>IF(G6174&gt;MainSheet!$C$11+$B$6,IF(K6173&gt;=0.999,1,(G6174-MainSheet!$C$11-$B$6)*I6174/$C$2/60),0)</f>
        <v>1</v>
      </c>
      <c r="L6174" s="1">
        <f>IF(G6174&gt;MainSheet!$C$11+$B$6+$C$6,IF(L6173&gt;=0.999,1,(G6174-MainSheet!$C$11-$B$6-$C$6)*I6174/$D$2/60),0)</f>
        <v>1</v>
      </c>
      <c r="M6174">
        <f t="shared" si="876"/>
        <v>1</v>
      </c>
      <c r="N6174" s="2">
        <f t="shared" si="877"/>
        <v>3721.0526315789471</v>
      </c>
      <c r="O6174">
        <f t="shared" si="873"/>
        <v>977.02127659574455</v>
      </c>
      <c r="P6174">
        <f t="shared" si="872"/>
        <v>192000</v>
      </c>
      <c r="Q6174" s="2">
        <f t="shared" si="878"/>
        <v>196698.0739081747</v>
      </c>
      <c r="R6174">
        <f>Q6174/MainSheet!$C$8*(G6174-G6173)+R6173</f>
        <v>10555.812367223794</v>
      </c>
      <c r="S6174">
        <f t="shared" si="879"/>
        <v>170364.02446624864</v>
      </c>
      <c r="T6174">
        <f t="shared" si="871"/>
        <v>61.71999999999629</v>
      </c>
      <c r="U6174" s="1">
        <f>Q6174/MainSheet!$C$22</f>
        <v>1</v>
      </c>
    </row>
    <row r="6175" spans="7:21">
      <c r="G6175">
        <f t="shared" si="874"/>
        <v>61.729999999996288</v>
      </c>
      <c r="H6175">
        <f t="shared" si="875"/>
        <v>198000</v>
      </c>
      <c r="I6175" s="2">
        <f>MIN(MainSheet!$C$10/MainSheet!$C$9,MainSheet!$K$9*60)</f>
        <v>660</v>
      </c>
      <c r="J6175" s="1">
        <f>IF(G6175&gt;MainSheet!$C$11,IF(J6174&gt;=0.999,1,(G6175-MainSheet!$C$11)*I6175/$B$2/60),0)</f>
        <v>1</v>
      </c>
      <c r="K6175" s="1">
        <f>IF(G6175&gt;MainSheet!$C$11+$B$6,IF(K6174&gt;=0.999,1,(G6175-MainSheet!$C$11-$B$6)*I6175/$C$2/60),0)</f>
        <v>1</v>
      </c>
      <c r="L6175" s="1">
        <f>IF(G6175&gt;MainSheet!$C$11+$B$6+$C$6,IF(L6174&gt;=0.999,1,(G6175-MainSheet!$C$11-$B$6-$C$6)*I6175/$D$2/60),0)</f>
        <v>1</v>
      </c>
      <c r="M6175">
        <f t="shared" si="876"/>
        <v>1</v>
      </c>
      <c r="N6175" s="2">
        <f t="shared" si="877"/>
        <v>3721.0526315789471</v>
      </c>
      <c r="O6175">
        <f t="shared" si="873"/>
        <v>977.02127659574455</v>
      </c>
      <c r="P6175">
        <f t="shared" si="872"/>
        <v>192000</v>
      </c>
      <c r="Q6175" s="2">
        <f t="shared" si="878"/>
        <v>196698.0739081747</v>
      </c>
      <c r="R6175">
        <f>Q6175/MainSheet!$C$8*(G6175-G6174)+R6174</f>
        <v>10557.843613714629</v>
      </c>
      <c r="S6175">
        <f t="shared" si="879"/>
        <v>170396.80747856665</v>
      </c>
      <c r="T6175">
        <f t="shared" si="871"/>
        <v>61.729999999996288</v>
      </c>
      <c r="U6175" s="1">
        <f>Q6175/MainSheet!$C$22</f>
        <v>1</v>
      </c>
    </row>
    <row r="6176" spans="7:21">
      <c r="G6176">
        <f t="shared" si="874"/>
        <v>61.739999999996286</v>
      </c>
      <c r="H6176">
        <f t="shared" si="875"/>
        <v>198000</v>
      </c>
      <c r="I6176" s="2">
        <f>MIN(MainSheet!$C$10/MainSheet!$C$9,MainSheet!$K$9*60)</f>
        <v>660</v>
      </c>
      <c r="J6176" s="1">
        <f>IF(G6176&gt;MainSheet!$C$11,IF(J6175&gt;=0.999,1,(G6176-MainSheet!$C$11)*I6176/$B$2/60),0)</f>
        <v>1</v>
      </c>
      <c r="K6176" s="1">
        <f>IF(G6176&gt;MainSheet!$C$11+$B$6,IF(K6175&gt;=0.999,1,(G6176-MainSheet!$C$11-$B$6)*I6176/$C$2/60),0)</f>
        <v>1</v>
      </c>
      <c r="L6176" s="1">
        <f>IF(G6176&gt;MainSheet!$C$11+$B$6+$C$6,IF(L6175&gt;=0.999,1,(G6176-MainSheet!$C$11-$B$6-$C$6)*I6176/$D$2/60),0)</f>
        <v>1</v>
      </c>
      <c r="M6176">
        <f t="shared" si="876"/>
        <v>1</v>
      </c>
      <c r="N6176" s="2">
        <f t="shared" si="877"/>
        <v>3721.0526315789471</v>
      </c>
      <c r="O6176">
        <f t="shared" si="873"/>
        <v>977.02127659574455</v>
      </c>
      <c r="P6176">
        <f t="shared" si="872"/>
        <v>192000</v>
      </c>
      <c r="Q6176" s="2">
        <f t="shared" si="878"/>
        <v>196698.0739081747</v>
      </c>
      <c r="R6176">
        <f>Q6176/MainSheet!$C$8*(G6176-G6175)+R6175</f>
        <v>10559.874860205464</v>
      </c>
      <c r="S6176">
        <f t="shared" si="879"/>
        <v>170429.59049088467</v>
      </c>
      <c r="T6176">
        <f t="shared" si="871"/>
        <v>61.739999999996286</v>
      </c>
      <c r="U6176" s="1">
        <f>Q6176/MainSheet!$C$22</f>
        <v>1</v>
      </c>
    </row>
    <row r="6177" spans="7:21">
      <c r="G6177">
        <f t="shared" si="874"/>
        <v>61.749999999996284</v>
      </c>
      <c r="H6177">
        <f t="shared" si="875"/>
        <v>198000</v>
      </c>
      <c r="I6177" s="2">
        <f>MIN(MainSheet!$C$10/MainSheet!$C$9,MainSheet!$K$9*60)</f>
        <v>660</v>
      </c>
      <c r="J6177" s="1">
        <f>IF(G6177&gt;MainSheet!$C$11,IF(J6176&gt;=0.999,1,(G6177-MainSheet!$C$11)*I6177/$B$2/60),0)</f>
        <v>1</v>
      </c>
      <c r="K6177" s="1">
        <f>IF(G6177&gt;MainSheet!$C$11+$B$6,IF(K6176&gt;=0.999,1,(G6177-MainSheet!$C$11-$B$6)*I6177/$C$2/60),0)</f>
        <v>1</v>
      </c>
      <c r="L6177" s="1">
        <f>IF(G6177&gt;MainSheet!$C$11+$B$6+$C$6,IF(L6176&gt;=0.999,1,(G6177-MainSheet!$C$11-$B$6-$C$6)*I6177/$D$2/60),0)</f>
        <v>1</v>
      </c>
      <c r="M6177">
        <f t="shared" si="876"/>
        <v>1</v>
      </c>
      <c r="N6177" s="2">
        <f t="shared" si="877"/>
        <v>3721.0526315789471</v>
      </c>
      <c r="O6177">
        <f t="shared" si="873"/>
        <v>977.02127659574455</v>
      </c>
      <c r="P6177">
        <f t="shared" si="872"/>
        <v>192000</v>
      </c>
      <c r="Q6177" s="2">
        <f t="shared" si="878"/>
        <v>196698.0739081747</v>
      </c>
      <c r="R6177">
        <f>Q6177/MainSheet!$C$8*(G6177-G6176)+R6176</f>
        <v>10561.906106696299</v>
      </c>
      <c r="S6177">
        <f t="shared" si="879"/>
        <v>170462.37350320269</v>
      </c>
      <c r="T6177">
        <f t="shared" si="871"/>
        <v>61.749999999996284</v>
      </c>
      <c r="U6177" s="1">
        <f>Q6177/MainSheet!$C$22</f>
        <v>1</v>
      </c>
    </row>
    <row r="6178" spans="7:21">
      <c r="G6178">
        <f t="shared" si="874"/>
        <v>61.759999999996282</v>
      </c>
      <c r="H6178">
        <f t="shared" si="875"/>
        <v>198000</v>
      </c>
      <c r="I6178" s="2">
        <f>MIN(MainSheet!$C$10/MainSheet!$C$9,MainSheet!$K$9*60)</f>
        <v>660</v>
      </c>
      <c r="J6178" s="1">
        <f>IF(G6178&gt;MainSheet!$C$11,IF(J6177&gt;=0.999,1,(G6178-MainSheet!$C$11)*I6178/$B$2/60),0)</f>
        <v>1</v>
      </c>
      <c r="K6178" s="1">
        <f>IF(G6178&gt;MainSheet!$C$11+$B$6,IF(K6177&gt;=0.999,1,(G6178-MainSheet!$C$11-$B$6)*I6178/$C$2/60),0)</f>
        <v>1</v>
      </c>
      <c r="L6178" s="1">
        <f>IF(G6178&gt;MainSheet!$C$11+$B$6+$C$6,IF(L6177&gt;=0.999,1,(G6178-MainSheet!$C$11-$B$6-$C$6)*I6178/$D$2/60),0)</f>
        <v>1</v>
      </c>
      <c r="M6178">
        <f t="shared" si="876"/>
        <v>1</v>
      </c>
      <c r="N6178" s="2">
        <f t="shared" si="877"/>
        <v>3721.0526315789471</v>
      </c>
      <c r="O6178">
        <f t="shared" si="873"/>
        <v>977.02127659574455</v>
      </c>
      <c r="P6178">
        <f t="shared" si="872"/>
        <v>192000</v>
      </c>
      <c r="Q6178" s="2">
        <f t="shared" si="878"/>
        <v>196698.0739081747</v>
      </c>
      <c r="R6178">
        <f>Q6178/MainSheet!$C$8*(G6178-G6177)+R6177</f>
        <v>10563.937353187133</v>
      </c>
      <c r="S6178">
        <f t="shared" si="879"/>
        <v>170495.15651552071</v>
      </c>
      <c r="T6178">
        <f t="shared" si="871"/>
        <v>61.759999999996282</v>
      </c>
      <c r="U6178" s="1">
        <f>Q6178/MainSheet!$C$22</f>
        <v>1</v>
      </c>
    </row>
    <row r="6179" spans="7:21">
      <c r="G6179">
        <f t="shared" si="874"/>
        <v>61.76999999999628</v>
      </c>
      <c r="H6179">
        <f t="shared" si="875"/>
        <v>198000</v>
      </c>
      <c r="I6179" s="2">
        <f>MIN(MainSheet!$C$10/MainSheet!$C$9,MainSheet!$K$9*60)</f>
        <v>660</v>
      </c>
      <c r="J6179" s="1">
        <f>IF(G6179&gt;MainSheet!$C$11,IF(J6178&gt;=0.999,1,(G6179-MainSheet!$C$11)*I6179/$B$2/60),0)</f>
        <v>1</v>
      </c>
      <c r="K6179" s="1">
        <f>IF(G6179&gt;MainSheet!$C$11+$B$6,IF(K6178&gt;=0.999,1,(G6179-MainSheet!$C$11-$B$6)*I6179/$C$2/60),0)</f>
        <v>1</v>
      </c>
      <c r="L6179" s="1">
        <f>IF(G6179&gt;MainSheet!$C$11+$B$6+$C$6,IF(L6178&gt;=0.999,1,(G6179-MainSheet!$C$11-$B$6-$C$6)*I6179/$D$2/60),0)</f>
        <v>1</v>
      </c>
      <c r="M6179">
        <f t="shared" si="876"/>
        <v>1</v>
      </c>
      <c r="N6179" s="2">
        <f t="shared" si="877"/>
        <v>3721.0526315789471</v>
      </c>
      <c r="O6179">
        <f t="shared" si="873"/>
        <v>977.02127659574455</v>
      </c>
      <c r="P6179">
        <f t="shared" si="872"/>
        <v>192000</v>
      </c>
      <c r="Q6179" s="2">
        <f t="shared" si="878"/>
        <v>196698.0739081747</v>
      </c>
      <c r="R6179">
        <f>Q6179/MainSheet!$C$8*(G6179-G6178)+R6178</f>
        <v>10565.968599677968</v>
      </c>
      <c r="S6179">
        <f t="shared" si="879"/>
        <v>170527.93952783872</v>
      </c>
      <c r="T6179">
        <f t="shared" si="871"/>
        <v>61.76999999999628</v>
      </c>
      <c r="U6179" s="1">
        <f>Q6179/MainSheet!$C$22</f>
        <v>1</v>
      </c>
    </row>
    <row r="6180" spans="7:21">
      <c r="G6180">
        <f t="shared" si="874"/>
        <v>61.779999999996278</v>
      </c>
      <c r="H6180">
        <f t="shared" si="875"/>
        <v>198000</v>
      </c>
      <c r="I6180" s="2">
        <f>MIN(MainSheet!$C$10/MainSheet!$C$9,MainSheet!$K$9*60)</f>
        <v>660</v>
      </c>
      <c r="J6180" s="1">
        <f>IF(G6180&gt;MainSheet!$C$11,IF(J6179&gt;=0.999,1,(G6180-MainSheet!$C$11)*I6180/$B$2/60),0)</f>
        <v>1</v>
      </c>
      <c r="K6180" s="1">
        <f>IF(G6180&gt;MainSheet!$C$11+$B$6,IF(K6179&gt;=0.999,1,(G6180-MainSheet!$C$11-$B$6)*I6180/$C$2/60),0)</f>
        <v>1</v>
      </c>
      <c r="L6180" s="1">
        <f>IF(G6180&gt;MainSheet!$C$11+$B$6+$C$6,IF(L6179&gt;=0.999,1,(G6180-MainSheet!$C$11-$B$6-$C$6)*I6180/$D$2/60),0)</f>
        <v>1</v>
      </c>
      <c r="M6180">
        <f t="shared" si="876"/>
        <v>1</v>
      </c>
      <c r="N6180" s="2">
        <f t="shared" si="877"/>
        <v>3721.0526315789471</v>
      </c>
      <c r="O6180">
        <f t="shared" si="873"/>
        <v>977.02127659574455</v>
      </c>
      <c r="P6180">
        <f t="shared" si="872"/>
        <v>192000</v>
      </c>
      <c r="Q6180" s="2">
        <f t="shared" si="878"/>
        <v>196698.0739081747</v>
      </c>
      <c r="R6180">
        <f>Q6180/MainSheet!$C$8*(G6180-G6179)+R6179</f>
        <v>10567.999846168803</v>
      </c>
      <c r="S6180">
        <f t="shared" si="879"/>
        <v>170560.72254015674</v>
      </c>
      <c r="T6180">
        <f t="shared" si="871"/>
        <v>61.779999999996278</v>
      </c>
      <c r="U6180" s="1">
        <f>Q6180/MainSheet!$C$22</f>
        <v>1</v>
      </c>
    </row>
    <row r="6181" spans="7:21">
      <c r="G6181">
        <f t="shared" si="874"/>
        <v>61.789999999996276</v>
      </c>
      <c r="H6181">
        <f t="shared" si="875"/>
        <v>198000</v>
      </c>
      <c r="I6181" s="2">
        <f>MIN(MainSheet!$C$10/MainSheet!$C$9,MainSheet!$K$9*60)</f>
        <v>660</v>
      </c>
      <c r="J6181" s="1">
        <f>IF(G6181&gt;MainSheet!$C$11,IF(J6180&gt;=0.999,1,(G6181-MainSheet!$C$11)*I6181/$B$2/60),0)</f>
        <v>1</v>
      </c>
      <c r="K6181" s="1">
        <f>IF(G6181&gt;MainSheet!$C$11+$B$6,IF(K6180&gt;=0.999,1,(G6181-MainSheet!$C$11-$B$6)*I6181/$C$2/60),0)</f>
        <v>1</v>
      </c>
      <c r="L6181" s="1">
        <f>IF(G6181&gt;MainSheet!$C$11+$B$6+$C$6,IF(L6180&gt;=0.999,1,(G6181-MainSheet!$C$11-$B$6-$C$6)*I6181/$D$2/60),0)</f>
        <v>1</v>
      </c>
      <c r="M6181">
        <f t="shared" si="876"/>
        <v>1</v>
      </c>
      <c r="N6181" s="2">
        <f t="shared" si="877"/>
        <v>3721.0526315789471</v>
      </c>
      <c r="O6181">
        <f t="shared" si="873"/>
        <v>977.02127659574455</v>
      </c>
      <c r="P6181">
        <f t="shared" si="872"/>
        <v>192000</v>
      </c>
      <c r="Q6181" s="2">
        <f t="shared" si="878"/>
        <v>196698.0739081747</v>
      </c>
      <c r="R6181">
        <f>Q6181/MainSheet!$C$8*(G6181-G6180)+R6180</f>
        <v>10570.031092659638</v>
      </c>
      <c r="S6181">
        <f t="shared" si="879"/>
        <v>170593.50555247476</v>
      </c>
      <c r="T6181">
        <f t="shared" si="871"/>
        <v>61.789999999996276</v>
      </c>
      <c r="U6181" s="1">
        <f>Q6181/MainSheet!$C$22</f>
        <v>1</v>
      </c>
    </row>
    <row r="6182" spans="7:21">
      <c r="G6182">
        <f t="shared" si="874"/>
        <v>61.799999999996274</v>
      </c>
      <c r="H6182">
        <f t="shared" si="875"/>
        <v>198000</v>
      </c>
      <c r="I6182" s="2">
        <f>MIN(MainSheet!$C$10/MainSheet!$C$9,MainSheet!$K$9*60)</f>
        <v>660</v>
      </c>
      <c r="J6182" s="1">
        <f>IF(G6182&gt;MainSheet!$C$11,IF(J6181&gt;=0.999,1,(G6182-MainSheet!$C$11)*I6182/$B$2/60),0)</f>
        <v>1</v>
      </c>
      <c r="K6182" s="1">
        <f>IF(G6182&gt;MainSheet!$C$11+$B$6,IF(K6181&gt;=0.999,1,(G6182-MainSheet!$C$11-$B$6)*I6182/$C$2/60),0)</f>
        <v>1</v>
      </c>
      <c r="L6182" s="1">
        <f>IF(G6182&gt;MainSheet!$C$11+$B$6+$C$6,IF(L6181&gt;=0.999,1,(G6182-MainSheet!$C$11-$B$6-$C$6)*I6182/$D$2/60),0)</f>
        <v>1</v>
      </c>
      <c r="M6182">
        <f t="shared" si="876"/>
        <v>1</v>
      </c>
      <c r="N6182" s="2">
        <f t="shared" si="877"/>
        <v>3721.0526315789471</v>
      </c>
      <c r="O6182">
        <f t="shared" si="873"/>
        <v>977.02127659574455</v>
      </c>
      <c r="P6182">
        <f t="shared" si="872"/>
        <v>192000</v>
      </c>
      <c r="Q6182" s="2">
        <f t="shared" si="878"/>
        <v>196698.0739081747</v>
      </c>
      <c r="R6182">
        <f>Q6182/MainSheet!$C$8*(G6182-G6181)+R6181</f>
        <v>10572.062339150472</v>
      </c>
      <c r="S6182">
        <f t="shared" si="879"/>
        <v>170626.28856479278</v>
      </c>
      <c r="T6182">
        <f t="shared" si="871"/>
        <v>61.799999999996274</v>
      </c>
      <c r="U6182" s="1">
        <f>Q6182/MainSheet!$C$22</f>
        <v>1</v>
      </c>
    </row>
    <row r="6183" spans="7:21">
      <c r="G6183">
        <f t="shared" si="874"/>
        <v>61.809999999996272</v>
      </c>
      <c r="H6183">
        <f t="shared" si="875"/>
        <v>198000</v>
      </c>
      <c r="I6183" s="2">
        <f>MIN(MainSheet!$C$10/MainSheet!$C$9,MainSheet!$K$9*60)</f>
        <v>660</v>
      </c>
      <c r="J6183" s="1">
        <f>IF(G6183&gt;MainSheet!$C$11,IF(J6182&gt;=0.999,1,(G6183-MainSheet!$C$11)*I6183/$B$2/60),0)</f>
        <v>1</v>
      </c>
      <c r="K6183" s="1">
        <f>IF(G6183&gt;MainSheet!$C$11+$B$6,IF(K6182&gt;=0.999,1,(G6183-MainSheet!$C$11-$B$6)*I6183/$C$2/60),0)</f>
        <v>1</v>
      </c>
      <c r="L6183" s="1">
        <f>IF(G6183&gt;MainSheet!$C$11+$B$6+$C$6,IF(L6182&gt;=0.999,1,(G6183-MainSheet!$C$11-$B$6-$C$6)*I6183/$D$2/60),0)</f>
        <v>1</v>
      </c>
      <c r="M6183">
        <f t="shared" si="876"/>
        <v>1</v>
      </c>
      <c r="N6183" s="2">
        <f t="shared" si="877"/>
        <v>3721.0526315789471</v>
      </c>
      <c r="O6183">
        <f t="shared" si="873"/>
        <v>977.02127659574455</v>
      </c>
      <c r="P6183">
        <f t="shared" si="872"/>
        <v>192000</v>
      </c>
      <c r="Q6183" s="2">
        <f t="shared" si="878"/>
        <v>196698.0739081747</v>
      </c>
      <c r="R6183">
        <f>Q6183/MainSheet!$C$8*(G6183-G6182)+R6182</f>
        <v>10574.093585641307</v>
      </c>
      <c r="S6183">
        <f t="shared" si="879"/>
        <v>170659.07157711079</v>
      </c>
      <c r="T6183">
        <f t="shared" si="871"/>
        <v>61.809999999996272</v>
      </c>
      <c r="U6183" s="1">
        <f>Q6183/MainSheet!$C$22</f>
        <v>1</v>
      </c>
    </row>
    <row r="6184" spans="7:21">
      <c r="G6184">
        <f t="shared" si="874"/>
        <v>61.81999999999627</v>
      </c>
      <c r="H6184">
        <f t="shared" si="875"/>
        <v>198000</v>
      </c>
      <c r="I6184" s="2">
        <f>MIN(MainSheet!$C$10/MainSheet!$C$9,MainSheet!$K$9*60)</f>
        <v>660</v>
      </c>
      <c r="J6184" s="1">
        <f>IF(G6184&gt;MainSheet!$C$11,IF(J6183&gt;=0.999,1,(G6184-MainSheet!$C$11)*I6184/$B$2/60),0)</f>
        <v>1</v>
      </c>
      <c r="K6184" s="1">
        <f>IF(G6184&gt;MainSheet!$C$11+$B$6,IF(K6183&gt;=0.999,1,(G6184-MainSheet!$C$11-$B$6)*I6184/$C$2/60),0)</f>
        <v>1</v>
      </c>
      <c r="L6184" s="1">
        <f>IF(G6184&gt;MainSheet!$C$11+$B$6+$C$6,IF(L6183&gt;=0.999,1,(G6184-MainSheet!$C$11-$B$6-$C$6)*I6184/$D$2/60),0)</f>
        <v>1</v>
      </c>
      <c r="M6184">
        <f t="shared" si="876"/>
        <v>1</v>
      </c>
      <c r="N6184" s="2">
        <f t="shared" si="877"/>
        <v>3721.0526315789471</v>
      </c>
      <c r="O6184">
        <f t="shared" si="873"/>
        <v>977.02127659574455</v>
      </c>
      <c r="P6184">
        <f t="shared" si="872"/>
        <v>192000</v>
      </c>
      <c r="Q6184" s="2">
        <f t="shared" si="878"/>
        <v>196698.0739081747</v>
      </c>
      <c r="R6184">
        <f>Q6184/MainSheet!$C$8*(G6184-G6183)+R6183</f>
        <v>10576.124832132142</v>
      </c>
      <c r="S6184">
        <f t="shared" si="879"/>
        <v>170691.85458942881</v>
      </c>
      <c r="T6184">
        <f t="shared" si="871"/>
        <v>61.81999999999627</v>
      </c>
      <c r="U6184" s="1">
        <f>Q6184/MainSheet!$C$22</f>
        <v>1</v>
      </c>
    </row>
    <row r="6185" spans="7:21">
      <c r="G6185">
        <f t="shared" si="874"/>
        <v>61.829999999996268</v>
      </c>
      <c r="H6185">
        <f t="shared" si="875"/>
        <v>198000</v>
      </c>
      <c r="I6185" s="2">
        <f>MIN(MainSheet!$C$10/MainSheet!$C$9,MainSheet!$K$9*60)</f>
        <v>660</v>
      </c>
      <c r="J6185" s="1">
        <f>IF(G6185&gt;MainSheet!$C$11,IF(J6184&gt;=0.999,1,(G6185-MainSheet!$C$11)*I6185/$B$2/60),0)</f>
        <v>1</v>
      </c>
      <c r="K6185" s="1">
        <f>IF(G6185&gt;MainSheet!$C$11+$B$6,IF(K6184&gt;=0.999,1,(G6185-MainSheet!$C$11-$B$6)*I6185/$C$2/60),0)</f>
        <v>1</v>
      </c>
      <c r="L6185" s="1">
        <f>IF(G6185&gt;MainSheet!$C$11+$B$6+$C$6,IF(L6184&gt;=0.999,1,(G6185-MainSheet!$C$11-$B$6-$C$6)*I6185/$D$2/60),0)</f>
        <v>1</v>
      </c>
      <c r="M6185">
        <f t="shared" si="876"/>
        <v>1</v>
      </c>
      <c r="N6185" s="2">
        <f t="shared" si="877"/>
        <v>3721.0526315789471</v>
      </c>
      <c r="O6185">
        <f t="shared" si="873"/>
        <v>977.02127659574455</v>
      </c>
      <c r="P6185">
        <f t="shared" si="872"/>
        <v>192000</v>
      </c>
      <c r="Q6185" s="2">
        <f t="shared" si="878"/>
        <v>196698.0739081747</v>
      </c>
      <c r="R6185">
        <f>Q6185/MainSheet!$C$8*(G6185-G6184)+R6184</f>
        <v>10578.156078622977</v>
      </c>
      <c r="S6185">
        <f t="shared" si="879"/>
        <v>170724.63760174683</v>
      </c>
      <c r="T6185">
        <f t="shared" si="871"/>
        <v>61.829999999996268</v>
      </c>
      <c r="U6185" s="1">
        <f>Q6185/MainSheet!$C$22</f>
        <v>1</v>
      </c>
    </row>
    <row r="6186" spans="7:21">
      <c r="G6186">
        <f t="shared" si="874"/>
        <v>61.839999999996266</v>
      </c>
      <c r="H6186">
        <f t="shared" si="875"/>
        <v>198000</v>
      </c>
      <c r="I6186" s="2">
        <f>MIN(MainSheet!$C$10/MainSheet!$C$9,MainSheet!$K$9*60)</f>
        <v>660</v>
      </c>
      <c r="J6186" s="1">
        <f>IF(G6186&gt;MainSheet!$C$11,IF(J6185&gt;=0.999,1,(G6186-MainSheet!$C$11)*I6186/$B$2/60),0)</f>
        <v>1</v>
      </c>
      <c r="K6186" s="1">
        <f>IF(G6186&gt;MainSheet!$C$11+$B$6,IF(K6185&gt;=0.999,1,(G6186-MainSheet!$C$11-$B$6)*I6186/$C$2/60),0)</f>
        <v>1</v>
      </c>
      <c r="L6186" s="1">
        <f>IF(G6186&gt;MainSheet!$C$11+$B$6+$C$6,IF(L6185&gt;=0.999,1,(G6186-MainSheet!$C$11-$B$6-$C$6)*I6186/$D$2/60),0)</f>
        <v>1</v>
      </c>
      <c r="M6186">
        <f t="shared" si="876"/>
        <v>1</v>
      </c>
      <c r="N6186" s="2">
        <f t="shared" si="877"/>
        <v>3721.0526315789471</v>
      </c>
      <c r="O6186">
        <f t="shared" si="873"/>
        <v>977.02127659574455</v>
      </c>
      <c r="P6186">
        <f t="shared" si="872"/>
        <v>192000</v>
      </c>
      <c r="Q6186" s="2">
        <f t="shared" si="878"/>
        <v>196698.0739081747</v>
      </c>
      <c r="R6186">
        <f>Q6186/MainSheet!$C$8*(G6186-G6185)+R6185</f>
        <v>10580.187325113811</v>
      </c>
      <c r="S6186">
        <f t="shared" si="879"/>
        <v>170757.42061406485</v>
      </c>
      <c r="T6186">
        <f t="shared" si="871"/>
        <v>61.839999999996266</v>
      </c>
      <c r="U6186" s="1">
        <f>Q6186/MainSheet!$C$22</f>
        <v>1</v>
      </c>
    </row>
    <row r="6187" spans="7:21">
      <c r="G6187">
        <f t="shared" si="874"/>
        <v>61.849999999996264</v>
      </c>
      <c r="H6187">
        <f t="shared" si="875"/>
        <v>198000</v>
      </c>
      <c r="I6187" s="2">
        <f>MIN(MainSheet!$C$10/MainSheet!$C$9,MainSheet!$K$9*60)</f>
        <v>660</v>
      </c>
      <c r="J6187" s="1">
        <f>IF(G6187&gt;MainSheet!$C$11,IF(J6186&gt;=0.999,1,(G6187-MainSheet!$C$11)*I6187/$B$2/60),0)</f>
        <v>1</v>
      </c>
      <c r="K6187" s="1">
        <f>IF(G6187&gt;MainSheet!$C$11+$B$6,IF(K6186&gt;=0.999,1,(G6187-MainSheet!$C$11-$B$6)*I6187/$C$2/60),0)</f>
        <v>1</v>
      </c>
      <c r="L6187" s="1">
        <f>IF(G6187&gt;MainSheet!$C$11+$B$6+$C$6,IF(L6186&gt;=0.999,1,(G6187-MainSheet!$C$11-$B$6-$C$6)*I6187/$D$2/60),0)</f>
        <v>1</v>
      </c>
      <c r="M6187">
        <f t="shared" si="876"/>
        <v>1</v>
      </c>
      <c r="N6187" s="2">
        <f t="shared" si="877"/>
        <v>3721.0526315789471</v>
      </c>
      <c r="O6187">
        <f t="shared" si="873"/>
        <v>977.02127659574455</v>
      </c>
      <c r="P6187">
        <f t="shared" si="872"/>
        <v>192000</v>
      </c>
      <c r="Q6187" s="2">
        <f t="shared" si="878"/>
        <v>196698.0739081747</v>
      </c>
      <c r="R6187">
        <f>Q6187/MainSheet!$C$8*(G6187-G6186)+R6186</f>
        <v>10582.218571604646</v>
      </c>
      <c r="S6187">
        <f t="shared" si="879"/>
        <v>170790.20362638286</v>
      </c>
      <c r="T6187">
        <f t="shared" si="871"/>
        <v>61.849999999996264</v>
      </c>
      <c r="U6187" s="1">
        <f>Q6187/MainSheet!$C$22</f>
        <v>1</v>
      </c>
    </row>
    <row r="6188" spans="7:21">
      <c r="G6188">
        <f t="shared" si="874"/>
        <v>61.859999999996262</v>
      </c>
      <c r="H6188">
        <f t="shared" si="875"/>
        <v>198000</v>
      </c>
      <c r="I6188" s="2">
        <f>MIN(MainSheet!$C$10/MainSheet!$C$9,MainSheet!$K$9*60)</f>
        <v>660</v>
      </c>
      <c r="J6188" s="1">
        <f>IF(G6188&gt;MainSheet!$C$11,IF(J6187&gt;=0.999,1,(G6188-MainSheet!$C$11)*I6188/$B$2/60),0)</f>
        <v>1</v>
      </c>
      <c r="K6188" s="1">
        <f>IF(G6188&gt;MainSheet!$C$11+$B$6,IF(K6187&gt;=0.999,1,(G6188-MainSheet!$C$11-$B$6)*I6188/$C$2/60),0)</f>
        <v>1</v>
      </c>
      <c r="L6188" s="1">
        <f>IF(G6188&gt;MainSheet!$C$11+$B$6+$C$6,IF(L6187&gt;=0.999,1,(G6188-MainSheet!$C$11-$B$6-$C$6)*I6188/$D$2/60),0)</f>
        <v>1</v>
      </c>
      <c r="M6188">
        <f t="shared" si="876"/>
        <v>1</v>
      </c>
      <c r="N6188" s="2">
        <f t="shared" si="877"/>
        <v>3721.0526315789471</v>
      </c>
      <c r="O6188">
        <f t="shared" si="873"/>
        <v>977.02127659574455</v>
      </c>
      <c r="P6188">
        <f t="shared" si="872"/>
        <v>192000</v>
      </c>
      <c r="Q6188" s="2">
        <f t="shared" si="878"/>
        <v>196698.0739081747</v>
      </c>
      <c r="R6188">
        <f>Q6188/MainSheet!$C$8*(G6188-G6187)+R6187</f>
        <v>10584.249818095481</v>
      </c>
      <c r="S6188">
        <f t="shared" si="879"/>
        <v>170822.98663870088</v>
      </c>
      <c r="T6188">
        <f t="shared" si="871"/>
        <v>61.859999999996262</v>
      </c>
      <c r="U6188" s="1">
        <f>Q6188/MainSheet!$C$22</f>
        <v>1</v>
      </c>
    </row>
    <row r="6189" spans="7:21">
      <c r="G6189">
        <f t="shared" si="874"/>
        <v>61.86999999999626</v>
      </c>
      <c r="H6189">
        <f t="shared" si="875"/>
        <v>198000</v>
      </c>
      <c r="I6189" s="2">
        <f>MIN(MainSheet!$C$10/MainSheet!$C$9,MainSheet!$K$9*60)</f>
        <v>660</v>
      </c>
      <c r="J6189" s="1">
        <f>IF(G6189&gt;MainSheet!$C$11,IF(J6188&gt;=0.999,1,(G6189-MainSheet!$C$11)*I6189/$B$2/60),0)</f>
        <v>1</v>
      </c>
      <c r="K6189" s="1">
        <f>IF(G6189&gt;MainSheet!$C$11+$B$6,IF(K6188&gt;=0.999,1,(G6189-MainSheet!$C$11-$B$6)*I6189/$C$2/60),0)</f>
        <v>1</v>
      </c>
      <c r="L6189" s="1">
        <f>IF(G6189&gt;MainSheet!$C$11+$B$6+$C$6,IF(L6188&gt;=0.999,1,(G6189-MainSheet!$C$11-$B$6-$C$6)*I6189/$D$2/60),0)</f>
        <v>1</v>
      </c>
      <c r="M6189">
        <f t="shared" si="876"/>
        <v>1</v>
      </c>
      <c r="N6189" s="2">
        <f t="shared" si="877"/>
        <v>3721.0526315789471</v>
      </c>
      <c r="O6189">
        <f t="shared" si="873"/>
        <v>977.02127659574455</v>
      </c>
      <c r="P6189">
        <f t="shared" si="872"/>
        <v>192000</v>
      </c>
      <c r="Q6189" s="2">
        <f t="shared" si="878"/>
        <v>196698.0739081747</v>
      </c>
      <c r="R6189">
        <f>Q6189/MainSheet!$C$8*(G6189-G6188)+R6188</f>
        <v>10586.281064586316</v>
      </c>
      <c r="S6189">
        <f t="shared" si="879"/>
        <v>170855.7696510189</v>
      </c>
      <c r="T6189">
        <f t="shared" si="871"/>
        <v>61.86999999999626</v>
      </c>
      <c r="U6189" s="1">
        <f>Q6189/MainSheet!$C$22</f>
        <v>1</v>
      </c>
    </row>
    <row r="6190" spans="7:21">
      <c r="G6190">
        <f t="shared" si="874"/>
        <v>61.879999999996258</v>
      </c>
      <c r="H6190">
        <f t="shared" si="875"/>
        <v>198000</v>
      </c>
      <c r="I6190" s="2">
        <f>MIN(MainSheet!$C$10/MainSheet!$C$9,MainSheet!$K$9*60)</f>
        <v>660</v>
      </c>
      <c r="J6190" s="1">
        <f>IF(G6190&gt;MainSheet!$C$11,IF(J6189&gt;=0.999,1,(G6190-MainSheet!$C$11)*I6190/$B$2/60),0)</f>
        <v>1</v>
      </c>
      <c r="K6190" s="1">
        <f>IF(G6190&gt;MainSheet!$C$11+$B$6,IF(K6189&gt;=0.999,1,(G6190-MainSheet!$C$11-$B$6)*I6190/$C$2/60),0)</f>
        <v>1</v>
      </c>
      <c r="L6190" s="1">
        <f>IF(G6190&gt;MainSheet!$C$11+$B$6+$C$6,IF(L6189&gt;=0.999,1,(G6190-MainSheet!$C$11-$B$6-$C$6)*I6190/$D$2/60),0)</f>
        <v>1</v>
      </c>
      <c r="M6190">
        <f t="shared" si="876"/>
        <v>1</v>
      </c>
      <c r="N6190" s="2">
        <f t="shared" si="877"/>
        <v>3721.0526315789471</v>
      </c>
      <c r="O6190">
        <f t="shared" si="873"/>
        <v>977.02127659574455</v>
      </c>
      <c r="P6190">
        <f t="shared" si="872"/>
        <v>192000</v>
      </c>
      <c r="Q6190" s="2">
        <f t="shared" si="878"/>
        <v>196698.0739081747</v>
      </c>
      <c r="R6190">
        <f>Q6190/MainSheet!$C$8*(G6190-G6189)+R6189</f>
        <v>10588.31231107715</v>
      </c>
      <c r="S6190">
        <f t="shared" si="879"/>
        <v>170888.55266333692</v>
      </c>
      <c r="T6190">
        <f t="shared" si="871"/>
        <v>61.879999999996258</v>
      </c>
      <c r="U6190" s="1">
        <f>Q6190/MainSheet!$C$22</f>
        <v>1</v>
      </c>
    </row>
    <row r="6191" spans="7:21">
      <c r="G6191">
        <f t="shared" si="874"/>
        <v>61.889999999996256</v>
      </c>
      <c r="H6191">
        <f t="shared" si="875"/>
        <v>198000</v>
      </c>
      <c r="I6191" s="2">
        <f>MIN(MainSheet!$C$10/MainSheet!$C$9,MainSheet!$K$9*60)</f>
        <v>660</v>
      </c>
      <c r="J6191" s="1">
        <f>IF(G6191&gt;MainSheet!$C$11,IF(J6190&gt;=0.999,1,(G6191-MainSheet!$C$11)*I6191/$B$2/60),0)</f>
        <v>1</v>
      </c>
      <c r="K6191" s="1">
        <f>IF(G6191&gt;MainSheet!$C$11+$B$6,IF(K6190&gt;=0.999,1,(G6191-MainSheet!$C$11-$B$6)*I6191/$C$2/60),0)</f>
        <v>1</v>
      </c>
      <c r="L6191" s="1">
        <f>IF(G6191&gt;MainSheet!$C$11+$B$6+$C$6,IF(L6190&gt;=0.999,1,(G6191-MainSheet!$C$11-$B$6-$C$6)*I6191/$D$2/60),0)</f>
        <v>1</v>
      </c>
      <c r="M6191">
        <f t="shared" si="876"/>
        <v>1</v>
      </c>
      <c r="N6191" s="2">
        <f t="shared" si="877"/>
        <v>3721.0526315789471</v>
      </c>
      <c r="O6191">
        <f t="shared" si="873"/>
        <v>977.02127659574455</v>
      </c>
      <c r="P6191">
        <f t="shared" si="872"/>
        <v>192000</v>
      </c>
      <c r="Q6191" s="2">
        <f t="shared" si="878"/>
        <v>196698.0739081747</v>
      </c>
      <c r="R6191">
        <f>Q6191/MainSheet!$C$8*(G6191-G6190)+R6190</f>
        <v>10590.343557567985</v>
      </c>
      <c r="S6191">
        <f t="shared" si="879"/>
        <v>170921.33567565493</v>
      </c>
      <c r="T6191">
        <f t="shared" si="871"/>
        <v>61.889999999996256</v>
      </c>
      <c r="U6191" s="1">
        <f>Q6191/MainSheet!$C$22</f>
        <v>1</v>
      </c>
    </row>
    <row r="6192" spans="7:21">
      <c r="G6192">
        <f t="shared" si="874"/>
        <v>61.899999999996254</v>
      </c>
      <c r="H6192">
        <f t="shared" si="875"/>
        <v>198000</v>
      </c>
      <c r="I6192" s="2">
        <f>MIN(MainSheet!$C$10/MainSheet!$C$9,MainSheet!$K$9*60)</f>
        <v>660</v>
      </c>
      <c r="J6192" s="1">
        <f>IF(G6192&gt;MainSheet!$C$11,IF(J6191&gt;=0.999,1,(G6192-MainSheet!$C$11)*I6192/$B$2/60),0)</f>
        <v>1</v>
      </c>
      <c r="K6192" s="1">
        <f>IF(G6192&gt;MainSheet!$C$11+$B$6,IF(K6191&gt;=0.999,1,(G6192-MainSheet!$C$11-$B$6)*I6192/$C$2/60),0)</f>
        <v>1</v>
      </c>
      <c r="L6192" s="1">
        <f>IF(G6192&gt;MainSheet!$C$11+$B$6+$C$6,IF(L6191&gt;=0.999,1,(G6192-MainSheet!$C$11-$B$6-$C$6)*I6192/$D$2/60),0)</f>
        <v>1</v>
      </c>
      <c r="M6192">
        <f t="shared" si="876"/>
        <v>1</v>
      </c>
      <c r="N6192" s="2">
        <f t="shared" si="877"/>
        <v>3721.0526315789471</v>
      </c>
      <c r="O6192">
        <f t="shared" si="873"/>
        <v>977.02127659574455</v>
      </c>
      <c r="P6192">
        <f t="shared" si="872"/>
        <v>192000</v>
      </c>
      <c r="Q6192" s="2">
        <f t="shared" si="878"/>
        <v>196698.0739081747</v>
      </c>
      <c r="R6192">
        <f>Q6192/MainSheet!$C$8*(G6192-G6191)+R6191</f>
        <v>10592.37480405882</v>
      </c>
      <c r="S6192">
        <f t="shared" si="879"/>
        <v>170954.11868797295</v>
      </c>
      <c r="T6192">
        <f t="shared" si="871"/>
        <v>61.899999999996254</v>
      </c>
      <c r="U6192" s="1">
        <f>Q6192/MainSheet!$C$22</f>
        <v>1</v>
      </c>
    </row>
    <row r="6193" spans="7:21">
      <c r="G6193">
        <f t="shared" si="874"/>
        <v>61.909999999996252</v>
      </c>
      <c r="H6193">
        <f t="shared" si="875"/>
        <v>198000</v>
      </c>
      <c r="I6193" s="2">
        <f>MIN(MainSheet!$C$10/MainSheet!$C$9,MainSheet!$K$9*60)</f>
        <v>660</v>
      </c>
      <c r="J6193" s="1">
        <f>IF(G6193&gt;MainSheet!$C$11,IF(J6192&gt;=0.999,1,(G6193-MainSheet!$C$11)*I6193/$B$2/60),0)</f>
        <v>1</v>
      </c>
      <c r="K6193" s="1">
        <f>IF(G6193&gt;MainSheet!$C$11+$B$6,IF(K6192&gt;=0.999,1,(G6193-MainSheet!$C$11-$B$6)*I6193/$C$2/60),0)</f>
        <v>1</v>
      </c>
      <c r="L6193" s="1">
        <f>IF(G6193&gt;MainSheet!$C$11+$B$6+$C$6,IF(L6192&gt;=0.999,1,(G6193-MainSheet!$C$11-$B$6-$C$6)*I6193/$D$2/60),0)</f>
        <v>1</v>
      </c>
      <c r="M6193">
        <f t="shared" si="876"/>
        <v>1</v>
      </c>
      <c r="N6193" s="2">
        <f t="shared" si="877"/>
        <v>3721.0526315789471</v>
      </c>
      <c r="O6193">
        <f t="shared" si="873"/>
        <v>977.02127659574455</v>
      </c>
      <c r="P6193">
        <f t="shared" si="872"/>
        <v>192000</v>
      </c>
      <c r="Q6193" s="2">
        <f t="shared" si="878"/>
        <v>196698.0739081747</v>
      </c>
      <c r="R6193">
        <f>Q6193/MainSheet!$C$8*(G6193-G6192)+R6192</f>
        <v>10594.406050549655</v>
      </c>
      <c r="S6193">
        <f t="shared" si="879"/>
        <v>170986.90170029097</v>
      </c>
      <c r="T6193">
        <f t="shared" si="871"/>
        <v>61.909999999996252</v>
      </c>
      <c r="U6193" s="1">
        <f>Q6193/MainSheet!$C$22</f>
        <v>1</v>
      </c>
    </row>
    <row r="6194" spans="7:21">
      <c r="G6194">
        <f t="shared" si="874"/>
        <v>61.91999999999625</v>
      </c>
      <c r="H6194">
        <f t="shared" si="875"/>
        <v>198000</v>
      </c>
      <c r="I6194" s="2">
        <f>MIN(MainSheet!$C$10/MainSheet!$C$9,MainSheet!$K$9*60)</f>
        <v>660</v>
      </c>
      <c r="J6194" s="1">
        <f>IF(G6194&gt;MainSheet!$C$11,IF(J6193&gt;=0.999,1,(G6194-MainSheet!$C$11)*I6194/$B$2/60),0)</f>
        <v>1</v>
      </c>
      <c r="K6194" s="1">
        <f>IF(G6194&gt;MainSheet!$C$11+$B$6,IF(K6193&gt;=0.999,1,(G6194-MainSheet!$C$11-$B$6)*I6194/$C$2/60),0)</f>
        <v>1</v>
      </c>
      <c r="L6194" s="1">
        <f>IF(G6194&gt;MainSheet!$C$11+$B$6+$C$6,IF(L6193&gt;=0.999,1,(G6194-MainSheet!$C$11-$B$6-$C$6)*I6194/$D$2/60),0)</f>
        <v>1</v>
      </c>
      <c r="M6194">
        <f t="shared" si="876"/>
        <v>1</v>
      </c>
      <c r="N6194" s="2">
        <f t="shared" si="877"/>
        <v>3721.0526315789471</v>
      </c>
      <c r="O6194">
        <f t="shared" si="873"/>
        <v>977.02127659574455</v>
      </c>
      <c r="P6194">
        <f t="shared" si="872"/>
        <v>192000</v>
      </c>
      <c r="Q6194" s="2">
        <f t="shared" si="878"/>
        <v>196698.0739081747</v>
      </c>
      <c r="R6194">
        <f>Q6194/MainSheet!$C$8*(G6194-G6193)+R6193</f>
        <v>10596.437297040489</v>
      </c>
      <c r="S6194">
        <f t="shared" si="879"/>
        <v>171019.68471260899</v>
      </c>
      <c r="T6194">
        <f t="shared" si="871"/>
        <v>61.91999999999625</v>
      </c>
      <c r="U6194" s="1">
        <f>Q6194/MainSheet!$C$22</f>
        <v>1</v>
      </c>
    </row>
    <row r="6195" spans="7:21">
      <c r="G6195">
        <f t="shared" si="874"/>
        <v>61.929999999996248</v>
      </c>
      <c r="H6195">
        <f t="shared" si="875"/>
        <v>198000</v>
      </c>
      <c r="I6195" s="2">
        <f>MIN(MainSheet!$C$10/MainSheet!$C$9,MainSheet!$K$9*60)</f>
        <v>660</v>
      </c>
      <c r="J6195" s="1">
        <f>IF(G6195&gt;MainSheet!$C$11,IF(J6194&gt;=0.999,1,(G6195-MainSheet!$C$11)*I6195/$B$2/60),0)</f>
        <v>1</v>
      </c>
      <c r="K6195" s="1">
        <f>IF(G6195&gt;MainSheet!$C$11+$B$6,IF(K6194&gt;=0.999,1,(G6195-MainSheet!$C$11-$B$6)*I6195/$C$2/60),0)</f>
        <v>1</v>
      </c>
      <c r="L6195" s="1">
        <f>IF(G6195&gt;MainSheet!$C$11+$B$6+$C$6,IF(L6194&gt;=0.999,1,(G6195-MainSheet!$C$11-$B$6-$C$6)*I6195/$D$2/60),0)</f>
        <v>1</v>
      </c>
      <c r="M6195">
        <f t="shared" si="876"/>
        <v>1</v>
      </c>
      <c r="N6195" s="2">
        <f t="shared" si="877"/>
        <v>3721.0526315789471</v>
      </c>
      <c r="O6195">
        <f t="shared" si="873"/>
        <v>977.02127659574455</v>
      </c>
      <c r="P6195">
        <f t="shared" si="872"/>
        <v>192000</v>
      </c>
      <c r="Q6195" s="2">
        <f t="shared" si="878"/>
        <v>196698.0739081747</v>
      </c>
      <c r="R6195">
        <f>Q6195/MainSheet!$C$8*(G6195-G6194)+R6194</f>
        <v>10598.468543531324</v>
      </c>
      <c r="S6195">
        <f t="shared" si="879"/>
        <v>171052.467724927</v>
      </c>
      <c r="T6195">
        <f t="shared" si="871"/>
        <v>61.929999999996248</v>
      </c>
      <c r="U6195" s="1">
        <f>Q6195/MainSheet!$C$22</f>
        <v>1</v>
      </c>
    </row>
    <row r="6196" spans="7:21">
      <c r="G6196">
        <f t="shared" si="874"/>
        <v>61.939999999996246</v>
      </c>
      <c r="H6196">
        <f t="shared" si="875"/>
        <v>198000</v>
      </c>
      <c r="I6196" s="2">
        <f>MIN(MainSheet!$C$10/MainSheet!$C$9,MainSheet!$K$9*60)</f>
        <v>660</v>
      </c>
      <c r="J6196" s="1">
        <f>IF(G6196&gt;MainSheet!$C$11,IF(J6195&gt;=0.999,1,(G6196-MainSheet!$C$11)*I6196/$B$2/60),0)</f>
        <v>1</v>
      </c>
      <c r="K6196" s="1">
        <f>IF(G6196&gt;MainSheet!$C$11+$B$6,IF(K6195&gt;=0.999,1,(G6196-MainSheet!$C$11-$B$6)*I6196/$C$2/60),0)</f>
        <v>1</v>
      </c>
      <c r="L6196" s="1">
        <f>IF(G6196&gt;MainSheet!$C$11+$B$6+$C$6,IF(L6195&gt;=0.999,1,(G6196-MainSheet!$C$11-$B$6-$C$6)*I6196/$D$2/60),0)</f>
        <v>1</v>
      </c>
      <c r="M6196">
        <f t="shared" si="876"/>
        <v>1</v>
      </c>
      <c r="N6196" s="2">
        <f t="shared" si="877"/>
        <v>3721.0526315789471</v>
      </c>
      <c r="O6196">
        <f t="shared" si="873"/>
        <v>977.02127659574455</v>
      </c>
      <c r="P6196">
        <f t="shared" si="872"/>
        <v>192000</v>
      </c>
      <c r="Q6196" s="2">
        <f t="shared" si="878"/>
        <v>196698.0739081747</v>
      </c>
      <c r="R6196">
        <f>Q6196/MainSheet!$C$8*(G6196-G6195)+R6195</f>
        <v>10600.499790022159</v>
      </c>
      <c r="S6196">
        <f t="shared" si="879"/>
        <v>171085.25073724502</v>
      </c>
      <c r="T6196">
        <f t="shared" si="871"/>
        <v>61.939999999996246</v>
      </c>
      <c r="U6196" s="1">
        <f>Q6196/MainSheet!$C$22</f>
        <v>1</v>
      </c>
    </row>
    <row r="6197" spans="7:21">
      <c r="G6197">
        <f t="shared" si="874"/>
        <v>61.949999999996244</v>
      </c>
      <c r="H6197">
        <f t="shared" si="875"/>
        <v>198000</v>
      </c>
      <c r="I6197" s="2">
        <f>MIN(MainSheet!$C$10/MainSheet!$C$9,MainSheet!$K$9*60)</f>
        <v>660</v>
      </c>
      <c r="J6197" s="1">
        <f>IF(G6197&gt;MainSheet!$C$11,IF(J6196&gt;=0.999,1,(G6197-MainSheet!$C$11)*I6197/$B$2/60),0)</f>
        <v>1</v>
      </c>
      <c r="K6197" s="1">
        <f>IF(G6197&gt;MainSheet!$C$11+$B$6,IF(K6196&gt;=0.999,1,(G6197-MainSheet!$C$11-$B$6)*I6197/$C$2/60),0)</f>
        <v>1</v>
      </c>
      <c r="L6197" s="1">
        <f>IF(G6197&gt;MainSheet!$C$11+$B$6+$C$6,IF(L6196&gt;=0.999,1,(G6197-MainSheet!$C$11-$B$6-$C$6)*I6197/$D$2/60),0)</f>
        <v>1</v>
      </c>
      <c r="M6197">
        <f t="shared" si="876"/>
        <v>1</v>
      </c>
      <c r="N6197" s="2">
        <f t="shared" si="877"/>
        <v>3721.0526315789471</v>
      </c>
      <c r="O6197">
        <f t="shared" si="873"/>
        <v>977.02127659574455</v>
      </c>
      <c r="P6197">
        <f t="shared" si="872"/>
        <v>192000</v>
      </c>
      <c r="Q6197" s="2">
        <f t="shared" si="878"/>
        <v>196698.0739081747</v>
      </c>
      <c r="R6197">
        <f>Q6197/MainSheet!$C$8*(G6197-G6196)+R6196</f>
        <v>10602.531036512994</v>
      </c>
      <c r="S6197">
        <f t="shared" si="879"/>
        <v>171118.03374956304</v>
      </c>
      <c r="T6197">
        <f t="shared" si="871"/>
        <v>61.949999999996244</v>
      </c>
      <c r="U6197" s="1">
        <f>Q6197/MainSheet!$C$22</f>
        <v>1</v>
      </c>
    </row>
    <row r="6198" spans="7:21">
      <c r="G6198">
        <f t="shared" si="874"/>
        <v>61.959999999996242</v>
      </c>
      <c r="H6198">
        <f t="shared" si="875"/>
        <v>198000</v>
      </c>
      <c r="I6198" s="2">
        <f>MIN(MainSheet!$C$10/MainSheet!$C$9,MainSheet!$K$9*60)</f>
        <v>660</v>
      </c>
      <c r="J6198" s="1">
        <f>IF(G6198&gt;MainSheet!$C$11,IF(J6197&gt;=0.999,1,(G6198-MainSheet!$C$11)*I6198/$B$2/60),0)</f>
        <v>1</v>
      </c>
      <c r="K6198" s="1">
        <f>IF(G6198&gt;MainSheet!$C$11+$B$6,IF(K6197&gt;=0.999,1,(G6198-MainSheet!$C$11-$B$6)*I6198/$C$2/60),0)</f>
        <v>1</v>
      </c>
      <c r="L6198" s="1">
        <f>IF(G6198&gt;MainSheet!$C$11+$B$6+$C$6,IF(L6197&gt;=0.999,1,(G6198-MainSheet!$C$11-$B$6-$C$6)*I6198/$D$2/60),0)</f>
        <v>1</v>
      </c>
      <c r="M6198">
        <f t="shared" si="876"/>
        <v>1</v>
      </c>
      <c r="N6198" s="2">
        <f t="shared" si="877"/>
        <v>3721.0526315789471</v>
      </c>
      <c r="O6198">
        <f t="shared" si="873"/>
        <v>977.02127659574455</v>
      </c>
      <c r="P6198">
        <f t="shared" si="872"/>
        <v>192000</v>
      </c>
      <c r="Q6198" s="2">
        <f t="shared" si="878"/>
        <v>196698.0739081747</v>
      </c>
      <c r="R6198">
        <f>Q6198/MainSheet!$C$8*(G6198-G6197)+R6197</f>
        <v>10604.562283003828</v>
      </c>
      <c r="S6198">
        <f t="shared" si="879"/>
        <v>171150.81676188105</v>
      </c>
      <c r="T6198">
        <f t="shared" si="871"/>
        <v>61.959999999996242</v>
      </c>
      <c r="U6198" s="1">
        <f>Q6198/MainSheet!$C$22</f>
        <v>1</v>
      </c>
    </row>
    <row r="6199" spans="7:21">
      <c r="G6199">
        <f t="shared" si="874"/>
        <v>61.96999999999624</v>
      </c>
      <c r="H6199">
        <f t="shared" si="875"/>
        <v>198000</v>
      </c>
      <c r="I6199" s="2">
        <f>MIN(MainSheet!$C$10/MainSheet!$C$9,MainSheet!$K$9*60)</f>
        <v>660</v>
      </c>
      <c r="J6199" s="1">
        <f>IF(G6199&gt;MainSheet!$C$11,IF(J6198&gt;=0.999,1,(G6199-MainSheet!$C$11)*I6199/$B$2/60),0)</f>
        <v>1</v>
      </c>
      <c r="K6199" s="1">
        <f>IF(G6199&gt;MainSheet!$C$11+$B$6,IF(K6198&gt;=0.999,1,(G6199-MainSheet!$C$11-$B$6)*I6199/$C$2/60),0)</f>
        <v>1</v>
      </c>
      <c r="L6199" s="1">
        <f>IF(G6199&gt;MainSheet!$C$11+$B$6+$C$6,IF(L6198&gt;=0.999,1,(G6199-MainSheet!$C$11-$B$6-$C$6)*I6199/$D$2/60),0)</f>
        <v>1</v>
      </c>
      <c r="M6199">
        <f t="shared" si="876"/>
        <v>1</v>
      </c>
      <c r="N6199" s="2">
        <f t="shared" si="877"/>
        <v>3721.0526315789471</v>
      </c>
      <c r="O6199">
        <f t="shared" si="873"/>
        <v>977.02127659574455</v>
      </c>
      <c r="P6199">
        <f t="shared" si="872"/>
        <v>192000</v>
      </c>
      <c r="Q6199" s="2">
        <f t="shared" si="878"/>
        <v>196698.0739081747</v>
      </c>
      <c r="R6199">
        <f>Q6199/MainSheet!$C$8*(G6199-G6198)+R6198</f>
        <v>10606.593529494663</v>
      </c>
      <c r="S6199">
        <f t="shared" si="879"/>
        <v>171183.59977419907</v>
      </c>
      <c r="T6199">
        <f t="shared" si="871"/>
        <v>61.96999999999624</v>
      </c>
      <c r="U6199" s="1">
        <f>Q6199/MainSheet!$C$22</f>
        <v>1</v>
      </c>
    </row>
    <row r="6200" spans="7:21">
      <c r="G6200">
        <f t="shared" si="874"/>
        <v>61.979999999996238</v>
      </c>
      <c r="H6200">
        <f t="shared" si="875"/>
        <v>198000</v>
      </c>
      <c r="I6200" s="2">
        <f>MIN(MainSheet!$C$10/MainSheet!$C$9,MainSheet!$K$9*60)</f>
        <v>660</v>
      </c>
      <c r="J6200" s="1">
        <f>IF(G6200&gt;MainSheet!$C$11,IF(J6199&gt;=0.999,1,(G6200-MainSheet!$C$11)*I6200/$B$2/60),0)</f>
        <v>1</v>
      </c>
      <c r="K6200" s="1">
        <f>IF(G6200&gt;MainSheet!$C$11+$B$6,IF(K6199&gt;=0.999,1,(G6200-MainSheet!$C$11-$B$6)*I6200/$C$2/60),0)</f>
        <v>1</v>
      </c>
      <c r="L6200" s="1">
        <f>IF(G6200&gt;MainSheet!$C$11+$B$6+$C$6,IF(L6199&gt;=0.999,1,(G6200-MainSheet!$C$11-$B$6-$C$6)*I6200/$D$2/60),0)</f>
        <v>1</v>
      </c>
      <c r="M6200">
        <f t="shared" si="876"/>
        <v>1</v>
      </c>
      <c r="N6200" s="2">
        <f t="shared" si="877"/>
        <v>3721.0526315789471</v>
      </c>
      <c r="O6200">
        <f t="shared" si="873"/>
        <v>977.02127659574455</v>
      </c>
      <c r="P6200">
        <f t="shared" si="872"/>
        <v>192000</v>
      </c>
      <c r="Q6200" s="2">
        <f t="shared" si="878"/>
        <v>196698.0739081747</v>
      </c>
      <c r="R6200">
        <f>Q6200/MainSheet!$C$8*(G6200-G6199)+R6199</f>
        <v>10608.624775985498</v>
      </c>
      <c r="S6200">
        <f t="shared" si="879"/>
        <v>171216.38278651709</v>
      </c>
      <c r="T6200">
        <f t="shared" si="871"/>
        <v>61.979999999996238</v>
      </c>
      <c r="U6200" s="1">
        <f>Q6200/MainSheet!$C$22</f>
        <v>1</v>
      </c>
    </row>
    <row r="6201" spans="7:21">
      <c r="G6201">
        <f t="shared" si="874"/>
        <v>61.989999999996236</v>
      </c>
      <c r="H6201">
        <f t="shared" si="875"/>
        <v>198000</v>
      </c>
      <c r="I6201" s="2">
        <f>MIN(MainSheet!$C$10/MainSheet!$C$9,MainSheet!$K$9*60)</f>
        <v>660</v>
      </c>
      <c r="J6201" s="1">
        <f>IF(G6201&gt;MainSheet!$C$11,IF(J6200&gt;=0.999,1,(G6201-MainSheet!$C$11)*I6201/$B$2/60),0)</f>
        <v>1</v>
      </c>
      <c r="K6201" s="1">
        <f>IF(G6201&gt;MainSheet!$C$11+$B$6,IF(K6200&gt;=0.999,1,(G6201-MainSheet!$C$11-$B$6)*I6201/$C$2/60),0)</f>
        <v>1</v>
      </c>
      <c r="L6201" s="1">
        <f>IF(G6201&gt;MainSheet!$C$11+$B$6+$C$6,IF(L6200&gt;=0.999,1,(G6201-MainSheet!$C$11-$B$6-$C$6)*I6201/$D$2/60),0)</f>
        <v>1</v>
      </c>
      <c r="M6201">
        <f t="shared" si="876"/>
        <v>1</v>
      </c>
      <c r="N6201" s="2">
        <f t="shared" si="877"/>
        <v>3721.0526315789471</v>
      </c>
      <c r="O6201">
        <f t="shared" si="873"/>
        <v>977.02127659574455</v>
      </c>
      <c r="P6201">
        <f t="shared" si="872"/>
        <v>192000</v>
      </c>
      <c r="Q6201" s="2">
        <f t="shared" si="878"/>
        <v>196698.0739081747</v>
      </c>
      <c r="R6201">
        <f>Q6201/MainSheet!$C$8*(G6201-G6200)+R6200</f>
        <v>10610.656022476333</v>
      </c>
      <c r="S6201">
        <f t="shared" si="879"/>
        <v>171249.16579883511</v>
      </c>
      <c r="T6201">
        <f t="shared" si="871"/>
        <v>61.989999999996236</v>
      </c>
      <c r="U6201" s="1">
        <f>Q6201/MainSheet!$C$22</f>
        <v>1</v>
      </c>
    </row>
    <row r="6202" spans="7:21">
      <c r="G6202">
        <f t="shared" si="874"/>
        <v>61.999999999996234</v>
      </c>
      <c r="H6202">
        <f t="shared" si="875"/>
        <v>198000</v>
      </c>
      <c r="I6202" s="2">
        <f>MIN(MainSheet!$C$10/MainSheet!$C$9,MainSheet!$K$9*60)</f>
        <v>660</v>
      </c>
      <c r="J6202" s="1">
        <f>IF(G6202&gt;MainSheet!$C$11,IF(J6201&gt;=0.999,1,(G6202-MainSheet!$C$11)*I6202/$B$2/60),0)</f>
        <v>1</v>
      </c>
      <c r="K6202" s="1">
        <f>IF(G6202&gt;MainSheet!$C$11+$B$6,IF(K6201&gt;=0.999,1,(G6202-MainSheet!$C$11-$B$6)*I6202/$C$2/60),0)</f>
        <v>1</v>
      </c>
      <c r="L6202" s="1">
        <f>IF(G6202&gt;MainSheet!$C$11+$B$6+$C$6,IF(L6201&gt;=0.999,1,(G6202-MainSheet!$C$11-$B$6-$C$6)*I6202/$D$2/60),0)</f>
        <v>1</v>
      </c>
      <c r="M6202">
        <f t="shared" si="876"/>
        <v>1</v>
      </c>
      <c r="N6202" s="2">
        <f t="shared" si="877"/>
        <v>3721.0526315789471</v>
      </c>
      <c r="O6202">
        <f t="shared" si="873"/>
        <v>977.02127659574455</v>
      </c>
      <c r="P6202">
        <f t="shared" si="872"/>
        <v>192000</v>
      </c>
      <c r="Q6202" s="2">
        <f t="shared" si="878"/>
        <v>196698.0739081747</v>
      </c>
      <c r="R6202">
        <f>Q6202/MainSheet!$C$8*(G6202-G6201)+R6201</f>
        <v>10612.687268967167</v>
      </c>
      <c r="S6202">
        <f t="shared" si="879"/>
        <v>171281.94881115312</v>
      </c>
      <c r="T6202">
        <f t="shared" si="871"/>
        <v>61.999999999996234</v>
      </c>
      <c r="U6202" s="1">
        <f>Q6202/MainSheet!$C$22</f>
        <v>1</v>
      </c>
    </row>
    <row r="6203" spans="7:21">
      <c r="G6203">
        <f t="shared" si="874"/>
        <v>62.009999999996232</v>
      </c>
      <c r="H6203">
        <f t="shared" si="875"/>
        <v>198000</v>
      </c>
      <c r="I6203" s="2">
        <f>MIN(MainSheet!$C$10/MainSheet!$C$9,MainSheet!$K$9*60)</f>
        <v>660</v>
      </c>
      <c r="J6203" s="1">
        <f>IF(G6203&gt;MainSheet!$C$11,IF(J6202&gt;=0.999,1,(G6203-MainSheet!$C$11)*I6203/$B$2/60),0)</f>
        <v>1</v>
      </c>
      <c r="K6203" s="1">
        <f>IF(G6203&gt;MainSheet!$C$11+$B$6,IF(K6202&gt;=0.999,1,(G6203-MainSheet!$C$11-$B$6)*I6203/$C$2/60),0)</f>
        <v>1</v>
      </c>
      <c r="L6203" s="1">
        <f>IF(G6203&gt;MainSheet!$C$11+$B$6+$C$6,IF(L6202&gt;=0.999,1,(G6203-MainSheet!$C$11-$B$6-$C$6)*I6203/$D$2/60),0)</f>
        <v>1</v>
      </c>
      <c r="M6203">
        <f t="shared" si="876"/>
        <v>1</v>
      </c>
      <c r="N6203" s="2">
        <f t="shared" si="877"/>
        <v>3721.0526315789471</v>
      </c>
      <c r="O6203">
        <f t="shared" si="873"/>
        <v>977.02127659574455</v>
      </c>
      <c r="P6203">
        <f t="shared" si="872"/>
        <v>192000</v>
      </c>
      <c r="Q6203" s="2">
        <f t="shared" si="878"/>
        <v>196698.0739081747</v>
      </c>
      <c r="R6203">
        <f>Q6203/MainSheet!$C$8*(G6203-G6202)+R6202</f>
        <v>10614.718515458002</v>
      </c>
      <c r="S6203">
        <f t="shared" si="879"/>
        <v>171314.73182347114</v>
      </c>
      <c r="T6203">
        <f t="shared" si="871"/>
        <v>62.009999999996232</v>
      </c>
      <c r="U6203" s="1">
        <f>Q6203/MainSheet!$C$22</f>
        <v>1</v>
      </c>
    </row>
    <row r="6204" spans="7:21">
      <c r="G6204">
        <f t="shared" si="874"/>
        <v>62.01999999999623</v>
      </c>
      <c r="H6204">
        <f t="shared" si="875"/>
        <v>198000</v>
      </c>
      <c r="I6204" s="2">
        <f>MIN(MainSheet!$C$10/MainSheet!$C$9,MainSheet!$K$9*60)</f>
        <v>660</v>
      </c>
      <c r="J6204" s="1">
        <f>IF(G6204&gt;MainSheet!$C$11,IF(J6203&gt;=0.999,1,(G6204-MainSheet!$C$11)*I6204/$B$2/60),0)</f>
        <v>1</v>
      </c>
      <c r="K6204" s="1">
        <f>IF(G6204&gt;MainSheet!$C$11+$B$6,IF(K6203&gt;=0.999,1,(G6204-MainSheet!$C$11-$B$6)*I6204/$C$2/60),0)</f>
        <v>1</v>
      </c>
      <c r="L6204" s="1">
        <f>IF(G6204&gt;MainSheet!$C$11+$B$6+$C$6,IF(L6203&gt;=0.999,1,(G6204-MainSheet!$C$11-$B$6-$C$6)*I6204/$D$2/60),0)</f>
        <v>1</v>
      </c>
      <c r="M6204">
        <f t="shared" si="876"/>
        <v>1</v>
      </c>
      <c r="N6204" s="2">
        <f t="shared" si="877"/>
        <v>3721.0526315789471</v>
      </c>
      <c r="O6204">
        <f t="shared" si="873"/>
        <v>977.02127659574455</v>
      </c>
      <c r="P6204">
        <f t="shared" si="872"/>
        <v>192000</v>
      </c>
      <c r="Q6204" s="2">
        <f t="shared" si="878"/>
        <v>196698.0739081747</v>
      </c>
      <c r="R6204">
        <f>Q6204/MainSheet!$C$8*(G6204-G6203)+R6203</f>
        <v>10616.749761948837</v>
      </c>
      <c r="S6204">
        <f t="shared" si="879"/>
        <v>171347.51483578916</v>
      </c>
      <c r="T6204">
        <f t="shared" si="871"/>
        <v>62.01999999999623</v>
      </c>
      <c r="U6204" s="1">
        <f>Q6204/MainSheet!$C$22</f>
        <v>1</v>
      </c>
    </row>
    <row r="6205" spans="7:21">
      <c r="G6205">
        <f t="shared" si="874"/>
        <v>62.029999999996228</v>
      </c>
      <c r="H6205">
        <f t="shared" si="875"/>
        <v>198000</v>
      </c>
      <c r="I6205" s="2">
        <f>MIN(MainSheet!$C$10/MainSheet!$C$9,MainSheet!$K$9*60)</f>
        <v>660</v>
      </c>
      <c r="J6205" s="1">
        <f>IF(G6205&gt;MainSheet!$C$11,IF(J6204&gt;=0.999,1,(G6205-MainSheet!$C$11)*I6205/$B$2/60),0)</f>
        <v>1</v>
      </c>
      <c r="K6205" s="1">
        <f>IF(G6205&gt;MainSheet!$C$11+$B$6,IF(K6204&gt;=0.999,1,(G6205-MainSheet!$C$11-$B$6)*I6205/$C$2/60),0)</f>
        <v>1</v>
      </c>
      <c r="L6205" s="1">
        <f>IF(G6205&gt;MainSheet!$C$11+$B$6+$C$6,IF(L6204&gt;=0.999,1,(G6205-MainSheet!$C$11-$B$6-$C$6)*I6205/$D$2/60),0)</f>
        <v>1</v>
      </c>
      <c r="M6205">
        <f t="shared" si="876"/>
        <v>1</v>
      </c>
      <c r="N6205" s="2">
        <f t="shared" si="877"/>
        <v>3721.0526315789471</v>
      </c>
      <c r="O6205">
        <f t="shared" si="873"/>
        <v>977.02127659574455</v>
      </c>
      <c r="P6205">
        <f t="shared" si="872"/>
        <v>192000</v>
      </c>
      <c r="Q6205" s="2">
        <f t="shared" si="878"/>
        <v>196698.0739081747</v>
      </c>
      <c r="R6205">
        <f>Q6205/MainSheet!$C$8*(G6205-G6204)+R6204</f>
        <v>10618.781008439671</v>
      </c>
      <c r="S6205">
        <f t="shared" si="879"/>
        <v>171380.29784810718</v>
      </c>
      <c r="T6205">
        <f t="shared" si="871"/>
        <v>62.029999999996228</v>
      </c>
      <c r="U6205" s="1">
        <f>Q6205/MainSheet!$C$22</f>
        <v>1</v>
      </c>
    </row>
    <row r="6206" spans="7:21">
      <c r="G6206">
        <f t="shared" si="874"/>
        <v>62.039999999996226</v>
      </c>
      <c r="H6206">
        <f t="shared" si="875"/>
        <v>198000</v>
      </c>
      <c r="I6206" s="2">
        <f>MIN(MainSheet!$C$10/MainSheet!$C$9,MainSheet!$K$9*60)</f>
        <v>660</v>
      </c>
      <c r="J6206" s="1">
        <f>IF(G6206&gt;MainSheet!$C$11,IF(J6205&gt;=0.999,1,(G6206-MainSheet!$C$11)*I6206/$B$2/60),0)</f>
        <v>1</v>
      </c>
      <c r="K6206" s="1">
        <f>IF(G6206&gt;MainSheet!$C$11+$B$6,IF(K6205&gt;=0.999,1,(G6206-MainSheet!$C$11-$B$6)*I6206/$C$2/60),0)</f>
        <v>1</v>
      </c>
      <c r="L6206" s="1">
        <f>IF(G6206&gt;MainSheet!$C$11+$B$6+$C$6,IF(L6205&gt;=0.999,1,(G6206-MainSheet!$C$11-$B$6-$C$6)*I6206/$D$2/60),0)</f>
        <v>1</v>
      </c>
      <c r="M6206">
        <f t="shared" si="876"/>
        <v>1</v>
      </c>
      <c r="N6206" s="2">
        <f t="shared" si="877"/>
        <v>3721.0526315789471</v>
      </c>
      <c r="O6206">
        <f t="shared" si="873"/>
        <v>977.02127659574455</v>
      </c>
      <c r="P6206">
        <f t="shared" si="872"/>
        <v>192000</v>
      </c>
      <c r="Q6206" s="2">
        <f t="shared" si="878"/>
        <v>196698.0739081747</v>
      </c>
      <c r="R6206">
        <f>Q6206/MainSheet!$C$8*(G6206-G6205)+R6205</f>
        <v>10620.812254930506</v>
      </c>
      <c r="S6206">
        <f t="shared" si="879"/>
        <v>171413.08086042519</v>
      </c>
      <c r="T6206">
        <f t="shared" si="871"/>
        <v>62.039999999996226</v>
      </c>
      <c r="U6206" s="1">
        <f>Q6206/MainSheet!$C$22</f>
        <v>1</v>
      </c>
    </row>
    <row r="6207" spans="7:21">
      <c r="G6207">
        <f t="shared" si="874"/>
        <v>62.049999999996224</v>
      </c>
      <c r="H6207">
        <f t="shared" si="875"/>
        <v>198000</v>
      </c>
      <c r="I6207" s="2">
        <f>MIN(MainSheet!$C$10/MainSheet!$C$9,MainSheet!$K$9*60)</f>
        <v>660</v>
      </c>
      <c r="J6207" s="1">
        <f>IF(G6207&gt;MainSheet!$C$11,IF(J6206&gt;=0.999,1,(G6207-MainSheet!$C$11)*I6207/$B$2/60),0)</f>
        <v>1</v>
      </c>
      <c r="K6207" s="1">
        <f>IF(G6207&gt;MainSheet!$C$11+$B$6,IF(K6206&gt;=0.999,1,(G6207-MainSheet!$C$11-$B$6)*I6207/$C$2/60),0)</f>
        <v>1</v>
      </c>
      <c r="L6207" s="1">
        <f>IF(G6207&gt;MainSheet!$C$11+$B$6+$C$6,IF(L6206&gt;=0.999,1,(G6207-MainSheet!$C$11-$B$6-$C$6)*I6207/$D$2/60),0)</f>
        <v>1</v>
      </c>
      <c r="M6207">
        <f t="shared" si="876"/>
        <v>1</v>
      </c>
      <c r="N6207" s="2">
        <f t="shared" si="877"/>
        <v>3721.0526315789471</v>
      </c>
      <c r="O6207">
        <f t="shared" si="873"/>
        <v>977.02127659574455</v>
      </c>
      <c r="P6207">
        <f t="shared" si="872"/>
        <v>192000</v>
      </c>
      <c r="Q6207" s="2">
        <f t="shared" si="878"/>
        <v>196698.0739081747</v>
      </c>
      <c r="R6207">
        <f>Q6207/MainSheet!$C$8*(G6207-G6206)+R6206</f>
        <v>10622.843501421341</v>
      </c>
      <c r="S6207">
        <f t="shared" si="879"/>
        <v>171445.86387274321</v>
      </c>
      <c r="T6207">
        <f t="shared" si="871"/>
        <v>62.049999999996224</v>
      </c>
      <c r="U6207" s="1">
        <f>Q6207/MainSheet!$C$22</f>
        <v>1</v>
      </c>
    </row>
    <row r="6208" spans="7:21">
      <c r="G6208">
        <f t="shared" si="874"/>
        <v>62.059999999996222</v>
      </c>
      <c r="H6208">
        <f t="shared" si="875"/>
        <v>198000</v>
      </c>
      <c r="I6208" s="2">
        <f>MIN(MainSheet!$C$10/MainSheet!$C$9,MainSheet!$K$9*60)</f>
        <v>660</v>
      </c>
      <c r="J6208" s="1">
        <f>IF(G6208&gt;MainSheet!$C$11,IF(J6207&gt;=0.999,1,(G6208-MainSheet!$C$11)*I6208/$B$2/60),0)</f>
        <v>1</v>
      </c>
      <c r="K6208" s="1">
        <f>IF(G6208&gt;MainSheet!$C$11+$B$6,IF(K6207&gt;=0.999,1,(G6208-MainSheet!$C$11-$B$6)*I6208/$C$2/60),0)</f>
        <v>1</v>
      </c>
      <c r="L6208" s="1">
        <f>IF(G6208&gt;MainSheet!$C$11+$B$6+$C$6,IF(L6207&gt;=0.999,1,(G6208-MainSheet!$C$11-$B$6-$C$6)*I6208/$D$2/60),0)</f>
        <v>1</v>
      </c>
      <c r="M6208">
        <f t="shared" si="876"/>
        <v>1</v>
      </c>
      <c r="N6208" s="2">
        <f t="shared" si="877"/>
        <v>3721.0526315789471</v>
      </c>
      <c r="O6208">
        <f t="shared" si="873"/>
        <v>977.02127659574455</v>
      </c>
      <c r="P6208">
        <f t="shared" si="872"/>
        <v>192000</v>
      </c>
      <c r="Q6208" s="2">
        <f t="shared" si="878"/>
        <v>196698.0739081747</v>
      </c>
      <c r="R6208">
        <f>Q6208/MainSheet!$C$8*(G6208-G6207)+R6207</f>
        <v>10624.874747912176</v>
      </c>
      <c r="S6208">
        <f t="shared" si="879"/>
        <v>171478.64688506123</v>
      </c>
      <c r="T6208">
        <f t="shared" si="871"/>
        <v>62.059999999996222</v>
      </c>
      <c r="U6208" s="1">
        <f>Q6208/MainSheet!$C$22</f>
        <v>1</v>
      </c>
    </row>
    <row r="6209" spans="7:21">
      <c r="G6209">
        <f t="shared" si="874"/>
        <v>62.06999999999622</v>
      </c>
      <c r="H6209">
        <f t="shared" si="875"/>
        <v>198000</v>
      </c>
      <c r="I6209" s="2">
        <f>MIN(MainSheet!$C$10/MainSheet!$C$9,MainSheet!$K$9*60)</f>
        <v>660</v>
      </c>
      <c r="J6209" s="1">
        <f>IF(G6209&gt;MainSheet!$C$11,IF(J6208&gt;=0.999,1,(G6209-MainSheet!$C$11)*I6209/$B$2/60),0)</f>
        <v>1</v>
      </c>
      <c r="K6209" s="1">
        <f>IF(G6209&gt;MainSheet!$C$11+$B$6,IF(K6208&gt;=0.999,1,(G6209-MainSheet!$C$11-$B$6)*I6209/$C$2/60),0)</f>
        <v>1</v>
      </c>
      <c r="L6209" s="1">
        <f>IF(G6209&gt;MainSheet!$C$11+$B$6+$C$6,IF(L6208&gt;=0.999,1,(G6209-MainSheet!$C$11-$B$6-$C$6)*I6209/$D$2/60),0)</f>
        <v>1</v>
      </c>
      <c r="M6209">
        <f t="shared" si="876"/>
        <v>1</v>
      </c>
      <c r="N6209" s="2">
        <f t="shared" si="877"/>
        <v>3721.0526315789471</v>
      </c>
      <c r="O6209">
        <f t="shared" si="873"/>
        <v>977.02127659574455</v>
      </c>
      <c r="P6209">
        <f t="shared" si="872"/>
        <v>192000</v>
      </c>
      <c r="Q6209" s="2">
        <f t="shared" si="878"/>
        <v>196698.0739081747</v>
      </c>
      <c r="R6209">
        <f>Q6209/MainSheet!$C$8*(G6209-G6208)+R6208</f>
        <v>10626.90599440301</v>
      </c>
      <c r="S6209">
        <f t="shared" si="879"/>
        <v>171511.42989737925</v>
      </c>
      <c r="T6209">
        <f t="shared" si="871"/>
        <v>62.06999999999622</v>
      </c>
      <c r="U6209" s="1">
        <f>Q6209/MainSheet!$C$22</f>
        <v>1</v>
      </c>
    </row>
    <row r="6210" spans="7:21">
      <c r="G6210">
        <f t="shared" si="874"/>
        <v>62.079999999996218</v>
      </c>
      <c r="H6210">
        <f t="shared" si="875"/>
        <v>198000</v>
      </c>
      <c r="I6210" s="2">
        <f>MIN(MainSheet!$C$10/MainSheet!$C$9,MainSheet!$K$9*60)</f>
        <v>660</v>
      </c>
      <c r="J6210" s="1">
        <f>IF(G6210&gt;MainSheet!$C$11,IF(J6209&gt;=0.999,1,(G6210-MainSheet!$C$11)*I6210/$B$2/60),0)</f>
        <v>1</v>
      </c>
      <c r="K6210" s="1">
        <f>IF(G6210&gt;MainSheet!$C$11+$B$6,IF(K6209&gt;=0.999,1,(G6210-MainSheet!$C$11-$B$6)*I6210/$C$2/60),0)</f>
        <v>1</v>
      </c>
      <c r="L6210" s="1">
        <f>IF(G6210&gt;MainSheet!$C$11+$B$6+$C$6,IF(L6209&gt;=0.999,1,(G6210-MainSheet!$C$11-$B$6-$C$6)*I6210/$D$2/60),0)</f>
        <v>1</v>
      </c>
      <c r="M6210">
        <f t="shared" si="876"/>
        <v>1</v>
      </c>
      <c r="N6210" s="2">
        <f t="shared" si="877"/>
        <v>3721.0526315789471</v>
      </c>
      <c r="O6210">
        <f t="shared" si="873"/>
        <v>977.02127659574455</v>
      </c>
      <c r="P6210">
        <f t="shared" si="872"/>
        <v>192000</v>
      </c>
      <c r="Q6210" s="2">
        <f t="shared" si="878"/>
        <v>196698.0739081747</v>
      </c>
      <c r="R6210">
        <f>Q6210/MainSheet!$C$8*(G6210-G6209)+R6209</f>
        <v>10628.937240893845</v>
      </c>
      <c r="S6210">
        <f t="shared" si="879"/>
        <v>171544.21290969726</v>
      </c>
      <c r="T6210">
        <f t="shared" si="871"/>
        <v>62.079999999996218</v>
      </c>
      <c r="U6210" s="1">
        <f>Q6210/MainSheet!$C$22</f>
        <v>1</v>
      </c>
    </row>
    <row r="6211" spans="7:21">
      <c r="G6211">
        <f t="shared" si="874"/>
        <v>62.089999999996216</v>
      </c>
      <c r="H6211">
        <f t="shared" si="875"/>
        <v>198000</v>
      </c>
      <c r="I6211" s="2">
        <f>MIN(MainSheet!$C$10/MainSheet!$C$9,MainSheet!$K$9*60)</f>
        <v>660</v>
      </c>
      <c r="J6211" s="1">
        <f>IF(G6211&gt;MainSheet!$C$11,IF(J6210&gt;=0.999,1,(G6211-MainSheet!$C$11)*I6211/$B$2/60),0)</f>
        <v>1</v>
      </c>
      <c r="K6211" s="1">
        <f>IF(G6211&gt;MainSheet!$C$11+$B$6,IF(K6210&gt;=0.999,1,(G6211-MainSheet!$C$11-$B$6)*I6211/$C$2/60),0)</f>
        <v>1</v>
      </c>
      <c r="L6211" s="1">
        <f>IF(G6211&gt;MainSheet!$C$11+$B$6+$C$6,IF(L6210&gt;=0.999,1,(G6211-MainSheet!$C$11-$B$6-$C$6)*I6211/$D$2/60),0)</f>
        <v>1</v>
      </c>
      <c r="M6211">
        <f t="shared" si="876"/>
        <v>1</v>
      </c>
      <c r="N6211" s="2">
        <f t="shared" si="877"/>
        <v>3721.0526315789471</v>
      </c>
      <c r="O6211">
        <f t="shared" si="873"/>
        <v>977.02127659574455</v>
      </c>
      <c r="P6211">
        <f t="shared" si="872"/>
        <v>192000</v>
      </c>
      <c r="Q6211" s="2">
        <f t="shared" si="878"/>
        <v>196698.0739081747</v>
      </c>
      <c r="R6211">
        <f>Q6211/MainSheet!$C$8*(G6211-G6210)+R6210</f>
        <v>10630.96848738468</v>
      </c>
      <c r="S6211">
        <f t="shared" si="879"/>
        <v>171576.99592201528</v>
      </c>
      <c r="T6211">
        <f t="shared" ref="T6211:T6274" si="880">G6211</f>
        <v>62.089999999996216</v>
      </c>
      <c r="U6211" s="1">
        <f>Q6211/MainSheet!$C$22</f>
        <v>1</v>
      </c>
    </row>
    <row r="6212" spans="7:21">
      <c r="G6212">
        <f t="shared" si="874"/>
        <v>62.099999999996214</v>
      </c>
      <c r="H6212">
        <f t="shared" si="875"/>
        <v>198000</v>
      </c>
      <c r="I6212" s="2">
        <f>MIN(MainSheet!$C$10/MainSheet!$C$9,MainSheet!$K$9*60)</f>
        <v>660</v>
      </c>
      <c r="J6212" s="1">
        <f>IF(G6212&gt;MainSheet!$C$11,IF(J6211&gt;=0.999,1,(G6212-MainSheet!$C$11)*I6212/$B$2/60),0)</f>
        <v>1</v>
      </c>
      <c r="K6212" s="1">
        <f>IF(G6212&gt;MainSheet!$C$11+$B$6,IF(K6211&gt;=0.999,1,(G6212-MainSheet!$C$11-$B$6)*I6212/$C$2/60),0)</f>
        <v>1</v>
      </c>
      <c r="L6212" s="1">
        <f>IF(G6212&gt;MainSheet!$C$11+$B$6+$C$6,IF(L6211&gt;=0.999,1,(G6212-MainSheet!$C$11-$B$6-$C$6)*I6212/$D$2/60),0)</f>
        <v>1</v>
      </c>
      <c r="M6212">
        <f t="shared" si="876"/>
        <v>1</v>
      </c>
      <c r="N6212" s="2">
        <f t="shared" si="877"/>
        <v>3721.0526315789471</v>
      </c>
      <c r="O6212">
        <f t="shared" si="873"/>
        <v>977.02127659574455</v>
      </c>
      <c r="P6212">
        <f t="shared" ref="P6212:P6275" si="881">IF(IF(N6212+O6212&gt;H6212,H6212-O6212-N6212,IF(L6212&gt;0,((1-L6212)*D$3+D$4*(L6212)),0))+O6212+N6212&gt;H6212,H6212-N6212-O6212,IF(N6212+O6212&gt;H6212,H6212-O6212-N6212,IF(L6212&gt;0,((1-L6212)*D$3+D$4*(L6212)),0)))</f>
        <v>192000</v>
      </c>
      <c r="Q6212" s="2">
        <f t="shared" si="878"/>
        <v>196698.0739081747</v>
      </c>
      <c r="R6212">
        <f>Q6212/MainSheet!$C$8*(G6212-G6211)+R6211</f>
        <v>10632.999733875515</v>
      </c>
      <c r="S6212">
        <f t="shared" si="879"/>
        <v>171609.7789343333</v>
      </c>
      <c r="T6212">
        <f t="shared" si="880"/>
        <v>62.099999999996214</v>
      </c>
      <c r="U6212" s="1">
        <f>Q6212/MainSheet!$C$22</f>
        <v>1</v>
      </c>
    </row>
    <row r="6213" spans="7:21">
      <c r="G6213">
        <f t="shared" si="874"/>
        <v>62.109999999996212</v>
      </c>
      <c r="H6213">
        <f t="shared" si="875"/>
        <v>198000</v>
      </c>
      <c r="I6213" s="2">
        <f>MIN(MainSheet!$C$10/MainSheet!$C$9,MainSheet!$K$9*60)</f>
        <v>660</v>
      </c>
      <c r="J6213" s="1">
        <f>IF(G6213&gt;MainSheet!$C$11,IF(J6212&gt;=0.999,1,(G6213-MainSheet!$C$11)*I6213/$B$2/60),0)</f>
        <v>1</v>
      </c>
      <c r="K6213" s="1">
        <f>IF(G6213&gt;MainSheet!$C$11+$B$6,IF(K6212&gt;=0.999,1,(G6213-MainSheet!$C$11-$B$6)*I6213/$C$2/60),0)</f>
        <v>1</v>
      </c>
      <c r="L6213" s="1">
        <f>IF(G6213&gt;MainSheet!$C$11+$B$6+$C$6,IF(L6212&gt;=0.999,1,(G6213-MainSheet!$C$11-$B$6-$C$6)*I6213/$D$2/60),0)</f>
        <v>1</v>
      </c>
      <c r="M6213">
        <f t="shared" si="876"/>
        <v>1</v>
      </c>
      <c r="N6213" s="2">
        <f t="shared" si="877"/>
        <v>3721.0526315789471</v>
      </c>
      <c r="O6213">
        <f t="shared" ref="O6213:O6276" si="882">IF(K6213&gt;=0.01,((1-K6213)*C$3+C$4*(K6213)),0)</f>
        <v>977.02127659574455</v>
      </c>
      <c r="P6213">
        <f t="shared" si="881"/>
        <v>192000</v>
      </c>
      <c r="Q6213" s="2">
        <f t="shared" si="878"/>
        <v>196698.0739081747</v>
      </c>
      <c r="R6213">
        <f>Q6213/MainSheet!$C$8*(G6213-G6212)+R6212</f>
        <v>10635.030980366349</v>
      </c>
      <c r="S6213">
        <f t="shared" si="879"/>
        <v>171642.56194665132</v>
      </c>
      <c r="T6213">
        <f t="shared" si="880"/>
        <v>62.109999999996212</v>
      </c>
      <c r="U6213" s="1">
        <f>Q6213/MainSheet!$C$22</f>
        <v>1</v>
      </c>
    </row>
    <row r="6214" spans="7:21">
      <c r="G6214">
        <f t="shared" si="874"/>
        <v>62.11999999999621</v>
      </c>
      <c r="H6214">
        <f t="shared" si="875"/>
        <v>198000</v>
      </c>
      <c r="I6214" s="2">
        <f>MIN(MainSheet!$C$10/MainSheet!$C$9,MainSheet!$K$9*60)</f>
        <v>660</v>
      </c>
      <c r="J6214" s="1">
        <f>IF(G6214&gt;MainSheet!$C$11,IF(J6213&gt;=0.999,1,(G6214-MainSheet!$C$11)*I6214/$B$2/60),0)</f>
        <v>1</v>
      </c>
      <c r="K6214" s="1">
        <f>IF(G6214&gt;MainSheet!$C$11+$B$6,IF(K6213&gt;=0.999,1,(G6214-MainSheet!$C$11-$B$6)*I6214/$C$2/60),0)</f>
        <v>1</v>
      </c>
      <c r="L6214" s="1">
        <f>IF(G6214&gt;MainSheet!$C$11+$B$6+$C$6,IF(L6213&gt;=0.999,1,(G6214-MainSheet!$C$11-$B$6-$C$6)*I6214/$D$2/60),0)</f>
        <v>1</v>
      </c>
      <c r="M6214">
        <f t="shared" si="876"/>
        <v>1</v>
      </c>
      <c r="N6214" s="2">
        <f t="shared" si="877"/>
        <v>3721.0526315789471</v>
      </c>
      <c r="O6214">
        <f t="shared" si="882"/>
        <v>977.02127659574455</v>
      </c>
      <c r="P6214">
        <f t="shared" si="881"/>
        <v>192000</v>
      </c>
      <c r="Q6214" s="2">
        <f t="shared" si="878"/>
        <v>196698.0739081747</v>
      </c>
      <c r="R6214">
        <f>Q6214/MainSheet!$C$8*(G6214-G6213)+R6213</f>
        <v>10637.062226857184</v>
      </c>
      <c r="S6214">
        <f t="shared" si="879"/>
        <v>171675.34495896933</v>
      </c>
      <c r="T6214">
        <f t="shared" si="880"/>
        <v>62.11999999999621</v>
      </c>
      <c r="U6214" s="1">
        <f>Q6214/MainSheet!$C$22</f>
        <v>1</v>
      </c>
    </row>
    <row r="6215" spans="7:21">
      <c r="G6215">
        <f t="shared" si="874"/>
        <v>62.129999999996208</v>
      </c>
      <c r="H6215">
        <f t="shared" si="875"/>
        <v>198000</v>
      </c>
      <c r="I6215" s="2">
        <f>MIN(MainSheet!$C$10/MainSheet!$C$9,MainSheet!$K$9*60)</f>
        <v>660</v>
      </c>
      <c r="J6215" s="1">
        <f>IF(G6215&gt;MainSheet!$C$11,IF(J6214&gt;=0.999,1,(G6215-MainSheet!$C$11)*I6215/$B$2/60),0)</f>
        <v>1</v>
      </c>
      <c r="K6215" s="1">
        <f>IF(G6215&gt;MainSheet!$C$11+$B$6,IF(K6214&gt;=0.999,1,(G6215-MainSheet!$C$11-$B$6)*I6215/$C$2/60),0)</f>
        <v>1</v>
      </c>
      <c r="L6215" s="1">
        <f>IF(G6215&gt;MainSheet!$C$11+$B$6+$C$6,IF(L6214&gt;=0.999,1,(G6215-MainSheet!$C$11-$B$6-$C$6)*I6215/$D$2/60),0)</f>
        <v>1</v>
      </c>
      <c r="M6215">
        <f t="shared" si="876"/>
        <v>1</v>
      </c>
      <c r="N6215" s="2">
        <f t="shared" si="877"/>
        <v>3721.0526315789471</v>
      </c>
      <c r="O6215">
        <f t="shared" si="882"/>
        <v>977.02127659574455</v>
      </c>
      <c r="P6215">
        <f t="shared" si="881"/>
        <v>192000</v>
      </c>
      <c r="Q6215" s="2">
        <f t="shared" si="878"/>
        <v>196698.0739081747</v>
      </c>
      <c r="R6215">
        <f>Q6215/MainSheet!$C$8*(G6215-G6214)+R6214</f>
        <v>10639.093473348019</v>
      </c>
      <c r="S6215">
        <f t="shared" si="879"/>
        <v>171708.12797128735</v>
      </c>
      <c r="T6215">
        <f t="shared" si="880"/>
        <v>62.129999999996208</v>
      </c>
      <c r="U6215" s="1">
        <f>Q6215/MainSheet!$C$22</f>
        <v>1</v>
      </c>
    </row>
    <row r="6216" spans="7:21">
      <c r="G6216">
        <f t="shared" si="874"/>
        <v>62.139999999996206</v>
      </c>
      <c r="H6216">
        <f t="shared" si="875"/>
        <v>198000</v>
      </c>
      <c r="I6216" s="2">
        <f>MIN(MainSheet!$C$10/MainSheet!$C$9,MainSheet!$K$9*60)</f>
        <v>660</v>
      </c>
      <c r="J6216" s="1">
        <f>IF(G6216&gt;MainSheet!$C$11,IF(J6215&gt;=0.999,1,(G6216-MainSheet!$C$11)*I6216/$B$2/60),0)</f>
        <v>1</v>
      </c>
      <c r="K6216" s="1">
        <f>IF(G6216&gt;MainSheet!$C$11+$B$6,IF(K6215&gt;=0.999,1,(G6216-MainSheet!$C$11-$B$6)*I6216/$C$2/60),0)</f>
        <v>1</v>
      </c>
      <c r="L6216" s="1">
        <f>IF(G6216&gt;MainSheet!$C$11+$B$6+$C$6,IF(L6215&gt;=0.999,1,(G6216-MainSheet!$C$11-$B$6-$C$6)*I6216/$D$2/60),0)</f>
        <v>1</v>
      </c>
      <c r="M6216">
        <f t="shared" si="876"/>
        <v>1</v>
      </c>
      <c r="N6216" s="2">
        <f t="shared" si="877"/>
        <v>3721.0526315789471</v>
      </c>
      <c r="O6216">
        <f t="shared" si="882"/>
        <v>977.02127659574455</v>
      </c>
      <c r="P6216">
        <f t="shared" si="881"/>
        <v>192000</v>
      </c>
      <c r="Q6216" s="2">
        <f t="shared" si="878"/>
        <v>196698.0739081747</v>
      </c>
      <c r="R6216">
        <f>Q6216/MainSheet!$C$8*(G6216-G6215)+R6215</f>
        <v>10641.124719838854</v>
      </c>
      <c r="S6216">
        <f t="shared" si="879"/>
        <v>171740.91098360537</v>
      </c>
      <c r="T6216">
        <f t="shared" si="880"/>
        <v>62.139999999996206</v>
      </c>
      <c r="U6216" s="1">
        <f>Q6216/MainSheet!$C$22</f>
        <v>1</v>
      </c>
    </row>
    <row r="6217" spans="7:21">
      <c r="G6217">
        <f t="shared" ref="G6217:G6280" si="883">G6216+$F$2</f>
        <v>62.149999999996204</v>
      </c>
      <c r="H6217">
        <f t="shared" ref="H6217:H6280" si="884">H6216</f>
        <v>198000</v>
      </c>
      <c r="I6217" s="2">
        <f>MIN(MainSheet!$C$10/MainSheet!$C$9,MainSheet!$K$9*60)</f>
        <v>660</v>
      </c>
      <c r="J6217" s="1">
        <f>IF(G6217&gt;MainSheet!$C$11,IF(J6216&gt;=0.999,1,(G6217-MainSheet!$C$11)*I6217/$B$2/60),0)</f>
        <v>1</v>
      </c>
      <c r="K6217" s="1">
        <f>IF(G6217&gt;MainSheet!$C$11+$B$6,IF(K6216&gt;=0.999,1,(G6217-MainSheet!$C$11-$B$6)*I6217/$C$2/60),0)</f>
        <v>1</v>
      </c>
      <c r="L6217" s="1">
        <f>IF(G6217&gt;MainSheet!$C$11+$B$6+$C$6,IF(L6216&gt;=0.999,1,(G6217-MainSheet!$C$11-$B$6-$C$6)*I6217/$D$2/60),0)</f>
        <v>1</v>
      </c>
      <c r="M6217">
        <f t="shared" ref="M6217:M6280" si="885">(J6217*$B$2+K6217*$C$2+L6217*$D$2)/SUM($B$2:$D$2)</f>
        <v>1</v>
      </c>
      <c r="N6217" s="2">
        <f t="shared" ref="N6217:N6280" si="886">IF(J6217&gt;=0.01,((1-J6217)*B$3+B$4*(J6217)),0)</f>
        <v>3721.0526315789471</v>
      </c>
      <c r="O6217">
        <f t="shared" si="882"/>
        <v>977.02127659574455</v>
      </c>
      <c r="P6217">
        <f t="shared" si="881"/>
        <v>192000</v>
      </c>
      <c r="Q6217" s="2">
        <f t="shared" ref="Q6217:Q6280" si="887">SUM(N6217:P6217)</f>
        <v>196698.0739081747</v>
      </c>
      <c r="R6217">
        <f>Q6217/MainSheet!$C$8*(G6217-G6216)+R6216</f>
        <v>10643.155966329688</v>
      </c>
      <c r="S6217">
        <f t="shared" ref="S6217:S6280" si="888">Q6217*$F$2/60+S6216</f>
        <v>171773.69399592339</v>
      </c>
      <c r="T6217">
        <f t="shared" si="880"/>
        <v>62.149999999996204</v>
      </c>
      <c r="U6217" s="1">
        <f>Q6217/MainSheet!$C$22</f>
        <v>1</v>
      </c>
    </row>
    <row r="6218" spans="7:21">
      <c r="G6218">
        <f t="shared" si="883"/>
        <v>62.159999999996202</v>
      </c>
      <c r="H6218">
        <f t="shared" si="884"/>
        <v>198000</v>
      </c>
      <c r="I6218" s="2">
        <f>MIN(MainSheet!$C$10/MainSheet!$C$9,MainSheet!$K$9*60)</f>
        <v>660</v>
      </c>
      <c r="J6218" s="1">
        <f>IF(G6218&gt;MainSheet!$C$11,IF(J6217&gt;=0.999,1,(G6218-MainSheet!$C$11)*I6218/$B$2/60),0)</f>
        <v>1</v>
      </c>
      <c r="K6218" s="1">
        <f>IF(G6218&gt;MainSheet!$C$11+$B$6,IF(K6217&gt;=0.999,1,(G6218-MainSheet!$C$11-$B$6)*I6218/$C$2/60),0)</f>
        <v>1</v>
      </c>
      <c r="L6218" s="1">
        <f>IF(G6218&gt;MainSheet!$C$11+$B$6+$C$6,IF(L6217&gt;=0.999,1,(G6218-MainSheet!$C$11-$B$6-$C$6)*I6218/$D$2/60),0)</f>
        <v>1</v>
      </c>
      <c r="M6218">
        <f t="shared" si="885"/>
        <v>1</v>
      </c>
      <c r="N6218" s="2">
        <f t="shared" si="886"/>
        <v>3721.0526315789471</v>
      </c>
      <c r="O6218">
        <f t="shared" si="882"/>
        <v>977.02127659574455</v>
      </c>
      <c r="P6218">
        <f t="shared" si="881"/>
        <v>192000</v>
      </c>
      <c r="Q6218" s="2">
        <f t="shared" si="887"/>
        <v>196698.0739081747</v>
      </c>
      <c r="R6218">
        <f>Q6218/MainSheet!$C$8*(G6218-G6217)+R6217</f>
        <v>10645.187212820523</v>
      </c>
      <c r="S6218">
        <f t="shared" si="888"/>
        <v>171806.4770082414</v>
      </c>
      <c r="T6218">
        <f t="shared" si="880"/>
        <v>62.159999999996202</v>
      </c>
      <c r="U6218" s="1">
        <f>Q6218/MainSheet!$C$22</f>
        <v>1</v>
      </c>
    </row>
    <row r="6219" spans="7:21">
      <c r="G6219">
        <f t="shared" si="883"/>
        <v>62.1699999999962</v>
      </c>
      <c r="H6219">
        <f t="shared" si="884"/>
        <v>198000</v>
      </c>
      <c r="I6219" s="2">
        <f>MIN(MainSheet!$C$10/MainSheet!$C$9,MainSheet!$K$9*60)</f>
        <v>660</v>
      </c>
      <c r="J6219" s="1">
        <f>IF(G6219&gt;MainSheet!$C$11,IF(J6218&gt;=0.999,1,(G6219-MainSheet!$C$11)*I6219/$B$2/60),0)</f>
        <v>1</v>
      </c>
      <c r="K6219" s="1">
        <f>IF(G6219&gt;MainSheet!$C$11+$B$6,IF(K6218&gt;=0.999,1,(G6219-MainSheet!$C$11-$B$6)*I6219/$C$2/60),0)</f>
        <v>1</v>
      </c>
      <c r="L6219" s="1">
        <f>IF(G6219&gt;MainSheet!$C$11+$B$6+$C$6,IF(L6218&gt;=0.999,1,(G6219-MainSheet!$C$11-$B$6-$C$6)*I6219/$D$2/60),0)</f>
        <v>1</v>
      </c>
      <c r="M6219">
        <f t="shared" si="885"/>
        <v>1</v>
      </c>
      <c r="N6219" s="2">
        <f t="shared" si="886"/>
        <v>3721.0526315789471</v>
      </c>
      <c r="O6219">
        <f t="shared" si="882"/>
        <v>977.02127659574455</v>
      </c>
      <c r="P6219">
        <f t="shared" si="881"/>
        <v>192000</v>
      </c>
      <c r="Q6219" s="2">
        <f t="shared" si="887"/>
        <v>196698.0739081747</v>
      </c>
      <c r="R6219">
        <f>Q6219/MainSheet!$C$8*(G6219-G6218)+R6218</f>
        <v>10647.218459311358</v>
      </c>
      <c r="S6219">
        <f t="shared" si="888"/>
        <v>171839.26002055942</v>
      </c>
      <c r="T6219">
        <f t="shared" si="880"/>
        <v>62.1699999999962</v>
      </c>
      <c r="U6219" s="1">
        <f>Q6219/MainSheet!$C$22</f>
        <v>1</v>
      </c>
    </row>
    <row r="6220" spans="7:21">
      <c r="G6220">
        <f t="shared" si="883"/>
        <v>62.179999999996198</v>
      </c>
      <c r="H6220">
        <f t="shared" si="884"/>
        <v>198000</v>
      </c>
      <c r="I6220" s="2">
        <f>MIN(MainSheet!$C$10/MainSheet!$C$9,MainSheet!$K$9*60)</f>
        <v>660</v>
      </c>
      <c r="J6220" s="1">
        <f>IF(G6220&gt;MainSheet!$C$11,IF(J6219&gt;=0.999,1,(G6220-MainSheet!$C$11)*I6220/$B$2/60),0)</f>
        <v>1</v>
      </c>
      <c r="K6220" s="1">
        <f>IF(G6220&gt;MainSheet!$C$11+$B$6,IF(K6219&gt;=0.999,1,(G6220-MainSheet!$C$11-$B$6)*I6220/$C$2/60),0)</f>
        <v>1</v>
      </c>
      <c r="L6220" s="1">
        <f>IF(G6220&gt;MainSheet!$C$11+$B$6+$C$6,IF(L6219&gt;=0.999,1,(G6220-MainSheet!$C$11-$B$6-$C$6)*I6220/$D$2/60),0)</f>
        <v>1</v>
      </c>
      <c r="M6220">
        <f t="shared" si="885"/>
        <v>1</v>
      </c>
      <c r="N6220" s="2">
        <f t="shared" si="886"/>
        <v>3721.0526315789471</v>
      </c>
      <c r="O6220">
        <f t="shared" si="882"/>
        <v>977.02127659574455</v>
      </c>
      <c r="P6220">
        <f t="shared" si="881"/>
        <v>192000</v>
      </c>
      <c r="Q6220" s="2">
        <f t="shared" si="887"/>
        <v>196698.0739081747</v>
      </c>
      <c r="R6220">
        <f>Q6220/MainSheet!$C$8*(G6220-G6219)+R6219</f>
        <v>10649.249705802193</v>
      </c>
      <c r="S6220">
        <f t="shared" si="888"/>
        <v>171872.04303287744</v>
      </c>
      <c r="T6220">
        <f t="shared" si="880"/>
        <v>62.179999999996198</v>
      </c>
      <c r="U6220" s="1">
        <f>Q6220/MainSheet!$C$22</f>
        <v>1</v>
      </c>
    </row>
    <row r="6221" spans="7:21">
      <c r="G6221">
        <f t="shared" si="883"/>
        <v>62.189999999996196</v>
      </c>
      <c r="H6221">
        <f t="shared" si="884"/>
        <v>198000</v>
      </c>
      <c r="I6221" s="2">
        <f>MIN(MainSheet!$C$10/MainSheet!$C$9,MainSheet!$K$9*60)</f>
        <v>660</v>
      </c>
      <c r="J6221" s="1">
        <f>IF(G6221&gt;MainSheet!$C$11,IF(J6220&gt;=0.999,1,(G6221-MainSheet!$C$11)*I6221/$B$2/60),0)</f>
        <v>1</v>
      </c>
      <c r="K6221" s="1">
        <f>IF(G6221&gt;MainSheet!$C$11+$B$6,IF(K6220&gt;=0.999,1,(G6221-MainSheet!$C$11-$B$6)*I6221/$C$2/60),0)</f>
        <v>1</v>
      </c>
      <c r="L6221" s="1">
        <f>IF(G6221&gt;MainSheet!$C$11+$B$6+$C$6,IF(L6220&gt;=0.999,1,(G6221-MainSheet!$C$11-$B$6-$C$6)*I6221/$D$2/60),0)</f>
        <v>1</v>
      </c>
      <c r="M6221">
        <f t="shared" si="885"/>
        <v>1</v>
      </c>
      <c r="N6221" s="2">
        <f t="shared" si="886"/>
        <v>3721.0526315789471</v>
      </c>
      <c r="O6221">
        <f t="shared" si="882"/>
        <v>977.02127659574455</v>
      </c>
      <c r="P6221">
        <f t="shared" si="881"/>
        <v>192000</v>
      </c>
      <c r="Q6221" s="2">
        <f t="shared" si="887"/>
        <v>196698.0739081747</v>
      </c>
      <c r="R6221">
        <f>Q6221/MainSheet!$C$8*(G6221-G6220)+R6220</f>
        <v>10651.280952293027</v>
      </c>
      <c r="S6221">
        <f t="shared" si="888"/>
        <v>171904.82604519546</v>
      </c>
      <c r="T6221">
        <f t="shared" si="880"/>
        <v>62.189999999996196</v>
      </c>
      <c r="U6221" s="1">
        <f>Q6221/MainSheet!$C$22</f>
        <v>1</v>
      </c>
    </row>
    <row r="6222" spans="7:21">
      <c r="G6222">
        <f t="shared" si="883"/>
        <v>62.199999999996194</v>
      </c>
      <c r="H6222">
        <f t="shared" si="884"/>
        <v>198000</v>
      </c>
      <c r="I6222" s="2">
        <f>MIN(MainSheet!$C$10/MainSheet!$C$9,MainSheet!$K$9*60)</f>
        <v>660</v>
      </c>
      <c r="J6222" s="1">
        <f>IF(G6222&gt;MainSheet!$C$11,IF(J6221&gt;=0.999,1,(G6222-MainSheet!$C$11)*I6222/$B$2/60),0)</f>
        <v>1</v>
      </c>
      <c r="K6222" s="1">
        <f>IF(G6222&gt;MainSheet!$C$11+$B$6,IF(K6221&gt;=0.999,1,(G6222-MainSheet!$C$11-$B$6)*I6222/$C$2/60),0)</f>
        <v>1</v>
      </c>
      <c r="L6222" s="1">
        <f>IF(G6222&gt;MainSheet!$C$11+$B$6+$C$6,IF(L6221&gt;=0.999,1,(G6222-MainSheet!$C$11-$B$6-$C$6)*I6222/$D$2/60),0)</f>
        <v>1</v>
      </c>
      <c r="M6222">
        <f t="shared" si="885"/>
        <v>1</v>
      </c>
      <c r="N6222" s="2">
        <f t="shared" si="886"/>
        <v>3721.0526315789471</v>
      </c>
      <c r="O6222">
        <f t="shared" si="882"/>
        <v>977.02127659574455</v>
      </c>
      <c r="P6222">
        <f t="shared" si="881"/>
        <v>192000</v>
      </c>
      <c r="Q6222" s="2">
        <f t="shared" si="887"/>
        <v>196698.0739081747</v>
      </c>
      <c r="R6222">
        <f>Q6222/MainSheet!$C$8*(G6222-G6221)+R6221</f>
        <v>10653.312198783862</v>
      </c>
      <c r="S6222">
        <f t="shared" si="888"/>
        <v>171937.60905751347</v>
      </c>
      <c r="T6222">
        <f t="shared" si="880"/>
        <v>62.199999999996194</v>
      </c>
      <c r="U6222" s="1">
        <f>Q6222/MainSheet!$C$22</f>
        <v>1</v>
      </c>
    </row>
    <row r="6223" spans="7:21">
      <c r="G6223">
        <f t="shared" si="883"/>
        <v>62.209999999996192</v>
      </c>
      <c r="H6223">
        <f t="shared" si="884"/>
        <v>198000</v>
      </c>
      <c r="I6223" s="2">
        <f>MIN(MainSheet!$C$10/MainSheet!$C$9,MainSheet!$K$9*60)</f>
        <v>660</v>
      </c>
      <c r="J6223" s="1">
        <f>IF(G6223&gt;MainSheet!$C$11,IF(J6222&gt;=0.999,1,(G6223-MainSheet!$C$11)*I6223/$B$2/60),0)</f>
        <v>1</v>
      </c>
      <c r="K6223" s="1">
        <f>IF(G6223&gt;MainSheet!$C$11+$B$6,IF(K6222&gt;=0.999,1,(G6223-MainSheet!$C$11-$B$6)*I6223/$C$2/60),0)</f>
        <v>1</v>
      </c>
      <c r="L6223" s="1">
        <f>IF(G6223&gt;MainSheet!$C$11+$B$6+$C$6,IF(L6222&gt;=0.999,1,(G6223-MainSheet!$C$11-$B$6-$C$6)*I6223/$D$2/60),0)</f>
        <v>1</v>
      </c>
      <c r="M6223">
        <f t="shared" si="885"/>
        <v>1</v>
      </c>
      <c r="N6223" s="2">
        <f t="shared" si="886"/>
        <v>3721.0526315789471</v>
      </c>
      <c r="O6223">
        <f t="shared" si="882"/>
        <v>977.02127659574455</v>
      </c>
      <c r="P6223">
        <f t="shared" si="881"/>
        <v>192000</v>
      </c>
      <c r="Q6223" s="2">
        <f t="shared" si="887"/>
        <v>196698.0739081747</v>
      </c>
      <c r="R6223">
        <f>Q6223/MainSheet!$C$8*(G6223-G6222)+R6222</f>
        <v>10655.343445274697</v>
      </c>
      <c r="S6223">
        <f t="shared" si="888"/>
        <v>171970.39206983149</v>
      </c>
      <c r="T6223">
        <f t="shared" si="880"/>
        <v>62.209999999996192</v>
      </c>
      <c r="U6223" s="1">
        <f>Q6223/MainSheet!$C$22</f>
        <v>1</v>
      </c>
    </row>
    <row r="6224" spans="7:21">
      <c r="G6224">
        <f t="shared" si="883"/>
        <v>62.21999999999619</v>
      </c>
      <c r="H6224">
        <f t="shared" si="884"/>
        <v>198000</v>
      </c>
      <c r="I6224" s="2">
        <f>MIN(MainSheet!$C$10/MainSheet!$C$9,MainSheet!$K$9*60)</f>
        <v>660</v>
      </c>
      <c r="J6224" s="1">
        <f>IF(G6224&gt;MainSheet!$C$11,IF(J6223&gt;=0.999,1,(G6224-MainSheet!$C$11)*I6224/$B$2/60),0)</f>
        <v>1</v>
      </c>
      <c r="K6224" s="1">
        <f>IF(G6224&gt;MainSheet!$C$11+$B$6,IF(K6223&gt;=0.999,1,(G6224-MainSheet!$C$11-$B$6)*I6224/$C$2/60),0)</f>
        <v>1</v>
      </c>
      <c r="L6224" s="1">
        <f>IF(G6224&gt;MainSheet!$C$11+$B$6+$C$6,IF(L6223&gt;=0.999,1,(G6224-MainSheet!$C$11-$B$6-$C$6)*I6224/$D$2/60),0)</f>
        <v>1</v>
      </c>
      <c r="M6224">
        <f t="shared" si="885"/>
        <v>1</v>
      </c>
      <c r="N6224" s="2">
        <f t="shared" si="886"/>
        <v>3721.0526315789471</v>
      </c>
      <c r="O6224">
        <f t="shared" si="882"/>
        <v>977.02127659574455</v>
      </c>
      <c r="P6224">
        <f t="shared" si="881"/>
        <v>192000</v>
      </c>
      <c r="Q6224" s="2">
        <f t="shared" si="887"/>
        <v>196698.0739081747</v>
      </c>
      <c r="R6224">
        <f>Q6224/MainSheet!$C$8*(G6224-G6223)+R6223</f>
        <v>10657.374691765532</v>
      </c>
      <c r="S6224">
        <f t="shared" si="888"/>
        <v>172003.17508214951</v>
      </c>
      <c r="T6224">
        <f t="shared" si="880"/>
        <v>62.21999999999619</v>
      </c>
      <c r="U6224" s="1">
        <f>Q6224/MainSheet!$C$22</f>
        <v>1</v>
      </c>
    </row>
    <row r="6225" spans="7:21">
      <c r="G6225">
        <f t="shared" si="883"/>
        <v>62.229999999996188</v>
      </c>
      <c r="H6225">
        <f t="shared" si="884"/>
        <v>198000</v>
      </c>
      <c r="I6225" s="2">
        <f>MIN(MainSheet!$C$10/MainSheet!$C$9,MainSheet!$K$9*60)</f>
        <v>660</v>
      </c>
      <c r="J6225" s="1">
        <f>IF(G6225&gt;MainSheet!$C$11,IF(J6224&gt;=0.999,1,(G6225-MainSheet!$C$11)*I6225/$B$2/60),0)</f>
        <v>1</v>
      </c>
      <c r="K6225" s="1">
        <f>IF(G6225&gt;MainSheet!$C$11+$B$6,IF(K6224&gt;=0.999,1,(G6225-MainSheet!$C$11-$B$6)*I6225/$C$2/60),0)</f>
        <v>1</v>
      </c>
      <c r="L6225" s="1">
        <f>IF(G6225&gt;MainSheet!$C$11+$B$6+$C$6,IF(L6224&gt;=0.999,1,(G6225-MainSheet!$C$11-$B$6-$C$6)*I6225/$D$2/60),0)</f>
        <v>1</v>
      </c>
      <c r="M6225">
        <f t="shared" si="885"/>
        <v>1</v>
      </c>
      <c r="N6225" s="2">
        <f t="shared" si="886"/>
        <v>3721.0526315789471</v>
      </c>
      <c r="O6225">
        <f t="shared" si="882"/>
        <v>977.02127659574455</v>
      </c>
      <c r="P6225">
        <f t="shared" si="881"/>
        <v>192000</v>
      </c>
      <c r="Q6225" s="2">
        <f t="shared" si="887"/>
        <v>196698.0739081747</v>
      </c>
      <c r="R6225">
        <f>Q6225/MainSheet!$C$8*(G6225-G6224)+R6224</f>
        <v>10659.405938256366</v>
      </c>
      <c r="S6225">
        <f t="shared" si="888"/>
        <v>172035.95809446753</v>
      </c>
      <c r="T6225">
        <f t="shared" si="880"/>
        <v>62.229999999996188</v>
      </c>
      <c r="U6225" s="1">
        <f>Q6225/MainSheet!$C$22</f>
        <v>1</v>
      </c>
    </row>
    <row r="6226" spans="7:21">
      <c r="G6226">
        <f t="shared" si="883"/>
        <v>62.239999999996186</v>
      </c>
      <c r="H6226">
        <f t="shared" si="884"/>
        <v>198000</v>
      </c>
      <c r="I6226" s="2">
        <f>MIN(MainSheet!$C$10/MainSheet!$C$9,MainSheet!$K$9*60)</f>
        <v>660</v>
      </c>
      <c r="J6226" s="1">
        <f>IF(G6226&gt;MainSheet!$C$11,IF(J6225&gt;=0.999,1,(G6226-MainSheet!$C$11)*I6226/$B$2/60),0)</f>
        <v>1</v>
      </c>
      <c r="K6226" s="1">
        <f>IF(G6226&gt;MainSheet!$C$11+$B$6,IF(K6225&gt;=0.999,1,(G6226-MainSheet!$C$11-$B$6)*I6226/$C$2/60),0)</f>
        <v>1</v>
      </c>
      <c r="L6226" s="1">
        <f>IF(G6226&gt;MainSheet!$C$11+$B$6+$C$6,IF(L6225&gt;=0.999,1,(G6226-MainSheet!$C$11-$B$6-$C$6)*I6226/$D$2/60),0)</f>
        <v>1</v>
      </c>
      <c r="M6226">
        <f t="shared" si="885"/>
        <v>1</v>
      </c>
      <c r="N6226" s="2">
        <f t="shared" si="886"/>
        <v>3721.0526315789471</v>
      </c>
      <c r="O6226">
        <f t="shared" si="882"/>
        <v>977.02127659574455</v>
      </c>
      <c r="P6226">
        <f t="shared" si="881"/>
        <v>192000</v>
      </c>
      <c r="Q6226" s="2">
        <f t="shared" si="887"/>
        <v>196698.0739081747</v>
      </c>
      <c r="R6226">
        <f>Q6226/MainSheet!$C$8*(G6226-G6225)+R6225</f>
        <v>10661.437184747201</v>
      </c>
      <c r="S6226">
        <f t="shared" si="888"/>
        <v>172068.74110678554</v>
      </c>
      <c r="T6226">
        <f t="shared" si="880"/>
        <v>62.239999999996186</v>
      </c>
      <c r="U6226" s="1">
        <f>Q6226/MainSheet!$C$22</f>
        <v>1</v>
      </c>
    </row>
    <row r="6227" spans="7:21">
      <c r="G6227">
        <f t="shared" si="883"/>
        <v>62.249999999996184</v>
      </c>
      <c r="H6227">
        <f t="shared" si="884"/>
        <v>198000</v>
      </c>
      <c r="I6227" s="2">
        <f>MIN(MainSheet!$C$10/MainSheet!$C$9,MainSheet!$K$9*60)</f>
        <v>660</v>
      </c>
      <c r="J6227" s="1">
        <f>IF(G6227&gt;MainSheet!$C$11,IF(J6226&gt;=0.999,1,(G6227-MainSheet!$C$11)*I6227/$B$2/60),0)</f>
        <v>1</v>
      </c>
      <c r="K6227" s="1">
        <f>IF(G6227&gt;MainSheet!$C$11+$B$6,IF(K6226&gt;=0.999,1,(G6227-MainSheet!$C$11-$B$6)*I6227/$C$2/60),0)</f>
        <v>1</v>
      </c>
      <c r="L6227" s="1">
        <f>IF(G6227&gt;MainSheet!$C$11+$B$6+$C$6,IF(L6226&gt;=0.999,1,(G6227-MainSheet!$C$11-$B$6-$C$6)*I6227/$D$2/60),0)</f>
        <v>1</v>
      </c>
      <c r="M6227">
        <f t="shared" si="885"/>
        <v>1</v>
      </c>
      <c r="N6227" s="2">
        <f t="shared" si="886"/>
        <v>3721.0526315789471</v>
      </c>
      <c r="O6227">
        <f t="shared" si="882"/>
        <v>977.02127659574455</v>
      </c>
      <c r="P6227">
        <f t="shared" si="881"/>
        <v>192000</v>
      </c>
      <c r="Q6227" s="2">
        <f t="shared" si="887"/>
        <v>196698.0739081747</v>
      </c>
      <c r="R6227">
        <f>Q6227/MainSheet!$C$8*(G6227-G6226)+R6226</f>
        <v>10663.468431238036</v>
      </c>
      <c r="S6227">
        <f t="shared" si="888"/>
        <v>172101.52411910356</v>
      </c>
      <c r="T6227">
        <f t="shared" si="880"/>
        <v>62.249999999996184</v>
      </c>
      <c r="U6227" s="1">
        <f>Q6227/MainSheet!$C$22</f>
        <v>1</v>
      </c>
    </row>
    <row r="6228" spans="7:21">
      <c r="G6228">
        <f t="shared" si="883"/>
        <v>62.259999999996182</v>
      </c>
      <c r="H6228">
        <f t="shared" si="884"/>
        <v>198000</v>
      </c>
      <c r="I6228" s="2">
        <f>MIN(MainSheet!$C$10/MainSheet!$C$9,MainSheet!$K$9*60)</f>
        <v>660</v>
      </c>
      <c r="J6228" s="1">
        <f>IF(G6228&gt;MainSheet!$C$11,IF(J6227&gt;=0.999,1,(G6228-MainSheet!$C$11)*I6228/$B$2/60),0)</f>
        <v>1</v>
      </c>
      <c r="K6228" s="1">
        <f>IF(G6228&gt;MainSheet!$C$11+$B$6,IF(K6227&gt;=0.999,1,(G6228-MainSheet!$C$11-$B$6)*I6228/$C$2/60),0)</f>
        <v>1</v>
      </c>
      <c r="L6228" s="1">
        <f>IF(G6228&gt;MainSheet!$C$11+$B$6+$C$6,IF(L6227&gt;=0.999,1,(G6228-MainSheet!$C$11-$B$6-$C$6)*I6228/$D$2/60),0)</f>
        <v>1</v>
      </c>
      <c r="M6228">
        <f t="shared" si="885"/>
        <v>1</v>
      </c>
      <c r="N6228" s="2">
        <f t="shared" si="886"/>
        <v>3721.0526315789471</v>
      </c>
      <c r="O6228">
        <f t="shared" si="882"/>
        <v>977.02127659574455</v>
      </c>
      <c r="P6228">
        <f t="shared" si="881"/>
        <v>192000</v>
      </c>
      <c r="Q6228" s="2">
        <f t="shared" si="887"/>
        <v>196698.0739081747</v>
      </c>
      <c r="R6228">
        <f>Q6228/MainSheet!$C$8*(G6228-G6227)+R6227</f>
        <v>10665.499677728871</v>
      </c>
      <c r="S6228">
        <f t="shared" si="888"/>
        <v>172134.30713142158</v>
      </c>
      <c r="T6228">
        <f t="shared" si="880"/>
        <v>62.259999999996182</v>
      </c>
      <c r="U6228" s="1">
        <f>Q6228/MainSheet!$C$22</f>
        <v>1</v>
      </c>
    </row>
    <row r="6229" spans="7:21">
      <c r="G6229">
        <f t="shared" si="883"/>
        <v>62.26999999999618</v>
      </c>
      <c r="H6229">
        <f t="shared" si="884"/>
        <v>198000</v>
      </c>
      <c r="I6229" s="2">
        <f>MIN(MainSheet!$C$10/MainSheet!$C$9,MainSheet!$K$9*60)</f>
        <v>660</v>
      </c>
      <c r="J6229" s="1">
        <f>IF(G6229&gt;MainSheet!$C$11,IF(J6228&gt;=0.999,1,(G6229-MainSheet!$C$11)*I6229/$B$2/60),0)</f>
        <v>1</v>
      </c>
      <c r="K6229" s="1">
        <f>IF(G6229&gt;MainSheet!$C$11+$B$6,IF(K6228&gt;=0.999,1,(G6229-MainSheet!$C$11-$B$6)*I6229/$C$2/60),0)</f>
        <v>1</v>
      </c>
      <c r="L6229" s="1">
        <f>IF(G6229&gt;MainSheet!$C$11+$B$6+$C$6,IF(L6228&gt;=0.999,1,(G6229-MainSheet!$C$11-$B$6-$C$6)*I6229/$D$2/60),0)</f>
        <v>1</v>
      </c>
      <c r="M6229">
        <f t="shared" si="885"/>
        <v>1</v>
      </c>
      <c r="N6229" s="2">
        <f t="shared" si="886"/>
        <v>3721.0526315789471</v>
      </c>
      <c r="O6229">
        <f t="shared" si="882"/>
        <v>977.02127659574455</v>
      </c>
      <c r="P6229">
        <f t="shared" si="881"/>
        <v>192000</v>
      </c>
      <c r="Q6229" s="2">
        <f t="shared" si="887"/>
        <v>196698.0739081747</v>
      </c>
      <c r="R6229">
        <f>Q6229/MainSheet!$C$8*(G6229-G6228)+R6228</f>
        <v>10667.530924219705</v>
      </c>
      <c r="S6229">
        <f t="shared" si="888"/>
        <v>172167.0901437396</v>
      </c>
      <c r="T6229">
        <f t="shared" si="880"/>
        <v>62.26999999999618</v>
      </c>
      <c r="U6229" s="1">
        <f>Q6229/MainSheet!$C$22</f>
        <v>1</v>
      </c>
    </row>
    <row r="6230" spans="7:21">
      <c r="G6230">
        <f t="shared" si="883"/>
        <v>62.279999999996178</v>
      </c>
      <c r="H6230">
        <f t="shared" si="884"/>
        <v>198000</v>
      </c>
      <c r="I6230" s="2">
        <f>MIN(MainSheet!$C$10/MainSheet!$C$9,MainSheet!$K$9*60)</f>
        <v>660</v>
      </c>
      <c r="J6230" s="1">
        <f>IF(G6230&gt;MainSheet!$C$11,IF(J6229&gt;=0.999,1,(G6230-MainSheet!$C$11)*I6230/$B$2/60),0)</f>
        <v>1</v>
      </c>
      <c r="K6230" s="1">
        <f>IF(G6230&gt;MainSheet!$C$11+$B$6,IF(K6229&gt;=0.999,1,(G6230-MainSheet!$C$11-$B$6)*I6230/$C$2/60),0)</f>
        <v>1</v>
      </c>
      <c r="L6230" s="1">
        <f>IF(G6230&gt;MainSheet!$C$11+$B$6+$C$6,IF(L6229&gt;=0.999,1,(G6230-MainSheet!$C$11-$B$6-$C$6)*I6230/$D$2/60),0)</f>
        <v>1</v>
      </c>
      <c r="M6230">
        <f t="shared" si="885"/>
        <v>1</v>
      </c>
      <c r="N6230" s="2">
        <f t="shared" si="886"/>
        <v>3721.0526315789471</v>
      </c>
      <c r="O6230">
        <f t="shared" si="882"/>
        <v>977.02127659574455</v>
      </c>
      <c r="P6230">
        <f t="shared" si="881"/>
        <v>192000</v>
      </c>
      <c r="Q6230" s="2">
        <f t="shared" si="887"/>
        <v>196698.0739081747</v>
      </c>
      <c r="R6230">
        <f>Q6230/MainSheet!$C$8*(G6230-G6229)+R6229</f>
        <v>10669.56217071054</v>
      </c>
      <c r="S6230">
        <f t="shared" si="888"/>
        <v>172199.87315605761</v>
      </c>
      <c r="T6230">
        <f t="shared" si="880"/>
        <v>62.279999999996178</v>
      </c>
      <c r="U6230" s="1">
        <f>Q6230/MainSheet!$C$22</f>
        <v>1</v>
      </c>
    </row>
    <row r="6231" spans="7:21">
      <c r="G6231">
        <f t="shared" si="883"/>
        <v>62.289999999996176</v>
      </c>
      <c r="H6231">
        <f t="shared" si="884"/>
        <v>198000</v>
      </c>
      <c r="I6231" s="2">
        <f>MIN(MainSheet!$C$10/MainSheet!$C$9,MainSheet!$K$9*60)</f>
        <v>660</v>
      </c>
      <c r="J6231" s="1">
        <f>IF(G6231&gt;MainSheet!$C$11,IF(J6230&gt;=0.999,1,(G6231-MainSheet!$C$11)*I6231/$B$2/60),0)</f>
        <v>1</v>
      </c>
      <c r="K6231" s="1">
        <f>IF(G6231&gt;MainSheet!$C$11+$B$6,IF(K6230&gt;=0.999,1,(G6231-MainSheet!$C$11-$B$6)*I6231/$C$2/60),0)</f>
        <v>1</v>
      </c>
      <c r="L6231" s="1">
        <f>IF(G6231&gt;MainSheet!$C$11+$B$6+$C$6,IF(L6230&gt;=0.999,1,(G6231-MainSheet!$C$11-$B$6-$C$6)*I6231/$D$2/60),0)</f>
        <v>1</v>
      </c>
      <c r="M6231">
        <f t="shared" si="885"/>
        <v>1</v>
      </c>
      <c r="N6231" s="2">
        <f t="shared" si="886"/>
        <v>3721.0526315789471</v>
      </c>
      <c r="O6231">
        <f t="shared" si="882"/>
        <v>977.02127659574455</v>
      </c>
      <c r="P6231">
        <f t="shared" si="881"/>
        <v>192000</v>
      </c>
      <c r="Q6231" s="2">
        <f t="shared" si="887"/>
        <v>196698.0739081747</v>
      </c>
      <c r="R6231">
        <f>Q6231/MainSheet!$C$8*(G6231-G6230)+R6230</f>
        <v>10671.593417201375</v>
      </c>
      <c r="S6231">
        <f t="shared" si="888"/>
        <v>172232.65616837563</v>
      </c>
      <c r="T6231">
        <f t="shared" si="880"/>
        <v>62.289999999996176</v>
      </c>
      <c r="U6231" s="1">
        <f>Q6231/MainSheet!$C$22</f>
        <v>1</v>
      </c>
    </row>
    <row r="6232" spans="7:21">
      <c r="G6232">
        <f t="shared" si="883"/>
        <v>62.299999999996174</v>
      </c>
      <c r="H6232">
        <f t="shared" si="884"/>
        <v>198000</v>
      </c>
      <c r="I6232" s="2">
        <f>MIN(MainSheet!$C$10/MainSheet!$C$9,MainSheet!$K$9*60)</f>
        <v>660</v>
      </c>
      <c r="J6232" s="1">
        <f>IF(G6232&gt;MainSheet!$C$11,IF(J6231&gt;=0.999,1,(G6232-MainSheet!$C$11)*I6232/$B$2/60),0)</f>
        <v>1</v>
      </c>
      <c r="K6232" s="1">
        <f>IF(G6232&gt;MainSheet!$C$11+$B$6,IF(K6231&gt;=0.999,1,(G6232-MainSheet!$C$11-$B$6)*I6232/$C$2/60),0)</f>
        <v>1</v>
      </c>
      <c r="L6232" s="1">
        <f>IF(G6232&gt;MainSheet!$C$11+$B$6+$C$6,IF(L6231&gt;=0.999,1,(G6232-MainSheet!$C$11-$B$6-$C$6)*I6232/$D$2/60),0)</f>
        <v>1</v>
      </c>
      <c r="M6232">
        <f t="shared" si="885"/>
        <v>1</v>
      </c>
      <c r="N6232" s="2">
        <f t="shared" si="886"/>
        <v>3721.0526315789471</v>
      </c>
      <c r="O6232">
        <f t="shared" si="882"/>
        <v>977.02127659574455</v>
      </c>
      <c r="P6232">
        <f t="shared" si="881"/>
        <v>192000</v>
      </c>
      <c r="Q6232" s="2">
        <f t="shared" si="887"/>
        <v>196698.0739081747</v>
      </c>
      <c r="R6232">
        <f>Q6232/MainSheet!$C$8*(G6232-G6231)+R6231</f>
        <v>10673.62466369221</v>
      </c>
      <c r="S6232">
        <f t="shared" si="888"/>
        <v>172265.43918069365</v>
      </c>
      <c r="T6232">
        <f t="shared" si="880"/>
        <v>62.299999999996174</v>
      </c>
      <c r="U6232" s="1">
        <f>Q6232/MainSheet!$C$22</f>
        <v>1</v>
      </c>
    </row>
    <row r="6233" spans="7:21">
      <c r="G6233">
        <f t="shared" si="883"/>
        <v>62.309999999996172</v>
      </c>
      <c r="H6233">
        <f t="shared" si="884"/>
        <v>198000</v>
      </c>
      <c r="I6233" s="2">
        <f>MIN(MainSheet!$C$10/MainSheet!$C$9,MainSheet!$K$9*60)</f>
        <v>660</v>
      </c>
      <c r="J6233" s="1">
        <f>IF(G6233&gt;MainSheet!$C$11,IF(J6232&gt;=0.999,1,(G6233-MainSheet!$C$11)*I6233/$B$2/60),0)</f>
        <v>1</v>
      </c>
      <c r="K6233" s="1">
        <f>IF(G6233&gt;MainSheet!$C$11+$B$6,IF(K6232&gt;=0.999,1,(G6233-MainSheet!$C$11-$B$6)*I6233/$C$2/60),0)</f>
        <v>1</v>
      </c>
      <c r="L6233" s="1">
        <f>IF(G6233&gt;MainSheet!$C$11+$B$6+$C$6,IF(L6232&gt;=0.999,1,(G6233-MainSheet!$C$11-$B$6-$C$6)*I6233/$D$2/60),0)</f>
        <v>1</v>
      </c>
      <c r="M6233">
        <f t="shared" si="885"/>
        <v>1</v>
      </c>
      <c r="N6233" s="2">
        <f t="shared" si="886"/>
        <v>3721.0526315789471</v>
      </c>
      <c r="O6233">
        <f t="shared" si="882"/>
        <v>977.02127659574455</v>
      </c>
      <c r="P6233">
        <f t="shared" si="881"/>
        <v>192000</v>
      </c>
      <c r="Q6233" s="2">
        <f t="shared" si="887"/>
        <v>196698.0739081747</v>
      </c>
      <c r="R6233">
        <f>Q6233/MainSheet!$C$8*(G6233-G6232)+R6232</f>
        <v>10675.655910183044</v>
      </c>
      <c r="S6233">
        <f t="shared" si="888"/>
        <v>172298.22219301166</v>
      </c>
      <c r="T6233">
        <f t="shared" si="880"/>
        <v>62.309999999996172</v>
      </c>
      <c r="U6233" s="1">
        <f>Q6233/MainSheet!$C$22</f>
        <v>1</v>
      </c>
    </row>
    <row r="6234" spans="7:21">
      <c r="G6234">
        <f t="shared" si="883"/>
        <v>62.31999999999617</v>
      </c>
      <c r="H6234">
        <f t="shared" si="884"/>
        <v>198000</v>
      </c>
      <c r="I6234" s="2">
        <f>MIN(MainSheet!$C$10/MainSheet!$C$9,MainSheet!$K$9*60)</f>
        <v>660</v>
      </c>
      <c r="J6234" s="1">
        <f>IF(G6234&gt;MainSheet!$C$11,IF(J6233&gt;=0.999,1,(G6234-MainSheet!$C$11)*I6234/$B$2/60),0)</f>
        <v>1</v>
      </c>
      <c r="K6234" s="1">
        <f>IF(G6234&gt;MainSheet!$C$11+$B$6,IF(K6233&gt;=0.999,1,(G6234-MainSheet!$C$11-$B$6)*I6234/$C$2/60),0)</f>
        <v>1</v>
      </c>
      <c r="L6234" s="1">
        <f>IF(G6234&gt;MainSheet!$C$11+$B$6+$C$6,IF(L6233&gt;=0.999,1,(G6234-MainSheet!$C$11-$B$6-$C$6)*I6234/$D$2/60),0)</f>
        <v>1</v>
      </c>
      <c r="M6234">
        <f t="shared" si="885"/>
        <v>1</v>
      </c>
      <c r="N6234" s="2">
        <f t="shared" si="886"/>
        <v>3721.0526315789471</v>
      </c>
      <c r="O6234">
        <f t="shared" si="882"/>
        <v>977.02127659574455</v>
      </c>
      <c r="P6234">
        <f t="shared" si="881"/>
        <v>192000</v>
      </c>
      <c r="Q6234" s="2">
        <f t="shared" si="887"/>
        <v>196698.0739081747</v>
      </c>
      <c r="R6234">
        <f>Q6234/MainSheet!$C$8*(G6234-G6233)+R6233</f>
        <v>10677.687156673879</v>
      </c>
      <c r="S6234">
        <f t="shared" si="888"/>
        <v>172331.00520532968</v>
      </c>
      <c r="T6234">
        <f t="shared" si="880"/>
        <v>62.31999999999617</v>
      </c>
      <c r="U6234" s="1">
        <f>Q6234/MainSheet!$C$22</f>
        <v>1</v>
      </c>
    </row>
    <row r="6235" spans="7:21">
      <c r="G6235">
        <f t="shared" si="883"/>
        <v>62.329999999996168</v>
      </c>
      <c r="H6235">
        <f t="shared" si="884"/>
        <v>198000</v>
      </c>
      <c r="I6235" s="2">
        <f>MIN(MainSheet!$C$10/MainSheet!$C$9,MainSheet!$K$9*60)</f>
        <v>660</v>
      </c>
      <c r="J6235" s="1">
        <f>IF(G6235&gt;MainSheet!$C$11,IF(J6234&gt;=0.999,1,(G6235-MainSheet!$C$11)*I6235/$B$2/60),0)</f>
        <v>1</v>
      </c>
      <c r="K6235" s="1">
        <f>IF(G6235&gt;MainSheet!$C$11+$B$6,IF(K6234&gt;=0.999,1,(G6235-MainSheet!$C$11-$B$6)*I6235/$C$2/60),0)</f>
        <v>1</v>
      </c>
      <c r="L6235" s="1">
        <f>IF(G6235&gt;MainSheet!$C$11+$B$6+$C$6,IF(L6234&gt;=0.999,1,(G6235-MainSheet!$C$11-$B$6-$C$6)*I6235/$D$2/60),0)</f>
        <v>1</v>
      </c>
      <c r="M6235">
        <f t="shared" si="885"/>
        <v>1</v>
      </c>
      <c r="N6235" s="2">
        <f t="shared" si="886"/>
        <v>3721.0526315789471</v>
      </c>
      <c r="O6235">
        <f t="shared" si="882"/>
        <v>977.02127659574455</v>
      </c>
      <c r="P6235">
        <f t="shared" si="881"/>
        <v>192000</v>
      </c>
      <c r="Q6235" s="2">
        <f t="shared" si="887"/>
        <v>196698.0739081747</v>
      </c>
      <c r="R6235">
        <f>Q6235/MainSheet!$C$8*(G6235-G6234)+R6234</f>
        <v>10679.718403164714</v>
      </c>
      <c r="S6235">
        <f t="shared" si="888"/>
        <v>172363.7882176477</v>
      </c>
      <c r="T6235">
        <f t="shared" si="880"/>
        <v>62.329999999996168</v>
      </c>
      <c r="U6235" s="1">
        <f>Q6235/MainSheet!$C$22</f>
        <v>1</v>
      </c>
    </row>
    <row r="6236" spans="7:21">
      <c r="G6236">
        <f t="shared" si="883"/>
        <v>62.339999999996166</v>
      </c>
      <c r="H6236">
        <f t="shared" si="884"/>
        <v>198000</v>
      </c>
      <c r="I6236" s="2">
        <f>MIN(MainSheet!$C$10/MainSheet!$C$9,MainSheet!$K$9*60)</f>
        <v>660</v>
      </c>
      <c r="J6236" s="1">
        <f>IF(G6236&gt;MainSheet!$C$11,IF(J6235&gt;=0.999,1,(G6236-MainSheet!$C$11)*I6236/$B$2/60),0)</f>
        <v>1</v>
      </c>
      <c r="K6236" s="1">
        <f>IF(G6236&gt;MainSheet!$C$11+$B$6,IF(K6235&gt;=0.999,1,(G6236-MainSheet!$C$11-$B$6)*I6236/$C$2/60),0)</f>
        <v>1</v>
      </c>
      <c r="L6236" s="1">
        <f>IF(G6236&gt;MainSheet!$C$11+$B$6+$C$6,IF(L6235&gt;=0.999,1,(G6236-MainSheet!$C$11-$B$6-$C$6)*I6236/$D$2/60),0)</f>
        <v>1</v>
      </c>
      <c r="M6236">
        <f t="shared" si="885"/>
        <v>1</v>
      </c>
      <c r="N6236" s="2">
        <f t="shared" si="886"/>
        <v>3721.0526315789471</v>
      </c>
      <c r="O6236">
        <f t="shared" si="882"/>
        <v>977.02127659574455</v>
      </c>
      <c r="P6236">
        <f t="shared" si="881"/>
        <v>192000</v>
      </c>
      <c r="Q6236" s="2">
        <f t="shared" si="887"/>
        <v>196698.0739081747</v>
      </c>
      <c r="R6236">
        <f>Q6236/MainSheet!$C$8*(G6236-G6235)+R6235</f>
        <v>10681.749649655549</v>
      </c>
      <c r="S6236">
        <f t="shared" si="888"/>
        <v>172396.57122996572</v>
      </c>
      <c r="T6236">
        <f t="shared" si="880"/>
        <v>62.339999999996166</v>
      </c>
      <c r="U6236" s="1">
        <f>Q6236/MainSheet!$C$22</f>
        <v>1</v>
      </c>
    </row>
    <row r="6237" spans="7:21">
      <c r="G6237">
        <f t="shared" si="883"/>
        <v>62.349999999996164</v>
      </c>
      <c r="H6237">
        <f t="shared" si="884"/>
        <v>198000</v>
      </c>
      <c r="I6237" s="2">
        <f>MIN(MainSheet!$C$10/MainSheet!$C$9,MainSheet!$K$9*60)</f>
        <v>660</v>
      </c>
      <c r="J6237" s="1">
        <f>IF(G6237&gt;MainSheet!$C$11,IF(J6236&gt;=0.999,1,(G6237-MainSheet!$C$11)*I6237/$B$2/60),0)</f>
        <v>1</v>
      </c>
      <c r="K6237" s="1">
        <f>IF(G6237&gt;MainSheet!$C$11+$B$6,IF(K6236&gt;=0.999,1,(G6237-MainSheet!$C$11-$B$6)*I6237/$C$2/60),0)</f>
        <v>1</v>
      </c>
      <c r="L6237" s="1">
        <f>IF(G6237&gt;MainSheet!$C$11+$B$6+$C$6,IF(L6236&gt;=0.999,1,(G6237-MainSheet!$C$11-$B$6-$C$6)*I6237/$D$2/60),0)</f>
        <v>1</v>
      </c>
      <c r="M6237">
        <f t="shared" si="885"/>
        <v>1</v>
      </c>
      <c r="N6237" s="2">
        <f t="shared" si="886"/>
        <v>3721.0526315789471</v>
      </c>
      <c r="O6237">
        <f t="shared" si="882"/>
        <v>977.02127659574455</v>
      </c>
      <c r="P6237">
        <f t="shared" si="881"/>
        <v>192000</v>
      </c>
      <c r="Q6237" s="2">
        <f t="shared" si="887"/>
        <v>196698.0739081747</v>
      </c>
      <c r="R6237">
        <f>Q6237/MainSheet!$C$8*(G6237-G6236)+R6236</f>
        <v>10683.780896146383</v>
      </c>
      <c r="S6237">
        <f t="shared" si="888"/>
        <v>172429.35424228373</v>
      </c>
      <c r="T6237">
        <f t="shared" si="880"/>
        <v>62.349999999996164</v>
      </c>
      <c r="U6237" s="1">
        <f>Q6237/MainSheet!$C$22</f>
        <v>1</v>
      </c>
    </row>
    <row r="6238" spans="7:21">
      <c r="G6238">
        <f t="shared" si="883"/>
        <v>62.359999999996163</v>
      </c>
      <c r="H6238">
        <f t="shared" si="884"/>
        <v>198000</v>
      </c>
      <c r="I6238" s="2">
        <f>MIN(MainSheet!$C$10/MainSheet!$C$9,MainSheet!$K$9*60)</f>
        <v>660</v>
      </c>
      <c r="J6238" s="1">
        <f>IF(G6238&gt;MainSheet!$C$11,IF(J6237&gt;=0.999,1,(G6238-MainSheet!$C$11)*I6238/$B$2/60),0)</f>
        <v>1</v>
      </c>
      <c r="K6238" s="1">
        <f>IF(G6238&gt;MainSheet!$C$11+$B$6,IF(K6237&gt;=0.999,1,(G6238-MainSheet!$C$11-$B$6)*I6238/$C$2/60),0)</f>
        <v>1</v>
      </c>
      <c r="L6238" s="1">
        <f>IF(G6238&gt;MainSheet!$C$11+$B$6+$C$6,IF(L6237&gt;=0.999,1,(G6238-MainSheet!$C$11-$B$6-$C$6)*I6238/$D$2/60),0)</f>
        <v>1</v>
      </c>
      <c r="M6238">
        <f t="shared" si="885"/>
        <v>1</v>
      </c>
      <c r="N6238" s="2">
        <f t="shared" si="886"/>
        <v>3721.0526315789471</v>
      </c>
      <c r="O6238">
        <f t="shared" si="882"/>
        <v>977.02127659574455</v>
      </c>
      <c r="P6238">
        <f t="shared" si="881"/>
        <v>192000</v>
      </c>
      <c r="Q6238" s="2">
        <f t="shared" si="887"/>
        <v>196698.0739081747</v>
      </c>
      <c r="R6238">
        <f>Q6238/MainSheet!$C$8*(G6238-G6237)+R6237</f>
        <v>10685.812142637218</v>
      </c>
      <c r="S6238">
        <f t="shared" si="888"/>
        <v>172462.13725460175</v>
      </c>
      <c r="T6238">
        <f t="shared" si="880"/>
        <v>62.359999999996163</v>
      </c>
      <c r="U6238" s="1">
        <f>Q6238/MainSheet!$C$22</f>
        <v>1</v>
      </c>
    </row>
    <row r="6239" spans="7:21">
      <c r="G6239">
        <f t="shared" si="883"/>
        <v>62.369999999996161</v>
      </c>
      <c r="H6239">
        <f t="shared" si="884"/>
        <v>198000</v>
      </c>
      <c r="I6239" s="2">
        <f>MIN(MainSheet!$C$10/MainSheet!$C$9,MainSheet!$K$9*60)</f>
        <v>660</v>
      </c>
      <c r="J6239" s="1">
        <f>IF(G6239&gt;MainSheet!$C$11,IF(J6238&gt;=0.999,1,(G6239-MainSheet!$C$11)*I6239/$B$2/60),0)</f>
        <v>1</v>
      </c>
      <c r="K6239" s="1">
        <f>IF(G6239&gt;MainSheet!$C$11+$B$6,IF(K6238&gt;=0.999,1,(G6239-MainSheet!$C$11-$B$6)*I6239/$C$2/60),0)</f>
        <v>1</v>
      </c>
      <c r="L6239" s="1">
        <f>IF(G6239&gt;MainSheet!$C$11+$B$6+$C$6,IF(L6238&gt;=0.999,1,(G6239-MainSheet!$C$11-$B$6-$C$6)*I6239/$D$2/60),0)</f>
        <v>1</v>
      </c>
      <c r="M6239">
        <f t="shared" si="885"/>
        <v>1</v>
      </c>
      <c r="N6239" s="2">
        <f t="shared" si="886"/>
        <v>3721.0526315789471</v>
      </c>
      <c r="O6239">
        <f t="shared" si="882"/>
        <v>977.02127659574455</v>
      </c>
      <c r="P6239">
        <f t="shared" si="881"/>
        <v>192000</v>
      </c>
      <c r="Q6239" s="2">
        <f t="shared" si="887"/>
        <v>196698.0739081747</v>
      </c>
      <c r="R6239">
        <f>Q6239/MainSheet!$C$8*(G6239-G6238)+R6238</f>
        <v>10687.843389128053</v>
      </c>
      <c r="S6239">
        <f t="shared" si="888"/>
        <v>172494.92026691977</v>
      </c>
      <c r="T6239">
        <f t="shared" si="880"/>
        <v>62.369999999996161</v>
      </c>
      <c r="U6239" s="1">
        <f>Q6239/MainSheet!$C$22</f>
        <v>1</v>
      </c>
    </row>
    <row r="6240" spans="7:21">
      <c r="G6240">
        <f t="shared" si="883"/>
        <v>62.379999999996159</v>
      </c>
      <c r="H6240">
        <f t="shared" si="884"/>
        <v>198000</v>
      </c>
      <c r="I6240" s="2">
        <f>MIN(MainSheet!$C$10/MainSheet!$C$9,MainSheet!$K$9*60)</f>
        <v>660</v>
      </c>
      <c r="J6240" s="1">
        <f>IF(G6240&gt;MainSheet!$C$11,IF(J6239&gt;=0.999,1,(G6240-MainSheet!$C$11)*I6240/$B$2/60),0)</f>
        <v>1</v>
      </c>
      <c r="K6240" s="1">
        <f>IF(G6240&gt;MainSheet!$C$11+$B$6,IF(K6239&gt;=0.999,1,(G6240-MainSheet!$C$11-$B$6)*I6240/$C$2/60),0)</f>
        <v>1</v>
      </c>
      <c r="L6240" s="1">
        <f>IF(G6240&gt;MainSheet!$C$11+$B$6+$C$6,IF(L6239&gt;=0.999,1,(G6240-MainSheet!$C$11-$B$6-$C$6)*I6240/$D$2/60),0)</f>
        <v>1</v>
      </c>
      <c r="M6240">
        <f t="shared" si="885"/>
        <v>1</v>
      </c>
      <c r="N6240" s="2">
        <f t="shared" si="886"/>
        <v>3721.0526315789471</v>
      </c>
      <c r="O6240">
        <f t="shared" si="882"/>
        <v>977.02127659574455</v>
      </c>
      <c r="P6240">
        <f t="shared" si="881"/>
        <v>192000</v>
      </c>
      <c r="Q6240" s="2">
        <f t="shared" si="887"/>
        <v>196698.0739081747</v>
      </c>
      <c r="R6240">
        <f>Q6240/MainSheet!$C$8*(G6240-G6239)+R6239</f>
        <v>10689.874635618888</v>
      </c>
      <c r="S6240">
        <f t="shared" si="888"/>
        <v>172527.70327923779</v>
      </c>
      <c r="T6240">
        <f t="shared" si="880"/>
        <v>62.379999999996159</v>
      </c>
      <c r="U6240" s="1">
        <f>Q6240/MainSheet!$C$22</f>
        <v>1</v>
      </c>
    </row>
    <row r="6241" spans="7:21">
      <c r="G6241">
        <f t="shared" si="883"/>
        <v>62.389999999996157</v>
      </c>
      <c r="H6241">
        <f t="shared" si="884"/>
        <v>198000</v>
      </c>
      <c r="I6241" s="2">
        <f>MIN(MainSheet!$C$10/MainSheet!$C$9,MainSheet!$K$9*60)</f>
        <v>660</v>
      </c>
      <c r="J6241" s="1">
        <f>IF(G6241&gt;MainSheet!$C$11,IF(J6240&gt;=0.999,1,(G6241-MainSheet!$C$11)*I6241/$B$2/60),0)</f>
        <v>1</v>
      </c>
      <c r="K6241" s="1">
        <f>IF(G6241&gt;MainSheet!$C$11+$B$6,IF(K6240&gt;=0.999,1,(G6241-MainSheet!$C$11-$B$6)*I6241/$C$2/60),0)</f>
        <v>1</v>
      </c>
      <c r="L6241" s="1">
        <f>IF(G6241&gt;MainSheet!$C$11+$B$6+$C$6,IF(L6240&gt;=0.999,1,(G6241-MainSheet!$C$11-$B$6-$C$6)*I6241/$D$2/60),0)</f>
        <v>1</v>
      </c>
      <c r="M6241">
        <f t="shared" si="885"/>
        <v>1</v>
      </c>
      <c r="N6241" s="2">
        <f t="shared" si="886"/>
        <v>3721.0526315789471</v>
      </c>
      <c r="O6241">
        <f t="shared" si="882"/>
        <v>977.02127659574455</v>
      </c>
      <c r="P6241">
        <f t="shared" si="881"/>
        <v>192000</v>
      </c>
      <c r="Q6241" s="2">
        <f t="shared" si="887"/>
        <v>196698.0739081747</v>
      </c>
      <c r="R6241">
        <f>Q6241/MainSheet!$C$8*(G6241-G6240)+R6240</f>
        <v>10691.905882109722</v>
      </c>
      <c r="S6241">
        <f t="shared" si="888"/>
        <v>172560.4862915558</v>
      </c>
      <c r="T6241">
        <f t="shared" si="880"/>
        <v>62.389999999996157</v>
      </c>
      <c r="U6241" s="1">
        <f>Q6241/MainSheet!$C$22</f>
        <v>1</v>
      </c>
    </row>
    <row r="6242" spans="7:21">
      <c r="G6242">
        <f t="shared" si="883"/>
        <v>62.399999999996155</v>
      </c>
      <c r="H6242">
        <f t="shared" si="884"/>
        <v>198000</v>
      </c>
      <c r="I6242" s="2">
        <f>MIN(MainSheet!$C$10/MainSheet!$C$9,MainSheet!$K$9*60)</f>
        <v>660</v>
      </c>
      <c r="J6242" s="1">
        <f>IF(G6242&gt;MainSheet!$C$11,IF(J6241&gt;=0.999,1,(G6242-MainSheet!$C$11)*I6242/$B$2/60),0)</f>
        <v>1</v>
      </c>
      <c r="K6242" s="1">
        <f>IF(G6242&gt;MainSheet!$C$11+$B$6,IF(K6241&gt;=0.999,1,(G6242-MainSheet!$C$11-$B$6)*I6242/$C$2/60),0)</f>
        <v>1</v>
      </c>
      <c r="L6242" s="1">
        <f>IF(G6242&gt;MainSheet!$C$11+$B$6+$C$6,IF(L6241&gt;=0.999,1,(G6242-MainSheet!$C$11-$B$6-$C$6)*I6242/$D$2/60),0)</f>
        <v>1</v>
      </c>
      <c r="M6242">
        <f t="shared" si="885"/>
        <v>1</v>
      </c>
      <c r="N6242" s="2">
        <f t="shared" si="886"/>
        <v>3721.0526315789471</v>
      </c>
      <c r="O6242">
        <f t="shared" si="882"/>
        <v>977.02127659574455</v>
      </c>
      <c r="P6242">
        <f t="shared" si="881"/>
        <v>192000</v>
      </c>
      <c r="Q6242" s="2">
        <f t="shared" si="887"/>
        <v>196698.0739081747</v>
      </c>
      <c r="R6242">
        <f>Q6242/MainSheet!$C$8*(G6242-G6241)+R6241</f>
        <v>10693.937128600557</v>
      </c>
      <c r="S6242">
        <f t="shared" si="888"/>
        <v>172593.26930387382</v>
      </c>
      <c r="T6242">
        <f t="shared" si="880"/>
        <v>62.399999999996155</v>
      </c>
      <c r="U6242" s="1">
        <f>Q6242/MainSheet!$C$22</f>
        <v>1</v>
      </c>
    </row>
    <row r="6243" spans="7:21">
      <c r="G6243">
        <f t="shared" si="883"/>
        <v>62.409999999996153</v>
      </c>
      <c r="H6243">
        <f t="shared" si="884"/>
        <v>198000</v>
      </c>
      <c r="I6243" s="2">
        <f>MIN(MainSheet!$C$10/MainSheet!$C$9,MainSheet!$K$9*60)</f>
        <v>660</v>
      </c>
      <c r="J6243" s="1">
        <f>IF(G6243&gt;MainSheet!$C$11,IF(J6242&gt;=0.999,1,(G6243-MainSheet!$C$11)*I6243/$B$2/60),0)</f>
        <v>1</v>
      </c>
      <c r="K6243" s="1">
        <f>IF(G6243&gt;MainSheet!$C$11+$B$6,IF(K6242&gt;=0.999,1,(G6243-MainSheet!$C$11-$B$6)*I6243/$C$2/60),0)</f>
        <v>1</v>
      </c>
      <c r="L6243" s="1">
        <f>IF(G6243&gt;MainSheet!$C$11+$B$6+$C$6,IF(L6242&gt;=0.999,1,(G6243-MainSheet!$C$11-$B$6-$C$6)*I6243/$D$2/60),0)</f>
        <v>1</v>
      </c>
      <c r="M6243">
        <f t="shared" si="885"/>
        <v>1</v>
      </c>
      <c r="N6243" s="2">
        <f t="shared" si="886"/>
        <v>3721.0526315789471</v>
      </c>
      <c r="O6243">
        <f t="shared" si="882"/>
        <v>977.02127659574455</v>
      </c>
      <c r="P6243">
        <f t="shared" si="881"/>
        <v>192000</v>
      </c>
      <c r="Q6243" s="2">
        <f t="shared" si="887"/>
        <v>196698.0739081747</v>
      </c>
      <c r="R6243">
        <f>Q6243/MainSheet!$C$8*(G6243-G6242)+R6242</f>
        <v>10695.968375091392</v>
      </c>
      <c r="S6243">
        <f t="shared" si="888"/>
        <v>172626.05231619184</v>
      </c>
      <c r="T6243">
        <f t="shared" si="880"/>
        <v>62.409999999996153</v>
      </c>
      <c r="U6243" s="1">
        <f>Q6243/MainSheet!$C$22</f>
        <v>1</v>
      </c>
    </row>
    <row r="6244" spans="7:21">
      <c r="G6244">
        <f t="shared" si="883"/>
        <v>62.419999999996151</v>
      </c>
      <c r="H6244">
        <f t="shared" si="884"/>
        <v>198000</v>
      </c>
      <c r="I6244" s="2">
        <f>MIN(MainSheet!$C$10/MainSheet!$C$9,MainSheet!$K$9*60)</f>
        <v>660</v>
      </c>
      <c r="J6244" s="1">
        <f>IF(G6244&gt;MainSheet!$C$11,IF(J6243&gt;=0.999,1,(G6244-MainSheet!$C$11)*I6244/$B$2/60),0)</f>
        <v>1</v>
      </c>
      <c r="K6244" s="1">
        <f>IF(G6244&gt;MainSheet!$C$11+$B$6,IF(K6243&gt;=0.999,1,(G6244-MainSheet!$C$11-$B$6)*I6244/$C$2/60),0)</f>
        <v>1</v>
      </c>
      <c r="L6244" s="1">
        <f>IF(G6244&gt;MainSheet!$C$11+$B$6+$C$6,IF(L6243&gt;=0.999,1,(G6244-MainSheet!$C$11-$B$6-$C$6)*I6244/$D$2/60),0)</f>
        <v>1</v>
      </c>
      <c r="M6244">
        <f t="shared" si="885"/>
        <v>1</v>
      </c>
      <c r="N6244" s="2">
        <f t="shared" si="886"/>
        <v>3721.0526315789471</v>
      </c>
      <c r="O6244">
        <f t="shared" si="882"/>
        <v>977.02127659574455</v>
      </c>
      <c r="P6244">
        <f t="shared" si="881"/>
        <v>192000</v>
      </c>
      <c r="Q6244" s="2">
        <f t="shared" si="887"/>
        <v>196698.0739081747</v>
      </c>
      <c r="R6244">
        <f>Q6244/MainSheet!$C$8*(G6244-G6243)+R6243</f>
        <v>10697.999621582227</v>
      </c>
      <c r="S6244">
        <f t="shared" si="888"/>
        <v>172658.83532850986</v>
      </c>
      <c r="T6244">
        <f t="shared" si="880"/>
        <v>62.419999999996151</v>
      </c>
      <c r="U6244" s="1">
        <f>Q6244/MainSheet!$C$22</f>
        <v>1</v>
      </c>
    </row>
    <row r="6245" spans="7:21">
      <c r="G6245">
        <f t="shared" si="883"/>
        <v>62.429999999996149</v>
      </c>
      <c r="H6245">
        <f t="shared" si="884"/>
        <v>198000</v>
      </c>
      <c r="I6245" s="2">
        <f>MIN(MainSheet!$C$10/MainSheet!$C$9,MainSheet!$K$9*60)</f>
        <v>660</v>
      </c>
      <c r="J6245" s="1">
        <f>IF(G6245&gt;MainSheet!$C$11,IF(J6244&gt;=0.999,1,(G6245-MainSheet!$C$11)*I6245/$B$2/60),0)</f>
        <v>1</v>
      </c>
      <c r="K6245" s="1">
        <f>IF(G6245&gt;MainSheet!$C$11+$B$6,IF(K6244&gt;=0.999,1,(G6245-MainSheet!$C$11-$B$6)*I6245/$C$2/60),0)</f>
        <v>1</v>
      </c>
      <c r="L6245" s="1">
        <f>IF(G6245&gt;MainSheet!$C$11+$B$6+$C$6,IF(L6244&gt;=0.999,1,(G6245-MainSheet!$C$11-$B$6-$C$6)*I6245/$D$2/60),0)</f>
        <v>1</v>
      </c>
      <c r="M6245">
        <f t="shared" si="885"/>
        <v>1</v>
      </c>
      <c r="N6245" s="2">
        <f t="shared" si="886"/>
        <v>3721.0526315789471</v>
      </c>
      <c r="O6245">
        <f t="shared" si="882"/>
        <v>977.02127659574455</v>
      </c>
      <c r="P6245">
        <f t="shared" si="881"/>
        <v>192000</v>
      </c>
      <c r="Q6245" s="2">
        <f t="shared" si="887"/>
        <v>196698.0739081747</v>
      </c>
      <c r="R6245">
        <f>Q6245/MainSheet!$C$8*(G6245-G6244)+R6244</f>
        <v>10700.030868073061</v>
      </c>
      <c r="S6245">
        <f t="shared" si="888"/>
        <v>172691.61834082787</v>
      </c>
      <c r="T6245">
        <f t="shared" si="880"/>
        <v>62.429999999996149</v>
      </c>
      <c r="U6245" s="1">
        <f>Q6245/MainSheet!$C$22</f>
        <v>1</v>
      </c>
    </row>
    <row r="6246" spans="7:21">
      <c r="G6246">
        <f t="shared" si="883"/>
        <v>62.439999999996147</v>
      </c>
      <c r="H6246">
        <f t="shared" si="884"/>
        <v>198000</v>
      </c>
      <c r="I6246" s="2">
        <f>MIN(MainSheet!$C$10/MainSheet!$C$9,MainSheet!$K$9*60)</f>
        <v>660</v>
      </c>
      <c r="J6246" s="1">
        <f>IF(G6246&gt;MainSheet!$C$11,IF(J6245&gt;=0.999,1,(G6246-MainSheet!$C$11)*I6246/$B$2/60),0)</f>
        <v>1</v>
      </c>
      <c r="K6246" s="1">
        <f>IF(G6246&gt;MainSheet!$C$11+$B$6,IF(K6245&gt;=0.999,1,(G6246-MainSheet!$C$11-$B$6)*I6246/$C$2/60),0)</f>
        <v>1</v>
      </c>
      <c r="L6246" s="1">
        <f>IF(G6246&gt;MainSheet!$C$11+$B$6+$C$6,IF(L6245&gt;=0.999,1,(G6246-MainSheet!$C$11-$B$6-$C$6)*I6246/$D$2/60),0)</f>
        <v>1</v>
      </c>
      <c r="M6246">
        <f t="shared" si="885"/>
        <v>1</v>
      </c>
      <c r="N6246" s="2">
        <f t="shared" si="886"/>
        <v>3721.0526315789471</v>
      </c>
      <c r="O6246">
        <f t="shared" si="882"/>
        <v>977.02127659574455</v>
      </c>
      <c r="P6246">
        <f t="shared" si="881"/>
        <v>192000</v>
      </c>
      <c r="Q6246" s="2">
        <f t="shared" si="887"/>
        <v>196698.0739081747</v>
      </c>
      <c r="R6246">
        <f>Q6246/MainSheet!$C$8*(G6246-G6245)+R6245</f>
        <v>10702.062114563896</v>
      </c>
      <c r="S6246">
        <f t="shared" si="888"/>
        <v>172724.40135314589</v>
      </c>
      <c r="T6246">
        <f t="shared" si="880"/>
        <v>62.439999999996147</v>
      </c>
      <c r="U6246" s="1">
        <f>Q6246/MainSheet!$C$22</f>
        <v>1</v>
      </c>
    </row>
    <row r="6247" spans="7:21">
      <c r="G6247">
        <f t="shared" si="883"/>
        <v>62.449999999996145</v>
      </c>
      <c r="H6247">
        <f t="shared" si="884"/>
        <v>198000</v>
      </c>
      <c r="I6247" s="2">
        <f>MIN(MainSheet!$C$10/MainSheet!$C$9,MainSheet!$K$9*60)</f>
        <v>660</v>
      </c>
      <c r="J6247" s="1">
        <f>IF(G6247&gt;MainSheet!$C$11,IF(J6246&gt;=0.999,1,(G6247-MainSheet!$C$11)*I6247/$B$2/60),0)</f>
        <v>1</v>
      </c>
      <c r="K6247" s="1">
        <f>IF(G6247&gt;MainSheet!$C$11+$B$6,IF(K6246&gt;=0.999,1,(G6247-MainSheet!$C$11-$B$6)*I6247/$C$2/60),0)</f>
        <v>1</v>
      </c>
      <c r="L6247" s="1">
        <f>IF(G6247&gt;MainSheet!$C$11+$B$6+$C$6,IF(L6246&gt;=0.999,1,(G6247-MainSheet!$C$11-$B$6-$C$6)*I6247/$D$2/60),0)</f>
        <v>1</v>
      </c>
      <c r="M6247">
        <f t="shared" si="885"/>
        <v>1</v>
      </c>
      <c r="N6247" s="2">
        <f t="shared" si="886"/>
        <v>3721.0526315789471</v>
      </c>
      <c r="O6247">
        <f t="shared" si="882"/>
        <v>977.02127659574455</v>
      </c>
      <c r="P6247">
        <f t="shared" si="881"/>
        <v>192000</v>
      </c>
      <c r="Q6247" s="2">
        <f t="shared" si="887"/>
        <v>196698.0739081747</v>
      </c>
      <c r="R6247">
        <f>Q6247/MainSheet!$C$8*(G6247-G6246)+R6246</f>
        <v>10704.093361054731</v>
      </c>
      <c r="S6247">
        <f t="shared" si="888"/>
        <v>172757.18436546391</v>
      </c>
      <c r="T6247">
        <f t="shared" si="880"/>
        <v>62.449999999996145</v>
      </c>
      <c r="U6247" s="1">
        <f>Q6247/MainSheet!$C$22</f>
        <v>1</v>
      </c>
    </row>
    <row r="6248" spans="7:21">
      <c r="G6248">
        <f t="shared" si="883"/>
        <v>62.459999999996143</v>
      </c>
      <c r="H6248">
        <f t="shared" si="884"/>
        <v>198000</v>
      </c>
      <c r="I6248" s="2">
        <f>MIN(MainSheet!$C$10/MainSheet!$C$9,MainSheet!$K$9*60)</f>
        <v>660</v>
      </c>
      <c r="J6248" s="1">
        <f>IF(G6248&gt;MainSheet!$C$11,IF(J6247&gt;=0.999,1,(G6248-MainSheet!$C$11)*I6248/$B$2/60),0)</f>
        <v>1</v>
      </c>
      <c r="K6248" s="1">
        <f>IF(G6248&gt;MainSheet!$C$11+$B$6,IF(K6247&gt;=0.999,1,(G6248-MainSheet!$C$11-$B$6)*I6248/$C$2/60),0)</f>
        <v>1</v>
      </c>
      <c r="L6248" s="1">
        <f>IF(G6248&gt;MainSheet!$C$11+$B$6+$C$6,IF(L6247&gt;=0.999,1,(G6248-MainSheet!$C$11-$B$6-$C$6)*I6248/$D$2/60),0)</f>
        <v>1</v>
      </c>
      <c r="M6248">
        <f t="shared" si="885"/>
        <v>1</v>
      </c>
      <c r="N6248" s="2">
        <f t="shared" si="886"/>
        <v>3721.0526315789471</v>
      </c>
      <c r="O6248">
        <f t="shared" si="882"/>
        <v>977.02127659574455</v>
      </c>
      <c r="P6248">
        <f t="shared" si="881"/>
        <v>192000</v>
      </c>
      <c r="Q6248" s="2">
        <f t="shared" si="887"/>
        <v>196698.0739081747</v>
      </c>
      <c r="R6248">
        <f>Q6248/MainSheet!$C$8*(G6248-G6247)+R6247</f>
        <v>10706.124607545566</v>
      </c>
      <c r="S6248">
        <f t="shared" si="888"/>
        <v>172789.96737778193</v>
      </c>
      <c r="T6248">
        <f t="shared" si="880"/>
        <v>62.459999999996143</v>
      </c>
      <c r="U6248" s="1">
        <f>Q6248/MainSheet!$C$22</f>
        <v>1</v>
      </c>
    </row>
    <row r="6249" spans="7:21">
      <c r="G6249">
        <f t="shared" si="883"/>
        <v>62.469999999996141</v>
      </c>
      <c r="H6249">
        <f t="shared" si="884"/>
        <v>198000</v>
      </c>
      <c r="I6249" s="2">
        <f>MIN(MainSheet!$C$10/MainSheet!$C$9,MainSheet!$K$9*60)</f>
        <v>660</v>
      </c>
      <c r="J6249" s="1">
        <f>IF(G6249&gt;MainSheet!$C$11,IF(J6248&gt;=0.999,1,(G6249-MainSheet!$C$11)*I6249/$B$2/60),0)</f>
        <v>1</v>
      </c>
      <c r="K6249" s="1">
        <f>IF(G6249&gt;MainSheet!$C$11+$B$6,IF(K6248&gt;=0.999,1,(G6249-MainSheet!$C$11-$B$6)*I6249/$C$2/60),0)</f>
        <v>1</v>
      </c>
      <c r="L6249" s="1">
        <f>IF(G6249&gt;MainSheet!$C$11+$B$6+$C$6,IF(L6248&gt;=0.999,1,(G6249-MainSheet!$C$11-$B$6-$C$6)*I6249/$D$2/60),0)</f>
        <v>1</v>
      </c>
      <c r="M6249">
        <f t="shared" si="885"/>
        <v>1</v>
      </c>
      <c r="N6249" s="2">
        <f t="shared" si="886"/>
        <v>3721.0526315789471</v>
      </c>
      <c r="O6249">
        <f t="shared" si="882"/>
        <v>977.02127659574455</v>
      </c>
      <c r="P6249">
        <f t="shared" si="881"/>
        <v>192000</v>
      </c>
      <c r="Q6249" s="2">
        <f t="shared" si="887"/>
        <v>196698.0739081747</v>
      </c>
      <c r="R6249">
        <f>Q6249/MainSheet!$C$8*(G6249-G6248)+R6248</f>
        <v>10708.1558540364</v>
      </c>
      <c r="S6249">
        <f t="shared" si="888"/>
        <v>172822.75039009994</v>
      </c>
      <c r="T6249">
        <f t="shared" si="880"/>
        <v>62.469999999996141</v>
      </c>
      <c r="U6249" s="1">
        <f>Q6249/MainSheet!$C$22</f>
        <v>1</v>
      </c>
    </row>
    <row r="6250" spans="7:21">
      <c r="G6250">
        <f t="shared" si="883"/>
        <v>62.479999999996139</v>
      </c>
      <c r="H6250">
        <f t="shared" si="884"/>
        <v>198000</v>
      </c>
      <c r="I6250" s="2">
        <f>MIN(MainSheet!$C$10/MainSheet!$C$9,MainSheet!$K$9*60)</f>
        <v>660</v>
      </c>
      <c r="J6250" s="1">
        <f>IF(G6250&gt;MainSheet!$C$11,IF(J6249&gt;=0.999,1,(G6250-MainSheet!$C$11)*I6250/$B$2/60),0)</f>
        <v>1</v>
      </c>
      <c r="K6250" s="1">
        <f>IF(G6250&gt;MainSheet!$C$11+$B$6,IF(K6249&gt;=0.999,1,(G6250-MainSheet!$C$11-$B$6)*I6250/$C$2/60),0)</f>
        <v>1</v>
      </c>
      <c r="L6250" s="1">
        <f>IF(G6250&gt;MainSheet!$C$11+$B$6+$C$6,IF(L6249&gt;=0.999,1,(G6250-MainSheet!$C$11-$B$6-$C$6)*I6250/$D$2/60),0)</f>
        <v>1</v>
      </c>
      <c r="M6250">
        <f t="shared" si="885"/>
        <v>1</v>
      </c>
      <c r="N6250" s="2">
        <f t="shared" si="886"/>
        <v>3721.0526315789471</v>
      </c>
      <c r="O6250">
        <f t="shared" si="882"/>
        <v>977.02127659574455</v>
      </c>
      <c r="P6250">
        <f t="shared" si="881"/>
        <v>192000</v>
      </c>
      <c r="Q6250" s="2">
        <f t="shared" si="887"/>
        <v>196698.0739081747</v>
      </c>
      <c r="R6250">
        <f>Q6250/MainSheet!$C$8*(G6250-G6249)+R6249</f>
        <v>10710.187100527235</v>
      </c>
      <c r="S6250">
        <f t="shared" si="888"/>
        <v>172855.53340241796</v>
      </c>
      <c r="T6250">
        <f t="shared" si="880"/>
        <v>62.479999999996139</v>
      </c>
      <c r="U6250" s="1">
        <f>Q6250/MainSheet!$C$22</f>
        <v>1</v>
      </c>
    </row>
    <row r="6251" spans="7:21">
      <c r="G6251">
        <f t="shared" si="883"/>
        <v>62.489999999996137</v>
      </c>
      <c r="H6251">
        <f t="shared" si="884"/>
        <v>198000</v>
      </c>
      <c r="I6251" s="2">
        <f>MIN(MainSheet!$C$10/MainSheet!$C$9,MainSheet!$K$9*60)</f>
        <v>660</v>
      </c>
      <c r="J6251" s="1">
        <f>IF(G6251&gt;MainSheet!$C$11,IF(J6250&gt;=0.999,1,(G6251-MainSheet!$C$11)*I6251/$B$2/60),0)</f>
        <v>1</v>
      </c>
      <c r="K6251" s="1">
        <f>IF(G6251&gt;MainSheet!$C$11+$B$6,IF(K6250&gt;=0.999,1,(G6251-MainSheet!$C$11-$B$6)*I6251/$C$2/60),0)</f>
        <v>1</v>
      </c>
      <c r="L6251" s="1">
        <f>IF(G6251&gt;MainSheet!$C$11+$B$6+$C$6,IF(L6250&gt;=0.999,1,(G6251-MainSheet!$C$11-$B$6-$C$6)*I6251/$D$2/60),0)</f>
        <v>1</v>
      </c>
      <c r="M6251">
        <f t="shared" si="885"/>
        <v>1</v>
      </c>
      <c r="N6251" s="2">
        <f t="shared" si="886"/>
        <v>3721.0526315789471</v>
      </c>
      <c r="O6251">
        <f t="shared" si="882"/>
        <v>977.02127659574455</v>
      </c>
      <c r="P6251">
        <f t="shared" si="881"/>
        <v>192000</v>
      </c>
      <c r="Q6251" s="2">
        <f t="shared" si="887"/>
        <v>196698.0739081747</v>
      </c>
      <c r="R6251">
        <f>Q6251/MainSheet!$C$8*(G6251-G6250)+R6250</f>
        <v>10712.21834701807</v>
      </c>
      <c r="S6251">
        <f t="shared" si="888"/>
        <v>172888.31641473598</v>
      </c>
      <c r="T6251">
        <f t="shared" si="880"/>
        <v>62.489999999996137</v>
      </c>
      <c r="U6251" s="1">
        <f>Q6251/MainSheet!$C$22</f>
        <v>1</v>
      </c>
    </row>
    <row r="6252" spans="7:21">
      <c r="G6252">
        <f t="shared" si="883"/>
        <v>62.499999999996135</v>
      </c>
      <c r="H6252">
        <f t="shared" si="884"/>
        <v>198000</v>
      </c>
      <c r="I6252" s="2">
        <f>MIN(MainSheet!$C$10/MainSheet!$C$9,MainSheet!$K$9*60)</f>
        <v>660</v>
      </c>
      <c r="J6252" s="1">
        <f>IF(G6252&gt;MainSheet!$C$11,IF(J6251&gt;=0.999,1,(G6252-MainSheet!$C$11)*I6252/$B$2/60),0)</f>
        <v>1</v>
      </c>
      <c r="K6252" s="1">
        <f>IF(G6252&gt;MainSheet!$C$11+$B$6,IF(K6251&gt;=0.999,1,(G6252-MainSheet!$C$11-$B$6)*I6252/$C$2/60),0)</f>
        <v>1</v>
      </c>
      <c r="L6252" s="1">
        <f>IF(G6252&gt;MainSheet!$C$11+$B$6+$C$6,IF(L6251&gt;=0.999,1,(G6252-MainSheet!$C$11-$B$6-$C$6)*I6252/$D$2/60),0)</f>
        <v>1</v>
      </c>
      <c r="M6252">
        <f t="shared" si="885"/>
        <v>1</v>
      </c>
      <c r="N6252" s="2">
        <f t="shared" si="886"/>
        <v>3721.0526315789471</v>
      </c>
      <c r="O6252">
        <f t="shared" si="882"/>
        <v>977.02127659574455</v>
      </c>
      <c r="P6252">
        <f t="shared" si="881"/>
        <v>192000</v>
      </c>
      <c r="Q6252" s="2">
        <f t="shared" si="887"/>
        <v>196698.0739081747</v>
      </c>
      <c r="R6252">
        <f>Q6252/MainSheet!$C$8*(G6252-G6251)+R6251</f>
        <v>10714.249593508905</v>
      </c>
      <c r="S6252">
        <f t="shared" si="888"/>
        <v>172921.099427054</v>
      </c>
      <c r="T6252">
        <f t="shared" si="880"/>
        <v>62.499999999996135</v>
      </c>
      <c r="U6252" s="1">
        <f>Q6252/MainSheet!$C$22</f>
        <v>1</v>
      </c>
    </row>
    <row r="6253" spans="7:21">
      <c r="G6253">
        <f t="shared" si="883"/>
        <v>62.509999999996133</v>
      </c>
      <c r="H6253">
        <f t="shared" si="884"/>
        <v>198000</v>
      </c>
      <c r="I6253" s="2">
        <f>MIN(MainSheet!$C$10/MainSheet!$C$9,MainSheet!$K$9*60)</f>
        <v>660</v>
      </c>
      <c r="J6253" s="1">
        <f>IF(G6253&gt;MainSheet!$C$11,IF(J6252&gt;=0.999,1,(G6253-MainSheet!$C$11)*I6253/$B$2/60),0)</f>
        <v>1</v>
      </c>
      <c r="K6253" s="1">
        <f>IF(G6253&gt;MainSheet!$C$11+$B$6,IF(K6252&gt;=0.999,1,(G6253-MainSheet!$C$11-$B$6)*I6253/$C$2/60),0)</f>
        <v>1</v>
      </c>
      <c r="L6253" s="1">
        <f>IF(G6253&gt;MainSheet!$C$11+$B$6+$C$6,IF(L6252&gt;=0.999,1,(G6253-MainSheet!$C$11-$B$6-$C$6)*I6253/$D$2/60),0)</f>
        <v>1</v>
      </c>
      <c r="M6253">
        <f t="shared" si="885"/>
        <v>1</v>
      </c>
      <c r="N6253" s="2">
        <f t="shared" si="886"/>
        <v>3721.0526315789471</v>
      </c>
      <c r="O6253">
        <f t="shared" si="882"/>
        <v>977.02127659574455</v>
      </c>
      <c r="P6253">
        <f t="shared" si="881"/>
        <v>192000</v>
      </c>
      <c r="Q6253" s="2">
        <f t="shared" si="887"/>
        <v>196698.0739081747</v>
      </c>
      <c r="R6253">
        <f>Q6253/MainSheet!$C$8*(G6253-G6252)+R6252</f>
        <v>10716.280839999739</v>
      </c>
      <c r="S6253">
        <f t="shared" si="888"/>
        <v>172953.88243937201</v>
      </c>
      <c r="T6253">
        <f t="shared" si="880"/>
        <v>62.509999999996133</v>
      </c>
      <c r="U6253" s="1">
        <f>Q6253/MainSheet!$C$22</f>
        <v>1</v>
      </c>
    </row>
    <row r="6254" spans="7:21">
      <c r="G6254">
        <f t="shared" si="883"/>
        <v>62.519999999996131</v>
      </c>
      <c r="H6254">
        <f t="shared" si="884"/>
        <v>198000</v>
      </c>
      <c r="I6254" s="2">
        <f>MIN(MainSheet!$C$10/MainSheet!$C$9,MainSheet!$K$9*60)</f>
        <v>660</v>
      </c>
      <c r="J6254" s="1">
        <f>IF(G6254&gt;MainSheet!$C$11,IF(J6253&gt;=0.999,1,(G6254-MainSheet!$C$11)*I6254/$B$2/60),0)</f>
        <v>1</v>
      </c>
      <c r="K6254" s="1">
        <f>IF(G6254&gt;MainSheet!$C$11+$B$6,IF(K6253&gt;=0.999,1,(G6254-MainSheet!$C$11-$B$6)*I6254/$C$2/60),0)</f>
        <v>1</v>
      </c>
      <c r="L6254" s="1">
        <f>IF(G6254&gt;MainSheet!$C$11+$B$6+$C$6,IF(L6253&gt;=0.999,1,(G6254-MainSheet!$C$11-$B$6-$C$6)*I6254/$D$2/60),0)</f>
        <v>1</v>
      </c>
      <c r="M6254">
        <f t="shared" si="885"/>
        <v>1</v>
      </c>
      <c r="N6254" s="2">
        <f t="shared" si="886"/>
        <v>3721.0526315789471</v>
      </c>
      <c r="O6254">
        <f t="shared" si="882"/>
        <v>977.02127659574455</v>
      </c>
      <c r="P6254">
        <f t="shared" si="881"/>
        <v>192000</v>
      </c>
      <c r="Q6254" s="2">
        <f t="shared" si="887"/>
        <v>196698.0739081747</v>
      </c>
      <c r="R6254">
        <f>Q6254/MainSheet!$C$8*(G6254-G6253)+R6253</f>
        <v>10718.312086490574</v>
      </c>
      <c r="S6254">
        <f t="shared" si="888"/>
        <v>172986.66545169003</v>
      </c>
      <c r="T6254">
        <f t="shared" si="880"/>
        <v>62.519999999996131</v>
      </c>
      <c r="U6254" s="1">
        <f>Q6254/MainSheet!$C$22</f>
        <v>1</v>
      </c>
    </row>
    <row r="6255" spans="7:21">
      <c r="G6255">
        <f t="shared" si="883"/>
        <v>62.529999999996129</v>
      </c>
      <c r="H6255">
        <f t="shared" si="884"/>
        <v>198000</v>
      </c>
      <c r="I6255" s="2">
        <f>MIN(MainSheet!$C$10/MainSheet!$C$9,MainSheet!$K$9*60)</f>
        <v>660</v>
      </c>
      <c r="J6255" s="1">
        <f>IF(G6255&gt;MainSheet!$C$11,IF(J6254&gt;=0.999,1,(G6255-MainSheet!$C$11)*I6255/$B$2/60),0)</f>
        <v>1</v>
      </c>
      <c r="K6255" s="1">
        <f>IF(G6255&gt;MainSheet!$C$11+$B$6,IF(K6254&gt;=0.999,1,(G6255-MainSheet!$C$11-$B$6)*I6255/$C$2/60),0)</f>
        <v>1</v>
      </c>
      <c r="L6255" s="1">
        <f>IF(G6255&gt;MainSheet!$C$11+$B$6+$C$6,IF(L6254&gt;=0.999,1,(G6255-MainSheet!$C$11-$B$6-$C$6)*I6255/$D$2/60),0)</f>
        <v>1</v>
      </c>
      <c r="M6255">
        <f t="shared" si="885"/>
        <v>1</v>
      </c>
      <c r="N6255" s="2">
        <f t="shared" si="886"/>
        <v>3721.0526315789471</v>
      </c>
      <c r="O6255">
        <f t="shared" si="882"/>
        <v>977.02127659574455</v>
      </c>
      <c r="P6255">
        <f t="shared" si="881"/>
        <v>192000</v>
      </c>
      <c r="Q6255" s="2">
        <f t="shared" si="887"/>
        <v>196698.0739081747</v>
      </c>
      <c r="R6255">
        <f>Q6255/MainSheet!$C$8*(G6255-G6254)+R6254</f>
        <v>10720.343332981409</v>
      </c>
      <c r="S6255">
        <f t="shared" si="888"/>
        <v>173019.44846400805</v>
      </c>
      <c r="T6255">
        <f t="shared" si="880"/>
        <v>62.529999999996129</v>
      </c>
      <c r="U6255" s="1">
        <f>Q6255/MainSheet!$C$22</f>
        <v>1</v>
      </c>
    </row>
    <row r="6256" spans="7:21">
      <c r="G6256">
        <f t="shared" si="883"/>
        <v>62.539999999996127</v>
      </c>
      <c r="H6256">
        <f t="shared" si="884"/>
        <v>198000</v>
      </c>
      <c r="I6256" s="2">
        <f>MIN(MainSheet!$C$10/MainSheet!$C$9,MainSheet!$K$9*60)</f>
        <v>660</v>
      </c>
      <c r="J6256" s="1">
        <f>IF(G6256&gt;MainSheet!$C$11,IF(J6255&gt;=0.999,1,(G6256-MainSheet!$C$11)*I6256/$B$2/60),0)</f>
        <v>1</v>
      </c>
      <c r="K6256" s="1">
        <f>IF(G6256&gt;MainSheet!$C$11+$B$6,IF(K6255&gt;=0.999,1,(G6256-MainSheet!$C$11-$B$6)*I6256/$C$2/60),0)</f>
        <v>1</v>
      </c>
      <c r="L6256" s="1">
        <f>IF(G6256&gt;MainSheet!$C$11+$B$6+$C$6,IF(L6255&gt;=0.999,1,(G6256-MainSheet!$C$11-$B$6-$C$6)*I6256/$D$2/60),0)</f>
        <v>1</v>
      </c>
      <c r="M6256">
        <f t="shared" si="885"/>
        <v>1</v>
      </c>
      <c r="N6256" s="2">
        <f t="shared" si="886"/>
        <v>3721.0526315789471</v>
      </c>
      <c r="O6256">
        <f t="shared" si="882"/>
        <v>977.02127659574455</v>
      </c>
      <c r="P6256">
        <f t="shared" si="881"/>
        <v>192000</v>
      </c>
      <c r="Q6256" s="2">
        <f t="shared" si="887"/>
        <v>196698.0739081747</v>
      </c>
      <c r="R6256">
        <f>Q6256/MainSheet!$C$8*(G6256-G6255)+R6255</f>
        <v>10722.374579472244</v>
      </c>
      <c r="S6256">
        <f t="shared" si="888"/>
        <v>173052.23147632607</v>
      </c>
      <c r="T6256">
        <f t="shared" si="880"/>
        <v>62.539999999996127</v>
      </c>
      <c r="U6256" s="1">
        <f>Q6256/MainSheet!$C$22</f>
        <v>1</v>
      </c>
    </row>
    <row r="6257" spans="7:21">
      <c r="G6257">
        <f t="shared" si="883"/>
        <v>62.549999999996125</v>
      </c>
      <c r="H6257">
        <f t="shared" si="884"/>
        <v>198000</v>
      </c>
      <c r="I6257" s="2">
        <f>MIN(MainSheet!$C$10/MainSheet!$C$9,MainSheet!$K$9*60)</f>
        <v>660</v>
      </c>
      <c r="J6257" s="1">
        <f>IF(G6257&gt;MainSheet!$C$11,IF(J6256&gt;=0.999,1,(G6257-MainSheet!$C$11)*I6257/$B$2/60),0)</f>
        <v>1</v>
      </c>
      <c r="K6257" s="1">
        <f>IF(G6257&gt;MainSheet!$C$11+$B$6,IF(K6256&gt;=0.999,1,(G6257-MainSheet!$C$11-$B$6)*I6257/$C$2/60),0)</f>
        <v>1</v>
      </c>
      <c r="L6257" s="1">
        <f>IF(G6257&gt;MainSheet!$C$11+$B$6+$C$6,IF(L6256&gt;=0.999,1,(G6257-MainSheet!$C$11-$B$6-$C$6)*I6257/$D$2/60),0)</f>
        <v>1</v>
      </c>
      <c r="M6257">
        <f t="shared" si="885"/>
        <v>1</v>
      </c>
      <c r="N6257" s="2">
        <f t="shared" si="886"/>
        <v>3721.0526315789471</v>
      </c>
      <c r="O6257">
        <f t="shared" si="882"/>
        <v>977.02127659574455</v>
      </c>
      <c r="P6257">
        <f t="shared" si="881"/>
        <v>192000</v>
      </c>
      <c r="Q6257" s="2">
        <f t="shared" si="887"/>
        <v>196698.0739081747</v>
      </c>
      <c r="R6257">
        <f>Q6257/MainSheet!$C$8*(G6257-G6256)+R6256</f>
        <v>10724.405825963078</v>
      </c>
      <c r="S6257">
        <f t="shared" si="888"/>
        <v>173085.01448864408</v>
      </c>
      <c r="T6257">
        <f t="shared" si="880"/>
        <v>62.549999999996125</v>
      </c>
      <c r="U6257" s="1">
        <f>Q6257/MainSheet!$C$22</f>
        <v>1</v>
      </c>
    </row>
    <row r="6258" spans="7:21">
      <c r="G6258">
        <f t="shared" si="883"/>
        <v>62.559999999996123</v>
      </c>
      <c r="H6258">
        <f t="shared" si="884"/>
        <v>198000</v>
      </c>
      <c r="I6258" s="2">
        <f>MIN(MainSheet!$C$10/MainSheet!$C$9,MainSheet!$K$9*60)</f>
        <v>660</v>
      </c>
      <c r="J6258" s="1">
        <f>IF(G6258&gt;MainSheet!$C$11,IF(J6257&gt;=0.999,1,(G6258-MainSheet!$C$11)*I6258/$B$2/60),0)</f>
        <v>1</v>
      </c>
      <c r="K6258" s="1">
        <f>IF(G6258&gt;MainSheet!$C$11+$B$6,IF(K6257&gt;=0.999,1,(G6258-MainSheet!$C$11-$B$6)*I6258/$C$2/60),0)</f>
        <v>1</v>
      </c>
      <c r="L6258" s="1">
        <f>IF(G6258&gt;MainSheet!$C$11+$B$6+$C$6,IF(L6257&gt;=0.999,1,(G6258-MainSheet!$C$11-$B$6-$C$6)*I6258/$D$2/60),0)</f>
        <v>1</v>
      </c>
      <c r="M6258">
        <f t="shared" si="885"/>
        <v>1</v>
      </c>
      <c r="N6258" s="2">
        <f t="shared" si="886"/>
        <v>3721.0526315789471</v>
      </c>
      <c r="O6258">
        <f t="shared" si="882"/>
        <v>977.02127659574455</v>
      </c>
      <c r="P6258">
        <f t="shared" si="881"/>
        <v>192000</v>
      </c>
      <c r="Q6258" s="2">
        <f t="shared" si="887"/>
        <v>196698.0739081747</v>
      </c>
      <c r="R6258">
        <f>Q6258/MainSheet!$C$8*(G6258-G6257)+R6257</f>
        <v>10726.437072453913</v>
      </c>
      <c r="S6258">
        <f t="shared" si="888"/>
        <v>173117.7975009621</v>
      </c>
      <c r="T6258">
        <f t="shared" si="880"/>
        <v>62.559999999996123</v>
      </c>
      <c r="U6258" s="1">
        <f>Q6258/MainSheet!$C$22</f>
        <v>1</v>
      </c>
    </row>
    <row r="6259" spans="7:21">
      <c r="G6259">
        <f t="shared" si="883"/>
        <v>62.569999999996121</v>
      </c>
      <c r="H6259">
        <f t="shared" si="884"/>
        <v>198000</v>
      </c>
      <c r="I6259" s="2">
        <f>MIN(MainSheet!$C$10/MainSheet!$C$9,MainSheet!$K$9*60)</f>
        <v>660</v>
      </c>
      <c r="J6259" s="1">
        <f>IF(G6259&gt;MainSheet!$C$11,IF(J6258&gt;=0.999,1,(G6259-MainSheet!$C$11)*I6259/$B$2/60),0)</f>
        <v>1</v>
      </c>
      <c r="K6259" s="1">
        <f>IF(G6259&gt;MainSheet!$C$11+$B$6,IF(K6258&gt;=0.999,1,(G6259-MainSheet!$C$11-$B$6)*I6259/$C$2/60),0)</f>
        <v>1</v>
      </c>
      <c r="L6259" s="1">
        <f>IF(G6259&gt;MainSheet!$C$11+$B$6+$C$6,IF(L6258&gt;=0.999,1,(G6259-MainSheet!$C$11-$B$6-$C$6)*I6259/$D$2/60),0)</f>
        <v>1</v>
      </c>
      <c r="M6259">
        <f t="shared" si="885"/>
        <v>1</v>
      </c>
      <c r="N6259" s="2">
        <f t="shared" si="886"/>
        <v>3721.0526315789471</v>
      </c>
      <c r="O6259">
        <f t="shared" si="882"/>
        <v>977.02127659574455</v>
      </c>
      <c r="P6259">
        <f t="shared" si="881"/>
        <v>192000</v>
      </c>
      <c r="Q6259" s="2">
        <f t="shared" si="887"/>
        <v>196698.0739081747</v>
      </c>
      <c r="R6259">
        <f>Q6259/MainSheet!$C$8*(G6259-G6258)+R6258</f>
        <v>10728.468318944748</v>
      </c>
      <c r="S6259">
        <f t="shared" si="888"/>
        <v>173150.58051328012</v>
      </c>
      <c r="T6259">
        <f t="shared" si="880"/>
        <v>62.569999999996121</v>
      </c>
      <c r="U6259" s="1">
        <f>Q6259/MainSheet!$C$22</f>
        <v>1</v>
      </c>
    </row>
    <row r="6260" spans="7:21">
      <c r="G6260">
        <f t="shared" si="883"/>
        <v>62.579999999996119</v>
      </c>
      <c r="H6260">
        <f t="shared" si="884"/>
        <v>198000</v>
      </c>
      <c r="I6260" s="2">
        <f>MIN(MainSheet!$C$10/MainSheet!$C$9,MainSheet!$K$9*60)</f>
        <v>660</v>
      </c>
      <c r="J6260" s="1">
        <f>IF(G6260&gt;MainSheet!$C$11,IF(J6259&gt;=0.999,1,(G6260-MainSheet!$C$11)*I6260/$B$2/60),0)</f>
        <v>1</v>
      </c>
      <c r="K6260" s="1">
        <f>IF(G6260&gt;MainSheet!$C$11+$B$6,IF(K6259&gt;=0.999,1,(G6260-MainSheet!$C$11-$B$6)*I6260/$C$2/60),0)</f>
        <v>1</v>
      </c>
      <c r="L6260" s="1">
        <f>IF(G6260&gt;MainSheet!$C$11+$B$6+$C$6,IF(L6259&gt;=0.999,1,(G6260-MainSheet!$C$11-$B$6-$C$6)*I6260/$D$2/60),0)</f>
        <v>1</v>
      </c>
      <c r="M6260">
        <f t="shared" si="885"/>
        <v>1</v>
      </c>
      <c r="N6260" s="2">
        <f t="shared" si="886"/>
        <v>3721.0526315789471</v>
      </c>
      <c r="O6260">
        <f t="shared" si="882"/>
        <v>977.02127659574455</v>
      </c>
      <c r="P6260">
        <f t="shared" si="881"/>
        <v>192000</v>
      </c>
      <c r="Q6260" s="2">
        <f t="shared" si="887"/>
        <v>196698.0739081747</v>
      </c>
      <c r="R6260">
        <f>Q6260/MainSheet!$C$8*(G6260-G6259)+R6259</f>
        <v>10730.499565435583</v>
      </c>
      <c r="S6260">
        <f t="shared" si="888"/>
        <v>173183.36352559814</v>
      </c>
      <c r="T6260">
        <f t="shared" si="880"/>
        <v>62.579999999996119</v>
      </c>
      <c r="U6260" s="1">
        <f>Q6260/MainSheet!$C$22</f>
        <v>1</v>
      </c>
    </row>
    <row r="6261" spans="7:21">
      <c r="G6261">
        <f t="shared" si="883"/>
        <v>62.589999999996117</v>
      </c>
      <c r="H6261">
        <f t="shared" si="884"/>
        <v>198000</v>
      </c>
      <c r="I6261" s="2">
        <f>MIN(MainSheet!$C$10/MainSheet!$C$9,MainSheet!$K$9*60)</f>
        <v>660</v>
      </c>
      <c r="J6261" s="1">
        <f>IF(G6261&gt;MainSheet!$C$11,IF(J6260&gt;=0.999,1,(G6261-MainSheet!$C$11)*I6261/$B$2/60),0)</f>
        <v>1</v>
      </c>
      <c r="K6261" s="1">
        <f>IF(G6261&gt;MainSheet!$C$11+$B$6,IF(K6260&gt;=0.999,1,(G6261-MainSheet!$C$11-$B$6)*I6261/$C$2/60),0)</f>
        <v>1</v>
      </c>
      <c r="L6261" s="1">
        <f>IF(G6261&gt;MainSheet!$C$11+$B$6+$C$6,IF(L6260&gt;=0.999,1,(G6261-MainSheet!$C$11-$B$6-$C$6)*I6261/$D$2/60),0)</f>
        <v>1</v>
      </c>
      <c r="M6261">
        <f t="shared" si="885"/>
        <v>1</v>
      </c>
      <c r="N6261" s="2">
        <f t="shared" si="886"/>
        <v>3721.0526315789471</v>
      </c>
      <c r="O6261">
        <f t="shared" si="882"/>
        <v>977.02127659574455</v>
      </c>
      <c r="P6261">
        <f t="shared" si="881"/>
        <v>192000</v>
      </c>
      <c r="Q6261" s="2">
        <f t="shared" si="887"/>
        <v>196698.0739081747</v>
      </c>
      <c r="R6261">
        <f>Q6261/MainSheet!$C$8*(G6261-G6260)+R6260</f>
        <v>10732.530811926417</v>
      </c>
      <c r="S6261">
        <f t="shared" si="888"/>
        <v>173216.14653791615</v>
      </c>
      <c r="T6261">
        <f t="shared" si="880"/>
        <v>62.589999999996117</v>
      </c>
      <c r="U6261" s="1">
        <f>Q6261/MainSheet!$C$22</f>
        <v>1</v>
      </c>
    </row>
    <row r="6262" spans="7:21">
      <c r="G6262">
        <f t="shared" si="883"/>
        <v>62.599999999996115</v>
      </c>
      <c r="H6262">
        <f t="shared" si="884"/>
        <v>198000</v>
      </c>
      <c r="I6262" s="2">
        <f>MIN(MainSheet!$C$10/MainSheet!$C$9,MainSheet!$K$9*60)</f>
        <v>660</v>
      </c>
      <c r="J6262" s="1">
        <f>IF(G6262&gt;MainSheet!$C$11,IF(J6261&gt;=0.999,1,(G6262-MainSheet!$C$11)*I6262/$B$2/60),0)</f>
        <v>1</v>
      </c>
      <c r="K6262" s="1">
        <f>IF(G6262&gt;MainSheet!$C$11+$B$6,IF(K6261&gt;=0.999,1,(G6262-MainSheet!$C$11-$B$6)*I6262/$C$2/60),0)</f>
        <v>1</v>
      </c>
      <c r="L6262" s="1">
        <f>IF(G6262&gt;MainSheet!$C$11+$B$6+$C$6,IF(L6261&gt;=0.999,1,(G6262-MainSheet!$C$11-$B$6-$C$6)*I6262/$D$2/60),0)</f>
        <v>1</v>
      </c>
      <c r="M6262">
        <f t="shared" si="885"/>
        <v>1</v>
      </c>
      <c r="N6262" s="2">
        <f t="shared" si="886"/>
        <v>3721.0526315789471</v>
      </c>
      <c r="O6262">
        <f t="shared" si="882"/>
        <v>977.02127659574455</v>
      </c>
      <c r="P6262">
        <f t="shared" si="881"/>
        <v>192000</v>
      </c>
      <c r="Q6262" s="2">
        <f t="shared" si="887"/>
        <v>196698.0739081747</v>
      </c>
      <c r="R6262">
        <f>Q6262/MainSheet!$C$8*(G6262-G6261)+R6261</f>
        <v>10734.562058417252</v>
      </c>
      <c r="S6262">
        <f t="shared" si="888"/>
        <v>173248.92955023417</v>
      </c>
      <c r="T6262">
        <f t="shared" si="880"/>
        <v>62.599999999996115</v>
      </c>
      <c r="U6262" s="1">
        <f>Q6262/MainSheet!$C$22</f>
        <v>1</v>
      </c>
    </row>
    <row r="6263" spans="7:21">
      <c r="G6263">
        <f t="shared" si="883"/>
        <v>62.609999999996113</v>
      </c>
      <c r="H6263">
        <f t="shared" si="884"/>
        <v>198000</v>
      </c>
      <c r="I6263" s="2">
        <f>MIN(MainSheet!$C$10/MainSheet!$C$9,MainSheet!$K$9*60)</f>
        <v>660</v>
      </c>
      <c r="J6263" s="1">
        <f>IF(G6263&gt;MainSheet!$C$11,IF(J6262&gt;=0.999,1,(G6263-MainSheet!$C$11)*I6263/$B$2/60),0)</f>
        <v>1</v>
      </c>
      <c r="K6263" s="1">
        <f>IF(G6263&gt;MainSheet!$C$11+$B$6,IF(K6262&gt;=0.999,1,(G6263-MainSheet!$C$11-$B$6)*I6263/$C$2/60),0)</f>
        <v>1</v>
      </c>
      <c r="L6263" s="1">
        <f>IF(G6263&gt;MainSheet!$C$11+$B$6+$C$6,IF(L6262&gt;=0.999,1,(G6263-MainSheet!$C$11-$B$6-$C$6)*I6263/$D$2/60),0)</f>
        <v>1</v>
      </c>
      <c r="M6263">
        <f t="shared" si="885"/>
        <v>1</v>
      </c>
      <c r="N6263" s="2">
        <f t="shared" si="886"/>
        <v>3721.0526315789471</v>
      </c>
      <c r="O6263">
        <f t="shared" si="882"/>
        <v>977.02127659574455</v>
      </c>
      <c r="P6263">
        <f t="shared" si="881"/>
        <v>192000</v>
      </c>
      <c r="Q6263" s="2">
        <f t="shared" si="887"/>
        <v>196698.0739081747</v>
      </c>
      <c r="R6263">
        <f>Q6263/MainSheet!$C$8*(G6263-G6262)+R6262</f>
        <v>10736.593304908087</v>
      </c>
      <c r="S6263">
        <f t="shared" si="888"/>
        <v>173281.71256255219</v>
      </c>
      <c r="T6263">
        <f t="shared" si="880"/>
        <v>62.609999999996113</v>
      </c>
      <c r="U6263" s="1">
        <f>Q6263/MainSheet!$C$22</f>
        <v>1</v>
      </c>
    </row>
    <row r="6264" spans="7:21">
      <c r="G6264">
        <f t="shared" si="883"/>
        <v>62.619999999996111</v>
      </c>
      <c r="H6264">
        <f t="shared" si="884"/>
        <v>198000</v>
      </c>
      <c r="I6264" s="2">
        <f>MIN(MainSheet!$C$10/MainSheet!$C$9,MainSheet!$K$9*60)</f>
        <v>660</v>
      </c>
      <c r="J6264" s="1">
        <f>IF(G6264&gt;MainSheet!$C$11,IF(J6263&gt;=0.999,1,(G6264-MainSheet!$C$11)*I6264/$B$2/60),0)</f>
        <v>1</v>
      </c>
      <c r="K6264" s="1">
        <f>IF(G6264&gt;MainSheet!$C$11+$B$6,IF(K6263&gt;=0.999,1,(G6264-MainSheet!$C$11-$B$6)*I6264/$C$2/60),0)</f>
        <v>1</v>
      </c>
      <c r="L6264" s="1">
        <f>IF(G6264&gt;MainSheet!$C$11+$B$6+$C$6,IF(L6263&gt;=0.999,1,(G6264-MainSheet!$C$11-$B$6-$C$6)*I6264/$D$2/60),0)</f>
        <v>1</v>
      </c>
      <c r="M6264">
        <f t="shared" si="885"/>
        <v>1</v>
      </c>
      <c r="N6264" s="2">
        <f t="shared" si="886"/>
        <v>3721.0526315789471</v>
      </c>
      <c r="O6264">
        <f t="shared" si="882"/>
        <v>977.02127659574455</v>
      </c>
      <c r="P6264">
        <f t="shared" si="881"/>
        <v>192000</v>
      </c>
      <c r="Q6264" s="2">
        <f t="shared" si="887"/>
        <v>196698.0739081747</v>
      </c>
      <c r="R6264">
        <f>Q6264/MainSheet!$C$8*(G6264-G6263)+R6263</f>
        <v>10738.624551398922</v>
      </c>
      <c r="S6264">
        <f t="shared" si="888"/>
        <v>173314.49557487021</v>
      </c>
      <c r="T6264">
        <f t="shared" si="880"/>
        <v>62.619999999996111</v>
      </c>
      <c r="U6264" s="1">
        <f>Q6264/MainSheet!$C$22</f>
        <v>1</v>
      </c>
    </row>
    <row r="6265" spans="7:21">
      <c r="G6265">
        <f t="shared" si="883"/>
        <v>62.629999999996109</v>
      </c>
      <c r="H6265">
        <f t="shared" si="884"/>
        <v>198000</v>
      </c>
      <c r="I6265" s="2">
        <f>MIN(MainSheet!$C$10/MainSheet!$C$9,MainSheet!$K$9*60)</f>
        <v>660</v>
      </c>
      <c r="J6265" s="1">
        <f>IF(G6265&gt;MainSheet!$C$11,IF(J6264&gt;=0.999,1,(G6265-MainSheet!$C$11)*I6265/$B$2/60),0)</f>
        <v>1</v>
      </c>
      <c r="K6265" s="1">
        <f>IF(G6265&gt;MainSheet!$C$11+$B$6,IF(K6264&gt;=0.999,1,(G6265-MainSheet!$C$11-$B$6)*I6265/$C$2/60),0)</f>
        <v>1</v>
      </c>
      <c r="L6265" s="1">
        <f>IF(G6265&gt;MainSheet!$C$11+$B$6+$C$6,IF(L6264&gt;=0.999,1,(G6265-MainSheet!$C$11-$B$6-$C$6)*I6265/$D$2/60),0)</f>
        <v>1</v>
      </c>
      <c r="M6265">
        <f t="shared" si="885"/>
        <v>1</v>
      </c>
      <c r="N6265" s="2">
        <f t="shared" si="886"/>
        <v>3721.0526315789471</v>
      </c>
      <c r="O6265">
        <f t="shared" si="882"/>
        <v>977.02127659574455</v>
      </c>
      <c r="P6265">
        <f t="shared" si="881"/>
        <v>192000</v>
      </c>
      <c r="Q6265" s="2">
        <f t="shared" si="887"/>
        <v>196698.0739081747</v>
      </c>
      <c r="R6265">
        <f>Q6265/MainSheet!$C$8*(G6265-G6264)+R6264</f>
        <v>10740.655797889756</v>
      </c>
      <c r="S6265">
        <f t="shared" si="888"/>
        <v>173347.27858718822</v>
      </c>
      <c r="T6265">
        <f t="shared" si="880"/>
        <v>62.629999999996109</v>
      </c>
      <c r="U6265" s="1">
        <f>Q6265/MainSheet!$C$22</f>
        <v>1</v>
      </c>
    </row>
    <row r="6266" spans="7:21">
      <c r="G6266">
        <f t="shared" si="883"/>
        <v>62.639999999996107</v>
      </c>
      <c r="H6266">
        <f t="shared" si="884"/>
        <v>198000</v>
      </c>
      <c r="I6266" s="2">
        <f>MIN(MainSheet!$C$10/MainSheet!$C$9,MainSheet!$K$9*60)</f>
        <v>660</v>
      </c>
      <c r="J6266" s="1">
        <f>IF(G6266&gt;MainSheet!$C$11,IF(J6265&gt;=0.999,1,(G6266-MainSheet!$C$11)*I6266/$B$2/60),0)</f>
        <v>1</v>
      </c>
      <c r="K6266" s="1">
        <f>IF(G6266&gt;MainSheet!$C$11+$B$6,IF(K6265&gt;=0.999,1,(G6266-MainSheet!$C$11-$B$6)*I6266/$C$2/60),0)</f>
        <v>1</v>
      </c>
      <c r="L6266" s="1">
        <f>IF(G6266&gt;MainSheet!$C$11+$B$6+$C$6,IF(L6265&gt;=0.999,1,(G6266-MainSheet!$C$11-$B$6-$C$6)*I6266/$D$2/60),0)</f>
        <v>1</v>
      </c>
      <c r="M6266">
        <f t="shared" si="885"/>
        <v>1</v>
      </c>
      <c r="N6266" s="2">
        <f t="shared" si="886"/>
        <v>3721.0526315789471</v>
      </c>
      <c r="O6266">
        <f t="shared" si="882"/>
        <v>977.02127659574455</v>
      </c>
      <c r="P6266">
        <f t="shared" si="881"/>
        <v>192000</v>
      </c>
      <c r="Q6266" s="2">
        <f t="shared" si="887"/>
        <v>196698.0739081747</v>
      </c>
      <c r="R6266">
        <f>Q6266/MainSheet!$C$8*(G6266-G6265)+R6265</f>
        <v>10742.687044380591</v>
      </c>
      <c r="S6266">
        <f t="shared" si="888"/>
        <v>173380.06159950624</v>
      </c>
      <c r="T6266">
        <f t="shared" si="880"/>
        <v>62.639999999996107</v>
      </c>
      <c r="U6266" s="1">
        <f>Q6266/MainSheet!$C$22</f>
        <v>1</v>
      </c>
    </row>
    <row r="6267" spans="7:21">
      <c r="G6267">
        <f t="shared" si="883"/>
        <v>62.649999999996105</v>
      </c>
      <c r="H6267">
        <f t="shared" si="884"/>
        <v>198000</v>
      </c>
      <c r="I6267" s="2">
        <f>MIN(MainSheet!$C$10/MainSheet!$C$9,MainSheet!$K$9*60)</f>
        <v>660</v>
      </c>
      <c r="J6267" s="1">
        <f>IF(G6267&gt;MainSheet!$C$11,IF(J6266&gt;=0.999,1,(G6267-MainSheet!$C$11)*I6267/$B$2/60),0)</f>
        <v>1</v>
      </c>
      <c r="K6267" s="1">
        <f>IF(G6267&gt;MainSheet!$C$11+$B$6,IF(K6266&gt;=0.999,1,(G6267-MainSheet!$C$11-$B$6)*I6267/$C$2/60),0)</f>
        <v>1</v>
      </c>
      <c r="L6267" s="1">
        <f>IF(G6267&gt;MainSheet!$C$11+$B$6+$C$6,IF(L6266&gt;=0.999,1,(G6267-MainSheet!$C$11-$B$6-$C$6)*I6267/$D$2/60),0)</f>
        <v>1</v>
      </c>
      <c r="M6267">
        <f t="shared" si="885"/>
        <v>1</v>
      </c>
      <c r="N6267" s="2">
        <f t="shared" si="886"/>
        <v>3721.0526315789471</v>
      </c>
      <c r="O6267">
        <f t="shared" si="882"/>
        <v>977.02127659574455</v>
      </c>
      <c r="P6267">
        <f t="shared" si="881"/>
        <v>192000</v>
      </c>
      <c r="Q6267" s="2">
        <f t="shared" si="887"/>
        <v>196698.0739081747</v>
      </c>
      <c r="R6267">
        <f>Q6267/MainSheet!$C$8*(G6267-G6266)+R6266</f>
        <v>10744.718290871426</v>
      </c>
      <c r="S6267">
        <f t="shared" si="888"/>
        <v>173412.84461182426</v>
      </c>
      <c r="T6267">
        <f t="shared" si="880"/>
        <v>62.649999999996105</v>
      </c>
      <c r="U6267" s="1">
        <f>Q6267/MainSheet!$C$22</f>
        <v>1</v>
      </c>
    </row>
    <row r="6268" spans="7:21">
      <c r="G6268">
        <f t="shared" si="883"/>
        <v>62.659999999996103</v>
      </c>
      <c r="H6268">
        <f t="shared" si="884"/>
        <v>198000</v>
      </c>
      <c r="I6268" s="2">
        <f>MIN(MainSheet!$C$10/MainSheet!$C$9,MainSheet!$K$9*60)</f>
        <v>660</v>
      </c>
      <c r="J6268" s="1">
        <f>IF(G6268&gt;MainSheet!$C$11,IF(J6267&gt;=0.999,1,(G6268-MainSheet!$C$11)*I6268/$B$2/60),0)</f>
        <v>1</v>
      </c>
      <c r="K6268" s="1">
        <f>IF(G6268&gt;MainSheet!$C$11+$B$6,IF(K6267&gt;=0.999,1,(G6268-MainSheet!$C$11-$B$6)*I6268/$C$2/60),0)</f>
        <v>1</v>
      </c>
      <c r="L6268" s="1">
        <f>IF(G6268&gt;MainSheet!$C$11+$B$6+$C$6,IF(L6267&gt;=0.999,1,(G6268-MainSheet!$C$11-$B$6-$C$6)*I6268/$D$2/60),0)</f>
        <v>1</v>
      </c>
      <c r="M6268">
        <f t="shared" si="885"/>
        <v>1</v>
      </c>
      <c r="N6268" s="2">
        <f t="shared" si="886"/>
        <v>3721.0526315789471</v>
      </c>
      <c r="O6268">
        <f t="shared" si="882"/>
        <v>977.02127659574455</v>
      </c>
      <c r="P6268">
        <f t="shared" si="881"/>
        <v>192000</v>
      </c>
      <c r="Q6268" s="2">
        <f t="shared" si="887"/>
        <v>196698.0739081747</v>
      </c>
      <c r="R6268">
        <f>Q6268/MainSheet!$C$8*(G6268-G6267)+R6267</f>
        <v>10746.749537362261</v>
      </c>
      <c r="S6268">
        <f t="shared" si="888"/>
        <v>173445.62762414227</v>
      </c>
      <c r="T6268">
        <f t="shared" si="880"/>
        <v>62.659999999996103</v>
      </c>
      <c r="U6268" s="1">
        <f>Q6268/MainSheet!$C$22</f>
        <v>1</v>
      </c>
    </row>
    <row r="6269" spans="7:21">
      <c r="G6269">
        <f t="shared" si="883"/>
        <v>62.669999999996101</v>
      </c>
      <c r="H6269">
        <f t="shared" si="884"/>
        <v>198000</v>
      </c>
      <c r="I6269" s="2">
        <f>MIN(MainSheet!$C$10/MainSheet!$C$9,MainSheet!$K$9*60)</f>
        <v>660</v>
      </c>
      <c r="J6269" s="1">
        <f>IF(G6269&gt;MainSheet!$C$11,IF(J6268&gt;=0.999,1,(G6269-MainSheet!$C$11)*I6269/$B$2/60),0)</f>
        <v>1</v>
      </c>
      <c r="K6269" s="1">
        <f>IF(G6269&gt;MainSheet!$C$11+$B$6,IF(K6268&gt;=0.999,1,(G6269-MainSheet!$C$11-$B$6)*I6269/$C$2/60),0)</f>
        <v>1</v>
      </c>
      <c r="L6269" s="1">
        <f>IF(G6269&gt;MainSheet!$C$11+$B$6+$C$6,IF(L6268&gt;=0.999,1,(G6269-MainSheet!$C$11-$B$6-$C$6)*I6269/$D$2/60),0)</f>
        <v>1</v>
      </c>
      <c r="M6269">
        <f t="shared" si="885"/>
        <v>1</v>
      </c>
      <c r="N6269" s="2">
        <f t="shared" si="886"/>
        <v>3721.0526315789471</v>
      </c>
      <c r="O6269">
        <f t="shared" si="882"/>
        <v>977.02127659574455</v>
      </c>
      <c r="P6269">
        <f t="shared" si="881"/>
        <v>192000</v>
      </c>
      <c r="Q6269" s="2">
        <f t="shared" si="887"/>
        <v>196698.0739081747</v>
      </c>
      <c r="R6269">
        <f>Q6269/MainSheet!$C$8*(G6269-G6268)+R6268</f>
        <v>10748.780783853095</v>
      </c>
      <c r="S6269">
        <f t="shared" si="888"/>
        <v>173478.41063646029</v>
      </c>
      <c r="T6269">
        <f t="shared" si="880"/>
        <v>62.669999999996101</v>
      </c>
      <c r="U6269" s="1">
        <f>Q6269/MainSheet!$C$22</f>
        <v>1</v>
      </c>
    </row>
    <row r="6270" spans="7:21">
      <c r="G6270">
        <f t="shared" si="883"/>
        <v>62.679999999996099</v>
      </c>
      <c r="H6270">
        <f t="shared" si="884"/>
        <v>198000</v>
      </c>
      <c r="I6270" s="2">
        <f>MIN(MainSheet!$C$10/MainSheet!$C$9,MainSheet!$K$9*60)</f>
        <v>660</v>
      </c>
      <c r="J6270" s="1">
        <f>IF(G6270&gt;MainSheet!$C$11,IF(J6269&gt;=0.999,1,(G6270-MainSheet!$C$11)*I6270/$B$2/60),0)</f>
        <v>1</v>
      </c>
      <c r="K6270" s="1">
        <f>IF(G6270&gt;MainSheet!$C$11+$B$6,IF(K6269&gt;=0.999,1,(G6270-MainSheet!$C$11-$B$6)*I6270/$C$2/60),0)</f>
        <v>1</v>
      </c>
      <c r="L6270" s="1">
        <f>IF(G6270&gt;MainSheet!$C$11+$B$6+$C$6,IF(L6269&gt;=0.999,1,(G6270-MainSheet!$C$11-$B$6-$C$6)*I6270/$D$2/60),0)</f>
        <v>1</v>
      </c>
      <c r="M6270">
        <f t="shared" si="885"/>
        <v>1</v>
      </c>
      <c r="N6270" s="2">
        <f t="shared" si="886"/>
        <v>3721.0526315789471</v>
      </c>
      <c r="O6270">
        <f t="shared" si="882"/>
        <v>977.02127659574455</v>
      </c>
      <c r="P6270">
        <f t="shared" si="881"/>
        <v>192000</v>
      </c>
      <c r="Q6270" s="2">
        <f t="shared" si="887"/>
        <v>196698.0739081747</v>
      </c>
      <c r="R6270">
        <f>Q6270/MainSheet!$C$8*(G6270-G6269)+R6269</f>
        <v>10750.81203034393</v>
      </c>
      <c r="S6270">
        <f t="shared" si="888"/>
        <v>173511.19364877831</v>
      </c>
      <c r="T6270">
        <f t="shared" si="880"/>
        <v>62.679999999996099</v>
      </c>
      <c r="U6270" s="1">
        <f>Q6270/MainSheet!$C$22</f>
        <v>1</v>
      </c>
    </row>
    <row r="6271" spans="7:21">
      <c r="G6271">
        <f t="shared" si="883"/>
        <v>62.689999999996097</v>
      </c>
      <c r="H6271">
        <f t="shared" si="884"/>
        <v>198000</v>
      </c>
      <c r="I6271" s="2">
        <f>MIN(MainSheet!$C$10/MainSheet!$C$9,MainSheet!$K$9*60)</f>
        <v>660</v>
      </c>
      <c r="J6271" s="1">
        <f>IF(G6271&gt;MainSheet!$C$11,IF(J6270&gt;=0.999,1,(G6271-MainSheet!$C$11)*I6271/$B$2/60),0)</f>
        <v>1</v>
      </c>
      <c r="K6271" s="1">
        <f>IF(G6271&gt;MainSheet!$C$11+$B$6,IF(K6270&gt;=0.999,1,(G6271-MainSheet!$C$11-$B$6)*I6271/$C$2/60),0)</f>
        <v>1</v>
      </c>
      <c r="L6271" s="1">
        <f>IF(G6271&gt;MainSheet!$C$11+$B$6+$C$6,IF(L6270&gt;=0.999,1,(G6271-MainSheet!$C$11-$B$6-$C$6)*I6271/$D$2/60),0)</f>
        <v>1</v>
      </c>
      <c r="M6271">
        <f t="shared" si="885"/>
        <v>1</v>
      </c>
      <c r="N6271" s="2">
        <f t="shared" si="886"/>
        <v>3721.0526315789471</v>
      </c>
      <c r="O6271">
        <f t="shared" si="882"/>
        <v>977.02127659574455</v>
      </c>
      <c r="P6271">
        <f t="shared" si="881"/>
        <v>192000</v>
      </c>
      <c r="Q6271" s="2">
        <f t="shared" si="887"/>
        <v>196698.0739081747</v>
      </c>
      <c r="R6271">
        <f>Q6271/MainSheet!$C$8*(G6271-G6270)+R6270</f>
        <v>10752.843276834765</v>
      </c>
      <c r="S6271">
        <f t="shared" si="888"/>
        <v>173543.97666109633</v>
      </c>
      <c r="T6271">
        <f t="shared" si="880"/>
        <v>62.689999999996097</v>
      </c>
      <c r="U6271" s="1">
        <f>Q6271/MainSheet!$C$22</f>
        <v>1</v>
      </c>
    </row>
    <row r="6272" spans="7:21">
      <c r="G6272">
        <f t="shared" si="883"/>
        <v>62.699999999996095</v>
      </c>
      <c r="H6272">
        <f t="shared" si="884"/>
        <v>198000</v>
      </c>
      <c r="I6272" s="2">
        <f>MIN(MainSheet!$C$10/MainSheet!$C$9,MainSheet!$K$9*60)</f>
        <v>660</v>
      </c>
      <c r="J6272" s="1">
        <f>IF(G6272&gt;MainSheet!$C$11,IF(J6271&gt;=0.999,1,(G6272-MainSheet!$C$11)*I6272/$B$2/60),0)</f>
        <v>1</v>
      </c>
      <c r="K6272" s="1">
        <f>IF(G6272&gt;MainSheet!$C$11+$B$6,IF(K6271&gt;=0.999,1,(G6272-MainSheet!$C$11-$B$6)*I6272/$C$2/60),0)</f>
        <v>1</v>
      </c>
      <c r="L6272" s="1">
        <f>IF(G6272&gt;MainSheet!$C$11+$B$6+$C$6,IF(L6271&gt;=0.999,1,(G6272-MainSheet!$C$11-$B$6-$C$6)*I6272/$D$2/60),0)</f>
        <v>1</v>
      </c>
      <c r="M6272">
        <f t="shared" si="885"/>
        <v>1</v>
      </c>
      <c r="N6272" s="2">
        <f t="shared" si="886"/>
        <v>3721.0526315789471</v>
      </c>
      <c r="O6272">
        <f t="shared" si="882"/>
        <v>977.02127659574455</v>
      </c>
      <c r="P6272">
        <f t="shared" si="881"/>
        <v>192000</v>
      </c>
      <c r="Q6272" s="2">
        <f t="shared" si="887"/>
        <v>196698.0739081747</v>
      </c>
      <c r="R6272">
        <f>Q6272/MainSheet!$C$8*(G6272-G6271)+R6271</f>
        <v>10754.8745233256</v>
      </c>
      <c r="S6272">
        <f t="shared" si="888"/>
        <v>173576.75967341434</v>
      </c>
      <c r="T6272">
        <f t="shared" si="880"/>
        <v>62.699999999996095</v>
      </c>
      <c r="U6272" s="1">
        <f>Q6272/MainSheet!$C$22</f>
        <v>1</v>
      </c>
    </row>
    <row r="6273" spans="7:21">
      <c r="G6273">
        <f t="shared" si="883"/>
        <v>62.709999999996093</v>
      </c>
      <c r="H6273">
        <f t="shared" si="884"/>
        <v>198000</v>
      </c>
      <c r="I6273" s="2">
        <f>MIN(MainSheet!$C$10/MainSheet!$C$9,MainSheet!$K$9*60)</f>
        <v>660</v>
      </c>
      <c r="J6273" s="1">
        <f>IF(G6273&gt;MainSheet!$C$11,IF(J6272&gt;=0.999,1,(G6273-MainSheet!$C$11)*I6273/$B$2/60),0)</f>
        <v>1</v>
      </c>
      <c r="K6273" s="1">
        <f>IF(G6273&gt;MainSheet!$C$11+$B$6,IF(K6272&gt;=0.999,1,(G6273-MainSheet!$C$11-$B$6)*I6273/$C$2/60),0)</f>
        <v>1</v>
      </c>
      <c r="L6273" s="1">
        <f>IF(G6273&gt;MainSheet!$C$11+$B$6+$C$6,IF(L6272&gt;=0.999,1,(G6273-MainSheet!$C$11-$B$6-$C$6)*I6273/$D$2/60),0)</f>
        <v>1</v>
      </c>
      <c r="M6273">
        <f t="shared" si="885"/>
        <v>1</v>
      </c>
      <c r="N6273" s="2">
        <f t="shared" si="886"/>
        <v>3721.0526315789471</v>
      </c>
      <c r="O6273">
        <f t="shared" si="882"/>
        <v>977.02127659574455</v>
      </c>
      <c r="P6273">
        <f t="shared" si="881"/>
        <v>192000</v>
      </c>
      <c r="Q6273" s="2">
        <f t="shared" si="887"/>
        <v>196698.0739081747</v>
      </c>
      <c r="R6273">
        <f>Q6273/MainSheet!$C$8*(G6273-G6272)+R6272</f>
        <v>10756.905769816434</v>
      </c>
      <c r="S6273">
        <f t="shared" si="888"/>
        <v>173609.54268573236</v>
      </c>
      <c r="T6273">
        <f t="shared" si="880"/>
        <v>62.709999999996093</v>
      </c>
      <c r="U6273" s="1">
        <f>Q6273/MainSheet!$C$22</f>
        <v>1</v>
      </c>
    </row>
    <row r="6274" spans="7:21">
      <c r="G6274">
        <f t="shared" si="883"/>
        <v>62.719999999996091</v>
      </c>
      <c r="H6274">
        <f t="shared" si="884"/>
        <v>198000</v>
      </c>
      <c r="I6274" s="2">
        <f>MIN(MainSheet!$C$10/MainSheet!$C$9,MainSheet!$K$9*60)</f>
        <v>660</v>
      </c>
      <c r="J6274" s="1">
        <f>IF(G6274&gt;MainSheet!$C$11,IF(J6273&gt;=0.999,1,(G6274-MainSheet!$C$11)*I6274/$B$2/60),0)</f>
        <v>1</v>
      </c>
      <c r="K6274" s="1">
        <f>IF(G6274&gt;MainSheet!$C$11+$B$6,IF(K6273&gt;=0.999,1,(G6274-MainSheet!$C$11-$B$6)*I6274/$C$2/60),0)</f>
        <v>1</v>
      </c>
      <c r="L6274" s="1">
        <f>IF(G6274&gt;MainSheet!$C$11+$B$6+$C$6,IF(L6273&gt;=0.999,1,(G6274-MainSheet!$C$11-$B$6-$C$6)*I6274/$D$2/60),0)</f>
        <v>1</v>
      </c>
      <c r="M6274">
        <f t="shared" si="885"/>
        <v>1</v>
      </c>
      <c r="N6274" s="2">
        <f t="shared" si="886"/>
        <v>3721.0526315789471</v>
      </c>
      <c r="O6274">
        <f t="shared" si="882"/>
        <v>977.02127659574455</v>
      </c>
      <c r="P6274">
        <f t="shared" si="881"/>
        <v>192000</v>
      </c>
      <c r="Q6274" s="2">
        <f t="shared" si="887"/>
        <v>196698.0739081747</v>
      </c>
      <c r="R6274">
        <f>Q6274/MainSheet!$C$8*(G6274-G6273)+R6273</f>
        <v>10758.937016307269</v>
      </c>
      <c r="S6274">
        <f t="shared" si="888"/>
        <v>173642.32569805038</v>
      </c>
      <c r="T6274">
        <f t="shared" si="880"/>
        <v>62.719999999996091</v>
      </c>
      <c r="U6274" s="1">
        <f>Q6274/MainSheet!$C$22</f>
        <v>1</v>
      </c>
    </row>
    <row r="6275" spans="7:21">
      <c r="G6275">
        <f t="shared" si="883"/>
        <v>62.729999999996089</v>
      </c>
      <c r="H6275">
        <f t="shared" si="884"/>
        <v>198000</v>
      </c>
      <c r="I6275" s="2">
        <f>MIN(MainSheet!$C$10/MainSheet!$C$9,MainSheet!$K$9*60)</f>
        <v>660</v>
      </c>
      <c r="J6275" s="1">
        <f>IF(G6275&gt;MainSheet!$C$11,IF(J6274&gt;=0.999,1,(G6275-MainSheet!$C$11)*I6275/$B$2/60),0)</f>
        <v>1</v>
      </c>
      <c r="K6275" s="1">
        <f>IF(G6275&gt;MainSheet!$C$11+$B$6,IF(K6274&gt;=0.999,1,(G6275-MainSheet!$C$11-$B$6)*I6275/$C$2/60),0)</f>
        <v>1</v>
      </c>
      <c r="L6275" s="1">
        <f>IF(G6275&gt;MainSheet!$C$11+$B$6+$C$6,IF(L6274&gt;=0.999,1,(G6275-MainSheet!$C$11-$B$6-$C$6)*I6275/$D$2/60),0)</f>
        <v>1</v>
      </c>
      <c r="M6275">
        <f t="shared" si="885"/>
        <v>1</v>
      </c>
      <c r="N6275" s="2">
        <f t="shared" si="886"/>
        <v>3721.0526315789471</v>
      </c>
      <c r="O6275">
        <f t="shared" si="882"/>
        <v>977.02127659574455</v>
      </c>
      <c r="P6275">
        <f t="shared" si="881"/>
        <v>192000</v>
      </c>
      <c r="Q6275" s="2">
        <f t="shared" si="887"/>
        <v>196698.0739081747</v>
      </c>
      <c r="R6275">
        <f>Q6275/MainSheet!$C$8*(G6275-G6274)+R6274</f>
        <v>10760.968262798104</v>
      </c>
      <c r="S6275">
        <f t="shared" si="888"/>
        <v>173675.1087103684</v>
      </c>
      <c r="T6275">
        <f t="shared" ref="T6275:T6338" si="889">G6275</f>
        <v>62.729999999996089</v>
      </c>
      <c r="U6275" s="1">
        <f>Q6275/MainSheet!$C$22</f>
        <v>1</v>
      </c>
    </row>
    <row r="6276" spans="7:21">
      <c r="G6276">
        <f t="shared" si="883"/>
        <v>62.739999999996087</v>
      </c>
      <c r="H6276">
        <f t="shared" si="884"/>
        <v>198000</v>
      </c>
      <c r="I6276" s="2">
        <f>MIN(MainSheet!$C$10/MainSheet!$C$9,MainSheet!$K$9*60)</f>
        <v>660</v>
      </c>
      <c r="J6276" s="1">
        <f>IF(G6276&gt;MainSheet!$C$11,IF(J6275&gt;=0.999,1,(G6276-MainSheet!$C$11)*I6276/$B$2/60),0)</f>
        <v>1</v>
      </c>
      <c r="K6276" s="1">
        <f>IF(G6276&gt;MainSheet!$C$11+$B$6,IF(K6275&gt;=0.999,1,(G6276-MainSheet!$C$11-$B$6)*I6276/$C$2/60),0)</f>
        <v>1</v>
      </c>
      <c r="L6276" s="1">
        <f>IF(G6276&gt;MainSheet!$C$11+$B$6+$C$6,IF(L6275&gt;=0.999,1,(G6276-MainSheet!$C$11-$B$6-$C$6)*I6276/$D$2/60),0)</f>
        <v>1</v>
      </c>
      <c r="M6276">
        <f t="shared" si="885"/>
        <v>1</v>
      </c>
      <c r="N6276" s="2">
        <f t="shared" si="886"/>
        <v>3721.0526315789471</v>
      </c>
      <c r="O6276">
        <f t="shared" si="882"/>
        <v>977.02127659574455</v>
      </c>
      <c r="P6276">
        <f t="shared" ref="P6276:P6339" si="890">IF(IF(N6276+O6276&gt;H6276,H6276-O6276-N6276,IF(L6276&gt;0,((1-L6276)*D$3+D$4*(L6276)),0))+O6276+N6276&gt;H6276,H6276-N6276-O6276,IF(N6276+O6276&gt;H6276,H6276-O6276-N6276,IF(L6276&gt;0,((1-L6276)*D$3+D$4*(L6276)),0)))</f>
        <v>192000</v>
      </c>
      <c r="Q6276" s="2">
        <f t="shared" si="887"/>
        <v>196698.0739081747</v>
      </c>
      <c r="R6276">
        <f>Q6276/MainSheet!$C$8*(G6276-G6275)+R6275</f>
        <v>10762.999509288938</v>
      </c>
      <c r="S6276">
        <f t="shared" si="888"/>
        <v>173707.89172268641</v>
      </c>
      <c r="T6276">
        <f t="shared" si="889"/>
        <v>62.739999999996087</v>
      </c>
      <c r="U6276" s="1">
        <f>Q6276/MainSheet!$C$22</f>
        <v>1</v>
      </c>
    </row>
    <row r="6277" spans="7:21">
      <c r="G6277">
        <f t="shared" si="883"/>
        <v>62.749999999996085</v>
      </c>
      <c r="H6277">
        <f t="shared" si="884"/>
        <v>198000</v>
      </c>
      <c r="I6277" s="2">
        <f>MIN(MainSheet!$C$10/MainSheet!$C$9,MainSheet!$K$9*60)</f>
        <v>660</v>
      </c>
      <c r="J6277" s="1">
        <f>IF(G6277&gt;MainSheet!$C$11,IF(J6276&gt;=0.999,1,(G6277-MainSheet!$C$11)*I6277/$B$2/60),0)</f>
        <v>1</v>
      </c>
      <c r="K6277" s="1">
        <f>IF(G6277&gt;MainSheet!$C$11+$B$6,IF(K6276&gt;=0.999,1,(G6277-MainSheet!$C$11-$B$6)*I6277/$C$2/60),0)</f>
        <v>1</v>
      </c>
      <c r="L6277" s="1">
        <f>IF(G6277&gt;MainSheet!$C$11+$B$6+$C$6,IF(L6276&gt;=0.999,1,(G6277-MainSheet!$C$11-$B$6-$C$6)*I6277/$D$2/60),0)</f>
        <v>1</v>
      </c>
      <c r="M6277">
        <f t="shared" si="885"/>
        <v>1</v>
      </c>
      <c r="N6277" s="2">
        <f t="shared" si="886"/>
        <v>3721.0526315789471</v>
      </c>
      <c r="O6277">
        <f t="shared" ref="O6277:O6340" si="891">IF(K6277&gt;=0.01,((1-K6277)*C$3+C$4*(K6277)),0)</f>
        <v>977.02127659574455</v>
      </c>
      <c r="P6277">
        <f t="shared" si="890"/>
        <v>192000</v>
      </c>
      <c r="Q6277" s="2">
        <f t="shared" si="887"/>
        <v>196698.0739081747</v>
      </c>
      <c r="R6277">
        <f>Q6277/MainSheet!$C$8*(G6277-G6276)+R6276</f>
        <v>10765.030755779773</v>
      </c>
      <c r="S6277">
        <f t="shared" si="888"/>
        <v>173740.67473500443</v>
      </c>
      <c r="T6277">
        <f t="shared" si="889"/>
        <v>62.749999999996085</v>
      </c>
      <c r="U6277" s="1">
        <f>Q6277/MainSheet!$C$22</f>
        <v>1</v>
      </c>
    </row>
    <row r="6278" spans="7:21">
      <c r="G6278">
        <f t="shared" si="883"/>
        <v>62.759999999996083</v>
      </c>
      <c r="H6278">
        <f t="shared" si="884"/>
        <v>198000</v>
      </c>
      <c r="I6278" s="2">
        <f>MIN(MainSheet!$C$10/MainSheet!$C$9,MainSheet!$K$9*60)</f>
        <v>660</v>
      </c>
      <c r="J6278" s="1">
        <f>IF(G6278&gt;MainSheet!$C$11,IF(J6277&gt;=0.999,1,(G6278-MainSheet!$C$11)*I6278/$B$2/60),0)</f>
        <v>1</v>
      </c>
      <c r="K6278" s="1">
        <f>IF(G6278&gt;MainSheet!$C$11+$B$6,IF(K6277&gt;=0.999,1,(G6278-MainSheet!$C$11-$B$6)*I6278/$C$2/60),0)</f>
        <v>1</v>
      </c>
      <c r="L6278" s="1">
        <f>IF(G6278&gt;MainSheet!$C$11+$B$6+$C$6,IF(L6277&gt;=0.999,1,(G6278-MainSheet!$C$11-$B$6-$C$6)*I6278/$D$2/60),0)</f>
        <v>1</v>
      </c>
      <c r="M6278">
        <f t="shared" si="885"/>
        <v>1</v>
      </c>
      <c r="N6278" s="2">
        <f t="shared" si="886"/>
        <v>3721.0526315789471</v>
      </c>
      <c r="O6278">
        <f t="shared" si="891"/>
        <v>977.02127659574455</v>
      </c>
      <c r="P6278">
        <f t="shared" si="890"/>
        <v>192000</v>
      </c>
      <c r="Q6278" s="2">
        <f t="shared" si="887"/>
        <v>196698.0739081747</v>
      </c>
      <c r="R6278">
        <f>Q6278/MainSheet!$C$8*(G6278-G6277)+R6277</f>
        <v>10767.062002270608</v>
      </c>
      <c r="S6278">
        <f t="shared" si="888"/>
        <v>173773.45774732245</v>
      </c>
      <c r="T6278">
        <f t="shared" si="889"/>
        <v>62.759999999996083</v>
      </c>
      <c r="U6278" s="1">
        <f>Q6278/MainSheet!$C$22</f>
        <v>1</v>
      </c>
    </row>
    <row r="6279" spans="7:21">
      <c r="G6279">
        <f t="shared" si="883"/>
        <v>62.769999999996081</v>
      </c>
      <c r="H6279">
        <f t="shared" si="884"/>
        <v>198000</v>
      </c>
      <c r="I6279" s="2">
        <f>MIN(MainSheet!$C$10/MainSheet!$C$9,MainSheet!$K$9*60)</f>
        <v>660</v>
      </c>
      <c r="J6279" s="1">
        <f>IF(G6279&gt;MainSheet!$C$11,IF(J6278&gt;=0.999,1,(G6279-MainSheet!$C$11)*I6279/$B$2/60),0)</f>
        <v>1</v>
      </c>
      <c r="K6279" s="1">
        <f>IF(G6279&gt;MainSheet!$C$11+$B$6,IF(K6278&gt;=0.999,1,(G6279-MainSheet!$C$11-$B$6)*I6279/$C$2/60),0)</f>
        <v>1</v>
      </c>
      <c r="L6279" s="1">
        <f>IF(G6279&gt;MainSheet!$C$11+$B$6+$C$6,IF(L6278&gt;=0.999,1,(G6279-MainSheet!$C$11-$B$6-$C$6)*I6279/$D$2/60),0)</f>
        <v>1</v>
      </c>
      <c r="M6279">
        <f t="shared" si="885"/>
        <v>1</v>
      </c>
      <c r="N6279" s="2">
        <f t="shared" si="886"/>
        <v>3721.0526315789471</v>
      </c>
      <c r="O6279">
        <f t="shared" si="891"/>
        <v>977.02127659574455</v>
      </c>
      <c r="P6279">
        <f t="shared" si="890"/>
        <v>192000</v>
      </c>
      <c r="Q6279" s="2">
        <f t="shared" si="887"/>
        <v>196698.0739081747</v>
      </c>
      <c r="R6279">
        <f>Q6279/MainSheet!$C$8*(G6279-G6278)+R6278</f>
        <v>10769.093248761443</v>
      </c>
      <c r="S6279">
        <f t="shared" si="888"/>
        <v>173806.24075964047</v>
      </c>
      <c r="T6279">
        <f t="shared" si="889"/>
        <v>62.769999999996081</v>
      </c>
      <c r="U6279" s="1">
        <f>Q6279/MainSheet!$C$22</f>
        <v>1</v>
      </c>
    </row>
    <row r="6280" spans="7:21">
      <c r="G6280">
        <f t="shared" si="883"/>
        <v>62.779999999996079</v>
      </c>
      <c r="H6280">
        <f t="shared" si="884"/>
        <v>198000</v>
      </c>
      <c r="I6280" s="2">
        <f>MIN(MainSheet!$C$10/MainSheet!$C$9,MainSheet!$K$9*60)</f>
        <v>660</v>
      </c>
      <c r="J6280" s="1">
        <f>IF(G6280&gt;MainSheet!$C$11,IF(J6279&gt;=0.999,1,(G6280-MainSheet!$C$11)*I6280/$B$2/60),0)</f>
        <v>1</v>
      </c>
      <c r="K6280" s="1">
        <f>IF(G6280&gt;MainSheet!$C$11+$B$6,IF(K6279&gt;=0.999,1,(G6280-MainSheet!$C$11-$B$6)*I6280/$C$2/60),0)</f>
        <v>1</v>
      </c>
      <c r="L6280" s="1">
        <f>IF(G6280&gt;MainSheet!$C$11+$B$6+$C$6,IF(L6279&gt;=0.999,1,(G6280-MainSheet!$C$11-$B$6-$C$6)*I6280/$D$2/60),0)</f>
        <v>1</v>
      </c>
      <c r="M6280">
        <f t="shared" si="885"/>
        <v>1</v>
      </c>
      <c r="N6280" s="2">
        <f t="shared" si="886"/>
        <v>3721.0526315789471</v>
      </c>
      <c r="O6280">
        <f t="shared" si="891"/>
        <v>977.02127659574455</v>
      </c>
      <c r="P6280">
        <f t="shared" si="890"/>
        <v>192000</v>
      </c>
      <c r="Q6280" s="2">
        <f t="shared" si="887"/>
        <v>196698.0739081747</v>
      </c>
      <c r="R6280">
        <f>Q6280/MainSheet!$C$8*(G6280-G6279)+R6279</f>
        <v>10771.124495252277</v>
      </c>
      <c r="S6280">
        <f t="shared" si="888"/>
        <v>173839.02377195848</v>
      </c>
      <c r="T6280">
        <f t="shared" si="889"/>
        <v>62.779999999996079</v>
      </c>
      <c r="U6280" s="1">
        <f>Q6280/MainSheet!$C$22</f>
        <v>1</v>
      </c>
    </row>
    <row r="6281" spans="7:21">
      <c r="G6281">
        <f t="shared" ref="G6281:G6344" si="892">G6280+$F$2</f>
        <v>62.789999999996077</v>
      </c>
      <c r="H6281">
        <f t="shared" ref="H6281:H6344" si="893">H6280</f>
        <v>198000</v>
      </c>
      <c r="I6281" s="2">
        <f>MIN(MainSheet!$C$10/MainSheet!$C$9,MainSheet!$K$9*60)</f>
        <v>660</v>
      </c>
      <c r="J6281" s="1">
        <f>IF(G6281&gt;MainSheet!$C$11,IF(J6280&gt;=0.999,1,(G6281-MainSheet!$C$11)*I6281/$B$2/60),0)</f>
        <v>1</v>
      </c>
      <c r="K6281" s="1">
        <f>IF(G6281&gt;MainSheet!$C$11+$B$6,IF(K6280&gt;=0.999,1,(G6281-MainSheet!$C$11-$B$6)*I6281/$C$2/60),0)</f>
        <v>1</v>
      </c>
      <c r="L6281" s="1">
        <f>IF(G6281&gt;MainSheet!$C$11+$B$6+$C$6,IF(L6280&gt;=0.999,1,(G6281-MainSheet!$C$11-$B$6-$C$6)*I6281/$D$2/60),0)</f>
        <v>1</v>
      </c>
      <c r="M6281">
        <f t="shared" ref="M6281:M6344" si="894">(J6281*$B$2+K6281*$C$2+L6281*$D$2)/SUM($B$2:$D$2)</f>
        <v>1</v>
      </c>
      <c r="N6281" s="2">
        <f t="shared" ref="N6281:N6344" si="895">IF(J6281&gt;=0.01,((1-J6281)*B$3+B$4*(J6281)),0)</f>
        <v>3721.0526315789471</v>
      </c>
      <c r="O6281">
        <f t="shared" si="891"/>
        <v>977.02127659574455</v>
      </c>
      <c r="P6281">
        <f t="shared" si="890"/>
        <v>192000</v>
      </c>
      <c r="Q6281" s="2">
        <f t="shared" ref="Q6281:Q6344" si="896">SUM(N6281:P6281)</f>
        <v>196698.0739081747</v>
      </c>
      <c r="R6281">
        <f>Q6281/MainSheet!$C$8*(G6281-G6280)+R6280</f>
        <v>10773.155741743112</v>
      </c>
      <c r="S6281">
        <f t="shared" ref="S6281:S6344" si="897">Q6281*$F$2/60+S6280</f>
        <v>173871.8067842765</v>
      </c>
      <c r="T6281">
        <f t="shared" si="889"/>
        <v>62.789999999996077</v>
      </c>
      <c r="U6281" s="1">
        <f>Q6281/MainSheet!$C$22</f>
        <v>1</v>
      </c>
    </row>
    <row r="6282" spans="7:21">
      <c r="G6282">
        <f t="shared" si="892"/>
        <v>62.799999999996075</v>
      </c>
      <c r="H6282">
        <f t="shared" si="893"/>
        <v>198000</v>
      </c>
      <c r="I6282" s="2">
        <f>MIN(MainSheet!$C$10/MainSheet!$C$9,MainSheet!$K$9*60)</f>
        <v>660</v>
      </c>
      <c r="J6282" s="1">
        <f>IF(G6282&gt;MainSheet!$C$11,IF(J6281&gt;=0.999,1,(G6282-MainSheet!$C$11)*I6282/$B$2/60),0)</f>
        <v>1</v>
      </c>
      <c r="K6282" s="1">
        <f>IF(G6282&gt;MainSheet!$C$11+$B$6,IF(K6281&gt;=0.999,1,(G6282-MainSheet!$C$11-$B$6)*I6282/$C$2/60),0)</f>
        <v>1</v>
      </c>
      <c r="L6282" s="1">
        <f>IF(G6282&gt;MainSheet!$C$11+$B$6+$C$6,IF(L6281&gt;=0.999,1,(G6282-MainSheet!$C$11-$B$6-$C$6)*I6282/$D$2/60),0)</f>
        <v>1</v>
      </c>
      <c r="M6282">
        <f t="shared" si="894"/>
        <v>1</v>
      </c>
      <c r="N6282" s="2">
        <f t="shared" si="895"/>
        <v>3721.0526315789471</v>
      </c>
      <c r="O6282">
        <f t="shared" si="891"/>
        <v>977.02127659574455</v>
      </c>
      <c r="P6282">
        <f t="shared" si="890"/>
        <v>192000</v>
      </c>
      <c r="Q6282" s="2">
        <f t="shared" si="896"/>
        <v>196698.0739081747</v>
      </c>
      <c r="R6282">
        <f>Q6282/MainSheet!$C$8*(G6282-G6281)+R6281</f>
        <v>10775.186988233947</v>
      </c>
      <c r="S6282">
        <f t="shared" si="897"/>
        <v>173904.58979659452</v>
      </c>
      <c r="T6282">
        <f t="shared" si="889"/>
        <v>62.799999999996075</v>
      </c>
      <c r="U6282" s="1">
        <f>Q6282/MainSheet!$C$22</f>
        <v>1</v>
      </c>
    </row>
    <row r="6283" spans="7:21">
      <c r="G6283">
        <f t="shared" si="892"/>
        <v>62.809999999996073</v>
      </c>
      <c r="H6283">
        <f t="shared" si="893"/>
        <v>198000</v>
      </c>
      <c r="I6283" s="2">
        <f>MIN(MainSheet!$C$10/MainSheet!$C$9,MainSheet!$K$9*60)</f>
        <v>660</v>
      </c>
      <c r="J6283" s="1">
        <f>IF(G6283&gt;MainSheet!$C$11,IF(J6282&gt;=0.999,1,(G6283-MainSheet!$C$11)*I6283/$B$2/60),0)</f>
        <v>1</v>
      </c>
      <c r="K6283" s="1">
        <f>IF(G6283&gt;MainSheet!$C$11+$B$6,IF(K6282&gt;=0.999,1,(G6283-MainSheet!$C$11-$B$6)*I6283/$C$2/60),0)</f>
        <v>1</v>
      </c>
      <c r="L6283" s="1">
        <f>IF(G6283&gt;MainSheet!$C$11+$B$6+$C$6,IF(L6282&gt;=0.999,1,(G6283-MainSheet!$C$11-$B$6-$C$6)*I6283/$D$2/60),0)</f>
        <v>1</v>
      </c>
      <c r="M6283">
        <f t="shared" si="894"/>
        <v>1</v>
      </c>
      <c r="N6283" s="2">
        <f t="shared" si="895"/>
        <v>3721.0526315789471</v>
      </c>
      <c r="O6283">
        <f t="shared" si="891"/>
        <v>977.02127659574455</v>
      </c>
      <c r="P6283">
        <f t="shared" si="890"/>
        <v>192000</v>
      </c>
      <c r="Q6283" s="2">
        <f t="shared" si="896"/>
        <v>196698.0739081747</v>
      </c>
      <c r="R6283">
        <f>Q6283/MainSheet!$C$8*(G6283-G6282)+R6282</f>
        <v>10777.218234724782</v>
      </c>
      <c r="S6283">
        <f t="shared" si="897"/>
        <v>173937.37280891254</v>
      </c>
      <c r="T6283">
        <f t="shared" si="889"/>
        <v>62.809999999996073</v>
      </c>
      <c r="U6283" s="1">
        <f>Q6283/MainSheet!$C$22</f>
        <v>1</v>
      </c>
    </row>
    <row r="6284" spans="7:21">
      <c r="G6284">
        <f t="shared" si="892"/>
        <v>62.819999999996071</v>
      </c>
      <c r="H6284">
        <f t="shared" si="893"/>
        <v>198000</v>
      </c>
      <c r="I6284" s="2">
        <f>MIN(MainSheet!$C$10/MainSheet!$C$9,MainSheet!$K$9*60)</f>
        <v>660</v>
      </c>
      <c r="J6284" s="1">
        <f>IF(G6284&gt;MainSheet!$C$11,IF(J6283&gt;=0.999,1,(G6284-MainSheet!$C$11)*I6284/$B$2/60),0)</f>
        <v>1</v>
      </c>
      <c r="K6284" s="1">
        <f>IF(G6284&gt;MainSheet!$C$11+$B$6,IF(K6283&gt;=0.999,1,(G6284-MainSheet!$C$11-$B$6)*I6284/$C$2/60),0)</f>
        <v>1</v>
      </c>
      <c r="L6284" s="1">
        <f>IF(G6284&gt;MainSheet!$C$11+$B$6+$C$6,IF(L6283&gt;=0.999,1,(G6284-MainSheet!$C$11-$B$6-$C$6)*I6284/$D$2/60),0)</f>
        <v>1</v>
      </c>
      <c r="M6284">
        <f t="shared" si="894"/>
        <v>1</v>
      </c>
      <c r="N6284" s="2">
        <f t="shared" si="895"/>
        <v>3721.0526315789471</v>
      </c>
      <c r="O6284">
        <f t="shared" si="891"/>
        <v>977.02127659574455</v>
      </c>
      <c r="P6284">
        <f t="shared" si="890"/>
        <v>192000</v>
      </c>
      <c r="Q6284" s="2">
        <f t="shared" si="896"/>
        <v>196698.0739081747</v>
      </c>
      <c r="R6284">
        <f>Q6284/MainSheet!$C$8*(G6284-G6283)+R6283</f>
        <v>10779.249481215616</v>
      </c>
      <c r="S6284">
        <f t="shared" si="897"/>
        <v>173970.15582123055</v>
      </c>
      <c r="T6284">
        <f t="shared" si="889"/>
        <v>62.819999999996071</v>
      </c>
      <c r="U6284" s="1">
        <f>Q6284/MainSheet!$C$22</f>
        <v>1</v>
      </c>
    </row>
    <row r="6285" spans="7:21">
      <c r="G6285">
        <f t="shared" si="892"/>
        <v>62.829999999996069</v>
      </c>
      <c r="H6285">
        <f t="shared" si="893"/>
        <v>198000</v>
      </c>
      <c r="I6285" s="2">
        <f>MIN(MainSheet!$C$10/MainSheet!$C$9,MainSheet!$K$9*60)</f>
        <v>660</v>
      </c>
      <c r="J6285" s="1">
        <f>IF(G6285&gt;MainSheet!$C$11,IF(J6284&gt;=0.999,1,(G6285-MainSheet!$C$11)*I6285/$B$2/60),0)</f>
        <v>1</v>
      </c>
      <c r="K6285" s="1">
        <f>IF(G6285&gt;MainSheet!$C$11+$B$6,IF(K6284&gt;=0.999,1,(G6285-MainSheet!$C$11-$B$6)*I6285/$C$2/60),0)</f>
        <v>1</v>
      </c>
      <c r="L6285" s="1">
        <f>IF(G6285&gt;MainSheet!$C$11+$B$6+$C$6,IF(L6284&gt;=0.999,1,(G6285-MainSheet!$C$11-$B$6-$C$6)*I6285/$D$2/60),0)</f>
        <v>1</v>
      </c>
      <c r="M6285">
        <f t="shared" si="894"/>
        <v>1</v>
      </c>
      <c r="N6285" s="2">
        <f t="shared" si="895"/>
        <v>3721.0526315789471</v>
      </c>
      <c r="O6285">
        <f t="shared" si="891"/>
        <v>977.02127659574455</v>
      </c>
      <c r="P6285">
        <f t="shared" si="890"/>
        <v>192000</v>
      </c>
      <c r="Q6285" s="2">
        <f t="shared" si="896"/>
        <v>196698.0739081747</v>
      </c>
      <c r="R6285">
        <f>Q6285/MainSheet!$C$8*(G6285-G6284)+R6284</f>
        <v>10781.280727706451</v>
      </c>
      <c r="S6285">
        <f t="shared" si="897"/>
        <v>174002.93883354857</v>
      </c>
      <c r="T6285">
        <f t="shared" si="889"/>
        <v>62.829999999996069</v>
      </c>
      <c r="U6285" s="1">
        <f>Q6285/MainSheet!$C$22</f>
        <v>1</v>
      </c>
    </row>
    <row r="6286" spans="7:21">
      <c r="G6286">
        <f t="shared" si="892"/>
        <v>62.839999999996067</v>
      </c>
      <c r="H6286">
        <f t="shared" si="893"/>
        <v>198000</v>
      </c>
      <c r="I6286" s="2">
        <f>MIN(MainSheet!$C$10/MainSheet!$C$9,MainSheet!$K$9*60)</f>
        <v>660</v>
      </c>
      <c r="J6286" s="1">
        <f>IF(G6286&gt;MainSheet!$C$11,IF(J6285&gt;=0.999,1,(G6286-MainSheet!$C$11)*I6286/$B$2/60),0)</f>
        <v>1</v>
      </c>
      <c r="K6286" s="1">
        <f>IF(G6286&gt;MainSheet!$C$11+$B$6,IF(K6285&gt;=0.999,1,(G6286-MainSheet!$C$11-$B$6)*I6286/$C$2/60),0)</f>
        <v>1</v>
      </c>
      <c r="L6286" s="1">
        <f>IF(G6286&gt;MainSheet!$C$11+$B$6+$C$6,IF(L6285&gt;=0.999,1,(G6286-MainSheet!$C$11-$B$6-$C$6)*I6286/$D$2/60),0)</f>
        <v>1</v>
      </c>
      <c r="M6286">
        <f t="shared" si="894"/>
        <v>1</v>
      </c>
      <c r="N6286" s="2">
        <f t="shared" si="895"/>
        <v>3721.0526315789471</v>
      </c>
      <c r="O6286">
        <f t="shared" si="891"/>
        <v>977.02127659574455</v>
      </c>
      <c r="P6286">
        <f t="shared" si="890"/>
        <v>192000</v>
      </c>
      <c r="Q6286" s="2">
        <f t="shared" si="896"/>
        <v>196698.0739081747</v>
      </c>
      <c r="R6286">
        <f>Q6286/MainSheet!$C$8*(G6286-G6285)+R6285</f>
        <v>10783.311974197286</v>
      </c>
      <c r="S6286">
        <f t="shared" si="897"/>
        <v>174035.72184586659</v>
      </c>
      <c r="T6286">
        <f t="shared" si="889"/>
        <v>62.839999999996067</v>
      </c>
      <c r="U6286" s="1">
        <f>Q6286/MainSheet!$C$22</f>
        <v>1</v>
      </c>
    </row>
    <row r="6287" spans="7:21">
      <c r="G6287">
        <f t="shared" si="892"/>
        <v>62.849999999996065</v>
      </c>
      <c r="H6287">
        <f t="shared" si="893"/>
        <v>198000</v>
      </c>
      <c r="I6287" s="2">
        <f>MIN(MainSheet!$C$10/MainSheet!$C$9,MainSheet!$K$9*60)</f>
        <v>660</v>
      </c>
      <c r="J6287" s="1">
        <f>IF(G6287&gt;MainSheet!$C$11,IF(J6286&gt;=0.999,1,(G6287-MainSheet!$C$11)*I6287/$B$2/60),0)</f>
        <v>1</v>
      </c>
      <c r="K6287" s="1">
        <f>IF(G6287&gt;MainSheet!$C$11+$B$6,IF(K6286&gt;=0.999,1,(G6287-MainSheet!$C$11-$B$6)*I6287/$C$2/60),0)</f>
        <v>1</v>
      </c>
      <c r="L6287" s="1">
        <f>IF(G6287&gt;MainSheet!$C$11+$B$6+$C$6,IF(L6286&gt;=0.999,1,(G6287-MainSheet!$C$11-$B$6-$C$6)*I6287/$D$2/60),0)</f>
        <v>1</v>
      </c>
      <c r="M6287">
        <f t="shared" si="894"/>
        <v>1</v>
      </c>
      <c r="N6287" s="2">
        <f t="shared" si="895"/>
        <v>3721.0526315789471</v>
      </c>
      <c r="O6287">
        <f t="shared" si="891"/>
        <v>977.02127659574455</v>
      </c>
      <c r="P6287">
        <f t="shared" si="890"/>
        <v>192000</v>
      </c>
      <c r="Q6287" s="2">
        <f t="shared" si="896"/>
        <v>196698.0739081747</v>
      </c>
      <c r="R6287">
        <f>Q6287/MainSheet!$C$8*(G6287-G6286)+R6286</f>
        <v>10785.343220688121</v>
      </c>
      <c r="S6287">
        <f t="shared" si="897"/>
        <v>174068.50485818461</v>
      </c>
      <c r="T6287">
        <f t="shared" si="889"/>
        <v>62.849999999996065</v>
      </c>
      <c r="U6287" s="1">
        <f>Q6287/MainSheet!$C$22</f>
        <v>1</v>
      </c>
    </row>
    <row r="6288" spans="7:21">
      <c r="G6288">
        <f t="shared" si="892"/>
        <v>62.859999999996063</v>
      </c>
      <c r="H6288">
        <f t="shared" si="893"/>
        <v>198000</v>
      </c>
      <c r="I6288" s="2">
        <f>MIN(MainSheet!$C$10/MainSheet!$C$9,MainSheet!$K$9*60)</f>
        <v>660</v>
      </c>
      <c r="J6288" s="1">
        <f>IF(G6288&gt;MainSheet!$C$11,IF(J6287&gt;=0.999,1,(G6288-MainSheet!$C$11)*I6288/$B$2/60),0)</f>
        <v>1</v>
      </c>
      <c r="K6288" s="1">
        <f>IF(G6288&gt;MainSheet!$C$11+$B$6,IF(K6287&gt;=0.999,1,(G6288-MainSheet!$C$11-$B$6)*I6288/$C$2/60),0)</f>
        <v>1</v>
      </c>
      <c r="L6288" s="1">
        <f>IF(G6288&gt;MainSheet!$C$11+$B$6+$C$6,IF(L6287&gt;=0.999,1,(G6288-MainSheet!$C$11-$B$6-$C$6)*I6288/$D$2/60),0)</f>
        <v>1</v>
      </c>
      <c r="M6288">
        <f t="shared" si="894"/>
        <v>1</v>
      </c>
      <c r="N6288" s="2">
        <f t="shared" si="895"/>
        <v>3721.0526315789471</v>
      </c>
      <c r="O6288">
        <f t="shared" si="891"/>
        <v>977.02127659574455</v>
      </c>
      <c r="P6288">
        <f t="shared" si="890"/>
        <v>192000</v>
      </c>
      <c r="Q6288" s="2">
        <f t="shared" si="896"/>
        <v>196698.0739081747</v>
      </c>
      <c r="R6288">
        <f>Q6288/MainSheet!$C$8*(G6288-G6287)+R6287</f>
        <v>10787.374467178955</v>
      </c>
      <c r="S6288">
        <f t="shared" si="897"/>
        <v>174101.28787050262</v>
      </c>
      <c r="T6288">
        <f t="shared" si="889"/>
        <v>62.859999999996063</v>
      </c>
      <c r="U6288" s="1">
        <f>Q6288/MainSheet!$C$22</f>
        <v>1</v>
      </c>
    </row>
    <row r="6289" spans="7:21">
      <c r="G6289">
        <f t="shared" si="892"/>
        <v>62.869999999996061</v>
      </c>
      <c r="H6289">
        <f t="shared" si="893"/>
        <v>198000</v>
      </c>
      <c r="I6289" s="2">
        <f>MIN(MainSheet!$C$10/MainSheet!$C$9,MainSheet!$K$9*60)</f>
        <v>660</v>
      </c>
      <c r="J6289" s="1">
        <f>IF(G6289&gt;MainSheet!$C$11,IF(J6288&gt;=0.999,1,(G6289-MainSheet!$C$11)*I6289/$B$2/60),0)</f>
        <v>1</v>
      </c>
      <c r="K6289" s="1">
        <f>IF(G6289&gt;MainSheet!$C$11+$B$6,IF(K6288&gt;=0.999,1,(G6289-MainSheet!$C$11-$B$6)*I6289/$C$2/60),0)</f>
        <v>1</v>
      </c>
      <c r="L6289" s="1">
        <f>IF(G6289&gt;MainSheet!$C$11+$B$6+$C$6,IF(L6288&gt;=0.999,1,(G6289-MainSheet!$C$11-$B$6-$C$6)*I6289/$D$2/60),0)</f>
        <v>1</v>
      </c>
      <c r="M6289">
        <f t="shared" si="894"/>
        <v>1</v>
      </c>
      <c r="N6289" s="2">
        <f t="shared" si="895"/>
        <v>3721.0526315789471</v>
      </c>
      <c r="O6289">
        <f t="shared" si="891"/>
        <v>977.02127659574455</v>
      </c>
      <c r="P6289">
        <f t="shared" si="890"/>
        <v>192000</v>
      </c>
      <c r="Q6289" s="2">
        <f t="shared" si="896"/>
        <v>196698.0739081747</v>
      </c>
      <c r="R6289">
        <f>Q6289/MainSheet!$C$8*(G6289-G6288)+R6288</f>
        <v>10789.40571366979</v>
      </c>
      <c r="S6289">
        <f t="shared" si="897"/>
        <v>174134.07088282064</v>
      </c>
      <c r="T6289">
        <f t="shared" si="889"/>
        <v>62.869999999996061</v>
      </c>
      <c r="U6289" s="1">
        <f>Q6289/MainSheet!$C$22</f>
        <v>1</v>
      </c>
    </row>
    <row r="6290" spans="7:21">
      <c r="G6290">
        <f t="shared" si="892"/>
        <v>62.879999999996059</v>
      </c>
      <c r="H6290">
        <f t="shared" si="893"/>
        <v>198000</v>
      </c>
      <c r="I6290" s="2">
        <f>MIN(MainSheet!$C$10/MainSheet!$C$9,MainSheet!$K$9*60)</f>
        <v>660</v>
      </c>
      <c r="J6290" s="1">
        <f>IF(G6290&gt;MainSheet!$C$11,IF(J6289&gt;=0.999,1,(G6290-MainSheet!$C$11)*I6290/$B$2/60),0)</f>
        <v>1</v>
      </c>
      <c r="K6290" s="1">
        <f>IF(G6290&gt;MainSheet!$C$11+$B$6,IF(K6289&gt;=0.999,1,(G6290-MainSheet!$C$11-$B$6)*I6290/$C$2/60),0)</f>
        <v>1</v>
      </c>
      <c r="L6290" s="1">
        <f>IF(G6290&gt;MainSheet!$C$11+$B$6+$C$6,IF(L6289&gt;=0.999,1,(G6290-MainSheet!$C$11-$B$6-$C$6)*I6290/$D$2/60),0)</f>
        <v>1</v>
      </c>
      <c r="M6290">
        <f t="shared" si="894"/>
        <v>1</v>
      </c>
      <c r="N6290" s="2">
        <f t="shared" si="895"/>
        <v>3721.0526315789471</v>
      </c>
      <c r="O6290">
        <f t="shared" si="891"/>
        <v>977.02127659574455</v>
      </c>
      <c r="P6290">
        <f t="shared" si="890"/>
        <v>192000</v>
      </c>
      <c r="Q6290" s="2">
        <f t="shared" si="896"/>
        <v>196698.0739081747</v>
      </c>
      <c r="R6290">
        <f>Q6290/MainSheet!$C$8*(G6290-G6289)+R6289</f>
        <v>10791.436960160625</v>
      </c>
      <c r="S6290">
        <f t="shared" si="897"/>
        <v>174166.85389513866</v>
      </c>
      <c r="T6290">
        <f t="shared" si="889"/>
        <v>62.879999999996059</v>
      </c>
      <c r="U6290" s="1">
        <f>Q6290/MainSheet!$C$22</f>
        <v>1</v>
      </c>
    </row>
    <row r="6291" spans="7:21">
      <c r="G6291">
        <f t="shared" si="892"/>
        <v>62.889999999996057</v>
      </c>
      <c r="H6291">
        <f t="shared" si="893"/>
        <v>198000</v>
      </c>
      <c r="I6291" s="2">
        <f>MIN(MainSheet!$C$10/MainSheet!$C$9,MainSheet!$K$9*60)</f>
        <v>660</v>
      </c>
      <c r="J6291" s="1">
        <f>IF(G6291&gt;MainSheet!$C$11,IF(J6290&gt;=0.999,1,(G6291-MainSheet!$C$11)*I6291/$B$2/60),0)</f>
        <v>1</v>
      </c>
      <c r="K6291" s="1">
        <f>IF(G6291&gt;MainSheet!$C$11+$B$6,IF(K6290&gt;=0.999,1,(G6291-MainSheet!$C$11-$B$6)*I6291/$C$2/60),0)</f>
        <v>1</v>
      </c>
      <c r="L6291" s="1">
        <f>IF(G6291&gt;MainSheet!$C$11+$B$6+$C$6,IF(L6290&gt;=0.999,1,(G6291-MainSheet!$C$11-$B$6-$C$6)*I6291/$D$2/60),0)</f>
        <v>1</v>
      </c>
      <c r="M6291">
        <f t="shared" si="894"/>
        <v>1</v>
      </c>
      <c r="N6291" s="2">
        <f t="shared" si="895"/>
        <v>3721.0526315789471</v>
      </c>
      <c r="O6291">
        <f t="shared" si="891"/>
        <v>977.02127659574455</v>
      </c>
      <c r="P6291">
        <f t="shared" si="890"/>
        <v>192000</v>
      </c>
      <c r="Q6291" s="2">
        <f t="shared" si="896"/>
        <v>196698.0739081747</v>
      </c>
      <c r="R6291">
        <f>Q6291/MainSheet!$C$8*(G6291-G6290)+R6290</f>
        <v>10793.46820665146</v>
      </c>
      <c r="S6291">
        <f t="shared" si="897"/>
        <v>174199.63690745668</v>
      </c>
      <c r="T6291">
        <f t="shared" si="889"/>
        <v>62.889999999996057</v>
      </c>
      <c r="U6291" s="1">
        <f>Q6291/MainSheet!$C$22</f>
        <v>1</v>
      </c>
    </row>
    <row r="6292" spans="7:21">
      <c r="G6292">
        <f t="shared" si="892"/>
        <v>62.899999999996055</v>
      </c>
      <c r="H6292">
        <f t="shared" si="893"/>
        <v>198000</v>
      </c>
      <c r="I6292" s="2">
        <f>MIN(MainSheet!$C$10/MainSheet!$C$9,MainSheet!$K$9*60)</f>
        <v>660</v>
      </c>
      <c r="J6292" s="1">
        <f>IF(G6292&gt;MainSheet!$C$11,IF(J6291&gt;=0.999,1,(G6292-MainSheet!$C$11)*I6292/$B$2/60),0)</f>
        <v>1</v>
      </c>
      <c r="K6292" s="1">
        <f>IF(G6292&gt;MainSheet!$C$11+$B$6,IF(K6291&gt;=0.999,1,(G6292-MainSheet!$C$11-$B$6)*I6292/$C$2/60),0)</f>
        <v>1</v>
      </c>
      <c r="L6292" s="1">
        <f>IF(G6292&gt;MainSheet!$C$11+$B$6+$C$6,IF(L6291&gt;=0.999,1,(G6292-MainSheet!$C$11-$B$6-$C$6)*I6292/$D$2/60),0)</f>
        <v>1</v>
      </c>
      <c r="M6292">
        <f t="shared" si="894"/>
        <v>1</v>
      </c>
      <c r="N6292" s="2">
        <f t="shared" si="895"/>
        <v>3721.0526315789471</v>
      </c>
      <c r="O6292">
        <f t="shared" si="891"/>
        <v>977.02127659574455</v>
      </c>
      <c r="P6292">
        <f t="shared" si="890"/>
        <v>192000</v>
      </c>
      <c r="Q6292" s="2">
        <f t="shared" si="896"/>
        <v>196698.0739081747</v>
      </c>
      <c r="R6292">
        <f>Q6292/MainSheet!$C$8*(G6292-G6291)+R6291</f>
        <v>10795.499453142294</v>
      </c>
      <c r="S6292">
        <f t="shared" si="897"/>
        <v>174232.41991977469</v>
      </c>
      <c r="T6292">
        <f t="shared" si="889"/>
        <v>62.899999999996055</v>
      </c>
      <c r="U6292" s="1">
        <f>Q6292/MainSheet!$C$22</f>
        <v>1</v>
      </c>
    </row>
    <row r="6293" spans="7:21">
      <c r="G6293">
        <f t="shared" si="892"/>
        <v>62.909999999996053</v>
      </c>
      <c r="H6293">
        <f t="shared" si="893"/>
        <v>198000</v>
      </c>
      <c r="I6293" s="2">
        <f>MIN(MainSheet!$C$10/MainSheet!$C$9,MainSheet!$K$9*60)</f>
        <v>660</v>
      </c>
      <c r="J6293" s="1">
        <f>IF(G6293&gt;MainSheet!$C$11,IF(J6292&gt;=0.999,1,(G6293-MainSheet!$C$11)*I6293/$B$2/60),0)</f>
        <v>1</v>
      </c>
      <c r="K6293" s="1">
        <f>IF(G6293&gt;MainSheet!$C$11+$B$6,IF(K6292&gt;=0.999,1,(G6293-MainSheet!$C$11-$B$6)*I6293/$C$2/60),0)</f>
        <v>1</v>
      </c>
      <c r="L6293" s="1">
        <f>IF(G6293&gt;MainSheet!$C$11+$B$6+$C$6,IF(L6292&gt;=0.999,1,(G6293-MainSheet!$C$11-$B$6-$C$6)*I6293/$D$2/60),0)</f>
        <v>1</v>
      </c>
      <c r="M6293">
        <f t="shared" si="894"/>
        <v>1</v>
      </c>
      <c r="N6293" s="2">
        <f t="shared" si="895"/>
        <v>3721.0526315789471</v>
      </c>
      <c r="O6293">
        <f t="shared" si="891"/>
        <v>977.02127659574455</v>
      </c>
      <c r="P6293">
        <f t="shared" si="890"/>
        <v>192000</v>
      </c>
      <c r="Q6293" s="2">
        <f t="shared" si="896"/>
        <v>196698.0739081747</v>
      </c>
      <c r="R6293">
        <f>Q6293/MainSheet!$C$8*(G6293-G6292)+R6292</f>
        <v>10797.530699633129</v>
      </c>
      <c r="S6293">
        <f t="shared" si="897"/>
        <v>174265.20293209271</v>
      </c>
      <c r="T6293">
        <f t="shared" si="889"/>
        <v>62.909999999996053</v>
      </c>
      <c r="U6293" s="1">
        <f>Q6293/MainSheet!$C$22</f>
        <v>1</v>
      </c>
    </row>
    <row r="6294" spans="7:21">
      <c r="G6294">
        <f t="shared" si="892"/>
        <v>62.919999999996051</v>
      </c>
      <c r="H6294">
        <f t="shared" si="893"/>
        <v>198000</v>
      </c>
      <c r="I6294" s="2">
        <f>MIN(MainSheet!$C$10/MainSheet!$C$9,MainSheet!$K$9*60)</f>
        <v>660</v>
      </c>
      <c r="J6294" s="1">
        <f>IF(G6294&gt;MainSheet!$C$11,IF(J6293&gt;=0.999,1,(G6294-MainSheet!$C$11)*I6294/$B$2/60),0)</f>
        <v>1</v>
      </c>
      <c r="K6294" s="1">
        <f>IF(G6294&gt;MainSheet!$C$11+$B$6,IF(K6293&gt;=0.999,1,(G6294-MainSheet!$C$11-$B$6)*I6294/$C$2/60),0)</f>
        <v>1</v>
      </c>
      <c r="L6294" s="1">
        <f>IF(G6294&gt;MainSheet!$C$11+$B$6+$C$6,IF(L6293&gt;=0.999,1,(G6294-MainSheet!$C$11-$B$6-$C$6)*I6294/$D$2/60),0)</f>
        <v>1</v>
      </c>
      <c r="M6294">
        <f t="shared" si="894"/>
        <v>1</v>
      </c>
      <c r="N6294" s="2">
        <f t="shared" si="895"/>
        <v>3721.0526315789471</v>
      </c>
      <c r="O6294">
        <f t="shared" si="891"/>
        <v>977.02127659574455</v>
      </c>
      <c r="P6294">
        <f t="shared" si="890"/>
        <v>192000</v>
      </c>
      <c r="Q6294" s="2">
        <f t="shared" si="896"/>
        <v>196698.0739081747</v>
      </c>
      <c r="R6294">
        <f>Q6294/MainSheet!$C$8*(G6294-G6293)+R6293</f>
        <v>10799.561946123964</v>
      </c>
      <c r="S6294">
        <f t="shared" si="897"/>
        <v>174297.98594441073</v>
      </c>
      <c r="T6294">
        <f t="shared" si="889"/>
        <v>62.919999999996051</v>
      </c>
      <c r="U6294" s="1">
        <f>Q6294/MainSheet!$C$22</f>
        <v>1</v>
      </c>
    </row>
    <row r="6295" spans="7:21">
      <c r="G6295">
        <f t="shared" si="892"/>
        <v>62.929999999996049</v>
      </c>
      <c r="H6295">
        <f t="shared" si="893"/>
        <v>198000</v>
      </c>
      <c r="I6295" s="2">
        <f>MIN(MainSheet!$C$10/MainSheet!$C$9,MainSheet!$K$9*60)</f>
        <v>660</v>
      </c>
      <c r="J6295" s="1">
        <f>IF(G6295&gt;MainSheet!$C$11,IF(J6294&gt;=0.999,1,(G6295-MainSheet!$C$11)*I6295/$B$2/60),0)</f>
        <v>1</v>
      </c>
      <c r="K6295" s="1">
        <f>IF(G6295&gt;MainSheet!$C$11+$B$6,IF(K6294&gt;=0.999,1,(G6295-MainSheet!$C$11-$B$6)*I6295/$C$2/60),0)</f>
        <v>1</v>
      </c>
      <c r="L6295" s="1">
        <f>IF(G6295&gt;MainSheet!$C$11+$B$6+$C$6,IF(L6294&gt;=0.999,1,(G6295-MainSheet!$C$11-$B$6-$C$6)*I6295/$D$2/60),0)</f>
        <v>1</v>
      </c>
      <c r="M6295">
        <f t="shared" si="894"/>
        <v>1</v>
      </c>
      <c r="N6295" s="2">
        <f t="shared" si="895"/>
        <v>3721.0526315789471</v>
      </c>
      <c r="O6295">
        <f t="shared" si="891"/>
        <v>977.02127659574455</v>
      </c>
      <c r="P6295">
        <f t="shared" si="890"/>
        <v>192000</v>
      </c>
      <c r="Q6295" s="2">
        <f t="shared" si="896"/>
        <v>196698.0739081747</v>
      </c>
      <c r="R6295">
        <f>Q6295/MainSheet!$C$8*(G6295-G6294)+R6294</f>
        <v>10801.593192614799</v>
      </c>
      <c r="S6295">
        <f t="shared" si="897"/>
        <v>174330.76895672875</v>
      </c>
      <c r="T6295">
        <f t="shared" si="889"/>
        <v>62.929999999996049</v>
      </c>
      <c r="U6295" s="1">
        <f>Q6295/MainSheet!$C$22</f>
        <v>1</v>
      </c>
    </row>
    <row r="6296" spans="7:21">
      <c r="G6296">
        <f t="shared" si="892"/>
        <v>62.939999999996047</v>
      </c>
      <c r="H6296">
        <f t="shared" si="893"/>
        <v>198000</v>
      </c>
      <c r="I6296" s="2">
        <f>MIN(MainSheet!$C$10/MainSheet!$C$9,MainSheet!$K$9*60)</f>
        <v>660</v>
      </c>
      <c r="J6296" s="1">
        <f>IF(G6296&gt;MainSheet!$C$11,IF(J6295&gt;=0.999,1,(G6296-MainSheet!$C$11)*I6296/$B$2/60),0)</f>
        <v>1</v>
      </c>
      <c r="K6296" s="1">
        <f>IF(G6296&gt;MainSheet!$C$11+$B$6,IF(K6295&gt;=0.999,1,(G6296-MainSheet!$C$11-$B$6)*I6296/$C$2/60),0)</f>
        <v>1</v>
      </c>
      <c r="L6296" s="1">
        <f>IF(G6296&gt;MainSheet!$C$11+$B$6+$C$6,IF(L6295&gt;=0.999,1,(G6296-MainSheet!$C$11-$B$6-$C$6)*I6296/$D$2/60),0)</f>
        <v>1</v>
      </c>
      <c r="M6296">
        <f t="shared" si="894"/>
        <v>1</v>
      </c>
      <c r="N6296" s="2">
        <f t="shared" si="895"/>
        <v>3721.0526315789471</v>
      </c>
      <c r="O6296">
        <f t="shared" si="891"/>
        <v>977.02127659574455</v>
      </c>
      <c r="P6296">
        <f t="shared" si="890"/>
        <v>192000</v>
      </c>
      <c r="Q6296" s="2">
        <f t="shared" si="896"/>
        <v>196698.0739081747</v>
      </c>
      <c r="R6296">
        <f>Q6296/MainSheet!$C$8*(G6296-G6295)+R6295</f>
        <v>10803.624439105633</v>
      </c>
      <c r="S6296">
        <f t="shared" si="897"/>
        <v>174363.55196904676</v>
      </c>
      <c r="T6296">
        <f t="shared" si="889"/>
        <v>62.939999999996047</v>
      </c>
      <c r="U6296" s="1">
        <f>Q6296/MainSheet!$C$22</f>
        <v>1</v>
      </c>
    </row>
    <row r="6297" spans="7:21">
      <c r="G6297">
        <f t="shared" si="892"/>
        <v>62.949999999996045</v>
      </c>
      <c r="H6297">
        <f t="shared" si="893"/>
        <v>198000</v>
      </c>
      <c r="I6297" s="2">
        <f>MIN(MainSheet!$C$10/MainSheet!$C$9,MainSheet!$K$9*60)</f>
        <v>660</v>
      </c>
      <c r="J6297" s="1">
        <f>IF(G6297&gt;MainSheet!$C$11,IF(J6296&gt;=0.999,1,(G6297-MainSheet!$C$11)*I6297/$B$2/60),0)</f>
        <v>1</v>
      </c>
      <c r="K6297" s="1">
        <f>IF(G6297&gt;MainSheet!$C$11+$B$6,IF(K6296&gt;=0.999,1,(G6297-MainSheet!$C$11-$B$6)*I6297/$C$2/60),0)</f>
        <v>1</v>
      </c>
      <c r="L6297" s="1">
        <f>IF(G6297&gt;MainSheet!$C$11+$B$6+$C$6,IF(L6296&gt;=0.999,1,(G6297-MainSheet!$C$11-$B$6-$C$6)*I6297/$D$2/60),0)</f>
        <v>1</v>
      </c>
      <c r="M6297">
        <f t="shared" si="894"/>
        <v>1</v>
      </c>
      <c r="N6297" s="2">
        <f t="shared" si="895"/>
        <v>3721.0526315789471</v>
      </c>
      <c r="O6297">
        <f t="shared" si="891"/>
        <v>977.02127659574455</v>
      </c>
      <c r="P6297">
        <f t="shared" si="890"/>
        <v>192000</v>
      </c>
      <c r="Q6297" s="2">
        <f t="shared" si="896"/>
        <v>196698.0739081747</v>
      </c>
      <c r="R6297">
        <f>Q6297/MainSheet!$C$8*(G6297-G6296)+R6296</f>
        <v>10805.655685596468</v>
      </c>
      <c r="S6297">
        <f t="shared" si="897"/>
        <v>174396.33498136478</v>
      </c>
      <c r="T6297">
        <f t="shared" si="889"/>
        <v>62.949999999996045</v>
      </c>
      <c r="U6297" s="1">
        <f>Q6297/MainSheet!$C$22</f>
        <v>1</v>
      </c>
    </row>
    <row r="6298" spans="7:21">
      <c r="G6298">
        <f t="shared" si="892"/>
        <v>62.959999999996043</v>
      </c>
      <c r="H6298">
        <f t="shared" si="893"/>
        <v>198000</v>
      </c>
      <c r="I6298" s="2">
        <f>MIN(MainSheet!$C$10/MainSheet!$C$9,MainSheet!$K$9*60)</f>
        <v>660</v>
      </c>
      <c r="J6298" s="1">
        <f>IF(G6298&gt;MainSheet!$C$11,IF(J6297&gt;=0.999,1,(G6298-MainSheet!$C$11)*I6298/$B$2/60),0)</f>
        <v>1</v>
      </c>
      <c r="K6298" s="1">
        <f>IF(G6298&gt;MainSheet!$C$11+$B$6,IF(K6297&gt;=0.999,1,(G6298-MainSheet!$C$11-$B$6)*I6298/$C$2/60),0)</f>
        <v>1</v>
      </c>
      <c r="L6298" s="1">
        <f>IF(G6298&gt;MainSheet!$C$11+$B$6+$C$6,IF(L6297&gt;=0.999,1,(G6298-MainSheet!$C$11-$B$6-$C$6)*I6298/$D$2/60),0)</f>
        <v>1</v>
      </c>
      <c r="M6298">
        <f t="shared" si="894"/>
        <v>1</v>
      </c>
      <c r="N6298" s="2">
        <f t="shared" si="895"/>
        <v>3721.0526315789471</v>
      </c>
      <c r="O6298">
        <f t="shared" si="891"/>
        <v>977.02127659574455</v>
      </c>
      <c r="P6298">
        <f t="shared" si="890"/>
        <v>192000</v>
      </c>
      <c r="Q6298" s="2">
        <f t="shared" si="896"/>
        <v>196698.0739081747</v>
      </c>
      <c r="R6298">
        <f>Q6298/MainSheet!$C$8*(G6298-G6297)+R6297</f>
        <v>10807.686932087303</v>
      </c>
      <c r="S6298">
        <f t="shared" si="897"/>
        <v>174429.1179936828</v>
      </c>
      <c r="T6298">
        <f t="shared" si="889"/>
        <v>62.959999999996043</v>
      </c>
      <c r="U6298" s="1">
        <f>Q6298/MainSheet!$C$22</f>
        <v>1</v>
      </c>
    </row>
    <row r="6299" spans="7:21">
      <c r="G6299">
        <f t="shared" si="892"/>
        <v>62.969999999996041</v>
      </c>
      <c r="H6299">
        <f t="shared" si="893"/>
        <v>198000</v>
      </c>
      <c r="I6299" s="2">
        <f>MIN(MainSheet!$C$10/MainSheet!$C$9,MainSheet!$K$9*60)</f>
        <v>660</v>
      </c>
      <c r="J6299" s="1">
        <f>IF(G6299&gt;MainSheet!$C$11,IF(J6298&gt;=0.999,1,(G6299-MainSheet!$C$11)*I6299/$B$2/60),0)</f>
        <v>1</v>
      </c>
      <c r="K6299" s="1">
        <f>IF(G6299&gt;MainSheet!$C$11+$B$6,IF(K6298&gt;=0.999,1,(G6299-MainSheet!$C$11-$B$6)*I6299/$C$2/60),0)</f>
        <v>1</v>
      </c>
      <c r="L6299" s="1">
        <f>IF(G6299&gt;MainSheet!$C$11+$B$6+$C$6,IF(L6298&gt;=0.999,1,(G6299-MainSheet!$C$11-$B$6-$C$6)*I6299/$D$2/60),0)</f>
        <v>1</v>
      </c>
      <c r="M6299">
        <f t="shared" si="894"/>
        <v>1</v>
      </c>
      <c r="N6299" s="2">
        <f t="shared" si="895"/>
        <v>3721.0526315789471</v>
      </c>
      <c r="O6299">
        <f t="shared" si="891"/>
        <v>977.02127659574455</v>
      </c>
      <c r="P6299">
        <f t="shared" si="890"/>
        <v>192000</v>
      </c>
      <c r="Q6299" s="2">
        <f t="shared" si="896"/>
        <v>196698.0739081747</v>
      </c>
      <c r="R6299">
        <f>Q6299/MainSheet!$C$8*(G6299-G6298)+R6298</f>
        <v>10809.718178578138</v>
      </c>
      <c r="S6299">
        <f t="shared" si="897"/>
        <v>174461.90100600081</v>
      </c>
      <c r="T6299">
        <f t="shared" si="889"/>
        <v>62.969999999996041</v>
      </c>
      <c r="U6299" s="1">
        <f>Q6299/MainSheet!$C$22</f>
        <v>1</v>
      </c>
    </row>
    <row r="6300" spans="7:21">
      <c r="G6300">
        <f t="shared" si="892"/>
        <v>62.979999999996039</v>
      </c>
      <c r="H6300">
        <f t="shared" si="893"/>
        <v>198000</v>
      </c>
      <c r="I6300" s="2">
        <f>MIN(MainSheet!$C$10/MainSheet!$C$9,MainSheet!$K$9*60)</f>
        <v>660</v>
      </c>
      <c r="J6300" s="1">
        <f>IF(G6300&gt;MainSheet!$C$11,IF(J6299&gt;=0.999,1,(G6300-MainSheet!$C$11)*I6300/$B$2/60),0)</f>
        <v>1</v>
      </c>
      <c r="K6300" s="1">
        <f>IF(G6300&gt;MainSheet!$C$11+$B$6,IF(K6299&gt;=0.999,1,(G6300-MainSheet!$C$11-$B$6)*I6300/$C$2/60),0)</f>
        <v>1</v>
      </c>
      <c r="L6300" s="1">
        <f>IF(G6300&gt;MainSheet!$C$11+$B$6+$C$6,IF(L6299&gt;=0.999,1,(G6300-MainSheet!$C$11-$B$6-$C$6)*I6300/$D$2/60),0)</f>
        <v>1</v>
      </c>
      <c r="M6300">
        <f t="shared" si="894"/>
        <v>1</v>
      </c>
      <c r="N6300" s="2">
        <f t="shared" si="895"/>
        <v>3721.0526315789471</v>
      </c>
      <c r="O6300">
        <f t="shared" si="891"/>
        <v>977.02127659574455</v>
      </c>
      <c r="P6300">
        <f t="shared" si="890"/>
        <v>192000</v>
      </c>
      <c r="Q6300" s="2">
        <f t="shared" si="896"/>
        <v>196698.0739081747</v>
      </c>
      <c r="R6300">
        <f>Q6300/MainSheet!$C$8*(G6300-G6299)+R6299</f>
        <v>10811.749425068972</v>
      </c>
      <c r="S6300">
        <f t="shared" si="897"/>
        <v>174494.68401831883</v>
      </c>
      <c r="T6300">
        <f t="shared" si="889"/>
        <v>62.979999999996039</v>
      </c>
      <c r="U6300" s="1">
        <f>Q6300/MainSheet!$C$22</f>
        <v>1</v>
      </c>
    </row>
    <row r="6301" spans="7:21">
      <c r="G6301">
        <f t="shared" si="892"/>
        <v>62.989999999996037</v>
      </c>
      <c r="H6301">
        <f t="shared" si="893"/>
        <v>198000</v>
      </c>
      <c r="I6301" s="2">
        <f>MIN(MainSheet!$C$10/MainSheet!$C$9,MainSheet!$K$9*60)</f>
        <v>660</v>
      </c>
      <c r="J6301" s="1">
        <f>IF(G6301&gt;MainSheet!$C$11,IF(J6300&gt;=0.999,1,(G6301-MainSheet!$C$11)*I6301/$B$2/60),0)</f>
        <v>1</v>
      </c>
      <c r="K6301" s="1">
        <f>IF(G6301&gt;MainSheet!$C$11+$B$6,IF(K6300&gt;=0.999,1,(G6301-MainSheet!$C$11-$B$6)*I6301/$C$2/60),0)</f>
        <v>1</v>
      </c>
      <c r="L6301" s="1">
        <f>IF(G6301&gt;MainSheet!$C$11+$B$6+$C$6,IF(L6300&gt;=0.999,1,(G6301-MainSheet!$C$11-$B$6-$C$6)*I6301/$D$2/60),0)</f>
        <v>1</v>
      </c>
      <c r="M6301">
        <f t="shared" si="894"/>
        <v>1</v>
      </c>
      <c r="N6301" s="2">
        <f t="shared" si="895"/>
        <v>3721.0526315789471</v>
      </c>
      <c r="O6301">
        <f t="shared" si="891"/>
        <v>977.02127659574455</v>
      </c>
      <c r="P6301">
        <f t="shared" si="890"/>
        <v>192000</v>
      </c>
      <c r="Q6301" s="2">
        <f t="shared" si="896"/>
        <v>196698.0739081747</v>
      </c>
      <c r="R6301">
        <f>Q6301/MainSheet!$C$8*(G6301-G6300)+R6300</f>
        <v>10813.780671559807</v>
      </c>
      <c r="S6301">
        <f t="shared" si="897"/>
        <v>174527.46703063685</v>
      </c>
      <c r="T6301">
        <f t="shared" si="889"/>
        <v>62.989999999996037</v>
      </c>
      <c r="U6301" s="1">
        <f>Q6301/MainSheet!$C$22</f>
        <v>1</v>
      </c>
    </row>
    <row r="6302" spans="7:21">
      <c r="G6302">
        <f t="shared" si="892"/>
        <v>62.999999999996035</v>
      </c>
      <c r="H6302">
        <f t="shared" si="893"/>
        <v>198000</v>
      </c>
      <c r="I6302" s="2">
        <f>MIN(MainSheet!$C$10/MainSheet!$C$9,MainSheet!$K$9*60)</f>
        <v>660</v>
      </c>
      <c r="J6302" s="1">
        <f>IF(G6302&gt;MainSheet!$C$11,IF(J6301&gt;=0.999,1,(G6302-MainSheet!$C$11)*I6302/$B$2/60),0)</f>
        <v>1</v>
      </c>
      <c r="K6302" s="1">
        <f>IF(G6302&gt;MainSheet!$C$11+$B$6,IF(K6301&gt;=0.999,1,(G6302-MainSheet!$C$11-$B$6)*I6302/$C$2/60),0)</f>
        <v>1</v>
      </c>
      <c r="L6302" s="1">
        <f>IF(G6302&gt;MainSheet!$C$11+$B$6+$C$6,IF(L6301&gt;=0.999,1,(G6302-MainSheet!$C$11-$B$6-$C$6)*I6302/$D$2/60),0)</f>
        <v>1</v>
      </c>
      <c r="M6302">
        <f t="shared" si="894"/>
        <v>1</v>
      </c>
      <c r="N6302" s="2">
        <f t="shared" si="895"/>
        <v>3721.0526315789471</v>
      </c>
      <c r="O6302">
        <f t="shared" si="891"/>
        <v>977.02127659574455</v>
      </c>
      <c r="P6302">
        <f t="shared" si="890"/>
        <v>192000</v>
      </c>
      <c r="Q6302" s="2">
        <f t="shared" si="896"/>
        <v>196698.0739081747</v>
      </c>
      <c r="R6302">
        <f>Q6302/MainSheet!$C$8*(G6302-G6301)+R6301</f>
        <v>10815.811918050642</v>
      </c>
      <c r="S6302">
        <f t="shared" si="897"/>
        <v>174560.25004295487</v>
      </c>
      <c r="T6302">
        <f t="shared" si="889"/>
        <v>62.999999999996035</v>
      </c>
      <c r="U6302" s="1">
        <f>Q6302/MainSheet!$C$22</f>
        <v>1</v>
      </c>
    </row>
    <row r="6303" spans="7:21">
      <c r="G6303">
        <f t="shared" si="892"/>
        <v>63.009999999996033</v>
      </c>
      <c r="H6303">
        <f t="shared" si="893"/>
        <v>198000</v>
      </c>
      <c r="I6303" s="2">
        <f>MIN(MainSheet!$C$10/MainSheet!$C$9,MainSheet!$K$9*60)</f>
        <v>660</v>
      </c>
      <c r="J6303" s="1">
        <f>IF(G6303&gt;MainSheet!$C$11,IF(J6302&gt;=0.999,1,(G6303-MainSheet!$C$11)*I6303/$B$2/60),0)</f>
        <v>1</v>
      </c>
      <c r="K6303" s="1">
        <f>IF(G6303&gt;MainSheet!$C$11+$B$6,IF(K6302&gt;=0.999,1,(G6303-MainSheet!$C$11-$B$6)*I6303/$C$2/60),0)</f>
        <v>1</v>
      </c>
      <c r="L6303" s="1">
        <f>IF(G6303&gt;MainSheet!$C$11+$B$6+$C$6,IF(L6302&gt;=0.999,1,(G6303-MainSheet!$C$11-$B$6-$C$6)*I6303/$D$2/60),0)</f>
        <v>1</v>
      </c>
      <c r="M6303">
        <f t="shared" si="894"/>
        <v>1</v>
      </c>
      <c r="N6303" s="2">
        <f t="shared" si="895"/>
        <v>3721.0526315789471</v>
      </c>
      <c r="O6303">
        <f t="shared" si="891"/>
        <v>977.02127659574455</v>
      </c>
      <c r="P6303">
        <f t="shared" si="890"/>
        <v>192000</v>
      </c>
      <c r="Q6303" s="2">
        <f t="shared" si="896"/>
        <v>196698.0739081747</v>
      </c>
      <c r="R6303">
        <f>Q6303/MainSheet!$C$8*(G6303-G6302)+R6302</f>
        <v>10817.843164541477</v>
      </c>
      <c r="S6303">
        <f t="shared" si="897"/>
        <v>174593.03305527288</v>
      </c>
      <c r="T6303">
        <f t="shared" si="889"/>
        <v>63.009999999996033</v>
      </c>
      <c r="U6303" s="1">
        <f>Q6303/MainSheet!$C$22</f>
        <v>1</v>
      </c>
    </row>
    <row r="6304" spans="7:21">
      <c r="G6304">
        <f t="shared" si="892"/>
        <v>63.019999999996031</v>
      </c>
      <c r="H6304">
        <f t="shared" si="893"/>
        <v>198000</v>
      </c>
      <c r="I6304" s="2">
        <f>MIN(MainSheet!$C$10/MainSheet!$C$9,MainSheet!$K$9*60)</f>
        <v>660</v>
      </c>
      <c r="J6304" s="1">
        <f>IF(G6304&gt;MainSheet!$C$11,IF(J6303&gt;=0.999,1,(G6304-MainSheet!$C$11)*I6304/$B$2/60),0)</f>
        <v>1</v>
      </c>
      <c r="K6304" s="1">
        <f>IF(G6304&gt;MainSheet!$C$11+$B$6,IF(K6303&gt;=0.999,1,(G6304-MainSheet!$C$11-$B$6)*I6304/$C$2/60),0)</f>
        <v>1</v>
      </c>
      <c r="L6304" s="1">
        <f>IF(G6304&gt;MainSheet!$C$11+$B$6+$C$6,IF(L6303&gt;=0.999,1,(G6304-MainSheet!$C$11-$B$6-$C$6)*I6304/$D$2/60),0)</f>
        <v>1</v>
      </c>
      <c r="M6304">
        <f t="shared" si="894"/>
        <v>1</v>
      </c>
      <c r="N6304" s="2">
        <f t="shared" si="895"/>
        <v>3721.0526315789471</v>
      </c>
      <c r="O6304">
        <f t="shared" si="891"/>
        <v>977.02127659574455</v>
      </c>
      <c r="P6304">
        <f t="shared" si="890"/>
        <v>192000</v>
      </c>
      <c r="Q6304" s="2">
        <f t="shared" si="896"/>
        <v>196698.0739081747</v>
      </c>
      <c r="R6304">
        <f>Q6304/MainSheet!$C$8*(G6304-G6303)+R6303</f>
        <v>10819.874411032311</v>
      </c>
      <c r="S6304">
        <f t="shared" si="897"/>
        <v>174625.8160675909</v>
      </c>
      <c r="T6304">
        <f t="shared" si="889"/>
        <v>63.019999999996031</v>
      </c>
      <c r="U6304" s="1">
        <f>Q6304/MainSheet!$C$22</f>
        <v>1</v>
      </c>
    </row>
    <row r="6305" spans="7:21">
      <c r="G6305">
        <f t="shared" si="892"/>
        <v>63.029999999996029</v>
      </c>
      <c r="H6305">
        <f t="shared" si="893"/>
        <v>198000</v>
      </c>
      <c r="I6305" s="2">
        <f>MIN(MainSheet!$C$10/MainSheet!$C$9,MainSheet!$K$9*60)</f>
        <v>660</v>
      </c>
      <c r="J6305" s="1">
        <f>IF(G6305&gt;MainSheet!$C$11,IF(J6304&gt;=0.999,1,(G6305-MainSheet!$C$11)*I6305/$B$2/60),0)</f>
        <v>1</v>
      </c>
      <c r="K6305" s="1">
        <f>IF(G6305&gt;MainSheet!$C$11+$B$6,IF(K6304&gt;=0.999,1,(G6305-MainSheet!$C$11-$B$6)*I6305/$C$2/60),0)</f>
        <v>1</v>
      </c>
      <c r="L6305" s="1">
        <f>IF(G6305&gt;MainSheet!$C$11+$B$6+$C$6,IF(L6304&gt;=0.999,1,(G6305-MainSheet!$C$11-$B$6-$C$6)*I6305/$D$2/60),0)</f>
        <v>1</v>
      </c>
      <c r="M6305">
        <f t="shared" si="894"/>
        <v>1</v>
      </c>
      <c r="N6305" s="2">
        <f t="shared" si="895"/>
        <v>3721.0526315789471</v>
      </c>
      <c r="O6305">
        <f t="shared" si="891"/>
        <v>977.02127659574455</v>
      </c>
      <c r="P6305">
        <f t="shared" si="890"/>
        <v>192000</v>
      </c>
      <c r="Q6305" s="2">
        <f t="shared" si="896"/>
        <v>196698.0739081747</v>
      </c>
      <c r="R6305">
        <f>Q6305/MainSheet!$C$8*(G6305-G6304)+R6304</f>
        <v>10821.905657523146</v>
      </c>
      <c r="S6305">
        <f t="shared" si="897"/>
        <v>174658.59907990892</v>
      </c>
      <c r="T6305">
        <f t="shared" si="889"/>
        <v>63.029999999996029</v>
      </c>
      <c r="U6305" s="1">
        <f>Q6305/MainSheet!$C$22</f>
        <v>1</v>
      </c>
    </row>
    <row r="6306" spans="7:21">
      <c r="G6306">
        <f t="shared" si="892"/>
        <v>63.039999999996027</v>
      </c>
      <c r="H6306">
        <f t="shared" si="893"/>
        <v>198000</v>
      </c>
      <c r="I6306" s="2">
        <f>MIN(MainSheet!$C$10/MainSheet!$C$9,MainSheet!$K$9*60)</f>
        <v>660</v>
      </c>
      <c r="J6306" s="1">
        <f>IF(G6306&gt;MainSheet!$C$11,IF(J6305&gt;=0.999,1,(G6306-MainSheet!$C$11)*I6306/$B$2/60),0)</f>
        <v>1</v>
      </c>
      <c r="K6306" s="1">
        <f>IF(G6306&gt;MainSheet!$C$11+$B$6,IF(K6305&gt;=0.999,1,(G6306-MainSheet!$C$11-$B$6)*I6306/$C$2/60),0)</f>
        <v>1</v>
      </c>
      <c r="L6306" s="1">
        <f>IF(G6306&gt;MainSheet!$C$11+$B$6+$C$6,IF(L6305&gt;=0.999,1,(G6306-MainSheet!$C$11-$B$6-$C$6)*I6306/$D$2/60),0)</f>
        <v>1</v>
      </c>
      <c r="M6306">
        <f t="shared" si="894"/>
        <v>1</v>
      </c>
      <c r="N6306" s="2">
        <f t="shared" si="895"/>
        <v>3721.0526315789471</v>
      </c>
      <c r="O6306">
        <f t="shared" si="891"/>
        <v>977.02127659574455</v>
      </c>
      <c r="P6306">
        <f t="shared" si="890"/>
        <v>192000</v>
      </c>
      <c r="Q6306" s="2">
        <f t="shared" si="896"/>
        <v>196698.0739081747</v>
      </c>
      <c r="R6306">
        <f>Q6306/MainSheet!$C$8*(G6306-G6305)+R6305</f>
        <v>10823.936904013981</v>
      </c>
      <c r="S6306">
        <f t="shared" si="897"/>
        <v>174691.38209222694</v>
      </c>
      <c r="T6306">
        <f t="shared" si="889"/>
        <v>63.039999999996027</v>
      </c>
      <c r="U6306" s="1">
        <f>Q6306/MainSheet!$C$22</f>
        <v>1</v>
      </c>
    </row>
    <row r="6307" spans="7:21">
      <c r="G6307">
        <f t="shared" si="892"/>
        <v>63.049999999996025</v>
      </c>
      <c r="H6307">
        <f t="shared" si="893"/>
        <v>198000</v>
      </c>
      <c r="I6307" s="2">
        <f>MIN(MainSheet!$C$10/MainSheet!$C$9,MainSheet!$K$9*60)</f>
        <v>660</v>
      </c>
      <c r="J6307" s="1">
        <f>IF(G6307&gt;MainSheet!$C$11,IF(J6306&gt;=0.999,1,(G6307-MainSheet!$C$11)*I6307/$B$2/60),0)</f>
        <v>1</v>
      </c>
      <c r="K6307" s="1">
        <f>IF(G6307&gt;MainSheet!$C$11+$B$6,IF(K6306&gt;=0.999,1,(G6307-MainSheet!$C$11-$B$6)*I6307/$C$2/60),0)</f>
        <v>1</v>
      </c>
      <c r="L6307" s="1">
        <f>IF(G6307&gt;MainSheet!$C$11+$B$6+$C$6,IF(L6306&gt;=0.999,1,(G6307-MainSheet!$C$11-$B$6-$C$6)*I6307/$D$2/60),0)</f>
        <v>1</v>
      </c>
      <c r="M6307">
        <f t="shared" si="894"/>
        <v>1</v>
      </c>
      <c r="N6307" s="2">
        <f t="shared" si="895"/>
        <v>3721.0526315789471</v>
      </c>
      <c r="O6307">
        <f t="shared" si="891"/>
        <v>977.02127659574455</v>
      </c>
      <c r="P6307">
        <f t="shared" si="890"/>
        <v>192000</v>
      </c>
      <c r="Q6307" s="2">
        <f t="shared" si="896"/>
        <v>196698.0739081747</v>
      </c>
      <c r="R6307">
        <f>Q6307/MainSheet!$C$8*(G6307-G6306)+R6306</f>
        <v>10825.968150504816</v>
      </c>
      <c r="S6307">
        <f t="shared" si="897"/>
        <v>174724.16510454495</v>
      </c>
      <c r="T6307">
        <f t="shared" si="889"/>
        <v>63.049999999996025</v>
      </c>
      <c r="U6307" s="1">
        <f>Q6307/MainSheet!$C$22</f>
        <v>1</v>
      </c>
    </row>
    <row r="6308" spans="7:21">
      <c r="G6308">
        <f t="shared" si="892"/>
        <v>63.059999999996023</v>
      </c>
      <c r="H6308">
        <f t="shared" si="893"/>
        <v>198000</v>
      </c>
      <c r="I6308" s="2">
        <f>MIN(MainSheet!$C$10/MainSheet!$C$9,MainSheet!$K$9*60)</f>
        <v>660</v>
      </c>
      <c r="J6308" s="1">
        <f>IF(G6308&gt;MainSheet!$C$11,IF(J6307&gt;=0.999,1,(G6308-MainSheet!$C$11)*I6308/$B$2/60),0)</f>
        <v>1</v>
      </c>
      <c r="K6308" s="1">
        <f>IF(G6308&gt;MainSheet!$C$11+$B$6,IF(K6307&gt;=0.999,1,(G6308-MainSheet!$C$11-$B$6)*I6308/$C$2/60),0)</f>
        <v>1</v>
      </c>
      <c r="L6308" s="1">
        <f>IF(G6308&gt;MainSheet!$C$11+$B$6+$C$6,IF(L6307&gt;=0.999,1,(G6308-MainSheet!$C$11-$B$6-$C$6)*I6308/$D$2/60),0)</f>
        <v>1</v>
      </c>
      <c r="M6308">
        <f t="shared" si="894"/>
        <v>1</v>
      </c>
      <c r="N6308" s="2">
        <f t="shared" si="895"/>
        <v>3721.0526315789471</v>
      </c>
      <c r="O6308">
        <f t="shared" si="891"/>
        <v>977.02127659574455</v>
      </c>
      <c r="P6308">
        <f t="shared" si="890"/>
        <v>192000</v>
      </c>
      <c r="Q6308" s="2">
        <f t="shared" si="896"/>
        <v>196698.0739081747</v>
      </c>
      <c r="R6308">
        <f>Q6308/MainSheet!$C$8*(G6308-G6307)+R6307</f>
        <v>10827.99939699565</v>
      </c>
      <c r="S6308">
        <f t="shared" si="897"/>
        <v>174756.94811686297</v>
      </c>
      <c r="T6308">
        <f t="shared" si="889"/>
        <v>63.059999999996023</v>
      </c>
      <c r="U6308" s="1">
        <f>Q6308/MainSheet!$C$22</f>
        <v>1</v>
      </c>
    </row>
    <row r="6309" spans="7:21">
      <c r="G6309">
        <f t="shared" si="892"/>
        <v>63.069999999996021</v>
      </c>
      <c r="H6309">
        <f t="shared" si="893"/>
        <v>198000</v>
      </c>
      <c r="I6309" s="2">
        <f>MIN(MainSheet!$C$10/MainSheet!$C$9,MainSheet!$K$9*60)</f>
        <v>660</v>
      </c>
      <c r="J6309" s="1">
        <f>IF(G6309&gt;MainSheet!$C$11,IF(J6308&gt;=0.999,1,(G6309-MainSheet!$C$11)*I6309/$B$2/60),0)</f>
        <v>1</v>
      </c>
      <c r="K6309" s="1">
        <f>IF(G6309&gt;MainSheet!$C$11+$B$6,IF(K6308&gt;=0.999,1,(G6309-MainSheet!$C$11-$B$6)*I6309/$C$2/60),0)</f>
        <v>1</v>
      </c>
      <c r="L6309" s="1">
        <f>IF(G6309&gt;MainSheet!$C$11+$B$6+$C$6,IF(L6308&gt;=0.999,1,(G6309-MainSheet!$C$11-$B$6-$C$6)*I6309/$D$2/60),0)</f>
        <v>1</v>
      </c>
      <c r="M6309">
        <f t="shared" si="894"/>
        <v>1</v>
      </c>
      <c r="N6309" s="2">
        <f t="shared" si="895"/>
        <v>3721.0526315789471</v>
      </c>
      <c r="O6309">
        <f t="shared" si="891"/>
        <v>977.02127659574455</v>
      </c>
      <c r="P6309">
        <f t="shared" si="890"/>
        <v>192000</v>
      </c>
      <c r="Q6309" s="2">
        <f t="shared" si="896"/>
        <v>196698.0739081747</v>
      </c>
      <c r="R6309">
        <f>Q6309/MainSheet!$C$8*(G6309-G6308)+R6308</f>
        <v>10830.030643486485</v>
      </c>
      <c r="S6309">
        <f t="shared" si="897"/>
        <v>174789.73112918099</v>
      </c>
      <c r="T6309">
        <f t="shared" si="889"/>
        <v>63.069999999996021</v>
      </c>
      <c r="U6309" s="1">
        <f>Q6309/MainSheet!$C$22</f>
        <v>1</v>
      </c>
    </row>
    <row r="6310" spans="7:21">
      <c r="G6310">
        <f t="shared" si="892"/>
        <v>63.079999999996019</v>
      </c>
      <c r="H6310">
        <f t="shared" si="893"/>
        <v>198000</v>
      </c>
      <c r="I6310" s="2">
        <f>MIN(MainSheet!$C$10/MainSheet!$C$9,MainSheet!$K$9*60)</f>
        <v>660</v>
      </c>
      <c r="J6310" s="1">
        <f>IF(G6310&gt;MainSheet!$C$11,IF(J6309&gt;=0.999,1,(G6310-MainSheet!$C$11)*I6310/$B$2/60),0)</f>
        <v>1</v>
      </c>
      <c r="K6310" s="1">
        <f>IF(G6310&gt;MainSheet!$C$11+$B$6,IF(K6309&gt;=0.999,1,(G6310-MainSheet!$C$11-$B$6)*I6310/$C$2/60),0)</f>
        <v>1</v>
      </c>
      <c r="L6310" s="1">
        <f>IF(G6310&gt;MainSheet!$C$11+$B$6+$C$6,IF(L6309&gt;=0.999,1,(G6310-MainSheet!$C$11-$B$6-$C$6)*I6310/$D$2/60),0)</f>
        <v>1</v>
      </c>
      <c r="M6310">
        <f t="shared" si="894"/>
        <v>1</v>
      </c>
      <c r="N6310" s="2">
        <f t="shared" si="895"/>
        <v>3721.0526315789471</v>
      </c>
      <c r="O6310">
        <f t="shared" si="891"/>
        <v>977.02127659574455</v>
      </c>
      <c r="P6310">
        <f t="shared" si="890"/>
        <v>192000</v>
      </c>
      <c r="Q6310" s="2">
        <f t="shared" si="896"/>
        <v>196698.0739081747</v>
      </c>
      <c r="R6310">
        <f>Q6310/MainSheet!$C$8*(G6310-G6309)+R6309</f>
        <v>10832.06188997732</v>
      </c>
      <c r="S6310">
        <f t="shared" si="897"/>
        <v>174822.51414149901</v>
      </c>
      <c r="T6310">
        <f t="shared" si="889"/>
        <v>63.079999999996019</v>
      </c>
      <c r="U6310" s="1">
        <f>Q6310/MainSheet!$C$22</f>
        <v>1</v>
      </c>
    </row>
    <row r="6311" spans="7:21">
      <c r="G6311">
        <f t="shared" si="892"/>
        <v>63.089999999996017</v>
      </c>
      <c r="H6311">
        <f t="shared" si="893"/>
        <v>198000</v>
      </c>
      <c r="I6311" s="2">
        <f>MIN(MainSheet!$C$10/MainSheet!$C$9,MainSheet!$K$9*60)</f>
        <v>660</v>
      </c>
      <c r="J6311" s="1">
        <f>IF(G6311&gt;MainSheet!$C$11,IF(J6310&gt;=0.999,1,(G6311-MainSheet!$C$11)*I6311/$B$2/60),0)</f>
        <v>1</v>
      </c>
      <c r="K6311" s="1">
        <f>IF(G6311&gt;MainSheet!$C$11+$B$6,IF(K6310&gt;=0.999,1,(G6311-MainSheet!$C$11-$B$6)*I6311/$C$2/60),0)</f>
        <v>1</v>
      </c>
      <c r="L6311" s="1">
        <f>IF(G6311&gt;MainSheet!$C$11+$B$6+$C$6,IF(L6310&gt;=0.999,1,(G6311-MainSheet!$C$11-$B$6-$C$6)*I6311/$D$2/60),0)</f>
        <v>1</v>
      </c>
      <c r="M6311">
        <f t="shared" si="894"/>
        <v>1</v>
      </c>
      <c r="N6311" s="2">
        <f t="shared" si="895"/>
        <v>3721.0526315789471</v>
      </c>
      <c r="O6311">
        <f t="shared" si="891"/>
        <v>977.02127659574455</v>
      </c>
      <c r="P6311">
        <f t="shared" si="890"/>
        <v>192000</v>
      </c>
      <c r="Q6311" s="2">
        <f t="shared" si="896"/>
        <v>196698.0739081747</v>
      </c>
      <c r="R6311">
        <f>Q6311/MainSheet!$C$8*(G6311-G6310)+R6310</f>
        <v>10834.093136468155</v>
      </c>
      <c r="S6311">
        <f t="shared" si="897"/>
        <v>174855.29715381702</v>
      </c>
      <c r="T6311">
        <f t="shared" si="889"/>
        <v>63.089999999996017</v>
      </c>
      <c r="U6311" s="1">
        <f>Q6311/MainSheet!$C$22</f>
        <v>1</v>
      </c>
    </row>
    <row r="6312" spans="7:21">
      <c r="G6312">
        <f t="shared" si="892"/>
        <v>63.099999999996015</v>
      </c>
      <c r="H6312">
        <f t="shared" si="893"/>
        <v>198000</v>
      </c>
      <c r="I6312" s="2">
        <f>MIN(MainSheet!$C$10/MainSheet!$C$9,MainSheet!$K$9*60)</f>
        <v>660</v>
      </c>
      <c r="J6312" s="1">
        <f>IF(G6312&gt;MainSheet!$C$11,IF(J6311&gt;=0.999,1,(G6312-MainSheet!$C$11)*I6312/$B$2/60),0)</f>
        <v>1</v>
      </c>
      <c r="K6312" s="1">
        <f>IF(G6312&gt;MainSheet!$C$11+$B$6,IF(K6311&gt;=0.999,1,(G6312-MainSheet!$C$11-$B$6)*I6312/$C$2/60),0)</f>
        <v>1</v>
      </c>
      <c r="L6312" s="1">
        <f>IF(G6312&gt;MainSheet!$C$11+$B$6+$C$6,IF(L6311&gt;=0.999,1,(G6312-MainSheet!$C$11-$B$6-$C$6)*I6312/$D$2/60),0)</f>
        <v>1</v>
      </c>
      <c r="M6312">
        <f t="shared" si="894"/>
        <v>1</v>
      </c>
      <c r="N6312" s="2">
        <f t="shared" si="895"/>
        <v>3721.0526315789471</v>
      </c>
      <c r="O6312">
        <f t="shared" si="891"/>
        <v>977.02127659574455</v>
      </c>
      <c r="P6312">
        <f t="shared" si="890"/>
        <v>192000</v>
      </c>
      <c r="Q6312" s="2">
        <f t="shared" si="896"/>
        <v>196698.0739081747</v>
      </c>
      <c r="R6312">
        <f>Q6312/MainSheet!$C$8*(G6312-G6311)+R6311</f>
        <v>10836.124382958989</v>
      </c>
      <c r="S6312">
        <f t="shared" si="897"/>
        <v>174888.08016613504</v>
      </c>
      <c r="T6312">
        <f t="shared" si="889"/>
        <v>63.099999999996015</v>
      </c>
      <c r="U6312" s="1">
        <f>Q6312/MainSheet!$C$22</f>
        <v>1</v>
      </c>
    </row>
    <row r="6313" spans="7:21">
      <c r="G6313">
        <f t="shared" si="892"/>
        <v>63.109999999996013</v>
      </c>
      <c r="H6313">
        <f t="shared" si="893"/>
        <v>198000</v>
      </c>
      <c r="I6313" s="2">
        <f>MIN(MainSheet!$C$10/MainSheet!$C$9,MainSheet!$K$9*60)</f>
        <v>660</v>
      </c>
      <c r="J6313" s="1">
        <f>IF(G6313&gt;MainSheet!$C$11,IF(J6312&gt;=0.999,1,(G6313-MainSheet!$C$11)*I6313/$B$2/60),0)</f>
        <v>1</v>
      </c>
      <c r="K6313" s="1">
        <f>IF(G6313&gt;MainSheet!$C$11+$B$6,IF(K6312&gt;=0.999,1,(G6313-MainSheet!$C$11-$B$6)*I6313/$C$2/60),0)</f>
        <v>1</v>
      </c>
      <c r="L6313" s="1">
        <f>IF(G6313&gt;MainSheet!$C$11+$B$6+$C$6,IF(L6312&gt;=0.999,1,(G6313-MainSheet!$C$11-$B$6-$C$6)*I6313/$D$2/60),0)</f>
        <v>1</v>
      </c>
      <c r="M6313">
        <f t="shared" si="894"/>
        <v>1</v>
      </c>
      <c r="N6313" s="2">
        <f t="shared" si="895"/>
        <v>3721.0526315789471</v>
      </c>
      <c r="O6313">
        <f t="shared" si="891"/>
        <v>977.02127659574455</v>
      </c>
      <c r="P6313">
        <f t="shared" si="890"/>
        <v>192000</v>
      </c>
      <c r="Q6313" s="2">
        <f t="shared" si="896"/>
        <v>196698.0739081747</v>
      </c>
      <c r="R6313">
        <f>Q6313/MainSheet!$C$8*(G6313-G6312)+R6312</f>
        <v>10838.155629449824</v>
      </c>
      <c r="S6313">
        <f t="shared" si="897"/>
        <v>174920.86317845306</v>
      </c>
      <c r="T6313">
        <f t="shared" si="889"/>
        <v>63.109999999996013</v>
      </c>
      <c r="U6313" s="1">
        <f>Q6313/MainSheet!$C$22</f>
        <v>1</v>
      </c>
    </row>
    <row r="6314" spans="7:21">
      <c r="G6314">
        <f t="shared" si="892"/>
        <v>63.119999999996011</v>
      </c>
      <c r="H6314">
        <f t="shared" si="893"/>
        <v>198000</v>
      </c>
      <c r="I6314" s="2">
        <f>MIN(MainSheet!$C$10/MainSheet!$C$9,MainSheet!$K$9*60)</f>
        <v>660</v>
      </c>
      <c r="J6314" s="1">
        <f>IF(G6314&gt;MainSheet!$C$11,IF(J6313&gt;=0.999,1,(G6314-MainSheet!$C$11)*I6314/$B$2/60),0)</f>
        <v>1</v>
      </c>
      <c r="K6314" s="1">
        <f>IF(G6314&gt;MainSheet!$C$11+$B$6,IF(K6313&gt;=0.999,1,(G6314-MainSheet!$C$11-$B$6)*I6314/$C$2/60),0)</f>
        <v>1</v>
      </c>
      <c r="L6314" s="1">
        <f>IF(G6314&gt;MainSheet!$C$11+$B$6+$C$6,IF(L6313&gt;=0.999,1,(G6314-MainSheet!$C$11-$B$6-$C$6)*I6314/$D$2/60),0)</f>
        <v>1</v>
      </c>
      <c r="M6314">
        <f t="shared" si="894"/>
        <v>1</v>
      </c>
      <c r="N6314" s="2">
        <f t="shared" si="895"/>
        <v>3721.0526315789471</v>
      </c>
      <c r="O6314">
        <f t="shared" si="891"/>
        <v>977.02127659574455</v>
      </c>
      <c r="P6314">
        <f t="shared" si="890"/>
        <v>192000</v>
      </c>
      <c r="Q6314" s="2">
        <f t="shared" si="896"/>
        <v>196698.0739081747</v>
      </c>
      <c r="R6314">
        <f>Q6314/MainSheet!$C$8*(G6314-G6313)+R6313</f>
        <v>10840.186875940659</v>
      </c>
      <c r="S6314">
        <f t="shared" si="897"/>
        <v>174953.64619077108</v>
      </c>
      <c r="T6314">
        <f t="shared" si="889"/>
        <v>63.119999999996011</v>
      </c>
      <c r="U6314" s="1">
        <f>Q6314/MainSheet!$C$22</f>
        <v>1</v>
      </c>
    </row>
    <row r="6315" spans="7:21">
      <c r="G6315">
        <f t="shared" si="892"/>
        <v>63.129999999996009</v>
      </c>
      <c r="H6315">
        <f t="shared" si="893"/>
        <v>198000</v>
      </c>
      <c r="I6315" s="2">
        <f>MIN(MainSheet!$C$10/MainSheet!$C$9,MainSheet!$K$9*60)</f>
        <v>660</v>
      </c>
      <c r="J6315" s="1">
        <f>IF(G6315&gt;MainSheet!$C$11,IF(J6314&gt;=0.999,1,(G6315-MainSheet!$C$11)*I6315/$B$2/60),0)</f>
        <v>1</v>
      </c>
      <c r="K6315" s="1">
        <f>IF(G6315&gt;MainSheet!$C$11+$B$6,IF(K6314&gt;=0.999,1,(G6315-MainSheet!$C$11-$B$6)*I6315/$C$2/60),0)</f>
        <v>1</v>
      </c>
      <c r="L6315" s="1">
        <f>IF(G6315&gt;MainSheet!$C$11+$B$6+$C$6,IF(L6314&gt;=0.999,1,(G6315-MainSheet!$C$11-$B$6-$C$6)*I6315/$D$2/60),0)</f>
        <v>1</v>
      </c>
      <c r="M6315">
        <f t="shared" si="894"/>
        <v>1</v>
      </c>
      <c r="N6315" s="2">
        <f t="shared" si="895"/>
        <v>3721.0526315789471</v>
      </c>
      <c r="O6315">
        <f t="shared" si="891"/>
        <v>977.02127659574455</v>
      </c>
      <c r="P6315">
        <f t="shared" si="890"/>
        <v>192000</v>
      </c>
      <c r="Q6315" s="2">
        <f t="shared" si="896"/>
        <v>196698.0739081747</v>
      </c>
      <c r="R6315">
        <f>Q6315/MainSheet!$C$8*(G6315-G6314)+R6314</f>
        <v>10842.218122431494</v>
      </c>
      <c r="S6315">
        <f t="shared" si="897"/>
        <v>174986.42920308909</v>
      </c>
      <c r="T6315">
        <f t="shared" si="889"/>
        <v>63.129999999996009</v>
      </c>
      <c r="U6315" s="1">
        <f>Q6315/MainSheet!$C$22</f>
        <v>1</v>
      </c>
    </row>
    <row r="6316" spans="7:21">
      <c r="G6316">
        <f t="shared" si="892"/>
        <v>63.139999999996007</v>
      </c>
      <c r="H6316">
        <f t="shared" si="893"/>
        <v>198000</v>
      </c>
      <c r="I6316" s="2">
        <f>MIN(MainSheet!$C$10/MainSheet!$C$9,MainSheet!$K$9*60)</f>
        <v>660</v>
      </c>
      <c r="J6316" s="1">
        <f>IF(G6316&gt;MainSheet!$C$11,IF(J6315&gt;=0.999,1,(G6316-MainSheet!$C$11)*I6316/$B$2/60),0)</f>
        <v>1</v>
      </c>
      <c r="K6316" s="1">
        <f>IF(G6316&gt;MainSheet!$C$11+$B$6,IF(K6315&gt;=0.999,1,(G6316-MainSheet!$C$11-$B$6)*I6316/$C$2/60),0)</f>
        <v>1</v>
      </c>
      <c r="L6316" s="1">
        <f>IF(G6316&gt;MainSheet!$C$11+$B$6+$C$6,IF(L6315&gt;=0.999,1,(G6316-MainSheet!$C$11-$B$6-$C$6)*I6316/$D$2/60),0)</f>
        <v>1</v>
      </c>
      <c r="M6316">
        <f t="shared" si="894"/>
        <v>1</v>
      </c>
      <c r="N6316" s="2">
        <f t="shared" si="895"/>
        <v>3721.0526315789471</v>
      </c>
      <c r="O6316">
        <f t="shared" si="891"/>
        <v>977.02127659574455</v>
      </c>
      <c r="P6316">
        <f t="shared" si="890"/>
        <v>192000</v>
      </c>
      <c r="Q6316" s="2">
        <f t="shared" si="896"/>
        <v>196698.0739081747</v>
      </c>
      <c r="R6316">
        <f>Q6316/MainSheet!$C$8*(G6316-G6315)+R6315</f>
        <v>10844.249368922328</v>
      </c>
      <c r="S6316">
        <f t="shared" si="897"/>
        <v>175019.21221540711</v>
      </c>
      <c r="T6316">
        <f t="shared" si="889"/>
        <v>63.139999999996007</v>
      </c>
      <c r="U6316" s="1">
        <f>Q6316/MainSheet!$C$22</f>
        <v>1</v>
      </c>
    </row>
    <row r="6317" spans="7:21">
      <c r="G6317">
        <f t="shared" si="892"/>
        <v>63.149999999996005</v>
      </c>
      <c r="H6317">
        <f t="shared" si="893"/>
        <v>198000</v>
      </c>
      <c r="I6317" s="2">
        <f>MIN(MainSheet!$C$10/MainSheet!$C$9,MainSheet!$K$9*60)</f>
        <v>660</v>
      </c>
      <c r="J6317" s="1">
        <f>IF(G6317&gt;MainSheet!$C$11,IF(J6316&gt;=0.999,1,(G6317-MainSheet!$C$11)*I6317/$B$2/60),0)</f>
        <v>1</v>
      </c>
      <c r="K6317" s="1">
        <f>IF(G6317&gt;MainSheet!$C$11+$B$6,IF(K6316&gt;=0.999,1,(G6317-MainSheet!$C$11-$B$6)*I6317/$C$2/60),0)</f>
        <v>1</v>
      </c>
      <c r="L6317" s="1">
        <f>IF(G6317&gt;MainSheet!$C$11+$B$6+$C$6,IF(L6316&gt;=0.999,1,(G6317-MainSheet!$C$11-$B$6-$C$6)*I6317/$D$2/60),0)</f>
        <v>1</v>
      </c>
      <c r="M6317">
        <f t="shared" si="894"/>
        <v>1</v>
      </c>
      <c r="N6317" s="2">
        <f t="shared" si="895"/>
        <v>3721.0526315789471</v>
      </c>
      <c r="O6317">
        <f t="shared" si="891"/>
        <v>977.02127659574455</v>
      </c>
      <c r="P6317">
        <f t="shared" si="890"/>
        <v>192000</v>
      </c>
      <c r="Q6317" s="2">
        <f t="shared" si="896"/>
        <v>196698.0739081747</v>
      </c>
      <c r="R6317">
        <f>Q6317/MainSheet!$C$8*(G6317-G6316)+R6316</f>
        <v>10846.280615413163</v>
      </c>
      <c r="S6317">
        <f t="shared" si="897"/>
        <v>175051.99522772513</v>
      </c>
      <c r="T6317">
        <f t="shared" si="889"/>
        <v>63.149999999996005</v>
      </c>
      <c r="U6317" s="1">
        <f>Q6317/MainSheet!$C$22</f>
        <v>1</v>
      </c>
    </row>
    <row r="6318" spans="7:21">
      <c r="G6318">
        <f t="shared" si="892"/>
        <v>63.159999999996003</v>
      </c>
      <c r="H6318">
        <f t="shared" si="893"/>
        <v>198000</v>
      </c>
      <c r="I6318" s="2">
        <f>MIN(MainSheet!$C$10/MainSheet!$C$9,MainSheet!$K$9*60)</f>
        <v>660</v>
      </c>
      <c r="J6318" s="1">
        <f>IF(G6318&gt;MainSheet!$C$11,IF(J6317&gt;=0.999,1,(G6318-MainSheet!$C$11)*I6318/$B$2/60),0)</f>
        <v>1</v>
      </c>
      <c r="K6318" s="1">
        <f>IF(G6318&gt;MainSheet!$C$11+$B$6,IF(K6317&gt;=0.999,1,(G6318-MainSheet!$C$11-$B$6)*I6318/$C$2/60),0)</f>
        <v>1</v>
      </c>
      <c r="L6318" s="1">
        <f>IF(G6318&gt;MainSheet!$C$11+$B$6+$C$6,IF(L6317&gt;=0.999,1,(G6318-MainSheet!$C$11-$B$6-$C$6)*I6318/$D$2/60),0)</f>
        <v>1</v>
      </c>
      <c r="M6318">
        <f t="shared" si="894"/>
        <v>1</v>
      </c>
      <c r="N6318" s="2">
        <f t="shared" si="895"/>
        <v>3721.0526315789471</v>
      </c>
      <c r="O6318">
        <f t="shared" si="891"/>
        <v>977.02127659574455</v>
      </c>
      <c r="P6318">
        <f t="shared" si="890"/>
        <v>192000</v>
      </c>
      <c r="Q6318" s="2">
        <f t="shared" si="896"/>
        <v>196698.0739081747</v>
      </c>
      <c r="R6318">
        <f>Q6318/MainSheet!$C$8*(G6318-G6317)+R6317</f>
        <v>10848.311861903998</v>
      </c>
      <c r="S6318">
        <f t="shared" si="897"/>
        <v>175084.77824004315</v>
      </c>
      <c r="T6318">
        <f t="shared" si="889"/>
        <v>63.159999999996003</v>
      </c>
      <c r="U6318" s="1">
        <f>Q6318/MainSheet!$C$22</f>
        <v>1</v>
      </c>
    </row>
    <row r="6319" spans="7:21">
      <c r="G6319">
        <f t="shared" si="892"/>
        <v>63.169999999996001</v>
      </c>
      <c r="H6319">
        <f t="shared" si="893"/>
        <v>198000</v>
      </c>
      <c r="I6319" s="2">
        <f>MIN(MainSheet!$C$10/MainSheet!$C$9,MainSheet!$K$9*60)</f>
        <v>660</v>
      </c>
      <c r="J6319" s="1">
        <f>IF(G6319&gt;MainSheet!$C$11,IF(J6318&gt;=0.999,1,(G6319-MainSheet!$C$11)*I6319/$B$2/60),0)</f>
        <v>1</v>
      </c>
      <c r="K6319" s="1">
        <f>IF(G6319&gt;MainSheet!$C$11+$B$6,IF(K6318&gt;=0.999,1,(G6319-MainSheet!$C$11-$B$6)*I6319/$C$2/60),0)</f>
        <v>1</v>
      </c>
      <c r="L6319" s="1">
        <f>IF(G6319&gt;MainSheet!$C$11+$B$6+$C$6,IF(L6318&gt;=0.999,1,(G6319-MainSheet!$C$11-$B$6-$C$6)*I6319/$D$2/60),0)</f>
        <v>1</v>
      </c>
      <c r="M6319">
        <f t="shared" si="894"/>
        <v>1</v>
      </c>
      <c r="N6319" s="2">
        <f t="shared" si="895"/>
        <v>3721.0526315789471</v>
      </c>
      <c r="O6319">
        <f t="shared" si="891"/>
        <v>977.02127659574455</v>
      </c>
      <c r="P6319">
        <f t="shared" si="890"/>
        <v>192000</v>
      </c>
      <c r="Q6319" s="2">
        <f t="shared" si="896"/>
        <v>196698.0739081747</v>
      </c>
      <c r="R6319">
        <f>Q6319/MainSheet!$C$8*(G6319-G6318)+R6318</f>
        <v>10850.343108394833</v>
      </c>
      <c r="S6319">
        <f t="shared" si="897"/>
        <v>175117.56125236116</v>
      </c>
      <c r="T6319">
        <f t="shared" si="889"/>
        <v>63.169999999996001</v>
      </c>
      <c r="U6319" s="1">
        <f>Q6319/MainSheet!$C$22</f>
        <v>1</v>
      </c>
    </row>
    <row r="6320" spans="7:21">
      <c r="G6320">
        <f t="shared" si="892"/>
        <v>63.179999999995999</v>
      </c>
      <c r="H6320">
        <f t="shared" si="893"/>
        <v>198000</v>
      </c>
      <c r="I6320" s="2">
        <f>MIN(MainSheet!$C$10/MainSheet!$C$9,MainSheet!$K$9*60)</f>
        <v>660</v>
      </c>
      <c r="J6320" s="1">
        <f>IF(G6320&gt;MainSheet!$C$11,IF(J6319&gt;=0.999,1,(G6320-MainSheet!$C$11)*I6320/$B$2/60),0)</f>
        <v>1</v>
      </c>
      <c r="K6320" s="1">
        <f>IF(G6320&gt;MainSheet!$C$11+$B$6,IF(K6319&gt;=0.999,1,(G6320-MainSheet!$C$11-$B$6)*I6320/$C$2/60),0)</f>
        <v>1</v>
      </c>
      <c r="L6320" s="1">
        <f>IF(G6320&gt;MainSheet!$C$11+$B$6+$C$6,IF(L6319&gt;=0.999,1,(G6320-MainSheet!$C$11-$B$6-$C$6)*I6320/$D$2/60),0)</f>
        <v>1</v>
      </c>
      <c r="M6320">
        <f t="shared" si="894"/>
        <v>1</v>
      </c>
      <c r="N6320" s="2">
        <f t="shared" si="895"/>
        <v>3721.0526315789471</v>
      </c>
      <c r="O6320">
        <f t="shared" si="891"/>
        <v>977.02127659574455</v>
      </c>
      <c r="P6320">
        <f t="shared" si="890"/>
        <v>192000</v>
      </c>
      <c r="Q6320" s="2">
        <f t="shared" si="896"/>
        <v>196698.0739081747</v>
      </c>
      <c r="R6320">
        <f>Q6320/MainSheet!$C$8*(G6320-G6319)+R6319</f>
        <v>10852.374354885667</v>
      </c>
      <c r="S6320">
        <f t="shared" si="897"/>
        <v>175150.34426467918</v>
      </c>
      <c r="T6320">
        <f t="shared" si="889"/>
        <v>63.179999999995999</v>
      </c>
      <c r="U6320" s="1">
        <f>Q6320/MainSheet!$C$22</f>
        <v>1</v>
      </c>
    </row>
    <row r="6321" spans="7:21">
      <c r="G6321">
        <f t="shared" si="892"/>
        <v>63.189999999995997</v>
      </c>
      <c r="H6321">
        <f t="shared" si="893"/>
        <v>198000</v>
      </c>
      <c r="I6321" s="2">
        <f>MIN(MainSheet!$C$10/MainSheet!$C$9,MainSheet!$K$9*60)</f>
        <v>660</v>
      </c>
      <c r="J6321" s="1">
        <f>IF(G6321&gt;MainSheet!$C$11,IF(J6320&gt;=0.999,1,(G6321-MainSheet!$C$11)*I6321/$B$2/60),0)</f>
        <v>1</v>
      </c>
      <c r="K6321" s="1">
        <f>IF(G6321&gt;MainSheet!$C$11+$B$6,IF(K6320&gt;=0.999,1,(G6321-MainSheet!$C$11-$B$6)*I6321/$C$2/60),0)</f>
        <v>1</v>
      </c>
      <c r="L6321" s="1">
        <f>IF(G6321&gt;MainSheet!$C$11+$B$6+$C$6,IF(L6320&gt;=0.999,1,(G6321-MainSheet!$C$11-$B$6-$C$6)*I6321/$D$2/60),0)</f>
        <v>1</v>
      </c>
      <c r="M6321">
        <f t="shared" si="894"/>
        <v>1</v>
      </c>
      <c r="N6321" s="2">
        <f t="shared" si="895"/>
        <v>3721.0526315789471</v>
      </c>
      <c r="O6321">
        <f t="shared" si="891"/>
        <v>977.02127659574455</v>
      </c>
      <c r="P6321">
        <f t="shared" si="890"/>
        <v>192000</v>
      </c>
      <c r="Q6321" s="2">
        <f t="shared" si="896"/>
        <v>196698.0739081747</v>
      </c>
      <c r="R6321">
        <f>Q6321/MainSheet!$C$8*(G6321-G6320)+R6320</f>
        <v>10854.405601376502</v>
      </c>
      <c r="S6321">
        <f t="shared" si="897"/>
        <v>175183.1272769972</v>
      </c>
      <c r="T6321">
        <f t="shared" si="889"/>
        <v>63.189999999995997</v>
      </c>
      <c r="U6321" s="1">
        <f>Q6321/MainSheet!$C$22</f>
        <v>1</v>
      </c>
    </row>
    <row r="6322" spans="7:21">
      <c r="G6322">
        <f t="shared" si="892"/>
        <v>63.199999999995995</v>
      </c>
      <c r="H6322">
        <f t="shared" si="893"/>
        <v>198000</v>
      </c>
      <c r="I6322" s="2">
        <f>MIN(MainSheet!$C$10/MainSheet!$C$9,MainSheet!$K$9*60)</f>
        <v>660</v>
      </c>
      <c r="J6322" s="1">
        <f>IF(G6322&gt;MainSheet!$C$11,IF(J6321&gt;=0.999,1,(G6322-MainSheet!$C$11)*I6322/$B$2/60),0)</f>
        <v>1</v>
      </c>
      <c r="K6322" s="1">
        <f>IF(G6322&gt;MainSheet!$C$11+$B$6,IF(K6321&gt;=0.999,1,(G6322-MainSheet!$C$11-$B$6)*I6322/$C$2/60),0)</f>
        <v>1</v>
      </c>
      <c r="L6322" s="1">
        <f>IF(G6322&gt;MainSheet!$C$11+$B$6+$C$6,IF(L6321&gt;=0.999,1,(G6322-MainSheet!$C$11-$B$6-$C$6)*I6322/$D$2/60),0)</f>
        <v>1</v>
      </c>
      <c r="M6322">
        <f t="shared" si="894"/>
        <v>1</v>
      </c>
      <c r="N6322" s="2">
        <f t="shared" si="895"/>
        <v>3721.0526315789471</v>
      </c>
      <c r="O6322">
        <f t="shared" si="891"/>
        <v>977.02127659574455</v>
      </c>
      <c r="P6322">
        <f t="shared" si="890"/>
        <v>192000</v>
      </c>
      <c r="Q6322" s="2">
        <f t="shared" si="896"/>
        <v>196698.0739081747</v>
      </c>
      <c r="R6322">
        <f>Q6322/MainSheet!$C$8*(G6322-G6321)+R6321</f>
        <v>10856.436847867337</v>
      </c>
      <c r="S6322">
        <f t="shared" si="897"/>
        <v>175215.91028931522</v>
      </c>
      <c r="T6322">
        <f t="shared" si="889"/>
        <v>63.199999999995995</v>
      </c>
      <c r="U6322" s="1">
        <f>Q6322/MainSheet!$C$22</f>
        <v>1</v>
      </c>
    </row>
    <row r="6323" spans="7:21">
      <c r="G6323">
        <f t="shared" si="892"/>
        <v>63.209999999995993</v>
      </c>
      <c r="H6323">
        <f t="shared" si="893"/>
        <v>198000</v>
      </c>
      <c r="I6323" s="2">
        <f>MIN(MainSheet!$C$10/MainSheet!$C$9,MainSheet!$K$9*60)</f>
        <v>660</v>
      </c>
      <c r="J6323" s="1">
        <f>IF(G6323&gt;MainSheet!$C$11,IF(J6322&gt;=0.999,1,(G6323-MainSheet!$C$11)*I6323/$B$2/60),0)</f>
        <v>1</v>
      </c>
      <c r="K6323" s="1">
        <f>IF(G6323&gt;MainSheet!$C$11+$B$6,IF(K6322&gt;=0.999,1,(G6323-MainSheet!$C$11-$B$6)*I6323/$C$2/60),0)</f>
        <v>1</v>
      </c>
      <c r="L6323" s="1">
        <f>IF(G6323&gt;MainSheet!$C$11+$B$6+$C$6,IF(L6322&gt;=0.999,1,(G6323-MainSheet!$C$11-$B$6-$C$6)*I6323/$D$2/60),0)</f>
        <v>1</v>
      </c>
      <c r="M6323">
        <f t="shared" si="894"/>
        <v>1</v>
      </c>
      <c r="N6323" s="2">
        <f t="shared" si="895"/>
        <v>3721.0526315789471</v>
      </c>
      <c r="O6323">
        <f t="shared" si="891"/>
        <v>977.02127659574455</v>
      </c>
      <c r="P6323">
        <f t="shared" si="890"/>
        <v>192000</v>
      </c>
      <c r="Q6323" s="2">
        <f t="shared" si="896"/>
        <v>196698.0739081747</v>
      </c>
      <c r="R6323">
        <f>Q6323/MainSheet!$C$8*(G6323-G6322)+R6322</f>
        <v>10858.468094358172</v>
      </c>
      <c r="S6323">
        <f t="shared" si="897"/>
        <v>175248.69330163323</v>
      </c>
      <c r="T6323">
        <f t="shared" si="889"/>
        <v>63.209999999995993</v>
      </c>
      <c r="U6323" s="1">
        <f>Q6323/MainSheet!$C$22</f>
        <v>1</v>
      </c>
    </row>
    <row r="6324" spans="7:21">
      <c r="G6324">
        <f t="shared" si="892"/>
        <v>63.219999999995991</v>
      </c>
      <c r="H6324">
        <f t="shared" si="893"/>
        <v>198000</v>
      </c>
      <c r="I6324" s="2">
        <f>MIN(MainSheet!$C$10/MainSheet!$C$9,MainSheet!$K$9*60)</f>
        <v>660</v>
      </c>
      <c r="J6324" s="1">
        <f>IF(G6324&gt;MainSheet!$C$11,IF(J6323&gt;=0.999,1,(G6324-MainSheet!$C$11)*I6324/$B$2/60),0)</f>
        <v>1</v>
      </c>
      <c r="K6324" s="1">
        <f>IF(G6324&gt;MainSheet!$C$11+$B$6,IF(K6323&gt;=0.999,1,(G6324-MainSheet!$C$11-$B$6)*I6324/$C$2/60),0)</f>
        <v>1</v>
      </c>
      <c r="L6324" s="1">
        <f>IF(G6324&gt;MainSheet!$C$11+$B$6+$C$6,IF(L6323&gt;=0.999,1,(G6324-MainSheet!$C$11-$B$6-$C$6)*I6324/$D$2/60),0)</f>
        <v>1</v>
      </c>
      <c r="M6324">
        <f t="shared" si="894"/>
        <v>1</v>
      </c>
      <c r="N6324" s="2">
        <f t="shared" si="895"/>
        <v>3721.0526315789471</v>
      </c>
      <c r="O6324">
        <f t="shared" si="891"/>
        <v>977.02127659574455</v>
      </c>
      <c r="P6324">
        <f t="shared" si="890"/>
        <v>192000</v>
      </c>
      <c r="Q6324" s="2">
        <f t="shared" si="896"/>
        <v>196698.0739081747</v>
      </c>
      <c r="R6324">
        <f>Q6324/MainSheet!$C$8*(G6324-G6323)+R6323</f>
        <v>10860.499340849006</v>
      </c>
      <c r="S6324">
        <f t="shared" si="897"/>
        <v>175281.47631395125</v>
      </c>
      <c r="T6324">
        <f t="shared" si="889"/>
        <v>63.219999999995991</v>
      </c>
      <c r="U6324" s="1">
        <f>Q6324/MainSheet!$C$22</f>
        <v>1</v>
      </c>
    </row>
    <row r="6325" spans="7:21">
      <c r="G6325">
        <f t="shared" si="892"/>
        <v>63.229999999995989</v>
      </c>
      <c r="H6325">
        <f t="shared" si="893"/>
        <v>198000</v>
      </c>
      <c r="I6325" s="2">
        <f>MIN(MainSheet!$C$10/MainSheet!$C$9,MainSheet!$K$9*60)</f>
        <v>660</v>
      </c>
      <c r="J6325" s="1">
        <f>IF(G6325&gt;MainSheet!$C$11,IF(J6324&gt;=0.999,1,(G6325-MainSheet!$C$11)*I6325/$B$2/60),0)</f>
        <v>1</v>
      </c>
      <c r="K6325" s="1">
        <f>IF(G6325&gt;MainSheet!$C$11+$B$6,IF(K6324&gt;=0.999,1,(G6325-MainSheet!$C$11-$B$6)*I6325/$C$2/60),0)</f>
        <v>1</v>
      </c>
      <c r="L6325" s="1">
        <f>IF(G6325&gt;MainSheet!$C$11+$B$6+$C$6,IF(L6324&gt;=0.999,1,(G6325-MainSheet!$C$11-$B$6-$C$6)*I6325/$D$2/60),0)</f>
        <v>1</v>
      </c>
      <c r="M6325">
        <f t="shared" si="894"/>
        <v>1</v>
      </c>
      <c r="N6325" s="2">
        <f t="shared" si="895"/>
        <v>3721.0526315789471</v>
      </c>
      <c r="O6325">
        <f t="shared" si="891"/>
        <v>977.02127659574455</v>
      </c>
      <c r="P6325">
        <f t="shared" si="890"/>
        <v>192000</v>
      </c>
      <c r="Q6325" s="2">
        <f t="shared" si="896"/>
        <v>196698.0739081747</v>
      </c>
      <c r="R6325">
        <f>Q6325/MainSheet!$C$8*(G6325-G6324)+R6324</f>
        <v>10862.530587339841</v>
      </c>
      <c r="S6325">
        <f t="shared" si="897"/>
        <v>175314.25932626927</v>
      </c>
      <c r="T6325">
        <f t="shared" si="889"/>
        <v>63.229999999995989</v>
      </c>
      <c r="U6325" s="1">
        <f>Q6325/MainSheet!$C$22</f>
        <v>1</v>
      </c>
    </row>
    <row r="6326" spans="7:21">
      <c r="G6326">
        <f t="shared" si="892"/>
        <v>63.239999999995987</v>
      </c>
      <c r="H6326">
        <f t="shared" si="893"/>
        <v>198000</v>
      </c>
      <c r="I6326" s="2">
        <f>MIN(MainSheet!$C$10/MainSheet!$C$9,MainSheet!$K$9*60)</f>
        <v>660</v>
      </c>
      <c r="J6326" s="1">
        <f>IF(G6326&gt;MainSheet!$C$11,IF(J6325&gt;=0.999,1,(G6326-MainSheet!$C$11)*I6326/$B$2/60),0)</f>
        <v>1</v>
      </c>
      <c r="K6326" s="1">
        <f>IF(G6326&gt;MainSheet!$C$11+$B$6,IF(K6325&gt;=0.999,1,(G6326-MainSheet!$C$11-$B$6)*I6326/$C$2/60),0)</f>
        <v>1</v>
      </c>
      <c r="L6326" s="1">
        <f>IF(G6326&gt;MainSheet!$C$11+$B$6+$C$6,IF(L6325&gt;=0.999,1,(G6326-MainSheet!$C$11-$B$6-$C$6)*I6326/$D$2/60),0)</f>
        <v>1</v>
      </c>
      <c r="M6326">
        <f t="shared" si="894"/>
        <v>1</v>
      </c>
      <c r="N6326" s="2">
        <f t="shared" si="895"/>
        <v>3721.0526315789471</v>
      </c>
      <c r="O6326">
        <f t="shared" si="891"/>
        <v>977.02127659574455</v>
      </c>
      <c r="P6326">
        <f t="shared" si="890"/>
        <v>192000</v>
      </c>
      <c r="Q6326" s="2">
        <f t="shared" si="896"/>
        <v>196698.0739081747</v>
      </c>
      <c r="R6326">
        <f>Q6326/MainSheet!$C$8*(G6326-G6325)+R6325</f>
        <v>10864.561833830676</v>
      </c>
      <c r="S6326">
        <f t="shared" si="897"/>
        <v>175347.04233858729</v>
      </c>
      <c r="T6326">
        <f t="shared" si="889"/>
        <v>63.239999999995987</v>
      </c>
      <c r="U6326" s="1">
        <f>Q6326/MainSheet!$C$22</f>
        <v>1</v>
      </c>
    </row>
    <row r="6327" spans="7:21">
      <c r="G6327">
        <f t="shared" si="892"/>
        <v>63.249999999995985</v>
      </c>
      <c r="H6327">
        <f t="shared" si="893"/>
        <v>198000</v>
      </c>
      <c r="I6327" s="2">
        <f>MIN(MainSheet!$C$10/MainSheet!$C$9,MainSheet!$K$9*60)</f>
        <v>660</v>
      </c>
      <c r="J6327" s="1">
        <f>IF(G6327&gt;MainSheet!$C$11,IF(J6326&gt;=0.999,1,(G6327-MainSheet!$C$11)*I6327/$B$2/60),0)</f>
        <v>1</v>
      </c>
      <c r="K6327" s="1">
        <f>IF(G6327&gt;MainSheet!$C$11+$B$6,IF(K6326&gt;=0.999,1,(G6327-MainSheet!$C$11-$B$6)*I6327/$C$2/60),0)</f>
        <v>1</v>
      </c>
      <c r="L6327" s="1">
        <f>IF(G6327&gt;MainSheet!$C$11+$B$6+$C$6,IF(L6326&gt;=0.999,1,(G6327-MainSheet!$C$11-$B$6-$C$6)*I6327/$D$2/60),0)</f>
        <v>1</v>
      </c>
      <c r="M6327">
        <f t="shared" si="894"/>
        <v>1</v>
      </c>
      <c r="N6327" s="2">
        <f t="shared" si="895"/>
        <v>3721.0526315789471</v>
      </c>
      <c r="O6327">
        <f t="shared" si="891"/>
        <v>977.02127659574455</v>
      </c>
      <c r="P6327">
        <f t="shared" si="890"/>
        <v>192000</v>
      </c>
      <c r="Q6327" s="2">
        <f t="shared" si="896"/>
        <v>196698.0739081747</v>
      </c>
      <c r="R6327">
        <f>Q6327/MainSheet!$C$8*(G6327-G6326)+R6326</f>
        <v>10866.593080321511</v>
      </c>
      <c r="S6327">
        <f t="shared" si="897"/>
        <v>175379.8253509053</v>
      </c>
      <c r="T6327">
        <f t="shared" si="889"/>
        <v>63.249999999995985</v>
      </c>
      <c r="U6327" s="1">
        <f>Q6327/MainSheet!$C$22</f>
        <v>1</v>
      </c>
    </row>
    <row r="6328" spans="7:21">
      <c r="G6328">
        <f t="shared" si="892"/>
        <v>63.259999999995983</v>
      </c>
      <c r="H6328">
        <f t="shared" si="893"/>
        <v>198000</v>
      </c>
      <c r="I6328" s="2">
        <f>MIN(MainSheet!$C$10/MainSheet!$C$9,MainSheet!$K$9*60)</f>
        <v>660</v>
      </c>
      <c r="J6328" s="1">
        <f>IF(G6328&gt;MainSheet!$C$11,IF(J6327&gt;=0.999,1,(G6328-MainSheet!$C$11)*I6328/$B$2/60),0)</f>
        <v>1</v>
      </c>
      <c r="K6328" s="1">
        <f>IF(G6328&gt;MainSheet!$C$11+$B$6,IF(K6327&gt;=0.999,1,(G6328-MainSheet!$C$11-$B$6)*I6328/$C$2/60),0)</f>
        <v>1</v>
      </c>
      <c r="L6328" s="1">
        <f>IF(G6328&gt;MainSheet!$C$11+$B$6+$C$6,IF(L6327&gt;=0.999,1,(G6328-MainSheet!$C$11-$B$6-$C$6)*I6328/$D$2/60),0)</f>
        <v>1</v>
      </c>
      <c r="M6328">
        <f t="shared" si="894"/>
        <v>1</v>
      </c>
      <c r="N6328" s="2">
        <f t="shared" si="895"/>
        <v>3721.0526315789471</v>
      </c>
      <c r="O6328">
        <f t="shared" si="891"/>
        <v>977.02127659574455</v>
      </c>
      <c r="P6328">
        <f t="shared" si="890"/>
        <v>192000</v>
      </c>
      <c r="Q6328" s="2">
        <f t="shared" si="896"/>
        <v>196698.0739081747</v>
      </c>
      <c r="R6328">
        <f>Q6328/MainSheet!$C$8*(G6328-G6327)+R6327</f>
        <v>10868.624326812345</v>
      </c>
      <c r="S6328">
        <f t="shared" si="897"/>
        <v>175412.60836322332</v>
      </c>
      <c r="T6328">
        <f t="shared" si="889"/>
        <v>63.259999999995983</v>
      </c>
      <c r="U6328" s="1">
        <f>Q6328/MainSheet!$C$22</f>
        <v>1</v>
      </c>
    </row>
    <row r="6329" spans="7:21">
      <c r="G6329">
        <f t="shared" si="892"/>
        <v>63.269999999995981</v>
      </c>
      <c r="H6329">
        <f t="shared" si="893"/>
        <v>198000</v>
      </c>
      <c r="I6329" s="2">
        <f>MIN(MainSheet!$C$10/MainSheet!$C$9,MainSheet!$K$9*60)</f>
        <v>660</v>
      </c>
      <c r="J6329" s="1">
        <f>IF(G6329&gt;MainSheet!$C$11,IF(J6328&gt;=0.999,1,(G6329-MainSheet!$C$11)*I6329/$B$2/60),0)</f>
        <v>1</v>
      </c>
      <c r="K6329" s="1">
        <f>IF(G6329&gt;MainSheet!$C$11+$B$6,IF(K6328&gt;=0.999,1,(G6329-MainSheet!$C$11-$B$6)*I6329/$C$2/60),0)</f>
        <v>1</v>
      </c>
      <c r="L6329" s="1">
        <f>IF(G6329&gt;MainSheet!$C$11+$B$6+$C$6,IF(L6328&gt;=0.999,1,(G6329-MainSheet!$C$11-$B$6-$C$6)*I6329/$D$2/60),0)</f>
        <v>1</v>
      </c>
      <c r="M6329">
        <f t="shared" si="894"/>
        <v>1</v>
      </c>
      <c r="N6329" s="2">
        <f t="shared" si="895"/>
        <v>3721.0526315789471</v>
      </c>
      <c r="O6329">
        <f t="shared" si="891"/>
        <v>977.02127659574455</v>
      </c>
      <c r="P6329">
        <f t="shared" si="890"/>
        <v>192000</v>
      </c>
      <c r="Q6329" s="2">
        <f t="shared" si="896"/>
        <v>196698.0739081747</v>
      </c>
      <c r="R6329">
        <f>Q6329/MainSheet!$C$8*(G6329-G6328)+R6328</f>
        <v>10870.65557330318</v>
      </c>
      <c r="S6329">
        <f t="shared" si="897"/>
        <v>175445.39137554134</v>
      </c>
      <c r="T6329">
        <f t="shared" si="889"/>
        <v>63.269999999995981</v>
      </c>
      <c r="U6329" s="1">
        <f>Q6329/MainSheet!$C$22</f>
        <v>1</v>
      </c>
    </row>
    <row r="6330" spans="7:21">
      <c r="G6330">
        <f t="shared" si="892"/>
        <v>63.279999999995979</v>
      </c>
      <c r="H6330">
        <f t="shared" si="893"/>
        <v>198000</v>
      </c>
      <c r="I6330" s="2">
        <f>MIN(MainSheet!$C$10/MainSheet!$C$9,MainSheet!$K$9*60)</f>
        <v>660</v>
      </c>
      <c r="J6330" s="1">
        <f>IF(G6330&gt;MainSheet!$C$11,IF(J6329&gt;=0.999,1,(G6330-MainSheet!$C$11)*I6330/$B$2/60),0)</f>
        <v>1</v>
      </c>
      <c r="K6330" s="1">
        <f>IF(G6330&gt;MainSheet!$C$11+$B$6,IF(K6329&gt;=0.999,1,(G6330-MainSheet!$C$11-$B$6)*I6330/$C$2/60),0)</f>
        <v>1</v>
      </c>
      <c r="L6330" s="1">
        <f>IF(G6330&gt;MainSheet!$C$11+$B$6+$C$6,IF(L6329&gt;=0.999,1,(G6330-MainSheet!$C$11-$B$6-$C$6)*I6330/$D$2/60),0)</f>
        <v>1</v>
      </c>
      <c r="M6330">
        <f t="shared" si="894"/>
        <v>1</v>
      </c>
      <c r="N6330" s="2">
        <f t="shared" si="895"/>
        <v>3721.0526315789471</v>
      </c>
      <c r="O6330">
        <f t="shared" si="891"/>
        <v>977.02127659574455</v>
      </c>
      <c r="P6330">
        <f t="shared" si="890"/>
        <v>192000</v>
      </c>
      <c r="Q6330" s="2">
        <f t="shared" si="896"/>
        <v>196698.0739081747</v>
      </c>
      <c r="R6330">
        <f>Q6330/MainSheet!$C$8*(G6330-G6329)+R6329</f>
        <v>10872.686819794015</v>
      </c>
      <c r="S6330">
        <f t="shared" si="897"/>
        <v>175478.17438785936</v>
      </c>
      <c r="T6330">
        <f t="shared" si="889"/>
        <v>63.279999999995979</v>
      </c>
      <c r="U6330" s="1">
        <f>Q6330/MainSheet!$C$22</f>
        <v>1</v>
      </c>
    </row>
    <row r="6331" spans="7:21">
      <c r="G6331">
        <f t="shared" si="892"/>
        <v>63.289999999995977</v>
      </c>
      <c r="H6331">
        <f t="shared" si="893"/>
        <v>198000</v>
      </c>
      <c r="I6331" s="2">
        <f>MIN(MainSheet!$C$10/MainSheet!$C$9,MainSheet!$K$9*60)</f>
        <v>660</v>
      </c>
      <c r="J6331" s="1">
        <f>IF(G6331&gt;MainSheet!$C$11,IF(J6330&gt;=0.999,1,(G6331-MainSheet!$C$11)*I6331/$B$2/60),0)</f>
        <v>1</v>
      </c>
      <c r="K6331" s="1">
        <f>IF(G6331&gt;MainSheet!$C$11+$B$6,IF(K6330&gt;=0.999,1,(G6331-MainSheet!$C$11-$B$6)*I6331/$C$2/60),0)</f>
        <v>1</v>
      </c>
      <c r="L6331" s="1">
        <f>IF(G6331&gt;MainSheet!$C$11+$B$6+$C$6,IF(L6330&gt;=0.999,1,(G6331-MainSheet!$C$11-$B$6-$C$6)*I6331/$D$2/60),0)</f>
        <v>1</v>
      </c>
      <c r="M6331">
        <f t="shared" si="894"/>
        <v>1</v>
      </c>
      <c r="N6331" s="2">
        <f t="shared" si="895"/>
        <v>3721.0526315789471</v>
      </c>
      <c r="O6331">
        <f t="shared" si="891"/>
        <v>977.02127659574455</v>
      </c>
      <c r="P6331">
        <f t="shared" si="890"/>
        <v>192000</v>
      </c>
      <c r="Q6331" s="2">
        <f t="shared" si="896"/>
        <v>196698.0739081747</v>
      </c>
      <c r="R6331">
        <f>Q6331/MainSheet!$C$8*(G6331-G6330)+R6330</f>
        <v>10874.71806628485</v>
      </c>
      <c r="S6331">
        <f t="shared" si="897"/>
        <v>175510.95740017737</v>
      </c>
      <c r="T6331">
        <f t="shared" si="889"/>
        <v>63.289999999995977</v>
      </c>
      <c r="U6331" s="1">
        <f>Q6331/MainSheet!$C$22</f>
        <v>1</v>
      </c>
    </row>
    <row r="6332" spans="7:21">
      <c r="G6332">
        <f t="shared" si="892"/>
        <v>63.299999999995975</v>
      </c>
      <c r="H6332">
        <f t="shared" si="893"/>
        <v>198000</v>
      </c>
      <c r="I6332" s="2">
        <f>MIN(MainSheet!$C$10/MainSheet!$C$9,MainSheet!$K$9*60)</f>
        <v>660</v>
      </c>
      <c r="J6332" s="1">
        <f>IF(G6332&gt;MainSheet!$C$11,IF(J6331&gt;=0.999,1,(G6332-MainSheet!$C$11)*I6332/$B$2/60),0)</f>
        <v>1</v>
      </c>
      <c r="K6332" s="1">
        <f>IF(G6332&gt;MainSheet!$C$11+$B$6,IF(K6331&gt;=0.999,1,(G6332-MainSheet!$C$11-$B$6)*I6332/$C$2/60),0)</f>
        <v>1</v>
      </c>
      <c r="L6332" s="1">
        <f>IF(G6332&gt;MainSheet!$C$11+$B$6+$C$6,IF(L6331&gt;=0.999,1,(G6332-MainSheet!$C$11-$B$6-$C$6)*I6332/$D$2/60),0)</f>
        <v>1</v>
      </c>
      <c r="M6332">
        <f t="shared" si="894"/>
        <v>1</v>
      </c>
      <c r="N6332" s="2">
        <f t="shared" si="895"/>
        <v>3721.0526315789471</v>
      </c>
      <c r="O6332">
        <f t="shared" si="891"/>
        <v>977.02127659574455</v>
      </c>
      <c r="P6332">
        <f t="shared" si="890"/>
        <v>192000</v>
      </c>
      <c r="Q6332" s="2">
        <f t="shared" si="896"/>
        <v>196698.0739081747</v>
      </c>
      <c r="R6332">
        <f>Q6332/MainSheet!$C$8*(G6332-G6331)+R6331</f>
        <v>10876.749312775684</v>
      </c>
      <c r="S6332">
        <f t="shared" si="897"/>
        <v>175543.74041249539</v>
      </c>
      <c r="T6332">
        <f t="shared" si="889"/>
        <v>63.299999999995975</v>
      </c>
      <c r="U6332" s="1">
        <f>Q6332/MainSheet!$C$22</f>
        <v>1</v>
      </c>
    </row>
    <row r="6333" spans="7:21">
      <c r="G6333">
        <f t="shared" si="892"/>
        <v>63.309999999995973</v>
      </c>
      <c r="H6333">
        <f t="shared" si="893"/>
        <v>198000</v>
      </c>
      <c r="I6333" s="2">
        <f>MIN(MainSheet!$C$10/MainSheet!$C$9,MainSheet!$K$9*60)</f>
        <v>660</v>
      </c>
      <c r="J6333" s="1">
        <f>IF(G6333&gt;MainSheet!$C$11,IF(J6332&gt;=0.999,1,(G6333-MainSheet!$C$11)*I6333/$B$2/60),0)</f>
        <v>1</v>
      </c>
      <c r="K6333" s="1">
        <f>IF(G6333&gt;MainSheet!$C$11+$B$6,IF(K6332&gt;=0.999,1,(G6333-MainSheet!$C$11-$B$6)*I6333/$C$2/60),0)</f>
        <v>1</v>
      </c>
      <c r="L6333" s="1">
        <f>IF(G6333&gt;MainSheet!$C$11+$B$6+$C$6,IF(L6332&gt;=0.999,1,(G6333-MainSheet!$C$11-$B$6-$C$6)*I6333/$D$2/60),0)</f>
        <v>1</v>
      </c>
      <c r="M6333">
        <f t="shared" si="894"/>
        <v>1</v>
      </c>
      <c r="N6333" s="2">
        <f t="shared" si="895"/>
        <v>3721.0526315789471</v>
      </c>
      <c r="O6333">
        <f t="shared" si="891"/>
        <v>977.02127659574455</v>
      </c>
      <c r="P6333">
        <f t="shared" si="890"/>
        <v>192000</v>
      </c>
      <c r="Q6333" s="2">
        <f t="shared" si="896"/>
        <v>196698.0739081747</v>
      </c>
      <c r="R6333">
        <f>Q6333/MainSheet!$C$8*(G6333-G6332)+R6332</f>
        <v>10878.780559266519</v>
      </c>
      <c r="S6333">
        <f t="shared" si="897"/>
        <v>175576.52342481341</v>
      </c>
      <c r="T6333">
        <f t="shared" si="889"/>
        <v>63.309999999995973</v>
      </c>
      <c r="U6333" s="1">
        <f>Q6333/MainSheet!$C$22</f>
        <v>1</v>
      </c>
    </row>
    <row r="6334" spans="7:21">
      <c r="G6334">
        <f t="shared" si="892"/>
        <v>63.319999999995972</v>
      </c>
      <c r="H6334">
        <f t="shared" si="893"/>
        <v>198000</v>
      </c>
      <c r="I6334" s="2">
        <f>MIN(MainSheet!$C$10/MainSheet!$C$9,MainSheet!$K$9*60)</f>
        <v>660</v>
      </c>
      <c r="J6334" s="1">
        <f>IF(G6334&gt;MainSheet!$C$11,IF(J6333&gt;=0.999,1,(G6334-MainSheet!$C$11)*I6334/$B$2/60),0)</f>
        <v>1</v>
      </c>
      <c r="K6334" s="1">
        <f>IF(G6334&gt;MainSheet!$C$11+$B$6,IF(K6333&gt;=0.999,1,(G6334-MainSheet!$C$11-$B$6)*I6334/$C$2/60),0)</f>
        <v>1</v>
      </c>
      <c r="L6334" s="1">
        <f>IF(G6334&gt;MainSheet!$C$11+$B$6+$C$6,IF(L6333&gt;=0.999,1,(G6334-MainSheet!$C$11-$B$6-$C$6)*I6334/$D$2/60),0)</f>
        <v>1</v>
      </c>
      <c r="M6334">
        <f t="shared" si="894"/>
        <v>1</v>
      </c>
      <c r="N6334" s="2">
        <f t="shared" si="895"/>
        <v>3721.0526315789471</v>
      </c>
      <c r="O6334">
        <f t="shared" si="891"/>
        <v>977.02127659574455</v>
      </c>
      <c r="P6334">
        <f t="shared" si="890"/>
        <v>192000</v>
      </c>
      <c r="Q6334" s="2">
        <f t="shared" si="896"/>
        <v>196698.0739081747</v>
      </c>
      <c r="R6334">
        <f>Q6334/MainSheet!$C$8*(G6334-G6333)+R6333</f>
        <v>10880.811805757354</v>
      </c>
      <c r="S6334">
        <f t="shared" si="897"/>
        <v>175609.30643713142</v>
      </c>
      <c r="T6334">
        <f t="shared" si="889"/>
        <v>63.319999999995972</v>
      </c>
      <c r="U6334" s="1">
        <f>Q6334/MainSheet!$C$22</f>
        <v>1</v>
      </c>
    </row>
    <row r="6335" spans="7:21">
      <c r="G6335">
        <f t="shared" si="892"/>
        <v>63.32999999999597</v>
      </c>
      <c r="H6335">
        <f t="shared" si="893"/>
        <v>198000</v>
      </c>
      <c r="I6335" s="2">
        <f>MIN(MainSheet!$C$10/MainSheet!$C$9,MainSheet!$K$9*60)</f>
        <v>660</v>
      </c>
      <c r="J6335" s="1">
        <f>IF(G6335&gt;MainSheet!$C$11,IF(J6334&gt;=0.999,1,(G6335-MainSheet!$C$11)*I6335/$B$2/60),0)</f>
        <v>1</v>
      </c>
      <c r="K6335" s="1">
        <f>IF(G6335&gt;MainSheet!$C$11+$B$6,IF(K6334&gt;=0.999,1,(G6335-MainSheet!$C$11-$B$6)*I6335/$C$2/60),0)</f>
        <v>1</v>
      </c>
      <c r="L6335" s="1">
        <f>IF(G6335&gt;MainSheet!$C$11+$B$6+$C$6,IF(L6334&gt;=0.999,1,(G6335-MainSheet!$C$11-$B$6-$C$6)*I6335/$D$2/60),0)</f>
        <v>1</v>
      </c>
      <c r="M6335">
        <f t="shared" si="894"/>
        <v>1</v>
      </c>
      <c r="N6335" s="2">
        <f t="shared" si="895"/>
        <v>3721.0526315789471</v>
      </c>
      <c r="O6335">
        <f t="shared" si="891"/>
        <v>977.02127659574455</v>
      </c>
      <c r="P6335">
        <f t="shared" si="890"/>
        <v>192000</v>
      </c>
      <c r="Q6335" s="2">
        <f t="shared" si="896"/>
        <v>196698.0739081747</v>
      </c>
      <c r="R6335">
        <f>Q6335/MainSheet!$C$8*(G6335-G6334)+R6334</f>
        <v>10882.843052248189</v>
      </c>
      <c r="S6335">
        <f t="shared" si="897"/>
        <v>175642.08944944944</v>
      </c>
      <c r="T6335">
        <f t="shared" si="889"/>
        <v>63.32999999999597</v>
      </c>
      <c r="U6335" s="1">
        <f>Q6335/MainSheet!$C$22</f>
        <v>1</v>
      </c>
    </row>
    <row r="6336" spans="7:21">
      <c r="G6336">
        <f t="shared" si="892"/>
        <v>63.339999999995968</v>
      </c>
      <c r="H6336">
        <f t="shared" si="893"/>
        <v>198000</v>
      </c>
      <c r="I6336" s="2">
        <f>MIN(MainSheet!$C$10/MainSheet!$C$9,MainSheet!$K$9*60)</f>
        <v>660</v>
      </c>
      <c r="J6336" s="1">
        <f>IF(G6336&gt;MainSheet!$C$11,IF(J6335&gt;=0.999,1,(G6336-MainSheet!$C$11)*I6336/$B$2/60),0)</f>
        <v>1</v>
      </c>
      <c r="K6336" s="1">
        <f>IF(G6336&gt;MainSheet!$C$11+$B$6,IF(K6335&gt;=0.999,1,(G6336-MainSheet!$C$11-$B$6)*I6336/$C$2/60),0)</f>
        <v>1</v>
      </c>
      <c r="L6336" s="1">
        <f>IF(G6336&gt;MainSheet!$C$11+$B$6+$C$6,IF(L6335&gt;=0.999,1,(G6336-MainSheet!$C$11-$B$6-$C$6)*I6336/$D$2/60),0)</f>
        <v>1</v>
      </c>
      <c r="M6336">
        <f t="shared" si="894"/>
        <v>1</v>
      </c>
      <c r="N6336" s="2">
        <f t="shared" si="895"/>
        <v>3721.0526315789471</v>
      </c>
      <c r="O6336">
        <f t="shared" si="891"/>
        <v>977.02127659574455</v>
      </c>
      <c r="P6336">
        <f t="shared" si="890"/>
        <v>192000</v>
      </c>
      <c r="Q6336" s="2">
        <f t="shared" si="896"/>
        <v>196698.0739081747</v>
      </c>
      <c r="R6336">
        <f>Q6336/MainSheet!$C$8*(G6336-G6335)+R6335</f>
        <v>10884.874298739023</v>
      </c>
      <c r="S6336">
        <f t="shared" si="897"/>
        <v>175674.87246176746</v>
      </c>
      <c r="T6336">
        <f t="shared" si="889"/>
        <v>63.339999999995968</v>
      </c>
      <c r="U6336" s="1">
        <f>Q6336/MainSheet!$C$22</f>
        <v>1</v>
      </c>
    </row>
    <row r="6337" spans="7:21">
      <c r="G6337">
        <f t="shared" si="892"/>
        <v>63.349999999995966</v>
      </c>
      <c r="H6337">
        <f t="shared" si="893"/>
        <v>198000</v>
      </c>
      <c r="I6337" s="2">
        <f>MIN(MainSheet!$C$10/MainSheet!$C$9,MainSheet!$K$9*60)</f>
        <v>660</v>
      </c>
      <c r="J6337" s="1">
        <f>IF(G6337&gt;MainSheet!$C$11,IF(J6336&gt;=0.999,1,(G6337-MainSheet!$C$11)*I6337/$B$2/60),0)</f>
        <v>1</v>
      </c>
      <c r="K6337" s="1">
        <f>IF(G6337&gt;MainSheet!$C$11+$B$6,IF(K6336&gt;=0.999,1,(G6337-MainSheet!$C$11-$B$6)*I6337/$C$2/60),0)</f>
        <v>1</v>
      </c>
      <c r="L6337" s="1">
        <f>IF(G6337&gt;MainSheet!$C$11+$B$6+$C$6,IF(L6336&gt;=0.999,1,(G6337-MainSheet!$C$11-$B$6-$C$6)*I6337/$D$2/60),0)</f>
        <v>1</v>
      </c>
      <c r="M6337">
        <f t="shared" si="894"/>
        <v>1</v>
      </c>
      <c r="N6337" s="2">
        <f t="shared" si="895"/>
        <v>3721.0526315789471</v>
      </c>
      <c r="O6337">
        <f t="shared" si="891"/>
        <v>977.02127659574455</v>
      </c>
      <c r="P6337">
        <f t="shared" si="890"/>
        <v>192000</v>
      </c>
      <c r="Q6337" s="2">
        <f t="shared" si="896"/>
        <v>196698.0739081747</v>
      </c>
      <c r="R6337">
        <f>Q6337/MainSheet!$C$8*(G6337-G6336)+R6336</f>
        <v>10886.905545229858</v>
      </c>
      <c r="S6337">
        <f t="shared" si="897"/>
        <v>175707.65547408548</v>
      </c>
      <c r="T6337">
        <f t="shared" si="889"/>
        <v>63.349999999995966</v>
      </c>
      <c r="U6337" s="1">
        <f>Q6337/MainSheet!$C$22</f>
        <v>1</v>
      </c>
    </row>
    <row r="6338" spans="7:21">
      <c r="G6338">
        <f t="shared" si="892"/>
        <v>63.359999999995964</v>
      </c>
      <c r="H6338">
        <f t="shared" si="893"/>
        <v>198000</v>
      </c>
      <c r="I6338" s="2">
        <f>MIN(MainSheet!$C$10/MainSheet!$C$9,MainSheet!$K$9*60)</f>
        <v>660</v>
      </c>
      <c r="J6338" s="1">
        <f>IF(G6338&gt;MainSheet!$C$11,IF(J6337&gt;=0.999,1,(G6338-MainSheet!$C$11)*I6338/$B$2/60),0)</f>
        <v>1</v>
      </c>
      <c r="K6338" s="1">
        <f>IF(G6338&gt;MainSheet!$C$11+$B$6,IF(K6337&gt;=0.999,1,(G6338-MainSheet!$C$11-$B$6)*I6338/$C$2/60),0)</f>
        <v>1</v>
      </c>
      <c r="L6338" s="1">
        <f>IF(G6338&gt;MainSheet!$C$11+$B$6+$C$6,IF(L6337&gt;=0.999,1,(G6338-MainSheet!$C$11-$B$6-$C$6)*I6338/$D$2/60),0)</f>
        <v>1</v>
      </c>
      <c r="M6338">
        <f t="shared" si="894"/>
        <v>1</v>
      </c>
      <c r="N6338" s="2">
        <f t="shared" si="895"/>
        <v>3721.0526315789471</v>
      </c>
      <c r="O6338">
        <f t="shared" si="891"/>
        <v>977.02127659574455</v>
      </c>
      <c r="P6338">
        <f t="shared" si="890"/>
        <v>192000</v>
      </c>
      <c r="Q6338" s="2">
        <f t="shared" si="896"/>
        <v>196698.0739081747</v>
      </c>
      <c r="R6338">
        <f>Q6338/MainSheet!$C$8*(G6338-G6337)+R6337</f>
        <v>10888.936791720693</v>
      </c>
      <c r="S6338">
        <f t="shared" si="897"/>
        <v>175740.43848640349</v>
      </c>
      <c r="T6338">
        <f t="shared" si="889"/>
        <v>63.359999999995964</v>
      </c>
      <c r="U6338" s="1">
        <f>Q6338/MainSheet!$C$22</f>
        <v>1</v>
      </c>
    </row>
    <row r="6339" spans="7:21">
      <c r="G6339">
        <f t="shared" si="892"/>
        <v>63.369999999995962</v>
      </c>
      <c r="H6339">
        <f t="shared" si="893"/>
        <v>198000</v>
      </c>
      <c r="I6339" s="2">
        <f>MIN(MainSheet!$C$10/MainSheet!$C$9,MainSheet!$K$9*60)</f>
        <v>660</v>
      </c>
      <c r="J6339" s="1">
        <f>IF(G6339&gt;MainSheet!$C$11,IF(J6338&gt;=0.999,1,(G6339-MainSheet!$C$11)*I6339/$B$2/60),0)</f>
        <v>1</v>
      </c>
      <c r="K6339" s="1">
        <f>IF(G6339&gt;MainSheet!$C$11+$B$6,IF(K6338&gt;=0.999,1,(G6339-MainSheet!$C$11-$B$6)*I6339/$C$2/60),0)</f>
        <v>1</v>
      </c>
      <c r="L6339" s="1">
        <f>IF(G6339&gt;MainSheet!$C$11+$B$6+$C$6,IF(L6338&gt;=0.999,1,(G6339-MainSheet!$C$11-$B$6-$C$6)*I6339/$D$2/60),0)</f>
        <v>1</v>
      </c>
      <c r="M6339">
        <f t="shared" si="894"/>
        <v>1</v>
      </c>
      <c r="N6339" s="2">
        <f t="shared" si="895"/>
        <v>3721.0526315789471</v>
      </c>
      <c r="O6339">
        <f t="shared" si="891"/>
        <v>977.02127659574455</v>
      </c>
      <c r="P6339">
        <f t="shared" si="890"/>
        <v>192000</v>
      </c>
      <c r="Q6339" s="2">
        <f t="shared" si="896"/>
        <v>196698.0739081747</v>
      </c>
      <c r="R6339">
        <f>Q6339/MainSheet!$C$8*(G6339-G6338)+R6338</f>
        <v>10890.968038211528</v>
      </c>
      <c r="S6339">
        <f t="shared" si="897"/>
        <v>175773.22149872151</v>
      </c>
      <c r="T6339">
        <f t="shared" ref="T6339:T6402" si="898">G6339</f>
        <v>63.369999999995962</v>
      </c>
      <c r="U6339" s="1">
        <f>Q6339/MainSheet!$C$22</f>
        <v>1</v>
      </c>
    </row>
    <row r="6340" spans="7:21">
      <c r="G6340">
        <f t="shared" si="892"/>
        <v>63.37999999999596</v>
      </c>
      <c r="H6340">
        <f t="shared" si="893"/>
        <v>198000</v>
      </c>
      <c r="I6340" s="2">
        <f>MIN(MainSheet!$C$10/MainSheet!$C$9,MainSheet!$K$9*60)</f>
        <v>660</v>
      </c>
      <c r="J6340" s="1">
        <f>IF(G6340&gt;MainSheet!$C$11,IF(J6339&gt;=0.999,1,(G6340-MainSheet!$C$11)*I6340/$B$2/60),0)</f>
        <v>1</v>
      </c>
      <c r="K6340" s="1">
        <f>IF(G6340&gt;MainSheet!$C$11+$B$6,IF(K6339&gt;=0.999,1,(G6340-MainSheet!$C$11-$B$6)*I6340/$C$2/60),0)</f>
        <v>1</v>
      </c>
      <c r="L6340" s="1">
        <f>IF(G6340&gt;MainSheet!$C$11+$B$6+$C$6,IF(L6339&gt;=0.999,1,(G6340-MainSheet!$C$11-$B$6-$C$6)*I6340/$D$2/60),0)</f>
        <v>1</v>
      </c>
      <c r="M6340">
        <f t="shared" si="894"/>
        <v>1</v>
      </c>
      <c r="N6340" s="2">
        <f t="shared" si="895"/>
        <v>3721.0526315789471</v>
      </c>
      <c r="O6340">
        <f t="shared" si="891"/>
        <v>977.02127659574455</v>
      </c>
      <c r="P6340">
        <f t="shared" ref="P6340:P6403" si="899">IF(IF(N6340+O6340&gt;H6340,H6340-O6340-N6340,IF(L6340&gt;0,((1-L6340)*D$3+D$4*(L6340)),0))+O6340+N6340&gt;H6340,H6340-N6340-O6340,IF(N6340+O6340&gt;H6340,H6340-O6340-N6340,IF(L6340&gt;0,((1-L6340)*D$3+D$4*(L6340)),0)))</f>
        <v>192000</v>
      </c>
      <c r="Q6340" s="2">
        <f t="shared" si="896"/>
        <v>196698.0739081747</v>
      </c>
      <c r="R6340">
        <f>Q6340/MainSheet!$C$8*(G6340-G6339)+R6339</f>
        <v>10892.999284702362</v>
      </c>
      <c r="S6340">
        <f t="shared" si="897"/>
        <v>175806.00451103953</v>
      </c>
      <c r="T6340">
        <f t="shared" si="898"/>
        <v>63.37999999999596</v>
      </c>
      <c r="U6340" s="1">
        <f>Q6340/MainSheet!$C$22</f>
        <v>1</v>
      </c>
    </row>
    <row r="6341" spans="7:21">
      <c r="G6341">
        <f t="shared" si="892"/>
        <v>63.389999999995958</v>
      </c>
      <c r="H6341">
        <f t="shared" si="893"/>
        <v>198000</v>
      </c>
      <c r="I6341" s="2">
        <f>MIN(MainSheet!$C$10/MainSheet!$C$9,MainSheet!$K$9*60)</f>
        <v>660</v>
      </c>
      <c r="J6341" s="1">
        <f>IF(G6341&gt;MainSheet!$C$11,IF(J6340&gt;=0.999,1,(G6341-MainSheet!$C$11)*I6341/$B$2/60),0)</f>
        <v>1</v>
      </c>
      <c r="K6341" s="1">
        <f>IF(G6341&gt;MainSheet!$C$11+$B$6,IF(K6340&gt;=0.999,1,(G6341-MainSheet!$C$11-$B$6)*I6341/$C$2/60),0)</f>
        <v>1</v>
      </c>
      <c r="L6341" s="1">
        <f>IF(G6341&gt;MainSheet!$C$11+$B$6+$C$6,IF(L6340&gt;=0.999,1,(G6341-MainSheet!$C$11-$B$6-$C$6)*I6341/$D$2/60),0)</f>
        <v>1</v>
      </c>
      <c r="M6341">
        <f t="shared" si="894"/>
        <v>1</v>
      </c>
      <c r="N6341" s="2">
        <f t="shared" si="895"/>
        <v>3721.0526315789471</v>
      </c>
      <c r="O6341">
        <f t="shared" ref="O6341:O6404" si="900">IF(K6341&gt;=0.01,((1-K6341)*C$3+C$4*(K6341)),0)</f>
        <v>977.02127659574455</v>
      </c>
      <c r="P6341">
        <f t="shared" si="899"/>
        <v>192000</v>
      </c>
      <c r="Q6341" s="2">
        <f t="shared" si="896"/>
        <v>196698.0739081747</v>
      </c>
      <c r="R6341">
        <f>Q6341/MainSheet!$C$8*(G6341-G6340)+R6340</f>
        <v>10895.030531193197</v>
      </c>
      <c r="S6341">
        <f t="shared" si="897"/>
        <v>175838.78752335755</v>
      </c>
      <c r="T6341">
        <f t="shared" si="898"/>
        <v>63.389999999995958</v>
      </c>
      <c r="U6341" s="1">
        <f>Q6341/MainSheet!$C$22</f>
        <v>1</v>
      </c>
    </row>
    <row r="6342" spans="7:21">
      <c r="G6342">
        <f t="shared" si="892"/>
        <v>63.399999999995956</v>
      </c>
      <c r="H6342">
        <f t="shared" si="893"/>
        <v>198000</v>
      </c>
      <c r="I6342" s="2">
        <f>MIN(MainSheet!$C$10/MainSheet!$C$9,MainSheet!$K$9*60)</f>
        <v>660</v>
      </c>
      <c r="J6342" s="1">
        <f>IF(G6342&gt;MainSheet!$C$11,IF(J6341&gt;=0.999,1,(G6342-MainSheet!$C$11)*I6342/$B$2/60),0)</f>
        <v>1</v>
      </c>
      <c r="K6342" s="1">
        <f>IF(G6342&gt;MainSheet!$C$11+$B$6,IF(K6341&gt;=0.999,1,(G6342-MainSheet!$C$11-$B$6)*I6342/$C$2/60),0)</f>
        <v>1</v>
      </c>
      <c r="L6342" s="1">
        <f>IF(G6342&gt;MainSheet!$C$11+$B$6+$C$6,IF(L6341&gt;=0.999,1,(G6342-MainSheet!$C$11-$B$6-$C$6)*I6342/$D$2/60),0)</f>
        <v>1</v>
      </c>
      <c r="M6342">
        <f t="shared" si="894"/>
        <v>1</v>
      </c>
      <c r="N6342" s="2">
        <f t="shared" si="895"/>
        <v>3721.0526315789471</v>
      </c>
      <c r="O6342">
        <f t="shared" si="900"/>
        <v>977.02127659574455</v>
      </c>
      <c r="P6342">
        <f t="shared" si="899"/>
        <v>192000</v>
      </c>
      <c r="Q6342" s="2">
        <f t="shared" si="896"/>
        <v>196698.0739081747</v>
      </c>
      <c r="R6342">
        <f>Q6342/MainSheet!$C$8*(G6342-G6341)+R6341</f>
        <v>10897.061777684032</v>
      </c>
      <c r="S6342">
        <f t="shared" si="897"/>
        <v>175871.57053567556</v>
      </c>
      <c r="T6342">
        <f t="shared" si="898"/>
        <v>63.399999999995956</v>
      </c>
      <c r="U6342" s="1">
        <f>Q6342/MainSheet!$C$22</f>
        <v>1</v>
      </c>
    </row>
    <row r="6343" spans="7:21">
      <c r="G6343">
        <f t="shared" si="892"/>
        <v>63.409999999995954</v>
      </c>
      <c r="H6343">
        <f t="shared" si="893"/>
        <v>198000</v>
      </c>
      <c r="I6343" s="2">
        <f>MIN(MainSheet!$C$10/MainSheet!$C$9,MainSheet!$K$9*60)</f>
        <v>660</v>
      </c>
      <c r="J6343" s="1">
        <f>IF(G6343&gt;MainSheet!$C$11,IF(J6342&gt;=0.999,1,(G6343-MainSheet!$C$11)*I6343/$B$2/60),0)</f>
        <v>1</v>
      </c>
      <c r="K6343" s="1">
        <f>IF(G6343&gt;MainSheet!$C$11+$B$6,IF(K6342&gt;=0.999,1,(G6343-MainSheet!$C$11-$B$6)*I6343/$C$2/60),0)</f>
        <v>1</v>
      </c>
      <c r="L6343" s="1">
        <f>IF(G6343&gt;MainSheet!$C$11+$B$6+$C$6,IF(L6342&gt;=0.999,1,(G6343-MainSheet!$C$11-$B$6-$C$6)*I6343/$D$2/60),0)</f>
        <v>1</v>
      </c>
      <c r="M6343">
        <f t="shared" si="894"/>
        <v>1</v>
      </c>
      <c r="N6343" s="2">
        <f t="shared" si="895"/>
        <v>3721.0526315789471</v>
      </c>
      <c r="O6343">
        <f t="shared" si="900"/>
        <v>977.02127659574455</v>
      </c>
      <c r="P6343">
        <f t="shared" si="899"/>
        <v>192000</v>
      </c>
      <c r="Q6343" s="2">
        <f t="shared" si="896"/>
        <v>196698.0739081747</v>
      </c>
      <c r="R6343">
        <f>Q6343/MainSheet!$C$8*(G6343-G6342)+R6342</f>
        <v>10899.093024174867</v>
      </c>
      <c r="S6343">
        <f t="shared" si="897"/>
        <v>175904.35354799358</v>
      </c>
      <c r="T6343">
        <f t="shared" si="898"/>
        <v>63.409999999995954</v>
      </c>
      <c r="U6343" s="1">
        <f>Q6343/MainSheet!$C$22</f>
        <v>1</v>
      </c>
    </row>
    <row r="6344" spans="7:21">
      <c r="G6344">
        <f t="shared" si="892"/>
        <v>63.419999999995952</v>
      </c>
      <c r="H6344">
        <f t="shared" si="893"/>
        <v>198000</v>
      </c>
      <c r="I6344" s="2">
        <f>MIN(MainSheet!$C$10/MainSheet!$C$9,MainSheet!$K$9*60)</f>
        <v>660</v>
      </c>
      <c r="J6344" s="1">
        <f>IF(G6344&gt;MainSheet!$C$11,IF(J6343&gt;=0.999,1,(G6344-MainSheet!$C$11)*I6344/$B$2/60),0)</f>
        <v>1</v>
      </c>
      <c r="K6344" s="1">
        <f>IF(G6344&gt;MainSheet!$C$11+$B$6,IF(K6343&gt;=0.999,1,(G6344-MainSheet!$C$11-$B$6)*I6344/$C$2/60),0)</f>
        <v>1</v>
      </c>
      <c r="L6344" s="1">
        <f>IF(G6344&gt;MainSheet!$C$11+$B$6+$C$6,IF(L6343&gt;=0.999,1,(G6344-MainSheet!$C$11-$B$6-$C$6)*I6344/$D$2/60),0)</f>
        <v>1</v>
      </c>
      <c r="M6344">
        <f t="shared" si="894"/>
        <v>1</v>
      </c>
      <c r="N6344" s="2">
        <f t="shared" si="895"/>
        <v>3721.0526315789471</v>
      </c>
      <c r="O6344">
        <f t="shared" si="900"/>
        <v>977.02127659574455</v>
      </c>
      <c r="P6344">
        <f t="shared" si="899"/>
        <v>192000</v>
      </c>
      <c r="Q6344" s="2">
        <f t="shared" si="896"/>
        <v>196698.0739081747</v>
      </c>
      <c r="R6344">
        <f>Q6344/MainSheet!$C$8*(G6344-G6343)+R6343</f>
        <v>10901.124270665701</v>
      </c>
      <c r="S6344">
        <f t="shared" si="897"/>
        <v>175937.1365603116</v>
      </c>
      <c r="T6344">
        <f t="shared" si="898"/>
        <v>63.419999999995952</v>
      </c>
      <c r="U6344" s="1">
        <f>Q6344/MainSheet!$C$22</f>
        <v>1</v>
      </c>
    </row>
    <row r="6345" spans="7:21">
      <c r="G6345">
        <f t="shared" ref="G6345:G6408" si="901">G6344+$F$2</f>
        <v>63.42999999999595</v>
      </c>
      <c r="H6345">
        <f t="shared" ref="H6345:H6408" si="902">H6344</f>
        <v>198000</v>
      </c>
      <c r="I6345" s="2">
        <f>MIN(MainSheet!$C$10/MainSheet!$C$9,MainSheet!$K$9*60)</f>
        <v>660</v>
      </c>
      <c r="J6345" s="1">
        <f>IF(G6345&gt;MainSheet!$C$11,IF(J6344&gt;=0.999,1,(G6345-MainSheet!$C$11)*I6345/$B$2/60),0)</f>
        <v>1</v>
      </c>
      <c r="K6345" s="1">
        <f>IF(G6345&gt;MainSheet!$C$11+$B$6,IF(K6344&gt;=0.999,1,(G6345-MainSheet!$C$11-$B$6)*I6345/$C$2/60),0)</f>
        <v>1</v>
      </c>
      <c r="L6345" s="1">
        <f>IF(G6345&gt;MainSheet!$C$11+$B$6+$C$6,IF(L6344&gt;=0.999,1,(G6345-MainSheet!$C$11-$B$6-$C$6)*I6345/$D$2/60),0)</f>
        <v>1</v>
      </c>
      <c r="M6345">
        <f t="shared" ref="M6345:M6408" si="903">(J6345*$B$2+K6345*$C$2+L6345*$D$2)/SUM($B$2:$D$2)</f>
        <v>1</v>
      </c>
      <c r="N6345" s="2">
        <f t="shared" ref="N6345:N6408" si="904">IF(J6345&gt;=0.01,((1-J6345)*B$3+B$4*(J6345)),0)</f>
        <v>3721.0526315789471</v>
      </c>
      <c r="O6345">
        <f t="shared" si="900"/>
        <v>977.02127659574455</v>
      </c>
      <c r="P6345">
        <f t="shared" si="899"/>
        <v>192000</v>
      </c>
      <c r="Q6345" s="2">
        <f t="shared" ref="Q6345:Q6408" si="905">SUM(N6345:P6345)</f>
        <v>196698.0739081747</v>
      </c>
      <c r="R6345">
        <f>Q6345/MainSheet!$C$8*(G6345-G6344)+R6344</f>
        <v>10903.155517156536</v>
      </c>
      <c r="S6345">
        <f t="shared" ref="S6345:S6408" si="906">Q6345*$F$2/60+S6344</f>
        <v>175969.91957262962</v>
      </c>
      <c r="T6345">
        <f t="shared" si="898"/>
        <v>63.42999999999595</v>
      </c>
      <c r="U6345" s="1">
        <f>Q6345/MainSheet!$C$22</f>
        <v>1</v>
      </c>
    </row>
    <row r="6346" spans="7:21">
      <c r="G6346">
        <f t="shared" si="901"/>
        <v>63.439999999995948</v>
      </c>
      <c r="H6346">
        <f t="shared" si="902"/>
        <v>198000</v>
      </c>
      <c r="I6346" s="2">
        <f>MIN(MainSheet!$C$10/MainSheet!$C$9,MainSheet!$K$9*60)</f>
        <v>660</v>
      </c>
      <c r="J6346" s="1">
        <f>IF(G6346&gt;MainSheet!$C$11,IF(J6345&gt;=0.999,1,(G6346-MainSheet!$C$11)*I6346/$B$2/60),0)</f>
        <v>1</v>
      </c>
      <c r="K6346" s="1">
        <f>IF(G6346&gt;MainSheet!$C$11+$B$6,IF(K6345&gt;=0.999,1,(G6346-MainSheet!$C$11-$B$6)*I6346/$C$2/60),0)</f>
        <v>1</v>
      </c>
      <c r="L6346" s="1">
        <f>IF(G6346&gt;MainSheet!$C$11+$B$6+$C$6,IF(L6345&gt;=0.999,1,(G6346-MainSheet!$C$11-$B$6-$C$6)*I6346/$D$2/60),0)</f>
        <v>1</v>
      </c>
      <c r="M6346">
        <f t="shared" si="903"/>
        <v>1</v>
      </c>
      <c r="N6346" s="2">
        <f t="shared" si="904"/>
        <v>3721.0526315789471</v>
      </c>
      <c r="O6346">
        <f t="shared" si="900"/>
        <v>977.02127659574455</v>
      </c>
      <c r="P6346">
        <f t="shared" si="899"/>
        <v>192000</v>
      </c>
      <c r="Q6346" s="2">
        <f t="shared" si="905"/>
        <v>196698.0739081747</v>
      </c>
      <c r="R6346">
        <f>Q6346/MainSheet!$C$8*(G6346-G6345)+R6345</f>
        <v>10905.186763647371</v>
      </c>
      <c r="S6346">
        <f t="shared" si="906"/>
        <v>176002.70258494763</v>
      </c>
      <c r="T6346">
        <f t="shared" si="898"/>
        <v>63.439999999995948</v>
      </c>
      <c r="U6346" s="1">
        <f>Q6346/MainSheet!$C$22</f>
        <v>1</v>
      </c>
    </row>
    <row r="6347" spans="7:21">
      <c r="G6347">
        <f t="shared" si="901"/>
        <v>63.449999999995946</v>
      </c>
      <c r="H6347">
        <f t="shared" si="902"/>
        <v>198000</v>
      </c>
      <c r="I6347" s="2">
        <f>MIN(MainSheet!$C$10/MainSheet!$C$9,MainSheet!$K$9*60)</f>
        <v>660</v>
      </c>
      <c r="J6347" s="1">
        <f>IF(G6347&gt;MainSheet!$C$11,IF(J6346&gt;=0.999,1,(G6347-MainSheet!$C$11)*I6347/$B$2/60),0)</f>
        <v>1</v>
      </c>
      <c r="K6347" s="1">
        <f>IF(G6347&gt;MainSheet!$C$11+$B$6,IF(K6346&gt;=0.999,1,(G6347-MainSheet!$C$11-$B$6)*I6347/$C$2/60),0)</f>
        <v>1</v>
      </c>
      <c r="L6347" s="1">
        <f>IF(G6347&gt;MainSheet!$C$11+$B$6+$C$6,IF(L6346&gt;=0.999,1,(G6347-MainSheet!$C$11-$B$6-$C$6)*I6347/$D$2/60),0)</f>
        <v>1</v>
      </c>
      <c r="M6347">
        <f t="shared" si="903"/>
        <v>1</v>
      </c>
      <c r="N6347" s="2">
        <f t="shared" si="904"/>
        <v>3721.0526315789471</v>
      </c>
      <c r="O6347">
        <f t="shared" si="900"/>
        <v>977.02127659574455</v>
      </c>
      <c r="P6347">
        <f t="shared" si="899"/>
        <v>192000</v>
      </c>
      <c r="Q6347" s="2">
        <f t="shared" si="905"/>
        <v>196698.0739081747</v>
      </c>
      <c r="R6347">
        <f>Q6347/MainSheet!$C$8*(G6347-G6346)+R6346</f>
        <v>10907.218010138205</v>
      </c>
      <c r="S6347">
        <f t="shared" si="906"/>
        <v>176035.48559726565</v>
      </c>
      <c r="T6347">
        <f t="shared" si="898"/>
        <v>63.449999999995946</v>
      </c>
      <c r="U6347" s="1">
        <f>Q6347/MainSheet!$C$22</f>
        <v>1</v>
      </c>
    </row>
    <row r="6348" spans="7:21">
      <c r="G6348">
        <f t="shared" si="901"/>
        <v>63.459999999995944</v>
      </c>
      <c r="H6348">
        <f t="shared" si="902"/>
        <v>198000</v>
      </c>
      <c r="I6348" s="2">
        <f>MIN(MainSheet!$C$10/MainSheet!$C$9,MainSheet!$K$9*60)</f>
        <v>660</v>
      </c>
      <c r="J6348" s="1">
        <f>IF(G6348&gt;MainSheet!$C$11,IF(J6347&gt;=0.999,1,(G6348-MainSheet!$C$11)*I6348/$B$2/60),0)</f>
        <v>1</v>
      </c>
      <c r="K6348" s="1">
        <f>IF(G6348&gt;MainSheet!$C$11+$B$6,IF(K6347&gt;=0.999,1,(G6348-MainSheet!$C$11-$B$6)*I6348/$C$2/60),0)</f>
        <v>1</v>
      </c>
      <c r="L6348" s="1">
        <f>IF(G6348&gt;MainSheet!$C$11+$B$6+$C$6,IF(L6347&gt;=0.999,1,(G6348-MainSheet!$C$11-$B$6-$C$6)*I6348/$D$2/60),0)</f>
        <v>1</v>
      </c>
      <c r="M6348">
        <f t="shared" si="903"/>
        <v>1</v>
      </c>
      <c r="N6348" s="2">
        <f t="shared" si="904"/>
        <v>3721.0526315789471</v>
      </c>
      <c r="O6348">
        <f t="shared" si="900"/>
        <v>977.02127659574455</v>
      </c>
      <c r="P6348">
        <f t="shared" si="899"/>
        <v>192000</v>
      </c>
      <c r="Q6348" s="2">
        <f t="shared" si="905"/>
        <v>196698.0739081747</v>
      </c>
      <c r="R6348">
        <f>Q6348/MainSheet!$C$8*(G6348-G6347)+R6347</f>
        <v>10909.24925662904</v>
      </c>
      <c r="S6348">
        <f t="shared" si="906"/>
        <v>176068.26860958367</v>
      </c>
      <c r="T6348">
        <f t="shared" si="898"/>
        <v>63.459999999995944</v>
      </c>
      <c r="U6348" s="1">
        <f>Q6348/MainSheet!$C$22</f>
        <v>1</v>
      </c>
    </row>
    <row r="6349" spans="7:21">
      <c r="G6349">
        <f t="shared" si="901"/>
        <v>63.469999999995942</v>
      </c>
      <c r="H6349">
        <f t="shared" si="902"/>
        <v>198000</v>
      </c>
      <c r="I6349" s="2">
        <f>MIN(MainSheet!$C$10/MainSheet!$C$9,MainSheet!$K$9*60)</f>
        <v>660</v>
      </c>
      <c r="J6349" s="1">
        <f>IF(G6349&gt;MainSheet!$C$11,IF(J6348&gt;=0.999,1,(G6349-MainSheet!$C$11)*I6349/$B$2/60),0)</f>
        <v>1</v>
      </c>
      <c r="K6349" s="1">
        <f>IF(G6349&gt;MainSheet!$C$11+$B$6,IF(K6348&gt;=0.999,1,(G6349-MainSheet!$C$11-$B$6)*I6349/$C$2/60),0)</f>
        <v>1</v>
      </c>
      <c r="L6349" s="1">
        <f>IF(G6349&gt;MainSheet!$C$11+$B$6+$C$6,IF(L6348&gt;=0.999,1,(G6349-MainSheet!$C$11-$B$6-$C$6)*I6349/$D$2/60),0)</f>
        <v>1</v>
      </c>
      <c r="M6349">
        <f t="shared" si="903"/>
        <v>1</v>
      </c>
      <c r="N6349" s="2">
        <f t="shared" si="904"/>
        <v>3721.0526315789471</v>
      </c>
      <c r="O6349">
        <f t="shared" si="900"/>
        <v>977.02127659574455</v>
      </c>
      <c r="P6349">
        <f t="shared" si="899"/>
        <v>192000</v>
      </c>
      <c r="Q6349" s="2">
        <f t="shared" si="905"/>
        <v>196698.0739081747</v>
      </c>
      <c r="R6349">
        <f>Q6349/MainSheet!$C$8*(G6349-G6348)+R6348</f>
        <v>10911.280503119875</v>
      </c>
      <c r="S6349">
        <f t="shared" si="906"/>
        <v>176101.05162190169</v>
      </c>
      <c r="T6349">
        <f t="shared" si="898"/>
        <v>63.469999999995942</v>
      </c>
      <c r="U6349" s="1">
        <f>Q6349/MainSheet!$C$22</f>
        <v>1</v>
      </c>
    </row>
    <row r="6350" spans="7:21">
      <c r="G6350">
        <f t="shared" si="901"/>
        <v>63.47999999999594</v>
      </c>
      <c r="H6350">
        <f t="shared" si="902"/>
        <v>198000</v>
      </c>
      <c r="I6350" s="2">
        <f>MIN(MainSheet!$C$10/MainSheet!$C$9,MainSheet!$K$9*60)</f>
        <v>660</v>
      </c>
      <c r="J6350" s="1">
        <f>IF(G6350&gt;MainSheet!$C$11,IF(J6349&gt;=0.999,1,(G6350-MainSheet!$C$11)*I6350/$B$2/60),0)</f>
        <v>1</v>
      </c>
      <c r="K6350" s="1">
        <f>IF(G6350&gt;MainSheet!$C$11+$B$6,IF(K6349&gt;=0.999,1,(G6350-MainSheet!$C$11-$B$6)*I6350/$C$2/60),0)</f>
        <v>1</v>
      </c>
      <c r="L6350" s="1">
        <f>IF(G6350&gt;MainSheet!$C$11+$B$6+$C$6,IF(L6349&gt;=0.999,1,(G6350-MainSheet!$C$11-$B$6-$C$6)*I6350/$D$2/60),0)</f>
        <v>1</v>
      </c>
      <c r="M6350">
        <f t="shared" si="903"/>
        <v>1</v>
      </c>
      <c r="N6350" s="2">
        <f t="shared" si="904"/>
        <v>3721.0526315789471</v>
      </c>
      <c r="O6350">
        <f t="shared" si="900"/>
        <v>977.02127659574455</v>
      </c>
      <c r="P6350">
        <f t="shared" si="899"/>
        <v>192000</v>
      </c>
      <c r="Q6350" s="2">
        <f t="shared" si="905"/>
        <v>196698.0739081747</v>
      </c>
      <c r="R6350">
        <f>Q6350/MainSheet!$C$8*(G6350-G6349)+R6349</f>
        <v>10913.31174961071</v>
      </c>
      <c r="S6350">
        <f t="shared" si="906"/>
        <v>176133.8346342197</v>
      </c>
      <c r="T6350">
        <f t="shared" si="898"/>
        <v>63.47999999999594</v>
      </c>
      <c r="U6350" s="1">
        <f>Q6350/MainSheet!$C$22</f>
        <v>1</v>
      </c>
    </row>
    <row r="6351" spans="7:21">
      <c r="G6351">
        <f t="shared" si="901"/>
        <v>63.489999999995938</v>
      </c>
      <c r="H6351">
        <f t="shared" si="902"/>
        <v>198000</v>
      </c>
      <c r="I6351" s="2">
        <f>MIN(MainSheet!$C$10/MainSheet!$C$9,MainSheet!$K$9*60)</f>
        <v>660</v>
      </c>
      <c r="J6351" s="1">
        <f>IF(G6351&gt;MainSheet!$C$11,IF(J6350&gt;=0.999,1,(G6351-MainSheet!$C$11)*I6351/$B$2/60),0)</f>
        <v>1</v>
      </c>
      <c r="K6351" s="1">
        <f>IF(G6351&gt;MainSheet!$C$11+$B$6,IF(K6350&gt;=0.999,1,(G6351-MainSheet!$C$11-$B$6)*I6351/$C$2/60),0)</f>
        <v>1</v>
      </c>
      <c r="L6351" s="1">
        <f>IF(G6351&gt;MainSheet!$C$11+$B$6+$C$6,IF(L6350&gt;=0.999,1,(G6351-MainSheet!$C$11-$B$6-$C$6)*I6351/$D$2/60),0)</f>
        <v>1</v>
      </c>
      <c r="M6351">
        <f t="shared" si="903"/>
        <v>1</v>
      </c>
      <c r="N6351" s="2">
        <f t="shared" si="904"/>
        <v>3721.0526315789471</v>
      </c>
      <c r="O6351">
        <f t="shared" si="900"/>
        <v>977.02127659574455</v>
      </c>
      <c r="P6351">
        <f t="shared" si="899"/>
        <v>192000</v>
      </c>
      <c r="Q6351" s="2">
        <f t="shared" si="905"/>
        <v>196698.0739081747</v>
      </c>
      <c r="R6351">
        <f>Q6351/MainSheet!$C$8*(G6351-G6350)+R6350</f>
        <v>10915.342996101544</v>
      </c>
      <c r="S6351">
        <f t="shared" si="906"/>
        <v>176166.61764653772</v>
      </c>
      <c r="T6351">
        <f t="shared" si="898"/>
        <v>63.489999999995938</v>
      </c>
      <c r="U6351" s="1">
        <f>Q6351/MainSheet!$C$22</f>
        <v>1</v>
      </c>
    </row>
    <row r="6352" spans="7:21">
      <c r="G6352">
        <f t="shared" si="901"/>
        <v>63.499999999995936</v>
      </c>
      <c r="H6352">
        <f t="shared" si="902"/>
        <v>198000</v>
      </c>
      <c r="I6352" s="2">
        <f>MIN(MainSheet!$C$10/MainSheet!$C$9,MainSheet!$K$9*60)</f>
        <v>660</v>
      </c>
      <c r="J6352" s="1">
        <f>IF(G6352&gt;MainSheet!$C$11,IF(J6351&gt;=0.999,1,(G6352-MainSheet!$C$11)*I6352/$B$2/60),0)</f>
        <v>1</v>
      </c>
      <c r="K6352" s="1">
        <f>IF(G6352&gt;MainSheet!$C$11+$B$6,IF(K6351&gt;=0.999,1,(G6352-MainSheet!$C$11-$B$6)*I6352/$C$2/60),0)</f>
        <v>1</v>
      </c>
      <c r="L6352" s="1">
        <f>IF(G6352&gt;MainSheet!$C$11+$B$6+$C$6,IF(L6351&gt;=0.999,1,(G6352-MainSheet!$C$11-$B$6-$C$6)*I6352/$D$2/60),0)</f>
        <v>1</v>
      </c>
      <c r="M6352">
        <f t="shared" si="903"/>
        <v>1</v>
      </c>
      <c r="N6352" s="2">
        <f t="shared" si="904"/>
        <v>3721.0526315789471</v>
      </c>
      <c r="O6352">
        <f t="shared" si="900"/>
        <v>977.02127659574455</v>
      </c>
      <c r="P6352">
        <f t="shared" si="899"/>
        <v>192000</v>
      </c>
      <c r="Q6352" s="2">
        <f t="shared" si="905"/>
        <v>196698.0739081747</v>
      </c>
      <c r="R6352">
        <f>Q6352/MainSheet!$C$8*(G6352-G6351)+R6351</f>
        <v>10917.374242592379</v>
      </c>
      <c r="S6352">
        <f t="shared" si="906"/>
        <v>176199.40065885574</v>
      </c>
      <c r="T6352">
        <f t="shared" si="898"/>
        <v>63.499999999995936</v>
      </c>
      <c r="U6352" s="1">
        <f>Q6352/MainSheet!$C$22</f>
        <v>1</v>
      </c>
    </row>
    <row r="6353" spans="7:21">
      <c r="G6353">
        <f t="shared" si="901"/>
        <v>63.509999999995934</v>
      </c>
      <c r="H6353">
        <f t="shared" si="902"/>
        <v>198000</v>
      </c>
      <c r="I6353" s="2">
        <f>MIN(MainSheet!$C$10/MainSheet!$C$9,MainSheet!$K$9*60)</f>
        <v>660</v>
      </c>
      <c r="J6353" s="1">
        <f>IF(G6353&gt;MainSheet!$C$11,IF(J6352&gt;=0.999,1,(G6353-MainSheet!$C$11)*I6353/$B$2/60),0)</f>
        <v>1</v>
      </c>
      <c r="K6353" s="1">
        <f>IF(G6353&gt;MainSheet!$C$11+$B$6,IF(K6352&gt;=0.999,1,(G6353-MainSheet!$C$11-$B$6)*I6353/$C$2/60),0)</f>
        <v>1</v>
      </c>
      <c r="L6353" s="1">
        <f>IF(G6353&gt;MainSheet!$C$11+$B$6+$C$6,IF(L6352&gt;=0.999,1,(G6353-MainSheet!$C$11-$B$6-$C$6)*I6353/$D$2/60),0)</f>
        <v>1</v>
      </c>
      <c r="M6353">
        <f t="shared" si="903"/>
        <v>1</v>
      </c>
      <c r="N6353" s="2">
        <f t="shared" si="904"/>
        <v>3721.0526315789471</v>
      </c>
      <c r="O6353">
        <f t="shared" si="900"/>
        <v>977.02127659574455</v>
      </c>
      <c r="P6353">
        <f t="shared" si="899"/>
        <v>192000</v>
      </c>
      <c r="Q6353" s="2">
        <f t="shared" si="905"/>
        <v>196698.0739081747</v>
      </c>
      <c r="R6353">
        <f>Q6353/MainSheet!$C$8*(G6353-G6352)+R6352</f>
        <v>10919.405489083214</v>
      </c>
      <c r="S6353">
        <f t="shared" si="906"/>
        <v>176232.18367117376</v>
      </c>
      <c r="T6353">
        <f t="shared" si="898"/>
        <v>63.509999999995934</v>
      </c>
      <c r="U6353" s="1">
        <f>Q6353/MainSheet!$C$22</f>
        <v>1</v>
      </c>
    </row>
    <row r="6354" spans="7:21">
      <c r="G6354">
        <f t="shared" si="901"/>
        <v>63.519999999995932</v>
      </c>
      <c r="H6354">
        <f t="shared" si="902"/>
        <v>198000</v>
      </c>
      <c r="I6354" s="2">
        <f>MIN(MainSheet!$C$10/MainSheet!$C$9,MainSheet!$K$9*60)</f>
        <v>660</v>
      </c>
      <c r="J6354" s="1">
        <f>IF(G6354&gt;MainSheet!$C$11,IF(J6353&gt;=0.999,1,(G6354-MainSheet!$C$11)*I6354/$B$2/60),0)</f>
        <v>1</v>
      </c>
      <c r="K6354" s="1">
        <f>IF(G6354&gt;MainSheet!$C$11+$B$6,IF(K6353&gt;=0.999,1,(G6354-MainSheet!$C$11-$B$6)*I6354/$C$2/60),0)</f>
        <v>1</v>
      </c>
      <c r="L6354" s="1">
        <f>IF(G6354&gt;MainSheet!$C$11+$B$6+$C$6,IF(L6353&gt;=0.999,1,(G6354-MainSheet!$C$11-$B$6-$C$6)*I6354/$D$2/60),0)</f>
        <v>1</v>
      </c>
      <c r="M6354">
        <f t="shared" si="903"/>
        <v>1</v>
      </c>
      <c r="N6354" s="2">
        <f t="shared" si="904"/>
        <v>3721.0526315789471</v>
      </c>
      <c r="O6354">
        <f t="shared" si="900"/>
        <v>977.02127659574455</v>
      </c>
      <c r="P6354">
        <f t="shared" si="899"/>
        <v>192000</v>
      </c>
      <c r="Q6354" s="2">
        <f t="shared" si="905"/>
        <v>196698.0739081747</v>
      </c>
      <c r="R6354">
        <f>Q6354/MainSheet!$C$8*(G6354-G6353)+R6353</f>
        <v>10921.436735574049</v>
      </c>
      <c r="S6354">
        <f t="shared" si="906"/>
        <v>176264.96668349177</v>
      </c>
      <c r="T6354">
        <f t="shared" si="898"/>
        <v>63.519999999995932</v>
      </c>
      <c r="U6354" s="1">
        <f>Q6354/MainSheet!$C$22</f>
        <v>1</v>
      </c>
    </row>
    <row r="6355" spans="7:21">
      <c r="G6355">
        <f t="shared" si="901"/>
        <v>63.52999999999593</v>
      </c>
      <c r="H6355">
        <f t="shared" si="902"/>
        <v>198000</v>
      </c>
      <c r="I6355" s="2">
        <f>MIN(MainSheet!$C$10/MainSheet!$C$9,MainSheet!$K$9*60)</f>
        <v>660</v>
      </c>
      <c r="J6355" s="1">
        <f>IF(G6355&gt;MainSheet!$C$11,IF(J6354&gt;=0.999,1,(G6355-MainSheet!$C$11)*I6355/$B$2/60),0)</f>
        <v>1</v>
      </c>
      <c r="K6355" s="1">
        <f>IF(G6355&gt;MainSheet!$C$11+$B$6,IF(K6354&gt;=0.999,1,(G6355-MainSheet!$C$11-$B$6)*I6355/$C$2/60),0)</f>
        <v>1</v>
      </c>
      <c r="L6355" s="1">
        <f>IF(G6355&gt;MainSheet!$C$11+$B$6+$C$6,IF(L6354&gt;=0.999,1,(G6355-MainSheet!$C$11-$B$6-$C$6)*I6355/$D$2/60),0)</f>
        <v>1</v>
      </c>
      <c r="M6355">
        <f t="shared" si="903"/>
        <v>1</v>
      </c>
      <c r="N6355" s="2">
        <f t="shared" si="904"/>
        <v>3721.0526315789471</v>
      </c>
      <c r="O6355">
        <f t="shared" si="900"/>
        <v>977.02127659574455</v>
      </c>
      <c r="P6355">
        <f t="shared" si="899"/>
        <v>192000</v>
      </c>
      <c r="Q6355" s="2">
        <f t="shared" si="905"/>
        <v>196698.0739081747</v>
      </c>
      <c r="R6355">
        <f>Q6355/MainSheet!$C$8*(G6355-G6354)+R6354</f>
        <v>10923.467982064883</v>
      </c>
      <c r="S6355">
        <f t="shared" si="906"/>
        <v>176297.74969580979</v>
      </c>
      <c r="T6355">
        <f t="shared" si="898"/>
        <v>63.52999999999593</v>
      </c>
      <c r="U6355" s="1">
        <f>Q6355/MainSheet!$C$22</f>
        <v>1</v>
      </c>
    </row>
    <row r="6356" spans="7:21">
      <c r="G6356">
        <f t="shared" si="901"/>
        <v>63.539999999995928</v>
      </c>
      <c r="H6356">
        <f t="shared" si="902"/>
        <v>198000</v>
      </c>
      <c r="I6356" s="2">
        <f>MIN(MainSheet!$C$10/MainSheet!$C$9,MainSheet!$K$9*60)</f>
        <v>660</v>
      </c>
      <c r="J6356" s="1">
        <f>IF(G6356&gt;MainSheet!$C$11,IF(J6355&gt;=0.999,1,(G6356-MainSheet!$C$11)*I6356/$B$2/60),0)</f>
        <v>1</v>
      </c>
      <c r="K6356" s="1">
        <f>IF(G6356&gt;MainSheet!$C$11+$B$6,IF(K6355&gt;=0.999,1,(G6356-MainSheet!$C$11-$B$6)*I6356/$C$2/60),0)</f>
        <v>1</v>
      </c>
      <c r="L6356" s="1">
        <f>IF(G6356&gt;MainSheet!$C$11+$B$6+$C$6,IF(L6355&gt;=0.999,1,(G6356-MainSheet!$C$11-$B$6-$C$6)*I6356/$D$2/60),0)</f>
        <v>1</v>
      </c>
      <c r="M6356">
        <f t="shared" si="903"/>
        <v>1</v>
      </c>
      <c r="N6356" s="2">
        <f t="shared" si="904"/>
        <v>3721.0526315789471</v>
      </c>
      <c r="O6356">
        <f t="shared" si="900"/>
        <v>977.02127659574455</v>
      </c>
      <c r="P6356">
        <f t="shared" si="899"/>
        <v>192000</v>
      </c>
      <c r="Q6356" s="2">
        <f t="shared" si="905"/>
        <v>196698.0739081747</v>
      </c>
      <c r="R6356">
        <f>Q6356/MainSheet!$C$8*(G6356-G6355)+R6355</f>
        <v>10925.499228555718</v>
      </c>
      <c r="S6356">
        <f t="shared" si="906"/>
        <v>176330.53270812781</v>
      </c>
      <c r="T6356">
        <f t="shared" si="898"/>
        <v>63.539999999995928</v>
      </c>
      <c r="U6356" s="1">
        <f>Q6356/MainSheet!$C$22</f>
        <v>1</v>
      </c>
    </row>
    <row r="6357" spans="7:21">
      <c r="G6357">
        <f t="shared" si="901"/>
        <v>63.549999999995926</v>
      </c>
      <c r="H6357">
        <f t="shared" si="902"/>
        <v>198000</v>
      </c>
      <c r="I6357" s="2">
        <f>MIN(MainSheet!$C$10/MainSheet!$C$9,MainSheet!$K$9*60)</f>
        <v>660</v>
      </c>
      <c r="J6357" s="1">
        <f>IF(G6357&gt;MainSheet!$C$11,IF(J6356&gt;=0.999,1,(G6357-MainSheet!$C$11)*I6357/$B$2/60),0)</f>
        <v>1</v>
      </c>
      <c r="K6357" s="1">
        <f>IF(G6357&gt;MainSheet!$C$11+$B$6,IF(K6356&gt;=0.999,1,(G6357-MainSheet!$C$11-$B$6)*I6357/$C$2/60),0)</f>
        <v>1</v>
      </c>
      <c r="L6357" s="1">
        <f>IF(G6357&gt;MainSheet!$C$11+$B$6+$C$6,IF(L6356&gt;=0.999,1,(G6357-MainSheet!$C$11-$B$6-$C$6)*I6357/$D$2/60),0)</f>
        <v>1</v>
      </c>
      <c r="M6357">
        <f t="shared" si="903"/>
        <v>1</v>
      </c>
      <c r="N6357" s="2">
        <f t="shared" si="904"/>
        <v>3721.0526315789471</v>
      </c>
      <c r="O6357">
        <f t="shared" si="900"/>
        <v>977.02127659574455</v>
      </c>
      <c r="P6357">
        <f t="shared" si="899"/>
        <v>192000</v>
      </c>
      <c r="Q6357" s="2">
        <f t="shared" si="905"/>
        <v>196698.0739081747</v>
      </c>
      <c r="R6357">
        <f>Q6357/MainSheet!$C$8*(G6357-G6356)+R6356</f>
        <v>10927.530475046553</v>
      </c>
      <c r="S6357">
        <f t="shared" si="906"/>
        <v>176363.31572044583</v>
      </c>
      <c r="T6357">
        <f t="shared" si="898"/>
        <v>63.549999999995926</v>
      </c>
      <c r="U6357" s="1">
        <f>Q6357/MainSheet!$C$22</f>
        <v>1</v>
      </c>
    </row>
    <row r="6358" spans="7:21">
      <c r="G6358">
        <f t="shared" si="901"/>
        <v>63.559999999995924</v>
      </c>
      <c r="H6358">
        <f t="shared" si="902"/>
        <v>198000</v>
      </c>
      <c r="I6358" s="2">
        <f>MIN(MainSheet!$C$10/MainSheet!$C$9,MainSheet!$K$9*60)</f>
        <v>660</v>
      </c>
      <c r="J6358" s="1">
        <f>IF(G6358&gt;MainSheet!$C$11,IF(J6357&gt;=0.999,1,(G6358-MainSheet!$C$11)*I6358/$B$2/60),0)</f>
        <v>1</v>
      </c>
      <c r="K6358" s="1">
        <f>IF(G6358&gt;MainSheet!$C$11+$B$6,IF(K6357&gt;=0.999,1,(G6358-MainSheet!$C$11-$B$6)*I6358/$C$2/60),0)</f>
        <v>1</v>
      </c>
      <c r="L6358" s="1">
        <f>IF(G6358&gt;MainSheet!$C$11+$B$6+$C$6,IF(L6357&gt;=0.999,1,(G6358-MainSheet!$C$11-$B$6-$C$6)*I6358/$D$2/60),0)</f>
        <v>1</v>
      </c>
      <c r="M6358">
        <f t="shared" si="903"/>
        <v>1</v>
      </c>
      <c r="N6358" s="2">
        <f t="shared" si="904"/>
        <v>3721.0526315789471</v>
      </c>
      <c r="O6358">
        <f t="shared" si="900"/>
        <v>977.02127659574455</v>
      </c>
      <c r="P6358">
        <f t="shared" si="899"/>
        <v>192000</v>
      </c>
      <c r="Q6358" s="2">
        <f t="shared" si="905"/>
        <v>196698.0739081747</v>
      </c>
      <c r="R6358">
        <f>Q6358/MainSheet!$C$8*(G6358-G6357)+R6357</f>
        <v>10929.561721537388</v>
      </c>
      <c r="S6358">
        <f t="shared" si="906"/>
        <v>176396.09873276384</v>
      </c>
      <c r="T6358">
        <f t="shared" si="898"/>
        <v>63.559999999995924</v>
      </c>
      <c r="U6358" s="1">
        <f>Q6358/MainSheet!$C$22</f>
        <v>1</v>
      </c>
    </row>
    <row r="6359" spans="7:21">
      <c r="G6359">
        <f t="shared" si="901"/>
        <v>63.569999999995922</v>
      </c>
      <c r="H6359">
        <f t="shared" si="902"/>
        <v>198000</v>
      </c>
      <c r="I6359" s="2">
        <f>MIN(MainSheet!$C$10/MainSheet!$C$9,MainSheet!$K$9*60)</f>
        <v>660</v>
      </c>
      <c r="J6359" s="1">
        <f>IF(G6359&gt;MainSheet!$C$11,IF(J6358&gt;=0.999,1,(G6359-MainSheet!$C$11)*I6359/$B$2/60),0)</f>
        <v>1</v>
      </c>
      <c r="K6359" s="1">
        <f>IF(G6359&gt;MainSheet!$C$11+$B$6,IF(K6358&gt;=0.999,1,(G6359-MainSheet!$C$11-$B$6)*I6359/$C$2/60),0)</f>
        <v>1</v>
      </c>
      <c r="L6359" s="1">
        <f>IF(G6359&gt;MainSheet!$C$11+$B$6+$C$6,IF(L6358&gt;=0.999,1,(G6359-MainSheet!$C$11-$B$6-$C$6)*I6359/$D$2/60),0)</f>
        <v>1</v>
      </c>
      <c r="M6359">
        <f t="shared" si="903"/>
        <v>1</v>
      </c>
      <c r="N6359" s="2">
        <f t="shared" si="904"/>
        <v>3721.0526315789471</v>
      </c>
      <c r="O6359">
        <f t="shared" si="900"/>
        <v>977.02127659574455</v>
      </c>
      <c r="P6359">
        <f t="shared" si="899"/>
        <v>192000</v>
      </c>
      <c r="Q6359" s="2">
        <f t="shared" si="905"/>
        <v>196698.0739081747</v>
      </c>
      <c r="R6359">
        <f>Q6359/MainSheet!$C$8*(G6359-G6358)+R6358</f>
        <v>10931.592968028222</v>
      </c>
      <c r="S6359">
        <f t="shared" si="906"/>
        <v>176428.88174508186</v>
      </c>
      <c r="T6359">
        <f t="shared" si="898"/>
        <v>63.569999999995922</v>
      </c>
      <c r="U6359" s="1">
        <f>Q6359/MainSheet!$C$22</f>
        <v>1</v>
      </c>
    </row>
    <row r="6360" spans="7:21">
      <c r="G6360">
        <f t="shared" si="901"/>
        <v>63.57999999999592</v>
      </c>
      <c r="H6360">
        <f t="shared" si="902"/>
        <v>198000</v>
      </c>
      <c r="I6360" s="2">
        <f>MIN(MainSheet!$C$10/MainSheet!$C$9,MainSheet!$K$9*60)</f>
        <v>660</v>
      </c>
      <c r="J6360" s="1">
        <f>IF(G6360&gt;MainSheet!$C$11,IF(J6359&gt;=0.999,1,(G6360-MainSheet!$C$11)*I6360/$B$2/60),0)</f>
        <v>1</v>
      </c>
      <c r="K6360" s="1">
        <f>IF(G6360&gt;MainSheet!$C$11+$B$6,IF(K6359&gt;=0.999,1,(G6360-MainSheet!$C$11-$B$6)*I6360/$C$2/60),0)</f>
        <v>1</v>
      </c>
      <c r="L6360" s="1">
        <f>IF(G6360&gt;MainSheet!$C$11+$B$6+$C$6,IF(L6359&gt;=0.999,1,(G6360-MainSheet!$C$11-$B$6-$C$6)*I6360/$D$2/60),0)</f>
        <v>1</v>
      </c>
      <c r="M6360">
        <f t="shared" si="903"/>
        <v>1</v>
      </c>
      <c r="N6360" s="2">
        <f t="shared" si="904"/>
        <v>3721.0526315789471</v>
      </c>
      <c r="O6360">
        <f t="shared" si="900"/>
        <v>977.02127659574455</v>
      </c>
      <c r="P6360">
        <f t="shared" si="899"/>
        <v>192000</v>
      </c>
      <c r="Q6360" s="2">
        <f t="shared" si="905"/>
        <v>196698.0739081747</v>
      </c>
      <c r="R6360">
        <f>Q6360/MainSheet!$C$8*(G6360-G6359)+R6359</f>
        <v>10933.624214519057</v>
      </c>
      <c r="S6360">
        <f t="shared" si="906"/>
        <v>176461.66475739988</v>
      </c>
      <c r="T6360">
        <f t="shared" si="898"/>
        <v>63.57999999999592</v>
      </c>
      <c r="U6360" s="1">
        <f>Q6360/MainSheet!$C$22</f>
        <v>1</v>
      </c>
    </row>
    <row r="6361" spans="7:21">
      <c r="G6361">
        <f t="shared" si="901"/>
        <v>63.589999999995918</v>
      </c>
      <c r="H6361">
        <f t="shared" si="902"/>
        <v>198000</v>
      </c>
      <c r="I6361" s="2">
        <f>MIN(MainSheet!$C$10/MainSheet!$C$9,MainSheet!$K$9*60)</f>
        <v>660</v>
      </c>
      <c r="J6361" s="1">
        <f>IF(G6361&gt;MainSheet!$C$11,IF(J6360&gt;=0.999,1,(G6361-MainSheet!$C$11)*I6361/$B$2/60),0)</f>
        <v>1</v>
      </c>
      <c r="K6361" s="1">
        <f>IF(G6361&gt;MainSheet!$C$11+$B$6,IF(K6360&gt;=0.999,1,(G6361-MainSheet!$C$11-$B$6)*I6361/$C$2/60),0)</f>
        <v>1</v>
      </c>
      <c r="L6361" s="1">
        <f>IF(G6361&gt;MainSheet!$C$11+$B$6+$C$6,IF(L6360&gt;=0.999,1,(G6361-MainSheet!$C$11-$B$6-$C$6)*I6361/$D$2/60),0)</f>
        <v>1</v>
      </c>
      <c r="M6361">
        <f t="shared" si="903"/>
        <v>1</v>
      </c>
      <c r="N6361" s="2">
        <f t="shared" si="904"/>
        <v>3721.0526315789471</v>
      </c>
      <c r="O6361">
        <f t="shared" si="900"/>
        <v>977.02127659574455</v>
      </c>
      <c r="P6361">
        <f t="shared" si="899"/>
        <v>192000</v>
      </c>
      <c r="Q6361" s="2">
        <f t="shared" si="905"/>
        <v>196698.0739081747</v>
      </c>
      <c r="R6361">
        <f>Q6361/MainSheet!$C$8*(G6361-G6360)+R6360</f>
        <v>10935.655461009892</v>
      </c>
      <c r="S6361">
        <f t="shared" si="906"/>
        <v>176494.4477697179</v>
      </c>
      <c r="T6361">
        <f t="shared" si="898"/>
        <v>63.589999999995918</v>
      </c>
      <c r="U6361" s="1">
        <f>Q6361/MainSheet!$C$22</f>
        <v>1</v>
      </c>
    </row>
    <row r="6362" spans="7:21">
      <c r="G6362">
        <f t="shared" si="901"/>
        <v>63.599999999995916</v>
      </c>
      <c r="H6362">
        <f t="shared" si="902"/>
        <v>198000</v>
      </c>
      <c r="I6362" s="2">
        <f>MIN(MainSheet!$C$10/MainSheet!$C$9,MainSheet!$K$9*60)</f>
        <v>660</v>
      </c>
      <c r="J6362" s="1">
        <f>IF(G6362&gt;MainSheet!$C$11,IF(J6361&gt;=0.999,1,(G6362-MainSheet!$C$11)*I6362/$B$2/60),0)</f>
        <v>1</v>
      </c>
      <c r="K6362" s="1">
        <f>IF(G6362&gt;MainSheet!$C$11+$B$6,IF(K6361&gt;=0.999,1,(G6362-MainSheet!$C$11-$B$6)*I6362/$C$2/60),0)</f>
        <v>1</v>
      </c>
      <c r="L6362" s="1">
        <f>IF(G6362&gt;MainSheet!$C$11+$B$6+$C$6,IF(L6361&gt;=0.999,1,(G6362-MainSheet!$C$11-$B$6-$C$6)*I6362/$D$2/60),0)</f>
        <v>1</v>
      </c>
      <c r="M6362">
        <f t="shared" si="903"/>
        <v>1</v>
      </c>
      <c r="N6362" s="2">
        <f t="shared" si="904"/>
        <v>3721.0526315789471</v>
      </c>
      <c r="O6362">
        <f t="shared" si="900"/>
        <v>977.02127659574455</v>
      </c>
      <c r="P6362">
        <f t="shared" si="899"/>
        <v>192000</v>
      </c>
      <c r="Q6362" s="2">
        <f t="shared" si="905"/>
        <v>196698.0739081747</v>
      </c>
      <c r="R6362">
        <f>Q6362/MainSheet!$C$8*(G6362-G6361)+R6361</f>
        <v>10937.686707500727</v>
      </c>
      <c r="S6362">
        <f t="shared" si="906"/>
        <v>176527.23078203591</v>
      </c>
      <c r="T6362">
        <f t="shared" si="898"/>
        <v>63.599999999995916</v>
      </c>
      <c r="U6362" s="1">
        <f>Q6362/MainSheet!$C$22</f>
        <v>1</v>
      </c>
    </row>
    <row r="6363" spans="7:21">
      <c r="G6363">
        <f t="shared" si="901"/>
        <v>63.609999999995914</v>
      </c>
      <c r="H6363">
        <f t="shared" si="902"/>
        <v>198000</v>
      </c>
      <c r="I6363" s="2">
        <f>MIN(MainSheet!$C$10/MainSheet!$C$9,MainSheet!$K$9*60)</f>
        <v>660</v>
      </c>
      <c r="J6363" s="1">
        <f>IF(G6363&gt;MainSheet!$C$11,IF(J6362&gt;=0.999,1,(G6363-MainSheet!$C$11)*I6363/$B$2/60),0)</f>
        <v>1</v>
      </c>
      <c r="K6363" s="1">
        <f>IF(G6363&gt;MainSheet!$C$11+$B$6,IF(K6362&gt;=0.999,1,(G6363-MainSheet!$C$11-$B$6)*I6363/$C$2/60),0)</f>
        <v>1</v>
      </c>
      <c r="L6363" s="1">
        <f>IF(G6363&gt;MainSheet!$C$11+$B$6+$C$6,IF(L6362&gt;=0.999,1,(G6363-MainSheet!$C$11-$B$6-$C$6)*I6363/$D$2/60),0)</f>
        <v>1</v>
      </c>
      <c r="M6363">
        <f t="shared" si="903"/>
        <v>1</v>
      </c>
      <c r="N6363" s="2">
        <f t="shared" si="904"/>
        <v>3721.0526315789471</v>
      </c>
      <c r="O6363">
        <f t="shared" si="900"/>
        <v>977.02127659574455</v>
      </c>
      <c r="P6363">
        <f t="shared" si="899"/>
        <v>192000</v>
      </c>
      <c r="Q6363" s="2">
        <f t="shared" si="905"/>
        <v>196698.0739081747</v>
      </c>
      <c r="R6363">
        <f>Q6363/MainSheet!$C$8*(G6363-G6362)+R6362</f>
        <v>10939.717953991561</v>
      </c>
      <c r="S6363">
        <f t="shared" si="906"/>
        <v>176560.01379435393</v>
      </c>
      <c r="T6363">
        <f t="shared" si="898"/>
        <v>63.609999999995914</v>
      </c>
      <c r="U6363" s="1">
        <f>Q6363/MainSheet!$C$22</f>
        <v>1</v>
      </c>
    </row>
    <row r="6364" spans="7:21">
      <c r="G6364">
        <f t="shared" si="901"/>
        <v>63.619999999995912</v>
      </c>
      <c r="H6364">
        <f t="shared" si="902"/>
        <v>198000</v>
      </c>
      <c r="I6364" s="2">
        <f>MIN(MainSheet!$C$10/MainSheet!$C$9,MainSheet!$K$9*60)</f>
        <v>660</v>
      </c>
      <c r="J6364" s="1">
        <f>IF(G6364&gt;MainSheet!$C$11,IF(J6363&gt;=0.999,1,(G6364-MainSheet!$C$11)*I6364/$B$2/60),0)</f>
        <v>1</v>
      </c>
      <c r="K6364" s="1">
        <f>IF(G6364&gt;MainSheet!$C$11+$B$6,IF(K6363&gt;=0.999,1,(G6364-MainSheet!$C$11-$B$6)*I6364/$C$2/60),0)</f>
        <v>1</v>
      </c>
      <c r="L6364" s="1">
        <f>IF(G6364&gt;MainSheet!$C$11+$B$6+$C$6,IF(L6363&gt;=0.999,1,(G6364-MainSheet!$C$11-$B$6-$C$6)*I6364/$D$2/60),0)</f>
        <v>1</v>
      </c>
      <c r="M6364">
        <f t="shared" si="903"/>
        <v>1</v>
      </c>
      <c r="N6364" s="2">
        <f t="shared" si="904"/>
        <v>3721.0526315789471</v>
      </c>
      <c r="O6364">
        <f t="shared" si="900"/>
        <v>977.02127659574455</v>
      </c>
      <c r="P6364">
        <f t="shared" si="899"/>
        <v>192000</v>
      </c>
      <c r="Q6364" s="2">
        <f t="shared" si="905"/>
        <v>196698.0739081747</v>
      </c>
      <c r="R6364">
        <f>Q6364/MainSheet!$C$8*(G6364-G6363)+R6363</f>
        <v>10941.749200482396</v>
      </c>
      <c r="S6364">
        <f t="shared" si="906"/>
        <v>176592.79680667195</v>
      </c>
      <c r="T6364">
        <f t="shared" si="898"/>
        <v>63.619999999995912</v>
      </c>
      <c r="U6364" s="1">
        <f>Q6364/MainSheet!$C$22</f>
        <v>1</v>
      </c>
    </row>
    <row r="6365" spans="7:21">
      <c r="G6365">
        <f t="shared" si="901"/>
        <v>63.62999999999591</v>
      </c>
      <c r="H6365">
        <f t="shared" si="902"/>
        <v>198000</v>
      </c>
      <c r="I6365" s="2">
        <f>MIN(MainSheet!$C$10/MainSheet!$C$9,MainSheet!$K$9*60)</f>
        <v>660</v>
      </c>
      <c r="J6365" s="1">
        <f>IF(G6365&gt;MainSheet!$C$11,IF(J6364&gt;=0.999,1,(G6365-MainSheet!$C$11)*I6365/$B$2/60),0)</f>
        <v>1</v>
      </c>
      <c r="K6365" s="1">
        <f>IF(G6365&gt;MainSheet!$C$11+$B$6,IF(K6364&gt;=0.999,1,(G6365-MainSheet!$C$11-$B$6)*I6365/$C$2/60),0)</f>
        <v>1</v>
      </c>
      <c r="L6365" s="1">
        <f>IF(G6365&gt;MainSheet!$C$11+$B$6+$C$6,IF(L6364&gt;=0.999,1,(G6365-MainSheet!$C$11-$B$6-$C$6)*I6365/$D$2/60),0)</f>
        <v>1</v>
      </c>
      <c r="M6365">
        <f t="shared" si="903"/>
        <v>1</v>
      </c>
      <c r="N6365" s="2">
        <f t="shared" si="904"/>
        <v>3721.0526315789471</v>
      </c>
      <c r="O6365">
        <f t="shared" si="900"/>
        <v>977.02127659574455</v>
      </c>
      <c r="P6365">
        <f t="shared" si="899"/>
        <v>192000</v>
      </c>
      <c r="Q6365" s="2">
        <f t="shared" si="905"/>
        <v>196698.0739081747</v>
      </c>
      <c r="R6365">
        <f>Q6365/MainSheet!$C$8*(G6365-G6364)+R6364</f>
        <v>10943.780446973231</v>
      </c>
      <c r="S6365">
        <f t="shared" si="906"/>
        <v>176625.57981898997</v>
      </c>
      <c r="T6365">
        <f t="shared" si="898"/>
        <v>63.62999999999591</v>
      </c>
      <c r="U6365" s="1">
        <f>Q6365/MainSheet!$C$22</f>
        <v>1</v>
      </c>
    </row>
    <row r="6366" spans="7:21">
      <c r="G6366">
        <f t="shared" si="901"/>
        <v>63.639999999995908</v>
      </c>
      <c r="H6366">
        <f t="shared" si="902"/>
        <v>198000</v>
      </c>
      <c r="I6366" s="2">
        <f>MIN(MainSheet!$C$10/MainSheet!$C$9,MainSheet!$K$9*60)</f>
        <v>660</v>
      </c>
      <c r="J6366" s="1">
        <f>IF(G6366&gt;MainSheet!$C$11,IF(J6365&gt;=0.999,1,(G6366-MainSheet!$C$11)*I6366/$B$2/60),0)</f>
        <v>1</v>
      </c>
      <c r="K6366" s="1">
        <f>IF(G6366&gt;MainSheet!$C$11+$B$6,IF(K6365&gt;=0.999,1,(G6366-MainSheet!$C$11-$B$6)*I6366/$C$2/60),0)</f>
        <v>1</v>
      </c>
      <c r="L6366" s="1">
        <f>IF(G6366&gt;MainSheet!$C$11+$B$6+$C$6,IF(L6365&gt;=0.999,1,(G6366-MainSheet!$C$11-$B$6-$C$6)*I6366/$D$2/60),0)</f>
        <v>1</v>
      </c>
      <c r="M6366">
        <f t="shared" si="903"/>
        <v>1</v>
      </c>
      <c r="N6366" s="2">
        <f t="shared" si="904"/>
        <v>3721.0526315789471</v>
      </c>
      <c r="O6366">
        <f t="shared" si="900"/>
        <v>977.02127659574455</v>
      </c>
      <c r="P6366">
        <f t="shared" si="899"/>
        <v>192000</v>
      </c>
      <c r="Q6366" s="2">
        <f t="shared" si="905"/>
        <v>196698.0739081747</v>
      </c>
      <c r="R6366">
        <f>Q6366/MainSheet!$C$8*(G6366-G6365)+R6365</f>
        <v>10945.811693464066</v>
      </c>
      <c r="S6366">
        <f t="shared" si="906"/>
        <v>176658.36283130798</v>
      </c>
      <c r="T6366">
        <f t="shared" si="898"/>
        <v>63.639999999995908</v>
      </c>
      <c r="U6366" s="1">
        <f>Q6366/MainSheet!$C$22</f>
        <v>1</v>
      </c>
    </row>
    <row r="6367" spans="7:21">
      <c r="G6367">
        <f t="shared" si="901"/>
        <v>63.649999999995906</v>
      </c>
      <c r="H6367">
        <f t="shared" si="902"/>
        <v>198000</v>
      </c>
      <c r="I6367" s="2">
        <f>MIN(MainSheet!$C$10/MainSheet!$C$9,MainSheet!$K$9*60)</f>
        <v>660</v>
      </c>
      <c r="J6367" s="1">
        <f>IF(G6367&gt;MainSheet!$C$11,IF(J6366&gt;=0.999,1,(G6367-MainSheet!$C$11)*I6367/$B$2/60),0)</f>
        <v>1</v>
      </c>
      <c r="K6367" s="1">
        <f>IF(G6367&gt;MainSheet!$C$11+$B$6,IF(K6366&gt;=0.999,1,(G6367-MainSheet!$C$11-$B$6)*I6367/$C$2/60),0)</f>
        <v>1</v>
      </c>
      <c r="L6367" s="1">
        <f>IF(G6367&gt;MainSheet!$C$11+$B$6+$C$6,IF(L6366&gt;=0.999,1,(G6367-MainSheet!$C$11-$B$6-$C$6)*I6367/$D$2/60),0)</f>
        <v>1</v>
      </c>
      <c r="M6367">
        <f t="shared" si="903"/>
        <v>1</v>
      </c>
      <c r="N6367" s="2">
        <f t="shared" si="904"/>
        <v>3721.0526315789471</v>
      </c>
      <c r="O6367">
        <f t="shared" si="900"/>
        <v>977.02127659574455</v>
      </c>
      <c r="P6367">
        <f t="shared" si="899"/>
        <v>192000</v>
      </c>
      <c r="Q6367" s="2">
        <f t="shared" si="905"/>
        <v>196698.0739081747</v>
      </c>
      <c r="R6367">
        <f>Q6367/MainSheet!$C$8*(G6367-G6366)+R6366</f>
        <v>10947.8429399549</v>
      </c>
      <c r="S6367">
        <f t="shared" si="906"/>
        <v>176691.145843626</v>
      </c>
      <c r="T6367">
        <f t="shared" si="898"/>
        <v>63.649999999995906</v>
      </c>
      <c r="U6367" s="1">
        <f>Q6367/MainSheet!$C$22</f>
        <v>1</v>
      </c>
    </row>
    <row r="6368" spans="7:21">
      <c r="G6368">
        <f t="shared" si="901"/>
        <v>63.659999999995904</v>
      </c>
      <c r="H6368">
        <f t="shared" si="902"/>
        <v>198000</v>
      </c>
      <c r="I6368" s="2">
        <f>MIN(MainSheet!$C$10/MainSheet!$C$9,MainSheet!$K$9*60)</f>
        <v>660</v>
      </c>
      <c r="J6368" s="1">
        <f>IF(G6368&gt;MainSheet!$C$11,IF(J6367&gt;=0.999,1,(G6368-MainSheet!$C$11)*I6368/$B$2/60),0)</f>
        <v>1</v>
      </c>
      <c r="K6368" s="1">
        <f>IF(G6368&gt;MainSheet!$C$11+$B$6,IF(K6367&gt;=0.999,1,(G6368-MainSheet!$C$11-$B$6)*I6368/$C$2/60),0)</f>
        <v>1</v>
      </c>
      <c r="L6368" s="1">
        <f>IF(G6368&gt;MainSheet!$C$11+$B$6+$C$6,IF(L6367&gt;=0.999,1,(G6368-MainSheet!$C$11-$B$6-$C$6)*I6368/$D$2/60),0)</f>
        <v>1</v>
      </c>
      <c r="M6368">
        <f t="shared" si="903"/>
        <v>1</v>
      </c>
      <c r="N6368" s="2">
        <f t="shared" si="904"/>
        <v>3721.0526315789471</v>
      </c>
      <c r="O6368">
        <f t="shared" si="900"/>
        <v>977.02127659574455</v>
      </c>
      <c r="P6368">
        <f t="shared" si="899"/>
        <v>192000</v>
      </c>
      <c r="Q6368" s="2">
        <f t="shared" si="905"/>
        <v>196698.0739081747</v>
      </c>
      <c r="R6368">
        <f>Q6368/MainSheet!$C$8*(G6368-G6367)+R6367</f>
        <v>10949.874186445735</v>
      </c>
      <c r="S6368">
        <f t="shared" si="906"/>
        <v>176723.92885594402</v>
      </c>
      <c r="T6368">
        <f t="shared" si="898"/>
        <v>63.659999999995904</v>
      </c>
      <c r="U6368" s="1">
        <f>Q6368/MainSheet!$C$22</f>
        <v>1</v>
      </c>
    </row>
    <row r="6369" spans="7:21">
      <c r="G6369">
        <f t="shared" si="901"/>
        <v>63.669999999995902</v>
      </c>
      <c r="H6369">
        <f t="shared" si="902"/>
        <v>198000</v>
      </c>
      <c r="I6369" s="2">
        <f>MIN(MainSheet!$C$10/MainSheet!$C$9,MainSheet!$K$9*60)</f>
        <v>660</v>
      </c>
      <c r="J6369" s="1">
        <f>IF(G6369&gt;MainSheet!$C$11,IF(J6368&gt;=0.999,1,(G6369-MainSheet!$C$11)*I6369/$B$2/60),0)</f>
        <v>1</v>
      </c>
      <c r="K6369" s="1">
        <f>IF(G6369&gt;MainSheet!$C$11+$B$6,IF(K6368&gt;=0.999,1,(G6369-MainSheet!$C$11-$B$6)*I6369/$C$2/60),0)</f>
        <v>1</v>
      </c>
      <c r="L6369" s="1">
        <f>IF(G6369&gt;MainSheet!$C$11+$B$6+$C$6,IF(L6368&gt;=0.999,1,(G6369-MainSheet!$C$11-$B$6-$C$6)*I6369/$D$2/60),0)</f>
        <v>1</v>
      </c>
      <c r="M6369">
        <f t="shared" si="903"/>
        <v>1</v>
      </c>
      <c r="N6369" s="2">
        <f t="shared" si="904"/>
        <v>3721.0526315789471</v>
      </c>
      <c r="O6369">
        <f t="shared" si="900"/>
        <v>977.02127659574455</v>
      </c>
      <c r="P6369">
        <f t="shared" si="899"/>
        <v>192000</v>
      </c>
      <c r="Q6369" s="2">
        <f t="shared" si="905"/>
        <v>196698.0739081747</v>
      </c>
      <c r="R6369">
        <f>Q6369/MainSheet!$C$8*(G6369-G6368)+R6368</f>
        <v>10951.90543293657</v>
      </c>
      <c r="S6369">
        <f t="shared" si="906"/>
        <v>176756.71186826203</v>
      </c>
      <c r="T6369">
        <f t="shared" si="898"/>
        <v>63.669999999995902</v>
      </c>
      <c r="U6369" s="1">
        <f>Q6369/MainSheet!$C$22</f>
        <v>1</v>
      </c>
    </row>
    <row r="6370" spans="7:21">
      <c r="G6370">
        <f t="shared" si="901"/>
        <v>63.6799999999959</v>
      </c>
      <c r="H6370">
        <f t="shared" si="902"/>
        <v>198000</v>
      </c>
      <c r="I6370" s="2">
        <f>MIN(MainSheet!$C$10/MainSheet!$C$9,MainSheet!$K$9*60)</f>
        <v>660</v>
      </c>
      <c r="J6370" s="1">
        <f>IF(G6370&gt;MainSheet!$C$11,IF(J6369&gt;=0.999,1,(G6370-MainSheet!$C$11)*I6370/$B$2/60),0)</f>
        <v>1</v>
      </c>
      <c r="K6370" s="1">
        <f>IF(G6370&gt;MainSheet!$C$11+$B$6,IF(K6369&gt;=0.999,1,(G6370-MainSheet!$C$11-$B$6)*I6370/$C$2/60),0)</f>
        <v>1</v>
      </c>
      <c r="L6370" s="1">
        <f>IF(G6370&gt;MainSheet!$C$11+$B$6+$C$6,IF(L6369&gt;=0.999,1,(G6370-MainSheet!$C$11-$B$6-$C$6)*I6370/$D$2/60),0)</f>
        <v>1</v>
      </c>
      <c r="M6370">
        <f t="shared" si="903"/>
        <v>1</v>
      </c>
      <c r="N6370" s="2">
        <f t="shared" si="904"/>
        <v>3721.0526315789471</v>
      </c>
      <c r="O6370">
        <f t="shared" si="900"/>
        <v>977.02127659574455</v>
      </c>
      <c r="P6370">
        <f t="shared" si="899"/>
        <v>192000</v>
      </c>
      <c r="Q6370" s="2">
        <f t="shared" si="905"/>
        <v>196698.0739081747</v>
      </c>
      <c r="R6370">
        <f>Q6370/MainSheet!$C$8*(G6370-G6369)+R6369</f>
        <v>10953.936679427405</v>
      </c>
      <c r="S6370">
        <f t="shared" si="906"/>
        <v>176789.49488058005</v>
      </c>
      <c r="T6370">
        <f t="shared" si="898"/>
        <v>63.6799999999959</v>
      </c>
      <c r="U6370" s="1">
        <f>Q6370/MainSheet!$C$22</f>
        <v>1</v>
      </c>
    </row>
    <row r="6371" spans="7:21">
      <c r="G6371">
        <f t="shared" si="901"/>
        <v>63.689999999995898</v>
      </c>
      <c r="H6371">
        <f t="shared" si="902"/>
        <v>198000</v>
      </c>
      <c r="I6371" s="2">
        <f>MIN(MainSheet!$C$10/MainSheet!$C$9,MainSheet!$K$9*60)</f>
        <v>660</v>
      </c>
      <c r="J6371" s="1">
        <f>IF(G6371&gt;MainSheet!$C$11,IF(J6370&gt;=0.999,1,(G6371-MainSheet!$C$11)*I6371/$B$2/60),0)</f>
        <v>1</v>
      </c>
      <c r="K6371" s="1">
        <f>IF(G6371&gt;MainSheet!$C$11+$B$6,IF(K6370&gt;=0.999,1,(G6371-MainSheet!$C$11-$B$6)*I6371/$C$2/60),0)</f>
        <v>1</v>
      </c>
      <c r="L6371" s="1">
        <f>IF(G6371&gt;MainSheet!$C$11+$B$6+$C$6,IF(L6370&gt;=0.999,1,(G6371-MainSheet!$C$11-$B$6-$C$6)*I6371/$D$2/60),0)</f>
        <v>1</v>
      </c>
      <c r="M6371">
        <f t="shared" si="903"/>
        <v>1</v>
      </c>
      <c r="N6371" s="2">
        <f t="shared" si="904"/>
        <v>3721.0526315789471</v>
      </c>
      <c r="O6371">
        <f t="shared" si="900"/>
        <v>977.02127659574455</v>
      </c>
      <c r="P6371">
        <f t="shared" si="899"/>
        <v>192000</v>
      </c>
      <c r="Q6371" s="2">
        <f t="shared" si="905"/>
        <v>196698.0739081747</v>
      </c>
      <c r="R6371">
        <f>Q6371/MainSheet!$C$8*(G6371-G6370)+R6370</f>
        <v>10955.967925918239</v>
      </c>
      <c r="S6371">
        <f t="shared" si="906"/>
        <v>176822.27789289807</v>
      </c>
      <c r="T6371">
        <f t="shared" si="898"/>
        <v>63.689999999995898</v>
      </c>
      <c r="U6371" s="1">
        <f>Q6371/MainSheet!$C$22</f>
        <v>1</v>
      </c>
    </row>
    <row r="6372" spans="7:21">
      <c r="G6372">
        <f t="shared" si="901"/>
        <v>63.699999999995896</v>
      </c>
      <c r="H6372">
        <f t="shared" si="902"/>
        <v>198000</v>
      </c>
      <c r="I6372" s="2">
        <f>MIN(MainSheet!$C$10/MainSheet!$C$9,MainSheet!$K$9*60)</f>
        <v>660</v>
      </c>
      <c r="J6372" s="1">
        <f>IF(G6372&gt;MainSheet!$C$11,IF(J6371&gt;=0.999,1,(G6372-MainSheet!$C$11)*I6372/$B$2/60),0)</f>
        <v>1</v>
      </c>
      <c r="K6372" s="1">
        <f>IF(G6372&gt;MainSheet!$C$11+$B$6,IF(K6371&gt;=0.999,1,(G6372-MainSheet!$C$11-$B$6)*I6372/$C$2/60),0)</f>
        <v>1</v>
      </c>
      <c r="L6372" s="1">
        <f>IF(G6372&gt;MainSheet!$C$11+$B$6+$C$6,IF(L6371&gt;=0.999,1,(G6372-MainSheet!$C$11-$B$6-$C$6)*I6372/$D$2/60),0)</f>
        <v>1</v>
      </c>
      <c r="M6372">
        <f t="shared" si="903"/>
        <v>1</v>
      </c>
      <c r="N6372" s="2">
        <f t="shared" si="904"/>
        <v>3721.0526315789471</v>
      </c>
      <c r="O6372">
        <f t="shared" si="900"/>
        <v>977.02127659574455</v>
      </c>
      <c r="P6372">
        <f t="shared" si="899"/>
        <v>192000</v>
      </c>
      <c r="Q6372" s="2">
        <f t="shared" si="905"/>
        <v>196698.0739081747</v>
      </c>
      <c r="R6372">
        <f>Q6372/MainSheet!$C$8*(G6372-G6371)+R6371</f>
        <v>10957.999172409074</v>
      </c>
      <c r="S6372">
        <f t="shared" si="906"/>
        <v>176855.06090521609</v>
      </c>
      <c r="T6372">
        <f t="shared" si="898"/>
        <v>63.699999999995896</v>
      </c>
      <c r="U6372" s="1">
        <f>Q6372/MainSheet!$C$22</f>
        <v>1</v>
      </c>
    </row>
    <row r="6373" spans="7:21">
      <c r="G6373">
        <f t="shared" si="901"/>
        <v>63.709999999995894</v>
      </c>
      <c r="H6373">
        <f t="shared" si="902"/>
        <v>198000</v>
      </c>
      <c r="I6373" s="2">
        <f>MIN(MainSheet!$C$10/MainSheet!$C$9,MainSheet!$K$9*60)</f>
        <v>660</v>
      </c>
      <c r="J6373" s="1">
        <f>IF(G6373&gt;MainSheet!$C$11,IF(J6372&gt;=0.999,1,(G6373-MainSheet!$C$11)*I6373/$B$2/60),0)</f>
        <v>1</v>
      </c>
      <c r="K6373" s="1">
        <f>IF(G6373&gt;MainSheet!$C$11+$B$6,IF(K6372&gt;=0.999,1,(G6373-MainSheet!$C$11-$B$6)*I6373/$C$2/60),0)</f>
        <v>1</v>
      </c>
      <c r="L6373" s="1">
        <f>IF(G6373&gt;MainSheet!$C$11+$B$6+$C$6,IF(L6372&gt;=0.999,1,(G6373-MainSheet!$C$11-$B$6-$C$6)*I6373/$D$2/60),0)</f>
        <v>1</v>
      </c>
      <c r="M6373">
        <f t="shared" si="903"/>
        <v>1</v>
      </c>
      <c r="N6373" s="2">
        <f t="shared" si="904"/>
        <v>3721.0526315789471</v>
      </c>
      <c r="O6373">
        <f t="shared" si="900"/>
        <v>977.02127659574455</v>
      </c>
      <c r="P6373">
        <f t="shared" si="899"/>
        <v>192000</v>
      </c>
      <c r="Q6373" s="2">
        <f t="shared" si="905"/>
        <v>196698.0739081747</v>
      </c>
      <c r="R6373">
        <f>Q6373/MainSheet!$C$8*(G6373-G6372)+R6372</f>
        <v>10960.030418899909</v>
      </c>
      <c r="S6373">
        <f t="shared" si="906"/>
        <v>176887.8439175341</v>
      </c>
      <c r="T6373">
        <f t="shared" si="898"/>
        <v>63.709999999995894</v>
      </c>
      <c r="U6373" s="1">
        <f>Q6373/MainSheet!$C$22</f>
        <v>1</v>
      </c>
    </row>
    <row r="6374" spans="7:21">
      <c r="G6374">
        <f t="shared" si="901"/>
        <v>63.719999999995892</v>
      </c>
      <c r="H6374">
        <f t="shared" si="902"/>
        <v>198000</v>
      </c>
      <c r="I6374" s="2">
        <f>MIN(MainSheet!$C$10/MainSheet!$C$9,MainSheet!$K$9*60)</f>
        <v>660</v>
      </c>
      <c r="J6374" s="1">
        <f>IF(G6374&gt;MainSheet!$C$11,IF(J6373&gt;=0.999,1,(G6374-MainSheet!$C$11)*I6374/$B$2/60),0)</f>
        <v>1</v>
      </c>
      <c r="K6374" s="1">
        <f>IF(G6374&gt;MainSheet!$C$11+$B$6,IF(K6373&gt;=0.999,1,(G6374-MainSheet!$C$11-$B$6)*I6374/$C$2/60),0)</f>
        <v>1</v>
      </c>
      <c r="L6374" s="1">
        <f>IF(G6374&gt;MainSheet!$C$11+$B$6+$C$6,IF(L6373&gt;=0.999,1,(G6374-MainSheet!$C$11-$B$6-$C$6)*I6374/$D$2/60),0)</f>
        <v>1</v>
      </c>
      <c r="M6374">
        <f t="shared" si="903"/>
        <v>1</v>
      </c>
      <c r="N6374" s="2">
        <f t="shared" si="904"/>
        <v>3721.0526315789471</v>
      </c>
      <c r="O6374">
        <f t="shared" si="900"/>
        <v>977.02127659574455</v>
      </c>
      <c r="P6374">
        <f t="shared" si="899"/>
        <v>192000</v>
      </c>
      <c r="Q6374" s="2">
        <f t="shared" si="905"/>
        <v>196698.0739081747</v>
      </c>
      <c r="R6374">
        <f>Q6374/MainSheet!$C$8*(G6374-G6373)+R6373</f>
        <v>10962.061665390744</v>
      </c>
      <c r="S6374">
        <f t="shared" si="906"/>
        <v>176920.62692985212</v>
      </c>
      <c r="T6374">
        <f t="shared" si="898"/>
        <v>63.719999999995892</v>
      </c>
      <c r="U6374" s="1">
        <f>Q6374/MainSheet!$C$22</f>
        <v>1</v>
      </c>
    </row>
    <row r="6375" spans="7:21">
      <c r="G6375">
        <f t="shared" si="901"/>
        <v>63.72999999999589</v>
      </c>
      <c r="H6375">
        <f t="shared" si="902"/>
        <v>198000</v>
      </c>
      <c r="I6375" s="2">
        <f>MIN(MainSheet!$C$10/MainSheet!$C$9,MainSheet!$K$9*60)</f>
        <v>660</v>
      </c>
      <c r="J6375" s="1">
        <f>IF(G6375&gt;MainSheet!$C$11,IF(J6374&gt;=0.999,1,(G6375-MainSheet!$C$11)*I6375/$B$2/60),0)</f>
        <v>1</v>
      </c>
      <c r="K6375" s="1">
        <f>IF(G6375&gt;MainSheet!$C$11+$B$6,IF(K6374&gt;=0.999,1,(G6375-MainSheet!$C$11-$B$6)*I6375/$C$2/60),0)</f>
        <v>1</v>
      </c>
      <c r="L6375" s="1">
        <f>IF(G6375&gt;MainSheet!$C$11+$B$6+$C$6,IF(L6374&gt;=0.999,1,(G6375-MainSheet!$C$11-$B$6-$C$6)*I6375/$D$2/60),0)</f>
        <v>1</v>
      </c>
      <c r="M6375">
        <f t="shared" si="903"/>
        <v>1</v>
      </c>
      <c r="N6375" s="2">
        <f t="shared" si="904"/>
        <v>3721.0526315789471</v>
      </c>
      <c r="O6375">
        <f t="shared" si="900"/>
        <v>977.02127659574455</v>
      </c>
      <c r="P6375">
        <f t="shared" si="899"/>
        <v>192000</v>
      </c>
      <c r="Q6375" s="2">
        <f t="shared" si="905"/>
        <v>196698.0739081747</v>
      </c>
      <c r="R6375">
        <f>Q6375/MainSheet!$C$8*(G6375-G6374)+R6374</f>
        <v>10964.092911881578</v>
      </c>
      <c r="S6375">
        <f t="shared" si="906"/>
        <v>176953.40994217014</v>
      </c>
      <c r="T6375">
        <f t="shared" si="898"/>
        <v>63.72999999999589</v>
      </c>
      <c r="U6375" s="1">
        <f>Q6375/MainSheet!$C$22</f>
        <v>1</v>
      </c>
    </row>
    <row r="6376" spans="7:21">
      <c r="G6376">
        <f t="shared" si="901"/>
        <v>63.739999999995888</v>
      </c>
      <c r="H6376">
        <f t="shared" si="902"/>
        <v>198000</v>
      </c>
      <c r="I6376" s="2">
        <f>MIN(MainSheet!$C$10/MainSheet!$C$9,MainSheet!$K$9*60)</f>
        <v>660</v>
      </c>
      <c r="J6376" s="1">
        <f>IF(G6376&gt;MainSheet!$C$11,IF(J6375&gt;=0.999,1,(G6376-MainSheet!$C$11)*I6376/$B$2/60),0)</f>
        <v>1</v>
      </c>
      <c r="K6376" s="1">
        <f>IF(G6376&gt;MainSheet!$C$11+$B$6,IF(K6375&gt;=0.999,1,(G6376-MainSheet!$C$11-$B$6)*I6376/$C$2/60),0)</f>
        <v>1</v>
      </c>
      <c r="L6376" s="1">
        <f>IF(G6376&gt;MainSheet!$C$11+$B$6+$C$6,IF(L6375&gt;=0.999,1,(G6376-MainSheet!$C$11-$B$6-$C$6)*I6376/$D$2/60),0)</f>
        <v>1</v>
      </c>
      <c r="M6376">
        <f t="shared" si="903"/>
        <v>1</v>
      </c>
      <c r="N6376" s="2">
        <f t="shared" si="904"/>
        <v>3721.0526315789471</v>
      </c>
      <c r="O6376">
        <f t="shared" si="900"/>
        <v>977.02127659574455</v>
      </c>
      <c r="P6376">
        <f t="shared" si="899"/>
        <v>192000</v>
      </c>
      <c r="Q6376" s="2">
        <f t="shared" si="905"/>
        <v>196698.0739081747</v>
      </c>
      <c r="R6376">
        <f>Q6376/MainSheet!$C$8*(G6376-G6375)+R6375</f>
        <v>10966.124158372413</v>
      </c>
      <c r="S6376">
        <f t="shared" si="906"/>
        <v>176986.19295448816</v>
      </c>
      <c r="T6376">
        <f t="shared" si="898"/>
        <v>63.739999999995888</v>
      </c>
      <c r="U6376" s="1">
        <f>Q6376/MainSheet!$C$22</f>
        <v>1</v>
      </c>
    </row>
    <row r="6377" spans="7:21">
      <c r="G6377">
        <f t="shared" si="901"/>
        <v>63.749999999995886</v>
      </c>
      <c r="H6377">
        <f t="shared" si="902"/>
        <v>198000</v>
      </c>
      <c r="I6377" s="2">
        <f>MIN(MainSheet!$C$10/MainSheet!$C$9,MainSheet!$K$9*60)</f>
        <v>660</v>
      </c>
      <c r="J6377" s="1">
        <f>IF(G6377&gt;MainSheet!$C$11,IF(J6376&gt;=0.999,1,(G6377-MainSheet!$C$11)*I6377/$B$2/60),0)</f>
        <v>1</v>
      </c>
      <c r="K6377" s="1">
        <f>IF(G6377&gt;MainSheet!$C$11+$B$6,IF(K6376&gt;=0.999,1,(G6377-MainSheet!$C$11-$B$6)*I6377/$C$2/60),0)</f>
        <v>1</v>
      </c>
      <c r="L6377" s="1">
        <f>IF(G6377&gt;MainSheet!$C$11+$B$6+$C$6,IF(L6376&gt;=0.999,1,(G6377-MainSheet!$C$11-$B$6-$C$6)*I6377/$D$2/60),0)</f>
        <v>1</v>
      </c>
      <c r="M6377">
        <f t="shared" si="903"/>
        <v>1</v>
      </c>
      <c r="N6377" s="2">
        <f t="shared" si="904"/>
        <v>3721.0526315789471</v>
      </c>
      <c r="O6377">
        <f t="shared" si="900"/>
        <v>977.02127659574455</v>
      </c>
      <c r="P6377">
        <f t="shared" si="899"/>
        <v>192000</v>
      </c>
      <c r="Q6377" s="2">
        <f t="shared" si="905"/>
        <v>196698.0739081747</v>
      </c>
      <c r="R6377">
        <f>Q6377/MainSheet!$C$8*(G6377-G6376)+R6376</f>
        <v>10968.155404863248</v>
      </c>
      <c r="S6377">
        <f t="shared" si="906"/>
        <v>177018.97596680617</v>
      </c>
      <c r="T6377">
        <f t="shared" si="898"/>
        <v>63.749999999995886</v>
      </c>
      <c r="U6377" s="1">
        <f>Q6377/MainSheet!$C$22</f>
        <v>1</v>
      </c>
    </row>
    <row r="6378" spans="7:21">
      <c r="G6378">
        <f t="shared" si="901"/>
        <v>63.759999999995884</v>
      </c>
      <c r="H6378">
        <f t="shared" si="902"/>
        <v>198000</v>
      </c>
      <c r="I6378" s="2">
        <f>MIN(MainSheet!$C$10/MainSheet!$C$9,MainSheet!$K$9*60)</f>
        <v>660</v>
      </c>
      <c r="J6378" s="1">
        <f>IF(G6378&gt;MainSheet!$C$11,IF(J6377&gt;=0.999,1,(G6378-MainSheet!$C$11)*I6378/$B$2/60),0)</f>
        <v>1</v>
      </c>
      <c r="K6378" s="1">
        <f>IF(G6378&gt;MainSheet!$C$11+$B$6,IF(K6377&gt;=0.999,1,(G6378-MainSheet!$C$11-$B$6)*I6378/$C$2/60),0)</f>
        <v>1</v>
      </c>
      <c r="L6378" s="1">
        <f>IF(G6378&gt;MainSheet!$C$11+$B$6+$C$6,IF(L6377&gt;=0.999,1,(G6378-MainSheet!$C$11-$B$6-$C$6)*I6378/$D$2/60),0)</f>
        <v>1</v>
      </c>
      <c r="M6378">
        <f t="shared" si="903"/>
        <v>1</v>
      </c>
      <c r="N6378" s="2">
        <f t="shared" si="904"/>
        <v>3721.0526315789471</v>
      </c>
      <c r="O6378">
        <f t="shared" si="900"/>
        <v>977.02127659574455</v>
      </c>
      <c r="P6378">
        <f t="shared" si="899"/>
        <v>192000</v>
      </c>
      <c r="Q6378" s="2">
        <f t="shared" si="905"/>
        <v>196698.0739081747</v>
      </c>
      <c r="R6378">
        <f>Q6378/MainSheet!$C$8*(G6378-G6377)+R6377</f>
        <v>10970.186651354083</v>
      </c>
      <c r="S6378">
        <f t="shared" si="906"/>
        <v>177051.75897912419</v>
      </c>
      <c r="T6378">
        <f t="shared" si="898"/>
        <v>63.759999999995884</v>
      </c>
      <c r="U6378" s="1">
        <f>Q6378/MainSheet!$C$22</f>
        <v>1</v>
      </c>
    </row>
    <row r="6379" spans="7:21">
      <c r="G6379">
        <f t="shared" si="901"/>
        <v>63.769999999995882</v>
      </c>
      <c r="H6379">
        <f t="shared" si="902"/>
        <v>198000</v>
      </c>
      <c r="I6379" s="2">
        <f>MIN(MainSheet!$C$10/MainSheet!$C$9,MainSheet!$K$9*60)</f>
        <v>660</v>
      </c>
      <c r="J6379" s="1">
        <f>IF(G6379&gt;MainSheet!$C$11,IF(J6378&gt;=0.999,1,(G6379-MainSheet!$C$11)*I6379/$B$2/60),0)</f>
        <v>1</v>
      </c>
      <c r="K6379" s="1">
        <f>IF(G6379&gt;MainSheet!$C$11+$B$6,IF(K6378&gt;=0.999,1,(G6379-MainSheet!$C$11-$B$6)*I6379/$C$2/60),0)</f>
        <v>1</v>
      </c>
      <c r="L6379" s="1">
        <f>IF(G6379&gt;MainSheet!$C$11+$B$6+$C$6,IF(L6378&gt;=0.999,1,(G6379-MainSheet!$C$11-$B$6-$C$6)*I6379/$D$2/60),0)</f>
        <v>1</v>
      </c>
      <c r="M6379">
        <f t="shared" si="903"/>
        <v>1</v>
      </c>
      <c r="N6379" s="2">
        <f t="shared" si="904"/>
        <v>3721.0526315789471</v>
      </c>
      <c r="O6379">
        <f t="shared" si="900"/>
        <v>977.02127659574455</v>
      </c>
      <c r="P6379">
        <f t="shared" si="899"/>
        <v>192000</v>
      </c>
      <c r="Q6379" s="2">
        <f t="shared" si="905"/>
        <v>196698.0739081747</v>
      </c>
      <c r="R6379">
        <f>Q6379/MainSheet!$C$8*(G6379-G6378)+R6378</f>
        <v>10972.217897844917</v>
      </c>
      <c r="S6379">
        <f t="shared" si="906"/>
        <v>177084.54199144221</v>
      </c>
      <c r="T6379">
        <f t="shared" si="898"/>
        <v>63.769999999995882</v>
      </c>
      <c r="U6379" s="1">
        <f>Q6379/MainSheet!$C$22</f>
        <v>1</v>
      </c>
    </row>
    <row r="6380" spans="7:21">
      <c r="G6380">
        <f t="shared" si="901"/>
        <v>63.77999999999588</v>
      </c>
      <c r="H6380">
        <f t="shared" si="902"/>
        <v>198000</v>
      </c>
      <c r="I6380" s="2">
        <f>MIN(MainSheet!$C$10/MainSheet!$C$9,MainSheet!$K$9*60)</f>
        <v>660</v>
      </c>
      <c r="J6380" s="1">
        <f>IF(G6380&gt;MainSheet!$C$11,IF(J6379&gt;=0.999,1,(G6380-MainSheet!$C$11)*I6380/$B$2/60),0)</f>
        <v>1</v>
      </c>
      <c r="K6380" s="1">
        <f>IF(G6380&gt;MainSheet!$C$11+$B$6,IF(K6379&gt;=0.999,1,(G6380-MainSheet!$C$11-$B$6)*I6380/$C$2/60),0)</f>
        <v>1</v>
      </c>
      <c r="L6380" s="1">
        <f>IF(G6380&gt;MainSheet!$C$11+$B$6+$C$6,IF(L6379&gt;=0.999,1,(G6380-MainSheet!$C$11-$B$6-$C$6)*I6380/$D$2/60),0)</f>
        <v>1</v>
      </c>
      <c r="M6380">
        <f t="shared" si="903"/>
        <v>1</v>
      </c>
      <c r="N6380" s="2">
        <f t="shared" si="904"/>
        <v>3721.0526315789471</v>
      </c>
      <c r="O6380">
        <f t="shared" si="900"/>
        <v>977.02127659574455</v>
      </c>
      <c r="P6380">
        <f t="shared" si="899"/>
        <v>192000</v>
      </c>
      <c r="Q6380" s="2">
        <f t="shared" si="905"/>
        <v>196698.0739081747</v>
      </c>
      <c r="R6380">
        <f>Q6380/MainSheet!$C$8*(G6380-G6379)+R6379</f>
        <v>10974.249144335752</v>
      </c>
      <c r="S6380">
        <f t="shared" si="906"/>
        <v>177117.32500376023</v>
      </c>
      <c r="T6380">
        <f t="shared" si="898"/>
        <v>63.77999999999588</v>
      </c>
      <c r="U6380" s="1">
        <f>Q6380/MainSheet!$C$22</f>
        <v>1</v>
      </c>
    </row>
    <row r="6381" spans="7:21">
      <c r="G6381">
        <f t="shared" si="901"/>
        <v>63.789999999995878</v>
      </c>
      <c r="H6381">
        <f t="shared" si="902"/>
        <v>198000</v>
      </c>
      <c r="I6381" s="2">
        <f>MIN(MainSheet!$C$10/MainSheet!$C$9,MainSheet!$K$9*60)</f>
        <v>660</v>
      </c>
      <c r="J6381" s="1">
        <f>IF(G6381&gt;MainSheet!$C$11,IF(J6380&gt;=0.999,1,(G6381-MainSheet!$C$11)*I6381/$B$2/60),0)</f>
        <v>1</v>
      </c>
      <c r="K6381" s="1">
        <f>IF(G6381&gt;MainSheet!$C$11+$B$6,IF(K6380&gt;=0.999,1,(G6381-MainSheet!$C$11-$B$6)*I6381/$C$2/60),0)</f>
        <v>1</v>
      </c>
      <c r="L6381" s="1">
        <f>IF(G6381&gt;MainSheet!$C$11+$B$6+$C$6,IF(L6380&gt;=0.999,1,(G6381-MainSheet!$C$11-$B$6-$C$6)*I6381/$D$2/60),0)</f>
        <v>1</v>
      </c>
      <c r="M6381">
        <f t="shared" si="903"/>
        <v>1</v>
      </c>
      <c r="N6381" s="2">
        <f t="shared" si="904"/>
        <v>3721.0526315789471</v>
      </c>
      <c r="O6381">
        <f t="shared" si="900"/>
        <v>977.02127659574455</v>
      </c>
      <c r="P6381">
        <f t="shared" si="899"/>
        <v>192000</v>
      </c>
      <c r="Q6381" s="2">
        <f t="shared" si="905"/>
        <v>196698.0739081747</v>
      </c>
      <c r="R6381">
        <f>Q6381/MainSheet!$C$8*(G6381-G6380)+R6380</f>
        <v>10976.280390826587</v>
      </c>
      <c r="S6381">
        <f t="shared" si="906"/>
        <v>177150.10801607824</v>
      </c>
      <c r="T6381">
        <f t="shared" si="898"/>
        <v>63.789999999995878</v>
      </c>
      <c r="U6381" s="1">
        <f>Q6381/MainSheet!$C$22</f>
        <v>1</v>
      </c>
    </row>
    <row r="6382" spans="7:21">
      <c r="G6382">
        <f t="shared" si="901"/>
        <v>63.799999999995876</v>
      </c>
      <c r="H6382">
        <f t="shared" si="902"/>
        <v>198000</v>
      </c>
      <c r="I6382" s="2">
        <f>MIN(MainSheet!$C$10/MainSheet!$C$9,MainSheet!$K$9*60)</f>
        <v>660</v>
      </c>
      <c r="J6382" s="1">
        <f>IF(G6382&gt;MainSheet!$C$11,IF(J6381&gt;=0.999,1,(G6382-MainSheet!$C$11)*I6382/$B$2/60),0)</f>
        <v>1</v>
      </c>
      <c r="K6382" s="1">
        <f>IF(G6382&gt;MainSheet!$C$11+$B$6,IF(K6381&gt;=0.999,1,(G6382-MainSheet!$C$11-$B$6)*I6382/$C$2/60),0)</f>
        <v>1</v>
      </c>
      <c r="L6382" s="1">
        <f>IF(G6382&gt;MainSheet!$C$11+$B$6+$C$6,IF(L6381&gt;=0.999,1,(G6382-MainSheet!$C$11-$B$6-$C$6)*I6382/$D$2/60),0)</f>
        <v>1</v>
      </c>
      <c r="M6382">
        <f t="shared" si="903"/>
        <v>1</v>
      </c>
      <c r="N6382" s="2">
        <f t="shared" si="904"/>
        <v>3721.0526315789471</v>
      </c>
      <c r="O6382">
        <f t="shared" si="900"/>
        <v>977.02127659574455</v>
      </c>
      <c r="P6382">
        <f t="shared" si="899"/>
        <v>192000</v>
      </c>
      <c r="Q6382" s="2">
        <f t="shared" si="905"/>
        <v>196698.0739081747</v>
      </c>
      <c r="R6382">
        <f>Q6382/MainSheet!$C$8*(G6382-G6381)+R6381</f>
        <v>10978.311637317422</v>
      </c>
      <c r="S6382">
        <f t="shared" si="906"/>
        <v>177182.89102839626</v>
      </c>
      <c r="T6382">
        <f t="shared" si="898"/>
        <v>63.799999999995876</v>
      </c>
      <c r="U6382" s="1">
        <f>Q6382/MainSheet!$C$22</f>
        <v>1</v>
      </c>
    </row>
    <row r="6383" spans="7:21">
      <c r="G6383">
        <f t="shared" si="901"/>
        <v>63.809999999995874</v>
      </c>
      <c r="H6383">
        <f t="shared" si="902"/>
        <v>198000</v>
      </c>
      <c r="I6383" s="2">
        <f>MIN(MainSheet!$C$10/MainSheet!$C$9,MainSheet!$K$9*60)</f>
        <v>660</v>
      </c>
      <c r="J6383" s="1">
        <f>IF(G6383&gt;MainSheet!$C$11,IF(J6382&gt;=0.999,1,(G6383-MainSheet!$C$11)*I6383/$B$2/60),0)</f>
        <v>1</v>
      </c>
      <c r="K6383" s="1">
        <f>IF(G6383&gt;MainSheet!$C$11+$B$6,IF(K6382&gt;=0.999,1,(G6383-MainSheet!$C$11-$B$6)*I6383/$C$2/60),0)</f>
        <v>1</v>
      </c>
      <c r="L6383" s="1">
        <f>IF(G6383&gt;MainSheet!$C$11+$B$6+$C$6,IF(L6382&gt;=0.999,1,(G6383-MainSheet!$C$11-$B$6-$C$6)*I6383/$D$2/60),0)</f>
        <v>1</v>
      </c>
      <c r="M6383">
        <f t="shared" si="903"/>
        <v>1</v>
      </c>
      <c r="N6383" s="2">
        <f t="shared" si="904"/>
        <v>3721.0526315789471</v>
      </c>
      <c r="O6383">
        <f t="shared" si="900"/>
        <v>977.02127659574455</v>
      </c>
      <c r="P6383">
        <f t="shared" si="899"/>
        <v>192000</v>
      </c>
      <c r="Q6383" s="2">
        <f t="shared" si="905"/>
        <v>196698.0739081747</v>
      </c>
      <c r="R6383">
        <f>Q6383/MainSheet!$C$8*(G6383-G6382)+R6382</f>
        <v>10980.342883808256</v>
      </c>
      <c r="S6383">
        <f t="shared" si="906"/>
        <v>177215.67404071428</v>
      </c>
      <c r="T6383">
        <f t="shared" si="898"/>
        <v>63.809999999995874</v>
      </c>
      <c r="U6383" s="1">
        <f>Q6383/MainSheet!$C$22</f>
        <v>1</v>
      </c>
    </row>
    <row r="6384" spans="7:21">
      <c r="G6384">
        <f t="shared" si="901"/>
        <v>63.819999999995872</v>
      </c>
      <c r="H6384">
        <f t="shared" si="902"/>
        <v>198000</v>
      </c>
      <c r="I6384" s="2">
        <f>MIN(MainSheet!$C$10/MainSheet!$C$9,MainSheet!$K$9*60)</f>
        <v>660</v>
      </c>
      <c r="J6384" s="1">
        <f>IF(G6384&gt;MainSheet!$C$11,IF(J6383&gt;=0.999,1,(G6384-MainSheet!$C$11)*I6384/$B$2/60),0)</f>
        <v>1</v>
      </c>
      <c r="K6384" s="1">
        <f>IF(G6384&gt;MainSheet!$C$11+$B$6,IF(K6383&gt;=0.999,1,(G6384-MainSheet!$C$11-$B$6)*I6384/$C$2/60),0)</f>
        <v>1</v>
      </c>
      <c r="L6384" s="1">
        <f>IF(G6384&gt;MainSheet!$C$11+$B$6+$C$6,IF(L6383&gt;=0.999,1,(G6384-MainSheet!$C$11-$B$6-$C$6)*I6384/$D$2/60),0)</f>
        <v>1</v>
      </c>
      <c r="M6384">
        <f t="shared" si="903"/>
        <v>1</v>
      </c>
      <c r="N6384" s="2">
        <f t="shared" si="904"/>
        <v>3721.0526315789471</v>
      </c>
      <c r="O6384">
        <f t="shared" si="900"/>
        <v>977.02127659574455</v>
      </c>
      <c r="P6384">
        <f t="shared" si="899"/>
        <v>192000</v>
      </c>
      <c r="Q6384" s="2">
        <f t="shared" si="905"/>
        <v>196698.0739081747</v>
      </c>
      <c r="R6384">
        <f>Q6384/MainSheet!$C$8*(G6384-G6383)+R6383</f>
        <v>10982.374130299091</v>
      </c>
      <c r="S6384">
        <f t="shared" si="906"/>
        <v>177248.4570530323</v>
      </c>
      <c r="T6384">
        <f t="shared" si="898"/>
        <v>63.819999999995872</v>
      </c>
      <c r="U6384" s="1">
        <f>Q6384/MainSheet!$C$22</f>
        <v>1</v>
      </c>
    </row>
    <row r="6385" spans="7:21">
      <c r="G6385">
        <f t="shared" si="901"/>
        <v>63.82999999999587</v>
      </c>
      <c r="H6385">
        <f t="shared" si="902"/>
        <v>198000</v>
      </c>
      <c r="I6385" s="2">
        <f>MIN(MainSheet!$C$10/MainSheet!$C$9,MainSheet!$K$9*60)</f>
        <v>660</v>
      </c>
      <c r="J6385" s="1">
        <f>IF(G6385&gt;MainSheet!$C$11,IF(J6384&gt;=0.999,1,(G6385-MainSheet!$C$11)*I6385/$B$2/60),0)</f>
        <v>1</v>
      </c>
      <c r="K6385" s="1">
        <f>IF(G6385&gt;MainSheet!$C$11+$B$6,IF(K6384&gt;=0.999,1,(G6385-MainSheet!$C$11-$B$6)*I6385/$C$2/60),0)</f>
        <v>1</v>
      </c>
      <c r="L6385" s="1">
        <f>IF(G6385&gt;MainSheet!$C$11+$B$6+$C$6,IF(L6384&gt;=0.999,1,(G6385-MainSheet!$C$11-$B$6-$C$6)*I6385/$D$2/60),0)</f>
        <v>1</v>
      </c>
      <c r="M6385">
        <f t="shared" si="903"/>
        <v>1</v>
      </c>
      <c r="N6385" s="2">
        <f t="shared" si="904"/>
        <v>3721.0526315789471</v>
      </c>
      <c r="O6385">
        <f t="shared" si="900"/>
        <v>977.02127659574455</v>
      </c>
      <c r="P6385">
        <f t="shared" si="899"/>
        <v>192000</v>
      </c>
      <c r="Q6385" s="2">
        <f t="shared" si="905"/>
        <v>196698.0739081747</v>
      </c>
      <c r="R6385">
        <f>Q6385/MainSheet!$C$8*(G6385-G6384)+R6384</f>
        <v>10984.405376789926</v>
      </c>
      <c r="S6385">
        <f t="shared" si="906"/>
        <v>177281.24006535031</v>
      </c>
      <c r="T6385">
        <f t="shared" si="898"/>
        <v>63.82999999999587</v>
      </c>
      <c r="U6385" s="1">
        <f>Q6385/MainSheet!$C$22</f>
        <v>1</v>
      </c>
    </row>
    <row r="6386" spans="7:21">
      <c r="G6386">
        <f t="shared" si="901"/>
        <v>63.839999999995868</v>
      </c>
      <c r="H6386">
        <f t="shared" si="902"/>
        <v>198000</v>
      </c>
      <c r="I6386" s="2">
        <f>MIN(MainSheet!$C$10/MainSheet!$C$9,MainSheet!$K$9*60)</f>
        <v>660</v>
      </c>
      <c r="J6386" s="1">
        <f>IF(G6386&gt;MainSheet!$C$11,IF(J6385&gt;=0.999,1,(G6386-MainSheet!$C$11)*I6386/$B$2/60),0)</f>
        <v>1</v>
      </c>
      <c r="K6386" s="1">
        <f>IF(G6386&gt;MainSheet!$C$11+$B$6,IF(K6385&gt;=0.999,1,(G6386-MainSheet!$C$11-$B$6)*I6386/$C$2/60),0)</f>
        <v>1</v>
      </c>
      <c r="L6386" s="1">
        <f>IF(G6386&gt;MainSheet!$C$11+$B$6+$C$6,IF(L6385&gt;=0.999,1,(G6386-MainSheet!$C$11-$B$6-$C$6)*I6386/$D$2/60),0)</f>
        <v>1</v>
      </c>
      <c r="M6386">
        <f t="shared" si="903"/>
        <v>1</v>
      </c>
      <c r="N6386" s="2">
        <f t="shared" si="904"/>
        <v>3721.0526315789471</v>
      </c>
      <c r="O6386">
        <f t="shared" si="900"/>
        <v>977.02127659574455</v>
      </c>
      <c r="P6386">
        <f t="shared" si="899"/>
        <v>192000</v>
      </c>
      <c r="Q6386" s="2">
        <f t="shared" si="905"/>
        <v>196698.0739081747</v>
      </c>
      <c r="R6386">
        <f>Q6386/MainSheet!$C$8*(G6386-G6385)+R6385</f>
        <v>10986.436623280761</v>
      </c>
      <c r="S6386">
        <f t="shared" si="906"/>
        <v>177314.02307766833</v>
      </c>
      <c r="T6386">
        <f t="shared" si="898"/>
        <v>63.839999999995868</v>
      </c>
      <c r="U6386" s="1">
        <f>Q6386/MainSheet!$C$22</f>
        <v>1</v>
      </c>
    </row>
    <row r="6387" spans="7:21">
      <c r="G6387">
        <f t="shared" si="901"/>
        <v>63.849999999995866</v>
      </c>
      <c r="H6387">
        <f t="shared" si="902"/>
        <v>198000</v>
      </c>
      <c r="I6387" s="2">
        <f>MIN(MainSheet!$C$10/MainSheet!$C$9,MainSheet!$K$9*60)</f>
        <v>660</v>
      </c>
      <c r="J6387" s="1">
        <f>IF(G6387&gt;MainSheet!$C$11,IF(J6386&gt;=0.999,1,(G6387-MainSheet!$C$11)*I6387/$B$2/60),0)</f>
        <v>1</v>
      </c>
      <c r="K6387" s="1">
        <f>IF(G6387&gt;MainSheet!$C$11+$B$6,IF(K6386&gt;=0.999,1,(G6387-MainSheet!$C$11-$B$6)*I6387/$C$2/60),0)</f>
        <v>1</v>
      </c>
      <c r="L6387" s="1">
        <f>IF(G6387&gt;MainSheet!$C$11+$B$6+$C$6,IF(L6386&gt;=0.999,1,(G6387-MainSheet!$C$11-$B$6-$C$6)*I6387/$D$2/60),0)</f>
        <v>1</v>
      </c>
      <c r="M6387">
        <f t="shared" si="903"/>
        <v>1</v>
      </c>
      <c r="N6387" s="2">
        <f t="shared" si="904"/>
        <v>3721.0526315789471</v>
      </c>
      <c r="O6387">
        <f t="shared" si="900"/>
        <v>977.02127659574455</v>
      </c>
      <c r="P6387">
        <f t="shared" si="899"/>
        <v>192000</v>
      </c>
      <c r="Q6387" s="2">
        <f t="shared" si="905"/>
        <v>196698.0739081747</v>
      </c>
      <c r="R6387">
        <f>Q6387/MainSheet!$C$8*(G6387-G6386)+R6386</f>
        <v>10988.467869771595</v>
      </c>
      <c r="S6387">
        <f t="shared" si="906"/>
        <v>177346.80608998635</v>
      </c>
      <c r="T6387">
        <f t="shared" si="898"/>
        <v>63.849999999995866</v>
      </c>
      <c r="U6387" s="1">
        <f>Q6387/MainSheet!$C$22</f>
        <v>1</v>
      </c>
    </row>
    <row r="6388" spans="7:21">
      <c r="G6388">
        <f t="shared" si="901"/>
        <v>63.859999999995864</v>
      </c>
      <c r="H6388">
        <f t="shared" si="902"/>
        <v>198000</v>
      </c>
      <c r="I6388" s="2">
        <f>MIN(MainSheet!$C$10/MainSheet!$C$9,MainSheet!$K$9*60)</f>
        <v>660</v>
      </c>
      <c r="J6388" s="1">
        <f>IF(G6388&gt;MainSheet!$C$11,IF(J6387&gt;=0.999,1,(G6388-MainSheet!$C$11)*I6388/$B$2/60),0)</f>
        <v>1</v>
      </c>
      <c r="K6388" s="1">
        <f>IF(G6388&gt;MainSheet!$C$11+$B$6,IF(K6387&gt;=0.999,1,(G6388-MainSheet!$C$11-$B$6)*I6388/$C$2/60),0)</f>
        <v>1</v>
      </c>
      <c r="L6388" s="1">
        <f>IF(G6388&gt;MainSheet!$C$11+$B$6+$C$6,IF(L6387&gt;=0.999,1,(G6388-MainSheet!$C$11-$B$6-$C$6)*I6388/$D$2/60),0)</f>
        <v>1</v>
      </c>
      <c r="M6388">
        <f t="shared" si="903"/>
        <v>1</v>
      </c>
      <c r="N6388" s="2">
        <f t="shared" si="904"/>
        <v>3721.0526315789471</v>
      </c>
      <c r="O6388">
        <f t="shared" si="900"/>
        <v>977.02127659574455</v>
      </c>
      <c r="P6388">
        <f t="shared" si="899"/>
        <v>192000</v>
      </c>
      <c r="Q6388" s="2">
        <f t="shared" si="905"/>
        <v>196698.0739081747</v>
      </c>
      <c r="R6388">
        <f>Q6388/MainSheet!$C$8*(G6388-G6387)+R6387</f>
        <v>10990.49911626243</v>
      </c>
      <c r="S6388">
        <f t="shared" si="906"/>
        <v>177379.58910230437</v>
      </c>
      <c r="T6388">
        <f t="shared" si="898"/>
        <v>63.859999999995864</v>
      </c>
      <c r="U6388" s="1">
        <f>Q6388/MainSheet!$C$22</f>
        <v>1</v>
      </c>
    </row>
    <row r="6389" spans="7:21">
      <c r="G6389">
        <f t="shared" si="901"/>
        <v>63.869999999995862</v>
      </c>
      <c r="H6389">
        <f t="shared" si="902"/>
        <v>198000</v>
      </c>
      <c r="I6389" s="2">
        <f>MIN(MainSheet!$C$10/MainSheet!$C$9,MainSheet!$K$9*60)</f>
        <v>660</v>
      </c>
      <c r="J6389" s="1">
        <f>IF(G6389&gt;MainSheet!$C$11,IF(J6388&gt;=0.999,1,(G6389-MainSheet!$C$11)*I6389/$B$2/60),0)</f>
        <v>1</v>
      </c>
      <c r="K6389" s="1">
        <f>IF(G6389&gt;MainSheet!$C$11+$B$6,IF(K6388&gt;=0.999,1,(G6389-MainSheet!$C$11-$B$6)*I6389/$C$2/60),0)</f>
        <v>1</v>
      </c>
      <c r="L6389" s="1">
        <f>IF(G6389&gt;MainSheet!$C$11+$B$6+$C$6,IF(L6388&gt;=0.999,1,(G6389-MainSheet!$C$11-$B$6-$C$6)*I6389/$D$2/60),0)</f>
        <v>1</v>
      </c>
      <c r="M6389">
        <f t="shared" si="903"/>
        <v>1</v>
      </c>
      <c r="N6389" s="2">
        <f t="shared" si="904"/>
        <v>3721.0526315789471</v>
      </c>
      <c r="O6389">
        <f t="shared" si="900"/>
        <v>977.02127659574455</v>
      </c>
      <c r="P6389">
        <f t="shared" si="899"/>
        <v>192000</v>
      </c>
      <c r="Q6389" s="2">
        <f t="shared" si="905"/>
        <v>196698.0739081747</v>
      </c>
      <c r="R6389">
        <f>Q6389/MainSheet!$C$8*(G6389-G6388)+R6388</f>
        <v>10992.530362753265</v>
      </c>
      <c r="S6389">
        <f t="shared" si="906"/>
        <v>177412.37211462238</v>
      </c>
      <c r="T6389">
        <f t="shared" si="898"/>
        <v>63.869999999995862</v>
      </c>
      <c r="U6389" s="1">
        <f>Q6389/MainSheet!$C$22</f>
        <v>1</v>
      </c>
    </row>
    <row r="6390" spans="7:21">
      <c r="G6390">
        <f t="shared" si="901"/>
        <v>63.87999999999586</v>
      </c>
      <c r="H6390">
        <f t="shared" si="902"/>
        <v>198000</v>
      </c>
      <c r="I6390" s="2">
        <f>MIN(MainSheet!$C$10/MainSheet!$C$9,MainSheet!$K$9*60)</f>
        <v>660</v>
      </c>
      <c r="J6390" s="1">
        <f>IF(G6390&gt;MainSheet!$C$11,IF(J6389&gt;=0.999,1,(G6390-MainSheet!$C$11)*I6390/$B$2/60),0)</f>
        <v>1</v>
      </c>
      <c r="K6390" s="1">
        <f>IF(G6390&gt;MainSheet!$C$11+$B$6,IF(K6389&gt;=0.999,1,(G6390-MainSheet!$C$11-$B$6)*I6390/$C$2/60),0)</f>
        <v>1</v>
      </c>
      <c r="L6390" s="1">
        <f>IF(G6390&gt;MainSheet!$C$11+$B$6+$C$6,IF(L6389&gt;=0.999,1,(G6390-MainSheet!$C$11-$B$6-$C$6)*I6390/$D$2/60),0)</f>
        <v>1</v>
      </c>
      <c r="M6390">
        <f t="shared" si="903"/>
        <v>1</v>
      </c>
      <c r="N6390" s="2">
        <f t="shared" si="904"/>
        <v>3721.0526315789471</v>
      </c>
      <c r="O6390">
        <f t="shared" si="900"/>
        <v>977.02127659574455</v>
      </c>
      <c r="P6390">
        <f t="shared" si="899"/>
        <v>192000</v>
      </c>
      <c r="Q6390" s="2">
        <f t="shared" si="905"/>
        <v>196698.0739081747</v>
      </c>
      <c r="R6390">
        <f>Q6390/MainSheet!$C$8*(G6390-G6389)+R6389</f>
        <v>10994.5616092441</v>
      </c>
      <c r="S6390">
        <f t="shared" si="906"/>
        <v>177445.1551269404</v>
      </c>
      <c r="T6390">
        <f t="shared" si="898"/>
        <v>63.87999999999586</v>
      </c>
      <c r="U6390" s="1">
        <f>Q6390/MainSheet!$C$22</f>
        <v>1</v>
      </c>
    </row>
    <row r="6391" spans="7:21">
      <c r="G6391">
        <f t="shared" si="901"/>
        <v>63.889999999995858</v>
      </c>
      <c r="H6391">
        <f t="shared" si="902"/>
        <v>198000</v>
      </c>
      <c r="I6391" s="2">
        <f>MIN(MainSheet!$C$10/MainSheet!$C$9,MainSheet!$K$9*60)</f>
        <v>660</v>
      </c>
      <c r="J6391" s="1">
        <f>IF(G6391&gt;MainSheet!$C$11,IF(J6390&gt;=0.999,1,(G6391-MainSheet!$C$11)*I6391/$B$2/60),0)</f>
        <v>1</v>
      </c>
      <c r="K6391" s="1">
        <f>IF(G6391&gt;MainSheet!$C$11+$B$6,IF(K6390&gt;=0.999,1,(G6391-MainSheet!$C$11-$B$6)*I6391/$C$2/60),0)</f>
        <v>1</v>
      </c>
      <c r="L6391" s="1">
        <f>IF(G6391&gt;MainSheet!$C$11+$B$6+$C$6,IF(L6390&gt;=0.999,1,(G6391-MainSheet!$C$11-$B$6-$C$6)*I6391/$D$2/60),0)</f>
        <v>1</v>
      </c>
      <c r="M6391">
        <f t="shared" si="903"/>
        <v>1</v>
      </c>
      <c r="N6391" s="2">
        <f t="shared" si="904"/>
        <v>3721.0526315789471</v>
      </c>
      <c r="O6391">
        <f t="shared" si="900"/>
        <v>977.02127659574455</v>
      </c>
      <c r="P6391">
        <f t="shared" si="899"/>
        <v>192000</v>
      </c>
      <c r="Q6391" s="2">
        <f t="shared" si="905"/>
        <v>196698.0739081747</v>
      </c>
      <c r="R6391">
        <f>Q6391/MainSheet!$C$8*(G6391-G6390)+R6390</f>
        <v>10996.592855734934</v>
      </c>
      <c r="S6391">
        <f t="shared" si="906"/>
        <v>177477.93813925842</v>
      </c>
      <c r="T6391">
        <f t="shared" si="898"/>
        <v>63.889999999995858</v>
      </c>
      <c r="U6391" s="1">
        <f>Q6391/MainSheet!$C$22</f>
        <v>1</v>
      </c>
    </row>
    <row r="6392" spans="7:21">
      <c r="G6392">
        <f t="shared" si="901"/>
        <v>63.899999999995856</v>
      </c>
      <c r="H6392">
        <f t="shared" si="902"/>
        <v>198000</v>
      </c>
      <c r="I6392" s="2">
        <f>MIN(MainSheet!$C$10/MainSheet!$C$9,MainSheet!$K$9*60)</f>
        <v>660</v>
      </c>
      <c r="J6392" s="1">
        <f>IF(G6392&gt;MainSheet!$C$11,IF(J6391&gt;=0.999,1,(G6392-MainSheet!$C$11)*I6392/$B$2/60),0)</f>
        <v>1</v>
      </c>
      <c r="K6392" s="1">
        <f>IF(G6392&gt;MainSheet!$C$11+$B$6,IF(K6391&gt;=0.999,1,(G6392-MainSheet!$C$11-$B$6)*I6392/$C$2/60),0)</f>
        <v>1</v>
      </c>
      <c r="L6392" s="1">
        <f>IF(G6392&gt;MainSheet!$C$11+$B$6+$C$6,IF(L6391&gt;=0.999,1,(G6392-MainSheet!$C$11-$B$6-$C$6)*I6392/$D$2/60),0)</f>
        <v>1</v>
      </c>
      <c r="M6392">
        <f t="shared" si="903"/>
        <v>1</v>
      </c>
      <c r="N6392" s="2">
        <f t="shared" si="904"/>
        <v>3721.0526315789471</v>
      </c>
      <c r="O6392">
        <f t="shared" si="900"/>
        <v>977.02127659574455</v>
      </c>
      <c r="P6392">
        <f t="shared" si="899"/>
        <v>192000</v>
      </c>
      <c r="Q6392" s="2">
        <f t="shared" si="905"/>
        <v>196698.0739081747</v>
      </c>
      <c r="R6392">
        <f>Q6392/MainSheet!$C$8*(G6392-G6391)+R6391</f>
        <v>10998.624102225769</v>
      </c>
      <c r="S6392">
        <f t="shared" si="906"/>
        <v>177510.72115157644</v>
      </c>
      <c r="T6392">
        <f t="shared" si="898"/>
        <v>63.899999999995856</v>
      </c>
      <c r="U6392" s="1">
        <f>Q6392/MainSheet!$C$22</f>
        <v>1</v>
      </c>
    </row>
    <row r="6393" spans="7:21">
      <c r="G6393">
        <f t="shared" si="901"/>
        <v>63.909999999995854</v>
      </c>
      <c r="H6393">
        <f t="shared" si="902"/>
        <v>198000</v>
      </c>
      <c r="I6393" s="2">
        <f>MIN(MainSheet!$C$10/MainSheet!$C$9,MainSheet!$K$9*60)</f>
        <v>660</v>
      </c>
      <c r="J6393" s="1">
        <f>IF(G6393&gt;MainSheet!$C$11,IF(J6392&gt;=0.999,1,(G6393-MainSheet!$C$11)*I6393/$B$2/60),0)</f>
        <v>1</v>
      </c>
      <c r="K6393" s="1">
        <f>IF(G6393&gt;MainSheet!$C$11+$B$6,IF(K6392&gt;=0.999,1,(G6393-MainSheet!$C$11-$B$6)*I6393/$C$2/60),0)</f>
        <v>1</v>
      </c>
      <c r="L6393" s="1">
        <f>IF(G6393&gt;MainSheet!$C$11+$B$6+$C$6,IF(L6392&gt;=0.999,1,(G6393-MainSheet!$C$11-$B$6-$C$6)*I6393/$D$2/60),0)</f>
        <v>1</v>
      </c>
      <c r="M6393">
        <f t="shared" si="903"/>
        <v>1</v>
      </c>
      <c r="N6393" s="2">
        <f t="shared" si="904"/>
        <v>3721.0526315789471</v>
      </c>
      <c r="O6393">
        <f t="shared" si="900"/>
        <v>977.02127659574455</v>
      </c>
      <c r="P6393">
        <f t="shared" si="899"/>
        <v>192000</v>
      </c>
      <c r="Q6393" s="2">
        <f t="shared" si="905"/>
        <v>196698.0739081747</v>
      </c>
      <c r="R6393">
        <f>Q6393/MainSheet!$C$8*(G6393-G6392)+R6392</f>
        <v>11000.655348716604</v>
      </c>
      <c r="S6393">
        <f t="shared" si="906"/>
        <v>177543.50416389445</v>
      </c>
      <c r="T6393">
        <f t="shared" si="898"/>
        <v>63.909999999995854</v>
      </c>
      <c r="U6393" s="1">
        <f>Q6393/MainSheet!$C$22</f>
        <v>1</v>
      </c>
    </row>
    <row r="6394" spans="7:21">
      <c r="G6394">
        <f t="shared" si="901"/>
        <v>63.919999999995852</v>
      </c>
      <c r="H6394">
        <f t="shared" si="902"/>
        <v>198000</v>
      </c>
      <c r="I6394" s="2">
        <f>MIN(MainSheet!$C$10/MainSheet!$C$9,MainSheet!$K$9*60)</f>
        <v>660</v>
      </c>
      <c r="J6394" s="1">
        <f>IF(G6394&gt;MainSheet!$C$11,IF(J6393&gt;=0.999,1,(G6394-MainSheet!$C$11)*I6394/$B$2/60),0)</f>
        <v>1</v>
      </c>
      <c r="K6394" s="1">
        <f>IF(G6394&gt;MainSheet!$C$11+$B$6,IF(K6393&gt;=0.999,1,(G6394-MainSheet!$C$11-$B$6)*I6394/$C$2/60),0)</f>
        <v>1</v>
      </c>
      <c r="L6394" s="1">
        <f>IF(G6394&gt;MainSheet!$C$11+$B$6+$C$6,IF(L6393&gt;=0.999,1,(G6394-MainSheet!$C$11-$B$6-$C$6)*I6394/$D$2/60),0)</f>
        <v>1</v>
      </c>
      <c r="M6394">
        <f t="shared" si="903"/>
        <v>1</v>
      </c>
      <c r="N6394" s="2">
        <f t="shared" si="904"/>
        <v>3721.0526315789471</v>
      </c>
      <c r="O6394">
        <f t="shared" si="900"/>
        <v>977.02127659574455</v>
      </c>
      <c r="P6394">
        <f t="shared" si="899"/>
        <v>192000</v>
      </c>
      <c r="Q6394" s="2">
        <f t="shared" si="905"/>
        <v>196698.0739081747</v>
      </c>
      <c r="R6394">
        <f>Q6394/MainSheet!$C$8*(G6394-G6393)+R6393</f>
        <v>11002.686595207439</v>
      </c>
      <c r="S6394">
        <f t="shared" si="906"/>
        <v>177576.28717621247</v>
      </c>
      <c r="T6394">
        <f t="shared" si="898"/>
        <v>63.919999999995852</v>
      </c>
      <c r="U6394" s="1">
        <f>Q6394/MainSheet!$C$22</f>
        <v>1</v>
      </c>
    </row>
    <row r="6395" spans="7:21">
      <c r="G6395">
        <f t="shared" si="901"/>
        <v>63.92999999999585</v>
      </c>
      <c r="H6395">
        <f t="shared" si="902"/>
        <v>198000</v>
      </c>
      <c r="I6395" s="2">
        <f>MIN(MainSheet!$C$10/MainSheet!$C$9,MainSheet!$K$9*60)</f>
        <v>660</v>
      </c>
      <c r="J6395" s="1">
        <f>IF(G6395&gt;MainSheet!$C$11,IF(J6394&gt;=0.999,1,(G6395-MainSheet!$C$11)*I6395/$B$2/60),0)</f>
        <v>1</v>
      </c>
      <c r="K6395" s="1">
        <f>IF(G6395&gt;MainSheet!$C$11+$B$6,IF(K6394&gt;=0.999,1,(G6395-MainSheet!$C$11-$B$6)*I6395/$C$2/60),0)</f>
        <v>1</v>
      </c>
      <c r="L6395" s="1">
        <f>IF(G6395&gt;MainSheet!$C$11+$B$6+$C$6,IF(L6394&gt;=0.999,1,(G6395-MainSheet!$C$11-$B$6-$C$6)*I6395/$D$2/60),0)</f>
        <v>1</v>
      </c>
      <c r="M6395">
        <f t="shared" si="903"/>
        <v>1</v>
      </c>
      <c r="N6395" s="2">
        <f t="shared" si="904"/>
        <v>3721.0526315789471</v>
      </c>
      <c r="O6395">
        <f t="shared" si="900"/>
        <v>977.02127659574455</v>
      </c>
      <c r="P6395">
        <f t="shared" si="899"/>
        <v>192000</v>
      </c>
      <c r="Q6395" s="2">
        <f t="shared" si="905"/>
        <v>196698.0739081747</v>
      </c>
      <c r="R6395">
        <f>Q6395/MainSheet!$C$8*(G6395-G6394)+R6394</f>
        <v>11004.717841698273</v>
      </c>
      <c r="S6395">
        <f t="shared" si="906"/>
        <v>177609.07018853049</v>
      </c>
      <c r="T6395">
        <f t="shared" si="898"/>
        <v>63.92999999999585</v>
      </c>
      <c r="U6395" s="1">
        <f>Q6395/MainSheet!$C$22</f>
        <v>1</v>
      </c>
    </row>
    <row r="6396" spans="7:21">
      <c r="G6396">
        <f t="shared" si="901"/>
        <v>63.939999999995848</v>
      </c>
      <c r="H6396">
        <f t="shared" si="902"/>
        <v>198000</v>
      </c>
      <c r="I6396" s="2">
        <f>MIN(MainSheet!$C$10/MainSheet!$C$9,MainSheet!$K$9*60)</f>
        <v>660</v>
      </c>
      <c r="J6396" s="1">
        <f>IF(G6396&gt;MainSheet!$C$11,IF(J6395&gt;=0.999,1,(G6396-MainSheet!$C$11)*I6396/$B$2/60),0)</f>
        <v>1</v>
      </c>
      <c r="K6396" s="1">
        <f>IF(G6396&gt;MainSheet!$C$11+$B$6,IF(K6395&gt;=0.999,1,(G6396-MainSheet!$C$11-$B$6)*I6396/$C$2/60),0)</f>
        <v>1</v>
      </c>
      <c r="L6396" s="1">
        <f>IF(G6396&gt;MainSheet!$C$11+$B$6+$C$6,IF(L6395&gt;=0.999,1,(G6396-MainSheet!$C$11-$B$6-$C$6)*I6396/$D$2/60),0)</f>
        <v>1</v>
      </c>
      <c r="M6396">
        <f t="shared" si="903"/>
        <v>1</v>
      </c>
      <c r="N6396" s="2">
        <f t="shared" si="904"/>
        <v>3721.0526315789471</v>
      </c>
      <c r="O6396">
        <f t="shared" si="900"/>
        <v>977.02127659574455</v>
      </c>
      <c r="P6396">
        <f t="shared" si="899"/>
        <v>192000</v>
      </c>
      <c r="Q6396" s="2">
        <f t="shared" si="905"/>
        <v>196698.0739081747</v>
      </c>
      <c r="R6396">
        <f>Q6396/MainSheet!$C$8*(G6396-G6395)+R6395</f>
        <v>11006.749088189108</v>
      </c>
      <c r="S6396">
        <f t="shared" si="906"/>
        <v>177641.85320084851</v>
      </c>
      <c r="T6396">
        <f t="shared" si="898"/>
        <v>63.939999999995848</v>
      </c>
      <c r="U6396" s="1">
        <f>Q6396/MainSheet!$C$22</f>
        <v>1</v>
      </c>
    </row>
    <row r="6397" spans="7:21">
      <c r="G6397">
        <f t="shared" si="901"/>
        <v>63.949999999995846</v>
      </c>
      <c r="H6397">
        <f t="shared" si="902"/>
        <v>198000</v>
      </c>
      <c r="I6397" s="2">
        <f>MIN(MainSheet!$C$10/MainSheet!$C$9,MainSheet!$K$9*60)</f>
        <v>660</v>
      </c>
      <c r="J6397" s="1">
        <f>IF(G6397&gt;MainSheet!$C$11,IF(J6396&gt;=0.999,1,(G6397-MainSheet!$C$11)*I6397/$B$2/60),0)</f>
        <v>1</v>
      </c>
      <c r="K6397" s="1">
        <f>IF(G6397&gt;MainSheet!$C$11+$B$6,IF(K6396&gt;=0.999,1,(G6397-MainSheet!$C$11-$B$6)*I6397/$C$2/60),0)</f>
        <v>1</v>
      </c>
      <c r="L6397" s="1">
        <f>IF(G6397&gt;MainSheet!$C$11+$B$6+$C$6,IF(L6396&gt;=0.999,1,(G6397-MainSheet!$C$11-$B$6-$C$6)*I6397/$D$2/60),0)</f>
        <v>1</v>
      </c>
      <c r="M6397">
        <f t="shared" si="903"/>
        <v>1</v>
      </c>
      <c r="N6397" s="2">
        <f t="shared" si="904"/>
        <v>3721.0526315789471</v>
      </c>
      <c r="O6397">
        <f t="shared" si="900"/>
        <v>977.02127659574455</v>
      </c>
      <c r="P6397">
        <f t="shared" si="899"/>
        <v>192000</v>
      </c>
      <c r="Q6397" s="2">
        <f t="shared" si="905"/>
        <v>196698.0739081747</v>
      </c>
      <c r="R6397">
        <f>Q6397/MainSheet!$C$8*(G6397-G6396)+R6396</f>
        <v>11008.780334679943</v>
      </c>
      <c r="S6397">
        <f t="shared" si="906"/>
        <v>177674.63621316652</v>
      </c>
      <c r="T6397">
        <f t="shared" si="898"/>
        <v>63.949999999995846</v>
      </c>
      <c r="U6397" s="1">
        <f>Q6397/MainSheet!$C$22</f>
        <v>1</v>
      </c>
    </row>
    <row r="6398" spans="7:21">
      <c r="G6398">
        <f t="shared" si="901"/>
        <v>63.959999999995844</v>
      </c>
      <c r="H6398">
        <f t="shared" si="902"/>
        <v>198000</v>
      </c>
      <c r="I6398" s="2">
        <f>MIN(MainSheet!$C$10/MainSheet!$C$9,MainSheet!$K$9*60)</f>
        <v>660</v>
      </c>
      <c r="J6398" s="1">
        <f>IF(G6398&gt;MainSheet!$C$11,IF(J6397&gt;=0.999,1,(G6398-MainSheet!$C$11)*I6398/$B$2/60),0)</f>
        <v>1</v>
      </c>
      <c r="K6398" s="1">
        <f>IF(G6398&gt;MainSheet!$C$11+$B$6,IF(K6397&gt;=0.999,1,(G6398-MainSheet!$C$11-$B$6)*I6398/$C$2/60),0)</f>
        <v>1</v>
      </c>
      <c r="L6398" s="1">
        <f>IF(G6398&gt;MainSheet!$C$11+$B$6+$C$6,IF(L6397&gt;=0.999,1,(G6398-MainSheet!$C$11-$B$6-$C$6)*I6398/$D$2/60),0)</f>
        <v>1</v>
      </c>
      <c r="M6398">
        <f t="shared" si="903"/>
        <v>1</v>
      </c>
      <c r="N6398" s="2">
        <f t="shared" si="904"/>
        <v>3721.0526315789471</v>
      </c>
      <c r="O6398">
        <f t="shared" si="900"/>
        <v>977.02127659574455</v>
      </c>
      <c r="P6398">
        <f t="shared" si="899"/>
        <v>192000</v>
      </c>
      <c r="Q6398" s="2">
        <f t="shared" si="905"/>
        <v>196698.0739081747</v>
      </c>
      <c r="R6398">
        <f>Q6398/MainSheet!$C$8*(G6398-G6397)+R6397</f>
        <v>11010.811581170778</v>
      </c>
      <c r="S6398">
        <f t="shared" si="906"/>
        <v>177707.41922548454</v>
      </c>
      <c r="T6398">
        <f t="shared" si="898"/>
        <v>63.959999999995844</v>
      </c>
      <c r="U6398" s="1">
        <f>Q6398/MainSheet!$C$22</f>
        <v>1</v>
      </c>
    </row>
    <row r="6399" spans="7:21">
      <c r="G6399">
        <f t="shared" si="901"/>
        <v>63.969999999995842</v>
      </c>
      <c r="H6399">
        <f t="shared" si="902"/>
        <v>198000</v>
      </c>
      <c r="I6399" s="2">
        <f>MIN(MainSheet!$C$10/MainSheet!$C$9,MainSheet!$K$9*60)</f>
        <v>660</v>
      </c>
      <c r="J6399" s="1">
        <f>IF(G6399&gt;MainSheet!$C$11,IF(J6398&gt;=0.999,1,(G6399-MainSheet!$C$11)*I6399/$B$2/60),0)</f>
        <v>1</v>
      </c>
      <c r="K6399" s="1">
        <f>IF(G6399&gt;MainSheet!$C$11+$B$6,IF(K6398&gt;=0.999,1,(G6399-MainSheet!$C$11-$B$6)*I6399/$C$2/60),0)</f>
        <v>1</v>
      </c>
      <c r="L6399" s="1">
        <f>IF(G6399&gt;MainSheet!$C$11+$B$6+$C$6,IF(L6398&gt;=0.999,1,(G6399-MainSheet!$C$11-$B$6-$C$6)*I6399/$D$2/60),0)</f>
        <v>1</v>
      </c>
      <c r="M6399">
        <f t="shared" si="903"/>
        <v>1</v>
      </c>
      <c r="N6399" s="2">
        <f t="shared" si="904"/>
        <v>3721.0526315789471</v>
      </c>
      <c r="O6399">
        <f t="shared" si="900"/>
        <v>977.02127659574455</v>
      </c>
      <c r="P6399">
        <f t="shared" si="899"/>
        <v>192000</v>
      </c>
      <c r="Q6399" s="2">
        <f t="shared" si="905"/>
        <v>196698.0739081747</v>
      </c>
      <c r="R6399">
        <f>Q6399/MainSheet!$C$8*(G6399-G6398)+R6398</f>
        <v>11012.842827661612</v>
      </c>
      <c r="S6399">
        <f t="shared" si="906"/>
        <v>177740.20223780256</v>
      </c>
      <c r="T6399">
        <f t="shared" si="898"/>
        <v>63.969999999995842</v>
      </c>
      <c r="U6399" s="1">
        <f>Q6399/MainSheet!$C$22</f>
        <v>1</v>
      </c>
    </row>
    <row r="6400" spans="7:21">
      <c r="G6400">
        <f t="shared" si="901"/>
        <v>63.97999999999584</v>
      </c>
      <c r="H6400">
        <f t="shared" si="902"/>
        <v>198000</v>
      </c>
      <c r="I6400" s="2">
        <f>MIN(MainSheet!$C$10/MainSheet!$C$9,MainSheet!$K$9*60)</f>
        <v>660</v>
      </c>
      <c r="J6400" s="1">
        <f>IF(G6400&gt;MainSheet!$C$11,IF(J6399&gt;=0.999,1,(G6400-MainSheet!$C$11)*I6400/$B$2/60),0)</f>
        <v>1</v>
      </c>
      <c r="K6400" s="1">
        <f>IF(G6400&gt;MainSheet!$C$11+$B$6,IF(K6399&gt;=0.999,1,(G6400-MainSheet!$C$11-$B$6)*I6400/$C$2/60),0)</f>
        <v>1</v>
      </c>
      <c r="L6400" s="1">
        <f>IF(G6400&gt;MainSheet!$C$11+$B$6+$C$6,IF(L6399&gt;=0.999,1,(G6400-MainSheet!$C$11-$B$6-$C$6)*I6400/$D$2/60),0)</f>
        <v>1</v>
      </c>
      <c r="M6400">
        <f t="shared" si="903"/>
        <v>1</v>
      </c>
      <c r="N6400" s="2">
        <f t="shared" si="904"/>
        <v>3721.0526315789471</v>
      </c>
      <c r="O6400">
        <f t="shared" si="900"/>
        <v>977.02127659574455</v>
      </c>
      <c r="P6400">
        <f t="shared" si="899"/>
        <v>192000</v>
      </c>
      <c r="Q6400" s="2">
        <f t="shared" si="905"/>
        <v>196698.0739081747</v>
      </c>
      <c r="R6400">
        <f>Q6400/MainSheet!$C$8*(G6400-G6399)+R6399</f>
        <v>11014.874074152447</v>
      </c>
      <c r="S6400">
        <f t="shared" si="906"/>
        <v>177772.98525012058</v>
      </c>
      <c r="T6400">
        <f t="shared" si="898"/>
        <v>63.97999999999584</v>
      </c>
      <c r="U6400" s="1">
        <f>Q6400/MainSheet!$C$22</f>
        <v>1</v>
      </c>
    </row>
    <row r="6401" spans="7:21">
      <c r="G6401">
        <f t="shared" si="901"/>
        <v>63.989999999995838</v>
      </c>
      <c r="H6401">
        <f t="shared" si="902"/>
        <v>198000</v>
      </c>
      <c r="I6401" s="2">
        <f>MIN(MainSheet!$C$10/MainSheet!$C$9,MainSheet!$K$9*60)</f>
        <v>660</v>
      </c>
      <c r="J6401" s="1">
        <f>IF(G6401&gt;MainSheet!$C$11,IF(J6400&gt;=0.999,1,(G6401-MainSheet!$C$11)*I6401/$B$2/60),0)</f>
        <v>1</v>
      </c>
      <c r="K6401" s="1">
        <f>IF(G6401&gt;MainSheet!$C$11+$B$6,IF(K6400&gt;=0.999,1,(G6401-MainSheet!$C$11-$B$6)*I6401/$C$2/60),0)</f>
        <v>1</v>
      </c>
      <c r="L6401" s="1">
        <f>IF(G6401&gt;MainSheet!$C$11+$B$6+$C$6,IF(L6400&gt;=0.999,1,(G6401-MainSheet!$C$11-$B$6-$C$6)*I6401/$D$2/60),0)</f>
        <v>1</v>
      </c>
      <c r="M6401">
        <f t="shared" si="903"/>
        <v>1</v>
      </c>
      <c r="N6401" s="2">
        <f t="shared" si="904"/>
        <v>3721.0526315789471</v>
      </c>
      <c r="O6401">
        <f t="shared" si="900"/>
        <v>977.02127659574455</v>
      </c>
      <c r="P6401">
        <f t="shared" si="899"/>
        <v>192000</v>
      </c>
      <c r="Q6401" s="2">
        <f t="shared" si="905"/>
        <v>196698.0739081747</v>
      </c>
      <c r="R6401">
        <f>Q6401/MainSheet!$C$8*(G6401-G6400)+R6400</f>
        <v>11016.905320643282</v>
      </c>
      <c r="S6401">
        <f t="shared" si="906"/>
        <v>177805.76826243859</v>
      </c>
      <c r="T6401">
        <f t="shared" si="898"/>
        <v>63.989999999995838</v>
      </c>
      <c r="U6401" s="1">
        <f>Q6401/MainSheet!$C$22</f>
        <v>1</v>
      </c>
    </row>
    <row r="6402" spans="7:21">
      <c r="G6402">
        <f t="shared" si="901"/>
        <v>63.999999999995836</v>
      </c>
      <c r="H6402">
        <f t="shared" si="902"/>
        <v>198000</v>
      </c>
      <c r="I6402" s="2">
        <f>MIN(MainSheet!$C$10/MainSheet!$C$9,MainSheet!$K$9*60)</f>
        <v>660</v>
      </c>
      <c r="J6402" s="1">
        <f>IF(G6402&gt;MainSheet!$C$11,IF(J6401&gt;=0.999,1,(G6402-MainSheet!$C$11)*I6402/$B$2/60),0)</f>
        <v>1</v>
      </c>
      <c r="K6402" s="1">
        <f>IF(G6402&gt;MainSheet!$C$11+$B$6,IF(K6401&gt;=0.999,1,(G6402-MainSheet!$C$11-$B$6)*I6402/$C$2/60),0)</f>
        <v>1</v>
      </c>
      <c r="L6402" s="1">
        <f>IF(G6402&gt;MainSheet!$C$11+$B$6+$C$6,IF(L6401&gt;=0.999,1,(G6402-MainSheet!$C$11-$B$6-$C$6)*I6402/$D$2/60),0)</f>
        <v>1</v>
      </c>
      <c r="M6402">
        <f t="shared" si="903"/>
        <v>1</v>
      </c>
      <c r="N6402" s="2">
        <f t="shared" si="904"/>
        <v>3721.0526315789471</v>
      </c>
      <c r="O6402">
        <f t="shared" si="900"/>
        <v>977.02127659574455</v>
      </c>
      <c r="P6402">
        <f t="shared" si="899"/>
        <v>192000</v>
      </c>
      <c r="Q6402" s="2">
        <f t="shared" si="905"/>
        <v>196698.0739081747</v>
      </c>
      <c r="R6402">
        <f>Q6402/MainSheet!$C$8*(G6402-G6401)+R6401</f>
        <v>11018.936567134117</v>
      </c>
      <c r="S6402">
        <f t="shared" si="906"/>
        <v>177838.55127475661</v>
      </c>
      <c r="T6402">
        <f t="shared" si="898"/>
        <v>63.999999999995836</v>
      </c>
      <c r="U6402" s="1">
        <f>Q6402/MainSheet!$C$22</f>
        <v>1</v>
      </c>
    </row>
    <row r="6403" spans="7:21">
      <c r="G6403">
        <f t="shared" si="901"/>
        <v>64.009999999995841</v>
      </c>
      <c r="H6403">
        <f t="shared" si="902"/>
        <v>198000</v>
      </c>
      <c r="I6403" s="2">
        <f>MIN(MainSheet!$C$10/MainSheet!$C$9,MainSheet!$K$9*60)</f>
        <v>660</v>
      </c>
      <c r="J6403" s="1">
        <f>IF(G6403&gt;MainSheet!$C$11,IF(J6402&gt;=0.999,1,(G6403-MainSheet!$C$11)*I6403/$B$2/60),0)</f>
        <v>1</v>
      </c>
      <c r="K6403" s="1">
        <f>IF(G6403&gt;MainSheet!$C$11+$B$6,IF(K6402&gt;=0.999,1,(G6403-MainSheet!$C$11-$B$6)*I6403/$C$2/60),0)</f>
        <v>1</v>
      </c>
      <c r="L6403" s="1">
        <f>IF(G6403&gt;MainSheet!$C$11+$B$6+$C$6,IF(L6402&gt;=0.999,1,(G6403-MainSheet!$C$11-$B$6-$C$6)*I6403/$D$2/60),0)</f>
        <v>1</v>
      </c>
      <c r="M6403">
        <f t="shared" si="903"/>
        <v>1</v>
      </c>
      <c r="N6403" s="2">
        <f t="shared" si="904"/>
        <v>3721.0526315789471</v>
      </c>
      <c r="O6403">
        <f t="shared" si="900"/>
        <v>977.02127659574455</v>
      </c>
      <c r="P6403">
        <f t="shared" si="899"/>
        <v>192000</v>
      </c>
      <c r="Q6403" s="2">
        <f t="shared" si="905"/>
        <v>196698.0739081747</v>
      </c>
      <c r="R6403">
        <f>Q6403/MainSheet!$C$8*(G6403-G6402)+R6402</f>
        <v>11020.967813624951</v>
      </c>
      <c r="S6403">
        <f t="shared" si="906"/>
        <v>177871.33428707463</v>
      </c>
      <c r="T6403">
        <f t="shared" ref="T6403:T6466" si="907">G6403</f>
        <v>64.009999999995841</v>
      </c>
      <c r="U6403" s="1">
        <f>Q6403/MainSheet!$C$22</f>
        <v>1</v>
      </c>
    </row>
    <row r="6404" spans="7:21">
      <c r="G6404">
        <f t="shared" si="901"/>
        <v>64.019999999995846</v>
      </c>
      <c r="H6404">
        <f t="shared" si="902"/>
        <v>198000</v>
      </c>
      <c r="I6404" s="2">
        <f>MIN(MainSheet!$C$10/MainSheet!$C$9,MainSheet!$K$9*60)</f>
        <v>660</v>
      </c>
      <c r="J6404" s="1">
        <f>IF(G6404&gt;MainSheet!$C$11,IF(J6403&gt;=0.999,1,(G6404-MainSheet!$C$11)*I6404/$B$2/60),0)</f>
        <v>1</v>
      </c>
      <c r="K6404" s="1">
        <f>IF(G6404&gt;MainSheet!$C$11+$B$6,IF(K6403&gt;=0.999,1,(G6404-MainSheet!$C$11-$B$6)*I6404/$C$2/60),0)</f>
        <v>1</v>
      </c>
      <c r="L6404" s="1">
        <f>IF(G6404&gt;MainSheet!$C$11+$B$6+$C$6,IF(L6403&gt;=0.999,1,(G6404-MainSheet!$C$11-$B$6-$C$6)*I6404/$D$2/60),0)</f>
        <v>1</v>
      </c>
      <c r="M6404">
        <f t="shared" si="903"/>
        <v>1</v>
      </c>
      <c r="N6404" s="2">
        <f t="shared" si="904"/>
        <v>3721.0526315789471</v>
      </c>
      <c r="O6404">
        <f t="shared" si="900"/>
        <v>977.02127659574455</v>
      </c>
      <c r="P6404">
        <f t="shared" ref="P6404:P6467" si="908">IF(IF(N6404+O6404&gt;H6404,H6404-O6404-N6404,IF(L6404&gt;0,((1-L6404)*D$3+D$4*(L6404)),0))+O6404+N6404&gt;H6404,H6404-N6404-O6404,IF(N6404+O6404&gt;H6404,H6404-O6404-N6404,IF(L6404&gt;0,((1-L6404)*D$3+D$4*(L6404)),0)))</f>
        <v>192000</v>
      </c>
      <c r="Q6404" s="2">
        <f t="shared" si="905"/>
        <v>196698.0739081747</v>
      </c>
      <c r="R6404">
        <f>Q6404/MainSheet!$C$8*(G6404-G6403)+R6403</f>
        <v>11022.999060115786</v>
      </c>
      <c r="S6404">
        <f t="shared" si="906"/>
        <v>177904.11729939264</v>
      </c>
      <c r="T6404">
        <f t="shared" si="907"/>
        <v>64.019999999995846</v>
      </c>
      <c r="U6404" s="1">
        <f>Q6404/MainSheet!$C$22</f>
        <v>1</v>
      </c>
    </row>
    <row r="6405" spans="7:21">
      <c r="G6405">
        <f t="shared" si="901"/>
        <v>64.029999999995852</v>
      </c>
      <c r="H6405">
        <f t="shared" si="902"/>
        <v>198000</v>
      </c>
      <c r="I6405" s="2">
        <f>MIN(MainSheet!$C$10/MainSheet!$C$9,MainSheet!$K$9*60)</f>
        <v>660</v>
      </c>
      <c r="J6405" s="1">
        <f>IF(G6405&gt;MainSheet!$C$11,IF(J6404&gt;=0.999,1,(G6405-MainSheet!$C$11)*I6405/$B$2/60),0)</f>
        <v>1</v>
      </c>
      <c r="K6405" s="1">
        <f>IF(G6405&gt;MainSheet!$C$11+$B$6,IF(K6404&gt;=0.999,1,(G6405-MainSheet!$C$11-$B$6)*I6405/$C$2/60),0)</f>
        <v>1</v>
      </c>
      <c r="L6405" s="1">
        <f>IF(G6405&gt;MainSheet!$C$11+$B$6+$C$6,IF(L6404&gt;=0.999,1,(G6405-MainSheet!$C$11-$B$6-$C$6)*I6405/$D$2/60),0)</f>
        <v>1</v>
      </c>
      <c r="M6405">
        <f t="shared" si="903"/>
        <v>1</v>
      </c>
      <c r="N6405" s="2">
        <f t="shared" si="904"/>
        <v>3721.0526315789471</v>
      </c>
      <c r="O6405">
        <f t="shared" ref="O6405:O6468" si="909">IF(K6405&gt;=0.01,((1-K6405)*C$3+C$4*(K6405)),0)</f>
        <v>977.02127659574455</v>
      </c>
      <c r="P6405">
        <f t="shared" si="908"/>
        <v>192000</v>
      </c>
      <c r="Q6405" s="2">
        <f t="shared" si="905"/>
        <v>196698.0739081747</v>
      </c>
      <c r="R6405">
        <f>Q6405/MainSheet!$C$8*(G6405-G6404)+R6404</f>
        <v>11025.030306606621</v>
      </c>
      <c r="S6405">
        <f t="shared" si="906"/>
        <v>177936.90031171066</v>
      </c>
      <c r="T6405">
        <f t="shared" si="907"/>
        <v>64.029999999995852</v>
      </c>
      <c r="U6405" s="1">
        <f>Q6405/MainSheet!$C$22</f>
        <v>1</v>
      </c>
    </row>
    <row r="6406" spans="7:21">
      <c r="G6406">
        <f t="shared" si="901"/>
        <v>64.039999999995857</v>
      </c>
      <c r="H6406">
        <f t="shared" si="902"/>
        <v>198000</v>
      </c>
      <c r="I6406" s="2">
        <f>MIN(MainSheet!$C$10/MainSheet!$C$9,MainSheet!$K$9*60)</f>
        <v>660</v>
      </c>
      <c r="J6406" s="1">
        <f>IF(G6406&gt;MainSheet!$C$11,IF(J6405&gt;=0.999,1,(G6406-MainSheet!$C$11)*I6406/$B$2/60),0)</f>
        <v>1</v>
      </c>
      <c r="K6406" s="1">
        <f>IF(G6406&gt;MainSheet!$C$11+$B$6,IF(K6405&gt;=0.999,1,(G6406-MainSheet!$C$11-$B$6)*I6406/$C$2/60),0)</f>
        <v>1</v>
      </c>
      <c r="L6406" s="1">
        <f>IF(G6406&gt;MainSheet!$C$11+$B$6+$C$6,IF(L6405&gt;=0.999,1,(G6406-MainSheet!$C$11-$B$6-$C$6)*I6406/$D$2/60),0)</f>
        <v>1</v>
      </c>
      <c r="M6406">
        <f t="shared" si="903"/>
        <v>1</v>
      </c>
      <c r="N6406" s="2">
        <f t="shared" si="904"/>
        <v>3721.0526315789471</v>
      </c>
      <c r="O6406">
        <f t="shared" si="909"/>
        <v>977.02127659574455</v>
      </c>
      <c r="P6406">
        <f t="shared" si="908"/>
        <v>192000</v>
      </c>
      <c r="Q6406" s="2">
        <f t="shared" si="905"/>
        <v>196698.0739081747</v>
      </c>
      <c r="R6406">
        <f>Q6406/MainSheet!$C$8*(G6406-G6405)+R6405</f>
        <v>11027.061553097456</v>
      </c>
      <c r="S6406">
        <f t="shared" si="906"/>
        <v>177969.68332402868</v>
      </c>
      <c r="T6406">
        <f t="shared" si="907"/>
        <v>64.039999999995857</v>
      </c>
      <c r="U6406" s="1">
        <f>Q6406/MainSheet!$C$22</f>
        <v>1</v>
      </c>
    </row>
    <row r="6407" spans="7:21">
      <c r="G6407">
        <f t="shared" si="901"/>
        <v>64.049999999995862</v>
      </c>
      <c r="H6407">
        <f t="shared" si="902"/>
        <v>198000</v>
      </c>
      <c r="I6407" s="2">
        <f>MIN(MainSheet!$C$10/MainSheet!$C$9,MainSheet!$K$9*60)</f>
        <v>660</v>
      </c>
      <c r="J6407" s="1">
        <f>IF(G6407&gt;MainSheet!$C$11,IF(J6406&gt;=0.999,1,(G6407-MainSheet!$C$11)*I6407/$B$2/60),0)</f>
        <v>1</v>
      </c>
      <c r="K6407" s="1">
        <f>IF(G6407&gt;MainSheet!$C$11+$B$6,IF(K6406&gt;=0.999,1,(G6407-MainSheet!$C$11-$B$6)*I6407/$C$2/60),0)</f>
        <v>1</v>
      </c>
      <c r="L6407" s="1">
        <f>IF(G6407&gt;MainSheet!$C$11+$B$6+$C$6,IF(L6406&gt;=0.999,1,(G6407-MainSheet!$C$11-$B$6-$C$6)*I6407/$D$2/60),0)</f>
        <v>1</v>
      </c>
      <c r="M6407">
        <f t="shared" si="903"/>
        <v>1</v>
      </c>
      <c r="N6407" s="2">
        <f t="shared" si="904"/>
        <v>3721.0526315789471</v>
      </c>
      <c r="O6407">
        <f t="shared" si="909"/>
        <v>977.02127659574455</v>
      </c>
      <c r="P6407">
        <f t="shared" si="908"/>
        <v>192000</v>
      </c>
      <c r="Q6407" s="2">
        <f t="shared" si="905"/>
        <v>196698.0739081747</v>
      </c>
      <c r="R6407">
        <f>Q6407/MainSheet!$C$8*(G6407-G6406)+R6406</f>
        <v>11029.09279958829</v>
      </c>
      <c r="S6407">
        <f t="shared" si="906"/>
        <v>178002.4663363467</v>
      </c>
      <c r="T6407">
        <f t="shared" si="907"/>
        <v>64.049999999995862</v>
      </c>
      <c r="U6407" s="1">
        <f>Q6407/MainSheet!$C$22</f>
        <v>1</v>
      </c>
    </row>
    <row r="6408" spans="7:21">
      <c r="G6408">
        <f t="shared" si="901"/>
        <v>64.059999999995867</v>
      </c>
      <c r="H6408">
        <f t="shared" si="902"/>
        <v>198000</v>
      </c>
      <c r="I6408" s="2">
        <f>MIN(MainSheet!$C$10/MainSheet!$C$9,MainSheet!$K$9*60)</f>
        <v>660</v>
      </c>
      <c r="J6408" s="1">
        <f>IF(G6408&gt;MainSheet!$C$11,IF(J6407&gt;=0.999,1,(G6408-MainSheet!$C$11)*I6408/$B$2/60),0)</f>
        <v>1</v>
      </c>
      <c r="K6408" s="1">
        <f>IF(G6408&gt;MainSheet!$C$11+$B$6,IF(K6407&gt;=0.999,1,(G6408-MainSheet!$C$11-$B$6)*I6408/$C$2/60),0)</f>
        <v>1</v>
      </c>
      <c r="L6408" s="1">
        <f>IF(G6408&gt;MainSheet!$C$11+$B$6+$C$6,IF(L6407&gt;=0.999,1,(G6408-MainSheet!$C$11-$B$6-$C$6)*I6408/$D$2/60),0)</f>
        <v>1</v>
      </c>
      <c r="M6408">
        <f t="shared" si="903"/>
        <v>1</v>
      </c>
      <c r="N6408" s="2">
        <f t="shared" si="904"/>
        <v>3721.0526315789471</v>
      </c>
      <c r="O6408">
        <f t="shared" si="909"/>
        <v>977.02127659574455</v>
      </c>
      <c r="P6408">
        <f t="shared" si="908"/>
        <v>192000</v>
      </c>
      <c r="Q6408" s="2">
        <f t="shared" si="905"/>
        <v>196698.0739081747</v>
      </c>
      <c r="R6408">
        <f>Q6408/MainSheet!$C$8*(G6408-G6407)+R6407</f>
        <v>11031.124046079125</v>
      </c>
      <c r="S6408">
        <f t="shared" si="906"/>
        <v>178035.24934866471</v>
      </c>
      <c r="T6408">
        <f t="shared" si="907"/>
        <v>64.059999999995867</v>
      </c>
      <c r="U6408" s="1">
        <f>Q6408/MainSheet!$C$22</f>
        <v>1</v>
      </c>
    </row>
    <row r="6409" spans="7:21">
      <c r="G6409">
        <f t="shared" ref="G6409:G6472" si="910">G6408+$F$2</f>
        <v>64.069999999995872</v>
      </c>
      <c r="H6409">
        <f t="shared" ref="H6409:H6472" si="911">H6408</f>
        <v>198000</v>
      </c>
      <c r="I6409" s="2">
        <f>MIN(MainSheet!$C$10/MainSheet!$C$9,MainSheet!$K$9*60)</f>
        <v>660</v>
      </c>
      <c r="J6409" s="1">
        <f>IF(G6409&gt;MainSheet!$C$11,IF(J6408&gt;=0.999,1,(G6409-MainSheet!$C$11)*I6409/$B$2/60),0)</f>
        <v>1</v>
      </c>
      <c r="K6409" s="1">
        <f>IF(G6409&gt;MainSheet!$C$11+$B$6,IF(K6408&gt;=0.999,1,(G6409-MainSheet!$C$11-$B$6)*I6409/$C$2/60),0)</f>
        <v>1</v>
      </c>
      <c r="L6409" s="1">
        <f>IF(G6409&gt;MainSheet!$C$11+$B$6+$C$6,IF(L6408&gt;=0.999,1,(G6409-MainSheet!$C$11-$B$6-$C$6)*I6409/$D$2/60),0)</f>
        <v>1</v>
      </c>
      <c r="M6409">
        <f t="shared" ref="M6409:M6472" si="912">(J6409*$B$2+K6409*$C$2+L6409*$D$2)/SUM($B$2:$D$2)</f>
        <v>1</v>
      </c>
      <c r="N6409" s="2">
        <f t="shared" ref="N6409:N6472" si="913">IF(J6409&gt;=0.01,((1-J6409)*B$3+B$4*(J6409)),0)</f>
        <v>3721.0526315789471</v>
      </c>
      <c r="O6409">
        <f t="shared" si="909"/>
        <v>977.02127659574455</v>
      </c>
      <c r="P6409">
        <f t="shared" si="908"/>
        <v>192000</v>
      </c>
      <c r="Q6409" s="2">
        <f t="shared" ref="Q6409:Q6472" si="914">SUM(N6409:P6409)</f>
        <v>196698.0739081747</v>
      </c>
      <c r="R6409">
        <f>Q6409/MainSheet!$C$8*(G6409-G6408)+R6408</f>
        <v>11033.15529256996</v>
      </c>
      <c r="S6409">
        <f t="shared" ref="S6409:S6472" si="915">Q6409*$F$2/60+S6408</f>
        <v>178068.03236098273</v>
      </c>
      <c r="T6409">
        <f t="shared" si="907"/>
        <v>64.069999999995872</v>
      </c>
      <c r="U6409" s="1">
        <f>Q6409/MainSheet!$C$22</f>
        <v>1</v>
      </c>
    </row>
    <row r="6410" spans="7:21">
      <c r="G6410">
        <f t="shared" si="910"/>
        <v>64.079999999995877</v>
      </c>
      <c r="H6410">
        <f t="shared" si="911"/>
        <v>198000</v>
      </c>
      <c r="I6410" s="2">
        <f>MIN(MainSheet!$C$10/MainSheet!$C$9,MainSheet!$K$9*60)</f>
        <v>660</v>
      </c>
      <c r="J6410" s="1">
        <f>IF(G6410&gt;MainSheet!$C$11,IF(J6409&gt;=0.999,1,(G6410-MainSheet!$C$11)*I6410/$B$2/60),0)</f>
        <v>1</v>
      </c>
      <c r="K6410" s="1">
        <f>IF(G6410&gt;MainSheet!$C$11+$B$6,IF(K6409&gt;=0.999,1,(G6410-MainSheet!$C$11-$B$6)*I6410/$C$2/60),0)</f>
        <v>1</v>
      </c>
      <c r="L6410" s="1">
        <f>IF(G6410&gt;MainSheet!$C$11+$B$6+$C$6,IF(L6409&gt;=0.999,1,(G6410-MainSheet!$C$11-$B$6-$C$6)*I6410/$D$2/60),0)</f>
        <v>1</v>
      </c>
      <c r="M6410">
        <f t="shared" si="912"/>
        <v>1</v>
      </c>
      <c r="N6410" s="2">
        <f t="shared" si="913"/>
        <v>3721.0526315789471</v>
      </c>
      <c r="O6410">
        <f t="shared" si="909"/>
        <v>977.02127659574455</v>
      </c>
      <c r="P6410">
        <f t="shared" si="908"/>
        <v>192000</v>
      </c>
      <c r="Q6410" s="2">
        <f t="shared" si="914"/>
        <v>196698.0739081747</v>
      </c>
      <c r="R6410">
        <f>Q6410/MainSheet!$C$8*(G6410-G6409)+R6409</f>
        <v>11035.186539060795</v>
      </c>
      <c r="S6410">
        <f t="shared" si="915"/>
        <v>178100.81537330075</v>
      </c>
      <c r="T6410">
        <f t="shared" si="907"/>
        <v>64.079999999995877</v>
      </c>
      <c r="U6410" s="1">
        <f>Q6410/MainSheet!$C$22</f>
        <v>1</v>
      </c>
    </row>
    <row r="6411" spans="7:21">
      <c r="G6411">
        <f t="shared" si="910"/>
        <v>64.089999999995882</v>
      </c>
      <c r="H6411">
        <f t="shared" si="911"/>
        <v>198000</v>
      </c>
      <c r="I6411" s="2">
        <f>MIN(MainSheet!$C$10/MainSheet!$C$9,MainSheet!$K$9*60)</f>
        <v>660</v>
      </c>
      <c r="J6411" s="1">
        <f>IF(G6411&gt;MainSheet!$C$11,IF(J6410&gt;=0.999,1,(G6411-MainSheet!$C$11)*I6411/$B$2/60),0)</f>
        <v>1</v>
      </c>
      <c r="K6411" s="1">
        <f>IF(G6411&gt;MainSheet!$C$11+$B$6,IF(K6410&gt;=0.999,1,(G6411-MainSheet!$C$11-$B$6)*I6411/$C$2/60),0)</f>
        <v>1</v>
      </c>
      <c r="L6411" s="1">
        <f>IF(G6411&gt;MainSheet!$C$11+$B$6+$C$6,IF(L6410&gt;=0.999,1,(G6411-MainSheet!$C$11-$B$6-$C$6)*I6411/$D$2/60),0)</f>
        <v>1</v>
      </c>
      <c r="M6411">
        <f t="shared" si="912"/>
        <v>1</v>
      </c>
      <c r="N6411" s="2">
        <f t="shared" si="913"/>
        <v>3721.0526315789471</v>
      </c>
      <c r="O6411">
        <f t="shared" si="909"/>
        <v>977.02127659574455</v>
      </c>
      <c r="P6411">
        <f t="shared" si="908"/>
        <v>192000</v>
      </c>
      <c r="Q6411" s="2">
        <f t="shared" si="914"/>
        <v>196698.0739081747</v>
      </c>
      <c r="R6411">
        <f>Q6411/MainSheet!$C$8*(G6411-G6410)+R6410</f>
        <v>11037.217785551629</v>
      </c>
      <c r="S6411">
        <f t="shared" si="915"/>
        <v>178133.59838561877</v>
      </c>
      <c r="T6411">
        <f t="shared" si="907"/>
        <v>64.089999999995882</v>
      </c>
      <c r="U6411" s="1">
        <f>Q6411/MainSheet!$C$22</f>
        <v>1</v>
      </c>
    </row>
    <row r="6412" spans="7:21">
      <c r="G6412">
        <f t="shared" si="910"/>
        <v>64.099999999995887</v>
      </c>
      <c r="H6412">
        <f t="shared" si="911"/>
        <v>198000</v>
      </c>
      <c r="I6412" s="2">
        <f>MIN(MainSheet!$C$10/MainSheet!$C$9,MainSheet!$K$9*60)</f>
        <v>660</v>
      </c>
      <c r="J6412" s="1">
        <f>IF(G6412&gt;MainSheet!$C$11,IF(J6411&gt;=0.999,1,(G6412-MainSheet!$C$11)*I6412/$B$2/60),0)</f>
        <v>1</v>
      </c>
      <c r="K6412" s="1">
        <f>IF(G6412&gt;MainSheet!$C$11+$B$6,IF(K6411&gt;=0.999,1,(G6412-MainSheet!$C$11-$B$6)*I6412/$C$2/60),0)</f>
        <v>1</v>
      </c>
      <c r="L6412" s="1">
        <f>IF(G6412&gt;MainSheet!$C$11+$B$6+$C$6,IF(L6411&gt;=0.999,1,(G6412-MainSheet!$C$11-$B$6-$C$6)*I6412/$D$2/60),0)</f>
        <v>1</v>
      </c>
      <c r="M6412">
        <f t="shared" si="912"/>
        <v>1</v>
      </c>
      <c r="N6412" s="2">
        <f t="shared" si="913"/>
        <v>3721.0526315789471</v>
      </c>
      <c r="O6412">
        <f t="shared" si="909"/>
        <v>977.02127659574455</v>
      </c>
      <c r="P6412">
        <f t="shared" si="908"/>
        <v>192000</v>
      </c>
      <c r="Q6412" s="2">
        <f t="shared" si="914"/>
        <v>196698.0739081747</v>
      </c>
      <c r="R6412">
        <f>Q6412/MainSheet!$C$8*(G6412-G6411)+R6411</f>
        <v>11039.249032042464</v>
      </c>
      <c r="S6412">
        <f t="shared" si="915"/>
        <v>178166.38139793678</v>
      </c>
      <c r="T6412">
        <f t="shared" si="907"/>
        <v>64.099999999995887</v>
      </c>
      <c r="U6412" s="1">
        <f>Q6412/MainSheet!$C$22</f>
        <v>1</v>
      </c>
    </row>
    <row r="6413" spans="7:21">
      <c r="G6413">
        <f t="shared" si="910"/>
        <v>64.109999999995892</v>
      </c>
      <c r="H6413">
        <f t="shared" si="911"/>
        <v>198000</v>
      </c>
      <c r="I6413" s="2">
        <f>MIN(MainSheet!$C$10/MainSheet!$C$9,MainSheet!$K$9*60)</f>
        <v>660</v>
      </c>
      <c r="J6413" s="1">
        <f>IF(G6413&gt;MainSheet!$C$11,IF(J6412&gt;=0.999,1,(G6413-MainSheet!$C$11)*I6413/$B$2/60),0)</f>
        <v>1</v>
      </c>
      <c r="K6413" s="1">
        <f>IF(G6413&gt;MainSheet!$C$11+$B$6,IF(K6412&gt;=0.999,1,(G6413-MainSheet!$C$11-$B$6)*I6413/$C$2/60),0)</f>
        <v>1</v>
      </c>
      <c r="L6413" s="1">
        <f>IF(G6413&gt;MainSheet!$C$11+$B$6+$C$6,IF(L6412&gt;=0.999,1,(G6413-MainSheet!$C$11-$B$6-$C$6)*I6413/$D$2/60),0)</f>
        <v>1</v>
      </c>
      <c r="M6413">
        <f t="shared" si="912"/>
        <v>1</v>
      </c>
      <c r="N6413" s="2">
        <f t="shared" si="913"/>
        <v>3721.0526315789471</v>
      </c>
      <c r="O6413">
        <f t="shared" si="909"/>
        <v>977.02127659574455</v>
      </c>
      <c r="P6413">
        <f t="shared" si="908"/>
        <v>192000</v>
      </c>
      <c r="Q6413" s="2">
        <f t="shared" si="914"/>
        <v>196698.0739081747</v>
      </c>
      <c r="R6413">
        <f>Q6413/MainSheet!$C$8*(G6413-G6412)+R6412</f>
        <v>11041.280278533299</v>
      </c>
      <c r="S6413">
        <f t="shared" si="915"/>
        <v>178199.1644102548</v>
      </c>
      <c r="T6413">
        <f t="shared" si="907"/>
        <v>64.109999999995892</v>
      </c>
      <c r="U6413" s="1">
        <f>Q6413/MainSheet!$C$22</f>
        <v>1</v>
      </c>
    </row>
    <row r="6414" spans="7:21">
      <c r="G6414">
        <f t="shared" si="910"/>
        <v>64.119999999995898</v>
      </c>
      <c r="H6414">
        <f t="shared" si="911"/>
        <v>198000</v>
      </c>
      <c r="I6414" s="2">
        <f>MIN(MainSheet!$C$10/MainSheet!$C$9,MainSheet!$K$9*60)</f>
        <v>660</v>
      </c>
      <c r="J6414" s="1">
        <f>IF(G6414&gt;MainSheet!$C$11,IF(J6413&gt;=0.999,1,(G6414-MainSheet!$C$11)*I6414/$B$2/60),0)</f>
        <v>1</v>
      </c>
      <c r="K6414" s="1">
        <f>IF(G6414&gt;MainSheet!$C$11+$B$6,IF(K6413&gt;=0.999,1,(G6414-MainSheet!$C$11-$B$6)*I6414/$C$2/60),0)</f>
        <v>1</v>
      </c>
      <c r="L6414" s="1">
        <f>IF(G6414&gt;MainSheet!$C$11+$B$6+$C$6,IF(L6413&gt;=0.999,1,(G6414-MainSheet!$C$11-$B$6-$C$6)*I6414/$D$2/60),0)</f>
        <v>1</v>
      </c>
      <c r="M6414">
        <f t="shared" si="912"/>
        <v>1</v>
      </c>
      <c r="N6414" s="2">
        <f t="shared" si="913"/>
        <v>3721.0526315789471</v>
      </c>
      <c r="O6414">
        <f t="shared" si="909"/>
        <v>977.02127659574455</v>
      </c>
      <c r="P6414">
        <f t="shared" si="908"/>
        <v>192000</v>
      </c>
      <c r="Q6414" s="2">
        <f t="shared" si="914"/>
        <v>196698.0739081747</v>
      </c>
      <c r="R6414">
        <f>Q6414/MainSheet!$C$8*(G6414-G6413)+R6413</f>
        <v>11043.311525024134</v>
      </c>
      <c r="S6414">
        <f t="shared" si="915"/>
        <v>178231.94742257282</v>
      </c>
      <c r="T6414">
        <f t="shared" si="907"/>
        <v>64.119999999995898</v>
      </c>
      <c r="U6414" s="1">
        <f>Q6414/MainSheet!$C$22</f>
        <v>1</v>
      </c>
    </row>
    <row r="6415" spans="7:21">
      <c r="G6415">
        <f t="shared" si="910"/>
        <v>64.129999999995903</v>
      </c>
      <c r="H6415">
        <f t="shared" si="911"/>
        <v>198000</v>
      </c>
      <c r="I6415" s="2">
        <f>MIN(MainSheet!$C$10/MainSheet!$C$9,MainSheet!$K$9*60)</f>
        <v>660</v>
      </c>
      <c r="J6415" s="1">
        <f>IF(G6415&gt;MainSheet!$C$11,IF(J6414&gt;=0.999,1,(G6415-MainSheet!$C$11)*I6415/$B$2/60),0)</f>
        <v>1</v>
      </c>
      <c r="K6415" s="1">
        <f>IF(G6415&gt;MainSheet!$C$11+$B$6,IF(K6414&gt;=0.999,1,(G6415-MainSheet!$C$11-$B$6)*I6415/$C$2/60),0)</f>
        <v>1</v>
      </c>
      <c r="L6415" s="1">
        <f>IF(G6415&gt;MainSheet!$C$11+$B$6+$C$6,IF(L6414&gt;=0.999,1,(G6415-MainSheet!$C$11-$B$6-$C$6)*I6415/$D$2/60),0)</f>
        <v>1</v>
      </c>
      <c r="M6415">
        <f t="shared" si="912"/>
        <v>1</v>
      </c>
      <c r="N6415" s="2">
        <f t="shared" si="913"/>
        <v>3721.0526315789471</v>
      </c>
      <c r="O6415">
        <f t="shared" si="909"/>
        <v>977.02127659574455</v>
      </c>
      <c r="P6415">
        <f t="shared" si="908"/>
        <v>192000</v>
      </c>
      <c r="Q6415" s="2">
        <f t="shared" si="914"/>
        <v>196698.0739081747</v>
      </c>
      <c r="R6415">
        <f>Q6415/MainSheet!$C$8*(G6415-G6414)+R6414</f>
        <v>11045.342771514968</v>
      </c>
      <c r="S6415">
        <f t="shared" si="915"/>
        <v>178264.73043489084</v>
      </c>
      <c r="T6415">
        <f t="shared" si="907"/>
        <v>64.129999999995903</v>
      </c>
      <c r="U6415" s="1">
        <f>Q6415/MainSheet!$C$22</f>
        <v>1</v>
      </c>
    </row>
    <row r="6416" spans="7:21">
      <c r="G6416">
        <f t="shared" si="910"/>
        <v>64.139999999995908</v>
      </c>
      <c r="H6416">
        <f t="shared" si="911"/>
        <v>198000</v>
      </c>
      <c r="I6416" s="2">
        <f>MIN(MainSheet!$C$10/MainSheet!$C$9,MainSheet!$K$9*60)</f>
        <v>660</v>
      </c>
      <c r="J6416" s="1">
        <f>IF(G6416&gt;MainSheet!$C$11,IF(J6415&gt;=0.999,1,(G6416-MainSheet!$C$11)*I6416/$B$2/60),0)</f>
        <v>1</v>
      </c>
      <c r="K6416" s="1">
        <f>IF(G6416&gt;MainSheet!$C$11+$B$6,IF(K6415&gt;=0.999,1,(G6416-MainSheet!$C$11-$B$6)*I6416/$C$2/60),0)</f>
        <v>1</v>
      </c>
      <c r="L6416" s="1">
        <f>IF(G6416&gt;MainSheet!$C$11+$B$6+$C$6,IF(L6415&gt;=0.999,1,(G6416-MainSheet!$C$11-$B$6-$C$6)*I6416/$D$2/60),0)</f>
        <v>1</v>
      </c>
      <c r="M6416">
        <f t="shared" si="912"/>
        <v>1</v>
      </c>
      <c r="N6416" s="2">
        <f t="shared" si="913"/>
        <v>3721.0526315789471</v>
      </c>
      <c r="O6416">
        <f t="shared" si="909"/>
        <v>977.02127659574455</v>
      </c>
      <c r="P6416">
        <f t="shared" si="908"/>
        <v>192000</v>
      </c>
      <c r="Q6416" s="2">
        <f t="shared" si="914"/>
        <v>196698.0739081747</v>
      </c>
      <c r="R6416">
        <f>Q6416/MainSheet!$C$8*(G6416-G6415)+R6415</f>
        <v>11047.374018005803</v>
      </c>
      <c r="S6416">
        <f t="shared" si="915"/>
        <v>178297.51344720885</v>
      </c>
      <c r="T6416">
        <f t="shared" si="907"/>
        <v>64.139999999995908</v>
      </c>
      <c r="U6416" s="1">
        <f>Q6416/MainSheet!$C$22</f>
        <v>1</v>
      </c>
    </row>
    <row r="6417" spans="7:21">
      <c r="G6417">
        <f t="shared" si="910"/>
        <v>64.149999999995913</v>
      </c>
      <c r="H6417">
        <f t="shared" si="911"/>
        <v>198000</v>
      </c>
      <c r="I6417" s="2">
        <f>MIN(MainSheet!$C$10/MainSheet!$C$9,MainSheet!$K$9*60)</f>
        <v>660</v>
      </c>
      <c r="J6417" s="1">
        <f>IF(G6417&gt;MainSheet!$C$11,IF(J6416&gt;=0.999,1,(G6417-MainSheet!$C$11)*I6417/$B$2/60),0)</f>
        <v>1</v>
      </c>
      <c r="K6417" s="1">
        <f>IF(G6417&gt;MainSheet!$C$11+$B$6,IF(K6416&gt;=0.999,1,(G6417-MainSheet!$C$11-$B$6)*I6417/$C$2/60),0)</f>
        <v>1</v>
      </c>
      <c r="L6417" s="1">
        <f>IF(G6417&gt;MainSheet!$C$11+$B$6+$C$6,IF(L6416&gt;=0.999,1,(G6417-MainSheet!$C$11-$B$6-$C$6)*I6417/$D$2/60),0)</f>
        <v>1</v>
      </c>
      <c r="M6417">
        <f t="shared" si="912"/>
        <v>1</v>
      </c>
      <c r="N6417" s="2">
        <f t="shared" si="913"/>
        <v>3721.0526315789471</v>
      </c>
      <c r="O6417">
        <f t="shared" si="909"/>
        <v>977.02127659574455</v>
      </c>
      <c r="P6417">
        <f t="shared" si="908"/>
        <v>192000</v>
      </c>
      <c r="Q6417" s="2">
        <f t="shared" si="914"/>
        <v>196698.0739081747</v>
      </c>
      <c r="R6417">
        <f>Q6417/MainSheet!$C$8*(G6417-G6416)+R6416</f>
        <v>11049.405264496638</v>
      </c>
      <c r="S6417">
        <f t="shared" si="915"/>
        <v>178330.29645952687</v>
      </c>
      <c r="T6417">
        <f t="shared" si="907"/>
        <v>64.149999999995913</v>
      </c>
      <c r="U6417" s="1">
        <f>Q6417/MainSheet!$C$22</f>
        <v>1</v>
      </c>
    </row>
    <row r="6418" spans="7:21">
      <c r="G6418">
        <f t="shared" si="910"/>
        <v>64.159999999995918</v>
      </c>
      <c r="H6418">
        <f t="shared" si="911"/>
        <v>198000</v>
      </c>
      <c r="I6418" s="2">
        <f>MIN(MainSheet!$C$10/MainSheet!$C$9,MainSheet!$K$9*60)</f>
        <v>660</v>
      </c>
      <c r="J6418" s="1">
        <f>IF(G6418&gt;MainSheet!$C$11,IF(J6417&gt;=0.999,1,(G6418-MainSheet!$C$11)*I6418/$B$2/60),0)</f>
        <v>1</v>
      </c>
      <c r="K6418" s="1">
        <f>IF(G6418&gt;MainSheet!$C$11+$B$6,IF(K6417&gt;=0.999,1,(G6418-MainSheet!$C$11-$B$6)*I6418/$C$2/60),0)</f>
        <v>1</v>
      </c>
      <c r="L6418" s="1">
        <f>IF(G6418&gt;MainSheet!$C$11+$B$6+$C$6,IF(L6417&gt;=0.999,1,(G6418-MainSheet!$C$11-$B$6-$C$6)*I6418/$D$2/60),0)</f>
        <v>1</v>
      </c>
      <c r="M6418">
        <f t="shared" si="912"/>
        <v>1</v>
      </c>
      <c r="N6418" s="2">
        <f t="shared" si="913"/>
        <v>3721.0526315789471</v>
      </c>
      <c r="O6418">
        <f t="shared" si="909"/>
        <v>977.02127659574455</v>
      </c>
      <c r="P6418">
        <f t="shared" si="908"/>
        <v>192000</v>
      </c>
      <c r="Q6418" s="2">
        <f t="shared" si="914"/>
        <v>196698.0739081747</v>
      </c>
      <c r="R6418">
        <f>Q6418/MainSheet!$C$8*(G6418-G6417)+R6417</f>
        <v>11051.436510987473</v>
      </c>
      <c r="S6418">
        <f t="shared" si="915"/>
        <v>178363.07947184489</v>
      </c>
      <c r="T6418">
        <f t="shared" si="907"/>
        <v>64.159999999995918</v>
      </c>
      <c r="U6418" s="1">
        <f>Q6418/MainSheet!$C$22</f>
        <v>1</v>
      </c>
    </row>
    <row r="6419" spans="7:21">
      <c r="G6419">
        <f t="shared" si="910"/>
        <v>64.169999999995923</v>
      </c>
      <c r="H6419">
        <f t="shared" si="911"/>
        <v>198000</v>
      </c>
      <c r="I6419" s="2">
        <f>MIN(MainSheet!$C$10/MainSheet!$C$9,MainSheet!$K$9*60)</f>
        <v>660</v>
      </c>
      <c r="J6419" s="1">
        <f>IF(G6419&gt;MainSheet!$C$11,IF(J6418&gt;=0.999,1,(G6419-MainSheet!$C$11)*I6419/$B$2/60),0)</f>
        <v>1</v>
      </c>
      <c r="K6419" s="1">
        <f>IF(G6419&gt;MainSheet!$C$11+$B$6,IF(K6418&gt;=0.999,1,(G6419-MainSheet!$C$11-$B$6)*I6419/$C$2/60),0)</f>
        <v>1</v>
      </c>
      <c r="L6419" s="1">
        <f>IF(G6419&gt;MainSheet!$C$11+$B$6+$C$6,IF(L6418&gt;=0.999,1,(G6419-MainSheet!$C$11-$B$6-$C$6)*I6419/$D$2/60),0)</f>
        <v>1</v>
      </c>
      <c r="M6419">
        <f t="shared" si="912"/>
        <v>1</v>
      </c>
      <c r="N6419" s="2">
        <f t="shared" si="913"/>
        <v>3721.0526315789471</v>
      </c>
      <c r="O6419">
        <f t="shared" si="909"/>
        <v>977.02127659574455</v>
      </c>
      <c r="P6419">
        <f t="shared" si="908"/>
        <v>192000</v>
      </c>
      <c r="Q6419" s="2">
        <f t="shared" si="914"/>
        <v>196698.0739081747</v>
      </c>
      <c r="R6419">
        <f>Q6419/MainSheet!$C$8*(G6419-G6418)+R6418</f>
        <v>11053.467757478307</v>
      </c>
      <c r="S6419">
        <f t="shared" si="915"/>
        <v>178395.86248416291</v>
      </c>
      <c r="T6419">
        <f t="shared" si="907"/>
        <v>64.169999999995923</v>
      </c>
      <c r="U6419" s="1">
        <f>Q6419/MainSheet!$C$22</f>
        <v>1</v>
      </c>
    </row>
    <row r="6420" spans="7:21">
      <c r="G6420">
        <f t="shared" si="910"/>
        <v>64.179999999995928</v>
      </c>
      <c r="H6420">
        <f t="shared" si="911"/>
        <v>198000</v>
      </c>
      <c r="I6420" s="2">
        <f>MIN(MainSheet!$C$10/MainSheet!$C$9,MainSheet!$K$9*60)</f>
        <v>660</v>
      </c>
      <c r="J6420" s="1">
        <f>IF(G6420&gt;MainSheet!$C$11,IF(J6419&gt;=0.999,1,(G6420-MainSheet!$C$11)*I6420/$B$2/60),0)</f>
        <v>1</v>
      </c>
      <c r="K6420" s="1">
        <f>IF(G6420&gt;MainSheet!$C$11+$B$6,IF(K6419&gt;=0.999,1,(G6420-MainSheet!$C$11-$B$6)*I6420/$C$2/60),0)</f>
        <v>1</v>
      </c>
      <c r="L6420" s="1">
        <f>IF(G6420&gt;MainSheet!$C$11+$B$6+$C$6,IF(L6419&gt;=0.999,1,(G6420-MainSheet!$C$11-$B$6-$C$6)*I6420/$D$2/60),0)</f>
        <v>1</v>
      </c>
      <c r="M6420">
        <f t="shared" si="912"/>
        <v>1</v>
      </c>
      <c r="N6420" s="2">
        <f t="shared" si="913"/>
        <v>3721.0526315789471</v>
      </c>
      <c r="O6420">
        <f t="shared" si="909"/>
        <v>977.02127659574455</v>
      </c>
      <c r="P6420">
        <f t="shared" si="908"/>
        <v>192000</v>
      </c>
      <c r="Q6420" s="2">
        <f t="shared" si="914"/>
        <v>196698.0739081747</v>
      </c>
      <c r="R6420">
        <f>Q6420/MainSheet!$C$8*(G6420-G6419)+R6419</f>
        <v>11055.499003969142</v>
      </c>
      <c r="S6420">
        <f t="shared" si="915"/>
        <v>178428.64549648092</v>
      </c>
      <c r="T6420">
        <f t="shared" si="907"/>
        <v>64.179999999995928</v>
      </c>
      <c r="U6420" s="1">
        <f>Q6420/MainSheet!$C$22</f>
        <v>1</v>
      </c>
    </row>
    <row r="6421" spans="7:21">
      <c r="G6421">
        <f t="shared" si="910"/>
        <v>64.189999999995933</v>
      </c>
      <c r="H6421">
        <f t="shared" si="911"/>
        <v>198000</v>
      </c>
      <c r="I6421" s="2">
        <f>MIN(MainSheet!$C$10/MainSheet!$C$9,MainSheet!$K$9*60)</f>
        <v>660</v>
      </c>
      <c r="J6421" s="1">
        <f>IF(G6421&gt;MainSheet!$C$11,IF(J6420&gt;=0.999,1,(G6421-MainSheet!$C$11)*I6421/$B$2/60),0)</f>
        <v>1</v>
      </c>
      <c r="K6421" s="1">
        <f>IF(G6421&gt;MainSheet!$C$11+$B$6,IF(K6420&gt;=0.999,1,(G6421-MainSheet!$C$11-$B$6)*I6421/$C$2/60),0)</f>
        <v>1</v>
      </c>
      <c r="L6421" s="1">
        <f>IF(G6421&gt;MainSheet!$C$11+$B$6+$C$6,IF(L6420&gt;=0.999,1,(G6421-MainSheet!$C$11-$B$6-$C$6)*I6421/$D$2/60),0)</f>
        <v>1</v>
      </c>
      <c r="M6421">
        <f t="shared" si="912"/>
        <v>1</v>
      </c>
      <c r="N6421" s="2">
        <f t="shared" si="913"/>
        <v>3721.0526315789471</v>
      </c>
      <c r="O6421">
        <f t="shared" si="909"/>
        <v>977.02127659574455</v>
      </c>
      <c r="P6421">
        <f t="shared" si="908"/>
        <v>192000</v>
      </c>
      <c r="Q6421" s="2">
        <f t="shared" si="914"/>
        <v>196698.0739081747</v>
      </c>
      <c r="R6421">
        <f>Q6421/MainSheet!$C$8*(G6421-G6420)+R6420</f>
        <v>11057.530250459977</v>
      </c>
      <c r="S6421">
        <f t="shared" si="915"/>
        <v>178461.42850879894</v>
      </c>
      <c r="T6421">
        <f t="shared" si="907"/>
        <v>64.189999999995933</v>
      </c>
      <c r="U6421" s="1">
        <f>Q6421/MainSheet!$C$22</f>
        <v>1</v>
      </c>
    </row>
    <row r="6422" spans="7:21">
      <c r="G6422">
        <f t="shared" si="910"/>
        <v>64.199999999995939</v>
      </c>
      <c r="H6422">
        <f t="shared" si="911"/>
        <v>198000</v>
      </c>
      <c r="I6422" s="2">
        <f>MIN(MainSheet!$C$10/MainSheet!$C$9,MainSheet!$K$9*60)</f>
        <v>660</v>
      </c>
      <c r="J6422" s="1">
        <f>IF(G6422&gt;MainSheet!$C$11,IF(J6421&gt;=0.999,1,(G6422-MainSheet!$C$11)*I6422/$B$2/60),0)</f>
        <v>1</v>
      </c>
      <c r="K6422" s="1">
        <f>IF(G6422&gt;MainSheet!$C$11+$B$6,IF(K6421&gt;=0.999,1,(G6422-MainSheet!$C$11-$B$6)*I6422/$C$2/60),0)</f>
        <v>1</v>
      </c>
      <c r="L6422" s="1">
        <f>IF(G6422&gt;MainSheet!$C$11+$B$6+$C$6,IF(L6421&gt;=0.999,1,(G6422-MainSheet!$C$11-$B$6-$C$6)*I6422/$D$2/60),0)</f>
        <v>1</v>
      </c>
      <c r="M6422">
        <f t="shared" si="912"/>
        <v>1</v>
      </c>
      <c r="N6422" s="2">
        <f t="shared" si="913"/>
        <v>3721.0526315789471</v>
      </c>
      <c r="O6422">
        <f t="shared" si="909"/>
        <v>977.02127659574455</v>
      </c>
      <c r="P6422">
        <f t="shared" si="908"/>
        <v>192000</v>
      </c>
      <c r="Q6422" s="2">
        <f t="shared" si="914"/>
        <v>196698.0739081747</v>
      </c>
      <c r="R6422">
        <f>Q6422/MainSheet!$C$8*(G6422-G6421)+R6421</f>
        <v>11059.561496950811</v>
      </c>
      <c r="S6422">
        <f t="shared" si="915"/>
        <v>178494.21152111696</v>
      </c>
      <c r="T6422">
        <f t="shared" si="907"/>
        <v>64.199999999995939</v>
      </c>
      <c r="U6422" s="1">
        <f>Q6422/MainSheet!$C$22</f>
        <v>1</v>
      </c>
    </row>
    <row r="6423" spans="7:21">
      <c r="G6423">
        <f t="shared" si="910"/>
        <v>64.209999999995944</v>
      </c>
      <c r="H6423">
        <f t="shared" si="911"/>
        <v>198000</v>
      </c>
      <c r="I6423" s="2">
        <f>MIN(MainSheet!$C$10/MainSheet!$C$9,MainSheet!$K$9*60)</f>
        <v>660</v>
      </c>
      <c r="J6423" s="1">
        <f>IF(G6423&gt;MainSheet!$C$11,IF(J6422&gt;=0.999,1,(G6423-MainSheet!$C$11)*I6423/$B$2/60),0)</f>
        <v>1</v>
      </c>
      <c r="K6423" s="1">
        <f>IF(G6423&gt;MainSheet!$C$11+$B$6,IF(K6422&gt;=0.999,1,(G6423-MainSheet!$C$11-$B$6)*I6423/$C$2/60),0)</f>
        <v>1</v>
      </c>
      <c r="L6423" s="1">
        <f>IF(G6423&gt;MainSheet!$C$11+$B$6+$C$6,IF(L6422&gt;=0.999,1,(G6423-MainSheet!$C$11-$B$6-$C$6)*I6423/$D$2/60),0)</f>
        <v>1</v>
      </c>
      <c r="M6423">
        <f t="shared" si="912"/>
        <v>1</v>
      </c>
      <c r="N6423" s="2">
        <f t="shared" si="913"/>
        <v>3721.0526315789471</v>
      </c>
      <c r="O6423">
        <f t="shared" si="909"/>
        <v>977.02127659574455</v>
      </c>
      <c r="P6423">
        <f t="shared" si="908"/>
        <v>192000</v>
      </c>
      <c r="Q6423" s="2">
        <f t="shared" si="914"/>
        <v>196698.0739081747</v>
      </c>
      <c r="R6423">
        <f>Q6423/MainSheet!$C$8*(G6423-G6422)+R6422</f>
        <v>11061.592743441646</v>
      </c>
      <c r="S6423">
        <f t="shared" si="915"/>
        <v>178526.99453343498</v>
      </c>
      <c r="T6423">
        <f t="shared" si="907"/>
        <v>64.209999999995944</v>
      </c>
      <c r="U6423" s="1">
        <f>Q6423/MainSheet!$C$22</f>
        <v>1</v>
      </c>
    </row>
    <row r="6424" spans="7:21">
      <c r="G6424">
        <f t="shared" si="910"/>
        <v>64.219999999995949</v>
      </c>
      <c r="H6424">
        <f t="shared" si="911"/>
        <v>198000</v>
      </c>
      <c r="I6424" s="2">
        <f>MIN(MainSheet!$C$10/MainSheet!$C$9,MainSheet!$K$9*60)</f>
        <v>660</v>
      </c>
      <c r="J6424" s="1">
        <f>IF(G6424&gt;MainSheet!$C$11,IF(J6423&gt;=0.999,1,(G6424-MainSheet!$C$11)*I6424/$B$2/60),0)</f>
        <v>1</v>
      </c>
      <c r="K6424" s="1">
        <f>IF(G6424&gt;MainSheet!$C$11+$B$6,IF(K6423&gt;=0.999,1,(G6424-MainSheet!$C$11-$B$6)*I6424/$C$2/60),0)</f>
        <v>1</v>
      </c>
      <c r="L6424" s="1">
        <f>IF(G6424&gt;MainSheet!$C$11+$B$6+$C$6,IF(L6423&gt;=0.999,1,(G6424-MainSheet!$C$11-$B$6-$C$6)*I6424/$D$2/60),0)</f>
        <v>1</v>
      </c>
      <c r="M6424">
        <f t="shared" si="912"/>
        <v>1</v>
      </c>
      <c r="N6424" s="2">
        <f t="shared" si="913"/>
        <v>3721.0526315789471</v>
      </c>
      <c r="O6424">
        <f t="shared" si="909"/>
        <v>977.02127659574455</v>
      </c>
      <c r="P6424">
        <f t="shared" si="908"/>
        <v>192000</v>
      </c>
      <c r="Q6424" s="2">
        <f t="shared" si="914"/>
        <v>196698.0739081747</v>
      </c>
      <c r="R6424">
        <f>Q6424/MainSheet!$C$8*(G6424-G6423)+R6423</f>
        <v>11063.623989932481</v>
      </c>
      <c r="S6424">
        <f t="shared" si="915"/>
        <v>178559.77754575299</v>
      </c>
      <c r="T6424">
        <f t="shared" si="907"/>
        <v>64.219999999995949</v>
      </c>
      <c r="U6424" s="1">
        <f>Q6424/MainSheet!$C$22</f>
        <v>1</v>
      </c>
    </row>
    <row r="6425" spans="7:21">
      <c r="G6425">
        <f t="shared" si="910"/>
        <v>64.229999999995954</v>
      </c>
      <c r="H6425">
        <f t="shared" si="911"/>
        <v>198000</v>
      </c>
      <c r="I6425" s="2">
        <f>MIN(MainSheet!$C$10/MainSheet!$C$9,MainSheet!$K$9*60)</f>
        <v>660</v>
      </c>
      <c r="J6425" s="1">
        <f>IF(G6425&gt;MainSheet!$C$11,IF(J6424&gt;=0.999,1,(G6425-MainSheet!$C$11)*I6425/$B$2/60),0)</f>
        <v>1</v>
      </c>
      <c r="K6425" s="1">
        <f>IF(G6425&gt;MainSheet!$C$11+$B$6,IF(K6424&gt;=0.999,1,(G6425-MainSheet!$C$11-$B$6)*I6425/$C$2/60),0)</f>
        <v>1</v>
      </c>
      <c r="L6425" s="1">
        <f>IF(G6425&gt;MainSheet!$C$11+$B$6+$C$6,IF(L6424&gt;=0.999,1,(G6425-MainSheet!$C$11-$B$6-$C$6)*I6425/$D$2/60),0)</f>
        <v>1</v>
      </c>
      <c r="M6425">
        <f t="shared" si="912"/>
        <v>1</v>
      </c>
      <c r="N6425" s="2">
        <f t="shared" si="913"/>
        <v>3721.0526315789471</v>
      </c>
      <c r="O6425">
        <f t="shared" si="909"/>
        <v>977.02127659574455</v>
      </c>
      <c r="P6425">
        <f t="shared" si="908"/>
        <v>192000</v>
      </c>
      <c r="Q6425" s="2">
        <f t="shared" si="914"/>
        <v>196698.0739081747</v>
      </c>
      <c r="R6425">
        <f>Q6425/MainSheet!$C$8*(G6425-G6424)+R6424</f>
        <v>11065.655236423316</v>
      </c>
      <c r="S6425">
        <f t="shared" si="915"/>
        <v>178592.56055807101</v>
      </c>
      <c r="T6425">
        <f t="shared" si="907"/>
        <v>64.229999999995954</v>
      </c>
      <c r="U6425" s="1">
        <f>Q6425/MainSheet!$C$22</f>
        <v>1</v>
      </c>
    </row>
    <row r="6426" spans="7:21">
      <c r="G6426">
        <f t="shared" si="910"/>
        <v>64.239999999995959</v>
      </c>
      <c r="H6426">
        <f t="shared" si="911"/>
        <v>198000</v>
      </c>
      <c r="I6426" s="2">
        <f>MIN(MainSheet!$C$10/MainSheet!$C$9,MainSheet!$K$9*60)</f>
        <v>660</v>
      </c>
      <c r="J6426" s="1">
        <f>IF(G6426&gt;MainSheet!$C$11,IF(J6425&gt;=0.999,1,(G6426-MainSheet!$C$11)*I6426/$B$2/60),0)</f>
        <v>1</v>
      </c>
      <c r="K6426" s="1">
        <f>IF(G6426&gt;MainSheet!$C$11+$B$6,IF(K6425&gt;=0.999,1,(G6426-MainSheet!$C$11-$B$6)*I6426/$C$2/60),0)</f>
        <v>1</v>
      </c>
      <c r="L6426" s="1">
        <f>IF(G6426&gt;MainSheet!$C$11+$B$6+$C$6,IF(L6425&gt;=0.999,1,(G6426-MainSheet!$C$11-$B$6-$C$6)*I6426/$D$2/60),0)</f>
        <v>1</v>
      </c>
      <c r="M6426">
        <f t="shared" si="912"/>
        <v>1</v>
      </c>
      <c r="N6426" s="2">
        <f t="shared" si="913"/>
        <v>3721.0526315789471</v>
      </c>
      <c r="O6426">
        <f t="shared" si="909"/>
        <v>977.02127659574455</v>
      </c>
      <c r="P6426">
        <f t="shared" si="908"/>
        <v>192000</v>
      </c>
      <c r="Q6426" s="2">
        <f t="shared" si="914"/>
        <v>196698.0739081747</v>
      </c>
      <c r="R6426">
        <f>Q6426/MainSheet!$C$8*(G6426-G6425)+R6425</f>
        <v>11067.68648291415</v>
      </c>
      <c r="S6426">
        <f t="shared" si="915"/>
        <v>178625.34357038903</v>
      </c>
      <c r="T6426">
        <f t="shared" si="907"/>
        <v>64.239999999995959</v>
      </c>
      <c r="U6426" s="1">
        <f>Q6426/MainSheet!$C$22</f>
        <v>1</v>
      </c>
    </row>
    <row r="6427" spans="7:21">
      <c r="G6427">
        <f t="shared" si="910"/>
        <v>64.249999999995964</v>
      </c>
      <c r="H6427">
        <f t="shared" si="911"/>
        <v>198000</v>
      </c>
      <c r="I6427" s="2">
        <f>MIN(MainSheet!$C$10/MainSheet!$C$9,MainSheet!$K$9*60)</f>
        <v>660</v>
      </c>
      <c r="J6427" s="1">
        <f>IF(G6427&gt;MainSheet!$C$11,IF(J6426&gt;=0.999,1,(G6427-MainSheet!$C$11)*I6427/$B$2/60),0)</f>
        <v>1</v>
      </c>
      <c r="K6427" s="1">
        <f>IF(G6427&gt;MainSheet!$C$11+$B$6,IF(K6426&gt;=0.999,1,(G6427-MainSheet!$C$11-$B$6)*I6427/$C$2/60),0)</f>
        <v>1</v>
      </c>
      <c r="L6427" s="1">
        <f>IF(G6427&gt;MainSheet!$C$11+$B$6+$C$6,IF(L6426&gt;=0.999,1,(G6427-MainSheet!$C$11-$B$6-$C$6)*I6427/$D$2/60),0)</f>
        <v>1</v>
      </c>
      <c r="M6427">
        <f t="shared" si="912"/>
        <v>1</v>
      </c>
      <c r="N6427" s="2">
        <f t="shared" si="913"/>
        <v>3721.0526315789471</v>
      </c>
      <c r="O6427">
        <f t="shared" si="909"/>
        <v>977.02127659574455</v>
      </c>
      <c r="P6427">
        <f t="shared" si="908"/>
        <v>192000</v>
      </c>
      <c r="Q6427" s="2">
        <f t="shared" si="914"/>
        <v>196698.0739081747</v>
      </c>
      <c r="R6427">
        <f>Q6427/MainSheet!$C$8*(G6427-G6426)+R6426</f>
        <v>11069.717729404985</v>
      </c>
      <c r="S6427">
        <f t="shared" si="915"/>
        <v>178658.12658270705</v>
      </c>
      <c r="T6427">
        <f t="shared" si="907"/>
        <v>64.249999999995964</v>
      </c>
      <c r="U6427" s="1">
        <f>Q6427/MainSheet!$C$22</f>
        <v>1</v>
      </c>
    </row>
    <row r="6428" spans="7:21">
      <c r="G6428">
        <f t="shared" si="910"/>
        <v>64.259999999995969</v>
      </c>
      <c r="H6428">
        <f t="shared" si="911"/>
        <v>198000</v>
      </c>
      <c r="I6428" s="2">
        <f>MIN(MainSheet!$C$10/MainSheet!$C$9,MainSheet!$K$9*60)</f>
        <v>660</v>
      </c>
      <c r="J6428" s="1">
        <f>IF(G6428&gt;MainSheet!$C$11,IF(J6427&gt;=0.999,1,(G6428-MainSheet!$C$11)*I6428/$B$2/60),0)</f>
        <v>1</v>
      </c>
      <c r="K6428" s="1">
        <f>IF(G6428&gt;MainSheet!$C$11+$B$6,IF(K6427&gt;=0.999,1,(G6428-MainSheet!$C$11-$B$6)*I6428/$C$2/60),0)</f>
        <v>1</v>
      </c>
      <c r="L6428" s="1">
        <f>IF(G6428&gt;MainSheet!$C$11+$B$6+$C$6,IF(L6427&gt;=0.999,1,(G6428-MainSheet!$C$11-$B$6-$C$6)*I6428/$D$2/60),0)</f>
        <v>1</v>
      </c>
      <c r="M6428">
        <f t="shared" si="912"/>
        <v>1</v>
      </c>
      <c r="N6428" s="2">
        <f t="shared" si="913"/>
        <v>3721.0526315789471</v>
      </c>
      <c r="O6428">
        <f t="shared" si="909"/>
        <v>977.02127659574455</v>
      </c>
      <c r="P6428">
        <f t="shared" si="908"/>
        <v>192000</v>
      </c>
      <c r="Q6428" s="2">
        <f t="shared" si="914"/>
        <v>196698.0739081747</v>
      </c>
      <c r="R6428">
        <f>Q6428/MainSheet!$C$8*(G6428-G6427)+R6427</f>
        <v>11071.74897589582</v>
      </c>
      <c r="S6428">
        <f t="shared" si="915"/>
        <v>178690.90959502506</v>
      </c>
      <c r="T6428">
        <f t="shared" si="907"/>
        <v>64.259999999995969</v>
      </c>
      <c r="U6428" s="1">
        <f>Q6428/MainSheet!$C$22</f>
        <v>1</v>
      </c>
    </row>
    <row r="6429" spans="7:21">
      <c r="G6429">
        <f t="shared" si="910"/>
        <v>64.269999999995974</v>
      </c>
      <c r="H6429">
        <f t="shared" si="911"/>
        <v>198000</v>
      </c>
      <c r="I6429" s="2">
        <f>MIN(MainSheet!$C$10/MainSheet!$C$9,MainSheet!$K$9*60)</f>
        <v>660</v>
      </c>
      <c r="J6429" s="1">
        <f>IF(G6429&gt;MainSheet!$C$11,IF(J6428&gt;=0.999,1,(G6429-MainSheet!$C$11)*I6429/$B$2/60),0)</f>
        <v>1</v>
      </c>
      <c r="K6429" s="1">
        <f>IF(G6429&gt;MainSheet!$C$11+$B$6,IF(K6428&gt;=0.999,1,(G6429-MainSheet!$C$11-$B$6)*I6429/$C$2/60),0)</f>
        <v>1</v>
      </c>
      <c r="L6429" s="1">
        <f>IF(G6429&gt;MainSheet!$C$11+$B$6+$C$6,IF(L6428&gt;=0.999,1,(G6429-MainSheet!$C$11-$B$6-$C$6)*I6429/$D$2/60),0)</f>
        <v>1</v>
      </c>
      <c r="M6429">
        <f t="shared" si="912"/>
        <v>1</v>
      </c>
      <c r="N6429" s="2">
        <f t="shared" si="913"/>
        <v>3721.0526315789471</v>
      </c>
      <c r="O6429">
        <f t="shared" si="909"/>
        <v>977.02127659574455</v>
      </c>
      <c r="P6429">
        <f t="shared" si="908"/>
        <v>192000</v>
      </c>
      <c r="Q6429" s="2">
        <f t="shared" si="914"/>
        <v>196698.0739081747</v>
      </c>
      <c r="R6429">
        <f>Q6429/MainSheet!$C$8*(G6429-G6428)+R6428</f>
        <v>11073.780222386655</v>
      </c>
      <c r="S6429">
        <f t="shared" si="915"/>
        <v>178723.69260734308</v>
      </c>
      <c r="T6429">
        <f t="shared" si="907"/>
        <v>64.269999999995974</v>
      </c>
      <c r="U6429" s="1">
        <f>Q6429/MainSheet!$C$22</f>
        <v>1</v>
      </c>
    </row>
    <row r="6430" spans="7:21">
      <c r="G6430">
        <f t="shared" si="910"/>
        <v>64.279999999995979</v>
      </c>
      <c r="H6430">
        <f t="shared" si="911"/>
        <v>198000</v>
      </c>
      <c r="I6430" s="2">
        <f>MIN(MainSheet!$C$10/MainSheet!$C$9,MainSheet!$K$9*60)</f>
        <v>660</v>
      </c>
      <c r="J6430" s="1">
        <f>IF(G6430&gt;MainSheet!$C$11,IF(J6429&gt;=0.999,1,(G6430-MainSheet!$C$11)*I6430/$B$2/60),0)</f>
        <v>1</v>
      </c>
      <c r="K6430" s="1">
        <f>IF(G6430&gt;MainSheet!$C$11+$B$6,IF(K6429&gt;=0.999,1,(G6430-MainSheet!$C$11-$B$6)*I6430/$C$2/60),0)</f>
        <v>1</v>
      </c>
      <c r="L6430" s="1">
        <f>IF(G6430&gt;MainSheet!$C$11+$B$6+$C$6,IF(L6429&gt;=0.999,1,(G6430-MainSheet!$C$11-$B$6-$C$6)*I6430/$D$2/60),0)</f>
        <v>1</v>
      </c>
      <c r="M6430">
        <f t="shared" si="912"/>
        <v>1</v>
      </c>
      <c r="N6430" s="2">
        <f t="shared" si="913"/>
        <v>3721.0526315789471</v>
      </c>
      <c r="O6430">
        <f t="shared" si="909"/>
        <v>977.02127659574455</v>
      </c>
      <c r="P6430">
        <f t="shared" si="908"/>
        <v>192000</v>
      </c>
      <c r="Q6430" s="2">
        <f t="shared" si="914"/>
        <v>196698.0739081747</v>
      </c>
      <c r="R6430">
        <f>Q6430/MainSheet!$C$8*(G6430-G6429)+R6429</f>
        <v>11075.811468877489</v>
      </c>
      <c r="S6430">
        <f t="shared" si="915"/>
        <v>178756.4756196611</v>
      </c>
      <c r="T6430">
        <f t="shared" si="907"/>
        <v>64.279999999995979</v>
      </c>
      <c r="U6430" s="1">
        <f>Q6430/MainSheet!$C$22</f>
        <v>1</v>
      </c>
    </row>
    <row r="6431" spans="7:21">
      <c r="G6431">
        <f t="shared" si="910"/>
        <v>64.289999999995985</v>
      </c>
      <c r="H6431">
        <f t="shared" si="911"/>
        <v>198000</v>
      </c>
      <c r="I6431" s="2">
        <f>MIN(MainSheet!$C$10/MainSheet!$C$9,MainSheet!$K$9*60)</f>
        <v>660</v>
      </c>
      <c r="J6431" s="1">
        <f>IF(G6431&gt;MainSheet!$C$11,IF(J6430&gt;=0.999,1,(G6431-MainSheet!$C$11)*I6431/$B$2/60),0)</f>
        <v>1</v>
      </c>
      <c r="K6431" s="1">
        <f>IF(G6431&gt;MainSheet!$C$11+$B$6,IF(K6430&gt;=0.999,1,(G6431-MainSheet!$C$11-$B$6)*I6431/$C$2/60),0)</f>
        <v>1</v>
      </c>
      <c r="L6431" s="1">
        <f>IF(G6431&gt;MainSheet!$C$11+$B$6+$C$6,IF(L6430&gt;=0.999,1,(G6431-MainSheet!$C$11-$B$6-$C$6)*I6431/$D$2/60),0)</f>
        <v>1</v>
      </c>
      <c r="M6431">
        <f t="shared" si="912"/>
        <v>1</v>
      </c>
      <c r="N6431" s="2">
        <f t="shared" si="913"/>
        <v>3721.0526315789471</v>
      </c>
      <c r="O6431">
        <f t="shared" si="909"/>
        <v>977.02127659574455</v>
      </c>
      <c r="P6431">
        <f t="shared" si="908"/>
        <v>192000</v>
      </c>
      <c r="Q6431" s="2">
        <f t="shared" si="914"/>
        <v>196698.0739081747</v>
      </c>
      <c r="R6431">
        <f>Q6431/MainSheet!$C$8*(G6431-G6430)+R6430</f>
        <v>11077.842715368324</v>
      </c>
      <c r="S6431">
        <f t="shared" si="915"/>
        <v>178789.25863197912</v>
      </c>
      <c r="T6431">
        <f t="shared" si="907"/>
        <v>64.289999999995985</v>
      </c>
      <c r="U6431" s="1">
        <f>Q6431/MainSheet!$C$22</f>
        <v>1</v>
      </c>
    </row>
    <row r="6432" spans="7:21">
      <c r="G6432">
        <f t="shared" si="910"/>
        <v>64.29999999999599</v>
      </c>
      <c r="H6432">
        <f t="shared" si="911"/>
        <v>198000</v>
      </c>
      <c r="I6432" s="2">
        <f>MIN(MainSheet!$C$10/MainSheet!$C$9,MainSheet!$K$9*60)</f>
        <v>660</v>
      </c>
      <c r="J6432" s="1">
        <f>IF(G6432&gt;MainSheet!$C$11,IF(J6431&gt;=0.999,1,(G6432-MainSheet!$C$11)*I6432/$B$2/60),0)</f>
        <v>1</v>
      </c>
      <c r="K6432" s="1">
        <f>IF(G6432&gt;MainSheet!$C$11+$B$6,IF(K6431&gt;=0.999,1,(G6432-MainSheet!$C$11-$B$6)*I6432/$C$2/60),0)</f>
        <v>1</v>
      </c>
      <c r="L6432" s="1">
        <f>IF(G6432&gt;MainSheet!$C$11+$B$6+$C$6,IF(L6431&gt;=0.999,1,(G6432-MainSheet!$C$11-$B$6-$C$6)*I6432/$D$2/60),0)</f>
        <v>1</v>
      </c>
      <c r="M6432">
        <f t="shared" si="912"/>
        <v>1</v>
      </c>
      <c r="N6432" s="2">
        <f t="shared" si="913"/>
        <v>3721.0526315789471</v>
      </c>
      <c r="O6432">
        <f t="shared" si="909"/>
        <v>977.02127659574455</v>
      </c>
      <c r="P6432">
        <f t="shared" si="908"/>
        <v>192000</v>
      </c>
      <c r="Q6432" s="2">
        <f t="shared" si="914"/>
        <v>196698.0739081747</v>
      </c>
      <c r="R6432">
        <f>Q6432/MainSheet!$C$8*(G6432-G6431)+R6431</f>
        <v>11079.873961859159</v>
      </c>
      <c r="S6432">
        <f t="shared" si="915"/>
        <v>178822.04164429713</v>
      </c>
      <c r="T6432">
        <f t="shared" si="907"/>
        <v>64.29999999999599</v>
      </c>
      <c r="U6432" s="1">
        <f>Q6432/MainSheet!$C$22</f>
        <v>1</v>
      </c>
    </row>
    <row r="6433" spans="7:21">
      <c r="G6433">
        <f t="shared" si="910"/>
        <v>64.309999999995995</v>
      </c>
      <c r="H6433">
        <f t="shared" si="911"/>
        <v>198000</v>
      </c>
      <c r="I6433" s="2">
        <f>MIN(MainSheet!$C$10/MainSheet!$C$9,MainSheet!$K$9*60)</f>
        <v>660</v>
      </c>
      <c r="J6433" s="1">
        <f>IF(G6433&gt;MainSheet!$C$11,IF(J6432&gt;=0.999,1,(G6433-MainSheet!$C$11)*I6433/$B$2/60),0)</f>
        <v>1</v>
      </c>
      <c r="K6433" s="1">
        <f>IF(G6433&gt;MainSheet!$C$11+$B$6,IF(K6432&gt;=0.999,1,(G6433-MainSheet!$C$11-$B$6)*I6433/$C$2/60),0)</f>
        <v>1</v>
      </c>
      <c r="L6433" s="1">
        <f>IF(G6433&gt;MainSheet!$C$11+$B$6+$C$6,IF(L6432&gt;=0.999,1,(G6433-MainSheet!$C$11-$B$6-$C$6)*I6433/$D$2/60),0)</f>
        <v>1</v>
      </c>
      <c r="M6433">
        <f t="shared" si="912"/>
        <v>1</v>
      </c>
      <c r="N6433" s="2">
        <f t="shared" si="913"/>
        <v>3721.0526315789471</v>
      </c>
      <c r="O6433">
        <f t="shared" si="909"/>
        <v>977.02127659574455</v>
      </c>
      <c r="P6433">
        <f t="shared" si="908"/>
        <v>192000</v>
      </c>
      <c r="Q6433" s="2">
        <f t="shared" si="914"/>
        <v>196698.0739081747</v>
      </c>
      <c r="R6433">
        <f>Q6433/MainSheet!$C$8*(G6433-G6432)+R6432</f>
        <v>11081.905208349994</v>
      </c>
      <c r="S6433">
        <f t="shared" si="915"/>
        <v>178854.82465661515</v>
      </c>
      <c r="T6433">
        <f t="shared" si="907"/>
        <v>64.309999999995995</v>
      </c>
      <c r="U6433" s="1">
        <f>Q6433/MainSheet!$C$22</f>
        <v>1</v>
      </c>
    </row>
    <row r="6434" spans="7:21">
      <c r="G6434">
        <f t="shared" si="910"/>
        <v>64.319999999996</v>
      </c>
      <c r="H6434">
        <f t="shared" si="911"/>
        <v>198000</v>
      </c>
      <c r="I6434" s="2">
        <f>MIN(MainSheet!$C$10/MainSheet!$C$9,MainSheet!$K$9*60)</f>
        <v>660</v>
      </c>
      <c r="J6434" s="1">
        <f>IF(G6434&gt;MainSheet!$C$11,IF(J6433&gt;=0.999,1,(G6434-MainSheet!$C$11)*I6434/$B$2/60),0)</f>
        <v>1</v>
      </c>
      <c r="K6434" s="1">
        <f>IF(G6434&gt;MainSheet!$C$11+$B$6,IF(K6433&gt;=0.999,1,(G6434-MainSheet!$C$11-$B$6)*I6434/$C$2/60),0)</f>
        <v>1</v>
      </c>
      <c r="L6434" s="1">
        <f>IF(G6434&gt;MainSheet!$C$11+$B$6+$C$6,IF(L6433&gt;=0.999,1,(G6434-MainSheet!$C$11-$B$6-$C$6)*I6434/$D$2/60),0)</f>
        <v>1</v>
      </c>
      <c r="M6434">
        <f t="shared" si="912"/>
        <v>1</v>
      </c>
      <c r="N6434" s="2">
        <f t="shared" si="913"/>
        <v>3721.0526315789471</v>
      </c>
      <c r="O6434">
        <f t="shared" si="909"/>
        <v>977.02127659574455</v>
      </c>
      <c r="P6434">
        <f t="shared" si="908"/>
        <v>192000</v>
      </c>
      <c r="Q6434" s="2">
        <f t="shared" si="914"/>
        <v>196698.0739081747</v>
      </c>
      <c r="R6434">
        <f>Q6434/MainSheet!$C$8*(G6434-G6433)+R6433</f>
        <v>11083.936454840828</v>
      </c>
      <c r="S6434">
        <f t="shared" si="915"/>
        <v>178887.60766893317</v>
      </c>
      <c r="T6434">
        <f t="shared" si="907"/>
        <v>64.319999999996</v>
      </c>
      <c r="U6434" s="1">
        <f>Q6434/MainSheet!$C$22</f>
        <v>1</v>
      </c>
    </row>
    <row r="6435" spans="7:21">
      <c r="G6435">
        <f t="shared" si="910"/>
        <v>64.329999999996005</v>
      </c>
      <c r="H6435">
        <f t="shared" si="911"/>
        <v>198000</v>
      </c>
      <c r="I6435" s="2">
        <f>MIN(MainSheet!$C$10/MainSheet!$C$9,MainSheet!$K$9*60)</f>
        <v>660</v>
      </c>
      <c r="J6435" s="1">
        <f>IF(G6435&gt;MainSheet!$C$11,IF(J6434&gt;=0.999,1,(G6435-MainSheet!$C$11)*I6435/$B$2/60),0)</f>
        <v>1</v>
      </c>
      <c r="K6435" s="1">
        <f>IF(G6435&gt;MainSheet!$C$11+$B$6,IF(K6434&gt;=0.999,1,(G6435-MainSheet!$C$11-$B$6)*I6435/$C$2/60),0)</f>
        <v>1</v>
      </c>
      <c r="L6435" s="1">
        <f>IF(G6435&gt;MainSheet!$C$11+$B$6+$C$6,IF(L6434&gt;=0.999,1,(G6435-MainSheet!$C$11-$B$6-$C$6)*I6435/$D$2/60),0)</f>
        <v>1</v>
      </c>
      <c r="M6435">
        <f t="shared" si="912"/>
        <v>1</v>
      </c>
      <c r="N6435" s="2">
        <f t="shared" si="913"/>
        <v>3721.0526315789471</v>
      </c>
      <c r="O6435">
        <f t="shared" si="909"/>
        <v>977.02127659574455</v>
      </c>
      <c r="P6435">
        <f t="shared" si="908"/>
        <v>192000</v>
      </c>
      <c r="Q6435" s="2">
        <f t="shared" si="914"/>
        <v>196698.0739081747</v>
      </c>
      <c r="R6435">
        <f>Q6435/MainSheet!$C$8*(G6435-G6434)+R6434</f>
        <v>11085.967701331663</v>
      </c>
      <c r="S6435">
        <f t="shared" si="915"/>
        <v>178920.39068125119</v>
      </c>
      <c r="T6435">
        <f t="shared" si="907"/>
        <v>64.329999999996005</v>
      </c>
      <c r="U6435" s="1">
        <f>Q6435/MainSheet!$C$22</f>
        <v>1</v>
      </c>
    </row>
    <row r="6436" spans="7:21">
      <c r="G6436">
        <f t="shared" si="910"/>
        <v>64.33999999999601</v>
      </c>
      <c r="H6436">
        <f t="shared" si="911"/>
        <v>198000</v>
      </c>
      <c r="I6436" s="2">
        <f>MIN(MainSheet!$C$10/MainSheet!$C$9,MainSheet!$K$9*60)</f>
        <v>660</v>
      </c>
      <c r="J6436" s="1">
        <f>IF(G6436&gt;MainSheet!$C$11,IF(J6435&gt;=0.999,1,(G6436-MainSheet!$C$11)*I6436/$B$2/60),0)</f>
        <v>1</v>
      </c>
      <c r="K6436" s="1">
        <f>IF(G6436&gt;MainSheet!$C$11+$B$6,IF(K6435&gt;=0.999,1,(G6436-MainSheet!$C$11-$B$6)*I6436/$C$2/60),0)</f>
        <v>1</v>
      </c>
      <c r="L6436" s="1">
        <f>IF(G6436&gt;MainSheet!$C$11+$B$6+$C$6,IF(L6435&gt;=0.999,1,(G6436-MainSheet!$C$11-$B$6-$C$6)*I6436/$D$2/60),0)</f>
        <v>1</v>
      </c>
      <c r="M6436">
        <f t="shared" si="912"/>
        <v>1</v>
      </c>
      <c r="N6436" s="2">
        <f t="shared" si="913"/>
        <v>3721.0526315789471</v>
      </c>
      <c r="O6436">
        <f t="shared" si="909"/>
        <v>977.02127659574455</v>
      </c>
      <c r="P6436">
        <f t="shared" si="908"/>
        <v>192000</v>
      </c>
      <c r="Q6436" s="2">
        <f t="shared" si="914"/>
        <v>196698.0739081747</v>
      </c>
      <c r="R6436">
        <f>Q6436/MainSheet!$C$8*(G6436-G6435)+R6435</f>
        <v>11087.998947822498</v>
      </c>
      <c r="S6436">
        <f t="shared" si="915"/>
        <v>178953.1736935692</v>
      </c>
      <c r="T6436">
        <f t="shared" si="907"/>
        <v>64.33999999999601</v>
      </c>
      <c r="U6436" s="1">
        <f>Q6436/MainSheet!$C$22</f>
        <v>1</v>
      </c>
    </row>
    <row r="6437" spans="7:21">
      <c r="G6437">
        <f t="shared" si="910"/>
        <v>64.349999999996015</v>
      </c>
      <c r="H6437">
        <f t="shared" si="911"/>
        <v>198000</v>
      </c>
      <c r="I6437" s="2">
        <f>MIN(MainSheet!$C$10/MainSheet!$C$9,MainSheet!$K$9*60)</f>
        <v>660</v>
      </c>
      <c r="J6437" s="1">
        <f>IF(G6437&gt;MainSheet!$C$11,IF(J6436&gt;=0.999,1,(G6437-MainSheet!$C$11)*I6437/$B$2/60),0)</f>
        <v>1</v>
      </c>
      <c r="K6437" s="1">
        <f>IF(G6437&gt;MainSheet!$C$11+$B$6,IF(K6436&gt;=0.999,1,(G6437-MainSheet!$C$11-$B$6)*I6437/$C$2/60),0)</f>
        <v>1</v>
      </c>
      <c r="L6437" s="1">
        <f>IF(G6437&gt;MainSheet!$C$11+$B$6+$C$6,IF(L6436&gt;=0.999,1,(G6437-MainSheet!$C$11-$B$6-$C$6)*I6437/$D$2/60),0)</f>
        <v>1</v>
      </c>
      <c r="M6437">
        <f t="shared" si="912"/>
        <v>1</v>
      </c>
      <c r="N6437" s="2">
        <f t="shared" si="913"/>
        <v>3721.0526315789471</v>
      </c>
      <c r="O6437">
        <f t="shared" si="909"/>
        <v>977.02127659574455</v>
      </c>
      <c r="P6437">
        <f t="shared" si="908"/>
        <v>192000</v>
      </c>
      <c r="Q6437" s="2">
        <f t="shared" si="914"/>
        <v>196698.0739081747</v>
      </c>
      <c r="R6437">
        <f>Q6437/MainSheet!$C$8*(G6437-G6436)+R6436</f>
        <v>11090.030194313333</v>
      </c>
      <c r="S6437">
        <f t="shared" si="915"/>
        <v>178985.95670588722</v>
      </c>
      <c r="T6437">
        <f t="shared" si="907"/>
        <v>64.349999999996015</v>
      </c>
      <c r="U6437" s="1">
        <f>Q6437/MainSheet!$C$22</f>
        <v>1</v>
      </c>
    </row>
    <row r="6438" spans="7:21">
      <c r="G6438">
        <f t="shared" si="910"/>
        <v>64.35999999999602</v>
      </c>
      <c r="H6438">
        <f t="shared" si="911"/>
        <v>198000</v>
      </c>
      <c r="I6438" s="2">
        <f>MIN(MainSheet!$C$10/MainSheet!$C$9,MainSheet!$K$9*60)</f>
        <v>660</v>
      </c>
      <c r="J6438" s="1">
        <f>IF(G6438&gt;MainSheet!$C$11,IF(J6437&gt;=0.999,1,(G6438-MainSheet!$C$11)*I6438/$B$2/60),0)</f>
        <v>1</v>
      </c>
      <c r="K6438" s="1">
        <f>IF(G6438&gt;MainSheet!$C$11+$B$6,IF(K6437&gt;=0.999,1,(G6438-MainSheet!$C$11-$B$6)*I6438/$C$2/60),0)</f>
        <v>1</v>
      </c>
      <c r="L6438" s="1">
        <f>IF(G6438&gt;MainSheet!$C$11+$B$6+$C$6,IF(L6437&gt;=0.999,1,(G6438-MainSheet!$C$11-$B$6-$C$6)*I6438/$D$2/60),0)</f>
        <v>1</v>
      </c>
      <c r="M6438">
        <f t="shared" si="912"/>
        <v>1</v>
      </c>
      <c r="N6438" s="2">
        <f t="shared" si="913"/>
        <v>3721.0526315789471</v>
      </c>
      <c r="O6438">
        <f t="shared" si="909"/>
        <v>977.02127659574455</v>
      </c>
      <c r="P6438">
        <f t="shared" si="908"/>
        <v>192000</v>
      </c>
      <c r="Q6438" s="2">
        <f t="shared" si="914"/>
        <v>196698.0739081747</v>
      </c>
      <c r="R6438">
        <f>Q6438/MainSheet!$C$8*(G6438-G6437)+R6437</f>
        <v>11092.061440804167</v>
      </c>
      <c r="S6438">
        <f t="shared" si="915"/>
        <v>179018.73971820524</v>
      </c>
      <c r="T6438">
        <f t="shared" si="907"/>
        <v>64.35999999999602</v>
      </c>
      <c r="U6438" s="1">
        <f>Q6438/MainSheet!$C$22</f>
        <v>1</v>
      </c>
    </row>
    <row r="6439" spans="7:21">
      <c r="G6439">
        <f t="shared" si="910"/>
        <v>64.369999999996026</v>
      </c>
      <c r="H6439">
        <f t="shared" si="911"/>
        <v>198000</v>
      </c>
      <c r="I6439" s="2">
        <f>MIN(MainSheet!$C$10/MainSheet!$C$9,MainSheet!$K$9*60)</f>
        <v>660</v>
      </c>
      <c r="J6439" s="1">
        <f>IF(G6439&gt;MainSheet!$C$11,IF(J6438&gt;=0.999,1,(G6439-MainSheet!$C$11)*I6439/$B$2/60),0)</f>
        <v>1</v>
      </c>
      <c r="K6439" s="1">
        <f>IF(G6439&gt;MainSheet!$C$11+$B$6,IF(K6438&gt;=0.999,1,(G6439-MainSheet!$C$11-$B$6)*I6439/$C$2/60),0)</f>
        <v>1</v>
      </c>
      <c r="L6439" s="1">
        <f>IF(G6439&gt;MainSheet!$C$11+$B$6+$C$6,IF(L6438&gt;=0.999,1,(G6439-MainSheet!$C$11-$B$6-$C$6)*I6439/$D$2/60),0)</f>
        <v>1</v>
      </c>
      <c r="M6439">
        <f t="shared" si="912"/>
        <v>1</v>
      </c>
      <c r="N6439" s="2">
        <f t="shared" si="913"/>
        <v>3721.0526315789471</v>
      </c>
      <c r="O6439">
        <f t="shared" si="909"/>
        <v>977.02127659574455</v>
      </c>
      <c r="P6439">
        <f t="shared" si="908"/>
        <v>192000</v>
      </c>
      <c r="Q6439" s="2">
        <f t="shared" si="914"/>
        <v>196698.0739081747</v>
      </c>
      <c r="R6439">
        <f>Q6439/MainSheet!$C$8*(G6439-G6438)+R6438</f>
        <v>11094.092687295002</v>
      </c>
      <c r="S6439">
        <f t="shared" si="915"/>
        <v>179051.52273052325</v>
      </c>
      <c r="T6439">
        <f t="shared" si="907"/>
        <v>64.369999999996026</v>
      </c>
      <c r="U6439" s="1">
        <f>Q6439/MainSheet!$C$22</f>
        <v>1</v>
      </c>
    </row>
    <row r="6440" spans="7:21">
      <c r="G6440">
        <f t="shared" si="910"/>
        <v>64.379999999996031</v>
      </c>
      <c r="H6440">
        <f t="shared" si="911"/>
        <v>198000</v>
      </c>
      <c r="I6440" s="2">
        <f>MIN(MainSheet!$C$10/MainSheet!$C$9,MainSheet!$K$9*60)</f>
        <v>660</v>
      </c>
      <c r="J6440" s="1">
        <f>IF(G6440&gt;MainSheet!$C$11,IF(J6439&gt;=0.999,1,(G6440-MainSheet!$C$11)*I6440/$B$2/60),0)</f>
        <v>1</v>
      </c>
      <c r="K6440" s="1">
        <f>IF(G6440&gt;MainSheet!$C$11+$B$6,IF(K6439&gt;=0.999,1,(G6440-MainSheet!$C$11-$B$6)*I6440/$C$2/60),0)</f>
        <v>1</v>
      </c>
      <c r="L6440" s="1">
        <f>IF(G6440&gt;MainSheet!$C$11+$B$6+$C$6,IF(L6439&gt;=0.999,1,(G6440-MainSheet!$C$11-$B$6-$C$6)*I6440/$D$2/60),0)</f>
        <v>1</v>
      </c>
      <c r="M6440">
        <f t="shared" si="912"/>
        <v>1</v>
      </c>
      <c r="N6440" s="2">
        <f t="shared" si="913"/>
        <v>3721.0526315789471</v>
      </c>
      <c r="O6440">
        <f t="shared" si="909"/>
        <v>977.02127659574455</v>
      </c>
      <c r="P6440">
        <f t="shared" si="908"/>
        <v>192000</v>
      </c>
      <c r="Q6440" s="2">
        <f t="shared" si="914"/>
        <v>196698.0739081747</v>
      </c>
      <c r="R6440">
        <f>Q6440/MainSheet!$C$8*(G6440-G6439)+R6439</f>
        <v>11096.123933785837</v>
      </c>
      <c r="S6440">
        <f t="shared" si="915"/>
        <v>179084.30574284127</v>
      </c>
      <c r="T6440">
        <f t="shared" si="907"/>
        <v>64.379999999996031</v>
      </c>
      <c r="U6440" s="1">
        <f>Q6440/MainSheet!$C$22</f>
        <v>1</v>
      </c>
    </row>
    <row r="6441" spans="7:21">
      <c r="G6441">
        <f t="shared" si="910"/>
        <v>64.389999999996036</v>
      </c>
      <c r="H6441">
        <f t="shared" si="911"/>
        <v>198000</v>
      </c>
      <c r="I6441" s="2">
        <f>MIN(MainSheet!$C$10/MainSheet!$C$9,MainSheet!$K$9*60)</f>
        <v>660</v>
      </c>
      <c r="J6441" s="1">
        <f>IF(G6441&gt;MainSheet!$C$11,IF(J6440&gt;=0.999,1,(G6441-MainSheet!$C$11)*I6441/$B$2/60),0)</f>
        <v>1</v>
      </c>
      <c r="K6441" s="1">
        <f>IF(G6441&gt;MainSheet!$C$11+$B$6,IF(K6440&gt;=0.999,1,(G6441-MainSheet!$C$11-$B$6)*I6441/$C$2/60),0)</f>
        <v>1</v>
      </c>
      <c r="L6441" s="1">
        <f>IF(G6441&gt;MainSheet!$C$11+$B$6+$C$6,IF(L6440&gt;=0.999,1,(G6441-MainSheet!$C$11-$B$6-$C$6)*I6441/$D$2/60),0)</f>
        <v>1</v>
      </c>
      <c r="M6441">
        <f t="shared" si="912"/>
        <v>1</v>
      </c>
      <c r="N6441" s="2">
        <f t="shared" si="913"/>
        <v>3721.0526315789471</v>
      </c>
      <c r="O6441">
        <f t="shared" si="909"/>
        <v>977.02127659574455</v>
      </c>
      <c r="P6441">
        <f t="shared" si="908"/>
        <v>192000</v>
      </c>
      <c r="Q6441" s="2">
        <f t="shared" si="914"/>
        <v>196698.0739081747</v>
      </c>
      <c r="R6441">
        <f>Q6441/MainSheet!$C$8*(G6441-G6440)+R6440</f>
        <v>11098.155180276672</v>
      </c>
      <c r="S6441">
        <f t="shared" si="915"/>
        <v>179117.08875515929</v>
      </c>
      <c r="T6441">
        <f t="shared" si="907"/>
        <v>64.389999999996036</v>
      </c>
      <c r="U6441" s="1">
        <f>Q6441/MainSheet!$C$22</f>
        <v>1</v>
      </c>
    </row>
    <row r="6442" spans="7:21">
      <c r="G6442">
        <f t="shared" si="910"/>
        <v>64.399999999996041</v>
      </c>
      <c r="H6442">
        <f t="shared" si="911"/>
        <v>198000</v>
      </c>
      <c r="I6442" s="2">
        <f>MIN(MainSheet!$C$10/MainSheet!$C$9,MainSheet!$K$9*60)</f>
        <v>660</v>
      </c>
      <c r="J6442" s="1">
        <f>IF(G6442&gt;MainSheet!$C$11,IF(J6441&gt;=0.999,1,(G6442-MainSheet!$C$11)*I6442/$B$2/60),0)</f>
        <v>1</v>
      </c>
      <c r="K6442" s="1">
        <f>IF(G6442&gt;MainSheet!$C$11+$B$6,IF(K6441&gt;=0.999,1,(G6442-MainSheet!$C$11-$B$6)*I6442/$C$2/60),0)</f>
        <v>1</v>
      </c>
      <c r="L6442" s="1">
        <f>IF(G6442&gt;MainSheet!$C$11+$B$6+$C$6,IF(L6441&gt;=0.999,1,(G6442-MainSheet!$C$11-$B$6-$C$6)*I6442/$D$2/60),0)</f>
        <v>1</v>
      </c>
      <c r="M6442">
        <f t="shared" si="912"/>
        <v>1</v>
      </c>
      <c r="N6442" s="2">
        <f t="shared" si="913"/>
        <v>3721.0526315789471</v>
      </c>
      <c r="O6442">
        <f t="shared" si="909"/>
        <v>977.02127659574455</v>
      </c>
      <c r="P6442">
        <f t="shared" si="908"/>
        <v>192000</v>
      </c>
      <c r="Q6442" s="2">
        <f t="shared" si="914"/>
        <v>196698.0739081747</v>
      </c>
      <c r="R6442">
        <f>Q6442/MainSheet!$C$8*(G6442-G6441)+R6441</f>
        <v>11100.186426767506</v>
      </c>
      <c r="S6442">
        <f t="shared" si="915"/>
        <v>179149.87176747731</v>
      </c>
      <c r="T6442">
        <f t="shared" si="907"/>
        <v>64.399999999996041</v>
      </c>
      <c r="U6442" s="1">
        <f>Q6442/MainSheet!$C$22</f>
        <v>1</v>
      </c>
    </row>
    <row r="6443" spans="7:21">
      <c r="G6443">
        <f t="shared" si="910"/>
        <v>64.409999999996046</v>
      </c>
      <c r="H6443">
        <f t="shared" si="911"/>
        <v>198000</v>
      </c>
      <c r="I6443" s="2">
        <f>MIN(MainSheet!$C$10/MainSheet!$C$9,MainSheet!$K$9*60)</f>
        <v>660</v>
      </c>
      <c r="J6443" s="1">
        <f>IF(G6443&gt;MainSheet!$C$11,IF(J6442&gt;=0.999,1,(G6443-MainSheet!$C$11)*I6443/$B$2/60),0)</f>
        <v>1</v>
      </c>
      <c r="K6443" s="1">
        <f>IF(G6443&gt;MainSheet!$C$11+$B$6,IF(K6442&gt;=0.999,1,(G6443-MainSheet!$C$11-$B$6)*I6443/$C$2/60),0)</f>
        <v>1</v>
      </c>
      <c r="L6443" s="1">
        <f>IF(G6443&gt;MainSheet!$C$11+$B$6+$C$6,IF(L6442&gt;=0.999,1,(G6443-MainSheet!$C$11-$B$6-$C$6)*I6443/$D$2/60),0)</f>
        <v>1</v>
      </c>
      <c r="M6443">
        <f t="shared" si="912"/>
        <v>1</v>
      </c>
      <c r="N6443" s="2">
        <f t="shared" si="913"/>
        <v>3721.0526315789471</v>
      </c>
      <c r="O6443">
        <f t="shared" si="909"/>
        <v>977.02127659574455</v>
      </c>
      <c r="P6443">
        <f t="shared" si="908"/>
        <v>192000</v>
      </c>
      <c r="Q6443" s="2">
        <f t="shared" si="914"/>
        <v>196698.0739081747</v>
      </c>
      <c r="R6443">
        <f>Q6443/MainSheet!$C$8*(G6443-G6442)+R6442</f>
        <v>11102.217673258341</v>
      </c>
      <c r="S6443">
        <f t="shared" si="915"/>
        <v>179182.65477979532</v>
      </c>
      <c r="T6443">
        <f t="shared" si="907"/>
        <v>64.409999999996046</v>
      </c>
      <c r="U6443" s="1">
        <f>Q6443/MainSheet!$C$22</f>
        <v>1</v>
      </c>
    </row>
    <row r="6444" spans="7:21">
      <c r="G6444">
        <f t="shared" si="910"/>
        <v>64.419999999996051</v>
      </c>
      <c r="H6444">
        <f t="shared" si="911"/>
        <v>198000</v>
      </c>
      <c r="I6444" s="2">
        <f>MIN(MainSheet!$C$10/MainSheet!$C$9,MainSheet!$K$9*60)</f>
        <v>660</v>
      </c>
      <c r="J6444" s="1">
        <f>IF(G6444&gt;MainSheet!$C$11,IF(J6443&gt;=0.999,1,(G6444-MainSheet!$C$11)*I6444/$B$2/60),0)</f>
        <v>1</v>
      </c>
      <c r="K6444" s="1">
        <f>IF(G6444&gt;MainSheet!$C$11+$B$6,IF(K6443&gt;=0.999,1,(G6444-MainSheet!$C$11-$B$6)*I6444/$C$2/60),0)</f>
        <v>1</v>
      </c>
      <c r="L6444" s="1">
        <f>IF(G6444&gt;MainSheet!$C$11+$B$6+$C$6,IF(L6443&gt;=0.999,1,(G6444-MainSheet!$C$11-$B$6-$C$6)*I6444/$D$2/60),0)</f>
        <v>1</v>
      </c>
      <c r="M6444">
        <f t="shared" si="912"/>
        <v>1</v>
      </c>
      <c r="N6444" s="2">
        <f t="shared" si="913"/>
        <v>3721.0526315789471</v>
      </c>
      <c r="O6444">
        <f t="shared" si="909"/>
        <v>977.02127659574455</v>
      </c>
      <c r="P6444">
        <f t="shared" si="908"/>
        <v>192000</v>
      </c>
      <c r="Q6444" s="2">
        <f t="shared" si="914"/>
        <v>196698.0739081747</v>
      </c>
      <c r="R6444">
        <f>Q6444/MainSheet!$C$8*(G6444-G6443)+R6443</f>
        <v>11104.248919749176</v>
      </c>
      <c r="S6444">
        <f t="shared" si="915"/>
        <v>179215.43779211334</v>
      </c>
      <c r="T6444">
        <f t="shared" si="907"/>
        <v>64.419999999996051</v>
      </c>
      <c r="U6444" s="1">
        <f>Q6444/MainSheet!$C$22</f>
        <v>1</v>
      </c>
    </row>
    <row r="6445" spans="7:21">
      <c r="G6445">
        <f t="shared" si="910"/>
        <v>64.429999999996056</v>
      </c>
      <c r="H6445">
        <f t="shared" si="911"/>
        <v>198000</v>
      </c>
      <c r="I6445" s="2">
        <f>MIN(MainSheet!$C$10/MainSheet!$C$9,MainSheet!$K$9*60)</f>
        <v>660</v>
      </c>
      <c r="J6445" s="1">
        <f>IF(G6445&gt;MainSheet!$C$11,IF(J6444&gt;=0.999,1,(G6445-MainSheet!$C$11)*I6445/$B$2/60),0)</f>
        <v>1</v>
      </c>
      <c r="K6445" s="1">
        <f>IF(G6445&gt;MainSheet!$C$11+$B$6,IF(K6444&gt;=0.999,1,(G6445-MainSheet!$C$11-$B$6)*I6445/$C$2/60),0)</f>
        <v>1</v>
      </c>
      <c r="L6445" s="1">
        <f>IF(G6445&gt;MainSheet!$C$11+$B$6+$C$6,IF(L6444&gt;=0.999,1,(G6445-MainSheet!$C$11-$B$6-$C$6)*I6445/$D$2/60),0)</f>
        <v>1</v>
      </c>
      <c r="M6445">
        <f t="shared" si="912"/>
        <v>1</v>
      </c>
      <c r="N6445" s="2">
        <f t="shared" si="913"/>
        <v>3721.0526315789471</v>
      </c>
      <c r="O6445">
        <f t="shared" si="909"/>
        <v>977.02127659574455</v>
      </c>
      <c r="P6445">
        <f t="shared" si="908"/>
        <v>192000</v>
      </c>
      <c r="Q6445" s="2">
        <f t="shared" si="914"/>
        <v>196698.0739081747</v>
      </c>
      <c r="R6445">
        <f>Q6445/MainSheet!$C$8*(G6445-G6444)+R6444</f>
        <v>11106.280166240011</v>
      </c>
      <c r="S6445">
        <f t="shared" si="915"/>
        <v>179248.22080443136</v>
      </c>
      <c r="T6445">
        <f t="shared" si="907"/>
        <v>64.429999999996056</v>
      </c>
      <c r="U6445" s="1">
        <f>Q6445/MainSheet!$C$22</f>
        <v>1</v>
      </c>
    </row>
    <row r="6446" spans="7:21">
      <c r="G6446">
        <f t="shared" si="910"/>
        <v>64.439999999996061</v>
      </c>
      <c r="H6446">
        <f t="shared" si="911"/>
        <v>198000</v>
      </c>
      <c r="I6446" s="2">
        <f>MIN(MainSheet!$C$10/MainSheet!$C$9,MainSheet!$K$9*60)</f>
        <v>660</v>
      </c>
      <c r="J6446" s="1">
        <f>IF(G6446&gt;MainSheet!$C$11,IF(J6445&gt;=0.999,1,(G6446-MainSheet!$C$11)*I6446/$B$2/60),0)</f>
        <v>1</v>
      </c>
      <c r="K6446" s="1">
        <f>IF(G6446&gt;MainSheet!$C$11+$B$6,IF(K6445&gt;=0.999,1,(G6446-MainSheet!$C$11-$B$6)*I6446/$C$2/60),0)</f>
        <v>1</v>
      </c>
      <c r="L6446" s="1">
        <f>IF(G6446&gt;MainSheet!$C$11+$B$6+$C$6,IF(L6445&gt;=0.999,1,(G6446-MainSheet!$C$11-$B$6-$C$6)*I6446/$D$2/60),0)</f>
        <v>1</v>
      </c>
      <c r="M6446">
        <f t="shared" si="912"/>
        <v>1</v>
      </c>
      <c r="N6446" s="2">
        <f t="shared" si="913"/>
        <v>3721.0526315789471</v>
      </c>
      <c r="O6446">
        <f t="shared" si="909"/>
        <v>977.02127659574455</v>
      </c>
      <c r="P6446">
        <f t="shared" si="908"/>
        <v>192000</v>
      </c>
      <c r="Q6446" s="2">
        <f t="shared" si="914"/>
        <v>196698.0739081747</v>
      </c>
      <c r="R6446">
        <f>Q6446/MainSheet!$C$8*(G6446-G6445)+R6445</f>
        <v>11108.311412730845</v>
      </c>
      <c r="S6446">
        <f t="shared" si="915"/>
        <v>179281.00381674938</v>
      </c>
      <c r="T6446">
        <f t="shared" si="907"/>
        <v>64.439999999996061</v>
      </c>
      <c r="U6446" s="1">
        <f>Q6446/MainSheet!$C$22</f>
        <v>1</v>
      </c>
    </row>
    <row r="6447" spans="7:21">
      <c r="G6447">
        <f t="shared" si="910"/>
        <v>64.449999999996066</v>
      </c>
      <c r="H6447">
        <f t="shared" si="911"/>
        <v>198000</v>
      </c>
      <c r="I6447" s="2">
        <f>MIN(MainSheet!$C$10/MainSheet!$C$9,MainSheet!$K$9*60)</f>
        <v>660</v>
      </c>
      <c r="J6447" s="1">
        <f>IF(G6447&gt;MainSheet!$C$11,IF(J6446&gt;=0.999,1,(G6447-MainSheet!$C$11)*I6447/$B$2/60),0)</f>
        <v>1</v>
      </c>
      <c r="K6447" s="1">
        <f>IF(G6447&gt;MainSheet!$C$11+$B$6,IF(K6446&gt;=0.999,1,(G6447-MainSheet!$C$11-$B$6)*I6447/$C$2/60),0)</f>
        <v>1</v>
      </c>
      <c r="L6447" s="1">
        <f>IF(G6447&gt;MainSheet!$C$11+$B$6+$C$6,IF(L6446&gt;=0.999,1,(G6447-MainSheet!$C$11-$B$6-$C$6)*I6447/$D$2/60),0)</f>
        <v>1</v>
      </c>
      <c r="M6447">
        <f t="shared" si="912"/>
        <v>1</v>
      </c>
      <c r="N6447" s="2">
        <f t="shared" si="913"/>
        <v>3721.0526315789471</v>
      </c>
      <c r="O6447">
        <f t="shared" si="909"/>
        <v>977.02127659574455</v>
      </c>
      <c r="P6447">
        <f t="shared" si="908"/>
        <v>192000</v>
      </c>
      <c r="Q6447" s="2">
        <f t="shared" si="914"/>
        <v>196698.0739081747</v>
      </c>
      <c r="R6447">
        <f>Q6447/MainSheet!$C$8*(G6447-G6446)+R6446</f>
        <v>11110.34265922168</v>
      </c>
      <c r="S6447">
        <f t="shared" si="915"/>
        <v>179313.78682906739</v>
      </c>
      <c r="T6447">
        <f t="shared" si="907"/>
        <v>64.449999999996066</v>
      </c>
      <c r="U6447" s="1">
        <f>Q6447/MainSheet!$C$22</f>
        <v>1</v>
      </c>
    </row>
    <row r="6448" spans="7:21">
      <c r="G6448">
        <f t="shared" si="910"/>
        <v>64.459999999996072</v>
      </c>
      <c r="H6448">
        <f t="shared" si="911"/>
        <v>198000</v>
      </c>
      <c r="I6448" s="2">
        <f>MIN(MainSheet!$C$10/MainSheet!$C$9,MainSheet!$K$9*60)</f>
        <v>660</v>
      </c>
      <c r="J6448" s="1">
        <f>IF(G6448&gt;MainSheet!$C$11,IF(J6447&gt;=0.999,1,(G6448-MainSheet!$C$11)*I6448/$B$2/60),0)</f>
        <v>1</v>
      </c>
      <c r="K6448" s="1">
        <f>IF(G6448&gt;MainSheet!$C$11+$B$6,IF(K6447&gt;=0.999,1,(G6448-MainSheet!$C$11-$B$6)*I6448/$C$2/60),0)</f>
        <v>1</v>
      </c>
      <c r="L6448" s="1">
        <f>IF(G6448&gt;MainSheet!$C$11+$B$6+$C$6,IF(L6447&gt;=0.999,1,(G6448-MainSheet!$C$11-$B$6-$C$6)*I6448/$D$2/60),0)</f>
        <v>1</v>
      </c>
      <c r="M6448">
        <f t="shared" si="912"/>
        <v>1</v>
      </c>
      <c r="N6448" s="2">
        <f t="shared" si="913"/>
        <v>3721.0526315789471</v>
      </c>
      <c r="O6448">
        <f t="shared" si="909"/>
        <v>977.02127659574455</v>
      </c>
      <c r="P6448">
        <f t="shared" si="908"/>
        <v>192000</v>
      </c>
      <c r="Q6448" s="2">
        <f t="shared" si="914"/>
        <v>196698.0739081747</v>
      </c>
      <c r="R6448">
        <f>Q6448/MainSheet!$C$8*(G6448-G6447)+R6447</f>
        <v>11112.373905712515</v>
      </c>
      <c r="S6448">
        <f t="shared" si="915"/>
        <v>179346.56984138541</v>
      </c>
      <c r="T6448">
        <f t="shared" si="907"/>
        <v>64.459999999996072</v>
      </c>
      <c r="U6448" s="1">
        <f>Q6448/MainSheet!$C$22</f>
        <v>1</v>
      </c>
    </row>
    <row r="6449" spans="7:21">
      <c r="G6449">
        <f t="shared" si="910"/>
        <v>64.469999999996077</v>
      </c>
      <c r="H6449">
        <f t="shared" si="911"/>
        <v>198000</v>
      </c>
      <c r="I6449" s="2">
        <f>MIN(MainSheet!$C$10/MainSheet!$C$9,MainSheet!$K$9*60)</f>
        <v>660</v>
      </c>
      <c r="J6449" s="1">
        <f>IF(G6449&gt;MainSheet!$C$11,IF(J6448&gt;=0.999,1,(G6449-MainSheet!$C$11)*I6449/$B$2/60),0)</f>
        <v>1</v>
      </c>
      <c r="K6449" s="1">
        <f>IF(G6449&gt;MainSheet!$C$11+$B$6,IF(K6448&gt;=0.999,1,(G6449-MainSheet!$C$11-$B$6)*I6449/$C$2/60),0)</f>
        <v>1</v>
      </c>
      <c r="L6449" s="1">
        <f>IF(G6449&gt;MainSheet!$C$11+$B$6+$C$6,IF(L6448&gt;=0.999,1,(G6449-MainSheet!$C$11-$B$6-$C$6)*I6449/$D$2/60),0)</f>
        <v>1</v>
      </c>
      <c r="M6449">
        <f t="shared" si="912"/>
        <v>1</v>
      </c>
      <c r="N6449" s="2">
        <f t="shared" si="913"/>
        <v>3721.0526315789471</v>
      </c>
      <c r="O6449">
        <f t="shared" si="909"/>
        <v>977.02127659574455</v>
      </c>
      <c r="P6449">
        <f t="shared" si="908"/>
        <v>192000</v>
      </c>
      <c r="Q6449" s="2">
        <f t="shared" si="914"/>
        <v>196698.0739081747</v>
      </c>
      <c r="R6449">
        <f>Q6449/MainSheet!$C$8*(G6449-G6448)+R6448</f>
        <v>11114.40515220335</v>
      </c>
      <c r="S6449">
        <f t="shared" si="915"/>
        <v>179379.35285370343</v>
      </c>
      <c r="T6449">
        <f t="shared" si="907"/>
        <v>64.469999999996077</v>
      </c>
      <c r="U6449" s="1">
        <f>Q6449/MainSheet!$C$22</f>
        <v>1</v>
      </c>
    </row>
    <row r="6450" spans="7:21">
      <c r="G6450">
        <f t="shared" si="910"/>
        <v>64.479999999996082</v>
      </c>
      <c r="H6450">
        <f t="shared" si="911"/>
        <v>198000</v>
      </c>
      <c r="I6450" s="2">
        <f>MIN(MainSheet!$C$10/MainSheet!$C$9,MainSheet!$K$9*60)</f>
        <v>660</v>
      </c>
      <c r="J6450" s="1">
        <f>IF(G6450&gt;MainSheet!$C$11,IF(J6449&gt;=0.999,1,(G6450-MainSheet!$C$11)*I6450/$B$2/60),0)</f>
        <v>1</v>
      </c>
      <c r="K6450" s="1">
        <f>IF(G6450&gt;MainSheet!$C$11+$B$6,IF(K6449&gt;=0.999,1,(G6450-MainSheet!$C$11-$B$6)*I6450/$C$2/60),0)</f>
        <v>1</v>
      </c>
      <c r="L6450" s="1">
        <f>IF(G6450&gt;MainSheet!$C$11+$B$6+$C$6,IF(L6449&gt;=0.999,1,(G6450-MainSheet!$C$11-$B$6-$C$6)*I6450/$D$2/60),0)</f>
        <v>1</v>
      </c>
      <c r="M6450">
        <f t="shared" si="912"/>
        <v>1</v>
      </c>
      <c r="N6450" s="2">
        <f t="shared" si="913"/>
        <v>3721.0526315789471</v>
      </c>
      <c r="O6450">
        <f t="shared" si="909"/>
        <v>977.02127659574455</v>
      </c>
      <c r="P6450">
        <f t="shared" si="908"/>
        <v>192000</v>
      </c>
      <c r="Q6450" s="2">
        <f t="shared" si="914"/>
        <v>196698.0739081747</v>
      </c>
      <c r="R6450">
        <f>Q6450/MainSheet!$C$8*(G6450-G6449)+R6449</f>
        <v>11116.436398694184</v>
      </c>
      <c r="S6450">
        <f t="shared" si="915"/>
        <v>179412.13586602145</v>
      </c>
      <c r="T6450">
        <f t="shared" si="907"/>
        <v>64.479999999996082</v>
      </c>
      <c r="U6450" s="1">
        <f>Q6450/MainSheet!$C$22</f>
        <v>1</v>
      </c>
    </row>
    <row r="6451" spans="7:21">
      <c r="G6451">
        <f t="shared" si="910"/>
        <v>64.489999999996087</v>
      </c>
      <c r="H6451">
        <f t="shared" si="911"/>
        <v>198000</v>
      </c>
      <c r="I6451" s="2">
        <f>MIN(MainSheet!$C$10/MainSheet!$C$9,MainSheet!$K$9*60)</f>
        <v>660</v>
      </c>
      <c r="J6451" s="1">
        <f>IF(G6451&gt;MainSheet!$C$11,IF(J6450&gt;=0.999,1,(G6451-MainSheet!$C$11)*I6451/$B$2/60),0)</f>
        <v>1</v>
      </c>
      <c r="K6451" s="1">
        <f>IF(G6451&gt;MainSheet!$C$11+$B$6,IF(K6450&gt;=0.999,1,(G6451-MainSheet!$C$11-$B$6)*I6451/$C$2/60),0)</f>
        <v>1</v>
      </c>
      <c r="L6451" s="1">
        <f>IF(G6451&gt;MainSheet!$C$11+$B$6+$C$6,IF(L6450&gt;=0.999,1,(G6451-MainSheet!$C$11-$B$6-$C$6)*I6451/$D$2/60),0)</f>
        <v>1</v>
      </c>
      <c r="M6451">
        <f t="shared" si="912"/>
        <v>1</v>
      </c>
      <c r="N6451" s="2">
        <f t="shared" si="913"/>
        <v>3721.0526315789471</v>
      </c>
      <c r="O6451">
        <f t="shared" si="909"/>
        <v>977.02127659574455</v>
      </c>
      <c r="P6451">
        <f t="shared" si="908"/>
        <v>192000</v>
      </c>
      <c r="Q6451" s="2">
        <f t="shared" si="914"/>
        <v>196698.0739081747</v>
      </c>
      <c r="R6451">
        <f>Q6451/MainSheet!$C$8*(G6451-G6450)+R6450</f>
        <v>11118.467645185019</v>
      </c>
      <c r="S6451">
        <f t="shared" si="915"/>
        <v>179444.91887833946</v>
      </c>
      <c r="T6451">
        <f t="shared" si="907"/>
        <v>64.489999999996087</v>
      </c>
      <c r="U6451" s="1">
        <f>Q6451/MainSheet!$C$22</f>
        <v>1</v>
      </c>
    </row>
    <row r="6452" spans="7:21">
      <c r="G6452">
        <f t="shared" si="910"/>
        <v>64.499999999996092</v>
      </c>
      <c r="H6452">
        <f t="shared" si="911"/>
        <v>198000</v>
      </c>
      <c r="I6452" s="2">
        <f>MIN(MainSheet!$C$10/MainSheet!$C$9,MainSheet!$K$9*60)</f>
        <v>660</v>
      </c>
      <c r="J6452" s="1">
        <f>IF(G6452&gt;MainSheet!$C$11,IF(J6451&gt;=0.999,1,(G6452-MainSheet!$C$11)*I6452/$B$2/60),0)</f>
        <v>1</v>
      </c>
      <c r="K6452" s="1">
        <f>IF(G6452&gt;MainSheet!$C$11+$B$6,IF(K6451&gt;=0.999,1,(G6452-MainSheet!$C$11-$B$6)*I6452/$C$2/60),0)</f>
        <v>1</v>
      </c>
      <c r="L6452" s="1">
        <f>IF(G6452&gt;MainSheet!$C$11+$B$6+$C$6,IF(L6451&gt;=0.999,1,(G6452-MainSheet!$C$11-$B$6-$C$6)*I6452/$D$2/60),0)</f>
        <v>1</v>
      </c>
      <c r="M6452">
        <f t="shared" si="912"/>
        <v>1</v>
      </c>
      <c r="N6452" s="2">
        <f t="shared" si="913"/>
        <v>3721.0526315789471</v>
      </c>
      <c r="O6452">
        <f t="shared" si="909"/>
        <v>977.02127659574455</v>
      </c>
      <c r="P6452">
        <f t="shared" si="908"/>
        <v>192000</v>
      </c>
      <c r="Q6452" s="2">
        <f t="shared" si="914"/>
        <v>196698.0739081747</v>
      </c>
      <c r="R6452">
        <f>Q6452/MainSheet!$C$8*(G6452-G6451)+R6451</f>
        <v>11120.498891675854</v>
      </c>
      <c r="S6452">
        <f t="shared" si="915"/>
        <v>179477.70189065748</v>
      </c>
      <c r="T6452">
        <f t="shared" si="907"/>
        <v>64.499999999996092</v>
      </c>
      <c r="U6452" s="1">
        <f>Q6452/MainSheet!$C$22</f>
        <v>1</v>
      </c>
    </row>
    <row r="6453" spans="7:21">
      <c r="G6453">
        <f t="shared" si="910"/>
        <v>64.509999999996097</v>
      </c>
      <c r="H6453">
        <f t="shared" si="911"/>
        <v>198000</v>
      </c>
      <c r="I6453" s="2">
        <f>MIN(MainSheet!$C$10/MainSheet!$C$9,MainSheet!$K$9*60)</f>
        <v>660</v>
      </c>
      <c r="J6453" s="1">
        <f>IF(G6453&gt;MainSheet!$C$11,IF(J6452&gt;=0.999,1,(G6453-MainSheet!$C$11)*I6453/$B$2/60),0)</f>
        <v>1</v>
      </c>
      <c r="K6453" s="1">
        <f>IF(G6453&gt;MainSheet!$C$11+$B$6,IF(K6452&gt;=0.999,1,(G6453-MainSheet!$C$11-$B$6)*I6453/$C$2/60),0)</f>
        <v>1</v>
      </c>
      <c r="L6453" s="1">
        <f>IF(G6453&gt;MainSheet!$C$11+$B$6+$C$6,IF(L6452&gt;=0.999,1,(G6453-MainSheet!$C$11-$B$6-$C$6)*I6453/$D$2/60),0)</f>
        <v>1</v>
      </c>
      <c r="M6453">
        <f t="shared" si="912"/>
        <v>1</v>
      </c>
      <c r="N6453" s="2">
        <f t="shared" si="913"/>
        <v>3721.0526315789471</v>
      </c>
      <c r="O6453">
        <f t="shared" si="909"/>
        <v>977.02127659574455</v>
      </c>
      <c r="P6453">
        <f t="shared" si="908"/>
        <v>192000</v>
      </c>
      <c r="Q6453" s="2">
        <f t="shared" si="914"/>
        <v>196698.0739081747</v>
      </c>
      <c r="R6453">
        <f>Q6453/MainSheet!$C$8*(G6453-G6452)+R6452</f>
        <v>11122.530138166689</v>
      </c>
      <c r="S6453">
        <f t="shared" si="915"/>
        <v>179510.4849029755</v>
      </c>
      <c r="T6453">
        <f t="shared" si="907"/>
        <v>64.509999999996097</v>
      </c>
      <c r="U6453" s="1">
        <f>Q6453/MainSheet!$C$22</f>
        <v>1</v>
      </c>
    </row>
    <row r="6454" spans="7:21">
      <c r="G6454">
        <f t="shared" si="910"/>
        <v>64.519999999996102</v>
      </c>
      <c r="H6454">
        <f t="shared" si="911"/>
        <v>198000</v>
      </c>
      <c r="I6454" s="2">
        <f>MIN(MainSheet!$C$10/MainSheet!$C$9,MainSheet!$K$9*60)</f>
        <v>660</v>
      </c>
      <c r="J6454" s="1">
        <f>IF(G6454&gt;MainSheet!$C$11,IF(J6453&gt;=0.999,1,(G6454-MainSheet!$C$11)*I6454/$B$2/60),0)</f>
        <v>1</v>
      </c>
      <c r="K6454" s="1">
        <f>IF(G6454&gt;MainSheet!$C$11+$B$6,IF(K6453&gt;=0.999,1,(G6454-MainSheet!$C$11-$B$6)*I6454/$C$2/60),0)</f>
        <v>1</v>
      </c>
      <c r="L6454" s="1">
        <f>IF(G6454&gt;MainSheet!$C$11+$B$6+$C$6,IF(L6453&gt;=0.999,1,(G6454-MainSheet!$C$11-$B$6-$C$6)*I6454/$D$2/60),0)</f>
        <v>1</v>
      </c>
      <c r="M6454">
        <f t="shared" si="912"/>
        <v>1</v>
      </c>
      <c r="N6454" s="2">
        <f t="shared" si="913"/>
        <v>3721.0526315789471</v>
      </c>
      <c r="O6454">
        <f t="shared" si="909"/>
        <v>977.02127659574455</v>
      </c>
      <c r="P6454">
        <f t="shared" si="908"/>
        <v>192000</v>
      </c>
      <c r="Q6454" s="2">
        <f t="shared" si="914"/>
        <v>196698.0739081747</v>
      </c>
      <c r="R6454">
        <f>Q6454/MainSheet!$C$8*(G6454-G6453)+R6453</f>
        <v>11124.561384657523</v>
      </c>
      <c r="S6454">
        <f t="shared" si="915"/>
        <v>179543.26791529352</v>
      </c>
      <c r="T6454">
        <f t="shared" si="907"/>
        <v>64.519999999996102</v>
      </c>
      <c r="U6454" s="1">
        <f>Q6454/MainSheet!$C$22</f>
        <v>1</v>
      </c>
    </row>
    <row r="6455" spans="7:21">
      <c r="G6455">
        <f t="shared" si="910"/>
        <v>64.529999999996107</v>
      </c>
      <c r="H6455">
        <f t="shared" si="911"/>
        <v>198000</v>
      </c>
      <c r="I6455" s="2">
        <f>MIN(MainSheet!$C$10/MainSheet!$C$9,MainSheet!$K$9*60)</f>
        <v>660</v>
      </c>
      <c r="J6455" s="1">
        <f>IF(G6455&gt;MainSheet!$C$11,IF(J6454&gt;=0.999,1,(G6455-MainSheet!$C$11)*I6455/$B$2/60),0)</f>
        <v>1</v>
      </c>
      <c r="K6455" s="1">
        <f>IF(G6455&gt;MainSheet!$C$11+$B$6,IF(K6454&gt;=0.999,1,(G6455-MainSheet!$C$11-$B$6)*I6455/$C$2/60),0)</f>
        <v>1</v>
      </c>
      <c r="L6455" s="1">
        <f>IF(G6455&gt;MainSheet!$C$11+$B$6+$C$6,IF(L6454&gt;=0.999,1,(G6455-MainSheet!$C$11-$B$6-$C$6)*I6455/$D$2/60),0)</f>
        <v>1</v>
      </c>
      <c r="M6455">
        <f t="shared" si="912"/>
        <v>1</v>
      </c>
      <c r="N6455" s="2">
        <f t="shared" si="913"/>
        <v>3721.0526315789471</v>
      </c>
      <c r="O6455">
        <f t="shared" si="909"/>
        <v>977.02127659574455</v>
      </c>
      <c r="P6455">
        <f t="shared" si="908"/>
        <v>192000</v>
      </c>
      <c r="Q6455" s="2">
        <f t="shared" si="914"/>
        <v>196698.0739081747</v>
      </c>
      <c r="R6455">
        <f>Q6455/MainSheet!$C$8*(G6455-G6454)+R6454</f>
        <v>11126.592631148358</v>
      </c>
      <c r="S6455">
        <f t="shared" si="915"/>
        <v>179576.05092761153</v>
      </c>
      <c r="T6455">
        <f t="shared" si="907"/>
        <v>64.529999999996107</v>
      </c>
      <c r="U6455" s="1">
        <f>Q6455/MainSheet!$C$22</f>
        <v>1</v>
      </c>
    </row>
    <row r="6456" spans="7:21">
      <c r="G6456">
        <f t="shared" si="910"/>
        <v>64.539999999996112</v>
      </c>
      <c r="H6456">
        <f t="shared" si="911"/>
        <v>198000</v>
      </c>
      <c r="I6456" s="2">
        <f>MIN(MainSheet!$C$10/MainSheet!$C$9,MainSheet!$K$9*60)</f>
        <v>660</v>
      </c>
      <c r="J6456" s="1">
        <f>IF(G6456&gt;MainSheet!$C$11,IF(J6455&gt;=0.999,1,(G6456-MainSheet!$C$11)*I6456/$B$2/60),0)</f>
        <v>1</v>
      </c>
      <c r="K6456" s="1">
        <f>IF(G6456&gt;MainSheet!$C$11+$B$6,IF(K6455&gt;=0.999,1,(G6456-MainSheet!$C$11-$B$6)*I6456/$C$2/60),0)</f>
        <v>1</v>
      </c>
      <c r="L6456" s="1">
        <f>IF(G6456&gt;MainSheet!$C$11+$B$6+$C$6,IF(L6455&gt;=0.999,1,(G6456-MainSheet!$C$11-$B$6-$C$6)*I6456/$D$2/60),0)</f>
        <v>1</v>
      </c>
      <c r="M6456">
        <f t="shared" si="912"/>
        <v>1</v>
      </c>
      <c r="N6456" s="2">
        <f t="shared" si="913"/>
        <v>3721.0526315789471</v>
      </c>
      <c r="O6456">
        <f t="shared" si="909"/>
        <v>977.02127659574455</v>
      </c>
      <c r="P6456">
        <f t="shared" si="908"/>
        <v>192000</v>
      </c>
      <c r="Q6456" s="2">
        <f t="shared" si="914"/>
        <v>196698.0739081747</v>
      </c>
      <c r="R6456">
        <f>Q6456/MainSheet!$C$8*(G6456-G6455)+R6455</f>
        <v>11128.623877639193</v>
      </c>
      <c r="S6456">
        <f t="shared" si="915"/>
        <v>179608.83393992955</v>
      </c>
      <c r="T6456">
        <f t="shared" si="907"/>
        <v>64.539999999996112</v>
      </c>
      <c r="U6456" s="1">
        <f>Q6456/MainSheet!$C$22</f>
        <v>1</v>
      </c>
    </row>
    <row r="6457" spans="7:21">
      <c r="G6457">
        <f t="shared" si="910"/>
        <v>64.549999999996118</v>
      </c>
      <c r="H6457">
        <f t="shared" si="911"/>
        <v>198000</v>
      </c>
      <c r="I6457" s="2">
        <f>MIN(MainSheet!$C$10/MainSheet!$C$9,MainSheet!$K$9*60)</f>
        <v>660</v>
      </c>
      <c r="J6457" s="1">
        <f>IF(G6457&gt;MainSheet!$C$11,IF(J6456&gt;=0.999,1,(G6457-MainSheet!$C$11)*I6457/$B$2/60),0)</f>
        <v>1</v>
      </c>
      <c r="K6457" s="1">
        <f>IF(G6457&gt;MainSheet!$C$11+$B$6,IF(K6456&gt;=0.999,1,(G6457-MainSheet!$C$11-$B$6)*I6457/$C$2/60),0)</f>
        <v>1</v>
      </c>
      <c r="L6457" s="1">
        <f>IF(G6457&gt;MainSheet!$C$11+$B$6+$C$6,IF(L6456&gt;=0.999,1,(G6457-MainSheet!$C$11-$B$6-$C$6)*I6457/$D$2/60),0)</f>
        <v>1</v>
      </c>
      <c r="M6457">
        <f t="shared" si="912"/>
        <v>1</v>
      </c>
      <c r="N6457" s="2">
        <f t="shared" si="913"/>
        <v>3721.0526315789471</v>
      </c>
      <c r="O6457">
        <f t="shared" si="909"/>
        <v>977.02127659574455</v>
      </c>
      <c r="P6457">
        <f t="shared" si="908"/>
        <v>192000</v>
      </c>
      <c r="Q6457" s="2">
        <f t="shared" si="914"/>
        <v>196698.0739081747</v>
      </c>
      <c r="R6457">
        <f>Q6457/MainSheet!$C$8*(G6457-G6456)+R6456</f>
        <v>11130.655124130028</v>
      </c>
      <c r="S6457">
        <f t="shared" si="915"/>
        <v>179641.61695224757</v>
      </c>
      <c r="T6457">
        <f t="shared" si="907"/>
        <v>64.549999999996118</v>
      </c>
      <c r="U6457" s="1">
        <f>Q6457/MainSheet!$C$22</f>
        <v>1</v>
      </c>
    </row>
    <row r="6458" spans="7:21">
      <c r="G6458">
        <f t="shared" si="910"/>
        <v>64.559999999996123</v>
      </c>
      <c r="H6458">
        <f t="shared" si="911"/>
        <v>198000</v>
      </c>
      <c r="I6458" s="2">
        <f>MIN(MainSheet!$C$10/MainSheet!$C$9,MainSheet!$K$9*60)</f>
        <v>660</v>
      </c>
      <c r="J6458" s="1">
        <f>IF(G6458&gt;MainSheet!$C$11,IF(J6457&gt;=0.999,1,(G6458-MainSheet!$C$11)*I6458/$B$2/60),0)</f>
        <v>1</v>
      </c>
      <c r="K6458" s="1">
        <f>IF(G6458&gt;MainSheet!$C$11+$B$6,IF(K6457&gt;=0.999,1,(G6458-MainSheet!$C$11-$B$6)*I6458/$C$2/60),0)</f>
        <v>1</v>
      </c>
      <c r="L6458" s="1">
        <f>IF(G6458&gt;MainSheet!$C$11+$B$6+$C$6,IF(L6457&gt;=0.999,1,(G6458-MainSheet!$C$11-$B$6-$C$6)*I6458/$D$2/60),0)</f>
        <v>1</v>
      </c>
      <c r="M6458">
        <f t="shared" si="912"/>
        <v>1</v>
      </c>
      <c r="N6458" s="2">
        <f t="shared" si="913"/>
        <v>3721.0526315789471</v>
      </c>
      <c r="O6458">
        <f t="shared" si="909"/>
        <v>977.02127659574455</v>
      </c>
      <c r="P6458">
        <f t="shared" si="908"/>
        <v>192000</v>
      </c>
      <c r="Q6458" s="2">
        <f t="shared" si="914"/>
        <v>196698.0739081747</v>
      </c>
      <c r="R6458">
        <f>Q6458/MainSheet!$C$8*(G6458-G6457)+R6457</f>
        <v>11132.686370620862</v>
      </c>
      <c r="S6458">
        <f t="shared" si="915"/>
        <v>179674.39996456559</v>
      </c>
      <c r="T6458">
        <f t="shared" si="907"/>
        <v>64.559999999996123</v>
      </c>
      <c r="U6458" s="1">
        <f>Q6458/MainSheet!$C$22</f>
        <v>1</v>
      </c>
    </row>
    <row r="6459" spans="7:21">
      <c r="G6459">
        <f t="shared" si="910"/>
        <v>64.569999999996128</v>
      </c>
      <c r="H6459">
        <f t="shared" si="911"/>
        <v>198000</v>
      </c>
      <c r="I6459" s="2">
        <f>MIN(MainSheet!$C$10/MainSheet!$C$9,MainSheet!$K$9*60)</f>
        <v>660</v>
      </c>
      <c r="J6459" s="1">
        <f>IF(G6459&gt;MainSheet!$C$11,IF(J6458&gt;=0.999,1,(G6459-MainSheet!$C$11)*I6459/$B$2/60),0)</f>
        <v>1</v>
      </c>
      <c r="K6459" s="1">
        <f>IF(G6459&gt;MainSheet!$C$11+$B$6,IF(K6458&gt;=0.999,1,(G6459-MainSheet!$C$11-$B$6)*I6459/$C$2/60),0)</f>
        <v>1</v>
      </c>
      <c r="L6459" s="1">
        <f>IF(G6459&gt;MainSheet!$C$11+$B$6+$C$6,IF(L6458&gt;=0.999,1,(G6459-MainSheet!$C$11-$B$6-$C$6)*I6459/$D$2/60),0)</f>
        <v>1</v>
      </c>
      <c r="M6459">
        <f t="shared" si="912"/>
        <v>1</v>
      </c>
      <c r="N6459" s="2">
        <f t="shared" si="913"/>
        <v>3721.0526315789471</v>
      </c>
      <c r="O6459">
        <f t="shared" si="909"/>
        <v>977.02127659574455</v>
      </c>
      <c r="P6459">
        <f t="shared" si="908"/>
        <v>192000</v>
      </c>
      <c r="Q6459" s="2">
        <f t="shared" si="914"/>
        <v>196698.0739081747</v>
      </c>
      <c r="R6459">
        <f>Q6459/MainSheet!$C$8*(G6459-G6458)+R6458</f>
        <v>11134.717617111697</v>
      </c>
      <c r="S6459">
        <f t="shared" si="915"/>
        <v>179707.1829768836</v>
      </c>
      <c r="T6459">
        <f t="shared" si="907"/>
        <v>64.569999999996128</v>
      </c>
      <c r="U6459" s="1">
        <f>Q6459/MainSheet!$C$22</f>
        <v>1</v>
      </c>
    </row>
    <row r="6460" spans="7:21">
      <c r="G6460">
        <f t="shared" si="910"/>
        <v>64.579999999996133</v>
      </c>
      <c r="H6460">
        <f t="shared" si="911"/>
        <v>198000</v>
      </c>
      <c r="I6460" s="2">
        <f>MIN(MainSheet!$C$10/MainSheet!$C$9,MainSheet!$K$9*60)</f>
        <v>660</v>
      </c>
      <c r="J6460" s="1">
        <f>IF(G6460&gt;MainSheet!$C$11,IF(J6459&gt;=0.999,1,(G6460-MainSheet!$C$11)*I6460/$B$2/60),0)</f>
        <v>1</v>
      </c>
      <c r="K6460" s="1">
        <f>IF(G6460&gt;MainSheet!$C$11+$B$6,IF(K6459&gt;=0.999,1,(G6460-MainSheet!$C$11-$B$6)*I6460/$C$2/60),0)</f>
        <v>1</v>
      </c>
      <c r="L6460" s="1">
        <f>IF(G6460&gt;MainSheet!$C$11+$B$6+$C$6,IF(L6459&gt;=0.999,1,(G6460-MainSheet!$C$11-$B$6-$C$6)*I6460/$D$2/60),0)</f>
        <v>1</v>
      </c>
      <c r="M6460">
        <f t="shared" si="912"/>
        <v>1</v>
      </c>
      <c r="N6460" s="2">
        <f t="shared" si="913"/>
        <v>3721.0526315789471</v>
      </c>
      <c r="O6460">
        <f t="shared" si="909"/>
        <v>977.02127659574455</v>
      </c>
      <c r="P6460">
        <f t="shared" si="908"/>
        <v>192000</v>
      </c>
      <c r="Q6460" s="2">
        <f t="shared" si="914"/>
        <v>196698.0739081747</v>
      </c>
      <c r="R6460">
        <f>Q6460/MainSheet!$C$8*(G6460-G6459)+R6459</f>
        <v>11136.748863602532</v>
      </c>
      <c r="S6460">
        <f t="shared" si="915"/>
        <v>179739.96598920162</v>
      </c>
      <c r="T6460">
        <f t="shared" si="907"/>
        <v>64.579999999996133</v>
      </c>
      <c r="U6460" s="1">
        <f>Q6460/MainSheet!$C$22</f>
        <v>1</v>
      </c>
    </row>
    <row r="6461" spans="7:21">
      <c r="G6461">
        <f t="shared" si="910"/>
        <v>64.589999999996138</v>
      </c>
      <c r="H6461">
        <f t="shared" si="911"/>
        <v>198000</v>
      </c>
      <c r="I6461" s="2">
        <f>MIN(MainSheet!$C$10/MainSheet!$C$9,MainSheet!$K$9*60)</f>
        <v>660</v>
      </c>
      <c r="J6461" s="1">
        <f>IF(G6461&gt;MainSheet!$C$11,IF(J6460&gt;=0.999,1,(G6461-MainSheet!$C$11)*I6461/$B$2/60),0)</f>
        <v>1</v>
      </c>
      <c r="K6461" s="1">
        <f>IF(G6461&gt;MainSheet!$C$11+$B$6,IF(K6460&gt;=0.999,1,(G6461-MainSheet!$C$11-$B$6)*I6461/$C$2/60),0)</f>
        <v>1</v>
      </c>
      <c r="L6461" s="1">
        <f>IF(G6461&gt;MainSheet!$C$11+$B$6+$C$6,IF(L6460&gt;=0.999,1,(G6461-MainSheet!$C$11-$B$6-$C$6)*I6461/$D$2/60),0)</f>
        <v>1</v>
      </c>
      <c r="M6461">
        <f t="shared" si="912"/>
        <v>1</v>
      </c>
      <c r="N6461" s="2">
        <f t="shared" si="913"/>
        <v>3721.0526315789471</v>
      </c>
      <c r="O6461">
        <f t="shared" si="909"/>
        <v>977.02127659574455</v>
      </c>
      <c r="P6461">
        <f t="shared" si="908"/>
        <v>192000</v>
      </c>
      <c r="Q6461" s="2">
        <f t="shared" si="914"/>
        <v>196698.0739081747</v>
      </c>
      <c r="R6461">
        <f>Q6461/MainSheet!$C$8*(G6461-G6460)+R6460</f>
        <v>11138.780110093367</v>
      </c>
      <c r="S6461">
        <f t="shared" si="915"/>
        <v>179772.74900151964</v>
      </c>
      <c r="T6461">
        <f t="shared" si="907"/>
        <v>64.589999999996138</v>
      </c>
      <c r="U6461" s="1">
        <f>Q6461/MainSheet!$C$22</f>
        <v>1</v>
      </c>
    </row>
    <row r="6462" spans="7:21">
      <c r="G6462">
        <f t="shared" si="910"/>
        <v>64.599999999996143</v>
      </c>
      <c r="H6462">
        <f t="shared" si="911"/>
        <v>198000</v>
      </c>
      <c r="I6462" s="2">
        <f>MIN(MainSheet!$C$10/MainSheet!$C$9,MainSheet!$K$9*60)</f>
        <v>660</v>
      </c>
      <c r="J6462" s="1">
        <f>IF(G6462&gt;MainSheet!$C$11,IF(J6461&gt;=0.999,1,(G6462-MainSheet!$C$11)*I6462/$B$2/60),0)</f>
        <v>1</v>
      </c>
      <c r="K6462" s="1">
        <f>IF(G6462&gt;MainSheet!$C$11+$B$6,IF(K6461&gt;=0.999,1,(G6462-MainSheet!$C$11-$B$6)*I6462/$C$2/60),0)</f>
        <v>1</v>
      </c>
      <c r="L6462" s="1">
        <f>IF(G6462&gt;MainSheet!$C$11+$B$6+$C$6,IF(L6461&gt;=0.999,1,(G6462-MainSheet!$C$11-$B$6-$C$6)*I6462/$D$2/60),0)</f>
        <v>1</v>
      </c>
      <c r="M6462">
        <f t="shared" si="912"/>
        <v>1</v>
      </c>
      <c r="N6462" s="2">
        <f t="shared" si="913"/>
        <v>3721.0526315789471</v>
      </c>
      <c r="O6462">
        <f t="shared" si="909"/>
        <v>977.02127659574455</v>
      </c>
      <c r="P6462">
        <f t="shared" si="908"/>
        <v>192000</v>
      </c>
      <c r="Q6462" s="2">
        <f t="shared" si="914"/>
        <v>196698.0739081747</v>
      </c>
      <c r="R6462">
        <f>Q6462/MainSheet!$C$8*(G6462-G6461)+R6461</f>
        <v>11140.811356584201</v>
      </c>
      <c r="S6462">
        <f t="shared" si="915"/>
        <v>179805.53201383766</v>
      </c>
      <c r="T6462">
        <f t="shared" si="907"/>
        <v>64.599999999996143</v>
      </c>
      <c r="U6462" s="1">
        <f>Q6462/MainSheet!$C$22</f>
        <v>1</v>
      </c>
    </row>
    <row r="6463" spans="7:21">
      <c r="G6463">
        <f t="shared" si="910"/>
        <v>64.609999999996148</v>
      </c>
      <c r="H6463">
        <f t="shared" si="911"/>
        <v>198000</v>
      </c>
      <c r="I6463" s="2">
        <f>MIN(MainSheet!$C$10/MainSheet!$C$9,MainSheet!$K$9*60)</f>
        <v>660</v>
      </c>
      <c r="J6463" s="1">
        <f>IF(G6463&gt;MainSheet!$C$11,IF(J6462&gt;=0.999,1,(G6463-MainSheet!$C$11)*I6463/$B$2/60),0)</f>
        <v>1</v>
      </c>
      <c r="K6463" s="1">
        <f>IF(G6463&gt;MainSheet!$C$11+$B$6,IF(K6462&gt;=0.999,1,(G6463-MainSheet!$C$11-$B$6)*I6463/$C$2/60),0)</f>
        <v>1</v>
      </c>
      <c r="L6463" s="1">
        <f>IF(G6463&gt;MainSheet!$C$11+$B$6+$C$6,IF(L6462&gt;=0.999,1,(G6463-MainSheet!$C$11-$B$6-$C$6)*I6463/$D$2/60),0)</f>
        <v>1</v>
      </c>
      <c r="M6463">
        <f t="shared" si="912"/>
        <v>1</v>
      </c>
      <c r="N6463" s="2">
        <f t="shared" si="913"/>
        <v>3721.0526315789471</v>
      </c>
      <c r="O6463">
        <f t="shared" si="909"/>
        <v>977.02127659574455</v>
      </c>
      <c r="P6463">
        <f t="shared" si="908"/>
        <v>192000</v>
      </c>
      <c r="Q6463" s="2">
        <f t="shared" si="914"/>
        <v>196698.0739081747</v>
      </c>
      <c r="R6463">
        <f>Q6463/MainSheet!$C$8*(G6463-G6462)+R6462</f>
        <v>11142.842603075036</v>
      </c>
      <c r="S6463">
        <f t="shared" si="915"/>
        <v>179838.31502615567</v>
      </c>
      <c r="T6463">
        <f t="shared" si="907"/>
        <v>64.609999999996148</v>
      </c>
      <c r="U6463" s="1">
        <f>Q6463/MainSheet!$C$22</f>
        <v>1</v>
      </c>
    </row>
    <row r="6464" spans="7:21">
      <c r="G6464">
        <f t="shared" si="910"/>
        <v>64.619999999996153</v>
      </c>
      <c r="H6464">
        <f t="shared" si="911"/>
        <v>198000</v>
      </c>
      <c r="I6464" s="2">
        <f>MIN(MainSheet!$C$10/MainSheet!$C$9,MainSheet!$K$9*60)</f>
        <v>660</v>
      </c>
      <c r="J6464" s="1">
        <f>IF(G6464&gt;MainSheet!$C$11,IF(J6463&gt;=0.999,1,(G6464-MainSheet!$C$11)*I6464/$B$2/60),0)</f>
        <v>1</v>
      </c>
      <c r="K6464" s="1">
        <f>IF(G6464&gt;MainSheet!$C$11+$B$6,IF(K6463&gt;=0.999,1,(G6464-MainSheet!$C$11-$B$6)*I6464/$C$2/60),0)</f>
        <v>1</v>
      </c>
      <c r="L6464" s="1">
        <f>IF(G6464&gt;MainSheet!$C$11+$B$6+$C$6,IF(L6463&gt;=0.999,1,(G6464-MainSheet!$C$11-$B$6-$C$6)*I6464/$D$2/60),0)</f>
        <v>1</v>
      </c>
      <c r="M6464">
        <f t="shared" si="912"/>
        <v>1</v>
      </c>
      <c r="N6464" s="2">
        <f t="shared" si="913"/>
        <v>3721.0526315789471</v>
      </c>
      <c r="O6464">
        <f t="shared" si="909"/>
        <v>977.02127659574455</v>
      </c>
      <c r="P6464">
        <f t="shared" si="908"/>
        <v>192000</v>
      </c>
      <c r="Q6464" s="2">
        <f t="shared" si="914"/>
        <v>196698.0739081747</v>
      </c>
      <c r="R6464">
        <f>Q6464/MainSheet!$C$8*(G6464-G6463)+R6463</f>
        <v>11144.873849565871</v>
      </c>
      <c r="S6464">
        <f t="shared" si="915"/>
        <v>179871.09803847369</v>
      </c>
      <c r="T6464">
        <f t="shared" si="907"/>
        <v>64.619999999996153</v>
      </c>
      <c r="U6464" s="1">
        <f>Q6464/MainSheet!$C$22</f>
        <v>1</v>
      </c>
    </row>
    <row r="6465" spans="7:21">
      <c r="G6465">
        <f t="shared" si="910"/>
        <v>64.629999999996159</v>
      </c>
      <c r="H6465">
        <f t="shared" si="911"/>
        <v>198000</v>
      </c>
      <c r="I6465" s="2">
        <f>MIN(MainSheet!$C$10/MainSheet!$C$9,MainSheet!$K$9*60)</f>
        <v>660</v>
      </c>
      <c r="J6465" s="1">
        <f>IF(G6465&gt;MainSheet!$C$11,IF(J6464&gt;=0.999,1,(G6465-MainSheet!$C$11)*I6465/$B$2/60),0)</f>
        <v>1</v>
      </c>
      <c r="K6465" s="1">
        <f>IF(G6465&gt;MainSheet!$C$11+$B$6,IF(K6464&gt;=0.999,1,(G6465-MainSheet!$C$11-$B$6)*I6465/$C$2/60),0)</f>
        <v>1</v>
      </c>
      <c r="L6465" s="1">
        <f>IF(G6465&gt;MainSheet!$C$11+$B$6+$C$6,IF(L6464&gt;=0.999,1,(G6465-MainSheet!$C$11-$B$6-$C$6)*I6465/$D$2/60),0)</f>
        <v>1</v>
      </c>
      <c r="M6465">
        <f t="shared" si="912"/>
        <v>1</v>
      </c>
      <c r="N6465" s="2">
        <f t="shared" si="913"/>
        <v>3721.0526315789471</v>
      </c>
      <c r="O6465">
        <f t="shared" si="909"/>
        <v>977.02127659574455</v>
      </c>
      <c r="P6465">
        <f t="shared" si="908"/>
        <v>192000</v>
      </c>
      <c r="Q6465" s="2">
        <f t="shared" si="914"/>
        <v>196698.0739081747</v>
      </c>
      <c r="R6465">
        <f>Q6465/MainSheet!$C$8*(G6465-G6464)+R6464</f>
        <v>11146.905096056706</v>
      </c>
      <c r="S6465">
        <f t="shared" si="915"/>
        <v>179903.88105079171</v>
      </c>
      <c r="T6465">
        <f t="shared" si="907"/>
        <v>64.629999999996159</v>
      </c>
      <c r="U6465" s="1">
        <f>Q6465/MainSheet!$C$22</f>
        <v>1</v>
      </c>
    </row>
    <row r="6466" spans="7:21">
      <c r="G6466">
        <f t="shared" si="910"/>
        <v>64.639999999996164</v>
      </c>
      <c r="H6466">
        <f t="shared" si="911"/>
        <v>198000</v>
      </c>
      <c r="I6466" s="2">
        <f>MIN(MainSheet!$C$10/MainSheet!$C$9,MainSheet!$K$9*60)</f>
        <v>660</v>
      </c>
      <c r="J6466" s="1">
        <f>IF(G6466&gt;MainSheet!$C$11,IF(J6465&gt;=0.999,1,(G6466-MainSheet!$C$11)*I6466/$B$2/60),0)</f>
        <v>1</v>
      </c>
      <c r="K6466" s="1">
        <f>IF(G6466&gt;MainSheet!$C$11+$B$6,IF(K6465&gt;=0.999,1,(G6466-MainSheet!$C$11-$B$6)*I6466/$C$2/60),0)</f>
        <v>1</v>
      </c>
      <c r="L6466" s="1">
        <f>IF(G6466&gt;MainSheet!$C$11+$B$6+$C$6,IF(L6465&gt;=0.999,1,(G6466-MainSheet!$C$11-$B$6-$C$6)*I6466/$D$2/60),0)</f>
        <v>1</v>
      </c>
      <c r="M6466">
        <f t="shared" si="912"/>
        <v>1</v>
      </c>
      <c r="N6466" s="2">
        <f t="shared" si="913"/>
        <v>3721.0526315789471</v>
      </c>
      <c r="O6466">
        <f t="shared" si="909"/>
        <v>977.02127659574455</v>
      </c>
      <c r="P6466">
        <f t="shared" si="908"/>
        <v>192000</v>
      </c>
      <c r="Q6466" s="2">
        <f t="shared" si="914"/>
        <v>196698.0739081747</v>
      </c>
      <c r="R6466">
        <f>Q6466/MainSheet!$C$8*(G6466-G6465)+R6465</f>
        <v>11148.93634254754</v>
      </c>
      <c r="S6466">
        <f t="shared" si="915"/>
        <v>179936.66406310973</v>
      </c>
      <c r="T6466">
        <f t="shared" si="907"/>
        <v>64.639999999996164</v>
      </c>
      <c r="U6466" s="1">
        <f>Q6466/MainSheet!$C$22</f>
        <v>1</v>
      </c>
    </row>
    <row r="6467" spans="7:21">
      <c r="G6467">
        <f t="shared" si="910"/>
        <v>64.649999999996169</v>
      </c>
      <c r="H6467">
        <f t="shared" si="911"/>
        <v>198000</v>
      </c>
      <c r="I6467" s="2">
        <f>MIN(MainSheet!$C$10/MainSheet!$C$9,MainSheet!$K$9*60)</f>
        <v>660</v>
      </c>
      <c r="J6467" s="1">
        <f>IF(G6467&gt;MainSheet!$C$11,IF(J6466&gt;=0.999,1,(G6467-MainSheet!$C$11)*I6467/$B$2/60),0)</f>
        <v>1</v>
      </c>
      <c r="K6467" s="1">
        <f>IF(G6467&gt;MainSheet!$C$11+$B$6,IF(K6466&gt;=0.999,1,(G6467-MainSheet!$C$11-$B$6)*I6467/$C$2/60),0)</f>
        <v>1</v>
      </c>
      <c r="L6467" s="1">
        <f>IF(G6467&gt;MainSheet!$C$11+$B$6+$C$6,IF(L6466&gt;=0.999,1,(G6467-MainSheet!$C$11-$B$6-$C$6)*I6467/$D$2/60),0)</f>
        <v>1</v>
      </c>
      <c r="M6467">
        <f t="shared" si="912"/>
        <v>1</v>
      </c>
      <c r="N6467" s="2">
        <f t="shared" si="913"/>
        <v>3721.0526315789471</v>
      </c>
      <c r="O6467">
        <f t="shared" si="909"/>
        <v>977.02127659574455</v>
      </c>
      <c r="P6467">
        <f t="shared" si="908"/>
        <v>192000</v>
      </c>
      <c r="Q6467" s="2">
        <f t="shared" si="914"/>
        <v>196698.0739081747</v>
      </c>
      <c r="R6467">
        <f>Q6467/MainSheet!$C$8*(G6467-G6466)+R6466</f>
        <v>11150.967589038375</v>
      </c>
      <c r="S6467">
        <f t="shared" si="915"/>
        <v>179969.44707542774</v>
      </c>
      <c r="T6467">
        <f t="shared" ref="T6467:T6530" si="916">G6467</f>
        <v>64.649999999996169</v>
      </c>
      <c r="U6467" s="1">
        <f>Q6467/MainSheet!$C$22</f>
        <v>1</v>
      </c>
    </row>
    <row r="6468" spans="7:21">
      <c r="G6468">
        <f t="shared" si="910"/>
        <v>64.659999999996174</v>
      </c>
      <c r="H6468">
        <f t="shared" si="911"/>
        <v>198000</v>
      </c>
      <c r="I6468" s="2">
        <f>MIN(MainSheet!$C$10/MainSheet!$C$9,MainSheet!$K$9*60)</f>
        <v>660</v>
      </c>
      <c r="J6468" s="1">
        <f>IF(G6468&gt;MainSheet!$C$11,IF(J6467&gt;=0.999,1,(G6468-MainSheet!$C$11)*I6468/$B$2/60),0)</f>
        <v>1</v>
      </c>
      <c r="K6468" s="1">
        <f>IF(G6468&gt;MainSheet!$C$11+$B$6,IF(K6467&gt;=0.999,1,(G6468-MainSheet!$C$11-$B$6)*I6468/$C$2/60),0)</f>
        <v>1</v>
      </c>
      <c r="L6468" s="1">
        <f>IF(G6468&gt;MainSheet!$C$11+$B$6+$C$6,IF(L6467&gt;=0.999,1,(G6468-MainSheet!$C$11-$B$6-$C$6)*I6468/$D$2/60),0)</f>
        <v>1</v>
      </c>
      <c r="M6468">
        <f t="shared" si="912"/>
        <v>1</v>
      </c>
      <c r="N6468" s="2">
        <f t="shared" si="913"/>
        <v>3721.0526315789471</v>
      </c>
      <c r="O6468">
        <f t="shared" si="909"/>
        <v>977.02127659574455</v>
      </c>
      <c r="P6468">
        <f t="shared" ref="P6468:P6531" si="917">IF(IF(N6468+O6468&gt;H6468,H6468-O6468-N6468,IF(L6468&gt;0,((1-L6468)*D$3+D$4*(L6468)),0))+O6468+N6468&gt;H6468,H6468-N6468-O6468,IF(N6468+O6468&gt;H6468,H6468-O6468-N6468,IF(L6468&gt;0,((1-L6468)*D$3+D$4*(L6468)),0)))</f>
        <v>192000</v>
      </c>
      <c r="Q6468" s="2">
        <f t="shared" si="914"/>
        <v>196698.0739081747</v>
      </c>
      <c r="R6468">
        <f>Q6468/MainSheet!$C$8*(G6468-G6467)+R6467</f>
        <v>11152.99883552921</v>
      </c>
      <c r="S6468">
        <f t="shared" si="915"/>
        <v>180002.23008774576</v>
      </c>
      <c r="T6468">
        <f t="shared" si="916"/>
        <v>64.659999999996174</v>
      </c>
      <c r="U6468" s="1">
        <f>Q6468/MainSheet!$C$22</f>
        <v>1</v>
      </c>
    </row>
    <row r="6469" spans="7:21">
      <c r="G6469">
        <f t="shared" si="910"/>
        <v>64.669999999996179</v>
      </c>
      <c r="H6469">
        <f t="shared" si="911"/>
        <v>198000</v>
      </c>
      <c r="I6469" s="2">
        <f>MIN(MainSheet!$C$10/MainSheet!$C$9,MainSheet!$K$9*60)</f>
        <v>660</v>
      </c>
      <c r="J6469" s="1">
        <f>IF(G6469&gt;MainSheet!$C$11,IF(J6468&gt;=0.999,1,(G6469-MainSheet!$C$11)*I6469/$B$2/60),0)</f>
        <v>1</v>
      </c>
      <c r="K6469" s="1">
        <f>IF(G6469&gt;MainSheet!$C$11+$B$6,IF(K6468&gt;=0.999,1,(G6469-MainSheet!$C$11-$B$6)*I6469/$C$2/60),0)</f>
        <v>1</v>
      </c>
      <c r="L6469" s="1">
        <f>IF(G6469&gt;MainSheet!$C$11+$B$6+$C$6,IF(L6468&gt;=0.999,1,(G6469-MainSheet!$C$11-$B$6-$C$6)*I6469/$D$2/60),0)</f>
        <v>1</v>
      </c>
      <c r="M6469">
        <f t="shared" si="912"/>
        <v>1</v>
      </c>
      <c r="N6469" s="2">
        <f t="shared" si="913"/>
        <v>3721.0526315789471</v>
      </c>
      <c r="O6469">
        <f t="shared" ref="O6469:O6532" si="918">IF(K6469&gt;=0.01,((1-K6469)*C$3+C$4*(K6469)),0)</f>
        <v>977.02127659574455</v>
      </c>
      <c r="P6469">
        <f t="shared" si="917"/>
        <v>192000</v>
      </c>
      <c r="Q6469" s="2">
        <f t="shared" si="914"/>
        <v>196698.0739081747</v>
      </c>
      <c r="R6469">
        <f>Q6469/MainSheet!$C$8*(G6469-G6468)+R6468</f>
        <v>11155.030082020045</v>
      </c>
      <c r="S6469">
        <f t="shared" si="915"/>
        <v>180035.01310006378</v>
      </c>
      <c r="T6469">
        <f t="shared" si="916"/>
        <v>64.669999999996179</v>
      </c>
      <c r="U6469" s="1">
        <f>Q6469/MainSheet!$C$22</f>
        <v>1</v>
      </c>
    </row>
    <row r="6470" spans="7:21">
      <c r="G6470">
        <f t="shared" si="910"/>
        <v>64.679999999996184</v>
      </c>
      <c r="H6470">
        <f t="shared" si="911"/>
        <v>198000</v>
      </c>
      <c r="I6470" s="2">
        <f>MIN(MainSheet!$C$10/MainSheet!$C$9,MainSheet!$K$9*60)</f>
        <v>660</v>
      </c>
      <c r="J6470" s="1">
        <f>IF(G6470&gt;MainSheet!$C$11,IF(J6469&gt;=0.999,1,(G6470-MainSheet!$C$11)*I6470/$B$2/60),0)</f>
        <v>1</v>
      </c>
      <c r="K6470" s="1">
        <f>IF(G6470&gt;MainSheet!$C$11+$B$6,IF(K6469&gt;=0.999,1,(G6470-MainSheet!$C$11-$B$6)*I6470/$C$2/60),0)</f>
        <v>1</v>
      </c>
      <c r="L6470" s="1">
        <f>IF(G6470&gt;MainSheet!$C$11+$B$6+$C$6,IF(L6469&gt;=0.999,1,(G6470-MainSheet!$C$11-$B$6-$C$6)*I6470/$D$2/60),0)</f>
        <v>1</v>
      </c>
      <c r="M6470">
        <f t="shared" si="912"/>
        <v>1</v>
      </c>
      <c r="N6470" s="2">
        <f t="shared" si="913"/>
        <v>3721.0526315789471</v>
      </c>
      <c r="O6470">
        <f t="shared" si="918"/>
        <v>977.02127659574455</v>
      </c>
      <c r="P6470">
        <f t="shared" si="917"/>
        <v>192000</v>
      </c>
      <c r="Q6470" s="2">
        <f t="shared" si="914"/>
        <v>196698.0739081747</v>
      </c>
      <c r="R6470">
        <f>Q6470/MainSheet!$C$8*(G6470-G6469)+R6469</f>
        <v>11157.061328510879</v>
      </c>
      <c r="S6470">
        <f t="shared" si="915"/>
        <v>180067.79611238179</v>
      </c>
      <c r="T6470">
        <f t="shared" si="916"/>
        <v>64.679999999996184</v>
      </c>
      <c r="U6470" s="1">
        <f>Q6470/MainSheet!$C$22</f>
        <v>1</v>
      </c>
    </row>
    <row r="6471" spans="7:21">
      <c r="G6471">
        <f t="shared" si="910"/>
        <v>64.689999999996189</v>
      </c>
      <c r="H6471">
        <f t="shared" si="911"/>
        <v>198000</v>
      </c>
      <c r="I6471" s="2">
        <f>MIN(MainSheet!$C$10/MainSheet!$C$9,MainSheet!$K$9*60)</f>
        <v>660</v>
      </c>
      <c r="J6471" s="1">
        <f>IF(G6471&gt;MainSheet!$C$11,IF(J6470&gt;=0.999,1,(G6471-MainSheet!$C$11)*I6471/$B$2/60),0)</f>
        <v>1</v>
      </c>
      <c r="K6471" s="1">
        <f>IF(G6471&gt;MainSheet!$C$11+$B$6,IF(K6470&gt;=0.999,1,(G6471-MainSheet!$C$11-$B$6)*I6471/$C$2/60),0)</f>
        <v>1</v>
      </c>
      <c r="L6471" s="1">
        <f>IF(G6471&gt;MainSheet!$C$11+$B$6+$C$6,IF(L6470&gt;=0.999,1,(G6471-MainSheet!$C$11-$B$6-$C$6)*I6471/$D$2/60),0)</f>
        <v>1</v>
      </c>
      <c r="M6471">
        <f t="shared" si="912"/>
        <v>1</v>
      </c>
      <c r="N6471" s="2">
        <f t="shared" si="913"/>
        <v>3721.0526315789471</v>
      </c>
      <c r="O6471">
        <f t="shared" si="918"/>
        <v>977.02127659574455</v>
      </c>
      <c r="P6471">
        <f t="shared" si="917"/>
        <v>192000</v>
      </c>
      <c r="Q6471" s="2">
        <f t="shared" si="914"/>
        <v>196698.0739081747</v>
      </c>
      <c r="R6471">
        <f>Q6471/MainSheet!$C$8*(G6471-G6470)+R6470</f>
        <v>11159.092575001714</v>
      </c>
      <c r="S6471">
        <f t="shared" si="915"/>
        <v>180100.57912469981</v>
      </c>
      <c r="T6471">
        <f t="shared" si="916"/>
        <v>64.689999999996189</v>
      </c>
      <c r="U6471" s="1">
        <f>Q6471/MainSheet!$C$22</f>
        <v>1</v>
      </c>
    </row>
    <row r="6472" spans="7:21">
      <c r="G6472">
        <f t="shared" si="910"/>
        <v>64.699999999996194</v>
      </c>
      <c r="H6472">
        <f t="shared" si="911"/>
        <v>198000</v>
      </c>
      <c r="I6472" s="2">
        <f>MIN(MainSheet!$C$10/MainSheet!$C$9,MainSheet!$K$9*60)</f>
        <v>660</v>
      </c>
      <c r="J6472" s="1">
        <f>IF(G6472&gt;MainSheet!$C$11,IF(J6471&gt;=0.999,1,(G6472-MainSheet!$C$11)*I6472/$B$2/60),0)</f>
        <v>1</v>
      </c>
      <c r="K6472" s="1">
        <f>IF(G6472&gt;MainSheet!$C$11+$B$6,IF(K6471&gt;=0.999,1,(G6472-MainSheet!$C$11-$B$6)*I6472/$C$2/60),0)</f>
        <v>1</v>
      </c>
      <c r="L6472" s="1">
        <f>IF(G6472&gt;MainSheet!$C$11+$B$6+$C$6,IF(L6471&gt;=0.999,1,(G6472-MainSheet!$C$11-$B$6-$C$6)*I6472/$D$2/60),0)</f>
        <v>1</v>
      </c>
      <c r="M6472">
        <f t="shared" si="912"/>
        <v>1</v>
      </c>
      <c r="N6472" s="2">
        <f t="shared" si="913"/>
        <v>3721.0526315789471</v>
      </c>
      <c r="O6472">
        <f t="shared" si="918"/>
        <v>977.02127659574455</v>
      </c>
      <c r="P6472">
        <f t="shared" si="917"/>
        <v>192000</v>
      </c>
      <c r="Q6472" s="2">
        <f t="shared" si="914"/>
        <v>196698.0739081747</v>
      </c>
      <c r="R6472">
        <f>Q6472/MainSheet!$C$8*(G6472-G6471)+R6471</f>
        <v>11161.123821492549</v>
      </c>
      <c r="S6472">
        <f t="shared" si="915"/>
        <v>180133.36213701783</v>
      </c>
      <c r="T6472">
        <f t="shared" si="916"/>
        <v>64.699999999996194</v>
      </c>
      <c r="U6472" s="1">
        <f>Q6472/MainSheet!$C$22</f>
        <v>1</v>
      </c>
    </row>
    <row r="6473" spans="7:21">
      <c r="G6473">
        <f t="shared" ref="G6473:G6536" si="919">G6472+$F$2</f>
        <v>64.709999999996199</v>
      </c>
      <c r="H6473">
        <f t="shared" ref="H6473:H6536" si="920">H6472</f>
        <v>198000</v>
      </c>
      <c r="I6473" s="2">
        <f>MIN(MainSheet!$C$10/MainSheet!$C$9,MainSheet!$K$9*60)</f>
        <v>660</v>
      </c>
      <c r="J6473" s="1">
        <f>IF(G6473&gt;MainSheet!$C$11,IF(J6472&gt;=0.999,1,(G6473-MainSheet!$C$11)*I6473/$B$2/60),0)</f>
        <v>1</v>
      </c>
      <c r="K6473" s="1">
        <f>IF(G6473&gt;MainSheet!$C$11+$B$6,IF(K6472&gt;=0.999,1,(G6473-MainSheet!$C$11-$B$6)*I6473/$C$2/60),0)</f>
        <v>1</v>
      </c>
      <c r="L6473" s="1">
        <f>IF(G6473&gt;MainSheet!$C$11+$B$6+$C$6,IF(L6472&gt;=0.999,1,(G6473-MainSheet!$C$11-$B$6-$C$6)*I6473/$D$2/60),0)</f>
        <v>1</v>
      </c>
      <c r="M6473">
        <f t="shared" ref="M6473:M6536" si="921">(J6473*$B$2+K6473*$C$2+L6473*$D$2)/SUM($B$2:$D$2)</f>
        <v>1</v>
      </c>
      <c r="N6473" s="2">
        <f t="shared" ref="N6473:N6536" si="922">IF(J6473&gt;=0.01,((1-J6473)*B$3+B$4*(J6473)),0)</f>
        <v>3721.0526315789471</v>
      </c>
      <c r="O6473">
        <f t="shared" si="918"/>
        <v>977.02127659574455</v>
      </c>
      <c r="P6473">
        <f t="shared" si="917"/>
        <v>192000</v>
      </c>
      <c r="Q6473" s="2">
        <f t="shared" ref="Q6473:Q6536" si="923">SUM(N6473:P6473)</f>
        <v>196698.0739081747</v>
      </c>
      <c r="R6473">
        <f>Q6473/MainSheet!$C$8*(G6473-G6472)+R6472</f>
        <v>11163.155067983384</v>
      </c>
      <c r="S6473">
        <f t="shared" ref="S6473:S6536" si="924">Q6473*$F$2/60+S6472</f>
        <v>180166.14514933585</v>
      </c>
      <c r="T6473">
        <f t="shared" si="916"/>
        <v>64.709999999996199</v>
      </c>
      <c r="U6473" s="1">
        <f>Q6473/MainSheet!$C$22</f>
        <v>1</v>
      </c>
    </row>
    <row r="6474" spans="7:21">
      <c r="G6474">
        <f t="shared" si="919"/>
        <v>64.719999999996205</v>
      </c>
      <c r="H6474">
        <f t="shared" si="920"/>
        <v>198000</v>
      </c>
      <c r="I6474" s="2">
        <f>MIN(MainSheet!$C$10/MainSheet!$C$9,MainSheet!$K$9*60)</f>
        <v>660</v>
      </c>
      <c r="J6474" s="1">
        <f>IF(G6474&gt;MainSheet!$C$11,IF(J6473&gt;=0.999,1,(G6474-MainSheet!$C$11)*I6474/$B$2/60),0)</f>
        <v>1</v>
      </c>
      <c r="K6474" s="1">
        <f>IF(G6474&gt;MainSheet!$C$11+$B$6,IF(K6473&gt;=0.999,1,(G6474-MainSheet!$C$11-$B$6)*I6474/$C$2/60),0)</f>
        <v>1</v>
      </c>
      <c r="L6474" s="1">
        <f>IF(G6474&gt;MainSheet!$C$11+$B$6+$C$6,IF(L6473&gt;=0.999,1,(G6474-MainSheet!$C$11-$B$6-$C$6)*I6474/$D$2/60),0)</f>
        <v>1</v>
      </c>
      <c r="M6474">
        <f t="shared" si="921"/>
        <v>1</v>
      </c>
      <c r="N6474" s="2">
        <f t="shared" si="922"/>
        <v>3721.0526315789471</v>
      </c>
      <c r="O6474">
        <f t="shared" si="918"/>
        <v>977.02127659574455</v>
      </c>
      <c r="P6474">
        <f t="shared" si="917"/>
        <v>192000</v>
      </c>
      <c r="Q6474" s="2">
        <f t="shared" si="923"/>
        <v>196698.0739081747</v>
      </c>
      <c r="R6474">
        <f>Q6474/MainSheet!$C$8*(G6474-G6473)+R6473</f>
        <v>11165.186314474218</v>
      </c>
      <c r="S6474">
        <f t="shared" si="924"/>
        <v>180198.92816165386</v>
      </c>
      <c r="T6474">
        <f t="shared" si="916"/>
        <v>64.719999999996205</v>
      </c>
      <c r="U6474" s="1">
        <f>Q6474/MainSheet!$C$22</f>
        <v>1</v>
      </c>
    </row>
    <row r="6475" spans="7:21">
      <c r="G6475">
        <f t="shared" si="919"/>
        <v>64.72999999999621</v>
      </c>
      <c r="H6475">
        <f t="shared" si="920"/>
        <v>198000</v>
      </c>
      <c r="I6475" s="2">
        <f>MIN(MainSheet!$C$10/MainSheet!$C$9,MainSheet!$K$9*60)</f>
        <v>660</v>
      </c>
      <c r="J6475" s="1">
        <f>IF(G6475&gt;MainSheet!$C$11,IF(J6474&gt;=0.999,1,(G6475-MainSheet!$C$11)*I6475/$B$2/60),0)</f>
        <v>1</v>
      </c>
      <c r="K6475" s="1">
        <f>IF(G6475&gt;MainSheet!$C$11+$B$6,IF(K6474&gt;=0.999,1,(G6475-MainSheet!$C$11-$B$6)*I6475/$C$2/60),0)</f>
        <v>1</v>
      </c>
      <c r="L6475" s="1">
        <f>IF(G6475&gt;MainSheet!$C$11+$B$6+$C$6,IF(L6474&gt;=0.999,1,(G6475-MainSheet!$C$11-$B$6-$C$6)*I6475/$D$2/60),0)</f>
        <v>1</v>
      </c>
      <c r="M6475">
        <f t="shared" si="921"/>
        <v>1</v>
      </c>
      <c r="N6475" s="2">
        <f t="shared" si="922"/>
        <v>3721.0526315789471</v>
      </c>
      <c r="O6475">
        <f t="shared" si="918"/>
        <v>977.02127659574455</v>
      </c>
      <c r="P6475">
        <f t="shared" si="917"/>
        <v>192000</v>
      </c>
      <c r="Q6475" s="2">
        <f t="shared" si="923"/>
        <v>196698.0739081747</v>
      </c>
      <c r="R6475">
        <f>Q6475/MainSheet!$C$8*(G6475-G6474)+R6474</f>
        <v>11167.217560965053</v>
      </c>
      <c r="S6475">
        <f t="shared" si="924"/>
        <v>180231.71117397188</v>
      </c>
      <c r="T6475">
        <f t="shared" si="916"/>
        <v>64.72999999999621</v>
      </c>
      <c r="U6475" s="1">
        <f>Q6475/MainSheet!$C$22</f>
        <v>1</v>
      </c>
    </row>
    <row r="6476" spans="7:21">
      <c r="G6476">
        <f t="shared" si="919"/>
        <v>64.739999999996215</v>
      </c>
      <c r="H6476">
        <f t="shared" si="920"/>
        <v>198000</v>
      </c>
      <c r="I6476" s="2">
        <f>MIN(MainSheet!$C$10/MainSheet!$C$9,MainSheet!$K$9*60)</f>
        <v>660</v>
      </c>
      <c r="J6476" s="1">
        <f>IF(G6476&gt;MainSheet!$C$11,IF(J6475&gt;=0.999,1,(G6476-MainSheet!$C$11)*I6476/$B$2/60),0)</f>
        <v>1</v>
      </c>
      <c r="K6476" s="1">
        <f>IF(G6476&gt;MainSheet!$C$11+$B$6,IF(K6475&gt;=0.999,1,(G6476-MainSheet!$C$11-$B$6)*I6476/$C$2/60),0)</f>
        <v>1</v>
      </c>
      <c r="L6476" s="1">
        <f>IF(G6476&gt;MainSheet!$C$11+$B$6+$C$6,IF(L6475&gt;=0.999,1,(G6476-MainSheet!$C$11-$B$6-$C$6)*I6476/$D$2/60),0)</f>
        <v>1</v>
      </c>
      <c r="M6476">
        <f t="shared" si="921"/>
        <v>1</v>
      </c>
      <c r="N6476" s="2">
        <f t="shared" si="922"/>
        <v>3721.0526315789471</v>
      </c>
      <c r="O6476">
        <f t="shared" si="918"/>
        <v>977.02127659574455</v>
      </c>
      <c r="P6476">
        <f t="shared" si="917"/>
        <v>192000</v>
      </c>
      <c r="Q6476" s="2">
        <f t="shared" si="923"/>
        <v>196698.0739081747</v>
      </c>
      <c r="R6476">
        <f>Q6476/MainSheet!$C$8*(G6476-G6475)+R6475</f>
        <v>11169.248807455888</v>
      </c>
      <c r="S6476">
        <f t="shared" si="924"/>
        <v>180264.4941862899</v>
      </c>
      <c r="T6476">
        <f t="shared" si="916"/>
        <v>64.739999999996215</v>
      </c>
      <c r="U6476" s="1">
        <f>Q6476/MainSheet!$C$22</f>
        <v>1</v>
      </c>
    </row>
    <row r="6477" spans="7:21">
      <c r="G6477">
        <f t="shared" si="919"/>
        <v>64.74999999999622</v>
      </c>
      <c r="H6477">
        <f t="shared" si="920"/>
        <v>198000</v>
      </c>
      <c r="I6477" s="2">
        <f>MIN(MainSheet!$C$10/MainSheet!$C$9,MainSheet!$K$9*60)</f>
        <v>660</v>
      </c>
      <c r="J6477" s="1">
        <f>IF(G6477&gt;MainSheet!$C$11,IF(J6476&gt;=0.999,1,(G6477-MainSheet!$C$11)*I6477/$B$2/60),0)</f>
        <v>1</v>
      </c>
      <c r="K6477" s="1">
        <f>IF(G6477&gt;MainSheet!$C$11+$B$6,IF(K6476&gt;=0.999,1,(G6477-MainSheet!$C$11-$B$6)*I6477/$C$2/60),0)</f>
        <v>1</v>
      </c>
      <c r="L6477" s="1">
        <f>IF(G6477&gt;MainSheet!$C$11+$B$6+$C$6,IF(L6476&gt;=0.999,1,(G6477-MainSheet!$C$11-$B$6-$C$6)*I6477/$D$2/60),0)</f>
        <v>1</v>
      </c>
      <c r="M6477">
        <f t="shared" si="921"/>
        <v>1</v>
      </c>
      <c r="N6477" s="2">
        <f t="shared" si="922"/>
        <v>3721.0526315789471</v>
      </c>
      <c r="O6477">
        <f t="shared" si="918"/>
        <v>977.02127659574455</v>
      </c>
      <c r="P6477">
        <f t="shared" si="917"/>
        <v>192000</v>
      </c>
      <c r="Q6477" s="2">
        <f t="shared" si="923"/>
        <v>196698.0739081747</v>
      </c>
      <c r="R6477">
        <f>Q6477/MainSheet!$C$8*(G6477-G6476)+R6476</f>
        <v>11171.280053946723</v>
      </c>
      <c r="S6477">
        <f t="shared" si="924"/>
        <v>180297.27719860792</v>
      </c>
      <c r="T6477">
        <f t="shared" si="916"/>
        <v>64.74999999999622</v>
      </c>
      <c r="U6477" s="1">
        <f>Q6477/MainSheet!$C$22</f>
        <v>1</v>
      </c>
    </row>
    <row r="6478" spans="7:21">
      <c r="G6478">
        <f t="shared" si="919"/>
        <v>64.759999999996225</v>
      </c>
      <c r="H6478">
        <f t="shared" si="920"/>
        <v>198000</v>
      </c>
      <c r="I6478" s="2">
        <f>MIN(MainSheet!$C$10/MainSheet!$C$9,MainSheet!$K$9*60)</f>
        <v>660</v>
      </c>
      <c r="J6478" s="1">
        <f>IF(G6478&gt;MainSheet!$C$11,IF(J6477&gt;=0.999,1,(G6478-MainSheet!$C$11)*I6478/$B$2/60),0)</f>
        <v>1</v>
      </c>
      <c r="K6478" s="1">
        <f>IF(G6478&gt;MainSheet!$C$11+$B$6,IF(K6477&gt;=0.999,1,(G6478-MainSheet!$C$11-$B$6)*I6478/$C$2/60),0)</f>
        <v>1</v>
      </c>
      <c r="L6478" s="1">
        <f>IF(G6478&gt;MainSheet!$C$11+$B$6+$C$6,IF(L6477&gt;=0.999,1,(G6478-MainSheet!$C$11-$B$6-$C$6)*I6478/$D$2/60),0)</f>
        <v>1</v>
      </c>
      <c r="M6478">
        <f t="shared" si="921"/>
        <v>1</v>
      </c>
      <c r="N6478" s="2">
        <f t="shared" si="922"/>
        <v>3721.0526315789471</v>
      </c>
      <c r="O6478">
        <f t="shared" si="918"/>
        <v>977.02127659574455</v>
      </c>
      <c r="P6478">
        <f t="shared" si="917"/>
        <v>192000</v>
      </c>
      <c r="Q6478" s="2">
        <f t="shared" si="923"/>
        <v>196698.0739081747</v>
      </c>
      <c r="R6478">
        <f>Q6478/MainSheet!$C$8*(G6478-G6477)+R6477</f>
        <v>11173.311300437557</v>
      </c>
      <c r="S6478">
        <f t="shared" si="924"/>
        <v>180330.06021092593</v>
      </c>
      <c r="T6478">
        <f t="shared" si="916"/>
        <v>64.759999999996225</v>
      </c>
      <c r="U6478" s="1">
        <f>Q6478/MainSheet!$C$22</f>
        <v>1</v>
      </c>
    </row>
    <row r="6479" spans="7:21">
      <c r="G6479">
        <f t="shared" si="919"/>
        <v>64.76999999999623</v>
      </c>
      <c r="H6479">
        <f t="shared" si="920"/>
        <v>198000</v>
      </c>
      <c r="I6479" s="2">
        <f>MIN(MainSheet!$C$10/MainSheet!$C$9,MainSheet!$K$9*60)</f>
        <v>660</v>
      </c>
      <c r="J6479" s="1">
        <f>IF(G6479&gt;MainSheet!$C$11,IF(J6478&gt;=0.999,1,(G6479-MainSheet!$C$11)*I6479/$B$2/60),0)</f>
        <v>1</v>
      </c>
      <c r="K6479" s="1">
        <f>IF(G6479&gt;MainSheet!$C$11+$B$6,IF(K6478&gt;=0.999,1,(G6479-MainSheet!$C$11-$B$6)*I6479/$C$2/60),0)</f>
        <v>1</v>
      </c>
      <c r="L6479" s="1">
        <f>IF(G6479&gt;MainSheet!$C$11+$B$6+$C$6,IF(L6478&gt;=0.999,1,(G6479-MainSheet!$C$11-$B$6-$C$6)*I6479/$D$2/60),0)</f>
        <v>1</v>
      </c>
      <c r="M6479">
        <f t="shared" si="921"/>
        <v>1</v>
      </c>
      <c r="N6479" s="2">
        <f t="shared" si="922"/>
        <v>3721.0526315789471</v>
      </c>
      <c r="O6479">
        <f t="shared" si="918"/>
        <v>977.02127659574455</v>
      </c>
      <c r="P6479">
        <f t="shared" si="917"/>
        <v>192000</v>
      </c>
      <c r="Q6479" s="2">
        <f t="shared" si="923"/>
        <v>196698.0739081747</v>
      </c>
      <c r="R6479">
        <f>Q6479/MainSheet!$C$8*(G6479-G6478)+R6478</f>
        <v>11175.342546928392</v>
      </c>
      <c r="S6479">
        <f t="shared" si="924"/>
        <v>180362.84322324395</v>
      </c>
      <c r="T6479">
        <f t="shared" si="916"/>
        <v>64.76999999999623</v>
      </c>
      <c r="U6479" s="1">
        <f>Q6479/MainSheet!$C$22</f>
        <v>1</v>
      </c>
    </row>
    <row r="6480" spans="7:21">
      <c r="G6480">
        <f t="shared" si="919"/>
        <v>64.779999999996235</v>
      </c>
      <c r="H6480">
        <f t="shared" si="920"/>
        <v>198000</v>
      </c>
      <c r="I6480" s="2">
        <f>MIN(MainSheet!$C$10/MainSheet!$C$9,MainSheet!$K$9*60)</f>
        <v>660</v>
      </c>
      <c r="J6480" s="1">
        <f>IF(G6480&gt;MainSheet!$C$11,IF(J6479&gt;=0.999,1,(G6480-MainSheet!$C$11)*I6480/$B$2/60),0)</f>
        <v>1</v>
      </c>
      <c r="K6480" s="1">
        <f>IF(G6480&gt;MainSheet!$C$11+$B$6,IF(K6479&gt;=0.999,1,(G6480-MainSheet!$C$11-$B$6)*I6480/$C$2/60),0)</f>
        <v>1</v>
      </c>
      <c r="L6480" s="1">
        <f>IF(G6480&gt;MainSheet!$C$11+$B$6+$C$6,IF(L6479&gt;=0.999,1,(G6480-MainSheet!$C$11-$B$6-$C$6)*I6480/$D$2/60),0)</f>
        <v>1</v>
      </c>
      <c r="M6480">
        <f t="shared" si="921"/>
        <v>1</v>
      </c>
      <c r="N6480" s="2">
        <f t="shared" si="922"/>
        <v>3721.0526315789471</v>
      </c>
      <c r="O6480">
        <f t="shared" si="918"/>
        <v>977.02127659574455</v>
      </c>
      <c r="P6480">
        <f t="shared" si="917"/>
        <v>192000</v>
      </c>
      <c r="Q6480" s="2">
        <f t="shared" si="923"/>
        <v>196698.0739081747</v>
      </c>
      <c r="R6480">
        <f>Q6480/MainSheet!$C$8*(G6480-G6479)+R6479</f>
        <v>11177.373793419227</v>
      </c>
      <c r="S6480">
        <f t="shared" si="924"/>
        <v>180395.62623556197</v>
      </c>
      <c r="T6480">
        <f t="shared" si="916"/>
        <v>64.779999999996235</v>
      </c>
      <c r="U6480" s="1">
        <f>Q6480/MainSheet!$C$22</f>
        <v>1</v>
      </c>
    </row>
    <row r="6481" spans="7:21">
      <c r="G6481">
        <f t="shared" si="919"/>
        <v>64.78999999999624</v>
      </c>
      <c r="H6481">
        <f t="shared" si="920"/>
        <v>198000</v>
      </c>
      <c r="I6481" s="2">
        <f>MIN(MainSheet!$C$10/MainSheet!$C$9,MainSheet!$K$9*60)</f>
        <v>660</v>
      </c>
      <c r="J6481" s="1">
        <f>IF(G6481&gt;MainSheet!$C$11,IF(J6480&gt;=0.999,1,(G6481-MainSheet!$C$11)*I6481/$B$2/60),0)</f>
        <v>1</v>
      </c>
      <c r="K6481" s="1">
        <f>IF(G6481&gt;MainSheet!$C$11+$B$6,IF(K6480&gt;=0.999,1,(G6481-MainSheet!$C$11-$B$6)*I6481/$C$2/60),0)</f>
        <v>1</v>
      </c>
      <c r="L6481" s="1">
        <f>IF(G6481&gt;MainSheet!$C$11+$B$6+$C$6,IF(L6480&gt;=0.999,1,(G6481-MainSheet!$C$11-$B$6-$C$6)*I6481/$D$2/60),0)</f>
        <v>1</v>
      </c>
      <c r="M6481">
        <f t="shared" si="921"/>
        <v>1</v>
      </c>
      <c r="N6481" s="2">
        <f t="shared" si="922"/>
        <v>3721.0526315789471</v>
      </c>
      <c r="O6481">
        <f t="shared" si="918"/>
        <v>977.02127659574455</v>
      </c>
      <c r="P6481">
        <f t="shared" si="917"/>
        <v>192000</v>
      </c>
      <c r="Q6481" s="2">
        <f t="shared" si="923"/>
        <v>196698.0739081747</v>
      </c>
      <c r="R6481">
        <f>Q6481/MainSheet!$C$8*(G6481-G6480)+R6480</f>
        <v>11179.405039910062</v>
      </c>
      <c r="S6481">
        <f t="shared" si="924"/>
        <v>180428.40924787999</v>
      </c>
      <c r="T6481">
        <f t="shared" si="916"/>
        <v>64.78999999999624</v>
      </c>
      <c r="U6481" s="1">
        <f>Q6481/MainSheet!$C$22</f>
        <v>1</v>
      </c>
    </row>
    <row r="6482" spans="7:21">
      <c r="G6482">
        <f t="shared" si="919"/>
        <v>64.799999999996245</v>
      </c>
      <c r="H6482">
        <f t="shared" si="920"/>
        <v>198000</v>
      </c>
      <c r="I6482" s="2">
        <f>MIN(MainSheet!$C$10/MainSheet!$C$9,MainSheet!$K$9*60)</f>
        <v>660</v>
      </c>
      <c r="J6482" s="1">
        <f>IF(G6482&gt;MainSheet!$C$11,IF(J6481&gt;=0.999,1,(G6482-MainSheet!$C$11)*I6482/$B$2/60),0)</f>
        <v>1</v>
      </c>
      <c r="K6482" s="1">
        <f>IF(G6482&gt;MainSheet!$C$11+$B$6,IF(K6481&gt;=0.999,1,(G6482-MainSheet!$C$11-$B$6)*I6482/$C$2/60),0)</f>
        <v>1</v>
      </c>
      <c r="L6482" s="1">
        <f>IF(G6482&gt;MainSheet!$C$11+$B$6+$C$6,IF(L6481&gt;=0.999,1,(G6482-MainSheet!$C$11-$B$6-$C$6)*I6482/$D$2/60),0)</f>
        <v>1</v>
      </c>
      <c r="M6482">
        <f t="shared" si="921"/>
        <v>1</v>
      </c>
      <c r="N6482" s="2">
        <f t="shared" si="922"/>
        <v>3721.0526315789471</v>
      </c>
      <c r="O6482">
        <f t="shared" si="918"/>
        <v>977.02127659574455</v>
      </c>
      <c r="P6482">
        <f t="shared" si="917"/>
        <v>192000</v>
      </c>
      <c r="Q6482" s="2">
        <f t="shared" si="923"/>
        <v>196698.0739081747</v>
      </c>
      <c r="R6482">
        <f>Q6482/MainSheet!$C$8*(G6482-G6481)+R6481</f>
        <v>11181.436286400896</v>
      </c>
      <c r="S6482">
        <f t="shared" si="924"/>
        <v>180461.192260198</v>
      </c>
      <c r="T6482">
        <f t="shared" si="916"/>
        <v>64.799999999996245</v>
      </c>
      <c r="U6482" s="1">
        <f>Q6482/MainSheet!$C$22</f>
        <v>1</v>
      </c>
    </row>
    <row r="6483" spans="7:21">
      <c r="G6483">
        <f t="shared" si="919"/>
        <v>64.809999999996251</v>
      </c>
      <c r="H6483">
        <f t="shared" si="920"/>
        <v>198000</v>
      </c>
      <c r="I6483" s="2">
        <f>MIN(MainSheet!$C$10/MainSheet!$C$9,MainSheet!$K$9*60)</f>
        <v>660</v>
      </c>
      <c r="J6483" s="1">
        <f>IF(G6483&gt;MainSheet!$C$11,IF(J6482&gt;=0.999,1,(G6483-MainSheet!$C$11)*I6483/$B$2/60),0)</f>
        <v>1</v>
      </c>
      <c r="K6483" s="1">
        <f>IF(G6483&gt;MainSheet!$C$11+$B$6,IF(K6482&gt;=0.999,1,(G6483-MainSheet!$C$11-$B$6)*I6483/$C$2/60),0)</f>
        <v>1</v>
      </c>
      <c r="L6483" s="1">
        <f>IF(G6483&gt;MainSheet!$C$11+$B$6+$C$6,IF(L6482&gt;=0.999,1,(G6483-MainSheet!$C$11-$B$6-$C$6)*I6483/$D$2/60),0)</f>
        <v>1</v>
      </c>
      <c r="M6483">
        <f t="shared" si="921"/>
        <v>1</v>
      </c>
      <c r="N6483" s="2">
        <f t="shared" si="922"/>
        <v>3721.0526315789471</v>
      </c>
      <c r="O6483">
        <f t="shared" si="918"/>
        <v>977.02127659574455</v>
      </c>
      <c r="P6483">
        <f t="shared" si="917"/>
        <v>192000</v>
      </c>
      <c r="Q6483" s="2">
        <f t="shared" si="923"/>
        <v>196698.0739081747</v>
      </c>
      <c r="R6483">
        <f>Q6483/MainSheet!$C$8*(G6483-G6482)+R6482</f>
        <v>11183.467532891731</v>
      </c>
      <c r="S6483">
        <f t="shared" si="924"/>
        <v>180493.97527251602</v>
      </c>
      <c r="T6483">
        <f t="shared" si="916"/>
        <v>64.809999999996251</v>
      </c>
      <c r="U6483" s="1">
        <f>Q6483/MainSheet!$C$22</f>
        <v>1</v>
      </c>
    </row>
    <row r="6484" spans="7:21">
      <c r="G6484">
        <f t="shared" si="919"/>
        <v>64.819999999996256</v>
      </c>
      <c r="H6484">
        <f t="shared" si="920"/>
        <v>198000</v>
      </c>
      <c r="I6484" s="2">
        <f>MIN(MainSheet!$C$10/MainSheet!$C$9,MainSheet!$K$9*60)</f>
        <v>660</v>
      </c>
      <c r="J6484" s="1">
        <f>IF(G6484&gt;MainSheet!$C$11,IF(J6483&gt;=0.999,1,(G6484-MainSheet!$C$11)*I6484/$B$2/60),0)</f>
        <v>1</v>
      </c>
      <c r="K6484" s="1">
        <f>IF(G6484&gt;MainSheet!$C$11+$B$6,IF(K6483&gt;=0.999,1,(G6484-MainSheet!$C$11-$B$6)*I6484/$C$2/60),0)</f>
        <v>1</v>
      </c>
      <c r="L6484" s="1">
        <f>IF(G6484&gt;MainSheet!$C$11+$B$6+$C$6,IF(L6483&gt;=0.999,1,(G6484-MainSheet!$C$11-$B$6-$C$6)*I6484/$D$2/60),0)</f>
        <v>1</v>
      </c>
      <c r="M6484">
        <f t="shared" si="921"/>
        <v>1</v>
      </c>
      <c r="N6484" s="2">
        <f t="shared" si="922"/>
        <v>3721.0526315789471</v>
      </c>
      <c r="O6484">
        <f t="shared" si="918"/>
        <v>977.02127659574455</v>
      </c>
      <c r="P6484">
        <f t="shared" si="917"/>
        <v>192000</v>
      </c>
      <c r="Q6484" s="2">
        <f t="shared" si="923"/>
        <v>196698.0739081747</v>
      </c>
      <c r="R6484">
        <f>Q6484/MainSheet!$C$8*(G6484-G6483)+R6483</f>
        <v>11185.498779382566</v>
      </c>
      <c r="S6484">
        <f t="shared" si="924"/>
        <v>180526.75828483404</v>
      </c>
      <c r="T6484">
        <f t="shared" si="916"/>
        <v>64.819999999996256</v>
      </c>
      <c r="U6484" s="1">
        <f>Q6484/MainSheet!$C$22</f>
        <v>1</v>
      </c>
    </row>
    <row r="6485" spans="7:21">
      <c r="G6485">
        <f t="shared" si="919"/>
        <v>64.829999999996261</v>
      </c>
      <c r="H6485">
        <f t="shared" si="920"/>
        <v>198000</v>
      </c>
      <c r="I6485" s="2">
        <f>MIN(MainSheet!$C$10/MainSheet!$C$9,MainSheet!$K$9*60)</f>
        <v>660</v>
      </c>
      <c r="J6485" s="1">
        <f>IF(G6485&gt;MainSheet!$C$11,IF(J6484&gt;=0.999,1,(G6485-MainSheet!$C$11)*I6485/$B$2/60),0)</f>
        <v>1</v>
      </c>
      <c r="K6485" s="1">
        <f>IF(G6485&gt;MainSheet!$C$11+$B$6,IF(K6484&gt;=0.999,1,(G6485-MainSheet!$C$11-$B$6)*I6485/$C$2/60),0)</f>
        <v>1</v>
      </c>
      <c r="L6485" s="1">
        <f>IF(G6485&gt;MainSheet!$C$11+$B$6+$C$6,IF(L6484&gt;=0.999,1,(G6485-MainSheet!$C$11-$B$6-$C$6)*I6485/$D$2/60),0)</f>
        <v>1</v>
      </c>
      <c r="M6485">
        <f t="shared" si="921"/>
        <v>1</v>
      </c>
      <c r="N6485" s="2">
        <f t="shared" si="922"/>
        <v>3721.0526315789471</v>
      </c>
      <c r="O6485">
        <f t="shared" si="918"/>
        <v>977.02127659574455</v>
      </c>
      <c r="P6485">
        <f t="shared" si="917"/>
        <v>192000</v>
      </c>
      <c r="Q6485" s="2">
        <f t="shared" si="923"/>
        <v>196698.0739081747</v>
      </c>
      <c r="R6485">
        <f>Q6485/MainSheet!$C$8*(G6485-G6484)+R6484</f>
        <v>11187.530025873401</v>
      </c>
      <c r="S6485">
        <f t="shared" si="924"/>
        <v>180559.54129715206</v>
      </c>
      <c r="T6485">
        <f t="shared" si="916"/>
        <v>64.829999999996261</v>
      </c>
      <c r="U6485" s="1">
        <f>Q6485/MainSheet!$C$22</f>
        <v>1</v>
      </c>
    </row>
    <row r="6486" spans="7:21">
      <c r="G6486">
        <f t="shared" si="919"/>
        <v>64.839999999996266</v>
      </c>
      <c r="H6486">
        <f t="shared" si="920"/>
        <v>198000</v>
      </c>
      <c r="I6486" s="2">
        <f>MIN(MainSheet!$C$10/MainSheet!$C$9,MainSheet!$K$9*60)</f>
        <v>660</v>
      </c>
      <c r="J6486" s="1">
        <f>IF(G6486&gt;MainSheet!$C$11,IF(J6485&gt;=0.999,1,(G6486-MainSheet!$C$11)*I6486/$B$2/60),0)</f>
        <v>1</v>
      </c>
      <c r="K6486" s="1">
        <f>IF(G6486&gt;MainSheet!$C$11+$B$6,IF(K6485&gt;=0.999,1,(G6486-MainSheet!$C$11-$B$6)*I6486/$C$2/60),0)</f>
        <v>1</v>
      </c>
      <c r="L6486" s="1">
        <f>IF(G6486&gt;MainSheet!$C$11+$B$6+$C$6,IF(L6485&gt;=0.999,1,(G6486-MainSheet!$C$11-$B$6-$C$6)*I6486/$D$2/60),0)</f>
        <v>1</v>
      </c>
      <c r="M6486">
        <f t="shared" si="921"/>
        <v>1</v>
      </c>
      <c r="N6486" s="2">
        <f t="shared" si="922"/>
        <v>3721.0526315789471</v>
      </c>
      <c r="O6486">
        <f t="shared" si="918"/>
        <v>977.02127659574455</v>
      </c>
      <c r="P6486">
        <f t="shared" si="917"/>
        <v>192000</v>
      </c>
      <c r="Q6486" s="2">
        <f t="shared" si="923"/>
        <v>196698.0739081747</v>
      </c>
      <c r="R6486">
        <f>Q6486/MainSheet!$C$8*(G6486-G6485)+R6485</f>
        <v>11189.561272364235</v>
      </c>
      <c r="S6486">
        <f t="shared" si="924"/>
        <v>180592.32430947007</v>
      </c>
      <c r="T6486">
        <f t="shared" si="916"/>
        <v>64.839999999996266</v>
      </c>
      <c r="U6486" s="1">
        <f>Q6486/MainSheet!$C$22</f>
        <v>1</v>
      </c>
    </row>
    <row r="6487" spans="7:21">
      <c r="G6487">
        <f t="shared" si="919"/>
        <v>64.849999999996271</v>
      </c>
      <c r="H6487">
        <f t="shared" si="920"/>
        <v>198000</v>
      </c>
      <c r="I6487" s="2">
        <f>MIN(MainSheet!$C$10/MainSheet!$C$9,MainSheet!$K$9*60)</f>
        <v>660</v>
      </c>
      <c r="J6487" s="1">
        <f>IF(G6487&gt;MainSheet!$C$11,IF(J6486&gt;=0.999,1,(G6487-MainSheet!$C$11)*I6487/$B$2/60),0)</f>
        <v>1</v>
      </c>
      <c r="K6487" s="1">
        <f>IF(G6487&gt;MainSheet!$C$11+$B$6,IF(K6486&gt;=0.999,1,(G6487-MainSheet!$C$11-$B$6)*I6487/$C$2/60),0)</f>
        <v>1</v>
      </c>
      <c r="L6487" s="1">
        <f>IF(G6487&gt;MainSheet!$C$11+$B$6+$C$6,IF(L6486&gt;=0.999,1,(G6487-MainSheet!$C$11-$B$6-$C$6)*I6487/$D$2/60),0)</f>
        <v>1</v>
      </c>
      <c r="M6487">
        <f t="shared" si="921"/>
        <v>1</v>
      </c>
      <c r="N6487" s="2">
        <f t="shared" si="922"/>
        <v>3721.0526315789471</v>
      </c>
      <c r="O6487">
        <f t="shared" si="918"/>
        <v>977.02127659574455</v>
      </c>
      <c r="P6487">
        <f t="shared" si="917"/>
        <v>192000</v>
      </c>
      <c r="Q6487" s="2">
        <f t="shared" si="923"/>
        <v>196698.0739081747</v>
      </c>
      <c r="R6487">
        <f>Q6487/MainSheet!$C$8*(G6487-G6486)+R6486</f>
        <v>11191.59251885507</v>
      </c>
      <c r="S6487">
        <f t="shared" si="924"/>
        <v>180625.10732178809</v>
      </c>
      <c r="T6487">
        <f t="shared" si="916"/>
        <v>64.849999999996271</v>
      </c>
      <c r="U6487" s="1">
        <f>Q6487/MainSheet!$C$22</f>
        <v>1</v>
      </c>
    </row>
    <row r="6488" spans="7:21">
      <c r="G6488">
        <f t="shared" si="919"/>
        <v>64.859999999996276</v>
      </c>
      <c r="H6488">
        <f t="shared" si="920"/>
        <v>198000</v>
      </c>
      <c r="I6488" s="2">
        <f>MIN(MainSheet!$C$10/MainSheet!$C$9,MainSheet!$K$9*60)</f>
        <v>660</v>
      </c>
      <c r="J6488" s="1">
        <f>IF(G6488&gt;MainSheet!$C$11,IF(J6487&gt;=0.999,1,(G6488-MainSheet!$C$11)*I6488/$B$2/60),0)</f>
        <v>1</v>
      </c>
      <c r="K6488" s="1">
        <f>IF(G6488&gt;MainSheet!$C$11+$B$6,IF(K6487&gt;=0.999,1,(G6488-MainSheet!$C$11-$B$6)*I6488/$C$2/60),0)</f>
        <v>1</v>
      </c>
      <c r="L6488" s="1">
        <f>IF(G6488&gt;MainSheet!$C$11+$B$6+$C$6,IF(L6487&gt;=0.999,1,(G6488-MainSheet!$C$11-$B$6-$C$6)*I6488/$D$2/60),0)</f>
        <v>1</v>
      </c>
      <c r="M6488">
        <f t="shared" si="921"/>
        <v>1</v>
      </c>
      <c r="N6488" s="2">
        <f t="shared" si="922"/>
        <v>3721.0526315789471</v>
      </c>
      <c r="O6488">
        <f t="shared" si="918"/>
        <v>977.02127659574455</v>
      </c>
      <c r="P6488">
        <f t="shared" si="917"/>
        <v>192000</v>
      </c>
      <c r="Q6488" s="2">
        <f t="shared" si="923"/>
        <v>196698.0739081747</v>
      </c>
      <c r="R6488">
        <f>Q6488/MainSheet!$C$8*(G6488-G6487)+R6487</f>
        <v>11193.623765345905</v>
      </c>
      <c r="S6488">
        <f t="shared" si="924"/>
        <v>180657.89033410611</v>
      </c>
      <c r="T6488">
        <f t="shared" si="916"/>
        <v>64.859999999996276</v>
      </c>
      <c r="U6488" s="1">
        <f>Q6488/MainSheet!$C$22</f>
        <v>1</v>
      </c>
    </row>
    <row r="6489" spans="7:21">
      <c r="G6489">
        <f t="shared" si="919"/>
        <v>64.869999999996281</v>
      </c>
      <c r="H6489">
        <f t="shared" si="920"/>
        <v>198000</v>
      </c>
      <c r="I6489" s="2">
        <f>MIN(MainSheet!$C$10/MainSheet!$C$9,MainSheet!$K$9*60)</f>
        <v>660</v>
      </c>
      <c r="J6489" s="1">
        <f>IF(G6489&gt;MainSheet!$C$11,IF(J6488&gt;=0.999,1,(G6489-MainSheet!$C$11)*I6489/$B$2/60),0)</f>
        <v>1</v>
      </c>
      <c r="K6489" s="1">
        <f>IF(G6489&gt;MainSheet!$C$11+$B$6,IF(K6488&gt;=0.999,1,(G6489-MainSheet!$C$11-$B$6)*I6489/$C$2/60),0)</f>
        <v>1</v>
      </c>
      <c r="L6489" s="1">
        <f>IF(G6489&gt;MainSheet!$C$11+$B$6+$C$6,IF(L6488&gt;=0.999,1,(G6489-MainSheet!$C$11-$B$6-$C$6)*I6489/$D$2/60),0)</f>
        <v>1</v>
      </c>
      <c r="M6489">
        <f t="shared" si="921"/>
        <v>1</v>
      </c>
      <c r="N6489" s="2">
        <f t="shared" si="922"/>
        <v>3721.0526315789471</v>
      </c>
      <c r="O6489">
        <f t="shared" si="918"/>
        <v>977.02127659574455</v>
      </c>
      <c r="P6489">
        <f t="shared" si="917"/>
        <v>192000</v>
      </c>
      <c r="Q6489" s="2">
        <f t="shared" si="923"/>
        <v>196698.0739081747</v>
      </c>
      <c r="R6489">
        <f>Q6489/MainSheet!$C$8*(G6489-G6488)+R6488</f>
        <v>11195.65501183674</v>
      </c>
      <c r="S6489">
        <f t="shared" si="924"/>
        <v>180690.67334642413</v>
      </c>
      <c r="T6489">
        <f t="shared" si="916"/>
        <v>64.869999999996281</v>
      </c>
      <c r="U6489" s="1">
        <f>Q6489/MainSheet!$C$22</f>
        <v>1</v>
      </c>
    </row>
    <row r="6490" spans="7:21">
      <c r="G6490">
        <f t="shared" si="919"/>
        <v>64.879999999996286</v>
      </c>
      <c r="H6490">
        <f t="shared" si="920"/>
        <v>198000</v>
      </c>
      <c r="I6490" s="2">
        <f>MIN(MainSheet!$C$10/MainSheet!$C$9,MainSheet!$K$9*60)</f>
        <v>660</v>
      </c>
      <c r="J6490" s="1">
        <f>IF(G6490&gt;MainSheet!$C$11,IF(J6489&gt;=0.999,1,(G6490-MainSheet!$C$11)*I6490/$B$2/60),0)</f>
        <v>1</v>
      </c>
      <c r="K6490" s="1">
        <f>IF(G6490&gt;MainSheet!$C$11+$B$6,IF(K6489&gt;=0.999,1,(G6490-MainSheet!$C$11-$B$6)*I6490/$C$2/60),0)</f>
        <v>1</v>
      </c>
      <c r="L6490" s="1">
        <f>IF(G6490&gt;MainSheet!$C$11+$B$6+$C$6,IF(L6489&gt;=0.999,1,(G6490-MainSheet!$C$11-$B$6-$C$6)*I6490/$D$2/60),0)</f>
        <v>1</v>
      </c>
      <c r="M6490">
        <f t="shared" si="921"/>
        <v>1</v>
      </c>
      <c r="N6490" s="2">
        <f t="shared" si="922"/>
        <v>3721.0526315789471</v>
      </c>
      <c r="O6490">
        <f t="shared" si="918"/>
        <v>977.02127659574455</v>
      </c>
      <c r="P6490">
        <f t="shared" si="917"/>
        <v>192000</v>
      </c>
      <c r="Q6490" s="2">
        <f t="shared" si="923"/>
        <v>196698.0739081747</v>
      </c>
      <c r="R6490">
        <f>Q6490/MainSheet!$C$8*(G6490-G6489)+R6489</f>
        <v>11197.686258327574</v>
      </c>
      <c r="S6490">
        <f t="shared" si="924"/>
        <v>180723.45635874214</v>
      </c>
      <c r="T6490">
        <f t="shared" si="916"/>
        <v>64.879999999996286</v>
      </c>
      <c r="U6490" s="1">
        <f>Q6490/MainSheet!$C$22</f>
        <v>1</v>
      </c>
    </row>
    <row r="6491" spans="7:21">
      <c r="G6491">
        <f t="shared" si="919"/>
        <v>64.889999999996292</v>
      </c>
      <c r="H6491">
        <f t="shared" si="920"/>
        <v>198000</v>
      </c>
      <c r="I6491" s="2">
        <f>MIN(MainSheet!$C$10/MainSheet!$C$9,MainSheet!$K$9*60)</f>
        <v>660</v>
      </c>
      <c r="J6491" s="1">
        <f>IF(G6491&gt;MainSheet!$C$11,IF(J6490&gt;=0.999,1,(G6491-MainSheet!$C$11)*I6491/$B$2/60),0)</f>
        <v>1</v>
      </c>
      <c r="K6491" s="1">
        <f>IF(G6491&gt;MainSheet!$C$11+$B$6,IF(K6490&gt;=0.999,1,(G6491-MainSheet!$C$11-$B$6)*I6491/$C$2/60),0)</f>
        <v>1</v>
      </c>
      <c r="L6491" s="1">
        <f>IF(G6491&gt;MainSheet!$C$11+$B$6+$C$6,IF(L6490&gt;=0.999,1,(G6491-MainSheet!$C$11-$B$6-$C$6)*I6491/$D$2/60),0)</f>
        <v>1</v>
      </c>
      <c r="M6491">
        <f t="shared" si="921"/>
        <v>1</v>
      </c>
      <c r="N6491" s="2">
        <f t="shared" si="922"/>
        <v>3721.0526315789471</v>
      </c>
      <c r="O6491">
        <f t="shared" si="918"/>
        <v>977.02127659574455</v>
      </c>
      <c r="P6491">
        <f t="shared" si="917"/>
        <v>192000</v>
      </c>
      <c r="Q6491" s="2">
        <f t="shared" si="923"/>
        <v>196698.0739081747</v>
      </c>
      <c r="R6491">
        <f>Q6491/MainSheet!$C$8*(G6491-G6490)+R6490</f>
        <v>11199.717504818409</v>
      </c>
      <c r="S6491">
        <f t="shared" si="924"/>
        <v>180756.23937106016</v>
      </c>
      <c r="T6491">
        <f t="shared" si="916"/>
        <v>64.889999999996292</v>
      </c>
      <c r="U6491" s="1">
        <f>Q6491/MainSheet!$C$22</f>
        <v>1</v>
      </c>
    </row>
    <row r="6492" spans="7:21">
      <c r="G6492">
        <f t="shared" si="919"/>
        <v>64.899999999996297</v>
      </c>
      <c r="H6492">
        <f t="shared" si="920"/>
        <v>198000</v>
      </c>
      <c r="I6492" s="2">
        <f>MIN(MainSheet!$C$10/MainSheet!$C$9,MainSheet!$K$9*60)</f>
        <v>660</v>
      </c>
      <c r="J6492" s="1">
        <f>IF(G6492&gt;MainSheet!$C$11,IF(J6491&gt;=0.999,1,(G6492-MainSheet!$C$11)*I6492/$B$2/60),0)</f>
        <v>1</v>
      </c>
      <c r="K6492" s="1">
        <f>IF(G6492&gt;MainSheet!$C$11+$B$6,IF(K6491&gt;=0.999,1,(G6492-MainSheet!$C$11-$B$6)*I6492/$C$2/60),0)</f>
        <v>1</v>
      </c>
      <c r="L6492" s="1">
        <f>IF(G6492&gt;MainSheet!$C$11+$B$6+$C$6,IF(L6491&gt;=0.999,1,(G6492-MainSheet!$C$11-$B$6-$C$6)*I6492/$D$2/60),0)</f>
        <v>1</v>
      </c>
      <c r="M6492">
        <f t="shared" si="921"/>
        <v>1</v>
      </c>
      <c r="N6492" s="2">
        <f t="shared" si="922"/>
        <v>3721.0526315789471</v>
      </c>
      <c r="O6492">
        <f t="shared" si="918"/>
        <v>977.02127659574455</v>
      </c>
      <c r="P6492">
        <f t="shared" si="917"/>
        <v>192000</v>
      </c>
      <c r="Q6492" s="2">
        <f t="shared" si="923"/>
        <v>196698.0739081747</v>
      </c>
      <c r="R6492">
        <f>Q6492/MainSheet!$C$8*(G6492-G6491)+R6491</f>
        <v>11201.748751309244</v>
      </c>
      <c r="S6492">
        <f t="shared" si="924"/>
        <v>180789.02238337818</v>
      </c>
      <c r="T6492">
        <f t="shared" si="916"/>
        <v>64.899999999996297</v>
      </c>
      <c r="U6492" s="1">
        <f>Q6492/MainSheet!$C$22</f>
        <v>1</v>
      </c>
    </row>
    <row r="6493" spans="7:21">
      <c r="G6493">
        <f t="shared" si="919"/>
        <v>64.909999999996302</v>
      </c>
      <c r="H6493">
        <f t="shared" si="920"/>
        <v>198000</v>
      </c>
      <c r="I6493" s="2">
        <f>MIN(MainSheet!$C$10/MainSheet!$C$9,MainSheet!$K$9*60)</f>
        <v>660</v>
      </c>
      <c r="J6493" s="1">
        <f>IF(G6493&gt;MainSheet!$C$11,IF(J6492&gt;=0.999,1,(G6493-MainSheet!$C$11)*I6493/$B$2/60),0)</f>
        <v>1</v>
      </c>
      <c r="K6493" s="1">
        <f>IF(G6493&gt;MainSheet!$C$11+$B$6,IF(K6492&gt;=0.999,1,(G6493-MainSheet!$C$11-$B$6)*I6493/$C$2/60),0)</f>
        <v>1</v>
      </c>
      <c r="L6493" s="1">
        <f>IF(G6493&gt;MainSheet!$C$11+$B$6+$C$6,IF(L6492&gt;=0.999,1,(G6493-MainSheet!$C$11-$B$6-$C$6)*I6493/$D$2/60),0)</f>
        <v>1</v>
      </c>
      <c r="M6493">
        <f t="shared" si="921"/>
        <v>1</v>
      </c>
      <c r="N6493" s="2">
        <f t="shared" si="922"/>
        <v>3721.0526315789471</v>
      </c>
      <c r="O6493">
        <f t="shared" si="918"/>
        <v>977.02127659574455</v>
      </c>
      <c r="P6493">
        <f t="shared" si="917"/>
        <v>192000</v>
      </c>
      <c r="Q6493" s="2">
        <f t="shared" si="923"/>
        <v>196698.0739081747</v>
      </c>
      <c r="R6493">
        <f>Q6493/MainSheet!$C$8*(G6493-G6492)+R6492</f>
        <v>11203.779997800078</v>
      </c>
      <c r="S6493">
        <f t="shared" si="924"/>
        <v>180821.8053956962</v>
      </c>
      <c r="T6493">
        <f t="shared" si="916"/>
        <v>64.909999999996302</v>
      </c>
      <c r="U6493" s="1">
        <f>Q6493/MainSheet!$C$22</f>
        <v>1</v>
      </c>
    </row>
    <row r="6494" spans="7:21">
      <c r="G6494">
        <f t="shared" si="919"/>
        <v>64.919999999996307</v>
      </c>
      <c r="H6494">
        <f t="shared" si="920"/>
        <v>198000</v>
      </c>
      <c r="I6494" s="2">
        <f>MIN(MainSheet!$C$10/MainSheet!$C$9,MainSheet!$K$9*60)</f>
        <v>660</v>
      </c>
      <c r="J6494" s="1">
        <f>IF(G6494&gt;MainSheet!$C$11,IF(J6493&gt;=0.999,1,(G6494-MainSheet!$C$11)*I6494/$B$2/60),0)</f>
        <v>1</v>
      </c>
      <c r="K6494" s="1">
        <f>IF(G6494&gt;MainSheet!$C$11+$B$6,IF(K6493&gt;=0.999,1,(G6494-MainSheet!$C$11-$B$6)*I6494/$C$2/60),0)</f>
        <v>1</v>
      </c>
      <c r="L6494" s="1">
        <f>IF(G6494&gt;MainSheet!$C$11+$B$6+$C$6,IF(L6493&gt;=0.999,1,(G6494-MainSheet!$C$11-$B$6-$C$6)*I6494/$D$2/60),0)</f>
        <v>1</v>
      </c>
      <c r="M6494">
        <f t="shared" si="921"/>
        <v>1</v>
      </c>
      <c r="N6494" s="2">
        <f t="shared" si="922"/>
        <v>3721.0526315789471</v>
      </c>
      <c r="O6494">
        <f t="shared" si="918"/>
        <v>977.02127659574455</v>
      </c>
      <c r="P6494">
        <f t="shared" si="917"/>
        <v>192000</v>
      </c>
      <c r="Q6494" s="2">
        <f t="shared" si="923"/>
        <v>196698.0739081747</v>
      </c>
      <c r="R6494">
        <f>Q6494/MainSheet!$C$8*(G6494-G6493)+R6493</f>
        <v>11205.811244290913</v>
      </c>
      <c r="S6494">
        <f t="shared" si="924"/>
        <v>180854.58840801421</v>
      </c>
      <c r="T6494">
        <f t="shared" si="916"/>
        <v>64.919999999996307</v>
      </c>
      <c r="U6494" s="1">
        <f>Q6494/MainSheet!$C$22</f>
        <v>1</v>
      </c>
    </row>
    <row r="6495" spans="7:21">
      <c r="G6495">
        <f t="shared" si="919"/>
        <v>64.929999999996312</v>
      </c>
      <c r="H6495">
        <f t="shared" si="920"/>
        <v>198000</v>
      </c>
      <c r="I6495" s="2">
        <f>MIN(MainSheet!$C$10/MainSheet!$C$9,MainSheet!$K$9*60)</f>
        <v>660</v>
      </c>
      <c r="J6495" s="1">
        <f>IF(G6495&gt;MainSheet!$C$11,IF(J6494&gt;=0.999,1,(G6495-MainSheet!$C$11)*I6495/$B$2/60),0)</f>
        <v>1</v>
      </c>
      <c r="K6495" s="1">
        <f>IF(G6495&gt;MainSheet!$C$11+$B$6,IF(K6494&gt;=0.999,1,(G6495-MainSheet!$C$11-$B$6)*I6495/$C$2/60),0)</f>
        <v>1</v>
      </c>
      <c r="L6495" s="1">
        <f>IF(G6495&gt;MainSheet!$C$11+$B$6+$C$6,IF(L6494&gt;=0.999,1,(G6495-MainSheet!$C$11-$B$6-$C$6)*I6495/$D$2/60),0)</f>
        <v>1</v>
      </c>
      <c r="M6495">
        <f t="shared" si="921"/>
        <v>1</v>
      </c>
      <c r="N6495" s="2">
        <f t="shared" si="922"/>
        <v>3721.0526315789471</v>
      </c>
      <c r="O6495">
        <f t="shared" si="918"/>
        <v>977.02127659574455</v>
      </c>
      <c r="P6495">
        <f t="shared" si="917"/>
        <v>192000</v>
      </c>
      <c r="Q6495" s="2">
        <f t="shared" si="923"/>
        <v>196698.0739081747</v>
      </c>
      <c r="R6495">
        <f>Q6495/MainSheet!$C$8*(G6495-G6494)+R6494</f>
        <v>11207.842490781748</v>
      </c>
      <c r="S6495">
        <f t="shared" si="924"/>
        <v>180887.37142033223</v>
      </c>
      <c r="T6495">
        <f t="shared" si="916"/>
        <v>64.929999999996312</v>
      </c>
      <c r="U6495" s="1">
        <f>Q6495/MainSheet!$C$22</f>
        <v>1</v>
      </c>
    </row>
    <row r="6496" spans="7:21">
      <c r="G6496">
        <f t="shared" si="919"/>
        <v>64.939999999996317</v>
      </c>
      <c r="H6496">
        <f t="shared" si="920"/>
        <v>198000</v>
      </c>
      <c r="I6496" s="2">
        <f>MIN(MainSheet!$C$10/MainSheet!$C$9,MainSheet!$K$9*60)</f>
        <v>660</v>
      </c>
      <c r="J6496" s="1">
        <f>IF(G6496&gt;MainSheet!$C$11,IF(J6495&gt;=0.999,1,(G6496-MainSheet!$C$11)*I6496/$B$2/60),0)</f>
        <v>1</v>
      </c>
      <c r="K6496" s="1">
        <f>IF(G6496&gt;MainSheet!$C$11+$B$6,IF(K6495&gt;=0.999,1,(G6496-MainSheet!$C$11-$B$6)*I6496/$C$2/60),0)</f>
        <v>1</v>
      </c>
      <c r="L6496" s="1">
        <f>IF(G6496&gt;MainSheet!$C$11+$B$6+$C$6,IF(L6495&gt;=0.999,1,(G6496-MainSheet!$C$11-$B$6-$C$6)*I6496/$D$2/60),0)</f>
        <v>1</v>
      </c>
      <c r="M6496">
        <f t="shared" si="921"/>
        <v>1</v>
      </c>
      <c r="N6496" s="2">
        <f t="shared" si="922"/>
        <v>3721.0526315789471</v>
      </c>
      <c r="O6496">
        <f t="shared" si="918"/>
        <v>977.02127659574455</v>
      </c>
      <c r="P6496">
        <f t="shared" si="917"/>
        <v>192000</v>
      </c>
      <c r="Q6496" s="2">
        <f t="shared" si="923"/>
        <v>196698.0739081747</v>
      </c>
      <c r="R6496">
        <f>Q6496/MainSheet!$C$8*(G6496-G6495)+R6495</f>
        <v>11209.873737272583</v>
      </c>
      <c r="S6496">
        <f t="shared" si="924"/>
        <v>180920.15443265025</v>
      </c>
      <c r="T6496">
        <f t="shared" si="916"/>
        <v>64.939999999996317</v>
      </c>
      <c r="U6496" s="1">
        <f>Q6496/MainSheet!$C$22</f>
        <v>1</v>
      </c>
    </row>
    <row r="6497" spans="7:21">
      <c r="G6497">
        <f t="shared" si="919"/>
        <v>64.949999999996322</v>
      </c>
      <c r="H6497">
        <f t="shared" si="920"/>
        <v>198000</v>
      </c>
      <c r="I6497" s="2">
        <f>MIN(MainSheet!$C$10/MainSheet!$C$9,MainSheet!$K$9*60)</f>
        <v>660</v>
      </c>
      <c r="J6497" s="1">
        <f>IF(G6497&gt;MainSheet!$C$11,IF(J6496&gt;=0.999,1,(G6497-MainSheet!$C$11)*I6497/$B$2/60),0)</f>
        <v>1</v>
      </c>
      <c r="K6497" s="1">
        <f>IF(G6497&gt;MainSheet!$C$11+$B$6,IF(K6496&gt;=0.999,1,(G6497-MainSheet!$C$11-$B$6)*I6497/$C$2/60),0)</f>
        <v>1</v>
      </c>
      <c r="L6497" s="1">
        <f>IF(G6497&gt;MainSheet!$C$11+$B$6+$C$6,IF(L6496&gt;=0.999,1,(G6497-MainSheet!$C$11-$B$6-$C$6)*I6497/$D$2/60),0)</f>
        <v>1</v>
      </c>
      <c r="M6497">
        <f t="shared" si="921"/>
        <v>1</v>
      </c>
      <c r="N6497" s="2">
        <f t="shared" si="922"/>
        <v>3721.0526315789471</v>
      </c>
      <c r="O6497">
        <f t="shared" si="918"/>
        <v>977.02127659574455</v>
      </c>
      <c r="P6497">
        <f t="shared" si="917"/>
        <v>192000</v>
      </c>
      <c r="Q6497" s="2">
        <f t="shared" si="923"/>
        <v>196698.0739081747</v>
      </c>
      <c r="R6497">
        <f>Q6497/MainSheet!$C$8*(G6497-G6496)+R6496</f>
        <v>11211.904983763417</v>
      </c>
      <c r="S6497">
        <f t="shared" si="924"/>
        <v>180952.93744496827</v>
      </c>
      <c r="T6497">
        <f t="shared" si="916"/>
        <v>64.949999999996322</v>
      </c>
      <c r="U6497" s="1">
        <f>Q6497/MainSheet!$C$22</f>
        <v>1</v>
      </c>
    </row>
    <row r="6498" spans="7:21">
      <c r="G6498">
        <f t="shared" si="919"/>
        <v>64.959999999996327</v>
      </c>
      <c r="H6498">
        <f t="shared" si="920"/>
        <v>198000</v>
      </c>
      <c r="I6498" s="2">
        <f>MIN(MainSheet!$C$10/MainSheet!$C$9,MainSheet!$K$9*60)</f>
        <v>660</v>
      </c>
      <c r="J6498" s="1">
        <f>IF(G6498&gt;MainSheet!$C$11,IF(J6497&gt;=0.999,1,(G6498-MainSheet!$C$11)*I6498/$B$2/60),0)</f>
        <v>1</v>
      </c>
      <c r="K6498" s="1">
        <f>IF(G6498&gt;MainSheet!$C$11+$B$6,IF(K6497&gt;=0.999,1,(G6498-MainSheet!$C$11-$B$6)*I6498/$C$2/60),0)</f>
        <v>1</v>
      </c>
      <c r="L6498" s="1">
        <f>IF(G6498&gt;MainSheet!$C$11+$B$6+$C$6,IF(L6497&gt;=0.999,1,(G6498-MainSheet!$C$11-$B$6-$C$6)*I6498/$D$2/60),0)</f>
        <v>1</v>
      </c>
      <c r="M6498">
        <f t="shared" si="921"/>
        <v>1</v>
      </c>
      <c r="N6498" s="2">
        <f t="shared" si="922"/>
        <v>3721.0526315789471</v>
      </c>
      <c r="O6498">
        <f t="shared" si="918"/>
        <v>977.02127659574455</v>
      </c>
      <c r="P6498">
        <f t="shared" si="917"/>
        <v>192000</v>
      </c>
      <c r="Q6498" s="2">
        <f t="shared" si="923"/>
        <v>196698.0739081747</v>
      </c>
      <c r="R6498">
        <f>Q6498/MainSheet!$C$8*(G6498-G6497)+R6497</f>
        <v>11213.936230254252</v>
      </c>
      <c r="S6498">
        <f t="shared" si="924"/>
        <v>180985.72045728628</v>
      </c>
      <c r="T6498">
        <f t="shared" si="916"/>
        <v>64.959999999996327</v>
      </c>
      <c r="U6498" s="1">
        <f>Q6498/MainSheet!$C$22</f>
        <v>1</v>
      </c>
    </row>
    <row r="6499" spans="7:21">
      <c r="G6499">
        <f t="shared" si="919"/>
        <v>64.969999999996332</v>
      </c>
      <c r="H6499">
        <f t="shared" si="920"/>
        <v>198000</v>
      </c>
      <c r="I6499" s="2">
        <f>MIN(MainSheet!$C$10/MainSheet!$C$9,MainSheet!$K$9*60)</f>
        <v>660</v>
      </c>
      <c r="J6499" s="1">
        <f>IF(G6499&gt;MainSheet!$C$11,IF(J6498&gt;=0.999,1,(G6499-MainSheet!$C$11)*I6499/$B$2/60),0)</f>
        <v>1</v>
      </c>
      <c r="K6499" s="1">
        <f>IF(G6499&gt;MainSheet!$C$11+$B$6,IF(K6498&gt;=0.999,1,(G6499-MainSheet!$C$11-$B$6)*I6499/$C$2/60),0)</f>
        <v>1</v>
      </c>
      <c r="L6499" s="1">
        <f>IF(G6499&gt;MainSheet!$C$11+$B$6+$C$6,IF(L6498&gt;=0.999,1,(G6499-MainSheet!$C$11-$B$6-$C$6)*I6499/$D$2/60),0)</f>
        <v>1</v>
      </c>
      <c r="M6499">
        <f t="shared" si="921"/>
        <v>1</v>
      </c>
      <c r="N6499" s="2">
        <f t="shared" si="922"/>
        <v>3721.0526315789471</v>
      </c>
      <c r="O6499">
        <f t="shared" si="918"/>
        <v>977.02127659574455</v>
      </c>
      <c r="P6499">
        <f t="shared" si="917"/>
        <v>192000</v>
      </c>
      <c r="Q6499" s="2">
        <f t="shared" si="923"/>
        <v>196698.0739081747</v>
      </c>
      <c r="R6499">
        <f>Q6499/MainSheet!$C$8*(G6499-G6498)+R6498</f>
        <v>11215.967476745087</v>
      </c>
      <c r="S6499">
        <f t="shared" si="924"/>
        <v>181018.5034696043</v>
      </c>
      <c r="T6499">
        <f t="shared" si="916"/>
        <v>64.969999999996332</v>
      </c>
      <c r="U6499" s="1">
        <f>Q6499/MainSheet!$C$22</f>
        <v>1</v>
      </c>
    </row>
    <row r="6500" spans="7:21">
      <c r="G6500">
        <f t="shared" si="919"/>
        <v>64.979999999996338</v>
      </c>
      <c r="H6500">
        <f t="shared" si="920"/>
        <v>198000</v>
      </c>
      <c r="I6500" s="2">
        <f>MIN(MainSheet!$C$10/MainSheet!$C$9,MainSheet!$K$9*60)</f>
        <v>660</v>
      </c>
      <c r="J6500" s="1">
        <f>IF(G6500&gt;MainSheet!$C$11,IF(J6499&gt;=0.999,1,(G6500-MainSheet!$C$11)*I6500/$B$2/60),0)</f>
        <v>1</v>
      </c>
      <c r="K6500" s="1">
        <f>IF(G6500&gt;MainSheet!$C$11+$B$6,IF(K6499&gt;=0.999,1,(G6500-MainSheet!$C$11-$B$6)*I6500/$C$2/60),0)</f>
        <v>1</v>
      </c>
      <c r="L6500" s="1">
        <f>IF(G6500&gt;MainSheet!$C$11+$B$6+$C$6,IF(L6499&gt;=0.999,1,(G6500-MainSheet!$C$11-$B$6-$C$6)*I6500/$D$2/60),0)</f>
        <v>1</v>
      </c>
      <c r="M6500">
        <f t="shared" si="921"/>
        <v>1</v>
      </c>
      <c r="N6500" s="2">
        <f t="shared" si="922"/>
        <v>3721.0526315789471</v>
      </c>
      <c r="O6500">
        <f t="shared" si="918"/>
        <v>977.02127659574455</v>
      </c>
      <c r="P6500">
        <f t="shared" si="917"/>
        <v>192000</v>
      </c>
      <c r="Q6500" s="2">
        <f t="shared" si="923"/>
        <v>196698.0739081747</v>
      </c>
      <c r="R6500">
        <f>Q6500/MainSheet!$C$8*(G6500-G6499)+R6499</f>
        <v>11217.998723235922</v>
      </c>
      <c r="S6500">
        <f t="shared" si="924"/>
        <v>181051.28648192232</v>
      </c>
      <c r="T6500">
        <f t="shared" si="916"/>
        <v>64.979999999996338</v>
      </c>
      <c r="U6500" s="1">
        <f>Q6500/MainSheet!$C$22</f>
        <v>1</v>
      </c>
    </row>
    <row r="6501" spans="7:21">
      <c r="G6501">
        <f t="shared" si="919"/>
        <v>64.989999999996343</v>
      </c>
      <c r="H6501">
        <f t="shared" si="920"/>
        <v>198000</v>
      </c>
      <c r="I6501" s="2">
        <f>MIN(MainSheet!$C$10/MainSheet!$C$9,MainSheet!$K$9*60)</f>
        <v>660</v>
      </c>
      <c r="J6501" s="1">
        <f>IF(G6501&gt;MainSheet!$C$11,IF(J6500&gt;=0.999,1,(G6501-MainSheet!$C$11)*I6501/$B$2/60),0)</f>
        <v>1</v>
      </c>
      <c r="K6501" s="1">
        <f>IF(G6501&gt;MainSheet!$C$11+$B$6,IF(K6500&gt;=0.999,1,(G6501-MainSheet!$C$11-$B$6)*I6501/$C$2/60),0)</f>
        <v>1</v>
      </c>
      <c r="L6501" s="1">
        <f>IF(G6501&gt;MainSheet!$C$11+$B$6+$C$6,IF(L6500&gt;=0.999,1,(G6501-MainSheet!$C$11-$B$6-$C$6)*I6501/$D$2/60),0)</f>
        <v>1</v>
      </c>
      <c r="M6501">
        <f t="shared" si="921"/>
        <v>1</v>
      </c>
      <c r="N6501" s="2">
        <f t="shared" si="922"/>
        <v>3721.0526315789471</v>
      </c>
      <c r="O6501">
        <f t="shared" si="918"/>
        <v>977.02127659574455</v>
      </c>
      <c r="P6501">
        <f t="shared" si="917"/>
        <v>192000</v>
      </c>
      <c r="Q6501" s="2">
        <f t="shared" si="923"/>
        <v>196698.0739081747</v>
      </c>
      <c r="R6501">
        <f>Q6501/MainSheet!$C$8*(G6501-G6500)+R6500</f>
        <v>11220.029969726756</v>
      </c>
      <c r="S6501">
        <f t="shared" si="924"/>
        <v>181084.06949424034</v>
      </c>
      <c r="T6501">
        <f t="shared" si="916"/>
        <v>64.989999999996343</v>
      </c>
      <c r="U6501" s="1">
        <f>Q6501/MainSheet!$C$22</f>
        <v>1</v>
      </c>
    </row>
    <row r="6502" spans="7:21">
      <c r="G6502">
        <f t="shared" si="919"/>
        <v>64.999999999996348</v>
      </c>
      <c r="H6502">
        <f t="shared" si="920"/>
        <v>198000</v>
      </c>
      <c r="I6502" s="2">
        <f>MIN(MainSheet!$C$10/MainSheet!$C$9,MainSheet!$K$9*60)</f>
        <v>660</v>
      </c>
      <c r="J6502" s="1">
        <f>IF(G6502&gt;MainSheet!$C$11,IF(J6501&gt;=0.999,1,(G6502-MainSheet!$C$11)*I6502/$B$2/60),0)</f>
        <v>1</v>
      </c>
      <c r="K6502" s="1">
        <f>IF(G6502&gt;MainSheet!$C$11+$B$6,IF(K6501&gt;=0.999,1,(G6502-MainSheet!$C$11-$B$6)*I6502/$C$2/60),0)</f>
        <v>1</v>
      </c>
      <c r="L6502" s="1">
        <f>IF(G6502&gt;MainSheet!$C$11+$B$6+$C$6,IF(L6501&gt;=0.999,1,(G6502-MainSheet!$C$11-$B$6-$C$6)*I6502/$D$2/60),0)</f>
        <v>1</v>
      </c>
      <c r="M6502">
        <f t="shared" si="921"/>
        <v>1</v>
      </c>
      <c r="N6502" s="2">
        <f t="shared" si="922"/>
        <v>3721.0526315789471</v>
      </c>
      <c r="O6502">
        <f t="shared" si="918"/>
        <v>977.02127659574455</v>
      </c>
      <c r="P6502">
        <f t="shared" si="917"/>
        <v>192000</v>
      </c>
      <c r="Q6502" s="2">
        <f t="shared" si="923"/>
        <v>196698.0739081747</v>
      </c>
      <c r="R6502">
        <f>Q6502/MainSheet!$C$8*(G6502-G6501)+R6501</f>
        <v>11222.061216217591</v>
      </c>
      <c r="S6502">
        <f t="shared" si="924"/>
        <v>181116.85250655835</v>
      </c>
      <c r="T6502">
        <f t="shared" si="916"/>
        <v>64.999999999996348</v>
      </c>
      <c r="U6502" s="1">
        <f>Q6502/MainSheet!$C$22</f>
        <v>1</v>
      </c>
    </row>
    <row r="6503" spans="7:21">
      <c r="G6503">
        <f t="shared" si="919"/>
        <v>65.009999999996353</v>
      </c>
      <c r="H6503">
        <f t="shared" si="920"/>
        <v>198000</v>
      </c>
      <c r="I6503" s="2">
        <f>MIN(MainSheet!$C$10/MainSheet!$C$9,MainSheet!$K$9*60)</f>
        <v>660</v>
      </c>
      <c r="J6503" s="1">
        <f>IF(G6503&gt;MainSheet!$C$11,IF(J6502&gt;=0.999,1,(G6503-MainSheet!$C$11)*I6503/$B$2/60),0)</f>
        <v>1</v>
      </c>
      <c r="K6503" s="1">
        <f>IF(G6503&gt;MainSheet!$C$11+$B$6,IF(K6502&gt;=0.999,1,(G6503-MainSheet!$C$11-$B$6)*I6503/$C$2/60),0)</f>
        <v>1</v>
      </c>
      <c r="L6503" s="1">
        <f>IF(G6503&gt;MainSheet!$C$11+$B$6+$C$6,IF(L6502&gt;=0.999,1,(G6503-MainSheet!$C$11-$B$6-$C$6)*I6503/$D$2/60),0)</f>
        <v>1</v>
      </c>
      <c r="M6503">
        <f t="shared" si="921"/>
        <v>1</v>
      </c>
      <c r="N6503" s="2">
        <f t="shared" si="922"/>
        <v>3721.0526315789471</v>
      </c>
      <c r="O6503">
        <f t="shared" si="918"/>
        <v>977.02127659574455</v>
      </c>
      <c r="P6503">
        <f t="shared" si="917"/>
        <v>192000</v>
      </c>
      <c r="Q6503" s="2">
        <f t="shared" si="923"/>
        <v>196698.0739081747</v>
      </c>
      <c r="R6503">
        <f>Q6503/MainSheet!$C$8*(G6503-G6502)+R6502</f>
        <v>11224.092462708426</v>
      </c>
      <c r="S6503">
        <f t="shared" si="924"/>
        <v>181149.63551887637</v>
      </c>
      <c r="T6503">
        <f t="shared" si="916"/>
        <v>65.009999999996353</v>
      </c>
      <c r="U6503" s="1">
        <f>Q6503/MainSheet!$C$22</f>
        <v>1</v>
      </c>
    </row>
    <row r="6504" spans="7:21">
      <c r="G6504">
        <f t="shared" si="919"/>
        <v>65.019999999996358</v>
      </c>
      <c r="H6504">
        <f t="shared" si="920"/>
        <v>198000</v>
      </c>
      <c r="I6504" s="2">
        <f>MIN(MainSheet!$C$10/MainSheet!$C$9,MainSheet!$K$9*60)</f>
        <v>660</v>
      </c>
      <c r="J6504" s="1">
        <f>IF(G6504&gt;MainSheet!$C$11,IF(J6503&gt;=0.999,1,(G6504-MainSheet!$C$11)*I6504/$B$2/60),0)</f>
        <v>1</v>
      </c>
      <c r="K6504" s="1">
        <f>IF(G6504&gt;MainSheet!$C$11+$B$6,IF(K6503&gt;=0.999,1,(G6504-MainSheet!$C$11-$B$6)*I6504/$C$2/60),0)</f>
        <v>1</v>
      </c>
      <c r="L6504" s="1">
        <f>IF(G6504&gt;MainSheet!$C$11+$B$6+$C$6,IF(L6503&gt;=0.999,1,(G6504-MainSheet!$C$11-$B$6-$C$6)*I6504/$D$2/60),0)</f>
        <v>1</v>
      </c>
      <c r="M6504">
        <f t="shared" si="921"/>
        <v>1</v>
      </c>
      <c r="N6504" s="2">
        <f t="shared" si="922"/>
        <v>3721.0526315789471</v>
      </c>
      <c r="O6504">
        <f t="shared" si="918"/>
        <v>977.02127659574455</v>
      </c>
      <c r="P6504">
        <f t="shared" si="917"/>
        <v>192000</v>
      </c>
      <c r="Q6504" s="2">
        <f t="shared" si="923"/>
        <v>196698.0739081747</v>
      </c>
      <c r="R6504">
        <f>Q6504/MainSheet!$C$8*(G6504-G6503)+R6503</f>
        <v>11226.123709199261</v>
      </c>
      <c r="S6504">
        <f t="shared" si="924"/>
        <v>181182.41853119439</v>
      </c>
      <c r="T6504">
        <f t="shared" si="916"/>
        <v>65.019999999996358</v>
      </c>
      <c r="U6504" s="1">
        <f>Q6504/MainSheet!$C$22</f>
        <v>1</v>
      </c>
    </row>
    <row r="6505" spans="7:21">
      <c r="G6505">
        <f t="shared" si="919"/>
        <v>65.029999999996363</v>
      </c>
      <c r="H6505">
        <f t="shared" si="920"/>
        <v>198000</v>
      </c>
      <c r="I6505" s="2">
        <f>MIN(MainSheet!$C$10/MainSheet!$C$9,MainSheet!$K$9*60)</f>
        <v>660</v>
      </c>
      <c r="J6505" s="1">
        <f>IF(G6505&gt;MainSheet!$C$11,IF(J6504&gt;=0.999,1,(G6505-MainSheet!$C$11)*I6505/$B$2/60),0)</f>
        <v>1</v>
      </c>
      <c r="K6505" s="1">
        <f>IF(G6505&gt;MainSheet!$C$11+$B$6,IF(K6504&gt;=0.999,1,(G6505-MainSheet!$C$11-$B$6)*I6505/$C$2/60),0)</f>
        <v>1</v>
      </c>
      <c r="L6505" s="1">
        <f>IF(G6505&gt;MainSheet!$C$11+$B$6+$C$6,IF(L6504&gt;=0.999,1,(G6505-MainSheet!$C$11-$B$6-$C$6)*I6505/$D$2/60),0)</f>
        <v>1</v>
      </c>
      <c r="M6505">
        <f t="shared" si="921"/>
        <v>1</v>
      </c>
      <c r="N6505" s="2">
        <f t="shared" si="922"/>
        <v>3721.0526315789471</v>
      </c>
      <c r="O6505">
        <f t="shared" si="918"/>
        <v>977.02127659574455</v>
      </c>
      <c r="P6505">
        <f t="shared" si="917"/>
        <v>192000</v>
      </c>
      <c r="Q6505" s="2">
        <f t="shared" si="923"/>
        <v>196698.0739081747</v>
      </c>
      <c r="R6505">
        <f>Q6505/MainSheet!$C$8*(G6505-G6504)+R6504</f>
        <v>11228.154955690095</v>
      </c>
      <c r="S6505">
        <f t="shared" si="924"/>
        <v>181215.2015435124</v>
      </c>
      <c r="T6505">
        <f t="shared" si="916"/>
        <v>65.029999999996363</v>
      </c>
      <c r="U6505" s="1">
        <f>Q6505/MainSheet!$C$22</f>
        <v>1</v>
      </c>
    </row>
    <row r="6506" spans="7:21">
      <c r="G6506">
        <f t="shared" si="919"/>
        <v>65.039999999996368</v>
      </c>
      <c r="H6506">
        <f t="shared" si="920"/>
        <v>198000</v>
      </c>
      <c r="I6506" s="2">
        <f>MIN(MainSheet!$C$10/MainSheet!$C$9,MainSheet!$K$9*60)</f>
        <v>660</v>
      </c>
      <c r="J6506" s="1">
        <f>IF(G6506&gt;MainSheet!$C$11,IF(J6505&gt;=0.999,1,(G6506-MainSheet!$C$11)*I6506/$B$2/60),0)</f>
        <v>1</v>
      </c>
      <c r="K6506" s="1">
        <f>IF(G6506&gt;MainSheet!$C$11+$B$6,IF(K6505&gt;=0.999,1,(G6506-MainSheet!$C$11-$B$6)*I6506/$C$2/60),0)</f>
        <v>1</v>
      </c>
      <c r="L6506" s="1">
        <f>IF(G6506&gt;MainSheet!$C$11+$B$6+$C$6,IF(L6505&gt;=0.999,1,(G6506-MainSheet!$C$11-$B$6-$C$6)*I6506/$D$2/60),0)</f>
        <v>1</v>
      </c>
      <c r="M6506">
        <f t="shared" si="921"/>
        <v>1</v>
      </c>
      <c r="N6506" s="2">
        <f t="shared" si="922"/>
        <v>3721.0526315789471</v>
      </c>
      <c r="O6506">
        <f t="shared" si="918"/>
        <v>977.02127659574455</v>
      </c>
      <c r="P6506">
        <f t="shared" si="917"/>
        <v>192000</v>
      </c>
      <c r="Q6506" s="2">
        <f t="shared" si="923"/>
        <v>196698.0739081747</v>
      </c>
      <c r="R6506">
        <f>Q6506/MainSheet!$C$8*(G6506-G6505)+R6505</f>
        <v>11230.18620218093</v>
      </c>
      <c r="S6506">
        <f t="shared" si="924"/>
        <v>181247.98455583042</v>
      </c>
      <c r="T6506">
        <f t="shared" si="916"/>
        <v>65.039999999996368</v>
      </c>
      <c r="U6506" s="1">
        <f>Q6506/MainSheet!$C$22</f>
        <v>1</v>
      </c>
    </row>
    <row r="6507" spans="7:21">
      <c r="G6507">
        <f t="shared" si="919"/>
        <v>65.049999999996373</v>
      </c>
      <c r="H6507">
        <f t="shared" si="920"/>
        <v>198000</v>
      </c>
      <c r="I6507" s="2">
        <f>MIN(MainSheet!$C$10/MainSheet!$C$9,MainSheet!$K$9*60)</f>
        <v>660</v>
      </c>
      <c r="J6507" s="1">
        <f>IF(G6507&gt;MainSheet!$C$11,IF(J6506&gt;=0.999,1,(G6507-MainSheet!$C$11)*I6507/$B$2/60),0)</f>
        <v>1</v>
      </c>
      <c r="K6507" s="1">
        <f>IF(G6507&gt;MainSheet!$C$11+$B$6,IF(K6506&gt;=0.999,1,(G6507-MainSheet!$C$11-$B$6)*I6507/$C$2/60),0)</f>
        <v>1</v>
      </c>
      <c r="L6507" s="1">
        <f>IF(G6507&gt;MainSheet!$C$11+$B$6+$C$6,IF(L6506&gt;=0.999,1,(G6507-MainSheet!$C$11-$B$6-$C$6)*I6507/$D$2/60),0)</f>
        <v>1</v>
      </c>
      <c r="M6507">
        <f t="shared" si="921"/>
        <v>1</v>
      </c>
      <c r="N6507" s="2">
        <f t="shared" si="922"/>
        <v>3721.0526315789471</v>
      </c>
      <c r="O6507">
        <f t="shared" si="918"/>
        <v>977.02127659574455</v>
      </c>
      <c r="P6507">
        <f t="shared" si="917"/>
        <v>192000</v>
      </c>
      <c r="Q6507" s="2">
        <f t="shared" si="923"/>
        <v>196698.0739081747</v>
      </c>
      <c r="R6507">
        <f>Q6507/MainSheet!$C$8*(G6507-G6506)+R6506</f>
        <v>11232.217448671765</v>
      </c>
      <c r="S6507">
        <f t="shared" si="924"/>
        <v>181280.76756814844</v>
      </c>
      <c r="T6507">
        <f t="shared" si="916"/>
        <v>65.049999999996373</v>
      </c>
      <c r="U6507" s="1">
        <f>Q6507/MainSheet!$C$22</f>
        <v>1</v>
      </c>
    </row>
    <row r="6508" spans="7:21">
      <c r="G6508">
        <f t="shared" si="919"/>
        <v>65.059999999996379</v>
      </c>
      <c r="H6508">
        <f t="shared" si="920"/>
        <v>198000</v>
      </c>
      <c r="I6508" s="2">
        <f>MIN(MainSheet!$C$10/MainSheet!$C$9,MainSheet!$K$9*60)</f>
        <v>660</v>
      </c>
      <c r="J6508" s="1">
        <f>IF(G6508&gt;MainSheet!$C$11,IF(J6507&gt;=0.999,1,(G6508-MainSheet!$C$11)*I6508/$B$2/60),0)</f>
        <v>1</v>
      </c>
      <c r="K6508" s="1">
        <f>IF(G6508&gt;MainSheet!$C$11+$B$6,IF(K6507&gt;=0.999,1,(G6508-MainSheet!$C$11-$B$6)*I6508/$C$2/60),0)</f>
        <v>1</v>
      </c>
      <c r="L6508" s="1">
        <f>IF(G6508&gt;MainSheet!$C$11+$B$6+$C$6,IF(L6507&gt;=0.999,1,(G6508-MainSheet!$C$11-$B$6-$C$6)*I6508/$D$2/60),0)</f>
        <v>1</v>
      </c>
      <c r="M6508">
        <f t="shared" si="921"/>
        <v>1</v>
      </c>
      <c r="N6508" s="2">
        <f t="shared" si="922"/>
        <v>3721.0526315789471</v>
      </c>
      <c r="O6508">
        <f t="shared" si="918"/>
        <v>977.02127659574455</v>
      </c>
      <c r="P6508">
        <f t="shared" si="917"/>
        <v>192000</v>
      </c>
      <c r="Q6508" s="2">
        <f t="shared" si="923"/>
        <v>196698.0739081747</v>
      </c>
      <c r="R6508">
        <f>Q6508/MainSheet!$C$8*(G6508-G6507)+R6507</f>
        <v>11234.2486951626</v>
      </c>
      <c r="S6508">
        <f t="shared" si="924"/>
        <v>181313.55058046646</v>
      </c>
      <c r="T6508">
        <f t="shared" si="916"/>
        <v>65.059999999996379</v>
      </c>
      <c r="U6508" s="1">
        <f>Q6508/MainSheet!$C$22</f>
        <v>1</v>
      </c>
    </row>
    <row r="6509" spans="7:21">
      <c r="G6509">
        <f t="shared" si="919"/>
        <v>65.069999999996384</v>
      </c>
      <c r="H6509">
        <f t="shared" si="920"/>
        <v>198000</v>
      </c>
      <c r="I6509" s="2">
        <f>MIN(MainSheet!$C$10/MainSheet!$C$9,MainSheet!$K$9*60)</f>
        <v>660</v>
      </c>
      <c r="J6509" s="1">
        <f>IF(G6509&gt;MainSheet!$C$11,IF(J6508&gt;=0.999,1,(G6509-MainSheet!$C$11)*I6509/$B$2/60),0)</f>
        <v>1</v>
      </c>
      <c r="K6509" s="1">
        <f>IF(G6509&gt;MainSheet!$C$11+$B$6,IF(K6508&gt;=0.999,1,(G6509-MainSheet!$C$11-$B$6)*I6509/$C$2/60),0)</f>
        <v>1</v>
      </c>
      <c r="L6509" s="1">
        <f>IF(G6509&gt;MainSheet!$C$11+$B$6+$C$6,IF(L6508&gt;=0.999,1,(G6509-MainSheet!$C$11-$B$6-$C$6)*I6509/$D$2/60),0)</f>
        <v>1</v>
      </c>
      <c r="M6509">
        <f t="shared" si="921"/>
        <v>1</v>
      </c>
      <c r="N6509" s="2">
        <f t="shared" si="922"/>
        <v>3721.0526315789471</v>
      </c>
      <c r="O6509">
        <f t="shared" si="918"/>
        <v>977.02127659574455</v>
      </c>
      <c r="P6509">
        <f t="shared" si="917"/>
        <v>192000</v>
      </c>
      <c r="Q6509" s="2">
        <f t="shared" si="923"/>
        <v>196698.0739081747</v>
      </c>
      <c r="R6509">
        <f>Q6509/MainSheet!$C$8*(G6509-G6508)+R6508</f>
        <v>11236.279941653434</v>
      </c>
      <c r="S6509">
        <f t="shared" si="924"/>
        <v>181346.33359278447</v>
      </c>
      <c r="T6509">
        <f t="shared" si="916"/>
        <v>65.069999999996384</v>
      </c>
      <c r="U6509" s="1">
        <f>Q6509/MainSheet!$C$22</f>
        <v>1</v>
      </c>
    </row>
    <row r="6510" spans="7:21">
      <c r="G6510">
        <f t="shared" si="919"/>
        <v>65.079999999996389</v>
      </c>
      <c r="H6510">
        <f t="shared" si="920"/>
        <v>198000</v>
      </c>
      <c r="I6510" s="2">
        <f>MIN(MainSheet!$C$10/MainSheet!$C$9,MainSheet!$K$9*60)</f>
        <v>660</v>
      </c>
      <c r="J6510" s="1">
        <f>IF(G6510&gt;MainSheet!$C$11,IF(J6509&gt;=0.999,1,(G6510-MainSheet!$C$11)*I6510/$B$2/60),0)</f>
        <v>1</v>
      </c>
      <c r="K6510" s="1">
        <f>IF(G6510&gt;MainSheet!$C$11+$B$6,IF(K6509&gt;=0.999,1,(G6510-MainSheet!$C$11-$B$6)*I6510/$C$2/60),0)</f>
        <v>1</v>
      </c>
      <c r="L6510" s="1">
        <f>IF(G6510&gt;MainSheet!$C$11+$B$6+$C$6,IF(L6509&gt;=0.999,1,(G6510-MainSheet!$C$11-$B$6-$C$6)*I6510/$D$2/60),0)</f>
        <v>1</v>
      </c>
      <c r="M6510">
        <f t="shared" si="921"/>
        <v>1</v>
      </c>
      <c r="N6510" s="2">
        <f t="shared" si="922"/>
        <v>3721.0526315789471</v>
      </c>
      <c r="O6510">
        <f t="shared" si="918"/>
        <v>977.02127659574455</v>
      </c>
      <c r="P6510">
        <f t="shared" si="917"/>
        <v>192000</v>
      </c>
      <c r="Q6510" s="2">
        <f t="shared" si="923"/>
        <v>196698.0739081747</v>
      </c>
      <c r="R6510">
        <f>Q6510/MainSheet!$C$8*(G6510-G6509)+R6509</f>
        <v>11238.311188144269</v>
      </c>
      <c r="S6510">
        <f t="shared" si="924"/>
        <v>181379.11660510249</v>
      </c>
      <c r="T6510">
        <f t="shared" si="916"/>
        <v>65.079999999996389</v>
      </c>
      <c r="U6510" s="1">
        <f>Q6510/MainSheet!$C$22</f>
        <v>1</v>
      </c>
    </row>
    <row r="6511" spans="7:21">
      <c r="G6511">
        <f t="shared" si="919"/>
        <v>65.089999999996394</v>
      </c>
      <c r="H6511">
        <f t="shared" si="920"/>
        <v>198000</v>
      </c>
      <c r="I6511" s="2">
        <f>MIN(MainSheet!$C$10/MainSheet!$C$9,MainSheet!$K$9*60)</f>
        <v>660</v>
      </c>
      <c r="J6511" s="1">
        <f>IF(G6511&gt;MainSheet!$C$11,IF(J6510&gt;=0.999,1,(G6511-MainSheet!$C$11)*I6511/$B$2/60),0)</f>
        <v>1</v>
      </c>
      <c r="K6511" s="1">
        <f>IF(G6511&gt;MainSheet!$C$11+$B$6,IF(K6510&gt;=0.999,1,(G6511-MainSheet!$C$11-$B$6)*I6511/$C$2/60),0)</f>
        <v>1</v>
      </c>
      <c r="L6511" s="1">
        <f>IF(G6511&gt;MainSheet!$C$11+$B$6+$C$6,IF(L6510&gt;=0.999,1,(G6511-MainSheet!$C$11-$B$6-$C$6)*I6511/$D$2/60),0)</f>
        <v>1</v>
      </c>
      <c r="M6511">
        <f t="shared" si="921"/>
        <v>1</v>
      </c>
      <c r="N6511" s="2">
        <f t="shared" si="922"/>
        <v>3721.0526315789471</v>
      </c>
      <c r="O6511">
        <f t="shared" si="918"/>
        <v>977.02127659574455</v>
      </c>
      <c r="P6511">
        <f t="shared" si="917"/>
        <v>192000</v>
      </c>
      <c r="Q6511" s="2">
        <f t="shared" si="923"/>
        <v>196698.0739081747</v>
      </c>
      <c r="R6511">
        <f>Q6511/MainSheet!$C$8*(G6511-G6510)+R6510</f>
        <v>11240.342434635104</v>
      </c>
      <c r="S6511">
        <f t="shared" si="924"/>
        <v>181411.89961742051</v>
      </c>
      <c r="T6511">
        <f t="shared" si="916"/>
        <v>65.089999999996394</v>
      </c>
      <c r="U6511" s="1">
        <f>Q6511/MainSheet!$C$22</f>
        <v>1</v>
      </c>
    </row>
    <row r="6512" spans="7:21">
      <c r="G6512">
        <f t="shared" si="919"/>
        <v>65.099999999996399</v>
      </c>
      <c r="H6512">
        <f t="shared" si="920"/>
        <v>198000</v>
      </c>
      <c r="I6512" s="2">
        <f>MIN(MainSheet!$C$10/MainSheet!$C$9,MainSheet!$K$9*60)</f>
        <v>660</v>
      </c>
      <c r="J6512" s="1">
        <f>IF(G6512&gt;MainSheet!$C$11,IF(J6511&gt;=0.999,1,(G6512-MainSheet!$C$11)*I6512/$B$2/60),0)</f>
        <v>1</v>
      </c>
      <c r="K6512" s="1">
        <f>IF(G6512&gt;MainSheet!$C$11+$B$6,IF(K6511&gt;=0.999,1,(G6512-MainSheet!$C$11-$B$6)*I6512/$C$2/60),0)</f>
        <v>1</v>
      </c>
      <c r="L6512" s="1">
        <f>IF(G6512&gt;MainSheet!$C$11+$B$6+$C$6,IF(L6511&gt;=0.999,1,(G6512-MainSheet!$C$11-$B$6-$C$6)*I6512/$D$2/60),0)</f>
        <v>1</v>
      </c>
      <c r="M6512">
        <f t="shared" si="921"/>
        <v>1</v>
      </c>
      <c r="N6512" s="2">
        <f t="shared" si="922"/>
        <v>3721.0526315789471</v>
      </c>
      <c r="O6512">
        <f t="shared" si="918"/>
        <v>977.02127659574455</v>
      </c>
      <c r="P6512">
        <f t="shared" si="917"/>
        <v>192000</v>
      </c>
      <c r="Q6512" s="2">
        <f t="shared" si="923"/>
        <v>196698.0739081747</v>
      </c>
      <c r="R6512">
        <f>Q6512/MainSheet!$C$8*(G6512-G6511)+R6511</f>
        <v>11242.373681125939</v>
      </c>
      <c r="S6512">
        <f t="shared" si="924"/>
        <v>181444.68262973853</v>
      </c>
      <c r="T6512">
        <f t="shared" si="916"/>
        <v>65.099999999996399</v>
      </c>
      <c r="U6512" s="1">
        <f>Q6512/MainSheet!$C$22</f>
        <v>1</v>
      </c>
    </row>
    <row r="6513" spans="7:21">
      <c r="G6513">
        <f t="shared" si="919"/>
        <v>65.109999999996404</v>
      </c>
      <c r="H6513">
        <f t="shared" si="920"/>
        <v>198000</v>
      </c>
      <c r="I6513" s="2">
        <f>MIN(MainSheet!$C$10/MainSheet!$C$9,MainSheet!$K$9*60)</f>
        <v>660</v>
      </c>
      <c r="J6513" s="1">
        <f>IF(G6513&gt;MainSheet!$C$11,IF(J6512&gt;=0.999,1,(G6513-MainSheet!$C$11)*I6513/$B$2/60),0)</f>
        <v>1</v>
      </c>
      <c r="K6513" s="1">
        <f>IF(G6513&gt;MainSheet!$C$11+$B$6,IF(K6512&gt;=0.999,1,(G6513-MainSheet!$C$11-$B$6)*I6513/$C$2/60),0)</f>
        <v>1</v>
      </c>
      <c r="L6513" s="1">
        <f>IF(G6513&gt;MainSheet!$C$11+$B$6+$C$6,IF(L6512&gt;=0.999,1,(G6513-MainSheet!$C$11-$B$6-$C$6)*I6513/$D$2/60),0)</f>
        <v>1</v>
      </c>
      <c r="M6513">
        <f t="shared" si="921"/>
        <v>1</v>
      </c>
      <c r="N6513" s="2">
        <f t="shared" si="922"/>
        <v>3721.0526315789471</v>
      </c>
      <c r="O6513">
        <f t="shared" si="918"/>
        <v>977.02127659574455</v>
      </c>
      <c r="P6513">
        <f t="shared" si="917"/>
        <v>192000</v>
      </c>
      <c r="Q6513" s="2">
        <f t="shared" si="923"/>
        <v>196698.0739081747</v>
      </c>
      <c r="R6513">
        <f>Q6513/MainSheet!$C$8*(G6513-G6512)+R6512</f>
        <v>11244.404927616773</v>
      </c>
      <c r="S6513">
        <f t="shared" si="924"/>
        <v>181477.46564205654</v>
      </c>
      <c r="T6513">
        <f t="shared" si="916"/>
        <v>65.109999999996404</v>
      </c>
      <c r="U6513" s="1">
        <f>Q6513/MainSheet!$C$22</f>
        <v>1</v>
      </c>
    </row>
    <row r="6514" spans="7:21">
      <c r="G6514">
        <f t="shared" si="919"/>
        <v>65.119999999996409</v>
      </c>
      <c r="H6514">
        <f t="shared" si="920"/>
        <v>198000</v>
      </c>
      <c r="I6514" s="2">
        <f>MIN(MainSheet!$C$10/MainSheet!$C$9,MainSheet!$K$9*60)</f>
        <v>660</v>
      </c>
      <c r="J6514" s="1">
        <f>IF(G6514&gt;MainSheet!$C$11,IF(J6513&gt;=0.999,1,(G6514-MainSheet!$C$11)*I6514/$B$2/60),0)</f>
        <v>1</v>
      </c>
      <c r="K6514" s="1">
        <f>IF(G6514&gt;MainSheet!$C$11+$B$6,IF(K6513&gt;=0.999,1,(G6514-MainSheet!$C$11-$B$6)*I6514/$C$2/60),0)</f>
        <v>1</v>
      </c>
      <c r="L6514" s="1">
        <f>IF(G6514&gt;MainSheet!$C$11+$B$6+$C$6,IF(L6513&gt;=0.999,1,(G6514-MainSheet!$C$11-$B$6-$C$6)*I6514/$D$2/60),0)</f>
        <v>1</v>
      </c>
      <c r="M6514">
        <f t="shared" si="921"/>
        <v>1</v>
      </c>
      <c r="N6514" s="2">
        <f t="shared" si="922"/>
        <v>3721.0526315789471</v>
      </c>
      <c r="O6514">
        <f t="shared" si="918"/>
        <v>977.02127659574455</v>
      </c>
      <c r="P6514">
        <f t="shared" si="917"/>
        <v>192000</v>
      </c>
      <c r="Q6514" s="2">
        <f t="shared" si="923"/>
        <v>196698.0739081747</v>
      </c>
      <c r="R6514">
        <f>Q6514/MainSheet!$C$8*(G6514-G6513)+R6513</f>
        <v>11246.436174107608</v>
      </c>
      <c r="S6514">
        <f t="shared" si="924"/>
        <v>181510.24865437456</v>
      </c>
      <c r="T6514">
        <f t="shared" si="916"/>
        <v>65.119999999996409</v>
      </c>
      <c r="U6514" s="1">
        <f>Q6514/MainSheet!$C$22</f>
        <v>1</v>
      </c>
    </row>
    <row r="6515" spans="7:21">
      <c r="G6515">
        <f t="shared" si="919"/>
        <v>65.129999999996414</v>
      </c>
      <c r="H6515">
        <f t="shared" si="920"/>
        <v>198000</v>
      </c>
      <c r="I6515" s="2">
        <f>MIN(MainSheet!$C$10/MainSheet!$C$9,MainSheet!$K$9*60)</f>
        <v>660</v>
      </c>
      <c r="J6515" s="1">
        <f>IF(G6515&gt;MainSheet!$C$11,IF(J6514&gt;=0.999,1,(G6515-MainSheet!$C$11)*I6515/$B$2/60),0)</f>
        <v>1</v>
      </c>
      <c r="K6515" s="1">
        <f>IF(G6515&gt;MainSheet!$C$11+$B$6,IF(K6514&gt;=0.999,1,(G6515-MainSheet!$C$11-$B$6)*I6515/$C$2/60),0)</f>
        <v>1</v>
      </c>
      <c r="L6515" s="1">
        <f>IF(G6515&gt;MainSheet!$C$11+$B$6+$C$6,IF(L6514&gt;=0.999,1,(G6515-MainSheet!$C$11-$B$6-$C$6)*I6515/$D$2/60),0)</f>
        <v>1</v>
      </c>
      <c r="M6515">
        <f t="shared" si="921"/>
        <v>1</v>
      </c>
      <c r="N6515" s="2">
        <f t="shared" si="922"/>
        <v>3721.0526315789471</v>
      </c>
      <c r="O6515">
        <f t="shared" si="918"/>
        <v>977.02127659574455</v>
      </c>
      <c r="P6515">
        <f t="shared" si="917"/>
        <v>192000</v>
      </c>
      <c r="Q6515" s="2">
        <f t="shared" si="923"/>
        <v>196698.0739081747</v>
      </c>
      <c r="R6515">
        <f>Q6515/MainSheet!$C$8*(G6515-G6514)+R6514</f>
        <v>11248.467420598443</v>
      </c>
      <c r="S6515">
        <f t="shared" si="924"/>
        <v>181543.03166669258</v>
      </c>
      <c r="T6515">
        <f t="shared" si="916"/>
        <v>65.129999999996414</v>
      </c>
      <c r="U6515" s="1">
        <f>Q6515/MainSheet!$C$22</f>
        <v>1</v>
      </c>
    </row>
    <row r="6516" spans="7:21">
      <c r="G6516">
        <f t="shared" si="919"/>
        <v>65.139999999996419</v>
      </c>
      <c r="H6516">
        <f t="shared" si="920"/>
        <v>198000</v>
      </c>
      <c r="I6516" s="2">
        <f>MIN(MainSheet!$C$10/MainSheet!$C$9,MainSheet!$K$9*60)</f>
        <v>660</v>
      </c>
      <c r="J6516" s="1">
        <f>IF(G6516&gt;MainSheet!$C$11,IF(J6515&gt;=0.999,1,(G6516-MainSheet!$C$11)*I6516/$B$2/60),0)</f>
        <v>1</v>
      </c>
      <c r="K6516" s="1">
        <f>IF(G6516&gt;MainSheet!$C$11+$B$6,IF(K6515&gt;=0.999,1,(G6516-MainSheet!$C$11-$B$6)*I6516/$C$2/60),0)</f>
        <v>1</v>
      </c>
      <c r="L6516" s="1">
        <f>IF(G6516&gt;MainSheet!$C$11+$B$6+$C$6,IF(L6515&gt;=0.999,1,(G6516-MainSheet!$C$11-$B$6-$C$6)*I6516/$D$2/60),0)</f>
        <v>1</v>
      </c>
      <c r="M6516">
        <f t="shared" si="921"/>
        <v>1</v>
      </c>
      <c r="N6516" s="2">
        <f t="shared" si="922"/>
        <v>3721.0526315789471</v>
      </c>
      <c r="O6516">
        <f t="shared" si="918"/>
        <v>977.02127659574455</v>
      </c>
      <c r="P6516">
        <f t="shared" si="917"/>
        <v>192000</v>
      </c>
      <c r="Q6516" s="2">
        <f t="shared" si="923"/>
        <v>196698.0739081747</v>
      </c>
      <c r="R6516">
        <f>Q6516/MainSheet!$C$8*(G6516-G6515)+R6515</f>
        <v>11250.498667089278</v>
      </c>
      <c r="S6516">
        <f t="shared" si="924"/>
        <v>181575.8146790106</v>
      </c>
      <c r="T6516">
        <f t="shared" si="916"/>
        <v>65.139999999996419</v>
      </c>
      <c r="U6516" s="1">
        <f>Q6516/MainSheet!$C$22</f>
        <v>1</v>
      </c>
    </row>
    <row r="6517" spans="7:21">
      <c r="G6517">
        <f t="shared" si="919"/>
        <v>65.149999999996425</v>
      </c>
      <c r="H6517">
        <f t="shared" si="920"/>
        <v>198000</v>
      </c>
      <c r="I6517" s="2">
        <f>MIN(MainSheet!$C$10/MainSheet!$C$9,MainSheet!$K$9*60)</f>
        <v>660</v>
      </c>
      <c r="J6517" s="1">
        <f>IF(G6517&gt;MainSheet!$C$11,IF(J6516&gt;=0.999,1,(G6517-MainSheet!$C$11)*I6517/$B$2/60),0)</f>
        <v>1</v>
      </c>
      <c r="K6517" s="1">
        <f>IF(G6517&gt;MainSheet!$C$11+$B$6,IF(K6516&gt;=0.999,1,(G6517-MainSheet!$C$11-$B$6)*I6517/$C$2/60),0)</f>
        <v>1</v>
      </c>
      <c r="L6517" s="1">
        <f>IF(G6517&gt;MainSheet!$C$11+$B$6+$C$6,IF(L6516&gt;=0.999,1,(G6517-MainSheet!$C$11-$B$6-$C$6)*I6517/$D$2/60),0)</f>
        <v>1</v>
      </c>
      <c r="M6517">
        <f t="shared" si="921"/>
        <v>1</v>
      </c>
      <c r="N6517" s="2">
        <f t="shared" si="922"/>
        <v>3721.0526315789471</v>
      </c>
      <c r="O6517">
        <f t="shared" si="918"/>
        <v>977.02127659574455</v>
      </c>
      <c r="P6517">
        <f t="shared" si="917"/>
        <v>192000</v>
      </c>
      <c r="Q6517" s="2">
        <f t="shared" si="923"/>
        <v>196698.0739081747</v>
      </c>
      <c r="R6517">
        <f>Q6517/MainSheet!$C$8*(G6517-G6516)+R6516</f>
        <v>11252.529913580112</v>
      </c>
      <c r="S6517">
        <f t="shared" si="924"/>
        <v>181608.59769132861</v>
      </c>
      <c r="T6517">
        <f t="shared" si="916"/>
        <v>65.149999999996425</v>
      </c>
      <c r="U6517" s="1">
        <f>Q6517/MainSheet!$C$22</f>
        <v>1</v>
      </c>
    </row>
    <row r="6518" spans="7:21">
      <c r="G6518">
        <f t="shared" si="919"/>
        <v>65.15999999999643</v>
      </c>
      <c r="H6518">
        <f t="shared" si="920"/>
        <v>198000</v>
      </c>
      <c r="I6518" s="2">
        <f>MIN(MainSheet!$C$10/MainSheet!$C$9,MainSheet!$K$9*60)</f>
        <v>660</v>
      </c>
      <c r="J6518" s="1">
        <f>IF(G6518&gt;MainSheet!$C$11,IF(J6517&gt;=0.999,1,(G6518-MainSheet!$C$11)*I6518/$B$2/60),0)</f>
        <v>1</v>
      </c>
      <c r="K6518" s="1">
        <f>IF(G6518&gt;MainSheet!$C$11+$B$6,IF(K6517&gt;=0.999,1,(G6518-MainSheet!$C$11-$B$6)*I6518/$C$2/60),0)</f>
        <v>1</v>
      </c>
      <c r="L6518" s="1">
        <f>IF(G6518&gt;MainSheet!$C$11+$B$6+$C$6,IF(L6517&gt;=0.999,1,(G6518-MainSheet!$C$11-$B$6-$C$6)*I6518/$D$2/60),0)</f>
        <v>1</v>
      </c>
      <c r="M6518">
        <f t="shared" si="921"/>
        <v>1</v>
      </c>
      <c r="N6518" s="2">
        <f t="shared" si="922"/>
        <v>3721.0526315789471</v>
      </c>
      <c r="O6518">
        <f t="shared" si="918"/>
        <v>977.02127659574455</v>
      </c>
      <c r="P6518">
        <f t="shared" si="917"/>
        <v>192000</v>
      </c>
      <c r="Q6518" s="2">
        <f t="shared" si="923"/>
        <v>196698.0739081747</v>
      </c>
      <c r="R6518">
        <f>Q6518/MainSheet!$C$8*(G6518-G6517)+R6517</f>
        <v>11254.561160070947</v>
      </c>
      <c r="S6518">
        <f t="shared" si="924"/>
        <v>181641.38070364663</v>
      </c>
      <c r="T6518">
        <f t="shared" si="916"/>
        <v>65.15999999999643</v>
      </c>
      <c r="U6518" s="1">
        <f>Q6518/MainSheet!$C$22</f>
        <v>1</v>
      </c>
    </row>
    <row r="6519" spans="7:21">
      <c r="G6519">
        <f t="shared" si="919"/>
        <v>65.169999999996435</v>
      </c>
      <c r="H6519">
        <f t="shared" si="920"/>
        <v>198000</v>
      </c>
      <c r="I6519" s="2">
        <f>MIN(MainSheet!$C$10/MainSheet!$C$9,MainSheet!$K$9*60)</f>
        <v>660</v>
      </c>
      <c r="J6519" s="1">
        <f>IF(G6519&gt;MainSheet!$C$11,IF(J6518&gt;=0.999,1,(G6519-MainSheet!$C$11)*I6519/$B$2/60),0)</f>
        <v>1</v>
      </c>
      <c r="K6519" s="1">
        <f>IF(G6519&gt;MainSheet!$C$11+$B$6,IF(K6518&gt;=0.999,1,(G6519-MainSheet!$C$11-$B$6)*I6519/$C$2/60),0)</f>
        <v>1</v>
      </c>
      <c r="L6519" s="1">
        <f>IF(G6519&gt;MainSheet!$C$11+$B$6+$C$6,IF(L6518&gt;=0.999,1,(G6519-MainSheet!$C$11-$B$6-$C$6)*I6519/$D$2/60),0)</f>
        <v>1</v>
      </c>
      <c r="M6519">
        <f t="shared" si="921"/>
        <v>1</v>
      </c>
      <c r="N6519" s="2">
        <f t="shared" si="922"/>
        <v>3721.0526315789471</v>
      </c>
      <c r="O6519">
        <f t="shared" si="918"/>
        <v>977.02127659574455</v>
      </c>
      <c r="P6519">
        <f t="shared" si="917"/>
        <v>192000</v>
      </c>
      <c r="Q6519" s="2">
        <f t="shared" si="923"/>
        <v>196698.0739081747</v>
      </c>
      <c r="R6519">
        <f>Q6519/MainSheet!$C$8*(G6519-G6518)+R6518</f>
        <v>11256.592406561782</v>
      </c>
      <c r="S6519">
        <f t="shared" si="924"/>
        <v>181674.16371596465</v>
      </c>
      <c r="T6519">
        <f t="shared" si="916"/>
        <v>65.169999999996435</v>
      </c>
      <c r="U6519" s="1">
        <f>Q6519/MainSheet!$C$22</f>
        <v>1</v>
      </c>
    </row>
    <row r="6520" spans="7:21">
      <c r="G6520">
        <f t="shared" si="919"/>
        <v>65.17999999999644</v>
      </c>
      <c r="H6520">
        <f t="shared" si="920"/>
        <v>198000</v>
      </c>
      <c r="I6520" s="2">
        <f>MIN(MainSheet!$C$10/MainSheet!$C$9,MainSheet!$K$9*60)</f>
        <v>660</v>
      </c>
      <c r="J6520" s="1">
        <f>IF(G6520&gt;MainSheet!$C$11,IF(J6519&gt;=0.999,1,(G6520-MainSheet!$C$11)*I6520/$B$2/60),0)</f>
        <v>1</v>
      </c>
      <c r="K6520" s="1">
        <f>IF(G6520&gt;MainSheet!$C$11+$B$6,IF(K6519&gt;=0.999,1,(G6520-MainSheet!$C$11-$B$6)*I6520/$C$2/60),0)</f>
        <v>1</v>
      </c>
      <c r="L6520" s="1">
        <f>IF(G6520&gt;MainSheet!$C$11+$B$6+$C$6,IF(L6519&gt;=0.999,1,(G6520-MainSheet!$C$11-$B$6-$C$6)*I6520/$D$2/60),0)</f>
        <v>1</v>
      </c>
      <c r="M6520">
        <f t="shared" si="921"/>
        <v>1</v>
      </c>
      <c r="N6520" s="2">
        <f t="shared" si="922"/>
        <v>3721.0526315789471</v>
      </c>
      <c r="O6520">
        <f t="shared" si="918"/>
        <v>977.02127659574455</v>
      </c>
      <c r="P6520">
        <f t="shared" si="917"/>
        <v>192000</v>
      </c>
      <c r="Q6520" s="2">
        <f t="shared" si="923"/>
        <v>196698.0739081747</v>
      </c>
      <c r="R6520">
        <f>Q6520/MainSheet!$C$8*(G6520-G6519)+R6519</f>
        <v>11258.623653052617</v>
      </c>
      <c r="S6520">
        <f t="shared" si="924"/>
        <v>181706.94672828267</v>
      </c>
      <c r="T6520">
        <f t="shared" si="916"/>
        <v>65.17999999999644</v>
      </c>
      <c r="U6520" s="1">
        <f>Q6520/MainSheet!$C$22</f>
        <v>1</v>
      </c>
    </row>
    <row r="6521" spans="7:21">
      <c r="G6521">
        <f t="shared" si="919"/>
        <v>65.189999999996445</v>
      </c>
      <c r="H6521">
        <f t="shared" si="920"/>
        <v>198000</v>
      </c>
      <c r="I6521" s="2">
        <f>MIN(MainSheet!$C$10/MainSheet!$C$9,MainSheet!$K$9*60)</f>
        <v>660</v>
      </c>
      <c r="J6521" s="1">
        <f>IF(G6521&gt;MainSheet!$C$11,IF(J6520&gt;=0.999,1,(G6521-MainSheet!$C$11)*I6521/$B$2/60),0)</f>
        <v>1</v>
      </c>
      <c r="K6521" s="1">
        <f>IF(G6521&gt;MainSheet!$C$11+$B$6,IF(K6520&gt;=0.999,1,(G6521-MainSheet!$C$11-$B$6)*I6521/$C$2/60),0)</f>
        <v>1</v>
      </c>
      <c r="L6521" s="1">
        <f>IF(G6521&gt;MainSheet!$C$11+$B$6+$C$6,IF(L6520&gt;=0.999,1,(G6521-MainSheet!$C$11-$B$6-$C$6)*I6521/$D$2/60),0)</f>
        <v>1</v>
      </c>
      <c r="M6521">
        <f t="shared" si="921"/>
        <v>1</v>
      </c>
      <c r="N6521" s="2">
        <f t="shared" si="922"/>
        <v>3721.0526315789471</v>
      </c>
      <c r="O6521">
        <f t="shared" si="918"/>
        <v>977.02127659574455</v>
      </c>
      <c r="P6521">
        <f t="shared" si="917"/>
        <v>192000</v>
      </c>
      <c r="Q6521" s="2">
        <f t="shared" si="923"/>
        <v>196698.0739081747</v>
      </c>
      <c r="R6521">
        <f>Q6521/MainSheet!$C$8*(G6521-G6520)+R6520</f>
        <v>11260.654899543451</v>
      </c>
      <c r="S6521">
        <f t="shared" si="924"/>
        <v>181739.72974060068</v>
      </c>
      <c r="T6521">
        <f t="shared" si="916"/>
        <v>65.189999999996445</v>
      </c>
      <c r="U6521" s="1">
        <f>Q6521/MainSheet!$C$22</f>
        <v>1</v>
      </c>
    </row>
    <row r="6522" spans="7:21">
      <c r="G6522">
        <f t="shared" si="919"/>
        <v>65.19999999999645</v>
      </c>
      <c r="H6522">
        <f t="shared" si="920"/>
        <v>198000</v>
      </c>
      <c r="I6522" s="2">
        <f>MIN(MainSheet!$C$10/MainSheet!$C$9,MainSheet!$K$9*60)</f>
        <v>660</v>
      </c>
      <c r="J6522" s="1">
        <f>IF(G6522&gt;MainSheet!$C$11,IF(J6521&gt;=0.999,1,(G6522-MainSheet!$C$11)*I6522/$B$2/60),0)</f>
        <v>1</v>
      </c>
      <c r="K6522" s="1">
        <f>IF(G6522&gt;MainSheet!$C$11+$B$6,IF(K6521&gt;=0.999,1,(G6522-MainSheet!$C$11-$B$6)*I6522/$C$2/60),0)</f>
        <v>1</v>
      </c>
      <c r="L6522" s="1">
        <f>IF(G6522&gt;MainSheet!$C$11+$B$6+$C$6,IF(L6521&gt;=0.999,1,(G6522-MainSheet!$C$11-$B$6-$C$6)*I6522/$D$2/60),0)</f>
        <v>1</v>
      </c>
      <c r="M6522">
        <f t="shared" si="921"/>
        <v>1</v>
      </c>
      <c r="N6522" s="2">
        <f t="shared" si="922"/>
        <v>3721.0526315789471</v>
      </c>
      <c r="O6522">
        <f t="shared" si="918"/>
        <v>977.02127659574455</v>
      </c>
      <c r="P6522">
        <f t="shared" si="917"/>
        <v>192000</v>
      </c>
      <c r="Q6522" s="2">
        <f t="shared" si="923"/>
        <v>196698.0739081747</v>
      </c>
      <c r="R6522">
        <f>Q6522/MainSheet!$C$8*(G6522-G6521)+R6521</f>
        <v>11262.686146034286</v>
      </c>
      <c r="S6522">
        <f t="shared" si="924"/>
        <v>181772.5127529187</v>
      </c>
      <c r="T6522">
        <f t="shared" si="916"/>
        <v>65.19999999999645</v>
      </c>
      <c r="U6522" s="1">
        <f>Q6522/MainSheet!$C$22</f>
        <v>1</v>
      </c>
    </row>
    <row r="6523" spans="7:21">
      <c r="G6523">
        <f t="shared" si="919"/>
        <v>65.209999999996455</v>
      </c>
      <c r="H6523">
        <f t="shared" si="920"/>
        <v>198000</v>
      </c>
      <c r="I6523" s="2">
        <f>MIN(MainSheet!$C$10/MainSheet!$C$9,MainSheet!$K$9*60)</f>
        <v>660</v>
      </c>
      <c r="J6523" s="1">
        <f>IF(G6523&gt;MainSheet!$C$11,IF(J6522&gt;=0.999,1,(G6523-MainSheet!$C$11)*I6523/$B$2/60),0)</f>
        <v>1</v>
      </c>
      <c r="K6523" s="1">
        <f>IF(G6523&gt;MainSheet!$C$11+$B$6,IF(K6522&gt;=0.999,1,(G6523-MainSheet!$C$11-$B$6)*I6523/$C$2/60),0)</f>
        <v>1</v>
      </c>
      <c r="L6523" s="1">
        <f>IF(G6523&gt;MainSheet!$C$11+$B$6+$C$6,IF(L6522&gt;=0.999,1,(G6523-MainSheet!$C$11-$B$6-$C$6)*I6523/$D$2/60),0)</f>
        <v>1</v>
      </c>
      <c r="M6523">
        <f t="shared" si="921"/>
        <v>1</v>
      </c>
      <c r="N6523" s="2">
        <f t="shared" si="922"/>
        <v>3721.0526315789471</v>
      </c>
      <c r="O6523">
        <f t="shared" si="918"/>
        <v>977.02127659574455</v>
      </c>
      <c r="P6523">
        <f t="shared" si="917"/>
        <v>192000</v>
      </c>
      <c r="Q6523" s="2">
        <f t="shared" si="923"/>
        <v>196698.0739081747</v>
      </c>
      <c r="R6523">
        <f>Q6523/MainSheet!$C$8*(G6523-G6522)+R6522</f>
        <v>11264.717392525121</v>
      </c>
      <c r="S6523">
        <f t="shared" si="924"/>
        <v>181805.29576523672</v>
      </c>
      <c r="T6523">
        <f t="shared" si="916"/>
        <v>65.209999999996455</v>
      </c>
      <c r="U6523" s="1">
        <f>Q6523/MainSheet!$C$22</f>
        <v>1</v>
      </c>
    </row>
    <row r="6524" spans="7:21">
      <c r="G6524">
        <f t="shared" si="919"/>
        <v>65.21999999999646</v>
      </c>
      <c r="H6524">
        <f t="shared" si="920"/>
        <v>198000</v>
      </c>
      <c r="I6524" s="2">
        <f>MIN(MainSheet!$C$10/MainSheet!$C$9,MainSheet!$K$9*60)</f>
        <v>660</v>
      </c>
      <c r="J6524" s="1">
        <f>IF(G6524&gt;MainSheet!$C$11,IF(J6523&gt;=0.999,1,(G6524-MainSheet!$C$11)*I6524/$B$2/60),0)</f>
        <v>1</v>
      </c>
      <c r="K6524" s="1">
        <f>IF(G6524&gt;MainSheet!$C$11+$B$6,IF(K6523&gt;=0.999,1,(G6524-MainSheet!$C$11-$B$6)*I6524/$C$2/60),0)</f>
        <v>1</v>
      </c>
      <c r="L6524" s="1">
        <f>IF(G6524&gt;MainSheet!$C$11+$B$6+$C$6,IF(L6523&gt;=0.999,1,(G6524-MainSheet!$C$11-$B$6-$C$6)*I6524/$D$2/60),0)</f>
        <v>1</v>
      </c>
      <c r="M6524">
        <f t="shared" si="921"/>
        <v>1</v>
      </c>
      <c r="N6524" s="2">
        <f t="shared" si="922"/>
        <v>3721.0526315789471</v>
      </c>
      <c r="O6524">
        <f t="shared" si="918"/>
        <v>977.02127659574455</v>
      </c>
      <c r="P6524">
        <f t="shared" si="917"/>
        <v>192000</v>
      </c>
      <c r="Q6524" s="2">
        <f t="shared" si="923"/>
        <v>196698.0739081747</v>
      </c>
      <c r="R6524">
        <f>Q6524/MainSheet!$C$8*(G6524-G6523)+R6523</f>
        <v>11266.748639015956</v>
      </c>
      <c r="S6524">
        <f t="shared" si="924"/>
        <v>181838.07877755474</v>
      </c>
      <c r="T6524">
        <f t="shared" si="916"/>
        <v>65.21999999999646</v>
      </c>
      <c r="U6524" s="1">
        <f>Q6524/MainSheet!$C$22</f>
        <v>1</v>
      </c>
    </row>
    <row r="6525" spans="7:21">
      <c r="G6525">
        <f t="shared" si="919"/>
        <v>65.229999999996465</v>
      </c>
      <c r="H6525">
        <f t="shared" si="920"/>
        <v>198000</v>
      </c>
      <c r="I6525" s="2">
        <f>MIN(MainSheet!$C$10/MainSheet!$C$9,MainSheet!$K$9*60)</f>
        <v>660</v>
      </c>
      <c r="J6525" s="1">
        <f>IF(G6525&gt;MainSheet!$C$11,IF(J6524&gt;=0.999,1,(G6525-MainSheet!$C$11)*I6525/$B$2/60),0)</f>
        <v>1</v>
      </c>
      <c r="K6525" s="1">
        <f>IF(G6525&gt;MainSheet!$C$11+$B$6,IF(K6524&gt;=0.999,1,(G6525-MainSheet!$C$11-$B$6)*I6525/$C$2/60),0)</f>
        <v>1</v>
      </c>
      <c r="L6525" s="1">
        <f>IF(G6525&gt;MainSheet!$C$11+$B$6+$C$6,IF(L6524&gt;=0.999,1,(G6525-MainSheet!$C$11-$B$6-$C$6)*I6525/$D$2/60),0)</f>
        <v>1</v>
      </c>
      <c r="M6525">
        <f t="shared" si="921"/>
        <v>1</v>
      </c>
      <c r="N6525" s="2">
        <f t="shared" si="922"/>
        <v>3721.0526315789471</v>
      </c>
      <c r="O6525">
        <f t="shared" si="918"/>
        <v>977.02127659574455</v>
      </c>
      <c r="P6525">
        <f t="shared" si="917"/>
        <v>192000</v>
      </c>
      <c r="Q6525" s="2">
        <f t="shared" si="923"/>
        <v>196698.0739081747</v>
      </c>
      <c r="R6525">
        <f>Q6525/MainSheet!$C$8*(G6525-G6524)+R6524</f>
        <v>11268.77988550679</v>
      </c>
      <c r="S6525">
        <f t="shared" si="924"/>
        <v>181870.86178987275</v>
      </c>
      <c r="T6525">
        <f t="shared" si="916"/>
        <v>65.229999999996465</v>
      </c>
      <c r="U6525" s="1">
        <f>Q6525/MainSheet!$C$22</f>
        <v>1</v>
      </c>
    </row>
    <row r="6526" spans="7:21">
      <c r="G6526">
        <f t="shared" si="919"/>
        <v>65.239999999996471</v>
      </c>
      <c r="H6526">
        <f t="shared" si="920"/>
        <v>198000</v>
      </c>
      <c r="I6526" s="2">
        <f>MIN(MainSheet!$C$10/MainSheet!$C$9,MainSheet!$K$9*60)</f>
        <v>660</v>
      </c>
      <c r="J6526" s="1">
        <f>IF(G6526&gt;MainSheet!$C$11,IF(J6525&gt;=0.999,1,(G6526-MainSheet!$C$11)*I6526/$B$2/60),0)</f>
        <v>1</v>
      </c>
      <c r="K6526" s="1">
        <f>IF(G6526&gt;MainSheet!$C$11+$B$6,IF(K6525&gt;=0.999,1,(G6526-MainSheet!$C$11-$B$6)*I6526/$C$2/60),0)</f>
        <v>1</v>
      </c>
      <c r="L6526" s="1">
        <f>IF(G6526&gt;MainSheet!$C$11+$B$6+$C$6,IF(L6525&gt;=0.999,1,(G6526-MainSheet!$C$11-$B$6-$C$6)*I6526/$D$2/60),0)</f>
        <v>1</v>
      </c>
      <c r="M6526">
        <f t="shared" si="921"/>
        <v>1</v>
      </c>
      <c r="N6526" s="2">
        <f t="shared" si="922"/>
        <v>3721.0526315789471</v>
      </c>
      <c r="O6526">
        <f t="shared" si="918"/>
        <v>977.02127659574455</v>
      </c>
      <c r="P6526">
        <f t="shared" si="917"/>
        <v>192000</v>
      </c>
      <c r="Q6526" s="2">
        <f t="shared" si="923"/>
        <v>196698.0739081747</v>
      </c>
      <c r="R6526">
        <f>Q6526/MainSheet!$C$8*(G6526-G6525)+R6525</f>
        <v>11270.811131997625</v>
      </c>
      <c r="S6526">
        <f t="shared" si="924"/>
        <v>181903.64480219077</v>
      </c>
      <c r="T6526">
        <f t="shared" si="916"/>
        <v>65.239999999996471</v>
      </c>
      <c r="U6526" s="1">
        <f>Q6526/MainSheet!$C$22</f>
        <v>1</v>
      </c>
    </row>
    <row r="6527" spans="7:21">
      <c r="G6527">
        <f t="shared" si="919"/>
        <v>65.249999999996476</v>
      </c>
      <c r="H6527">
        <f t="shared" si="920"/>
        <v>198000</v>
      </c>
      <c r="I6527" s="2">
        <f>MIN(MainSheet!$C$10/MainSheet!$C$9,MainSheet!$K$9*60)</f>
        <v>660</v>
      </c>
      <c r="J6527" s="1">
        <f>IF(G6527&gt;MainSheet!$C$11,IF(J6526&gt;=0.999,1,(G6527-MainSheet!$C$11)*I6527/$B$2/60),0)</f>
        <v>1</v>
      </c>
      <c r="K6527" s="1">
        <f>IF(G6527&gt;MainSheet!$C$11+$B$6,IF(K6526&gt;=0.999,1,(G6527-MainSheet!$C$11-$B$6)*I6527/$C$2/60),0)</f>
        <v>1</v>
      </c>
      <c r="L6527" s="1">
        <f>IF(G6527&gt;MainSheet!$C$11+$B$6+$C$6,IF(L6526&gt;=0.999,1,(G6527-MainSheet!$C$11-$B$6-$C$6)*I6527/$D$2/60),0)</f>
        <v>1</v>
      </c>
      <c r="M6527">
        <f t="shared" si="921"/>
        <v>1</v>
      </c>
      <c r="N6527" s="2">
        <f t="shared" si="922"/>
        <v>3721.0526315789471</v>
      </c>
      <c r="O6527">
        <f t="shared" si="918"/>
        <v>977.02127659574455</v>
      </c>
      <c r="P6527">
        <f t="shared" si="917"/>
        <v>192000</v>
      </c>
      <c r="Q6527" s="2">
        <f t="shared" si="923"/>
        <v>196698.0739081747</v>
      </c>
      <c r="R6527">
        <f>Q6527/MainSheet!$C$8*(G6527-G6526)+R6526</f>
        <v>11272.84237848846</v>
      </c>
      <c r="S6527">
        <f t="shared" si="924"/>
        <v>181936.42781450879</v>
      </c>
      <c r="T6527">
        <f t="shared" si="916"/>
        <v>65.249999999996476</v>
      </c>
      <c r="U6527" s="1">
        <f>Q6527/MainSheet!$C$22</f>
        <v>1</v>
      </c>
    </row>
    <row r="6528" spans="7:21">
      <c r="G6528">
        <f t="shared" si="919"/>
        <v>65.259999999996481</v>
      </c>
      <c r="H6528">
        <f t="shared" si="920"/>
        <v>198000</v>
      </c>
      <c r="I6528" s="2">
        <f>MIN(MainSheet!$C$10/MainSheet!$C$9,MainSheet!$K$9*60)</f>
        <v>660</v>
      </c>
      <c r="J6528" s="1">
        <f>IF(G6528&gt;MainSheet!$C$11,IF(J6527&gt;=0.999,1,(G6528-MainSheet!$C$11)*I6528/$B$2/60),0)</f>
        <v>1</v>
      </c>
      <c r="K6528" s="1">
        <f>IF(G6528&gt;MainSheet!$C$11+$B$6,IF(K6527&gt;=0.999,1,(G6528-MainSheet!$C$11-$B$6)*I6528/$C$2/60),0)</f>
        <v>1</v>
      </c>
      <c r="L6528" s="1">
        <f>IF(G6528&gt;MainSheet!$C$11+$B$6+$C$6,IF(L6527&gt;=0.999,1,(G6528-MainSheet!$C$11-$B$6-$C$6)*I6528/$D$2/60),0)</f>
        <v>1</v>
      </c>
      <c r="M6528">
        <f t="shared" si="921"/>
        <v>1</v>
      </c>
      <c r="N6528" s="2">
        <f t="shared" si="922"/>
        <v>3721.0526315789471</v>
      </c>
      <c r="O6528">
        <f t="shared" si="918"/>
        <v>977.02127659574455</v>
      </c>
      <c r="P6528">
        <f t="shared" si="917"/>
        <v>192000</v>
      </c>
      <c r="Q6528" s="2">
        <f t="shared" si="923"/>
        <v>196698.0739081747</v>
      </c>
      <c r="R6528">
        <f>Q6528/MainSheet!$C$8*(G6528-G6527)+R6527</f>
        <v>11274.873624979295</v>
      </c>
      <c r="S6528">
        <f t="shared" si="924"/>
        <v>181969.21082682681</v>
      </c>
      <c r="T6528">
        <f t="shared" si="916"/>
        <v>65.259999999996481</v>
      </c>
      <c r="U6528" s="1">
        <f>Q6528/MainSheet!$C$22</f>
        <v>1</v>
      </c>
    </row>
    <row r="6529" spans="7:21">
      <c r="G6529">
        <f t="shared" si="919"/>
        <v>65.269999999996486</v>
      </c>
      <c r="H6529">
        <f t="shared" si="920"/>
        <v>198000</v>
      </c>
      <c r="I6529" s="2">
        <f>MIN(MainSheet!$C$10/MainSheet!$C$9,MainSheet!$K$9*60)</f>
        <v>660</v>
      </c>
      <c r="J6529" s="1">
        <f>IF(G6529&gt;MainSheet!$C$11,IF(J6528&gt;=0.999,1,(G6529-MainSheet!$C$11)*I6529/$B$2/60),0)</f>
        <v>1</v>
      </c>
      <c r="K6529" s="1">
        <f>IF(G6529&gt;MainSheet!$C$11+$B$6,IF(K6528&gt;=0.999,1,(G6529-MainSheet!$C$11-$B$6)*I6529/$C$2/60),0)</f>
        <v>1</v>
      </c>
      <c r="L6529" s="1">
        <f>IF(G6529&gt;MainSheet!$C$11+$B$6+$C$6,IF(L6528&gt;=0.999,1,(G6529-MainSheet!$C$11-$B$6-$C$6)*I6529/$D$2/60),0)</f>
        <v>1</v>
      </c>
      <c r="M6529">
        <f t="shared" si="921"/>
        <v>1</v>
      </c>
      <c r="N6529" s="2">
        <f t="shared" si="922"/>
        <v>3721.0526315789471</v>
      </c>
      <c r="O6529">
        <f t="shared" si="918"/>
        <v>977.02127659574455</v>
      </c>
      <c r="P6529">
        <f t="shared" si="917"/>
        <v>192000</v>
      </c>
      <c r="Q6529" s="2">
        <f t="shared" si="923"/>
        <v>196698.0739081747</v>
      </c>
      <c r="R6529">
        <f>Q6529/MainSheet!$C$8*(G6529-G6528)+R6528</f>
        <v>11276.904871470129</v>
      </c>
      <c r="S6529">
        <f t="shared" si="924"/>
        <v>182001.99383914482</v>
      </c>
      <c r="T6529">
        <f t="shared" si="916"/>
        <v>65.269999999996486</v>
      </c>
      <c r="U6529" s="1">
        <f>Q6529/MainSheet!$C$22</f>
        <v>1</v>
      </c>
    </row>
    <row r="6530" spans="7:21">
      <c r="G6530">
        <f t="shared" si="919"/>
        <v>65.279999999996491</v>
      </c>
      <c r="H6530">
        <f t="shared" si="920"/>
        <v>198000</v>
      </c>
      <c r="I6530" s="2">
        <f>MIN(MainSheet!$C$10/MainSheet!$C$9,MainSheet!$K$9*60)</f>
        <v>660</v>
      </c>
      <c r="J6530" s="1">
        <f>IF(G6530&gt;MainSheet!$C$11,IF(J6529&gt;=0.999,1,(G6530-MainSheet!$C$11)*I6530/$B$2/60),0)</f>
        <v>1</v>
      </c>
      <c r="K6530" s="1">
        <f>IF(G6530&gt;MainSheet!$C$11+$B$6,IF(K6529&gt;=0.999,1,(G6530-MainSheet!$C$11-$B$6)*I6530/$C$2/60),0)</f>
        <v>1</v>
      </c>
      <c r="L6530" s="1">
        <f>IF(G6530&gt;MainSheet!$C$11+$B$6+$C$6,IF(L6529&gt;=0.999,1,(G6530-MainSheet!$C$11-$B$6-$C$6)*I6530/$D$2/60),0)</f>
        <v>1</v>
      </c>
      <c r="M6530">
        <f t="shared" si="921"/>
        <v>1</v>
      </c>
      <c r="N6530" s="2">
        <f t="shared" si="922"/>
        <v>3721.0526315789471</v>
      </c>
      <c r="O6530">
        <f t="shared" si="918"/>
        <v>977.02127659574455</v>
      </c>
      <c r="P6530">
        <f t="shared" si="917"/>
        <v>192000</v>
      </c>
      <c r="Q6530" s="2">
        <f t="shared" si="923"/>
        <v>196698.0739081747</v>
      </c>
      <c r="R6530">
        <f>Q6530/MainSheet!$C$8*(G6530-G6529)+R6529</f>
        <v>11278.936117960964</v>
      </c>
      <c r="S6530">
        <f t="shared" si="924"/>
        <v>182034.77685146284</v>
      </c>
      <c r="T6530">
        <f t="shared" si="916"/>
        <v>65.279999999996491</v>
      </c>
      <c r="U6530" s="1">
        <f>Q6530/MainSheet!$C$22</f>
        <v>1</v>
      </c>
    </row>
    <row r="6531" spans="7:21">
      <c r="G6531">
        <f t="shared" si="919"/>
        <v>65.289999999996496</v>
      </c>
      <c r="H6531">
        <f t="shared" si="920"/>
        <v>198000</v>
      </c>
      <c r="I6531" s="2">
        <f>MIN(MainSheet!$C$10/MainSheet!$C$9,MainSheet!$K$9*60)</f>
        <v>660</v>
      </c>
      <c r="J6531" s="1">
        <f>IF(G6531&gt;MainSheet!$C$11,IF(J6530&gt;=0.999,1,(G6531-MainSheet!$C$11)*I6531/$B$2/60),0)</f>
        <v>1</v>
      </c>
      <c r="K6531" s="1">
        <f>IF(G6531&gt;MainSheet!$C$11+$B$6,IF(K6530&gt;=0.999,1,(G6531-MainSheet!$C$11-$B$6)*I6531/$C$2/60),0)</f>
        <v>1</v>
      </c>
      <c r="L6531" s="1">
        <f>IF(G6531&gt;MainSheet!$C$11+$B$6+$C$6,IF(L6530&gt;=0.999,1,(G6531-MainSheet!$C$11-$B$6-$C$6)*I6531/$D$2/60),0)</f>
        <v>1</v>
      </c>
      <c r="M6531">
        <f t="shared" si="921"/>
        <v>1</v>
      </c>
      <c r="N6531" s="2">
        <f t="shared" si="922"/>
        <v>3721.0526315789471</v>
      </c>
      <c r="O6531">
        <f t="shared" si="918"/>
        <v>977.02127659574455</v>
      </c>
      <c r="P6531">
        <f t="shared" si="917"/>
        <v>192000</v>
      </c>
      <c r="Q6531" s="2">
        <f t="shared" si="923"/>
        <v>196698.0739081747</v>
      </c>
      <c r="R6531">
        <f>Q6531/MainSheet!$C$8*(G6531-G6530)+R6530</f>
        <v>11280.967364451799</v>
      </c>
      <c r="S6531">
        <f t="shared" si="924"/>
        <v>182067.55986378086</v>
      </c>
      <c r="T6531">
        <f t="shared" ref="T6531:T6594" si="925">G6531</f>
        <v>65.289999999996496</v>
      </c>
      <c r="U6531" s="1">
        <f>Q6531/MainSheet!$C$22</f>
        <v>1</v>
      </c>
    </row>
    <row r="6532" spans="7:21">
      <c r="G6532">
        <f t="shared" si="919"/>
        <v>65.299999999996501</v>
      </c>
      <c r="H6532">
        <f t="shared" si="920"/>
        <v>198000</v>
      </c>
      <c r="I6532" s="2">
        <f>MIN(MainSheet!$C$10/MainSheet!$C$9,MainSheet!$K$9*60)</f>
        <v>660</v>
      </c>
      <c r="J6532" s="1">
        <f>IF(G6532&gt;MainSheet!$C$11,IF(J6531&gt;=0.999,1,(G6532-MainSheet!$C$11)*I6532/$B$2/60),0)</f>
        <v>1</v>
      </c>
      <c r="K6532" s="1">
        <f>IF(G6532&gt;MainSheet!$C$11+$B$6,IF(K6531&gt;=0.999,1,(G6532-MainSheet!$C$11-$B$6)*I6532/$C$2/60),0)</f>
        <v>1</v>
      </c>
      <c r="L6532" s="1">
        <f>IF(G6532&gt;MainSheet!$C$11+$B$6+$C$6,IF(L6531&gt;=0.999,1,(G6532-MainSheet!$C$11-$B$6-$C$6)*I6532/$D$2/60),0)</f>
        <v>1</v>
      </c>
      <c r="M6532">
        <f t="shared" si="921"/>
        <v>1</v>
      </c>
      <c r="N6532" s="2">
        <f t="shared" si="922"/>
        <v>3721.0526315789471</v>
      </c>
      <c r="O6532">
        <f t="shared" si="918"/>
        <v>977.02127659574455</v>
      </c>
      <c r="P6532">
        <f t="shared" ref="P6532:P6595" si="926">IF(IF(N6532+O6532&gt;H6532,H6532-O6532-N6532,IF(L6532&gt;0,((1-L6532)*D$3+D$4*(L6532)),0))+O6532+N6532&gt;H6532,H6532-N6532-O6532,IF(N6532+O6532&gt;H6532,H6532-O6532-N6532,IF(L6532&gt;0,((1-L6532)*D$3+D$4*(L6532)),0)))</f>
        <v>192000</v>
      </c>
      <c r="Q6532" s="2">
        <f t="shared" si="923"/>
        <v>196698.0739081747</v>
      </c>
      <c r="R6532">
        <f>Q6532/MainSheet!$C$8*(G6532-G6531)+R6531</f>
        <v>11282.998610942634</v>
      </c>
      <c r="S6532">
        <f t="shared" si="924"/>
        <v>182100.34287609888</v>
      </c>
      <c r="T6532">
        <f t="shared" si="925"/>
        <v>65.299999999996501</v>
      </c>
      <c r="U6532" s="1">
        <f>Q6532/MainSheet!$C$22</f>
        <v>1</v>
      </c>
    </row>
    <row r="6533" spans="7:21">
      <c r="G6533">
        <f t="shared" si="919"/>
        <v>65.309999999996506</v>
      </c>
      <c r="H6533">
        <f t="shared" si="920"/>
        <v>198000</v>
      </c>
      <c r="I6533" s="2">
        <f>MIN(MainSheet!$C$10/MainSheet!$C$9,MainSheet!$K$9*60)</f>
        <v>660</v>
      </c>
      <c r="J6533" s="1">
        <f>IF(G6533&gt;MainSheet!$C$11,IF(J6532&gt;=0.999,1,(G6533-MainSheet!$C$11)*I6533/$B$2/60),0)</f>
        <v>1</v>
      </c>
      <c r="K6533" s="1">
        <f>IF(G6533&gt;MainSheet!$C$11+$B$6,IF(K6532&gt;=0.999,1,(G6533-MainSheet!$C$11-$B$6)*I6533/$C$2/60),0)</f>
        <v>1</v>
      </c>
      <c r="L6533" s="1">
        <f>IF(G6533&gt;MainSheet!$C$11+$B$6+$C$6,IF(L6532&gt;=0.999,1,(G6533-MainSheet!$C$11-$B$6-$C$6)*I6533/$D$2/60),0)</f>
        <v>1</v>
      </c>
      <c r="M6533">
        <f t="shared" si="921"/>
        <v>1</v>
      </c>
      <c r="N6533" s="2">
        <f t="shared" si="922"/>
        <v>3721.0526315789471</v>
      </c>
      <c r="O6533">
        <f t="shared" ref="O6533:O6596" si="927">IF(K6533&gt;=0.01,((1-K6533)*C$3+C$4*(K6533)),0)</f>
        <v>977.02127659574455</v>
      </c>
      <c r="P6533">
        <f t="shared" si="926"/>
        <v>192000</v>
      </c>
      <c r="Q6533" s="2">
        <f t="shared" si="923"/>
        <v>196698.0739081747</v>
      </c>
      <c r="R6533">
        <f>Q6533/MainSheet!$C$8*(G6533-G6532)+R6532</f>
        <v>11285.029857433468</v>
      </c>
      <c r="S6533">
        <f t="shared" si="924"/>
        <v>182133.12588841689</v>
      </c>
      <c r="T6533">
        <f t="shared" si="925"/>
        <v>65.309999999996506</v>
      </c>
      <c r="U6533" s="1">
        <f>Q6533/MainSheet!$C$22</f>
        <v>1</v>
      </c>
    </row>
    <row r="6534" spans="7:21">
      <c r="G6534">
        <f t="shared" si="919"/>
        <v>65.319999999996512</v>
      </c>
      <c r="H6534">
        <f t="shared" si="920"/>
        <v>198000</v>
      </c>
      <c r="I6534" s="2">
        <f>MIN(MainSheet!$C$10/MainSheet!$C$9,MainSheet!$K$9*60)</f>
        <v>660</v>
      </c>
      <c r="J6534" s="1">
        <f>IF(G6534&gt;MainSheet!$C$11,IF(J6533&gt;=0.999,1,(G6534-MainSheet!$C$11)*I6534/$B$2/60),0)</f>
        <v>1</v>
      </c>
      <c r="K6534" s="1">
        <f>IF(G6534&gt;MainSheet!$C$11+$B$6,IF(K6533&gt;=0.999,1,(G6534-MainSheet!$C$11-$B$6)*I6534/$C$2/60),0)</f>
        <v>1</v>
      </c>
      <c r="L6534" s="1">
        <f>IF(G6534&gt;MainSheet!$C$11+$B$6+$C$6,IF(L6533&gt;=0.999,1,(G6534-MainSheet!$C$11-$B$6-$C$6)*I6534/$D$2/60),0)</f>
        <v>1</v>
      </c>
      <c r="M6534">
        <f t="shared" si="921"/>
        <v>1</v>
      </c>
      <c r="N6534" s="2">
        <f t="shared" si="922"/>
        <v>3721.0526315789471</v>
      </c>
      <c r="O6534">
        <f t="shared" si="927"/>
        <v>977.02127659574455</v>
      </c>
      <c r="P6534">
        <f t="shared" si="926"/>
        <v>192000</v>
      </c>
      <c r="Q6534" s="2">
        <f t="shared" si="923"/>
        <v>196698.0739081747</v>
      </c>
      <c r="R6534">
        <f>Q6534/MainSheet!$C$8*(G6534-G6533)+R6533</f>
        <v>11287.061103924303</v>
      </c>
      <c r="S6534">
        <f t="shared" si="924"/>
        <v>182165.90890073491</v>
      </c>
      <c r="T6534">
        <f t="shared" si="925"/>
        <v>65.319999999996512</v>
      </c>
      <c r="U6534" s="1">
        <f>Q6534/MainSheet!$C$22</f>
        <v>1</v>
      </c>
    </row>
    <row r="6535" spans="7:21">
      <c r="G6535">
        <f t="shared" si="919"/>
        <v>65.329999999996517</v>
      </c>
      <c r="H6535">
        <f t="shared" si="920"/>
        <v>198000</v>
      </c>
      <c r="I6535" s="2">
        <f>MIN(MainSheet!$C$10/MainSheet!$C$9,MainSheet!$K$9*60)</f>
        <v>660</v>
      </c>
      <c r="J6535" s="1">
        <f>IF(G6535&gt;MainSheet!$C$11,IF(J6534&gt;=0.999,1,(G6535-MainSheet!$C$11)*I6535/$B$2/60),0)</f>
        <v>1</v>
      </c>
      <c r="K6535" s="1">
        <f>IF(G6535&gt;MainSheet!$C$11+$B$6,IF(K6534&gt;=0.999,1,(G6535-MainSheet!$C$11-$B$6)*I6535/$C$2/60),0)</f>
        <v>1</v>
      </c>
      <c r="L6535" s="1">
        <f>IF(G6535&gt;MainSheet!$C$11+$B$6+$C$6,IF(L6534&gt;=0.999,1,(G6535-MainSheet!$C$11-$B$6-$C$6)*I6535/$D$2/60),0)</f>
        <v>1</v>
      </c>
      <c r="M6535">
        <f t="shared" si="921"/>
        <v>1</v>
      </c>
      <c r="N6535" s="2">
        <f t="shared" si="922"/>
        <v>3721.0526315789471</v>
      </c>
      <c r="O6535">
        <f t="shared" si="927"/>
        <v>977.02127659574455</v>
      </c>
      <c r="P6535">
        <f t="shared" si="926"/>
        <v>192000</v>
      </c>
      <c r="Q6535" s="2">
        <f t="shared" si="923"/>
        <v>196698.0739081747</v>
      </c>
      <c r="R6535">
        <f>Q6535/MainSheet!$C$8*(G6535-G6534)+R6534</f>
        <v>11289.092350415138</v>
      </c>
      <c r="S6535">
        <f t="shared" si="924"/>
        <v>182198.69191305293</v>
      </c>
      <c r="T6535">
        <f t="shared" si="925"/>
        <v>65.329999999996517</v>
      </c>
      <c r="U6535" s="1">
        <f>Q6535/MainSheet!$C$22</f>
        <v>1</v>
      </c>
    </row>
    <row r="6536" spans="7:21">
      <c r="G6536">
        <f t="shared" si="919"/>
        <v>65.339999999996522</v>
      </c>
      <c r="H6536">
        <f t="shared" si="920"/>
        <v>198000</v>
      </c>
      <c r="I6536" s="2">
        <f>MIN(MainSheet!$C$10/MainSheet!$C$9,MainSheet!$K$9*60)</f>
        <v>660</v>
      </c>
      <c r="J6536" s="1">
        <f>IF(G6536&gt;MainSheet!$C$11,IF(J6535&gt;=0.999,1,(G6536-MainSheet!$C$11)*I6536/$B$2/60),0)</f>
        <v>1</v>
      </c>
      <c r="K6536" s="1">
        <f>IF(G6536&gt;MainSheet!$C$11+$B$6,IF(K6535&gt;=0.999,1,(G6536-MainSheet!$C$11-$B$6)*I6536/$C$2/60),0)</f>
        <v>1</v>
      </c>
      <c r="L6536" s="1">
        <f>IF(G6536&gt;MainSheet!$C$11+$B$6+$C$6,IF(L6535&gt;=0.999,1,(G6536-MainSheet!$C$11-$B$6-$C$6)*I6536/$D$2/60),0)</f>
        <v>1</v>
      </c>
      <c r="M6536">
        <f t="shared" si="921"/>
        <v>1</v>
      </c>
      <c r="N6536" s="2">
        <f t="shared" si="922"/>
        <v>3721.0526315789471</v>
      </c>
      <c r="O6536">
        <f t="shared" si="927"/>
        <v>977.02127659574455</v>
      </c>
      <c r="P6536">
        <f t="shared" si="926"/>
        <v>192000</v>
      </c>
      <c r="Q6536" s="2">
        <f t="shared" si="923"/>
        <v>196698.0739081747</v>
      </c>
      <c r="R6536">
        <f>Q6536/MainSheet!$C$8*(G6536-G6535)+R6535</f>
        <v>11291.123596905973</v>
      </c>
      <c r="S6536">
        <f t="shared" si="924"/>
        <v>182231.47492537095</v>
      </c>
      <c r="T6536">
        <f t="shared" si="925"/>
        <v>65.339999999996522</v>
      </c>
      <c r="U6536" s="1">
        <f>Q6536/MainSheet!$C$22</f>
        <v>1</v>
      </c>
    </row>
    <row r="6537" spans="7:21">
      <c r="G6537">
        <f t="shared" ref="G6537:G6600" si="928">G6536+$F$2</f>
        <v>65.349999999996527</v>
      </c>
      <c r="H6537">
        <f t="shared" ref="H6537:H6600" si="929">H6536</f>
        <v>198000</v>
      </c>
      <c r="I6537" s="2">
        <f>MIN(MainSheet!$C$10/MainSheet!$C$9,MainSheet!$K$9*60)</f>
        <v>660</v>
      </c>
      <c r="J6537" s="1">
        <f>IF(G6537&gt;MainSheet!$C$11,IF(J6536&gt;=0.999,1,(G6537-MainSheet!$C$11)*I6537/$B$2/60),0)</f>
        <v>1</v>
      </c>
      <c r="K6537" s="1">
        <f>IF(G6537&gt;MainSheet!$C$11+$B$6,IF(K6536&gt;=0.999,1,(G6537-MainSheet!$C$11-$B$6)*I6537/$C$2/60),0)</f>
        <v>1</v>
      </c>
      <c r="L6537" s="1">
        <f>IF(G6537&gt;MainSheet!$C$11+$B$6+$C$6,IF(L6536&gt;=0.999,1,(G6537-MainSheet!$C$11-$B$6-$C$6)*I6537/$D$2/60),0)</f>
        <v>1</v>
      </c>
      <c r="M6537">
        <f t="shared" ref="M6537:M6600" si="930">(J6537*$B$2+K6537*$C$2+L6537*$D$2)/SUM($B$2:$D$2)</f>
        <v>1</v>
      </c>
      <c r="N6537" s="2">
        <f t="shared" ref="N6537:N6600" si="931">IF(J6537&gt;=0.01,((1-J6537)*B$3+B$4*(J6537)),0)</f>
        <v>3721.0526315789471</v>
      </c>
      <c r="O6537">
        <f t="shared" si="927"/>
        <v>977.02127659574455</v>
      </c>
      <c r="P6537">
        <f t="shared" si="926"/>
        <v>192000</v>
      </c>
      <c r="Q6537" s="2">
        <f t="shared" ref="Q6537:Q6600" si="932">SUM(N6537:P6537)</f>
        <v>196698.0739081747</v>
      </c>
      <c r="R6537">
        <f>Q6537/MainSheet!$C$8*(G6537-G6536)+R6536</f>
        <v>11293.154843396807</v>
      </c>
      <c r="S6537">
        <f t="shared" ref="S6537:S6600" si="933">Q6537*$F$2/60+S6536</f>
        <v>182264.25793768896</v>
      </c>
      <c r="T6537">
        <f t="shared" si="925"/>
        <v>65.349999999996527</v>
      </c>
      <c r="U6537" s="1">
        <f>Q6537/MainSheet!$C$22</f>
        <v>1</v>
      </c>
    </row>
    <row r="6538" spans="7:21">
      <c r="G6538">
        <f t="shared" si="928"/>
        <v>65.359999999996532</v>
      </c>
      <c r="H6538">
        <f t="shared" si="929"/>
        <v>198000</v>
      </c>
      <c r="I6538" s="2">
        <f>MIN(MainSheet!$C$10/MainSheet!$C$9,MainSheet!$K$9*60)</f>
        <v>660</v>
      </c>
      <c r="J6538" s="1">
        <f>IF(G6538&gt;MainSheet!$C$11,IF(J6537&gt;=0.999,1,(G6538-MainSheet!$C$11)*I6538/$B$2/60),0)</f>
        <v>1</v>
      </c>
      <c r="K6538" s="1">
        <f>IF(G6538&gt;MainSheet!$C$11+$B$6,IF(K6537&gt;=0.999,1,(G6538-MainSheet!$C$11-$B$6)*I6538/$C$2/60),0)</f>
        <v>1</v>
      </c>
      <c r="L6538" s="1">
        <f>IF(G6538&gt;MainSheet!$C$11+$B$6+$C$6,IF(L6537&gt;=0.999,1,(G6538-MainSheet!$C$11-$B$6-$C$6)*I6538/$D$2/60),0)</f>
        <v>1</v>
      </c>
      <c r="M6538">
        <f t="shared" si="930"/>
        <v>1</v>
      </c>
      <c r="N6538" s="2">
        <f t="shared" si="931"/>
        <v>3721.0526315789471</v>
      </c>
      <c r="O6538">
        <f t="shared" si="927"/>
        <v>977.02127659574455</v>
      </c>
      <c r="P6538">
        <f t="shared" si="926"/>
        <v>192000</v>
      </c>
      <c r="Q6538" s="2">
        <f t="shared" si="932"/>
        <v>196698.0739081747</v>
      </c>
      <c r="R6538">
        <f>Q6538/MainSheet!$C$8*(G6538-G6537)+R6537</f>
        <v>11295.186089887642</v>
      </c>
      <c r="S6538">
        <f t="shared" si="933"/>
        <v>182297.04095000698</v>
      </c>
      <c r="T6538">
        <f t="shared" si="925"/>
        <v>65.359999999996532</v>
      </c>
      <c r="U6538" s="1">
        <f>Q6538/MainSheet!$C$22</f>
        <v>1</v>
      </c>
    </row>
    <row r="6539" spans="7:21">
      <c r="G6539">
        <f t="shared" si="928"/>
        <v>65.369999999996537</v>
      </c>
      <c r="H6539">
        <f t="shared" si="929"/>
        <v>198000</v>
      </c>
      <c r="I6539" s="2">
        <f>MIN(MainSheet!$C$10/MainSheet!$C$9,MainSheet!$K$9*60)</f>
        <v>660</v>
      </c>
      <c r="J6539" s="1">
        <f>IF(G6539&gt;MainSheet!$C$11,IF(J6538&gt;=0.999,1,(G6539-MainSheet!$C$11)*I6539/$B$2/60),0)</f>
        <v>1</v>
      </c>
      <c r="K6539" s="1">
        <f>IF(G6539&gt;MainSheet!$C$11+$B$6,IF(K6538&gt;=0.999,1,(G6539-MainSheet!$C$11-$B$6)*I6539/$C$2/60),0)</f>
        <v>1</v>
      </c>
      <c r="L6539" s="1">
        <f>IF(G6539&gt;MainSheet!$C$11+$B$6+$C$6,IF(L6538&gt;=0.999,1,(G6539-MainSheet!$C$11-$B$6-$C$6)*I6539/$D$2/60),0)</f>
        <v>1</v>
      </c>
      <c r="M6539">
        <f t="shared" si="930"/>
        <v>1</v>
      </c>
      <c r="N6539" s="2">
        <f t="shared" si="931"/>
        <v>3721.0526315789471</v>
      </c>
      <c r="O6539">
        <f t="shared" si="927"/>
        <v>977.02127659574455</v>
      </c>
      <c r="P6539">
        <f t="shared" si="926"/>
        <v>192000</v>
      </c>
      <c r="Q6539" s="2">
        <f t="shared" si="932"/>
        <v>196698.0739081747</v>
      </c>
      <c r="R6539">
        <f>Q6539/MainSheet!$C$8*(G6539-G6538)+R6538</f>
        <v>11297.217336378477</v>
      </c>
      <c r="S6539">
        <f t="shared" si="933"/>
        <v>182329.823962325</v>
      </c>
      <c r="T6539">
        <f t="shared" si="925"/>
        <v>65.369999999996537</v>
      </c>
      <c r="U6539" s="1">
        <f>Q6539/MainSheet!$C$22</f>
        <v>1</v>
      </c>
    </row>
    <row r="6540" spans="7:21">
      <c r="G6540">
        <f t="shared" si="928"/>
        <v>65.379999999996542</v>
      </c>
      <c r="H6540">
        <f t="shared" si="929"/>
        <v>198000</v>
      </c>
      <c r="I6540" s="2">
        <f>MIN(MainSheet!$C$10/MainSheet!$C$9,MainSheet!$K$9*60)</f>
        <v>660</v>
      </c>
      <c r="J6540" s="1">
        <f>IF(G6540&gt;MainSheet!$C$11,IF(J6539&gt;=0.999,1,(G6540-MainSheet!$C$11)*I6540/$B$2/60),0)</f>
        <v>1</v>
      </c>
      <c r="K6540" s="1">
        <f>IF(G6540&gt;MainSheet!$C$11+$B$6,IF(K6539&gt;=0.999,1,(G6540-MainSheet!$C$11-$B$6)*I6540/$C$2/60),0)</f>
        <v>1</v>
      </c>
      <c r="L6540" s="1">
        <f>IF(G6540&gt;MainSheet!$C$11+$B$6+$C$6,IF(L6539&gt;=0.999,1,(G6540-MainSheet!$C$11-$B$6-$C$6)*I6540/$D$2/60),0)</f>
        <v>1</v>
      </c>
      <c r="M6540">
        <f t="shared" si="930"/>
        <v>1</v>
      </c>
      <c r="N6540" s="2">
        <f t="shared" si="931"/>
        <v>3721.0526315789471</v>
      </c>
      <c r="O6540">
        <f t="shared" si="927"/>
        <v>977.02127659574455</v>
      </c>
      <c r="P6540">
        <f t="shared" si="926"/>
        <v>192000</v>
      </c>
      <c r="Q6540" s="2">
        <f t="shared" si="932"/>
        <v>196698.0739081747</v>
      </c>
      <c r="R6540">
        <f>Q6540/MainSheet!$C$8*(G6540-G6539)+R6539</f>
        <v>11299.248582869312</v>
      </c>
      <c r="S6540">
        <f t="shared" si="933"/>
        <v>182362.60697464301</v>
      </c>
      <c r="T6540">
        <f t="shared" si="925"/>
        <v>65.379999999996542</v>
      </c>
      <c r="U6540" s="1">
        <f>Q6540/MainSheet!$C$22</f>
        <v>1</v>
      </c>
    </row>
    <row r="6541" spans="7:21">
      <c r="G6541">
        <f t="shared" si="928"/>
        <v>65.389999999996547</v>
      </c>
      <c r="H6541">
        <f t="shared" si="929"/>
        <v>198000</v>
      </c>
      <c r="I6541" s="2">
        <f>MIN(MainSheet!$C$10/MainSheet!$C$9,MainSheet!$K$9*60)</f>
        <v>660</v>
      </c>
      <c r="J6541" s="1">
        <f>IF(G6541&gt;MainSheet!$C$11,IF(J6540&gt;=0.999,1,(G6541-MainSheet!$C$11)*I6541/$B$2/60),0)</f>
        <v>1</v>
      </c>
      <c r="K6541" s="1">
        <f>IF(G6541&gt;MainSheet!$C$11+$B$6,IF(K6540&gt;=0.999,1,(G6541-MainSheet!$C$11-$B$6)*I6541/$C$2/60),0)</f>
        <v>1</v>
      </c>
      <c r="L6541" s="1">
        <f>IF(G6541&gt;MainSheet!$C$11+$B$6+$C$6,IF(L6540&gt;=0.999,1,(G6541-MainSheet!$C$11-$B$6-$C$6)*I6541/$D$2/60),0)</f>
        <v>1</v>
      </c>
      <c r="M6541">
        <f t="shared" si="930"/>
        <v>1</v>
      </c>
      <c r="N6541" s="2">
        <f t="shared" si="931"/>
        <v>3721.0526315789471</v>
      </c>
      <c r="O6541">
        <f t="shared" si="927"/>
        <v>977.02127659574455</v>
      </c>
      <c r="P6541">
        <f t="shared" si="926"/>
        <v>192000</v>
      </c>
      <c r="Q6541" s="2">
        <f t="shared" si="932"/>
        <v>196698.0739081747</v>
      </c>
      <c r="R6541">
        <f>Q6541/MainSheet!$C$8*(G6541-G6540)+R6540</f>
        <v>11301.279829360146</v>
      </c>
      <c r="S6541">
        <f t="shared" si="933"/>
        <v>182395.38998696103</v>
      </c>
      <c r="T6541">
        <f t="shared" si="925"/>
        <v>65.389999999996547</v>
      </c>
      <c r="U6541" s="1">
        <f>Q6541/MainSheet!$C$22</f>
        <v>1</v>
      </c>
    </row>
    <row r="6542" spans="7:21">
      <c r="G6542">
        <f t="shared" si="928"/>
        <v>65.399999999996552</v>
      </c>
      <c r="H6542">
        <f t="shared" si="929"/>
        <v>198000</v>
      </c>
      <c r="I6542" s="2">
        <f>MIN(MainSheet!$C$10/MainSheet!$C$9,MainSheet!$K$9*60)</f>
        <v>660</v>
      </c>
      <c r="J6542" s="1">
        <f>IF(G6542&gt;MainSheet!$C$11,IF(J6541&gt;=0.999,1,(G6542-MainSheet!$C$11)*I6542/$B$2/60),0)</f>
        <v>1</v>
      </c>
      <c r="K6542" s="1">
        <f>IF(G6542&gt;MainSheet!$C$11+$B$6,IF(K6541&gt;=0.999,1,(G6542-MainSheet!$C$11-$B$6)*I6542/$C$2/60),0)</f>
        <v>1</v>
      </c>
      <c r="L6542" s="1">
        <f>IF(G6542&gt;MainSheet!$C$11+$B$6+$C$6,IF(L6541&gt;=0.999,1,(G6542-MainSheet!$C$11-$B$6-$C$6)*I6542/$D$2/60),0)</f>
        <v>1</v>
      </c>
      <c r="M6542">
        <f t="shared" si="930"/>
        <v>1</v>
      </c>
      <c r="N6542" s="2">
        <f t="shared" si="931"/>
        <v>3721.0526315789471</v>
      </c>
      <c r="O6542">
        <f t="shared" si="927"/>
        <v>977.02127659574455</v>
      </c>
      <c r="P6542">
        <f t="shared" si="926"/>
        <v>192000</v>
      </c>
      <c r="Q6542" s="2">
        <f t="shared" si="932"/>
        <v>196698.0739081747</v>
      </c>
      <c r="R6542">
        <f>Q6542/MainSheet!$C$8*(G6542-G6541)+R6541</f>
        <v>11303.311075850981</v>
      </c>
      <c r="S6542">
        <f t="shared" si="933"/>
        <v>182428.17299927905</v>
      </c>
      <c r="T6542">
        <f t="shared" si="925"/>
        <v>65.399999999996552</v>
      </c>
      <c r="U6542" s="1">
        <f>Q6542/MainSheet!$C$22</f>
        <v>1</v>
      </c>
    </row>
    <row r="6543" spans="7:21">
      <c r="G6543">
        <f t="shared" si="928"/>
        <v>65.409999999996558</v>
      </c>
      <c r="H6543">
        <f t="shared" si="929"/>
        <v>198000</v>
      </c>
      <c r="I6543" s="2">
        <f>MIN(MainSheet!$C$10/MainSheet!$C$9,MainSheet!$K$9*60)</f>
        <v>660</v>
      </c>
      <c r="J6543" s="1">
        <f>IF(G6543&gt;MainSheet!$C$11,IF(J6542&gt;=0.999,1,(G6543-MainSheet!$C$11)*I6543/$B$2/60),0)</f>
        <v>1</v>
      </c>
      <c r="K6543" s="1">
        <f>IF(G6543&gt;MainSheet!$C$11+$B$6,IF(K6542&gt;=0.999,1,(G6543-MainSheet!$C$11-$B$6)*I6543/$C$2/60),0)</f>
        <v>1</v>
      </c>
      <c r="L6543" s="1">
        <f>IF(G6543&gt;MainSheet!$C$11+$B$6+$C$6,IF(L6542&gt;=0.999,1,(G6543-MainSheet!$C$11-$B$6-$C$6)*I6543/$D$2/60),0)</f>
        <v>1</v>
      </c>
      <c r="M6543">
        <f t="shared" si="930"/>
        <v>1</v>
      </c>
      <c r="N6543" s="2">
        <f t="shared" si="931"/>
        <v>3721.0526315789471</v>
      </c>
      <c r="O6543">
        <f t="shared" si="927"/>
        <v>977.02127659574455</v>
      </c>
      <c r="P6543">
        <f t="shared" si="926"/>
        <v>192000</v>
      </c>
      <c r="Q6543" s="2">
        <f t="shared" si="932"/>
        <v>196698.0739081747</v>
      </c>
      <c r="R6543">
        <f>Q6543/MainSheet!$C$8*(G6543-G6542)+R6542</f>
        <v>11305.342322341816</v>
      </c>
      <c r="S6543">
        <f t="shared" si="933"/>
        <v>182460.95601159707</v>
      </c>
      <c r="T6543">
        <f t="shared" si="925"/>
        <v>65.409999999996558</v>
      </c>
      <c r="U6543" s="1">
        <f>Q6543/MainSheet!$C$22</f>
        <v>1</v>
      </c>
    </row>
    <row r="6544" spans="7:21">
      <c r="G6544">
        <f t="shared" si="928"/>
        <v>65.419999999996563</v>
      </c>
      <c r="H6544">
        <f t="shared" si="929"/>
        <v>198000</v>
      </c>
      <c r="I6544" s="2">
        <f>MIN(MainSheet!$C$10/MainSheet!$C$9,MainSheet!$K$9*60)</f>
        <v>660</v>
      </c>
      <c r="J6544" s="1">
        <f>IF(G6544&gt;MainSheet!$C$11,IF(J6543&gt;=0.999,1,(G6544-MainSheet!$C$11)*I6544/$B$2/60),0)</f>
        <v>1</v>
      </c>
      <c r="K6544" s="1">
        <f>IF(G6544&gt;MainSheet!$C$11+$B$6,IF(K6543&gt;=0.999,1,(G6544-MainSheet!$C$11-$B$6)*I6544/$C$2/60),0)</f>
        <v>1</v>
      </c>
      <c r="L6544" s="1">
        <f>IF(G6544&gt;MainSheet!$C$11+$B$6+$C$6,IF(L6543&gt;=0.999,1,(G6544-MainSheet!$C$11-$B$6-$C$6)*I6544/$D$2/60),0)</f>
        <v>1</v>
      </c>
      <c r="M6544">
        <f t="shared" si="930"/>
        <v>1</v>
      </c>
      <c r="N6544" s="2">
        <f t="shared" si="931"/>
        <v>3721.0526315789471</v>
      </c>
      <c r="O6544">
        <f t="shared" si="927"/>
        <v>977.02127659574455</v>
      </c>
      <c r="P6544">
        <f t="shared" si="926"/>
        <v>192000</v>
      </c>
      <c r="Q6544" s="2">
        <f t="shared" si="932"/>
        <v>196698.0739081747</v>
      </c>
      <c r="R6544">
        <f>Q6544/MainSheet!$C$8*(G6544-G6543)+R6543</f>
        <v>11307.373568832651</v>
      </c>
      <c r="S6544">
        <f t="shared" si="933"/>
        <v>182493.73902391508</v>
      </c>
      <c r="T6544">
        <f t="shared" si="925"/>
        <v>65.419999999996563</v>
      </c>
      <c r="U6544" s="1">
        <f>Q6544/MainSheet!$C$22</f>
        <v>1</v>
      </c>
    </row>
    <row r="6545" spans="7:21">
      <c r="G6545">
        <f t="shared" si="928"/>
        <v>65.429999999996568</v>
      </c>
      <c r="H6545">
        <f t="shared" si="929"/>
        <v>198000</v>
      </c>
      <c r="I6545" s="2">
        <f>MIN(MainSheet!$C$10/MainSheet!$C$9,MainSheet!$K$9*60)</f>
        <v>660</v>
      </c>
      <c r="J6545" s="1">
        <f>IF(G6545&gt;MainSheet!$C$11,IF(J6544&gt;=0.999,1,(G6545-MainSheet!$C$11)*I6545/$B$2/60),0)</f>
        <v>1</v>
      </c>
      <c r="K6545" s="1">
        <f>IF(G6545&gt;MainSheet!$C$11+$B$6,IF(K6544&gt;=0.999,1,(G6545-MainSheet!$C$11-$B$6)*I6545/$C$2/60),0)</f>
        <v>1</v>
      </c>
      <c r="L6545" s="1">
        <f>IF(G6545&gt;MainSheet!$C$11+$B$6+$C$6,IF(L6544&gt;=0.999,1,(G6545-MainSheet!$C$11-$B$6-$C$6)*I6545/$D$2/60),0)</f>
        <v>1</v>
      </c>
      <c r="M6545">
        <f t="shared" si="930"/>
        <v>1</v>
      </c>
      <c r="N6545" s="2">
        <f t="shared" si="931"/>
        <v>3721.0526315789471</v>
      </c>
      <c r="O6545">
        <f t="shared" si="927"/>
        <v>977.02127659574455</v>
      </c>
      <c r="P6545">
        <f t="shared" si="926"/>
        <v>192000</v>
      </c>
      <c r="Q6545" s="2">
        <f t="shared" si="932"/>
        <v>196698.0739081747</v>
      </c>
      <c r="R6545">
        <f>Q6545/MainSheet!$C$8*(G6545-G6544)+R6544</f>
        <v>11309.404815323485</v>
      </c>
      <c r="S6545">
        <f t="shared" si="933"/>
        <v>182526.5220362331</v>
      </c>
      <c r="T6545">
        <f t="shared" si="925"/>
        <v>65.429999999996568</v>
      </c>
      <c r="U6545" s="1">
        <f>Q6545/MainSheet!$C$22</f>
        <v>1</v>
      </c>
    </row>
    <row r="6546" spans="7:21">
      <c r="G6546">
        <f t="shared" si="928"/>
        <v>65.439999999996573</v>
      </c>
      <c r="H6546">
        <f t="shared" si="929"/>
        <v>198000</v>
      </c>
      <c r="I6546" s="2">
        <f>MIN(MainSheet!$C$10/MainSheet!$C$9,MainSheet!$K$9*60)</f>
        <v>660</v>
      </c>
      <c r="J6546" s="1">
        <f>IF(G6546&gt;MainSheet!$C$11,IF(J6545&gt;=0.999,1,(G6546-MainSheet!$C$11)*I6546/$B$2/60),0)</f>
        <v>1</v>
      </c>
      <c r="K6546" s="1">
        <f>IF(G6546&gt;MainSheet!$C$11+$B$6,IF(K6545&gt;=0.999,1,(G6546-MainSheet!$C$11-$B$6)*I6546/$C$2/60),0)</f>
        <v>1</v>
      </c>
      <c r="L6546" s="1">
        <f>IF(G6546&gt;MainSheet!$C$11+$B$6+$C$6,IF(L6545&gt;=0.999,1,(G6546-MainSheet!$C$11-$B$6-$C$6)*I6546/$D$2/60),0)</f>
        <v>1</v>
      </c>
      <c r="M6546">
        <f t="shared" si="930"/>
        <v>1</v>
      </c>
      <c r="N6546" s="2">
        <f t="shared" si="931"/>
        <v>3721.0526315789471</v>
      </c>
      <c r="O6546">
        <f t="shared" si="927"/>
        <v>977.02127659574455</v>
      </c>
      <c r="P6546">
        <f t="shared" si="926"/>
        <v>192000</v>
      </c>
      <c r="Q6546" s="2">
        <f t="shared" si="932"/>
        <v>196698.0739081747</v>
      </c>
      <c r="R6546">
        <f>Q6546/MainSheet!$C$8*(G6546-G6545)+R6545</f>
        <v>11311.43606181432</v>
      </c>
      <c r="S6546">
        <f t="shared" si="933"/>
        <v>182559.30504855112</v>
      </c>
      <c r="T6546">
        <f t="shared" si="925"/>
        <v>65.439999999996573</v>
      </c>
      <c r="U6546" s="1">
        <f>Q6546/MainSheet!$C$22</f>
        <v>1</v>
      </c>
    </row>
    <row r="6547" spans="7:21">
      <c r="G6547">
        <f t="shared" si="928"/>
        <v>65.449999999996578</v>
      </c>
      <c r="H6547">
        <f t="shared" si="929"/>
        <v>198000</v>
      </c>
      <c r="I6547" s="2">
        <f>MIN(MainSheet!$C$10/MainSheet!$C$9,MainSheet!$K$9*60)</f>
        <v>660</v>
      </c>
      <c r="J6547" s="1">
        <f>IF(G6547&gt;MainSheet!$C$11,IF(J6546&gt;=0.999,1,(G6547-MainSheet!$C$11)*I6547/$B$2/60),0)</f>
        <v>1</v>
      </c>
      <c r="K6547" s="1">
        <f>IF(G6547&gt;MainSheet!$C$11+$B$6,IF(K6546&gt;=0.999,1,(G6547-MainSheet!$C$11-$B$6)*I6547/$C$2/60),0)</f>
        <v>1</v>
      </c>
      <c r="L6547" s="1">
        <f>IF(G6547&gt;MainSheet!$C$11+$B$6+$C$6,IF(L6546&gt;=0.999,1,(G6547-MainSheet!$C$11-$B$6-$C$6)*I6547/$D$2/60),0)</f>
        <v>1</v>
      </c>
      <c r="M6547">
        <f t="shared" si="930"/>
        <v>1</v>
      </c>
      <c r="N6547" s="2">
        <f t="shared" si="931"/>
        <v>3721.0526315789471</v>
      </c>
      <c r="O6547">
        <f t="shared" si="927"/>
        <v>977.02127659574455</v>
      </c>
      <c r="P6547">
        <f t="shared" si="926"/>
        <v>192000</v>
      </c>
      <c r="Q6547" s="2">
        <f t="shared" si="932"/>
        <v>196698.0739081747</v>
      </c>
      <c r="R6547">
        <f>Q6547/MainSheet!$C$8*(G6547-G6546)+R6546</f>
        <v>11313.467308305155</v>
      </c>
      <c r="S6547">
        <f t="shared" si="933"/>
        <v>182592.08806086914</v>
      </c>
      <c r="T6547">
        <f t="shared" si="925"/>
        <v>65.449999999996578</v>
      </c>
      <c r="U6547" s="1">
        <f>Q6547/MainSheet!$C$22</f>
        <v>1</v>
      </c>
    </row>
    <row r="6548" spans="7:21">
      <c r="G6548">
        <f t="shared" si="928"/>
        <v>65.459999999996583</v>
      </c>
      <c r="H6548">
        <f t="shared" si="929"/>
        <v>198000</v>
      </c>
      <c r="I6548" s="2">
        <f>MIN(MainSheet!$C$10/MainSheet!$C$9,MainSheet!$K$9*60)</f>
        <v>660</v>
      </c>
      <c r="J6548" s="1">
        <f>IF(G6548&gt;MainSheet!$C$11,IF(J6547&gt;=0.999,1,(G6548-MainSheet!$C$11)*I6548/$B$2/60),0)</f>
        <v>1</v>
      </c>
      <c r="K6548" s="1">
        <f>IF(G6548&gt;MainSheet!$C$11+$B$6,IF(K6547&gt;=0.999,1,(G6548-MainSheet!$C$11-$B$6)*I6548/$C$2/60),0)</f>
        <v>1</v>
      </c>
      <c r="L6548" s="1">
        <f>IF(G6548&gt;MainSheet!$C$11+$B$6+$C$6,IF(L6547&gt;=0.999,1,(G6548-MainSheet!$C$11-$B$6-$C$6)*I6548/$D$2/60),0)</f>
        <v>1</v>
      </c>
      <c r="M6548">
        <f t="shared" si="930"/>
        <v>1</v>
      </c>
      <c r="N6548" s="2">
        <f t="shared" si="931"/>
        <v>3721.0526315789471</v>
      </c>
      <c r="O6548">
        <f t="shared" si="927"/>
        <v>977.02127659574455</v>
      </c>
      <c r="P6548">
        <f t="shared" si="926"/>
        <v>192000</v>
      </c>
      <c r="Q6548" s="2">
        <f t="shared" si="932"/>
        <v>196698.0739081747</v>
      </c>
      <c r="R6548">
        <f>Q6548/MainSheet!$C$8*(G6548-G6547)+R6547</f>
        <v>11315.49855479599</v>
      </c>
      <c r="S6548">
        <f t="shared" si="933"/>
        <v>182624.87107318715</v>
      </c>
      <c r="T6548">
        <f t="shared" si="925"/>
        <v>65.459999999996583</v>
      </c>
      <c r="U6548" s="1">
        <f>Q6548/MainSheet!$C$22</f>
        <v>1</v>
      </c>
    </row>
    <row r="6549" spans="7:21">
      <c r="G6549">
        <f t="shared" si="928"/>
        <v>65.469999999996588</v>
      </c>
      <c r="H6549">
        <f t="shared" si="929"/>
        <v>198000</v>
      </c>
      <c r="I6549" s="2">
        <f>MIN(MainSheet!$C$10/MainSheet!$C$9,MainSheet!$K$9*60)</f>
        <v>660</v>
      </c>
      <c r="J6549" s="1">
        <f>IF(G6549&gt;MainSheet!$C$11,IF(J6548&gt;=0.999,1,(G6549-MainSheet!$C$11)*I6549/$B$2/60),0)</f>
        <v>1</v>
      </c>
      <c r="K6549" s="1">
        <f>IF(G6549&gt;MainSheet!$C$11+$B$6,IF(K6548&gt;=0.999,1,(G6549-MainSheet!$C$11-$B$6)*I6549/$C$2/60),0)</f>
        <v>1</v>
      </c>
      <c r="L6549" s="1">
        <f>IF(G6549&gt;MainSheet!$C$11+$B$6+$C$6,IF(L6548&gt;=0.999,1,(G6549-MainSheet!$C$11-$B$6-$C$6)*I6549/$D$2/60),0)</f>
        <v>1</v>
      </c>
      <c r="M6549">
        <f t="shared" si="930"/>
        <v>1</v>
      </c>
      <c r="N6549" s="2">
        <f t="shared" si="931"/>
        <v>3721.0526315789471</v>
      </c>
      <c r="O6549">
        <f t="shared" si="927"/>
        <v>977.02127659574455</v>
      </c>
      <c r="P6549">
        <f t="shared" si="926"/>
        <v>192000</v>
      </c>
      <c r="Q6549" s="2">
        <f t="shared" si="932"/>
        <v>196698.0739081747</v>
      </c>
      <c r="R6549">
        <f>Q6549/MainSheet!$C$8*(G6549-G6548)+R6548</f>
        <v>11317.529801286824</v>
      </c>
      <c r="S6549">
        <f t="shared" si="933"/>
        <v>182657.65408550517</v>
      </c>
      <c r="T6549">
        <f t="shared" si="925"/>
        <v>65.469999999996588</v>
      </c>
      <c r="U6549" s="1">
        <f>Q6549/MainSheet!$C$22</f>
        <v>1</v>
      </c>
    </row>
    <row r="6550" spans="7:21">
      <c r="G6550">
        <f t="shared" si="928"/>
        <v>65.479999999996593</v>
      </c>
      <c r="H6550">
        <f t="shared" si="929"/>
        <v>198000</v>
      </c>
      <c r="I6550" s="2">
        <f>MIN(MainSheet!$C$10/MainSheet!$C$9,MainSheet!$K$9*60)</f>
        <v>660</v>
      </c>
      <c r="J6550" s="1">
        <f>IF(G6550&gt;MainSheet!$C$11,IF(J6549&gt;=0.999,1,(G6550-MainSheet!$C$11)*I6550/$B$2/60),0)</f>
        <v>1</v>
      </c>
      <c r="K6550" s="1">
        <f>IF(G6550&gt;MainSheet!$C$11+$B$6,IF(K6549&gt;=0.999,1,(G6550-MainSheet!$C$11-$B$6)*I6550/$C$2/60),0)</f>
        <v>1</v>
      </c>
      <c r="L6550" s="1">
        <f>IF(G6550&gt;MainSheet!$C$11+$B$6+$C$6,IF(L6549&gt;=0.999,1,(G6550-MainSheet!$C$11-$B$6-$C$6)*I6550/$D$2/60),0)</f>
        <v>1</v>
      </c>
      <c r="M6550">
        <f t="shared" si="930"/>
        <v>1</v>
      </c>
      <c r="N6550" s="2">
        <f t="shared" si="931"/>
        <v>3721.0526315789471</v>
      </c>
      <c r="O6550">
        <f t="shared" si="927"/>
        <v>977.02127659574455</v>
      </c>
      <c r="P6550">
        <f t="shared" si="926"/>
        <v>192000</v>
      </c>
      <c r="Q6550" s="2">
        <f t="shared" si="932"/>
        <v>196698.0739081747</v>
      </c>
      <c r="R6550">
        <f>Q6550/MainSheet!$C$8*(G6550-G6549)+R6549</f>
        <v>11319.561047777659</v>
      </c>
      <c r="S6550">
        <f t="shared" si="933"/>
        <v>182690.43709782319</v>
      </c>
      <c r="T6550">
        <f t="shared" si="925"/>
        <v>65.479999999996593</v>
      </c>
      <c r="U6550" s="1">
        <f>Q6550/MainSheet!$C$22</f>
        <v>1</v>
      </c>
    </row>
    <row r="6551" spans="7:21">
      <c r="G6551">
        <f t="shared" si="928"/>
        <v>65.489999999996598</v>
      </c>
      <c r="H6551">
        <f t="shared" si="929"/>
        <v>198000</v>
      </c>
      <c r="I6551" s="2">
        <f>MIN(MainSheet!$C$10/MainSheet!$C$9,MainSheet!$K$9*60)</f>
        <v>660</v>
      </c>
      <c r="J6551" s="1">
        <f>IF(G6551&gt;MainSheet!$C$11,IF(J6550&gt;=0.999,1,(G6551-MainSheet!$C$11)*I6551/$B$2/60),0)</f>
        <v>1</v>
      </c>
      <c r="K6551" s="1">
        <f>IF(G6551&gt;MainSheet!$C$11+$B$6,IF(K6550&gt;=0.999,1,(G6551-MainSheet!$C$11-$B$6)*I6551/$C$2/60),0)</f>
        <v>1</v>
      </c>
      <c r="L6551" s="1">
        <f>IF(G6551&gt;MainSheet!$C$11+$B$6+$C$6,IF(L6550&gt;=0.999,1,(G6551-MainSheet!$C$11-$B$6-$C$6)*I6551/$D$2/60),0)</f>
        <v>1</v>
      </c>
      <c r="M6551">
        <f t="shared" si="930"/>
        <v>1</v>
      </c>
      <c r="N6551" s="2">
        <f t="shared" si="931"/>
        <v>3721.0526315789471</v>
      </c>
      <c r="O6551">
        <f t="shared" si="927"/>
        <v>977.02127659574455</v>
      </c>
      <c r="P6551">
        <f t="shared" si="926"/>
        <v>192000</v>
      </c>
      <c r="Q6551" s="2">
        <f t="shared" si="932"/>
        <v>196698.0739081747</v>
      </c>
      <c r="R6551">
        <f>Q6551/MainSheet!$C$8*(G6551-G6550)+R6550</f>
        <v>11321.592294268494</v>
      </c>
      <c r="S6551">
        <f t="shared" si="933"/>
        <v>182723.22011014121</v>
      </c>
      <c r="T6551">
        <f t="shared" si="925"/>
        <v>65.489999999996598</v>
      </c>
      <c r="U6551" s="1">
        <f>Q6551/MainSheet!$C$22</f>
        <v>1</v>
      </c>
    </row>
    <row r="6552" spans="7:21">
      <c r="G6552">
        <f t="shared" si="928"/>
        <v>65.499999999996604</v>
      </c>
      <c r="H6552">
        <f t="shared" si="929"/>
        <v>198000</v>
      </c>
      <c r="I6552" s="2">
        <f>MIN(MainSheet!$C$10/MainSheet!$C$9,MainSheet!$K$9*60)</f>
        <v>660</v>
      </c>
      <c r="J6552" s="1">
        <f>IF(G6552&gt;MainSheet!$C$11,IF(J6551&gt;=0.999,1,(G6552-MainSheet!$C$11)*I6552/$B$2/60),0)</f>
        <v>1</v>
      </c>
      <c r="K6552" s="1">
        <f>IF(G6552&gt;MainSheet!$C$11+$B$6,IF(K6551&gt;=0.999,1,(G6552-MainSheet!$C$11-$B$6)*I6552/$C$2/60),0)</f>
        <v>1</v>
      </c>
      <c r="L6552" s="1">
        <f>IF(G6552&gt;MainSheet!$C$11+$B$6+$C$6,IF(L6551&gt;=0.999,1,(G6552-MainSheet!$C$11-$B$6-$C$6)*I6552/$D$2/60),0)</f>
        <v>1</v>
      </c>
      <c r="M6552">
        <f t="shared" si="930"/>
        <v>1</v>
      </c>
      <c r="N6552" s="2">
        <f t="shared" si="931"/>
        <v>3721.0526315789471</v>
      </c>
      <c r="O6552">
        <f t="shared" si="927"/>
        <v>977.02127659574455</v>
      </c>
      <c r="P6552">
        <f t="shared" si="926"/>
        <v>192000</v>
      </c>
      <c r="Q6552" s="2">
        <f t="shared" si="932"/>
        <v>196698.0739081747</v>
      </c>
      <c r="R6552">
        <f>Q6552/MainSheet!$C$8*(G6552-G6551)+R6551</f>
        <v>11323.623540759329</v>
      </c>
      <c r="S6552">
        <f t="shared" si="933"/>
        <v>182756.00312245922</v>
      </c>
      <c r="T6552">
        <f t="shared" si="925"/>
        <v>65.499999999996604</v>
      </c>
      <c r="U6552" s="1">
        <f>Q6552/MainSheet!$C$22</f>
        <v>1</v>
      </c>
    </row>
    <row r="6553" spans="7:21">
      <c r="G6553">
        <f t="shared" si="928"/>
        <v>65.509999999996609</v>
      </c>
      <c r="H6553">
        <f t="shared" si="929"/>
        <v>198000</v>
      </c>
      <c r="I6553" s="2">
        <f>MIN(MainSheet!$C$10/MainSheet!$C$9,MainSheet!$K$9*60)</f>
        <v>660</v>
      </c>
      <c r="J6553" s="1">
        <f>IF(G6553&gt;MainSheet!$C$11,IF(J6552&gt;=0.999,1,(G6553-MainSheet!$C$11)*I6553/$B$2/60),0)</f>
        <v>1</v>
      </c>
      <c r="K6553" s="1">
        <f>IF(G6553&gt;MainSheet!$C$11+$B$6,IF(K6552&gt;=0.999,1,(G6553-MainSheet!$C$11-$B$6)*I6553/$C$2/60),0)</f>
        <v>1</v>
      </c>
      <c r="L6553" s="1">
        <f>IF(G6553&gt;MainSheet!$C$11+$B$6+$C$6,IF(L6552&gt;=0.999,1,(G6553-MainSheet!$C$11-$B$6-$C$6)*I6553/$D$2/60),0)</f>
        <v>1</v>
      </c>
      <c r="M6553">
        <f t="shared" si="930"/>
        <v>1</v>
      </c>
      <c r="N6553" s="2">
        <f t="shared" si="931"/>
        <v>3721.0526315789471</v>
      </c>
      <c r="O6553">
        <f t="shared" si="927"/>
        <v>977.02127659574455</v>
      </c>
      <c r="P6553">
        <f t="shared" si="926"/>
        <v>192000</v>
      </c>
      <c r="Q6553" s="2">
        <f t="shared" si="932"/>
        <v>196698.0739081747</v>
      </c>
      <c r="R6553">
        <f>Q6553/MainSheet!$C$8*(G6553-G6552)+R6552</f>
        <v>11325.654787250163</v>
      </c>
      <c r="S6553">
        <f t="shared" si="933"/>
        <v>182788.78613477724</v>
      </c>
      <c r="T6553">
        <f t="shared" si="925"/>
        <v>65.509999999996609</v>
      </c>
      <c r="U6553" s="1">
        <f>Q6553/MainSheet!$C$22</f>
        <v>1</v>
      </c>
    </row>
    <row r="6554" spans="7:21">
      <c r="G6554">
        <f t="shared" si="928"/>
        <v>65.519999999996614</v>
      </c>
      <c r="H6554">
        <f t="shared" si="929"/>
        <v>198000</v>
      </c>
      <c r="I6554" s="2">
        <f>MIN(MainSheet!$C$10/MainSheet!$C$9,MainSheet!$K$9*60)</f>
        <v>660</v>
      </c>
      <c r="J6554" s="1">
        <f>IF(G6554&gt;MainSheet!$C$11,IF(J6553&gt;=0.999,1,(G6554-MainSheet!$C$11)*I6554/$B$2/60),0)</f>
        <v>1</v>
      </c>
      <c r="K6554" s="1">
        <f>IF(G6554&gt;MainSheet!$C$11+$B$6,IF(K6553&gt;=0.999,1,(G6554-MainSheet!$C$11-$B$6)*I6554/$C$2/60),0)</f>
        <v>1</v>
      </c>
      <c r="L6554" s="1">
        <f>IF(G6554&gt;MainSheet!$C$11+$B$6+$C$6,IF(L6553&gt;=0.999,1,(G6554-MainSheet!$C$11-$B$6-$C$6)*I6554/$D$2/60),0)</f>
        <v>1</v>
      </c>
      <c r="M6554">
        <f t="shared" si="930"/>
        <v>1</v>
      </c>
      <c r="N6554" s="2">
        <f t="shared" si="931"/>
        <v>3721.0526315789471</v>
      </c>
      <c r="O6554">
        <f t="shared" si="927"/>
        <v>977.02127659574455</v>
      </c>
      <c r="P6554">
        <f t="shared" si="926"/>
        <v>192000</v>
      </c>
      <c r="Q6554" s="2">
        <f t="shared" si="932"/>
        <v>196698.0739081747</v>
      </c>
      <c r="R6554">
        <f>Q6554/MainSheet!$C$8*(G6554-G6553)+R6553</f>
        <v>11327.686033740998</v>
      </c>
      <c r="S6554">
        <f t="shared" si="933"/>
        <v>182821.56914709526</v>
      </c>
      <c r="T6554">
        <f t="shared" si="925"/>
        <v>65.519999999996614</v>
      </c>
      <c r="U6554" s="1">
        <f>Q6554/MainSheet!$C$22</f>
        <v>1</v>
      </c>
    </row>
    <row r="6555" spans="7:21">
      <c r="G6555">
        <f t="shared" si="928"/>
        <v>65.529999999996619</v>
      </c>
      <c r="H6555">
        <f t="shared" si="929"/>
        <v>198000</v>
      </c>
      <c r="I6555" s="2">
        <f>MIN(MainSheet!$C$10/MainSheet!$C$9,MainSheet!$K$9*60)</f>
        <v>660</v>
      </c>
      <c r="J6555" s="1">
        <f>IF(G6555&gt;MainSheet!$C$11,IF(J6554&gt;=0.999,1,(G6555-MainSheet!$C$11)*I6555/$B$2/60),0)</f>
        <v>1</v>
      </c>
      <c r="K6555" s="1">
        <f>IF(G6555&gt;MainSheet!$C$11+$B$6,IF(K6554&gt;=0.999,1,(G6555-MainSheet!$C$11-$B$6)*I6555/$C$2/60),0)</f>
        <v>1</v>
      </c>
      <c r="L6555" s="1">
        <f>IF(G6555&gt;MainSheet!$C$11+$B$6+$C$6,IF(L6554&gt;=0.999,1,(G6555-MainSheet!$C$11-$B$6-$C$6)*I6555/$D$2/60),0)</f>
        <v>1</v>
      </c>
      <c r="M6555">
        <f t="shared" si="930"/>
        <v>1</v>
      </c>
      <c r="N6555" s="2">
        <f t="shared" si="931"/>
        <v>3721.0526315789471</v>
      </c>
      <c r="O6555">
        <f t="shared" si="927"/>
        <v>977.02127659574455</v>
      </c>
      <c r="P6555">
        <f t="shared" si="926"/>
        <v>192000</v>
      </c>
      <c r="Q6555" s="2">
        <f t="shared" si="932"/>
        <v>196698.0739081747</v>
      </c>
      <c r="R6555">
        <f>Q6555/MainSheet!$C$8*(G6555-G6554)+R6554</f>
        <v>11329.717280231833</v>
      </c>
      <c r="S6555">
        <f t="shared" si="933"/>
        <v>182854.35215941328</v>
      </c>
      <c r="T6555">
        <f t="shared" si="925"/>
        <v>65.529999999996619</v>
      </c>
      <c r="U6555" s="1">
        <f>Q6555/MainSheet!$C$22</f>
        <v>1</v>
      </c>
    </row>
    <row r="6556" spans="7:21">
      <c r="G6556">
        <f t="shared" si="928"/>
        <v>65.539999999996624</v>
      </c>
      <c r="H6556">
        <f t="shared" si="929"/>
        <v>198000</v>
      </c>
      <c r="I6556" s="2">
        <f>MIN(MainSheet!$C$10/MainSheet!$C$9,MainSheet!$K$9*60)</f>
        <v>660</v>
      </c>
      <c r="J6556" s="1">
        <f>IF(G6556&gt;MainSheet!$C$11,IF(J6555&gt;=0.999,1,(G6556-MainSheet!$C$11)*I6556/$B$2/60),0)</f>
        <v>1</v>
      </c>
      <c r="K6556" s="1">
        <f>IF(G6556&gt;MainSheet!$C$11+$B$6,IF(K6555&gt;=0.999,1,(G6556-MainSheet!$C$11-$B$6)*I6556/$C$2/60),0)</f>
        <v>1</v>
      </c>
      <c r="L6556" s="1">
        <f>IF(G6556&gt;MainSheet!$C$11+$B$6+$C$6,IF(L6555&gt;=0.999,1,(G6556-MainSheet!$C$11-$B$6-$C$6)*I6556/$D$2/60),0)</f>
        <v>1</v>
      </c>
      <c r="M6556">
        <f t="shared" si="930"/>
        <v>1</v>
      </c>
      <c r="N6556" s="2">
        <f t="shared" si="931"/>
        <v>3721.0526315789471</v>
      </c>
      <c r="O6556">
        <f t="shared" si="927"/>
        <v>977.02127659574455</v>
      </c>
      <c r="P6556">
        <f t="shared" si="926"/>
        <v>192000</v>
      </c>
      <c r="Q6556" s="2">
        <f t="shared" si="932"/>
        <v>196698.0739081747</v>
      </c>
      <c r="R6556">
        <f>Q6556/MainSheet!$C$8*(G6556-G6555)+R6555</f>
        <v>11331.748526722668</v>
      </c>
      <c r="S6556">
        <f t="shared" si="933"/>
        <v>182887.13517173129</v>
      </c>
      <c r="T6556">
        <f t="shared" si="925"/>
        <v>65.539999999996624</v>
      </c>
      <c r="U6556" s="1">
        <f>Q6556/MainSheet!$C$22</f>
        <v>1</v>
      </c>
    </row>
    <row r="6557" spans="7:21">
      <c r="G6557">
        <f t="shared" si="928"/>
        <v>65.549999999996629</v>
      </c>
      <c r="H6557">
        <f t="shared" si="929"/>
        <v>198000</v>
      </c>
      <c r="I6557" s="2">
        <f>MIN(MainSheet!$C$10/MainSheet!$C$9,MainSheet!$K$9*60)</f>
        <v>660</v>
      </c>
      <c r="J6557" s="1">
        <f>IF(G6557&gt;MainSheet!$C$11,IF(J6556&gt;=0.999,1,(G6557-MainSheet!$C$11)*I6557/$B$2/60),0)</f>
        <v>1</v>
      </c>
      <c r="K6557" s="1">
        <f>IF(G6557&gt;MainSheet!$C$11+$B$6,IF(K6556&gt;=0.999,1,(G6557-MainSheet!$C$11-$B$6)*I6557/$C$2/60),0)</f>
        <v>1</v>
      </c>
      <c r="L6557" s="1">
        <f>IF(G6557&gt;MainSheet!$C$11+$B$6+$C$6,IF(L6556&gt;=0.999,1,(G6557-MainSheet!$C$11-$B$6-$C$6)*I6557/$D$2/60),0)</f>
        <v>1</v>
      </c>
      <c r="M6557">
        <f t="shared" si="930"/>
        <v>1</v>
      </c>
      <c r="N6557" s="2">
        <f t="shared" si="931"/>
        <v>3721.0526315789471</v>
      </c>
      <c r="O6557">
        <f t="shared" si="927"/>
        <v>977.02127659574455</v>
      </c>
      <c r="P6557">
        <f t="shared" si="926"/>
        <v>192000</v>
      </c>
      <c r="Q6557" s="2">
        <f t="shared" si="932"/>
        <v>196698.0739081747</v>
      </c>
      <c r="R6557">
        <f>Q6557/MainSheet!$C$8*(G6557-G6556)+R6556</f>
        <v>11333.779773213502</v>
      </c>
      <c r="S6557">
        <f t="shared" si="933"/>
        <v>182919.91818404931</v>
      </c>
      <c r="T6557">
        <f t="shared" si="925"/>
        <v>65.549999999996629</v>
      </c>
      <c r="U6557" s="1">
        <f>Q6557/MainSheet!$C$22</f>
        <v>1</v>
      </c>
    </row>
    <row r="6558" spans="7:21">
      <c r="G6558">
        <f t="shared" si="928"/>
        <v>65.559999999996634</v>
      </c>
      <c r="H6558">
        <f t="shared" si="929"/>
        <v>198000</v>
      </c>
      <c r="I6558" s="2">
        <f>MIN(MainSheet!$C$10/MainSheet!$C$9,MainSheet!$K$9*60)</f>
        <v>660</v>
      </c>
      <c r="J6558" s="1">
        <f>IF(G6558&gt;MainSheet!$C$11,IF(J6557&gt;=0.999,1,(G6558-MainSheet!$C$11)*I6558/$B$2/60),0)</f>
        <v>1</v>
      </c>
      <c r="K6558" s="1">
        <f>IF(G6558&gt;MainSheet!$C$11+$B$6,IF(K6557&gt;=0.999,1,(G6558-MainSheet!$C$11-$B$6)*I6558/$C$2/60),0)</f>
        <v>1</v>
      </c>
      <c r="L6558" s="1">
        <f>IF(G6558&gt;MainSheet!$C$11+$B$6+$C$6,IF(L6557&gt;=0.999,1,(G6558-MainSheet!$C$11-$B$6-$C$6)*I6558/$D$2/60),0)</f>
        <v>1</v>
      </c>
      <c r="M6558">
        <f t="shared" si="930"/>
        <v>1</v>
      </c>
      <c r="N6558" s="2">
        <f t="shared" si="931"/>
        <v>3721.0526315789471</v>
      </c>
      <c r="O6558">
        <f t="shared" si="927"/>
        <v>977.02127659574455</v>
      </c>
      <c r="P6558">
        <f t="shared" si="926"/>
        <v>192000</v>
      </c>
      <c r="Q6558" s="2">
        <f t="shared" si="932"/>
        <v>196698.0739081747</v>
      </c>
      <c r="R6558">
        <f>Q6558/MainSheet!$C$8*(G6558-G6557)+R6557</f>
        <v>11335.811019704337</v>
      </c>
      <c r="S6558">
        <f t="shared" si="933"/>
        <v>182952.70119636733</v>
      </c>
      <c r="T6558">
        <f t="shared" si="925"/>
        <v>65.559999999996634</v>
      </c>
      <c r="U6558" s="1">
        <f>Q6558/MainSheet!$C$22</f>
        <v>1</v>
      </c>
    </row>
    <row r="6559" spans="7:21">
      <c r="G6559">
        <f t="shared" si="928"/>
        <v>65.569999999996639</v>
      </c>
      <c r="H6559">
        <f t="shared" si="929"/>
        <v>198000</v>
      </c>
      <c r="I6559" s="2">
        <f>MIN(MainSheet!$C$10/MainSheet!$C$9,MainSheet!$K$9*60)</f>
        <v>660</v>
      </c>
      <c r="J6559" s="1">
        <f>IF(G6559&gt;MainSheet!$C$11,IF(J6558&gt;=0.999,1,(G6559-MainSheet!$C$11)*I6559/$B$2/60),0)</f>
        <v>1</v>
      </c>
      <c r="K6559" s="1">
        <f>IF(G6559&gt;MainSheet!$C$11+$B$6,IF(K6558&gt;=0.999,1,(G6559-MainSheet!$C$11-$B$6)*I6559/$C$2/60),0)</f>
        <v>1</v>
      </c>
      <c r="L6559" s="1">
        <f>IF(G6559&gt;MainSheet!$C$11+$B$6+$C$6,IF(L6558&gt;=0.999,1,(G6559-MainSheet!$C$11-$B$6-$C$6)*I6559/$D$2/60),0)</f>
        <v>1</v>
      </c>
      <c r="M6559">
        <f t="shared" si="930"/>
        <v>1</v>
      </c>
      <c r="N6559" s="2">
        <f t="shared" si="931"/>
        <v>3721.0526315789471</v>
      </c>
      <c r="O6559">
        <f t="shared" si="927"/>
        <v>977.02127659574455</v>
      </c>
      <c r="P6559">
        <f t="shared" si="926"/>
        <v>192000</v>
      </c>
      <c r="Q6559" s="2">
        <f t="shared" si="932"/>
        <v>196698.0739081747</v>
      </c>
      <c r="R6559">
        <f>Q6559/MainSheet!$C$8*(G6559-G6558)+R6558</f>
        <v>11337.842266195172</v>
      </c>
      <c r="S6559">
        <f t="shared" si="933"/>
        <v>182985.48420868535</v>
      </c>
      <c r="T6559">
        <f t="shared" si="925"/>
        <v>65.569999999996639</v>
      </c>
      <c r="U6559" s="1">
        <f>Q6559/MainSheet!$C$22</f>
        <v>1</v>
      </c>
    </row>
    <row r="6560" spans="7:21">
      <c r="G6560">
        <f t="shared" si="928"/>
        <v>65.579999999996645</v>
      </c>
      <c r="H6560">
        <f t="shared" si="929"/>
        <v>198000</v>
      </c>
      <c r="I6560" s="2">
        <f>MIN(MainSheet!$C$10/MainSheet!$C$9,MainSheet!$K$9*60)</f>
        <v>660</v>
      </c>
      <c r="J6560" s="1">
        <f>IF(G6560&gt;MainSheet!$C$11,IF(J6559&gt;=0.999,1,(G6560-MainSheet!$C$11)*I6560/$B$2/60),0)</f>
        <v>1</v>
      </c>
      <c r="K6560" s="1">
        <f>IF(G6560&gt;MainSheet!$C$11+$B$6,IF(K6559&gt;=0.999,1,(G6560-MainSheet!$C$11-$B$6)*I6560/$C$2/60),0)</f>
        <v>1</v>
      </c>
      <c r="L6560" s="1">
        <f>IF(G6560&gt;MainSheet!$C$11+$B$6+$C$6,IF(L6559&gt;=0.999,1,(G6560-MainSheet!$C$11-$B$6-$C$6)*I6560/$D$2/60),0)</f>
        <v>1</v>
      </c>
      <c r="M6560">
        <f t="shared" si="930"/>
        <v>1</v>
      </c>
      <c r="N6560" s="2">
        <f t="shared" si="931"/>
        <v>3721.0526315789471</v>
      </c>
      <c r="O6560">
        <f t="shared" si="927"/>
        <v>977.02127659574455</v>
      </c>
      <c r="P6560">
        <f t="shared" si="926"/>
        <v>192000</v>
      </c>
      <c r="Q6560" s="2">
        <f t="shared" si="932"/>
        <v>196698.0739081747</v>
      </c>
      <c r="R6560">
        <f>Q6560/MainSheet!$C$8*(G6560-G6559)+R6559</f>
        <v>11339.873512686007</v>
      </c>
      <c r="S6560">
        <f t="shared" si="933"/>
        <v>183018.26722100336</v>
      </c>
      <c r="T6560">
        <f t="shared" si="925"/>
        <v>65.579999999996645</v>
      </c>
      <c r="U6560" s="1">
        <f>Q6560/MainSheet!$C$22</f>
        <v>1</v>
      </c>
    </row>
    <row r="6561" spans="7:21">
      <c r="G6561">
        <f t="shared" si="928"/>
        <v>65.58999999999665</v>
      </c>
      <c r="H6561">
        <f t="shared" si="929"/>
        <v>198000</v>
      </c>
      <c r="I6561" s="2">
        <f>MIN(MainSheet!$C$10/MainSheet!$C$9,MainSheet!$K$9*60)</f>
        <v>660</v>
      </c>
      <c r="J6561" s="1">
        <f>IF(G6561&gt;MainSheet!$C$11,IF(J6560&gt;=0.999,1,(G6561-MainSheet!$C$11)*I6561/$B$2/60),0)</f>
        <v>1</v>
      </c>
      <c r="K6561" s="1">
        <f>IF(G6561&gt;MainSheet!$C$11+$B$6,IF(K6560&gt;=0.999,1,(G6561-MainSheet!$C$11-$B$6)*I6561/$C$2/60),0)</f>
        <v>1</v>
      </c>
      <c r="L6561" s="1">
        <f>IF(G6561&gt;MainSheet!$C$11+$B$6+$C$6,IF(L6560&gt;=0.999,1,(G6561-MainSheet!$C$11-$B$6-$C$6)*I6561/$D$2/60),0)</f>
        <v>1</v>
      </c>
      <c r="M6561">
        <f t="shared" si="930"/>
        <v>1</v>
      </c>
      <c r="N6561" s="2">
        <f t="shared" si="931"/>
        <v>3721.0526315789471</v>
      </c>
      <c r="O6561">
        <f t="shared" si="927"/>
        <v>977.02127659574455</v>
      </c>
      <c r="P6561">
        <f t="shared" si="926"/>
        <v>192000</v>
      </c>
      <c r="Q6561" s="2">
        <f t="shared" si="932"/>
        <v>196698.0739081747</v>
      </c>
      <c r="R6561">
        <f>Q6561/MainSheet!$C$8*(G6561-G6560)+R6560</f>
        <v>11341.904759176841</v>
      </c>
      <c r="S6561">
        <f t="shared" si="933"/>
        <v>183051.05023332138</v>
      </c>
      <c r="T6561">
        <f t="shared" si="925"/>
        <v>65.58999999999665</v>
      </c>
      <c r="U6561" s="1">
        <f>Q6561/MainSheet!$C$22</f>
        <v>1</v>
      </c>
    </row>
    <row r="6562" spans="7:21">
      <c r="G6562">
        <f t="shared" si="928"/>
        <v>65.599999999996655</v>
      </c>
      <c r="H6562">
        <f t="shared" si="929"/>
        <v>198000</v>
      </c>
      <c r="I6562" s="2">
        <f>MIN(MainSheet!$C$10/MainSheet!$C$9,MainSheet!$K$9*60)</f>
        <v>660</v>
      </c>
      <c r="J6562" s="1">
        <f>IF(G6562&gt;MainSheet!$C$11,IF(J6561&gt;=0.999,1,(G6562-MainSheet!$C$11)*I6562/$B$2/60),0)</f>
        <v>1</v>
      </c>
      <c r="K6562" s="1">
        <f>IF(G6562&gt;MainSheet!$C$11+$B$6,IF(K6561&gt;=0.999,1,(G6562-MainSheet!$C$11-$B$6)*I6562/$C$2/60),0)</f>
        <v>1</v>
      </c>
      <c r="L6562" s="1">
        <f>IF(G6562&gt;MainSheet!$C$11+$B$6+$C$6,IF(L6561&gt;=0.999,1,(G6562-MainSheet!$C$11-$B$6-$C$6)*I6562/$D$2/60),0)</f>
        <v>1</v>
      </c>
      <c r="M6562">
        <f t="shared" si="930"/>
        <v>1</v>
      </c>
      <c r="N6562" s="2">
        <f t="shared" si="931"/>
        <v>3721.0526315789471</v>
      </c>
      <c r="O6562">
        <f t="shared" si="927"/>
        <v>977.02127659574455</v>
      </c>
      <c r="P6562">
        <f t="shared" si="926"/>
        <v>192000</v>
      </c>
      <c r="Q6562" s="2">
        <f t="shared" si="932"/>
        <v>196698.0739081747</v>
      </c>
      <c r="R6562">
        <f>Q6562/MainSheet!$C$8*(G6562-G6561)+R6561</f>
        <v>11343.936005667676</v>
      </c>
      <c r="S6562">
        <f t="shared" si="933"/>
        <v>183083.8332456394</v>
      </c>
      <c r="T6562">
        <f t="shared" si="925"/>
        <v>65.599999999996655</v>
      </c>
      <c r="U6562" s="1">
        <f>Q6562/MainSheet!$C$22</f>
        <v>1</v>
      </c>
    </row>
    <row r="6563" spans="7:21">
      <c r="G6563">
        <f t="shared" si="928"/>
        <v>65.60999999999666</v>
      </c>
      <c r="H6563">
        <f t="shared" si="929"/>
        <v>198000</v>
      </c>
      <c r="I6563" s="2">
        <f>MIN(MainSheet!$C$10/MainSheet!$C$9,MainSheet!$K$9*60)</f>
        <v>660</v>
      </c>
      <c r="J6563" s="1">
        <f>IF(G6563&gt;MainSheet!$C$11,IF(J6562&gt;=0.999,1,(G6563-MainSheet!$C$11)*I6563/$B$2/60),0)</f>
        <v>1</v>
      </c>
      <c r="K6563" s="1">
        <f>IF(G6563&gt;MainSheet!$C$11+$B$6,IF(K6562&gt;=0.999,1,(G6563-MainSheet!$C$11-$B$6)*I6563/$C$2/60),0)</f>
        <v>1</v>
      </c>
      <c r="L6563" s="1">
        <f>IF(G6563&gt;MainSheet!$C$11+$B$6+$C$6,IF(L6562&gt;=0.999,1,(G6563-MainSheet!$C$11-$B$6-$C$6)*I6563/$D$2/60),0)</f>
        <v>1</v>
      </c>
      <c r="M6563">
        <f t="shared" si="930"/>
        <v>1</v>
      </c>
      <c r="N6563" s="2">
        <f t="shared" si="931"/>
        <v>3721.0526315789471</v>
      </c>
      <c r="O6563">
        <f t="shared" si="927"/>
        <v>977.02127659574455</v>
      </c>
      <c r="P6563">
        <f t="shared" si="926"/>
        <v>192000</v>
      </c>
      <c r="Q6563" s="2">
        <f t="shared" si="932"/>
        <v>196698.0739081747</v>
      </c>
      <c r="R6563">
        <f>Q6563/MainSheet!$C$8*(G6563-G6562)+R6562</f>
        <v>11345.967252158511</v>
      </c>
      <c r="S6563">
        <f t="shared" si="933"/>
        <v>183116.61625795742</v>
      </c>
      <c r="T6563">
        <f t="shared" si="925"/>
        <v>65.60999999999666</v>
      </c>
      <c r="U6563" s="1">
        <f>Q6563/MainSheet!$C$22</f>
        <v>1</v>
      </c>
    </row>
    <row r="6564" spans="7:21">
      <c r="G6564">
        <f t="shared" si="928"/>
        <v>65.619999999996665</v>
      </c>
      <c r="H6564">
        <f t="shared" si="929"/>
        <v>198000</v>
      </c>
      <c r="I6564" s="2">
        <f>MIN(MainSheet!$C$10/MainSheet!$C$9,MainSheet!$K$9*60)</f>
        <v>660</v>
      </c>
      <c r="J6564" s="1">
        <f>IF(G6564&gt;MainSheet!$C$11,IF(J6563&gt;=0.999,1,(G6564-MainSheet!$C$11)*I6564/$B$2/60),0)</f>
        <v>1</v>
      </c>
      <c r="K6564" s="1">
        <f>IF(G6564&gt;MainSheet!$C$11+$B$6,IF(K6563&gt;=0.999,1,(G6564-MainSheet!$C$11-$B$6)*I6564/$C$2/60),0)</f>
        <v>1</v>
      </c>
      <c r="L6564" s="1">
        <f>IF(G6564&gt;MainSheet!$C$11+$B$6+$C$6,IF(L6563&gt;=0.999,1,(G6564-MainSheet!$C$11-$B$6-$C$6)*I6564/$D$2/60),0)</f>
        <v>1</v>
      </c>
      <c r="M6564">
        <f t="shared" si="930"/>
        <v>1</v>
      </c>
      <c r="N6564" s="2">
        <f t="shared" si="931"/>
        <v>3721.0526315789471</v>
      </c>
      <c r="O6564">
        <f t="shared" si="927"/>
        <v>977.02127659574455</v>
      </c>
      <c r="P6564">
        <f t="shared" si="926"/>
        <v>192000</v>
      </c>
      <c r="Q6564" s="2">
        <f t="shared" si="932"/>
        <v>196698.0739081747</v>
      </c>
      <c r="R6564">
        <f>Q6564/MainSheet!$C$8*(G6564-G6563)+R6563</f>
        <v>11347.998498649345</v>
      </c>
      <c r="S6564">
        <f t="shared" si="933"/>
        <v>183149.39927027543</v>
      </c>
      <c r="T6564">
        <f t="shared" si="925"/>
        <v>65.619999999996665</v>
      </c>
      <c r="U6564" s="1">
        <f>Q6564/MainSheet!$C$22</f>
        <v>1</v>
      </c>
    </row>
    <row r="6565" spans="7:21">
      <c r="G6565">
        <f t="shared" si="928"/>
        <v>65.62999999999667</v>
      </c>
      <c r="H6565">
        <f t="shared" si="929"/>
        <v>198000</v>
      </c>
      <c r="I6565" s="2">
        <f>MIN(MainSheet!$C$10/MainSheet!$C$9,MainSheet!$K$9*60)</f>
        <v>660</v>
      </c>
      <c r="J6565" s="1">
        <f>IF(G6565&gt;MainSheet!$C$11,IF(J6564&gt;=0.999,1,(G6565-MainSheet!$C$11)*I6565/$B$2/60),0)</f>
        <v>1</v>
      </c>
      <c r="K6565" s="1">
        <f>IF(G6565&gt;MainSheet!$C$11+$B$6,IF(K6564&gt;=0.999,1,(G6565-MainSheet!$C$11-$B$6)*I6565/$C$2/60),0)</f>
        <v>1</v>
      </c>
      <c r="L6565" s="1">
        <f>IF(G6565&gt;MainSheet!$C$11+$B$6+$C$6,IF(L6564&gt;=0.999,1,(G6565-MainSheet!$C$11-$B$6-$C$6)*I6565/$D$2/60),0)</f>
        <v>1</v>
      </c>
      <c r="M6565">
        <f t="shared" si="930"/>
        <v>1</v>
      </c>
      <c r="N6565" s="2">
        <f t="shared" si="931"/>
        <v>3721.0526315789471</v>
      </c>
      <c r="O6565">
        <f t="shared" si="927"/>
        <v>977.02127659574455</v>
      </c>
      <c r="P6565">
        <f t="shared" si="926"/>
        <v>192000</v>
      </c>
      <c r="Q6565" s="2">
        <f t="shared" si="932"/>
        <v>196698.0739081747</v>
      </c>
      <c r="R6565">
        <f>Q6565/MainSheet!$C$8*(G6565-G6564)+R6564</f>
        <v>11350.02974514018</v>
      </c>
      <c r="S6565">
        <f t="shared" si="933"/>
        <v>183182.18228259345</v>
      </c>
      <c r="T6565">
        <f t="shared" si="925"/>
        <v>65.62999999999667</v>
      </c>
      <c r="U6565" s="1">
        <f>Q6565/MainSheet!$C$22</f>
        <v>1</v>
      </c>
    </row>
    <row r="6566" spans="7:21">
      <c r="G6566">
        <f t="shared" si="928"/>
        <v>65.639999999996675</v>
      </c>
      <c r="H6566">
        <f t="shared" si="929"/>
        <v>198000</v>
      </c>
      <c r="I6566" s="2">
        <f>MIN(MainSheet!$C$10/MainSheet!$C$9,MainSheet!$K$9*60)</f>
        <v>660</v>
      </c>
      <c r="J6566" s="1">
        <f>IF(G6566&gt;MainSheet!$C$11,IF(J6565&gt;=0.999,1,(G6566-MainSheet!$C$11)*I6566/$B$2/60),0)</f>
        <v>1</v>
      </c>
      <c r="K6566" s="1">
        <f>IF(G6566&gt;MainSheet!$C$11+$B$6,IF(K6565&gt;=0.999,1,(G6566-MainSheet!$C$11-$B$6)*I6566/$C$2/60),0)</f>
        <v>1</v>
      </c>
      <c r="L6566" s="1">
        <f>IF(G6566&gt;MainSheet!$C$11+$B$6+$C$6,IF(L6565&gt;=0.999,1,(G6566-MainSheet!$C$11-$B$6-$C$6)*I6566/$D$2/60),0)</f>
        <v>1</v>
      </c>
      <c r="M6566">
        <f t="shared" si="930"/>
        <v>1</v>
      </c>
      <c r="N6566" s="2">
        <f t="shared" si="931"/>
        <v>3721.0526315789471</v>
      </c>
      <c r="O6566">
        <f t="shared" si="927"/>
        <v>977.02127659574455</v>
      </c>
      <c r="P6566">
        <f t="shared" si="926"/>
        <v>192000</v>
      </c>
      <c r="Q6566" s="2">
        <f t="shared" si="932"/>
        <v>196698.0739081747</v>
      </c>
      <c r="R6566">
        <f>Q6566/MainSheet!$C$8*(G6566-G6565)+R6565</f>
        <v>11352.060991631015</v>
      </c>
      <c r="S6566">
        <f t="shared" si="933"/>
        <v>183214.96529491147</v>
      </c>
      <c r="T6566">
        <f t="shared" si="925"/>
        <v>65.639999999996675</v>
      </c>
      <c r="U6566" s="1">
        <f>Q6566/MainSheet!$C$22</f>
        <v>1</v>
      </c>
    </row>
    <row r="6567" spans="7:21">
      <c r="G6567">
        <f t="shared" si="928"/>
        <v>65.64999999999668</v>
      </c>
      <c r="H6567">
        <f t="shared" si="929"/>
        <v>198000</v>
      </c>
      <c r="I6567" s="2">
        <f>MIN(MainSheet!$C$10/MainSheet!$C$9,MainSheet!$K$9*60)</f>
        <v>660</v>
      </c>
      <c r="J6567" s="1">
        <f>IF(G6567&gt;MainSheet!$C$11,IF(J6566&gt;=0.999,1,(G6567-MainSheet!$C$11)*I6567/$B$2/60),0)</f>
        <v>1</v>
      </c>
      <c r="K6567" s="1">
        <f>IF(G6567&gt;MainSheet!$C$11+$B$6,IF(K6566&gt;=0.999,1,(G6567-MainSheet!$C$11-$B$6)*I6567/$C$2/60),0)</f>
        <v>1</v>
      </c>
      <c r="L6567" s="1">
        <f>IF(G6567&gt;MainSheet!$C$11+$B$6+$C$6,IF(L6566&gt;=0.999,1,(G6567-MainSheet!$C$11-$B$6-$C$6)*I6567/$D$2/60),0)</f>
        <v>1</v>
      </c>
      <c r="M6567">
        <f t="shared" si="930"/>
        <v>1</v>
      </c>
      <c r="N6567" s="2">
        <f t="shared" si="931"/>
        <v>3721.0526315789471</v>
      </c>
      <c r="O6567">
        <f t="shared" si="927"/>
        <v>977.02127659574455</v>
      </c>
      <c r="P6567">
        <f t="shared" si="926"/>
        <v>192000</v>
      </c>
      <c r="Q6567" s="2">
        <f t="shared" si="932"/>
        <v>196698.0739081747</v>
      </c>
      <c r="R6567">
        <f>Q6567/MainSheet!$C$8*(G6567-G6566)+R6566</f>
        <v>11354.09223812185</v>
      </c>
      <c r="S6567">
        <f t="shared" si="933"/>
        <v>183247.74830722949</v>
      </c>
      <c r="T6567">
        <f t="shared" si="925"/>
        <v>65.64999999999668</v>
      </c>
      <c r="U6567" s="1">
        <f>Q6567/MainSheet!$C$22</f>
        <v>1</v>
      </c>
    </row>
    <row r="6568" spans="7:21">
      <c r="G6568">
        <f t="shared" si="928"/>
        <v>65.659999999996685</v>
      </c>
      <c r="H6568">
        <f t="shared" si="929"/>
        <v>198000</v>
      </c>
      <c r="I6568" s="2">
        <f>MIN(MainSheet!$C$10/MainSheet!$C$9,MainSheet!$K$9*60)</f>
        <v>660</v>
      </c>
      <c r="J6568" s="1">
        <f>IF(G6568&gt;MainSheet!$C$11,IF(J6567&gt;=0.999,1,(G6568-MainSheet!$C$11)*I6568/$B$2/60),0)</f>
        <v>1</v>
      </c>
      <c r="K6568" s="1">
        <f>IF(G6568&gt;MainSheet!$C$11+$B$6,IF(K6567&gt;=0.999,1,(G6568-MainSheet!$C$11-$B$6)*I6568/$C$2/60),0)</f>
        <v>1</v>
      </c>
      <c r="L6568" s="1">
        <f>IF(G6568&gt;MainSheet!$C$11+$B$6+$C$6,IF(L6567&gt;=0.999,1,(G6568-MainSheet!$C$11-$B$6-$C$6)*I6568/$D$2/60),0)</f>
        <v>1</v>
      </c>
      <c r="M6568">
        <f t="shared" si="930"/>
        <v>1</v>
      </c>
      <c r="N6568" s="2">
        <f t="shared" si="931"/>
        <v>3721.0526315789471</v>
      </c>
      <c r="O6568">
        <f t="shared" si="927"/>
        <v>977.02127659574455</v>
      </c>
      <c r="P6568">
        <f t="shared" si="926"/>
        <v>192000</v>
      </c>
      <c r="Q6568" s="2">
        <f t="shared" si="932"/>
        <v>196698.0739081747</v>
      </c>
      <c r="R6568">
        <f>Q6568/MainSheet!$C$8*(G6568-G6567)+R6567</f>
        <v>11356.123484612684</v>
      </c>
      <c r="S6568">
        <f t="shared" si="933"/>
        <v>183280.5313195475</v>
      </c>
      <c r="T6568">
        <f t="shared" si="925"/>
        <v>65.659999999996685</v>
      </c>
      <c r="U6568" s="1">
        <f>Q6568/MainSheet!$C$22</f>
        <v>1</v>
      </c>
    </row>
    <row r="6569" spans="7:21">
      <c r="G6569">
        <f t="shared" si="928"/>
        <v>65.669999999996691</v>
      </c>
      <c r="H6569">
        <f t="shared" si="929"/>
        <v>198000</v>
      </c>
      <c r="I6569" s="2">
        <f>MIN(MainSheet!$C$10/MainSheet!$C$9,MainSheet!$K$9*60)</f>
        <v>660</v>
      </c>
      <c r="J6569" s="1">
        <f>IF(G6569&gt;MainSheet!$C$11,IF(J6568&gt;=0.999,1,(G6569-MainSheet!$C$11)*I6569/$B$2/60),0)</f>
        <v>1</v>
      </c>
      <c r="K6569" s="1">
        <f>IF(G6569&gt;MainSheet!$C$11+$B$6,IF(K6568&gt;=0.999,1,(G6569-MainSheet!$C$11-$B$6)*I6569/$C$2/60),0)</f>
        <v>1</v>
      </c>
      <c r="L6569" s="1">
        <f>IF(G6569&gt;MainSheet!$C$11+$B$6+$C$6,IF(L6568&gt;=0.999,1,(G6569-MainSheet!$C$11-$B$6-$C$6)*I6569/$D$2/60),0)</f>
        <v>1</v>
      </c>
      <c r="M6569">
        <f t="shared" si="930"/>
        <v>1</v>
      </c>
      <c r="N6569" s="2">
        <f t="shared" si="931"/>
        <v>3721.0526315789471</v>
      </c>
      <c r="O6569">
        <f t="shared" si="927"/>
        <v>977.02127659574455</v>
      </c>
      <c r="P6569">
        <f t="shared" si="926"/>
        <v>192000</v>
      </c>
      <c r="Q6569" s="2">
        <f t="shared" si="932"/>
        <v>196698.0739081747</v>
      </c>
      <c r="R6569">
        <f>Q6569/MainSheet!$C$8*(G6569-G6568)+R6568</f>
        <v>11358.154731103519</v>
      </c>
      <c r="S6569">
        <f t="shared" si="933"/>
        <v>183313.31433186552</v>
      </c>
      <c r="T6569">
        <f t="shared" si="925"/>
        <v>65.669999999996691</v>
      </c>
      <c r="U6569" s="1">
        <f>Q6569/MainSheet!$C$22</f>
        <v>1</v>
      </c>
    </row>
    <row r="6570" spans="7:21">
      <c r="G6570">
        <f t="shared" si="928"/>
        <v>65.679999999996696</v>
      </c>
      <c r="H6570">
        <f t="shared" si="929"/>
        <v>198000</v>
      </c>
      <c r="I6570" s="2">
        <f>MIN(MainSheet!$C$10/MainSheet!$C$9,MainSheet!$K$9*60)</f>
        <v>660</v>
      </c>
      <c r="J6570" s="1">
        <f>IF(G6570&gt;MainSheet!$C$11,IF(J6569&gt;=0.999,1,(G6570-MainSheet!$C$11)*I6570/$B$2/60),0)</f>
        <v>1</v>
      </c>
      <c r="K6570" s="1">
        <f>IF(G6570&gt;MainSheet!$C$11+$B$6,IF(K6569&gt;=0.999,1,(G6570-MainSheet!$C$11-$B$6)*I6570/$C$2/60),0)</f>
        <v>1</v>
      </c>
      <c r="L6570" s="1">
        <f>IF(G6570&gt;MainSheet!$C$11+$B$6+$C$6,IF(L6569&gt;=0.999,1,(G6570-MainSheet!$C$11-$B$6-$C$6)*I6570/$D$2/60),0)</f>
        <v>1</v>
      </c>
      <c r="M6570">
        <f t="shared" si="930"/>
        <v>1</v>
      </c>
      <c r="N6570" s="2">
        <f t="shared" si="931"/>
        <v>3721.0526315789471</v>
      </c>
      <c r="O6570">
        <f t="shared" si="927"/>
        <v>977.02127659574455</v>
      </c>
      <c r="P6570">
        <f t="shared" si="926"/>
        <v>192000</v>
      </c>
      <c r="Q6570" s="2">
        <f t="shared" si="932"/>
        <v>196698.0739081747</v>
      </c>
      <c r="R6570">
        <f>Q6570/MainSheet!$C$8*(G6570-G6569)+R6569</f>
        <v>11360.185977594354</v>
      </c>
      <c r="S6570">
        <f t="shared" si="933"/>
        <v>183346.09734418354</v>
      </c>
      <c r="T6570">
        <f t="shared" si="925"/>
        <v>65.679999999996696</v>
      </c>
      <c r="U6570" s="1">
        <f>Q6570/MainSheet!$C$22</f>
        <v>1</v>
      </c>
    </row>
    <row r="6571" spans="7:21">
      <c r="G6571">
        <f t="shared" si="928"/>
        <v>65.689999999996701</v>
      </c>
      <c r="H6571">
        <f t="shared" si="929"/>
        <v>198000</v>
      </c>
      <c r="I6571" s="2">
        <f>MIN(MainSheet!$C$10/MainSheet!$C$9,MainSheet!$K$9*60)</f>
        <v>660</v>
      </c>
      <c r="J6571" s="1">
        <f>IF(G6571&gt;MainSheet!$C$11,IF(J6570&gt;=0.999,1,(G6571-MainSheet!$C$11)*I6571/$B$2/60),0)</f>
        <v>1</v>
      </c>
      <c r="K6571" s="1">
        <f>IF(G6571&gt;MainSheet!$C$11+$B$6,IF(K6570&gt;=0.999,1,(G6571-MainSheet!$C$11-$B$6)*I6571/$C$2/60),0)</f>
        <v>1</v>
      </c>
      <c r="L6571" s="1">
        <f>IF(G6571&gt;MainSheet!$C$11+$B$6+$C$6,IF(L6570&gt;=0.999,1,(G6571-MainSheet!$C$11-$B$6-$C$6)*I6571/$D$2/60),0)</f>
        <v>1</v>
      </c>
      <c r="M6571">
        <f t="shared" si="930"/>
        <v>1</v>
      </c>
      <c r="N6571" s="2">
        <f t="shared" si="931"/>
        <v>3721.0526315789471</v>
      </c>
      <c r="O6571">
        <f t="shared" si="927"/>
        <v>977.02127659574455</v>
      </c>
      <c r="P6571">
        <f t="shared" si="926"/>
        <v>192000</v>
      </c>
      <c r="Q6571" s="2">
        <f t="shared" si="932"/>
        <v>196698.0739081747</v>
      </c>
      <c r="R6571">
        <f>Q6571/MainSheet!$C$8*(G6571-G6570)+R6570</f>
        <v>11362.217224085189</v>
      </c>
      <c r="S6571">
        <f t="shared" si="933"/>
        <v>183378.88035650156</v>
      </c>
      <c r="T6571">
        <f t="shared" si="925"/>
        <v>65.689999999996701</v>
      </c>
      <c r="U6571" s="1">
        <f>Q6571/MainSheet!$C$22</f>
        <v>1</v>
      </c>
    </row>
    <row r="6572" spans="7:21">
      <c r="G6572">
        <f t="shared" si="928"/>
        <v>65.699999999996706</v>
      </c>
      <c r="H6572">
        <f t="shared" si="929"/>
        <v>198000</v>
      </c>
      <c r="I6572" s="2">
        <f>MIN(MainSheet!$C$10/MainSheet!$C$9,MainSheet!$K$9*60)</f>
        <v>660</v>
      </c>
      <c r="J6572" s="1">
        <f>IF(G6572&gt;MainSheet!$C$11,IF(J6571&gt;=0.999,1,(G6572-MainSheet!$C$11)*I6572/$B$2/60),0)</f>
        <v>1</v>
      </c>
      <c r="K6572" s="1">
        <f>IF(G6572&gt;MainSheet!$C$11+$B$6,IF(K6571&gt;=0.999,1,(G6572-MainSheet!$C$11-$B$6)*I6572/$C$2/60),0)</f>
        <v>1</v>
      </c>
      <c r="L6572" s="1">
        <f>IF(G6572&gt;MainSheet!$C$11+$B$6+$C$6,IF(L6571&gt;=0.999,1,(G6572-MainSheet!$C$11-$B$6-$C$6)*I6572/$D$2/60),0)</f>
        <v>1</v>
      </c>
      <c r="M6572">
        <f t="shared" si="930"/>
        <v>1</v>
      </c>
      <c r="N6572" s="2">
        <f t="shared" si="931"/>
        <v>3721.0526315789471</v>
      </c>
      <c r="O6572">
        <f t="shared" si="927"/>
        <v>977.02127659574455</v>
      </c>
      <c r="P6572">
        <f t="shared" si="926"/>
        <v>192000</v>
      </c>
      <c r="Q6572" s="2">
        <f t="shared" si="932"/>
        <v>196698.0739081747</v>
      </c>
      <c r="R6572">
        <f>Q6572/MainSheet!$C$8*(G6572-G6571)+R6571</f>
        <v>11364.248470576023</v>
      </c>
      <c r="S6572">
        <f t="shared" si="933"/>
        <v>183411.66336881957</v>
      </c>
      <c r="T6572">
        <f t="shared" si="925"/>
        <v>65.699999999996706</v>
      </c>
      <c r="U6572" s="1">
        <f>Q6572/MainSheet!$C$22</f>
        <v>1</v>
      </c>
    </row>
    <row r="6573" spans="7:21">
      <c r="G6573">
        <f t="shared" si="928"/>
        <v>65.709999999996711</v>
      </c>
      <c r="H6573">
        <f t="shared" si="929"/>
        <v>198000</v>
      </c>
      <c r="I6573" s="2">
        <f>MIN(MainSheet!$C$10/MainSheet!$C$9,MainSheet!$K$9*60)</f>
        <v>660</v>
      </c>
      <c r="J6573" s="1">
        <f>IF(G6573&gt;MainSheet!$C$11,IF(J6572&gt;=0.999,1,(G6573-MainSheet!$C$11)*I6573/$B$2/60),0)</f>
        <v>1</v>
      </c>
      <c r="K6573" s="1">
        <f>IF(G6573&gt;MainSheet!$C$11+$B$6,IF(K6572&gt;=0.999,1,(G6573-MainSheet!$C$11-$B$6)*I6573/$C$2/60),0)</f>
        <v>1</v>
      </c>
      <c r="L6573" s="1">
        <f>IF(G6573&gt;MainSheet!$C$11+$B$6+$C$6,IF(L6572&gt;=0.999,1,(G6573-MainSheet!$C$11-$B$6-$C$6)*I6573/$D$2/60),0)</f>
        <v>1</v>
      </c>
      <c r="M6573">
        <f t="shared" si="930"/>
        <v>1</v>
      </c>
      <c r="N6573" s="2">
        <f t="shared" si="931"/>
        <v>3721.0526315789471</v>
      </c>
      <c r="O6573">
        <f t="shared" si="927"/>
        <v>977.02127659574455</v>
      </c>
      <c r="P6573">
        <f t="shared" si="926"/>
        <v>192000</v>
      </c>
      <c r="Q6573" s="2">
        <f t="shared" si="932"/>
        <v>196698.0739081747</v>
      </c>
      <c r="R6573">
        <f>Q6573/MainSheet!$C$8*(G6573-G6572)+R6572</f>
        <v>11366.279717066858</v>
      </c>
      <c r="S6573">
        <f t="shared" si="933"/>
        <v>183444.44638113759</v>
      </c>
      <c r="T6573">
        <f t="shared" si="925"/>
        <v>65.709999999996711</v>
      </c>
      <c r="U6573" s="1">
        <f>Q6573/MainSheet!$C$22</f>
        <v>1</v>
      </c>
    </row>
    <row r="6574" spans="7:21">
      <c r="G6574">
        <f t="shared" si="928"/>
        <v>65.719999999996716</v>
      </c>
      <c r="H6574">
        <f t="shared" si="929"/>
        <v>198000</v>
      </c>
      <c r="I6574" s="2">
        <f>MIN(MainSheet!$C$10/MainSheet!$C$9,MainSheet!$K$9*60)</f>
        <v>660</v>
      </c>
      <c r="J6574" s="1">
        <f>IF(G6574&gt;MainSheet!$C$11,IF(J6573&gt;=0.999,1,(G6574-MainSheet!$C$11)*I6574/$B$2/60),0)</f>
        <v>1</v>
      </c>
      <c r="K6574" s="1">
        <f>IF(G6574&gt;MainSheet!$C$11+$B$6,IF(K6573&gt;=0.999,1,(G6574-MainSheet!$C$11-$B$6)*I6574/$C$2/60),0)</f>
        <v>1</v>
      </c>
      <c r="L6574" s="1">
        <f>IF(G6574&gt;MainSheet!$C$11+$B$6+$C$6,IF(L6573&gt;=0.999,1,(G6574-MainSheet!$C$11-$B$6-$C$6)*I6574/$D$2/60),0)</f>
        <v>1</v>
      </c>
      <c r="M6574">
        <f t="shared" si="930"/>
        <v>1</v>
      </c>
      <c r="N6574" s="2">
        <f t="shared" si="931"/>
        <v>3721.0526315789471</v>
      </c>
      <c r="O6574">
        <f t="shared" si="927"/>
        <v>977.02127659574455</v>
      </c>
      <c r="P6574">
        <f t="shared" si="926"/>
        <v>192000</v>
      </c>
      <c r="Q6574" s="2">
        <f t="shared" si="932"/>
        <v>196698.0739081747</v>
      </c>
      <c r="R6574">
        <f>Q6574/MainSheet!$C$8*(G6574-G6573)+R6573</f>
        <v>11368.310963557693</v>
      </c>
      <c r="S6574">
        <f t="shared" si="933"/>
        <v>183477.22939345561</v>
      </c>
      <c r="T6574">
        <f t="shared" si="925"/>
        <v>65.719999999996716</v>
      </c>
      <c r="U6574" s="1">
        <f>Q6574/MainSheet!$C$22</f>
        <v>1</v>
      </c>
    </row>
    <row r="6575" spans="7:21">
      <c r="G6575">
        <f t="shared" si="928"/>
        <v>65.729999999996721</v>
      </c>
      <c r="H6575">
        <f t="shared" si="929"/>
        <v>198000</v>
      </c>
      <c r="I6575" s="2">
        <f>MIN(MainSheet!$C$10/MainSheet!$C$9,MainSheet!$K$9*60)</f>
        <v>660</v>
      </c>
      <c r="J6575" s="1">
        <f>IF(G6575&gt;MainSheet!$C$11,IF(J6574&gt;=0.999,1,(G6575-MainSheet!$C$11)*I6575/$B$2/60),0)</f>
        <v>1</v>
      </c>
      <c r="K6575" s="1">
        <f>IF(G6575&gt;MainSheet!$C$11+$B$6,IF(K6574&gt;=0.999,1,(G6575-MainSheet!$C$11-$B$6)*I6575/$C$2/60),0)</f>
        <v>1</v>
      </c>
      <c r="L6575" s="1">
        <f>IF(G6575&gt;MainSheet!$C$11+$B$6+$C$6,IF(L6574&gt;=0.999,1,(G6575-MainSheet!$C$11-$B$6-$C$6)*I6575/$D$2/60),0)</f>
        <v>1</v>
      </c>
      <c r="M6575">
        <f t="shared" si="930"/>
        <v>1</v>
      </c>
      <c r="N6575" s="2">
        <f t="shared" si="931"/>
        <v>3721.0526315789471</v>
      </c>
      <c r="O6575">
        <f t="shared" si="927"/>
        <v>977.02127659574455</v>
      </c>
      <c r="P6575">
        <f t="shared" si="926"/>
        <v>192000</v>
      </c>
      <c r="Q6575" s="2">
        <f t="shared" si="932"/>
        <v>196698.0739081747</v>
      </c>
      <c r="R6575">
        <f>Q6575/MainSheet!$C$8*(G6575-G6574)+R6574</f>
        <v>11370.342210048528</v>
      </c>
      <c r="S6575">
        <f t="shared" si="933"/>
        <v>183510.01240577362</v>
      </c>
      <c r="T6575">
        <f t="shared" si="925"/>
        <v>65.729999999996721</v>
      </c>
      <c r="U6575" s="1">
        <f>Q6575/MainSheet!$C$22</f>
        <v>1</v>
      </c>
    </row>
    <row r="6576" spans="7:21">
      <c r="G6576">
        <f t="shared" si="928"/>
        <v>65.739999999996726</v>
      </c>
      <c r="H6576">
        <f t="shared" si="929"/>
        <v>198000</v>
      </c>
      <c r="I6576" s="2">
        <f>MIN(MainSheet!$C$10/MainSheet!$C$9,MainSheet!$K$9*60)</f>
        <v>660</v>
      </c>
      <c r="J6576" s="1">
        <f>IF(G6576&gt;MainSheet!$C$11,IF(J6575&gt;=0.999,1,(G6576-MainSheet!$C$11)*I6576/$B$2/60),0)</f>
        <v>1</v>
      </c>
      <c r="K6576" s="1">
        <f>IF(G6576&gt;MainSheet!$C$11+$B$6,IF(K6575&gt;=0.999,1,(G6576-MainSheet!$C$11-$B$6)*I6576/$C$2/60),0)</f>
        <v>1</v>
      </c>
      <c r="L6576" s="1">
        <f>IF(G6576&gt;MainSheet!$C$11+$B$6+$C$6,IF(L6575&gt;=0.999,1,(G6576-MainSheet!$C$11-$B$6-$C$6)*I6576/$D$2/60),0)</f>
        <v>1</v>
      </c>
      <c r="M6576">
        <f t="shared" si="930"/>
        <v>1</v>
      </c>
      <c r="N6576" s="2">
        <f t="shared" si="931"/>
        <v>3721.0526315789471</v>
      </c>
      <c r="O6576">
        <f t="shared" si="927"/>
        <v>977.02127659574455</v>
      </c>
      <c r="P6576">
        <f t="shared" si="926"/>
        <v>192000</v>
      </c>
      <c r="Q6576" s="2">
        <f t="shared" si="932"/>
        <v>196698.0739081747</v>
      </c>
      <c r="R6576">
        <f>Q6576/MainSheet!$C$8*(G6576-G6575)+R6575</f>
        <v>11372.373456539362</v>
      </c>
      <c r="S6576">
        <f t="shared" si="933"/>
        <v>183542.79541809164</v>
      </c>
      <c r="T6576">
        <f t="shared" si="925"/>
        <v>65.739999999996726</v>
      </c>
      <c r="U6576" s="1">
        <f>Q6576/MainSheet!$C$22</f>
        <v>1</v>
      </c>
    </row>
    <row r="6577" spans="7:21">
      <c r="G6577">
        <f t="shared" si="928"/>
        <v>65.749999999996732</v>
      </c>
      <c r="H6577">
        <f t="shared" si="929"/>
        <v>198000</v>
      </c>
      <c r="I6577" s="2">
        <f>MIN(MainSheet!$C$10/MainSheet!$C$9,MainSheet!$K$9*60)</f>
        <v>660</v>
      </c>
      <c r="J6577" s="1">
        <f>IF(G6577&gt;MainSheet!$C$11,IF(J6576&gt;=0.999,1,(G6577-MainSheet!$C$11)*I6577/$B$2/60),0)</f>
        <v>1</v>
      </c>
      <c r="K6577" s="1">
        <f>IF(G6577&gt;MainSheet!$C$11+$B$6,IF(K6576&gt;=0.999,1,(G6577-MainSheet!$C$11-$B$6)*I6577/$C$2/60),0)</f>
        <v>1</v>
      </c>
      <c r="L6577" s="1">
        <f>IF(G6577&gt;MainSheet!$C$11+$B$6+$C$6,IF(L6576&gt;=0.999,1,(G6577-MainSheet!$C$11-$B$6-$C$6)*I6577/$D$2/60),0)</f>
        <v>1</v>
      </c>
      <c r="M6577">
        <f t="shared" si="930"/>
        <v>1</v>
      </c>
      <c r="N6577" s="2">
        <f t="shared" si="931"/>
        <v>3721.0526315789471</v>
      </c>
      <c r="O6577">
        <f t="shared" si="927"/>
        <v>977.02127659574455</v>
      </c>
      <c r="P6577">
        <f t="shared" si="926"/>
        <v>192000</v>
      </c>
      <c r="Q6577" s="2">
        <f t="shared" si="932"/>
        <v>196698.0739081747</v>
      </c>
      <c r="R6577">
        <f>Q6577/MainSheet!$C$8*(G6577-G6576)+R6576</f>
        <v>11374.404703030197</v>
      </c>
      <c r="S6577">
        <f t="shared" si="933"/>
        <v>183575.57843040966</v>
      </c>
      <c r="T6577">
        <f t="shared" si="925"/>
        <v>65.749999999996732</v>
      </c>
      <c r="U6577" s="1">
        <f>Q6577/MainSheet!$C$22</f>
        <v>1</v>
      </c>
    </row>
    <row r="6578" spans="7:21">
      <c r="G6578">
        <f t="shared" si="928"/>
        <v>65.759999999996737</v>
      </c>
      <c r="H6578">
        <f t="shared" si="929"/>
        <v>198000</v>
      </c>
      <c r="I6578" s="2">
        <f>MIN(MainSheet!$C$10/MainSheet!$C$9,MainSheet!$K$9*60)</f>
        <v>660</v>
      </c>
      <c r="J6578" s="1">
        <f>IF(G6578&gt;MainSheet!$C$11,IF(J6577&gt;=0.999,1,(G6578-MainSheet!$C$11)*I6578/$B$2/60),0)</f>
        <v>1</v>
      </c>
      <c r="K6578" s="1">
        <f>IF(G6578&gt;MainSheet!$C$11+$B$6,IF(K6577&gt;=0.999,1,(G6578-MainSheet!$C$11-$B$6)*I6578/$C$2/60),0)</f>
        <v>1</v>
      </c>
      <c r="L6578" s="1">
        <f>IF(G6578&gt;MainSheet!$C$11+$B$6+$C$6,IF(L6577&gt;=0.999,1,(G6578-MainSheet!$C$11-$B$6-$C$6)*I6578/$D$2/60),0)</f>
        <v>1</v>
      </c>
      <c r="M6578">
        <f t="shared" si="930"/>
        <v>1</v>
      </c>
      <c r="N6578" s="2">
        <f t="shared" si="931"/>
        <v>3721.0526315789471</v>
      </c>
      <c r="O6578">
        <f t="shared" si="927"/>
        <v>977.02127659574455</v>
      </c>
      <c r="P6578">
        <f t="shared" si="926"/>
        <v>192000</v>
      </c>
      <c r="Q6578" s="2">
        <f t="shared" si="932"/>
        <v>196698.0739081747</v>
      </c>
      <c r="R6578">
        <f>Q6578/MainSheet!$C$8*(G6578-G6577)+R6577</f>
        <v>11376.435949521032</v>
      </c>
      <c r="S6578">
        <f t="shared" si="933"/>
        <v>183608.36144272768</v>
      </c>
      <c r="T6578">
        <f t="shared" si="925"/>
        <v>65.759999999996737</v>
      </c>
      <c r="U6578" s="1">
        <f>Q6578/MainSheet!$C$22</f>
        <v>1</v>
      </c>
    </row>
    <row r="6579" spans="7:21">
      <c r="G6579">
        <f t="shared" si="928"/>
        <v>65.769999999996742</v>
      </c>
      <c r="H6579">
        <f t="shared" si="929"/>
        <v>198000</v>
      </c>
      <c r="I6579" s="2">
        <f>MIN(MainSheet!$C$10/MainSheet!$C$9,MainSheet!$K$9*60)</f>
        <v>660</v>
      </c>
      <c r="J6579" s="1">
        <f>IF(G6579&gt;MainSheet!$C$11,IF(J6578&gt;=0.999,1,(G6579-MainSheet!$C$11)*I6579/$B$2/60),0)</f>
        <v>1</v>
      </c>
      <c r="K6579" s="1">
        <f>IF(G6579&gt;MainSheet!$C$11+$B$6,IF(K6578&gt;=0.999,1,(G6579-MainSheet!$C$11-$B$6)*I6579/$C$2/60),0)</f>
        <v>1</v>
      </c>
      <c r="L6579" s="1">
        <f>IF(G6579&gt;MainSheet!$C$11+$B$6+$C$6,IF(L6578&gt;=0.999,1,(G6579-MainSheet!$C$11-$B$6-$C$6)*I6579/$D$2/60),0)</f>
        <v>1</v>
      </c>
      <c r="M6579">
        <f t="shared" si="930"/>
        <v>1</v>
      </c>
      <c r="N6579" s="2">
        <f t="shared" si="931"/>
        <v>3721.0526315789471</v>
      </c>
      <c r="O6579">
        <f t="shared" si="927"/>
        <v>977.02127659574455</v>
      </c>
      <c r="P6579">
        <f t="shared" si="926"/>
        <v>192000</v>
      </c>
      <c r="Q6579" s="2">
        <f t="shared" si="932"/>
        <v>196698.0739081747</v>
      </c>
      <c r="R6579">
        <f>Q6579/MainSheet!$C$8*(G6579-G6578)+R6578</f>
        <v>11378.467196011867</v>
      </c>
      <c r="S6579">
        <f t="shared" si="933"/>
        <v>183641.14445504569</v>
      </c>
      <c r="T6579">
        <f t="shared" si="925"/>
        <v>65.769999999996742</v>
      </c>
      <c r="U6579" s="1">
        <f>Q6579/MainSheet!$C$22</f>
        <v>1</v>
      </c>
    </row>
    <row r="6580" spans="7:21">
      <c r="G6580">
        <f t="shared" si="928"/>
        <v>65.779999999996747</v>
      </c>
      <c r="H6580">
        <f t="shared" si="929"/>
        <v>198000</v>
      </c>
      <c r="I6580" s="2">
        <f>MIN(MainSheet!$C$10/MainSheet!$C$9,MainSheet!$K$9*60)</f>
        <v>660</v>
      </c>
      <c r="J6580" s="1">
        <f>IF(G6580&gt;MainSheet!$C$11,IF(J6579&gt;=0.999,1,(G6580-MainSheet!$C$11)*I6580/$B$2/60),0)</f>
        <v>1</v>
      </c>
      <c r="K6580" s="1">
        <f>IF(G6580&gt;MainSheet!$C$11+$B$6,IF(K6579&gt;=0.999,1,(G6580-MainSheet!$C$11-$B$6)*I6580/$C$2/60),0)</f>
        <v>1</v>
      </c>
      <c r="L6580" s="1">
        <f>IF(G6580&gt;MainSheet!$C$11+$B$6+$C$6,IF(L6579&gt;=0.999,1,(G6580-MainSheet!$C$11-$B$6-$C$6)*I6580/$D$2/60),0)</f>
        <v>1</v>
      </c>
      <c r="M6580">
        <f t="shared" si="930"/>
        <v>1</v>
      </c>
      <c r="N6580" s="2">
        <f t="shared" si="931"/>
        <v>3721.0526315789471</v>
      </c>
      <c r="O6580">
        <f t="shared" si="927"/>
        <v>977.02127659574455</v>
      </c>
      <c r="P6580">
        <f t="shared" si="926"/>
        <v>192000</v>
      </c>
      <c r="Q6580" s="2">
        <f t="shared" si="932"/>
        <v>196698.0739081747</v>
      </c>
      <c r="R6580">
        <f>Q6580/MainSheet!$C$8*(G6580-G6579)+R6579</f>
        <v>11380.498442502701</v>
      </c>
      <c r="S6580">
        <f t="shared" si="933"/>
        <v>183673.92746736371</v>
      </c>
      <c r="T6580">
        <f t="shared" si="925"/>
        <v>65.779999999996747</v>
      </c>
      <c r="U6580" s="1">
        <f>Q6580/MainSheet!$C$22</f>
        <v>1</v>
      </c>
    </row>
    <row r="6581" spans="7:21">
      <c r="G6581">
        <f t="shared" si="928"/>
        <v>65.789999999996752</v>
      </c>
      <c r="H6581">
        <f t="shared" si="929"/>
        <v>198000</v>
      </c>
      <c r="I6581" s="2">
        <f>MIN(MainSheet!$C$10/MainSheet!$C$9,MainSheet!$K$9*60)</f>
        <v>660</v>
      </c>
      <c r="J6581" s="1">
        <f>IF(G6581&gt;MainSheet!$C$11,IF(J6580&gt;=0.999,1,(G6581-MainSheet!$C$11)*I6581/$B$2/60),0)</f>
        <v>1</v>
      </c>
      <c r="K6581" s="1">
        <f>IF(G6581&gt;MainSheet!$C$11+$B$6,IF(K6580&gt;=0.999,1,(G6581-MainSheet!$C$11-$B$6)*I6581/$C$2/60),0)</f>
        <v>1</v>
      </c>
      <c r="L6581" s="1">
        <f>IF(G6581&gt;MainSheet!$C$11+$B$6+$C$6,IF(L6580&gt;=0.999,1,(G6581-MainSheet!$C$11-$B$6-$C$6)*I6581/$D$2/60),0)</f>
        <v>1</v>
      </c>
      <c r="M6581">
        <f t="shared" si="930"/>
        <v>1</v>
      </c>
      <c r="N6581" s="2">
        <f t="shared" si="931"/>
        <v>3721.0526315789471</v>
      </c>
      <c r="O6581">
        <f t="shared" si="927"/>
        <v>977.02127659574455</v>
      </c>
      <c r="P6581">
        <f t="shared" si="926"/>
        <v>192000</v>
      </c>
      <c r="Q6581" s="2">
        <f t="shared" si="932"/>
        <v>196698.0739081747</v>
      </c>
      <c r="R6581">
        <f>Q6581/MainSheet!$C$8*(G6581-G6580)+R6580</f>
        <v>11382.529688993536</v>
      </c>
      <c r="S6581">
        <f t="shared" si="933"/>
        <v>183706.71047968173</v>
      </c>
      <c r="T6581">
        <f t="shared" si="925"/>
        <v>65.789999999996752</v>
      </c>
      <c r="U6581" s="1">
        <f>Q6581/MainSheet!$C$22</f>
        <v>1</v>
      </c>
    </row>
    <row r="6582" spans="7:21">
      <c r="G6582">
        <f t="shared" si="928"/>
        <v>65.799999999996757</v>
      </c>
      <c r="H6582">
        <f t="shared" si="929"/>
        <v>198000</v>
      </c>
      <c r="I6582" s="2">
        <f>MIN(MainSheet!$C$10/MainSheet!$C$9,MainSheet!$K$9*60)</f>
        <v>660</v>
      </c>
      <c r="J6582" s="1">
        <f>IF(G6582&gt;MainSheet!$C$11,IF(J6581&gt;=0.999,1,(G6582-MainSheet!$C$11)*I6582/$B$2/60),0)</f>
        <v>1</v>
      </c>
      <c r="K6582" s="1">
        <f>IF(G6582&gt;MainSheet!$C$11+$B$6,IF(K6581&gt;=0.999,1,(G6582-MainSheet!$C$11-$B$6)*I6582/$C$2/60),0)</f>
        <v>1</v>
      </c>
      <c r="L6582" s="1">
        <f>IF(G6582&gt;MainSheet!$C$11+$B$6+$C$6,IF(L6581&gt;=0.999,1,(G6582-MainSheet!$C$11-$B$6-$C$6)*I6582/$D$2/60),0)</f>
        <v>1</v>
      </c>
      <c r="M6582">
        <f t="shared" si="930"/>
        <v>1</v>
      </c>
      <c r="N6582" s="2">
        <f t="shared" si="931"/>
        <v>3721.0526315789471</v>
      </c>
      <c r="O6582">
        <f t="shared" si="927"/>
        <v>977.02127659574455</v>
      </c>
      <c r="P6582">
        <f t="shared" si="926"/>
        <v>192000</v>
      </c>
      <c r="Q6582" s="2">
        <f t="shared" si="932"/>
        <v>196698.0739081747</v>
      </c>
      <c r="R6582">
        <f>Q6582/MainSheet!$C$8*(G6582-G6581)+R6581</f>
        <v>11384.560935484371</v>
      </c>
      <c r="S6582">
        <f t="shared" si="933"/>
        <v>183739.49349199975</v>
      </c>
      <c r="T6582">
        <f t="shared" si="925"/>
        <v>65.799999999996757</v>
      </c>
      <c r="U6582" s="1">
        <f>Q6582/MainSheet!$C$22</f>
        <v>1</v>
      </c>
    </row>
    <row r="6583" spans="7:21">
      <c r="G6583">
        <f t="shared" si="928"/>
        <v>65.809999999996762</v>
      </c>
      <c r="H6583">
        <f t="shared" si="929"/>
        <v>198000</v>
      </c>
      <c r="I6583" s="2">
        <f>MIN(MainSheet!$C$10/MainSheet!$C$9,MainSheet!$K$9*60)</f>
        <v>660</v>
      </c>
      <c r="J6583" s="1">
        <f>IF(G6583&gt;MainSheet!$C$11,IF(J6582&gt;=0.999,1,(G6583-MainSheet!$C$11)*I6583/$B$2/60),0)</f>
        <v>1</v>
      </c>
      <c r="K6583" s="1">
        <f>IF(G6583&gt;MainSheet!$C$11+$B$6,IF(K6582&gt;=0.999,1,(G6583-MainSheet!$C$11-$B$6)*I6583/$C$2/60),0)</f>
        <v>1</v>
      </c>
      <c r="L6583" s="1">
        <f>IF(G6583&gt;MainSheet!$C$11+$B$6+$C$6,IF(L6582&gt;=0.999,1,(G6583-MainSheet!$C$11-$B$6-$C$6)*I6583/$D$2/60),0)</f>
        <v>1</v>
      </c>
      <c r="M6583">
        <f t="shared" si="930"/>
        <v>1</v>
      </c>
      <c r="N6583" s="2">
        <f t="shared" si="931"/>
        <v>3721.0526315789471</v>
      </c>
      <c r="O6583">
        <f t="shared" si="927"/>
        <v>977.02127659574455</v>
      </c>
      <c r="P6583">
        <f t="shared" si="926"/>
        <v>192000</v>
      </c>
      <c r="Q6583" s="2">
        <f t="shared" si="932"/>
        <v>196698.0739081747</v>
      </c>
      <c r="R6583">
        <f>Q6583/MainSheet!$C$8*(G6583-G6582)+R6582</f>
        <v>11386.592181975206</v>
      </c>
      <c r="S6583">
        <f t="shared" si="933"/>
        <v>183772.27650431776</v>
      </c>
      <c r="T6583">
        <f t="shared" si="925"/>
        <v>65.809999999996762</v>
      </c>
      <c r="U6583" s="1">
        <f>Q6583/MainSheet!$C$22</f>
        <v>1</v>
      </c>
    </row>
    <row r="6584" spans="7:21">
      <c r="G6584">
        <f t="shared" si="928"/>
        <v>65.819999999996767</v>
      </c>
      <c r="H6584">
        <f t="shared" si="929"/>
        <v>198000</v>
      </c>
      <c r="I6584" s="2">
        <f>MIN(MainSheet!$C$10/MainSheet!$C$9,MainSheet!$K$9*60)</f>
        <v>660</v>
      </c>
      <c r="J6584" s="1">
        <f>IF(G6584&gt;MainSheet!$C$11,IF(J6583&gt;=0.999,1,(G6584-MainSheet!$C$11)*I6584/$B$2/60),0)</f>
        <v>1</v>
      </c>
      <c r="K6584" s="1">
        <f>IF(G6584&gt;MainSheet!$C$11+$B$6,IF(K6583&gt;=0.999,1,(G6584-MainSheet!$C$11-$B$6)*I6584/$C$2/60),0)</f>
        <v>1</v>
      </c>
      <c r="L6584" s="1">
        <f>IF(G6584&gt;MainSheet!$C$11+$B$6+$C$6,IF(L6583&gt;=0.999,1,(G6584-MainSheet!$C$11-$B$6-$C$6)*I6584/$D$2/60),0)</f>
        <v>1</v>
      </c>
      <c r="M6584">
        <f t="shared" si="930"/>
        <v>1</v>
      </c>
      <c r="N6584" s="2">
        <f t="shared" si="931"/>
        <v>3721.0526315789471</v>
      </c>
      <c r="O6584">
        <f t="shared" si="927"/>
        <v>977.02127659574455</v>
      </c>
      <c r="P6584">
        <f t="shared" si="926"/>
        <v>192000</v>
      </c>
      <c r="Q6584" s="2">
        <f t="shared" si="932"/>
        <v>196698.0739081747</v>
      </c>
      <c r="R6584">
        <f>Q6584/MainSheet!$C$8*(G6584-G6583)+R6583</f>
        <v>11388.62342846604</v>
      </c>
      <c r="S6584">
        <f t="shared" si="933"/>
        <v>183805.05951663578</v>
      </c>
      <c r="T6584">
        <f t="shared" si="925"/>
        <v>65.819999999996767</v>
      </c>
      <c r="U6584" s="1">
        <f>Q6584/MainSheet!$C$22</f>
        <v>1</v>
      </c>
    </row>
    <row r="6585" spans="7:21">
      <c r="G6585">
        <f t="shared" si="928"/>
        <v>65.829999999996772</v>
      </c>
      <c r="H6585">
        <f t="shared" si="929"/>
        <v>198000</v>
      </c>
      <c r="I6585" s="2">
        <f>MIN(MainSheet!$C$10/MainSheet!$C$9,MainSheet!$K$9*60)</f>
        <v>660</v>
      </c>
      <c r="J6585" s="1">
        <f>IF(G6585&gt;MainSheet!$C$11,IF(J6584&gt;=0.999,1,(G6585-MainSheet!$C$11)*I6585/$B$2/60),0)</f>
        <v>1</v>
      </c>
      <c r="K6585" s="1">
        <f>IF(G6585&gt;MainSheet!$C$11+$B$6,IF(K6584&gt;=0.999,1,(G6585-MainSheet!$C$11-$B$6)*I6585/$C$2/60),0)</f>
        <v>1</v>
      </c>
      <c r="L6585" s="1">
        <f>IF(G6585&gt;MainSheet!$C$11+$B$6+$C$6,IF(L6584&gt;=0.999,1,(G6585-MainSheet!$C$11-$B$6-$C$6)*I6585/$D$2/60),0)</f>
        <v>1</v>
      </c>
      <c r="M6585">
        <f t="shared" si="930"/>
        <v>1</v>
      </c>
      <c r="N6585" s="2">
        <f t="shared" si="931"/>
        <v>3721.0526315789471</v>
      </c>
      <c r="O6585">
        <f t="shared" si="927"/>
        <v>977.02127659574455</v>
      </c>
      <c r="P6585">
        <f t="shared" si="926"/>
        <v>192000</v>
      </c>
      <c r="Q6585" s="2">
        <f t="shared" si="932"/>
        <v>196698.0739081747</v>
      </c>
      <c r="R6585">
        <f>Q6585/MainSheet!$C$8*(G6585-G6584)+R6584</f>
        <v>11390.654674956875</v>
      </c>
      <c r="S6585">
        <f t="shared" si="933"/>
        <v>183837.8425289538</v>
      </c>
      <c r="T6585">
        <f t="shared" si="925"/>
        <v>65.829999999996772</v>
      </c>
      <c r="U6585" s="1">
        <f>Q6585/MainSheet!$C$22</f>
        <v>1</v>
      </c>
    </row>
    <row r="6586" spans="7:21">
      <c r="G6586">
        <f t="shared" si="928"/>
        <v>65.839999999996778</v>
      </c>
      <c r="H6586">
        <f t="shared" si="929"/>
        <v>198000</v>
      </c>
      <c r="I6586" s="2">
        <f>MIN(MainSheet!$C$10/MainSheet!$C$9,MainSheet!$K$9*60)</f>
        <v>660</v>
      </c>
      <c r="J6586" s="1">
        <f>IF(G6586&gt;MainSheet!$C$11,IF(J6585&gt;=0.999,1,(G6586-MainSheet!$C$11)*I6586/$B$2/60),0)</f>
        <v>1</v>
      </c>
      <c r="K6586" s="1">
        <f>IF(G6586&gt;MainSheet!$C$11+$B$6,IF(K6585&gt;=0.999,1,(G6586-MainSheet!$C$11-$B$6)*I6586/$C$2/60),0)</f>
        <v>1</v>
      </c>
      <c r="L6586" s="1">
        <f>IF(G6586&gt;MainSheet!$C$11+$B$6+$C$6,IF(L6585&gt;=0.999,1,(G6586-MainSheet!$C$11-$B$6-$C$6)*I6586/$D$2/60),0)</f>
        <v>1</v>
      </c>
      <c r="M6586">
        <f t="shared" si="930"/>
        <v>1</v>
      </c>
      <c r="N6586" s="2">
        <f t="shared" si="931"/>
        <v>3721.0526315789471</v>
      </c>
      <c r="O6586">
        <f t="shared" si="927"/>
        <v>977.02127659574455</v>
      </c>
      <c r="P6586">
        <f t="shared" si="926"/>
        <v>192000</v>
      </c>
      <c r="Q6586" s="2">
        <f t="shared" si="932"/>
        <v>196698.0739081747</v>
      </c>
      <c r="R6586">
        <f>Q6586/MainSheet!$C$8*(G6586-G6585)+R6585</f>
        <v>11392.68592144771</v>
      </c>
      <c r="S6586">
        <f t="shared" si="933"/>
        <v>183870.62554127182</v>
      </c>
      <c r="T6586">
        <f t="shared" si="925"/>
        <v>65.839999999996778</v>
      </c>
      <c r="U6586" s="1">
        <f>Q6586/MainSheet!$C$22</f>
        <v>1</v>
      </c>
    </row>
    <row r="6587" spans="7:21">
      <c r="G6587">
        <f t="shared" si="928"/>
        <v>65.849999999996783</v>
      </c>
      <c r="H6587">
        <f t="shared" si="929"/>
        <v>198000</v>
      </c>
      <c r="I6587" s="2">
        <f>MIN(MainSheet!$C$10/MainSheet!$C$9,MainSheet!$K$9*60)</f>
        <v>660</v>
      </c>
      <c r="J6587" s="1">
        <f>IF(G6587&gt;MainSheet!$C$11,IF(J6586&gt;=0.999,1,(G6587-MainSheet!$C$11)*I6587/$B$2/60),0)</f>
        <v>1</v>
      </c>
      <c r="K6587" s="1">
        <f>IF(G6587&gt;MainSheet!$C$11+$B$6,IF(K6586&gt;=0.999,1,(G6587-MainSheet!$C$11-$B$6)*I6587/$C$2/60),0)</f>
        <v>1</v>
      </c>
      <c r="L6587" s="1">
        <f>IF(G6587&gt;MainSheet!$C$11+$B$6+$C$6,IF(L6586&gt;=0.999,1,(G6587-MainSheet!$C$11-$B$6-$C$6)*I6587/$D$2/60),0)</f>
        <v>1</v>
      </c>
      <c r="M6587">
        <f t="shared" si="930"/>
        <v>1</v>
      </c>
      <c r="N6587" s="2">
        <f t="shared" si="931"/>
        <v>3721.0526315789471</v>
      </c>
      <c r="O6587">
        <f t="shared" si="927"/>
        <v>977.02127659574455</v>
      </c>
      <c r="P6587">
        <f t="shared" si="926"/>
        <v>192000</v>
      </c>
      <c r="Q6587" s="2">
        <f t="shared" si="932"/>
        <v>196698.0739081747</v>
      </c>
      <c r="R6587">
        <f>Q6587/MainSheet!$C$8*(G6587-G6586)+R6586</f>
        <v>11394.717167938545</v>
      </c>
      <c r="S6587">
        <f t="shared" si="933"/>
        <v>183903.40855358983</v>
      </c>
      <c r="T6587">
        <f t="shared" si="925"/>
        <v>65.849999999996783</v>
      </c>
      <c r="U6587" s="1">
        <f>Q6587/MainSheet!$C$22</f>
        <v>1</v>
      </c>
    </row>
    <row r="6588" spans="7:21">
      <c r="G6588">
        <f t="shared" si="928"/>
        <v>65.859999999996788</v>
      </c>
      <c r="H6588">
        <f t="shared" si="929"/>
        <v>198000</v>
      </c>
      <c r="I6588" s="2">
        <f>MIN(MainSheet!$C$10/MainSheet!$C$9,MainSheet!$K$9*60)</f>
        <v>660</v>
      </c>
      <c r="J6588" s="1">
        <f>IF(G6588&gt;MainSheet!$C$11,IF(J6587&gt;=0.999,1,(G6588-MainSheet!$C$11)*I6588/$B$2/60),0)</f>
        <v>1</v>
      </c>
      <c r="K6588" s="1">
        <f>IF(G6588&gt;MainSheet!$C$11+$B$6,IF(K6587&gt;=0.999,1,(G6588-MainSheet!$C$11-$B$6)*I6588/$C$2/60),0)</f>
        <v>1</v>
      </c>
      <c r="L6588" s="1">
        <f>IF(G6588&gt;MainSheet!$C$11+$B$6+$C$6,IF(L6587&gt;=0.999,1,(G6588-MainSheet!$C$11-$B$6-$C$6)*I6588/$D$2/60),0)</f>
        <v>1</v>
      </c>
      <c r="M6588">
        <f t="shared" si="930"/>
        <v>1</v>
      </c>
      <c r="N6588" s="2">
        <f t="shared" si="931"/>
        <v>3721.0526315789471</v>
      </c>
      <c r="O6588">
        <f t="shared" si="927"/>
        <v>977.02127659574455</v>
      </c>
      <c r="P6588">
        <f t="shared" si="926"/>
        <v>192000</v>
      </c>
      <c r="Q6588" s="2">
        <f t="shared" si="932"/>
        <v>196698.0739081747</v>
      </c>
      <c r="R6588">
        <f>Q6588/MainSheet!$C$8*(G6588-G6587)+R6587</f>
        <v>11396.748414429379</v>
      </c>
      <c r="S6588">
        <f t="shared" si="933"/>
        <v>183936.19156590785</v>
      </c>
      <c r="T6588">
        <f t="shared" si="925"/>
        <v>65.859999999996788</v>
      </c>
      <c r="U6588" s="1">
        <f>Q6588/MainSheet!$C$22</f>
        <v>1</v>
      </c>
    </row>
    <row r="6589" spans="7:21">
      <c r="G6589">
        <f t="shared" si="928"/>
        <v>65.869999999996793</v>
      </c>
      <c r="H6589">
        <f t="shared" si="929"/>
        <v>198000</v>
      </c>
      <c r="I6589" s="2">
        <f>MIN(MainSheet!$C$10/MainSheet!$C$9,MainSheet!$K$9*60)</f>
        <v>660</v>
      </c>
      <c r="J6589" s="1">
        <f>IF(G6589&gt;MainSheet!$C$11,IF(J6588&gt;=0.999,1,(G6589-MainSheet!$C$11)*I6589/$B$2/60),0)</f>
        <v>1</v>
      </c>
      <c r="K6589" s="1">
        <f>IF(G6589&gt;MainSheet!$C$11+$B$6,IF(K6588&gt;=0.999,1,(G6589-MainSheet!$C$11-$B$6)*I6589/$C$2/60),0)</f>
        <v>1</v>
      </c>
      <c r="L6589" s="1">
        <f>IF(G6589&gt;MainSheet!$C$11+$B$6+$C$6,IF(L6588&gt;=0.999,1,(G6589-MainSheet!$C$11-$B$6-$C$6)*I6589/$D$2/60),0)</f>
        <v>1</v>
      </c>
      <c r="M6589">
        <f t="shared" si="930"/>
        <v>1</v>
      </c>
      <c r="N6589" s="2">
        <f t="shared" si="931"/>
        <v>3721.0526315789471</v>
      </c>
      <c r="O6589">
        <f t="shared" si="927"/>
        <v>977.02127659574455</v>
      </c>
      <c r="P6589">
        <f t="shared" si="926"/>
        <v>192000</v>
      </c>
      <c r="Q6589" s="2">
        <f t="shared" si="932"/>
        <v>196698.0739081747</v>
      </c>
      <c r="R6589">
        <f>Q6589/MainSheet!$C$8*(G6589-G6588)+R6588</f>
        <v>11398.779660920214</v>
      </c>
      <c r="S6589">
        <f t="shared" si="933"/>
        <v>183968.97457822587</v>
      </c>
      <c r="T6589">
        <f t="shared" si="925"/>
        <v>65.869999999996793</v>
      </c>
      <c r="U6589" s="1">
        <f>Q6589/MainSheet!$C$22</f>
        <v>1</v>
      </c>
    </row>
    <row r="6590" spans="7:21">
      <c r="G6590">
        <f t="shared" si="928"/>
        <v>65.879999999996798</v>
      </c>
      <c r="H6590">
        <f t="shared" si="929"/>
        <v>198000</v>
      </c>
      <c r="I6590" s="2">
        <f>MIN(MainSheet!$C$10/MainSheet!$C$9,MainSheet!$K$9*60)</f>
        <v>660</v>
      </c>
      <c r="J6590" s="1">
        <f>IF(G6590&gt;MainSheet!$C$11,IF(J6589&gt;=0.999,1,(G6590-MainSheet!$C$11)*I6590/$B$2/60),0)</f>
        <v>1</v>
      </c>
      <c r="K6590" s="1">
        <f>IF(G6590&gt;MainSheet!$C$11+$B$6,IF(K6589&gt;=0.999,1,(G6590-MainSheet!$C$11-$B$6)*I6590/$C$2/60),0)</f>
        <v>1</v>
      </c>
      <c r="L6590" s="1">
        <f>IF(G6590&gt;MainSheet!$C$11+$B$6+$C$6,IF(L6589&gt;=0.999,1,(G6590-MainSheet!$C$11-$B$6-$C$6)*I6590/$D$2/60),0)</f>
        <v>1</v>
      </c>
      <c r="M6590">
        <f t="shared" si="930"/>
        <v>1</v>
      </c>
      <c r="N6590" s="2">
        <f t="shared" si="931"/>
        <v>3721.0526315789471</v>
      </c>
      <c r="O6590">
        <f t="shared" si="927"/>
        <v>977.02127659574455</v>
      </c>
      <c r="P6590">
        <f t="shared" si="926"/>
        <v>192000</v>
      </c>
      <c r="Q6590" s="2">
        <f t="shared" si="932"/>
        <v>196698.0739081747</v>
      </c>
      <c r="R6590">
        <f>Q6590/MainSheet!$C$8*(G6590-G6589)+R6589</f>
        <v>11400.810907411049</v>
      </c>
      <c r="S6590">
        <f t="shared" si="933"/>
        <v>184001.75759054389</v>
      </c>
      <c r="T6590">
        <f t="shared" si="925"/>
        <v>65.879999999996798</v>
      </c>
      <c r="U6590" s="1">
        <f>Q6590/MainSheet!$C$22</f>
        <v>1</v>
      </c>
    </row>
    <row r="6591" spans="7:21">
      <c r="G6591">
        <f t="shared" si="928"/>
        <v>65.889999999996803</v>
      </c>
      <c r="H6591">
        <f t="shared" si="929"/>
        <v>198000</v>
      </c>
      <c r="I6591" s="2">
        <f>MIN(MainSheet!$C$10/MainSheet!$C$9,MainSheet!$K$9*60)</f>
        <v>660</v>
      </c>
      <c r="J6591" s="1">
        <f>IF(G6591&gt;MainSheet!$C$11,IF(J6590&gt;=0.999,1,(G6591-MainSheet!$C$11)*I6591/$B$2/60),0)</f>
        <v>1</v>
      </c>
      <c r="K6591" s="1">
        <f>IF(G6591&gt;MainSheet!$C$11+$B$6,IF(K6590&gt;=0.999,1,(G6591-MainSheet!$C$11-$B$6)*I6591/$C$2/60),0)</f>
        <v>1</v>
      </c>
      <c r="L6591" s="1">
        <f>IF(G6591&gt;MainSheet!$C$11+$B$6+$C$6,IF(L6590&gt;=0.999,1,(G6591-MainSheet!$C$11-$B$6-$C$6)*I6591/$D$2/60),0)</f>
        <v>1</v>
      </c>
      <c r="M6591">
        <f t="shared" si="930"/>
        <v>1</v>
      </c>
      <c r="N6591" s="2">
        <f t="shared" si="931"/>
        <v>3721.0526315789471</v>
      </c>
      <c r="O6591">
        <f t="shared" si="927"/>
        <v>977.02127659574455</v>
      </c>
      <c r="P6591">
        <f t="shared" si="926"/>
        <v>192000</v>
      </c>
      <c r="Q6591" s="2">
        <f t="shared" si="932"/>
        <v>196698.0739081747</v>
      </c>
      <c r="R6591">
        <f>Q6591/MainSheet!$C$8*(G6591-G6590)+R6590</f>
        <v>11402.842153901884</v>
      </c>
      <c r="S6591">
        <f t="shared" si="933"/>
        <v>184034.5406028619</v>
      </c>
      <c r="T6591">
        <f t="shared" si="925"/>
        <v>65.889999999996803</v>
      </c>
      <c r="U6591" s="1">
        <f>Q6591/MainSheet!$C$22</f>
        <v>1</v>
      </c>
    </row>
    <row r="6592" spans="7:21">
      <c r="G6592">
        <f t="shared" si="928"/>
        <v>65.899999999996808</v>
      </c>
      <c r="H6592">
        <f t="shared" si="929"/>
        <v>198000</v>
      </c>
      <c r="I6592" s="2">
        <f>MIN(MainSheet!$C$10/MainSheet!$C$9,MainSheet!$K$9*60)</f>
        <v>660</v>
      </c>
      <c r="J6592" s="1">
        <f>IF(G6592&gt;MainSheet!$C$11,IF(J6591&gt;=0.999,1,(G6592-MainSheet!$C$11)*I6592/$B$2/60),0)</f>
        <v>1</v>
      </c>
      <c r="K6592" s="1">
        <f>IF(G6592&gt;MainSheet!$C$11+$B$6,IF(K6591&gt;=0.999,1,(G6592-MainSheet!$C$11-$B$6)*I6592/$C$2/60),0)</f>
        <v>1</v>
      </c>
      <c r="L6592" s="1">
        <f>IF(G6592&gt;MainSheet!$C$11+$B$6+$C$6,IF(L6591&gt;=0.999,1,(G6592-MainSheet!$C$11-$B$6-$C$6)*I6592/$D$2/60),0)</f>
        <v>1</v>
      </c>
      <c r="M6592">
        <f t="shared" si="930"/>
        <v>1</v>
      </c>
      <c r="N6592" s="2">
        <f t="shared" si="931"/>
        <v>3721.0526315789471</v>
      </c>
      <c r="O6592">
        <f t="shared" si="927"/>
        <v>977.02127659574455</v>
      </c>
      <c r="P6592">
        <f t="shared" si="926"/>
        <v>192000</v>
      </c>
      <c r="Q6592" s="2">
        <f t="shared" si="932"/>
        <v>196698.0739081747</v>
      </c>
      <c r="R6592">
        <f>Q6592/MainSheet!$C$8*(G6592-G6591)+R6591</f>
        <v>11404.873400392718</v>
      </c>
      <c r="S6592">
        <f t="shared" si="933"/>
        <v>184067.32361517992</v>
      </c>
      <c r="T6592">
        <f t="shared" si="925"/>
        <v>65.899999999996808</v>
      </c>
      <c r="U6592" s="1">
        <f>Q6592/MainSheet!$C$22</f>
        <v>1</v>
      </c>
    </row>
    <row r="6593" spans="7:21">
      <c r="G6593">
        <f t="shared" si="928"/>
        <v>65.909999999996813</v>
      </c>
      <c r="H6593">
        <f t="shared" si="929"/>
        <v>198000</v>
      </c>
      <c r="I6593" s="2">
        <f>MIN(MainSheet!$C$10/MainSheet!$C$9,MainSheet!$K$9*60)</f>
        <v>660</v>
      </c>
      <c r="J6593" s="1">
        <f>IF(G6593&gt;MainSheet!$C$11,IF(J6592&gt;=0.999,1,(G6593-MainSheet!$C$11)*I6593/$B$2/60),0)</f>
        <v>1</v>
      </c>
      <c r="K6593" s="1">
        <f>IF(G6593&gt;MainSheet!$C$11+$B$6,IF(K6592&gt;=0.999,1,(G6593-MainSheet!$C$11-$B$6)*I6593/$C$2/60),0)</f>
        <v>1</v>
      </c>
      <c r="L6593" s="1">
        <f>IF(G6593&gt;MainSheet!$C$11+$B$6+$C$6,IF(L6592&gt;=0.999,1,(G6593-MainSheet!$C$11-$B$6-$C$6)*I6593/$D$2/60),0)</f>
        <v>1</v>
      </c>
      <c r="M6593">
        <f t="shared" si="930"/>
        <v>1</v>
      </c>
      <c r="N6593" s="2">
        <f t="shared" si="931"/>
        <v>3721.0526315789471</v>
      </c>
      <c r="O6593">
        <f t="shared" si="927"/>
        <v>977.02127659574455</v>
      </c>
      <c r="P6593">
        <f t="shared" si="926"/>
        <v>192000</v>
      </c>
      <c r="Q6593" s="2">
        <f t="shared" si="932"/>
        <v>196698.0739081747</v>
      </c>
      <c r="R6593">
        <f>Q6593/MainSheet!$C$8*(G6593-G6592)+R6592</f>
        <v>11406.904646883553</v>
      </c>
      <c r="S6593">
        <f t="shared" si="933"/>
        <v>184100.10662749794</v>
      </c>
      <c r="T6593">
        <f t="shared" si="925"/>
        <v>65.909999999996813</v>
      </c>
      <c r="U6593" s="1">
        <f>Q6593/MainSheet!$C$22</f>
        <v>1</v>
      </c>
    </row>
    <row r="6594" spans="7:21">
      <c r="G6594">
        <f t="shared" si="928"/>
        <v>65.919999999996818</v>
      </c>
      <c r="H6594">
        <f t="shared" si="929"/>
        <v>198000</v>
      </c>
      <c r="I6594" s="2">
        <f>MIN(MainSheet!$C$10/MainSheet!$C$9,MainSheet!$K$9*60)</f>
        <v>660</v>
      </c>
      <c r="J6594" s="1">
        <f>IF(G6594&gt;MainSheet!$C$11,IF(J6593&gt;=0.999,1,(G6594-MainSheet!$C$11)*I6594/$B$2/60),0)</f>
        <v>1</v>
      </c>
      <c r="K6594" s="1">
        <f>IF(G6594&gt;MainSheet!$C$11+$B$6,IF(K6593&gt;=0.999,1,(G6594-MainSheet!$C$11-$B$6)*I6594/$C$2/60),0)</f>
        <v>1</v>
      </c>
      <c r="L6594" s="1">
        <f>IF(G6594&gt;MainSheet!$C$11+$B$6+$C$6,IF(L6593&gt;=0.999,1,(G6594-MainSheet!$C$11-$B$6-$C$6)*I6594/$D$2/60),0)</f>
        <v>1</v>
      </c>
      <c r="M6594">
        <f t="shared" si="930"/>
        <v>1</v>
      </c>
      <c r="N6594" s="2">
        <f t="shared" si="931"/>
        <v>3721.0526315789471</v>
      </c>
      <c r="O6594">
        <f t="shared" si="927"/>
        <v>977.02127659574455</v>
      </c>
      <c r="P6594">
        <f t="shared" si="926"/>
        <v>192000</v>
      </c>
      <c r="Q6594" s="2">
        <f t="shared" si="932"/>
        <v>196698.0739081747</v>
      </c>
      <c r="R6594">
        <f>Q6594/MainSheet!$C$8*(G6594-G6593)+R6593</f>
        <v>11408.935893374388</v>
      </c>
      <c r="S6594">
        <f t="shared" si="933"/>
        <v>184132.88963981596</v>
      </c>
      <c r="T6594">
        <f t="shared" si="925"/>
        <v>65.919999999996818</v>
      </c>
      <c r="U6594" s="1">
        <f>Q6594/MainSheet!$C$22</f>
        <v>1</v>
      </c>
    </row>
    <row r="6595" spans="7:21">
      <c r="G6595">
        <f t="shared" si="928"/>
        <v>65.929999999996824</v>
      </c>
      <c r="H6595">
        <f t="shared" si="929"/>
        <v>198000</v>
      </c>
      <c r="I6595" s="2">
        <f>MIN(MainSheet!$C$10/MainSheet!$C$9,MainSheet!$K$9*60)</f>
        <v>660</v>
      </c>
      <c r="J6595" s="1">
        <f>IF(G6595&gt;MainSheet!$C$11,IF(J6594&gt;=0.999,1,(G6595-MainSheet!$C$11)*I6595/$B$2/60),0)</f>
        <v>1</v>
      </c>
      <c r="K6595" s="1">
        <f>IF(G6595&gt;MainSheet!$C$11+$B$6,IF(K6594&gt;=0.999,1,(G6595-MainSheet!$C$11-$B$6)*I6595/$C$2/60),0)</f>
        <v>1</v>
      </c>
      <c r="L6595" s="1">
        <f>IF(G6595&gt;MainSheet!$C$11+$B$6+$C$6,IF(L6594&gt;=0.999,1,(G6595-MainSheet!$C$11-$B$6-$C$6)*I6595/$D$2/60),0)</f>
        <v>1</v>
      </c>
      <c r="M6595">
        <f t="shared" si="930"/>
        <v>1</v>
      </c>
      <c r="N6595" s="2">
        <f t="shared" si="931"/>
        <v>3721.0526315789471</v>
      </c>
      <c r="O6595">
        <f t="shared" si="927"/>
        <v>977.02127659574455</v>
      </c>
      <c r="P6595">
        <f t="shared" si="926"/>
        <v>192000</v>
      </c>
      <c r="Q6595" s="2">
        <f t="shared" si="932"/>
        <v>196698.0739081747</v>
      </c>
      <c r="R6595">
        <f>Q6595/MainSheet!$C$8*(G6595-G6594)+R6594</f>
        <v>11410.967139865223</v>
      </c>
      <c r="S6595">
        <f t="shared" si="933"/>
        <v>184165.67265213397</v>
      </c>
      <c r="T6595">
        <f t="shared" ref="T6595:T6658" si="934">G6595</f>
        <v>65.929999999996824</v>
      </c>
      <c r="U6595" s="1">
        <f>Q6595/MainSheet!$C$22</f>
        <v>1</v>
      </c>
    </row>
    <row r="6596" spans="7:21">
      <c r="G6596">
        <f t="shared" si="928"/>
        <v>65.939999999996829</v>
      </c>
      <c r="H6596">
        <f t="shared" si="929"/>
        <v>198000</v>
      </c>
      <c r="I6596" s="2">
        <f>MIN(MainSheet!$C$10/MainSheet!$C$9,MainSheet!$K$9*60)</f>
        <v>660</v>
      </c>
      <c r="J6596" s="1">
        <f>IF(G6596&gt;MainSheet!$C$11,IF(J6595&gt;=0.999,1,(G6596-MainSheet!$C$11)*I6596/$B$2/60),0)</f>
        <v>1</v>
      </c>
      <c r="K6596" s="1">
        <f>IF(G6596&gt;MainSheet!$C$11+$B$6,IF(K6595&gt;=0.999,1,(G6596-MainSheet!$C$11-$B$6)*I6596/$C$2/60),0)</f>
        <v>1</v>
      </c>
      <c r="L6596" s="1">
        <f>IF(G6596&gt;MainSheet!$C$11+$B$6+$C$6,IF(L6595&gt;=0.999,1,(G6596-MainSheet!$C$11-$B$6-$C$6)*I6596/$D$2/60),0)</f>
        <v>1</v>
      </c>
      <c r="M6596">
        <f t="shared" si="930"/>
        <v>1</v>
      </c>
      <c r="N6596" s="2">
        <f t="shared" si="931"/>
        <v>3721.0526315789471</v>
      </c>
      <c r="O6596">
        <f t="shared" si="927"/>
        <v>977.02127659574455</v>
      </c>
      <c r="P6596">
        <f t="shared" ref="P6596:P6659" si="935">IF(IF(N6596+O6596&gt;H6596,H6596-O6596-N6596,IF(L6596&gt;0,((1-L6596)*D$3+D$4*(L6596)),0))+O6596+N6596&gt;H6596,H6596-N6596-O6596,IF(N6596+O6596&gt;H6596,H6596-O6596-N6596,IF(L6596&gt;0,((1-L6596)*D$3+D$4*(L6596)),0)))</f>
        <v>192000</v>
      </c>
      <c r="Q6596" s="2">
        <f t="shared" si="932"/>
        <v>196698.0739081747</v>
      </c>
      <c r="R6596">
        <f>Q6596/MainSheet!$C$8*(G6596-G6595)+R6595</f>
        <v>11412.998386356057</v>
      </c>
      <c r="S6596">
        <f t="shared" si="933"/>
        <v>184198.45566445199</v>
      </c>
      <c r="T6596">
        <f t="shared" si="934"/>
        <v>65.939999999996829</v>
      </c>
      <c r="U6596" s="1">
        <f>Q6596/MainSheet!$C$22</f>
        <v>1</v>
      </c>
    </row>
    <row r="6597" spans="7:21">
      <c r="G6597">
        <f t="shared" si="928"/>
        <v>65.949999999996834</v>
      </c>
      <c r="H6597">
        <f t="shared" si="929"/>
        <v>198000</v>
      </c>
      <c r="I6597" s="2">
        <f>MIN(MainSheet!$C$10/MainSheet!$C$9,MainSheet!$K$9*60)</f>
        <v>660</v>
      </c>
      <c r="J6597" s="1">
        <f>IF(G6597&gt;MainSheet!$C$11,IF(J6596&gt;=0.999,1,(G6597-MainSheet!$C$11)*I6597/$B$2/60),0)</f>
        <v>1</v>
      </c>
      <c r="K6597" s="1">
        <f>IF(G6597&gt;MainSheet!$C$11+$B$6,IF(K6596&gt;=0.999,1,(G6597-MainSheet!$C$11-$B$6)*I6597/$C$2/60),0)</f>
        <v>1</v>
      </c>
      <c r="L6597" s="1">
        <f>IF(G6597&gt;MainSheet!$C$11+$B$6+$C$6,IF(L6596&gt;=0.999,1,(G6597-MainSheet!$C$11-$B$6-$C$6)*I6597/$D$2/60),0)</f>
        <v>1</v>
      </c>
      <c r="M6597">
        <f t="shared" si="930"/>
        <v>1</v>
      </c>
      <c r="N6597" s="2">
        <f t="shared" si="931"/>
        <v>3721.0526315789471</v>
      </c>
      <c r="O6597">
        <f t="shared" ref="O6597:O6660" si="936">IF(K6597&gt;=0.01,((1-K6597)*C$3+C$4*(K6597)),0)</f>
        <v>977.02127659574455</v>
      </c>
      <c r="P6597">
        <f t="shared" si="935"/>
        <v>192000</v>
      </c>
      <c r="Q6597" s="2">
        <f t="shared" si="932"/>
        <v>196698.0739081747</v>
      </c>
      <c r="R6597">
        <f>Q6597/MainSheet!$C$8*(G6597-G6596)+R6596</f>
        <v>11415.029632846892</v>
      </c>
      <c r="S6597">
        <f t="shared" si="933"/>
        <v>184231.23867677001</v>
      </c>
      <c r="T6597">
        <f t="shared" si="934"/>
        <v>65.949999999996834</v>
      </c>
      <c r="U6597" s="1">
        <f>Q6597/MainSheet!$C$22</f>
        <v>1</v>
      </c>
    </row>
    <row r="6598" spans="7:21">
      <c r="G6598">
        <f t="shared" si="928"/>
        <v>65.959999999996839</v>
      </c>
      <c r="H6598">
        <f t="shared" si="929"/>
        <v>198000</v>
      </c>
      <c r="I6598" s="2">
        <f>MIN(MainSheet!$C$10/MainSheet!$C$9,MainSheet!$K$9*60)</f>
        <v>660</v>
      </c>
      <c r="J6598" s="1">
        <f>IF(G6598&gt;MainSheet!$C$11,IF(J6597&gt;=0.999,1,(G6598-MainSheet!$C$11)*I6598/$B$2/60),0)</f>
        <v>1</v>
      </c>
      <c r="K6598" s="1">
        <f>IF(G6598&gt;MainSheet!$C$11+$B$6,IF(K6597&gt;=0.999,1,(G6598-MainSheet!$C$11-$B$6)*I6598/$C$2/60),0)</f>
        <v>1</v>
      </c>
      <c r="L6598" s="1">
        <f>IF(G6598&gt;MainSheet!$C$11+$B$6+$C$6,IF(L6597&gt;=0.999,1,(G6598-MainSheet!$C$11-$B$6-$C$6)*I6598/$D$2/60),0)</f>
        <v>1</v>
      </c>
      <c r="M6598">
        <f t="shared" si="930"/>
        <v>1</v>
      </c>
      <c r="N6598" s="2">
        <f t="shared" si="931"/>
        <v>3721.0526315789471</v>
      </c>
      <c r="O6598">
        <f t="shared" si="936"/>
        <v>977.02127659574455</v>
      </c>
      <c r="P6598">
        <f t="shared" si="935"/>
        <v>192000</v>
      </c>
      <c r="Q6598" s="2">
        <f t="shared" si="932"/>
        <v>196698.0739081747</v>
      </c>
      <c r="R6598">
        <f>Q6598/MainSheet!$C$8*(G6598-G6597)+R6597</f>
        <v>11417.060879337727</v>
      </c>
      <c r="S6598">
        <f t="shared" si="933"/>
        <v>184264.02168908803</v>
      </c>
      <c r="T6598">
        <f t="shared" si="934"/>
        <v>65.959999999996839</v>
      </c>
      <c r="U6598" s="1">
        <f>Q6598/MainSheet!$C$22</f>
        <v>1</v>
      </c>
    </row>
    <row r="6599" spans="7:21">
      <c r="G6599">
        <f t="shared" si="928"/>
        <v>65.969999999996844</v>
      </c>
      <c r="H6599">
        <f t="shared" si="929"/>
        <v>198000</v>
      </c>
      <c r="I6599" s="2">
        <f>MIN(MainSheet!$C$10/MainSheet!$C$9,MainSheet!$K$9*60)</f>
        <v>660</v>
      </c>
      <c r="J6599" s="1">
        <f>IF(G6599&gt;MainSheet!$C$11,IF(J6598&gt;=0.999,1,(G6599-MainSheet!$C$11)*I6599/$B$2/60),0)</f>
        <v>1</v>
      </c>
      <c r="K6599" s="1">
        <f>IF(G6599&gt;MainSheet!$C$11+$B$6,IF(K6598&gt;=0.999,1,(G6599-MainSheet!$C$11-$B$6)*I6599/$C$2/60),0)</f>
        <v>1</v>
      </c>
      <c r="L6599" s="1">
        <f>IF(G6599&gt;MainSheet!$C$11+$B$6+$C$6,IF(L6598&gt;=0.999,1,(G6599-MainSheet!$C$11-$B$6-$C$6)*I6599/$D$2/60),0)</f>
        <v>1</v>
      </c>
      <c r="M6599">
        <f t="shared" si="930"/>
        <v>1</v>
      </c>
      <c r="N6599" s="2">
        <f t="shared" si="931"/>
        <v>3721.0526315789471</v>
      </c>
      <c r="O6599">
        <f t="shared" si="936"/>
        <v>977.02127659574455</v>
      </c>
      <c r="P6599">
        <f t="shared" si="935"/>
        <v>192000</v>
      </c>
      <c r="Q6599" s="2">
        <f t="shared" si="932"/>
        <v>196698.0739081747</v>
      </c>
      <c r="R6599">
        <f>Q6599/MainSheet!$C$8*(G6599-G6598)+R6598</f>
        <v>11419.092125828562</v>
      </c>
      <c r="S6599">
        <f t="shared" si="933"/>
        <v>184296.80470140604</v>
      </c>
      <c r="T6599">
        <f t="shared" si="934"/>
        <v>65.969999999996844</v>
      </c>
      <c r="U6599" s="1">
        <f>Q6599/MainSheet!$C$22</f>
        <v>1</v>
      </c>
    </row>
    <row r="6600" spans="7:21">
      <c r="G6600">
        <f t="shared" si="928"/>
        <v>65.979999999996849</v>
      </c>
      <c r="H6600">
        <f t="shared" si="929"/>
        <v>198000</v>
      </c>
      <c r="I6600" s="2">
        <f>MIN(MainSheet!$C$10/MainSheet!$C$9,MainSheet!$K$9*60)</f>
        <v>660</v>
      </c>
      <c r="J6600" s="1">
        <f>IF(G6600&gt;MainSheet!$C$11,IF(J6599&gt;=0.999,1,(G6600-MainSheet!$C$11)*I6600/$B$2/60),0)</f>
        <v>1</v>
      </c>
      <c r="K6600" s="1">
        <f>IF(G6600&gt;MainSheet!$C$11+$B$6,IF(K6599&gt;=0.999,1,(G6600-MainSheet!$C$11-$B$6)*I6600/$C$2/60),0)</f>
        <v>1</v>
      </c>
      <c r="L6600" s="1">
        <f>IF(G6600&gt;MainSheet!$C$11+$B$6+$C$6,IF(L6599&gt;=0.999,1,(G6600-MainSheet!$C$11-$B$6-$C$6)*I6600/$D$2/60),0)</f>
        <v>1</v>
      </c>
      <c r="M6600">
        <f t="shared" si="930"/>
        <v>1</v>
      </c>
      <c r="N6600" s="2">
        <f t="shared" si="931"/>
        <v>3721.0526315789471</v>
      </c>
      <c r="O6600">
        <f t="shared" si="936"/>
        <v>977.02127659574455</v>
      </c>
      <c r="P6600">
        <f t="shared" si="935"/>
        <v>192000</v>
      </c>
      <c r="Q6600" s="2">
        <f t="shared" si="932"/>
        <v>196698.0739081747</v>
      </c>
      <c r="R6600">
        <f>Q6600/MainSheet!$C$8*(G6600-G6599)+R6599</f>
        <v>11421.123372319396</v>
      </c>
      <c r="S6600">
        <f t="shared" si="933"/>
        <v>184329.58771372406</v>
      </c>
      <c r="T6600">
        <f t="shared" si="934"/>
        <v>65.979999999996849</v>
      </c>
      <c r="U6600" s="1">
        <f>Q6600/MainSheet!$C$22</f>
        <v>1</v>
      </c>
    </row>
    <row r="6601" spans="7:21">
      <c r="G6601">
        <f t="shared" ref="G6601:G6664" si="937">G6600+$F$2</f>
        <v>65.989999999996854</v>
      </c>
      <c r="H6601">
        <f t="shared" ref="H6601:H6664" si="938">H6600</f>
        <v>198000</v>
      </c>
      <c r="I6601" s="2">
        <f>MIN(MainSheet!$C$10/MainSheet!$C$9,MainSheet!$K$9*60)</f>
        <v>660</v>
      </c>
      <c r="J6601" s="1">
        <f>IF(G6601&gt;MainSheet!$C$11,IF(J6600&gt;=0.999,1,(G6601-MainSheet!$C$11)*I6601/$B$2/60),0)</f>
        <v>1</v>
      </c>
      <c r="K6601" s="1">
        <f>IF(G6601&gt;MainSheet!$C$11+$B$6,IF(K6600&gt;=0.999,1,(G6601-MainSheet!$C$11-$B$6)*I6601/$C$2/60),0)</f>
        <v>1</v>
      </c>
      <c r="L6601" s="1">
        <f>IF(G6601&gt;MainSheet!$C$11+$B$6+$C$6,IF(L6600&gt;=0.999,1,(G6601-MainSheet!$C$11-$B$6-$C$6)*I6601/$D$2/60),0)</f>
        <v>1</v>
      </c>
      <c r="M6601">
        <f t="shared" ref="M6601:M6664" si="939">(J6601*$B$2+K6601*$C$2+L6601*$D$2)/SUM($B$2:$D$2)</f>
        <v>1</v>
      </c>
      <c r="N6601" s="2">
        <f t="shared" ref="N6601:N6664" si="940">IF(J6601&gt;=0.01,((1-J6601)*B$3+B$4*(J6601)),0)</f>
        <v>3721.0526315789471</v>
      </c>
      <c r="O6601">
        <f t="shared" si="936"/>
        <v>977.02127659574455</v>
      </c>
      <c r="P6601">
        <f t="shared" si="935"/>
        <v>192000</v>
      </c>
      <c r="Q6601" s="2">
        <f t="shared" ref="Q6601:Q6664" si="941">SUM(N6601:P6601)</f>
        <v>196698.0739081747</v>
      </c>
      <c r="R6601">
        <f>Q6601/MainSheet!$C$8*(G6601-G6600)+R6600</f>
        <v>11423.154618810231</v>
      </c>
      <c r="S6601">
        <f t="shared" ref="S6601:S6664" si="942">Q6601*$F$2/60+S6600</f>
        <v>184362.37072604208</v>
      </c>
      <c r="T6601">
        <f t="shared" si="934"/>
        <v>65.989999999996854</v>
      </c>
      <c r="U6601" s="1">
        <f>Q6601/MainSheet!$C$22</f>
        <v>1</v>
      </c>
    </row>
    <row r="6602" spans="7:21">
      <c r="G6602">
        <f t="shared" si="937"/>
        <v>65.999999999996859</v>
      </c>
      <c r="H6602">
        <f t="shared" si="938"/>
        <v>198000</v>
      </c>
      <c r="I6602" s="2">
        <f>MIN(MainSheet!$C$10/MainSheet!$C$9,MainSheet!$K$9*60)</f>
        <v>660</v>
      </c>
      <c r="J6602" s="1">
        <f>IF(G6602&gt;MainSheet!$C$11,IF(J6601&gt;=0.999,1,(G6602-MainSheet!$C$11)*I6602/$B$2/60),0)</f>
        <v>1</v>
      </c>
      <c r="K6602" s="1">
        <f>IF(G6602&gt;MainSheet!$C$11+$B$6,IF(K6601&gt;=0.999,1,(G6602-MainSheet!$C$11-$B$6)*I6602/$C$2/60),0)</f>
        <v>1</v>
      </c>
      <c r="L6602" s="1">
        <f>IF(G6602&gt;MainSheet!$C$11+$B$6+$C$6,IF(L6601&gt;=0.999,1,(G6602-MainSheet!$C$11-$B$6-$C$6)*I6602/$D$2/60),0)</f>
        <v>1</v>
      </c>
      <c r="M6602">
        <f t="shared" si="939"/>
        <v>1</v>
      </c>
      <c r="N6602" s="2">
        <f t="shared" si="940"/>
        <v>3721.0526315789471</v>
      </c>
      <c r="O6602">
        <f t="shared" si="936"/>
        <v>977.02127659574455</v>
      </c>
      <c r="P6602">
        <f t="shared" si="935"/>
        <v>192000</v>
      </c>
      <c r="Q6602" s="2">
        <f t="shared" si="941"/>
        <v>196698.0739081747</v>
      </c>
      <c r="R6602">
        <f>Q6602/MainSheet!$C$8*(G6602-G6601)+R6601</f>
        <v>11425.185865301066</v>
      </c>
      <c r="S6602">
        <f t="shared" si="942"/>
        <v>184395.1537383601</v>
      </c>
      <c r="T6602">
        <f t="shared" si="934"/>
        <v>65.999999999996859</v>
      </c>
      <c r="U6602" s="1">
        <f>Q6602/MainSheet!$C$22</f>
        <v>1</v>
      </c>
    </row>
    <row r="6603" spans="7:21">
      <c r="G6603">
        <f t="shared" si="937"/>
        <v>66.009999999996865</v>
      </c>
      <c r="H6603">
        <f t="shared" si="938"/>
        <v>198000</v>
      </c>
      <c r="I6603" s="2">
        <f>MIN(MainSheet!$C$10/MainSheet!$C$9,MainSheet!$K$9*60)</f>
        <v>660</v>
      </c>
      <c r="J6603" s="1">
        <f>IF(G6603&gt;MainSheet!$C$11,IF(J6602&gt;=0.999,1,(G6603-MainSheet!$C$11)*I6603/$B$2/60),0)</f>
        <v>1</v>
      </c>
      <c r="K6603" s="1">
        <f>IF(G6603&gt;MainSheet!$C$11+$B$6,IF(K6602&gt;=0.999,1,(G6603-MainSheet!$C$11-$B$6)*I6603/$C$2/60),0)</f>
        <v>1</v>
      </c>
      <c r="L6603" s="1">
        <f>IF(G6603&gt;MainSheet!$C$11+$B$6+$C$6,IF(L6602&gt;=0.999,1,(G6603-MainSheet!$C$11-$B$6-$C$6)*I6603/$D$2/60),0)</f>
        <v>1</v>
      </c>
      <c r="M6603">
        <f t="shared" si="939"/>
        <v>1</v>
      </c>
      <c r="N6603" s="2">
        <f t="shared" si="940"/>
        <v>3721.0526315789471</v>
      </c>
      <c r="O6603">
        <f t="shared" si="936"/>
        <v>977.02127659574455</v>
      </c>
      <c r="P6603">
        <f t="shared" si="935"/>
        <v>192000</v>
      </c>
      <c r="Q6603" s="2">
        <f t="shared" si="941"/>
        <v>196698.0739081747</v>
      </c>
      <c r="R6603">
        <f>Q6603/MainSheet!$C$8*(G6603-G6602)+R6602</f>
        <v>11427.217111791901</v>
      </c>
      <c r="S6603">
        <f t="shared" si="942"/>
        <v>184427.93675067811</v>
      </c>
      <c r="T6603">
        <f t="shared" si="934"/>
        <v>66.009999999996865</v>
      </c>
      <c r="U6603" s="1">
        <f>Q6603/MainSheet!$C$22</f>
        <v>1</v>
      </c>
    </row>
    <row r="6604" spans="7:21">
      <c r="G6604">
        <f t="shared" si="937"/>
        <v>66.01999999999687</v>
      </c>
      <c r="H6604">
        <f t="shared" si="938"/>
        <v>198000</v>
      </c>
      <c r="I6604" s="2">
        <f>MIN(MainSheet!$C$10/MainSheet!$C$9,MainSheet!$K$9*60)</f>
        <v>660</v>
      </c>
      <c r="J6604" s="1">
        <f>IF(G6604&gt;MainSheet!$C$11,IF(J6603&gt;=0.999,1,(G6604-MainSheet!$C$11)*I6604/$B$2/60),0)</f>
        <v>1</v>
      </c>
      <c r="K6604" s="1">
        <f>IF(G6604&gt;MainSheet!$C$11+$B$6,IF(K6603&gt;=0.999,1,(G6604-MainSheet!$C$11-$B$6)*I6604/$C$2/60),0)</f>
        <v>1</v>
      </c>
      <c r="L6604" s="1">
        <f>IF(G6604&gt;MainSheet!$C$11+$B$6+$C$6,IF(L6603&gt;=0.999,1,(G6604-MainSheet!$C$11-$B$6-$C$6)*I6604/$D$2/60),0)</f>
        <v>1</v>
      </c>
      <c r="M6604">
        <f t="shared" si="939"/>
        <v>1</v>
      </c>
      <c r="N6604" s="2">
        <f t="shared" si="940"/>
        <v>3721.0526315789471</v>
      </c>
      <c r="O6604">
        <f t="shared" si="936"/>
        <v>977.02127659574455</v>
      </c>
      <c r="P6604">
        <f t="shared" si="935"/>
        <v>192000</v>
      </c>
      <c r="Q6604" s="2">
        <f t="shared" si="941"/>
        <v>196698.0739081747</v>
      </c>
      <c r="R6604">
        <f>Q6604/MainSheet!$C$8*(G6604-G6603)+R6603</f>
        <v>11429.248358282735</v>
      </c>
      <c r="S6604">
        <f t="shared" si="942"/>
        <v>184460.71976299613</v>
      </c>
      <c r="T6604">
        <f t="shared" si="934"/>
        <v>66.01999999999687</v>
      </c>
      <c r="U6604" s="1">
        <f>Q6604/MainSheet!$C$22</f>
        <v>1</v>
      </c>
    </row>
    <row r="6605" spans="7:21">
      <c r="G6605">
        <f t="shared" si="937"/>
        <v>66.029999999996875</v>
      </c>
      <c r="H6605">
        <f t="shared" si="938"/>
        <v>198000</v>
      </c>
      <c r="I6605" s="2">
        <f>MIN(MainSheet!$C$10/MainSheet!$C$9,MainSheet!$K$9*60)</f>
        <v>660</v>
      </c>
      <c r="J6605" s="1">
        <f>IF(G6605&gt;MainSheet!$C$11,IF(J6604&gt;=0.999,1,(G6605-MainSheet!$C$11)*I6605/$B$2/60),0)</f>
        <v>1</v>
      </c>
      <c r="K6605" s="1">
        <f>IF(G6605&gt;MainSheet!$C$11+$B$6,IF(K6604&gt;=0.999,1,(G6605-MainSheet!$C$11-$B$6)*I6605/$C$2/60),0)</f>
        <v>1</v>
      </c>
      <c r="L6605" s="1">
        <f>IF(G6605&gt;MainSheet!$C$11+$B$6+$C$6,IF(L6604&gt;=0.999,1,(G6605-MainSheet!$C$11-$B$6-$C$6)*I6605/$D$2/60),0)</f>
        <v>1</v>
      </c>
      <c r="M6605">
        <f t="shared" si="939"/>
        <v>1</v>
      </c>
      <c r="N6605" s="2">
        <f t="shared" si="940"/>
        <v>3721.0526315789471</v>
      </c>
      <c r="O6605">
        <f t="shared" si="936"/>
        <v>977.02127659574455</v>
      </c>
      <c r="P6605">
        <f t="shared" si="935"/>
        <v>192000</v>
      </c>
      <c r="Q6605" s="2">
        <f t="shared" si="941"/>
        <v>196698.0739081747</v>
      </c>
      <c r="R6605">
        <f>Q6605/MainSheet!$C$8*(G6605-G6604)+R6604</f>
        <v>11431.27960477357</v>
      </c>
      <c r="S6605">
        <f t="shared" si="942"/>
        <v>184493.50277531415</v>
      </c>
      <c r="T6605">
        <f t="shared" si="934"/>
        <v>66.029999999996875</v>
      </c>
      <c r="U6605" s="1">
        <f>Q6605/MainSheet!$C$22</f>
        <v>1</v>
      </c>
    </row>
    <row r="6606" spans="7:21">
      <c r="G6606">
        <f t="shared" si="937"/>
        <v>66.03999999999688</v>
      </c>
      <c r="H6606">
        <f t="shared" si="938"/>
        <v>198000</v>
      </c>
      <c r="I6606" s="2">
        <f>MIN(MainSheet!$C$10/MainSheet!$C$9,MainSheet!$K$9*60)</f>
        <v>660</v>
      </c>
      <c r="J6606" s="1">
        <f>IF(G6606&gt;MainSheet!$C$11,IF(J6605&gt;=0.999,1,(G6606-MainSheet!$C$11)*I6606/$B$2/60),0)</f>
        <v>1</v>
      </c>
      <c r="K6606" s="1">
        <f>IF(G6606&gt;MainSheet!$C$11+$B$6,IF(K6605&gt;=0.999,1,(G6606-MainSheet!$C$11-$B$6)*I6606/$C$2/60),0)</f>
        <v>1</v>
      </c>
      <c r="L6606" s="1">
        <f>IF(G6606&gt;MainSheet!$C$11+$B$6+$C$6,IF(L6605&gt;=0.999,1,(G6606-MainSheet!$C$11-$B$6-$C$6)*I6606/$D$2/60),0)</f>
        <v>1</v>
      </c>
      <c r="M6606">
        <f t="shared" si="939"/>
        <v>1</v>
      </c>
      <c r="N6606" s="2">
        <f t="shared" si="940"/>
        <v>3721.0526315789471</v>
      </c>
      <c r="O6606">
        <f t="shared" si="936"/>
        <v>977.02127659574455</v>
      </c>
      <c r="P6606">
        <f t="shared" si="935"/>
        <v>192000</v>
      </c>
      <c r="Q6606" s="2">
        <f t="shared" si="941"/>
        <v>196698.0739081747</v>
      </c>
      <c r="R6606">
        <f>Q6606/MainSheet!$C$8*(G6606-G6605)+R6605</f>
        <v>11433.310851264405</v>
      </c>
      <c r="S6606">
        <f t="shared" si="942"/>
        <v>184526.28578763217</v>
      </c>
      <c r="T6606">
        <f t="shared" si="934"/>
        <v>66.03999999999688</v>
      </c>
      <c r="U6606" s="1">
        <f>Q6606/MainSheet!$C$22</f>
        <v>1</v>
      </c>
    </row>
    <row r="6607" spans="7:21">
      <c r="G6607">
        <f t="shared" si="937"/>
        <v>66.049999999996885</v>
      </c>
      <c r="H6607">
        <f t="shared" si="938"/>
        <v>198000</v>
      </c>
      <c r="I6607" s="2">
        <f>MIN(MainSheet!$C$10/MainSheet!$C$9,MainSheet!$K$9*60)</f>
        <v>660</v>
      </c>
      <c r="J6607" s="1">
        <f>IF(G6607&gt;MainSheet!$C$11,IF(J6606&gt;=0.999,1,(G6607-MainSheet!$C$11)*I6607/$B$2/60),0)</f>
        <v>1</v>
      </c>
      <c r="K6607" s="1">
        <f>IF(G6607&gt;MainSheet!$C$11+$B$6,IF(K6606&gt;=0.999,1,(G6607-MainSheet!$C$11-$B$6)*I6607/$C$2/60),0)</f>
        <v>1</v>
      </c>
      <c r="L6607" s="1">
        <f>IF(G6607&gt;MainSheet!$C$11+$B$6+$C$6,IF(L6606&gt;=0.999,1,(G6607-MainSheet!$C$11-$B$6-$C$6)*I6607/$D$2/60),0)</f>
        <v>1</v>
      </c>
      <c r="M6607">
        <f t="shared" si="939"/>
        <v>1</v>
      </c>
      <c r="N6607" s="2">
        <f t="shared" si="940"/>
        <v>3721.0526315789471</v>
      </c>
      <c r="O6607">
        <f t="shared" si="936"/>
        <v>977.02127659574455</v>
      </c>
      <c r="P6607">
        <f t="shared" si="935"/>
        <v>192000</v>
      </c>
      <c r="Q6607" s="2">
        <f t="shared" si="941"/>
        <v>196698.0739081747</v>
      </c>
      <c r="R6607">
        <f>Q6607/MainSheet!$C$8*(G6607-G6606)+R6606</f>
        <v>11435.34209775524</v>
      </c>
      <c r="S6607">
        <f t="shared" si="942"/>
        <v>184559.06879995018</v>
      </c>
      <c r="T6607">
        <f t="shared" si="934"/>
        <v>66.049999999996885</v>
      </c>
      <c r="U6607" s="1">
        <f>Q6607/MainSheet!$C$22</f>
        <v>1</v>
      </c>
    </row>
    <row r="6608" spans="7:21">
      <c r="G6608">
        <f t="shared" si="937"/>
        <v>66.05999999999689</v>
      </c>
      <c r="H6608">
        <f t="shared" si="938"/>
        <v>198000</v>
      </c>
      <c r="I6608" s="2">
        <f>MIN(MainSheet!$C$10/MainSheet!$C$9,MainSheet!$K$9*60)</f>
        <v>660</v>
      </c>
      <c r="J6608" s="1">
        <f>IF(G6608&gt;MainSheet!$C$11,IF(J6607&gt;=0.999,1,(G6608-MainSheet!$C$11)*I6608/$B$2/60),0)</f>
        <v>1</v>
      </c>
      <c r="K6608" s="1">
        <f>IF(G6608&gt;MainSheet!$C$11+$B$6,IF(K6607&gt;=0.999,1,(G6608-MainSheet!$C$11-$B$6)*I6608/$C$2/60),0)</f>
        <v>1</v>
      </c>
      <c r="L6608" s="1">
        <f>IF(G6608&gt;MainSheet!$C$11+$B$6+$C$6,IF(L6607&gt;=0.999,1,(G6608-MainSheet!$C$11-$B$6-$C$6)*I6608/$D$2/60),0)</f>
        <v>1</v>
      </c>
      <c r="M6608">
        <f t="shared" si="939"/>
        <v>1</v>
      </c>
      <c r="N6608" s="2">
        <f t="shared" si="940"/>
        <v>3721.0526315789471</v>
      </c>
      <c r="O6608">
        <f t="shared" si="936"/>
        <v>977.02127659574455</v>
      </c>
      <c r="P6608">
        <f t="shared" si="935"/>
        <v>192000</v>
      </c>
      <c r="Q6608" s="2">
        <f t="shared" si="941"/>
        <v>196698.0739081747</v>
      </c>
      <c r="R6608">
        <f>Q6608/MainSheet!$C$8*(G6608-G6607)+R6607</f>
        <v>11437.373344246074</v>
      </c>
      <c r="S6608">
        <f t="shared" si="942"/>
        <v>184591.8518122682</v>
      </c>
      <c r="T6608">
        <f t="shared" si="934"/>
        <v>66.05999999999689</v>
      </c>
      <c r="U6608" s="1">
        <f>Q6608/MainSheet!$C$22</f>
        <v>1</v>
      </c>
    </row>
    <row r="6609" spans="7:21">
      <c r="G6609">
        <f t="shared" si="937"/>
        <v>66.069999999996895</v>
      </c>
      <c r="H6609">
        <f t="shared" si="938"/>
        <v>198000</v>
      </c>
      <c r="I6609" s="2">
        <f>MIN(MainSheet!$C$10/MainSheet!$C$9,MainSheet!$K$9*60)</f>
        <v>660</v>
      </c>
      <c r="J6609" s="1">
        <f>IF(G6609&gt;MainSheet!$C$11,IF(J6608&gt;=0.999,1,(G6609-MainSheet!$C$11)*I6609/$B$2/60),0)</f>
        <v>1</v>
      </c>
      <c r="K6609" s="1">
        <f>IF(G6609&gt;MainSheet!$C$11+$B$6,IF(K6608&gt;=0.999,1,(G6609-MainSheet!$C$11-$B$6)*I6609/$C$2/60),0)</f>
        <v>1</v>
      </c>
      <c r="L6609" s="1">
        <f>IF(G6609&gt;MainSheet!$C$11+$B$6+$C$6,IF(L6608&gt;=0.999,1,(G6609-MainSheet!$C$11-$B$6-$C$6)*I6609/$D$2/60),0)</f>
        <v>1</v>
      </c>
      <c r="M6609">
        <f t="shared" si="939"/>
        <v>1</v>
      </c>
      <c r="N6609" s="2">
        <f t="shared" si="940"/>
        <v>3721.0526315789471</v>
      </c>
      <c r="O6609">
        <f t="shared" si="936"/>
        <v>977.02127659574455</v>
      </c>
      <c r="P6609">
        <f t="shared" si="935"/>
        <v>192000</v>
      </c>
      <c r="Q6609" s="2">
        <f t="shared" si="941"/>
        <v>196698.0739081747</v>
      </c>
      <c r="R6609">
        <f>Q6609/MainSheet!$C$8*(G6609-G6608)+R6608</f>
        <v>11439.404590736909</v>
      </c>
      <c r="S6609">
        <f t="shared" si="942"/>
        <v>184624.63482458622</v>
      </c>
      <c r="T6609">
        <f t="shared" si="934"/>
        <v>66.069999999996895</v>
      </c>
      <c r="U6609" s="1">
        <f>Q6609/MainSheet!$C$22</f>
        <v>1</v>
      </c>
    </row>
    <row r="6610" spans="7:21">
      <c r="G6610">
        <f t="shared" si="937"/>
        <v>66.0799999999969</v>
      </c>
      <c r="H6610">
        <f t="shared" si="938"/>
        <v>198000</v>
      </c>
      <c r="I6610" s="2">
        <f>MIN(MainSheet!$C$10/MainSheet!$C$9,MainSheet!$K$9*60)</f>
        <v>660</v>
      </c>
      <c r="J6610" s="1">
        <f>IF(G6610&gt;MainSheet!$C$11,IF(J6609&gt;=0.999,1,(G6610-MainSheet!$C$11)*I6610/$B$2/60),0)</f>
        <v>1</v>
      </c>
      <c r="K6610" s="1">
        <f>IF(G6610&gt;MainSheet!$C$11+$B$6,IF(K6609&gt;=0.999,1,(G6610-MainSheet!$C$11-$B$6)*I6610/$C$2/60),0)</f>
        <v>1</v>
      </c>
      <c r="L6610" s="1">
        <f>IF(G6610&gt;MainSheet!$C$11+$B$6+$C$6,IF(L6609&gt;=0.999,1,(G6610-MainSheet!$C$11-$B$6-$C$6)*I6610/$D$2/60),0)</f>
        <v>1</v>
      </c>
      <c r="M6610">
        <f t="shared" si="939"/>
        <v>1</v>
      </c>
      <c r="N6610" s="2">
        <f t="shared" si="940"/>
        <v>3721.0526315789471</v>
      </c>
      <c r="O6610">
        <f t="shared" si="936"/>
        <v>977.02127659574455</v>
      </c>
      <c r="P6610">
        <f t="shared" si="935"/>
        <v>192000</v>
      </c>
      <c r="Q6610" s="2">
        <f t="shared" si="941"/>
        <v>196698.0739081747</v>
      </c>
      <c r="R6610">
        <f>Q6610/MainSheet!$C$8*(G6610-G6609)+R6609</f>
        <v>11441.435837227744</v>
      </c>
      <c r="S6610">
        <f t="shared" si="942"/>
        <v>184657.41783690423</v>
      </c>
      <c r="T6610">
        <f t="shared" si="934"/>
        <v>66.0799999999969</v>
      </c>
      <c r="U6610" s="1">
        <f>Q6610/MainSheet!$C$22</f>
        <v>1</v>
      </c>
    </row>
    <row r="6611" spans="7:21">
      <c r="G6611">
        <f t="shared" si="937"/>
        <v>66.089999999996905</v>
      </c>
      <c r="H6611">
        <f t="shared" si="938"/>
        <v>198000</v>
      </c>
      <c r="I6611" s="2">
        <f>MIN(MainSheet!$C$10/MainSheet!$C$9,MainSheet!$K$9*60)</f>
        <v>660</v>
      </c>
      <c r="J6611" s="1">
        <f>IF(G6611&gt;MainSheet!$C$11,IF(J6610&gt;=0.999,1,(G6611-MainSheet!$C$11)*I6611/$B$2/60),0)</f>
        <v>1</v>
      </c>
      <c r="K6611" s="1">
        <f>IF(G6611&gt;MainSheet!$C$11+$B$6,IF(K6610&gt;=0.999,1,(G6611-MainSheet!$C$11-$B$6)*I6611/$C$2/60),0)</f>
        <v>1</v>
      </c>
      <c r="L6611" s="1">
        <f>IF(G6611&gt;MainSheet!$C$11+$B$6+$C$6,IF(L6610&gt;=0.999,1,(G6611-MainSheet!$C$11-$B$6-$C$6)*I6611/$D$2/60),0)</f>
        <v>1</v>
      </c>
      <c r="M6611">
        <f t="shared" si="939"/>
        <v>1</v>
      </c>
      <c r="N6611" s="2">
        <f t="shared" si="940"/>
        <v>3721.0526315789471</v>
      </c>
      <c r="O6611">
        <f t="shared" si="936"/>
        <v>977.02127659574455</v>
      </c>
      <c r="P6611">
        <f t="shared" si="935"/>
        <v>192000</v>
      </c>
      <c r="Q6611" s="2">
        <f t="shared" si="941"/>
        <v>196698.0739081747</v>
      </c>
      <c r="R6611">
        <f>Q6611/MainSheet!$C$8*(G6611-G6610)+R6610</f>
        <v>11443.467083718579</v>
      </c>
      <c r="S6611">
        <f t="shared" si="942"/>
        <v>184690.20084922225</v>
      </c>
      <c r="T6611">
        <f t="shared" si="934"/>
        <v>66.089999999996905</v>
      </c>
      <c r="U6611" s="1">
        <f>Q6611/MainSheet!$C$22</f>
        <v>1</v>
      </c>
    </row>
    <row r="6612" spans="7:21">
      <c r="G6612">
        <f t="shared" si="937"/>
        <v>66.099999999996911</v>
      </c>
      <c r="H6612">
        <f t="shared" si="938"/>
        <v>198000</v>
      </c>
      <c r="I6612" s="2">
        <f>MIN(MainSheet!$C$10/MainSheet!$C$9,MainSheet!$K$9*60)</f>
        <v>660</v>
      </c>
      <c r="J6612" s="1">
        <f>IF(G6612&gt;MainSheet!$C$11,IF(J6611&gt;=0.999,1,(G6612-MainSheet!$C$11)*I6612/$B$2/60),0)</f>
        <v>1</v>
      </c>
      <c r="K6612" s="1">
        <f>IF(G6612&gt;MainSheet!$C$11+$B$6,IF(K6611&gt;=0.999,1,(G6612-MainSheet!$C$11-$B$6)*I6612/$C$2/60),0)</f>
        <v>1</v>
      </c>
      <c r="L6612" s="1">
        <f>IF(G6612&gt;MainSheet!$C$11+$B$6+$C$6,IF(L6611&gt;=0.999,1,(G6612-MainSheet!$C$11-$B$6-$C$6)*I6612/$D$2/60),0)</f>
        <v>1</v>
      </c>
      <c r="M6612">
        <f t="shared" si="939"/>
        <v>1</v>
      </c>
      <c r="N6612" s="2">
        <f t="shared" si="940"/>
        <v>3721.0526315789471</v>
      </c>
      <c r="O6612">
        <f t="shared" si="936"/>
        <v>977.02127659574455</v>
      </c>
      <c r="P6612">
        <f t="shared" si="935"/>
        <v>192000</v>
      </c>
      <c r="Q6612" s="2">
        <f t="shared" si="941"/>
        <v>196698.0739081747</v>
      </c>
      <c r="R6612">
        <f>Q6612/MainSheet!$C$8*(G6612-G6611)+R6611</f>
        <v>11445.498330209413</v>
      </c>
      <c r="S6612">
        <f t="shared" si="942"/>
        <v>184722.98386154027</v>
      </c>
      <c r="T6612">
        <f t="shared" si="934"/>
        <v>66.099999999996911</v>
      </c>
      <c r="U6612" s="1">
        <f>Q6612/MainSheet!$C$22</f>
        <v>1</v>
      </c>
    </row>
    <row r="6613" spans="7:21">
      <c r="G6613">
        <f t="shared" si="937"/>
        <v>66.109999999996916</v>
      </c>
      <c r="H6613">
        <f t="shared" si="938"/>
        <v>198000</v>
      </c>
      <c r="I6613" s="2">
        <f>MIN(MainSheet!$C$10/MainSheet!$C$9,MainSheet!$K$9*60)</f>
        <v>660</v>
      </c>
      <c r="J6613" s="1">
        <f>IF(G6613&gt;MainSheet!$C$11,IF(J6612&gt;=0.999,1,(G6613-MainSheet!$C$11)*I6613/$B$2/60),0)</f>
        <v>1</v>
      </c>
      <c r="K6613" s="1">
        <f>IF(G6613&gt;MainSheet!$C$11+$B$6,IF(K6612&gt;=0.999,1,(G6613-MainSheet!$C$11-$B$6)*I6613/$C$2/60),0)</f>
        <v>1</v>
      </c>
      <c r="L6613" s="1">
        <f>IF(G6613&gt;MainSheet!$C$11+$B$6+$C$6,IF(L6612&gt;=0.999,1,(G6613-MainSheet!$C$11-$B$6-$C$6)*I6613/$D$2/60),0)</f>
        <v>1</v>
      </c>
      <c r="M6613">
        <f t="shared" si="939"/>
        <v>1</v>
      </c>
      <c r="N6613" s="2">
        <f t="shared" si="940"/>
        <v>3721.0526315789471</v>
      </c>
      <c r="O6613">
        <f t="shared" si="936"/>
        <v>977.02127659574455</v>
      </c>
      <c r="P6613">
        <f t="shared" si="935"/>
        <v>192000</v>
      </c>
      <c r="Q6613" s="2">
        <f t="shared" si="941"/>
        <v>196698.0739081747</v>
      </c>
      <c r="R6613">
        <f>Q6613/MainSheet!$C$8*(G6613-G6612)+R6612</f>
        <v>11447.529576700248</v>
      </c>
      <c r="S6613">
        <f t="shared" si="942"/>
        <v>184755.76687385829</v>
      </c>
      <c r="T6613">
        <f t="shared" si="934"/>
        <v>66.109999999996916</v>
      </c>
      <c r="U6613" s="1">
        <f>Q6613/MainSheet!$C$22</f>
        <v>1</v>
      </c>
    </row>
    <row r="6614" spans="7:21">
      <c r="G6614">
        <f t="shared" si="937"/>
        <v>66.119999999996921</v>
      </c>
      <c r="H6614">
        <f t="shared" si="938"/>
        <v>198000</v>
      </c>
      <c r="I6614" s="2">
        <f>MIN(MainSheet!$C$10/MainSheet!$C$9,MainSheet!$K$9*60)</f>
        <v>660</v>
      </c>
      <c r="J6614" s="1">
        <f>IF(G6614&gt;MainSheet!$C$11,IF(J6613&gt;=0.999,1,(G6614-MainSheet!$C$11)*I6614/$B$2/60),0)</f>
        <v>1</v>
      </c>
      <c r="K6614" s="1">
        <f>IF(G6614&gt;MainSheet!$C$11+$B$6,IF(K6613&gt;=0.999,1,(G6614-MainSheet!$C$11-$B$6)*I6614/$C$2/60),0)</f>
        <v>1</v>
      </c>
      <c r="L6614" s="1">
        <f>IF(G6614&gt;MainSheet!$C$11+$B$6+$C$6,IF(L6613&gt;=0.999,1,(G6614-MainSheet!$C$11-$B$6-$C$6)*I6614/$D$2/60),0)</f>
        <v>1</v>
      </c>
      <c r="M6614">
        <f t="shared" si="939"/>
        <v>1</v>
      </c>
      <c r="N6614" s="2">
        <f t="shared" si="940"/>
        <v>3721.0526315789471</v>
      </c>
      <c r="O6614">
        <f t="shared" si="936"/>
        <v>977.02127659574455</v>
      </c>
      <c r="P6614">
        <f t="shared" si="935"/>
        <v>192000</v>
      </c>
      <c r="Q6614" s="2">
        <f t="shared" si="941"/>
        <v>196698.0739081747</v>
      </c>
      <c r="R6614">
        <f>Q6614/MainSheet!$C$8*(G6614-G6613)+R6613</f>
        <v>11449.560823191083</v>
      </c>
      <c r="S6614">
        <f t="shared" si="942"/>
        <v>184788.5498861763</v>
      </c>
      <c r="T6614">
        <f t="shared" si="934"/>
        <v>66.119999999996921</v>
      </c>
      <c r="U6614" s="1">
        <f>Q6614/MainSheet!$C$22</f>
        <v>1</v>
      </c>
    </row>
    <row r="6615" spans="7:21">
      <c r="G6615">
        <f t="shared" si="937"/>
        <v>66.129999999996926</v>
      </c>
      <c r="H6615">
        <f t="shared" si="938"/>
        <v>198000</v>
      </c>
      <c r="I6615" s="2">
        <f>MIN(MainSheet!$C$10/MainSheet!$C$9,MainSheet!$K$9*60)</f>
        <v>660</v>
      </c>
      <c r="J6615" s="1">
        <f>IF(G6615&gt;MainSheet!$C$11,IF(J6614&gt;=0.999,1,(G6615-MainSheet!$C$11)*I6615/$B$2/60),0)</f>
        <v>1</v>
      </c>
      <c r="K6615" s="1">
        <f>IF(G6615&gt;MainSheet!$C$11+$B$6,IF(K6614&gt;=0.999,1,(G6615-MainSheet!$C$11-$B$6)*I6615/$C$2/60),0)</f>
        <v>1</v>
      </c>
      <c r="L6615" s="1">
        <f>IF(G6615&gt;MainSheet!$C$11+$B$6+$C$6,IF(L6614&gt;=0.999,1,(G6615-MainSheet!$C$11-$B$6-$C$6)*I6615/$D$2/60),0)</f>
        <v>1</v>
      </c>
      <c r="M6615">
        <f t="shared" si="939"/>
        <v>1</v>
      </c>
      <c r="N6615" s="2">
        <f t="shared" si="940"/>
        <v>3721.0526315789471</v>
      </c>
      <c r="O6615">
        <f t="shared" si="936"/>
        <v>977.02127659574455</v>
      </c>
      <c r="P6615">
        <f t="shared" si="935"/>
        <v>192000</v>
      </c>
      <c r="Q6615" s="2">
        <f t="shared" si="941"/>
        <v>196698.0739081747</v>
      </c>
      <c r="R6615">
        <f>Q6615/MainSheet!$C$8*(G6615-G6614)+R6614</f>
        <v>11451.592069681918</v>
      </c>
      <c r="S6615">
        <f t="shared" si="942"/>
        <v>184821.33289849432</v>
      </c>
      <c r="T6615">
        <f t="shared" si="934"/>
        <v>66.129999999996926</v>
      </c>
      <c r="U6615" s="1">
        <f>Q6615/MainSheet!$C$22</f>
        <v>1</v>
      </c>
    </row>
    <row r="6616" spans="7:21">
      <c r="G6616">
        <f t="shared" si="937"/>
        <v>66.139999999996931</v>
      </c>
      <c r="H6616">
        <f t="shared" si="938"/>
        <v>198000</v>
      </c>
      <c r="I6616" s="2">
        <f>MIN(MainSheet!$C$10/MainSheet!$C$9,MainSheet!$K$9*60)</f>
        <v>660</v>
      </c>
      <c r="J6616" s="1">
        <f>IF(G6616&gt;MainSheet!$C$11,IF(J6615&gt;=0.999,1,(G6616-MainSheet!$C$11)*I6616/$B$2/60),0)</f>
        <v>1</v>
      </c>
      <c r="K6616" s="1">
        <f>IF(G6616&gt;MainSheet!$C$11+$B$6,IF(K6615&gt;=0.999,1,(G6616-MainSheet!$C$11-$B$6)*I6616/$C$2/60),0)</f>
        <v>1</v>
      </c>
      <c r="L6616" s="1">
        <f>IF(G6616&gt;MainSheet!$C$11+$B$6+$C$6,IF(L6615&gt;=0.999,1,(G6616-MainSheet!$C$11-$B$6-$C$6)*I6616/$D$2/60),0)</f>
        <v>1</v>
      </c>
      <c r="M6616">
        <f t="shared" si="939"/>
        <v>1</v>
      </c>
      <c r="N6616" s="2">
        <f t="shared" si="940"/>
        <v>3721.0526315789471</v>
      </c>
      <c r="O6616">
        <f t="shared" si="936"/>
        <v>977.02127659574455</v>
      </c>
      <c r="P6616">
        <f t="shared" si="935"/>
        <v>192000</v>
      </c>
      <c r="Q6616" s="2">
        <f t="shared" si="941"/>
        <v>196698.0739081747</v>
      </c>
      <c r="R6616">
        <f>Q6616/MainSheet!$C$8*(G6616-G6615)+R6615</f>
        <v>11453.623316172752</v>
      </c>
      <c r="S6616">
        <f t="shared" si="942"/>
        <v>184854.11591081234</v>
      </c>
      <c r="T6616">
        <f t="shared" si="934"/>
        <v>66.139999999996931</v>
      </c>
      <c r="U6616" s="1">
        <f>Q6616/MainSheet!$C$22</f>
        <v>1</v>
      </c>
    </row>
    <row r="6617" spans="7:21">
      <c r="G6617">
        <f t="shared" si="937"/>
        <v>66.149999999996936</v>
      </c>
      <c r="H6617">
        <f t="shared" si="938"/>
        <v>198000</v>
      </c>
      <c r="I6617" s="2">
        <f>MIN(MainSheet!$C$10/MainSheet!$C$9,MainSheet!$K$9*60)</f>
        <v>660</v>
      </c>
      <c r="J6617" s="1">
        <f>IF(G6617&gt;MainSheet!$C$11,IF(J6616&gt;=0.999,1,(G6617-MainSheet!$C$11)*I6617/$B$2/60),0)</f>
        <v>1</v>
      </c>
      <c r="K6617" s="1">
        <f>IF(G6617&gt;MainSheet!$C$11+$B$6,IF(K6616&gt;=0.999,1,(G6617-MainSheet!$C$11-$B$6)*I6617/$C$2/60),0)</f>
        <v>1</v>
      </c>
      <c r="L6617" s="1">
        <f>IF(G6617&gt;MainSheet!$C$11+$B$6+$C$6,IF(L6616&gt;=0.999,1,(G6617-MainSheet!$C$11-$B$6-$C$6)*I6617/$D$2/60),0)</f>
        <v>1</v>
      </c>
      <c r="M6617">
        <f t="shared" si="939"/>
        <v>1</v>
      </c>
      <c r="N6617" s="2">
        <f t="shared" si="940"/>
        <v>3721.0526315789471</v>
      </c>
      <c r="O6617">
        <f t="shared" si="936"/>
        <v>977.02127659574455</v>
      </c>
      <c r="P6617">
        <f t="shared" si="935"/>
        <v>192000</v>
      </c>
      <c r="Q6617" s="2">
        <f t="shared" si="941"/>
        <v>196698.0739081747</v>
      </c>
      <c r="R6617">
        <f>Q6617/MainSheet!$C$8*(G6617-G6616)+R6616</f>
        <v>11455.654562663587</v>
      </c>
      <c r="S6617">
        <f t="shared" si="942"/>
        <v>184886.89892313036</v>
      </c>
      <c r="T6617">
        <f t="shared" si="934"/>
        <v>66.149999999996936</v>
      </c>
      <c r="U6617" s="1">
        <f>Q6617/MainSheet!$C$22</f>
        <v>1</v>
      </c>
    </row>
    <row r="6618" spans="7:21">
      <c r="G6618">
        <f t="shared" si="937"/>
        <v>66.159999999996941</v>
      </c>
      <c r="H6618">
        <f t="shared" si="938"/>
        <v>198000</v>
      </c>
      <c r="I6618" s="2">
        <f>MIN(MainSheet!$C$10/MainSheet!$C$9,MainSheet!$K$9*60)</f>
        <v>660</v>
      </c>
      <c r="J6618" s="1">
        <f>IF(G6618&gt;MainSheet!$C$11,IF(J6617&gt;=0.999,1,(G6618-MainSheet!$C$11)*I6618/$B$2/60),0)</f>
        <v>1</v>
      </c>
      <c r="K6618" s="1">
        <f>IF(G6618&gt;MainSheet!$C$11+$B$6,IF(K6617&gt;=0.999,1,(G6618-MainSheet!$C$11-$B$6)*I6618/$C$2/60),0)</f>
        <v>1</v>
      </c>
      <c r="L6618" s="1">
        <f>IF(G6618&gt;MainSheet!$C$11+$B$6+$C$6,IF(L6617&gt;=0.999,1,(G6618-MainSheet!$C$11-$B$6-$C$6)*I6618/$D$2/60),0)</f>
        <v>1</v>
      </c>
      <c r="M6618">
        <f t="shared" si="939"/>
        <v>1</v>
      </c>
      <c r="N6618" s="2">
        <f t="shared" si="940"/>
        <v>3721.0526315789471</v>
      </c>
      <c r="O6618">
        <f t="shared" si="936"/>
        <v>977.02127659574455</v>
      </c>
      <c r="P6618">
        <f t="shared" si="935"/>
        <v>192000</v>
      </c>
      <c r="Q6618" s="2">
        <f t="shared" si="941"/>
        <v>196698.0739081747</v>
      </c>
      <c r="R6618">
        <f>Q6618/MainSheet!$C$8*(G6618-G6617)+R6617</f>
        <v>11457.685809154422</v>
      </c>
      <c r="S6618">
        <f t="shared" si="942"/>
        <v>184919.68193544837</v>
      </c>
      <c r="T6618">
        <f t="shared" si="934"/>
        <v>66.159999999996941</v>
      </c>
      <c r="U6618" s="1">
        <f>Q6618/MainSheet!$C$22</f>
        <v>1</v>
      </c>
    </row>
    <row r="6619" spans="7:21">
      <c r="G6619">
        <f t="shared" si="937"/>
        <v>66.169999999996946</v>
      </c>
      <c r="H6619">
        <f t="shared" si="938"/>
        <v>198000</v>
      </c>
      <c r="I6619" s="2">
        <f>MIN(MainSheet!$C$10/MainSheet!$C$9,MainSheet!$K$9*60)</f>
        <v>660</v>
      </c>
      <c r="J6619" s="1">
        <f>IF(G6619&gt;MainSheet!$C$11,IF(J6618&gt;=0.999,1,(G6619-MainSheet!$C$11)*I6619/$B$2/60),0)</f>
        <v>1</v>
      </c>
      <c r="K6619" s="1">
        <f>IF(G6619&gt;MainSheet!$C$11+$B$6,IF(K6618&gt;=0.999,1,(G6619-MainSheet!$C$11-$B$6)*I6619/$C$2/60),0)</f>
        <v>1</v>
      </c>
      <c r="L6619" s="1">
        <f>IF(G6619&gt;MainSheet!$C$11+$B$6+$C$6,IF(L6618&gt;=0.999,1,(G6619-MainSheet!$C$11-$B$6-$C$6)*I6619/$D$2/60),0)</f>
        <v>1</v>
      </c>
      <c r="M6619">
        <f t="shared" si="939"/>
        <v>1</v>
      </c>
      <c r="N6619" s="2">
        <f t="shared" si="940"/>
        <v>3721.0526315789471</v>
      </c>
      <c r="O6619">
        <f t="shared" si="936"/>
        <v>977.02127659574455</v>
      </c>
      <c r="P6619">
        <f t="shared" si="935"/>
        <v>192000</v>
      </c>
      <c r="Q6619" s="2">
        <f t="shared" si="941"/>
        <v>196698.0739081747</v>
      </c>
      <c r="R6619">
        <f>Q6619/MainSheet!$C$8*(G6619-G6618)+R6618</f>
        <v>11459.717055645257</v>
      </c>
      <c r="S6619">
        <f t="shared" si="942"/>
        <v>184952.46494776639</v>
      </c>
      <c r="T6619">
        <f t="shared" si="934"/>
        <v>66.169999999996946</v>
      </c>
      <c r="U6619" s="1">
        <f>Q6619/MainSheet!$C$22</f>
        <v>1</v>
      </c>
    </row>
    <row r="6620" spans="7:21">
      <c r="G6620">
        <f t="shared" si="937"/>
        <v>66.179999999996951</v>
      </c>
      <c r="H6620">
        <f t="shared" si="938"/>
        <v>198000</v>
      </c>
      <c r="I6620" s="2">
        <f>MIN(MainSheet!$C$10/MainSheet!$C$9,MainSheet!$K$9*60)</f>
        <v>660</v>
      </c>
      <c r="J6620" s="1">
        <f>IF(G6620&gt;MainSheet!$C$11,IF(J6619&gt;=0.999,1,(G6620-MainSheet!$C$11)*I6620/$B$2/60),0)</f>
        <v>1</v>
      </c>
      <c r="K6620" s="1">
        <f>IF(G6620&gt;MainSheet!$C$11+$B$6,IF(K6619&gt;=0.999,1,(G6620-MainSheet!$C$11-$B$6)*I6620/$C$2/60),0)</f>
        <v>1</v>
      </c>
      <c r="L6620" s="1">
        <f>IF(G6620&gt;MainSheet!$C$11+$B$6+$C$6,IF(L6619&gt;=0.999,1,(G6620-MainSheet!$C$11-$B$6-$C$6)*I6620/$D$2/60),0)</f>
        <v>1</v>
      </c>
      <c r="M6620">
        <f t="shared" si="939"/>
        <v>1</v>
      </c>
      <c r="N6620" s="2">
        <f t="shared" si="940"/>
        <v>3721.0526315789471</v>
      </c>
      <c r="O6620">
        <f t="shared" si="936"/>
        <v>977.02127659574455</v>
      </c>
      <c r="P6620">
        <f t="shared" si="935"/>
        <v>192000</v>
      </c>
      <c r="Q6620" s="2">
        <f t="shared" si="941"/>
        <v>196698.0739081747</v>
      </c>
      <c r="R6620">
        <f>Q6620/MainSheet!$C$8*(G6620-G6619)+R6619</f>
        <v>11461.748302136091</v>
      </c>
      <c r="S6620">
        <f t="shared" si="942"/>
        <v>184985.24796008441</v>
      </c>
      <c r="T6620">
        <f t="shared" si="934"/>
        <v>66.179999999996951</v>
      </c>
      <c r="U6620" s="1">
        <f>Q6620/MainSheet!$C$22</f>
        <v>1</v>
      </c>
    </row>
    <row r="6621" spans="7:21">
      <c r="G6621">
        <f t="shared" si="937"/>
        <v>66.189999999996957</v>
      </c>
      <c r="H6621">
        <f t="shared" si="938"/>
        <v>198000</v>
      </c>
      <c r="I6621" s="2">
        <f>MIN(MainSheet!$C$10/MainSheet!$C$9,MainSheet!$K$9*60)</f>
        <v>660</v>
      </c>
      <c r="J6621" s="1">
        <f>IF(G6621&gt;MainSheet!$C$11,IF(J6620&gt;=0.999,1,(G6621-MainSheet!$C$11)*I6621/$B$2/60),0)</f>
        <v>1</v>
      </c>
      <c r="K6621" s="1">
        <f>IF(G6621&gt;MainSheet!$C$11+$B$6,IF(K6620&gt;=0.999,1,(G6621-MainSheet!$C$11-$B$6)*I6621/$C$2/60),0)</f>
        <v>1</v>
      </c>
      <c r="L6621" s="1">
        <f>IF(G6621&gt;MainSheet!$C$11+$B$6+$C$6,IF(L6620&gt;=0.999,1,(G6621-MainSheet!$C$11-$B$6-$C$6)*I6621/$D$2/60),0)</f>
        <v>1</v>
      </c>
      <c r="M6621">
        <f t="shared" si="939"/>
        <v>1</v>
      </c>
      <c r="N6621" s="2">
        <f t="shared" si="940"/>
        <v>3721.0526315789471</v>
      </c>
      <c r="O6621">
        <f t="shared" si="936"/>
        <v>977.02127659574455</v>
      </c>
      <c r="P6621">
        <f t="shared" si="935"/>
        <v>192000</v>
      </c>
      <c r="Q6621" s="2">
        <f t="shared" si="941"/>
        <v>196698.0739081747</v>
      </c>
      <c r="R6621">
        <f>Q6621/MainSheet!$C$8*(G6621-G6620)+R6620</f>
        <v>11463.779548626926</v>
      </c>
      <c r="S6621">
        <f t="shared" si="942"/>
        <v>185018.03097240243</v>
      </c>
      <c r="T6621">
        <f t="shared" si="934"/>
        <v>66.189999999996957</v>
      </c>
      <c r="U6621" s="1">
        <f>Q6621/MainSheet!$C$22</f>
        <v>1</v>
      </c>
    </row>
    <row r="6622" spans="7:21">
      <c r="G6622">
        <f t="shared" si="937"/>
        <v>66.199999999996962</v>
      </c>
      <c r="H6622">
        <f t="shared" si="938"/>
        <v>198000</v>
      </c>
      <c r="I6622" s="2">
        <f>MIN(MainSheet!$C$10/MainSheet!$C$9,MainSheet!$K$9*60)</f>
        <v>660</v>
      </c>
      <c r="J6622" s="1">
        <f>IF(G6622&gt;MainSheet!$C$11,IF(J6621&gt;=0.999,1,(G6622-MainSheet!$C$11)*I6622/$B$2/60),0)</f>
        <v>1</v>
      </c>
      <c r="K6622" s="1">
        <f>IF(G6622&gt;MainSheet!$C$11+$B$6,IF(K6621&gt;=0.999,1,(G6622-MainSheet!$C$11-$B$6)*I6622/$C$2/60),0)</f>
        <v>1</v>
      </c>
      <c r="L6622" s="1">
        <f>IF(G6622&gt;MainSheet!$C$11+$B$6+$C$6,IF(L6621&gt;=0.999,1,(G6622-MainSheet!$C$11-$B$6-$C$6)*I6622/$D$2/60),0)</f>
        <v>1</v>
      </c>
      <c r="M6622">
        <f t="shared" si="939"/>
        <v>1</v>
      </c>
      <c r="N6622" s="2">
        <f t="shared" si="940"/>
        <v>3721.0526315789471</v>
      </c>
      <c r="O6622">
        <f t="shared" si="936"/>
        <v>977.02127659574455</v>
      </c>
      <c r="P6622">
        <f t="shared" si="935"/>
        <v>192000</v>
      </c>
      <c r="Q6622" s="2">
        <f t="shared" si="941"/>
        <v>196698.0739081747</v>
      </c>
      <c r="R6622">
        <f>Q6622/MainSheet!$C$8*(G6622-G6621)+R6621</f>
        <v>11465.810795117761</v>
      </c>
      <c r="S6622">
        <f t="shared" si="942"/>
        <v>185050.81398472044</v>
      </c>
      <c r="T6622">
        <f t="shared" si="934"/>
        <v>66.199999999996962</v>
      </c>
      <c r="U6622" s="1">
        <f>Q6622/MainSheet!$C$22</f>
        <v>1</v>
      </c>
    </row>
    <row r="6623" spans="7:21">
      <c r="G6623">
        <f t="shared" si="937"/>
        <v>66.209999999996967</v>
      </c>
      <c r="H6623">
        <f t="shared" si="938"/>
        <v>198000</v>
      </c>
      <c r="I6623" s="2">
        <f>MIN(MainSheet!$C$10/MainSheet!$C$9,MainSheet!$K$9*60)</f>
        <v>660</v>
      </c>
      <c r="J6623" s="1">
        <f>IF(G6623&gt;MainSheet!$C$11,IF(J6622&gt;=0.999,1,(G6623-MainSheet!$C$11)*I6623/$B$2/60),0)</f>
        <v>1</v>
      </c>
      <c r="K6623" s="1">
        <f>IF(G6623&gt;MainSheet!$C$11+$B$6,IF(K6622&gt;=0.999,1,(G6623-MainSheet!$C$11-$B$6)*I6623/$C$2/60),0)</f>
        <v>1</v>
      </c>
      <c r="L6623" s="1">
        <f>IF(G6623&gt;MainSheet!$C$11+$B$6+$C$6,IF(L6622&gt;=0.999,1,(G6623-MainSheet!$C$11-$B$6-$C$6)*I6623/$D$2/60),0)</f>
        <v>1</v>
      </c>
      <c r="M6623">
        <f t="shared" si="939"/>
        <v>1</v>
      </c>
      <c r="N6623" s="2">
        <f t="shared" si="940"/>
        <v>3721.0526315789471</v>
      </c>
      <c r="O6623">
        <f t="shared" si="936"/>
        <v>977.02127659574455</v>
      </c>
      <c r="P6623">
        <f t="shared" si="935"/>
        <v>192000</v>
      </c>
      <c r="Q6623" s="2">
        <f t="shared" si="941"/>
        <v>196698.0739081747</v>
      </c>
      <c r="R6623">
        <f>Q6623/MainSheet!$C$8*(G6623-G6622)+R6622</f>
        <v>11467.842041608596</v>
      </c>
      <c r="S6623">
        <f t="shared" si="942"/>
        <v>185083.59699703846</v>
      </c>
      <c r="T6623">
        <f t="shared" si="934"/>
        <v>66.209999999996967</v>
      </c>
      <c r="U6623" s="1">
        <f>Q6623/MainSheet!$C$22</f>
        <v>1</v>
      </c>
    </row>
    <row r="6624" spans="7:21">
      <c r="G6624">
        <f t="shared" si="937"/>
        <v>66.219999999996972</v>
      </c>
      <c r="H6624">
        <f t="shared" si="938"/>
        <v>198000</v>
      </c>
      <c r="I6624" s="2">
        <f>MIN(MainSheet!$C$10/MainSheet!$C$9,MainSheet!$K$9*60)</f>
        <v>660</v>
      </c>
      <c r="J6624" s="1">
        <f>IF(G6624&gt;MainSheet!$C$11,IF(J6623&gt;=0.999,1,(G6624-MainSheet!$C$11)*I6624/$B$2/60),0)</f>
        <v>1</v>
      </c>
      <c r="K6624" s="1">
        <f>IF(G6624&gt;MainSheet!$C$11+$B$6,IF(K6623&gt;=0.999,1,(G6624-MainSheet!$C$11-$B$6)*I6624/$C$2/60),0)</f>
        <v>1</v>
      </c>
      <c r="L6624" s="1">
        <f>IF(G6624&gt;MainSheet!$C$11+$B$6+$C$6,IF(L6623&gt;=0.999,1,(G6624-MainSheet!$C$11-$B$6-$C$6)*I6624/$D$2/60),0)</f>
        <v>1</v>
      </c>
      <c r="M6624">
        <f t="shared" si="939"/>
        <v>1</v>
      </c>
      <c r="N6624" s="2">
        <f t="shared" si="940"/>
        <v>3721.0526315789471</v>
      </c>
      <c r="O6624">
        <f t="shared" si="936"/>
        <v>977.02127659574455</v>
      </c>
      <c r="P6624">
        <f t="shared" si="935"/>
        <v>192000</v>
      </c>
      <c r="Q6624" s="2">
        <f t="shared" si="941"/>
        <v>196698.0739081747</v>
      </c>
      <c r="R6624">
        <f>Q6624/MainSheet!$C$8*(G6624-G6623)+R6623</f>
        <v>11469.87328809943</v>
      </c>
      <c r="S6624">
        <f t="shared" si="942"/>
        <v>185116.38000935648</v>
      </c>
      <c r="T6624">
        <f t="shared" si="934"/>
        <v>66.219999999996972</v>
      </c>
      <c r="U6624" s="1">
        <f>Q6624/MainSheet!$C$22</f>
        <v>1</v>
      </c>
    </row>
    <row r="6625" spans="7:21">
      <c r="G6625">
        <f t="shared" si="937"/>
        <v>66.229999999996977</v>
      </c>
      <c r="H6625">
        <f t="shared" si="938"/>
        <v>198000</v>
      </c>
      <c r="I6625" s="2">
        <f>MIN(MainSheet!$C$10/MainSheet!$C$9,MainSheet!$K$9*60)</f>
        <v>660</v>
      </c>
      <c r="J6625" s="1">
        <f>IF(G6625&gt;MainSheet!$C$11,IF(J6624&gt;=0.999,1,(G6625-MainSheet!$C$11)*I6625/$B$2/60),0)</f>
        <v>1</v>
      </c>
      <c r="K6625" s="1">
        <f>IF(G6625&gt;MainSheet!$C$11+$B$6,IF(K6624&gt;=0.999,1,(G6625-MainSheet!$C$11-$B$6)*I6625/$C$2/60),0)</f>
        <v>1</v>
      </c>
      <c r="L6625" s="1">
        <f>IF(G6625&gt;MainSheet!$C$11+$B$6+$C$6,IF(L6624&gt;=0.999,1,(G6625-MainSheet!$C$11-$B$6-$C$6)*I6625/$D$2/60),0)</f>
        <v>1</v>
      </c>
      <c r="M6625">
        <f t="shared" si="939"/>
        <v>1</v>
      </c>
      <c r="N6625" s="2">
        <f t="shared" si="940"/>
        <v>3721.0526315789471</v>
      </c>
      <c r="O6625">
        <f t="shared" si="936"/>
        <v>977.02127659574455</v>
      </c>
      <c r="P6625">
        <f t="shared" si="935"/>
        <v>192000</v>
      </c>
      <c r="Q6625" s="2">
        <f t="shared" si="941"/>
        <v>196698.0739081747</v>
      </c>
      <c r="R6625">
        <f>Q6625/MainSheet!$C$8*(G6625-G6624)+R6624</f>
        <v>11471.904534590265</v>
      </c>
      <c r="S6625">
        <f t="shared" si="942"/>
        <v>185149.1630216745</v>
      </c>
      <c r="T6625">
        <f t="shared" si="934"/>
        <v>66.229999999996977</v>
      </c>
      <c r="U6625" s="1">
        <f>Q6625/MainSheet!$C$22</f>
        <v>1</v>
      </c>
    </row>
    <row r="6626" spans="7:21">
      <c r="G6626">
        <f t="shared" si="937"/>
        <v>66.239999999996982</v>
      </c>
      <c r="H6626">
        <f t="shared" si="938"/>
        <v>198000</v>
      </c>
      <c r="I6626" s="2">
        <f>MIN(MainSheet!$C$10/MainSheet!$C$9,MainSheet!$K$9*60)</f>
        <v>660</v>
      </c>
      <c r="J6626" s="1">
        <f>IF(G6626&gt;MainSheet!$C$11,IF(J6625&gt;=0.999,1,(G6626-MainSheet!$C$11)*I6626/$B$2/60),0)</f>
        <v>1</v>
      </c>
      <c r="K6626" s="1">
        <f>IF(G6626&gt;MainSheet!$C$11+$B$6,IF(K6625&gt;=0.999,1,(G6626-MainSheet!$C$11-$B$6)*I6626/$C$2/60),0)</f>
        <v>1</v>
      </c>
      <c r="L6626" s="1">
        <f>IF(G6626&gt;MainSheet!$C$11+$B$6+$C$6,IF(L6625&gt;=0.999,1,(G6626-MainSheet!$C$11-$B$6-$C$6)*I6626/$D$2/60),0)</f>
        <v>1</v>
      </c>
      <c r="M6626">
        <f t="shared" si="939"/>
        <v>1</v>
      </c>
      <c r="N6626" s="2">
        <f t="shared" si="940"/>
        <v>3721.0526315789471</v>
      </c>
      <c r="O6626">
        <f t="shared" si="936"/>
        <v>977.02127659574455</v>
      </c>
      <c r="P6626">
        <f t="shared" si="935"/>
        <v>192000</v>
      </c>
      <c r="Q6626" s="2">
        <f t="shared" si="941"/>
        <v>196698.0739081747</v>
      </c>
      <c r="R6626">
        <f>Q6626/MainSheet!$C$8*(G6626-G6625)+R6625</f>
        <v>11473.9357810811</v>
      </c>
      <c r="S6626">
        <f t="shared" si="942"/>
        <v>185181.94603399251</v>
      </c>
      <c r="T6626">
        <f t="shared" si="934"/>
        <v>66.239999999996982</v>
      </c>
      <c r="U6626" s="1">
        <f>Q6626/MainSheet!$C$22</f>
        <v>1</v>
      </c>
    </row>
    <row r="6627" spans="7:21">
      <c r="G6627">
        <f t="shared" si="937"/>
        <v>66.249999999996987</v>
      </c>
      <c r="H6627">
        <f t="shared" si="938"/>
        <v>198000</v>
      </c>
      <c r="I6627" s="2">
        <f>MIN(MainSheet!$C$10/MainSheet!$C$9,MainSheet!$K$9*60)</f>
        <v>660</v>
      </c>
      <c r="J6627" s="1">
        <f>IF(G6627&gt;MainSheet!$C$11,IF(J6626&gt;=0.999,1,(G6627-MainSheet!$C$11)*I6627/$B$2/60),0)</f>
        <v>1</v>
      </c>
      <c r="K6627" s="1">
        <f>IF(G6627&gt;MainSheet!$C$11+$B$6,IF(K6626&gt;=0.999,1,(G6627-MainSheet!$C$11-$B$6)*I6627/$C$2/60),0)</f>
        <v>1</v>
      </c>
      <c r="L6627" s="1">
        <f>IF(G6627&gt;MainSheet!$C$11+$B$6+$C$6,IF(L6626&gt;=0.999,1,(G6627-MainSheet!$C$11-$B$6-$C$6)*I6627/$D$2/60),0)</f>
        <v>1</v>
      </c>
      <c r="M6627">
        <f t="shared" si="939"/>
        <v>1</v>
      </c>
      <c r="N6627" s="2">
        <f t="shared" si="940"/>
        <v>3721.0526315789471</v>
      </c>
      <c r="O6627">
        <f t="shared" si="936"/>
        <v>977.02127659574455</v>
      </c>
      <c r="P6627">
        <f t="shared" si="935"/>
        <v>192000</v>
      </c>
      <c r="Q6627" s="2">
        <f t="shared" si="941"/>
        <v>196698.0739081747</v>
      </c>
      <c r="R6627">
        <f>Q6627/MainSheet!$C$8*(G6627-G6626)+R6626</f>
        <v>11475.967027571935</v>
      </c>
      <c r="S6627">
        <f t="shared" si="942"/>
        <v>185214.72904631053</v>
      </c>
      <c r="T6627">
        <f t="shared" si="934"/>
        <v>66.249999999996987</v>
      </c>
      <c r="U6627" s="1">
        <f>Q6627/MainSheet!$C$22</f>
        <v>1</v>
      </c>
    </row>
    <row r="6628" spans="7:21">
      <c r="G6628">
        <f t="shared" si="937"/>
        <v>66.259999999996992</v>
      </c>
      <c r="H6628">
        <f t="shared" si="938"/>
        <v>198000</v>
      </c>
      <c r="I6628" s="2">
        <f>MIN(MainSheet!$C$10/MainSheet!$C$9,MainSheet!$K$9*60)</f>
        <v>660</v>
      </c>
      <c r="J6628" s="1">
        <f>IF(G6628&gt;MainSheet!$C$11,IF(J6627&gt;=0.999,1,(G6628-MainSheet!$C$11)*I6628/$B$2/60),0)</f>
        <v>1</v>
      </c>
      <c r="K6628" s="1">
        <f>IF(G6628&gt;MainSheet!$C$11+$B$6,IF(K6627&gt;=0.999,1,(G6628-MainSheet!$C$11-$B$6)*I6628/$C$2/60),0)</f>
        <v>1</v>
      </c>
      <c r="L6628" s="1">
        <f>IF(G6628&gt;MainSheet!$C$11+$B$6+$C$6,IF(L6627&gt;=0.999,1,(G6628-MainSheet!$C$11-$B$6-$C$6)*I6628/$D$2/60),0)</f>
        <v>1</v>
      </c>
      <c r="M6628">
        <f t="shared" si="939"/>
        <v>1</v>
      </c>
      <c r="N6628" s="2">
        <f t="shared" si="940"/>
        <v>3721.0526315789471</v>
      </c>
      <c r="O6628">
        <f t="shared" si="936"/>
        <v>977.02127659574455</v>
      </c>
      <c r="P6628">
        <f t="shared" si="935"/>
        <v>192000</v>
      </c>
      <c r="Q6628" s="2">
        <f t="shared" si="941"/>
        <v>196698.0739081747</v>
      </c>
      <c r="R6628">
        <f>Q6628/MainSheet!$C$8*(G6628-G6627)+R6627</f>
        <v>11477.998274062769</v>
      </c>
      <c r="S6628">
        <f t="shared" si="942"/>
        <v>185247.51205862855</v>
      </c>
      <c r="T6628">
        <f t="shared" si="934"/>
        <v>66.259999999996992</v>
      </c>
      <c r="U6628" s="1">
        <f>Q6628/MainSheet!$C$22</f>
        <v>1</v>
      </c>
    </row>
    <row r="6629" spans="7:21">
      <c r="G6629">
        <f t="shared" si="937"/>
        <v>66.269999999996998</v>
      </c>
      <c r="H6629">
        <f t="shared" si="938"/>
        <v>198000</v>
      </c>
      <c r="I6629" s="2">
        <f>MIN(MainSheet!$C$10/MainSheet!$C$9,MainSheet!$K$9*60)</f>
        <v>660</v>
      </c>
      <c r="J6629" s="1">
        <f>IF(G6629&gt;MainSheet!$C$11,IF(J6628&gt;=0.999,1,(G6629-MainSheet!$C$11)*I6629/$B$2/60),0)</f>
        <v>1</v>
      </c>
      <c r="K6629" s="1">
        <f>IF(G6629&gt;MainSheet!$C$11+$B$6,IF(K6628&gt;=0.999,1,(G6629-MainSheet!$C$11-$B$6)*I6629/$C$2/60),0)</f>
        <v>1</v>
      </c>
      <c r="L6629" s="1">
        <f>IF(G6629&gt;MainSheet!$C$11+$B$6+$C$6,IF(L6628&gt;=0.999,1,(G6629-MainSheet!$C$11-$B$6-$C$6)*I6629/$D$2/60),0)</f>
        <v>1</v>
      </c>
      <c r="M6629">
        <f t="shared" si="939"/>
        <v>1</v>
      </c>
      <c r="N6629" s="2">
        <f t="shared" si="940"/>
        <v>3721.0526315789471</v>
      </c>
      <c r="O6629">
        <f t="shared" si="936"/>
        <v>977.02127659574455</v>
      </c>
      <c r="P6629">
        <f t="shared" si="935"/>
        <v>192000</v>
      </c>
      <c r="Q6629" s="2">
        <f t="shared" si="941"/>
        <v>196698.0739081747</v>
      </c>
      <c r="R6629">
        <f>Q6629/MainSheet!$C$8*(G6629-G6628)+R6628</f>
        <v>11480.029520553604</v>
      </c>
      <c r="S6629">
        <f t="shared" si="942"/>
        <v>185280.29507094657</v>
      </c>
      <c r="T6629">
        <f t="shared" si="934"/>
        <v>66.269999999996998</v>
      </c>
      <c r="U6629" s="1">
        <f>Q6629/MainSheet!$C$22</f>
        <v>1</v>
      </c>
    </row>
    <row r="6630" spans="7:21">
      <c r="G6630">
        <f t="shared" si="937"/>
        <v>66.279999999997003</v>
      </c>
      <c r="H6630">
        <f t="shared" si="938"/>
        <v>198000</v>
      </c>
      <c r="I6630" s="2">
        <f>MIN(MainSheet!$C$10/MainSheet!$C$9,MainSheet!$K$9*60)</f>
        <v>660</v>
      </c>
      <c r="J6630" s="1">
        <f>IF(G6630&gt;MainSheet!$C$11,IF(J6629&gt;=0.999,1,(G6630-MainSheet!$C$11)*I6630/$B$2/60),0)</f>
        <v>1</v>
      </c>
      <c r="K6630" s="1">
        <f>IF(G6630&gt;MainSheet!$C$11+$B$6,IF(K6629&gt;=0.999,1,(G6630-MainSheet!$C$11-$B$6)*I6630/$C$2/60),0)</f>
        <v>1</v>
      </c>
      <c r="L6630" s="1">
        <f>IF(G6630&gt;MainSheet!$C$11+$B$6+$C$6,IF(L6629&gt;=0.999,1,(G6630-MainSheet!$C$11-$B$6-$C$6)*I6630/$D$2/60),0)</f>
        <v>1</v>
      </c>
      <c r="M6630">
        <f t="shared" si="939"/>
        <v>1</v>
      </c>
      <c r="N6630" s="2">
        <f t="shared" si="940"/>
        <v>3721.0526315789471</v>
      </c>
      <c r="O6630">
        <f t="shared" si="936"/>
        <v>977.02127659574455</v>
      </c>
      <c r="P6630">
        <f t="shared" si="935"/>
        <v>192000</v>
      </c>
      <c r="Q6630" s="2">
        <f t="shared" si="941"/>
        <v>196698.0739081747</v>
      </c>
      <c r="R6630">
        <f>Q6630/MainSheet!$C$8*(G6630-G6629)+R6629</f>
        <v>11482.060767044439</v>
      </c>
      <c r="S6630">
        <f t="shared" si="942"/>
        <v>185313.07808326458</v>
      </c>
      <c r="T6630">
        <f t="shared" si="934"/>
        <v>66.279999999997003</v>
      </c>
      <c r="U6630" s="1">
        <f>Q6630/MainSheet!$C$22</f>
        <v>1</v>
      </c>
    </row>
    <row r="6631" spans="7:21">
      <c r="G6631">
        <f t="shared" si="937"/>
        <v>66.289999999997008</v>
      </c>
      <c r="H6631">
        <f t="shared" si="938"/>
        <v>198000</v>
      </c>
      <c r="I6631" s="2">
        <f>MIN(MainSheet!$C$10/MainSheet!$C$9,MainSheet!$K$9*60)</f>
        <v>660</v>
      </c>
      <c r="J6631" s="1">
        <f>IF(G6631&gt;MainSheet!$C$11,IF(J6630&gt;=0.999,1,(G6631-MainSheet!$C$11)*I6631/$B$2/60),0)</f>
        <v>1</v>
      </c>
      <c r="K6631" s="1">
        <f>IF(G6631&gt;MainSheet!$C$11+$B$6,IF(K6630&gt;=0.999,1,(G6631-MainSheet!$C$11-$B$6)*I6631/$C$2/60),0)</f>
        <v>1</v>
      </c>
      <c r="L6631" s="1">
        <f>IF(G6631&gt;MainSheet!$C$11+$B$6+$C$6,IF(L6630&gt;=0.999,1,(G6631-MainSheet!$C$11-$B$6-$C$6)*I6631/$D$2/60),0)</f>
        <v>1</v>
      </c>
      <c r="M6631">
        <f t="shared" si="939"/>
        <v>1</v>
      </c>
      <c r="N6631" s="2">
        <f t="shared" si="940"/>
        <v>3721.0526315789471</v>
      </c>
      <c r="O6631">
        <f t="shared" si="936"/>
        <v>977.02127659574455</v>
      </c>
      <c r="P6631">
        <f t="shared" si="935"/>
        <v>192000</v>
      </c>
      <c r="Q6631" s="2">
        <f t="shared" si="941"/>
        <v>196698.0739081747</v>
      </c>
      <c r="R6631">
        <f>Q6631/MainSheet!$C$8*(G6631-G6630)+R6630</f>
        <v>11484.092013535274</v>
      </c>
      <c r="S6631">
        <f t="shared" si="942"/>
        <v>185345.8610955826</v>
      </c>
      <c r="T6631">
        <f t="shared" si="934"/>
        <v>66.289999999997008</v>
      </c>
      <c r="U6631" s="1">
        <f>Q6631/MainSheet!$C$22</f>
        <v>1</v>
      </c>
    </row>
    <row r="6632" spans="7:21">
      <c r="G6632">
        <f t="shared" si="937"/>
        <v>66.299999999997013</v>
      </c>
      <c r="H6632">
        <f t="shared" si="938"/>
        <v>198000</v>
      </c>
      <c r="I6632" s="2">
        <f>MIN(MainSheet!$C$10/MainSheet!$C$9,MainSheet!$K$9*60)</f>
        <v>660</v>
      </c>
      <c r="J6632" s="1">
        <f>IF(G6632&gt;MainSheet!$C$11,IF(J6631&gt;=0.999,1,(G6632-MainSheet!$C$11)*I6632/$B$2/60),0)</f>
        <v>1</v>
      </c>
      <c r="K6632" s="1">
        <f>IF(G6632&gt;MainSheet!$C$11+$B$6,IF(K6631&gt;=0.999,1,(G6632-MainSheet!$C$11-$B$6)*I6632/$C$2/60),0)</f>
        <v>1</v>
      </c>
      <c r="L6632" s="1">
        <f>IF(G6632&gt;MainSheet!$C$11+$B$6+$C$6,IF(L6631&gt;=0.999,1,(G6632-MainSheet!$C$11-$B$6-$C$6)*I6632/$D$2/60),0)</f>
        <v>1</v>
      </c>
      <c r="M6632">
        <f t="shared" si="939"/>
        <v>1</v>
      </c>
      <c r="N6632" s="2">
        <f t="shared" si="940"/>
        <v>3721.0526315789471</v>
      </c>
      <c r="O6632">
        <f t="shared" si="936"/>
        <v>977.02127659574455</v>
      </c>
      <c r="P6632">
        <f t="shared" si="935"/>
        <v>192000</v>
      </c>
      <c r="Q6632" s="2">
        <f t="shared" si="941"/>
        <v>196698.0739081747</v>
      </c>
      <c r="R6632">
        <f>Q6632/MainSheet!$C$8*(G6632-G6631)+R6631</f>
        <v>11486.123260026108</v>
      </c>
      <c r="S6632">
        <f t="shared" si="942"/>
        <v>185378.64410790062</v>
      </c>
      <c r="T6632">
        <f t="shared" si="934"/>
        <v>66.299999999997013</v>
      </c>
      <c r="U6632" s="1">
        <f>Q6632/MainSheet!$C$22</f>
        <v>1</v>
      </c>
    </row>
    <row r="6633" spans="7:21">
      <c r="G6633">
        <f t="shared" si="937"/>
        <v>66.309999999997018</v>
      </c>
      <c r="H6633">
        <f t="shared" si="938"/>
        <v>198000</v>
      </c>
      <c r="I6633" s="2">
        <f>MIN(MainSheet!$C$10/MainSheet!$C$9,MainSheet!$K$9*60)</f>
        <v>660</v>
      </c>
      <c r="J6633" s="1">
        <f>IF(G6633&gt;MainSheet!$C$11,IF(J6632&gt;=0.999,1,(G6633-MainSheet!$C$11)*I6633/$B$2/60),0)</f>
        <v>1</v>
      </c>
      <c r="K6633" s="1">
        <f>IF(G6633&gt;MainSheet!$C$11+$B$6,IF(K6632&gt;=0.999,1,(G6633-MainSheet!$C$11-$B$6)*I6633/$C$2/60),0)</f>
        <v>1</v>
      </c>
      <c r="L6633" s="1">
        <f>IF(G6633&gt;MainSheet!$C$11+$B$6+$C$6,IF(L6632&gt;=0.999,1,(G6633-MainSheet!$C$11-$B$6-$C$6)*I6633/$D$2/60),0)</f>
        <v>1</v>
      </c>
      <c r="M6633">
        <f t="shared" si="939"/>
        <v>1</v>
      </c>
      <c r="N6633" s="2">
        <f t="shared" si="940"/>
        <v>3721.0526315789471</v>
      </c>
      <c r="O6633">
        <f t="shared" si="936"/>
        <v>977.02127659574455</v>
      </c>
      <c r="P6633">
        <f t="shared" si="935"/>
        <v>192000</v>
      </c>
      <c r="Q6633" s="2">
        <f t="shared" si="941"/>
        <v>196698.0739081747</v>
      </c>
      <c r="R6633">
        <f>Q6633/MainSheet!$C$8*(G6633-G6632)+R6632</f>
        <v>11488.154506516943</v>
      </c>
      <c r="S6633">
        <f t="shared" si="942"/>
        <v>185411.42712021864</v>
      </c>
      <c r="T6633">
        <f t="shared" si="934"/>
        <v>66.309999999997018</v>
      </c>
      <c r="U6633" s="1">
        <f>Q6633/MainSheet!$C$22</f>
        <v>1</v>
      </c>
    </row>
    <row r="6634" spans="7:21">
      <c r="G6634">
        <f t="shared" si="937"/>
        <v>66.319999999997023</v>
      </c>
      <c r="H6634">
        <f t="shared" si="938"/>
        <v>198000</v>
      </c>
      <c r="I6634" s="2">
        <f>MIN(MainSheet!$C$10/MainSheet!$C$9,MainSheet!$K$9*60)</f>
        <v>660</v>
      </c>
      <c r="J6634" s="1">
        <f>IF(G6634&gt;MainSheet!$C$11,IF(J6633&gt;=0.999,1,(G6634-MainSheet!$C$11)*I6634/$B$2/60),0)</f>
        <v>1</v>
      </c>
      <c r="K6634" s="1">
        <f>IF(G6634&gt;MainSheet!$C$11+$B$6,IF(K6633&gt;=0.999,1,(G6634-MainSheet!$C$11-$B$6)*I6634/$C$2/60),0)</f>
        <v>1</v>
      </c>
      <c r="L6634" s="1">
        <f>IF(G6634&gt;MainSheet!$C$11+$B$6+$C$6,IF(L6633&gt;=0.999,1,(G6634-MainSheet!$C$11-$B$6-$C$6)*I6634/$D$2/60),0)</f>
        <v>1</v>
      </c>
      <c r="M6634">
        <f t="shared" si="939"/>
        <v>1</v>
      </c>
      <c r="N6634" s="2">
        <f t="shared" si="940"/>
        <v>3721.0526315789471</v>
      </c>
      <c r="O6634">
        <f t="shared" si="936"/>
        <v>977.02127659574455</v>
      </c>
      <c r="P6634">
        <f t="shared" si="935"/>
        <v>192000</v>
      </c>
      <c r="Q6634" s="2">
        <f t="shared" si="941"/>
        <v>196698.0739081747</v>
      </c>
      <c r="R6634">
        <f>Q6634/MainSheet!$C$8*(G6634-G6633)+R6633</f>
        <v>11490.185753007778</v>
      </c>
      <c r="S6634">
        <f t="shared" si="942"/>
        <v>185444.21013253665</v>
      </c>
      <c r="T6634">
        <f t="shared" si="934"/>
        <v>66.319999999997023</v>
      </c>
      <c r="U6634" s="1">
        <f>Q6634/MainSheet!$C$22</f>
        <v>1</v>
      </c>
    </row>
    <row r="6635" spans="7:21">
      <c r="G6635">
        <f t="shared" si="937"/>
        <v>66.329999999997028</v>
      </c>
      <c r="H6635">
        <f t="shared" si="938"/>
        <v>198000</v>
      </c>
      <c r="I6635" s="2">
        <f>MIN(MainSheet!$C$10/MainSheet!$C$9,MainSheet!$K$9*60)</f>
        <v>660</v>
      </c>
      <c r="J6635" s="1">
        <f>IF(G6635&gt;MainSheet!$C$11,IF(J6634&gt;=0.999,1,(G6635-MainSheet!$C$11)*I6635/$B$2/60),0)</f>
        <v>1</v>
      </c>
      <c r="K6635" s="1">
        <f>IF(G6635&gt;MainSheet!$C$11+$B$6,IF(K6634&gt;=0.999,1,(G6635-MainSheet!$C$11-$B$6)*I6635/$C$2/60),0)</f>
        <v>1</v>
      </c>
      <c r="L6635" s="1">
        <f>IF(G6635&gt;MainSheet!$C$11+$B$6+$C$6,IF(L6634&gt;=0.999,1,(G6635-MainSheet!$C$11-$B$6-$C$6)*I6635/$D$2/60),0)</f>
        <v>1</v>
      </c>
      <c r="M6635">
        <f t="shared" si="939"/>
        <v>1</v>
      </c>
      <c r="N6635" s="2">
        <f t="shared" si="940"/>
        <v>3721.0526315789471</v>
      </c>
      <c r="O6635">
        <f t="shared" si="936"/>
        <v>977.02127659574455</v>
      </c>
      <c r="P6635">
        <f t="shared" si="935"/>
        <v>192000</v>
      </c>
      <c r="Q6635" s="2">
        <f t="shared" si="941"/>
        <v>196698.0739081747</v>
      </c>
      <c r="R6635">
        <f>Q6635/MainSheet!$C$8*(G6635-G6634)+R6634</f>
        <v>11492.216999498612</v>
      </c>
      <c r="S6635">
        <f t="shared" si="942"/>
        <v>185476.99314485467</v>
      </c>
      <c r="T6635">
        <f t="shared" si="934"/>
        <v>66.329999999997028</v>
      </c>
      <c r="U6635" s="1">
        <f>Q6635/MainSheet!$C$22</f>
        <v>1</v>
      </c>
    </row>
    <row r="6636" spans="7:21">
      <c r="G6636">
        <f t="shared" si="937"/>
        <v>66.339999999997033</v>
      </c>
      <c r="H6636">
        <f t="shared" si="938"/>
        <v>198000</v>
      </c>
      <c r="I6636" s="2">
        <f>MIN(MainSheet!$C$10/MainSheet!$C$9,MainSheet!$K$9*60)</f>
        <v>660</v>
      </c>
      <c r="J6636" s="1">
        <f>IF(G6636&gt;MainSheet!$C$11,IF(J6635&gt;=0.999,1,(G6636-MainSheet!$C$11)*I6636/$B$2/60),0)</f>
        <v>1</v>
      </c>
      <c r="K6636" s="1">
        <f>IF(G6636&gt;MainSheet!$C$11+$B$6,IF(K6635&gt;=0.999,1,(G6636-MainSheet!$C$11-$B$6)*I6636/$C$2/60),0)</f>
        <v>1</v>
      </c>
      <c r="L6636" s="1">
        <f>IF(G6636&gt;MainSheet!$C$11+$B$6+$C$6,IF(L6635&gt;=0.999,1,(G6636-MainSheet!$C$11-$B$6-$C$6)*I6636/$D$2/60),0)</f>
        <v>1</v>
      </c>
      <c r="M6636">
        <f t="shared" si="939"/>
        <v>1</v>
      </c>
      <c r="N6636" s="2">
        <f t="shared" si="940"/>
        <v>3721.0526315789471</v>
      </c>
      <c r="O6636">
        <f t="shared" si="936"/>
        <v>977.02127659574455</v>
      </c>
      <c r="P6636">
        <f t="shared" si="935"/>
        <v>192000</v>
      </c>
      <c r="Q6636" s="2">
        <f t="shared" si="941"/>
        <v>196698.0739081747</v>
      </c>
      <c r="R6636">
        <f>Q6636/MainSheet!$C$8*(G6636-G6635)+R6635</f>
        <v>11494.248245989447</v>
      </c>
      <c r="S6636">
        <f t="shared" si="942"/>
        <v>185509.77615717269</v>
      </c>
      <c r="T6636">
        <f t="shared" si="934"/>
        <v>66.339999999997033</v>
      </c>
      <c r="U6636" s="1">
        <f>Q6636/MainSheet!$C$22</f>
        <v>1</v>
      </c>
    </row>
    <row r="6637" spans="7:21">
      <c r="G6637">
        <f t="shared" si="937"/>
        <v>66.349999999997038</v>
      </c>
      <c r="H6637">
        <f t="shared" si="938"/>
        <v>198000</v>
      </c>
      <c r="I6637" s="2">
        <f>MIN(MainSheet!$C$10/MainSheet!$C$9,MainSheet!$K$9*60)</f>
        <v>660</v>
      </c>
      <c r="J6637" s="1">
        <f>IF(G6637&gt;MainSheet!$C$11,IF(J6636&gt;=0.999,1,(G6637-MainSheet!$C$11)*I6637/$B$2/60),0)</f>
        <v>1</v>
      </c>
      <c r="K6637" s="1">
        <f>IF(G6637&gt;MainSheet!$C$11+$B$6,IF(K6636&gt;=0.999,1,(G6637-MainSheet!$C$11-$B$6)*I6637/$C$2/60),0)</f>
        <v>1</v>
      </c>
      <c r="L6637" s="1">
        <f>IF(G6637&gt;MainSheet!$C$11+$B$6+$C$6,IF(L6636&gt;=0.999,1,(G6637-MainSheet!$C$11-$B$6-$C$6)*I6637/$D$2/60),0)</f>
        <v>1</v>
      </c>
      <c r="M6637">
        <f t="shared" si="939"/>
        <v>1</v>
      </c>
      <c r="N6637" s="2">
        <f t="shared" si="940"/>
        <v>3721.0526315789471</v>
      </c>
      <c r="O6637">
        <f t="shared" si="936"/>
        <v>977.02127659574455</v>
      </c>
      <c r="P6637">
        <f t="shared" si="935"/>
        <v>192000</v>
      </c>
      <c r="Q6637" s="2">
        <f t="shared" si="941"/>
        <v>196698.0739081747</v>
      </c>
      <c r="R6637">
        <f>Q6637/MainSheet!$C$8*(G6637-G6636)+R6636</f>
        <v>11496.279492480282</v>
      </c>
      <c r="S6637">
        <f t="shared" si="942"/>
        <v>185542.55916949071</v>
      </c>
      <c r="T6637">
        <f t="shared" si="934"/>
        <v>66.349999999997038</v>
      </c>
      <c r="U6637" s="1">
        <f>Q6637/MainSheet!$C$22</f>
        <v>1</v>
      </c>
    </row>
    <row r="6638" spans="7:21">
      <c r="G6638">
        <f t="shared" si="937"/>
        <v>66.359999999997044</v>
      </c>
      <c r="H6638">
        <f t="shared" si="938"/>
        <v>198000</v>
      </c>
      <c r="I6638" s="2">
        <f>MIN(MainSheet!$C$10/MainSheet!$C$9,MainSheet!$K$9*60)</f>
        <v>660</v>
      </c>
      <c r="J6638" s="1">
        <f>IF(G6638&gt;MainSheet!$C$11,IF(J6637&gt;=0.999,1,(G6638-MainSheet!$C$11)*I6638/$B$2/60),0)</f>
        <v>1</v>
      </c>
      <c r="K6638" s="1">
        <f>IF(G6638&gt;MainSheet!$C$11+$B$6,IF(K6637&gt;=0.999,1,(G6638-MainSheet!$C$11-$B$6)*I6638/$C$2/60),0)</f>
        <v>1</v>
      </c>
      <c r="L6638" s="1">
        <f>IF(G6638&gt;MainSheet!$C$11+$B$6+$C$6,IF(L6637&gt;=0.999,1,(G6638-MainSheet!$C$11-$B$6-$C$6)*I6638/$D$2/60),0)</f>
        <v>1</v>
      </c>
      <c r="M6638">
        <f t="shared" si="939"/>
        <v>1</v>
      </c>
      <c r="N6638" s="2">
        <f t="shared" si="940"/>
        <v>3721.0526315789471</v>
      </c>
      <c r="O6638">
        <f t="shared" si="936"/>
        <v>977.02127659574455</v>
      </c>
      <c r="P6638">
        <f t="shared" si="935"/>
        <v>192000</v>
      </c>
      <c r="Q6638" s="2">
        <f t="shared" si="941"/>
        <v>196698.0739081747</v>
      </c>
      <c r="R6638">
        <f>Q6638/MainSheet!$C$8*(G6638-G6637)+R6637</f>
        <v>11498.310738971117</v>
      </c>
      <c r="S6638">
        <f t="shared" si="942"/>
        <v>185575.34218180872</v>
      </c>
      <c r="T6638">
        <f t="shared" si="934"/>
        <v>66.359999999997044</v>
      </c>
      <c r="U6638" s="1">
        <f>Q6638/MainSheet!$C$22</f>
        <v>1</v>
      </c>
    </row>
    <row r="6639" spans="7:21">
      <c r="G6639">
        <f t="shared" si="937"/>
        <v>66.369999999997049</v>
      </c>
      <c r="H6639">
        <f t="shared" si="938"/>
        <v>198000</v>
      </c>
      <c r="I6639" s="2">
        <f>MIN(MainSheet!$C$10/MainSheet!$C$9,MainSheet!$K$9*60)</f>
        <v>660</v>
      </c>
      <c r="J6639" s="1">
        <f>IF(G6639&gt;MainSheet!$C$11,IF(J6638&gt;=0.999,1,(G6639-MainSheet!$C$11)*I6639/$B$2/60),0)</f>
        <v>1</v>
      </c>
      <c r="K6639" s="1">
        <f>IF(G6639&gt;MainSheet!$C$11+$B$6,IF(K6638&gt;=0.999,1,(G6639-MainSheet!$C$11-$B$6)*I6639/$C$2/60),0)</f>
        <v>1</v>
      </c>
      <c r="L6639" s="1">
        <f>IF(G6639&gt;MainSheet!$C$11+$B$6+$C$6,IF(L6638&gt;=0.999,1,(G6639-MainSheet!$C$11-$B$6-$C$6)*I6639/$D$2/60),0)</f>
        <v>1</v>
      </c>
      <c r="M6639">
        <f t="shared" si="939"/>
        <v>1</v>
      </c>
      <c r="N6639" s="2">
        <f t="shared" si="940"/>
        <v>3721.0526315789471</v>
      </c>
      <c r="O6639">
        <f t="shared" si="936"/>
        <v>977.02127659574455</v>
      </c>
      <c r="P6639">
        <f t="shared" si="935"/>
        <v>192000</v>
      </c>
      <c r="Q6639" s="2">
        <f t="shared" si="941"/>
        <v>196698.0739081747</v>
      </c>
      <c r="R6639">
        <f>Q6639/MainSheet!$C$8*(G6639-G6638)+R6638</f>
        <v>11500.341985461951</v>
      </c>
      <c r="S6639">
        <f t="shared" si="942"/>
        <v>185608.12519412674</v>
      </c>
      <c r="T6639">
        <f t="shared" si="934"/>
        <v>66.369999999997049</v>
      </c>
      <c r="U6639" s="1">
        <f>Q6639/MainSheet!$C$22</f>
        <v>1</v>
      </c>
    </row>
    <row r="6640" spans="7:21">
      <c r="G6640">
        <f t="shared" si="937"/>
        <v>66.379999999997054</v>
      </c>
      <c r="H6640">
        <f t="shared" si="938"/>
        <v>198000</v>
      </c>
      <c r="I6640" s="2">
        <f>MIN(MainSheet!$C$10/MainSheet!$C$9,MainSheet!$K$9*60)</f>
        <v>660</v>
      </c>
      <c r="J6640" s="1">
        <f>IF(G6640&gt;MainSheet!$C$11,IF(J6639&gt;=0.999,1,(G6640-MainSheet!$C$11)*I6640/$B$2/60),0)</f>
        <v>1</v>
      </c>
      <c r="K6640" s="1">
        <f>IF(G6640&gt;MainSheet!$C$11+$B$6,IF(K6639&gt;=0.999,1,(G6640-MainSheet!$C$11-$B$6)*I6640/$C$2/60),0)</f>
        <v>1</v>
      </c>
      <c r="L6640" s="1">
        <f>IF(G6640&gt;MainSheet!$C$11+$B$6+$C$6,IF(L6639&gt;=0.999,1,(G6640-MainSheet!$C$11-$B$6-$C$6)*I6640/$D$2/60),0)</f>
        <v>1</v>
      </c>
      <c r="M6640">
        <f t="shared" si="939"/>
        <v>1</v>
      </c>
      <c r="N6640" s="2">
        <f t="shared" si="940"/>
        <v>3721.0526315789471</v>
      </c>
      <c r="O6640">
        <f t="shared" si="936"/>
        <v>977.02127659574455</v>
      </c>
      <c r="P6640">
        <f t="shared" si="935"/>
        <v>192000</v>
      </c>
      <c r="Q6640" s="2">
        <f t="shared" si="941"/>
        <v>196698.0739081747</v>
      </c>
      <c r="R6640">
        <f>Q6640/MainSheet!$C$8*(G6640-G6639)+R6639</f>
        <v>11502.373231952786</v>
      </c>
      <c r="S6640">
        <f t="shared" si="942"/>
        <v>185640.90820644476</v>
      </c>
      <c r="T6640">
        <f t="shared" si="934"/>
        <v>66.379999999997054</v>
      </c>
      <c r="U6640" s="1">
        <f>Q6640/MainSheet!$C$22</f>
        <v>1</v>
      </c>
    </row>
    <row r="6641" spans="7:21">
      <c r="G6641">
        <f t="shared" si="937"/>
        <v>66.389999999997059</v>
      </c>
      <c r="H6641">
        <f t="shared" si="938"/>
        <v>198000</v>
      </c>
      <c r="I6641" s="2">
        <f>MIN(MainSheet!$C$10/MainSheet!$C$9,MainSheet!$K$9*60)</f>
        <v>660</v>
      </c>
      <c r="J6641" s="1">
        <f>IF(G6641&gt;MainSheet!$C$11,IF(J6640&gt;=0.999,1,(G6641-MainSheet!$C$11)*I6641/$B$2/60),0)</f>
        <v>1</v>
      </c>
      <c r="K6641" s="1">
        <f>IF(G6641&gt;MainSheet!$C$11+$B$6,IF(K6640&gt;=0.999,1,(G6641-MainSheet!$C$11-$B$6)*I6641/$C$2/60),0)</f>
        <v>1</v>
      </c>
      <c r="L6641" s="1">
        <f>IF(G6641&gt;MainSheet!$C$11+$B$6+$C$6,IF(L6640&gt;=0.999,1,(G6641-MainSheet!$C$11-$B$6-$C$6)*I6641/$D$2/60),0)</f>
        <v>1</v>
      </c>
      <c r="M6641">
        <f t="shared" si="939"/>
        <v>1</v>
      </c>
      <c r="N6641" s="2">
        <f t="shared" si="940"/>
        <v>3721.0526315789471</v>
      </c>
      <c r="O6641">
        <f t="shared" si="936"/>
        <v>977.02127659574455</v>
      </c>
      <c r="P6641">
        <f t="shared" si="935"/>
        <v>192000</v>
      </c>
      <c r="Q6641" s="2">
        <f t="shared" si="941"/>
        <v>196698.0739081747</v>
      </c>
      <c r="R6641">
        <f>Q6641/MainSheet!$C$8*(G6641-G6640)+R6640</f>
        <v>11504.404478443621</v>
      </c>
      <c r="S6641">
        <f t="shared" si="942"/>
        <v>185673.69121876277</v>
      </c>
      <c r="T6641">
        <f t="shared" si="934"/>
        <v>66.389999999997059</v>
      </c>
      <c r="U6641" s="1">
        <f>Q6641/MainSheet!$C$22</f>
        <v>1</v>
      </c>
    </row>
    <row r="6642" spans="7:21">
      <c r="G6642">
        <f t="shared" si="937"/>
        <v>66.399999999997064</v>
      </c>
      <c r="H6642">
        <f t="shared" si="938"/>
        <v>198000</v>
      </c>
      <c r="I6642" s="2">
        <f>MIN(MainSheet!$C$10/MainSheet!$C$9,MainSheet!$K$9*60)</f>
        <v>660</v>
      </c>
      <c r="J6642" s="1">
        <f>IF(G6642&gt;MainSheet!$C$11,IF(J6641&gt;=0.999,1,(G6642-MainSheet!$C$11)*I6642/$B$2/60),0)</f>
        <v>1</v>
      </c>
      <c r="K6642" s="1">
        <f>IF(G6642&gt;MainSheet!$C$11+$B$6,IF(K6641&gt;=0.999,1,(G6642-MainSheet!$C$11-$B$6)*I6642/$C$2/60),0)</f>
        <v>1</v>
      </c>
      <c r="L6642" s="1">
        <f>IF(G6642&gt;MainSheet!$C$11+$B$6+$C$6,IF(L6641&gt;=0.999,1,(G6642-MainSheet!$C$11-$B$6-$C$6)*I6642/$D$2/60),0)</f>
        <v>1</v>
      </c>
      <c r="M6642">
        <f t="shared" si="939"/>
        <v>1</v>
      </c>
      <c r="N6642" s="2">
        <f t="shared" si="940"/>
        <v>3721.0526315789471</v>
      </c>
      <c r="O6642">
        <f t="shared" si="936"/>
        <v>977.02127659574455</v>
      </c>
      <c r="P6642">
        <f t="shared" si="935"/>
        <v>192000</v>
      </c>
      <c r="Q6642" s="2">
        <f t="shared" si="941"/>
        <v>196698.0739081747</v>
      </c>
      <c r="R6642">
        <f>Q6642/MainSheet!$C$8*(G6642-G6641)+R6641</f>
        <v>11506.435724934456</v>
      </c>
      <c r="S6642">
        <f t="shared" si="942"/>
        <v>185706.47423108079</v>
      </c>
      <c r="T6642">
        <f t="shared" si="934"/>
        <v>66.399999999997064</v>
      </c>
      <c r="U6642" s="1">
        <f>Q6642/MainSheet!$C$22</f>
        <v>1</v>
      </c>
    </row>
    <row r="6643" spans="7:21">
      <c r="G6643">
        <f t="shared" si="937"/>
        <v>66.409999999997069</v>
      </c>
      <c r="H6643">
        <f t="shared" si="938"/>
        <v>198000</v>
      </c>
      <c r="I6643" s="2">
        <f>MIN(MainSheet!$C$10/MainSheet!$C$9,MainSheet!$K$9*60)</f>
        <v>660</v>
      </c>
      <c r="J6643" s="1">
        <f>IF(G6643&gt;MainSheet!$C$11,IF(J6642&gt;=0.999,1,(G6643-MainSheet!$C$11)*I6643/$B$2/60),0)</f>
        <v>1</v>
      </c>
      <c r="K6643" s="1">
        <f>IF(G6643&gt;MainSheet!$C$11+$B$6,IF(K6642&gt;=0.999,1,(G6643-MainSheet!$C$11-$B$6)*I6643/$C$2/60),0)</f>
        <v>1</v>
      </c>
      <c r="L6643" s="1">
        <f>IF(G6643&gt;MainSheet!$C$11+$B$6+$C$6,IF(L6642&gt;=0.999,1,(G6643-MainSheet!$C$11-$B$6-$C$6)*I6643/$D$2/60),0)</f>
        <v>1</v>
      </c>
      <c r="M6643">
        <f t="shared" si="939"/>
        <v>1</v>
      </c>
      <c r="N6643" s="2">
        <f t="shared" si="940"/>
        <v>3721.0526315789471</v>
      </c>
      <c r="O6643">
        <f t="shared" si="936"/>
        <v>977.02127659574455</v>
      </c>
      <c r="P6643">
        <f t="shared" si="935"/>
        <v>192000</v>
      </c>
      <c r="Q6643" s="2">
        <f t="shared" si="941"/>
        <v>196698.0739081747</v>
      </c>
      <c r="R6643">
        <f>Q6643/MainSheet!$C$8*(G6643-G6642)+R6642</f>
        <v>11508.46697142529</v>
      </c>
      <c r="S6643">
        <f t="shared" si="942"/>
        <v>185739.25724339881</v>
      </c>
      <c r="T6643">
        <f t="shared" si="934"/>
        <v>66.409999999997069</v>
      </c>
      <c r="U6643" s="1">
        <f>Q6643/MainSheet!$C$22</f>
        <v>1</v>
      </c>
    </row>
    <row r="6644" spans="7:21">
      <c r="G6644">
        <f t="shared" si="937"/>
        <v>66.419999999997074</v>
      </c>
      <c r="H6644">
        <f t="shared" si="938"/>
        <v>198000</v>
      </c>
      <c r="I6644" s="2">
        <f>MIN(MainSheet!$C$10/MainSheet!$C$9,MainSheet!$K$9*60)</f>
        <v>660</v>
      </c>
      <c r="J6644" s="1">
        <f>IF(G6644&gt;MainSheet!$C$11,IF(J6643&gt;=0.999,1,(G6644-MainSheet!$C$11)*I6644/$B$2/60),0)</f>
        <v>1</v>
      </c>
      <c r="K6644" s="1">
        <f>IF(G6644&gt;MainSheet!$C$11+$B$6,IF(K6643&gt;=0.999,1,(G6644-MainSheet!$C$11-$B$6)*I6644/$C$2/60),0)</f>
        <v>1</v>
      </c>
      <c r="L6644" s="1">
        <f>IF(G6644&gt;MainSheet!$C$11+$B$6+$C$6,IF(L6643&gt;=0.999,1,(G6644-MainSheet!$C$11-$B$6-$C$6)*I6644/$D$2/60),0)</f>
        <v>1</v>
      </c>
      <c r="M6644">
        <f t="shared" si="939"/>
        <v>1</v>
      </c>
      <c r="N6644" s="2">
        <f t="shared" si="940"/>
        <v>3721.0526315789471</v>
      </c>
      <c r="O6644">
        <f t="shared" si="936"/>
        <v>977.02127659574455</v>
      </c>
      <c r="P6644">
        <f t="shared" si="935"/>
        <v>192000</v>
      </c>
      <c r="Q6644" s="2">
        <f t="shared" si="941"/>
        <v>196698.0739081747</v>
      </c>
      <c r="R6644">
        <f>Q6644/MainSheet!$C$8*(G6644-G6643)+R6643</f>
        <v>11510.498217916125</v>
      </c>
      <c r="S6644">
        <f t="shared" si="942"/>
        <v>185772.04025571683</v>
      </c>
      <c r="T6644">
        <f t="shared" si="934"/>
        <v>66.419999999997074</v>
      </c>
      <c r="U6644" s="1">
        <f>Q6644/MainSheet!$C$22</f>
        <v>1</v>
      </c>
    </row>
    <row r="6645" spans="7:21">
      <c r="G6645">
        <f t="shared" si="937"/>
        <v>66.429999999997079</v>
      </c>
      <c r="H6645">
        <f t="shared" si="938"/>
        <v>198000</v>
      </c>
      <c r="I6645" s="2">
        <f>MIN(MainSheet!$C$10/MainSheet!$C$9,MainSheet!$K$9*60)</f>
        <v>660</v>
      </c>
      <c r="J6645" s="1">
        <f>IF(G6645&gt;MainSheet!$C$11,IF(J6644&gt;=0.999,1,(G6645-MainSheet!$C$11)*I6645/$B$2/60),0)</f>
        <v>1</v>
      </c>
      <c r="K6645" s="1">
        <f>IF(G6645&gt;MainSheet!$C$11+$B$6,IF(K6644&gt;=0.999,1,(G6645-MainSheet!$C$11-$B$6)*I6645/$C$2/60),0)</f>
        <v>1</v>
      </c>
      <c r="L6645" s="1">
        <f>IF(G6645&gt;MainSheet!$C$11+$B$6+$C$6,IF(L6644&gt;=0.999,1,(G6645-MainSheet!$C$11-$B$6-$C$6)*I6645/$D$2/60),0)</f>
        <v>1</v>
      </c>
      <c r="M6645">
        <f t="shared" si="939"/>
        <v>1</v>
      </c>
      <c r="N6645" s="2">
        <f t="shared" si="940"/>
        <v>3721.0526315789471</v>
      </c>
      <c r="O6645">
        <f t="shared" si="936"/>
        <v>977.02127659574455</v>
      </c>
      <c r="P6645">
        <f t="shared" si="935"/>
        <v>192000</v>
      </c>
      <c r="Q6645" s="2">
        <f t="shared" si="941"/>
        <v>196698.0739081747</v>
      </c>
      <c r="R6645">
        <f>Q6645/MainSheet!$C$8*(G6645-G6644)+R6644</f>
        <v>11512.52946440696</v>
      </c>
      <c r="S6645">
        <f t="shared" si="942"/>
        <v>185804.82326803484</v>
      </c>
      <c r="T6645">
        <f t="shared" si="934"/>
        <v>66.429999999997079</v>
      </c>
      <c r="U6645" s="1">
        <f>Q6645/MainSheet!$C$22</f>
        <v>1</v>
      </c>
    </row>
    <row r="6646" spans="7:21">
      <c r="G6646">
        <f t="shared" si="937"/>
        <v>66.439999999997085</v>
      </c>
      <c r="H6646">
        <f t="shared" si="938"/>
        <v>198000</v>
      </c>
      <c r="I6646" s="2">
        <f>MIN(MainSheet!$C$10/MainSheet!$C$9,MainSheet!$K$9*60)</f>
        <v>660</v>
      </c>
      <c r="J6646" s="1">
        <f>IF(G6646&gt;MainSheet!$C$11,IF(J6645&gt;=0.999,1,(G6646-MainSheet!$C$11)*I6646/$B$2/60),0)</f>
        <v>1</v>
      </c>
      <c r="K6646" s="1">
        <f>IF(G6646&gt;MainSheet!$C$11+$B$6,IF(K6645&gt;=0.999,1,(G6646-MainSheet!$C$11-$B$6)*I6646/$C$2/60),0)</f>
        <v>1</v>
      </c>
      <c r="L6646" s="1">
        <f>IF(G6646&gt;MainSheet!$C$11+$B$6+$C$6,IF(L6645&gt;=0.999,1,(G6646-MainSheet!$C$11-$B$6-$C$6)*I6646/$D$2/60),0)</f>
        <v>1</v>
      </c>
      <c r="M6646">
        <f t="shared" si="939"/>
        <v>1</v>
      </c>
      <c r="N6646" s="2">
        <f t="shared" si="940"/>
        <v>3721.0526315789471</v>
      </c>
      <c r="O6646">
        <f t="shared" si="936"/>
        <v>977.02127659574455</v>
      </c>
      <c r="P6646">
        <f t="shared" si="935"/>
        <v>192000</v>
      </c>
      <c r="Q6646" s="2">
        <f t="shared" si="941"/>
        <v>196698.0739081747</v>
      </c>
      <c r="R6646">
        <f>Q6646/MainSheet!$C$8*(G6646-G6645)+R6645</f>
        <v>11514.560710897795</v>
      </c>
      <c r="S6646">
        <f t="shared" si="942"/>
        <v>185837.60628035286</v>
      </c>
      <c r="T6646">
        <f t="shared" si="934"/>
        <v>66.439999999997085</v>
      </c>
      <c r="U6646" s="1">
        <f>Q6646/MainSheet!$C$22</f>
        <v>1</v>
      </c>
    </row>
    <row r="6647" spans="7:21">
      <c r="G6647">
        <f t="shared" si="937"/>
        <v>66.44999999999709</v>
      </c>
      <c r="H6647">
        <f t="shared" si="938"/>
        <v>198000</v>
      </c>
      <c r="I6647" s="2">
        <f>MIN(MainSheet!$C$10/MainSheet!$C$9,MainSheet!$K$9*60)</f>
        <v>660</v>
      </c>
      <c r="J6647" s="1">
        <f>IF(G6647&gt;MainSheet!$C$11,IF(J6646&gt;=0.999,1,(G6647-MainSheet!$C$11)*I6647/$B$2/60),0)</f>
        <v>1</v>
      </c>
      <c r="K6647" s="1">
        <f>IF(G6647&gt;MainSheet!$C$11+$B$6,IF(K6646&gt;=0.999,1,(G6647-MainSheet!$C$11-$B$6)*I6647/$C$2/60),0)</f>
        <v>1</v>
      </c>
      <c r="L6647" s="1">
        <f>IF(G6647&gt;MainSheet!$C$11+$B$6+$C$6,IF(L6646&gt;=0.999,1,(G6647-MainSheet!$C$11-$B$6-$C$6)*I6647/$D$2/60),0)</f>
        <v>1</v>
      </c>
      <c r="M6647">
        <f t="shared" si="939"/>
        <v>1</v>
      </c>
      <c r="N6647" s="2">
        <f t="shared" si="940"/>
        <v>3721.0526315789471</v>
      </c>
      <c r="O6647">
        <f t="shared" si="936"/>
        <v>977.02127659574455</v>
      </c>
      <c r="P6647">
        <f t="shared" si="935"/>
        <v>192000</v>
      </c>
      <c r="Q6647" s="2">
        <f t="shared" si="941"/>
        <v>196698.0739081747</v>
      </c>
      <c r="R6647">
        <f>Q6647/MainSheet!$C$8*(G6647-G6646)+R6646</f>
        <v>11516.591957388629</v>
      </c>
      <c r="S6647">
        <f t="shared" si="942"/>
        <v>185870.38929267088</v>
      </c>
      <c r="T6647">
        <f t="shared" si="934"/>
        <v>66.44999999999709</v>
      </c>
      <c r="U6647" s="1">
        <f>Q6647/MainSheet!$C$22</f>
        <v>1</v>
      </c>
    </row>
    <row r="6648" spans="7:21">
      <c r="G6648">
        <f t="shared" si="937"/>
        <v>66.459999999997095</v>
      </c>
      <c r="H6648">
        <f t="shared" si="938"/>
        <v>198000</v>
      </c>
      <c r="I6648" s="2">
        <f>MIN(MainSheet!$C$10/MainSheet!$C$9,MainSheet!$K$9*60)</f>
        <v>660</v>
      </c>
      <c r="J6648" s="1">
        <f>IF(G6648&gt;MainSheet!$C$11,IF(J6647&gt;=0.999,1,(G6648-MainSheet!$C$11)*I6648/$B$2/60),0)</f>
        <v>1</v>
      </c>
      <c r="K6648" s="1">
        <f>IF(G6648&gt;MainSheet!$C$11+$B$6,IF(K6647&gt;=0.999,1,(G6648-MainSheet!$C$11-$B$6)*I6648/$C$2/60),0)</f>
        <v>1</v>
      </c>
      <c r="L6648" s="1">
        <f>IF(G6648&gt;MainSheet!$C$11+$B$6+$C$6,IF(L6647&gt;=0.999,1,(G6648-MainSheet!$C$11-$B$6-$C$6)*I6648/$D$2/60),0)</f>
        <v>1</v>
      </c>
      <c r="M6648">
        <f t="shared" si="939"/>
        <v>1</v>
      </c>
      <c r="N6648" s="2">
        <f t="shared" si="940"/>
        <v>3721.0526315789471</v>
      </c>
      <c r="O6648">
        <f t="shared" si="936"/>
        <v>977.02127659574455</v>
      </c>
      <c r="P6648">
        <f t="shared" si="935"/>
        <v>192000</v>
      </c>
      <c r="Q6648" s="2">
        <f t="shared" si="941"/>
        <v>196698.0739081747</v>
      </c>
      <c r="R6648">
        <f>Q6648/MainSheet!$C$8*(G6648-G6647)+R6647</f>
        <v>11518.623203879464</v>
      </c>
      <c r="S6648">
        <f t="shared" si="942"/>
        <v>185903.1723049889</v>
      </c>
      <c r="T6648">
        <f t="shared" si="934"/>
        <v>66.459999999997095</v>
      </c>
      <c r="U6648" s="1">
        <f>Q6648/MainSheet!$C$22</f>
        <v>1</v>
      </c>
    </row>
    <row r="6649" spans="7:21">
      <c r="G6649">
        <f t="shared" si="937"/>
        <v>66.4699999999971</v>
      </c>
      <c r="H6649">
        <f t="shared" si="938"/>
        <v>198000</v>
      </c>
      <c r="I6649" s="2">
        <f>MIN(MainSheet!$C$10/MainSheet!$C$9,MainSheet!$K$9*60)</f>
        <v>660</v>
      </c>
      <c r="J6649" s="1">
        <f>IF(G6649&gt;MainSheet!$C$11,IF(J6648&gt;=0.999,1,(G6649-MainSheet!$C$11)*I6649/$B$2/60),0)</f>
        <v>1</v>
      </c>
      <c r="K6649" s="1">
        <f>IF(G6649&gt;MainSheet!$C$11+$B$6,IF(K6648&gt;=0.999,1,(G6649-MainSheet!$C$11-$B$6)*I6649/$C$2/60),0)</f>
        <v>1</v>
      </c>
      <c r="L6649" s="1">
        <f>IF(G6649&gt;MainSheet!$C$11+$B$6+$C$6,IF(L6648&gt;=0.999,1,(G6649-MainSheet!$C$11-$B$6-$C$6)*I6649/$D$2/60),0)</f>
        <v>1</v>
      </c>
      <c r="M6649">
        <f t="shared" si="939"/>
        <v>1</v>
      </c>
      <c r="N6649" s="2">
        <f t="shared" si="940"/>
        <v>3721.0526315789471</v>
      </c>
      <c r="O6649">
        <f t="shared" si="936"/>
        <v>977.02127659574455</v>
      </c>
      <c r="P6649">
        <f t="shared" si="935"/>
        <v>192000</v>
      </c>
      <c r="Q6649" s="2">
        <f t="shared" si="941"/>
        <v>196698.0739081747</v>
      </c>
      <c r="R6649">
        <f>Q6649/MainSheet!$C$8*(G6649-G6648)+R6648</f>
        <v>11520.654450370299</v>
      </c>
      <c r="S6649">
        <f t="shared" si="942"/>
        <v>185935.95531730691</v>
      </c>
      <c r="T6649">
        <f t="shared" si="934"/>
        <v>66.4699999999971</v>
      </c>
      <c r="U6649" s="1">
        <f>Q6649/MainSheet!$C$22</f>
        <v>1</v>
      </c>
    </row>
    <row r="6650" spans="7:21">
      <c r="G6650">
        <f t="shared" si="937"/>
        <v>66.479999999997105</v>
      </c>
      <c r="H6650">
        <f t="shared" si="938"/>
        <v>198000</v>
      </c>
      <c r="I6650" s="2">
        <f>MIN(MainSheet!$C$10/MainSheet!$C$9,MainSheet!$K$9*60)</f>
        <v>660</v>
      </c>
      <c r="J6650" s="1">
        <f>IF(G6650&gt;MainSheet!$C$11,IF(J6649&gt;=0.999,1,(G6650-MainSheet!$C$11)*I6650/$B$2/60),0)</f>
        <v>1</v>
      </c>
      <c r="K6650" s="1">
        <f>IF(G6650&gt;MainSheet!$C$11+$B$6,IF(K6649&gt;=0.999,1,(G6650-MainSheet!$C$11-$B$6)*I6650/$C$2/60),0)</f>
        <v>1</v>
      </c>
      <c r="L6650" s="1">
        <f>IF(G6650&gt;MainSheet!$C$11+$B$6+$C$6,IF(L6649&gt;=0.999,1,(G6650-MainSheet!$C$11-$B$6-$C$6)*I6650/$D$2/60),0)</f>
        <v>1</v>
      </c>
      <c r="M6650">
        <f t="shared" si="939"/>
        <v>1</v>
      </c>
      <c r="N6650" s="2">
        <f t="shared" si="940"/>
        <v>3721.0526315789471</v>
      </c>
      <c r="O6650">
        <f t="shared" si="936"/>
        <v>977.02127659574455</v>
      </c>
      <c r="P6650">
        <f t="shared" si="935"/>
        <v>192000</v>
      </c>
      <c r="Q6650" s="2">
        <f t="shared" si="941"/>
        <v>196698.0739081747</v>
      </c>
      <c r="R6650">
        <f>Q6650/MainSheet!$C$8*(G6650-G6649)+R6649</f>
        <v>11522.685696861134</v>
      </c>
      <c r="S6650">
        <f t="shared" si="942"/>
        <v>185968.73832962493</v>
      </c>
      <c r="T6650">
        <f t="shared" si="934"/>
        <v>66.479999999997105</v>
      </c>
      <c r="U6650" s="1">
        <f>Q6650/MainSheet!$C$22</f>
        <v>1</v>
      </c>
    </row>
    <row r="6651" spans="7:21">
      <c r="G6651">
        <f t="shared" si="937"/>
        <v>66.48999999999711</v>
      </c>
      <c r="H6651">
        <f t="shared" si="938"/>
        <v>198000</v>
      </c>
      <c r="I6651" s="2">
        <f>MIN(MainSheet!$C$10/MainSheet!$C$9,MainSheet!$K$9*60)</f>
        <v>660</v>
      </c>
      <c r="J6651" s="1">
        <f>IF(G6651&gt;MainSheet!$C$11,IF(J6650&gt;=0.999,1,(G6651-MainSheet!$C$11)*I6651/$B$2/60),0)</f>
        <v>1</v>
      </c>
      <c r="K6651" s="1">
        <f>IF(G6651&gt;MainSheet!$C$11+$B$6,IF(K6650&gt;=0.999,1,(G6651-MainSheet!$C$11-$B$6)*I6651/$C$2/60),0)</f>
        <v>1</v>
      </c>
      <c r="L6651" s="1">
        <f>IF(G6651&gt;MainSheet!$C$11+$B$6+$C$6,IF(L6650&gt;=0.999,1,(G6651-MainSheet!$C$11-$B$6-$C$6)*I6651/$D$2/60),0)</f>
        <v>1</v>
      </c>
      <c r="M6651">
        <f t="shared" si="939"/>
        <v>1</v>
      </c>
      <c r="N6651" s="2">
        <f t="shared" si="940"/>
        <v>3721.0526315789471</v>
      </c>
      <c r="O6651">
        <f t="shared" si="936"/>
        <v>977.02127659574455</v>
      </c>
      <c r="P6651">
        <f t="shared" si="935"/>
        <v>192000</v>
      </c>
      <c r="Q6651" s="2">
        <f t="shared" si="941"/>
        <v>196698.0739081747</v>
      </c>
      <c r="R6651">
        <f>Q6651/MainSheet!$C$8*(G6651-G6650)+R6650</f>
        <v>11524.716943351968</v>
      </c>
      <c r="S6651">
        <f t="shared" si="942"/>
        <v>186001.52134194295</v>
      </c>
      <c r="T6651">
        <f t="shared" si="934"/>
        <v>66.48999999999711</v>
      </c>
      <c r="U6651" s="1">
        <f>Q6651/MainSheet!$C$22</f>
        <v>1</v>
      </c>
    </row>
    <row r="6652" spans="7:21">
      <c r="G6652">
        <f t="shared" si="937"/>
        <v>66.499999999997115</v>
      </c>
      <c r="H6652">
        <f t="shared" si="938"/>
        <v>198000</v>
      </c>
      <c r="I6652" s="2">
        <f>MIN(MainSheet!$C$10/MainSheet!$C$9,MainSheet!$K$9*60)</f>
        <v>660</v>
      </c>
      <c r="J6652" s="1">
        <f>IF(G6652&gt;MainSheet!$C$11,IF(J6651&gt;=0.999,1,(G6652-MainSheet!$C$11)*I6652/$B$2/60),0)</f>
        <v>1</v>
      </c>
      <c r="K6652" s="1">
        <f>IF(G6652&gt;MainSheet!$C$11+$B$6,IF(K6651&gt;=0.999,1,(G6652-MainSheet!$C$11-$B$6)*I6652/$C$2/60),0)</f>
        <v>1</v>
      </c>
      <c r="L6652" s="1">
        <f>IF(G6652&gt;MainSheet!$C$11+$B$6+$C$6,IF(L6651&gt;=0.999,1,(G6652-MainSheet!$C$11-$B$6-$C$6)*I6652/$D$2/60),0)</f>
        <v>1</v>
      </c>
      <c r="M6652">
        <f t="shared" si="939"/>
        <v>1</v>
      </c>
      <c r="N6652" s="2">
        <f t="shared" si="940"/>
        <v>3721.0526315789471</v>
      </c>
      <c r="O6652">
        <f t="shared" si="936"/>
        <v>977.02127659574455</v>
      </c>
      <c r="P6652">
        <f t="shared" si="935"/>
        <v>192000</v>
      </c>
      <c r="Q6652" s="2">
        <f t="shared" si="941"/>
        <v>196698.0739081747</v>
      </c>
      <c r="R6652">
        <f>Q6652/MainSheet!$C$8*(G6652-G6651)+R6651</f>
        <v>11526.748189842803</v>
      </c>
      <c r="S6652">
        <f t="shared" si="942"/>
        <v>186034.30435426097</v>
      </c>
      <c r="T6652">
        <f t="shared" si="934"/>
        <v>66.499999999997115</v>
      </c>
      <c r="U6652" s="1">
        <f>Q6652/MainSheet!$C$22</f>
        <v>1</v>
      </c>
    </row>
    <row r="6653" spans="7:21">
      <c r="G6653">
        <f t="shared" si="937"/>
        <v>66.50999999999712</v>
      </c>
      <c r="H6653">
        <f t="shared" si="938"/>
        <v>198000</v>
      </c>
      <c r="I6653" s="2">
        <f>MIN(MainSheet!$C$10/MainSheet!$C$9,MainSheet!$K$9*60)</f>
        <v>660</v>
      </c>
      <c r="J6653" s="1">
        <f>IF(G6653&gt;MainSheet!$C$11,IF(J6652&gt;=0.999,1,(G6653-MainSheet!$C$11)*I6653/$B$2/60),0)</f>
        <v>1</v>
      </c>
      <c r="K6653" s="1">
        <f>IF(G6653&gt;MainSheet!$C$11+$B$6,IF(K6652&gt;=0.999,1,(G6653-MainSheet!$C$11-$B$6)*I6653/$C$2/60),0)</f>
        <v>1</v>
      </c>
      <c r="L6653" s="1">
        <f>IF(G6653&gt;MainSheet!$C$11+$B$6+$C$6,IF(L6652&gt;=0.999,1,(G6653-MainSheet!$C$11-$B$6-$C$6)*I6653/$D$2/60),0)</f>
        <v>1</v>
      </c>
      <c r="M6653">
        <f t="shared" si="939"/>
        <v>1</v>
      </c>
      <c r="N6653" s="2">
        <f t="shared" si="940"/>
        <v>3721.0526315789471</v>
      </c>
      <c r="O6653">
        <f t="shared" si="936"/>
        <v>977.02127659574455</v>
      </c>
      <c r="P6653">
        <f t="shared" si="935"/>
        <v>192000</v>
      </c>
      <c r="Q6653" s="2">
        <f t="shared" si="941"/>
        <v>196698.0739081747</v>
      </c>
      <c r="R6653">
        <f>Q6653/MainSheet!$C$8*(G6653-G6652)+R6652</f>
        <v>11528.779436333638</v>
      </c>
      <c r="S6653">
        <f t="shared" si="942"/>
        <v>186067.08736657898</v>
      </c>
      <c r="T6653">
        <f t="shared" si="934"/>
        <v>66.50999999999712</v>
      </c>
      <c r="U6653" s="1">
        <f>Q6653/MainSheet!$C$22</f>
        <v>1</v>
      </c>
    </row>
    <row r="6654" spans="7:21">
      <c r="G6654">
        <f t="shared" si="937"/>
        <v>66.519999999997125</v>
      </c>
      <c r="H6654">
        <f t="shared" si="938"/>
        <v>198000</v>
      </c>
      <c r="I6654" s="2">
        <f>MIN(MainSheet!$C$10/MainSheet!$C$9,MainSheet!$K$9*60)</f>
        <v>660</v>
      </c>
      <c r="J6654" s="1">
        <f>IF(G6654&gt;MainSheet!$C$11,IF(J6653&gt;=0.999,1,(G6654-MainSheet!$C$11)*I6654/$B$2/60),0)</f>
        <v>1</v>
      </c>
      <c r="K6654" s="1">
        <f>IF(G6654&gt;MainSheet!$C$11+$B$6,IF(K6653&gt;=0.999,1,(G6654-MainSheet!$C$11-$B$6)*I6654/$C$2/60),0)</f>
        <v>1</v>
      </c>
      <c r="L6654" s="1">
        <f>IF(G6654&gt;MainSheet!$C$11+$B$6+$C$6,IF(L6653&gt;=0.999,1,(G6654-MainSheet!$C$11-$B$6-$C$6)*I6654/$D$2/60),0)</f>
        <v>1</v>
      </c>
      <c r="M6654">
        <f t="shared" si="939"/>
        <v>1</v>
      </c>
      <c r="N6654" s="2">
        <f t="shared" si="940"/>
        <v>3721.0526315789471</v>
      </c>
      <c r="O6654">
        <f t="shared" si="936"/>
        <v>977.02127659574455</v>
      </c>
      <c r="P6654">
        <f t="shared" si="935"/>
        <v>192000</v>
      </c>
      <c r="Q6654" s="2">
        <f t="shared" si="941"/>
        <v>196698.0739081747</v>
      </c>
      <c r="R6654">
        <f>Q6654/MainSheet!$C$8*(G6654-G6653)+R6653</f>
        <v>11530.810682824473</v>
      </c>
      <c r="S6654">
        <f t="shared" si="942"/>
        <v>186099.870378897</v>
      </c>
      <c r="T6654">
        <f t="shared" si="934"/>
        <v>66.519999999997125</v>
      </c>
      <c r="U6654" s="1">
        <f>Q6654/MainSheet!$C$22</f>
        <v>1</v>
      </c>
    </row>
    <row r="6655" spans="7:21">
      <c r="G6655">
        <f t="shared" si="937"/>
        <v>66.529999999997131</v>
      </c>
      <c r="H6655">
        <f t="shared" si="938"/>
        <v>198000</v>
      </c>
      <c r="I6655" s="2">
        <f>MIN(MainSheet!$C$10/MainSheet!$C$9,MainSheet!$K$9*60)</f>
        <v>660</v>
      </c>
      <c r="J6655" s="1">
        <f>IF(G6655&gt;MainSheet!$C$11,IF(J6654&gt;=0.999,1,(G6655-MainSheet!$C$11)*I6655/$B$2/60),0)</f>
        <v>1</v>
      </c>
      <c r="K6655" s="1">
        <f>IF(G6655&gt;MainSheet!$C$11+$B$6,IF(K6654&gt;=0.999,1,(G6655-MainSheet!$C$11-$B$6)*I6655/$C$2/60),0)</f>
        <v>1</v>
      </c>
      <c r="L6655" s="1">
        <f>IF(G6655&gt;MainSheet!$C$11+$B$6+$C$6,IF(L6654&gt;=0.999,1,(G6655-MainSheet!$C$11-$B$6-$C$6)*I6655/$D$2/60),0)</f>
        <v>1</v>
      </c>
      <c r="M6655">
        <f t="shared" si="939"/>
        <v>1</v>
      </c>
      <c r="N6655" s="2">
        <f t="shared" si="940"/>
        <v>3721.0526315789471</v>
      </c>
      <c r="O6655">
        <f t="shared" si="936"/>
        <v>977.02127659574455</v>
      </c>
      <c r="P6655">
        <f t="shared" si="935"/>
        <v>192000</v>
      </c>
      <c r="Q6655" s="2">
        <f t="shared" si="941"/>
        <v>196698.0739081747</v>
      </c>
      <c r="R6655">
        <f>Q6655/MainSheet!$C$8*(G6655-G6654)+R6654</f>
        <v>11532.841929315307</v>
      </c>
      <c r="S6655">
        <f t="shared" si="942"/>
        <v>186132.65339121502</v>
      </c>
      <c r="T6655">
        <f t="shared" si="934"/>
        <v>66.529999999997131</v>
      </c>
      <c r="U6655" s="1">
        <f>Q6655/MainSheet!$C$22</f>
        <v>1</v>
      </c>
    </row>
    <row r="6656" spans="7:21">
      <c r="G6656">
        <f t="shared" si="937"/>
        <v>66.539999999997136</v>
      </c>
      <c r="H6656">
        <f t="shared" si="938"/>
        <v>198000</v>
      </c>
      <c r="I6656" s="2">
        <f>MIN(MainSheet!$C$10/MainSheet!$C$9,MainSheet!$K$9*60)</f>
        <v>660</v>
      </c>
      <c r="J6656" s="1">
        <f>IF(G6656&gt;MainSheet!$C$11,IF(J6655&gt;=0.999,1,(G6656-MainSheet!$C$11)*I6656/$B$2/60),0)</f>
        <v>1</v>
      </c>
      <c r="K6656" s="1">
        <f>IF(G6656&gt;MainSheet!$C$11+$B$6,IF(K6655&gt;=0.999,1,(G6656-MainSheet!$C$11-$B$6)*I6656/$C$2/60),0)</f>
        <v>1</v>
      </c>
      <c r="L6656" s="1">
        <f>IF(G6656&gt;MainSheet!$C$11+$B$6+$C$6,IF(L6655&gt;=0.999,1,(G6656-MainSheet!$C$11-$B$6-$C$6)*I6656/$D$2/60),0)</f>
        <v>1</v>
      </c>
      <c r="M6656">
        <f t="shared" si="939"/>
        <v>1</v>
      </c>
      <c r="N6656" s="2">
        <f t="shared" si="940"/>
        <v>3721.0526315789471</v>
      </c>
      <c r="O6656">
        <f t="shared" si="936"/>
        <v>977.02127659574455</v>
      </c>
      <c r="P6656">
        <f t="shared" si="935"/>
        <v>192000</v>
      </c>
      <c r="Q6656" s="2">
        <f t="shared" si="941"/>
        <v>196698.0739081747</v>
      </c>
      <c r="R6656">
        <f>Q6656/MainSheet!$C$8*(G6656-G6655)+R6655</f>
        <v>11534.873175806142</v>
      </c>
      <c r="S6656">
        <f t="shared" si="942"/>
        <v>186165.43640353304</v>
      </c>
      <c r="T6656">
        <f t="shared" si="934"/>
        <v>66.539999999997136</v>
      </c>
      <c r="U6656" s="1">
        <f>Q6656/MainSheet!$C$22</f>
        <v>1</v>
      </c>
    </row>
    <row r="6657" spans="7:21">
      <c r="G6657">
        <f t="shared" si="937"/>
        <v>66.549999999997141</v>
      </c>
      <c r="H6657">
        <f t="shared" si="938"/>
        <v>198000</v>
      </c>
      <c r="I6657" s="2">
        <f>MIN(MainSheet!$C$10/MainSheet!$C$9,MainSheet!$K$9*60)</f>
        <v>660</v>
      </c>
      <c r="J6657" s="1">
        <f>IF(G6657&gt;MainSheet!$C$11,IF(J6656&gt;=0.999,1,(G6657-MainSheet!$C$11)*I6657/$B$2/60),0)</f>
        <v>1</v>
      </c>
      <c r="K6657" s="1">
        <f>IF(G6657&gt;MainSheet!$C$11+$B$6,IF(K6656&gt;=0.999,1,(G6657-MainSheet!$C$11-$B$6)*I6657/$C$2/60),0)</f>
        <v>1</v>
      </c>
      <c r="L6657" s="1">
        <f>IF(G6657&gt;MainSheet!$C$11+$B$6+$C$6,IF(L6656&gt;=0.999,1,(G6657-MainSheet!$C$11-$B$6-$C$6)*I6657/$D$2/60),0)</f>
        <v>1</v>
      </c>
      <c r="M6657">
        <f t="shared" si="939"/>
        <v>1</v>
      </c>
      <c r="N6657" s="2">
        <f t="shared" si="940"/>
        <v>3721.0526315789471</v>
      </c>
      <c r="O6657">
        <f t="shared" si="936"/>
        <v>977.02127659574455</v>
      </c>
      <c r="P6657">
        <f t="shared" si="935"/>
        <v>192000</v>
      </c>
      <c r="Q6657" s="2">
        <f t="shared" si="941"/>
        <v>196698.0739081747</v>
      </c>
      <c r="R6657">
        <f>Q6657/MainSheet!$C$8*(G6657-G6656)+R6656</f>
        <v>11536.904422296977</v>
      </c>
      <c r="S6657">
        <f t="shared" si="942"/>
        <v>186198.21941585105</v>
      </c>
      <c r="T6657">
        <f t="shared" si="934"/>
        <v>66.549999999997141</v>
      </c>
      <c r="U6657" s="1">
        <f>Q6657/MainSheet!$C$22</f>
        <v>1</v>
      </c>
    </row>
    <row r="6658" spans="7:21">
      <c r="G6658">
        <f t="shared" si="937"/>
        <v>66.559999999997146</v>
      </c>
      <c r="H6658">
        <f t="shared" si="938"/>
        <v>198000</v>
      </c>
      <c r="I6658" s="2">
        <f>MIN(MainSheet!$C$10/MainSheet!$C$9,MainSheet!$K$9*60)</f>
        <v>660</v>
      </c>
      <c r="J6658" s="1">
        <f>IF(G6658&gt;MainSheet!$C$11,IF(J6657&gt;=0.999,1,(G6658-MainSheet!$C$11)*I6658/$B$2/60),0)</f>
        <v>1</v>
      </c>
      <c r="K6658" s="1">
        <f>IF(G6658&gt;MainSheet!$C$11+$B$6,IF(K6657&gt;=0.999,1,(G6658-MainSheet!$C$11-$B$6)*I6658/$C$2/60),0)</f>
        <v>1</v>
      </c>
      <c r="L6658" s="1">
        <f>IF(G6658&gt;MainSheet!$C$11+$B$6+$C$6,IF(L6657&gt;=0.999,1,(G6658-MainSheet!$C$11-$B$6-$C$6)*I6658/$D$2/60),0)</f>
        <v>1</v>
      </c>
      <c r="M6658">
        <f t="shared" si="939"/>
        <v>1</v>
      </c>
      <c r="N6658" s="2">
        <f t="shared" si="940"/>
        <v>3721.0526315789471</v>
      </c>
      <c r="O6658">
        <f t="shared" si="936"/>
        <v>977.02127659574455</v>
      </c>
      <c r="P6658">
        <f t="shared" si="935"/>
        <v>192000</v>
      </c>
      <c r="Q6658" s="2">
        <f t="shared" si="941"/>
        <v>196698.0739081747</v>
      </c>
      <c r="R6658">
        <f>Q6658/MainSheet!$C$8*(G6658-G6657)+R6657</f>
        <v>11538.935668787812</v>
      </c>
      <c r="S6658">
        <f t="shared" si="942"/>
        <v>186231.00242816907</v>
      </c>
      <c r="T6658">
        <f t="shared" si="934"/>
        <v>66.559999999997146</v>
      </c>
      <c r="U6658" s="1">
        <f>Q6658/MainSheet!$C$22</f>
        <v>1</v>
      </c>
    </row>
    <row r="6659" spans="7:21">
      <c r="G6659">
        <f t="shared" si="937"/>
        <v>66.569999999997151</v>
      </c>
      <c r="H6659">
        <f t="shared" si="938"/>
        <v>198000</v>
      </c>
      <c r="I6659" s="2">
        <f>MIN(MainSheet!$C$10/MainSheet!$C$9,MainSheet!$K$9*60)</f>
        <v>660</v>
      </c>
      <c r="J6659" s="1">
        <f>IF(G6659&gt;MainSheet!$C$11,IF(J6658&gt;=0.999,1,(G6659-MainSheet!$C$11)*I6659/$B$2/60),0)</f>
        <v>1</v>
      </c>
      <c r="K6659" s="1">
        <f>IF(G6659&gt;MainSheet!$C$11+$B$6,IF(K6658&gt;=0.999,1,(G6659-MainSheet!$C$11-$B$6)*I6659/$C$2/60),0)</f>
        <v>1</v>
      </c>
      <c r="L6659" s="1">
        <f>IF(G6659&gt;MainSheet!$C$11+$B$6+$C$6,IF(L6658&gt;=0.999,1,(G6659-MainSheet!$C$11-$B$6-$C$6)*I6659/$D$2/60),0)</f>
        <v>1</v>
      </c>
      <c r="M6659">
        <f t="shared" si="939"/>
        <v>1</v>
      </c>
      <c r="N6659" s="2">
        <f t="shared" si="940"/>
        <v>3721.0526315789471</v>
      </c>
      <c r="O6659">
        <f t="shared" si="936"/>
        <v>977.02127659574455</v>
      </c>
      <c r="P6659">
        <f t="shared" si="935"/>
        <v>192000</v>
      </c>
      <c r="Q6659" s="2">
        <f t="shared" si="941"/>
        <v>196698.0739081747</v>
      </c>
      <c r="R6659">
        <f>Q6659/MainSheet!$C$8*(G6659-G6658)+R6658</f>
        <v>11540.966915278646</v>
      </c>
      <c r="S6659">
        <f t="shared" si="942"/>
        <v>186263.78544048709</v>
      </c>
      <c r="T6659">
        <f t="shared" ref="T6659:T6722" si="943">G6659</f>
        <v>66.569999999997151</v>
      </c>
      <c r="U6659" s="1">
        <f>Q6659/MainSheet!$C$22</f>
        <v>1</v>
      </c>
    </row>
    <row r="6660" spans="7:21">
      <c r="G6660">
        <f t="shared" si="937"/>
        <v>66.579999999997156</v>
      </c>
      <c r="H6660">
        <f t="shared" si="938"/>
        <v>198000</v>
      </c>
      <c r="I6660" s="2">
        <f>MIN(MainSheet!$C$10/MainSheet!$C$9,MainSheet!$K$9*60)</f>
        <v>660</v>
      </c>
      <c r="J6660" s="1">
        <f>IF(G6660&gt;MainSheet!$C$11,IF(J6659&gt;=0.999,1,(G6660-MainSheet!$C$11)*I6660/$B$2/60),0)</f>
        <v>1</v>
      </c>
      <c r="K6660" s="1">
        <f>IF(G6660&gt;MainSheet!$C$11+$B$6,IF(K6659&gt;=0.999,1,(G6660-MainSheet!$C$11-$B$6)*I6660/$C$2/60),0)</f>
        <v>1</v>
      </c>
      <c r="L6660" s="1">
        <f>IF(G6660&gt;MainSheet!$C$11+$B$6+$C$6,IF(L6659&gt;=0.999,1,(G6660-MainSheet!$C$11-$B$6-$C$6)*I6660/$D$2/60),0)</f>
        <v>1</v>
      </c>
      <c r="M6660">
        <f t="shared" si="939"/>
        <v>1</v>
      </c>
      <c r="N6660" s="2">
        <f t="shared" si="940"/>
        <v>3721.0526315789471</v>
      </c>
      <c r="O6660">
        <f t="shared" si="936"/>
        <v>977.02127659574455</v>
      </c>
      <c r="P6660">
        <f t="shared" ref="P6660:P6723" si="944">IF(IF(N6660+O6660&gt;H6660,H6660-O6660-N6660,IF(L6660&gt;0,((1-L6660)*D$3+D$4*(L6660)),0))+O6660+N6660&gt;H6660,H6660-N6660-O6660,IF(N6660+O6660&gt;H6660,H6660-O6660-N6660,IF(L6660&gt;0,((1-L6660)*D$3+D$4*(L6660)),0)))</f>
        <v>192000</v>
      </c>
      <c r="Q6660" s="2">
        <f t="shared" si="941"/>
        <v>196698.0739081747</v>
      </c>
      <c r="R6660">
        <f>Q6660/MainSheet!$C$8*(G6660-G6659)+R6659</f>
        <v>11542.998161769481</v>
      </c>
      <c r="S6660">
        <f t="shared" si="942"/>
        <v>186296.56845280511</v>
      </c>
      <c r="T6660">
        <f t="shared" si="943"/>
        <v>66.579999999997156</v>
      </c>
      <c r="U6660" s="1">
        <f>Q6660/MainSheet!$C$22</f>
        <v>1</v>
      </c>
    </row>
    <row r="6661" spans="7:21">
      <c r="G6661">
        <f t="shared" si="937"/>
        <v>66.589999999997161</v>
      </c>
      <c r="H6661">
        <f t="shared" si="938"/>
        <v>198000</v>
      </c>
      <c r="I6661" s="2">
        <f>MIN(MainSheet!$C$10/MainSheet!$C$9,MainSheet!$K$9*60)</f>
        <v>660</v>
      </c>
      <c r="J6661" s="1">
        <f>IF(G6661&gt;MainSheet!$C$11,IF(J6660&gt;=0.999,1,(G6661-MainSheet!$C$11)*I6661/$B$2/60),0)</f>
        <v>1</v>
      </c>
      <c r="K6661" s="1">
        <f>IF(G6661&gt;MainSheet!$C$11+$B$6,IF(K6660&gt;=0.999,1,(G6661-MainSheet!$C$11-$B$6)*I6661/$C$2/60),0)</f>
        <v>1</v>
      </c>
      <c r="L6661" s="1">
        <f>IF(G6661&gt;MainSheet!$C$11+$B$6+$C$6,IF(L6660&gt;=0.999,1,(G6661-MainSheet!$C$11-$B$6-$C$6)*I6661/$D$2/60),0)</f>
        <v>1</v>
      </c>
      <c r="M6661">
        <f t="shared" si="939"/>
        <v>1</v>
      </c>
      <c r="N6661" s="2">
        <f t="shared" si="940"/>
        <v>3721.0526315789471</v>
      </c>
      <c r="O6661">
        <f t="shared" ref="O6661:O6724" si="945">IF(K6661&gt;=0.01,((1-K6661)*C$3+C$4*(K6661)),0)</f>
        <v>977.02127659574455</v>
      </c>
      <c r="P6661">
        <f t="shared" si="944"/>
        <v>192000</v>
      </c>
      <c r="Q6661" s="2">
        <f t="shared" si="941"/>
        <v>196698.0739081747</v>
      </c>
      <c r="R6661">
        <f>Q6661/MainSheet!$C$8*(G6661-G6660)+R6660</f>
        <v>11545.029408260316</v>
      </c>
      <c r="S6661">
        <f t="shared" si="942"/>
        <v>186329.35146512312</v>
      </c>
      <c r="T6661">
        <f t="shared" si="943"/>
        <v>66.589999999997161</v>
      </c>
      <c r="U6661" s="1">
        <f>Q6661/MainSheet!$C$22</f>
        <v>1</v>
      </c>
    </row>
    <row r="6662" spans="7:21">
      <c r="G6662">
        <f t="shared" si="937"/>
        <v>66.599999999997166</v>
      </c>
      <c r="H6662">
        <f t="shared" si="938"/>
        <v>198000</v>
      </c>
      <c r="I6662" s="2">
        <f>MIN(MainSheet!$C$10/MainSheet!$C$9,MainSheet!$K$9*60)</f>
        <v>660</v>
      </c>
      <c r="J6662" s="1">
        <f>IF(G6662&gt;MainSheet!$C$11,IF(J6661&gt;=0.999,1,(G6662-MainSheet!$C$11)*I6662/$B$2/60),0)</f>
        <v>1</v>
      </c>
      <c r="K6662" s="1">
        <f>IF(G6662&gt;MainSheet!$C$11+$B$6,IF(K6661&gt;=0.999,1,(G6662-MainSheet!$C$11-$B$6)*I6662/$C$2/60),0)</f>
        <v>1</v>
      </c>
      <c r="L6662" s="1">
        <f>IF(G6662&gt;MainSheet!$C$11+$B$6+$C$6,IF(L6661&gt;=0.999,1,(G6662-MainSheet!$C$11-$B$6-$C$6)*I6662/$D$2/60),0)</f>
        <v>1</v>
      </c>
      <c r="M6662">
        <f t="shared" si="939"/>
        <v>1</v>
      </c>
      <c r="N6662" s="2">
        <f t="shared" si="940"/>
        <v>3721.0526315789471</v>
      </c>
      <c r="O6662">
        <f t="shared" si="945"/>
        <v>977.02127659574455</v>
      </c>
      <c r="P6662">
        <f t="shared" si="944"/>
        <v>192000</v>
      </c>
      <c r="Q6662" s="2">
        <f t="shared" si="941"/>
        <v>196698.0739081747</v>
      </c>
      <c r="R6662">
        <f>Q6662/MainSheet!$C$8*(G6662-G6661)+R6661</f>
        <v>11547.060654751151</v>
      </c>
      <c r="S6662">
        <f t="shared" si="942"/>
        <v>186362.13447744114</v>
      </c>
      <c r="T6662">
        <f t="shared" si="943"/>
        <v>66.599999999997166</v>
      </c>
      <c r="U6662" s="1">
        <f>Q6662/MainSheet!$C$22</f>
        <v>1</v>
      </c>
    </row>
    <row r="6663" spans="7:21">
      <c r="G6663">
        <f t="shared" si="937"/>
        <v>66.609999999997171</v>
      </c>
      <c r="H6663">
        <f t="shared" si="938"/>
        <v>198000</v>
      </c>
      <c r="I6663" s="2">
        <f>MIN(MainSheet!$C$10/MainSheet!$C$9,MainSheet!$K$9*60)</f>
        <v>660</v>
      </c>
      <c r="J6663" s="1">
        <f>IF(G6663&gt;MainSheet!$C$11,IF(J6662&gt;=0.999,1,(G6663-MainSheet!$C$11)*I6663/$B$2/60),0)</f>
        <v>1</v>
      </c>
      <c r="K6663" s="1">
        <f>IF(G6663&gt;MainSheet!$C$11+$B$6,IF(K6662&gt;=0.999,1,(G6663-MainSheet!$C$11-$B$6)*I6663/$C$2/60),0)</f>
        <v>1</v>
      </c>
      <c r="L6663" s="1">
        <f>IF(G6663&gt;MainSheet!$C$11+$B$6+$C$6,IF(L6662&gt;=0.999,1,(G6663-MainSheet!$C$11-$B$6-$C$6)*I6663/$D$2/60),0)</f>
        <v>1</v>
      </c>
      <c r="M6663">
        <f t="shared" si="939"/>
        <v>1</v>
      </c>
      <c r="N6663" s="2">
        <f t="shared" si="940"/>
        <v>3721.0526315789471</v>
      </c>
      <c r="O6663">
        <f t="shared" si="945"/>
        <v>977.02127659574455</v>
      </c>
      <c r="P6663">
        <f t="shared" si="944"/>
        <v>192000</v>
      </c>
      <c r="Q6663" s="2">
        <f t="shared" si="941"/>
        <v>196698.0739081747</v>
      </c>
      <c r="R6663">
        <f>Q6663/MainSheet!$C$8*(G6663-G6662)+R6662</f>
        <v>11549.091901241985</v>
      </c>
      <c r="S6663">
        <f t="shared" si="942"/>
        <v>186394.91748975916</v>
      </c>
      <c r="T6663">
        <f t="shared" si="943"/>
        <v>66.609999999997171</v>
      </c>
      <c r="U6663" s="1">
        <f>Q6663/MainSheet!$C$22</f>
        <v>1</v>
      </c>
    </row>
    <row r="6664" spans="7:21">
      <c r="G6664">
        <f t="shared" si="937"/>
        <v>66.619999999997177</v>
      </c>
      <c r="H6664">
        <f t="shared" si="938"/>
        <v>198000</v>
      </c>
      <c r="I6664" s="2">
        <f>MIN(MainSheet!$C$10/MainSheet!$C$9,MainSheet!$K$9*60)</f>
        <v>660</v>
      </c>
      <c r="J6664" s="1">
        <f>IF(G6664&gt;MainSheet!$C$11,IF(J6663&gt;=0.999,1,(G6664-MainSheet!$C$11)*I6664/$B$2/60),0)</f>
        <v>1</v>
      </c>
      <c r="K6664" s="1">
        <f>IF(G6664&gt;MainSheet!$C$11+$B$6,IF(K6663&gt;=0.999,1,(G6664-MainSheet!$C$11-$B$6)*I6664/$C$2/60),0)</f>
        <v>1</v>
      </c>
      <c r="L6664" s="1">
        <f>IF(G6664&gt;MainSheet!$C$11+$B$6+$C$6,IF(L6663&gt;=0.999,1,(G6664-MainSheet!$C$11-$B$6-$C$6)*I6664/$D$2/60),0)</f>
        <v>1</v>
      </c>
      <c r="M6664">
        <f t="shared" si="939"/>
        <v>1</v>
      </c>
      <c r="N6664" s="2">
        <f t="shared" si="940"/>
        <v>3721.0526315789471</v>
      </c>
      <c r="O6664">
        <f t="shared" si="945"/>
        <v>977.02127659574455</v>
      </c>
      <c r="P6664">
        <f t="shared" si="944"/>
        <v>192000</v>
      </c>
      <c r="Q6664" s="2">
        <f t="shared" si="941"/>
        <v>196698.0739081747</v>
      </c>
      <c r="R6664">
        <f>Q6664/MainSheet!$C$8*(G6664-G6663)+R6663</f>
        <v>11551.12314773282</v>
      </c>
      <c r="S6664">
        <f t="shared" si="942"/>
        <v>186427.70050207718</v>
      </c>
      <c r="T6664">
        <f t="shared" si="943"/>
        <v>66.619999999997177</v>
      </c>
      <c r="U6664" s="1">
        <f>Q6664/MainSheet!$C$22</f>
        <v>1</v>
      </c>
    </row>
    <row r="6665" spans="7:21">
      <c r="G6665">
        <f t="shared" ref="G6665:G6728" si="946">G6664+$F$2</f>
        <v>66.629999999997182</v>
      </c>
      <c r="H6665">
        <f t="shared" ref="H6665:H6728" si="947">H6664</f>
        <v>198000</v>
      </c>
      <c r="I6665" s="2">
        <f>MIN(MainSheet!$C$10/MainSheet!$C$9,MainSheet!$K$9*60)</f>
        <v>660</v>
      </c>
      <c r="J6665" s="1">
        <f>IF(G6665&gt;MainSheet!$C$11,IF(J6664&gt;=0.999,1,(G6665-MainSheet!$C$11)*I6665/$B$2/60),0)</f>
        <v>1</v>
      </c>
      <c r="K6665" s="1">
        <f>IF(G6665&gt;MainSheet!$C$11+$B$6,IF(K6664&gt;=0.999,1,(G6665-MainSheet!$C$11-$B$6)*I6665/$C$2/60),0)</f>
        <v>1</v>
      </c>
      <c r="L6665" s="1">
        <f>IF(G6665&gt;MainSheet!$C$11+$B$6+$C$6,IF(L6664&gt;=0.999,1,(G6665-MainSheet!$C$11-$B$6-$C$6)*I6665/$D$2/60),0)</f>
        <v>1</v>
      </c>
      <c r="M6665">
        <f t="shared" ref="M6665:M6728" si="948">(J6665*$B$2+K6665*$C$2+L6665*$D$2)/SUM($B$2:$D$2)</f>
        <v>1</v>
      </c>
      <c r="N6665" s="2">
        <f t="shared" ref="N6665:N6728" si="949">IF(J6665&gt;=0.01,((1-J6665)*B$3+B$4*(J6665)),0)</f>
        <v>3721.0526315789471</v>
      </c>
      <c r="O6665">
        <f t="shared" si="945"/>
        <v>977.02127659574455</v>
      </c>
      <c r="P6665">
        <f t="shared" si="944"/>
        <v>192000</v>
      </c>
      <c r="Q6665" s="2">
        <f t="shared" ref="Q6665:Q6728" si="950">SUM(N6665:P6665)</f>
        <v>196698.0739081747</v>
      </c>
      <c r="R6665">
        <f>Q6665/MainSheet!$C$8*(G6665-G6664)+R6664</f>
        <v>11553.154394223655</v>
      </c>
      <c r="S6665">
        <f t="shared" ref="S6665:S6728" si="951">Q6665*$F$2/60+S6664</f>
        <v>186460.48351439519</v>
      </c>
      <c r="T6665">
        <f t="shared" si="943"/>
        <v>66.629999999997182</v>
      </c>
      <c r="U6665" s="1">
        <f>Q6665/MainSheet!$C$22</f>
        <v>1</v>
      </c>
    </row>
    <row r="6666" spans="7:21">
      <c r="G6666">
        <f t="shared" si="946"/>
        <v>66.639999999997187</v>
      </c>
      <c r="H6666">
        <f t="shared" si="947"/>
        <v>198000</v>
      </c>
      <c r="I6666" s="2">
        <f>MIN(MainSheet!$C$10/MainSheet!$C$9,MainSheet!$K$9*60)</f>
        <v>660</v>
      </c>
      <c r="J6666" s="1">
        <f>IF(G6666&gt;MainSheet!$C$11,IF(J6665&gt;=0.999,1,(G6666-MainSheet!$C$11)*I6666/$B$2/60),0)</f>
        <v>1</v>
      </c>
      <c r="K6666" s="1">
        <f>IF(G6666&gt;MainSheet!$C$11+$B$6,IF(K6665&gt;=0.999,1,(G6666-MainSheet!$C$11-$B$6)*I6666/$C$2/60),0)</f>
        <v>1</v>
      </c>
      <c r="L6666" s="1">
        <f>IF(G6666&gt;MainSheet!$C$11+$B$6+$C$6,IF(L6665&gt;=0.999,1,(G6666-MainSheet!$C$11-$B$6-$C$6)*I6666/$D$2/60),0)</f>
        <v>1</v>
      </c>
      <c r="M6666">
        <f t="shared" si="948"/>
        <v>1</v>
      </c>
      <c r="N6666" s="2">
        <f t="shared" si="949"/>
        <v>3721.0526315789471</v>
      </c>
      <c r="O6666">
        <f t="shared" si="945"/>
        <v>977.02127659574455</v>
      </c>
      <c r="P6666">
        <f t="shared" si="944"/>
        <v>192000</v>
      </c>
      <c r="Q6666" s="2">
        <f t="shared" si="950"/>
        <v>196698.0739081747</v>
      </c>
      <c r="R6666">
        <f>Q6666/MainSheet!$C$8*(G6666-G6665)+R6665</f>
        <v>11555.18564071449</v>
      </c>
      <c r="S6666">
        <f t="shared" si="951"/>
        <v>186493.26652671321</v>
      </c>
      <c r="T6666">
        <f t="shared" si="943"/>
        <v>66.639999999997187</v>
      </c>
      <c r="U6666" s="1">
        <f>Q6666/MainSheet!$C$22</f>
        <v>1</v>
      </c>
    </row>
    <row r="6667" spans="7:21">
      <c r="G6667">
        <f t="shared" si="946"/>
        <v>66.649999999997192</v>
      </c>
      <c r="H6667">
        <f t="shared" si="947"/>
        <v>198000</v>
      </c>
      <c r="I6667" s="2">
        <f>MIN(MainSheet!$C$10/MainSheet!$C$9,MainSheet!$K$9*60)</f>
        <v>660</v>
      </c>
      <c r="J6667" s="1">
        <f>IF(G6667&gt;MainSheet!$C$11,IF(J6666&gt;=0.999,1,(G6667-MainSheet!$C$11)*I6667/$B$2/60),0)</f>
        <v>1</v>
      </c>
      <c r="K6667" s="1">
        <f>IF(G6667&gt;MainSheet!$C$11+$B$6,IF(K6666&gt;=0.999,1,(G6667-MainSheet!$C$11-$B$6)*I6667/$C$2/60),0)</f>
        <v>1</v>
      </c>
      <c r="L6667" s="1">
        <f>IF(G6667&gt;MainSheet!$C$11+$B$6+$C$6,IF(L6666&gt;=0.999,1,(G6667-MainSheet!$C$11-$B$6-$C$6)*I6667/$D$2/60),0)</f>
        <v>1</v>
      </c>
      <c r="M6667">
        <f t="shared" si="948"/>
        <v>1</v>
      </c>
      <c r="N6667" s="2">
        <f t="shared" si="949"/>
        <v>3721.0526315789471</v>
      </c>
      <c r="O6667">
        <f t="shared" si="945"/>
        <v>977.02127659574455</v>
      </c>
      <c r="P6667">
        <f t="shared" si="944"/>
        <v>192000</v>
      </c>
      <c r="Q6667" s="2">
        <f t="shared" si="950"/>
        <v>196698.0739081747</v>
      </c>
      <c r="R6667">
        <f>Q6667/MainSheet!$C$8*(G6667-G6666)+R6666</f>
        <v>11557.216887205324</v>
      </c>
      <c r="S6667">
        <f t="shared" si="951"/>
        <v>186526.04953903123</v>
      </c>
      <c r="T6667">
        <f t="shared" si="943"/>
        <v>66.649999999997192</v>
      </c>
      <c r="U6667" s="1">
        <f>Q6667/MainSheet!$C$22</f>
        <v>1</v>
      </c>
    </row>
    <row r="6668" spans="7:21">
      <c r="G6668">
        <f t="shared" si="946"/>
        <v>66.659999999997197</v>
      </c>
      <c r="H6668">
        <f t="shared" si="947"/>
        <v>198000</v>
      </c>
      <c r="I6668" s="2">
        <f>MIN(MainSheet!$C$10/MainSheet!$C$9,MainSheet!$K$9*60)</f>
        <v>660</v>
      </c>
      <c r="J6668" s="1">
        <f>IF(G6668&gt;MainSheet!$C$11,IF(J6667&gt;=0.999,1,(G6668-MainSheet!$C$11)*I6668/$B$2/60),0)</f>
        <v>1</v>
      </c>
      <c r="K6668" s="1">
        <f>IF(G6668&gt;MainSheet!$C$11+$B$6,IF(K6667&gt;=0.999,1,(G6668-MainSheet!$C$11-$B$6)*I6668/$C$2/60),0)</f>
        <v>1</v>
      </c>
      <c r="L6668" s="1">
        <f>IF(G6668&gt;MainSheet!$C$11+$B$6+$C$6,IF(L6667&gt;=0.999,1,(G6668-MainSheet!$C$11-$B$6-$C$6)*I6668/$D$2/60),0)</f>
        <v>1</v>
      </c>
      <c r="M6668">
        <f t="shared" si="948"/>
        <v>1</v>
      </c>
      <c r="N6668" s="2">
        <f t="shared" si="949"/>
        <v>3721.0526315789471</v>
      </c>
      <c r="O6668">
        <f t="shared" si="945"/>
        <v>977.02127659574455</v>
      </c>
      <c r="P6668">
        <f t="shared" si="944"/>
        <v>192000</v>
      </c>
      <c r="Q6668" s="2">
        <f t="shared" si="950"/>
        <v>196698.0739081747</v>
      </c>
      <c r="R6668">
        <f>Q6668/MainSheet!$C$8*(G6668-G6667)+R6667</f>
        <v>11559.248133696159</v>
      </c>
      <c r="S6668">
        <f t="shared" si="951"/>
        <v>186558.83255134925</v>
      </c>
      <c r="T6668">
        <f t="shared" si="943"/>
        <v>66.659999999997197</v>
      </c>
      <c r="U6668" s="1">
        <f>Q6668/MainSheet!$C$22</f>
        <v>1</v>
      </c>
    </row>
    <row r="6669" spans="7:21">
      <c r="G6669">
        <f t="shared" si="946"/>
        <v>66.669999999997202</v>
      </c>
      <c r="H6669">
        <f t="shared" si="947"/>
        <v>198000</v>
      </c>
      <c r="I6669" s="2">
        <f>MIN(MainSheet!$C$10/MainSheet!$C$9,MainSheet!$K$9*60)</f>
        <v>660</v>
      </c>
      <c r="J6669" s="1">
        <f>IF(G6669&gt;MainSheet!$C$11,IF(J6668&gt;=0.999,1,(G6669-MainSheet!$C$11)*I6669/$B$2/60),0)</f>
        <v>1</v>
      </c>
      <c r="K6669" s="1">
        <f>IF(G6669&gt;MainSheet!$C$11+$B$6,IF(K6668&gt;=0.999,1,(G6669-MainSheet!$C$11-$B$6)*I6669/$C$2/60),0)</f>
        <v>1</v>
      </c>
      <c r="L6669" s="1">
        <f>IF(G6669&gt;MainSheet!$C$11+$B$6+$C$6,IF(L6668&gt;=0.999,1,(G6669-MainSheet!$C$11-$B$6-$C$6)*I6669/$D$2/60),0)</f>
        <v>1</v>
      </c>
      <c r="M6669">
        <f t="shared" si="948"/>
        <v>1</v>
      </c>
      <c r="N6669" s="2">
        <f t="shared" si="949"/>
        <v>3721.0526315789471</v>
      </c>
      <c r="O6669">
        <f t="shared" si="945"/>
        <v>977.02127659574455</v>
      </c>
      <c r="P6669">
        <f t="shared" si="944"/>
        <v>192000</v>
      </c>
      <c r="Q6669" s="2">
        <f t="shared" si="950"/>
        <v>196698.0739081747</v>
      </c>
      <c r="R6669">
        <f>Q6669/MainSheet!$C$8*(G6669-G6668)+R6668</f>
        <v>11561.279380186994</v>
      </c>
      <c r="S6669">
        <f t="shared" si="951"/>
        <v>186591.61556366726</v>
      </c>
      <c r="T6669">
        <f t="shared" si="943"/>
        <v>66.669999999997202</v>
      </c>
      <c r="U6669" s="1">
        <f>Q6669/MainSheet!$C$22</f>
        <v>1</v>
      </c>
    </row>
    <row r="6670" spans="7:21">
      <c r="G6670">
        <f t="shared" si="946"/>
        <v>66.679999999997207</v>
      </c>
      <c r="H6670">
        <f t="shared" si="947"/>
        <v>198000</v>
      </c>
      <c r="I6670" s="2">
        <f>MIN(MainSheet!$C$10/MainSheet!$C$9,MainSheet!$K$9*60)</f>
        <v>660</v>
      </c>
      <c r="J6670" s="1">
        <f>IF(G6670&gt;MainSheet!$C$11,IF(J6669&gt;=0.999,1,(G6670-MainSheet!$C$11)*I6670/$B$2/60),0)</f>
        <v>1</v>
      </c>
      <c r="K6670" s="1">
        <f>IF(G6670&gt;MainSheet!$C$11+$B$6,IF(K6669&gt;=0.999,1,(G6670-MainSheet!$C$11-$B$6)*I6670/$C$2/60),0)</f>
        <v>1</v>
      </c>
      <c r="L6670" s="1">
        <f>IF(G6670&gt;MainSheet!$C$11+$B$6+$C$6,IF(L6669&gt;=0.999,1,(G6670-MainSheet!$C$11-$B$6-$C$6)*I6670/$D$2/60),0)</f>
        <v>1</v>
      </c>
      <c r="M6670">
        <f t="shared" si="948"/>
        <v>1</v>
      </c>
      <c r="N6670" s="2">
        <f t="shared" si="949"/>
        <v>3721.0526315789471</v>
      </c>
      <c r="O6670">
        <f t="shared" si="945"/>
        <v>977.02127659574455</v>
      </c>
      <c r="P6670">
        <f t="shared" si="944"/>
        <v>192000</v>
      </c>
      <c r="Q6670" s="2">
        <f t="shared" si="950"/>
        <v>196698.0739081747</v>
      </c>
      <c r="R6670">
        <f>Q6670/MainSheet!$C$8*(G6670-G6669)+R6669</f>
        <v>11563.310626677829</v>
      </c>
      <c r="S6670">
        <f t="shared" si="951"/>
        <v>186624.39857598528</v>
      </c>
      <c r="T6670">
        <f t="shared" si="943"/>
        <v>66.679999999997207</v>
      </c>
      <c r="U6670" s="1">
        <f>Q6670/MainSheet!$C$22</f>
        <v>1</v>
      </c>
    </row>
    <row r="6671" spans="7:21">
      <c r="G6671">
        <f t="shared" si="946"/>
        <v>66.689999999997212</v>
      </c>
      <c r="H6671">
        <f t="shared" si="947"/>
        <v>198000</v>
      </c>
      <c r="I6671" s="2">
        <f>MIN(MainSheet!$C$10/MainSheet!$C$9,MainSheet!$K$9*60)</f>
        <v>660</v>
      </c>
      <c r="J6671" s="1">
        <f>IF(G6671&gt;MainSheet!$C$11,IF(J6670&gt;=0.999,1,(G6671-MainSheet!$C$11)*I6671/$B$2/60),0)</f>
        <v>1</v>
      </c>
      <c r="K6671" s="1">
        <f>IF(G6671&gt;MainSheet!$C$11+$B$6,IF(K6670&gt;=0.999,1,(G6671-MainSheet!$C$11-$B$6)*I6671/$C$2/60),0)</f>
        <v>1</v>
      </c>
      <c r="L6671" s="1">
        <f>IF(G6671&gt;MainSheet!$C$11+$B$6+$C$6,IF(L6670&gt;=0.999,1,(G6671-MainSheet!$C$11-$B$6-$C$6)*I6671/$D$2/60),0)</f>
        <v>1</v>
      </c>
      <c r="M6671">
        <f t="shared" si="948"/>
        <v>1</v>
      </c>
      <c r="N6671" s="2">
        <f t="shared" si="949"/>
        <v>3721.0526315789471</v>
      </c>
      <c r="O6671">
        <f t="shared" si="945"/>
        <v>977.02127659574455</v>
      </c>
      <c r="P6671">
        <f t="shared" si="944"/>
        <v>192000</v>
      </c>
      <c r="Q6671" s="2">
        <f t="shared" si="950"/>
        <v>196698.0739081747</v>
      </c>
      <c r="R6671">
        <f>Q6671/MainSheet!$C$8*(G6671-G6670)+R6670</f>
        <v>11565.341873168663</v>
      </c>
      <c r="S6671">
        <f t="shared" si="951"/>
        <v>186657.1815883033</v>
      </c>
      <c r="T6671">
        <f t="shared" si="943"/>
        <v>66.689999999997212</v>
      </c>
      <c r="U6671" s="1">
        <f>Q6671/MainSheet!$C$22</f>
        <v>1</v>
      </c>
    </row>
    <row r="6672" spans="7:21">
      <c r="G6672">
        <f t="shared" si="946"/>
        <v>66.699999999997218</v>
      </c>
      <c r="H6672">
        <f t="shared" si="947"/>
        <v>198000</v>
      </c>
      <c r="I6672" s="2">
        <f>MIN(MainSheet!$C$10/MainSheet!$C$9,MainSheet!$K$9*60)</f>
        <v>660</v>
      </c>
      <c r="J6672" s="1">
        <f>IF(G6672&gt;MainSheet!$C$11,IF(J6671&gt;=0.999,1,(G6672-MainSheet!$C$11)*I6672/$B$2/60),0)</f>
        <v>1</v>
      </c>
      <c r="K6672" s="1">
        <f>IF(G6672&gt;MainSheet!$C$11+$B$6,IF(K6671&gt;=0.999,1,(G6672-MainSheet!$C$11-$B$6)*I6672/$C$2/60),0)</f>
        <v>1</v>
      </c>
      <c r="L6672" s="1">
        <f>IF(G6672&gt;MainSheet!$C$11+$B$6+$C$6,IF(L6671&gt;=0.999,1,(G6672-MainSheet!$C$11-$B$6-$C$6)*I6672/$D$2/60),0)</f>
        <v>1</v>
      </c>
      <c r="M6672">
        <f t="shared" si="948"/>
        <v>1</v>
      </c>
      <c r="N6672" s="2">
        <f t="shared" si="949"/>
        <v>3721.0526315789471</v>
      </c>
      <c r="O6672">
        <f t="shared" si="945"/>
        <v>977.02127659574455</v>
      </c>
      <c r="P6672">
        <f t="shared" si="944"/>
        <v>192000</v>
      </c>
      <c r="Q6672" s="2">
        <f t="shared" si="950"/>
        <v>196698.0739081747</v>
      </c>
      <c r="R6672">
        <f>Q6672/MainSheet!$C$8*(G6672-G6671)+R6671</f>
        <v>11567.373119659498</v>
      </c>
      <c r="S6672">
        <f t="shared" si="951"/>
        <v>186689.96460062132</v>
      </c>
      <c r="T6672">
        <f t="shared" si="943"/>
        <v>66.699999999997218</v>
      </c>
      <c r="U6672" s="1">
        <f>Q6672/MainSheet!$C$22</f>
        <v>1</v>
      </c>
    </row>
    <row r="6673" spans="7:21">
      <c r="G6673">
        <f t="shared" si="946"/>
        <v>66.709999999997223</v>
      </c>
      <c r="H6673">
        <f t="shared" si="947"/>
        <v>198000</v>
      </c>
      <c r="I6673" s="2">
        <f>MIN(MainSheet!$C$10/MainSheet!$C$9,MainSheet!$K$9*60)</f>
        <v>660</v>
      </c>
      <c r="J6673" s="1">
        <f>IF(G6673&gt;MainSheet!$C$11,IF(J6672&gt;=0.999,1,(G6673-MainSheet!$C$11)*I6673/$B$2/60),0)</f>
        <v>1</v>
      </c>
      <c r="K6673" s="1">
        <f>IF(G6673&gt;MainSheet!$C$11+$B$6,IF(K6672&gt;=0.999,1,(G6673-MainSheet!$C$11-$B$6)*I6673/$C$2/60),0)</f>
        <v>1</v>
      </c>
      <c r="L6673" s="1">
        <f>IF(G6673&gt;MainSheet!$C$11+$B$6+$C$6,IF(L6672&gt;=0.999,1,(G6673-MainSheet!$C$11-$B$6-$C$6)*I6673/$D$2/60),0)</f>
        <v>1</v>
      </c>
      <c r="M6673">
        <f t="shared" si="948"/>
        <v>1</v>
      </c>
      <c r="N6673" s="2">
        <f t="shared" si="949"/>
        <v>3721.0526315789471</v>
      </c>
      <c r="O6673">
        <f t="shared" si="945"/>
        <v>977.02127659574455</v>
      </c>
      <c r="P6673">
        <f t="shared" si="944"/>
        <v>192000</v>
      </c>
      <c r="Q6673" s="2">
        <f t="shared" si="950"/>
        <v>196698.0739081747</v>
      </c>
      <c r="R6673">
        <f>Q6673/MainSheet!$C$8*(G6673-G6672)+R6672</f>
        <v>11569.404366150333</v>
      </c>
      <c r="S6673">
        <f t="shared" si="951"/>
        <v>186722.74761293933</v>
      </c>
      <c r="T6673">
        <f t="shared" si="943"/>
        <v>66.709999999997223</v>
      </c>
      <c r="U6673" s="1">
        <f>Q6673/MainSheet!$C$22</f>
        <v>1</v>
      </c>
    </row>
    <row r="6674" spans="7:21">
      <c r="G6674">
        <f t="shared" si="946"/>
        <v>66.719999999997228</v>
      </c>
      <c r="H6674">
        <f t="shared" si="947"/>
        <v>198000</v>
      </c>
      <c r="I6674" s="2">
        <f>MIN(MainSheet!$C$10/MainSheet!$C$9,MainSheet!$K$9*60)</f>
        <v>660</v>
      </c>
      <c r="J6674" s="1">
        <f>IF(G6674&gt;MainSheet!$C$11,IF(J6673&gt;=0.999,1,(G6674-MainSheet!$C$11)*I6674/$B$2/60),0)</f>
        <v>1</v>
      </c>
      <c r="K6674" s="1">
        <f>IF(G6674&gt;MainSheet!$C$11+$B$6,IF(K6673&gt;=0.999,1,(G6674-MainSheet!$C$11-$B$6)*I6674/$C$2/60),0)</f>
        <v>1</v>
      </c>
      <c r="L6674" s="1">
        <f>IF(G6674&gt;MainSheet!$C$11+$B$6+$C$6,IF(L6673&gt;=0.999,1,(G6674-MainSheet!$C$11-$B$6-$C$6)*I6674/$D$2/60),0)</f>
        <v>1</v>
      </c>
      <c r="M6674">
        <f t="shared" si="948"/>
        <v>1</v>
      </c>
      <c r="N6674" s="2">
        <f t="shared" si="949"/>
        <v>3721.0526315789471</v>
      </c>
      <c r="O6674">
        <f t="shared" si="945"/>
        <v>977.02127659574455</v>
      </c>
      <c r="P6674">
        <f t="shared" si="944"/>
        <v>192000</v>
      </c>
      <c r="Q6674" s="2">
        <f t="shared" si="950"/>
        <v>196698.0739081747</v>
      </c>
      <c r="R6674">
        <f>Q6674/MainSheet!$C$8*(G6674-G6673)+R6673</f>
        <v>11571.435612641168</v>
      </c>
      <c r="S6674">
        <f t="shared" si="951"/>
        <v>186755.53062525735</v>
      </c>
      <c r="T6674">
        <f t="shared" si="943"/>
        <v>66.719999999997228</v>
      </c>
      <c r="U6674" s="1">
        <f>Q6674/MainSheet!$C$22</f>
        <v>1</v>
      </c>
    </row>
    <row r="6675" spans="7:21">
      <c r="G6675">
        <f t="shared" si="946"/>
        <v>66.729999999997233</v>
      </c>
      <c r="H6675">
        <f t="shared" si="947"/>
        <v>198000</v>
      </c>
      <c r="I6675" s="2">
        <f>MIN(MainSheet!$C$10/MainSheet!$C$9,MainSheet!$K$9*60)</f>
        <v>660</v>
      </c>
      <c r="J6675" s="1">
        <f>IF(G6675&gt;MainSheet!$C$11,IF(J6674&gt;=0.999,1,(G6675-MainSheet!$C$11)*I6675/$B$2/60),0)</f>
        <v>1</v>
      </c>
      <c r="K6675" s="1">
        <f>IF(G6675&gt;MainSheet!$C$11+$B$6,IF(K6674&gt;=0.999,1,(G6675-MainSheet!$C$11-$B$6)*I6675/$C$2/60),0)</f>
        <v>1</v>
      </c>
      <c r="L6675" s="1">
        <f>IF(G6675&gt;MainSheet!$C$11+$B$6+$C$6,IF(L6674&gt;=0.999,1,(G6675-MainSheet!$C$11-$B$6-$C$6)*I6675/$D$2/60),0)</f>
        <v>1</v>
      </c>
      <c r="M6675">
        <f t="shared" si="948"/>
        <v>1</v>
      </c>
      <c r="N6675" s="2">
        <f t="shared" si="949"/>
        <v>3721.0526315789471</v>
      </c>
      <c r="O6675">
        <f t="shared" si="945"/>
        <v>977.02127659574455</v>
      </c>
      <c r="P6675">
        <f t="shared" si="944"/>
        <v>192000</v>
      </c>
      <c r="Q6675" s="2">
        <f t="shared" si="950"/>
        <v>196698.0739081747</v>
      </c>
      <c r="R6675">
        <f>Q6675/MainSheet!$C$8*(G6675-G6674)+R6674</f>
        <v>11573.466859132002</v>
      </c>
      <c r="S6675">
        <f t="shared" si="951"/>
        <v>186788.31363757537</v>
      </c>
      <c r="T6675">
        <f t="shared" si="943"/>
        <v>66.729999999997233</v>
      </c>
      <c r="U6675" s="1">
        <f>Q6675/MainSheet!$C$22</f>
        <v>1</v>
      </c>
    </row>
    <row r="6676" spans="7:21">
      <c r="G6676">
        <f t="shared" si="946"/>
        <v>66.739999999997238</v>
      </c>
      <c r="H6676">
        <f t="shared" si="947"/>
        <v>198000</v>
      </c>
      <c r="I6676" s="2">
        <f>MIN(MainSheet!$C$10/MainSheet!$C$9,MainSheet!$K$9*60)</f>
        <v>660</v>
      </c>
      <c r="J6676" s="1">
        <f>IF(G6676&gt;MainSheet!$C$11,IF(J6675&gt;=0.999,1,(G6676-MainSheet!$C$11)*I6676/$B$2/60),0)</f>
        <v>1</v>
      </c>
      <c r="K6676" s="1">
        <f>IF(G6676&gt;MainSheet!$C$11+$B$6,IF(K6675&gt;=0.999,1,(G6676-MainSheet!$C$11-$B$6)*I6676/$C$2/60),0)</f>
        <v>1</v>
      </c>
      <c r="L6676" s="1">
        <f>IF(G6676&gt;MainSheet!$C$11+$B$6+$C$6,IF(L6675&gt;=0.999,1,(G6676-MainSheet!$C$11-$B$6-$C$6)*I6676/$D$2/60),0)</f>
        <v>1</v>
      </c>
      <c r="M6676">
        <f t="shared" si="948"/>
        <v>1</v>
      </c>
      <c r="N6676" s="2">
        <f t="shared" si="949"/>
        <v>3721.0526315789471</v>
      </c>
      <c r="O6676">
        <f t="shared" si="945"/>
        <v>977.02127659574455</v>
      </c>
      <c r="P6676">
        <f t="shared" si="944"/>
        <v>192000</v>
      </c>
      <c r="Q6676" s="2">
        <f t="shared" si="950"/>
        <v>196698.0739081747</v>
      </c>
      <c r="R6676">
        <f>Q6676/MainSheet!$C$8*(G6676-G6675)+R6675</f>
        <v>11575.498105622837</v>
      </c>
      <c r="S6676">
        <f t="shared" si="951"/>
        <v>186821.09664989338</v>
      </c>
      <c r="T6676">
        <f t="shared" si="943"/>
        <v>66.739999999997238</v>
      </c>
      <c r="U6676" s="1">
        <f>Q6676/MainSheet!$C$22</f>
        <v>1</v>
      </c>
    </row>
    <row r="6677" spans="7:21">
      <c r="G6677">
        <f t="shared" si="946"/>
        <v>66.749999999997243</v>
      </c>
      <c r="H6677">
        <f t="shared" si="947"/>
        <v>198000</v>
      </c>
      <c r="I6677" s="2">
        <f>MIN(MainSheet!$C$10/MainSheet!$C$9,MainSheet!$K$9*60)</f>
        <v>660</v>
      </c>
      <c r="J6677" s="1">
        <f>IF(G6677&gt;MainSheet!$C$11,IF(J6676&gt;=0.999,1,(G6677-MainSheet!$C$11)*I6677/$B$2/60),0)</f>
        <v>1</v>
      </c>
      <c r="K6677" s="1">
        <f>IF(G6677&gt;MainSheet!$C$11+$B$6,IF(K6676&gt;=0.999,1,(G6677-MainSheet!$C$11-$B$6)*I6677/$C$2/60),0)</f>
        <v>1</v>
      </c>
      <c r="L6677" s="1">
        <f>IF(G6677&gt;MainSheet!$C$11+$B$6+$C$6,IF(L6676&gt;=0.999,1,(G6677-MainSheet!$C$11-$B$6-$C$6)*I6677/$D$2/60),0)</f>
        <v>1</v>
      </c>
      <c r="M6677">
        <f t="shared" si="948"/>
        <v>1</v>
      </c>
      <c r="N6677" s="2">
        <f t="shared" si="949"/>
        <v>3721.0526315789471</v>
      </c>
      <c r="O6677">
        <f t="shared" si="945"/>
        <v>977.02127659574455</v>
      </c>
      <c r="P6677">
        <f t="shared" si="944"/>
        <v>192000</v>
      </c>
      <c r="Q6677" s="2">
        <f t="shared" si="950"/>
        <v>196698.0739081747</v>
      </c>
      <c r="R6677">
        <f>Q6677/MainSheet!$C$8*(G6677-G6676)+R6676</f>
        <v>11577.529352113672</v>
      </c>
      <c r="S6677">
        <f t="shared" si="951"/>
        <v>186853.8796622114</v>
      </c>
      <c r="T6677">
        <f t="shared" si="943"/>
        <v>66.749999999997243</v>
      </c>
      <c r="U6677" s="1">
        <f>Q6677/MainSheet!$C$22</f>
        <v>1</v>
      </c>
    </row>
    <row r="6678" spans="7:21">
      <c r="G6678">
        <f t="shared" si="946"/>
        <v>66.759999999997248</v>
      </c>
      <c r="H6678">
        <f t="shared" si="947"/>
        <v>198000</v>
      </c>
      <c r="I6678" s="2">
        <f>MIN(MainSheet!$C$10/MainSheet!$C$9,MainSheet!$K$9*60)</f>
        <v>660</v>
      </c>
      <c r="J6678" s="1">
        <f>IF(G6678&gt;MainSheet!$C$11,IF(J6677&gt;=0.999,1,(G6678-MainSheet!$C$11)*I6678/$B$2/60),0)</f>
        <v>1</v>
      </c>
      <c r="K6678" s="1">
        <f>IF(G6678&gt;MainSheet!$C$11+$B$6,IF(K6677&gt;=0.999,1,(G6678-MainSheet!$C$11-$B$6)*I6678/$C$2/60),0)</f>
        <v>1</v>
      </c>
      <c r="L6678" s="1">
        <f>IF(G6678&gt;MainSheet!$C$11+$B$6+$C$6,IF(L6677&gt;=0.999,1,(G6678-MainSheet!$C$11-$B$6-$C$6)*I6678/$D$2/60),0)</f>
        <v>1</v>
      </c>
      <c r="M6678">
        <f t="shared" si="948"/>
        <v>1</v>
      </c>
      <c r="N6678" s="2">
        <f t="shared" si="949"/>
        <v>3721.0526315789471</v>
      </c>
      <c r="O6678">
        <f t="shared" si="945"/>
        <v>977.02127659574455</v>
      </c>
      <c r="P6678">
        <f t="shared" si="944"/>
        <v>192000</v>
      </c>
      <c r="Q6678" s="2">
        <f t="shared" si="950"/>
        <v>196698.0739081747</v>
      </c>
      <c r="R6678">
        <f>Q6678/MainSheet!$C$8*(G6678-G6677)+R6677</f>
        <v>11579.560598604507</v>
      </c>
      <c r="S6678">
        <f t="shared" si="951"/>
        <v>186886.66267452942</v>
      </c>
      <c r="T6678">
        <f t="shared" si="943"/>
        <v>66.759999999997248</v>
      </c>
      <c r="U6678" s="1">
        <f>Q6678/MainSheet!$C$22</f>
        <v>1</v>
      </c>
    </row>
    <row r="6679" spans="7:21">
      <c r="G6679">
        <f t="shared" si="946"/>
        <v>66.769999999997253</v>
      </c>
      <c r="H6679">
        <f t="shared" si="947"/>
        <v>198000</v>
      </c>
      <c r="I6679" s="2">
        <f>MIN(MainSheet!$C$10/MainSheet!$C$9,MainSheet!$K$9*60)</f>
        <v>660</v>
      </c>
      <c r="J6679" s="1">
        <f>IF(G6679&gt;MainSheet!$C$11,IF(J6678&gt;=0.999,1,(G6679-MainSheet!$C$11)*I6679/$B$2/60),0)</f>
        <v>1</v>
      </c>
      <c r="K6679" s="1">
        <f>IF(G6679&gt;MainSheet!$C$11+$B$6,IF(K6678&gt;=0.999,1,(G6679-MainSheet!$C$11-$B$6)*I6679/$C$2/60),0)</f>
        <v>1</v>
      </c>
      <c r="L6679" s="1">
        <f>IF(G6679&gt;MainSheet!$C$11+$B$6+$C$6,IF(L6678&gt;=0.999,1,(G6679-MainSheet!$C$11-$B$6-$C$6)*I6679/$D$2/60),0)</f>
        <v>1</v>
      </c>
      <c r="M6679">
        <f t="shared" si="948"/>
        <v>1</v>
      </c>
      <c r="N6679" s="2">
        <f t="shared" si="949"/>
        <v>3721.0526315789471</v>
      </c>
      <c r="O6679">
        <f t="shared" si="945"/>
        <v>977.02127659574455</v>
      </c>
      <c r="P6679">
        <f t="shared" si="944"/>
        <v>192000</v>
      </c>
      <c r="Q6679" s="2">
        <f t="shared" si="950"/>
        <v>196698.0739081747</v>
      </c>
      <c r="R6679">
        <f>Q6679/MainSheet!$C$8*(G6679-G6678)+R6678</f>
        <v>11581.591845095341</v>
      </c>
      <c r="S6679">
        <f t="shared" si="951"/>
        <v>186919.44568684744</v>
      </c>
      <c r="T6679">
        <f t="shared" si="943"/>
        <v>66.769999999997253</v>
      </c>
      <c r="U6679" s="1">
        <f>Q6679/MainSheet!$C$22</f>
        <v>1</v>
      </c>
    </row>
    <row r="6680" spans="7:21">
      <c r="G6680">
        <f t="shared" si="946"/>
        <v>66.779999999997258</v>
      </c>
      <c r="H6680">
        <f t="shared" si="947"/>
        <v>198000</v>
      </c>
      <c r="I6680" s="2">
        <f>MIN(MainSheet!$C$10/MainSheet!$C$9,MainSheet!$K$9*60)</f>
        <v>660</v>
      </c>
      <c r="J6680" s="1">
        <f>IF(G6680&gt;MainSheet!$C$11,IF(J6679&gt;=0.999,1,(G6680-MainSheet!$C$11)*I6680/$B$2/60),0)</f>
        <v>1</v>
      </c>
      <c r="K6680" s="1">
        <f>IF(G6680&gt;MainSheet!$C$11+$B$6,IF(K6679&gt;=0.999,1,(G6680-MainSheet!$C$11-$B$6)*I6680/$C$2/60),0)</f>
        <v>1</v>
      </c>
      <c r="L6680" s="1">
        <f>IF(G6680&gt;MainSheet!$C$11+$B$6+$C$6,IF(L6679&gt;=0.999,1,(G6680-MainSheet!$C$11-$B$6-$C$6)*I6680/$D$2/60),0)</f>
        <v>1</v>
      </c>
      <c r="M6680">
        <f t="shared" si="948"/>
        <v>1</v>
      </c>
      <c r="N6680" s="2">
        <f t="shared" si="949"/>
        <v>3721.0526315789471</v>
      </c>
      <c r="O6680">
        <f t="shared" si="945"/>
        <v>977.02127659574455</v>
      </c>
      <c r="P6680">
        <f t="shared" si="944"/>
        <v>192000</v>
      </c>
      <c r="Q6680" s="2">
        <f t="shared" si="950"/>
        <v>196698.0739081747</v>
      </c>
      <c r="R6680">
        <f>Q6680/MainSheet!$C$8*(G6680-G6679)+R6679</f>
        <v>11583.623091586176</v>
      </c>
      <c r="S6680">
        <f t="shared" si="951"/>
        <v>186952.22869916545</v>
      </c>
      <c r="T6680">
        <f t="shared" si="943"/>
        <v>66.779999999997258</v>
      </c>
      <c r="U6680" s="1">
        <f>Q6680/MainSheet!$C$22</f>
        <v>1</v>
      </c>
    </row>
    <row r="6681" spans="7:21">
      <c r="G6681">
        <f t="shared" si="946"/>
        <v>66.789999999997264</v>
      </c>
      <c r="H6681">
        <f t="shared" si="947"/>
        <v>198000</v>
      </c>
      <c r="I6681" s="2">
        <f>MIN(MainSheet!$C$10/MainSheet!$C$9,MainSheet!$K$9*60)</f>
        <v>660</v>
      </c>
      <c r="J6681" s="1">
        <f>IF(G6681&gt;MainSheet!$C$11,IF(J6680&gt;=0.999,1,(G6681-MainSheet!$C$11)*I6681/$B$2/60),0)</f>
        <v>1</v>
      </c>
      <c r="K6681" s="1">
        <f>IF(G6681&gt;MainSheet!$C$11+$B$6,IF(K6680&gt;=0.999,1,(G6681-MainSheet!$C$11-$B$6)*I6681/$C$2/60),0)</f>
        <v>1</v>
      </c>
      <c r="L6681" s="1">
        <f>IF(G6681&gt;MainSheet!$C$11+$B$6+$C$6,IF(L6680&gt;=0.999,1,(G6681-MainSheet!$C$11-$B$6-$C$6)*I6681/$D$2/60),0)</f>
        <v>1</v>
      </c>
      <c r="M6681">
        <f t="shared" si="948"/>
        <v>1</v>
      </c>
      <c r="N6681" s="2">
        <f t="shared" si="949"/>
        <v>3721.0526315789471</v>
      </c>
      <c r="O6681">
        <f t="shared" si="945"/>
        <v>977.02127659574455</v>
      </c>
      <c r="P6681">
        <f t="shared" si="944"/>
        <v>192000</v>
      </c>
      <c r="Q6681" s="2">
        <f t="shared" si="950"/>
        <v>196698.0739081747</v>
      </c>
      <c r="R6681">
        <f>Q6681/MainSheet!$C$8*(G6681-G6680)+R6680</f>
        <v>11585.654338077011</v>
      </c>
      <c r="S6681">
        <f t="shared" si="951"/>
        <v>186985.01171148347</v>
      </c>
      <c r="T6681">
        <f t="shared" si="943"/>
        <v>66.789999999997264</v>
      </c>
      <c r="U6681" s="1">
        <f>Q6681/MainSheet!$C$22</f>
        <v>1</v>
      </c>
    </row>
    <row r="6682" spans="7:21">
      <c r="G6682">
        <f t="shared" si="946"/>
        <v>66.799999999997269</v>
      </c>
      <c r="H6682">
        <f t="shared" si="947"/>
        <v>198000</v>
      </c>
      <c r="I6682" s="2">
        <f>MIN(MainSheet!$C$10/MainSheet!$C$9,MainSheet!$K$9*60)</f>
        <v>660</v>
      </c>
      <c r="J6682" s="1">
        <f>IF(G6682&gt;MainSheet!$C$11,IF(J6681&gt;=0.999,1,(G6682-MainSheet!$C$11)*I6682/$B$2/60),0)</f>
        <v>1</v>
      </c>
      <c r="K6682" s="1">
        <f>IF(G6682&gt;MainSheet!$C$11+$B$6,IF(K6681&gt;=0.999,1,(G6682-MainSheet!$C$11-$B$6)*I6682/$C$2/60),0)</f>
        <v>1</v>
      </c>
      <c r="L6682" s="1">
        <f>IF(G6682&gt;MainSheet!$C$11+$B$6+$C$6,IF(L6681&gt;=0.999,1,(G6682-MainSheet!$C$11-$B$6-$C$6)*I6682/$D$2/60),0)</f>
        <v>1</v>
      </c>
      <c r="M6682">
        <f t="shared" si="948"/>
        <v>1</v>
      </c>
      <c r="N6682" s="2">
        <f t="shared" si="949"/>
        <v>3721.0526315789471</v>
      </c>
      <c r="O6682">
        <f t="shared" si="945"/>
        <v>977.02127659574455</v>
      </c>
      <c r="P6682">
        <f t="shared" si="944"/>
        <v>192000</v>
      </c>
      <c r="Q6682" s="2">
        <f t="shared" si="950"/>
        <v>196698.0739081747</v>
      </c>
      <c r="R6682">
        <f>Q6682/MainSheet!$C$8*(G6682-G6681)+R6681</f>
        <v>11587.685584567846</v>
      </c>
      <c r="S6682">
        <f t="shared" si="951"/>
        <v>187017.79472380149</v>
      </c>
      <c r="T6682">
        <f t="shared" si="943"/>
        <v>66.799999999997269</v>
      </c>
      <c r="U6682" s="1">
        <f>Q6682/MainSheet!$C$22</f>
        <v>1</v>
      </c>
    </row>
    <row r="6683" spans="7:21">
      <c r="G6683">
        <f t="shared" si="946"/>
        <v>66.809999999997274</v>
      </c>
      <c r="H6683">
        <f t="shared" si="947"/>
        <v>198000</v>
      </c>
      <c r="I6683" s="2">
        <f>MIN(MainSheet!$C$10/MainSheet!$C$9,MainSheet!$K$9*60)</f>
        <v>660</v>
      </c>
      <c r="J6683" s="1">
        <f>IF(G6683&gt;MainSheet!$C$11,IF(J6682&gt;=0.999,1,(G6683-MainSheet!$C$11)*I6683/$B$2/60),0)</f>
        <v>1</v>
      </c>
      <c r="K6683" s="1">
        <f>IF(G6683&gt;MainSheet!$C$11+$B$6,IF(K6682&gt;=0.999,1,(G6683-MainSheet!$C$11-$B$6)*I6683/$C$2/60),0)</f>
        <v>1</v>
      </c>
      <c r="L6683" s="1">
        <f>IF(G6683&gt;MainSheet!$C$11+$B$6+$C$6,IF(L6682&gt;=0.999,1,(G6683-MainSheet!$C$11-$B$6-$C$6)*I6683/$D$2/60),0)</f>
        <v>1</v>
      </c>
      <c r="M6683">
        <f t="shared" si="948"/>
        <v>1</v>
      </c>
      <c r="N6683" s="2">
        <f t="shared" si="949"/>
        <v>3721.0526315789471</v>
      </c>
      <c r="O6683">
        <f t="shared" si="945"/>
        <v>977.02127659574455</v>
      </c>
      <c r="P6683">
        <f t="shared" si="944"/>
        <v>192000</v>
      </c>
      <c r="Q6683" s="2">
        <f t="shared" si="950"/>
        <v>196698.0739081747</v>
      </c>
      <c r="R6683">
        <f>Q6683/MainSheet!$C$8*(G6683-G6682)+R6682</f>
        <v>11589.71683105868</v>
      </c>
      <c r="S6683">
        <f t="shared" si="951"/>
        <v>187050.57773611951</v>
      </c>
      <c r="T6683">
        <f t="shared" si="943"/>
        <v>66.809999999997274</v>
      </c>
      <c r="U6683" s="1">
        <f>Q6683/MainSheet!$C$22</f>
        <v>1</v>
      </c>
    </row>
    <row r="6684" spans="7:21">
      <c r="G6684">
        <f t="shared" si="946"/>
        <v>66.819999999997279</v>
      </c>
      <c r="H6684">
        <f t="shared" si="947"/>
        <v>198000</v>
      </c>
      <c r="I6684" s="2">
        <f>MIN(MainSheet!$C$10/MainSheet!$C$9,MainSheet!$K$9*60)</f>
        <v>660</v>
      </c>
      <c r="J6684" s="1">
        <f>IF(G6684&gt;MainSheet!$C$11,IF(J6683&gt;=0.999,1,(G6684-MainSheet!$C$11)*I6684/$B$2/60),0)</f>
        <v>1</v>
      </c>
      <c r="K6684" s="1">
        <f>IF(G6684&gt;MainSheet!$C$11+$B$6,IF(K6683&gt;=0.999,1,(G6684-MainSheet!$C$11-$B$6)*I6684/$C$2/60),0)</f>
        <v>1</v>
      </c>
      <c r="L6684" s="1">
        <f>IF(G6684&gt;MainSheet!$C$11+$B$6+$C$6,IF(L6683&gt;=0.999,1,(G6684-MainSheet!$C$11-$B$6-$C$6)*I6684/$D$2/60),0)</f>
        <v>1</v>
      </c>
      <c r="M6684">
        <f t="shared" si="948"/>
        <v>1</v>
      </c>
      <c r="N6684" s="2">
        <f t="shared" si="949"/>
        <v>3721.0526315789471</v>
      </c>
      <c r="O6684">
        <f t="shared" si="945"/>
        <v>977.02127659574455</v>
      </c>
      <c r="P6684">
        <f t="shared" si="944"/>
        <v>192000</v>
      </c>
      <c r="Q6684" s="2">
        <f t="shared" si="950"/>
        <v>196698.0739081747</v>
      </c>
      <c r="R6684">
        <f>Q6684/MainSheet!$C$8*(G6684-G6683)+R6683</f>
        <v>11591.748077549515</v>
      </c>
      <c r="S6684">
        <f t="shared" si="951"/>
        <v>187083.36074843752</v>
      </c>
      <c r="T6684">
        <f t="shared" si="943"/>
        <v>66.819999999997279</v>
      </c>
      <c r="U6684" s="1">
        <f>Q6684/MainSheet!$C$22</f>
        <v>1</v>
      </c>
    </row>
    <row r="6685" spans="7:21">
      <c r="G6685">
        <f t="shared" si="946"/>
        <v>66.829999999997284</v>
      </c>
      <c r="H6685">
        <f t="shared" si="947"/>
        <v>198000</v>
      </c>
      <c r="I6685" s="2">
        <f>MIN(MainSheet!$C$10/MainSheet!$C$9,MainSheet!$K$9*60)</f>
        <v>660</v>
      </c>
      <c r="J6685" s="1">
        <f>IF(G6685&gt;MainSheet!$C$11,IF(J6684&gt;=0.999,1,(G6685-MainSheet!$C$11)*I6685/$B$2/60),0)</f>
        <v>1</v>
      </c>
      <c r="K6685" s="1">
        <f>IF(G6685&gt;MainSheet!$C$11+$B$6,IF(K6684&gt;=0.999,1,(G6685-MainSheet!$C$11-$B$6)*I6685/$C$2/60),0)</f>
        <v>1</v>
      </c>
      <c r="L6685" s="1">
        <f>IF(G6685&gt;MainSheet!$C$11+$B$6+$C$6,IF(L6684&gt;=0.999,1,(G6685-MainSheet!$C$11-$B$6-$C$6)*I6685/$D$2/60),0)</f>
        <v>1</v>
      </c>
      <c r="M6685">
        <f t="shared" si="948"/>
        <v>1</v>
      </c>
      <c r="N6685" s="2">
        <f t="shared" si="949"/>
        <v>3721.0526315789471</v>
      </c>
      <c r="O6685">
        <f t="shared" si="945"/>
        <v>977.02127659574455</v>
      </c>
      <c r="P6685">
        <f t="shared" si="944"/>
        <v>192000</v>
      </c>
      <c r="Q6685" s="2">
        <f t="shared" si="950"/>
        <v>196698.0739081747</v>
      </c>
      <c r="R6685">
        <f>Q6685/MainSheet!$C$8*(G6685-G6684)+R6684</f>
        <v>11593.77932404035</v>
      </c>
      <c r="S6685">
        <f t="shared" si="951"/>
        <v>187116.14376075554</v>
      </c>
      <c r="T6685">
        <f t="shared" si="943"/>
        <v>66.829999999997284</v>
      </c>
      <c r="U6685" s="1">
        <f>Q6685/MainSheet!$C$22</f>
        <v>1</v>
      </c>
    </row>
    <row r="6686" spans="7:21">
      <c r="G6686">
        <f t="shared" si="946"/>
        <v>66.839999999997289</v>
      </c>
      <c r="H6686">
        <f t="shared" si="947"/>
        <v>198000</v>
      </c>
      <c r="I6686" s="2">
        <f>MIN(MainSheet!$C$10/MainSheet!$C$9,MainSheet!$K$9*60)</f>
        <v>660</v>
      </c>
      <c r="J6686" s="1">
        <f>IF(G6686&gt;MainSheet!$C$11,IF(J6685&gt;=0.999,1,(G6686-MainSheet!$C$11)*I6686/$B$2/60),0)</f>
        <v>1</v>
      </c>
      <c r="K6686" s="1">
        <f>IF(G6686&gt;MainSheet!$C$11+$B$6,IF(K6685&gt;=0.999,1,(G6686-MainSheet!$C$11-$B$6)*I6686/$C$2/60),0)</f>
        <v>1</v>
      </c>
      <c r="L6686" s="1">
        <f>IF(G6686&gt;MainSheet!$C$11+$B$6+$C$6,IF(L6685&gt;=0.999,1,(G6686-MainSheet!$C$11-$B$6-$C$6)*I6686/$D$2/60),0)</f>
        <v>1</v>
      </c>
      <c r="M6686">
        <f t="shared" si="948"/>
        <v>1</v>
      </c>
      <c r="N6686" s="2">
        <f t="shared" si="949"/>
        <v>3721.0526315789471</v>
      </c>
      <c r="O6686">
        <f t="shared" si="945"/>
        <v>977.02127659574455</v>
      </c>
      <c r="P6686">
        <f t="shared" si="944"/>
        <v>192000</v>
      </c>
      <c r="Q6686" s="2">
        <f t="shared" si="950"/>
        <v>196698.0739081747</v>
      </c>
      <c r="R6686">
        <f>Q6686/MainSheet!$C$8*(G6686-G6685)+R6685</f>
        <v>11595.810570531185</v>
      </c>
      <c r="S6686">
        <f t="shared" si="951"/>
        <v>187148.92677307356</v>
      </c>
      <c r="T6686">
        <f t="shared" si="943"/>
        <v>66.839999999997289</v>
      </c>
      <c r="U6686" s="1">
        <f>Q6686/MainSheet!$C$22</f>
        <v>1</v>
      </c>
    </row>
    <row r="6687" spans="7:21">
      <c r="G6687">
        <f t="shared" si="946"/>
        <v>66.849999999997294</v>
      </c>
      <c r="H6687">
        <f t="shared" si="947"/>
        <v>198000</v>
      </c>
      <c r="I6687" s="2">
        <f>MIN(MainSheet!$C$10/MainSheet!$C$9,MainSheet!$K$9*60)</f>
        <v>660</v>
      </c>
      <c r="J6687" s="1">
        <f>IF(G6687&gt;MainSheet!$C$11,IF(J6686&gt;=0.999,1,(G6687-MainSheet!$C$11)*I6687/$B$2/60),0)</f>
        <v>1</v>
      </c>
      <c r="K6687" s="1">
        <f>IF(G6687&gt;MainSheet!$C$11+$B$6,IF(K6686&gt;=0.999,1,(G6687-MainSheet!$C$11-$B$6)*I6687/$C$2/60),0)</f>
        <v>1</v>
      </c>
      <c r="L6687" s="1">
        <f>IF(G6687&gt;MainSheet!$C$11+$B$6+$C$6,IF(L6686&gt;=0.999,1,(G6687-MainSheet!$C$11-$B$6-$C$6)*I6687/$D$2/60),0)</f>
        <v>1</v>
      </c>
      <c r="M6687">
        <f t="shared" si="948"/>
        <v>1</v>
      </c>
      <c r="N6687" s="2">
        <f t="shared" si="949"/>
        <v>3721.0526315789471</v>
      </c>
      <c r="O6687">
        <f t="shared" si="945"/>
        <v>977.02127659574455</v>
      </c>
      <c r="P6687">
        <f t="shared" si="944"/>
        <v>192000</v>
      </c>
      <c r="Q6687" s="2">
        <f t="shared" si="950"/>
        <v>196698.0739081747</v>
      </c>
      <c r="R6687">
        <f>Q6687/MainSheet!$C$8*(G6687-G6686)+R6686</f>
        <v>11597.841817022019</v>
      </c>
      <c r="S6687">
        <f t="shared" si="951"/>
        <v>187181.70978539158</v>
      </c>
      <c r="T6687">
        <f t="shared" si="943"/>
        <v>66.849999999997294</v>
      </c>
      <c r="U6687" s="1">
        <f>Q6687/MainSheet!$C$22</f>
        <v>1</v>
      </c>
    </row>
    <row r="6688" spans="7:21">
      <c r="G6688">
        <f t="shared" si="946"/>
        <v>66.859999999997299</v>
      </c>
      <c r="H6688">
        <f t="shared" si="947"/>
        <v>198000</v>
      </c>
      <c r="I6688" s="2">
        <f>MIN(MainSheet!$C$10/MainSheet!$C$9,MainSheet!$K$9*60)</f>
        <v>660</v>
      </c>
      <c r="J6688" s="1">
        <f>IF(G6688&gt;MainSheet!$C$11,IF(J6687&gt;=0.999,1,(G6688-MainSheet!$C$11)*I6688/$B$2/60),0)</f>
        <v>1</v>
      </c>
      <c r="K6688" s="1">
        <f>IF(G6688&gt;MainSheet!$C$11+$B$6,IF(K6687&gt;=0.999,1,(G6688-MainSheet!$C$11-$B$6)*I6688/$C$2/60),0)</f>
        <v>1</v>
      </c>
      <c r="L6688" s="1">
        <f>IF(G6688&gt;MainSheet!$C$11+$B$6+$C$6,IF(L6687&gt;=0.999,1,(G6688-MainSheet!$C$11-$B$6-$C$6)*I6688/$D$2/60),0)</f>
        <v>1</v>
      </c>
      <c r="M6688">
        <f t="shared" si="948"/>
        <v>1</v>
      </c>
      <c r="N6688" s="2">
        <f t="shared" si="949"/>
        <v>3721.0526315789471</v>
      </c>
      <c r="O6688">
        <f t="shared" si="945"/>
        <v>977.02127659574455</v>
      </c>
      <c r="P6688">
        <f t="shared" si="944"/>
        <v>192000</v>
      </c>
      <c r="Q6688" s="2">
        <f t="shared" si="950"/>
        <v>196698.0739081747</v>
      </c>
      <c r="R6688">
        <f>Q6688/MainSheet!$C$8*(G6688-G6687)+R6687</f>
        <v>11599.873063512854</v>
      </c>
      <c r="S6688">
        <f t="shared" si="951"/>
        <v>187214.49279770959</v>
      </c>
      <c r="T6688">
        <f t="shared" si="943"/>
        <v>66.859999999997299</v>
      </c>
      <c r="U6688" s="1">
        <f>Q6688/MainSheet!$C$22</f>
        <v>1</v>
      </c>
    </row>
    <row r="6689" spans="7:21">
      <c r="G6689">
        <f t="shared" si="946"/>
        <v>66.869999999997304</v>
      </c>
      <c r="H6689">
        <f t="shared" si="947"/>
        <v>198000</v>
      </c>
      <c r="I6689" s="2">
        <f>MIN(MainSheet!$C$10/MainSheet!$C$9,MainSheet!$K$9*60)</f>
        <v>660</v>
      </c>
      <c r="J6689" s="1">
        <f>IF(G6689&gt;MainSheet!$C$11,IF(J6688&gt;=0.999,1,(G6689-MainSheet!$C$11)*I6689/$B$2/60),0)</f>
        <v>1</v>
      </c>
      <c r="K6689" s="1">
        <f>IF(G6689&gt;MainSheet!$C$11+$B$6,IF(K6688&gt;=0.999,1,(G6689-MainSheet!$C$11-$B$6)*I6689/$C$2/60),0)</f>
        <v>1</v>
      </c>
      <c r="L6689" s="1">
        <f>IF(G6689&gt;MainSheet!$C$11+$B$6+$C$6,IF(L6688&gt;=0.999,1,(G6689-MainSheet!$C$11-$B$6-$C$6)*I6689/$D$2/60),0)</f>
        <v>1</v>
      </c>
      <c r="M6689">
        <f t="shared" si="948"/>
        <v>1</v>
      </c>
      <c r="N6689" s="2">
        <f t="shared" si="949"/>
        <v>3721.0526315789471</v>
      </c>
      <c r="O6689">
        <f t="shared" si="945"/>
        <v>977.02127659574455</v>
      </c>
      <c r="P6689">
        <f t="shared" si="944"/>
        <v>192000</v>
      </c>
      <c r="Q6689" s="2">
        <f t="shared" si="950"/>
        <v>196698.0739081747</v>
      </c>
      <c r="R6689">
        <f>Q6689/MainSheet!$C$8*(G6689-G6688)+R6688</f>
        <v>11601.904310003689</v>
      </c>
      <c r="S6689">
        <f t="shared" si="951"/>
        <v>187247.27581002761</v>
      </c>
      <c r="T6689">
        <f t="shared" si="943"/>
        <v>66.869999999997304</v>
      </c>
      <c r="U6689" s="1">
        <f>Q6689/MainSheet!$C$22</f>
        <v>1</v>
      </c>
    </row>
    <row r="6690" spans="7:21">
      <c r="G6690">
        <f t="shared" si="946"/>
        <v>66.87999999999731</v>
      </c>
      <c r="H6690">
        <f t="shared" si="947"/>
        <v>198000</v>
      </c>
      <c r="I6690" s="2">
        <f>MIN(MainSheet!$C$10/MainSheet!$C$9,MainSheet!$K$9*60)</f>
        <v>660</v>
      </c>
      <c r="J6690" s="1">
        <f>IF(G6690&gt;MainSheet!$C$11,IF(J6689&gt;=0.999,1,(G6690-MainSheet!$C$11)*I6690/$B$2/60),0)</f>
        <v>1</v>
      </c>
      <c r="K6690" s="1">
        <f>IF(G6690&gt;MainSheet!$C$11+$B$6,IF(K6689&gt;=0.999,1,(G6690-MainSheet!$C$11-$B$6)*I6690/$C$2/60),0)</f>
        <v>1</v>
      </c>
      <c r="L6690" s="1">
        <f>IF(G6690&gt;MainSheet!$C$11+$B$6+$C$6,IF(L6689&gt;=0.999,1,(G6690-MainSheet!$C$11-$B$6-$C$6)*I6690/$D$2/60),0)</f>
        <v>1</v>
      </c>
      <c r="M6690">
        <f t="shared" si="948"/>
        <v>1</v>
      </c>
      <c r="N6690" s="2">
        <f t="shared" si="949"/>
        <v>3721.0526315789471</v>
      </c>
      <c r="O6690">
        <f t="shared" si="945"/>
        <v>977.02127659574455</v>
      </c>
      <c r="P6690">
        <f t="shared" si="944"/>
        <v>192000</v>
      </c>
      <c r="Q6690" s="2">
        <f t="shared" si="950"/>
        <v>196698.0739081747</v>
      </c>
      <c r="R6690">
        <f>Q6690/MainSheet!$C$8*(G6690-G6689)+R6689</f>
        <v>11603.935556494524</v>
      </c>
      <c r="S6690">
        <f t="shared" si="951"/>
        <v>187280.05882234563</v>
      </c>
      <c r="T6690">
        <f t="shared" si="943"/>
        <v>66.87999999999731</v>
      </c>
      <c r="U6690" s="1">
        <f>Q6690/MainSheet!$C$22</f>
        <v>1</v>
      </c>
    </row>
    <row r="6691" spans="7:21">
      <c r="G6691">
        <f t="shared" si="946"/>
        <v>66.889999999997315</v>
      </c>
      <c r="H6691">
        <f t="shared" si="947"/>
        <v>198000</v>
      </c>
      <c r="I6691" s="2">
        <f>MIN(MainSheet!$C$10/MainSheet!$C$9,MainSheet!$K$9*60)</f>
        <v>660</v>
      </c>
      <c r="J6691" s="1">
        <f>IF(G6691&gt;MainSheet!$C$11,IF(J6690&gt;=0.999,1,(G6691-MainSheet!$C$11)*I6691/$B$2/60),0)</f>
        <v>1</v>
      </c>
      <c r="K6691" s="1">
        <f>IF(G6691&gt;MainSheet!$C$11+$B$6,IF(K6690&gt;=0.999,1,(G6691-MainSheet!$C$11-$B$6)*I6691/$C$2/60),0)</f>
        <v>1</v>
      </c>
      <c r="L6691" s="1">
        <f>IF(G6691&gt;MainSheet!$C$11+$B$6+$C$6,IF(L6690&gt;=0.999,1,(G6691-MainSheet!$C$11-$B$6-$C$6)*I6691/$D$2/60),0)</f>
        <v>1</v>
      </c>
      <c r="M6691">
        <f t="shared" si="948"/>
        <v>1</v>
      </c>
      <c r="N6691" s="2">
        <f t="shared" si="949"/>
        <v>3721.0526315789471</v>
      </c>
      <c r="O6691">
        <f t="shared" si="945"/>
        <v>977.02127659574455</v>
      </c>
      <c r="P6691">
        <f t="shared" si="944"/>
        <v>192000</v>
      </c>
      <c r="Q6691" s="2">
        <f t="shared" si="950"/>
        <v>196698.0739081747</v>
      </c>
      <c r="R6691">
        <f>Q6691/MainSheet!$C$8*(G6691-G6690)+R6690</f>
        <v>11605.966802985358</v>
      </c>
      <c r="S6691">
        <f t="shared" si="951"/>
        <v>187312.84183466365</v>
      </c>
      <c r="T6691">
        <f t="shared" si="943"/>
        <v>66.889999999997315</v>
      </c>
      <c r="U6691" s="1">
        <f>Q6691/MainSheet!$C$22</f>
        <v>1</v>
      </c>
    </row>
    <row r="6692" spans="7:21">
      <c r="G6692">
        <f t="shared" si="946"/>
        <v>66.89999999999732</v>
      </c>
      <c r="H6692">
        <f t="shared" si="947"/>
        <v>198000</v>
      </c>
      <c r="I6692" s="2">
        <f>MIN(MainSheet!$C$10/MainSheet!$C$9,MainSheet!$K$9*60)</f>
        <v>660</v>
      </c>
      <c r="J6692" s="1">
        <f>IF(G6692&gt;MainSheet!$C$11,IF(J6691&gt;=0.999,1,(G6692-MainSheet!$C$11)*I6692/$B$2/60),0)</f>
        <v>1</v>
      </c>
      <c r="K6692" s="1">
        <f>IF(G6692&gt;MainSheet!$C$11+$B$6,IF(K6691&gt;=0.999,1,(G6692-MainSheet!$C$11-$B$6)*I6692/$C$2/60),0)</f>
        <v>1</v>
      </c>
      <c r="L6692" s="1">
        <f>IF(G6692&gt;MainSheet!$C$11+$B$6+$C$6,IF(L6691&gt;=0.999,1,(G6692-MainSheet!$C$11-$B$6-$C$6)*I6692/$D$2/60),0)</f>
        <v>1</v>
      </c>
      <c r="M6692">
        <f t="shared" si="948"/>
        <v>1</v>
      </c>
      <c r="N6692" s="2">
        <f t="shared" si="949"/>
        <v>3721.0526315789471</v>
      </c>
      <c r="O6692">
        <f t="shared" si="945"/>
        <v>977.02127659574455</v>
      </c>
      <c r="P6692">
        <f t="shared" si="944"/>
        <v>192000</v>
      </c>
      <c r="Q6692" s="2">
        <f t="shared" si="950"/>
        <v>196698.0739081747</v>
      </c>
      <c r="R6692">
        <f>Q6692/MainSheet!$C$8*(G6692-G6691)+R6691</f>
        <v>11607.998049476193</v>
      </c>
      <c r="S6692">
        <f t="shared" si="951"/>
        <v>187345.62484698166</v>
      </c>
      <c r="T6692">
        <f t="shared" si="943"/>
        <v>66.89999999999732</v>
      </c>
      <c r="U6692" s="1">
        <f>Q6692/MainSheet!$C$22</f>
        <v>1</v>
      </c>
    </row>
    <row r="6693" spans="7:21">
      <c r="G6693">
        <f t="shared" si="946"/>
        <v>66.909999999997325</v>
      </c>
      <c r="H6693">
        <f t="shared" si="947"/>
        <v>198000</v>
      </c>
      <c r="I6693" s="2">
        <f>MIN(MainSheet!$C$10/MainSheet!$C$9,MainSheet!$K$9*60)</f>
        <v>660</v>
      </c>
      <c r="J6693" s="1">
        <f>IF(G6693&gt;MainSheet!$C$11,IF(J6692&gt;=0.999,1,(G6693-MainSheet!$C$11)*I6693/$B$2/60),0)</f>
        <v>1</v>
      </c>
      <c r="K6693" s="1">
        <f>IF(G6693&gt;MainSheet!$C$11+$B$6,IF(K6692&gt;=0.999,1,(G6693-MainSheet!$C$11-$B$6)*I6693/$C$2/60),0)</f>
        <v>1</v>
      </c>
      <c r="L6693" s="1">
        <f>IF(G6693&gt;MainSheet!$C$11+$B$6+$C$6,IF(L6692&gt;=0.999,1,(G6693-MainSheet!$C$11-$B$6-$C$6)*I6693/$D$2/60),0)</f>
        <v>1</v>
      </c>
      <c r="M6693">
        <f t="shared" si="948"/>
        <v>1</v>
      </c>
      <c r="N6693" s="2">
        <f t="shared" si="949"/>
        <v>3721.0526315789471</v>
      </c>
      <c r="O6693">
        <f t="shared" si="945"/>
        <v>977.02127659574455</v>
      </c>
      <c r="P6693">
        <f t="shared" si="944"/>
        <v>192000</v>
      </c>
      <c r="Q6693" s="2">
        <f t="shared" si="950"/>
        <v>196698.0739081747</v>
      </c>
      <c r="R6693">
        <f>Q6693/MainSheet!$C$8*(G6693-G6692)+R6692</f>
        <v>11610.029295967028</v>
      </c>
      <c r="S6693">
        <f t="shared" si="951"/>
        <v>187378.40785929968</v>
      </c>
      <c r="T6693">
        <f t="shared" si="943"/>
        <v>66.909999999997325</v>
      </c>
      <c r="U6693" s="1">
        <f>Q6693/MainSheet!$C$22</f>
        <v>1</v>
      </c>
    </row>
    <row r="6694" spans="7:21">
      <c r="G6694">
        <f t="shared" si="946"/>
        <v>66.91999999999733</v>
      </c>
      <c r="H6694">
        <f t="shared" si="947"/>
        <v>198000</v>
      </c>
      <c r="I6694" s="2">
        <f>MIN(MainSheet!$C$10/MainSheet!$C$9,MainSheet!$K$9*60)</f>
        <v>660</v>
      </c>
      <c r="J6694" s="1">
        <f>IF(G6694&gt;MainSheet!$C$11,IF(J6693&gt;=0.999,1,(G6694-MainSheet!$C$11)*I6694/$B$2/60),0)</f>
        <v>1</v>
      </c>
      <c r="K6694" s="1">
        <f>IF(G6694&gt;MainSheet!$C$11+$B$6,IF(K6693&gt;=0.999,1,(G6694-MainSheet!$C$11-$B$6)*I6694/$C$2/60),0)</f>
        <v>1</v>
      </c>
      <c r="L6694" s="1">
        <f>IF(G6694&gt;MainSheet!$C$11+$B$6+$C$6,IF(L6693&gt;=0.999,1,(G6694-MainSheet!$C$11-$B$6-$C$6)*I6694/$D$2/60),0)</f>
        <v>1</v>
      </c>
      <c r="M6694">
        <f t="shared" si="948"/>
        <v>1</v>
      </c>
      <c r="N6694" s="2">
        <f t="shared" si="949"/>
        <v>3721.0526315789471</v>
      </c>
      <c r="O6694">
        <f t="shared" si="945"/>
        <v>977.02127659574455</v>
      </c>
      <c r="P6694">
        <f t="shared" si="944"/>
        <v>192000</v>
      </c>
      <c r="Q6694" s="2">
        <f t="shared" si="950"/>
        <v>196698.0739081747</v>
      </c>
      <c r="R6694">
        <f>Q6694/MainSheet!$C$8*(G6694-G6693)+R6693</f>
        <v>11612.060542457863</v>
      </c>
      <c r="S6694">
        <f t="shared" si="951"/>
        <v>187411.1908716177</v>
      </c>
      <c r="T6694">
        <f t="shared" si="943"/>
        <v>66.91999999999733</v>
      </c>
      <c r="U6694" s="1">
        <f>Q6694/MainSheet!$C$22</f>
        <v>1</v>
      </c>
    </row>
    <row r="6695" spans="7:21">
      <c r="G6695">
        <f t="shared" si="946"/>
        <v>66.929999999997335</v>
      </c>
      <c r="H6695">
        <f t="shared" si="947"/>
        <v>198000</v>
      </c>
      <c r="I6695" s="2">
        <f>MIN(MainSheet!$C$10/MainSheet!$C$9,MainSheet!$K$9*60)</f>
        <v>660</v>
      </c>
      <c r="J6695" s="1">
        <f>IF(G6695&gt;MainSheet!$C$11,IF(J6694&gt;=0.999,1,(G6695-MainSheet!$C$11)*I6695/$B$2/60),0)</f>
        <v>1</v>
      </c>
      <c r="K6695" s="1">
        <f>IF(G6695&gt;MainSheet!$C$11+$B$6,IF(K6694&gt;=0.999,1,(G6695-MainSheet!$C$11-$B$6)*I6695/$C$2/60),0)</f>
        <v>1</v>
      </c>
      <c r="L6695" s="1">
        <f>IF(G6695&gt;MainSheet!$C$11+$B$6+$C$6,IF(L6694&gt;=0.999,1,(G6695-MainSheet!$C$11-$B$6-$C$6)*I6695/$D$2/60),0)</f>
        <v>1</v>
      </c>
      <c r="M6695">
        <f t="shared" si="948"/>
        <v>1</v>
      </c>
      <c r="N6695" s="2">
        <f t="shared" si="949"/>
        <v>3721.0526315789471</v>
      </c>
      <c r="O6695">
        <f t="shared" si="945"/>
        <v>977.02127659574455</v>
      </c>
      <c r="P6695">
        <f t="shared" si="944"/>
        <v>192000</v>
      </c>
      <c r="Q6695" s="2">
        <f t="shared" si="950"/>
        <v>196698.0739081747</v>
      </c>
      <c r="R6695">
        <f>Q6695/MainSheet!$C$8*(G6695-G6694)+R6694</f>
        <v>11614.091788948697</v>
      </c>
      <c r="S6695">
        <f t="shared" si="951"/>
        <v>187443.97388393572</v>
      </c>
      <c r="T6695">
        <f t="shared" si="943"/>
        <v>66.929999999997335</v>
      </c>
      <c r="U6695" s="1">
        <f>Q6695/MainSheet!$C$22</f>
        <v>1</v>
      </c>
    </row>
    <row r="6696" spans="7:21">
      <c r="G6696">
        <f t="shared" si="946"/>
        <v>66.93999999999734</v>
      </c>
      <c r="H6696">
        <f t="shared" si="947"/>
        <v>198000</v>
      </c>
      <c r="I6696" s="2">
        <f>MIN(MainSheet!$C$10/MainSheet!$C$9,MainSheet!$K$9*60)</f>
        <v>660</v>
      </c>
      <c r="J6696" s="1">
        <f>IF(G6696&gt;MainSheet!$C$11,IF(J6695&gt;=0.999,1,(G6696-MainSheet!$C$11)*I6696/$B$2/60),0)</f>
        <v>1</v>
      </c>
      <c r="K6696" s="1">
        <f>IF(G6696&gt;MainSheet!$C$11+$B$6,IF(K6695&gt;=0.999,1,(G6696-MainSheet!$C$11-$B$6)*I6696/$C$2/60),0)</f>
        <v>1</v>
      </c>
      <c r="L6696" s="1">
        <f>IF(G6696&gt;MainSheet!$C$11+$B$6+$C$6,IF(L6695&gt;=0.999,1,(G6696-MainSheet!$C$11-$B$6-$C$6)*I6696/$D$2/60),0)</f>
        <v>1</v>
      </c>
      <c r="M6696">
        <f t="shared" si="948"/>
        <v>1</v>
      </c>
      <c r="N6696" s="2">
        <f t="shared" si="949"/>
        <v>3721.0526315789471</v>
      </c>
      <c r="O6696">
        <f t="shared" si="945"/>
        <v>977.02127659574455</v>
      </c>
      <c r="P6696">
        <f t="shared" si="944"/>
        <v>192000</v>
      </c>
      <c r="Q6696" s="2">
        <f t="shared" si="950"/>
        <v>196698.0739081747</v>
      </c>
      <c r="R6696">
        <f>Q6696/MainSheet!$C$8*(G6696-G6695)+R6695</f>
        <v>11616.123035439532</v>
      </c>
      <c r="S6696">
        <f t="shared" si="951"/>
        <v>187476.75689625373</v>
      </c>
      <c r="T6696">
        <f t="shared" si="943"/>
        <v>66.93999999999734</v>
      </c>
      <c r="U6696" s="1">
        <f>Q6696/MainSheet!$C$22</f>
        <v>1</v>
      </c>
    </row>
    <row r="6697" spans="7:21">
      <c r="G6697">
        <f t="shared" si="946"/>
        <v>66.949999999997345</v>
      </c>
      <c r="H6697">
        <f t="shared" si="947"/>
        <v>198000</v>
      </c>
      <c r="I6697" s="2">
        <f>MIN(MainSheet!$C$10/MainSheet!$C$9,MainSheet!$K$9*60)</f>
        <v>660</v>
      </c>
      <c r="J6697" s="1">
        <f>IF(G6697&gt;MainSheet!$C$11,IF(J6696&gt;=0.999,1,(G6697-MainSheet!$C$11)*I6697/$B$2/60),0)</f>
        <v>1</v>
      </c>
      <c r="K6697" s="1">
        <f>IF(G6697&gt;MainSheet!$C$11+$B$6,IF(K6696&gt;=0.999,1,(G6697-MainSheet!$C$11-$B$6)*I6697/$C$2/60),0)</f>
        <v>1</v>
      </c>
      <c r="L6697" s="1">
        <f>IF(G6697&gt;MainSheet!$C$11+$B$6+$C$6,IF(L6696&gt;=0.999,1,(G6697-MainSheet!$C$11-$B$6-$C$6)*I6697/$D$2/60),0)</f>
        <v>1</v>
      </c>
      <c r="M6697">
        <f t="shared" si="948"/>
        <v>1</v>
      </c>
      <c r="N6697" s="2">
        <f t="shared" si="949"/>
        <v>3721.0526315789471</v>
      </c>
      <c r="O6697">
        <f t="shared" si="945"/>
        <v>977.02127659574455</v>
      </c>
      <c r="P6697">
        <f t="shared" si="944"/>
        <v>192000</v>
      </c>
      <c r="Q6697" s="2">
        <f t="shared" si="950"/>
        <v>196698.0739081747</v>
      </c>
      <c r="R6697">
        <f>Q6697/MainSheet!$C$8*(G6697-G6696)+R6696</f>
        <v>11618.154281930367</v>
      </c>
      <c r="S6697">
        <f t="shared" si="951"/>
        <v>187509.53990857175</v>
      </c>
      <c r="T6697">
        <f t="shared" si="943"/>
        <v>66.949999999997345</v>
      </c>
      <c r="U6697" s="1">
        <f>Q6697/MainSheet!$C$22</f>
        <v>1</v>
      </c>
    </row>
    <row r="6698" spans="7:21">
      <c r="G6698">
        <f t="shared" si="946"/>
        <v>66.959999999997351</v>
      </c>
      <c r="H6698">
        <f t="shared" si="947"/>
        <v>198000</v>
      </c>
      <c r="I6698" s="2">
        <f>MIN(MainSheet!$C$10/MainSheet!$C$9,MainSheet!$K$9*60)</f>
        <v>660</v>
      </c>
      <c r="J6698" s="1">
        <f>IF(G6698&gt;MainSheet!$C$11,IF(J6697&gt;=0.999,1,(G6698-MainSheet!$C$11)*I6698/$B$2/60),0)</f>
        <v>1</v>
      </c>
      <c r="K6698" s="1">
        <f>IF(G6698&gt;MainSheet!$C$11+$B$6,IF(K6697&gt;=0.999,1,(G6698-MainSheet!$C$11-$B$6)*I6698/$C$2/60),0)</f>
        <v>1</v>
      </c>
      <c r="L6698" s="1">
        <f>IF(G6698&gt;MainSheet!$C$11+$B$6+$C$6,IF(L6697&gt;=0.999,1,(G6698-MainSheet!$C$11-$B$6-$C$6)*I6698/$D$2/60),0)</f>
        <v>1</v>
      </c>
      <c r="M6698">
        <f t="shared" si="948"/>
        <v>1</v>
      </c>
      <c r="N6698" s="2">
        <f t="shared" si="949"/>
        <v>3721.0526315789471</v>
      </c>
      <c r="O6698">
        <f t="shared" si="945"/>
        <v>977.02127659574455</v>
      </c>
      <c r="P6698">
        <f t="shared" si="944"/>
        <v>192000</v>
      </c>
      <c r="Q6698" s="2">
        <f t="shared" si="950"/>
        <v>196698.0739081747</v>
      </c>
      <c r="R6698">
        <f>Q6698/MainSheet!$C$8*(G6698-G6697)+R6697</f>
        <v>11620.185528421202</v>
      </c>
      <c r="S6698">
        <f t="shared" si="951"/>
        <v>187542.32292088977</v>
      </c>
      <c r="T6698">
        <f t="shared" si="943"/>
        <v>66.959999999997351</v>
      </c>
      <c r="U6698" s="1">
        <f>Q6698/MainSheet!$C$22</f>
        <v>1</v>
      </c>
    </row>
    <row r="6699" spans="7:21">
      <c r="G6699">
        <f t="shared" si="946"/>
        <v>66.969999999997356</v>
      </c>
      <c r="H6699">
        <f t="shared" si="947"/>
        <v>198000</v>
      </c>
      <c r="I6699" s="2">
        <f>MIN(MainSheet!$C$10/MainSheet!$C$9,MainSheet!$K$9*60)</f>
        <v>660</v>
      </c>
      <c r="J6699" s="1">
        <f>IF(G6699&gt;MainSheet!$C$11,IF(J6698&gt;=0.999,1,(G6699-MainSheet!$C$11)*I6699/$B$2/60),0)</f>
        <v>1</v>
      </c>
      <c r="K6699" s="1">
        <f>IF(G6699&gt;MainSheet!$C$11+$B$6,IF(K6698&gt;=0.999,1,(G6699-MainSheet!$C$11-$B$6)*I6699/$C$2/60),0)</f>
        <v>1</v>
      </c>
      <c r="L6699" s="1">
        <f>IF(G6699&gt;MainSheet!$C$11+$B$6+$C$6,IF(L6698&gt;=0.999,1,(G6699-MainSheet!$C$11-$B$6-$C$6)*I6699/$D$2/60),0)</f>
        <v>1</v>
      </c>
      <c r="M6699">
        <f t="shared" si="948"/>
        <v>1</v>
      </c>
      <c r="N6699" s="2">
        <f t="shared" si="949"/>
        <v>3721.0526315789471</v>
      </c>
      <c r="O6699">
        <f t="shared" si="945"/>
        <v>977.02127659574455</v>
      </c>
      <c r="P6699">
        <f t="shared" si="944"/>
        <v>192000</v>
      </c>
      <c r="Q6699" s="2">
        <f t="shared" si="950"/>
        <v>196698.0739081747</v>
      </c>
      <c r="R6699">
        <f>Q6699/MainSheet!$C$8*(G6699-G6698)+R6698</f>
        <v>11622.216774912036</v>
      </c>
      <c r="S6699">
        <f t="shared" si="951"/>
        <v>187575.10593320779</v>
      </c>
      <c r="T6699">
        <f t="shared" si="943"/>
        <v>66.969999999997356</v>
      </c>
      <c r="U6699" s="1">
        <f>Q6699/MainSheet!$C$22</f>
        <v>1</v>
      </c>
    </row>
    <row r="6700" spans="7:21">
      <c r="G6700">
        <f t="shared" si="946"/>
        <v>66.979999999997361</v>
      </c>
      <c r="H6700">
        <f t="shared" si="947"/>
        <v>198000</v>
      </c>
      <c r="I6700" s="2">
        <f>MIN(MainSheet!$C$10/MainSheet!$C$9,MainSheet!$K$9*60)</f>
        <v>660</v>
      </c>
      <c r="J6700" s="1">
        <f>IF(G6700&gt;MainSheet!$C$11,IF(J6699&gt;=0.999,1,(G6700-MainSheet!$C$11)*I6700/$B$2/60),0)</f>
        <v>1</v>
      </c>
      <c r="K6700" s="1">
        <f>IF(G6700&gt;MainSheet!$C$11+$B$6,IF(K6699&gt;=0.999,1,(G6700-MainSheet!$C$11-$B$6)*I6700/$C$2/60),0)</f>
        <v>1</v>
      </c>
      <c r="L6700" s="1">
        <f>IF(G6700&gt;MainSheet!$C$11+$B$6+$C$6,IF(L6699&gt;=0.999,1,(G6700-MainSheet!$C$11-$B$6-$C$6)*I6700/$D$2/60),0)</f>
        <v>1</v>
      </c>
      <c r="M6700">
        <f t="shared" si="948"/>
        <v>1</v>
      </c>
      <c r="N6700" s="2">
        <f t="shared" si="949"/>
        <v>3721.0526315789471</v>
      </c>
      <c r="O6700">
        <f t="shared" si="945"/>
        <v>977.02127659574455</v>
      </c>
      <c r="P6700">
        <f t="shared" si="944"/>
        <v>192000</v>
      </c>
      <c r="Q6700" s="2">
        <f t="shared" si="950"/>
        <v>196698.0739081747</v>
      </c>
      <c r="R6700">
        <f>Q6700/MainSheet!$C$8*(G6700-G6699)+R6699</f>
        <v>11624.248021402871</v>
      </c>
      <c r="S6700">
        <f t="shared" si="951"/>
        <v>187607.8889455258</v>
      </c>
      <c r="T6700">
        <f t="shared" si="943"/>
        <v>66.979999999997361</v>
      </c>
      <c r="U6700" s="1">
        <f>Q6700/MainSheet!$C$22</f>
        <v>1</v>
      </c>
    </row>
    <row r="6701" spans="7:21">
      <c r="G6701">
        <f t="shared" si="946"/>
        <v>66.989999999997366</v>
      </c>
      <c r="H6701">
        <f t="shared" si="947"/>
        <v>198000</v>
      </c>
      <c r="I6701" s="2">
        <f>MIN(MainSheet!$C$10/MainSheet!$C$9,MainSheet!$K$9*60)</f>
        <v>660</v>
      </c>
      <c r="J6701" s="1">
        <f>IF(G6701&gt;MainSheet!$C$11,IF(J6700&gt;=0.999,1,(G6701-MainSheet!$C$11)*I6701/$B$2/60),0)</f>
        <v>1</v>
      </c>
      <c r="K6701" s="1">
        <f>IF(G6701&gt;MainSheet!$C$11+$B$6,IF(K6700&gt;=0.999,1,(G6701-MainSheet!$C$11-$B$6)*I6701/$C$2/60),0)</f>
        <v>1</v>
      </c>
      <c r="L6701" s="1">
        <f>IF(G6701&gt;MainSheet!$C$11+$B$6+$C$6,IF(L6700&gt;=0.999,1,(G6701-MainSheet!$C$11-$B$6-$C$6)*I6701/$D$2/60),0)</f>
        <v>1</v>
      </c>
      <c r="M6701">
        <f t="shared" si="948"/>
        <v>1</v>
      </c>
      <c r="N6701" s="2">
        <f t="shared" si="949"/>
        <v>3721.0526315789471</v>
      </c>
      <c r="O6701">
        <f t="shared" si="945"/>
        <v>977.02127659574455</v>
      </c>
      <c r="P6701">
        <f t="shared" si="944"/>
        <v>192000</v>
      </c>
      <c r="Q6701" s="2">
        <f t="shared" si="950"/>
        <v>196698.0739081747</v>
      </c>
      <c r="R6701">
        <f>Q6701/MainSheet!$C$8*(G6701-G6700)+R6700</f>
        <v>11626.279267893706</v>
      </c>
      <c r="S6701">
        <f t="shared" si="951"/>
        <v>187640.67195784382</v>
      </c>
      <c r="T6701">
        <f t="shared" si="943"/>
        <v>66.989999999997366</v>
      </c>
      <c r="U6701" s="1">
        <f>Q6701/MainSheet!$C$22</f>
        <v>1</v>
      </c>
    </row>
    <row r="6702" spans="7:21">
      <c r="G6702">
        <f t="shared" si="946"/>
        <v>66.999999999997371</v>
      </c>
      <c r="H6702">
        <f t="shared" si="947"/>
        <v>198000</v>
      </c>
      <c r="I6702" s="2">
        <f>MIN(MainSheet!$C$10/MainSheet!$C$9,MainSheet!$K$9*60)</f>
        <v>660</v>
      </c>
      <c r="J6702" s="1">
        <f>IF(G6702&gt;MainSheet!$C$11,IF(J6701&gt;=0.999,1,(G6702-MainSheet!$C$11)*I6702/$B$2/60),0)</f>
        <v>1</v>
      </c>
      <c r="K6702" s="1">
        <f>IF(G6702&gt;MainSheet!$C$11+$B$6,IF(K6701&gt;=0.999,1,(G6702-MainSheet!$C$11-$B$6)*I6702/$C$2/60),0)</f>
        <v>1</v>
      </c>
      <c r="L6702" s="1">
        <f>IF(G6702&gt;MainSheet!$C$11+$B$6+$C$6,IF(L6701&gt;=0.999,1,(G6702-MainSheet!$C$11-$B$6-$C$6)*I6702/$D$2/60),0)</f>
        <v>1</v>
      </c>
      <c r="M6702">
        <f t="shared" si="948"/>
        <v>1</v>
      </c>
      <c r="N6702" s="2">
        <f t="shared" si="949"/>
        <v>3721.0526315789471</v>
      </c>
      <c r="O6702">
        <f t="shared" si="945"/>
        <v>977.02127659574455</v>
      </c>
      <c r="P6702">
        <f t="shared" si="944"/>
        <v>192000</v>
      </c>
      <c r="Q6702" s="2">
        <f t="shared" si="950"/>
        <v>196698.0739081747</v>
      </c>
      <c r="R6702">
        <f>Q6702/MainSheet!$C$8*(G6702-G6701)+R6701</f>
        <v>11628.310514384541</v>
      </c>
      <c r="S6702">
        <f t="shared" si="951"/>
        <v>187673.45497016184</v>
      </c>
      <c r="T6702">
        <f t="shared" si="943"/>
        <v>66.999999999997371</v>
      </c>
      <c r="U6702" s="1">
        <f>Q6702/MainSheet!$C$22</f>
        <v>1</v>
      </c>
    </row>
    <row r="6703" spans="7:21">
      <c r="G6703">
        <f t="shared" si="946"/>
        <v>67.009999999997376</v>
      </c>
      <c r="H6703">
        <f t="shared" si="947"/>
        <v>198000</v>
      </c>
      <c r="I6703" s="2">
        <f>MIN(MainSheet!$C$10/MainSheet!$C$9,MainSheet!$K$9*60)</f>
        <v>660</v>
      </c>
      <c r="J6703" s="1">
        <f>IF(G6703&gt;MainSheet!$C$11,IF(J6702&gt;=0.999,1,(G6703-MainSheet!$C$11)*I6703/$B$2/60),0)</f>
        <v>1</v>
      </c>
      <c r="K6703" s="1">
        <f>IF(G6703&gt;MainSheet!$C$11+$B$6,IF(K6702&gt;=0.999,1,(G6703-MainSheet!$C$11-$B$6)*I6703/$C$2/60),0)</f>
        <v>1</v>
      </c>
      <c r="L6703" s="1">
        <f>IF(G6703&gt;MainSheet!$C$11+$B$6+$C$6,IF(L6702&gt;=0.999,1,(G6703-MainSheet!$C$11-$B$6-$C$6)*I6703/$D$2/60),0)</f>
        <v>1</v>
      </c>
      <c r="M6703">
        <f t="shared" si="948"/>
        <v>1</v>
      </c>
      <c r="N6703" s="2">
        <f t="shared" si="949"/>
        <v>3721.0526315789471</v>
      </c>
      <c r="O6703">
        <f t="shared" si="945"/>
        <v>977.02127659574455</v>
      </c>
      <c r="P6703">
        <f t="shared" si="944"/>
        <v>192000</v>
      </c>
      <c r="Q6703" s="2">
        <f t="shared" si="950"/>
        <v>196698.0739081747</v>
      </c>
      <c r="R6703">
        <f>Q6703/MainSheet!$C$8*(G6703-G6702)+R6702</f>
        <v>11630.341760875375</v>
      </c>
      <c r="S6703">
        <f t="shared" si="951"/>
        <v>187706.23798247986</v>
      </c>
      <c r="T6703">
        <f t="shared" si="943"/>
        <v>67.009999999997376</v>
      </c>
      <c r="U6703" s="1">
        <f>Q6703/MainSheet!$C$22</f>
        <v>1</v>
      </c>
    </row>
    <row r="6704" spans="7:21">
      <c r="G6704">
        <f t="shared" si="946"/>
        <v>67.019999999997381</v>
      </c>
      <c r="H6704">
        <f t="shared" si="947"/>
        <v>198000</v>
      </c>
      <c r="I6704" s="2">
        <f>MIN(MainSheet!$C$10/MainSheet!$C$9,MainSheet!$K$9*60)</f>
        <v>660</v>
      </c>
      <c r="J6704" s="1">
        <f>IF(G6704&gt;MainSheet!$C$11,IF(J6703&gt;=0.999,1,(G6704-MainSheet!$C$11)*I6704/$B$2/60),0)</f>
        <v>1</v>
      </c>
      <c r="K6704" s="1">
        <f>IF(G6704&gt;MainSheet!$C$11+$B$6,IF(K6703&gt;=0.999,1,(G6704-MainSheet!$C$11-$B$6)*I6704/$C$2/60),0)</f>
        <v>1</v>
      </c>
      <c r="L6704" s="1">
        <f>IF(G6704&gt;MainSheet!$C$11+$B$6+$C$6,IF(L6703&gt;=0.999,1,(G6704-MainSheet!$C$11-$B$6-$C$6)*I6704/$D$2/60),0)</f>
        <v>1</v>
      </c>
      <c r="M6704">
        <f t="shared" si="948"/>
        <v>1</v>
      </c>
      <c r="N6704" s="2">
        <f t="shared" si="949"/>
        <v>3721.0526315789471</v>
      </c>
      <c r="O6704">
        <f t="shared" si="945"/>
        <v>977.02127659574455</v>
      </c>
      <c r="P6704">
        <f t="shared" si="944"/>
        <v>192000</v>
      </c>
      <c r="Q6704" s="2">
        <f t="shared" si="950"/>
        <v>196698.0739081747</v>
      </c>
      <c r="R6704">
        <f>Q6704/MainSheet!$C$8*(G6704-G6703)+R6703</f>
        <v>11632.37300736621</v>
      </c>
      <c r="S6704">
        <f t="shared" si="951"/>
        <v>187739.02099479787</v>
      </c>
      <c r="T6704">
        <f t="shared" si="943"/>
        <v>67.019999999997381</v>
      </c>
      <c r="U6704" s="1">
        <f>Q6704/MainSheet!$C$22</f>
        <v>1</v>
      </c>
    </row>
    <row r="6705" spans="7:21">
      <c r="G6705">
        <f t="shared" si="946"/>
        <v>67.029999999997386</v>
      </c>
      <c r="H6705">
        <f t="shared" si="947"/>
        <v>198000</v>
      </c>
      <c r="I6705" s="2">
        <f>MIN(MainSheet!$C$10/MainSheet!$C$9,MainSheet!$K$9*60)</f>
        <v>660</v>
      </c>
      <c r="J6705" s="1">
        <f>IF(G6705&gt;MainSheet!$C$11,IF(J6704&gt;=0.999,1,(G6705-MainSheet!$C$11)*I6705/$B$2/60),0)</f>
        <v>1</v>
      </c>
      <c r="K6705" s="1">
        <f>IF(G6705&gt;MainSheet!$C$11+$B$6,IF(K6704&gt;=0.999,1,(G6705-MainSheet!$C$11-$B$6)*I6705/$C$2/60),0)</f>
        <v>1</v>
      </c>
      <c r="L6705" s="1">
        <f>IF(G6705&gt;MainSheet!$C$11+$B$6+$C$6,IF(L6704&gt;=0.999,1,(G6705-MainSheet!$C$11-$B$6-$C$6)*I6705/$D$2/60),0)</f>
        <v>1</v>
      </c>
      <c r="M6705">
        <f t="shared" si="948"/>
        <v>1</v>
      </c>
      <c r="N6705" s="2">
        <f t="shared" si="949"/>
        <v>3721.0526315789471</v>
      </c>
      <c r="O6705">
        <f t="shared" si="945"/>
        <v>977.02127659574455</v>
      </c>
      <c r="P6705">
        <f t="shared" si="944"/>
        <v>192000</v>
      </c>
      <c r="Q6705" s="2">
        <f t="shared" si="950"/>
        <v>196698.0739081747</v>
      </c>
      <c r="R6705">
        <f>Q6705/MainSheet!$C$8*(G6705-G6704)+R6704</f>
        <v>11634.404253857045</v>
      </c>
      <c r="S6705">
        <f t="shared" si="951"/>
        <v>187771.80400711589</v>
      </c>
      <c r="T6705">
        <f t="shared" si="943"/>
        <v>67.029999999997386</v>
      </c>
      <c r="U6705" s="1">
        <f>Q6705/MainSheet!$C$22</f>
        <v>1</v>
      </c>
    </row>
    <row r="6706" spans="7:21">
      <c r="G6706">
        <f t="shared" si="946"/>
        <v>67.039999999997391</v>
      </c>
      <c r="H6706">
        <f t="shared" si="947"/>
        <v>198000</v>
      </c>
      <c r="I6706" s="2">
        <f>MIN(MainSheet!$C$10/MainSheet!$C$9,MainSheet!$K$9*60)</f>
        <v>660</v>
      </c>
      <c r="J6706" s="1">
        <f>IF(G6706&gt;MainSheet!$C$11,IF(J6705&gt;=0.999,1,(G6706-MainSheet!$C$11)*I6706/$B$2/60),0)</f>
        <v>1</v>
      </c>
      <c r="K6706" s="1">
        <f>IF(G6706&gt;MainSheet!$C$11+$B$6,IF(K6705&gt;=0.999,1,(G6706-MainSheet!$C$11-$B$6)*I6706/$C$2/60),0)</f>
        <v>1</v>
      </c>
      <c r="L6706" s="1">
        <f>IF(G6706&gt;MainSheet!$C$11+$B$6+$C$6,IF(L6705&gt;=0.999,1,(G6706-MainSheet!$C$11-$B$6-$C$6)*I6706/$D$2/60),0)</f>
        <v>1</v>
      </c>
      <c r="M6706">
        <f t="shared" si="948"/>
        <v>1</v>
      </c>
      <c r="N6706" s="2">
        <f t="shared" si="949"/>
        <v>3721.0526315789471</v>
      </c>
      <c r="O6706">
        <f t="shared" si="945"/>
        <v>977.02127659574455</v>
      </c>
      <c r="P6706">
        <f t="shared" si="944"/>
        <v>192000</v>
      </c>
      <c r="Q6706" s="2">
        <f t="shared" si="950"/>
        <v>196698.0739081747</v>
      </c>
      <c r="R6706">
        <f>Q6706/MainSheet!$C$8*(G6706-G6705)+R6705</f>
        <v>11636.435500347879</v>
      </c>
      <c r="S6706">
        <f t="shared" si="951"/>
        <v>187804.58701943391</v>
      </c>
      <c r="T6706">
        <f t="shared" si="943"/>
        <v>67.039999999997391</v>
      </c>
      <c r="U6706" s="1">
        <f>Q6706/MainSheet!$C$22</f>
        <v>1</v>
      </c>
    </row>
    <row r="6707" spans="7:21">
      <c r="G6707">
        <f t="shared" si="946"/>
        <v>67.049999999997397</v>
      </c>
      <c r="H6707">
        <f t="shared" si="947"/>
        <v>198000</v>
      </c>
      <c r="I6707" s="2">
        <f>MIN(MainSheet!$C$10/MainSheet!$C$9,MainSheet!$K$9*60)</f>
        <v>660</v>
      </c>
      <c r="J6707" s="1">
        <f>IF(G6707&gt;MainSheet!$C$11,IF(J6706&gt;=0.999,1,(G6707-MainSheet!$C$11)*I6707/$B$2/60),0)</f>
        <v>1</v>
      </c>
      <c r="K6707" s="1">
        <f>IF(G6707&gt;MainSheet!$C$11+$B$6,IF(K6706&gt;=0.999,1,(G6707-MainSheet!$C$11-$B$6)*I6707/$C$2/60),0)</f>
        <v>1</v>
      </c>
      <c r="L6707" s="1">
        <f>IF(G6707&gt;MainSheet!$C$11+$B$6+$C$6,IF(L6706&gt;=0.999,1,(G6707-MainSheet!$C$11-$B$6-$C$6)*I6707/$D$2/60),0)</f>
        <v>1</v>
      </c>
      <c r="M6707">
        <f t="shared" si="948"/>
        <v>1</v>
      </c>
      <c r="N6707" s="2">
        <f t="shared" si="949"/>
        <v>3721.0526315789471</v>
      </c>
      <c r="O6707">
        <f t="shared" si="945"/>
        <v>977.02127659574455</v>
      </c>
      <c r="P6707">
        <f t="shared" si="944"/>
        <v>192000</v>
      </c>
      <c r="Q6707" s="2">
        <f t="shared" si="950"/>
        <v>196698.0739081747</v>
      </c>
      <c r="R6707">
        <f>Q6707/MainSheet!$C$8*(G6707-G6706)+R6706</f>
        <v>11638.466746838714</v>
      </c>
      <c r="S6707">
        <f t="shared" si="951"/>
        <v>187837.37003175193</v>
      </c>
      <c r="T6707">
        <f t="shared" si="943"/>
        <v>67.049999999997397</v>
      </c>
      <c r="U6707" s="1">
        <f>Q6707/MainSheet!$C$22</f>
        <v>1</v>
      </c>
    </row>
    <row r="6708" spans="7:21">
      <c r="G6708">
        <f t="shared" si="946"/>
        <v>67.059999999997402</v>
      </c>
      <c r="H6708">
        <f t="shared" si="947"/>
        <v>198000</v>
      </c>
      <c r="I6708" s="2">
        <f>MIN(MainSheet!$C$10/MainSheet!$C$9,MainSheet!$K$9*60)</f>
        <v>660</v>
      </c>
      <c r="J6708" s="1">
        <f>IF(G6708&gt;MainSheet!$C$11,IF(J6707&gt;=0.999,1,(G6708-MainSheet!$C$11)*I6708/$B$2/60),0)</f>
        <v>1</v>
      </c>
      <c r="K6708" s="1">
        <f>IF(G6708&gt;MainSheet!$C$11+$B$6,IF(K6707&gt;=0.999,1,(G6708-MainSheet!$C$11-$B$6)*I6708/$C$2/60),0)</f>
        <v>1</v>
      </c>
      <c r="L6708" s="1">
        <f>IF(G6708&gt;MainSheet!$C$11+$B$6+$C$6,IF(L6707&gt;=0.999,1,(G6708-MainSheet!$C$11-$B$6-$C$6)*I6708/$D$2/60),0)</f>
        <v>1</v>
      </c>
      <c r="M6708">
        <f t="shared" si="948"/>
        <v>1</v>
      </c>
      <c r="N6708" s="2">
        <f t="shared" si="949"/>
        <v>3721.0526315789471</v>
      </c>
      <c r="O6708">
        <f t="shared" si="945"/>
        <v>977.02127659574455</v>
      </c>
      <c r="P6708">
        <f t="shared" si="944"/>
        <v>192000</v>
      </c>
      <c r="Q6708" s="2">
        <f t="shared" si="950"/>
        <v>196698.0739081747</v>
      </c>
      <c r="R6708">
        <f>Q6708/MainSheet!$C$8*(G6708-G6707)+R6707</f>
        <v>11640.497993329549</v>
      </c>
      <c r="S6708">
        <f t="shared" si="951"/>
        <v>187870.15304406994</v>
      </c>
      <c r="T6708">
        <f t="shared" si="943"/>
        <v>67.059999999997402</v>
      </c>
      <c r="U6708" s="1">
        <f>Q6708/MainSheet!$C$22</f>
        <v>1</v>
      </c>
    </row>
    <row r="6709" spans="7:21">
      <c r="G6709">
        <f t="shared" si="946"/>
        <v>67.069999999997407</v>
      </c>
      <c r="H6709">
        <f t="shared" si="947"/>
        <v>198000</v>
      </c>
      <c r="I6709" s="2">
        <f>MIN(MainSheet!$C$10/MainSheet!$C$9,MainSheet!$K$9*60)</f>
        <v>660</v>
      </c>
      <c r="J6709" s="1">
        <f>IF(G6709&gt;MainSheet!$C$11,IF(J6708&gt;=0.999,1,(G6709-MainSheet!$C$11)*I6709/$B$2/60),0)</f>
        <v>1</v>
      </c>
      <c r="K6709" s="1">
        <f>IF(G6709&gt;MainSheet!$C$11+$B$6,IF(K6708&gt;=0.999,1,(G6709-MainSheet!$C$11-$B$6)*I6709/$C$2/60),0)</f>
        <v>1</v>
      </c>
      <c r="L6709" s="1">
        <f>IF(G6709&gt;MainSheet!$C$11+$B$6+$C$6,IF(L6708&gt;=0.999,1,(G6709-MainSheet!$C$11-$B$6-$C$6)*I6709/$D$2/60),0)</f>
        <v>1</v>
      </c>
      <c r="M6709">
        <f t="shared" si="948"/>
        <v>1</v>
      </c>
      <c r="N6709" s="2">
        <f t="shared" si="949"/>
        <v>3721.0526315789471</v>
      </c>
      <c r="O6709">
        <f t="shared" si="945"/>
        <v>977.02127659574455</v>
      </c>
      <c r="P6709">
        <f t="shared" si="944"/>
        <v>192000</v>
      </c>
      <c r="Q6709" s="2">
        <f t="shared" si="950"/>
        <v>196698.0739081747</v>
      </c>
      <c r="R6709">
        <f>Q6709/MainSheet!$C$8*(G6709-G6708)+R6708</f>
        <v>11642.529239820384</v>
      </c>
      <c r="S6709">
        <f t="shared" si="951"/>
        <v>187902.93605638796</v>
      </c>
      <c r="T6709">
        <f t="shared" si="943"/>
        <v>67.069999999997407</v>
      </c>
      <c r="U6709" s="1">
        <f>Q6709/MainSheet!$C$22</f>
        <v>1</v>
      </c>
    </row>
    <row r="6710" spans="7:21">
      <c r="G6710">
        <f t="shared" si="946"/>
        <v>67.079999999997412</v>
      </c>
      <c r="H6710">
        <f t="shared" si="947"/>
        <v>198000</v>
      </c>
      <c r="I6710" s="2">
        <f>MIN(MainSheet!$C$10/MainSheet!$C$9,MainSheet!$K$9*60)</f>
        <v>660</v>
      </c>
      <c r="J6710" s="1">
        <f>IF(G6710&gt;MainSheet!$C$11,IF(J6709&gt;=0.999,1,(G6710-MainSheet!$C$11)*I6710/$B$2/60),0)</f>
        <v>1</v>
      </c>
      <c r="K6710" s="1">
        <f>IF(G6710&gt;MainSheet!$C$11+$B$6,IF(K6709&gt;=0.999,1,(G6710-MainSheet!$C$11-$B$6)*I6710/$C$2/60),0)</f>
        <v>1</v>
      </c>
      <c r="L6710" s="1">
        <f>IF(G6710&gt;MainSheet!$C$11+$B$6+$C$6,IF(L6709&gt;=0.999,1,(G6710-MainSheet!$C$11-$B$6-$C$6)*I6710/$D$2/60),0)</f>
        <v>1</v>
      </c>
      <c r="M6710">
        <f t="shared" si="948"/>
        <v>1</v>
      </c>
      <c r="N6710" s="2">
        <f t="shared" si="949"/>
        <v>3721.0526315789471</v>
      </c>
      <c r="O6710">
        <f t="shared" si="945"/>
        <v>977.02127659574455</v>
      </c>
      <c r="P6710">
        <f t="shared" si="944"/>
        <v>192000</v>
      </c>
      <c r="Q6710" s="2">
        <f t="shared" si="950"/>
        <v>196698.0739081747</v>
      </c>
      <c r="R6710">
        <f>Q6710/MainSheet!$C$8*(G6710-G6709)+R6709</f>
        <v>11644.560486311218</v>
      </c>
      <c r="S6710">
        <f t="shared" si="951"/>
        <v>187935.71906870598</v>
      </c>
      <c r="T6710">
        <f t="shared" si="943"/>
        <v>67.079999999997412</v>
      </c>
      <c r="U6710" s="1">
        <f>Q6710/MainSheet!$C$22</f>
        <v>1</v>
      </c>
    </row>
    <row r="6711" spans="7:21">
      <c r="G6711">
        <f t="shared" si="946"/>
        <v>67.089999999997417</v>
      </c>
      <c r="H6711">
        <f t="shared" si="947"/>
        <v>198000</v>
      </c>
      <c r="I6711" s="2">
        <f>MIN(MainSheet!$C$10/MainSheet!$C$9,MainSheet!$K$9*60)</f>
        <v>660</v>
      </c>
      <c r="J6711" s="1">
        <f>IF(G6711&gt;MainSheet!$C$11,IF(J6710&gt;=0.999,1,(G6711-MainSheet!$C$11)*I6711/$B$2/60),0)</f>
        <v>1</v>
      </c>
      <c r="K6711" s="1">
        <f>IF(G6711&gt;MainSheet!$C$11+$B$6,IF(K6710&gt;=0.999,1,(G6711-MainSheet!$C$11-$B$6)*I6711/$C$2/60),0)</f>
        <v>1</v>
      </c>
      <c r="L6711" s="1">
        <f>IF(G6711&gt;MainSheet!$C$11+$B$6+$C$6,IF(L6710&gt;=0.999,1,(G6711-MainSheet!$C$11-$B$6-$C$6)*I6711/$D$2/60),0)</f>
        <v>1</v>
      </c>
      <c r="M6711">
        <f t="shared" si="948"/>
        <v>1</v>
      </c>
      <c r="N6711" s="2">
        <f t="shared" si="949"/>
        <v>3721.0526315789471</v>
      </c>
      <c r="O6711">
        <f t="shared" si="945"/>
        <v>977.02127659574455</v>
      </c>
      <c r="P6711">
        <f t="shared" si="944"/>
        <v>192000</v>
      </c>
      <c r="Q6711" s="2">
        <f t="shared" si="950"/>
        <v>196698.0739081747</v>
      </c>
      <c r="R6711">
        <f>Q6711/MainSheet!$C$8*(G6711-G6710)+R6710</f>
        <v>11646.591732802053</v>
      </c>
      <c r="S6711">
        <f t="shared" si="951"/>
        <v>187968.50208102399</v>
      </c>
      <c r="T6711">
        <f t="shared" si="943"/>
        <v>67.089999999997417</v>
      </c>
      <c r="U6711" s="1">
        <f>Q6711/MainSheet!$C$22</f>
        <v>1</v>
      </c>
    </row>
    <row r="6712" spans="7:21">
      <c r="G6712">
        <f t="shared" si="946"/>
        <v>67.099999999997422</v>
      </c>
      <c r="H6712">
        <f t="shared" si="947"/>
        <v>198000</v>
      </c>
      <c r="I6712" s="2">
        <f>MIN(MainSheet!$C$10/MainSheet!$C$9,MainSheet!$K$9*60)</f>
        <v>660</v>
      </c>
      <c r="J6712" s="1">
        <f>IF(G6712&gt;MainSheet!$C$11,IF(J6711&gt;=0.999,1,(G6712-MainSheet!$C$11)*I6712/$B$2/60),0)</f>
        <v>1</v>
      </c>
      <c r="K6712" s="1">
        <f>IF(G6712&gt;MainSheet!$C$11+$B$6,IF(K6711&gt;=0.999,1,(G6712-MainSheet!$C$11-$B$6)*I6712/$C$2/60),0)</f>
        <v>1</v>
      </c>
      <c r="L6712" s="1">
        <f>IF(G6712&gt;MainSheet!$C$11+$B$6+$C$6,IF(L6711&gt;=0.999,1,(G6712-MainSheet!$C$11-$B$6-$C$6)*I6712/$D$2/60),0)</f>
        <v>1</v>
      </c>
      <c r="M6712">
        <f t="shared" si="948"/>
        <v>1</v>
      </c>
      <c r="N6712" s="2">
        <f t="shared" si="949"/>
        <v>3721.0526315789471</v>
      </c>
      <c r="O6712">
        <f t="shared" si="945"/>
        <v>977.02127659574455</v>
      </c>
      <c r="P6712">
        <f t="shared" si="944"/>
        <v>192000</v>
      </c>
      <c r="Q6712" s="2">
        <f t="shared" si="950"/>
        <v>196698.0739081747</v>
      </c>
      <c r="R6712">
        <f>Q6712/MainSheet!$C$8*(G6712-G6711)+R6711</f>
        <v>11648.622979292888</v>
      </c>
      <c r="S6712">
        <f t="shared" si="951"/>
        <v>188001.28509334201</v>
      </c>
      <c r="T6712">
        <f t="shared" si="943"/>
        <v>67.099999999997422</v>
      </c>
      <c r="U6712" s="1">
        <f>Q6712/MainSheet!$C$22</f>
        <v>1</v>
      </c>
    </row>
    <row r="6713" spans="7:21">
      <c r="G6713">
        <f t="shared" si="946"/>
        <v>67.109999999997427</v>
      </c>
      <c r="H6713">
        <f t="shared" si="947"/>
        <v>198000</v>
      </c>
      <c r="I6713" s="2">
        <f>MIN(MainSheet!$C$10/MainSheet!$C$9,MainSheet!$K$9*60)</f>
        <v>660</v>
      </c>
      <c r="J6713" s="1">
        <f>IF(G6713&gt;MainSheet!$C$11,IF(J6712&gt;=0.999,1,(G6713-MainSheet!$C$11)*I6713/$B$2/60),0)</f>
        <v>1</v>
      </c>
      <c r="K6713" s="1">
        <f>IF(G6713&gt;MainSheet!$C$11+$B$6,IF(K6712&gt;=0.999,1,(G6713-MainSheet!$C$11-$B$6)*I6713/$C$2/60),0)</f>
        <v>1</v>
      </c>
      <c r="L6713" s="1">
        <f>IF(G6713&gt;MainSheet!$C$11+$B$6+$C$6,IF(L6712&gt;=0.999,1,(G6713-MainSheet!$C$11-$B$6-$C$6)*I6713/$D$2/60),0)</f>
        <v>1</v>
      </c>
      <c r="M6713">
        <f t="shared" si="948"/>
        <v>1</v>
      </c>
      <c r="N6713" s="2">
        <f t="shared" si="949"/>
        <v>3721.0526315789471</v>
      </c>
      <c r="O6713">
        <f t="shared" si="945"/>
        <v>977.02127659574455</v>
      </c>
      <c r="P6713">
        <f t="shared" si="944"/>
        <v>192000</v>
      </c>
      <c r="Q6713" s="2">
        <f t="shared" si="950"/>
        <v>196698.0739081747</v>
      </c>
      <c r="R6713">
        <f>Q6713/MainSheet!$C$8*(G6713-G6712)+R6712</f>
        <v>11650.654225783723</v>
      </c>
      <c r="S6713">
        <f t="shared" si="951"/>
        <v>188034.06810566003</v>
      </c>
      <c r="T6713">
        <f t="shared" si="943"/>
        <v>67.109999999997427</v>
      </c>
      <c r="U6713" s="1">
        <f>Q6713/MainSheet!$C$22</f>
        <v>1</v>
      </c>
    </row>
    <row r="6714" spans="7:21">
      <c r="G6714">
        <f t="shared" si="946"/>
        <v>67.119999999997432</v>
      </c>
      <c r="H6714">
        <f t="shared" si="947"/>
        <v>198000</v>
      </c>
      <c r="I6714" s="2">
        <f>MIN(MainSheet!$C$10/MainSheet!$C$9,MainSheet!$K$9*60)</f>
        <v>660</v>
      </c>
      <c r="J6714" s="1">
        <f>IF(G6714&gt;MainSheet!$C$11,IF(J6713&gt;=0.999,1,(G6714-MainSheet!$C$11)*I6714/$B$2/60),0)</f>
        <v>1</v>
      </c>
      <c r="K6714" s="1">
        <f>IF(G6714&gt;MainSheet!$C$11+$B$6,IF(K6713&gt;=0.999,1,(G6714-MainSheet!$C$11-$B$6)*I6714/$C$2/60),0)</f>
        <v>1</v>
      </c>
      <c r="L6714" s="1">
        <f>IF(G6714&gt;MainSheet!$C$11+$B$6+$C$6,IF(L6713&gt;=0.999,1,(G6714-MainSheet!$C$11-$B$6-$C$6)*I6714/$D$2/60),0)</f>
        <v>1</v>
      </c>
      <c r="M6714">
        <f t="shared" si="948"/>
        <v>1</v>
      </c>
      <c r="N6714" s="2">
        <f t="shared" si="949"/>
        <v>3721.0526315789471</v>
      </c>
      <c r="O6714">
        <f t="shared" si="945"/>
        <v>977.02127659574455</v>
      </c>
      <c r="P6714">
        <f t="shared" si="944"/>
        <v>192000</v>
      </c>
      <c r="Q6714" s="2">
        <f t="shared" si="950"/>
        <v>196698.0739081747</v>
      </c>
      <c r="R6714">
        <f>Q6714/MainSheet!$C$8*(G6714-G6713)+R6713</f>
        <v>11652.685472274557</v>
      </c>
      <c r="S6714">
        <f t="shared" si="951"/>
        <v>188066.85111797805</v>
      </c>
      <c r="T6714">
        <f t="shared" si="943"/>
        <v>67.119999999997432</v>
      </c>
      <c r="U6714" s="1">
        <f>Q6714/MainSheet!$C$22</f>
        <v>1</v>
      </c>
    </row>
    <row r="6715" spans="7:21">
      <c r="G6715">
        <f t="shared" si="946"/>
        <v>67.129999999997437</v>
      </c>
      <c r="H6715">
        <f t="shared" si="947"/>
        <v>198000</v>
      </c>
      <c r="I6715" s="2">
        <f>MIN(MainSheet!$C$10/MainSheet!$C$9,MainSheet!$K$9*60)</f>
        <v>660</v>
      </c>
      <c r="J6715" s="1">
        <f>IF(G6715&gt;MainSheet!$C$11,IF(J6714&gt;=0.999,1,(G6715-MainSheet!$C$11)*I6715/$B$2/60),0)</f>
        <v>1</v>
      </c>
      <c r="K6715" s="1">
        <f>IF(G6715&gt;MainSheet!$C$11+$B$6,IF(K6714&gt;=0.999,1,(G6715-MainSheet!$C$11-$B$6)*I6715/$C$2/60),0)</f>
        <v>1</v>
      </c>
      <c r="L6715" s="1">
        <f>IF(G6715&gt;MainSheet!$C$11+$B$6+$C$6,IF(L6714&gt;=0.999,1,(G6715-MainSheet!$C$11-$B$6-$C$6)*I6715/$D$2/60),0)</f>
        <v>1</v>
      </c>
      <c r="M6715">
        <f t="shared" si="948"/>
        <v>1</v>
      </c>
      <c r="N6715" s="2">
        <f t="shared" si="949"/>
        <v>3721.0526315789471</v>
      </c>
      <c r="O6715">
        <f t="shared" si="945"/>
        <v>977.02127659574455</v>
      </c>
      <c r="P6715">
        <f t="shared" si="944"/>
        <v>192000</v>
      </c>
      <c r="Q6715" s="2">
        <f t="shared" si="950"/>
        <v>196698.0739081747</v>
      </c>
      <c r="R6715">
        <f>Q6715/MainSheet!$C$8*(G6715-G6714)+R6714</f>
        <v>11654.716718765392</v>
      </c>
      <c r="S6715">
        <f t="shared" si="951"/>
        <v>188099.63413029606</v>
      </c>
      <c r="T6715">
        <f t="shared" si="943"/>
        <v>67.129999999997437</v>
      </c>
      <c r="U6715" s="1">
        <f>Q6715/MainSheet!$C$22</f>
        <v>1</v>
      </c>
    </row>
    <row r="6716" spans="7:21">
      <c r="G6716">
        <f t="shared" si="946"/>
        <v>67.139999999997443</v>
      </c>
      <c r="H6716">
        <f t="shared" si="947"/>
        <v>198000</v>
      </c>
      <c r="I6716" s="2">
        <f>MIN(MainSheet!$C$10/MainSheet!$C$9,MainSheet!$K$9*60)</f>
        <v>660</v>
      </c>
      <c r="J6716" s="1">
        <f>IF(G6716&gt;MainSheet!$C$11,IF(J6715&gt;=0.999,1,(G6716-MainSheet!$C$11)*I6716/$B$2/60),0)</f>
        <v>1</v>
      </c>
      <c r="K6716" s="1">
        <f>IF(G6716&gt;MainSheet!$C$11+$B$6,IF(K6715&gt;=0.999,1,(G6716-MainSheet!$C$11-$B$6)*I6716/$C$2/60),0)</f>
        <v>1</v>
      </c>
      <c r="L6716" s="1">
        <f>IF(G6716&gt;MainSheet!$C$11+$B$6+$C$6,IF(L6715&gt;=0.999,1,(G6716-MainSheet!$C$11-$B$6-$C$6)*I6716/$D$2/60),0)</f>
        <v>1</v>
      </c>
      <c r="M6716">
        <f t="shared" si="948"/>
        <v>1</v>
      </c>
      <c r="N6716" s="2">
        <f t="shared" si="949"/>
        <v>3721.0526315789471</v>
      </c>
      <c r="O6716">
        <f t="shared" si="945"/>
        <v>977.02127659574455</v>
      </c>
      <c r="P6716">
        <f t="shared" si="944"/>
        <v>192000</v>
      </c>
      <c r="Q6716" s="2">
        <f t="shared" si="950"/>
        <v>196698.0739081747</v>
      </c>
      <c r="R6716">
        <f>Q6716/MainSheet!$C$8*(G6716-G6715)+R6715</f>
        <v>11656.747965256227</v>
      </c>
      <c r="S6716">
        <f t="shared" si="951"/>
        <v>188132.41714261408</v>
      </c>
      <c r="T6716">
        <f t="shared" si="943"/>
        <v>67.139999999997443</v>
      </c>
      <c r="U6716" s="1">
        <f>Q6716/MainSheet!$C$22</f>
        <v>1</v>
      </c>
    </row>
    <row r="6717" spans="7:21">
      <c r="G6717">
        <f t="shared" si="946"/>
        <v>67.149999999997448</v>
      </c>
      <c r="H6717">
        <f t="shared" si="947"/>
        <v>198000</v>
      </c>
      <c r="I6717" s="2">
        <f>MIN(MainSheet!$C$10/MainSheet!$C$9,MainSheet!$K$9*60)</f>
        <v>660</v>
      </c>
      <c r="J6717" s="1">
        <f>IF(G6717&gt;MainSheet!$C$11,IF(J6716&gt;=0.999,1,(G6717-MainSheet!$C$11)*I6717/$B$2/60),0)</f>
        <v>1</v>
      </c>
      <c r="K6717" s="1">
        <f>IF(G6717&gt;MainSheet!$C$11+$B$6,IF(K6716&gt;=0.999,1,(G6717-MainSheet!$C$11-$B$6)*I6717/$C$2/60),0)</f>
        <v>1</v>
      </c>
      <c r="L6717" s="1">
        <f>IF(G6717&gt;MainSheet!$C$11+$B$6+$C$6,IF(L6716&gt;=0.999,1,(G6717-MainSheet!$C$11-$B$6-$C$6)*I6717/$D$2/60),0)</f>
        <v>1</v>
      </c>
      <c r="M6717">
        <f t="shared" si="948"/>
        <v>1</v>
      </c>
      <c r="N6717" s="2">
        <f t="shared" si="949"/>
        <v>3721.0526315789471</v>
      </c>
      <c r="O6717">
        <f t="shared" si="945"/>
        <v>977.02127659574455</v>
      </c>
      <c r="P6717">
        <f t="shared" si="944"/>
        <v>192000</v>
      </c>
      <c r="Q6717" s="2">
        <f t="shared" si="950"/>
        <v>196698.0739081747</v>
      </c>
      <c r="R6717">
        <f>Q6717/MainSheet!$C$8*(G6717-G6716)+R6716</f>
        <v>11658.779211747062</v>
      </c>
      <c r="S6717">
        <f t="shared" si="951"/>
        <v>188165.2001549321</v>
      </c>
      <c r="T6717">
        <f t="shared" si="943"/>
        <v>67.149999999997448</v>
      </c>
      <c r="U6717" s="1">
        <f>Q6717/MainSheet!$C$22</f>
        <v>1</v>
      </c>
    </row>
    <row r="6718" spans="7:21">
      <c r="G6718">
        <f t="shared" si="946"/>
        <v>67.159999999997453</v>
      </c>
      <c r="H6718">
        <f t="shared" si="947"/>
        <v>198000</v>
      </c>
      <c r="I6718" s="2">
        <f>MIN(MainSheet!$C$10/MainSheet!$C$9,MainSheet!$K$9*60)</f>
        <v>660</v>
      </c>
      <c r="J6718" s="1">
        <f>IF(G6718&gt;MainSheet!$C$11,IF(J6717&gt;=0.999,1,(G6718-MainSheet!$C$11)*I6718/$B$2/60),0)</f>
        <v>1</v>
      </c>
      <c r="K6718" s="1">
        <f>IF(G6718&gt;MainSheet!$C$11+$B$6,IF(K6717&gt;=0.999,1,(G6718-MainSheet!$C$11-$B$6)*I6718/$C$2/60),0)</f>
        <v>1</v>
      </c>
      <c r="L6718" s="1">
        <f>IF(G6718&gt;MainSheet!$C$11+$B$6+$C$6,IF(L6717&gt;=0.999,1,(G6718-MainSheet!$C$11-$B$6-$C$6)*I6718/$D$2/60),0)</f>
        <v>1</v>
      </c>
      <c r="M6718">
        <f t="shared" si="948"/>
        <v>1</v>
      </c>
      <c r="N6718" s="2">
        <f t="shared" si="949"/>
        <v>3721.0526315789471</v>
      </c>
      <c r="O6718">
        <f t="shared" si="945"/>
        <v>977.02127659574455</v>
      </c>
      <c r="P6718">
        <f t="shared" si="944"/>
        <v>192000</v>
      </c>
      <c r="Q6718" s="2">
        <f t="shared" si="950"/>
        <v>196698.0739081747</v>
      </c>
      <c r="R6718">
        <f>Q6718/MainSheet!$C$8*(G6718-G6717)+R6717</f>
        <v>11660.810458237896</v>
      </c>
      <c r="S6718">
        <f t="shared" si="951"/>
        <v>188197.98316725012</v>
      </c>
      <c r="T6718">
        <f t="shared" si="943"/>
        <v>67.159999999997453</v>
      </c>
      <c r="U6718" s="1">
        <f>Q6718/MainSheet!$C$22</f>
        <v>1</v>
      </c>
    </row>
    <row r="6719" spans="7:21">
      <c r="G6719">
        <f t="shared" si="946"/>
        <v>67.169999999997458</v>
      </c>
      <c r="H6719">
        <f t="shared" si="947"/>
        <v>198000</v>
      </c>
      <c r="I6719" s="2">
        <f>MIN(MainSheet!$C$10/MainSheet!$C$9,MainSheet!$K$9*60)</f>
        <v>660</v>
      </c>
      <c r="J6719" s="1">
        <f>IF(G6719&gt;MainSheet!$C$11,IF(J6718&gt;=0.999,1,(G6719-MainSheet!$C$11)*I6719/$B$2/60),0)</f>
        <v>1</v>
      </c>
      <c r="K6719" s="1">
        <f>IF(G6719&gt;MainSheet!$C$11+$B$6,IF(K6718&gt;=0.999,1,(G6719-MainSheet!$C$11-$B$6)*I6719/$C$2/60),0)</f>
        <v>1</v>
      </c>
      <c r="L6719" s="1">
        <f>IF(G6719&gt;MainSheet!$C$11+$B$6+$C$6,IF(L6718&gt;=0.999,1,(G6719-MainSheet!$C$11-$B$6-$C$6)*I6719/$D$2/60),0)</f>
        <v>1</v>
      </c>
      <c r="M6719">
        <f t="shared" si="948"/>
        <v>1</v>
      </c>
      <c r="N6719" s="2">
        <f t="shared" si="949"/>
        <v>3721.0526315789471</v>
      </c>
      <c r="O6719">
        <f t="shared" si="945"/>
        <v>977.02127659574455</v>
      </c>
      <c r="P6719">
        <f t="shared" si="944"/>
        <v>192000</v>
      </c>
      <c r="Q6719" s="2">
        <f t="shared" si="950"/>
        <v>196698.0739081747</v>
      </c>
      <c r="R6719">
        <f>Q6719/MainSheet!$C$8*(G6719-G6718)+R6718</f>
        <v>11662.841704728731</v>
      </c>
      <c r="S6719">
        <f t="shared" si="951"/>
        <v>188230.76617956813</v>
      </c>
      <c r="T6719">
        <f t="shared" si="943"/>
        <v>67.169999999997458</v>
      </c>
      <c r="U6719" s="1">
        <f>Q6719/MainSheet!$C$22</f>
        <v>1</v>
      </c>
    </row>
    <row r="6720" spans="7:21">
      <c r="G6720">
        <f t="shared" si="946"/>
        <v>67.179999999997463</v>
      </c>
      <c r="H6720">
        <f t="shared" si="947"/>
        <v>198000</v>
      </c>
      <c r="I6720" s="2">
        <f>MIN(MainSheet!$C$10/MainSheet!$C$9,MainSheet!$K$9*60)</f>
        <v>660</v>
      </c>
      <c r="J6720" s="1">
        <f>IF(G6720&gt;MainSheet!$C$11,IF(J6719&gt;=0.999,1,(G6720-MainSheet!$C$11)*I6720/$B$2/60),0)</f>
        <v>1</v>
      </c>
      <c r="K6720" s="1">
        <f>IF(G6720&gt;MainSheet!$C$11+$B$6,IF(K6719&gt;=0.999,1,(G6720-MainSheet!$C$11-$B$6)*I6720/$C$2/60),0)</f>
        <v>1</v>
      </c>
      <c r="L6720" s="1">
        <f>IF(G6720&gt;MainSheet!$C$11+$B$6+$C$6,IF(L6719&gt;=0.999,1,(G6720-MainSheet!$C$11-$B$6-$C$6)*I6720/$D$2/60),0)</f>
        <v>1</v>
      </c>
      <c r="M6720">
        <f t="shared" si="948"/>
        <v>1</v>
      </c>
      <c r="N6720" s="2">
        <f t="shared" si="949"/>
        <v>3721.0526315789471</v>
      </c>
      <c r="O6720">
        <f t="shared" si="945"/>
        <v>977.02127659574455</v>
      </c>
      <c r="P6720">
        <f t="shared" si="944"/>
        <v>192000</v>
      </c>
      <c r="Q6720" s="2">
        <f t="shared" si="950"/>
        <v>196698.0739081747</v>
      </c>
      <c r="R6720">
        <f>Q6720/MainSheet!$C$8*(G6720-G6719)+R6719</f>
        <v>11664.872951219566</v>
      </c>
      <c r="S6720">
        <f t="shared" si="951"/>
        <v>188263.54919188615</v>
      </c>
      <c r="T6720">
        <f t="shared" si="943"/>
        <v>67.179999999997463</v>
      </c>
      <c r="U6720" s="1">
        <f>Q6720/MainSheet!$C$22</f>
        <v>1</v>
      </c>
    </row>
    <row r="6721" spans="7:21">
      <c r="G6721">
        <f t="shared" si="946"/>
        <v>67.189999999997468</v>
      </c>
      <c r="H6721">
        <f t="shared" si="947"/>
        <v>198000</v>
      </c>
      <c r="I6721" s="2">
        <f>MIN(MainSheet!$C$10/MainSheet!$C$9,MainSheet!$K$9*60)</f>
        <v>660</v>
      </c>
      <c r="J6721" s="1">
        <f>IF(G6721&gt;MainSheet!$C$11,IF(J6720&gt;=0.999,1,(G6721-MainSheet!$C$11)*I6721/$B$2/60),0)</f>
        <v>1</v>
      </c>
      <c r="K6721" s="1">
        <f>IF(G6721&gt;MainSheet!$C$11+$B$6,IF(K6720&gt;=0.999,1,(G6721-MainSheet!$C$11-$B$6)*I6721/$C$2/60),0)</f>
        <v>1</v>
      </c>
      <c r="L6721" s="1">
        <f>IF(G6721&gt;MainSheet!$C$11+$B$6+$C$6,IF(L6720&gt;=0.999,1,(G6721-MainSheet!$C$11-$B$6-$C$6)*I6721/$D$2/60),0)</f>
        <v>1</v>
      </c>
      <c r="M6721">
        <f t="shared" si="948"/>
        <v>1</v>
      </c>
      <c r="N6721" s="2">
        <f t="shared" si="949"/>
        <v>3721.0526315789471</v>
      </c>
      <c r="O6721">
        <f t="shared" si="945"/>
        <v>977.02127659574455</v>
      </c>
      <c r="P6721">
        <f t="shared" si="944"/>
        <v>192000</v>
      </c>
      <c r="Q6721" s="2">
        <f t="shared" si="950"/>
        <v>196698.0739081747</v>
      </c>
      <c r="R6721">
        <f>Q6721/MainSheet!$C$8*(G6721-G6720)+R6720</f>
        <v>11666.904197710401</v>
      </c>
      <c r="S6721">
        <f t="shared" si="951"/>
        <v>188296.33220420417</v>
      </c>
      <c r="T6721">
        <f t="shared" si="943"/>
        <v>67.189999999997468</v>
      </c>
      <c r="U6721" s="1">
        <f>Q6721/MainSheet!$C$22</f>
        <v>1</v>
      </c>
    </row>
    <row r="6722" spans="7:21">
      <c r="G6722">
        <f t="shared" si="946"/>
        <v>67.199999999997473</v>
      </c>
      <c r="H6722">
        <f t="shared" si="947"/>
        <v>198000</v>
      </c>
      <c r="I6722" s="2">
        <f>MIN(MainSheet!$C$10/MainSheet!$C$9,MainSheet!$K$9*60)</f>
        <v>660</v>
      </c>
      <c r="J6722" s="1">
        <f>IF(G6722&gt;MainSheet!$C$11,IF(J6721&gt;=0.999,1,(G6722-MainSheet!$C$11)*I6722/$B$2/60),0)</f>
        <v>1</v>
      </c>
      <c r="K6722" s="1">
        <f>IF(G6722&gt;MainSheet!$C$11+$B$6,IF(K6721&gt;=0.999,1,(G6722-MainSheet!$C$11-$B$6)*I6722/$C$2/60),0)</f>
        <v>1</v>
      </c>
      <c r="L6722" s="1">
        <f>IF(G6722&gt;MainSheet!$C$11+$B$6+$C$6,IF(L6721&gt;=0.999,1,(G6722-MainSheet!$C$11-$B$6-$C$6)*I6722/$D$2/60),0)</f>
        <v>1</v>
      </c>
      <c r="M6722">
        <f t="shared" si="948"/>
        <v>1</v>
      </c>
      <c r="N6722" s="2">
        <f t="shared" si="949"/>
        <v>3721.0526315789471</v>
      </c>
      <c r="O6722">
        <f t="shared" si="945"/>
        <v>977.02127659574455</v>
      </c>
      <c r="P6722">
        <f t="shared" si="944"/>
        <v>192000</v>
      </c>
      <c r="Q6722" s="2">
        <f t="shared" si="950"/>
        <v>196698.0739081747</v>
      </c>
      <c r="R6722">
        <f>Q6722/MainSheet!$C$8*(G6722-G6721)+R6721</f>
        <v>11668.935444201235</v>
      </c>
      <c r="S6722">
        <f t="shared" si="951"/>
        <v>188329.11521652219</v>
      </c>
      <c r="T6722">
        <f t="shared" si="943"/>
        <v>67.199999999997473</v>
      </c>
      <c r="U6722" s="1">
        <f>Q6722/MainSheet!$C$22</f>
        <v>1</v>
      </c>
    </row>
    <row r="6723" spans="7:21">
      <c r="G6723">
        <f t="shared" si="946"/>
        <v>67.209999999997478</v>
      </c>
      <c r="H6723">
        <f t="shared" si="947"/>
        <v>198000</v>
      </c>
      <c r="I6723" s="2">
        <f>MIN(MainSheet!$C$10/MainSheet!$C$9,MainSheet!$K$9*60)</f>
        <v>660</v>
      </c>
      <c r="J6723" s="1">
        <f>IF(G6723&gt;MainSheet!$C$11,IF(J6722&gt;=0.999,1,(G6723-MainSheet!$C$11)*I6723/$B$2/60),0)</f>
        <v>1</v>
      </c>
      <c r="K6723" s="1">
        <f>IF(G6723&gt;MainSheet!$C$11+$B$6,IF(K6722&gt;=0.999,1,(G6723-MainSheet!$C$11-$B$6)*I6723/$C$2/60),0)</f>
        <v>1</v>
      </c>
      <c r="L6723" s="1">
        <f>IF(G6723&gt;MainSheet!$C$11+$B$6+$C$6,IF(L6722&gt;=0.999,1,(G6723-MainSheet!$C$11-$B$6-$C$6)*I6723/$D$2/60),0)</f>
        <v>1</v>
      </c>
      <c r="M6723">
        <f t="shared" si="948"/>
        <v>1</v>
      </c>
      <c r="N6723" s="2">
        <f t="shared" si="949"/>
        <v>3721.0526315789471</v>
      </c>
      <c r="O6723">
        <f t="shared" si="945"/>
        <v>977.02127659574455</v>
      </c>
      <c r="P6723">
        <f t="shared" si="944"/>
        <v>192000</v>
      </c>
      <c r="Q6723" s="2">
        <f t="shared" si="950"/>
        <v>196698.0739081747</v>
      </c>
      <c r="R6723">
        <f>Q6723/MainSheet!$C$8*(G6723-G6722)+R6722</f>
        <v>11670.96669069207</v>
      </c>
      <c r="S6723">
        <f t="shared" si="951"/>
        <v>188361.8982288402</v>
      </c>
      <c r="T6723">
        <f t="shared" ref="T6723:T6786" si="952">G6723</f>
        <v>67.209999999997478</v>
      </c>
      <c r="U6723" s="1">
        <f>Q6723/MainSheet!$C$22</f>
        <v>1</v>
      </c>
    </row>
    <row r="6724" spans="7:21">
      <c r="G6724">
        <f t="shared" si="946"/>
        <v>67.219999999997484</v>
      </c>
      <c r="H6724">
        <f t="shared" si="947"/>
        <v>198000</v>
      </c>
      <c r="I6724" s="2">
        <f>MIN(MainSheet!$C$10/MainSheet!$C$9,MainSheet!$K$9*60)</f>
        <v>660</v>
      </c>
      <c r="J6724" s="1">
        <f>IF(G6724&gt;MainSheet!$C$11,IF(J6723&gt;=0.999,1,(G6724-MainSheet!$C$11)*I6724/$B$2/60),0)</f>
        <v>1</v>
      </c>
      <c r="K6724" s="1">
        <f>IF(G6724&gt;MainSheet!$C$11+$B$6,IF(K6723&gt;=0.999,1,(G6724-MainSheet!$C$11-$B$6)*I6724/$C$2/60),0)</f>
        <v>1</v>
      </c>
      <c r="L6724" s="1">
        <f>IF(G6724&gt;MainSheet!$C$11+$B$6+$C$6,IF(L6723&gt;=0.999,1,(G6724-MainSheet!$C$11-$B$6-$C$6)*I6724/$D$2/60),0)</f>
        <v>1</v>
      </c>
      <c r="M6724">
        <f t="shared" si="948"/>
        <v>1</v>
      </c>
      <c r="N6724" s="2">
        <f t="shared" si="949"/>
        <v>3721.0526315789471</v>
      </c>
      <c r="O6724">
        <f t="shared" si="945"/>
        <v>977.02127659574455</v>
      </c>
      <c r="P6724">
        <f t="shared" ref="P6724:P6787" si="953">IF(IF(N6724+O6724&gt;H6724,H6724-O6724-N6724,IF(L6724&gt;0,((1-L6724)*D$3+D$4*(L6724)),0))+O6724+N6724&gt;H6724,H6724-N6724-O6724,IF(N6724+O6724&gt;H6724,H6724-O6724-N6724,IF(L6724&gt;0,((1-L6724)*D$3+D$4*(L6724)),0)))</f>
        <v>192000</v>
      </c>
      <c r="Q6724" s="2">
        <f t="shared" si="950"/>
        <v>196698.0739081747</v>
      </c>
      <c r="R6724">
        <f>Q6724/MainSheet!$C$8*(G6724-G6723)+R6723</f>
        <v>11672.997937182905</v>
      </c>
      <c r="S6724">
        <f t="shared" si="951"/>
        <v>188394.68124115822</v>
      </c>
      <c r="T6724">
        <f t="shared" si="952"/>
        <v>67.219999999997484</v>
      </c>
      <c r="U6724" s="1">
        <f>Q6724/MainSheet!$C$22</f>
        <v>1</v>
      </c>
    </row>
    <row r="6725" spans="7:21">
      <c r="G6725">
        <f t="shared" si="946"/>
        <v>67.229999999997489</v>
      </c>
      <c r="H6725">
        <f t="shared" si="947"/>
        <v>198000</v>
      </c>
      <c r="I6725" s="2">
        <f>MIN(MainSheet!$C$10/MainSheet!$C$9,MainSheet!$K$9*60)</f>
        <v>660</v>
      </c>
      <c r="J6725" s="1">
        <f>IF(G6725&gt;MainSheet!$C$11,IF(J6724&gt;=0.999,1,(G6725-MainSheet!$C$11)*I6725/$B$2/60),0)</f>
        <v>1</v>
      </c>
      <c r="K6725" s="1">
        <f>IF(G6725&gt;MainSheet!$C$11+$B$6,IF(K6724&gt;=0.999,1,(G6725-MainSheet!$C$11-$B$6)*I6725/$C$2/60),0)</f>
        <v>1</v>
      </c>
      <c r="L6725" s="1">
        <f>IF(G6725&gt;MainSheet!$C$11+$B$6+$C$6,IF(L6724&gt;=0.999,1,(G6725-MainSheet!$C$11-$B$6-$C$6)*I6725/$D$2/60),0)</f>
        <v>1</v>
      </c>
      <c r="M6725">
        <f t="shared" si="948"/>
        <v>1</v>
      </c>
      <c r="N6725" s="2">
        <f t="shared" si="949"/>
        <v>3721.0526315789471</v>
      </c>
      <c r="O6725">
        <f t="shared" ref="O6725:O6788" si="954">IF(K6725&gt;=0.01,((1-K6725)*C$3+C$4*(K6725)),0)</f>
        <v>977.02127659574455</v>
      </c>
      <c r="P6725">
        <f t="shared" si="953"/>
        <v>192000</v>
      </c>
      <c r="Q6725" s="2">
        <f t="shared" si="950"/>
        <v>196698.0739081747</v>
      </c>
      <c r="R6725">
        <f>Q6725/MainSheet!$C$8*(G6725-G6724)+R6724</f>
        <v>11675.02918367374</v>
      </c>
      <c r="S6725">
        <f t="shared" si="951"/>
        <v>188427.46425347624</v>
      </c>
      <c r="T6725">
        <f t="shared" si="952"/>
        <v>67.229999999997489</v>
      </c>
      <c r="U6725" s="1">
        <f>Q6725/MainSheet!$C$22</f>
        <v>1</v>
      </c>
    </row>
    <row r="6726" spans="7:21">
      <c r="G6726">
        <f t="shared" si="946"/>
        <v>67.239999999997494</v>
      </c>
      <c r="H6726">
        <f t="shared" si="947"/>
        <v>198000</v>
      </c>
      <c r="I6726" s="2">
        <f>MIN(MainSheet!$C$10/MainSheet!$C$9,MainSheet!$K$9*60)</f>
        <v>660</v>
      </c>
      <c r="J6726" s="1">
        <f>IF(G6726&gt;MainSheet!$C$11,IF(J6725&gt;=0.999,1,(G6726-MainSheet!$C$11)*I6726/$B$2/60),0)</f>
        <v>1</v>
      </c>
      <c r="K6726" s="1">
        <f>IF(G6726&gt;MainSheet!$C$11+$B$6,IF(K6725&gt;=0.999,1,(G6726-MainSheet!$C$11-$B$6)*I6726/$C$2/60),0)</f>
        <v>1</v>
      </c>
      <c r="L6726" s="1">
        <f>IF(G6726&gt;MainSheet!$C$11+$B$6+$C$6,IF(L6725&gt;=0.999,1,(G6726-MainSheet!$C$11-$B$6-$C$6)*I6726/$D$2/60),0)</f>
        <v>1</v>
      </c>
      <c r="M6726">
        <f t="shared" si="948"/>
        <v>1</v>
      </c>
      <c r="N6726" s="2">
        <f t="shared" si="949"/>
        <v>3721.0526315789471</v>
      </c>
      <c r="O6726">
        <f t="shared" si="954"/>
        <v>977.02127659574455</v>
      </c>
      <c r="P6726">
        <f t="shared" si="953"/>
        <v>192000</v>
      </c>
      <c r="Q6726" s="2">
        <f t="shared" si="950"/>
        <v>196698.0739081747</v>
      </c>
      <c r="R6726">
        <f>Q6726/MainSheet!$C$8*(G6726-G6725)+R6725</f>
        <v>11677.060430164574</v>
      </c>
      <c r="S6726">
        <f t="shared" si="951"/>
        <v>188460.24726579426</v>
      </c>
      <c r="T6726">
        <f t="shared" si="952"/>
        <v>67.239999999997494</v>
      </c>
      <c r="U6726" s="1">
        <f>Q6726/MainSheet!$C$22</f>
        <v>1</v>
      </c>
    </row>
    <row r="6727" spans="7:21">
      <c r="G6727">
        <f t="shared" si="946"/>
        <v>67.249999999997499</v>
      </c>
      <c r="H6727">
        <f t="shared" si="947"/>
        <v>198000</v>
      </c>
      <c r="I6727" s="2">
        <f>MIN(MainSheet!$C$10/MainSheet!$C$9,MainSheet!$K$9*60)</f>
        <v>660</v>
      </c>
      <c r="J6727" s="1">
        <f>IF(G6727&gt;MainSheet!$C$11,IF(J6726&gt;=0.999,1,(G6727-MainSheet!$C$11)*I6727/$B$2/60),0)</f>
        <v>1</v>
      </c>
      <c r="K6727" s="1">
        <f>IF(G6727&gt;MainSheet!$C$11+$B$6,IF(K6726&gt;=0.999,1,(G6727-MainSheet!$C$11-$B$6)*I6727/$C$2/60),0)</f>
        <v>1</v>
      </c>
      <c r="L6727" s="1">
        <f>IF(G6727&gt;MainSheet!$C$11+$B$6+$C$6,IF(L6726&gt;=0.999,1,(G6727-MainSheet!$C$11-$B$6-$C$6)*I6727/$D$2/60),0)</f>
        <v>1</v>
      </c>
      <c r="M6727">
        <f t="shared" si="948"/>
        <v>1</v>
      </c>
      <c r="N6727" s="2">
        <f t="shared" si="949"/>
        <v>3721.0526315789471</v>
      </c>
      <c r="O6727">
        <f t="shared" si="954"/>
        <v>977.02127659574455</v>
      </c>
      <c r="P6727">
        <f t="shared" si="953"/>
        <v>192000</v>
      </c>
      <c r="Q6727" s="2">
        <f t="shared" si="950"/>
        <v>196698.0739081747</v>
      </c>
      <c r="R6727">
        <f>Q6727/MainSheet!$C$8*(G6727-G6726)+R6726</f>
        <v>11679.091676655409</v>
      </c>
      <c r="S6727">
        <f t="shared" si="951"/>
        <v>188493.03027811227</v>
      </c>
      <c r="T6727">
        <f t="shared" si="952"/>
        <v>67.249999999997499</v>
      </c>
      <c r="U6727" s="1">
        <f>Q6727/MainSheet!$C$22</f>
        <v>1</v>
      </c>
    </row>
    <row r="6728" spans="7:21">
      <c r="G6728">
        <f t="shared" si="946"/>
        <v>67.259999999997504</v>
      </c>
      <c r="H6728">
        <f t="shared" si="947"/>
        <v>198000</v>
      </c>
      <c r="I6728" s="2">
        <f>MIN(MainSheet!$C$10/MainSheet!$C$9,MainSheet!$K$9*60)</f>
        <v>660</v>
      </c>
      <c r="J6728" s="1">
        <f>IF(G6728&gt;MainSheet!$C$11,IF(J6727&gt;=0.999,1,(G6728-MainSheet!$C$11)*I6728/$B$2/60),0)</f>
        <v>1</v>
      </c>
      <c r="K6728" s="1">
        <f>IF(G6728&gt;MainSheet!$C$11+$B$6,IF(K6727&gt;=0.999,1,(G6728-MainSheet!$C$11-$B$6)*I6728/$C$2/60),0)</f>
        <v>1</v>
      </c>
      <c r="L6728" s="1">
        <f>IF(G6728&gt;MainSheet!$C$11+$B$6+$C$6,IF(L6727&gt;=0.999,1,(G6728-MainSheet!$C$11-$B$6-$C$6)*I6728/$D$2/60),0)</f>
        <v>1</v>
      </c>
      <c r="M6728">
        <f t="shared" si="948"/>
        <v>1</v>
      </c>
      <c r="N6728" s="2">
        <f t="shared" si="949"/>
        <v>3721.0526315789471</v>
      </c>
      <c r="O6728">
        <f t="shared" si="954"/>
        <v>977.02127659574455</v>
      </c>
      <c r="P6728">
        <f t="shared" si="953"/>
        <v>192000</v>
      </c>
      <c r="Q6728" s="2">
        <f t="shared" si="950"/>
        <v>196698.0739081747</v>
      </c>
      <c r="R6728">
        <f>Q6728/MainSheet!$C$8*(G6728-G6727)+R6727</f>
        <v>11681.122923146244</v>
      </c>
      <c r="S6728">
        <f t="shared" si="951"/>
        <v>188525.81329043029</v>
      </c>
      <c r="T6728">
        <f t="shared" si="952"/>
        <v>67.259999999997504</v>
      </c>
      <c r="U6728" s="1">
        <f>Q6728/MainSheet!$C$22</f>
        <v>1</v>
      </c>
    </row>
    <row r="6729" spans="7:21">
      <c r="G6729">
        <f t="shared" ref="G6729:G6792" si="955">G6728+$F$2</f>
        <v>67.269999999997509</v>
      </c>
      <c r="H6729">
        <f t="shared" ref="H6729:H6792" si="956">H6728</f>
        <v>198000</v>
      </c>
      <c r="I6729" s="2">
        <f>MIN(MainSheet!$C$10/MainSheet!$C$9,MainSheet!$K$9*60)</f>
        <v>660</v>
      </c>
      <c r="J6729" s="1">
        <f>IF(G6729&gt;MainSheet!$C$11,IF(J6728&gt;=0.999,1,(G6729-MainSheet!$C$11)*I6729/$B$2/60),0)</f>
        <v>1</v>
      </c>
      <c r="K6729" s="1">
        <f>IF(G6729&gt;MainSheet!$C$11+$B$6,IF(K6728&gt;=0.999,1,(G6729-MainSheet!$C$11-$B$6)*I6729/$C$2/60),0)</f>
        <v>1</v>
      </c>
      <c r="L6729" s="1">
        <f>IF(G6729&gt;MainSheet!$C$11+$B$6+$C$6,IF(L6728&gt;=0.999,1,(G6729-MainSheet!$C$11-$B$6-$C$6)*I6729/$D$2/60),0)</f>
        <v>1</v>
      </c>
      <c r="M6729">
        <f t="shared" ref="M6729:M6792" si="957">(J6729*$B$2+K6729*$C$2+L6729*$D$2)/SUM($B$2:$D$2)</f>
        <v>1</v>
      </c>
      <c r="N6729" s="2">
        <f t="shared" ref="N6729:N6792" si="958">IF(J6729&gt;=0.01,((1-J6729)*B$3+B$4*(J6729)),0)</f>
        <v>3721.0526315789471</v>
      </c>
      <c r="O6729">
        <f t="shared" si="954"/>
        <v>977.02127659574455</v>
      </c>
      <c r="P6729">
        <f t="shared" si="953"/>
        <v>192000</v>
      </c>
      <c r="Q6729" s="2">
        <f t="shared" ref="Q6729:Q6792" si="959">SUM(N6729:P6729)</f>
        <v>196698.0739081747</v>
      </c>
      <c r="R6729">
        <f>Q6729/MainSheet!$C$8*(G6729-G6728)+R6728</f>
        <v>11683.154169637079</v>
      </c>
      <c r="S6729">
        <f t="shared" ref="S6729:S6792" si="960">Q6729*$F$2/60+S6728</f>
        <v>188558.59630274831</v>
      </c>
      <c r="T6729">
        <f t="shared" si="952"/>
        <v>67.269999999997509</v>
      </c>
      <c r="U6729" s="1">
        <f>Q6729/MainSheet!$C$22</f>
        <v>1</v>
      </c>
    </row>
    <row r="6730" spans="7:21">
      <c r="G6730">
        <f t="shared" si="955"/>
        <v>67.279999999997514</v>
      </c>
      <c r="H6730">
        <f t="shared" si="956"/>
        <v>198000</v>
      </c>
      <c r="I6730" s="2">
        <f>MIN(MainSheet!$C$10/MainSheet!$C$9,MainSheet!$K$9*60)</f>
        <v>660</v>
      </c>
      <c r="J6730" s="1">
        <f>IF(G6730&gt;MainSheet!$C$11,IF(J6729&gt;=0.999,1,(G6730-MainSheet!$C$11)*I6730/$B$2/60),0)</f>
        <v>1</v>
      </c>
      <c r="K6730" s="1">
        <f>IF(G6730&gt;MainSheet!$C$11+$B$6,IF(K6729&gt;=0.999,1,(G6730-MainSheet!$C$11-$B$6)*I6730/$C$2/60),0)</f>
        <v>1</v>
      </c>
      <c r="L6730" s="1">
        <f>IF(G6730&gt;MainSheet!$C$11+$B$6+$C$6,IF(L6729&gt;=0.999,1,(G6730-MainSheet!$C$11-$B$6-$C$6)*I6730/$D$2/60),0)</f>
        <v>1</v>
      </c>
      <c r="M6730">
        <f t="shared" si="957"/>
        <v>1</v>
      </c>
      <c r="N6730" s="2">
        <f t="shared" si="958"/>
        <v>3721.0526315789471</v>
      </c>
      <c r="O6730">
        <f t="shared" si="954"/>
        <v>977.02127659574455</v>
      </c>
      <c r="P6730">
        <f t="shared" si="953"/>
        <v>192000</v>
      </c>
      <c r="Q6730" s="2">
        <f t="shared" si="959"/>
        <v>196698.0739081747</v>
      </c>
      <c r="R6730">
        <f>Q6730/MainSheet!$C$8*(G6730-G6729)+R6729</f>
        <v>11685.185416127913</v>
      </c>
      <c r="S6730">
        <f t="shared" si="960"/>
        <v>188591.37931506633</v>
      </c>
      <c r="T6730">
        <f t="shared" si="952"/>
        <v>67.279999999997514</v>
      </c>
      <c r="U6730" s="1">
        <f>Q6730/MainSheet!$C$22</f>
        <v>1</v>
      </c>
    </row>
    <row r="6731" spans="7:21">
      <c r="G6731">
        <f t="shared" si="955"/>
        <v>67.289999999997519</v>
      </c>
      <c r="H6731">
        <f t="shared" si="956"/>
        <v>198000</v>
      </c>
      <c r="I6731" s="2">
        <f>MIN(MainSheet!$C$10/MainSheet!$C$9,MainSheet!$K$9*60)</f>
        <v>660</v>
      </c>
      <c r="J6731" s="1">
        <f>IF(G6731&gt;MainSheet!$C$11,IF(J6730&gt;=0.999,1,(G6731-MainSheet!$C$11)*I6731/$B$2/60),0)</f>
        <v>1</v>
      </c>
      <c r="K6731" s="1">
        <f>IF(G6731&gt;MainSheet!$C$11+$B$6,IF(K6730&gt;=0.999,1,(G6731-MainSheet!$C$11-$B$6)*I6731/$C$2/60),0)</f>
        <v>1</v>
      </c>
      <c r="L6731" s="1">
        <f>IF(G6731&gt;MainSheet!$C$11+$B$6+$C$6,IF(L6730&gt;=0.999,1,(G6731-MainSheet!$C$11-$B$6-$C$6)*I6731/$D$2/60),0)</f>
        <v>1</v>
      </c>
      <c r="M6731">
        <f t="shared" si="957"/>
        <v>1</v>
      </c>
      <c r="N6731" s="2">
        <f t="shared" si="958"/>
        <v>3721.0526315789471</v>
      </c>
      <c r="O6731">
        <f t="shared" si="954"/>
        <v>977.02127659574455</v>
      </c>
      <c r="P6731">
        <f t="shared" si="953"/>
        <v>192000</v>
      </c>
      <c r="Q6731" s="2">
        <f t="shared" si="959"/>
        <v>196698.0739081747</v>
      </c>
      <c r="R6731">
        <f>Q6731/MainSheet!$C$8*(G6731-G6730)+R6730</f>
        <v>11687.216662618748</v>
      </c>
      <c r="S6731">
        <f t="shared" si="960"/>
        <v>188624.16232738434</v>
      </c>
      <c r="T6731">
        <f t="shared" si="952"/>
        <v>67.289999999997519</v>
      </c>
      <c r="U6731" s="1">
        <f>Q6731/MainSheet!$C$22</f>
        <v>1</v>
      </c>
    </row>
    <row r="6732" spans="7:21">
      <c r="G6732">
        <f t="shared" si="955"/>
        <v>67.299999999997524</v>
      </c>
      <c r="H6732">
        <f t="shared" si="956"/>
        <v>198000</v>
      </c>
      <c r="I6732" s="2">
        <f>MIN(MainSheet!$C$10/MainSheet!$C$9,MainSheet!$K$9*60)</f>
        <v>660</v>
      </c>
      <c r="J6732" s="1">
        <f>IF(G6732&gt;MainSheet!$C$11,IF(J6731&gt;=0.999,1,(G6732-MainSheet!$C$11)*I6732/$B$2/60),0)</f>
        <v>1</v>
      </c>
      <c r="K6732" s="1">
        <f>IF(G6732&gt;MainSheet!$C$11+$B$6,IF(K6731&gt;=0.999,1,(G6732-MainSheet!$C$11-$B$6)*I6732/$C$2/60),0)</f>
        <v>1</v>
      </c>
      <c r="L6732" s="1">
        <f>IF(G6732&gt;MainSheet!$C$11+$B$6+$C$6,IF(L6731&gt;=0.999,1,(G6732-MainSheet!$C$11-$B$6-$C$6)*I6732/$D$2/60),0)</f>
        <v>1</v>
      </c>
      <c r="M6732">
        <f t="shared" si="957"/>
        <v>1</v>
      </c>
      <c r="N6732" s="2">
        <f t="shared" si="958"/>
        <v>3721.0526315789471</v>
      </c>
      <c r="O6732">
        <f t="shared" si="954"/>
        <v>977.02127659574455</v>
      </c>
      <c r="P6732">
        <f t="shared" si="953"/>
        <v>192000</v>
      </c>
      <c r="Q6732" s="2">
        <f t="shared" si="959"/>
        <v>196698.0739081747</v>
      </c>
      <c r="R6732">
        <f>Q6732/MainSheet!$C$8*(G6732-G6731)+R6731</f>
        <v>11689.247909109583</v>
      </c>
      <c r="S6732">
        <f t="shared" si="960"/>
        <v>188656.94533970236</v>
      </c>
      <c r="T6732">
        <f t="shared" si="952"/>
        <v>67.299999999997524</v>
      </c>
      <c r="U6732" s="1">
        <f>Q6732/MainSheet!$C$22</f>
        <v>1</v>
      </c>
    </row>
    <row r="6733" spans="7:21">
      <c r="G6733">
        <f t="shared" si="955"/>
        <v>67.30999999999753</v>
      </c>
      <c r="H6733">
        <f t="shared" si="956"/>
        <v>198000</v>
      </c>
      <c r="I6733" s="2">
        <f>MIN(MainSheet!$C$10/MainSheet!$C$9,MainSheet!$K$9*60)</f>
        <v>660</v>
      </c>
      <c r="J6733" s="1">
        <f>IF(G6733&gt;MainSheet!$C$11,IF(J6732&gt;=0.999,1,(G6733-MainSheet!$C$11)*I6733/$B$2/60),0)</f>
        <v>1</v>
      </c>
      <c r="K6733" s="1">
        <f>IF(G6733&gt;MainSheet!$C$11+$B$6,IF(K6732&gt;=0.999,1,(G6733-MainSheet!$C$11-$B$6)*I6733/$C$2/60),0)</f>
        <v>1</v>
      </c>
      <c r="L6733" s="1">
        <f>IF(G6733&gt;MainSheet!$C$11+$B$6+$C$6,IF(L6732&gt;=0.999,1,(G6733-MainSheet!$C$11-$B$6-$C$6)*I6733/$D$2/60),0)</f>
        <v>1</v>
      </c>
      <c r="M6733">
        <f t="shared" si="957"/>
        <v>1</v>
      </c>
      <c r="N6733" s="2">
        <f t="shared" si="958"/>
        <v>3721.0526315789471</v>
      </c>
      <c r="O6733">
        <f t="shared" si="954"/>
        <v>977.02127659574455</v>
      </c>
      <c r="P6733">
        <f t="shared" si="953"/>
        <v>192000</v>
      </c>
      <c r="Q6733" s="2">
        <f t="shared" si="959"/>
        <v>196698.0739081747</v>
      </c>
      <c r="R6733">
        <f>Q6733/MainSheet!$C$8*(G6733-G6732)+R6732</f>
        <v>11691.279155600418</v>
      </c>
      <c r="S6733">
        <f t="shared" si="960"/>
        <v>188689.72835202038</v>
      </c>
      <c r="T6733">
        <f t="shared" si="952"/>
        <v>67.30999999999753</v>
      </c>
      <c r="U6733" s="1">
        <f>Q6733/MainSheet!$C$22</f>
        <v>1</v>
      </c>
    </row>
    <row r="6734" spans="7:21">
      <c r="G6734">
        <f t="shared" si="955"/>
        <v>67.319999999997535</v>
      </c>
      <c r="H6734">
        <f t="shared" si="956"/>
        <v>198000</v>
      </c>
      <c r="I6734" s="2">
        <f>MIN(MainSheet!$C$10/MainSheet!$C$9,MainSheet!$K$9*60)</f>
        <v>660</v>
      </c>
      <c r="J6734" s="1">
        <f>IF(G6734&gt;MainSheet!$C$11,IF(J6733&gt;=0.999,1,(G6734-MainSheet!$C$11)*I6734/$B$2/60),0)</f>
        <v>1</v>
      </c>
      <c r="K6734" s="1">
        <f>IF(G6734&gt;MainSheet!$C$11+$B$6,IF(K6733&gt;=0.999,1,(G6734-MainSheet!$C$11-$B$6)*I6734/$C$2/60),0)</f>
        <v>1</v>
      </c>
      <c r="L6734" s="1">
        <f>IF(G6734&gt;MainSheet!$C$11+$B$6+$C$6,IF(L6733&gt;=0.999,1,(G6734-MainSheet!$C$11-$B$6-$C$6)*I6734/$D$2/60),0)</f>
        <v>1</v>
      </c>
      <c r="M6734">
        <f t="shared" si="957"/>
        <v>1</v>
      </c>
      <c r="N6734" s="2">
        <f t="shared" si="958"/>
        <v>3721.0526315789471</v>
      </c>
      <c r="O6734">
        <f t="shared" si="954"/>
        <v>977.02127659574455</v>
      </c>
      <c r="P6734">
        <f t="shared" si="953"/>
        <v>192000</v>
      </c>
      <c r="Q6734" s="2">
        <f t="shared" si="959"/>
        <v>196698.0739081747</v>
      </c>
      <c r="R6734">
        <f>Q6734/MainSheet!$C$8*(G6734-G6733)+R6733</f>
        <v>11693.310402091252</v>
      </c>
      <c r="S6734">
        <f t="shared" si="960"/>
        <v>188722.5113643384</v>
      </c>
      <c r="T6734">
        <f t="shared" si="952"/>
        <v>67.319999999997535</v>
      </c>
      <c r="U6734" s="1">
        <f>Q6734/MainSheet!$C$22</f>
        <v>1</v>
      </c>
    </row>
    <row r="6735" spans="7:21">
      <c r="G6735">
        <f t="shared" si="955"/>
        <v>67.32999999999754</v>
      </c>
      <c r="H6735">
        <f t="shared" si="956"/>
        <v>198000</v>
      </c>
      <c r="I6735" s="2">
        <f>MIN(MainSheet!$C$10/MainSheet!$C$9,MainSheet!$K$9*60)</f>
        <v>660</v>
      </c>
      <c r="J6735" s="1">
        <f>IF(G6735&gt;MainSheet!$C$11,IF(J6734&gt;=0.999,1,(G6735-MainSheet!$C$11)*I6735/$B$2/60),0)</f>
        <v>1</v>
      </c>
      <c r="K6735" s="1">
        <f>IF(G6735&gt;MainSheet!$C$11+$B$6,IF(K6734&gt;=0.999,1,(G6735-MainSheet!$C$11-$B$6)*I6735/$C$2/60),0)</f>
        <v>1</v>
      </c>
      <c r="L6735" s="1">
        <f>IF(G6735&gt;MainSheet!$C$11+$B$6+$C$6,IF(L6734&gt;=0.999,1,(G6735-MainSheet!$C$11-$B$6-$C$6)*I6735/$D$2/60),0)</f>
        <v>1</v>
      </c>
      <c r="M6735">
        <f t="shared" si="957"/>
        <v>1</v>
      </c>
      <c r="N6735" s="2">
        <f t="shared" si="958"/>
        <v>3721.0526315789471</v>
      </c>
      <c r="O6735">
        <f t="shared" si="954"/>
        <v>977.02127659574455</v>
      </c>
      <c r="P6735">
        <f t="shared" si="953"/>
        <v>192000</v>
      </c>
      <c r="Q6735" s="2">
        <f t="shared" si="959"/>
        <v>196698.0739081747</v>
      </c>
      <c r="R6735">
        <f>Q6735/MainSheet!$C$8*(G6735-G6734)+R6734</f>
        <v>11695.341648582087</v>
      </c>
      <c r="S6735">
        <f t="shared" si="960"/>
        <v>188755.29437665641</v>
      </c>
      <c r="T6735">
        <f t="shared" si="952"/>
        <v>67.32999999999754</v>
      </c>
      <c r="U6735" s="1">
        <f>Q6735/MainSheet!$C$22</f>
        <v>1</v>
      </c>
    </row>
    <row r="6736" spans="7:21">
      <c r="G6736">
        <f t="shared" si="955"/>
        <v>67.339999999997545</v>
      </c>
      <c r="H6736">
        <f t="shared" si="956"/>
        <v>198000</v>
      </c>
      <c r="I6736" s="2">
        <f>MIN(MainSheet!$C$10/MainSheet!$C$9,MainSheet!$K$9*60)</f>
        <v>660</v>
      </c>
      <c r="J6736" s="1">
        <f>IF(G6736&gt;MainSheet!$C$11,IF(J6735&gt;=0.999,1,(G6736-MainSheet!$C$11)*I6736/$B$2/60),0)</f>
        <v>1</v>
      </c>
      <c r="K6736" s="1">
        <f>IF(G6736&gt;MainSheet!$C$11+$B$6,IF(K6735&gt;=0.999,1,(G6736-MainSheet!$C$11-$B$6)*I6736/$C$2/60),0)</f>
        <v>1</v>
      </c>
      <c r="L6736" s="1">
        <f>IF(G6736&gt;MainSheet!$C$11+$B$6+$C$6,IF(L6735&gt;=0.999,1,(G6736-MainSheet!$C$11-$B$6-$C$6)*I6736/$D$2/60),0)</f>
        <v>1</v>
      </c>
      <c r="M6736">
        <f t="shared" si="957"/>
        <v>1</v>
      </c>
      <c r="N6736" s="2">
        <f t="shared" si="958"/>
        <v>3721.0526315789471</v>
      </c>
      <c r="O6736">
        <f t="shared" si="954"/>
        <v>977.02127659574455</v>
      </c>
      <c r="P6736">
        <f t="shared" si="953"/>
        <v>192000</v>
      </c>
      <c r="Q6736" s="2">
        <f t="shared" si="959"/>
        <v>196698.0739081747</v>
      </c>
      <c r="R6736">
        <f>Q6736/MainSheet!$C$8*(G6736-G6735)+R6735</f>
        <v>11697.372895072922</v>
      </c>
      <c r="S6736">
        <f t="shared" si="960"/>
        <v>188788.07738897443</v>
      </c>
      <c r="T6736">
        <f t="shared" si="952"/>
        <v>67.339999999997545</v>
      </c>
      <c r="U6736" s="1">
        <f>Q6736/MainSheet!$C$22</f>
        <v>1</v>
      </c>
    </row>
    <row r="6737" spans="7:21">
      <c r="G6737">
        <f t="shared" si="955"/>
        <v>67.34999999999755</v>
      </c>
      <c r="H6737">
        <f t="shared" si="956"/>
        <v>198000</v>
      </c>
      <c r="I6737" s="2">
        <f>MIN(MainSheet!$C$10/MainSheet!$C$9,MainSheet!$K$9*60)</f>
        <v>660</v>
      </c>
      <c r="J6737" s="1">
        <f>IF(G6737&gt;MainSheet!$C$11,IF(J6736&gt;=0.999,1,(G6737-MainSheet!$C$11)*I6737/$B$2/60),0)</f>
        <v>1</v>
      </c>
      <c r="K6737" s="1">
        <f>IF(G6737&gt;MainSheet!$C$11+$B$6,IF(K6736&gt;=0.999,1,(G6737-MainSheet!$C$11-$B$6)*I6737/$C$2/60),0)</f>
        <v>1</v>
      </c>
      <c r="L6737" s="1">
        <f>IF(G6737&gt;MainSheet!$C$11+$B$6+$C$6,IF(L6736&gt;=0.999,1,(G6737-MainSheet!$C$11-$B$6-$C$6)*I6737/$D$2/60),0)</f>
        <v>1</v>
      </c>
      <c r="M6737">
        <f t="shared" si="957"/>
        <v>1</v>
      </c>
      <c r="N6737" s="2">
        <f t="shared" si="958"/>
        <v>3721.0526315789471</v>
      </c>
      <c r="O6737">
        <f t="shared" si="954"/>
        <v>977.02127659574455</v>
      </c>
      <c r="P6737">
        <f t="shared" si="953"/>
        <v>192000</v>
      </c>
      <c r="Q6737" s="2">
        <f t="shared" si="959"/>
        <v>196698.0739081747</v>
      </c>
      <c r="R6737">
        <f>Q6737/MainSheet!$C$8*(G6737-G6736)+R6736</f>
        <v>11699.404141563757</v>
      </c>
      <c r="S6737">
        <f t="shared" si="960"/>
        <v>188820.86040129245</v>
      </c>
      <c r="T6737">
        <f t="shared" si="952"/>
        <v>67.34999999999755</v>
      </c>
      <c r="U6737" s="1">
        <f>Q6737/MainSheet!$C$22</f>
        <v>1</v>
      </c>
    </row>
    <row r="6738" spans="7:21">
      <c r="G6738">
        <f t="shared" si="955"/>
        <v>67.359999999997555</v>
      </c>
      <c r="H6738">
        <f t="shared" si="956"/>
        <v>198000</v>
      </c>
      <c r="I6738" s="2">
        <f>MIN(MainSheet!$C$10/MainSheet!$C$9,MainSheet!$K$9*60)</f>
        <v>660</v>
      </c>
      <c r="J6738" s="1">
        <f>IF(G6738&gt;MainSheet!$C$11,IF(J6737&gt;=0.999,1,(G6738-MainSheet!$C$11)*I6738/$B$2/60),0)</f>
        <v>1</v>
      </c>
      <c r="K6738" s="1">
        <f>IF(G6738&gt;MainSheet!$C$11+$B$6,IF(K6737&gt;=0.999,1,(G6738-MainSheet!$C$11-$B$6)*I6738/$C$2/60),0)</f>
        <v>1</v>
      </c>
      <c r="L6738" s="1">
        <f>IF(G6738&gt;MainSheet!$C$11+$B$6+$C$6,IF(L6737&gt;=0.999,1,(G6738-MainSheet!$C$11-$B$6-$C$6)*I6738/$D$2/60),0)</f>
        <v>1</v>
      </c>
      <c r="M6738">
        <f t="shared" si="957"/>
        <v>1</v>
      </c>
      <c r="N6738" s="2">
        <f t="shared" si="958"/>
        <v>3721.0526315789471</v>
      </c>
      <c r="O6738">
        <f t="shared" si="954"/>
        <v>977.02127659574455</v>
      </c>
      <c r="P6738">
        <f t="shared" si="953"/>
        <v>192000</v>
      </c>
      <c r="Q6738" s="2">
        <f t="shared" si="959"/>
        <v>196698.0739081747</v>
      </c>
      <c r="R6738">
        <f>Q6738/MainSheet!$C$8*(G6738-G6737)+R6737</f>
        <v>11701.435388054591</v>
      </c>
      <c r="S6738">
        <f t="shared" si="960"/>
        <v>188853.64341361047</v>
      </c>
      <c r="T6738">
        <f t="shared" si="952"/>
        <v>67.359999999997555</v>
      </c>
      <c r="U6738" s="1">
        <f>Q6738/MainSheet!$C$22</f>
        <v>1</v>
      </c>
    </row>
    <row r="6739" spans="7:21">
      <c r="G6739">
        <f t="shared" si="955"/>
        <v>67.36999999999756</v>
      </c>
      <c r="H6739">
        <f t="shared" si="956"/>
        <v>198000</v>
      </c>
      <c r="I6739" s="2">
        <f>MIN(MainSheet!$C$10/MainSheet!$C$9,MainSheet!$K$9*60)</f>
        <v>660</v>
      </c>
      <c r="J6739" s="1">
        <f>IF(G6739&gt;MainSheet!$C$11,IF(J6738&gt;=0.999,1,(G6739-MainSheet!$C$11)*I6739/$B$2/60),0)</f>
        <v>1</v>
      </c>
      <c r="K6739" s="1">
        <f>IF(G6739&gt;MainSheet!$C$11+$B$6,IF(K6738&gt;=0.999,1,(G6739-MainSheet!$C$11-$B$6)*I6739/$C$2/60),0)</f>
        <v>1</v>
      </c>
      <c r="L6739" s="1">
        <f>IF(G6739&gt;MainSheet!$C$11+$B$6+$C$6,IF(L6738&gt;=0.999,1,(G6739-MainSheet!$C$11-$B$6-$C$6)*I6739/$D$2/60),0)</f>
        <v>1</v>
      </c>
      <c r="M6739">
        <f t="shared" si="957"/>
        <v>1</v>
      </c>
      <c r="N6739" s="2">
        <f t="shared" si="958"/>
        <v>3721.0526315789471</v>
      </c>
      <c r="O6739">
        <f t="shared" si="954"/>
        <v>977.02127659574455</v>
      </c>
      <c r="P6739">
        <f t="shared" si="953"/>
        <v>192000</v>
      </c>
      <c r="Q6739" s="2">
        <f t="shared" si="959"/>
        <v>196698.0739081747</v>
      </c>
      <c r="R6739">
        <f>Q6739/MainSheet!$C$8*(G6739-G6738)+R6738</f>
        <v>11703.466634545426</v>
      </c>
      <c r="S6739">
        <f t="shared" si="960"/>
        <v>188886.42642592848</v>
      </c>
      <c r="T6739">
        <f t="shared" si="952"/>
        <v>67.36999999999756</v>
      </c>
      <c r="U6739" s="1">
        <f>Q6739/MainSheet!$C$22</f>
        <v>1</v>
      </c>
    </row>
    <row r="6740" spans="7:21">
      <c r="G6740">
        <f t="shared" si="955"/>
        <v>67.379999999997565</v>
      </c>
      <c r="H6740">
        <f t="shared" si="956"/>
        <v>198000</v>
      </c>
      <c r="I6740" s="2">
        <f>MIN(MainSheet!$C$10/MainSheet!$C$9,MainSheet!$K$9*60)</f>
        <v>660</v>
      </c>
      <c r="J6740" s="1">
        <f>IF(G6740&gt;MainSheet!$C$11,IF(J6739&gt;=0.999,1,(G6740-MainSheet!$C$11)*I6740/$B$2/60),0)</f>
        <v>1</v>
      </c>
      <c r="K6740" s="1">
        <f>IF(G6740&gt;MainSheet!$C$11+$B$6,IF(K6739&gt;=0.999,1,(G6740-MainSheet!$C$11-$B$6)*I6740/$C$2/60),0)</f>
        <v>1</v>
      </c>
      <c r="L6740" s="1">
        <f>IF(G6740&gt;MainSheet!$C$11+$B$6+$C$6,IF(L6739&gt;=0.999,1,(G6740-MainSheet!$C$11-$B$6-$C$6)*I6740/$D$2/60),0)</f>
        <v>1</v>
      </c>
      <c r="M6740">
        <f t="shared" si="957"/>
        <v>1</v>
      </c>
      <c r="N6740" s="2">
        <f t="shared" si="958"/>
        <v>3721.0526315789471</v>
      </c>
      <c r="O6740">
        <f t="shared" si="954"/>
        <v>977.02127659574455</v>
      </c>
      <c r="P6740">
        <f t="shared" si="953"/>
        <v>192000</v>
      </c>
      <c r="Q6740" s="2">
        <f t="shared" si="959"/>
        <v>196698.0739081747</v>
      </c>
      <c r="R6740">
        <f>Q6740/MainSheet!$C$8*(G6740-G6739)+R6739</f>
        <v>11705.497881036261</v>
      </c>
      <c r="S6740">
        <f t="shared" si="960"/>
        <v>188919.2094382465</v>
      </c>
      <c r="T6740">
        <f t="shared" si="952"/>
        <v>67.379999999997565</v>
      </c>
      <c r="U6740" s="1">
        <f>Q6740/MainSheet!$C$22</f>
        <v>1</v>
      </c>
    </row>
    <row r="6741" spans="7:21">
      <c r="G6741">
        <f t="shared" si="955"/>
        <v>67.389999999997571</v>
      </c>
      <c r="H6741">
        <f t="shared" si="956"/>
        <v>198000</v>
      </c>
      <c r="I6741" s="2">
        <f>MIN(MainSheet!$C$10/MainSheet!$C$9,MainSheet!$K$9*60)</f>
        <v>660</v>
      </c>
      <c r="J6741" s="1">
        <f>IF(G6741&gt;MainSheet!$C$11,IF(J6740&gt;=0.999,1,(G6741-MainSheet!$C$11)*I6741/$B$2/60),0)</f>
        <v>1</v>
      </c>
      <c r="K6741" s="1">
        <f>IF(G6741&gt;MainSheet!$C$11+$B$6,IF(K6740&gt;=0.999,1,(G6741-MainSheet!$C$11-$B$6)*I6741/$C$2/60),0)</f>
        <v>1</v>
      </c>
      <c r="L6741" s="1">
        <f>IF(G6741&gt;MainSheet!$C$11+$B$6+$C$6,IF(L6740&gt;=0.999,1,(G6741-MainSheet!$C$11-$B$6-$C$6)*I6741/$D$2/60),0)</f>
        <v>1</v>
      </c>
      <c r="M6741">
        <f t="shared" si="957"/>
        <v>1</v>
      </c>
      <c r="N6741" s="2">
        <f t="shared" si="958"/>
        <v>3721.0526315789471</v>
      </c>
      <c r="O6741">
        <f t="shared" si="954"/>
        <v>977.02127659574455</v>
      </c>
      <c r="P6741">
        <f t="shared" si="953"/>
        <v>192000</v>
      </c>
      <c r="Q6741" s="2">
        <f t="shared" si="959"/>
        <v>196698.0739081747</v>
      </c>
      <c r="R6741">
        <f>Q6741/MainSheet!$C$8*(G6741-G6740)+R6740</f>
        <v>11707.529127527096</v>
      </c>
      <c r="S6741">
        <f t="shared" si="960"/>
        <v>188951.99245056452</v>
      </c>
      <c r="T6741">
        <f t="shared" si="952"/>
        <v>67.389999999997571</v>
      </c>
      <c r="U6741" s="1">
        <f>Q6741/MainSheet!$C$22</f>
        <v>1</v>
      </c>
    </row>
    <row r="6742" spans="7:21">
      <c r="G6742">
        <f t="shared" si="955"/>
        <v>67.399999999997576</v>
      </c>
      <c r="H6742">
        <f t="shared" si="956"/>
        <v>198000</v>
      </c>
      <c r="I6742" s="2">
        <f>MIN(MainSheet!$C$10/MainSheet!$C$9,MainSheet!$K$9*60)</f>
        <v>660</v>
      </c>
      <c r="J6742" s="1">
        <f>IF(G6742&gt;MainSheet!$C$11,IF(J6741&gt;=0.999,1,(G6742-MainSheet!$C$11)*I6742/$B$2/60),0)</f>
        <v>1</v>
      </c>
      <c r="K6742" s="1">
        <f>IF(G6742&gt;MainSheet!$C$11+$B$6,IF(K6741&gt;=0.999,1,(G6742-MainSheet!$C$11-$B$6)*I6742/$C$2/60),0)</f>
        <v>1</v>
      </c>
      <c r="L6742" s="1">
        <f>IF(G6742&gt;MainSheet!$C$11+$B$6+$C$6,IF(L6741&gt;=0.999,1,(G6742-MainSheet!$C$11-$B$6-$C$6)*I6742/$D$2/60),0)</f>
        <v>1</v>
      </c>
      <c r="M6742">
        <f t="shared" si="957"/>
        <v>1</v>
      </c>
      <c r="N6742" s="2">
        <f t="shared" si="958"/>
        <v>3721.0526315789471</v>
      </c>
      <c r="O6742">
        <f t="shared" si="954"/>
        <v>977.02127659574455</v>
      </c>
      <c r="P6742">
        <f t="shared" si="953"/>
        <v>192000</v>
      </c>
      <c r="Q6742" s="2">
        <f t="shared" si="959"/>
        <v>196698.0739081747</v>
      </c>
      <c r="R6742">
        <f>Q6742/MainSheet!$C$8*(G6742-G6741)+R6741</f>
        <v>11709.56037401793</v>
      </c>
      <c r="S6742">
        <f t="shared" si="960"/>
        <v>188984.77546288254</v>
      </c>
      <c r="T6742">
        <f t="shared" si="952"/>
        <v>67.399999999997576</v>
      </c>
      <c r="U6742" s="1">
        <f>Q6742/MainSheet!$C$22</f>
        <v>1</v>
      </c>
    </row>
    <row r="6743" spans="7:21">
      <c r="G6743">
        <f t="shared" si="955"/>
        <v>67.409999999997581</v>
      </c>
      <c r="H6743">
        <f t="shared" si="956"/>
        <v>198000</v>
      </c>
      <c r="I6743" s="2">
        <f>MIN(MainSheet!$C$10/MainSheet!$C$9,MainSheet!$K$9*60)</f>
        <v>660</v>
      </c>
      <c r="J6743" s="1">
        <f>IF(G6743&gt;MainSheet!$C$11,IF(J6742&gt;=0.999,1,(G6743-MainSheet!$C$11)*I6743/$B$2/60),0)</f>
        <v>1</v>
      </c>
      <c r="K6743" s="1">
        <f>IF(G6743&gt;MainSheet!$C$11+$B$6,IF(K6742&gt;=0.999,1,(G6743-MainSheet!$C$11-$B$6)*I6743/$C$2/60),0)</f>
        <v>1</v>
      </c>
      <c r="L6743" s="1">
        <f>IF(G6743&gt;MainSheet!$C$11+$B$6+$C$6,IF(L6742&gt;=0.999,1,(G6743-MainSheet!$C$11-$B$6-$C$6)*I6743/$D$2/60),0)</f>
        <v>1</v>
      </c>
      <c r="M6743">
        <f t="shared" si="957"/>
        <v>1</v>
      </c>
      <c r="N6743" s="2">
        <f t="shared" si="958"/>
        <v>3721.0526315789471</v>
      </c>
      <c r="O6743">
        <f t="shared" si="954"/>
        <v>977.02127659574455</v>
      </c>
      <c r="P6743">
        <f t="shared" si="953"/>
        <v>192000</v>
      </c>
      <c r="Q6743" s="2">
        <f t="shared" si="959"/>
        <v>196698.0739081747</v>
      </c>
      <c r="R6743">
        <f>Q6743/MainSheet!$C$8*(G6743-G6742)+R6742</f>
        <v>11711.591620508765</v>
      </c>
      <c r="S6743">
        <f t="shared" si="960"/>
        <v>189017.55847520055</v>
      </c>
      <c r="T6743">
        <f t="shared" si="952"/>
        <v>67.409999999997581</v>
      </c>
      <c r="U6743" s="1">
        <f>Q6743/MainSheet!$C$22</f>
        <v>1</v>
      </c>
    </row>
    <row r="6744" spans="7:21">
      <c r="G6744">
        <f t="shared" si="955"/>
        <v>67.419999999997586</v>
      </c>
      <c r="H6744">
        <f t="shared" si="956"/>
        <v>198000</v>
      </c>
      <c r="I6744" s="2">
        <f>MIN(MainSheet!$C$10/MainSheet!$C$9,MainSheet!$K$9*60)</f>
        <v>660</v>
      </c>
      <c r="J6744" s="1">
        <f>IF(G6744&gt;MainSheet!$C$11,IF(J6743&gt;=0.999,1,(G6744-MainSheet!$C$11)*I6744/$B$2/60),0)</f>
        <v>1</v>
      </c>
      <c r="K6744" s="1">
        <f>IF(G6744&gt;MainSheet!$C$11+$B$6,IF(K6743&gt;=0.999,1,(G6744-MainSheet!$C$11-$B$6)*I6744/$C$2/60),0)</f>
        <v>1</v>
      </c>
      <c r="L6744" s="1">
        <f>IF(G6744&gt;MainSheet!$C$11+$B$6+$C$6,IF(L6743&gt;=0.999,1,(G6744-MainSheet!$C$11-$B$6-$C$6)*I6744/$D$2/60),0)</f>
        <v>1</v>
      </c>
      <c r="M6744">
        <f t="shared" si="957"/>
        <v>1</v>
      </c>
      <c r="N6744" s="2">
        <f t="shared" si="958"/>
        <v>3721.0526315789471</v>
      </c>
      <c r="O6744">
        <f t="shared" si="954"/>
        <v>977.02127659574455</v>
      </c>
      <c r="P6744">
        <f t="shared" si="953"/>
        <v>192000</v>
      </c>
      <c r="Q6744" s="2">
        <f t="shared" si="959"/>
        <v>196698.0739081747</v>
      </c>
      <c r="R6744">
        <f>Q6744/MainSheet!$C$8*(G6744-G6743)+R6743</f>
        <v>11713.6228669996</v>
      </c>
      <c r="S6744">
        <f t="shared" si="960"/>
        <v>189050.34148751857</v>
      </c>
      <c r="T6744">
        <f t="shared" si="952"/>
        <v>67.419999999997586</v>
      </c>
      <c r="U6744" s="1">
        <f>Q6744/MainSheet!$C$22</f>
        <v>1</v>
      </c>
    </row>
    <row r="6745" spans="7:21">
      <c r="G6745">
        <f t="shared" si="955"/>
        <v>67.429999999997591</v>
      </c>
      <c r="H6745">
        <f t="shared" si="956"/>
        <v>198000</v>
      </c>
      <c r="I6745" s="2">
        <f>MIN(MainSheet!$C$10/MainSheet!$C$9,MainSheet!$K$9*60)</f>
        <v>660</v>
      </c>
      <c r="J6745" s="1">
        <f>IF(G6745&gt;MainSheet!$C$11,IF(J6744&gt;=0.999,1,(G6745-MainSheet!$C$11)*I6745/$B$2/60),0)</f>
        <v>1</v>
      </c>
      <c r="K6745" s="1">
        <f>IF(G6745&gt;MainSheet!$C$11+$B$6,IF(K6744&gt;=0.999,1,(G6745-MainSheet!$C$11-$B$6)*I6745/$C$2/60),0)</f>
        <v>1</v>
      </c>
      <c r="L6745" s="1">
        <f>IF(G6745&gt;MainSheet!$C$11+$B$6+$C$6,IF(L6744&gt;=0.999,1,(G6745-MainSheet!$C$11-$B$6-$C$6)*I6745/$D$2/60),0)</f>
        <v>1</v>
      </c>
      <c r="M6745">
        <f t="shared" si="957"/>
        <v>1</v>
      </c>
      <c r="N6745" s="2">
        <f t="shared" si="958"/>
        <v>3721.0526315789471</v>
      </c>
      <c r="O6745">
        <f t="shared" si="954"/>
        <v>977.02127659574455</v>
      </c>
      <c r="P6745">
        <f t="shared" si="953"/>
        <v>192000</v>
      </c>
      <c r="Q6745" s="2">
        <f t="shared" si="959"/>
        <v>196698.0739081747</v>
      </c>
      <c r="R6745">
        <f>Q6745/MainSheet!$C$8*(G6745-G6744)+R6744</f>
        <v>11715.654113490435</v>
      </c>
      <c r="S6745">
        <f t="shared" si="960"/>
        <v>189083.12449983659</v>
      </c>
      <c r="T6745">
        <f t="shared" si="952"/>
        <v>67.429999999997591</v>
      </c>
      <c r="U6745" s="1">
        <f>Q6745/MainSheet!$C$22</f>
        <v>1</v>
      </c>
    </row>
    <row r="6746" spans="7:21">
      <c r="G6746">
        <f t="shared" si="955"/>
        <v>67.439999999997596</v>
      </c>
      <c r="H6746">
        <f t="shared" si="956"/>
        <v>198000</v>
      </c>
      <c r="I6746" s="2">
        <f>MIN(MainSheet!$C$10/MainSheet!$C$9,MainSheet!$K$9*60)</f>
        <v>660</v>
      </c>
      <c r="J6746" s="1">
        <f>IF(G6746&gt;MainSheet!$C$11,IF(J6745&gt;=0.999,1,(G6746-MainSheet!$C$11)*I6746/$B$2/60),0)</f>
        <v>1</v>
      </c>
      <c r="K6746" s="1">
        <f>IF(G6746&gt;MainSheet!$C$11+$B$6,IF(K6745&gt;=0.999,1,(G6746-MainSheet!$C$11-$B$6)*I6746/$C$2/60),0)</f>
        <v>1</v>
      </c>
      <c r="L6746" s="1">
        <f>IF(G6746&gt;MainSheet!$C$11+$B$6+$C$6,IF(L6745&gt;=0.999,1,(G6746-MainSheet!$C$11-$B$6-$C$6)*I6746/$D$2/60),0)</f>
        <v>1</v>
      </c>
      <c r="M6746">
        <f t="shared" si="957"/>
        <v>1</v>
      </c>
      <c r="N6746" s="2">
        <f t="shared" si="958"/>
        <v>3721.0526315789471</v>
      </c>
      <c r="O6746">
        <f t="shared" si="954"/>
        <v>977.02127659574455</v>
      </c>
      <c r="P6746">
        <f t="shared" si="953"/>
        <v>192000</v>
      </c>
      <c r="Q6746" s="2">
        <f t="shared" si="959"/>
        <v>196698.0739081747</v>
      </c>
      <c r="R6746">
        <f>Q6746/MainSheet!$C$8*(G6746-G6745)+R6745</f>
        <v>11717.685359981269</v>
      </c>
      <c r="S6746">
        <f t="shared" si="960"/>
        <v>189115.9075121546</v>
      </c>
      <c r="T6746">
        <f t="shared" si="952"/>
        <v>67.439999999997596</v>
      </c>
      <c r="U6746" s="1">
        <f>Q6746/MainSheet!$C$22</f>
        <v>1</v>
      </c>
    </row>
    <row r="6747" spans="7:21">
      <c r="G6747">
        <f t="shared" si="955"/>
        <v>67.449999999997601</v>
      </c>
      <c r="H6747">
        <f t="shared" si="956"/>
        <v>198000</v>
      </c>
      <c r="I6747" s="2">
        <f>MIN(MainSheet!$C$10/MainSheet!$C$9,MainSheet!$K$9*60)</f>
        <v>660</v>
      </c>
      <c r="J6747" s="1">
        <f>IF(G6747&gt;MainSheet!$C$11,IF(J6746&gt;=0.999,1,(G6747-MainSheet!$C$11)*I6747/$B$2/60),0)</f>
        <v>1</v>
      </c>
      <c r="K6747" s="1">
        <f>IF(G6747&gt;MainSheet!$C$11+$B$6,IF(K6746&gt;=0.999,1,(G6747-MainSheet!$C$11-$B$6)*I6747/$C$2/60),0)</f>
        <v>1</v>
      </c>
      <c r="L6747" s="1">
        <f>IF(G6747&gt;MainSheet!$C$11+$B$6+$C$6,IF(L6746&gt;=0.999,1,(G6747-MainSheet!$C$11-$B$6-$C$6)*I6747/$D$2/60),0)</f>
        <v>1</v>
      </c>
      <c r="M6747">
        <f t="shared" si="957"/>
        <v>1</v>
      </c>
      <c r="N6747" s="2">
        <f t="shared" si="958"/>
        <v>3721.0526315789471</v>
      </c>
      <c r="O6747">
        <f t="shared" si="954"/>
        <v>977.02127659574455</v>
      </c>
      <c r="P6747">
        <f t="shared" si="953"/>
        <v>192000</v>
      </c>
      <c r="Q6747" s="2">
        <f t="shared" si="959"/>
        <v>196698.0739081747</v>
      </c>
      <c r="R6747">
        <f>Q6747/MainSheet!$C$8*(G6747-G6746)+R6746</f>
        <v>11719.716606472104</v>
      </c>
      <c r="S6747">
        <f t="shared" si="960"/>
        <v>189148.69052447262</v>
      </c>
      <c r="T6747">
        <f t="shared" si="952"/>
        <v>67.449999999997601</v>
      </c>
      <c r="U6747" s="1">
        <f>Q6747/MainSheet!$C$22</f>
        <v>1</v>
      </c>
    </row>
    <row r="6748" spans="7:21">
      <c r="G6748">
        <f t="shared" si="955"/>
        <v>67.459999999997606</v>
      </c>
      <c r="H6748">
        <f t="shared" si="956"/>
        <v>198000</v>
      </c>
      <c r="I6748" s="2">
        <f>MIN(MainSheet!$C$10/MainSheet!$C$9,MainSheet!$K$9*60)</f>
        <v>660</v>
      </c>
      <c r="J6748" s="1">
        <f>IF(G6748&gt;MainSheet!$C$11,IF(J6747&gt;=0.999,1,(G6748-MainSheet!$C$11)*I6748/$B$2/60),0)</f>
        <v>1</v>
      </c>
      <c r="K6748" s="1">
        <f>IF(G6748&gt;MainSheet!$C$11+$B$6,IF(K6747&gt;=0.999,1,(G6748-MainSheet!$C$11-$B$6)*I6748/$C$2/60),0)</f>
        <v>1</v>
      </c>
      <c r="L6748" s="1">
        <f>IF(G6748&gt;MainSheet!$C$11+$B$6+$C$6,IF(L6747&gt;=0.999,1,(G6748-MainSheet!$C$11-$B$6-$C$6)*I6748/$D$2/60),0)</f>
        <v>1</v>
      </c>
      <c r="M6748">
        <f t="shared" si="957"/>
        <v>1</v>
      </c>
      <c r="N6748" s="2">
        <f t="shared" si="958"/>
        <v>3721.0526315789471</v>
      </c>
      <c r="O6748">
        <f t="shared" si="954"/>
        <v>977.02127659574455</v>
      </c>
      <c r="P6748">
        <f t="shared" si="953"/>
        <v>192000</v>
      </c>
      <c r="Q6748" s="2">
        <f t="shared" si="959"/>
        <v>196698.0739081747</v>
      </c>
      <c r="R6748">
        <f>Q6748/MainSheet!$C$8*(G6748-G6747)+R6747</f>
        <v>11721.747852962939</v>
      </c>
      <c r="S6748">
        <f t="shared" si="960"/>
        <v>189181.47353679064</v>
      </c>
      <c r="T6748">
        <f t="shared" si="952"/>
        <v>67.459999999997606</v>
      </c>
      <c r="U6748" s="1">
        <f>Q6748/MainSheet!$C$22</f>
        <v>1</v>
      </c>
    </row>
    <row r="6749" spans="7:21">
      <c r="G6749">
        <f t="shared" si="955"/>
        <v>67.469999999997611</v>
      </c>
      <c r="H6749">
        <f t="shared" si="956"/>
        <v>198000</v>
      </c>
      <c r="I6749" s="2">
        <f>MIN(MainSheet!$C$10/MainSheet!$C$9,MainSheet!$K$9*60)</f>
        <v>660</v>
      </c>
      <c r="J6749" s="1">
        <f>IF(G6749&gt;MainSheet!$C$11,IF(J6748&gt;=0.999,1,(G6749-MainSheet!$C$11)*I6749/$B$2/60),0)</f>
        <v>1</v>
      </c>
      <c r="K6749" s="1">
        <f>IF(G6749&gt;MainSheet!$C$11+$B$6,IF(K6748&gt;=0.999,1,(G6749-MainSheet!$C$11-$B$6)*I6749/$C$2/60),0)</f>
        <v>1</v>
      </c>
      <c r="L6749" s="1">
        <f>IF(G6749&gt;MainSheet!$C$11+$B$6+$C$6,IF(L6748&gt;=0.999,1,(G6749-MainSheet!$C$11-$B$6-$C$6)*I6749/$D$2/60),0)</f>
        <v>1</v>
      </c>
      <c r="M6749">
        <f t="shared" si="957"/>
        <v>1</v>
      </c>
      <c r="N6749" s="2">
        <f t="shared" si="958"/>
        <v>3721.0526315789471</v>
      </c>
      <c r="O6749">
        <f t="shared" si="954"/>
        <v>977.02127659574455</v>
      </c>
      <c r="P6749">
        <f t="shared" si="953"/>
        <v>192000</v>
      </c>
      <c r="Q6749" s="2">
        <f t="shared" si="959"/>
        <v>196698.0739081747</v>
      </c>
      <c r="R6749">
        <f>Q6749/MainSheet!$C$8*(G6749-G6748)+R6748</f>
        <v>11723.779099453774</v>
      </c>
      <c r="S6749">
        <f t="shared" si="960"/>
        <v>189214.25654910866</v>
      </c>
      <c r="T6749">
        <f t="shared" si="952"/>
        <v>67.469999999997611</v>
      </c>
      <c r="U6749" s="1">
        <f>Q6749/MainSheet!$C$22</f>
        <v>1</v>
      </c>
    </row>
    <row r="6750" spans="7:21">
      <c r="G6750">
        <f t="shared" si="955"/>
        <v>67.479999999997617</v>
      </c>
      <c r="H6750">
        <f t="shared" si="956"/>
        <v>198000</v>
      </c>
      <c r="I6750" s="2">
        <f>MIN(MainSheet!$C$10/MainSheet!$C$9,MainSheet!$K$9*60)</f>
        <v>660</v>
      </c>
      <c r="J6750" s="1">
        <f>IF(G6750&gt;MainSheet!$C$11,IF(J6749&gt;=0.999,1,(G6750-MainSheet!$C$11)*I6750/$B$2/60),0)</f>
        <v>1</v>
      </c>
      <c r="K6750" s="1">
        <f>IF(G6750&gt;MainSheet!$C$11+$B$6,IF(K6749&gt;=0.999,1,(G6750-MainSheet!$C$11-$B$6)*I6750/$C$2/60),0)</f>
        <v>1</v>
      </c>
      <c r="L6750" s="1">
        <f>IF(G6750&gt;MainSheet!$C$11+$B$6+$C$6,IF(L6749&gt;=0.999,1,(G6750-MainSheet!$C$11-$B$6-$C$6)*I6750/$D$2/60),0)</f>
        <v>1</v>
      </c>
      <c r="M6750">
        <f t="shared" si="957"/>
        <v>1</v>
      </c>
      <c r="N6750" s="2">
        <f t="shared" si="958"/>
        <v>3721.0526315789471</v>
      </c>
      <c r="O6750">
        <f t="shared" si="954"/>
        <v>977.02127659574455</v>
      </c>
      <c r="P6750">
        <f t="shared" si="953"/>
        <v>192000</v>
      </c>
      <c r="Q6750" s="2">
        <f t="shared" si="959"/>
        <v>196698.0739081747</v>
      </c>
      <c r="R6750">
        <f>Q6750/MainSheet!$C$8*(G6750-G6749)+R6749</f>
        <v>11725.810345944608</v>
      </c>
      <c r="S6750">
        <f t="shared" si="960"/>
        <v>189247.03956142667</v>
      </c>
      <c r="T6750">
        <f t="shared" si="952"/>
        <v>67.479999999997617</v>
      </c>
      <c r="U6750" s="1">
        <f>Q6750/MainSheet!$C$22</f>
        <v>1</v>
      </c>
    </row>
    <row r="6751" spans="7:21">
      <c r="G6751">
        <f t="shared" si="955"/>
        <v>67.489999999997622</v>
      </c>
      <c r="H6751">
        <f t="shared" si="956"/>
        <v>198000</v>
      </c>
      <c r="I6751" s="2">
        <f>MIN(MainSheet!$C$10/MainSheet!$C$9,MainSheet!$K$9*60)</f>
        <v>660</v>
      </c>
      <c r="J6751" s="1">
        <f>IF(G6751&gt;MainSheet!$C$11,IF(J6750&gt;=0.999,1,(G6751-MainSheet!$C$11)*I6751/$B$2/60),0)</f>
        <v>1</v>
      </c>
      <c r="K6751" s="1">
        <f>IF(G6751&gt;MainSheet!$C$11+$B$6,IF(K6750&gt;=0.999,1,(G6751-MainSheet!$C$11-$B$6)*I6751/$C$2/60),0)</f>
        <v>1</v>
      </c>
      <c r="L6751" s="1">
        <f>IF(G6751&gt;MainSheet!$C$11+$B$6+$C$6,IF(L6750&gt;=0.999,1,(G6751-MainSheet!$C$11-$B$6-$C$6)*I6751/$D$2/60),0)</f>
        <v>1</v>
      </c>
      <c r="M6751">
        <f t="shared" si="957"/>
        <v>1</v>
      </c>
      <c r="N6751" s="2">
        <f t="shared" si="958"/>
        <v>3721.0526315789471</v>
      </c>
      <c r="O6751">
        <f t="shared" si="954"/>
        <v>977.02127659574455</v>
      </c>
      <c r="P6751">
        <f t="shared" si="953"/>
        <v>192000</v>
      </c>
      <c r="Q6751" s="2">
        <f t="shared" si="959"/>
        <v>196698.0739081747</v>
      </c>
      <c r="R6751">
        <f>Q6751/MainSheet!$C$8*(G6751-G6750)+R6750</f>
        <v>11727.841592435443</v>
      </c>
      <c r="S6751">
        <f t="shared" si="960"/>
        <v>189279.82257374469</v>
      </c>
      <c r="T6751">
        <f t="shared" si="952"/>
        <v>67.489999999997622</v>
      </c>
      <c r="U6751" s="1">
        <f>Q6751/MainSheet!$C$22</f>
        <v>1</v>
      </c>
    </row>
    <row r="6752" spans="7:21">
      <c r="G6752">
        <f t="shared" si="955"/>
        <v>67.499999999997627</v>
      </c>
      <c r="H6752">
        <f t="shared" si="956"/>
        <v>198000</v>
      </c>
      <c r="I6752" s="2">
        <f>MIN(MainSheet!$C$10/MainSheet!$C$9,MainSheet!$K$9*60)</f>
        <v>660</v>
      </c>
      <c r="J6752" s="1">
        <f>IF(G6752&gt;MainSheet!$C$11,IF(J6751&gt;=0.999,1,(G6752-MainSheet!$C$11)*I6752/$B$2/60),0)</f>
        <v>1</v>
      </c>
      <c r="K6752" s="1">
        <f>IF(G6752&gt;MainSheet!$C$11+$B$6,IF(K6751&gt;=0.999,1,(G6752-MainSheet!$C$11-$B$6)*I6752/$C$2/60),0)</f>
        <v>1</v>
      </c>
      <c r="L6752" s="1">
        <f>IF(G6752&gt;MainSheet!$C$11+$B$6+$C$6,IF(L6751&gt;=0.999,1,(G6752-MainSheet!$C$11-$B$6-$C$6)*I6752/$D$2/60),0)</f>
        <v>1</v>
      </c>
      <c r="M6752">
        <f t="shared" si="957"/>
        <v>1</v>
      </c>
      <c r="N6752" s="2">
        <f t="shared" si="958"/>
        <v>3721.0526315789471</v>
      </c>
      <c r="O6752">
        <f t="shared" si="954"/>
        <v>977.02127659574455</v>
      </c>
      <c r="P6752">
        <f t="shared" si="953"/>
        <v>192000</v>
      </c>
      <c r="Q6752" s="2">
        <f t="shared" si="959"/>
        <v>196698.0739081747</v>
      </c>
      <c r="R6752">
        <f>Q6752/MainSheet!$C$8*(G6752-G6751)+R6751</f>
        <v>11729.872838926278</v>
      </c>
      <c r="S6752">
        <f t="shared" si="960"/>
        <v>189312.60558606271</v>
      </c>
      <c r="T6752">
        <f t="shared" si="952"/>
        <v>67.499999999997627</v>
      </c>
      <c r="U6752" s="1">
        <f>Q6752/MainSheet!$C$22</f>
        <v>1</v>
      </c>
    </row>
    <row r="6753" spans="7:21">
      <c r="G6753">
        <f t="shared" si="955"/>
        <v>67.509999999997632</v>
      </c>
      <c r="H6753">
        <f t="shared" si="956"/>
        <v>198000</v>
      </c>
      <c r="I6753" s="2">
        <f>MIN(MainSheet!$C$10/MainSheet!$C$9,MainSheet!$K$9*60)</f>
        <v>660</v>
      </c>
      <c r="J6753" s="1">
        <f>IF(G6753&gt;MainSheet!$C$11,IF(J6752&gt;=0.999,1,(G6753-MainSheet!$C$11)*I6753/$B$2/60),0)</f>
        <v>1</v>
      </c>
      <c r="K6753" s="1">
        <f>IF(G6753&gt;MainSheet!$C$11+$B$6,IF(K6752&gt;=0.999,1,(G6753-MainSheet!$C$11-$B$6)*I6753/$C$2/60),0)</f>
        <v>1</v>
      </c>
      <c r="L6753" s="1">
        <f>IF(G6753&gt;MainSheet!$C$11+$B$6+$C$6,IF(L6752&gt;=0.999,1,(G6753-MainSheet!$C$11-$B$6-$C$6)*I6753/$D$2/60),0)</f>
        <v>1</v>
      </c>
      <c r="M6753">
        <f t="shared" si="957"/>
        <v>1</v>
      </c>
      <c r="N6753" s="2">
        <f t="shared" si="958"/>
        <v>3721.0526315789471</v>
      </c>
      <c r="O6753">
        <f t="shared" si="954"/>
        <v>977.02127659574455</v>
      </c>
      <c r="P6753">
        <f t="shared" si="953"/>
        <v>192000</v>
      </c>
      <c r="Q6753" s="2">
        <f t="shared" si="959"/>
        <v>196698.0739081747</v>
      </c>
      <c r="R6753">
        <f>Q6753/MainSheet!$C$8*(G6753-G6752)+R6752</f>
        <v>11731.904085417113</v>
      </c>
      <c r="S6753">
        <f t="shared" si="960"/>
        <v>189345.38859838073</v>
      </c>
      <c r="T6753">
        <f t="shared" si="952"/>
        <v>67.509999999997632</v>
      </c>
      <c r="U6753" s="1">
        <f>Q6753/MainSheet!$C$22</f>
        <v>1</v>
      </c>
    </row>
    <row r="6754" spans="7:21">
      <c r="G6754">
        <f t="shared" si="955"/>
        <v>67.519999999997637</v>
      </c>
      <c r="H6754">
        <f t="shared" si="956"/>
        <v>198000</v>
      </c>
      <c r="I6754" s="2">
        <f>MIN(MainSheet!$C$10/MainSheet!$C$9,MainSheet!$K$9*60)</f>
        <v>660</v>
      </c>
      <c r="J6754" s="1">
        <f>IF(G6754&gt;MainSheet!$C$11,IF(J6753&gt;=0.999,1,(G6754-MainSheet!$C$11)*I6754/$B$2/60),0)</f>
        <v>1</v>
      </c>
      <c r="K6754" s="1">
        <f>IF(G6754&gt;MainSheet!$C$11+$B$6,IF(K6753&gt;=0.999,1,(G6754-MainSheet!$C$11-$B$6)*I6754/$C$2/60),0)</f>
        <v>1</v>
      </c>
      <c r="L6754" s="1">
        <f>IF(G6754&gt;MainSheet!$C$11+$B$6+$C$6,IF(L6753&gt;=0.999,1,(G6754-MainSheet!$C$11-$B$6-$C$6)*I6754/$D$2/60),0)</f>
        <v>1</v>
      </c>
      <c r="M6754">
        <f t="shared" si="957"/>
        <v>1</v>
      </c>
      <c r="N6754" s="2">
        <f t="shared" si="958"/>
        <v>3721.0526315789471</v>
      </c>
      <c r="O6754">
        <f t="shared" si="954"/>
        <v>977.02127659574455</v>
      </c>
      <c r="P6754">
        <f t="shared" si="953"/>
        <v>192000</v>
      </c>
      <c r="Q6754" s="2">
        <f t="shared" si="959"/>
        <v>196698.0739081747</v>
      </c>
      <c r="R6754">
        <f>Q6754/MainSheet!$C$8*(G6754-G6753)+R6753</f>
        <v>11733.935331907947</v>
      </c>
      <c r="S6754">
        <f t="shared" si="960"/>
        <v>189378.17161069874</v>
      </c>
      <c r="T6754">
        <f t="shared" si="952"/>
        <v>67.519999999997637</v>
      </c>
      <c r="U6754" s="1">
        <f>Q6754/MainSheet!$C$22</f>
        <v>1</v>
      </c>
    </row>
    <row r="6755" spans="7:21">
      <c r="G6755">
        <f t="shared" si="955"/>
        <v>67.529999999997642</v>
      </c>
      <c r="H6755">
        <f t="shared" si="956"/>
        <v>198000</v>
      </c>
      <c r="I6755" s="2">
        <f>MIN(MainSheet!$C$10/MainSheet!$C$9,MainSheet!$K$9*60)</f>
        <v>660</v>
      </c>
      <c r="J6755" s="1">
        <f>IF(G6755&gt;MainSheet!$C$11,IF(J6754&gt;=0.999,1,(G6755-MainSheet!$C$11)*I6755/$B$2/60),0)</f>
        <v>1</v>
      </c>
      <c r="K6755" s="1">
        <f>IF(G6755&gt;MainSheet!$C$11+$B$6,IF(K6754&gt;=0.999,1,(G6755-MainSheet!$C$11-$B$6)*I6755/$C$2/60),0)</f>
        <v>1</v>
      </c>
      <c r="L6755" s="1">
        <f>IF(G6755&gt;MainSheet!$C$11+$B$6+$C$6,IF(L6754&gt;=0.999,1,(G6755-MainSheet!$C$11-$B$6-$C$6)*I6755/$D$2/60),0)</f>
        <v>1</v>
      </c>
      <c r="M6755">
        <f t="shared" si="957"/>
        <v>1</v>
      </c>
      <c r="N6755" s="2">
        <f t="shared" si="958"/>
        <v>3721.0526315789471</v>
      </c>
      <c r="O6755">
        <f t="shared" si="954"/>
        <v>977.02127659574455</v>
      </c>
      <c r="P6755">
        <f t="shared" si="953"/>
        <v>192000</v>
      </c>
      <c r="Q6755" s="2">
        <f t="shared" si="959"/>
        <v>196698.0739081747</v>
      </c>
      <c r="R6755">
        <f>Q6755/MainSheet!$C$8*(G6755-G6754)+R6754</f>
        <v>11735.966578398782</v>
      </c>
      <c r="S6755">
        <f t="shared" si="960"/>
        <v>189410.95462301676</v>
      </c>
      <c r="T6755">
        <f t="shared" si="952"/>
        <v>67.529999999997642</v>
      </c>
      <c r="U6755" s="1">
        <f>Q6755/MainSheet!$C$22</f>
        <v>1</v>
      </c>
    </row>
    <row r="6756" spans="7:21">
      <c r="G6756">
        <f t="shared" si="955"/>
        <v>67.539999999997647</v>
      </c>
      <c r="H6756">
        <f t="shared" si="956"/>
        <v>198000</v>
      </c>
      <c r="I6756" s="2">
        <f>MIN(MainSheet!$C$10/MainSheet!$C$9,MainSheet!$K$9*60)</f>
        <v>660</v>
      </c>
      <c r="J6756" s="1">
        <f>IF(G6756&gt;MainSheet!$C$11,IF(J6755&gt;=0.999,1,(G6756-MainSheet!$C$11)*I6756/$B$2/60),0)</f>
        <v>1</v>
      </c>
      <c r="K6756" s="1">
        <f>IF(G6756&gt;MainSheet!$C$11+$B$6,IF(K6755&gt;=0.999,1,(G6756-MainSheet!$C$11-$B$6)*I6756/$C$2/60),0)</f>
        <v>1</v>
      </c>
      <c r="L6756" s="1">
        <f>IF(G6756&gt;MainSheet!$C$11+$B$6+$C$6,IF(L6755&gt;=0.999,1,(G6756-MainSheet!$C$11-$B$6-$C$6)*I6756/$D$2/60),0)</f>
        <v>1</v>
      </c>
      <c r="M6756">
        <f t="shared" si="957"/>
        <v>1</v>
      </c>
      <c r="N6756" s="2">
        <f t="shared" si="958"/>
        <v>3721.0526315789471</v>
      </c>
      <c r="O6756">
        <f t="shared" si="954"/>
        <v>977.02127659574455</v>
      </c>
      <c r="P6756">
        <f t="shared" si="953"/>
        <v>192000</v>
      </c>
      <c r="Q6756" s="2">
        <f t="shared" si="959"/>
        <v>196698.0739081747</v>
      </c>
      <c r="R6756">
        <f>Q6756/MainSheet!$C$8*(G6756-G6755)+R6755</f>
        <v>11737.997824889617</v>
      </c>
      <c r="S6756">
        <f t="shared" si="960"/>
        <v>189443.73763533478</v>
      </c>
      <c r="T6756">
        <f t="shared" si="952"/>
        <v>67.539999999997647</v>
      </c>
      <c r="U6756" s="1">
        <f>Q6756/MainSheet!$C$22</f>
        <v>1</v>
      </c>
    </row>
    <row r="6757" spans="7:21">
      <c r="G6757">
        <f t="shared" si="955"/>
        <v>67.549999999997652</v>
      </c>
      <c r="H6757">
        <f t="shared" si="956"/>
        <v>198000</v>
      </c>
      <c r="I6757" s="2">
        <f>MIN(MainSheet!$C$10/MainSheet!$C$9,MainSheet!$K$9*60)</f>
        <v>660</v>
      </c>
      <c r="J6757" s="1">
        <f>IF(G6757&gt;MainSheet!$C$11,IF(J6756&gt;=0.999,1,(G6757-MainSheet!$C$11)*I6757/$B$2/60),0)</f>
        <v>1</v>
      </c>
      <c r="K6757" s="1">
        <f>IF(G6757&gt;MainSheet!$C$11+$B$6,IF(K6756&gt;=0.999,1,(G6757-MainSheet!$C$11-$B$6)*I6757/$C$2/60),0)</f>
        <v>1</v>
      </c>
      <c r="L6757" s="1">
        <f>IF(G6757&gt;MainSheet!$C$11+$B$6+$C$6,IF(L6756&gt;=0.999,1,(G6757-MainSheet!$C$11-$B$6-$C$6)*I6757/$D$2/60),0)</f>
        <v>1</v>
      </c>
      <c r="M6757">
        <f t="shared" si="957"/>
        <v>1</v>
      </c>
      <c r="N6757" s="2">
        <f t="shared" si="958"/>
        <v>3721.0526315789471</v>
      </c>
      <c r="O6757">
        <f t="shared" si="954"/>
        <v>977.02127659574455</v>
      </c>
      <c r="P6757">
        <f t="shared" si="953"/>
        <v>192000</v>
      </c>
      <c r="Q6757" s="2">
        <f t="shared" si="959"/>
        <v>196698.0739081747</v>
      </c>
      <c r="R6757">
        <f>Q6757/MainSheet!$C$8*(G6757-G6756)+R6756</f>
        <v>11740.029071380452</v>
      </c>
      <c r="S6757">
        <f t="shared" si="960"/>
        <v>189476.5206476528</v>
      </c>
      <c r="T6757">
        <f t="shared" si="952"/>
        <v>67.549999999997652</v>
      </c>
      <c r="U6757" s="1">
        <f>Q6757/MainSheet!$C$22</f>
        <v>1</v>
      </c>
    </row>
    <row r="6758" spans="7:21">
      <c r="G6758">
        <f t="shared" si="955"/>
        <v>67.559999999997657</v>
      </c>
      <c r="H6758">
        <f t="shared" si="956"/>
        <v>198000</v>
      </c>
      <c r="I6758" s="2">
        <f>MIN(MainSheet!$C$10/MainSheet!$C$9,MainSheet!$K$9*60)</f>
        <v>660</v>
      </c>
      <c r="J6758" s="1">
        <f>IF(G6758&gt;MainSheet!$C$11,IF(J6757&gt;=0.999,1,(G6758-MainSheet!$C$11)*I6758/$B$2/60),0)</f>
        <v>1</v>
      </c>
      <c r="K6758" s="1">
        <f>IF(G6758&gt;MainSheet!$C$11+$B$6,IF(K6757&gt;=0.999,1,(G6758-MainSheet!$C$11-$B$6)*I6758/$C$2/60),0)</f>
        <v>1</v>
      </c>
      <c r="L6758" s="1">
        <f>IF(G6758&gt;MainSheet!$C$11+$B$6+$C$6,IF(L6757&gt;=0.999,1,(G6758-MainSheet!$C$11-$B$6-$C$6)*I6758/$D$2/60),0)</f>
        <v>1</v>
      </c>
      <c r="M6758">
        <f t="shared" si="957"/>
        <v>1</v>
      </c>
      <c r="N6758" s="2">
        <f t="shared" si="958"/>
        <v>3721.0526315789471</v>
      </c>
      <c r="O6758">
        <f t="shared" si="954"/>
        <v>977.02127659574455</v>
      </c>
      <c r="P6758">
        <f t="shared" si="953"/>
        <v>192000</v>
      </c>
      <c r="Q6758" s="2">
        <f t="shared" si="959"/>
        <v>196698.0739081747</v>
      </c>
      <c r="R6758">
        <f>Q6758/MainSheet!$C$8*(G6758-G6757)+R6757</f>
        <v>11742.060317871286</v>
      </c>
      <c r="S6758">
        <f t="shared" si="960"/>
        <v>189509.30365997081</v>
      </c>
      <c r="T6758">
        <f t="shared" si="952"/>
        <v>67.559999999997657</v>
      </c>
      <c r="U6758" s="1">
        <f>Q6758/MainSheet!$C$22</f>
        <v>1</v>
      </c>
    </row>
    <row r="6759" spans="7:21">
      <c r="G6759">
        <f t="shared" si="955"/>
        <v>67.569999999997663</v>
      </c>
      <c r="H6759">
        <f t="shared" si="956"/>
        <v>198000</v>
      </c>
      <c r="I6759" s="2">
        <f>MIN(MainSheet!$C$10/MainSheet!$C$9,MainSheet!$K$9*60)</f>
        <v>660</v>
      </c>
      <c r="J6759" s="1">
        <f>IF(G6759&gt;MainSheet!$C$11,IF(J6758&gt;=0.999,1,(G6759-MainSheet!$C$11)*I6759/$B$2/60),0)</f>
        <v>1</v>
      </c>
      <c r="K6759" s="1">
        <f>IF(G6759&gt;MainSheet!$C$11+$B$6,IF(K6758&gt;=0.999,1,(G6759-MainSheet!$C$11-$B$6)*I6759/$C$2/60),0)</f>
        <v>1</v>
      </c>
      <c r="L6759" s="1">
        <f>IF(G6759&gt;MainSheet!$C$11+$B$6+$C$6,IF(L6758&gt;=0.999,1,(G6759-MainSheet!$C$11-$B$6-$C$6)*I6759/$D$2/60),0)</f>
        <v>1</v>
      </c>
      <c r="M6759">
        <f t="shared" si="957"/>
        <v>1</v>
      </c>
      <c r="N6759" s="2">
        <f t="shared" si="958"/>
        <v>3721.0526315789471</v>
      </c>
      <c r="O6759">
        <f t="shared" si="954"/>
        <v>977.02127659574455</v>
      </c>
      <c r="P6759">
        <f t="shared" si="953"/>
        <v>192000</v>
      </c>
      <c r="Q6759" s="2">
        <f t="shared" si="959"/>
        <v>196698.0739081747</v>
      </c>
      <c r="R6759">
        <f>Q6759/MainSheet!$C$8*(G6759-G6758)+R6758</f>
        <v>11744.091564362121</v>
      </c>
      <c r="S6759">
        <f t="shared" si="960"/>
        <v>189542.08667228883</v>
      </c>
      <c r="T6759">
        <f t="shared" si="952"/>
        <v>67.569999999997663</v>
      </c>
      <c r="U6759" s="1">
        <f>Q6759/MainSheet!$C$22</f>
        <v>1</v>
      </c>
    </row>
    <row r="6760" spans="7:21">
      <c r="G6760">
        <f t="shared" si="955"/>
        <v>67.579999999997668</v>
      </c>
      <c r="H6760">
        <f t="shared" si="956"/>
        <v>198000</v>
      </c>
      <c r="I6760" s="2">
        <f>MIN(MainSheet!$C$10/MainSheet!$C$9,MainSheet!$K$9*60)</f>
        <v>660</v>
      </c>
      <c r="J6760" s="1">
        <f>IF(G6760&gt;MainSheet!$C$11,IF(J6759&gt;=0.999,1,(G6760-MainSheet!$C$11)*I6760/$B$2/60),0)</f>
        <v>1</v>
      </c>
      <c r="K6760" s="1">
        <f>IF(G6760&gt;MainSheet!$C$11+$B$6,IF(K6759&gt;=0.999,1,(G6760-MainSheet!$C$11-$B$6)*I6760/$C$2/60),0)</f>
        <v>1</v>
      </c>
      <c r="L6760" s="1">
        <f>IF(G6760&gt;MainSheet!$C$11+$B$6+$C$6,IF(L6759&gt;=0.999,1,(G6760-MainSheet!$C$11-$B$6-$C$6)*I6760/$D$2/60),0)</f>
        <v>1</v>
      </c>
      <c r="M6760">
        <f t="shared" si="957"/>
        <v>1</v>
      </c>
      <c r="N6760" s="2">
        <f t="shared" si="958"/>
        <v>3721.0526315789471</v>
      </c>
      <c r="O6760">
        <f t="shared" si="954"/>
        <v>977.02127659574455</v>
      </c>
      <c r="P6760">
        <f t="shared" si="953"/>
        <v>192000</v>
      </c>
      <c r="Q6760" s="2">
        <f t="shared" si="959"/>
        <v>196698.0739081747</v>
      </c>
      <c r="R6760">
        <f>Q6760/MainSheet!$C$8*(G6760-G6759)+R6759</f>
        <v>11746.122810852956</v>
      </c>
      <c r="S6760">
        <f t="shared" si="960"/>
        <v>189574.86968460685</v>
      </c>
      <c r="T6760">
        <f t="shared" si="952"/>
        <v>67.579999999997668</v>
      </c>
      <c r="U6760" s="1">
        <f>Q6760/MainSheet!$C$22</f>
        <v>1</v>
      </c>
    </row>
    <row r="6761" spans="7:21">
      <c r="G6761">
        <f t="shared" si="955"/>
        <v>67.589999999997673</v>
      </c>
      <c r="H6761">
        <f t="shared" si="956"/>
        <v>198000</v>
      </c>
      <c r="I6761" s="2">
        <f>MIN(MainSheet!$C$10/MainSheet!$C$9,MainSheet!$K$9*60)</f>
        <v>660</v>
      </c>
      <c r="J6761" s="1">
        <f>IF(G6761&gt;MainSheet!$C$11,IF(J6760&gt;=0.999,1,(G6761-MainSheet!$C$11)*I6761/$B$2/60),0)</f>
        <v>1</v>
      </c>
      <c r="K6761" s="1">
        <f>IF(G6761&gt;MainSheet!$C$11+$B$6,IF(K6760&gt;=0.999,1,(G6761-MainSheet!$C$11-$B$6)*I6761/$C$2/60),0)</f>
        <v>1</v>
      </c>
      <c r="L6761" s="1">
        <f>IF(G6761&gt;MainSheet!$C$11+$B$6+$C$6,IF(L6760&gt;=0.999,1,(G6761-MainSheet!$C$11-$B$6-$C$6)*I6761/$D$2/60),0)</f>
        <v>1</v>
      </c>
      <c r="M6761">
        <f t="shared" si="957"/>
        <v>1</v>
      </c>
      <c r="N6761" s="2">
        <f t="shared" si="958"/>
        <v>3721.0526315789471</v>
      </c>
      <c r="O6761">
        <f t="shared" si="954"/>
        <v>977.02127659574455</v>
      </c>
      <c r="P6761">
        <f t="shared" si="953"/>
        <v>192000</v>
      </c>
      <c r="Q6761" s="2">
        <f t="shared" si="959"/>
        <v>196698.0739081747</v>
      </c>
      <c r="R6761">
        <f>Q6761/MainSheet!$C$8*(G6761-G6760)+R6760</f>
        <v>11748.154057343791</v>
      </c>
      <c r="S6761">
        <f t="shared" si="960"/>
        <v>189607.65269692487</v>
      </c>
      <c r="T6761">
        <f t="shared" si="952"/>
        <v>67.589999999997673</v>
      </c>
      <c r="U6761" s="1">
        <f>Q6761/MainSheet!$C$22</f>
        <v>1</v>
      </c>
    </row>
    <row r="6762" spans="7:21">
      <c r="G6762">
        <f t="shared" si="955"/>
        <v>67.599999999997678</v>
      </c>
      <c r="H6762">
        <f t="shared" si="956"/>
        <v>198000</v>
      </c>
      <c r="I6762" s="2">
        <f>MIN(MainSheet!$C$10/MainSheet!$C$9,MainSheet!$K$9*60)</f>
        <v>660</v>
      </c>
      <c r="J6762" s="1">
        <f>IF(G6762&gt;MainSheet!$C$11,IF(J6761&gt;=0.999,1,(G6762-MainSheet!$C$11)*I6762/$B$2/60),0)</f>
        <v>1</v>
      </c>
      <c r="K6762" s="1">
        <f>IF(G6762&gt;MainSheet!$C$11+$B$6,IF(K6761&gt;=0.999,1,(G6762-MainSheet!$C$11-$B$6)*I6762/$C$2/60),0)</f>
        <v>1</v>
      </c>
      <c r="L6762" s="1">
        <f>IF(G6762&gt;MainSheet!$C$11+$B$6+$C$6,IF(L6761&gt;=0.999,1,(G6762-MainSheet!$C$11-$B$6-$C$6)*I6762/$D$2/60),0)</f>
        <v>1</v>
      </c>
      <c r="M6762">
        <f t="shared" si="957"/>
        <v>1</v>
      </c>
      <c r="N6762" s="2">
        <f t="shared" si="958"/>
        <v>3721.0526315789471</v>
      </c>
      <c r="O6762">
        <f t="shared" si="954"/>
        <v>977.02127659574455</v>
      </c>
      <c r="P6762">
        <f t="shared" si="953"/>
        <v>192000</v>
      </c>
      <c r="Q6762" s="2">
        <f t="shared" si="959"/>
        <v>196698.0739081747</v>
      </c>
      <c r="R6762">
        <f>Q6762/MainSheet!$C$8*(G6762-G6761)+R6761</f>
        <v>11750.185303834625</v>
      </c>
      <c r="S6762">
        <f t="shared" si="960"/>
        <v>189640.43570924288</v>
      </c>
      <c r="T6762">
        <f t="shared" si="952"/>
        <v>67.599999999997678</v>
      </c>
      <c r="U6762" s="1">
        <f>Q6762/MainSheet!$C$22</f>
        <v>1</v>
      </c>
    </row>
    <row r="6763" spans="7:21">
      <c r="G6763">
        <f t="shared" si="955"/>
        <v>67.609999999997683</v>
      </c>
      <c r="H6763">
        <f t="shared" si="956"/>
        <v>198000</v>
      </c>
      <c r="I6763" s="2">
        <f>MIN(MainSheet!$C$10/MainSheet!$C$9,MainSheet!$K$9*60)</f>
        <v>660</v>
      </c>
      <c r="J6763" s="1">
        <f>IF(G6763&gt;MainSheet!$C$11,IF(J6762&gt;=0.999,1,(G6763-MainSheet!$C$11)*I6763/$B$2/60),0)</f>
        <v>1</v>
      </c>
      <c r="K6763" s="1">
        <f>IF(G6763&gt;MainSheet!$C$11+$B$6,IF(K6762&gt;=0.999,1,(G6763-MainSheet!$C$11-$B$6)*I6763/$C$2/60),0)</f>
        <v>1</v>
      </c>
      <c r="L6763" s="1">
        <f>IF(G6763&gt;MainSheet!$C$11+$B$6+$C$6,IF(L6762&gt;=0.999,1,(G6763-MainSheet!$C$11-$B$6-$C$6)*I6763/$D$2/60),0)</f>
        <v>1</v>
      </c>
      <c r="M6763">
        <f t="shared" si="957"/>
        <v>1</v>
      </c>
      <c r="N6763" s="2">
        <f t="shared" si="958"/>
        <v>3721.0526315789471</v>
      </c>
      <c r="O6763">
        <f t="shared" si="954"/>
        <v>977.02127659574455</v>
      </c>
      <c r="P6763">
        <f t="shared" si="953"/>
        <v>192000</v>
      </c>
      <c r="Q6763" s="2">
        <f t="shared" si="959"/>
        <v>196698.0739081747</v>
      </c>
      <c r="R6763">
        <f>Q6763/MainSheet!$C$8*(G6763-G6762)+R6762</f>
        <v>11752.21655032546</v>
      </c>
      <c r="S6763">
        <f t="shared" si="960"/>
        <v>189673.2187215609</v>
      </c>
      <c r="T6763">
        <f t="shared" si="952"/>
        <v>67.609999999997683</v>
      </c>
      <c r="U6763" s="1">
        <f>Q6763/MainSheet!$C$22</f>
        <v>1</v>
      </c>
    </row>
    <row r="6764" spans="7:21">
      <c r="G6764">
        <f t="shared" si="955"/>
        <v>67.619999999997688</v>
      </c>
      <c r="H6764">
        <f t="shared" si="956"/>
        <v>198000</v>
      </c>
      <c r="I6764" s="2">
        <f>MIN(MainSheet!$C$10/MainSheet!$C$9,MainSheet!$K$9*60)</f>
        <v>660</v>
      </c>
      <c r="J6764" s="1">
        <f>IF(G6764&gt;MainSheet!$C$11,IF(J6763&gt;=0.999,1,(G6764-MainSheet!$C$11)*I6764/$B$2/60),0)</f>
        <v>1</v>
      </c>
      <c r="K6764" s="1">
        <f>IF(G6764&gt;MainSheet!$C$11+$B$6,IF(K6763&gt;=0.999,1,(G6764-MainSheet!$C$11-$B$6)*I6764/$C$2/60),0)</f>
        <v>1</v>
      </c>
      <c r="L6764" s="1">
        <f>IF(G6764&gt;MainSheet!$C$11+$B$6+$C$6,IF(L6763&gt;=0.999,1,(G6764-MainSheet!$C$11-$B$6-$C$6)*I6764/$D$2/60),0)</f>
        <v>1</v>
      </c>
      <c r="M6764">
        <f t="shared" si="957"/>
        <v>1</v>
      </c>
      <c r="N6764" s="2">
        <f t="shared" si="958"/>
        <v>3721.0526315789471</v>
      </c>
      <c r="O6764">
        <f t="shared" si="954"/>
        <v>977.02127659574455</v>
      </c>
      <c r="P6764">
        <f t="shared" si="953"/>
        <v>192000</v>
      </c>
      <c r="Q6764" s="2">
        <f t="shared" si="959"/>
        <v>196698.0739081747</v>
      </c>
      <c r="R6764">
        <f>Q6764/MainSheet!$C$8*(G6764-G6763)+R6763</f>
        <v>11754.247796816295</v>
      </c>
      <c r="S6764">
        <f t="shared" si="960"/>
        <v>189706.00173387892</v>
      </c>
      <c r="T6764">
        <f t="shared" si="952"/>
        <v>67.619999999997688</v>
      </c>
      <c r="U6764" s="1">
        <f>Q6764/MainSheet!$C$22</f>
        <v>1</v>
      </c>
    </row>
    <row r="6765" spans="7:21">
      <c r="G6765">
        <f t="shared" si="955"/>
        <v>67.629999999997693</v>
      </c>
      <c r="H6765">
        <f t="shared" si="956"/>
        <v>198000</v>
      </c>
      <c r="I6765" s="2">
        <f>MIN(MainSheet!$C$10/MainSheet!$C$9,MainSheet!$K$9*60)</f>
        <v>660</v>
      </c>
      <c r="J6765" s="1">
        <f>IF(G6765&gt;MainSheet!$C$11,IF(J6764&gt;=0.999,1,(G6765-MainSheet!$C$11)*I6765/$B$2/60),0)</f>
        <v>1</v>
      </c>
      <c r="K6765" s="1">
        <f>IF(G6765&gt;MainSheet!$C$11+$B$6,IF(K6764&gt;=0.999,1,(G6765-MainSheet!$C$11-$B$6)*I6765/$C$2/60),0)</f>
        <v>1</v>
      </c>
      <c r="L6765" s="1">
        <f>IF(G6765&gt;MainSheet!$C$11+$B$6+$C$6,IF(L6764&gt;=0.999,1,(G6765-MainSheet!$C$11-$B$6-$C$6)*I6765/$D$2/60),0)</f>
        <v>1</v>
      </c>
      <c r="M6765">
        <f t="shared" si="957"/>
        <v>1</v>
      </c>
      <c r="N6765" s="2">
        <f t="shared" si="958"/>
        <v>3721.0526315789471</v>
      </c>
      <c r="O6765">
        <f t="shared" si="954"/>
        <v>977.02127659574455</v>
      </c>
      <c r="P6765">
        <f t="shared" si="953"/>
        <v>192000</v>
      </c>
      <c r="Q6765" s="2">
        <f t="shared" si="959"/>
        <v>196698.0739081747</v>
      </c>
      <c r="R6765">
        <f>Q6765/MainSheet!$C$8*(G6765-G6764)+R6764</f>
        <v>11756.27904330713</v>
      </c>
      <c r="S6765">
        <f t="shared" si="960"/>
        <v>189738.78474619694</v>
      </c>
      <c r="T6765">
        <f t="shared" si="952"/>
        <v>67.629999999997693</v>
      </c>
      <c r="U6765" s="1">
        <f>Q6765/MainSheet!$C$22</f>
        <v>1</v>
      </c>
    </row>
    <row r="6766" spans="7:21">
      <c r="G6766">
        <f t="shared" si="955"/>
        <v>67.639999999997698</v>
      </c>
      <c r="H6766">
        <f t="shared" si="956"/>
        <v>198000</v>
      </c>
      <c r="I6766" s="2">
        <f>MIN(MainSheet!$C$10/MainSheet!$C$9,MainSheet!$K$9*60)</f>
        <v>660</v>
      </c>
      <c r="J6766" s="1">
        <f>IF(G6766&gt;MainSheet!$C$11,IF(J6765&gt;=0.999,1,(G6766-MainSheet!$C$11)*I6766/$B$2/60),0)</f>
        <v>1</v>
      </c>
      <c r="K6766" s="1">
        <f>IF(G6766&gt;MainSheet!$C$11+$B$6,IF(K6765&gt;=0.999,1,(G6766-MainSheet!$C$11-$B$6)*I6766/$C$2/60),0)</f>
        <v>1</v>
      </c>
      <c r="L6766" s="1">
        <f>IF(G6766&gt;MainSheet!$C$11+$B$6+$C$6,IF(L6765&gt;=0.999,1,(G6766-MainSheet!$C$11-$B$6-$C$6)*I6766/$D$2/60),0)</f>
        <v>1</v>
      </c>
      <c r="M6766">
        <f t="shared" si="957"/>
        <v>1</v>
      </c>
      <c r="N6766" s="2">
        <f t="shared" si="958"/>
        <v>3721.0526315789471</v>
      </c>
      <c r="O6766">
        <f t="shared" si="954"/>
        <v>977.02127659574455</v>
      </c>
      <c r="P6766">
        <f t="shared" si="953"/>
        <v>192000</v>
      </c>
      <c r="Q6766" s="2">
        <f t="shared" si="959"/>
        <v>196698.0739081747</v>
      </c>
      <c r="R6766">
        <f>Q6766/MainSheet!$C$8*(G6766-G6765)+R6765</f>
        <v>11758.310289797964</v>
      </c>
      <c r="S6766">
        <f t="shared" si="960"/>
        <v>189771.56775851495</v>
      </c>
      <c r="T6766">
        <f t="shared" si="952"/>
        <v>67.639999999997698</v>
      </c>
      <c r="U6766" s="1">
        <f>Q6766/MainSheet!$C$22</f>
        <v>1</v>
      </c>
    </row>
    <row r="6767" spans="7:21">
      <c r="G6767">
        <f t="shared" si="955"/>
        <v>67.649999999997704</v>
      </c>
      <c r="H6767">
        <f t="shared" si="956"/>
        <v>198000</v>
      </c>
      <c r="I6767" s="2">
        <f>MIN(MainSheet!$C$10/MainSheet!$C$9,MainSheet!$K$9*60)</f>
        <v>660</v>
      </c>
      <c r="J6767" s="1">
        <f>IF(G6767&gt;MainSheet!$C$11,IF(J6766&gt;=0.999,1,(G6767-MainSheet!$C$11)*I6767/$B$2/60),0)</f>
        <v>1</v>
      </c>
      <c r="K6767" s="1">
        <f>IF(G6767&gt;MainSheet!$C$11+$B$6,IF(K6766&gt;=0.999,1,(G6767-MainSheet!$C$11-$B$6)*I6767/$C$2/60),0)</f>
        <v>1</v>
      </c>
      <c r="L6767" s="1">
        <f>IF(G6767&gt;MainSheet!$C$11+$B$6+$C$6,IF(L6766&gt;=0.999,1,(G6767-MainSheet!$C$11-$B$6-$C$6)*I6767/$D$2/60),0)</f>
        <v>1</v>
      </c>
      <c r="M6767">
        <f t="shared" si="957"/>
        <v>1</v>
      </c>
      <c r="N6767" s="2">
        <f t="shared" si="958"/>
        <v>3721.0526315789471</v>
      </c>
      <c r="O6767">
        <f t="shared" si="954"/>
        <v>977.02127659574455</v>
      </c>
      <c r="P6767">
        <f t="shared" si="953"/>
        <v>192000</v>
      </c>
      <c r="Q6767" s="2">
        <f t="shared" si="959"/>
        <v>196698.0739081747</v>
      </c>
      <c r="R6767">
        <f>Q6767/MainSheet!$C$8*(G6767-G6766)+R6766</f>
        <v>11760.341536288799</v>
      </c>
      <c r="S6767">
        <f t="shared" si="960"/>
        <v>189804.35077083297</v>
      </c>
      <c r="T6767">
        <f t="shared" si="952"/>
        <v>67.649999999997704</v>
      </c>
      <c r="U6767" s="1">
        <f>Q6767/MainSheet!$C$22</f>
        <v>1</v>
      </c>
    </row>
    <row r="6768" spans="7:21">
      <c r="G6768">
        <f t="shared" si="955"/>
        <v>67.659999999997709</v>
      </c>
      <c r="H6768">
        <f t="shared" si="956"/>
        <v>198000</v>
      </c>
      <c r="I6768" s="2">
        <f>MIN(MainSheet!$C$10/MainSheet!$C$9,MainSheet!$K$9*60)</f>
        <v>660</v>
      </c>
      <c r="J6768" s="1">
        <f>IF(G6768&gt;MainSheet!$C$11,IF(J6767&gt;=0.999,1,(G6768-MainSheet!$C$11)*I6768/$B$2/60),0)</f>
        <v>1</v>
      </c>
      <c r="K6768" s="1">
        <f>IF(G6768&gt;MainSheet!$C$11+$B$6,IF(K6767&gt;=0.999,1,(G6768-MainSheet!$C$11-$B$6)*I6768/$C$2/60),0)</f>
        <v>1</v>
      </c>
      <c r="L6768" s="1">
        <f>IF(G6768&gt;MainSheet!$C$11+$B$6+$C$6,IF(L6767&gt;=0.999,1,(G6768-MainSheet!$C$11-$B$6-$C$6)*I6768/$D$2/60),0)</f>
        <v>1</v>
      </c>
      <c r="M6768">
        <f t="shared" si="957"/>
        <v>1</v>
      </c>
      <c r="N6768" s="2">
        <f t="shared" si="958"/>
        <v>3721.0526315789471</v>
      </c>
      <c r="O6768">
        <f t="shared" si="954"/>
        <v>977.02127659574455</v>
      </c>
      <c r="P6768">
        <f t="shared" si="953"/>
        <v>192000</v>
      </c>
      <c r="Q6768" s="2">
        <f t="shared" si="959"/>
        <v>196698.0739081747</v>
      </c>
      <c r="R6768">
        <f>Q6768/MainSheet!$C$8*(G6768-G6767)+R6767</f>
        <v>11762.372782779634</v>
      </c>
      <c r="S6768">
        <f t="shared" si="960"/>
        <v>189837.13378315099</v>
      </c>
      <c r="T6768">
        <f t="shared" si="952"/>
        <v>67.659999999997709</v>
      </c>
      <c r="U6768" s="1">
        <f>Q6768/MainSheet!$C$22</f>
        <v>1</v>
      </c>
    </row>
    <row r="6769" spans="7:21">
      <c r="G6769">
        <f t="shared" si="955"/>
        <v>67.669999999997714</v>
      </c>
      <c r="H6769">
        <f t="shared" si="956"/>
        <v>198000</v>
      </c>
      <c r="I6769" s="2">
        <f>MIN(MainSheet!$C$10/MainSheet!$C$9,MainSheet!$K$9*60)</f>
        <v>660</v>
      </c>
      <c r="J6769" s="1">
        <f>IF(G6769&gt;MainSheet!$C$11,IF(J6768&gt;=0.999,1,(G6769-MainSheet!$C$11)*I6769/$B$2/60),0)</f>
        <v>1</v>
      </c>
      <c r="K6769" s="1">
        <f>IF(G6769&gt;MainSheet!$C$11+$B$6,IF(K6768&gt;=0.999,1,(G6769-MainSheet!$C$11-$B$6)*I6769/$C$2/60),0)</f>
        <v>1</v>
      </c>
      <c r="L6769" s="1">
        <f>IF(G6769&gt;MainSheet!$C$11+$B$6+$C$6,IF(L6768&gt;=0.999,1,(G6769-MainSheet!$C$11-$B$6-$C$6)*I6769/$D$2/60),0)</f>
        <v>1</v>
      </c>
      <c r="M6769">
        <f t="shared" si="957"/>
        <v>1</v>
      </c>
      <c r="N6769" s="2">
        <f t="shared" si="958"/>
        <v>3721.0526315789471</v>
      </c>
      <c r="O6769">
        <f t="shared" si="954"/>
        <v>977.02127659574455</v>
      </c>
      <c r="P6769">
        <f t="shared" si="953"/>
        <v>192000</v>
      </c>
      <c r="Q6769" s="2">
        <f t="shared" si="959"/>
        <v>196698.0739081747</v>
      </c>
      <c r="R6769">
        <f>Q6769/MainSheet!$C$8*(G6769-G6768)+R6768</f>
        <v>11764.404029270469</v>
      </c>
      <c r="S6769">
        <f t="shared" si="960"/>
        <v>189869.91679546901</v>
      </c>
      <c r="T6769">
        <f t="shared" si="952"/>
        <v>67.669999999997714</v>
      </c>
      <c r="U6769" s="1">
        <f>Q6769/MainSheet!$C$22</f>
        <v>1</v>
      </c>
    </row>
    <row r="6770" spans="7:21">
      <c r="G6770">
        <f t="shared" si="955"/>
        <v>67.679999999997719</v>
      </c>
      <c r="H6770">
        <f t="shared" si="956"/>
        <v>198000</v>
      </c>
      <c r="I6770" s="2">
        <f>MIN(MainSheet!$C$10/MainSheet!$C$9,MainSheet!$K$9*60)</f>
        <v>660</v>
      </c>
      <c r="J6770" s="1">
        <f>IF(G6770&gt;MainSheet!$C$11,IF(J6769&gt;=0.999,1,(G6770-MainSheet!$C$11)*I6770/$B$2/60),0)</f>
        <v>1</v>
      </c>
      <c r="K6770" s="1">
        <f>IF(G6770&gt;MainSheet!$C$11+$B$6,IF(K6769&gt;=0.999,1,(G6770-MainSheet!$C$11-$B$6)*I6770/$C$2/60),0)</f>
        <v>1</v>
      </c>
      <c r="L6770" s="1">
        <f>IF(G6770&gt;MainSheet!$C$11+$B$6+$C$6,IF(L6769&gt;=0.999,1,(G6770-MainSheet!$C$11-$B$6-$C$6)*I6770/$D$2/60),0)</f>
        <v>1</v>
      </c>
      <c r="M6770">
        <f t="shared" si="957"/>
        <v>1</v>
      </c>
      <c r="N6770" s="2">
        <f t="shared" si="958"/>
        <v>3721.0526315789471</v>
      </c>
      <c r="O6770">
        <f t="shared" si="954"/>
        <v>977.02127659574455</v>
      </c>
      <c r="P6770">
        <f t="shared" si="953"/>
        <v>192000</v>
      </c>
      <c r="Q6770" s="2">
        <f t="shared" si="959"/>
        <v>196698.0739081747</v>
      </c>
      <c r="R6770">
        <f>Q6770/MainSheet!$C$8*(G6770-G6769)+R6769</f>
        <v>11766.435275761303</v>
      </c>
      <c r="S6770">
        <f t="shared" si="960"/>
        <v>189902.69980778702</v>
      </c>
      <c r="T6770">
        <f t="shared" si="952"/>
        <v>67.679999999997719</v>
      </c>
      <c r="U6770" s="1">
        <f>Q6770/MainSheet!$C$22</f>
        <v>1</v>
      </c>
    </row>
    <row r="6771" spans="7:21">
      <c r="G6771">
        <f t="shared" si="955"/>
        <v>67.689999999997724</v>
      </c>
      <c r="H6771">
        <f t="shared" si="956"/>
        <v>198000</v>
      </c>
      <c r="I6771" s="2">
        <f>MIN(MainSheet!$C$10/MainSheet!$C$9,MainSheet!$K$9*60)</f>
        <v>660</v>
      </c>
      <c r="J6771" s="1">
        <f>IF(G6771&gt;MainSheet!$C$11,IF(J6770&gt;=0.999,1,(G6771-MainSheet!$C$11)*I6771/$B$2/60),0)</f>
        <v>1</v>
      </c>
      <c r="K6771" s="1">
        <f>IF(G6771&gt;MainSheet!$C$11+$B$6,IF(K6770&gt;=0.999,1,(G6771-MainSheet!$C$11-$B$6)*I6771/$C$2/60),0)</f>
        <v>1</v>
      </c>
      <c r="L6771" s="1">
        <f>IF(G6771&gt;MainSheet!$C$11+$B$6+$C$6,IF(L6770&gt;=0.999,1,(G6771-MainSheet!$C$11-$B$6-$C$6)*I6771/$D$2/60),0)</f>
        <v>1</v>
      </c>
      <c r="M6771">
        <f t="shared" si="957"/>
        <v>1</v>
      </c>
      <c r="N6771" s="2">
        <f t="shared" si="958"/>
        <v>3721.0526315789471</v>
      </c>
      <c r="O6771">
        <f t="shared" si="954"/>
        <v>977.02127659574455</v>
      </c>
      <c r="P6771">
        <f t="shared" si="953"/>
        <v>192000</v>
      </c>
      <c r="Q6771" s="2">
        <f t="shared" si="959"/>
        <v>196698.0739081747</v>
      </c>
      <c r="R6771">
        <f>Q6771/MainSheet!$C$8*(G6771-G6770)+R6770</f>
        <v>11768.466522252138</v>
      </c>
      <c r="S6771">
        <f t="shared" si="960"/>
        <v>189935.48282010504</v>
      </c>
      <c r="T6771">
        <f t="shared" si="952"/>
        <v>67.689999999997724</v>
      </c>
      <c r="U6771" s="1">
        <f>Q6771/MainSheet!$C$22</f>
        <v>1</v>
      </c>
    </row>
    <row r="6772" spans="7:21">
      <c r="G6772">
        <f t="shared" si="955"/>
        <v>67.699999999997729</v>
      </c>
      <c r="H6772">
        <f t="shared" si="956"/>
        <v>198000</v>
      </c>
      <c r="I6772" s="2">
        <f>MIN(MainSheet!$C$10/MainSheet!$C$9,MainSheet!$K$9*60)</f>
        <v>660</v>
      </c>
      <c r="J6772" s="1">
        <f>IF(G6772&gt;MainSheet!$C$11,IF(J6771&gt;=0.999,1,(G6772-MainSheet!$C$11)*I6772/$B$2/60),0)</f>
        <v>1</v>
      </c>
      <c r="K6772" s="1">
        <f>IF(G6772&gt;MainSheet!$C$11+$B$6,IF(K6771&gt;=0.999,1,(G6772-MainSheet!$C$11-$B$6)*I6772/$C$2/60),0)</f>
        <v>1</v>
      </c>
      <c r="L6772" s="1">
        <f>IF(G6772&gt;MainSheet!$C$11+$B$6+$C$6,IF(L6771&gt;=0.999,1,(G6772-MainSheet!$C$11-$B$6-$C$6)*I6772/$D$2/60),0)</f>
        <v>1</v>
      </c>
      <c r="M6772">
        <f t="shared" si="957"/>
        <v>1</v>
      </c>
      <c r="N6772" s="2">
        <f t="shared" si="958"/>
        <v>3721.0526315789471</v>
      </c>
      <c r="O6772">
        <f t="shared" si="954"/>
        <v>977.02127659574455</v>
      </c>
      <c r="P6772">
        <f t="shared" si="953"/>
        <v>192000</v>
      </c>
      <c r="Q6772" s="2">
        <f t="shared" si="959"/>
        <v>196698.0739081747</v>
      </c>
      <c r="R6772">
        <f>Q6772/MainSheet!$C$8*(G6772-G6771)+R6771</f>
        <v>11770.497768742973</v>
      </c>
      <c r="S6772">
        <f t="shared" si="960"/>
        <v>189968.26583242306</v>
      </c>
      <c r="T6772">
        <f t="shared" si="952"/>
        <v>67.699999999997729</v>
      </c>
      <c r="U6772" s="1">
        <f>Q6772/MainSheet!$C$22</f>
        <v>1</v>
      </c>
    </row>
    <row r="6773" spans="7:21">
      <c r="G6773">
        <f t="shared" si="955"/>
        <v>67.709999999997734</v>
      </c>
      <c r="H6773">
        <f t="shared" si="956"/>
        <v>198000</v>
      </c>
      <c r="I6773" s="2">
        <f>MIN(MainSheet!$C$10/MainSheet!$C$9,MainSheet!$K$9*60)</f>
        <v>660</v>
      </c>
      <c r="J6773" s="1">
        <f>IF(G6773&gt;MainSheet!$C$11,IF(J6772&gt;=0.999,1,(G6773-MainSheet!$C$11)*I6773/$B$2/60),0)</f>
        <v>1</v>
      </c>
      <c r="K6773" s="1">
        <f>IF(G6773&gt;MainSheet!$C$11+$B$6,IF(K6772&gt;=0.999,1,(G6773-MainSheet!$C$11-$B$6)*I6773/$C$2/60),0)</f>
        <v>1</v>
      </c>
      <c r="L6773" s="1">
        <f>IF(G6773&gt;MainSheet!$C$11+$B$6+$C$6,IF(L6772&gt;=0.999,1,(G6773-MainSheet!$C$11-$B$6-$C$6)*I6773/$D$2/60),0)</f>
        <v>1</v>
      </c>
      <c r="M6773">
        <f t="shared" si="957"/>
        <v>1</v>
      </c>
      <c r="N6773" s="2">
        <f t="shared" si="958"/>
        <v>3721.0526315789471</v>
      </c>
      <c r="O6773">
        <f t="shared" si="954"/>
        <v>977.02127659574455</v>
      </c>
      <c r="P6773">
        <f t="shared" si="953"/>
        <v>192000</v>
      </c>
      <c r="Q6773" s="2">
        <f t="shared" si="959"/>
        <v>196698.0739081747</v>
      </c>
      <c r="R6773">
        <f>Q6773/MainSheet!$C$8*(G6773-G6772)+R6772</f>
        <v>11772.529015233808</v>
      </c>
      <c r="S6773">
        <f t="shared" si="960"/>
        <v>190001.04884474108</v>
      </c>
      <c r="T6773">
        <f t="shared" si="952"/>
        <v>67.709999999997734</v>
      </c>
      <c r="U6773" s="1">
        <f>Q6773/MainSheet!$C$22</f>
        <v>1</v>
      </c>
    </row>
    <row r="6774" spans="7:21">
      <c r="G6774">
        <f t="shared" si="955"/>
        <v>67.719999999997739</v>
      </c>
      <c r="H6774">
        <f t="shared" si="956"/>
        <v>198000</v>
      </c>
      <c r="I6774" s="2">
        <f>MIN(MainSheet!$C$10/MainSheet!$C$9,MainSheet!$K$9*60)</f>
        <v>660</v>
      </c>
      <c r="J6774" s="1">
        <f>IF(G6774&gt;MainSheet!$C$11,IF(J6773&gt;=0.999,1,(G6774-MainSheet!$C$11)*I6774/$B$2/60),0)</f>
        <v>1</v>
      </c>
      <c r="K6774" s="1">
        <f>IF(G6774&gt;MainSheet!$C$11+$B$6,IF(K6773&gt;=0.999,1,(G6774-MainSheet!$C$11-$B$6)*I6774/$C$2/60),0)</f>
        <v>1</v>
      </c>
      <c r="L6774" s="1">
        <f>IF(G6774&gt;MainSheet!$C$11+$B$6+$C$6,IF(L6773&gt;=0.999,1,(G6774-MainSheet!$C$11-$B$6-$C$6)*I6774/$D$2/60),0)</f>
        <v>1</v>
      </c>
      <c r="M6774">
        <f t="shared" si="957"/>
        <v>1</v>
      </c>
      <c r="N6774" s="2">
        <f t="shared" si="958"/>
        <v>3721.0526315789471</v>
      </c>
      <c r="O6774">
        <f t="shared" si="954"/>
        <v>977.02127659574455</v>
      </c>
      <c r="P6774">
        <f t="shared" si="953"/>
        <v>192000</v>
      </c>
      <c r="Q6774" s="2">
        <f t="shared" si="959"/>
        <v>196698.0739081747</v>
      </c>
      <c r="R6774">
        <f>Q6774/MainSheet!$C$8*(G6774-G6773)+R6773</f>
        <v>11774.560261724642</v>
      </c>
      <c r="S6774">
        <f t="shared" si="960"/>
        <v>190033.83185705909</v>
      </c>
      <c r="T6774">
        <f t="shared" si="952"/>
        <v>67.719999999997739</v>
      </c>
      <c r="U6774" s="1">
        <f>Q6774/MainSheet!$C$22</f>
        <v>1</v>
      </c>
    </row>
    <row r="6775" spans="7:21">
      <c r="G6775">
        <f t="shared" si="955"/>
        <v>67.729999999997744</v>
      </c>
      <c r="H6775">
        <f t="shared" si="956"/>
        <v>198000</v>
      </c>
      <c r="I6775" s="2">
        <f>MIN(MainSheet!$C$10/MainSheet!$C$9,MainSheet!$K$9*60)</f>
        <v>660</v>
      </c>
      <c r="J6775" s="1">
        <f>IF(G6775&gt;MainSheet!$C$11,IF(J6774&gt;=0.999,1,(G6775-MainSheet!$C$11)*I6775/$B$2/60),0)</f>
        <v>1</v>
      </c>
      <c r="K6775" s="1">
        <f>IF(G6775&gt;MainSheet!$C$11+$B$6,IF(K6774&gt;=0.999,1,(G6775-MainSheet!$C$11-$B$6)*I6775/$C$2/60),0)</f>
        <v>1</v>
      </c>
      <c r="L6775" s="1">
        <f>IF(G6775&gt;MainSheet!$C$11+$B$6+$C$6,IF(L6774&gt;=0.999,1,(G6775-MainSheet!$C$11-$B$6-$C$6)*I6775/$D$2/60),0)</f>
        <v>1</v>
      </c>
      <c r="M6775">
        <f t="shared" si="957"/>
        <v>1</v>
      </c>
      <c r="N6775" s="2">
        <f t="shared" si="958"/>
        <v>3721.0526315789471</v>
      </c>
      <c r="O6775">
        <f t="shared" si="954"/>
        <v>977.02127659574455</v>
      </c>
      <c r="P6775">
        <f t="shared" si="953"/>
        <v>192000</v>
      </c>
      <c r="Q6775" s="2">
        <f t="shared" si="959"/>
        <v>196698.0739081747</v>
      </c>
      <c r="R6775">
        <f>Q6775/MainSheet!$C$8*(G6775-G6774)+R6774</f>
        <v>11776.591508215477</v>
      </c>
      <c r="S6775">
        <f t="shared" si="960"/>
        <v>190066.61486937711</v>
      </c>
      <c r="T6775">
        <f t="shared" si="952"/>
        <v>67.729999999997744</v>
      </c>
      <c r="U6775" s="1">
        <f>Q6775/MainSheet!$C$22</f>
        <v>1</v>
      </c>
    </row>
    <row r="6776" spans="7:21">
      <c r="G6776">
        <f t="shared" si="955"/>
        <v>67.73999999999775</v>
      </c>
      <c r="H6776">
        <f t="shared" si="956"/>
        <v>198000</v>
      </c>
      <c r="I6776" s="2">
        <f>MIN(MainSheet!$C$10/MainSheet!$C$9,MainSheet!$K$9*60)</f>
        <v>660</v>
      </c>
      <c r="J6776" s="1">
        <f>IF(G6776&gt;MainSheet!$C$11,IF(J6775&gt;=0.999,1,(G6776-MainSheet!$C$11)*I6776/$B$2/60),0)</f>
        <v>1</v>
      </c>
      <c r="K6776" s="1">
        <f>IF(G6776&gt;MainSheet!$C$11+$B$6,IF(K6775&gt;=0.999,1,(G6776-MainSheet!$C$11-$B$6)*I6776/$C$2/60),0)</f>
        <v>1</v>
      </c>
      <c r="L6776" s="1">
        <f>IF(G6776&gt;MainSheet!$C$11+$B$6+$C$6,IF(L6775&gt;=0.999,1,(G6776-MainSheet!$C$11-$B$6-$C$6)*I6776/$D$2/60),0)</f>
        <v>1</v>
      </c>
      <c r="M6776">
        <f t="shared" si="957"/>
        <v>1</v>
      </c>
      <c r="N6776" s="2">
        <f t="shared" si="958"/>
        <v>3721.0526315789471</v>
      </c>
      <c r="O6776">
        <f t="shared" si="954"/>
        <v>977.02127659574455</v>
      </c>
      <c r="P6776">
        <f t="shared" si="953"/>
        <v>192000</v>
      </c>
      <c r="Q6776" s="2">
        <f t="shared" si="959"/>
        <v>196698.0739081747</v>
      </c>
      <c r="R6776">
        <f>Q6776/MainSheet!$C$8*(G6776-G6775)+R6775</f>
        <v>11778.622754706312</v>
      </c>
      <c r="S6776">
        <f t="shared" si="960"/>
        <v>190099.39788169513</v>
      </c>
      <c r="T6776">
        <f t="shared" si="952"/>
        <v>67.73999999999775</v>
      </c>
      <c r="U6776" s="1">
        <f>Q6776/MainSheet!$C$22</f>
        <v>1</v>
      </c>
    </row>
    <row r="6777" spans="7:21">
      <c r="G6777">
        <f t="shared" si="955"/>
        <v>67.749999999997755</v>
      </c>
      <c r="H6777">
        <f t="shared" si="956"/>
        <v>198000</v>
      </c>
      <c r="I6777" s="2">
        <f>MIN(MainSheet!$C$10/MainSheet!$C$9,MainSheet!$K$9*60)</f>
        <v>660</v>
      </c>
      <c r="J6777" s="1">
        <f>IF(G6777&gt;MainSheet!$C$11,IF(J6776&gt;=0.999,1,(G6777-MainSheet!$C$11)*I6777/$B$2/60),0)</f>
        <v>1</v>
      </c>
      <c r="K6777" s="1">
        <f>IF(G6777&gt;MainSheet!$C$11+$B$6,IF(K6776&gt;=0.999,1,(G6777-MainSheet!$C$11-$B$6)*I6777/$C$2/60),0)</f>
        <v>1</v>
      </c>
      <c r="L6777" s="1">
        <f>IF(G6777&gt;MainSheet!$C$11+$B$6+$C$6,IF(L6776&gt;=0.999,1,(G6777-MainSheet!$C$11-$B$6-$C$6)*I6777/$D$2/60),0)</f>
        <v>1</v>
      </c>
      <c r="M6777">
        <f t="shared" si="957"/>
        <v>1</v>
      </c>
      <c r="N6777" s="2">
        <f t="shared" si="958"/>
        <v>3721.0526315789471</v>
      </c>
      <c r="O6777">
        <f t="shared" si="954"/>
        <v>977.02127659574455</v>
      </c>
      <c r="P6777">
        <f t="shared" si="953"/>
        <v>192000</v>
      </c>
      <c r="Q6777" s="2">
        <f t="shared" si="959"/>
        <v>196698.0739081747</v>
      </c>
      <c r="R6777">
        <f>Q6777/MainSheet!$C$8*(G6777-G6776)+R6776</f>
        <v>11780.654001197146</v>
      </c>
      <c r="S6777">
        <f t="shared" si="960"/>
        <v>190132.18089401315</v>
      </c>
      <c r="T6777">
        <f t="shared" si="952"/>
        <v>67.749999999997755</v>
      </c>
      <c r="U6777" s="1">
        <f>Q6777/MainSheet!$C$22</f>
        <v>1</v>
      </c>
    </row>
    <row r="6778" spans="7:21">
      <c r="G6778">
        <f t="shared" si="955"/>
        <v>67.75999999999776</v>
      </c>
      <c r="H6778">
        <f t="shared" si="956"/>
        <v>198000</v>
      </c>
      <c r="I6778" s="2">
        <f>MIN(MainSheet!$C$10/MainSheet!$C$9,MainSheet!$K$9*60)</f>
        <v>660</v>
      </c>
      <c r="J6778" s="1">
        <f>IF(G6778&gt;MainSheet!$C$11,IF(J6777&gt;=0.999,1,(G6778-MainSheet!$C$11)*I6778/$B$2/60),0)</f>
        <v>1</v>
      </c>
      <c r="K6778" s="1">
        <f>IF(G6778&gt;MainSheet!$C$11+$B$6,IF(K6777&gt;=0.999,1,(G6778-MainSheet!$C$11-$B$6)*I6778/$C$2/60),0)</f>
        <v>1</v>
      </c>
      <c r="L6778" s="1">
        <f>IF(G6778&gt;MainSheet!$C$11+$B$6+$C$6,IF(L6777&gt;=0.999,1,(G6778-MainSheet!$C$11-$B$6-$C$6)*I6778/$D$2/60),0)</f>
        <v>1</v>
      </c>
      <c r="M6778">
        <f t="shared" si="957"/>
        <v>1</v>
      </c>
      <c r="N6778" s="2">
        <f t="shared" si="958"/>
        <v>3721.0526315789471</v>
      </c>
      <c r="O6778">
        <f t="shared" si="954"/>
        <v>977.02127659574455</v>
      </c>
      <c r="P6778">
        <f t="shared" si="953"/>
        <v>192000</v>
      </c>
      <c r="Q6778" s="2">
        <f t="shared" si="959"/>
        <v>196698.0739081747</v>
      </c>
      <c r="R6778">
        <f>Q6778/MainSheet!$C$8*(G6778-G6777)+R6777</f>
        <v>11782.685247687981</v>
      </c>
      <c r="S6778">
        <f t="shared" si="960"/>
        <v>190164.96390633116</v>
      </c>
      <c r="T6778">
        <f t="shared" si="952"/>
        <v>67.75999999999776</v>
      </c>
      <c r="U6778" s="1">
        <f>Q6778/MainSheet!$C$22</f>
        <v>1</v>
      </c>
    </row>
    <row r="6779" spans="7:21">
      <c r="G6779">
        <f t="shared" si="955"/>
        <v>67.769999999997765</v>
      </c>
      <c r="H6779">
        <f t="shared" si="956"/>
        <v>198000</v>
      </c>
      <c r="I6779" s="2">
        <f>MIN(MainSheet!$C$10/MainSheet!$C$9,MainSheet!$K$9*60)</f>
        <v>660</v>
      </c>
      <c r="J6779" s="1">
        <f>IF(G6779&gt;MainSheet!$C$11,IF(J6778&gt;=0.999,1,(G6779-MainSheet!$C$11)*I6779/$B$2/60),0)</f>
        <v>1</v>
      </c>
      <c r="K6779" s="1">
        <f>IF(G6779&gt;MainSheet!$C$11+$B$6,IF(K6778&gt;=0.999,1,(G6779-MainSheet!$C$11-$B$6)*I6779/$C$2/60),0)</f>
        <v>1</v>
      </c>
      <c r="L6779" s="1">
        <f>IF(G6779&gt;MainSheet!$C$11+$B$6+$C$6,IF(L6778&gt;=0.999,1,(G6779-MainSheet!$C$11-$B$6-$C$6)*I6779/$D$2/60),0)</f>
        <v>1</v>
      </c>
      <c r="M6779">
        <f t="shared" si="957"/>
        <v>1</v>
      </c>
      <c r="N6779" s="2">
        <f t="shared" si="958"/>
        <v>3721.0526315789471</v>
      </c>
      <c r="O6779">
        <f t="shared" si="954"/>
        <v>977.02127659574455</v>
      </c>
      <c r="P6779">
        <f t="shared" si="953"/>
        <v>192000</v>
      </c>
      <c r="Q6779" s="2">
        <f t="shared" si="959"/>
        <v>196698.0739081747</v>
      </c>
      <c r="R6779">
        <f>Q6779/MainSheet!$C$8*(G6779-G6778)+R6778</f>
        <v>11784.716494178816</v>
      </c>
      <c r="S6779">
        <f t="shared" si="960"/>
        <v>190197.74691864918</v>
      </c>
      <c r="T6779">
        <f t="shared" si="952"/>
        <v>67.769999999997765</v>
      </c>
      <c r="U6779" s="1">
        <f>Q6779/MainSheet!$C$22</f>
        <v>1</v>
      </c>
    </row>
    <row r="6780" spans="7:21">
      <c r="G6780">
        <f t="shared" si="955"/>
        <v>67.77999999999777</v>
      </c>
      <c r="H6780">
        <f t="shared" si="956"/>
        <v>198000</v>
      </c>
      <c r="I6780" s="2">
        <f>MIN(MainSheet!$C$10/MainSheet!$C$9,MainSheet!$K$9*60)</f>
        <v>660</v>
      </c>
      <c r="J6780" s="1">
        <f>IF(G6780&gt;MainSheet!$C$11,IF(J6779&gt;=0.999,1,(G6780-MainSheet!$C$11)*I6780/$B$2/60),0)</f>
        <v>1</v>
      </c>
      <c r="K6780" s="1">
        <f>IF(G6780&gt;MainSheet!$C$11+$B$6,IF(K6779&gt;=0.999,1,(G6780-MainSheet!$C$11-$B$6)*I6780/$C$2/60),0)</f>
        <v>1</v>
      </c>
      <c r="L6780" s="1">
        <f>IF(G6780&gt;MainSheet!$C$11+$B$6+$C$6,IF(L6779&gt;=0.999,1,(G6780-MainSheet!$C$11-$B$6-$C$6)*I6780/$D$2/60),0)</f>
        <v>1</v>
      </c>
      <c r="M6780">
        <f t="shared" si="957"/>
        <v>1</v>
      </c>
      <c r="N6780" s="2">
        <f t="shared" si="958"/>
        <v>3721.0526315789471</v>
      </c>
      <c r="O6780">
        <f t="shared" si="954"/>
        <v>977.02127659574455</v>
      </c>
      <c r="P6780">
        <f t="shared" si="953"/>
        <v>192000</v>
      </c>
      <c r="Q6780" s="2">
        <f t="shared" si="959"/>
        <v>196698.0739081747</v>
      </c>
      <c r="R6780">
        <f>Q6780/MainSheet!$C$8*(G6780-G6779)+R6779</f>
        <v>11786.747740669651</v>
      </c>
      <c r="S6780">
        <f t="shared" si="960"/>
        <v>190230.5299309672</v>
      </c>
      <c r="T6780">
        <f t="shared" si="952"/>
        <v>67.77999999999777</v>
      </c>
      <c r="U6780" s="1">
        <f>Q6780/MainSheet!$C$22</f>
        <v>1</v>
      </c>
    </row>
    <row r="6781" spans="7:21">
      <c r="G6781">
        <f t="shared" si="955"/>
        <v>67.789999999997775</v>
      </c>
      <c r="H6781">
        <f t="shared" si="956"/>
        <v>198000</v>
      </c>
      <c r="I6781" s="2">
        <f>MIN(MainSheet!$C$10/MainSheet!$C$9,MainSheet!$K$9*60)</f>
        <v>660</v>
      </c>
      <c r="J6781" s="1">
        <f>IF(G6781&gt;MainSheet!$C$11,IF(J6780&gt;=0.999,1,(G6781-MainSheet!$C$11)*I6781/$B$2/60),0)</f>
        <v>1</v>
      </c>
      <c r="K6781" s="1">
        <f>IF(G6781&gt;MainSheet!$C$11+$B$6,IF(K6780&gt;=0.999,1,(G6781-MainSheet!$C$11-$B$6)*I6781/$C$2/60),0)</f>
        <v>1</v>
      </c>
      <c r="L6781" s="1">
        <f>IF(G6781&gt;MainSheet!$C$11+$B$6+$C$6,IF(L6780&gt;=0.999,1,(G6781-MainSheet!$C$11-$B$6-$C$6)*I6781/$D$2/60),0)</f>
        <v>1</v>
      </c>
      <c r="M6781">
        <f t="shared" si="957"/>
        <v>1</v>
      </c>
      <c r="N6781" s="2">
        <f t="shared" si="958"/>
        <v>3721.0526315789471</v>
      </c>
      <c r="O6781">
        <f t="shared" si="954"/>
        <v>977.02127659574455</v>
      </c>
      <c r="P6781">
        <f t="shared" si="953"/>
        <v>192000</v>
      </c>
      <c r="Q6781" s="2">
        <f t="shared" si="959"/>
        <v>196698.0739081747</v>
      </c>
      <c r="R6781">
        <f>Q6781/MainSheet!$C$8*(G6781-G6780)+R6780</f>
        <v>11788.778987160485</v>
      </c>
      <c r="S6781">
        <f t="shared" si="960"/>
        <v>190263.31294328521</v>
      </c>
      <c r="T6781">
        <f t="shared" si="952"/>
        <v>67.789999999997775</v>
      </c>
      <c r="U6781" s="1">
        <f>Q6781/MainSheet!$C$22</f>
        <v>1</v>
      </c>
    </row>
    <row r="6782" spans="7:21">
      <c r="G6782">
        <f t="shared" si="955"/>
        <v>67.79999999999778</v>
      </c>
      <c r="H6782">
        <f t="shared" si="956"/>
        <v>198000</v>
      </c>
      <c r="I6782" s="2">
        <f>MIN(MainSheet!$C$10/MainSheet!$C$9,MainSheet!$K$9*60)</f>
        <v>660</v>
      </c>
      <c r="J6782" s="1">
        <f>IF(G6782&gt;MainSheet!$C$11,IF(J6781&gt;=0.999,1,(G6782-MainSheet!$C$11)*I6782/$B$2/60),0)</f>
        <v>1</v>
      </c>
      <c r="K6782" s="1">
        <f>IF(G6782&gt;MainSheet!$C$11+$B$6,IF(K6781&gt;=0.999,1,(G6782-MainSheet!$C$11-$B$6)*I6782/$C$2/60),0)</f>
        <v>1</v>
      </c>
      <c r="L6782" s="1">
        <f>IF(G6782&gt;MainSheet!$C$11+$B$6+$C$6,IF(L6781&gt;=0.999,1,(G6782-MainSheet!$C$11-$B$6-$C$6)*I6782/$D$2/60),0)</f>
        <v>1</v>
      </c>
      <c r="M6782">
        <f t="shared" si="957"/>
        <v>1</v>
      </c>
      <c r="N6782" s="2">
        <f t="shared" si="958"/>
        <v>3721.0526315789471</v>
      </c>
      <c r="O6782">
        <f t="shared" si="954"/>
        <v>977.02127659574455</v>
      </c>
      <c r="P6782">
        <f t="shared" si="953"/>
        <v>192000</v>
      </c>
      <c r="Q6782" s="2">
        <f t="shared" si="959"/>
        <v>196698.0739081747</v>
      </c>
      <c r="R6782">
        <f>Q6782/MainSheet!$C$8*(G6782-G6781)+R6781</f>
        <v>11790.81023365132</v>
      </c>
      <c r="S6782">
        <f t="shared" si="960"/>
        <v>190296.09595560323</v>
      </c>
      <c r="T6782">
        <f t="shared" si="952"/>
        <v>67.79999999999778</v>
      </c>
      <c r="U6782" s="1">
        <f>Q6782/MainSheet!$C$22</f>
        <v>1</v>
      </c>
    </row>
    <row r="6783" spans="7:21">
      <c r="G6783">
        <f t="shared" si="955"/>
        <v>67.809999999997785</v>
      </c>
      <c r="H6783">
        <f t="shared" si="956"/>
        <v>198000</v>
      </c>
      <c r="I6783" s="2">
        <f>MIN(MainSheet!$C$10/MainSheet!$C$9,MainSheet!$K$9*60)</f>
        <v>660</v>
      </c>
      <c r="J6783" s="1">
        <f>IF(G6783&gt;MainSheet!$C$11,IF(J6782&gt;=0.999,1,(G6783-MainSheet!$C$11)*I6783/$B$2/60),0)</f>
        <v>1</v>
      </c>
      <c r="K6783" s="1">
        <f>IF(G6783&gt;MainSheet!$C$11+$B$6,IF(K6782&gt;=0.999,1,(G6783-MainSheet!$C$11-$B$6)*I6783/$C$2/60),0)</f>
        <v>1</v>
      </c>
      <c r="L6783" s="1">
        <f>IF(G6783&gt;MainSheet!$C$11+$B$6+$C$6,IF(L6782&gt;=0.999,1,(G6783-MainSheet!$C$11-$B$6-$C$6)*I6783/$D$2/60),0)</f>
        <v>1</v>
      </c>
      <c r="M6783">
        <f t="shared" si="957"/>
        <v>1</v>
      </c>
      <c r="N6783" s="2">
        <f t="shared" si="958"/>
        <v>3721.0526315789471</v>
      </c>
      <c r="O6783">
        <f t="shared" si="954"/>
        <v>977.02127659574455</v>
      </c>
      <c r="P6783">
        <f t="shared" si="953"/>
        <v>192000</v>
      </c>
      <c r="Q6783" s="2">
        <f t="shared" si="959"/>
        <v>196698.0739081747</v>
      </c>
      <c r="R6783">
        <f>Q6783/MainSheet!$C$8*(G6783-G6782)+R6782</f>
        <v>11792.841480142155</v>
      </c>
      <c r="S6783">
        <f t="shared" si="960"/>
        <v>190328.87896792125</v>
      </c>
      <c r="T6783">
        <f t="shared" si="952"/>
        <v>67.809999999997785</v>
      </c>
      <c r="U6783" s="1">
        <f>Q6783/MainSheet!$C$22</f>
        <v>1</v>
      </c>
    </row>
    <row r="6784" spans="7:21">
      <c r="G6784">
        <f t="shared" si="955"/>
        <v>67.81999999999779</v>
      </c>
      <c r="H6784">
        <f t="shared" si="956"/>
        <v>198000</v>
      </c>
      <c r="I6784" s="2">
        <f>MIN(MainSheet!$C$10/MainSheet!$C$9,MainSheet!$K$9*60)</f>
        <v>660</v>
      </c>
      <c r="J6784" s="1">
        <f>IF(G6784&gt;MainSheet!$C$11,IF(J6783&gt;=0.999,1,(G6784-MainSheet!$C$11)*I6784/$B$2/60),0)</f>
        <v>1</v>
      </c>
      <c r="K6784" s="1">
        <f>IF(G6784&gt;MainSheet!$C$11+$B$6,IF(K6783&gt;=0.999,1,(G6784-MainSheet!$C$11-$B$6)*I6784/$C$2/60),0)</f>
        <v>1</v>
      </c>
      <c r="L6784" s="1">
        <f>IF(G6784&gt;MainSheet!$C$11+$B$6+$C$6,IF(L6783&gt;=0.999,1,(G6784-MainSheet!$C$11-$B$6-$C$6)*I6784/$D$2/60),0)</f>
        <v>1</v>
      </c>
      <c r="M6784">
        <f t="shared" si="957"/>
        <v>1</v>
      </c>
      <c r="N6784" s="2">
        <f t="shared" si="958"/>
        <v>3721.0526315789471</v>
      </c>
      <c r="O6784">
        <f t="shared" si="954"/>
        <v>977.02127659574455</v>
      </c>
      <c r="P6784">
        <f t="shared" si="953"/>
        <v>192000</v>
      </c>
      <c r="Q6784" s="2">
        <f t="shared" si="959"/>
        <v>196698.0739081747</v>
      </c>
      <c r="R6784">
        <f>Q6784/MainSheet!$C$8*(G6784-G6783)+R6783</f>
        <v>11794.87272663299</v>
      </c>
      <c r="S6784">
        <f t="shared" si="960"/>
        <v>190361.66198023927</v>
      </c>
      <c r="T6784">
        <f t="shared" si="952"/>
        <v>67.81999999999779</v>
      </c>
      <c r="U6784" s="1">
        <f>Q6784/MainSheet!$C$22</f>
        <v>1</v>
      </c>
    </row>
    <row r="6785" spans="7:21">
      <c r="G6785">
        <f t="shared" si="955"/>
        <v>67.829999999997796</v>
      </c>
      <c r="H6785">
        <f t="shared" si="956"/>
        <v>198000</v>
      </c>
      <c r="I6785" s="2">
        <f>MIN(MainSheet!$C$10/MainSheet!$C$9,MainSheet!$K$9*60)</f>
        <v>660</v>
      </c>
      <c r="J6785" s="1">
        <f>IF(G6785&gt;MainSheet!$C$11,IF(J6784&gt;=0.999,1,(G6785-MainSheet!$C$11)*I6785/$B$2/60),0)</f>
        <v>1</v>
      </c>
      <c r="K6785" s="1">
        <f>IF(G6785&gt;MainSheet!$C$11+$B$6,IF(K6784&gt;=0.999,1,(G6785-MainSheet!$C$11-$B$6)*I6785/$C$2/60),0)</f>
        <v>1</v>
      </c>
      <c r="L6785" s="1">
        <f>IF(G6785&gt;MainSheet!$C$11+$B$6+$C$6,IF(L6784&gt;=0.999,1,(G6785-MainSheet!$C$11-$B$6-$C$6)*I6785/$D$2/60),0)</f>
        <v>1</v>
      </c>
      <c r="M6785">
        <f t="shared" si="957"/>
        <v>1</v>
      </c>
      <c r="N6785" s="2">
        <f t="shared" si="958"/>
        <v>3721.0526315789471</v>
      </c>
      <c r="O6785">
        <f t="shared" si="954"/>
        <v>977.02127659574455</v>
      </c>
      <c r="P6785">
        <f t="shared" si="953"/>
        <v>192000</v>
      </c>
      <c r="Q6785" s="2">
        <f t="shared" si="959"/>
        <v>196698.0739081747</v>
      </c>
      <c r="R6785">
        <f>Q6785/MainSheet!$C$8*(G6785-G6784)+R6784</f>
        <v>11796.903973123824</v>
      </c>
      <c r="S6785">
        <f t="shared" si="960"/>
        <v>190394.44499255728</v>
      </c>
      <c r="T6785">
        <f t="shared" si="952"/>
        <v>67.829999999997796</v>
      </c>
      <c r="U6785" s="1">
        <f>Q6785/MainSheet!$C$22</f>
        <v>1</v>
      </c>
    </row>
    <row r="6786" spans="7:21">
      <c r="G6786">
        <f t="shared" si="955"/>
        <v>67.839999999997801</v>
      </c>
      <c r="H6786">
        <f t="shared" si="956"/>
        <v>198000</v>
      </c>
      <c r="I6786" s="2">
        <f>MIN(MainSheet!$C$10/MainSheet!$C$9,MainSheet!$K$9*60)</f>
        <v>660</v>
      </c>
      <c r="J6786" s="1">
        <f>IF(G6786&gt;MainSheet!$C$11,IF(J6785&gt;=0.999,1,(G6786-MainSheet!$C$11)*I6786/$B$2/60),0)</f>
        <v>1</v>
      </c>
      <c r="K6786" s="1">
        <f>IF(G6786&gt;MainSheet!$C$11+$B$6,IF(K6785&gt;=0.999,1,(G6786-MainSheet!$C$11-$B$6)*I6786/$C$2/60),0)</f>
        <v>1</v>
      </c>
      <c r="L6786" s="1">
        <f>IF(G6786&gt;MainSheet!$C$11+$B$6+$C$6,IF(L6785&gt;=0.999,1,(G6786-MainSheet!$C$11-$B$6-$C$6)*I6786/$D$2/60),0)</f>
        <v>1</v>
      </c>
      <c r="M6786">
        <f t="shared" si="957"/>
        <v>1</v>
      </c>
      <c r="N6786" s="2">
        <f t="shared" si="958"/>
        <v>3721.0526315789471</v>
      </c>
      <c r="O6786">
        <f t="shared" si="954"/>
        <v>977.02127659574455</v>
      </c>
      <c r="P6786">
        <f t="shared" si="953"/>
        <v>192000</v>
      </c>
      <c r="Q6786" s="2">
        <f t="shared" si="959"/>
        <v>196698.0739081747</v>
      </c>
      <c r="R6786">
        <f>Q6786/MainSheet!$C$8*(G6786-G6785)+R6785</f>
        <v>11798.935219614659</v>
      </c>
      <c r="S6786">
        <f t="shared" si="960"/>
        <v>190427.2280048753</v>
      </c>
      <c r="T6786">
        <f t="shared" si="952"/>
        <v>67.839999999997801</v>
      </c>
      <c r="U6786" s="1">
        <f>Q6786/MainSheet!$C$22</f>
        <v>1</v>
      </c>
    </row>
    <row r="6787" spans="7:21">
      <c r="G6787">
        <f t="shared" si="955"/>
        <v>67.849999999997806</v>
      </c>
      <c r="H6787">
        <f t="shared" si="956"/>
        <v>198000</v>
      </c>
      <c r="I6787" s="2">
        <f>MIN(MainSheet!$C$10/MainSheet!$C$9,MainSheet!$K$9*60)</f>
        <v>660</v>
      </c>
      <c r="J6787" s="1">
        <f>IF(G6787&gt;MainSheet!$C$11,IF(J6786&gt;=0.999,1,(G6787-MainSheet!$C$11)*I6787/$B$2/60),0)</f>
        <v>1</v>
      </c>
      <c r="K6787" s="1">
        <f>IF(G6787&gt;MainSheet!$C$11+$B$6,IF(K6786&gt;=0.999,1,(G6787-MainSheet!$C$11-$B$6)*I6787/$C$2/60),0)</f>
        <v>1</v>
      </c>
      <c r="L6787" s="1">
        <f>IF(G6787&gt;MainSheet!$C$11+$B$6+$C$6,IF(L6786&gt;=0.999,1,(G6787-MainSheet!$C$11-$B$6-$C$6)*I6787/$D$2/60),0)</f>
        <v>1</v>
      </c>
      <c r="M6787">
        <f t="shared" si="957"/>
        <v>1</v>
      </c>
      <c r="N6787" s="2">
        <f t="shared" si="958"/>
        <v>3721.0526315789471</v>
      </c>
      <c r="O6787">
        <f t="shared" si="954"/>
        <v>977.02127659574455</v>
      </c>
      <c r="P6787">
        <f t="shared" si="953"/>
        <v>192000</v>
      </c>
      <c r="Q6787" s="2">
        <f t="shared" si="959"/>
        <v>196698.0739081747</v>
      </c>
      <c r="R6787">
        <f>Q6787/MainSheet!$C$8*(G6787-G6786)+R6786</f>
        <v>11800.966466105494</v>
      </c>
      <c r="S6787">
        <f t="shared" si="960"/>
        <v>190460.01101719332</v>
      </c>
      <c r="T6787">
        <f t="shared" ref="T6787:T6850" si="961">G6787</f>
        <v>67.849999999997806</v>
      </c>
      <c r="U6787" s="1">
        <f>Q6787/MainSheet!$C$22</f>
        <v>1</v>
      </c>
    </row>
    <row r="6788" spans="7:21">
      <c r="G6788">
        <f t="shared" si="955"/>
        <v>67.859999999997811</v>
      </c>
      <c r="H6788">
        <f t="shared" si="956"/>
        <v>198000</v>
      </c>
      <c r="I6788" s="2">
        <f>MIN(MainSheet!$C$10/MainSheet!$C$9,MainSheet!$K$9*60)</f>
        <v>660</v>
      </c>
      <c r="J6788" s="1">
        <f>IF(G6788&gt;MainSheet!$C$11,IF(J6787&gt;=0.999,1,(G6788-MainSheet!$C$11)*I6788/$B$2/60),0)</f>
        <v>1</v>
      </c>
      <c r="K6788" s="1">
        <f>IF(G6788&gt;MainSheet!$C$11+$B$6,IF(K6787&gt;=0.999,1,(G6788-MainSheet!$C$11-$B$6)*I6788/$C$2/60),0)</f>
        <v>1</v>
      </c>
      <c r="L6788" s="1">
        <f>IF(G6788&gt;MainSheet!$C$11+$B$6+$C$6,IF(L6787&gt;=0.999,1,(G6788-MainSheet!$C$11-$B$6-$C$6)*I6788/$D$2/60),0)</f>
        <v>1</v>
      </c>
      <c r="M6788">
        <f t="shared" si="957"/>
        <v>1</v>
      </c>
      <c r="N6788" s="2">
        <f t="shared" si="958"/>
        <v>3721.0526315789471</v>
      </c>
      <c r="O6788">
        <f t="shared" si="954"/>
        <v>977.02127659574455</v>
      </c>
      <c r="P6788">
        <f t="shared" ref="P6788:P6851" si="962">IF(IF(N6788+O6788&gt;H6788,H6788-O6788-N6788,IF(L6788&gt;0,((1-L6788)*D$3+D$4*(L6788)),0))+O6788+N6788&gt;H6788,H6788-N6788-O6788,IF(N6788+O6788&gt;H6788,H6788-O6788-N6788,IF(L6788&gt;0,((1-L6788)*D$3+D$4*(L6788)),0)))</f>
        <v>192000</v>
      </c>
      <c r="Q6788" s="2">
        <f t="shared" si="959"/>
        <v>196698.0739081747</v>
      </c>
      <c r="R6788">
        <f>Q6788/MainSheet!$C$8*(G6788-G6787)+R6787</f>
        <v>11802.997712596329</v>
      </c>
      <c r="S6788">
        <f t="shared" si="960"/>
        <v>190492.79402951134</v>
      </c>
      <c r="T6788">
        <f t="shared" si="961"/>
        <v>67.859999999997811</v>
      </c>
      <c r="U6788" s="1">
        <f>Q6788/MainSheet!$C$22</f>
        <v>1</v>
      </c>
    </row>
    <row r="6789" spans="7:21">
      <c r="G6789">
        <f t="shared" si="955"/>
        <v>67.869999999997816</v>
      </c>
      <c r="H6789">
        <f t="shared" si="956"/>
        <v>198000</v>
      </c>
      <c r="I6789" s="2">
        <f>MIN(MainSheet!$C$10/MainSheet!$C$9,MainSheet!$K$9*60)</f>
        <v>660</v>
      </c>
      <c r="J6789" s="1">
        <f>IF(G6789&gt;MainSheet!$C$11,IF(J6788&gt;=0.999,1,(G6789-MainSheet!$C$11)*I6789/$B$2/60),0)</f>
        <v>1</v>
      </c>
      <c r="K6789" s="1">
        <f>IF(G6789&gt;MainSheet!$C$11+$B$6,IF(K6788&gt;=0.999,1,(G6789-MainSheet!$C$11-$B$6)*I6789/$C$2/60),0)</f>
        <v>1</v>
      </c>
      <c r="L6789" s="1">
        <f>IF(G6789&gt;MainSheet!$C$11+$B$6+$C$6,IF(L6788&gt;=0.999,1,(G6789-MainSheet!$C$11-$B$6-$C$6)*I6789/$D$2/60),0)</f>
        <v>1</v>
      </c>
      <c r="M6789">
        <f t="shared" si="957"/>
        <v>1</v>
      </c>
      <c r="N6789" s="2">
        <f t="shared" si="958"/>
        <v>3721.0526315789471</v>
      </c>
      <c r="O6789">
        <f t="shared" ref="O6789:O6852" si="963">IF(K6789&gt;=0.01,((1-K6789)*C$3+C$4*(K6789)),0)</f>
        <v>977.02127659574455</v>
      </c>
      <c r="P6789">
        <f t="shared" si="962"/>
        <v>192000</v>
      </c>
      <c r="Q6789" s="2">
        <f t="shared" si="959"/>
        <v>196698.0739081747</v>
      </c>
      <c r="R6789">
        <f>Q6789/MainSheet!$C$8*(G6789-G6788)+R6788</f>
        <v>11805.028959087163</v>
      </c>
      <c r="S6789">
        <f t="shared" si="960"/>
        <v>190525.57704182935</v>
      </c>
      <c r="T6789">
        <f t="shared" si="961"/>
        <v>67.869999999997816</v>
      </c>
      <c r="U6789" s="1">
        <f>Q6789/MainSheet!$C$22</f>
        <v>1</v>
      </c>
    </row>
    <row r="6790" spans="7:21">
      <c r="G6790">
        <f t="shared" si="955"/>
        <v>67.879999999997821</v>
      </c>
      <c r="H6790">
        <f t="shared" si="956"/>
        <v>198000</v>
      </c>
      <c r="I6790" s="2">
        <f>MIN(MainSheet!$C$10/MainSheet!$C$9,MainSheet!$K$9*60)</f>
        <v>660</v>
      </c>
      <c r="J6790" s="1">
        <f>IF(G6790&gt;MainSheet!$C$11,IF(J6789&gt;=0.999,1,(G6790-MainSheet!$C$11)*I6790/$B$2/60),0)</f>
        <v>1</v>
      </c>
      <c r="K6790" s="1">
        <f>IF(G6790&gt;MainSheet!$C$11+$B$6,IF(K6789&gt;=0.999,1,(G6790-MainSheet!$C$11-$B$6)*I6790/$C$2/60),0)</f>
        <v>1</v>
      </c>
      <c r="L6790" s="1">
        <f>IF(G6790&gt;MainSheet!$C$11+$B$6+$C$6,IF(L6789&gt;=0.999,1,(G6790-MainSheet!$C$11-$B$6-$C$6)*I6790/$D$2/60),0)</f>
        <v>1</v>
      </c>
      <c r="M6790">
        <f t="shared" si="957"/>
        <v>1</v>
      </c>
      <c r="N6790" s="2">
        <f t="shared" si="958"/>
        <v>3721.0526315789471</v>
      </c>
      <c r="O6790">
        <f t="shared" si="963"/>
        <v>977.02127659574455</v>
      </c>
      <c r="P6790">
        <f t="shared" si="962"/>
        <v>192000</v>
      </c>
      <c r="Q6790" s="2">
        <f t="shared" si="959"/>
        <v>196698.0739081747</v>
      </c>
      <c r="R6790">
        <f>Q6790/MainSheet!$C$8*(G6790-G6789)+R6789</f>
        <v>11807.060205577998</v>
      </c>
      <c r="S6790">
        <f t="shared" si="960"/>
        <v>190558.36005414737</v>
      </c>
      <c r="T6790">
        <f t="shared" si="961"/>
        <v>67.879999999997821</v>
      </c>
      <c r="U6790" s="1">
        <f>Q6790/MainSheet!$C$22</f>
        <v>1</v>
      </c>
    </row>
    <row r="6791" spans="7:21">
      <c r="G6791">
        <f t="shared" si="955"/>
        <v>67.889999999997826</v>
      </c>
      <c r="H6791">
        <f t="shared" si="956"/>
        <v>198000</v>
      </c>
      <c r="I6791" s="2">
        <f>MIN(MainSheet!$C$10/MainSheet!$C$9,MainSheet!$K$9*60)</f>
        <v>660</v>
      </c>
      <c r="J6791" s="1">
        <f>IF(G6791&gt;MainSheet!$C$11,IF(J6790&gt;=0.999,1,(G6791-MainSheet!$C$11)*I6791/$B$2/60),0)</f>
        <v>1</v>
      </c>
      <c r="K6791" s="1">
        <f>IF(G6791&gt;MainSheet!$C$11+$B$6,IF(K6790&gt;=0.999,1,(G6791-MainSheet!$C$11-$B$6)*I6791/$C$2/60),0)</f>
        <v>1</v>
      </c>
      <c r="L6791" s="1">
        <f>IF(G6791&gt;MainSheet!$C$11+$B$6+$C$6,IF(L6790&gt;=0.999,1,(G6791-MainSheet!$C$11-$B$6-$C$6)*I6791/$D$2/60),0)</f>
        <v>1</v>
      </c>
      <c r="M6791">
        <f t="shared" si="957"/>
        <v>1</v>
      </c>
      <c r="N6791" s="2">
        <f t="shared" si="958"/>
        <v>3721.0526315789471</v>
      </c>
      <c r="O6791">
        <f t="shared" si="963"/>
        <v>977.02127659574455</v>
      </c>
      <c r="P6791">
        <f t="shared" si="962"/>
        <v>192000</v>
      </c>
      <c r="Q6791" s="2">
        <f t="shared" si="959"/>
        <v>196698.0739081747</v>
      </c>
      <c r="R6791">
        <f>Q6791/MainSheet!$C$8*(G6791-G6790)+R6790</f>
        <v>11809.091452068833</v>
      </c>
      <c r="S6791">
        <f t="shared" si="960"/>
        <v>190591.14306646539</v>
      </c>
      <c r="T6791">
        <f t="shared" si="961"/>
        <v>67.889999999997826</v>
      </c>
      <c r="U6791" s="1">
        <f>Q6791/MainSheet!$C$22</f>
        <v>1</v>
      </c>
    </row>
    <row r="6792" spans="7:21">
      <c r="G6792">
        <f t="shared" si="955"/>
        <v>67.899999999997831</v>
      </c>
      <c r="H6792">
        <f t="shared" si="956"/>
        <v>198000</v>
      </c>
      <c r="I6792" s="2">
        <f>MIN(MainSheet!$C$10/MainSheet!$C$9,MainSheet!$K$9*60)</f>
        <v>660</v>
      </c>
      <c r="J6792" s="1">
        <f>IF(G6792&gt;MainSheet!$C$11,IF(J6791&gt;=0.999,1,(G6792-MainSheet!$C$11)*I6792/$B$2/60),0)</f>
        <v>1</v>
      </c>
      <c r="K6792" s="1">
        <f>IF(G6792&gt;MainSheet!$C$11+$B$6,IF(K6791&gt;=0.999,1,(G6792-MainSheet!$C$11-$B$6)*I6792/$C$2/60),0)</f>
        <v>1</v>
      </c>
      <c r="L6792" s="1">
        <f>IF(G6792&gt;MainSheet!$C$11+$B$6+$C$6,IF(L6791&gt;=0.999,1,(G6792-MainSheet!$C$11-$B$6-$C$6)*I6792/$D$2/60),0)</f>
        <v>1</v>
      </c>
      <c r="M6792">
        <f t="shared" si="957"/>
        <v>1</v>
      </c>
      <c r="N6792" s="2">
        <f t="shared" si="958"/>
        <v>3721.0526315789471</v>
      </c>
      <c r="O6792">
        <f t="shared" si="963"/>
        <v>977.02127659574455</v>
      </c>
      <c r="P6792">
        <f t="shared" si="962"/>
        <v>192000</v>
      </c>
      <c r="Q6792" s="2">
        <f t="shared" si="959"/>
        <v>196698.0739081747</v>
      </c>
      <c r="R6792">
        <f>Q6792/MainSheet!$C$8*(G6792-G6791)+R6791</f>
        <v>11811.122698559668</v>
      </c>
      <c r="S6792">
        <f t="shared" si="960"/>
        <v>190623.92607878341</v>
      </c>
      <c r="T6792">
        <f t="shared" si="961"/>
        <v>67.899999999997831</v>
      </c>
      <c r="U6792" s="1">
        <f>Q6792/MainSheet!$C$22</f>
        <v>1</v>
      </c>
    </row>
    <row r="6793" spans="7:21">
      <c r="G6793">
        <f t="shared" ref="G6793:G6856" si="964">G6792+$F$2</f>
        <v>67.909999999997837</v>
      </c>
      <c r="H6793">
        <f t="shared" ref="H6793:H6856" si="965">H6792</f>
        <v>198000</v>
      </c>
      <c r="I6793" s="2">
        <f>MIN(MainSheet!$C$10/MainSheet!$C$9,MainSheet!$K$9*60)</f>
        <v>660</v>
      </c>
      <c r="J6793" s="1">
        <f>IF(G6793&gt;MainSheet!$C$11,IF(J6792&gt;=0.999,1,(G6793-MainSheet!$C$11)*I6793/$B$2/60),0)</f>
        <v>1</v>
      </c>
      <c r="K6793" s="1">
        <f>IF(G6793&gt;MainSheet!$C$11+$B$6,IF(K6792&gt;=0.999,1,(G6793-MainSheet!$C$11-$B$6)*I6793/$C$2/60),0)</f>
        <v>1</v>
      </c>
      <c r="L6793" s="1">
        <f>IF(G6793&gt;MainSheet!$C$11+$B$6+$C$6,IF(L6792&gt;=0.999,1,(G6793-MainSheet!$C$11-$B$6-$C$6)*I6793/$D$2/60),0)</f>
        <v>1</v>
      </c>
      <c r="M6793">
        <f t="shared" ref="M6793:M6856" si="966">(J6793*$B$2+K6793*$C$2+L6793*$D$2)/SUM($B$2:$D$2)</f>
        <v>1</v>
      </c>
      <c r="N6793" s="2">
        <f t="shared" ref="N6793:N6856" si="967">IF(J6793&gt;=0.01,((1-J6793)*B$3+B$4*(J6793)),0)</f>
        <v>3721.0526315789471</v>
      </c>
      <c r="O6793">
        <f t="shared" si="963"/>
        <v>977.02127659574455</v>
      </c>
      <c r="P6793">
        <f t="shared" si="962"/>
        <v>192000</v>
      </c>
      <c r="Q6793" s="2">
        <f t="shared" ref="Q6793:Q6856" si="968">SUM(N6793:P6793)</f>
        <v>196698.0739081747</v>
      </c>
      <c r="R6793">
        <f>Q6793/MainSheet!$C$8*(G6793-G6792)+R6792</f>
        <v>11813.153945050502</v>
      </c>
      <c r="S6793">
        <f t="shared" ref="S6793:S6856" si="969">Q6793*$F$2/60+S6792</f>
        <v>190656.70909110142</v>
      </c>
      <c r="T6793">
        <f t="shared" si="961"/>
        <v>67.909999999997837</v>
      </c>
      <c r="U6793" s="1">
        <f>Q6793/MainSheet!$C$22</f>
        <v>1</v>
      </c>
    </row>
    <row r="6794" spans="7:21">
      <c r="G6794">
        <f t="shared" si="964"/>
        <v>67.919999999997842</v>
      </c>
      <c r="H6794">
        <f t="shared" si="965"/>
        <v>198000</v>
      </c>
      <c r="I6794" s="2">
        <f>MIN(MainSheet!$C$10/MainSheet!$C$9,MainSheet!$K$9*60)</f>
        <v>660</v>
      </c>
      <c r="J6794" s="1">
        <f>IF(G6794&gt;MainSheet!$C$11,IF(J6793&gt;=0.999,1,(G6794-MainSheet!$C$11)*I6794/$B$2/60),0)</f>
        <v>1</v>
      </c>
      <c r="K6794" s="1">
        <f>IF(G6794&gt;MainSheet!$C$11+$B$6,IF(K6793&gt;=0.999,1,(G6794-MainSheet!$C$11-$B$6)*I6794/$C$2/60),0)</f>
        <v>1</v>
      </c>
      <c r="L6794" s="1">
        <f>IF(G6794&gt;MainSheet!$C$11+$B$6+$C$6,IF(L6793&gt;=0.999,1,(G6794-MainSheet!$C$11-$B$6-$C$6)*I6794/$D$2/60),0)</f>
        <v>1</v>
      </c>
      <c r="M6794">
        <f t="shared" si="966"/>
        <v>1</v>
      </c>
      <c r="N6794" s="2">
        <f t="shared" si="967"/>
        <v>3721.0526315789471</v>
      </c>
      <c r="O6794">
        <f t="shared" si="963"/>
        <v>977.02127659574455</v>
      </c>
      <c r="P6794">
        <f t="shared" si="962"/>
        <v>192000</v>
      </c>
      <c r="Q6794" s="2">
        <f t="shared" si="968"/>
        <v>196698.0739081747</v>
      </c>
      <c r="R6794">
        <f>Q6794/MainSheet!$C$8*(G6794-G6793)+R6793</f>
        <v>11815.185191541337</v>
      </c>
      <c r="S6794">
        <f t="shared" si="969"/>
        <v>190689.49210341944</v>
      </c>
      <c r="T6794">
        <f t="shared" si="961"/>
        <v>67.919999999997842</v>
      </c>
      <c r="U6794" s="1">
        <f>Q6794/MainSheet!$C$22</f>
        <v>1</v>
      </c>
    </row>
    <row r="6795" spans="7:21">
      <c r="G6795">
        <f t="shared" si="964"/>
        <v>67.929999999997847</v>
      </c>
      <c r="H6795">
        <f t="shared" si="965"/>
        <v>198000</v>
      </c>
      <c r="I6795" s="2">
        <f>MIN(MainSheet!$C$10/MainSheet!$C$9,MainSheet!$K$9*60)</f>
        <v>660</v>
      </c>
      <c r="J6795" s="1">
        <f>IF(G6795&gt;MainSheet!$C$11,IF(J6794&gt;=0.999,1,(G6795-MainSheet!$C$11)*I6795/$B$2/60),0)</f>
        <v>1</v>
      </c>
      <c r="K6795" s="1">
        <f>IF(G6795&gt;MainSheet!$C$11+$B$6,IF(K6794&gt;=0.999,1,(G6795-MainSheet!$C$11-$B$6)*I6795/$C$2/60),0)</f>
        <v>1</v>
      </c>
      <c r="L6795" s="1">
        <f>IF(G6795&gt;MainSheet!$C$11+$B$6+$C$6,IF(L6794&gt;=0.999,1,(G6795-MainSheet!$C$11-$B$6-$C$6)*I6795/$D$2/60),0)</f>
        <v>1</v>
      </c>
      <c r="M6795">
        <f t="shared" si="966"/>
        <v>1</v>
      </c>
      <c r="N6795" s="2">
        <f t="shared" si="967"/>
        <v>3721.0526315789471</v>
      </c>
      <c r="O6795">
        <f t="shared" si="963"/>
        <v>977.02127659574455</v>
      </c>
      <c r="P6795">
        <f t="shared" si="962"/>
        <v>192000</v>
      </c>
      <c r="Q6795" s="2">
        <f t="shared" si="968"/>
        <v>196698.0739081747</v>
      </c>
      <c r="R6795">
        <f>Q6795/MainSheet!$C$8*(G6795-G6794)+R6794</f>
        <v>11817.216438032172</v>
      </c>
      <c r="S6795">
        <f t="shared" si="969"/>
        <v>190722.27511573746</v>
      </c>
      <c r="T6795">
        <f t="shared" si="961"/>
        <v>67.929999999997847</v>
      </c>
      <c r="U6795" s="1">
        <f>Q6795/MainSheet!$C$22</f>
        <v>1</v>
      </c>
    </row>
    <row r="6796" spans="7:21">
      <c r="G6796">
        <f t="shared" si="964"/>
        <v>67.939999999997852</v>
      </c>
      <c r="H6796">
        <f t="shared" si="965"/>
        <v>198000</v>
      </c>
      <c r="I6796" s="2">
        <f>MIN(MainSheet!$C$10/MainSheet!$C$9,MainSheet!$K$9*60)</f>
        <v>660</v>
      </c>
      <c r="J6796" s="1">
        <f>IF(G6796&gt;MainSheet!$C$11,IF(J6795&gt;=0.999,1,(G6796-MainSheet!$C$11)*I6796/$B$2/60),0)</f>
        <v>1</v>
      </c>
      <c r="K6796" s="1">
        <f>IF(G6796&gt;MainSheet!$C$11+$B$6,IF(K6795&gt;=0.999,1,(G6796-MainSheet!$C$11-$B$6)*I6796/$C$2/60),0)</f>
        <v>1</v>
      </c>
      <c r="L6796" s="1">
        <f>IF(G6796&gt;MainSheet!$C$11+$B$6+$C$6,IF(L6795&gt;=0.999,1,(G6796-MainSheet!$C$11-$B$6-$C$6)*I6796/$D$2/60),0)</f>
        <v>1</v>
      </c>
      <c r="M6796">
        <f t="shared" si="966"/>
        <v>1</v>
      </c>
      <c r="N6796" s="2">
        <f t="shared" si="967"/>
        <v>3721.0526315789471</v>
      </c>
      <c r="O6796">
        <f t="shared" si="963"/>
        <v>977.02127659574455</v>
      </c>
      <c r="P6796">
        <f t="shared" si="962"/>
        <v>192000</v>
      </c>
      <c r="Q6796" s="2">
        <f t="shared" si="968"/>
        <v>196698.0739081747</v>
      </c>
      <c r="R6796">
        <f>Q6796/MainSheet!$C$8*(G6796-G6795)+R6795</f>
        <v>11819.247684523007</v>
      </c>
      <c r="S6796">
        <f t="shared" si="969"/>
        <v>190755.05812805548</v>
      </c>
      <c r="T6796">
        <f t="shared" si="961"/>
        <v>67.939999999997852</v>
      </c>
      <c r="U6796" s="1">
        <f>Q6796/MainSheet!$C$22</f>
        <v>1</v>
      </c>
    </row>
    <row r="6797" spans="7:21">
      <c r="G6797">
        <f t="shared" si="964"/>
        <v>67.949999999997857</v>
      </c>
      <c r="H6797">
        <f t="shared" si="965"/>
        <v>198000</v>
      </c>
      <c r="I6797" s="2">
        <f>MIN(MainSheet!$C$10/MainSheet!$C$9,MainSheet!$K$9*60)</f>
        <v>660</v>
      </c>
      <c r="J6797" s="1">
        <f>IF(G6797&gt;MainSheet!$C$11,IF(J6796&gt;=0.999,1,(G6797-MainSheet!$C$11)*I6797/$B$2/60),0)</f>
        <v>1</v>
      </c>
      <c r="K6797" s="1">
        <f>IF(G6797&gt;MainSheet!$C$11+$B$6,IF(K6796&gt;=0.999,1,(G6797-MainSheet!$C$11-$B$6)*I6797/$C$2/60),0)</f>
        <v>1</v>
      </c>
      <c r="L6797" s="1">
        <f>IF(G6797&gt;MainSheet!$C$11+$B$6+$C$6,IF(L6796&gt;=0.999,1,(G6797-MainSheet!$C$11-$B$6-$C$6)*I6797/$D$2/60),0)</f>
        <v>1</v>
      </c>
      <c r="M6797">
        <f t="shared" si="966"/>
        <v>1</v>
      </c>
      <c r="N6797" s="2">
        <f t="shared" si="967"/>
        <v>3721.0526315789471</v>
      </c>
      <c r="O6797">
        <f t="shared" si="963"/>
        <v>977.02127659574455</v>
      </c>
      <c r="P6797">
        <f t="shared" si="962"/>
        <v>192000</v>
      </c>
      <c r="Q6797" s="2">
        <f t="shared" si="968"/>
        <v>196698.0739081747</v>
      </c>
      <c r="R6797">
        <f>Q6797/MainSheet!$C$8*(G6797-G6796)+R6796</f>
        <v>11821.278931013841</v>
      </c>
      <c r="S6797">
        <f t="shared" si="969"/>
        <v>190787.84114037349</v>
      </c>
      <c r="T6797">
        <f t="shared" si="961"/>
        <v>67.949999999997857</v>
      </c>
      <c r="U6797" s="1">
        <f>Q6797/MainSheet!$C$22</f>
        <v>1</v>
      </c>
    </row>
    <row r="6798" spans="7:21">
      <c r="G6798">
        <f t="shared" si="964"/>
        <v>67.959999999997862</v>
      </c>
      <c r="H6798">
        <f t="shared" si="965"/>
        <v>198000</v>
      </c>
      <c r="I6798" s="2">
        <f>MIN(MainSheet!$C$10/MainSheet!$C$9,MainSheet!$K$9*60)</f>
        <v>660</v>
      </c>
      <c r="J6798" s="1">
        <f>IF(G6798&gt;MainSheet!$C$11,IF(J6797&gt;=0.999,1,(G6798-MainSheet!$C$11)*I6798/$B$2/60),0)</f>
        <v>1</v>
      </c>
      <c r="K6798" s="1">
        <f>IF(G6798&gt;MainSheet!$C$11+$B$6,IF(K6797&gt;=0.999,1,(G6798-MainSheet!$C$11-$B$6)*I6798/$C$2/60),0)</f>
        <v>1</v>
      </c>
      <c r="L6798" s="1">
        <f>IF(G6798&gt;MainSheet!$C$11+$B$6+$C$6,IF(L6797&gt;=0.999,1,(G6798-MainSheet!$C$11-$B$6-$C$6)*I6798/$D$2/60),0)</f>
        <v>1</v>
      </c>
      <c r="M6798">
        <f t="shared" si="966"/>
        <v>1</v>
      </c>
      <c r="N6798" s="2">
        <f t="shared" si="967"/>
        <v>3721.0526315789471</v>
      </c>
      <c r="O6798">
        <f t="shared" si="963"/>
        <v>977.02127659574455</v>
      </c>
      <c r="P6798">
        <f t="shared" si="962"/>
        <v>192000</v>
      </c>
      <c r="Q6798" s="2">
        <f t="shared" si="968"/>
        <v>196698.0739081747</v>
      </c>
      <c r="R6798">
        <f>Q6798/MainSheet!$C$8*(G6798-G6797)+R6797</f>
        <v>11823.310177504676</v>
      </c>
      <c r="S6798">
        <f t="shared" si="969"/>
        <v>190820.62415269151</v>
      </c>
      <c r="T6798">
        <f t="shared" si="961"/>
        <v>67.959999999997862</v>
      </c>
      <c r="U6798" s="1">
        <f>Q6798/MainSheet!$C$22</f>
        <v>1</v>
      </c>
    </row>
    <row r="6799" spans="7:21">
      <c r="G6799">
        <f t="shared" si="964"/>
        <v>67.969999999997867</v>
      </c>
      <c r="H6799">
        <f t="shared" si="965"/>
        <v>198000</v>
      </c>
      <c r="I6799" s="2">
        <f>MIN(MainSheet!$C$10/MainSheet!$C$9,MainSheet!$K$9*60)</f>
        <v>660</v>
      </c>
      <c r="J6799" s="1">
        <f>IF(G6799&gt;MainSheet!$C$11,IF(J6798&gt;=0.999,1,(G6799-MainSheet!$C$11)*I6799/$B$2/60),0)</f>
        <v>1</v>
      </c>
      <c r="K6799" s="1">
        <f>IF(G6799&gt;MainSheet!$C$11+$B$6,IF(K6798&gt;=0.999,1,(G6799-MainSheet!$C$11-$B$6)*I6799/$C$2/60),0)</f>
        <v>1</v>
      </c>
      <c r="L6799" s="1">
        <f>IF(G6799&gt;MainSheet!$C$11+$B$6+$C$6,IF(L6798&gt;=0.999,1,(G6799-MainSheet!$C$11-$B$6-$C$6)*I6799/$D$2/60),0)</f>
        <v>1</v>
      </c>
      <c r="M6799">
        <f t="shared" si="966"/>
        <v>1</v>
      </c>
      <c r="N6799" s="2">
        <f t="shared" si="967"/>
        <v>3721.0526315789471</v>
      </c>
      <c r="O6799">
        <f t="shared" si="963"/>
        <v>977.02127659574455</v>
      </c>
      <c r="P6799">
        <f t="shared" si="962"/>
        <v>192000</v>
      </c>
      <c r="Q6799" s="2">
        <f t="shared" si="968"/>
        <v>196698.0739081747</v>
      </c>
      <c r="R6799">
        <f>Q6799/MainSheet!$C$8*(G6799-G6798)+R6798</f>
        <v>11825.341423995511</v>
      </c>
      <c r="S6799">
        <f t="shared" si="969"/>
        <v>190853.40716500953</v>
      </c>
      <c r="T6799">
        <f t="shared" si="961"/>
        <v>67.969999999997867</v>
      </c>
      <c r="U6799" s="1">
        <f>Q6799/MainSheet!$C$22</f>
        <v>1</v>
      </c>
    </row>
    <row r="6800" spans="7:21">
      <c r="G6800">
        <f t="shared" si="964"/>
        <v>67.979999999997872</v>
      </c>
      <c r="H6800">
        <f t="shared" si="965"/>
        <v>198000</v>
      </c>
      <c r="I6800" s="2">
        <f>MIN(MainSheet!$C$10/MainSheet!$C$9,MainSheet!$K$9*60)</f>
        <v>660</v>
      </c>
      <c r="J6800" s="1">
        <f>IF(G6800&gt;MainSheet!$C$11,IF(J6799&gt;=0.999,1,(G6800-MainSheet!$C$11)*I6800/$B$2/60),0)</f>
        <v>1</v>
      </c>
      <c r="K6800" s="1">
        <f>IF(G6800&gt;MainSheet!$C$11+$B$6,IF(K6799&gt;=0.999,1,(G6800-MainSheet!$C$11-$B$6)*I6800/$C$2/60),0)</f>
        <v>1</v>
      </c>
      <c r="L6800" s="1">
        <f>IF(G6800&gt;MainSheet!$C$11+$B$6+$C$6,IF(L6799&gt;=0.999,1,(G6800-MainSheet!$C$11-$B$6-$C$6)*I6800/$D$2/60),0)</f>
        <v>1</v>
      </c>
      <c r="M6800">
        <f t="shared" si="966"/>
        <v>1</v>
      </c>
      <c r="N6800" s="2">
        <f t="shared" si="967"/>
        <v>3721.0526315789471</v>
      </c>
      <c r="O6800">
        <f t="shared" si="963"/>
        <v>977.02127659574455</v>
      </c>
      <c r="P6800">
        <f t="shared" si="962"/>
        <v>192000</v>
      </c>
      <c r="Q6800" s="2">
        <f t="shared" si="968"/>
        <v>196698.0739081747</v>
      </c>
      <c r="R6800">
        <f>Q6800/MainSheet!$C$8*(G6800-G6799)+R6799</f>
        <v>11827.372670486346</v>
      </c>
      <c r="S6800">
        <f t="shared" si="969"/>
        <v>190886.19017732755</v>
      </c>
      <c r="T6800">
        <f t="shared" si="961"/>
        <v>67.979999999997872</v>
      </c>
      <c r="U6800" s="1">
        <f>Q6800/MainSheet!$C$22</f>
        <v>1</v>
      </c>
    </row>
    <row r="6801" spans="7:21">
      <c r="G6801">
        <f t="shared" si="964"/>
        <v>67.989999999997877</v>
      </c>
      <c r="H6801">
        <f t="shared" si="965"/>
        <v>198000</v>
      </c>
      <c r="I6801" s="2">
        <f>MIN(MainSheet!$C$10/MainSheet!$C$9,MainSheet!$K$9*60)</f>
        <v>660</v>
      </c>
      <c r="J6801" s="1">
        <f>IF(G6801&gt;MainSheet!$C$11,IF(J6800&gt;=0.999,1,(G6801-MainSheet!$C$11)*I6801/$B$2/60),0)</f>
        <v>1</v>
      </c>
      <c r="K6801" s="1">
        <f>IF(G6801&gt;MainSheet!$C$11+$B$6,IF(K6800&gt;=0.999,1,(G6801-MainSheet!$C$11-$B$6)*I6801/$C$2/60),0)</f>
        <v>1</v>
      </c>
      <c r="L6801" s="1">
        <f>IF(G6801&gt;MainSheet!$C$11+$B$6+$C$6,IF(L6800&gt;=0.999,1,(G6801-MainSheet!$C$11-$B$6-$C$6)*I6801/$D$2/60),0)</f>
        <v>1</v>
      </c>
      <c r="M6801">
        <f t="shared" si="966"/>
        <v>1</v>
      </c>
      <c r="N6801" s="2">
        <f t="shared" si="967"/>
        <v>3721.0526315789471</v>
      </c>
      <c r="O6801">
        <f t="shared" si="963"/>
        <v>977.02127659574455</v>
      </c>
      <c r="P6801">
        <f t="shared" si="962"/>
        <v>192000</v>
      </c>
      <c r="Q6801" s="2">
        <f t="shared" si="968"/>
        <v>196698.0739081747</v>
      </c>
      <c r="R6801">
        <f>Q6801/MainSheet!$C$8*(G6801-G6800)+R6800</f>
        <v>11829.40391697718</v>
      </c>
      <c r="S6801">
        <f t="shared" si="969"/>
        <v>190918.97318964556</v>
      </c>
      <c r="T6801">
        <f t="shared" si="961"/>
        <v>67.989999999997877</v>
      </c>
      <c r="U6801" s="1">
        <f>Q6801/MainSheet!$C$22</f>
        <v>1</v>
      </c>
    </row>
    <row r="6802" spans="7:21">
      <c r="G6802">
        <f t="shared" si="964"/>
        <v>67.999999999997883</v>
      </c>
      <c r="H6802">
        <f t="shared" si="965"/>
        <v>198000</v>
      </c>
      <c r="I6802" s="2">
        <f>MIN(MainSheet!$C$10/MainSheet!$C$9,MainSheet!$K$9*60)</f>
        <v>660</v>
      </c>
      <c r="J6802" s="1">
        <f>IF(G6802&gt;MainSheet!$C$11,IF(J6801&gt;=0.999,1,(G6802-MainSheet!$C$11)*I6802/$B$2/60),0)</f>
        <v>1</v>
      </c>
      <c r="K6802" s="1">
        <f>IF(G6802&gt;MainSheet!$C$11+$B$6,IF(K6801&gt;=0.999,1,(G6802-MainSheet!$C$11-$B$6)*I6802/$C$2/60),0)</f>
        <v>1</v>
      </c>
      <c r="L6802" s="1">
        <f>IF(G6802&gt;MainSheet!$C$11+$B$6+$C$6,IF(L6801&gt;=0.999,1,(G6802-MainSheet!$C$11-$B$6-$C$6)*I6802/$D$2/60),0)</f>
        <v>1</v>
      </c>
      <c r="M6802">
        <f t="shared" si="966"/>
        <v>1</v>
      </c>
      <c r="N6802" s="2">
        <f t="shared" si="967"/>
        <v>3721.0526315789471</v>
      </c>
      <c r="O6802">
        <f t="shared" si="963"/>
        <v>977.02127659574455</v>
      </c>
      <c r="P6802">
        <f t="shared" si="962"/>
        <v>192000</v>
      </c>
      <c r="Q6802" s="2">
        <f t="shared" si="968"/>
        <v>196698.0739081747</v>
      </c>
      <c r="R6802">
        <f>Q6802/MainSheet!$C$8*(G6802-G6801)+R6801</f>
        <v>11831.435163468015</v>
      </c>
      <c r="S6802">
        <f t="shared" si="969"/>
        <v>190951.75620196358</v>
      </c>
      <c r="T6802">
        <f t="shared" si="961"/>
        <v>67.999999999997883</v>
      </c>
      <c r="U6802" s="1">
        <f>Q6802/MainSheet!$C$22</f>
        <v>1</v>
      </c>
    </row>
    <row r="6803" spans="7:21">
      <c r="G6803">
        <f t="shared" si="964"/>
        <v>68.009999999997888</v>
      </c>
      <c r="H6803">
        <f t="shared" si="965"/>
        <v>198000</v>
      </c>
      <c r="I6803" s="2">
        <f>MIN(MainSheet!$C$10/MainSheet!$C$9,MainSheet!$K$9*60)</f>
        <v>660</v>
      </c>
      <c r="J6803" s="1">
        <f>IF(G6803&gt;MainSheet!$C$11,IF(J6802&gt;=0.999,1,(G6803-MainSheet!$C$11)*I6803/$B$2/60),0)</f>
        <v>1</v>
      </c>
      <c r="K6803" s="1">
        <f>IF(G6803&gt;MainSheet!$C$11+$B$6,IF(K6802&gt;=0.999,1,(G6803-MainSheet!$C$11-$B$6)*I6803/$C$2/60),0)</f>
        <v>1</v>
      </c>
      <c r="L6803" s="1">
        <f>IF(G6803&gt;MainSheet!$C$11+$B$6+$C$6,IF(L6802&gt;=0.999,1,(G6803-MainSheet!$C$11-$B$6-$C$6)*I6803/$D$2/60),0)</f>
        <v>1</v>
      </c>
      <c r="M6803">
        <f t="shared" si="966"/>
        <v>1</v>
      </c>
      <c r="N6803" s="2">
        <f t="shared" si="967"/>
        <v>3721.0526315789471</v>
      </c>
      <c r="O6803">
        <f t="shared" si="963"/>
        <v>977.02127659574455</v>
      </c>
      <c r="P6803">
        <f t="shared" si="962"/>
        <v>192000</v>
      </c>
      <c r="Q6803" s="2">
        <f t="shared" si="968"/>
        <v>196698.0739081747</v>
      </c>
      <c r="R6803">
        <f>Q6803/MainSheet!$C$8*(G6803-G6802)+R6802</f>
        <v>11833.46640995885</v>
      </c>
      <c r="S6803">
        <f t="shared" si="969"/>
        <v>190984.5392142816</v>
      </c>
      <c r="T6803">
        <f t="shared" si="961"/>
        <v>68.009999999997888</v>
      </c>
      <c r="U6803" s="1">
        <f>Q6803/MainSheet!$C$22</f>
        <v>1</v>
      </c>
    </row>
    <row r="6804" spans="7:21">
      <c r="G6804">
        <f t="shared" si="964"/>
        <v>68.019999999997893</v>
      </c>
      <c r="H6804">
        <f t="shared" si="965"/>
        <v>198000</v>
      </c>
      <c r="I6804" s="2">
        <f>MIN(MainSheet!$C$10/MainSheet!$C$9,MainSheet!$K$9*60)</f>
        <v>660</v>
      </c>
      <c r="J6804" s="1">
        <f>IF(G6804&gt;MainSheet!$C$11,IF(J6803&gt;=0.999,1,(G6804-MainSheet!$C$11)*I6804/$B$2/60),0)</f>
        <v>1</v>
      </c>
      <c r="K6804" s="1">
        <f>IF(G6804&gt;MainSheet!$C$11+$B$6,IF(K6803&gt;=0.999,1,(G6804-MainSheet!$C$11-$B$6)*I6804/$C$2/60),0)</f>
        <v>1</v>
      </c>
      <c r="L6804" s="1">
        <f>IF(G6804&gt;MainSheet!$C$11+$B$6+$C$6,IF(L6803&gt;=0.999,1,(G6804-MainSheet!$C$11-$B$6-$C$6)*I6804/$D$2/60),0)</f>
        <v>1</v>
      </c>
      <c r="M6804">
        <f t="shared" si="966"/>
        <v>1</v>
      </c>
      <c r="N6804" s="2">
        <f t="shared" si="967"/>
        <v>3721.0526315789471</v>
      </c>
      <c r="O6804">
        <f t="shared" si="963"/>
        <v>977.02127659574455</v>
      </c>
      <c r="P6804">
        <f t="shared" si="962"/>
        <v>192000</v>
      </c>
      <c r="Q6804" s="2">
        <f t="shared" si="968"/>
        <v>196698.0739081747</v>
      </c>
      <c r="R6804">
        <f>Q6804/MainSheet!$C$8*(G6804-G6803)+R6803</f>
        <v>11835.497656449685</v>
      </c>
      <c r="S6804">
        <f t="shared" si="969"/>
        <v>191017.32222659962</v>
      </c>
      <c r="T6804">
        <f t="shared" si="961"/>
        <v>68.019999999997893</v>
      </c>
      <c r="U6804" s="1">
        <f>Q6804/MainSheet!$C$22</f>
        <v>1</v>
      </c>
    </row>
    <row r="6805" spans="7:21">
      <c r="G6805">
        <f t="shared" si="964"/>
        <v>68.029999999997898</v>
      </c>
      <c r="H6805">
        <f t="shared" si="965"/>
        <v>198000</v>
      </c>
      <c r="I6805" s="2">
        <f>MIN(MainSheet!$C$10/MainSheet!$C$9,MainSheet!$K$9*60)</f>
        <v>660</v>
      </c>
      <c r="J6805" s="1">
        <f>IF(G6805&gt;MainSheet!$C$11,IF(J6804&gt;=0.999,1,(G6805-MainSheet!$C$11)*I6805/$B$2/60),0)</f>
        <v>1</v>
      </c>
      <c r="K6805" s="1">
        <f>IF(G6805&gt;MainSheet!$C$11+$B$6,IF(K6804&gt;=0.999,1,(G6805-MainSheet!$C$11-$B$6)*I6805/$C$2/60),0)</f>
        <v>1</v>
      </c>
      <c r="L6805" s="1">
        <f>IF(G6805&gt;MainSheet!$C$11+$B$6+$C$6,IF(L6804&gt;=0.999,1,(G6805-MainSheet!$C$11-$B$6-$C$6)*I6805/$D$2/60),0)</f>
        <v>1</v>
      </c>
      <c r="M6805">
        <f t="shared" si="966"/>
        <v>1</v>
      </c>
      <c r="N6805" s="2">
        <f t="shared" si="967"/>
        <v>3721.0526315789471</v>
      </c>
      <c r="O6805">
        <f t="shared" si="963"/>
        <v>977.02127659574455</v>
      </c>
      <c r="P6805">
        <f t="shared" si="962"/>
        <v>192000</v>
      </c>
      <c r="Q6805" s="2">
        <f t="shared" si="968"/>
        <v>196698.0739081747</v>
      </c>
      <c r="R6805">
        <f>Q6805/MainSheet!$C$8*(G6805-G6804)+R6804</f>
        <v>11837.528902940519</v>
      </c>
      <c r="S6805">
        <f t="shared" si="969"/>
        <v>191050.10523891763</v>
      </c>
      <c r="T6805">
        <f t="shared" si="961"/>
        <v>68.029999999997898</v>
      </c>
      <c r="U6805" s="1">
        <f>Q6805/MainSheet!$C$22</f>
        <v>1</v>
      </c>
    </row>
    <row r="6806" spans="7:21">
      <c r="G6806">
        <f t="shared" si="964"/>
        <v>68.039999999997903</v>
      </c>
      <c r="H6806">
        <f t="shared" si="965"/>
        <v>198000</v>
      </c>
      <c r="I6806" s="2">
        <f>MIN(MainSheet!$C$10/MainSheet!$C$9,MainSheet!$K$9*60)</f>
        <v>660</v>
      </c>
      <c r="J6806" s="1">
        <f>IF(G6806&gt;MainSheet!$C$11,IF(J6805&gt;=0.999,1,(G6806-MainSheet!$C$11)*I6806/$B$2/60),0)</f>
        <v>1</v>
      </c>
      <c r="K6806" s="1">
        <f>IF(G6806&gt;MainSheet!$C$11+$B$6,IF(K6805&gt;=0.999,1,(G6806-MainSheet!$C$11-$B$6)*I6806/$C$2/60),0)</f>
        <v>1</v>
      </c>
      <c r="L6806" s="1">
        <f>IF(G6806&gt;MainSheet!$C$11+$B$6+$C$6,IF(L6805&gt;=0.999,1,(G6806-MainSheet!$C$11-$B$6-$C$6)*I6806/$D$2/60),0)</f>
        <v>1</v>
      </c>
      <c r="M6806">
        <f t="shared" si="966"/>
        <v>1</v>
      </c>
      <c r="N6806" s="2">
        <f t="shared" si="967"/>
        <v>3721.0526315789471</v>
      </c>
      <c r="O6806">
        <f t="shared" si="963"/>
        <v>977.02127659574455</v>
      </c>
      <c r="P6806">
        <f t="shared" si="962"/>
        <v>192000</v>
      </c>
      <c r="Q6806" s="2">
        <f t="shared" si="968"/>
        <v>196698.0739081747</v>
      </c>
      <c r="R6806">
        <f>Q6806/MainSheet!$C$8*(G6806-G6805)+R6805</f>
        <v>11839.560149431354</v>
      </c>
      <c r="S6806">
        <f t="shared" si="969"/>
        <v>191082.88825123565</v>
      </c>
      <c r="T6806">
        <f t="shared" si="961"/>
        <v>68.039999999997903</v>
      </c>
      <c r="U6806" s="1">
        <f>Q6806/MainSheet!$C$22</f>
        <v>1</v>
      </c>
    </row>
    <row r="6807" spans="7:21">
      <c r="G6807">
        <f t="shared" si="964"/>
        <v>68.049999999997908</v>
      </c>
      <c r="H6807">
        <f t="shared" si="965"/>
        <v>198000</v>
      </c>
      <c r="I6807" s="2">
        <f>MIN(MainSheet!$C$10/MainSheet!$C$9,MainSheet!$K$9*60)</f>
        <v>660</v>
      </c>
      <c r="J6807" s="1">
        <f>IF(G6807&gt;MainSheet!$C$11,IF(J6806&gt;=0.999,1,(G6807-MainSheet!$C$11)*I6807/$B$2/60),0)</f>
        <v>1</v>
      </c>
      <c r="K6807" s="1">
        <f>IF(G6807&gt;MainSheet!$C$11+$B$6,IF(K6806&gt;=0.999,1,(G6807-MainSheet!$C$11-$B$6)*I6807/$C$2/60),0)</f>
        <v>1</v>
      </c>
      <c r="L6807" s="1">
        <f>IF(G6807&gt;MainSheet!$C$11+$B$6+$C$6,IF(L6806&gt;=0.999,1,(G6807-MainSheet!$C$11-$B$6-$C$6)*I6807/$D$2/60),0)</f>
        <v>1</v>
      </c>
      <c r="M6807">
        <f t="shared" si="966"/>
        <v>1</v>
      </c>
      <c r="N6807" s="2">
        <f t="shared" si="967"/>
        <v>3721.0526315789471</v>
      </c>
      <c r="O6807">
        <f t="shared" si="963"/>
        <v>977.02127659574455</v>
      </c>
      <c r="P6807">
        <f t="shared" si="962"/>
        <v>192000</v>
      </c>
      <c r="Q6807" s="2">
        <f t="shared" si="968"/>
        <v>196698.0739081747</v>
      </c>
      <c r="R6807">
        <f>Q6807/MainSheet!$C$8*(G6807-G6806)+R6806</f>
        <v>11841.591395922189</v>
      </c>
      <c r="S6807">
        <f t="shared" si="969"/>
        <v>191115.67126355367</v>
      </c>
      <c r="T6807">
        <f t="shared" si="961"/>
        <v>68.049999999997908</v>
      </c>
      <c r="U6807" s="1">
        <f>Q6807/MainSheet!$C$22</f>
        <v>1</v>
      </c>
    </row>
    <row r="6808" spans="7:21">
      <c r="G6808">
        <f t="shared" si="964"/>
        <v>68.059999999997913</v>
      </c>
      <c r="H6808">
        <f t="shared" si="965"/>
        <v>198000</v>
      </c>
      <c r="I6808" s="2">
        <f>MIN(MainSheet!$C$10/MainSheet!$C$9,MainSheet!$K$9*60)</f>
        <v>660</v>
      </c>
      <c r="J6808" s="1">
        <f>IF(G6808&gt;MainSheet!$C$11,IF(J6807&gt;=0.999,1,(G6808-MainSheet!$C$11)*I6808/$B$2/60),0)</f>
        <v>1</v>
      </c>
      <c r="K6808" s="1">
        <f>IF(G6808&gt;MainSheet!$C$11+$B$6,IF(K6807&gt;=0.999,1,(G6808-MainSheet!$C$11-$B$6)*I6808/$C$2/60),0)</f>
        <v>1</v>
      </c>
      <c r="L6808" s="1">
        <f>IF(G6808&gt;MainSheet!$C$11+$B$6+$C$6,IF(L6807&gt;=0.999,1,(G6808-MainSheet!$C$11-$B$6-$C$6)*I6808/$D$2/60),0)</f>
        <v>1</v>
      </c>
      <c r="M6808">
        <f t="shared" si="966"/>
        <v>1</v>
      </c>
      <c r="N6808" s="2">
        <f t="shared" si="967"/>
        <v>3721.0526315789471</v>
      </c>
      <c r="O6808">
        <f t="shared" si="963"/>
        <v>977.02127659574455</v>
      </c>
      <c r="P6808">
        <f t="shared" si="962"/>
        <v>192000</v>
      </c>
      <c r="Q6808" s="2">
        <f t="shared" si="968"/>
        <v>196698.0739081747</v>
      </c>
      <c r="R6808">
        <f>Q6808/MainSheet!$C$8*(G6808-G6807)+R6807</f>
        <v>11843.622642413024</v>
      </c>
      <c r="S6808">
        <f t="shared" si="969"/>
        <v>191148.45427587169</v>
      </c>
      <c r="T6808">
        <f t="shared" si="961"/>
        <v>68.059999999997913</v>
      </c>
      <c r="U6808" s="1">
        <f>Q6808/MainSheet!$C$22</f>
        <v>1</v>
      </c>
    </row>
    <row r="6809" spans="7:21">
      <c r="G6809">
        <f t="shared" si="964"/>
        <v>68.069999999997918</v>
      </c>
      <c r="H6809">
        <f t="shared" si="965"/>
        <v>198000</v>
      </c>
      <c r="I6809" s="2">
        <f>MIN(MainSheet!$C$10/MainSheet!$C$9,MainSheet!$K$9*60)</f>
        <v>660</v>
      </c>
      <c r="J6809" s="1">
        <f>IF(G6809&gt;MainSheet!$C$11,IF(J6808&gt;=0.999,1,(G6809-MainSheet!$C$11)*I6809/$B$2/60),0)</f>
        <v>1</v>
      </c>
      <c r="K6809" s="1">
        <f>IF(G6809&gt;MainSheet!$C$11+$B$6,IF(K6808&gt;=0.999,1,(G6809-MainSheet!$C$11-$B$6)*I6809/$C$2/60),0)</f>
        <v>1</v>
      </c>
      <c r="L6809" s="1">
        <f>IF(G6809&gt;MainSheet!$C$11+$B$6+$C$6,IF(L6808&gt;=0.999,1,(G6809-MainSheet!$C$11-$B$6-$C$6)*I6809/$D$2/60),0)</f>
        <v>1</v>
      </c>
      <c r="M6809">
        <f t="shared" si="966"/>
        <v>1</v>
      </c>
      <c r="N6809" s="2">
        <f t="shared" si="967"/>
        <v>3721.0526315789471</v>
      </c>
      <c r="O6809">
        <f t="shared" si="963"/>
        <v>977.02127659574455</v>
      </c>
      <c r="P6809">
        <f t="shared" si="962"/>
        <v>192000</v>
      </c>
      <c r="Q6809" s="2">
        <f t="shared" si="968"/>
        <v>196698.0739081747</v>
      </c>
      <c r="R6809">
        <f>Q6809/MainSheet!$C$8*(G6809-G6808)+R6808</f>
        <v>11845.653888903858</v>
      </c>
      <c r="S6809">
        <f t="shared" si="969"/>
        <v>191181.2372881897</v>
      </c>
      <c r="T6809">
        <f t="shared" si="961"/>
        <v>68.069999999997918</v>
      </c>
      <c r="U6809" s="1">
        <f>Q6809/MainSheet!$C$22</f>
        <v>1</v>
      </c>
    </row>
    <row r="6810" spans="7:21">
      <c r="G6810">
        <f t="shared" si="964"/>
        <v>68.079999999997924</v>
      </c>
      <c r="H6810">
        <f t="shared" si="965"/>
        <v>198000</v>
      </c>
      <c r="I6810" s="2">
        <f>MIN(MainSheet!$C$10/MainSheet!$C$9,MainSheet!$K$9*60)</f>
        <v>660</v>
      </c>
      <c r="J6810" s="1">
        <f>IF(G6810&gt;MainSheet!$C$11,IF(J6809&gt;=0.999,1,(G6810-MainSheet!$C$11)*I6810/$B$2/60),0)</f>
        <v>1</v>
      </c>
      <c r="K6810" s="1">
        <f>IF(G6810&gt;MainSheet!$C$11+$B$6,IF(K6809&gt;=0.999,1,(G6810-MainSheet!$C$11-$B$6)*I6810/$C$2/60),0)</f>
        <v>1</v>
      </c>
      <c r="L6810" s="1">
        <f>IF(G6810&gt;MainSheet!$C$11+$B$6+$C$6,IF(L6809&gt;=0.999,1,(G6810-MainSheet!$C$11-$B$6-$C$6)*I6810/$D$2/60),0)</f>
        <v>1</v>
      </c>
      <c r="M6810">
        <f t="shared" si="966"/>
        <v>1</v>
      </c>
      <c r="N6810" s="2">
        <f t="shared" si="967"/>
        <v>3721.0526315789471</v>
      </c>
      <c r="O6810">
        <f t="shared" si="963"/>
        <v>977.02127659574455</v>
      </c>
      <c r="P6810">
        <f t="shared" si="962"/>
        <v>192000</v>
      </c>
      <c r="Q6810" s="2">
        <f t="shared" si="968"/>
        <v>196698.0739081747</v>
      </c>
      <c r="R6810">
        <f>Q6810/MainSheet!$C$8*(G6810-G6809)+R6809</f>
        <v>11847.685135394693</v>
      </c>
      <c r="S6810">
        <f t="shared" si="969"/>
        <v>191214.02030050772</v>
      </c>
      <c r="T6810">
        <f t="shared" si="961"/>
        <v>68.079999999997924</v>
      </c>
      <c r="U6810" s="1">
        <f>Q6810/MainSheet!$C$22</f>
        <v>1</v>
      </c>
    </row>
    <row r="6811" spans="7:21">
      <c r="G6811">
        <f t="shared" si="964"/>
        <v>68.089999999997929</v>
      </c>
      <c r="H6811">
        <f t="shared" si="965"/>
        <v>198000</v>
      </c>
      <c r="I6811" s="2">
        <f>MIN(MainSheet!$C$10/MainSheet!$C$9,MainSheet!$K$9*60)</f>
        <v>660</v>
      </c>
      <c r="J6811" s="1">
        <f>IF(G6811&gt;MainSheet!$C$11,IF(J6810&gt;=0.999,1,(G6811-MainSheet!$C$11)*I6811/$B$2/60),0)</f>
        <v>1</v>
      </c>
      <c r="K6811" s="1">
        <f>IF(G6811&gt;MainSheet!$C$11+$B$6,IF(K6810&gt;=0.999,1,(G6811-MainSheet!$C$11-$B$6)*I6811/$C$2/60),0)</f>
        <v>1</v>
      </c>
      <c r="L6811" s="1">
        <f>IF(G6811&gt;MainSheet!$C$11+$B$6+$C$6,IF(L6810&gt;=0.999,1,(G6811-MainSheet!$C$11-$B$6-$C$6)*I6811/$D$2/60),0)</f>
        <v>1</v>
      </c>
      <c r="M6811">
        <f t="shared" si="966"/>
        <v>1</v>
      </c>
      <c r="N6811" s="2">
        <f t="shared" si="967"/>
        <v>3721.0526315789471</v>
      </c>
      <c r="O6811">
        <f t="shared" si="963"/>
        <v>977.02127659574455</v>
      </c>
      <c r="P6811">
        <f t="shared" si="962"/>
        <v>192000</v>
      </c>
      <c r="Q6811" s="2">
        <f t="shared" si="968"/>
        <v>196698.0739081747</v>
      </c>
      <c r="R6811">
        <f>Q6811/MainSheet!$C$8*(G6811-G6810)+R6810</f>
        <v>11849.716381885528</v>
      </c>
      <c r="S6811">
        <f t="shared" si="969"/>
        <v>191246.80331282574</v>
      </c>
      <c r="T6811">
        <f t="shared" si="961"/>
        <v>68.089999999997929</v>
      </c>
      <c r="U6811" s="1">
        <f>Q6811/MainSheet!$C$22</f>
        <v>1</v>
      </c>
    </row>
    <row r="6812" spans="7:21">
      <c r="G6812">
        <f t="shared" si="964"/>
        <v>68.099999999997934</v>
      </c>
      <c r="H6812">
        <f t="shared" si="965"/>
        <v>198000</v>
      </c>
      <c r="I6812" s="2">
        <f>MIN(MainSheet!$C$10/MainSheet!$C$9,MainSheet!$K$9*60)</f>
        <v>660</v>
      </c>
      <c r="J6812" s="1">
        <f>IF(G6812&gt;MainSheet!$C$11,IF(J6811&gt;=0.999,1,(G6812-MainSheet!$C$11)*I6812/$B$2/60),0)</f>
        <v>1</v>
      </c>
      <c r="K6812" s="1">
        <f>IF(G6812&gt;MainSheet!$C$11+$B$6,IF(K6811&gt;=0.999,1,(G6812-MainSheet!$C$11-$B$6)*I6812/$C$2/60),0)</f>
        <v>1</v>
      </c>
      <c r="L6812" s="1">
        <f>IF(G6812&gt;MainSheet!$C$11+$B$6+$C$6,IF(L6811&gt;=0.999,1,(G6812-MainSheet!$C$11-$B$6-$C$6)*I6812/$D$2/60),0)</f>
        <v>1</v>
      </c>
      <c r="M6812">
        <f t="shared" si="966"/>
        <v>1</v>
      </c>
      <c r="N6812" s="2">
        <f t="shared" si="967"/>
        <v>3721.0526315789471</v>
      </c>
      <c r="O6812">
        <f t="shared" si="963"/>
        <v>977.02127659574455</v>
      </c>
      <c r="P6812">
        <f t="shared" si="962"/>
        <v>192000</v>
      </c>
      <c r="Q6812" s="2">
        <f t="shared" si="968"/>
        <v>196698.0739081747</v>
      </c>
      <c r="R6812">
        <f>Q6812/MainSheet!$C$8*(G6812-G6811)+R6811</f>
        <v>11851.747628376363</v>
      </c>
      <c r="S6812">
        <f t="shared" si="969"/>
        <v>191279.58632514375</v>
      </c>
      <c r="T6812">
        <f t="shared" si="961"/>
        <v>68.099999999997934</v>
      </c>
      <c r="U6812" s="1">
        <f>Q6812/MainSheet!$C$22</f>
        <v>1</v>
      </c>
    </row>
    <row r="6813" spans="7:21">
      <c r="G6813">
        <f t="shared" si="964"/>
        <v>68.109999999997939</v>
      </c>
      <c r="H6813">
        <f t="shared" si="965"/>
        <v>198000</v>
      </c>
      <c r="I6813" s="2">
        <f>MIN(MainSheet!$C$10/MainSheet!$C$9,MainSheet!$K$9*60)</f>
        <v>660</v>
      </c>
      <c r="J6813" s="1">
        <f>IF(G6813&gt;MainSheet!$C$11,IF(J6812&gt;=0.999,1,(G6813-MainSheet!$C$11)*I6813/$B$2/60),0)</f>
        <v>1</v>
      </c>
      <c r="K6813" s="1">
        <f>IF(G6813&gt;MainSheet!$C$11+$B$6,IF(K6812&gt;=0.999,1,(G6813-MainSheet!$C$11-$B$6)*I6813/$C$2/60),0)</f>
        <v>1</v>
      </c>
      <c r="L6813" s="1">
        <f>IF(G6813&gt;MainSheet!$C$11+$B$6+$C$6,IF(L6812&gt;=0.999,1,(G6813-MainSheet!$C$11-$B$6-$C$6)*I6813/$D$2/60),0)</f>
        <v>1</v>
      </c>
      <c r="M6813">
        <f t="shared" si="966"/>
        <v>1</v>
      </c>
      <c r="N6813" s="2">
        <f t="shared" si="967"/>
        <v>3721.0526315789471</v>
      </c>
      <c r="O6813">
        <f t="shared" si="963"/>
        <v>977.02127659574455</v>
      </c>
      <c r="P6813">
        <f t="shared" si="962"/>
        <v>192000</v>
      </c>
      <c r="Q6813" s="2">
        <f t="shared" si="968"/>
        <v>196698.0739081747</v>
      </c>
      <c r="R6813">
        <f>Q6813/MainSheet!$C$8*(G6813-G6812)+R6812</f>
        <v>11853.778874867197</v>
      </c>
      <c r="S6813">
        <f t="shared" si="969"/>
        <v>191312.36933746177</v>
      </c>
      <c r="T6813">
        <f t="shared" si="961"/>
        <v>68.109999999997939</v>
      </c>
      <c r="U6813" s="1">
        <f>Q6813/MainSheet!$C$22</f>
        <v>1</v>
      </c>
    </row>
    <row r="6814" spans="7:21">
      <c r="G6814">
        <f t="shared" si="964"/>
        <v>68.119999999997944</v>
      </c>
      <c r="H6814">
        <f t="shared" si="965"/>
        <v>198000</v>
      </c>
      <c r="I6814" s="2">
        <f>MIN(MainSheet!$C$10/MainSheet!$C$9,MainSheet!$K$9*60)</f>
        <v>660</v>
      </c>
      <c r="J6814" s="1">
        <f>IF(G6814&gt;MainSheet!$C$11,IF(J6813&gt;=0.999,1,(G6814-MainSheet!$C$11)*I6814/$B$2/60),0)</f>
        <v>1</v>
      </c>
      <c r="K6814" s="1">
        <f>IF(G6814&gt;MainSheet!$C$11+$B$6,IF(K6813&gt;=0.999,1,(G6814-MainSheet!$C$11-$B$6)*I6814/$C$2/60),0)</f>
        <v>1</v>
      </c>
      <c r="L6814" s="1">
        <f>IF(G6814&gt;MainSheet!$C$11+$B$6+$C$6,IF(L6813&gt;=0.999,1,(G6814-MainSheet!$C$11-$B$6-$C$6)*I6814/$D$2/60),0)</f>
        <v>1</v>
      </c>
      <c r="M6814">
        <f t="shared" si="966"/>
        <v>1</v>
      </c>
      <c r="N6814" s="2">
        <f t="shared" si="967"/>
        <v>3721.0526315789471</v>
      </c>
      <c r="O6814">
        <f t="shared" si="963"/>
        <v>977.02127659574455</v>
      </c>
      <c r="P6814">
        <f t="shared" si="962"/>
        <v>192000</v>
      </c>
      <c r="Q6814" s="2">
        <f t="shared" si="968"/>
        <v>196698.0739081747</v>
      </c>
      <c r="R6814">
        <f>Q6814/MainSheet!$C$8*(G6814-G6813)+R6813</f>
        <v>11855.810121358032</v>
      </c>
      <c r="S6814">
        <f t="shared" si="969"/>
        <v>191345.15234977979</v>
      </c>
      <c r="T6814">
        <f t="shared" si="961"/>
        <v>68.119999999997944</v>
      </c>
      <c r="U6814" s="1">
        <f>Q6814/MainSheet!$C$22</f>
        <v>1</v>
      </c>
    </row>
    <row r="6815" spans="7:21">
      <c r="G6815">
        <f t="shared" si="964"/>
        <v>68.129999999997949</v>
      </c>
      <c r="H6815">
        <f t="shared" si="965"/>
        <v>198000</v>
      </c>
      <c r="I6815" s="2">
        <f>MIN(MainSheet!$C$10/MainSheet!$C$9,MainSheet!$K$9*60)</f>
        <v>660</v>
      </c>
      <c r="J6815" s="1">
        <f>IF(G6815&gt;MainSheet!$C$11,IF(J6814&gt;=0.999,1,(G6815-MainSheet!$C$11)*I6815/$B$2/60),0)</f>
        <v>1</v>
      </c>
      <c r="K6815" s="1">
        <f>IF(G6815&gt;MainSheet!$C$11+$B$6,IF(K6814&gt;=0.999,1,(G6815-MainSheet!$C$11-$B$6)*I6815/$C$2/60),0)</f>
        <v>1</v>
      </c>
      <c r="L6815" s="1">
        <f>IF(G6815&gt;MainSheet!$C$11+$B$6+$C$6,IF(L6814&gt;=0.999,1,(G6815-MainSheet!$C$11-$B$6-$C$6)*I6815/$D$2/60),0)</f>
        <v>1</v>
      </c>
      <c r="M6815">
        <f t="shared" si="966"/>
        <v>1</v>
      </c>
      <c r="N6815" s="2">
        <f t="shared" si="967"/>
        <v>3721.0526315789471</v>
      </c>
      <c r="O6815">
        <f t="shared" si="963"/>
        <v>977.02127659574455</v>
      </c>
      <c r="P6815">
        <f t="shared" si="962"/>
        <v>192000</v>
      </c>
      <c r="Q6815" s="2">
        <f t="shared" si="968"/>
        <v>196698.0739081747</v>
      </c>
      <c r="R6815">
        <f>Q6815/MainSheet!$C$8*(G6815-G6814)+R6814</f>
        <v>11857.841367848867</v>
      </c>
      <c r="S6815">
        <f t="shared" si="969"/>
        <v>191377.93536209781</v>
      </c>
      <c r="T6815">
        <f t="shared" si="961"/>
        <v>68.129999999997949</v>
      </c>
      <c r="U6815" s="1">
        <f>Q6815/MainSheet!$C$22</f>
        <v>1</v>
      </c>
    </row>
    <row r="6816" spans="7:21">
      <c r="G6816">
        <f t="shared" si="964"/>
        <v>68.139999999997954</v>
      </c>
      <c r="H6816">
        <f t="shared" si="965"/>
        <v>198000</v>
      </c>
      <c r="I6816" s="2">
        <f>MIN(MainSheet!$C$10/MainSheet!$C$9,MainSheet!$K$9*60)</f>
        <v>660</v>
      </c>
      <c r="J6816" s="1">
        <f>IF(G6816&gt;MainSheet!$C$11,IF(J6815&gt;=0.999,1,(G6816-MainSheet!$C$11)*I6816/$B$2/60),0)</f>
        <v>1</v>
      </c>
      <c r="K6816" s="1">
        <f>IF(G6816&gt;MainSheet!$C$11+$B$6,IF(K6815&gt;=0.999,1,(G6816-MainSheet!$C$11-$B$6)*I6816/$C$2/60),0)</f>
        <v>1</v>
      </c>
      <c r="L6816" s="1">
        <f>IF(G6816&gt;MainSheet!$C$11+$B$6+$C$6,IF(L6815&gt;=0.999,1,(G6816-MainSheet!$C$11-$B$6-$C$6)*I6816/$D$2/60),0)</f>
        <v>1</v>
      </c>
      <c r="M6816">
        <f t="shared" si="966"/>
        <v>1</v>
      </c>
      <c r="N6816" s="2">
        <f t="shared" si="967"/>
        <v>3721.0526315789471</v>
      </c>
      <c r="O6816">
        <f t="shared" si="963"/>
        <v>977.02127659574455</v>
      </c>
      <c r="P6816">
        <f t="shared" si="962"/>
        <v>192000</v>
      </c>
      <c r="Q6816" s="2">
        <f t="shared" si="968"/>
        <v>196698.0739081747</v>
      </c>
      <c r="R6816">
        <f>Q6816/MainSheet!$C$8*(G6816-G6815)+R6815</f>
        <v>11859.872614339702</v>
      </c>
      <c r="S6816">
        <f t="shared" si="969"/>
        <v>191410.71837441582</v>
      </c>
      <c r="T6816">
        <f t="shared" si="961"/>
        <v>68.139999999997954</v>
      </c>
      <c r="U6816" s="1">
        <f>Q6816/MainSheet!$C$22</f>
        <v>1</v>
      </c>
    </row>
    <row r="6817" spans="7:21">
      <c r="G6817">
        <f t="shared" si="964"/>
        <v>68.149999999997959</v>
      </c>
      <c r="H6817">
        <f t="shared" si="965"/>
        <v>198000</v>
      </c>
      <c r="I6817" s="2">
        <f>MIN(MainSheet!$C$10/MainSheet!$C$9,MainSheet!$K$9*60)</f>
        <v>660</v>
      </c>
      <c r="J6817" s="1">
        <f>IF(G6817&gt;MainSheet!$C$11,IF(J6816&gt;=0.999,1,(G6817-MainSheet!$C$11)*I6817/$B$2/60),0)</f>
        <v>1</v>
      </c>
      <c r="K6817" s="1">
        <f>IF(G6817&gt;MainSheet!$C$11+$B$6,IF(K6816&gt;=0.999,1,(G6817-MainSheet!$C$11-$B$6)*I6817/$C$2/60),0)</f>
        <v>1</v>
      </c>
      <c r="L6817" s="1">
        <f>IF(G6817&gt;MainSheet!$C$11+$B$6+$C$6,IF(L6816&gt;=0.999,1,(G6817-MainSheet!$C$11-$B$6-$C$6)*I6817/$D$2/60),0)</f>
        <v>1</v>
      </c>
      <c r="M6817">
        <f t="shared" si="966"/>
        <v>1</v>
      </c>
      <c r="N6817" s="2">
        <f t="shared" si="967"/>
        <v>3721.0526315789471</v>
      </c>
      <c r="O6817">
        <f t="shared" si="963"/>
        <v>977.02127659574455</v>
      </c>
      <c r="P6817">
        <f t="shared" si="962"/>
        <v>192000</v>
      </c>
      <c r="Q6817" s="2">
        <f t="shared" si="968"/>
        <v>196698.0739081747</v>
      </c>
      <c r="R6817">
        <f>Q6817/MainSheet!$C$8*(G6817-G6816)+R6816</f>
        <v>11861.903860830536</v>
      </c>
      <c r="S6817">
        <f t="shared" si="969"/>
        <v>191443.50138673384</v>
      </c>
      <c r="T6817">
        <f t="shared" si="961"/>
        <v>68.149999999997959</v>
      </c>
      <c r="U6817" s="1">
        <f>Q6817/MainSheet!$C$22</f>
        <v>1</v>
      </c>
    </row>
    <row r="6818" spans="7:21">
      <c r="G6818">
        <f t="shared" si="964"/>
        <v>68.159999999997964</v>
      </c>
      <c r="H6818">
        <f t="shared" si="965"/>
        <v>198000</v>
      </c>
      <c r="I6818" s="2">
        <f>MIN(MainSheet!$C$10/MainSheet!$C$9,MainSheet!$K$9*60)</f>
        <v>660</v>
      </c>
      <c r="J6818" s="1">
        <f>IF(G6818&gt;MainSheet!$C$11,IF(J6817&gt;=0.999,1,(G6818-MainSheet!$C$11)*I6818/$B$2/60),0)</f>
        <v>1</v>
      </c>
      <c r="K6818" s="1">
        <f>IF(G6818&gt;MainSheet!$C$11+$B$6,IF(K6817&gt;=0.999,1,(G6818-MainSheet!$C$11-$B$6)*I6818/$C$2/60),0)</f>
        <v>1</v>
      </c>
      <c r="L6818" s="1">
        <f>IF(G6818&gt;MainSheet!$C$11+$B$6+$C$6,IF(L6817&gt;=0.999,1,(G6818-MainSheet!$C$11-$B$6-$C$6)*I6818/$D$2/60),0)</f>
        <v>1</v>
      </c>
      <c r="M6818">
        <f t="shared" si="966"/>
        <v>1</v>
      </c>
      <c r="N6818" s="2">
        <f t="shared" si="967"/>
        <v>3721.0526315789471</v>
      </c>
      <c r="O6818">
        <f t="shared" si="963"/>
        <v>977.02127659574455</v>
      </c>
      <c r="P6818">
        <f t="shared" si="962"/>
        <v>192000</v>
      </c>
      <c r="Q6818" s="2">
        <f t="shared" si="968"/>
        <v>196698.0739081747</v>
      </c>
      <c r="R6818">
        <f>Q6818/MainSheet!$C$8*(G6818-G6817)+R6817</f>
        <v>11863.935107321371</v>
      </c>
      <c r="S6818">
        <f t="shared" si="969"/>
        <v>191476.28439905186</v>
      </c>
      <c r="T6818">
        <f t="shared" si="961"/>
        <v>68.159999999997964</v>
      </c>
      <c r="U6818" s="1">
        <f>Q6818/MainSheet!$C$22</f>
        <v>1</v>
      </c>
    </row>
    <row r="6819" spans="7:21">
      <c r="G6819">
        <f t="shared" si="964"/>
        <v>68.16999999999797</v>
      </c>
      <c r="H6819">
        <f t="shared" si="965"/>
        <v>198000</v>
      </c>
      <c r="I6819" s="2">
        <f>MIN(MainSheet!$C$10/MainSheet!$C$9,MainSheet!$K$9*60)</f>
        <v>660</v>
      </c>
      <c r="J6819" s="1">
        <f>IF(G6819&gt;MainSheet!$C$11,IF(J6818&gt;=0.999,1,(G6819-MainSheet!$C$11)*I6819/$B$2/60),0)</f>
        <v>1</v>
      </c>
      <c r="K6819" s="1">
        <f>IF(G6819&gt;MainSheet!$C$11+$B$6,IF(K6818&gt;=0.999,1,(G6819-MainSheet!$C$11-$B$6)*I6819/$C$2/60),0)</f>
        <v>1</v>
      </c>
      <c r="L6819" s="1">
        <f>IF(G6819&gt;MainSheet!$C$11+$B$6+$C$6,IF(L6818&gt;=0.999,1,(G6819-MainSheet!$C$11-$B$6-$C$6)*I6819/$D$2/60),0)</f>
        <v>1</v>
      </c>
      <c r="M6819">
        <f t="shared" si="966"/>
        <v>1</v>
      </c>
      <c r="N6819" s="2">
        <f t="shared" si="967"/>
        <v>3721.0526315789471</v>
      </c>
      <c r="O6819">
        <f t="shared" si="963"/>
        <v>977.02127659574455</v>
      </c>
      <c r="P6819">
        <f t="shared" si="962"/>
        <v>192000</v>
      </c>
      <c r="Q6819" s="2">
        <f t="shared" si="968"/>
        <v>196698.0739081747</v>
      </c>
      <c r="R6819">
        <f>Q6819/MainSheet!$C$8*(G6819-G6818)+R6818</f>
        <v>11865.966353812206</v>
      </c>
      <c r="S6819">
        <f t="shared" si="969"/>
        <v>191509.06741136988</v>
      </c>
      <c r="T6819">
        <f t="shared" si="961"/>
        <v>68.16999999999797</v>
      </c>
      <c r="U6819" s="1">
        <f>Q6819/MainSheet!$C$22</f>
        <v>1</v>
      </c>
    </row>
    <row r="6820" spans="7:21">
      <c r="G6820">
        <f t="shared" si="964"/>
        <v>68.179999999997975</v>
      </c>
      <c r="H6820">
        <f t="shared" si="965"/>
        <v>198000</v>
      </c>
      <c r="I6820" s="2">
        <f>MIN(MainSheet!$C$10/MainSheet!$C$9,MainSheet!$K$9*60)</f>
        <v>660</v>
      </c>
      <c r="J6820" s="1">
        <f>IF(G6820&gt;MainSheet!$C$11,IF(J6819&gt;=0.999,1,(G6820-MainSheet!$C$11)*I6820/$B$2/60),0)</f>
        <v>1</v>
      </c>
      <c r="K6820" s="1">
        <f>IF(G6820&gt;MainSheet!$C$11+$B$6,IF(K6819&gt;=0.999,1,(G6820-MainSheet!$C$11-$B$6)*I6820/$C$2/60),0)</f>
        <v>1</v>
      </c>
      <c r="L6820" s="1">
        <f>IF(G6820&gt;MainSheet!$C$11+$B$6+$C$6,IF(L6819&gt;=0.999,1,(G6820-MainSheet!$C$11-$B$6-$C$6)*I6820/$D$2/60),0)</f>
        <v>1</v>
      </c>
      <c r="M6820">
        <f t="shared" si="966"/>
        <v>1</v>
      </c>
      <c r="N6820" s="2">
        <f t="shared" si="967"/>
        <v>3721.0526315789471</v>
      </c>
      <c r="O6820">
        <f t="shared" si="963"/>
        <v>977.02127659574455</v>
      </c>
      <c r="P6820">
        <f t="shared" si="962"/>
        <v>192000</v>
      </c>
      <c r="Q6820" s="2">
        <f t="shared" si="968"/>
        <v>196698.0739081747</v>
      </c>
      <c r="R6820">
        <f>Q6820/MainSheet!$C$8*(G6820-G6819)+R6819</f>
        <v>11867.997600303041</v>
      </c>
      <c r="S6820">
        <f t="shared" si="969"/>
        <v>191541.85042368789</v>
      </c>
      <c r="T6820">
        <f t="shared" si="961"/>
        <v>68.179999999997975</v>
      </c>
      <c r="U6820" s="1">
        <f>Q6820/MainSheet!$C$22</f>
        <v>1</v>
      </c>
    </row>
    <row r="6821" spans="7:21">
      <c r="G6821">
        <f t="shared" si="964"/>
        <v>68.18999999999798</v>
      </c>
      <c r="H6821">
        <f t="shared" si="965"/>
        <v>198000</v>
      </c>
      <c r="I6821" s="2">
        <f>MIN(MainSheet!$C$10/MainSheet!$C$9,MainSheet!$K$9*60)</f>
        <v>660</v>
      </c>
      <c r="J6821" s="1">
        <f>IF(G6821&gt;MainSheet!$C$11,IF(J6820&gt;=0.999,1,(G6821-MainSheet!$C$11)*I6821/$B$2/60),0)</f>
        <v>1</v>
      </c>
      <c r="K6821" s="1">
        <f>IF(G6821&gt;MainSheet!$C$11+$B$6,IF(K6820&gt;=0.999,1,(G6821-MainSheet!$C$11-$B$6)*I6821/$C$2/60),0)</f>
        <v>1</v>
      </c>
      <c r="L6821" s="1">
        <f>IF(G6821&gt;MainSheet!$C$11+$B$6+$C$6,IF(L6820&gt;=0.999,1,(G6821-MainSheet!$C$11-$B$6-$C$6)*I6821/$D$2/60),0)</f>
        <v>1</v>
      </c>
      <c r="M6821">
        <f t="shared" si="966"/>
        <v>1</v>
      </c>
      <c r="N6821" s="2">
        <f t="shared" si="967"/>
        <v>3721.0526315789471</v>
      </c>
      <c r="O6821">
        <f t="shared" si="963"/>
        <v>977.02127659574455</v>
      </c>
      <c r="P6821">
        <f t="shared" si="962"/>
        <v>192000</v>
      </c>
      <c r="Q6821" s="2">
        <f t="shared" si="968"/>
        <v>196698.0739081747</v>
      </c>
      <c r="R6821">
        <f>Q6821/MainSheet!$C$8*(G6821-G6820)+R6820</f>
        <v>11870.028846793875</v>
      </c>
      <c r="S6821">
        <f t="shared" si="969"/>
        <v>191574.63343600591</v>
      </c>
      <c r="T6821">
        <f t="shared" si="961"/>
        <v>68.18999999999798</v>
      </c>
      <c r="U6821" s="1">
        <f>Q6821/MainSheet!$C$22</f>
        <v>1</v>
      </c>
    </row>
    <row r="6822" spans="7:21">
      <c r="G6822">
        <f t="shared" si="964"/>
        <v>68.199999999997985</v>
      </c>
      <c r="H6822">
        <f t="shared" si="965"/>
        <v>198000</v>
      </c>
      <c r="I6822" s="2">
        <f>MIN(MainSheet!$C$10/MainSheet!$C$9,MainSheet!$K$9*60)</f>
        <v>660</v>
      </c>
      <c r="J6822" s="1">
        <f>IF(G6822&gt;MainSheet!$C$11,IF(J6821&gt;=0.999,1,(G6822-MainSheet!$C$11)*I6822/$B$2/60),0)</f>
        <v>1</v>
      </c>
      <c r="K6822" s="1">
        <f>IF(G6822&gt;MainSheet!$C$11+$B$6,IF(K6821&gt;=0.999,1,(G6822-MainSheet!$C$11-$B$6)*I6822/$C$2/60),0)</f>
        <v>1</v>
      </c>
      <c r="L6822" s="1">
        <f>IF(G6822&gt;MainSheet!$C$11+$B$6+$C$6,IF(L6821&gt;=0.999,1,(G6822-MainSheet!$C$11-$B$6-$C$6)*I6822/$D$2/60),0)</f>
        <v>1</v>
      </c>
      <c r="M6822">
        <f t="shared" si="966"/>
        <v>1</v>
      </c>
      <c r="N6822" s="2">
        <f t="shared" si="967"/>
        <v>3721.0526315789471</v>
      </c>
      <c r="O6822">
        <f t="shared" si="963"/>
        <v>977.02127659574455</v>
      </c>
      <c r="P6822">
        <f t="shared" si="962"/>
        <v>192000</v>
      </c>
      <c r="Q6822" s="2">
        <f t="shared" si="968"/>
        <v>196698.0739081747</v>
      </c>
      <c r="R6822">
        <f>Q6822/MainSheet!$C$8*(G6822-G6821)+R6821</f>
        <v>11872.06009328471</v>
      </c>
      <c r="S6822">
        <f t="shared" si="969"/>
        <v>191607.41644832393</v>
      </c>
      <c r="T6822">
        <f t="shared" si="961"/>
        <v>68.199999999997985</v>
      </c>
      <c r="U6822" s="1">
        <f>Q6822/MainSheet!$C$22</f>
        <v>1</v>
      </c>
    </row>
    <row r="6823" spans="7:21">
      <c r="G6823">
        <f t="shared" si="964"/>
        <v>68.20999999999799</v>
      </c>
      <c r="H6823">
        <f t="shared" si="965"/>
        <v>198000</v>
      </c>
      <c r="I6823" s="2">
        <f>MIN(MainSheet!$C$10/MainSheet!$C$9,MainSheet!$K$9*60)</f>
        <v>660</v>
      </c>
      <c r="J6823" s="1">
        <f>IF(G6823&gt;MainSheet!$C$11,IF(J6822&gt;=0.999,1,(G6823-MainSheet!$C$11)*I6823/$B$2/60),0)</f>
        <v>1</v>
      </c>
      <c r="K6823" s="1">
        <f>IF(G6823&gt;MainSheet!$C$11+$B$6,IF(K6822&gt;=0.999,1,(G6823-MainSheet!$C$11-$B$6)*I6823/$C$2/60),0)</f>
        <v>1</v>
      </c>
      <c r="L6823" s="1">
        <f>IF(G6823&gt;MainSheet!$C$11+$B$6+$C$6,IF(L6822&gt;=0.999,1,(G6823-MainSheet!$C$11-$B$6-$C$6)*I6823/$D$2/60),0)</f>
        <v>1</v>
      </c>
      <c r="M6823">
        <f t="shared" si="966"/>
        <v>1</v>
      </c>
      <c r="N6823" s="2">
        <f t="shared" si="967"/>
        <v>3721.0526315789471</v>
      </c>
      <c r="O6823">
        <f t="shared" si="963"/>
        <v>977.02127659574455</v>
      </c>
      <c r="P6823">
        <f t="shared" si="962"/>
        <v>192000</v>
      </c>
      <c r="Q6823" s="2">
        <f t="shared" si="968"/>
        <v>196698.0739081747</v>
      </c>
      <c r="R6823">
        <f>Q6823/MainSheet!$C$8*(G6823-G6822)+R6822</f>
        <v>11874.091339775545</v>
      </c>
      <c r="S6823">
        <f t="shared" si="969"/>
        <v>191640.19946064195</v>
      </c>
      <c r="T6823">
        <f t="shared" si="961"/>
        <v>68.20999999999799</v>
      </c>
      <c r="U6823" s="1">
        <f>Q6823/MainSheet!$C$22</f>
        <v>1</v>
      </c>
    </row>
    <row r="6824" spans="7:21">
      <c r="G6824">
        <f t="shared" si="964"/>
        <v>68.219999999997995</v>
      </c>
      <c r="H6824">
        <f t="shared" si="965"/>
        <v>198000</v>
      </c>
      <c r="I6824" s="2">
        <f>MIN(MainSheet!$C$10/MainSheet!$C$9,MainSheet!$K$9*60)</f>
        <v>660</v>
      </c>
      <c r="J6824" s="1">
        <f>IF(G6824&gt;MainSheet!$C$11,IF(J6823&gt;=0.999,1,(G6824-MainSheet!$C$11)*I6824/$B$2/60),0)</f>
        <v>1</v>
      </c>
      <c r="K6824" s="1">
        <f>IF(G6824&gt;MainSheet!$C$11+$B$6,IF(K6823&gt;=0.999,1,(G6824-MainSheet!$C$11-$B$6)*I6824/$C$2/60),0)</f>
        <v>1</v>
      </c>
      <c r="L6824" s="1">
        <f>IF(G6824&gt;MainSheet!$C$11+$B$6+$C$6,IF(L6823&gt;=0.999,1,(G6824-MainSheet!$C$11-$B$6-$C$6)*I6824/$D$2/60),0)</f>
        <v>1</v>
      </c>
      <c r="M6824">
        <f t="shared" si="966"/>
        <v>1</v>
      </c>
      <c r="N6824" s="2">
        <f t="shared" si="967"/>
        <v>3721.0526315789471</v>
      </c>
      <c r="O6824">
        <f t="shared" si="963"/>
        <v>977.02127659574455</v>
      </c>
      <c r="P6824">
        <f t="shared" si="962"/>
        <v>192000</v>
      </c>
      <c r="Q6824" s="2">
        <f t="shared" si="968"/>
        <v>196698.0739081747</v>
      </c>
      <c r="R6824">
        <f>Q6824/MainSheet!$C$8*(G6824-G6823)+R6823</f>
        <v>11876.12258626638</v>
      </c>
      <c r="S6824">
        <f t="shared" si="969"/>
        <v>191672.98247295996</v>
      </c>
      <c r="T6824">
        <f t="shared" si="961"/>
        <v>68.219999999997995</v>
      </c>
      <c r="U6824" s="1">
        <f>Q6824/MainSheet!$C$22</f>
        <v>1</v>
      </c>
    </row>
    <row r="6825" spans="7:21">
      <c r="G6825">
        <f t="shared" si="964"/>
        <v>68.229999999998</v>
      </c>
      <c r="H6825">
        <f t="shared" si="965"/>
        <v>198000</v>
      </c>
      <c r="I6825" s="2">
        <f>MIN(MainSheet!$C$10/MainSheet!$C$9,MainSheet!$K$9*60)</f>
        <v>660</v>
      </c>
      <c r="J6825" s="1">
        <f>IF(G6825&gt;MainSheet!$C$11,IF(J6824&gt;=0.999,1,(G6825-MainSheet!$C$11)*I6825/$B$2/60),0)</f>
        <v>1</v>
      </c>
      <c r="K6825" s="1">
        <f>IF(G6825&gt;MainSheet!$C$11+$B$6,IF(K6824&gt;=0.999,1,(G6825-MainSheet!$C$11-$B$6)*I6825/$C$2/60),0)</f>
        <v>1</v>
      </c>
      <c r="L6825" s="1">
        <f>IF(G6825&gt;MainSheet!$C$11+$B$6+$C$6,IF(L6824&gt;=0.999,1,(G6825-MainSheet!$C$11-$B$6-$C$6)*I6825/$D$2/60),0)</f>
        <v>1</v>
      </c>
      <c r="M6825">
        <f t="shared" si="966"/>
        <v>1</v>
      </c>
      <c r="N6825" s="2">
        <f t="shared" si="967"/>
        <v>3721.0526315789471</v>
      </c>
      <c r="O6825">
        <f t="shared" si="963"/>
        <v>977.02127659574455</v>
      </c>
      <c r="P6825">
        <f t="shared" si="962"/>
        <v>192000</v>
      </c>
      <c r="Q6825" s="2">
        <f t="shared" si="968"/>
        <v>196698.0739081747</v>
      </c>
      <c r="R6825">
        <f>Q6825/MainSheet!$C$8*(G6825-G6824)+R6824</f>
        <v>11878.153832757214</v>
      </c>
      <c r="S6825">
        <f t="shared" si="969"/>
        <v>191705.76548527798</v>
      </c>
      <c r="T6825">
        <f t="shared" si="961"/>
        <v>68.229999999998</v>
      </c>
      <c r="U6825" s="1">
        <f>Q6825/MainSheet!$C$22</f>
        <v>1</v>
      </c>
    </row>
    <row r="6826" spans="7:21">
      <c r="G6826">
        <f t="shared" si="964"/>
        <v>68.239999999998005</v>
      </c>
      <c r="H6826">
        <f t="shared" si="965"/>
        <v>198000</v>
      </c>
      <c r="I6826" s="2">
        <f>MIN(MainSheet!$C$10/MainSheet!$C$9,MainSheet!$K$9*60)</f>
        <v>660</v>
      </c>
      <c r="J6826" s="1">
        <f>IF(G6826&gt;MainSheet!$C$11,IF(J6825&gt;=0.999,1,(G6826-MainSheet!$C$11)*I6826/$B$2/60),0)</f>
        <v>1</v>
      </c>
      <c r="K6826" s="1">
        <f>IF(G6826&gt;MainSheet!$C$11+$B$6,IF(K6825&gt;=0.999,1,(G6826-MainSheet!$C$11-$B$6)*I6826/$C$2/60),0)</f>
        <v>1</v>
      </c>
      <c r="L6826" s="1">
        <f>IF(G6826&gt;MainSheet!$C$11+$B$6+$C$6,IF(L6825&gt;=0.999,1,(G6826-MainSheet!$C$11-$B$6-$C$6)*I6826/$D$2/60),0)</f>
        <v>1</v>
      </c>
      <c r="M6826">
        <f t="shared" si="966"/>
        <v>1</v>
      </c>
      <c r="N6826" s="2">
        <f t="shared" si="967"/>
        <v>3721.0526315789471</v>
      </c>
      <c r="O6826">
        <f t="shared" si="963"/>
        <v>977.02127659574455</v>
      </c>
      <c r="P6826">
        <f t="shared" si="962"/>
        <v>192000</v>
      </c>
      <c r="Q6826" s="2">
        <f t="shared" si="968"/>
        <v>196698.0739081747</v>
      </c>
      <c r="R6826">
        <f>Q6826/MainSheet!$C$8*(G6826-G6825)+R6825</f>
        <v>11880.185079248049</v>
      </c>
      <c r="S6826">
        <f t="shared" si="969"/>
        <v>191738.548497596</v>
      </c>
      <c r="T6826">
        <f t="shared" si="961"/>
        <v>68.239999999998005</v>
      </c>
      <c r="U6826" s="1">
        <f>Q6826/MainSheet!$C$22</f>
        <v>1</v>
      </c>
    </row>
    <row r="6827" spans="7:21">
      <c r="G6827">
        <f t="shared" si="964"/>
        <v>68.24999999999801</v>
      </c>
      <c r="H6827">
        <f t="shared" si="965"/>
        <v>198000</v>
      </c>
      <c r="I6827" s="2">
        <f>MIN(MainSheet!$C$10/MainSheet!$C$9,MainSheet!$K$9*60)</f>
        <v>660</v>
      </c>
      <c r="J6827" s="1">
        <f>IF(G6827&gt;MainSheet!$C$11,IF(J6826&gt;=0.999,1,(G6827-MainSheet!$C$11)*I6827/$B$2/60),0)</f>
        <v>1</v>
      </c>
      <c r="K6827" s="1">
        <f>IF(G6827&gt;MainSheet!$C$11+$B$6,IF(K6826&gt;=0.999,1,(G6827-MainSheet!$C$11-$B$6)*I6827/$C$2/60),0)</f>
        <v>1</v>
      </c>
      <c r="L6827" s="1">
        <f>IF(G6827&gt;MainSheet!$C$11+$B$6+$C$6,IF(L6826&gt;=0.999,1,(G6827-MainSheet!$C$11-$B$6-$C$6)*I6827/$D$2/60),0)</f>
        <v>1</v>
      </c>
      <c r="M6827">
        <f t="shared" si="966"/>
        <v>1</v>
      </c>
      <c r="N6827" s="2">
        <f t="shared" si="967"/>
        <v>3721.0526315789471</v>
      </c>
      <c r="O6827">
        <f t="shared" si="963"/>
        <v>977.02127659574455</v>
      </c>
      <c r="P6827">
        <f t="shared" si="962"/>
        <v>192000</v>
      </c>
      <c r="Q6827" s="2">
        <f t="shared" si="968"/>
        <v>196698.0739081747</v>
      </c>
      <c r="R6827">
        <f>Q6827/MainSheet!$C$8*(G6827-G6826)+R6826</f>
        <v>11882.216325738884</v>
      </c>
      <c r="S6827">
        <f t="shared" si="969"/>
        <v>191771.33150991402</v>
      </c>
      <c r="T6827">
        <f t="shared" si="961"/>
        <v>68.24999999999801</v>
      </c>
      <c r="U6827" s="1">
        <f>Q6827/MainSheet!$C$22</f>
        <v>1</v>
      </c>
    </row>
    <row r="6828" spans="7:21">
      <c r="G6828">
        <f t="shared" si="964"/>
        <v>68.259999999998016</v>
      </c>
      <c r="H6828">
        <f t="shared" si="965"/>
        <v>198000</v>
      </c>
      <c r="I6828" s="2">
        <f>MIN(MainSheet!$C$10/MainSheet!$C$9,MainSheet!$K$9*60)</f>
        <v>660</v>
      </c>
      <c r="J6828" s="1">
        <f>IF(G6828&gt;MainSheet!$C$11,IF(J6827&gt;=0.999,1,(G6828-MainSheet!$C$11)*I6828/$B$2/60),0)</f>
        <v>1</v>
      </c>
      <c r="K6828" s="1">
        <f>IF(G6828&gt;MainSheet!$C$11+$B$6,IF(K6827&gt;=0.999,1,(G6828-MainSheet!$C$11-$B$6)*I6828/$C$2/60),0)</f>
        <v>1</v>
      </c>
      <c r="L6828" s="1">
        <f>IF(G6828&gt;MainSheet!$C$11+$B$6+$C$6,IF(L6827&gt;=0.999,1,(G6828-MainSheet!$C$11-$B$6-$C$6)*I6828/$D$2/60),0)</f>
        <v>1</v>
      </c>
      <c r="M6828">
        <f t="shared" si="966"/>
        <v>1</v>
      </c>
      <c r="N6828" s="2">
        <f t="shared" si="967"/>
        <v>3721.0526315789471</v>
      </c>
      <c r="O6828">
        <f t="shared" si="963"/>
        <v>977.02127659574455</v>
      </c>
      <c r="P6828">
        <f t="shared" si="962"/>
        <v>192000</v>
      </c>
      <c r="Q6828" s="2">
        <f t="shared" si="968"/>
        <v>196698.0739081747</v>
      </c>
      <c r="R6828">
        <f>Q6828/MainSheet!$C$8*(G6828-G6827)+R6827</f>
        <v>11884.247572229719</v>
      </c>
      <c r="S6828">
        <f t="shared" si="969"/>
        <v>191804.11452223203</v>
      </c>
      <c r="T6828">
        <f t="shared" si="961"/>
        <v>68.259999999998016</v>
      </c>
      <c r="U6828" s="1">
        <f>Q6828/MainSheet!$C$22</f>
        <v>1</v>
      </c>
    </row>
    <row r="6829" spans="7:21">
      <c r="G6829">
        <f t="shared" si="964"/>
        <v>68.269999999998021</v>
      </c>
      <c r="H6829">
        <f t="shared" si="965"/>
        <v>198000</v>
      </c>
      <c r="I6829" s="2">
        <f>MIN(MainSheet!$C$10/MainSheet!$C$9,MainSheet!$K$9*60)</f>
        <v>660</v>
      </c>
      <c r="J6829" s="1">
        <f>IF(G6829&gt;MainSheet!$C$11,IF(J6828&gt;=0.999,1,(G6829-MainSheet!$C$11)*I6829/$B$2/60),0)</f>
        <v>1</v>
      </c>
      <c r="K6829" s="1">
        <f>IF(G6829&gt;MainSheet!$C$11+$B$6,IF(K6828&gt;=0.999,1,(G6829-MainSheet!$C$11-$B$6)*I6829/$C$2/60),0)</f>
        <v>1</v>
      </c>
      <c r="L6829" s="1">
        <f>IF(G6829&gt;MainSheet!$C$11+$B$6+$C$6,IF(L6828&gt;=0.999,1,(G6829-MainSheet!$C$11-$B$6-$C$6)*I6829/$D$2/60),0)</f>
        <v>1</v>
      </c>
      <c r="M6829">
        <f t="shared" si="966"/>
        <v>1</v>
      </c>
      <c r="N6829" s="2">
        <f t="shared" si="967"/>
        <v>3721.0526315789471</v>
      </c>
      <c r="O6829">
        <f t="shared" si="963"/>
        <v>977.02127659574455</v>
      </c>
      <c r="P6829">
        <f t="shared" si="962"/>
        <v>192000</v>
      </c>
      <c r="Q6829" s="2">
        <f t="shared" si="968"/>
        <v>196698.0739081747</v>
      </c>
      <c r="R6829">
        <f>Q6829/MainSheet!$C$8*(G6829-G6828)+R6828</f>
        <v>11886.278818720553</v>
      </c>
      <c r="S6829">
        <f t="shared" si="969"/>
        <v>191836.89753455005</v>
      </c>
      <c r="T6829">
        <f t="shared" si="961"/>
        <v>68.269999999998021</v>
      </c>
      <c r="U6829" s="1">
        <f>Q6829/MainSheet!$C$22</f>
        <v>1</v>
      </c>
    </row>
    <row r="6830" spans="7:21">
      <c r="G6830">
        <f t="shared" si="964"/>
        <v>68.279999999998026</v>
      </c>
      <c r="H6830">
        <f t="shared" si="965"/>
        <v>198000</v>
      </c>
      <c r="I6830" s="2">
        <f>MIN(MainSheet!$C$10/MainSheet!$C$9,MainSheet!$K$9*60)</f>
        <v>660</v>
      </c>
      <c r="J6830" s="1">
        <f>IF(G6830&gt;MainSheet!$C$11,IF(J6829&gt;=0.999,1,(G6830-MainSheet!$C$11)*I6830/$B$2/60),0)</f>
        <v>1</v>
      </c>
      <c r="K6830" s="1">
        <f>IF(G6830&gt;MainSheet!$C$11+$B$6,IF(K6829&gt;=0.999,1,(G6830-MainSheet!$C$11-$B$6)*I6830/$C$2/60),0)</f>
        <v>1</v>
      </c>
      <c r="L6830" s="1">
        <f>IF(G6830&gt;MainSheet!$C$11+$B$6+$C$6,IF(L6829&gt;=0.999,1,(G6830-MainSheet!$C$11-$B$6-$C$6)*I6830/$D$2/60),0)</f>
        <v>1</v>
      </c>
      <c r="M6830">
        <f t="shared" si="966"/>
        <v>1</v>
      </c>
      <c r="N6830" s="2">
        <f t="shared" si="967"/>
        <v>3721.0526315789471</v>
      </c>
      <c r="O6830">
        <f t="shared" si="963"/>
        <v>977.02127659574455</v>
      </c>
      <c r="P6830">
        <f t="shared" si="962"/>
        <v>192000</v>
      </c>
      <c r="Q6830" s="2">
        <f t="shared" si="968"/>
        <v>196698.0739081747</v>
      </c>
      <c r="R6830">
        <f>Q6830/MainSheet!$C$8*(G6830-G6829)+R6829</f>
        <v>11888.310065211388</v>
      </c>
      <c r="S6830">
        <f t="shared" si="969"/>
        <v>191869.68054686807</v>
      </c>
      <c r="T6830">
        <f t="shared" si="961"/>
        <v>68.279999999998026</v>
      </c>
      <c r="U6830" s="1">
        <f>Q6830/MainSheet!$C$22</f>
        <v>1</v>
      </c>
    </row>
    <row r="6831" spans="7:21">
      <c r="G6831">
        <f t="shared" si="964"/>
        <v>68.289999999998031</v>
      </c>
      <c r="H6831">
        <f t="shared" si="965"/>
        <v>198000</v>
      </c>
      <c r="I6831" s="2">
        <f>MIN(MainSheet!$C$10/MainSheet!$C$9,MainSheet!$K$9*60)</f>
        <v>660</v>
      </c>
      <c r="J6831" s="1">
        <f>IF(G6831&gt;MainSheet!$C$11,IF(J6830&gt;=0.999,1,(G6831-MainSheet!$C$11)*I6831/$B$2/60),0)</f>
        <v>1</v>
      </c>
      <c r="K6831" s="1">
        <f>IF(G6831&gt;MainSheet!$C$11+$B$6,IF(K6830&gt;=0.999,1,(G6831-MainSheet!$C$11-$B$6)*I6831/$C$2/60),0)</f>
        <v>1</v>
      </c>
      <c r="L6831" s="1">
        <f>IF(G6831&gt;MainSheet!$C$11+$B$6+$C$6,IF(L6830&gt;=0.999,1,(G6831-MainSheet!$C$11-$B$6-$C$6)*I6831/$D$2/60),0)</f>
        <v>1</v>
      </c>
      <c r="M6831">
        <f t="shared" si="966"/>
        <v>1</v>
      </c>
      <c r="N6831" s="2">
        <f t="shared" si="967"/>
        <v>3721.0526315789471</v>
      </c>
      <c r="O6831">
        <f t="shared" si="963"/>
        <v>977.02127659574455</v>
      </c>
      <c r="P6831">
        <f t="shared" si="962"/>
        <v>192000</v>
      </c>
      <c r="Q6831" s="2">
        <f t="shared" si="968"/>
        <v>196698.0739081747</v>
      </c>
      <c r="R6831">
        <f>Q6831/MainSheet!$C$8*(G6831-G6830)+R6830</f>
        <v>11890.341311702223</v>
      </c>
      <c r="S6831">
        <f t="shared" si="969"/>
        <v>191902.46355918609</v>
      </c>
      <c r="T6831">
        <f t="shared" si="961"/>
        <v>68.289999999998031</v>
      </c>
      <c r="U6831" s="1">
        <f>Q6831/MainSheet!$C$22</f>
        <v>1</v>
      </c>
    </row>
    <row r="6832" spans="7:21">
      <c r="G6832">
        <f t="shared" si="964"/>
        <v>68.299999999998036</v>
      </c>
      <c r="H6832">
        <f t="shared" si="965"/>
        <v>198000</v>
      </c>
      <c r="I6832" s="2">
        <f>MIN(MainSheet!$C$10/MainSheet!$C$9,MainSheet!$K$9*60)</f>
        <v>660</v>
      </c>
      <c r="J6832" s="1">
        <f>IF(G6832&gt;MainSheet!$C$11,IF(J6831&gt;=0.999,1,(G6832-MainSheet!$C$11)*I6832/$B$2/60),0)</f>
        <v>1</v>
      </c>
      <c r="K6832" s="1">
        <f>IF(G6832&gt;MainSheet!$C$11+$B$6,IF(K6831&gt;=0.999,1,(G6832-MainSheet!$C$11-$B$6)*I6832/$C$2/60),0)</f>
        <v>1</v>
      </c>
      <c r="L6832" s="1">
        <f>IF(G6832&gt;MainSheet!$C$11+$B$6+$C$6,IF(L6831&gt;=0.999,1,(G6832-MainSheet!$C$11-$B$6-$C$6)*I6832/$D$2/60),0)</f>
        <v>1</v>
      </c>
      <c r="M6832">
        <f t="shared" si="966"/>
        <v>1</v>
      </c>
      <c r="N6832" s="2">
        <f t="shared" si="967"/>
        <v>3721.0526315789471</v>
      </c>
      <c r="O6832">
        <f t="shared" si="963"/>
        <v>977.02127659574455</v>
      </c>
      <c r="P6832">
        <f t="shared" si="962"/>
        <v>192000</v>
      </c>
      <c r="Q6832" s="2">
        <f t="shared" si="968"/>
        <v>196698.0739081747</v>
      </c>
      <c r="R6832">
        <f>Q6832/MainSheet!$C$8*(G6832-G6831)+R6831</f>
        <v>11892.372558193058</v>
      </c>
      <c r="S6832">
        <f t="shared" si="969"/>
        <v>191935.2465715041</v>
      </c>
      <c r="T6832">
        <f t="shared" si="961"/>
        <v>68.299999999998036</v>
      </c>
      <c r="U6832" s="1">
        <f>Q6832/MainSheet!$C$22</f>
        <v>1</v>
      </c>
    </row>
    <row r="6833" spans="7:21">
      <c r="G6833">
        <f t="shared" si="964"/>
        <v>68.309999999998041</v>
      </c>
      <c r="H6833">
        <f t="shared" si="965"/>
        <v>198000</v>
      </c>
      <c r="I6833" s="2">
        <f>MIN(MainSheet!$C$10/MainSheet!$C$9,MainSheet!$K$9*60)</f>
        <v>660</v>
      </c>
      <c r="J6833" s="1">
        <f>IF(G6833&gt;MainSheet!$C$11,IF(J6832&gt;=0.999,1,(G6833-MainSheet!$C$11)*I6833/$B$2/60),0)</f>
        <v>1</v>
      </c>
      <c r="K6833" s="1">
        <f>IF(G6833&gt;MainSheet!$C$11+$B$6,IF(K6832&gt;=0.999,1,(G6833-MainSheet!$C$11-$B$6)*I6833/$C$2/60),0)</f>
        <v>1</v>
      </c>
      <c r="L6833" s="1">
        <f>IF(G6833&gt;MainSheet!$C$11+$B$6+$C$6,IF(L6832&gt;=0.999,1,(G6833-MainSheet!$C$11-$B$6-$C$6)*I6833/$D$2/60),0)</f>
        <v>1</v>
      </c>
      <c r="M6833">
        <f t="shared" si="966"/>
        <v>1</v>
      </c>
      <c r="N6833" s="2">
        <f t="shared" si="967"/>
        <v>3721.0526315789471</v>
      </c>
      <c r="O6833">
        <f t="shared" si="963"/>
        <v>977.02127659574455</v>
      </c>
      <c r="P6833">
        <f t="shared" si="962"/>
        <v>192000</v>
      </c>
      <c r="Q6833" s="2">
        <f t="shared" si="968"/>
        <v>196698.0739081747</v>
      </c>
      <c r="R6833">
        <f>Q6833/MainSheet!$C$8*(G6833-G6832)+R6832</f>
        <v>11894.403804683892</v>
      </c>
      <c r="S6833">
        <f t="shared" si="969"/>
        <v>191968.02958382212</v>
      </c>
      <c r="T6833">
        <f t="shared" si="961"/>
        <v>68.309999999998041</v>
      </c>
      <c r="U6833" s="1">
        <f>Q6833/MainSheet!$C$22</f>
        <v>1</v>
      </c>
    </row>
    <row r="6834" spans="7:21">
      <c r="G6834">
        <f t="shared" si="964"/>
        <v>68.319999999998046</v>
      </c>
      <c r="H6834">
        <f t="shared" si="965"/>
        <v>198000</v>
      </c>
      <c r="I6834" s="2">
        <f>MIN(MainSheet!$C$10/MainSheet!$C$9,MainSheet!$K$9*60)</f>
        <v>660</v>
      </c>
      <c r="J6834" s="1">
        <f>IF(G6834&gt;MainSheet!$C$11,IF(J6833&gt;=0.999,1,(G6834-MainSheet!$C$11)*I6834/$B$2/60),0)</f>
        <v>1</v>
      </c>
      <c r="K6834" s="1">
        <f>IF(G6834&gt;MainSheet!$C$11+$B$6,IF(K6833&gt;=0.999,1,(G6834-MainSheet!$C$11-$B$6)*I6834/$C$2/60),0)</f>
        <v>1</v>
      </c>
      <c r="L6834" s="1">
        <f>IF(G6834&gt;MainSheet!$C$11+$B$6+$C$6,IF(L6833&gt;=0.999,1,(G6834-MainSheet!$C$11-$B$6-$C$6)*I6834/$D$2/60),0)</f>
        <v>1</v>
      </c>
      <c r="M6834">
        <f t="shared" si="966"/>
        <v>1</v>
      </c>
      <c r="N6834" s="2">
        <f t="shared" si="967"/>
        <v>3721.0526315789471</v>
      </c>
      <c r="O6834">
        <f t="shared" si="963"/>
        <v>977.02127659574455</v>
      </c>
      <c r="P6834">
        <f t="shared" si="962"/>
        <v>192000</v>
      </c>
      <c r="Q6834" s="2">
        <f t="shared" si="968"/>
        <v>196698.0739081747</v>
      </c>
      <c r="R6834">
        <f>Q6834/MainSheet!$C$8*(G6834-G6833)+R6833</f>
        <v>11896.435051174727</v>
      </c>
      <c r="S6834">
        <f t="shared" si="969"/>
        <v>192000.81259614014</v>
      </c>
      <c r="T6834">
        <f t="shared" si="961"/>
        <v>68.319999999998046</v>
      </c>
      <c r="U6834" s="1">
        <f>Q6834/MainSheet!$C$22</f>
        <v>1</v>
      </c>
    </row>
    <row r="6835" spans="7:21">
      <c r="G6835">
        <f t="shared" si="964"/>
        <v>68.329999999998051</v>
      </c>
      <c r="H6835">
        <f t="shared" si="965"/>
        <v>198000</v>
      </c>
      <c r="I6835" s="2">
        <f>MIN(MainSheet!$C$10/MainSheet!$C$9,MainSheet!$K$9*60)</f>
        <v>660</v>
      </c>
      <c r="J6835" s="1">
        <f>IF(G6835&gt;MainSheet!$C$11,IF(J6834&gt;=0.999,1,(G6835-MainSheet!$C$11)*I6835/$B$2/60),0)</f>
        <v>1</v>
      </c>
      <c r="K6835" s="1">
        <f>IF(G6835&gt;MainSheet!$C$11+$B$6,IF(K6834&gt;=0.999,1,(G6835-MainSheet!$C$11-$B$6)*I6835/$C$2/60),0)</f>
        <v>1</v>
      </c>
      <c r="L6835" s="1">
        <f>IF(G6835&gt;MainSheet!$C$11+$B$6+$C$6,IF(L6834&gt;=0.999,1,(G6835-MainSheet!$C$11-$B$6-$C$6)*I6835/$D$2/60),0)</f>
        <v>1</v>
      </c>
      <c r="M6835">
        <f t="shared" si="966"/>
        <v>1</v>
      </c>
      <c r="N6835" s="2">
        <f t="shared" si="967"/>
        <v>3721.0526315789471</v>
      </c>
      <c r="O6835">
        <f t="shared" si="963"/>
        <v>977.02127659574455</v>
      </c>
      <c r="P6835">
        <f t="shared" si="962"/>
        <v>192000</v>
      </c>
      <c r="Q6835" s="2">
        <f t="shared" si="968"/>
        <v>196698.0739081747</v>
      </c>
      <c r="R6835">
        <f>Q6835/MainSheet!$C$8*(G6835-G6834)+R6834</f>
        <v>11898.466297665562</v>
      </c>
      <c r="S6835">
        <f t="shared" si="969"/>
        <v>192033.59560845816</v>
      </c>
      <c r="T6835">
        <f t="shared" si="961"/>
        <v>68.329999999998051</v>
      </c>
      <c r="U6835" s="1">
        <f>Q6835/MainSheet!$C$22</f>
        <v>1</v>
      </c>
    </row>
    <row r="6836" spans="7:21">
      <c r="G6836">
        <f t="shared" si="964"/>
        <v>68.339999999998057</v>
      </c>
      <c r="H6836">
        <f t="shared" si="965"/>
        <v>198000</v>
      </c>
      <c r="I6836" s="2">
        <f>MIN(MainSheet!$C$10/MainSheet!$C$9,MainSheet!$K$9*60)</f>
        <v>660</v>
      </c>
      <c r="J6836" s="1">
        <f>IF(G6836&gt;MainSheet!$C$11,IF(J6835&gt;=0.999,1,(G6836-MainSheet!$C$11)*I6836/$B$2/60),0)</f>
        <v>1</v>
      </c>
      <c r="K6836" s="1">
        <f>IF(G6836&gt;MainSheet!$C$11+$B$6,IF(K6835&gt;=0.999,1,(G6836-MainSheet!$C$11-$B$6)*I6836/$C$2/60),0)</f>
        <v>1</v>
      </c>
      <c r="L6836" s="1">
        <f>IF(G6836&gt;MainSheet!$C$11+$B$6+$C$6,IF(L6835&gt;=0.999,1,(G6836-MainSheet!$C$11-$B$6-$C$6)*I6836/$D$2/60),0)</f>
        <v>1</v>
      </c>
      <c r="M6836">
        <f t="shared" si="966"/>
        <v>1</v>
      </c>
      <c r="N6836" s="2">
        <f t="shared" si="967"/>
        <v>3721.0526315789471</v>
      </c>
      <c r="O6836">
        <f t="shared" si="963"/>
        <v>977.02127659574455</v>
      </c>
      <c r="P6836">
        <f t="shared" si="962"/>
        <v>192000</v>
      </c>
      <c r="Q6836" s="2">
        <f t="shared" si="968"/>
        <v>196698.0739081747</v>
      </c>
      <c r="R6836">
        <f>Q6836/MainSheet!$C$8*(G6836-G6835)+R6835</f>
        <v>11900.497544156397</v>
      </c>
      <c r="S6836">
        <f t="shared" si="969"/>
        <v>192066.37862077617</v>
      </c>
      <c r="T6836">
        <f t="shared" si="961"/>
        <v>68.339999999998057</v>
      </c>
      <c r="U6836" s="1">
        <f>Q6836/MainSheet!$C$22</f>
        <v>1</v>
      </c>
    </row>
    <row r="6837" spans="7:21">
      <c r="G6837">
        <f t="shared" si="964"/>
        <v>68.349999999998062</v>
      </c>
      <c r="H6837">
        <f t="shared" si="965"/>
        <v>198000</v>
      </c>
      <c r="I6837" s="2">
        <f>MIN(MainSheet!$C$10/MainSheet!$C$9,MainSheet!$K$9*60)</f>
        <v>660</v>
      </c>
      <c r="J6837" s="1">
        <f>IF(G6837&gt;MainSheet!$C$11,IF(J6836&gt;=0.999,1,(G6837-MainSheet!$C$11)*I6837/$B$2/60),0)</f>
        <v>1</v>
      </c>
      <c r="K6837" s="1">
        <f>IF(G6837&gt;MainSheet!$C$11+$B$6,IF(K6836&gt;=0.999,1,(G6837-MainSheet!$C$11-$B$6)*I6837/$C$2/60),0)</f>
        <v>1</v>
      </c>
      <c r="L6837" s="1">
        <f>IF(G6837&gt;MainSheet!$C$11+$B$6+$C$6,IF(L6836&gt;=0.999,1,(G6837-MainSheet!$C$11-$B$6-$C$6)*I6837/$D$2/60),0)</f>
        <v>1</v>
      </c>
      <c r="M6837">
        <f t="shared" si="966"/>
        <v>1</v>
      </c>
      <c r="N6837" s="2">
        <f t="shared" si="967"/>
        <v>3721.0526315789471</v>
      </c>
      <c r="O6837">
        <f t="shared" si="963"/>
        <v>977.02127659574455</v>
      </c>
      <c r="P6837">
        <f t="shared" si="962"/>
        <v>192000</v>
      </c>
      <c r="Q6837" s="2">
        <f t="shared" si="968"/>
        <v>196698.0739081747</v>
      </c>
      <c r="R6837">
        <f>Q6837/MainSheet!$C$8*(G6837-G6836)+R6836</f>
        <v>11902.528790647231</v>
      </c>
      <c r="S6837">
        <f t="shared" si="969"/>
        <v>192099.16163309419</v>
      </c>
      <c r="T6837">
        <f t="shared" si="961"/>
        <v>68.349999999998062</v>
      </c>
      <c r="U6837" s="1">
        <f>Q6837/MainSheet!$C$22</f>
        <v>1</v>
      </c>
    </row>
    <row r="6838" spans="7:21">
      <c r="G6838">
        <f t="shared" si="964"/>
        <v>68.359999999998067</v>
      </c>
      <c r="H6838">
        <f t="shared" si="965"/>
        <v>198000</v>
      </c>
      <c r="I6838" s="2">
        <f>MIN(MainSheet!$C$10/MainSheet!$C$9,MainSheet!$K$9*60)</f>
        <v>660</v>
      </c>
      <c r="J6838" s="1">
        <f>IF(G6838&gt;MainSheet!$C$11,IF(J6837&gt;=0.999,1,(G6838-MainSheet!$C$11)*I6838/$B$2/60),0)</f>
        <v>1</v>
      </c>
      <c r="K6838" s="1">
        <f>IF(G6838&gt;MainSheet!$C$11+$B$6,IF(K6837&gt;=0.999,1,(G6838-MainSheet!$C$11-$B$6)*I6838/$C$2/60),0)</f>
        <v>1</v>
      </c>
      <c r="L6838" s="1">
        <f>IF(G6838&gt;MainSheet!$C$11+$B$6+$C$6,IF(L6837&gt;=0.999,1,(G6838-MainSheet!$C$11-$B$6-$C$6)*I6838/$D$2/60),0)</f>
        <v>1</v>
      </c>
      <c r="M6838">
        <f t="shared" si="966"/>
        <v>1</v>
      </c>
      <c r="N6838" s="2">
        <f t="shared" si="967"/>
        <v>3721.0526315789471</v>
      </c>
      <c r="O6838">
        <f t="shared" si="963"/>
        <v>977.02127659574455</v>
      </c>
      <c r="P6838">
        <f t="shared" si="962"/>
        <v>192000</v>
      </c>
      <c r="Q6838" s="2">
        <f t="shared" si="968"/>
        <v>196698.0739081747</v>
      </c>
      <c r="R6838">
        <f>Q6838/MainSheet!$C$8*(G6838-G6837)+R6837</f>
        <v>11904.560037138066</v>
      </c>
      <c r="S6838">
        <f t="shared" si="969"/>
        <v>192131.94464541221</v>
      </c>
      <c r="T6838">
        <f t="shared" si="961"/>
        <v>68.359999999998067</v>
      </c>
      <c r="U6838" s="1">
        <f>Q6838/MainSheet!$C$22</f>
        <v>1</v>
      </c>
    </row>
    <row r="6839" spans="7:21">
      <c r="G6839">
        <f t="shared" si="964"/>
        <v>68.369999999998072</v>
      </c>
      <c r="H6839">
        <f t="shared" si="965"/>
        <v>198000</v>
      </c>
      <c r="I6839" s="2">
        <f>MIN(MainSheet!$C$10/MainSheet!$C$9,MainSheet!$K$9*60)</f>
        <v>660</v>
      </c>
      <c r="J6839" s="1">
        <f>IF(G6839&gt;MainSheet!$C$11,IF(J6838&gt;=0.999,1,(G6839-MainSheet!$C$11)*I6839/$B$2/60),0)</f>
        <v>1</v>
      </c>
      <c r="K6839" s="1">
        <f>IF(G6839&gt;MainSheet!$C$11+$B$6,IF(K6838&gt;=0.999,1,(G6839-MainSheet!$C$11-$B$6)*I6839/$C$2/60),0)</f>
        <v>1</v>
      </c>
      <c r="L6839" s="1">
        <f>IF(G6839&gt;MainSheet!$C$11+$B$6+$C$6,IF(L6838&gt;=0.999,1,(G6839-MainSheet!$C$11-$B$6-$C$6)*I6839/$D$2/60),0)</f>
        <v>1</v>
      </c>
      <c r="M6839">
        <f t="shared" si="966"/>
        <v>1</v>
      </c>
      <c r="N6839" s="2">
        <f t="shared" si="967"/>
        <v>3721.0526315789471</v>
      </c>
      <c r="O6839">
        <f t="shared" si="963"/>
        <v>977.02127659574455</v>
      </c>
      <c r="P6839">
        <f t="shared" si="962"/>
        <v>192000</v>
      </c>
      <c r="Q6839" s="2">
        <f t="shared" si="968"/>
        <v>196698.0739081747</v>
      </c>
      <c r="R6839">
        <f>Q6839/MainSheet!$C$8*(G6839-G6838)+R6838</f>
        <v>11906.591283628901</v>
      </c>
      <c r="S6839">
        <f t="shared" si="969"/>
        <v>192164.72765773023</v>
      </c>
      <c r="T6839">
        <f t="shared" si="961"/>
        <v>68.369999999998072</v>
      </c>
      <c r="U6839" s="1">
        <f>Q6839/MainSheet!$C$22</f>
        <v>1</v>
      </c>
    </row>
    <row r="6840" spans="7:21">
      <c r="G6840">
        <f t="shared" si="964"/>
        <v>68.379999999998077</v>
      </c>
      <c r="H6840">
        <f t="shared" si="965"/>
        <v>198000</v>
      </c>
      <c r="I6840" s="2">
        <f>MIN(MainSheet!$C$10/MainSheet!$C$9,MainSheet!$K$9*60)</f>
        <v>660</v>
      </c>
      <c r="J6840" s="1">
        <f>IF(G6840&gt;MainSheet!$C$11,IF(J6839&gt;=0.999,1,(G6840-MainSheet!$C$11)*I6840/$B$2/60),0)</f>
        <v>1</v>
      </c>
      <c r="K6840" s="1">
        <f>IF(G6840&gt;MainSheet!$C$11+$B$6,IF(K6839&gt;=0.999,1,(G6840-MainSheet!$C$11-$B$6)*I6840/$C$2/60),0)</f>
        <v>1</v>
      </c>
      <c r="L6840" s="1">
        <f>IF(G6840&gt;MainSheet!$C$11+$B$6+$C$6,IF(L6839&gt;=0.999,1,(G6840-MainSheet!$C$11-$B$6-$C$6)*I6840/$D$2/60),0)</f>
        <v>1</v>
      </c>
      <c r="M6840">
        <f t="shared" si="966"/>
        <v>1</v>
      </c>
      <c r="N6840" s="2">
        <f t="shared" si="967"/>
        <v>3721.0526315789471</v>
      </c>
      <c r="O6840">
        <f t="shared" si="963"/>
        <v>977.02127659574455</v>
      </c>
      <c r="P6840">
        <f t="shared" si="962"/>
        <v>192000</v>
      </c>
      <c r="Q6840" s="2">
        <f t="shared" si="968"/>
        <v>196698.0739081747</v>
      </c>
      <c r="R6840">
        <f>Q6840/MainSheet!$C$8*(G6840-G6839)+R6839</f>
        <v>11908.622530119736</v>
      </c>
      <c r="S6840">
        <f t="shared" si="969"/>
        <v>192197.51067004824</v>
      </c>
      <c r="T6840">
        <f t="shared" si="961"/>
        <v>68.379999999998077</v>
      </c>
      <c r="U6840" s="1">
        <f>Q6840/MainSheet!$C$22</f>
        <v>1</v>
      </c>
    </row>
    <row r="6841" spans="7:21">
      <c r="G6841">
        <f t="shared" si="964"/>
        <v>68.389999999998082</v>
      </c>
      <c r="H6841">
        <f t="shared" si="965"/>
        <v>198000</v>
      </c>
      <c r="I6841" s="2">
        <f>MIN(MainSheet!$C$10/MainSheet!$C$9,MainSheet!$K$9*60)</f>
        <v>660</v>
      </c>
      <c r="J6841" s="1">
        <f>IF(G6841&gt;MainSheet!$C$11,IF(J6840&gt;=0.999,1,(G6841-MainSheet!$C$11)*I6841/$B$2/60),0)</f>
        <v>1</v>
      </c>
      <c r="K6841" s="1">
        <f>IF(G6841&gt;MainSheet!$C$11+$B$6,IF(K6840&gt;=0.999,1,(G6841-MainSheet!$C$11-$B$6)*I6841/$C$2/60),0)</f>
        <v>1</v>
      </c>
      <c r="L6841" s="1">
        <f>IF(G6841&gt;MainSheet!$C$11+$B$6+$C$6,IF(L6840&gt;=0.999,1,(G6841-MainSheet!$C$11-$B$6-$C$6)*I6841/$D$2/60),0)</f>
        <v>1</v>
      </c>
      <c r="M6841">
        <f t="shared" si="966"/>
        <v>1</v>
      </c>
      <c r="N6841" s="2">
        <f t="shared" si="967"/>
        <v>3721.0526315789471</v>
      </c>
      <c r="O6841">
        <f t="shared" si="963"/>
        <v>977.02127659574455</v>
      </c>
      <c r="P6841">
        <f t="shared" si="962"/>
        <v>192000</v>
      </c>
      <c r="Q6841" s="2">
        <f t="shared" si="968"/>
        <v>196698.0739081747</v>
      </c>
      <c r="R6841">
        <f>Q6841/MainSheet!$C$8*(G6841-G6840)+R6840</f>
        <v>11910.65377661057</v>
      </c>
      <c r="S6841">
        <f t="shared" si="969"/>
        <v>192230.29368236626</v>
      </c>
      <c r="T6841">
        <f t="shared" si="961"/>
        <v>68.389999999998082</v>
      </c>
      <c r="U6841" s="1">
        <f>Q6841/MainSheet!$C$22</f>
        <v>1</v>
      </c>
    </row>
    <row r="6842" spans="7:21">
      <c r="G6842">
        <f t="shared" si="964"/>
        <v>68.399999999998087</v>
      </c>
      <c r="H6842">
        <f t="shared" si="965"/>
        <v>198000</v>
      </c>
      <c r="I6842" s="2">
        <f>MIN(MainSheet!$C$10/MainSheet!$C$9,MainSheet!$K$9*60)</f>
        <v>660</v>
      </c>
      <c r="J6842" s="1">
        <f>IF(G6842&gt;MainSheet!$C$11,IF(J6841&gt;=0.999,1,(G6842-MainSheet!$C$11)*I6842/$B$2/60),0)</f>
        <v>1</v>
      </c>
      <c r="K6842" s="1">
        <f>IF(G6842&gt;MainSheet!$C$11+$B$6,IF(K6841&gt;=0.999,1,(G6842-MainSheet!$C$11-$B$6)*I6842/$C$2/60),0)</f>
        <v>1</v>
      </c>
      <c r="L6842" s="1">
        <f>IF(G6842&gt;MainSheet!$C$11+$B$6+$C$6,IF(L6841&gt;=0.999,1,(G6842-MainSheet!$C$11-$B$6-$C$6)*I6842/$D$2/60),0)</f>
        <v>1</v>
      </c>
      <c r="M6842">
        <f t="shared" si="966"/>
        <v>1</v>
      </c>
      <c r="N6842" s="2">
        <f t="shared" si="967"/>
        <v>3721.0526315789471</v>
      </c>
      <c r="O6842">
        <f t="shared" si="963"/>
        <v>977.02127659574455</v>
      </c>
      <c r="P6842">
        <f t="shared" si="962"/>
        <v>192000</v>
      </c>
      <c r="Q6842" s="2">
        <f t="shared" si="968"/>
        <v>196698.0739081747</v>
      </c>
      <c r="R6842">
        <f>Q6842/MainSheet!$C$8*(G6842-G6841)+R6841</f>
        <v>11912.685023101405</v>
      </c>
      <c r="S6842">
        <f t="shared" si="969"/>
        <v>192263.07669468428</v>
      </c>
      <c r="T6842">
        <f t="shared" si="961"/>
        <v>68.399999999998087</v>
      </c>
      <c r="U6842" s="1">
        <f>Q6842/MainSheet!$C$22</f>
        <v>1</v>
      </c>
    </row>
    <row r="6843" spans="7:21">
      <c r="G6843">
        <f t="shared" si="964"/>
        <v>68.409999999998092</v>
      </c>
      <c r="H6843">
        <f t="shared" si="965"/>
        <v>198000</v>
      </c>
      <c r="I6843" s="2">
        <f>MIN(MainSheet!$C$10/MainSheet!$C$9,MainSheet!$K$9*60)</f>
        <v>660</v>
      </c>
      <c r="J6843" s="1">
        <f>IF(G6843&gt;MainSheet!$C$11,IF(J6842&gt;=0.999,1,(G6843-MainSheet!$C$11)*I6843/$B$2/60),0)</f>
        <v>1</v>
      </c>
      <c r="K6843" s="1">
        <f>IF(G6843&gt;MainSheet!$C$11+$B$6,IF(K6842&gt;=0.999,1,(G6843-MainSheet!$C$11-$B$6)*I6843/$C$2/60),0)</f>
        <v>1</v>
      </c>
      <c r="L6843" s="1">
        <f>IF(G6843&gt;MainSheet!$C$11+$B$6+$C$6,IF(L6842&gt;=0.999,1,(G6843-MainSheet!$C$11-$B$6-$C$6)*I6843/$D$2/60),0)</f>
        <v>1</v>
      </c>
      <c r="M6843">
        <f t="shared" si="966"/>
        <v>1</v>
      </c>
      <c r="N6843" s="2">
        <f t="shared" si="967"/>
        <v>3721.0526315789471</v>
      </c>
      <c r="O6843">
        <f t="shared" si="963"/>
        <v>977.02127659574455</v>
      </c>
      <c r="P6843">
        <f t="shared" si="962"/>
        <v>192000</v>
      </c>
      <c r="Q6843" s="2">
        <f t="shared" si="968"/>
        <v>196698.0739081747</v>
      </c>
      <c r="R6843">
        <f>Q6843/MainSheet!$C$8*(G6843-G6842)+R6842</f>
        <v>11914.71626959224</v>
      </c>
      <c r="S6843">
        <f t="shared" si="969"/>
        <v>192295.8597070023</v>
      </c>
      <c r="T6843">
        <f t="shared" si="961"/>
        <v>68.409999999998092</v>
      </c>
      <c r="U6843" s="1">
        <f>Q6843/MainSheet!$C$22</f>
        <v>1</v>
      </c>
    </row>
    <row r="6844" spans="7:21">
      <c r="G6844">
        <f t="shared" si="964"/>
        <v>68.419999999998097</v>
      </c>
      <c r="H6844">
        <f t="shared" si="965"/>
        <v>198000</v>
      </c>
      <c r="I6844" s="2">
        <f>MIN(MainSheet!$C$10/MainSheet!$C$9,MainSheet!$K$9*60)</f>
        <v>660</v>
      </c>
      <c r="J6844" s="1">
        <f>IF(G6844&gt;MainSheet!$C$11,IF(J6843&gt;=0.999,1,(G6844-MainSheet!$C$11)*I6844/$B$2/60),0)</f>
        <v>1</v>
      </c>
      <c r="K6844" s="1">
        <f>IF(G6844&gt;MainSheet!$C$11+$B$6,IF(K6843&gt;=0.999,1,(G6844-MainSheet!$C$11-$B$6)*I6844/$C$2/60),0)</f>
        <v>1</v>
      </c>
      <c r="L6844" s="1">
        <f>IF(G6844&gt;MainSheet!$C$11+$B$6+$C$6,IF(L6843&gt;=0.999,1,(G6844-MainSheet!$C$11-$B$6-$C$6)*I6844/$D$2/60),0)</f>
        <v>1</v>
      </c>
      <c r="M6844">
        <f t="shared" si="966"/>
        <v>1</v>
      </c>
      <c r="N6844" s="2">
        <f t="shared" si="967"/>
        <v>3721.0526315789471</v>
      </c>
      <c r="O6844">
        <f t="shared" si="963"/>
        <v>977.02127659574455</v>
      </c>
      <c r="P6844">
        <f t="shared" si="962"/>
        <v>192000</v>
      </c>
      <c r="Q6844" s="2">
        <f t="shared" si="968"/>
        <v>196698.0739081747</v>
      </c>
      <c r="R6844">
        <f>Q6844/MainSheet!$C$8*(G6844-G6843)+R6843</f>
        <v>11916.747516083075</v>
      </c>
      <c r="S6844">
        <f t="shared" si="969"/>
        <v>192328.64271932031</v>
      </c>
      <c r="T6844">
        <f t="shared" si="961"/>
        <v>68.419999999998097</v>
      </c>
      <c r="U6844" s="1">
        <f>Q6844/MainSheet!$C$22</f>
        <v>1</v>
      </c>
    </row>
    <row r="6845" spans="7:21">
      <c r="G6845">
        <f t="shared" si="964"/>
        <v>68.429999999998103</v>
      </c>
      <c r="H6845">
        <f t="shared" si="965"/>
        <v>198000</v>
      </c>
      <c r="I6845" s="2">
        <f>MIN(MainSheet!$C$10/MainSheet!$C$9,MainSheet!$K$9*60)</f>
        <v>660</v>
      </c>
      <c r="J6845" s="1">
        <f>IF(G6845&gt;MainSheet!$C$11,IF(J6844&gt;=0.999,1,(G6845-MainSheet!$C$11)*I6845/$B$2/60),0)</f>
        <v>1</v>
      </c>
      <c r="K6845" s="1">
        <f>IF(G6845&gt;MainSheet!$C$11+$B$6,IF(K6844&gt;=0.999,1,(G6845-MainSheet!$C$11-$B$6)*I6845/$C$2/60),0)</f>
        <v>1</v>
      </c>
      <c r="L6845" s="1">
        <f>IF(G6845&gt;MainSheet!$C$11+$B$6+$C$6,IF(L6844&gt;=0.999,1,(G6845-MainSheet!$C$11-$B$6-$C$6)*I6845/$D$2/60),0)</f>
        <v>1</v>
      </c>
      <c r="M6845">
        <f t="shared" si="966"/>
        <v>1</v>
      </c>
      <c r="N6845" s="2">
        <f t="shared" si="967"/>
        <v>3721.0526315789471</v>
      </c>
      <c r="O6845">
        <f t="shared" si="963"/>
        <v>977.02127659574455</v>
      </c>
      <c r="P6845">
        <f t="shared" si="962"/>
        <v>192000</v>
      </c>
      <c r="Q6845" s="2">
        <f t="shared" si="968"/>
        <v>196698.0739081747</v>
      </c>
      <c r="R6845">
        <f>Q6845/MainSheet!$C$8*(G6845-G6844)+R6844</f>
        <v>11918.778762573909</v>
      </c>
      <c r="S6845">
        <f t="shared" si="969"/>
        <v>192361.42573163833</v>
      </c>
      <c r="T6845">
        <f t="shared" si="961"/>
        <v>68.429999999998103</v>
      </c>
      <c r="U6845" s="1">
        <f>Q6845/MainSheet!$C$22</f>
        <v>1</v>
      </c>
    </row>
    <row r="6846" spans="7:21">
      <c r="G6846">
        <f t="shared" si="964"/>
        <v>68.439999999998108</v>
      </c>
      <c r="H6846">
        <f t="shared" si="965"/>
        <v>198000</v>
      </c>
      <c r="I6846" s="2">
        <f>MIN(MainSheet!$C$10/MainSheet!$C$9,MainSheet!$K$9*60)</f>
        <v>660</v>
      </c>
      <c r="J6846" s="1">
        <f>IF(G6846&gt;MainSheet!$C$11,IF(J6845&gt;=0.999,1,(G6846-MainSheet!$C$11)*I6846/$B$2/60),0)</f>
        <v>1</v>
      </c>
      <c r="K6846" s="1">
        <f>IF(G6846&gt;MainSheet!$C$11+$B$6,IF(K6845&gt;=0.999,1,(G6846-MainSheet!$C$11-$B$6)*I6846/$C$2/60),0)</f>
        <v>1</v>
      </c>
      <c r="L6846" s="1">
        <f>IF(G6846&gt;MainSheet!$C$11+$B$6+$C$6,IF(L6845&gt;=0.999,1,(G6846-MainSheet!$C$11-$B$6-$C$6)*I6846/$D$2/60),0)</f>
        <v>1</v>
      </c>
      <c r="M6846">
        <f t="shared" si="966"/>
        <v>1</v>
      </c>
      <c r="N6846" s="2">
        <f t="shared" si="967"/>
        <v>3721.0526315789471</v>
      </c>
      <c r="O6846">
        <f t="shared" si="963"/>
        <v>977.02127659574455</v>
      </c>
      <c r="P6846">
        <f t="shared" si="962"/>
        <v>192000</v>
      </c>
      <c r="Q6846" s="2">
        <f t="shared" si="968"/>
        <v>196698.0739081747</v>
      </c>
      <c r="R6846">
        <f>Q6846/MainSheet!$C$8*(G6846-G6845)+R6845</f>
        <v>11920.810009064744</v>
      </c>
      <c r="S6846">
        <f t="shared" si="969"/>
        <v>192394.20874395635</v>
      </c>
      <c r="T6846">
        <f t="shared" si="961"/>
        <v>68.439999999998108</v>
      </c>
      <c r="U6846" s="1">
        <f>Q6846/MainSheet!$C$22</f>
        <v>1</v>
      </c>
    </row>
    <row r="6847" spans="7:21">
      <c r="G6847">
        <f t="shared" si="964"/>
        <v>68.449999999998113</v>
      </c>
      <c r="H6847">
        <f t="shared" si="965"/>
        <v>198000</v>
      </c>
      <c r="I6847" s="2">
        <f>MIN(MainSheet!$C$10/MainSheet!$C$9,MainSheet!$K$9*60)</f>
        <v>660</v>
      </c>
      <c r="J6847" s="1">
        <f>IF(G6847&gt;MainSheet!$C$11,IF(J6846&gt;=0.999,1,(G6847-MainSheet!$C$11)*I6847/$B$2/60),0)</f>
        <v>1</v>
      </c>
      <c r="K6847" s="1">
        <f>IF(G6847&gt;MainSheet!$C$11+$B$6,IF(K6846&gt;=0.999,1,(G6847-MainSheet!$C$11-$B$6)*I6847/$C$2/60),0)</f>
        <v>1</v>
      </c>
      <c r="L6847" s="1">
        <f>IF(G6847&gt;MainSheet!$C$11+$B$6+$C$6,IF(L6846&gt;=0.999,1,(G6847-MainSheet!$C$11-$B$6-$C$6)*I6847/$D$2/60),0)</f>
        <v>1</v>
      </c>
      <c r="M6847">
        <f t="shared" si="966"/>
        <v>1</v>
      </c>
      <c r="N6847" s="2">
        <f t="shared" si="967"/>
        <v>3721.0526315789471</v>
      </c>
      <c r="O6847">
        <f t="shared" si="963"/>
        <v>977.02127659574455</v>
      </c>
      <c r="P6847">
        <f t="shared" si="962"/>
        <v>192000</v>
      </c>
      <c r="Q6847" s="2">
        <f t="shared" si="968"/>
        <v>196698.0739081747</v>
      </c>
      <c r="R6847">
        <f>Q6847/MainSheet!$C$8*(G6847-G6846)+R6846</f>
        <v>11922.841255555579</v>
      </c>
      <c r="S6847">
        <f t="shared" si="969"/>
        <v>192426.99175627436</v>
      </c>
      <c r="T6847">
        <f t="shared" si="961"/>
        <v>68.449999999998113</v>
      </c>
      <c r="U6847" s="1">
        <f>Q6847/MainSheet!$C$22</f>
        <v>1</v>
      </c>
    </row>
    <row r="6848" spans="7:21">
      <c r="G6848">
        <f t="shared" si="964"/>
        <v>68.459999999998118</v>
      </c>
      <c r="H6848">
        <f t="shared" si="965"/>
        <v>198000</v>
      </c>
      <c r="I6848" s="2">
        <f>MIN(MainSheet!$C$10/MainSheet!$C$9,MainSheet!$K$9*60)</f>
        <v>660</v>
      </c>
      <c r="J6848" s="1">
        <f>IF(G6848&gt;MainSheet!$C$11,IF(J6847&gt;=0.999,1,(G6848-MainSheet!$C$11)*I6848/$B$2/60),0)</f>
        <v>1</v>
      </c>
      <c r="K6848" s="1">
        <f>IF(G6848&gt;MainSheet!$C$11+$B$6,IF(K6847&gt;=0.999,1,(G6848-MainSheet!$C$11-$B$6)*I6848/$C$2/60),0)</f>
        <v>1</v>
      </c>
      <c r="L6848" s="1">
        <f>IF(G6848&gt;MainSheet!$C$11+$B$6+$C$6,IF(L6847&gt;=0.999,1,(G6848-MainSheet!$C$11-$B$6-$C$6)*I6848/$D$2/60),0)</f>
        <v>1</v>
      </c>
      <c r="M6848">
        <f t="shared" si="966"/>
        <v>1</v>
      </c>
      <c r="N6848" s="2">
        <f t="shared" si="967"/>
        <v>3721.0526315789471</v>
      </c>
      <c r="O6848">
        <f t="shared" si="963"/>
        <v>977.02127659574455</v>
      </c>
      <c r="P6848">
        <f t="shared" si="962"/>
        <v>192000</v>
      </c>
      <c r="Q6848" s="2">
        <f t="shared" si="968"/>
        <v>196698.0739081747</v>
      </c>
      <c r="R6848">
        <f>Q6848/MainSheet!$C$8*(G6848-G6847)+R6847</f>
        <v>11924.872502046414</v>
      </c>
      <c r="S6848">
        <f t="shared" si="969"/>
        <v>192459.77476859238</v>
      </c>
      <c r="T6848">
        <f t="shared" si="961"/>
        <v>68.459999999998118</v>
      </c>
      <c r="U6848" s="1">
        <f>Q6848/MainSheet!$C$22</f>
        <v>1</v>
      </c>
    </row>
    <row r="6849" spans="7:21">
      <c r="G6849">
        <f t="shared" si="964"/>
        <v>68.469999999998123</v>
      </c>
      <c r="H6849">
        <f t="shared" si="965"/>
        <v>198000</v>
      </c>
      <c r="I6849" s="2">
        <f>MIN(MainSheet!$C$10/MainSheet!$C$9,MainSheet!$K$9*60)</f>
        <v>660</v>
      </c>
      <c r="J6849" s="1">
        <f>IF(G6849&gt;MainSheet!$C$11,IF(J6848&gt;=0.999,1,(G6849-MainSheet!$C$11)*I6849/$B$2/60),0)</f>
        <v>1</v>
      </c>
      <c r="K6849" s="1">
        <f>IF(G6849&gt;MainSheet!$C$11+$B$6,IF(K6848&gt;=0.999,1,(G6849-MainSheet!$C$11-$B$6)*I6849/$C$2/60),0)</f>
        <v>1</v>
      </c>
      <c r="L6849" s="1">
        <f>IF(G6849&gt;MainSheet!$C$11+$B$6+$C$6,IF(L6848&gt;=0.999,1,(G6849-MainSheet!$C$11-$B$6-$C$6)*I6849/$D$2/60),0)</f>
        <v>1</v>
      </c>
      <c r="M6849">
        <f t="shared" si="966"/>
        <v>1</v>
      </c>
      <c r="N6849" s="2">
        <f t="shared" si="967"/>
        <v>3721.0526315789471</v>
      </c>
      <c r="O6849">
        <f t="shared" si="963"/>
        <v>977.02127659574455</v>
      </c>
      <c r="P6849">
        <f t="shared" si="962"/>
        <v>192000</v>
      </c>
      <c r="Q6849" s="2">
        <f t="shared" si="968"/>
        <v>196698.0739081747</v>
      </c>
      <c r="R6849">
        <f>Q6849/MainSheet!$C$8*(G6849-G6848)+R6848</f>
        <v>11926.903748537248</v>
      </c>
      <c r="S6849">
        <f t="shared" si="969"/>
        <v>192492.5577809104</v>
      </c>
      <c r="T6849">
        <f t="shared" si="961"/>
        <v>68.469999999998123</v>
      </c>
      <c r="U6849" s="1">
        <f>Q6849/MainSheet!$C$22</f>
        <v>1</v>
      </c>
    </row>
    <row r="6850" spans="7:21">
      <c r="G6850">
        <f t="shared" si="964"/>
        <v>68.479999999998128</v>
      </c>
      <c r="H6850">
        <f t="shared" si="965"/>
        <v>198000</v>
      </c>
      <c r="I6850" s="2">
        <f>MIN(MainSheet!$C$10/MainSheet!$C$9,MainSheet!$K$9*60)</f>
        <v>660</v>
      </c>
      <c r="J6850" s="1">
        <f>IF(G6850&gt;MainSheet!$C$11,IF(J6849&gt;=0.999,1,(G6850-MainSheet!$C$11)*I6850/$B$2/60),0)</f>
        <v>1</v>
      </c>
      <c r="K6850" s="1">
        <f>IF(G6850&gt;MainSheet!$C$11+$B$6,IF(K6849&gt;=0.999,1,(G6850-MainSheet!$C$11-$B$6)*I6850/$C$2/60),0)</f>
        <v>1</v>
      </c>
      <c r="L6850" s="1">
        <f>IF(G6850&gt;MainSheet!$C$11+$B$6+$C$6,IF(L6849&gt;=0.999,1,(G6850-MainSheet!$C$11-$B$6-$C$6)*I6850/$D$2/60),0)</f>
        <v>1</v>
      </c>
      <c r="M6850">
        <f t="shared" si="966"/>
        <v>1</v>
      </c>
      <c r="N6850" s="2">
        <f t="shared" si="967"/>
        <v>3721.0526315789471</v>
      </c>
      <c r="O6850">
        <f t="shared" si="963"/>
        <v>977.02127659574455</v>
      </c>
      <c r="P6850">
        <f t="shared" si="962"/>
        <v>192000</v>
      </c>
      <c r="Q6850" s="2">
        <f t="shared" si="968"/>
        <v>196698.0739081747</v>
      </c>
      <c r="R6850">
        <f>Q6850/MainSheet!$C$8*(G6850-G6849)+R6849</f>
        <v>11928.934995028083</v>
      </c>
      <c r="S6850">
        <f t="shared" si="969"/>
        <v>192525.34079322842</v>
      </c>
      <c r="T6850">
        <f t="shared" si="961"/>
        <v>68.479999999998128</v>
      </c>
      <c r="U6850" s="1">
        <f>Q6850/MainSheet!$C$22</f>
        <v>1</v>
      </c>
    </row>
    <row r="6851" spans="7:21">
      <c r="G6851">
        <f t="shared" si="964"/>
        <v>68.489999999998133</v>
      </c>
      <c r="H6851">
        <f t="shared" si="965"/>
        <v>198000</v>
      </c>
      <c r="I6851" s="2">
        <f>MIN(MainSheet!$C$10/MainSheet!$C$9,MainSheet!$K$9*60)</f>
        <v>660</v>
      </c>
      <c r="J6851" s="1">
        <f>IF(G6851&gt;MainSheet!$C$11,IF(J6850&gt;=0.999,1,(G6851-MainSheet!$C$11)*I6851/$B$2/60),0)</f>
        <v>1</v>
      </c>
      <c r="K6851" s="1">
        <f>IF(G6851&gt;MainSheet!$C$11+$B$6,IF(K6850&gt;=0.999,1,(G6851-MainSheet!$C$11-$B$6)*I6851/$C$2/60),0)</f>
        <v>1</v>
      </c>
      <c r="L6851" s="1">
        <f>IF(G6851&gt;MainSheet!$C$11+$B$6+$C$6,IF(L6850&gt;=0.999,1,(G6851-MainSheet!$C$11-$B$6-$C$6)*I6851/$D$2/60),0)</f>
        <v>1</v>
      </c>
      <c r="M6851">
        <f t="shared" si="966"/>
        <v>1</v>
      </c>
      <c r="N6851" s="2">
        <f t="shared" si="967"/>
        <v>3721.0526315789471</v>
      </c>
      <c r="O6851">
        <f t="shared" si="963"/>
        <v>977.02127659574455</v>
      </c>
      <c r="P6851">
        <f t="shared" si="962"/>
        <v>192000</v>
      </c>
      <c r="Q6851" s="2">
        <f t="shared" si="968"/>
        <v>196698.0739081747</v>
      </c>
      <c r="R6851">
        <f>Q6851/MainSheet!$C$8*(G6851-G6850)+R6850</f>
        <v>11930.966241518918</v>
      </c>
      <c r="S6851">
        <f t="shared" si="969"/>
        <v>192558.12380554643</v>
      </c>
      <c r="T6851">
        <f t="shared" ref="T6851:T6914" si="970">G6851</f>
        <v>68.489999999998133</v>
      </c>
      <c r="U6851" s="1">
        <f>Q6851/MainSheet!$C$22</f>
        <v>1</v>
      </c>
    </row>
    <row r="6852" spans="7:21">
      <c r="G6852">
        <f t="shared" si="964"/>
        <v>68.499999999998138</v>
      </c>
      <c r="H6852">
        <f t="shared" si="965"/>
        <v>198000</v>
      </c>
      <c r="I6852" s="2">
        <f>MIN(MainSheet!$C$10/MainSheet!$C$9,MainSheet!$K$9*60)</f>
        <v>660</v>
      </c>
      <c r="J6852" s="1">
        <f>IF(G6852&gt;MainSheet!$C$11,IF(J6851&gt;=0.999,1,(G6852-MainSheet!$C$11)*I6852/$B$2/60),0)</f>
        <v>1</v>
      </c>
      <c r="K6852" s="1">
        <f>IF(G6852&gt;MainSheet!$C$11+$B$6,IF(K6851&gt;=0.999,1,(G6852-MainSheet!$C$11-$B$6)*I6852/$C$2/60),0)</f>
        <v>1</v>
      </c>
      <c r="L6852" s="1">
        <f>IF(G6852&gt;MainSheet!$C$11+$B$6+$C$6,IF(L6851&gt;=0.999,1,(G6852-MainSheet!$C$11-$B$6-$C$6)*I6852/$D$2/60),0)</f>
        <v>1</v>
      </c>
      <c r="M6852">
        <f t="shared" si="966"/>
        <v>1</v>
      </c>
      <c r="N6852" s="2">
        <f t="shared" si="967"/>
        <v>3721.0526315789471</v>
      </c>
      <c r="O6852">
        <f t="shared" si="963"/>
        <v>977.02127659574455</v>
      </c>
      <c r="P6852">
        <f t="shared" ref="P6852:P6915" si="971">IF(IF(N6852+O6852&gt;H6852,H6852-O6852-N6852,IF(L6852&gt;0,((1-L6852)*D$3+D$4*(L6852)),0))+O6852+N6852&gt;H6852,H6852-N6852-O6852,IF(N6852+O6852&gt;H6852,H6852-O6852-N6852,IF(L6852&gt;0,((1-L6852)*D$3+D$4*(L6852)),0)))</f>
        <v>192000</v>
      </c>
      <c r="Q6852" s="2">
        <f t="shared" si="968"/>
        <v>196698.0739081747</v>
      </c>
      <c r="R6852">
        <f>Q6852/MainSheet!$C$8*(G6852-G6851)+R6851</f>
        <v>11932.997488009752</v>
      </c>
      <c r="S6852">
        <f t="shared" si="969"/>
        <v>192590.90681786445</v>
      </c>
      <c r="T6852">
        <f t="shared" si="970"/>
        <v>68.499999999998138</v>
      </c>
      <c r="U6852" s="1">
        <f>Q6852/MainSheet!$C$22</f>
        <v>1</v>
      </c>
    </row>
    <row r="6853" spans="7:21">
      <c r="G6853">
        <f t="shared" si="964"/>
        <v>68.509999999998143</v>
      </c>
      <c r="H6853">
        <f t="shared" si="965"/>
        <v>198000</v>
      </c>
      <c r="I6853" s="2">
        <f>MIN(MainSheet!$C$10/MainSheet!$C$9,MainSheet!$K$9*60)</f>
        <v>660</v>
      </c>
      <c r="J6853" s="1">
        <f>IF(G6853&gt;MainSheet!$C$11,IF(J6852&gt;=0.999,1,(G6853-MainSheet!$C$11)*I6853/$B$2/60),0)</f>
        <v>1</v>
      </c>
      <c r="K6853" s="1">
        <f>IF(G6853&gt;MainSheet!$C$11+$B$6,IF(K6852&gt;=0.999,1,(G6853-MainSheet!$C$11-$B$6)*I6853/$C$2/60),0)</f>
        <v>1</v>
      </c>
      <c r="L6853" s="1">
        <f>IF(G6853&gt;MainSheet!$C$11+$B$6+$C$6,IF(L6852&gt;=0.999,1,(G6853-MainSheet!$C$11-$B$6-$C$6)*I6853/$D$2/60),0)</f>
        <v>1</v>
      </c>
      <c r="M6853">
        <f t="shared" si="966"/>
        <v>1</v>
      </c>
      <c r="N6853" s="2">
        <f t="shared" si="967"/>
        <v>3721.0526315789471</v>
      </c>
      <c r="O6853">
        <f t="shared" ref="O6853:O6916" si="972">IF(K6853&gt;=0.01,((1-K6853)*C$3+C$4*(K6853)),0)</f>
        <v>977.02127659574455</v>
      </c>
      <c r="P6853">
        <f t="shared" si="971"/>
        <v>192000</v>
      </c>
      <c r="Q6853" s="2">
        <f t="shared" si="968"/>
        <v>196698.0739081747</v>
      </c>
      <c r="R6853">
        <f>Q6853/MainSheet!$C$8*(G6853-G6852)+R6852</f>
        <v>11935.028734500587</v>
      </c>
      <c r="S6853">
        <f t="shared" si="969"/>
        <v>192623.68983018247</v>
      </c>
      <c r="T6853">
        <f t="shared" si="970"/>
        <v>68.509999999998143</v>
      </c>
      <c r="U6853" s="1">
        <f>Q6853/MainSheet!$C$22</f>
        <v>1</v>
      </c>
    </row>
    <row r="6854" spans="7:21">
      <c r="G6854">
        <f t="shared" si="964"/>
        <v>68.519999999998149</v>
      </c>
      <c r="H6854">
        <f t="shared" si="965"/>
        <v>198000</v>
      </c>
      <c r="I6854" s="2">
        <f>MIN(MainSheet!$C$10/MainSheet!$C$9,MainSheet!$K$9*60)</f>
        <v>660</v>
      </c>
      <c r="J6854" s="1">
        <f>IF(G6854&gt;MainSheet!$C$11,IF(J6853&gt;=0.999,1,(G6854-MainSheet!$C$11)*I6854/$B$2/60),0)</f>
        <v>1</v>
      </c>
      <c r="K6854" s="1">
        <f>IF(G6854&gt;MainSheet!$C$11+$B$6,IF(K6853&gt;=0.999,1,(G6854-MainSheet!$C$11-$B$6)*I6854/$C$2/60),0)</f>
        <v>1</v>
      </c>
      <c r="L6854" s="1">
        <f>IF(G6854&gt;MainSheet!$C$11+$B$6+$C$6,IF(L6853&gt;=0.999,1,(G6854-MainSheet!$C$11-$B$6-$C$6)*I6854/$D$2/60),0)</f>
        <v>1</v>
      </c>
      <c r="M6854">
        <f t="shared" si="966"/>
        <v>1</v>
      </c>
      <c r="N6854" s="2">
        <f t="shared" si="967"/>
        <v>3721.0526315789471</v>
      </c>
      <c r="O6854">
        <f t="shared" si="972"/>
        <v>977.02127659574455</v>
      </c>
      <c r="P6854">
        <f t="shared" si="971"/>
        <v>192000</v>
      </c>
      <c r="Q6854" s="2">
        <f t="shared" si="968"/>
        <v>196698.0739081747</v>
      </c>
      <c r="R6854">
        <f>Q6854/MainSheet!$C$8*(G6854-G6853)+R6853</f>
        <v>11937.059980991422</v>
      </c>
      <c r="S6854">
        <f t="shared" si="969"/>
        <v>192656.47284250049</v>
      </c>
      <c r="T6854">
        <f t="shared" si="970"/>
        <v>68.519999999998149</v>
      </c>
      <c r="U6854" s="1">
        <f>Q6854/MainSheet!$C$22</f>
        <v>1</v>
      </c>
    </row>
    <row r="6855" spans="7:21">
      <c r="G6855">
        <f t="shared" si="964"/>
        <v>68.529999999998154</v>
      </c>
      <c r="H6855">
        <f t="shared" si="965"/>
        <v>198000</v>
      </c>
      <c r="I6855" s="2">
        <f>MIN(MainSheet!$C$10/MainSheet!$C$9,MainSheet!$K$9*60)</f>
        <v>660</v>
      </c>
      <c r="J6855" s="1">
        <f>IF(G6855&gt;MainSheet!$C$11,IF(J6854&gt;=0.999,1,(G6855-MainSheet!$C$11)*I6855/$B$2/60),0)</f>
        <v>1</v>
      </c>
      <c r="K6855" s="1">
        <f>IF(G6855&gt;MainSheet!$C$11+$B$6,IF(K6854&gt;=0.999,1,(G6855-MainSheet!$C$11-$B$6)*I6855/$C$2/60),0)</f>
        <v>1</v>
      </c>
      <c r="L6855" s="1">
        <f>IF(G6855&gt;MainSheet!$C$11+$B$6+$C$6,IF(L6854&gt;=0.999,1,(G6855-MainSheet!$C$11-$B$6-$C$6)*I6855/$D$2/60),0)</f>
        <v>1</v>
      </c>
      <c r="M6855">
        <f t="shared" si="966"/>
        <v>1</v>
      </c>
      <c r="N6855" s="2">
        <f t="shared" si="967"/>
        <v>3721.0526315789471</v>
      </c>
      <c r="O6855">
        <f t="shared" si="972"/>
        <v>977.02127659574455</v>
      </c>
      <c r="P6855">
        <f t="shared" si="971"/>
        <v>192000</v>
      </c>
      <c r="Q6855" s="2">
        <f t="shared" si="968"/>
        <v>196698.0739081747</v>
      </c>
      <c r="R6855">
        <f>Q6855/MainSheet!$C$8*(G6855-G6854)+R6854</f>
        <v>11939.091227482257</v>
      </c>
      <c r="S6855">
        <f t="shared" si="969"/>
        <v>192689.2558548185</v>
      </c>
      <c r="T6855">
        <f t="shared" si="970"/>
        <v>68.529999999998154</v>
      </c>
      <c r="U6855" s="1">
        <f>Q6855/MainSheet!$C$22</f>
        <v>1</v>
      </c>
    </row>
    <row r="6856" spans="7:21">
      <c r="G6856">
        <f t="shared" si="964"/>
        <v>68.539999999998159</v>
      </c>
      <c r="H6856">
        <f t="shared" si="965"/>
        <v>198000</v>
      </c>
      <c r="I6856" s="2">
        <f>MIN(MainSheet!$C$10/MainSheet!$C$9,MainSheet!$K$9*60)</f>
        <v>660</v>
      </c>
      <c r="J6856" s="1">
        <f>IF(G6856&gt;MainSheet!$C$11,IF(J6855&gt;=0.999,1,(G6856-MainSheet!$C$11)*I6856/$B$2/60),0)</f>
        <v>1</v>
      </c>
      <c r="K6856" s="1">
        <f>IF(G6856&gt;MainSheet!$C$11+$B$6,IF(K6855&gt;=0.999,1,(G6856-MainSheet!$C$11-$B$6)*I6856/$C$2/60),0)</f>
        <v>1</v>
      </c>
      <c r="L6856" s="1">
        <f>IF(G6856&gt;MainSheet!$C$11+$B$6+$C$6,IF(L6855&gt;=0.999,1,(G6856-MainSheet!$C$11-$B$6-$C$6)*I6856/$D$2/60),0)</f>
        <v>1</v>
      </c>
      <c r="M6856">
        <f t="shared" si="966"/>
        <v>1</v>
      </c>
      <c r="N6856" s="2">
        <f t="shared" si="967"/>
        <v>3721.0526315789471</v>
      </c>
      <c r="O6856">
        <f t="shared" si="972"/>
        <v>977.02127659574455</v>
      </c>
      <c r="P6856">
        <f t="shared" si="971"/>
        <v>192000</v>
      </c>
      <c r="Q6856" s="2">
        <f t="shared" si="968"/>
        <v>196698.0739081747</v>
      </c>
      <c r="R6856">
        <f>Q6856/MainSheet!$C$8*(G6856-G6855)+R6855</f>
        <v>11941.122473973091</v>
      </c>
      <c r="S6856">
        <f t="shared" si="969"/>
        <v>192722.03886713652</v>
      </c>
      <c r="T6856">
        <f t="shared" si="970"/>
        <v>68.539999999998159</v>
      </c>
      <c r="U6856" s="1">
        <f>Q6856/MainSheet!$C$22</f>
        <v>1</v>
      </c>
    </row>
    <row r="6857" spans="7:21">
      <c r="G6857">
        <f t="shared" ref="G6857:G6920" si="973">G6856+$F$2</f>
        <v>68.549999999998164</v>
      </c>
      <c r="H6857">
        <f t="shared" ref="H6857:H6920" si="974">H6856</f>
        <v>198000</v>
      </c>
      <c r="I6857" s="2">
        <f>MIN(MainSheet!$C$10/MainSheet!$C$9,MainSheet!$K$9*60)</f>
        <v>660</v>
      </c>
      <c r="J6857" s="1">
        <f>IF(G6857&gt;MainSheet!$C$11,IF(J6856&gt;=0.999,1,(G6857-MainSheet!$C$11)*I6857/$B$2/60),0)</f>
        <v>1</v>
      </c>
      <c r="K6857" s="1">
        <f>IF(G6857&gt;MainSheet!$C$11+$B$6,IF(K6856&gt;=0.999,1,(G6857-MainSheet!$C$11-$B$6)*I6857/$C$2/60),0)</f>
        <v>1</v>
      </c>
      <c r="L6857" s="1">
        <f>IF(G6857&gt;MainSheet!$C$11+$B$6+$C$6,IF(L6856&gt;=0.999,1,(G6857-MainSheet!$C$11-$B$6-$C$6)*I6857/$D$2/60),0)</f>
        <v>1</v>
      </c>
      <c r="M6857">
        <f t="shared" ref="M6857:M6920" si="975">(J6857*$B$2+K6857*$C$2+L6857*$D$2)/SUM($B$2:$D$2)</f>
        <v>1</v>
      </c>
      <c r="N6857" s="2">
        <f t="shared" ref="N6857:N6920" si="976">IF(J6857&gt;=0.01,((1-J6857)*B$3+B$4*(J6857)),0)</f>
        <v>3721.0526315789471</v>
      </c>
      <c r="O6857">
        <f t="shared" si="972"/>
        <v>977.02127659574455</v>
      </c>
      <c r="P6857">
        <f t="shared" si="971"/>
        <v>192000</v>
      </c>
      <c r="Q6857" s="2">
        <f t="shared" ref="Q6857:Q6920" si="977">SUM(N6857:P6857)</f>
        <v>196698.0739081747</v>
      </c>
      <c r="R6857">
        <f>Q6857/MainSheet!$C$8*(G6857-G6856)+R6856</f>
        <v>11943.153720463926</v>
      </c>
      <c r="S6857">
        <f t="shared" ref="S6857:S6920" si="978">Q6857*$F$2/60+S6856</f>
        <v>192754.82187945454</v>
      </c>
      <c r="T6857">
        <f t="shared" si="970"/>
        <v>68.549999999998164</v>
      </c>
      <c r="U6857" s="1">
        <f>Q6857/MainSheet!$C$22</f>
        <v>1</v>
      </c>
    </row>
    <row r="6858" spans="7:21">
      <c r="G6858">
        <f t="shared" si="973"/>
        <v>68.559999999998169</v>
      </c>
      <c r="H6858">
        <f t="shared" si="974"/>
        <v>198000</v>
      </c>
      <c r="I6858" s="2">
        <f>MIN(MainSheet!$C$10/MainSheet!$C$9,MainSheet!$K$9*60)</f>
        <v>660</v>
      </c>
      <c r="J6858" s="1">
        <f>IF(G6858&gt;MainSheet!$C$11,IF(J6857&gt;=0.999,1,(G6858-MainSheet!$C$11)*I6858/$B$2/60),0)</f>
        <v>1</v>
      </c>
      <c r="K6858" s="1">
        <f>IF(G6858&gt;MainSheet!$C$11+$B$6,IF(K6857&gt;=0.999,1,(G6858-MainSheet!$C$11-$B$6)*I6858/$C$2/60),0)</f>
        <v>1</v>
      </c>
      <c r="L6858" s="1">
        <f>IF(G6858&gt;MainSheet!$C$11+$B$6+$C$6,IF(L6857&gt;=0.999,1,(G6858-MainSheet!$C$11-$B$6-$C$6)*I6858/$D$2/60),0)</f>
        <v>1</v>
      </c>
      <c r="M6858">
        <f t="shared" si="975"/>
        <v>1</v>
      </c>
      <c r="N6858" s="2">
        <f t="shared" si="976"/>
        <v>3721.0526315789471</v>
      </c>
      <c r="O6858">
        <f t="shared" si="972"/>
        <v>977.02127659574455</v>
      </c>
      <c r="P6858">
        <f t="shared" si="971"/>
        <v>192000</v>
      </c>
      <c r="Q6858" s="2">
        <f t="shared" si="977"/>
        <v>196698.0739081747</v>
      </c>
      <c r="R6858">
        <f>Q6858/MainSheet!$C$8*(G6858-G6857)+R6857</f>
        <v>11945.184966954761</v>
      </c>
      <c r="S6858">
        <f t="shared" si="978"/>
        <v>192787.60489177256</v>
      </c>
      <c r="T6858">
        <f t="shared" si="970"/>
        <v>68.559999999998169</v>
      </c>
      <c r="U6858" s="1">
        <f>Q6858/MainSheet!$C$22</f>
        <v>1</v>
      </c>
    </row>
    <row r="6859" spans="7:21">
      <c r="G6859">
        <f t="shared" si="973"/>
        <v>68.569999999998174</v>
      </c>
      <c r="H6859">
        <f t="shared" si="974"/>
        <v>198000</v>
      </c>
      <c r="I6859" s="2">
        <f>MIN(MainSheet!$C$10/MainSheet!$C$9,MainSheet!$K$9*60)</f>
        <v>660</v>
      </c>
      <c r="J6859" s="1">
        <f>IF(G6859&gt;MainSheet!$C$11,IF(J6858&gt;=0.999,1,(G6859-MainSheet!$C$11)*I6859/$B$2/60),0)</f>
        <v>1</v>
      </c>
      <c r="K6859" s="1">
        <f>IF(G6859&gt;MainSheet!$C$11+$B$6,IF(K6858&gt;=0.999,1,(G6859-MainSheet!$C$11-$B$6)*I6859/$C$2/60),0)</f>
        <v>1</v>
      </c>
      <c r="L6859" s="1">
        <f>IF(G6859&gt;MainSheet!$C$11+$B$6+$C$6,IF(L6858&gt;=0.999,1,(G6859-MainSheet!$C$11-$B$6-$C$6)*I6859/$D$2/60),0)</f>
        <v>1</v>
      </c>
      <c r="M6859">
        <f t="shared" si="975"/>
        <v>1</v>
      </c>
      <c r="N6859" s="2">
        <f t="shared" si="976"/>
        <v>3721.0526315789471</v>
      </c>
      <c r="O6859">
        <f t="shared" si="972"/>
        <v>977.02127659574455</v>
      </c>
      <c r="P6859">
        <f t="shared" si="971"/>
        <v>192000</v>
      </c>
      <c r="Q6859" s="2">
        <f t="shared" si="977"/>
        <v>196698.0739081747</v>
      </c>
      <c r="R6859">
        <f>Q6859/MainSheet!$C$8*(G6859-G6858)+R6858</f>
        <v>11947.216213445596</v>
      </c>
      <c r="S6859">
        <f t="shared" si="978"/>
        <v>192820.38790409057</v>
      </c>
      <c r="T6859">
        <f t="shared" si="970"/>
        <v>68.569999999998174</v>
      </c>
      <c r="U6859" s="1">
        <f>Q6859/MainSheet!$C$22</f>
        <v>1</v>
      </c>
    </row>
    <row r="6860" spans="7:21">
      <c r="G6860">
        <f t="shared" si="973"/>
        <v>68.579999999998179</v>
      </c>
      <c r="H6860">
        <f t="shared" si="974"/>
        <v>198000</v>
      </c>
      <c r="I6860" s="2">
        <f>MIN(MainSheet!$C$10/MainSheet!$C$9,MainSheet!$K$9*60)</f>
        <v>660</v>
      </c>
      <c r="J6860" s="1">
        <f>IF(G6860&gt;MainSheet!$C$11,IF(J6859&gt;=0.999,1,(G6860-MainSheet!$C$11)*I6860/$B$2/60),0)</f>
        <v>1</v>
      </c>
      <c r="K6860" s="1">
        <f>IF(G6860&gt;MainSheet!$C$11+$B$6,IF(K6859&gt;=0.999,1,(G6860-MainSheet!$C$11-$B$6)*I6860/$C$2/60),0)</f>
        <v>1</v>
      </c>
      <c r="L6860" s="1">
        <f>IF(G6860&gt;MainSheet!$C$11+$B$6+$C$6,IF(L6859&gt;=0.999,1,(G6860-MainSheet!$C$11-$B$6-$C$6)*I6860/$D$2/60),0)</f>
        <v>1</v>
      </c>
      <c r="M6860">
        <f t="shared" si="975"/>
        <v>1</v>
      </c>
      <c r="N6860" s="2">
        <f t="shared" si="976"/>
        <v>3721.0526315789471</v>
      </c>
      <c r="O6860">
        <f t="shared" si="972"/>
        <v>977.02127659574455</v>
      </c>
      <c r="P6860">
        <f t="shared" si="971"/>
        <v>192000</v>
      </c>
      <c r="Q6860" s="2">
        <f t="shared" si="977"/>
        <v>196698.0739081747</v>
      </c>
      <c r="R6860">
        <f>Q6860/MainSheet!$C$8*(G6860-G6859)+R6859</f>
        <v>11949.24745993643</v>
      </c>
      <c r="S6860">
        <f t="shared" si="978"/>
        <v>192853.17091640859</v>
      </c>
      <c r="T6860">
        <f t="shared" si="970"/>
        <v>68.579999999998179</v>
      </c>
      <c r="U6860" s="1">
        <f>Q6860/MainSheet!$C$22</f>
        <v>1</v>
      </c>
    </row>
    <row r="6861" spans="7:21">
      <c r="G6861">
        <f t="shared" si="973"/>
        <v>68.589999999998184</v>
      </c>
      <c r="H6861">
        <f t="shared" si="974"/>
        <v>198000</v>
      </c>
      <c r="I6861" s="2">
        <f>MIN(MainSheet!$C$10/MainSheet!$C$9,MainSheet!$K$9*60)</f>
        <v>660</v>
      </c>
      <c r="J6861" s="1">
        <f>IF(G6861&gt;MainSheet!$C$11,IF(J6860&gt;=0.999,1,(G6861-MainSheet!$C$11)*I6861/$B$2/60),0)</f>
        <v>1</v>
      </c>
      <c r="K6861" s="1">
        <f>IF(G6861&gt;MainSheet!$C$11+$B$6,IF(K6860&gt;=0.999,1,(G6861-MainSheet!$C$11-$B$6)*I6861/$C$2/60),0)</f>
        <v>1</v>
      </c>
      <c r="L6861" s="1">
        <f>IF(G6861&gt;MainSheet!$C$11+$B$6+$C$6,IF(L6860&gt;=0.999,1,(G6861-MainSheet!$C$11-$B$6-$C$6)*I6861/$D$2/60),0)</f>
        <v>1</v>
      </c>
      <c r="M6861">
        <f t="shared" si="975"/>
        <v>1</v>
      </c>
      <c r="N6861" s="2">
        <f t="shared" si="976"/>
        <v>3721.0526315789471</v>
      </c>
      <c r="O6861">
        <f t="shared" si="972"/>
        <v>977.02127659574455</v>
      </c>
      <c r="P6861">
        <f t="shared" si="971"/>
        <v>192000</v>
      </c>
      <c r="Q6861" s="2">
        <f t="shared" si="977"/>
        <v>196698.0739081747</v>
      </c>
      <c r="R6861">
        <f>Q6861/MainSheet!$C$8*(G6861-G6860)+R6860</f>
        <v>11951.278706427265</v>
      </c>
      <c r="S6861">
        <f t="shared" si="978"/>
        <v>192885.95392872661</v>
      </c>
      <c r="T6861">
        <f t="shared" si="970"/>
        <v>68.589999999998184</v>
      </c>
      <c r="U6861" s="1">
        <f>Q6861/MainSheet!$C$22</f>
        <v>1</v>
      </c>
    </row>
    <row r="6862" spans="7:21">
      <c r="G6862">
        <f t="shared" si="973"/>
        <v>68.59999999999819</v>
      </c>
      <c r="H6862">
        <f t="shared" si="974"/>
        <v>198000</v>
      </c>
      <c r="I6862" s="2">
        <f>MIN(MainSheet!$C$10/MainSheet!$C$9,MainSheet!$K$9*60)</f>
        <v>660</v>
      </c>
      <c r="J6862" s="1">
        <f>IF(G6862&gt;MainSheet!$C$11,IF(J6861&gt;=0.999,1,(G6862-MainSheet!$C$11)*I6862/$B$2/60),0)</f>
        <v>1</v>
      </c>
      <c r="K6862" s="1">
        <f>IF(G6862&gt;MainSheet!$C$11+$B$6,IF(K6861&gt;=0.999,1,(G6862-MainSheet!$C$11-$B$6)*I6862/$C$2/60),0)</f>
        <v>1</v>
      </c>
      <c r="L6862" s="1">
        <f>IF(G6862&gt;MainSheet!$C$11+$B$6+$C$6,IF(L6861&gt;=0.999,1,(G6862-MainSheet!$C$11-$B$6-$C$6)*I6862/$D$2/60),0)</f>
        <v>1</v>
      </c>
      <c r="M6862">
        <f t="shared" si="975"/>
        <v>1</v>
      </c>
      <c r="N6862" s="2">
        <f t="shared" si="976"/>
        <v>3721.0526315789471</v>
      </c>
      <c r="O6862">
        <f t="shared" si="972"/>
        <v>977.02127659574455</v>
      </c>
      <c r="P6862">
        <f t="shared" si="971"/>
        <v>192000</v>
      </c>
      <c r="Q6862" s="2">
        <f t="shared" si="977"/>
        <v>196698.0739081747</v>
      </c>
      <c r="R6862">
        <f>Q6862/MainSheet!$C$8*(G6862-G6861)+R6861</f>
        <v>11953.3099529181</v>
      </c>
      <c r="S6862">
        <f t="shared" si="978"/>
        <v>192918.73694104463</v>
      </c>
      <c r="T6862">
        <f t="shared" si="970"/>
        <v>68.59999999999819</v>
      </c>
      <c r="U6862" s="1">
        <f>Q6862/MainSheet!$C$22</f>
        <v>1</v>
      </c>
    </row>
    <row r="6863" spans="7:21">
      <c r="G6863">
        <f t="shared" si="973"/>
        <v>68.609999999998195</v>
      </c>
      <c r="H6863">
        <f t="shared" si="974"/>
        <v>198000</v>
      </c>
      <c r="I6863" s="2">
        <f>MIN(MainSheet!$C$10/MainSheet!$C$9,MainSheet!$K$9*60)</f>
        <v>660</v>
      </c>
      <c r="J6863" s="1">
        <f>IF(G6863&gt;MainSheet!$C$11,IF(J6862&gt;=0.999,1,(G6863-MainSheet!$C$11)*I6863/$B$2/60),0)</f>
        <v>1</v>
      </c>
      <c r="K6863" s="1">
        <f>IF(G6863&gt;MainSheet!$C$11+$B$6,IF(K6862&gt;=0.999,1,(G6863-MainSheet!$C$11-$B$6)*I6863/$C$2/60),0)</f>
        <v>1</v>
      </c>
      <c r="L6863" s="1">
        <f>IF(G6863&gt;MainSheet!$C$11+$B$6+$C$6,IF(L6862&gt;=0.999,1,(G6863-MainSheet!$C$11-$B$6-$C$6)*I6863/$D$2/60),0)</f>
        <v>1</v>
      </c>
      <c r="M6863">
        <f t="shared" si="975"/>
        <v>1</v>
      </c>
      <c r="N6863" s="2">
        <f t="shared" si="976"/>
        <v>3721.0526315789471</v>
      </c>
      <c r="O6863">
        <f t="shared" si="972"/>
        <v>977.02127659574455</v>
      </c>
      <c r="P6863">
        <f t="shared" si="971"/>
        <v>192000</v>
      </c>
      <c r="Q6863" s="2">
        <f t="shared" si="977"/>
        <v>196698.0739081747</v>
      </c>
      <c r="R6863">
        <f>Q6863/MainSheet!$C$8*(G6863-G6862)+R6862</f>
        <v>11955.341199408935</v>
      </c>
      <c r="S6863">
        <f t="shared" si="978"/>
        <v>192951.51995336264</v>
      </c>
      <c r="T6863">
        <f t="shared" si="970"/>
        <v>68.609999999998195</v>
      </c>
      <c r="U6863" s="1">
        <f>Q6863/MainSheet!$C$22</f>
        <v>1</v>
      </c>
    </row>
    <row r="6864" spans="7:21">
      <c r="G6864">
        <f t="shared" si="973"/>
        <v>68.6199999999982</v>
      </c>
      <c r="H6864">
        <f t="shared" si="974"/>
        <v>198000</v>
      </c>
      <c r="I6864" s="2">
        <f>MIN(MainSheet!$C$10/MainSheet!$C$9,MainSheet!$K$9*60)</f>
        <v>660</v>
      </c>
      <c r="J6864" s="1">
        <f>IF(G6864&gt;MainSheet!$C$11,IF(J6863&gt;=0.999,1,(G6864-MainSheet!$C$11)*I6864/$B$2/60),0)</f>
        <v>1</v>
      </c>
      <c r="K6864" s="1">
        <f>IF(G6864&gt;MainSheet!$C$11+$B$6,IF(K6863&gt;=0.999,1,(G6864-MainSheet!$C$11-$B$6)*I6864/$C$2/60),0)</f>
        <v>1</v>
      </c>
      <c r="L6864" s="1">
        <f>IF(G6864&gt;MainSheet!$C$11+$B$6+$C$6,IF(L6863&gt;=0.999,1,(G6864-MainSheet!$C$11-$B$6-$C$6)*I6864/$D$2/60),0)</f>
        <v>1</v>
      </c>
      <c r="M6864">
        <f t="shared" si="975"/>
        <v>1</v>
      </c>
      <c r="N6864" s="2">
        <f t="shared" si="976"/>
        <v>3721.0526315789471</v>
      </c>
      <c r="O6864">
        <f t="shared" si="972"/>
        <v>977.02127659574455</v>
      </c>
      <c r="P6864">
        <f t="shared" si="971"/>
        <v>192000</v>
      </c>
      <c r="Q6864" s="2">
        <f t="shared" si="977"/>
        <v>196698.0739081747</v>
      </c>
      <c r="R6864">
        <f>Q6864/MainSheet!$C$8*(G6864-G6863)+R6863</f>
        <v>11957.372445899769</v>
      </c>
      <c r="S6864">
        <f t="shared" si="978"/>
        <v>192984.30296568066</v>
      </c>
      <c r="T6864">
        <f t="shared" si="970"/>
        <v>68.6199999999982</v>
      </c>
      <c r="U6864" s="1">
        <f>Q6864/MainSheet!$C$22</f>
        <v>1</v>
      </c>
    </row>
    <row r="6865" spans="7:21">
      <c r="G6865">
        <f t="shared" si="973"/>
        <v>68.629999999998205</v>
      </c>
      <c r="H6865">
        <f t="shared" si="974"/>
        <v>198000</v>
      </c>
      <c r="I6865" s="2">
        <f>MIN(MainSheet!$C$10/MainSheet!$C$9,MainSheet!$K$9*60)</f>
        <v>660</v>
      </c>
      <c r="J6865" s="1">
        <f>IF(G6865&gt;MainSheet!$C$11,IF(J6864&gt;=0.999,1,(G6865-MainSheet!$C$11)*I6865/$B$2/60),0)</f>
        <v>1</v>
      </c>
      <c r="K6865" s="1">
        <f>IF(G6865&gt;MainSheet!$C$11+$B$6,IF(K6864&gt;=0.999,1,(G6865-MainSheet!$C$11-$B$6)*I6865/$C$2/60),0)</f>
        <v>1</v>
      </c>
      <c r="L6865" s="1">
        <f>IF(G6865&gt;MainSheet!$C$11+$B$6+$C$6,IF(L6864&gt;=0.999,1,(G6865-MainSheet!$C$11-$B$6-$C$6)*I6865/$D$2/60),0)</f>
        <v>1</v>
      </c>
      <c r="M6865">
        <f t="shared" si="975"/>
        <v>1</v>
      </c>
      <c r="N6865" s="2">
        <f t="shared" si="976"/>
        <v>3721.0526315789471</v>
      </c>
      <c r="O6865">
        <f t="shared" si="972"/>
        <v>977.02127659574455</v>
      </c>
      <c r="P6865">
        <f t="shared" si="971"/>
        <v>192000</v>
      </c>
      <c r="Q6865" s="2">
        <f t="shared" si="977"/>
        <v>196698.0739081747</v>
      </c>
      <c r="R6865">
        <f>Q6865/MainSheet!$C$8*(G6865-G6864)+R6864</f>
        <v>11959.403692390604</v>
      </c>
      <c r="S6865">
        <f t="shared" si="978"/>
        <v>193017.08597799868</v>
      </c>
      <c r="T6865">
        <f t="shared" si="970"/>
        <v>68.629999999998205</v>
      </c>
      <c r="U6865" s="1">
        <f>Q6865/MainSheet!$C$22</f>
        <v>1</v>
      </c>
    </row>
    <row r="6866" spans="7:21">
      <c r="G6866">
        <f t="shared" si="973"/>
        <v>68.63999999999821</v>
      </c>
      <c r="H6866">
        <f t="shared" si="974"/>
        <v>198000</v>
      </c>
      <c r="I6866" s="2">
        <f>MIN(MainSheet!$C$10/MainSheet!$C$9,MainSheet!$K$9*60)</f>
        <v>660</v>
      </c>
      <c r="J6866" s="1">
        <f>IF(G6866&gt;MainSheet!$C$11,IF(J6865&gt;=0.999,1,(G6866-MainSheet!$C$11)*I6866/$B$2/60),0)</f>
        <v>1</v>
      </c>
      <c r="K6866" s="1">
        <f>IF(G6866&gt;MainSheet!$C$11+$B$6,IF(K6865&gt;=0.999,1,(G6866-MainSheet!$C$11-$B$6)*I6866/$C$2/60),0)</f>
        <v>1</v>
      </c>
      <c r="L6866" s="1">
        <f>IF(G6866&gt;MainSheet!$C$11+$B$6+$C$6,IF(L6865&gt;=0.999,1,(G6866-MainSheet!$C$11-$B$6-$C$6)*I6866/$D$2/60),0)</f>
        <v>1</v>
      </c>
      <c r="M6866">
        <f t="shared" si="975"/>
        <v>1</v>
      </c>
      <c r="N6866" s="2">
        <f t="shared" si="976"/>
        <v>3721.0526315789471</v>
      </c>
      <c r="O6866">
        <f t="shared" si="972"/>
        <v>977.02127659574455</v>
      </c>
      <c r="P6866">
        <f t="shared" si="971"/>
        <v>192000</v>
      </c>
      <c r="Q6866" s="2">
        <f t="shared" si="977"/>
        <v>196698.0739081747</v>
      </c>
      <c r="R6866">
        <f>Q6866/MainSheet!$C$8*(G6866-G6865)+R6865</f>
        <v>11961.434938881439</v>
      </c>
      <c r="S6866">
        <f t="shared" si="978"/>
        <v>193049.8689903167</v>
      </c>
      <c r="T6866">
        <f t="shared" si="970"/>
        <v>68.63999999999821</v>
      </c>
      <c r="U6866" s="1">
        <f>Q6866/MainSheet!$C$22</f>
        <v>1</v>
      </c>
    </row>
    <row r="6867" spans="7:21">
      <c r="G6867">
        <f t="shared" si="973"/>
        <v>68.649999999998215</v>
      </c>
      <c r="H6867">
        <f t="shared" si="974"/>
        <v>198000</v>
      </c>
      <c r="I6867" s="2">
        <f>MIN(MainSheet!$C$10/MainSheet!$C$9,MainSheet!$K$9*60)</f>
        <v>660</v>
      </c>
      <c r="J6867" s="1">
        <f>IF(G6867&gt;MainSheet!$C$11,IF(J6866&gt;=0.999,1,(G6867-MainSheet!$C$11)*I6867/$B$2/60),0)</f>
        <v>1</v>
      </c>
      <c r="K6867" s="1">
        <f>IF(G6867&gt;MainSheet!$C$11+$B$6,IF(K6866&gt;=0.999,1,(G6867-MainSheet!$C$11-$B$6)*I6867/$C$2/60),0)</f>
        <v>1</v>
      </c>
      <c r="L6867" s="1">
        <f>IF(G6867&gt;MainSheet!$C$11+$B$6+$C$6,IF(L6866&gt;=0.999,1,(G6867-MainSheet!$C$11-$B$6-$C$6)*I6867/$D$2/60),0)</f>
        <v>1</v>
      </c>
      <c r="M6867">
        <f t="shared" si="975"/>
        <v>1</v>
      </c>
      <c r="N6867" s="2">
        <f t="shared" si="976"/>
        <v>3721.0526315789471</v>
      </c>
      <c r="O6867">
        <f t="shared" si="972"/>
        <v>977.02127659574455</v>
      </c>
      <c r="P6867">
        <f t="shared" si="971"/>
        <v>192000</v>
      </c>
      <c r="Q6867" s="2">
        <f t="shared" si="977"/>
        <v>196698.0739081747</v>
      </c>
      <c r="R6867">
        <f>Q6867/MainSheet!$C$8*(G6867-G6866)+R6866</f>
        <v>11963.466185372274</v>
      </c>
      <c r="S6867">
        <f t="shared" si="978"/>
        <v>193082.65200263471</v>
      </c>
      <c r="T6867">
        <f t="shared" si="970"/>
        <v>68.649999999998215</v>
      </c>
      <c r="U6867" s="1">
        <f>Q6867/MainSheet!$C$22</f>
        <v>1</v>
      </c>
    </row>
    <row r="6868" spans="7:21">
      <c r="G6868">
        <f t="shared" si="973"/>
        <v>68.65999999999822</v>
      </c>
      <c r="H6868">
        <f t="shared" si="974"/>
        <v>198000</v>
      </c>
      <c r="I6868" s="2">
        <f>MIN(MainSheet!$C$10/MainSheet!$C$9,MainSheet!$K$9*60)</f>
        <v>660</v>
      </c>
      <c r="J6868" s="1">
        <f>IF(G6868&gt;MainSheet!$C$11,IF(J6867&gt;=0.999,1,(G6868-MainSheet!$C$11)*I6868/$B$2/60),0)</f>
        <v>1</v>
      </c>
      <c r="K6868" s="1">
        <f>IF(G6868&gt;MainSheet!$C$11+$B$6,IF(K6867&gt;=0.999,1,(G6868-MainSheet!$C$11-$B$6)*I6868/$C$2/60),0)</f>
        <v>1</v>
      </c>
      <c r="L6868" s="1">
        <f>IF(G6868&gt;MainSheet!$C$11+$B$6+$C$6,IF(L6867&gt;=0.999,1,(G6868-MainSheet!$C$11-$B$6-$C$6)*I6868/$D$2/60),0)</f>
        <v>1</v>
      </c>
      <c r="M6868">
        <f t="shared" si="975"/>
        <v>1</v>
      </c>
      <c r="N6868" s="2">
        <f t="shared" si="976"/>
        <v>3721.0526315789471</v>
      </c>
      <c r="O6868">
        <f t="shared" si="972"/>
        <v>977.02127659574455</v>
      </c>
      <c r="P6868">
        <f t="shared" si="971"/>
        <v>192000</v>
      </c>
      <c r="Q6868" s="2">
        <f t="shared" si="977"/>
        <v>196698.0739081747</v>
      </c>
      <c r="R6868">
        <f>Q6868/MainSheet!$C$8*(G6868-G6867)+R6867</f>
        <v>11965.497431863108</v>
      </c>
      <c r="S6868">
        <f t="shared" si="978"/>
        <v>193115.43501495273</v>
      </c>
      <c r="T6868">
        <f t="shared" si="970"/>
        <v>68.65999999999822</v>
      </c>
      <c r="U6868" s="1">
        <f>Q6868/MainSheet!$C$22</f>
        <v>1</v>
      </c>
    </row>
    <row r="6869" spans="7:21">
      <c r="G6869">
        <f t="shared" si="973"/>
        <v>68.669999999998225</v>
      </c>
      <c r="H6869">
        <f t="shared" si="974"/>
        <v>198000</v>
      </c>
      <c r="I6869" s="2">
        <f>MIN(MainSheet!$C$10/MainSheet!$C$9,MainSheet!$K$9*60)</f>
        <v>660</v>
      </c>
      <c r="J6869" s="1">
        <f>IF(G6869&gt;MainSheet!$C$11,IF(J6868&gt;=0.999,1,(G6869-MainSheet!$C$11)*I6869/$B$2/60),0)</f>
        <v>1</v>
      </c>
      <c r="K6869" s="1">
        <f>IF(G6869&gt;MainSheet!$C$11+$B$6,IF(K6868&gt;=0.999,1,(G6869-MainSheet!$C$11-$B$6)*I6869/$C$2/60),0)</f>
        <v>1</v>
      </c>
      <c r="L6869" s="1">
        <f>IF(G6869&gt;MainSheet!$C$11+$B$6+$C$6,IF(L6868&gt;=0.999,1,(G6869-MainSheet!$C$11-$B$6-$C$6)*I6869/$D$2/60),0)</f>
        <v>1</v>
      </c>
      <c r="M6869">
        <f t="shared" si="975"/>
        <v>1</v>
      </c>
      <c r="N6869" s="2">
        <f t="shared" si="976"/>
        <v>3721.0526315789471</v>
      </c>
      <c r="O6869">
        <f t="shared" si="972"/>
        <v>977.02127659574455</v>
      </c>
      <c r="P6869">
        <f t="shared" si="971"/>
        <v>192000</v>
      </c>
      <c r="Q6869" s="2">
        <f t="shared" si="977"/>
        <v>196698.0739081747</v>
      </c>
      <c r="R6869">
        <f>Q6869/MainSheet!$C$8*(G6869-G6868)+R6868</f>
        <v>11967.528678353943</v>
      </c>
      <c r="S6869">
        <f t="shared" si="978"/>
        <v>193148.21802727075</v>
      </c>
      <c r="T6869">
        <f t="shared" si="970"/>
        <v>68.669999999998225</v>
      </c>
      <c r="U6869" s="1">
        <f>Q6869/MainSheet!$C$22</f>
        <v>1</v>
      </c>
    </row>
    <row r="6870" spans="7:21">
      <c r="G6870">
        <f t="shared" si="973"/>
        <v>68.67999999999823</v>
      </c>
      <c r="H6870">
        <f t="shared" si="974"/>
        <v>198000</v>
      </c>
      <c r="I6870" s="2">
        <f>MIN(MainSheet!$C$10/MainSheet!$C$9,MainSheet!$K$9*60)</f>
        <v>660</v>
      </c>
      <c r="J6870" s="1">
        <f>IF(G6870&gt;MainSheet!$C$11,IF(J6869&gt;=0.999,1,(G6870-MainSheet!$C$11)*I6870/$B$2/60),0)</f>
        <v>1</v>
      </c>
      <c r="K6870" s="1">
        <f>IF(G6870&gt;MainSheet!$C$11+$B$6,IF(K6869&gt;=0.999,1,(G6870-MainSheet!$C$11-$B$6)*I6870/$C$2/60),0)</f>
        <v>1</v>
      </c>
      <c r="L6870" s="1">
        <f>IF(G6870&gt;MainSheet!$C$11+$B$6+$C$6,IF(L6869&gt;=0.999,1,(G6870-MainSheet!$C$11-$B$6-$C$6)*I6870/$D$2/60),0)</f>
        <v>1</v>
      </c>
      <c r="M6870">
        <f t="shared" si="975"/>
        <v>1</v>
      </c>
      <c r="N6870" s="2">
        <f t="shared" si="976"/>
        <v>3721.0526315789471</v>
      </c>
      <c r="O6870">
        <f t="shared" si="972"/>
        <v>977.02127659574455</v>
      </c>
      <c r="P6870">
        <f t="shared" si="971"/>
        <v>192000</v>
      </c>
      <c r="Q6870" s="2">
        <f t="shared" si="977"/>
        <v>196698.0739081747</v>
      </c>
      <c r="R6870">
        <f>Q6870/MainSheet!$C$8*(G6870-G6869)+R6869</f>
        <v>11969.559924844778</v>
      </c>
      <c r="S6870">
        <f t="shared" si="978"/>
        <v>193181.00103958877</v>
      </c>
      <c r="T6870">
        <f t="shared" si="970"/>
        <v>68.67999999999823</v>
      </c>
      <c r="U6870" s="1">
        <f>Q6870/MainSheet!$C$22</f>
        <v>1</v>
      </c>
    </row>
    <row r="6871" spans="7:21">
      <c r="G6871">
        <f t="shared" si="973"/>
        <v>68.689999999998236</v>
      </c>
      <c r="H6871">
        <f t="shared" si="974"/>
        <v>198000</v>
      </c>
      <c r="I6871" s="2">
        <f>MIN(MainSheet!$C$10/MainSheet!$C$9,MainSheet!$K$9*60)</f>
        <v>660</v>
      </c>
      <c r="J6871" s="1">
        <f>IF(G6871&gt;MainSheet!$C$11,IF(J6870&gt;=0.999,1,(G6871-MainSheet!$C$11)*I6871/$B$2/60),0)</f>
        <v>1</v>
      </c>
      <c r="K6871" s="1">
        <f>IF(G6871&gt;MainSheet!$C$11+$B$6,IF(K6870&gt;=0.999,1,(G6871-MainSheet!$C$11-$B$6)*I6871/$C$2/60),0)</f>
        <v>1</v>
      </c>
      <c r="L6871" s="1">
        <f>IF(G6871&gt;MainSheet!$C$11+$B$6+$C$6,IF(L6870&gt;=0.999,1,(G6871-MainSheet!$C$11-$B$6-$C$6)*I6871/$D$2/60),0)</f>
        <v>1</v>
      </c>
      <c r="M6871">
        <f t="shared" si="975"/>
        <v>1</v>
      </c>
      <c r="N6871" s="2">
        <f t="shared" si="976"/>
        <v>3721.0526315789471</v>
      </c>
      <c r="O6871">
        <f t="shared" si="972"/>
        <v>977.02127659574455</v>
      </c>
      <c r="P6871">
        <f t="shared" si="971"/>
        <v>192000</v>
      </c>
      <c r="Q6871" s="2">
        <f t="shared" si="977"/>
        <v>196698.0739081747</v>
      </c>
      <c r="R6871">
        <f>Q6871/MainSheet!$C$8*(G6871-G6870)+R6870</f>
        <v>11971.591171335613</v>
      </c>
      <c r="S6871">
        <f t="shared" si="978"/>
        <v>193213.78405190678</v>
      </c>
      <c r="T6871">
        <f t="shared" si="970"/>
        <v>68.689999999998236</v>
      </c>
      <c r="U6871" s="1">
        <f>Q6871/MainSheet!$C$22</f>
        <v>1</v>
      </c>
    </row>
    <row r="6872" spans="7:21">
      <c r="G6872">
        <f t="shared" si="973"/>
        <v>68.699999999998241</v>
      </c>
      <c r="H6872">
        <f t="shared" si="974"/>
        <v>198000</v>
      </c>
      <c r="I6872" s="2">
        <f>MIN(MainSheet!$C$10/MainSheet!$C$9,MainSheet!$K$9*60)</f>
        <v>660</v>
      </c>
      <c r="J6872" s="1">
        <f>IF(G6872&gt;MainSheet!$C$11,IF(J6871&gt;=0.999,1,(G6872-MainSheet!$C$11)*I6872/$B$2/60),0)</f>
        <v>1</v>
      </c>
      <c r="K6872" s="1">
        <f>IF(G6872&gt;MainSheet!$C$11+$B$6,IF(K6871&gt;=0.999,1,(G6872-MainSheet!$C$11-$B$6)*I6872/$C$2/60),0)</f>
        <v>1</v>
      </c>
      <c r="L6872" s="1">
        <f>IF(G6872&gt;MainSheet!$C$11+$B$6+$C$6,IF(L6871&gt;=0.999,1,(G6872-MainSheet!$C$11-$B$6-$C$6)*I6872/$D$2/60),0)</f>
        <v>1</v>
      </c>
      <c r="M6872">
        <f t="shared" si="975"/>
        <v>1</v>
      </c>
      <c r="N6872" s="2">
        <f t="shared" si="976"/>
        <v>3721.0526315789471</v>
      </c>
      <c r="O6872">
        <f t="shared" si="972"/>
        <v>977.02127659574455</v>
      </c>
      <c r="P6872">
        <f t="shared" si="971"/>
        <v>192000</v>
      </c>
      <c r="Q6872" s="2">
        <f t="shared" si="977"/>
        <v>196698.0739081747</v>
      </c>
      <c r="R6872">
        <f>Q6872/MainSheet!$C$8*(G6872-G6871)+R6871</f>
        <v>11973.622417826447</v>
      </c>
      <c r="S6872">
        <f t="shared" si="978"/>
        <v>193246.5670642248</v>
      </c>
      <c r="T6872">
        <f t="shared" si="970"/>
        <v>68.699999999998241</v>
      </c>
      <c r="U6872" s="1">
        <f>Q6872/MainSheet!$C$22</f>
        <v>1</v>
      </c>
    </row>
    <row r="6873" spans="7:21">
      <c r="G6873">
        <f t="shared" si="973"/>
        <v>68.709999999998246</v>
      </c>
      <c r="H6873">
        <f t="shared" si="974"/>
        <v>198000</v>
      </c>
      <c r="I6873" s="2">
        <f>MIN(MainSheet!$C$10/MainSheet!$C$9,MainSheet!$K$9*60)</f>
        <v>660</v>
      </c>
      <c r="J6873" s="1">
        <f>IF(G6873&gt;MainSheet!$C$11,IF(J6872&gt;=0.999,1,(G6873-MainSheet!$C$11)*I6873/$B$2/60),0)</f>
        <v>1</v>
      </c>
      <c r="K6873" s="1">
        <f>IF(G6873&gt;MainSheet!$C$11+$B$6,IF(K6872&gt;=0.999,1,(G6873-MainSheet!$C$11-$B$6)*I6873/$C$2/60),0)</f>
        <v>1</v>
      </c>
      <c r="L6873" s="1">
        <f>IF(G6873&gt;MainSheet!$C$11+$B$6+$C$6,IF(L6872&gt;=0.999,1,(G6873-MainSheet!$C$11-$B$6-$C$6)*I6873/$D$2/60),0)</f>
        <v>1</v>
      </c>
      <c r="M6873">
        <f t="shared" si="975"/>
        <v>1</v>
      </c>
      <c r="N6873" s="2">
        <f t="shared" si="976"/>
        <v>3721.0526315789471</v>
      </c>
      <c r="O6873">
        <f t="shared" si="972"/>
        <v>977.02127659574455</v>
      </c>
      <c r="P6873">
        <f t="shared" si="971"/>
        <v>192000</v>
      </c>
      <c r="Q6873" s="2">
        <f t="shared" si="977"/>
        <v>196698.0739081747</v>
      </c>
      <c r="R6873">
        <f>Q6873/MainSheet!$C$8*(G6873-G6872)+R6872</f>
        <v>11975.653664317282</v>
      </c>
      <c r="S6873">
        <f t="shared" si="978"/>
        <v>193279.35007654282</v>
      </c>
      <c r="T6873">
        <f t="shared" si="970"/>
        <v>68.709999999998246</v>
      </c>
      <c r="U6873" s="1">
        <f>Q6873/MainSheet!$C$22</f>
        <v>1</v>
      </c>
    </row>
    <row r="6874" spans="7:21">
      <c r="G6874">
        <f t="shared" si="973"/>
        <v>68.719999999998251</v>
      </c>
      <c r="H6874">
        <f t="shared" si="974"/>
        <v>198000</v>
      </c>
      <c r="I6874" s="2">
        <f>MIN(MainSheet!$C$10/MainSheet!$C$9,MainSheet!$K$9*60)</f>
        <v>660</v>
      </c>
      <c r="J6874" s="1">
        <f>IF(G6874&gt;MainSheet!$C$11,IF(J6873&gt;=0.999,1,(G6874-MainSheet!$C$11)*I6874/$B$2/60),0)</f>
        <v>1</v>
      </c>
      <c r="K6874" s="1">
        <f>IF(G6874&gt;MainSheet!$C$11+$B$6,IF(K6873&gt;=0.999,1,(G6874-MainSheet!$C$11-$B$6)*I6874/$C$2/60),0)</f>
        <v>1</v>
      </c>
      <c r="L6874" s="1">
        <f>IF(G6874&gt;MainSheet!$C$11+$B$6+$C$6,IF(L6873&gt;=0.999,1,(G6874-MainSheet!$C$11-$B$6-$C$6)*I6874/$D$2/60),0)</f>
        <v>1</v>
      </c>
      <c r="M6874">
        <f t="shared" si="975"/>
        <v>1</v>
      </c>
      <c r="N6874" s="2">
        <f t="shared" si="976"/>
        <v>3721.0526315789471</v>
      </c>
      <c r="O6874">
        <f t="shared" si="972"/>
        <v>977.02127659574455</v>
      </c>
      <c r="P6874">
        <f t="shared" si="971"/>
        <v>192000</v>
      </c>
      <c r="Q6874" s="2">
        <f t="shared" si="977"/>
        <v>196698.0739081747</v>
      </c>
      <c r="R6874">
        <f>Q6874/MainSheet!$C$8*(G6874-G6873)+R6873</f>
        <v>11977.684910808117</v>
      </c>
      <c r="S6874">
        <f t="shared" si="978"/>
        <v>193312.13308886084</v>
      </c>
      <c r="T6874">
        <f t="shared" si="970"/>
        <v>68.719999999998251</v>
      </c>
      <c r="U6874" s="1">
        <f>Q6874/MainSheet!$C$22</f>
        <v>1</v>
      </c>
    </row>
    <row r="6875" spans="7:21">
      <c r="G6875">
        <f t="shared" si="973"/>
        <v>68.729999999998256</v>
      </c>
      <c r="H6875">
        <f t="shared" si="974"/>
        <v>198000</v>
      </c>
      <c r="I6875" s="2">
        <f>MIN(MainSheet!$C$10/MainSheet!$C$9,MainSheet!$K$9*60)</f>
        <v>660</v>
      </c>
      <c r="J6875" s="1">
        <f>IF(G6875&gt;MainSheet!$C$11,IF(J6874&gt;=0.999,1,(G6875-MainSheet!$C$11)*I6875/$B$2/60),0)</f>
        <v>1</v>
      </c>
      <c r="K6875" s="1">
        <f>IF(G6875&gt;MainSheet!$C$11+$B$6,IF(K6874&gt;=0.999,1,(G6875-MainSheet!$C$11-$B$6)*I6875/$C$2/60),0)</f>
        <v>1</v>
      </c>
      <c r="L6875" s="1">
        <f>IF(G6875&gt;MainSheet!$C$11+$B$6+$C$6,IF(L6874&gt;=0.999,1,(G6875-MainSheet!$C$11-$B$6-$C$6)*I6875/$D$2/60),0)</f>
        <v>1</v>
      </c>
      <c r="M6875">
        <f t="shared" si="975"/>
        <v>1</v>
      </c>
      <c r="N6875" s="2">
        <f t="shared" si="976"/>
        <v>3721.0526315789471</v>
      </c>
      <c r="O6875">
        <f t="shared" si="972"/>
        <v>977.02127659574455</v>
      </c>
      <c r="P6875">
        <f t="shared" si="971"/>
        <v>192000</v>
      </c>
      <c r="Q6875" s="2">
        <f t="shared" si="977"/>
        <v>196698.0739081747</v>
      </c>
      <c r="R6875">
        <f>Q6875/MainSheet!$C$8*(G6875-G6874)+R6874</f>
        <v>11979.716157298952</v>
      </c>
      <c r="S6875">
        <f t="shared" si="978"/>
        <v>193344.91610117885</v>
      </c>
      <c r="T6875">
        <f t="shared" si="970"/>
        <v>68.729999999998256</v>
      </c>
      <c r="U6875" s="1">
        <f>Q6875/MainSheet!$C$22</f>
        <v>1</v>
      </c>
    </row>
    <row r="6876" spans="7:21">
      <c r="G6876">
        <f t="shared" si="973"/>
        <v>68.739999999998261</v>
      </c>
      <c r="H6876">
        <f t="shared" si="974"/>
        <v>198000</v>
      </c>
      <c r="I6876" s="2">
        <f>MIN(MainSheet!$C$10/MainSheet!$C$9,MainSheet!$K$9*60)</f>
        <v>660</v>
      </c>
      <c r="J6876" s="1">
        <f>IF(G6876&gt;MainSheet!$C$11,IF(J6875&gt;=0.999,1,(G6876-MainSheet!$C$11)*I6876/$B$2/60),0)</f>
        <v>1</v>
      </c>
      <c r="K6876" s="1">
        <f>IF(G6876&gt;MainSheet!$C$11+$B$6,IF(K6875&gt;=0.999,1,(G6876-MainSheet!$C$11-$B$6)*I6876/$C$2/60),0)</f>
        <v>1</v>
      </c>
      <c r="L6876" s="1">
        <f>IF(G6876&gt;MainSheet!$C$11+$B$6+$C$6,IF(L6875&gt;=0.999,1,(G6876-MainSheet!$C$11-$B$6-$C$6)*I6876/$D$2/60),0)</f>
        <v>1</v>
      </c>
      <c r="M6876">
        <f t="shared" si="975"/>
        <v>1</v>
      </c>
      <c r="N6876" s="2">
        <f t="shared" si="976"/>
        <v>3721.0526315789471</v>
      </c>
      <c r="O6876">
        <f t="shared" si="972"/>
        <v>977.02127659574455</v>
      </c>
      <c r="P6876">
        <f t="shared" si="971"/>
        <v>192000</v>
      </c>
      <c r="Q6876" s="2">
        <f t="shared" si="977"/>
        <v>196698.0739081747</v>
      </c>
      <c r="R6876">
        <f>Q6876/MainSheet!$C$8*(G6876-G6875)+R6875</f>
        <v>11981.747403789786</v>
      </c>
      <c r="S6876">
        <f t="shared" si="978"/>
        <v>193377.69911349687</v>
      </c>
      <c r="T6876">
        <f t="shared" si="970"/>
        <v>68.739999999998261</v>
      </c>
      <c r="U6876" s="1">
        <f>Q6876/MainSheet!$C$22</f>
        <v>1</v>
      </c>
    </row>
    <row r="6877" spans="7:21">
      <c r="G6877">
        <f t="shared" si="973"/>
        <v>68.749999999998266</v>
      </c>
      <c r="H6877">
        <f t="shared" si="974"/>
        <v>198000</v>
      </c>
      <c r="I6877" s="2">
        <f>MIN(MainSheet!$C$10/MainSheet!$C$9,MainSheet!$K$9*60)</f>
        <v>660</v>
      </c>
      <c r="J6877" s="1">
        <f>IF(G6877&gt;MainSheet!$C$11,IF(J6876&gt;=0.999,1,(G6877-MainSheet!$C$11)*I6877/$B$2/60),0)</f>
        <v>1</v>
      </c>
      <c r="K6877" s="1">
        <f>IF(G6877&gt;MainSheet!$C$11+$B$6,IF(K6876&gt;=0.999,1,(G6877-MainSheet!$C$11-$B$6)*I6877/$C$2/60),0)</f>
        <v>1</v>
      </c>
      <c r="L6877" s="1">
        <f>IF(G6877&gt;MainSheet!$C$11+$B$6+$C$6,IF(L6876&gt;=0.999,1,(G6877-MainSheet!$C$11-$B$6-$C$6)*I6877/$D$2/60),0)</f>
        <v>1</v>
      </c>
      <c r="M6877">
        <f t="shared" si="975"/>
        <v>1</v>
      </c>
      <c r="N6877" s="2">
        <f t="shared" si="976"/>
        <v>3721.0526315789471</v>
      </c>
      <c r="O6877">
        <f t="shared" si="972"/>
        <v>977.02127659574455</v>
      </c>
      <c r="P6877">
        <f t="shared" si="971"/>
        <v>192000</v>
      </c>
      <c r="Q6877" s="2">
        <f t="shared" si="977"/>
        <v>196698.0739081747</v>
      </c>
      <c r="R6877">
        <f>Q6877/MainSheet!$C$8*(G6877-G6876)+R6876</f>
        <v>11983.778650280621</v>
      </c>
      <c r="S6877">
        <f t="shared" si="978"/>
        <v>193410.48212581489</v>
      </c>
      <c r="T6877">
        <f t="shared" si="970"/>
        <v>68.749999999998266</v>
      </c>
      <c r="U6877" s="1">
        <f>Q6877/MainSheet!$C$22</f>
        <v>1</v>
      </c>
    </row>
    <row r="6878" spans="7:21">
      <c r="G6878">
        <f t="shared" si="973"/>
        <v>68.759999999998271</v>
      </c>
      <c r="H6878">
        <f t="shared" si="974"/>
        <v>198000</v>
      </c>
      <c r="I6878" s="2">
        <f>MIN(MainSheet!$C$10/MainSheet!$C$9,MainSheet!$K$9*60)</f>
        <v>660</v>
      </c>
      <c r="J6878" s="1">
        <f>IF(G6878&gt;MainSheet!$C$11,IF(J6877&gt;=0.999,1,(G6878-MainSheet!$C$11)*I6878/$B$2/60),0)</f>
        <v>1</v>
      </c>
      <c r="K6878" s="1">
        <f>IF(G6878&gt;MainSheet!$C$11+$B$6,IF(K6877&gt;=0.999,1,(G6878-MainSheet!$C$11-$B$6)*I6878/$C$2/60),0)</f>
        <v>1</v>
      </c>
      <c r="L6878" s="1">
        <f>IF(G6878&gt;MainSheet!$C$11+$B$6+$C$6,IF(L6877&gt;=0.999,1,(G6878-MainSheet!$C$11-$B$6-$C$6)*I6878/$D$2/60),0)</f>
        <v>1</v>
      </c>
      <c r="M6878">
        <f t="shared" si="975"/>
        <v>1</v>
      </c>
      <c r="N6878" s="2">
        <f t="shared" si="976"/>
        <v>3721.0526315789471</v>
      </c>
      <c r="O6878">
        <f t="shared" si="972"/>
        <v>977.02127659574455</v>
      </c>
      <c r="P6878">
        <f t="shared" si="971"/>
        <v>192000</v>
      </c>
      <c r="Q6878" s="2">
        <f t="shared" si="977"/>
        <v>196698.0739081747</v>
      </c>
      <c r="R6878">
        <f>Q6878/MainSheet!$C$8*(G6878-G6877)+R6877</f>
        <v>11985.809896771456</v>
      </c>
      <c r="S6878">
        <f t="shared" si="978"/>
        <v>193443.26513813291</v>
      </c>
      <c r="T6878">
        <f t="shared" si="970"/>
        <v>68.759999999998271</v>
      </c>
      <c r="U6878" s="1">
        <f>Q6878/MainSheet!$C$22</f>
        <v>1</v>
      </c>
    </row>
    <row r="6879" spans="7:21">
      <c r="G6879">
        <f t="shared" si="973"/>
        <v>68.769999999998277</v>
      </c>
      <c r="H6879">
        <f t="shared" si="974"/>
        <v>198000</v>
      </c>
      <c r="I6879" s="2">
        <f>MIN(MainSheet!$C$10/MainSheet!$C$9,MainSheet!$K$9*60)</f>
        <v>660</v>
      </c>
      <c r="J6879" s="1">
        <f>IF(G6879&gt;MainSheet!$C$11,IF(J6878&gt;=0.999,1,(G6879-MainSheet!$C$11)*I6879/$B$2/60),0)</f>
        <v>1</v>
      </c>
      <c r="K6879" s="1">
        <f>IF(G6879&gt;MainSheet!$C$11+$B$6,IF(K6878&gt;=0.999,1,(G6879-MainSheet!$C$11-$B$6)*I6879/$C$2/60),0)</f>
        <v>1</v>
      </c>
      <c r="L6879" s="1">
        <f>IF(G6879&gt;MainSheet!$C$11+$B$6+$C$6,IF(L6878&gt;=0.999,1,(G6879-MainSheet!$C$11-$B$6-$C$6)*I6879/$D$2/60),0)</f>
        <v>1</v>
      </c>
      <c r="M6879">
        <f t="shared" si="975"/>
        <v>1</v>
      </c>
      <c r="N6879" s="2">
        <f t="shared" si="976"/>
        <v>3721.0526315789471</v>
      </c>
      <c r="O6879">
        <f t="shared" si="972"/>
        <v>977.02127659574455</v>
      </c>
      <c r="P6879">
        <f t="shared" si="971"/>
        <v>192000</v>
      </c>
      <c r="Q6879" s="2">
        <f t="shared" si="977"/>
        <v>196698.0739081747</v>
      </c>
      <c r="R6879">
        <f>Q6879/MainSheet!$C$8*(G6879-G6878)+R6878</f>
        <v>11987.841143262291</v>
      </c>
      <c r="S6879">
        <f t="shared" si="978"/>
        <v>193476.04815045092</v>
      </c>
      <c r="T6879">
        <f t="shared" si="970"/>
        <v>68.769999999998277</v>
      </c>
      <c r="U6879" s="1">
        <f>Q6879/MainSheet!$C$22</f>
        <v>1</v>
      </c>
    </row>
    <row r="6880" spans="7:21">
      <c r="G6880">
        <f t="shared" si="973"/>
        <v>68.779999999998282</v>
      </c>
      <c r="H6880">
        <f t="shared" si="974"/>
        <v>198000</v>
      </c>
      <c r="I6880" s="2">
        <f>MIN(MainSheet!$C$10/MainSheet!$C$9,MainSheet!$K$9*60)</f>
        <v>660</v>
      </c>
      <c r="J6880" s="1">
        <f>IF(G6880&gt;MainSheet!$C$11,IF(J6879&gt;=0.999,1,(G6880-MainSheet!$C$11)*I6880/$B$2/60),0)</f>
        <v>1</v>
      </c>
      <c r="K6880" s="1">
        <f>IF(G6880&gt;MainSheet!$C$11+$B$6,IF(K6879&gt;=0.999,1,(G6880-MainSheet!$C$11-$B$6)*I6880/$C$2/60),0)</f>
        <v>1</v>
      </c>
      <c r="L6880" s="1">
        <f>IF(G6880&gt;MainSheet!$C$11+$B$6+$C$6,IF(L6879&gt;=0.999,1,(G6880-MainSheet!$C$11-$B$6-$C$6)*I6880/$D$2/60),0)</f>
        <v>1</v>
      </c>
      <c r="M6880">
        <f t="shared" si="975"/>
        <v>1</v>
      </c>
      <c r="N6880" s="2">
        <f t="shared" si="976"/>
        <v>3721.0526315789471</v>
      </c>
      <c r="O6880">
        <f t="shared" si="972"/>
        <v>977.02127659574455</v>
      </c>
      <c r="P6880">
        <f t="shared" si="971"/>
        <v>192000</v>
      </c>
      <c r="Q6880" s="2">
        <f t="shared" si="977"/>
        <v>196698.0739081747</v>
      </c>
      <c r="R6880">
        <f>Q6880/MainSheet!$C$8*(G6880-G6879)+R6879</f>
        <v>11989.872389753125</v>
      </c>
      <c r="S6880">
        <f t="shared" si="978"/>
        <v>193508.83116276894</v>
      </c>
      <c r="T6880">
        <f t="shared" si="970"/>
        <v>68.779999999998282</v>
      </c>
      <c r="U6880" s="1">
        <f>Q6880/MainSheet!$C$22</f>
        <v>1</v>
      </c>
    </row>
    <row r="6881" spans="7:21">
      <c r="G6881">
        <f t="shared" si="973"/>
        <v>68.789999999998287</v>
      </c>
      <c r="H6881">
        <f t="shared" si="974"/>
        <v>198000</v>
      </c>
      <c r="I6881" s="2">
        <f>MIN(MainSheet!$C$10/MainSheet!$C$9,MainSheet!$K$9*60)</f>
        <v>660</v>
      </c>
      <c r="J6881" s="1">
        <f>IF(G6881&gt;MainSheet!$C$11,IF(J6880&gt;=0.999,1,(G6881-MainSheet!$C$11)*I6881/$B$2/60),0)</f>
        <v>1</v>
      </c>
      <c r="K6881" s="1">
        <f>IF(G6881&gt;MainSheet!$C$11+$B$6,IF(K6880&gt;=0.999,1,(G6881-MainSheet!$C$11-$B$6)*I6881/$C$2/60),0)</f>
        <v>1</v>
      </c>
      <c r="L6881" s="1">
        <f>IF(G6881&gt;MainSheet!$C$11+$B$6+$C$6,IF(L6880&gt;=0.999,1,(G6881-MainSheet!$C$11-$B$6-$C$6)*I6881/$D$2/60),0)</f>
        <v>1</v>
      </c>
      <c r="M6881">
        <f t="shared" si="975"/>
        <v>1</v>
      </c>
      <c r="N6881" s="2">
        <f t="shared" si="976"/>
        <v>3721.0526315789471</v>
      </c>
      <c r="O6881">
        <f t="shared" si="972"/>
        <v>977.02127659574455</v>
      </c>
      <c r="P6881">
        <f t="shared" si="971"/>
        <v>192000</v>
      </c>
      <c r="Q6881" s="2">
        <f t="shared" si="977"/>
        <v>196698.0739081747</v>
      </c>
      <c r="R6881">
        <f>Q6881/MainSheet!$C$8*(G6881-G6880)+R6880</f>
        <v>11991.90363624396</v>
      </c>
      <c r="S6881">
        <f t="shared" si="978"/>
        <v>193541.61417508696</v>
      </c>
      <c r="T6881">
        <f t="shared" si="970"/>
        <v>68.789999999998287</v>
      </c>
      <c r="U6881" s="1">
        <f>Q6881/MainSheet!$C$22</f>
        <v>1</v>
      </c>
    </row>
    <row r="6882" spans="7:21">
      <c r="G6882">
        <f t="shared" si="973"/>
        <v>68.799999999998292</v>
      </c>
      <c r="H6882">
        <f t="shared" si="974"/>
        <v>198000</v>
      </c>
      <c r="I6882" s="2">
        <f>MIN(MainSheet!$C$10/MainSheet!$C$9,MainSheet!$K$9*60)</f>
        <v>660</v>
      </c>
      <c r="J6882" s="1">
        <f>IF(G6882&gt;MainSheet!$C$11,IF(J6881&gt;=0.999,1,(G6882-MainSheet!$C$11)*I6882/$B$2/60),0)</f>
        <v>1</v>
      </c>
      <c r="K6882" s="1">
        <f>IF(G6882&gt;MainSheet!$C$11+$B$6,IF(K6881&gt;=0.999,1,(G6882-MainSheet!$C$11-$B$6)*I6882/$C$2/60),0)</f>
        <v>1</v>
      </c>
      <c r="L6882" s="1">
        <f>IF(G6882&gt;MainSheet!$C$11+$B$6+$C$6,IF(L6881&gt;=0.999,1,(G6882-MainSheet!$C$11-$B$6-$C$6)*I6882/$D$2/60),0)</f>
        <v>1</v>
      </c>
      <c r="M6882">
        <f t="shared" si="975"/>
        <v>1</v>
      </c>
      <c r="N6882" s="2">
        <f t="shared" si="976"/>
        <v>3721.0526315789471</v>
      </c>
      <c r="O6882">
        <f t="shared" si="972"/>
        <v>977.02127659574455</v>
      </c>
      <c r="P6882">
        <f t="shared" si="971"/>
        <v>192000</v>
      </c>
      <c r="Q6882" s="2">
        <f t="shared" si="977"/>
        <v>196698.0739081747</v>
      </c>
      <c r="R6882">
        <f>Q6882/MainSheet!$C$8*(G6882-G6881)+R6881</f>
        <v>11993.934882734795</v>
      </c>
      <c r="S6882">
        <f t="shared" si="978"/>
        <v>193574.39718740497</v>
      </c>
      <c r="T6882">
        <f t="shared" si="970"/>
        <v>68.799999999998292</v>
      </c>
      <c r="U6882" s="1">
        <f>Q6882/MainSheet!$C$22</f>
        <v>1</v>
      </c>
    </row>
    <row r="6883" spans="7:21">
      <c r="G6883">
        <f t="shared" si="973"/>
        <v>68.809999999998297</v>
      </c>
      <c r="H6883">
        <f t="shared" si="974"/>
        <v>198000</v>
      </c>
      <c r="I6883" s="2">
        <f>MIN(MainSheet!$C$10/MainSheet!$C$9,MainSheet!$K$9*60)</f>
        <v>660</v>
      </c>
      <c r="J6883" s="1">
        <f>IF(G6883&gt;MainSheet!$C$11,IF(J6882&gt;=0.999,1,(G6883-MainSheet!$C$11)*I6883/$B$2/60),0)</f>
        <v>1</v>
      </c>
      <c r="K6883" s="1">
        <f>IF(G6883&gt;MainSheet!$C$11+$B$6,IF(K6882&gt;=0.999,1,(G6883-MainSheet!$C$11-$B$6)*I6883/$C$2/60),0)</f>
        <v>1</v>
      </c>
      <c r="L6883" s="1">
        <f>IF(G6883&gt;MainSheet!$C$11+$B$6+$C$6,IF(L6882&gt;=0.999,1,(G6883-MainSheet!$C$11-$B$6-$C$6)*I6883/$D$2/60),0)</f>
        <v>1</v>
      </c>
      <c r="M6883">
        <f t="shared" si="975"/>
        <v>1</v>
      </c>
      <c r="N6883" s="2">
        <f t="shared" si="976"/>
        <v>3721.0526315789471</v>
      </c>
      <c r="O6883">
        <f t="shared" si="972"/>
        <v>977.02127659574455</v>
      </c>
      <c r="P6883">
        <f t="shared" si="971"/>
        <v>192000</v>
      </c>
      <c r="Q6883" s="2">
        <f t="shared" si="977"/>
        <v>196698.0739081747</v>
      </c>
      <c r="R6883">
        <f>Q6883/MainSheet!$C$8*(G6883-G6882)+R6882</f>
        <v>11995.96612922563</v>
      </c>
      <c r="S6883">
        <f t="shared" si="978"/>
        <v>193607.18019972299</v>
      </c>
      <c r="T6883">
        <f t="shared" si="970"/>
        <v>68.809999999998297</v>
      </c>
      <c r="U6883" s="1">
        <f>Q6883/MainSheet!$C$22</f>
        <v>1</v>
      </c>
    </row>
    <row r="6884" spans="7:21">
      <c r="G6884">
        <f t="shared" si="973"/>
        <v>68.819999999998302</v>
      </c>
      <c r="H6884">
        <f t="shared" si="974"/>
        <v>198000</v>
      </c>
      <c r="I6884" s="2">
        <f>MIN(MainSheet!$C$10/MainSheet!$C$9,MainSheet!$K$9*60)</f>
        <v>660</v>
      </c>
      <c r="J6884" s="1">
        <f>IF(G6884&gt;MainSheet!$C$11,IF(J6883&gt;=0.999,1,(G6884-MainSheet!$C$11)*I6884/$B$2/60),0)</f>
        <v>1</v>
      </c>
      <c r="K6884" s="1">
        <f>IF(G6884&gt;MainSheet!$C$11+$B$6,IF(K6883&gt;=0.999,1,(G6884-MainSheet!$C$11-$B$6)*I6884/$C$2/60),0)</f>
        <v>1</v>
      </c>
      <c r="L6884" s="1">
        <f>IF(G6884&gt;MainSheet!$C$11+$B$6+$C$6,IF(L6883&gt;=0.999,1,(G6884-MainSheet!$C$11-$B$6-$C$6)*I6884/$D$2/60),0)</f>
        <v>1</v>
      </c>
      <c r="M6884">
        <f t="shared" si="975"/>
        <v>1</v>
      </c>
      <c r="N6884" s="2">
        <f t="shared" si="976"/>
        <v>3721.0526315789471</v>
      </c>
      <c r="O6884">
        <f t="shared" si="972"/>
        <v>977.02127659574455</v>
      </c>
      <c r="P6884">
        <f t="shared" si="971"/>
        <v>192000</v>
      </c>
      <c r="Q6884" s="2">
        <f t="shared" si="977"/>
        <v>196698.0739081747</v>
      </c>
      <c r="R6884">
        <f>Q6884/MainSheet!$C$8*(G6884-G6883)+R6883</f>
        <v>11997.997375716464</v>
      </c>
      <c r="S6884">
        <f t="shared" si="978"/>
        <v>193639.96321204101</v>
      </c>
      <c r="T6884">
        <f t="shared" si="970"/>
        <v>68.819999999998302</v>
      </c>
      <c r="U6884" s="1">
        <f>Q6884/MainSheet!$C$22</f>
        <v>1</v>
      </c>
    </row>
    <row r="6885" spans="7:21">
      <c r="G6885">
        <f t="shared" si="973"/>
        <v>68.829999999998307</v>
      </c>
      <c r="H6885">
        <f t="shared" si="974"/>
        <v>198000</v>
      </c>
      <c r="I6885" s="2">
        <f>MIN(MainSheet!$C$10/MainSheet!$C$9,MainSheet!$K$9*60)</f>
        <v>660</v>
      </c>
      <c r="J6885" s="1">
        <f>IF(G6885&gt;MainSheet!$C$11,IF(J6884&gt;=0.999,1,(G6885-MainSheet!$C$11)*I6885/$B$2/60),0)</f>
        <v>1</v>
      </c>
      <c r="K6885" s="1">
        <f>IF(G6885&gt;MainSheet!$C$11+$B$6,IF(K6884&gt;=0.999,1,(G6885-MainSheet!$C$11-$B$6)*I6885/$C$2/60),0)</f>
        <v>1</v>
      </c>
      <c r="L6885" s="1">
        <f>IF(G6885&gt;MainSheet!$C$11+$B$6+$C$6,IF(L6884&gt;=0.999,1,(G6885-MainSheet!$C$11-$B$6-$C$6)*I6885/$D$2/60),0)</f>
        <v>1</v>
      </c>
      <c r="M6885">
        <f t="shared" si="975"/>
        <v>1</v>
      </c>
      <c r="N6885" s="2">
        <f t="shared" si="976"/>
        <v>3721.0526315789471</v>
      </c>
      <c r="O6885">
        <f t="shared" si="972"/>
        <v>977.02127659574455</v>
      </c>
      <c r="P6885">
        <f t="shared" si="971"/>
        <v>192000</v>
      </c>
      <c r="Q6885" s="2">
        <f t="shared" si="977"/>
        <v>196698.0739081747</v>
      </c>
      <c r="R6885">
        <f>Q6885/MainSheet!$C$8*(G6885-G6884)+R6884</f>
        <v>12000.028622207299</v>
      </c>
      <c r="S6885">
        <f t="shared" si="978"/>
        <v>193672.74622435903</v>
      </c>
      <c r="T6885">
        <f t="shared" si="970"/>
        <v>68.829999999998307</v>
      </c>
      <c r="U6885" s="1">
        <f>Q6885/MainSheet!$C$22</f>
        <v>1</v>
      </c>
    </row>
    <row r="6886" spans="7:21">
      <c r="G6886">
        <f t="shared" si="973"/>
        <v>68.839999999998312</v>
      </c>
      <c r="H6886">
        <f t="shared" si="974"/>
        <v>198000</v>
      </c>
      <c r="I6886" s="2">
        <f>MIN(MainSheet!$C$10/MainSheet!$C$9,MainSheet!$K$9*60)</f>
        <v>660</v>
      </c>
      <c r="J6886" s="1">
        <f>IF(G6886&gt;MainSheet!$C$11,IF(J6885&gt;=0.999,1,(G6886-MainSheet!$C$11)*I6886/$B$2/60),0)</f>
        <v>1</v>
      </c>
      <c r="K6886" s="1">
        <f>IF(G6886&gt;MainSheet!$C$11+$B$6,IF(K6885&gt;=0.999,1,(G6886-MainSheet!$C$11-$B$6)*I6886/$C$2/60),0)</f>
        <v>1</v>
      </c>
      <c r="L6886" s="1">
        <f>IF(G6886&gt;MainSheet!$C$11+$B$6+$C$6,IF(L6885&gt;=0.999,1,(G6886-MainSheet!$C$11-$B$6-$C$6)*I6886/$D$2/60),0)</f>
        <v>1</v>
      </c>
      <c r="M6886">
        <f t="shared" si="975"/>
        <v>1</v>
      </c>
      <c r="N6886" s="2">
        <f t="shared" si="976"/>
        <v>3721.0526315789471</v>
      </c>
      <c r="O6886">
        <f t="shared" si="972"/>
        <v>977.02127659574455</v>
      </c>
      <c r="P6886">
        <f t="shared" si="971"/>
        <v>192000</v>
      </c>
      <c r="Q6886" s="2">
        <f t="shared" si="977"/>
        <v>196698.0739081747</v>
      </c>
      <c r="R6886">
        <f>Q6886/MainSheet!$C$8*(G6886-G6885)+R6885</f>
        <v>12002.059868698134</v>
      </c>
      <c r="S6886">
        <f t="shared" si="978"/>
        <v>193705.52923667704</v>
      </c>
      <c r="T6886">
        <f t="shared" si="970"/>
        <v>68.839999999998312</v>
      </c>
      <c r="U6886" s="1">
        <f>Q6886/MainSheet!$C$22</f>
        <v>1</v>
      </c>
    </row>
    <row r="6887" spans="7:21">
      <c r="G6887">
        <f t="shared" si="973"/>
        <v>68.849999999998317</v>
      </c>
      <c r="H6887">
        <f t="shared" si="974"/>
        <v>198000</v>
      </c>
      <c r="I6887" s="2">
        <f>MIN(MainSheet!$C$10/MainSheet!$C$9,MainSheet!$K$9*60)</f>
        <v>660</v>
      </c>
      <c r="J6887" s="1">
        <f>IF(G6887&gt;MainSheet!$C$11,IF(J6886&gt;=0.999,1,(G6887-MainSheet!$C$11)*I6887/$B$2/60),0)</f>
        <v>1</v>
      </c>
      <c r="K6887" s="1">
        <f>IF(G6887&gt;MainSheet!$C$11+$B$6,IF(K6886&gt;=0.999,1,(G6887-MainSheet!$C$11-$B$6)*I6887/$C$2/60),0)</f>
        <v>1</v>
      </c>
      <c r="L6887" s="1">
        <f>IF(G6887&gt;MainSheet!$C$11+$B$6+$C$6,IF(L6886&gt;=0.999,1,(G6887-MainSheet!$C$11-$B$6-$C$6)*I6887/$D$2/60),0)</f>
        <v>1</v>
      </c>
      <c r="M6887">
        <f t="shared" si="975"/>
        <v>1</v>
      </c>
      <c r="N6887" s="2">
        <f t="shared" si="976"/>
        <v>3721.0526315789471</v>
      </c>
      <c r="O6887">
        <f t="shared" si="972"/>
        <v>977.02127659574455</v>
      </c>
      <c r="P6887">
        <f t="shared" si="971"/>
        <v>192000</v>
      </c>
      <c r="Q6887" s="2">
        <f t="shared" si="977"/>
        <v>196698.0739081747</v>
      </c>
      <c r="R6887">
        <f>Q6887/MainSheet!$C$8*(G6887-G6886)+R6886</f>
        <v>12004.091115188969</v>
      </c>
      <c r="S6887">
        <f t="shared" si="978"/>
        <v>193738.31224899506</v>
      </c>
      <c r="T6887">
        <f t="shared" si="970"/>
        <v>68.849999999998317</v>
      </c>
      <c r="U6887" s="1">
        <f>Q6887/MainSheet!$C$22</f>
        <v>1</v>
      </c>
    </row>
    <row r="6888" spans="7:21">
      <c r="G6888">
        <f t="shared" si="973"/>
        <v>68.859999999998323</v>
      </c>
      <c r="H6888">
        <f t="shared" si="974"/>
        <v>198000</v>
      </c>
      <c r="I6888" s="2">
        <f>MIN(MainSheet!$C$10/MainSheet!$C$9,MainSheet!$K$9*60)</f>
        <v>660</v>
      </c>
      <c r="J6888" s="1">
        <f>IF(G6888&gt;MainSheet!$C$11,IF(J6887&gt;=0.999,1,(G6888-MainSheet!$C$11)*I6888/$B$2/60),0)</f>
        <v>1</v>
      </c>
      <c r="K6888" s="1">
        <f>IF(G6888&gt;MainSheet!$C$11+$B$6,IF(K6887&gt;=0.999,1,(G6888-MainSheet!$C$11-$B$6)*I6888/$C$2/60),0)</f>
        <v>1</v>
      </c>
      <c r="L6888" s="1">
        <f>IF(G6888&gt;MainSheet!$C$11+$B$6+$C$6,IF(L6887&gt;=0.999,1,(G6888-MainSheet!$C$11-$B$6-$C$6)*I6888/$D$2/60),0)</f>
        <v>1</v>
      </c>
      <c r="M6888">
        <f t="shared" si="975"/>
        <v>1</v>
      </c>
      <c r="N6888" s="2">
        <f t="shared" si="976"/>
        <v>3721.0526315789471</v>
      </c>
      <c r="O6888">
        <f t="shared" si="972"/>
        <v>977.02127659574455</v>
      </c>
      <c r="P6888">
        <f t="shared" si="971"/>
        <v>192000</v>
      </c>
      <c r="Q6888" s="2">
        <f t="shared" si="977"/>
        <v>196698.0739081747</v>
      </c>
      <c r="R6888">
        <f>Q6888/MainSheet!$C$8*(G6888-G6887)+R6887</f>
        <v>12006.122361679803</v>
      </c>
      <c r="S6888">
        <f t="shared" si="978"/>
        <v>193771.09526131308</v>
      </c>
      <c r="T6888">
        <f t="shared" si="970"/>
        <v>68.859999999998323</v>
      </c>
      <c r="U6888" s="1">
        <f>Q6888/MainSheet!$C$22</f>
        <v>1</v>
      </c>
    </row>
    <row r="6889" spans="7:21">
      <c r="G6889">
        <f t="shared" si="973"/>
        <v>68.869999999998328</v>
      </c>
      <c r="H6889">
        <f t="shared" si="974"/>
        <v>198000</v>
      </c>
      <c r="I6889" s="2">
        <f>MIN(MainSheet!$C$10/MainSheet!$C$9,MainSheet!$K$9*60)</f>
        <v>660</v>
      </c>
      <c r="J6889" s="1">
        <f>IF(G6889&gt;MainSheet!$C$11,IF(J6888&gt;=0.999,1,(G6889-MainSheet!$C$11)*I6889/$B$2/60),0)</f>
        <v>1</v>
      </c>
      <c r="K6889" s="1">
        <f>IF(G6889&gt;MainSheet!$C$11+$B$6,IF(K6888&gt;=0.999,1,(G6889-MainSheet!$C$11-$B$6)*I6889/$C$2/60),0)</f>
        <v>1</v>
      </c>
      <c r="L6889" s="1">
        <f>IF(G6889&gt;MainSheet!$C$11+$B$6+$C$6,IF(L6888&gt;=0.999,1,(G6889-MainSheet!$C$11-$B$6-$C$6)*I6889/$D$2/60),0)</f>
        <v>1</v>
      </c>
      <c r="M6889">
        <f t="shared" si="975"/>
        <v>1</v>
      </c>
      <c r="N6889" s="2">
        <f t="shared" si="976"/>
        <v>3721.0526315789471</v>
      </c>
      <c r="O6889">
        <f t="shared" si="972"/>
        <v>977.02127659574455</v>
      </c>
      <c r="P6889">
        <f t="shared" si="971"/>
        <v>192000</v>
      </c>
      <c r="Q6889" s="2">
        <f t="shared" si="977"/>
        <v>196698.0739081747</v>
      </c>
      <c r="R6889">
        <f>Q6889/MainSheet!$C$8*(G6889-G6888)+R6888</f>
        <v>12008.153608170638</v>
      </c>
      <c r="S6889">
        <f t="shared" si="978"/>
        <v>193803.8782736311</v>
      </c>
      <c r="T6889">
        <f t="shared" si="970"/>
        <v>68.869999999998328</v>
      </c>
      <c r="U6889" s="1">
        <f>Q6889/MainSheet!$C$22</f>
        <v>1</v>
      </c>
    </row>
    <row r="6890" spans="7:21">
      <c r="G6890">
        <f t="shared" si="973"/>
        <v>68.879999999998333</v>
      </c>
      <c r="H6890">
        <f t="shared" si="974"/>
        <v>198000</v>
      </c>
      <c r="I6890" s="2">
        <f>MIN(MainSheet!$C$10/MainSheet!$C$9,MainSheet!$K$9*60)</f>
        <v>660</v>
      </c>
      <c r="J6890" s="1">
        <f>IF(G6890&gt;MainSheet!$C$11,IF(J6889&gt;=0.999,1,(G6890-MainSheet!$C$11)*I6890/$B$2/60),0)</f>
        <v>1</v>
      </c>
      <c r="K6890" s="1">
        <f>IF(G6890&gt;MainSheet!$C$11+$B$6,IF(K6889&gt;=0.999,1,(G6890-MainSheet!$C$11-$B$6)*I6890/$C$2/60),0)</f>
        <v>1</v>
      </c>
      <c r="L6890" s="1">
        <f>IF(G6890&gt;MainSheet!$C$11+$B$6+$C$6,IF(L6889&gt;=0.999,1,(G6890-MainSheet!$C$11-$B$6-$C$6)*I6890/$D$2/60),0)</f>
        <v>1</v>
      </c>
      <c r="M6890">
        <f t="shared" si="975"/>
        <v>1</v>
      </c>
      <c r="N6890" s="2">
        <f t="shared" si="976"/>
        <v>3721.0526315789471</v>
      </c>
      <c r="O6890">
        <f t="shared" si="972"/>
        <v>977.02127659574455</v>
      </c>
      <c r="P6890">
        <f t="shared" si="971"/>
        <v>192000</v>
      </c>
      <c r="Q6890" s="2">
        <f t="shared" si="977"/>
        <v>196698.0739081747</v>
      </c>
      <c r="R6890">
        <f>Q6890/MainSheet!$C$8*(G6890-G6889)+R6889</f>
        <v>12010.184854661473</v>
      </c>
      <c r="S6890">
        <f t="shared" si="978"/>
        <v>193836.66128594911</v>
      </c>
      <c r="T6890">
        <f t="shared" si="970"/>
        <v>68.879999999998333</v>
      </c>
      <c r="U6890" s="1">
        <f>Q6890/MainSheet!$C$22</f>
        <v>1</v>
      </c>
    </row>
    <row r="6891" spans="7:21">
      <c r="G6891">
        <f t="shared" si="973"/>
        <v>68.889999999998338</v>
      </c>
      <c r="H6891">
        <f t="shared" si="974"/>
        <v>198000</v>
      </c>
      <c r="I6891" s="2">
        <f>MIN(MainSheet!$C$10/MainSheet!$C$9,MainSheet!$K$9*60)</f>
        <v>660</v>
      </c>
      <c r="J6891" s="1">
        <f>IF(G6891&gt;MainSheet!$C$11,IF(J6890&gt;=0.999,1,(G6891-MainSheet!$C$11)*I6891/$B$2/60),0)</f>
        <v>1</v>
      </c>
      <c r="K6891" s="1">
        <f>IF(G6891&gt;MainSheet!$C$11+$B$6,IF(K6890&gt;=0.999,1,(G6891-MainSheet!$C$11-$B$6)*I6891/$C$2/60),0)</f>
        <v>1</v>
      </c>
      <c r="L6891" s="1">
        <f>IF(G6891&gt;MainSheet!$C$11+$B$6+$C$6,IF(L6890&gt;=0.999,1,(G6891-MainSheet!$C$11-$B$6-$C$6)*I6891/$D$2/60),0)</f>
        <v>1</v>
      </c>
      <c r="M6891">
        <f t="shared" si="975"/>
        <v>1</v>
      </c>
      <c r="N6891" s="2">
        <f t="shared" si="976"/>
        <v>3721.0526315789471</v>
      </c>
      <c r="O6891">
        <f t="shared" si="972"/>
        <v>977.02127659574455</v>
      </c>
      <c r="P6891">
        <f t="shared" si="971"/>
        <v>192000</v>
      </c>
      <c r="Q6891" s="2">
        <f t="shared" si="977"/>
        <v>196698.0739081747</v>
      </c>
      <c r="R6891">
        <f>Q6891/MainSheet!$C$8*(G6891-G6890)+R6890</f>
        <v>12012.216101152308</v>
      </c>
      <c r="S6891">
        <f t="shared" si="978"/>
        <v>193869.44429826713</v>
      </c>
      <c r="T6891">
        <f t="shared" si="970"/>
        <v>68.889999999998338</v>
      </c>
      <c r="U6891" s="1">
        <f>Q6891/MainSheet!$C$22</f>
        <v>1</v>
      </c>
    </row>
    <row r="6892" spans="7:21">
      <c r="G6892">
        <f t="shared" si="973"/>
        <v>68.899999999998343</v>
      </c>
      <c r="H6892">
        <f t="shared" si="974"/>
        <v>198000</v>
      </c>
      <c r="I6892" s="2">
        <f>MIN(MainSheet!$C$10/MainSheet!$C$9,MainSheet!$K$9*60)</f>
        <v>660</v>
      </c>
      <c r="J6892" s="1">
        <f>IF(G6892&gt;MainSheet!$C$11,IF(J6891&gt;=0.999,1,(G6892-MainSheet!$C$11)*I6892/$B$2/60),0)</f>
        <v>1</v>
      </c>
      <c r="K6892" s="1">
        <f>IF(G6892&gt;MainSheet!$C$11+$B$6,IF(K6891&gt;=0.999,1,(G6892-MainSheet!$C$11-$B$6)*I6892/$C$2/60),0)</f>
        <v>1</v>
      </c>
      <c r="L6892" s="1">
        <f>IF(G6892&gt;MainSheet!$C$11+$B$6+$C$6,IF(L6891&gt;=0.999,1,(G6892-MainSheet!$C$11-$B$6-$C$6)*I6892/$D$2/60),0)</f>
        <v>1</v>
      </c>
      <c r="M6892">
        <f t="shared" si="975"/>
        <v>1</v>
      </c>
      <c r="N6892" s="2">
        <f t="shared" si="976"/>
        <v>3721.0526315789471</v>
      </c>
      <c r="O6892">
        <f t="shared" si="972"/>
        <v>977.02127659574455</v>
      </c>
      <c r="P6892">
        <f t="shared" si="971"/>
        <v>192000</v>
      </c>
      <c r="Q6892" s="2">
        <f t="shared" si="977"/>
        <v>196698.0739081747</v>
      </c>
      <c r="R6892">
        <f>Q6892/MainSheet!$C$8*(G6892-G6891)+R6891</f>
        <v>12014.247347643142</v>
      </c>
      <c r="S6892">
        <f t="shared" si="978"/>
        <v>193902.22731058515</v>
      </c>
      <c r="T6892">
        <f t="shared" si="970"/>
        <v>68.899999999998343</v>
      </c>
      <c r="U6892" s="1">
        <f>Q6892/MainSheet!$C$22</f>
        <v>1</v>
      </c>
    </row>
    <row r="6893" spans="7:21">
      <c r="G6893">
        <f t="shared" si="973"/>
        <v>68.909999999998348</v>
      </c>
      <c r="H6893">
        <f t="shared" si="974"/>
        <v>198000</v>
      </c>
      <c r="I6893" s="2">
        <f>MIN(MainSheet!$C$10/MainSheet!$C$9,MainSheet!$K$9*60)</f>
        <v>660</v>
      </c>
      <c r="J6893" s="1">
        <f>IF(G6893&gt;MainSheet!$C$11,IF(J6892&gt;=0.999,1,(G6893-MainSheet!$C$11)*I6893/$B$2/60),0)</f>
        <v>1</v>
      </c>
      <c r="K6893" s="1">
        <f>IF(G6893&gt;MainSheet!$C$11+$B$6,IF(K6892&gt;=0.999,1,(G6893-MainSheet!$C$11-$B$6)*I6893/$C$2/60),0)</f>
        <v>1</v>
      </c>
      <c r="L6893" s="1">
        <f>IF(G6893&gt;MainSheet!$C$11+$B$6+$C$6,IF(L6892&gt;=0.999,1,(G6893-MainSheet!$C$11-$B$6-$C$6)*I6893/$D$2/60),0)</f>
        <v>1</v>
      </c>
      <c r="M6893">
        <f t="shared" si="975"/>
        <v>1</v>
      </c>
      <c r="N6893" s="2">
        <f t="shared" si="976"/>
        <v>3721.0526315789471</v>
      </c>
      <c r="O6893">
        <f t="shared" si="972"/>
        <v>977.02127659574455</v>
      </c>
      <c r="P6893">
        <f t="shared" si="971"/>
        <v>192000</v>
      </c>
      <c r="Q6893" s="2">
        <f t="shared" si="977"/>
        <v>196698.0739081747</v>
      </c>
      <c r="R6893">
        <f>Q6893/MainSheet!$C$8*(G6893-G6892)+R6892</f>
        <v>12016.278594133977</v>
      </c>
      <c r="S6893">
        <f t="shared" si="978"/>
        <v>193935.01032290317</v>
      </c>
      <c r="T6893">
        <f t="shared" si="970"/>
        <v>68.909999999998348</v>
      </c>
      <c r="U6893" s="1">
        <f>Q6893/MainSheet!$C$22</f>
        <v>1</v>
      </c>
    </row>
    <row r="6894" spans="7:21">
      <c r="G6894">
        <f t="shared" si="973"/>
        <v>68.919999999998353</v>
      </c>
      <c r="H6894">
        <f t="shared" si="974"/>
        <v>198000</v>
      </c>
      <c r="I6894" s="2">
        <f>MIN(MainSheet!$C$10/MainSheet!$C$9,MainSheet!$K$9*60)</f>
        <v>660</v>
      </c>
      <c r="J6894" s="1">
        <f>IF(G6894&gt;MainSheet!$C$11,IF(J6893&gt;=0.999,1,(G6894-MainSheet!$C$11)*I6894/$B$2/60),0)</f>
        <v>1</v>
      </c>
      <c r="K6894" s="1">
        <f>IF(G6894&gt;MainSheet!$C$11+$B$6,IF(K6893&gt;=0.999,1,(G6894-MainSheet!$C$11-$B$6)*I6894/$C$2/60),0)</f>
        <v>1</v>
      </c>
      <c r="L6894" s="1">
        <f>IF(G6894&gt;MainSheet!$C$11+$B$6+$C$6,IF(L6893&gt;=0.999,1,(G6894-MainSheet!$C$11-$B$6-$C$6)*I6894/$D$2/60),0)</f>
        <v>1</v>
      </c>
      <c r="M6894">
        <f t="shared" si="975"/>
        <v>1</v>
      </c>
      <c r="N6894" s="2">
        <f t="shared" si="976"/>
        <v>3721.0526315789471</v>
      </c>
      <c r="O6894">
        <f t="shared" si="972"/>
        <v>977.02127659574455</v>
      </c>
      <c r="P6894">
        <f t="shared" si="971"/>
        <v>192000</v>
      </c>
      <c r="Q6894" s="2">
        <f t="shared" si="977"/>
        <v>196698.0739081747</v>
      </c>
      <c r="R6894">
        <f>Q6894/MainSheet!$C$8*(G6894-G6893)+R6893</f>
        <v>12018.309840624812</v>
      </c>
      <c r="S6894">
        <f t="shared" si="978"/>
        <v>193967.79333522118</v>
      </c>
      <c r="T6894">
        <f t="shared" si="970"/>
        <v>68.919999999998353</v>
      </c>
      <c r="U6894" s="1">
        <f>Q6894/MainSheet!$C$22</f>
        <v>1</v>
      </c>
    </row>
    <row r="6895" spans="7:21">
      <c r="G6895">
        <f t="shared" si="973"/>
        <v>68.929999999998358</v>
      </c>
      <c r="H6895">
        <f t="shared" si="974"/>
        <v>198000</v>
      </c>
      <c r="I6895" s="2">
        <f>MIN(MainSheet!$C$10/MainSheet!$C$9,MainSheet!$K$9*60)</f>
        <v>660</v>
      </c>
      <c r="J6895" s="1">
        <f>IF(G6895&gt;MainSheet!$C$11,IF(J6894&gt;=0.999,1,(G6895-MainSheet!$C$11)*I6895/$B$2/60),0)</f>
        <v>1</v>
      </c>
      <c r="K6895" s="1">
        <f>IF(G6895&gt;MainSheet!$C$11+$B$6,IF(K6894&gt;=0.999,1,(G6895-MainSheet!$C$11-$B$6)*I6895/$C$2/60),0)</f>
        <v>1</v>
      </c>
      <c r="L6895" s="1">
        <f>IF(G6895&gt;MainSheet!$C$11+$B$6+$C$6,IF(L6894&gt;=0.999,1,(G6895-MainSheet!$C$11-$B$6-$C$6)*I6895/$D$2/60),0)</f>
        <v>1</v>
      </c>
      <c r="M6895">
        <f t="shared" si="975"/>
        <v>1</v>
      </c>
      <c r="N6895" s="2">
        <f t="shared" si="976"/>
        <v>3721.0526315789471</v>
      </c>
      <c r="O6895">
        <f t="shared" si="972"/>
        <v>977.02127659574455</v>
      </c>
      <c r="P6895">
        <f t="shared" si="971"/>
        <v>192000</v>
      </c>
      <c r="Q6895" s="2">
        <f t="shared" si="977"/>
        <v>196698.0739081747</v>
      </c>
      <c r="R6895">
        <f>Q6895/MainSheet!$C$8*(G6895-G6894)+R6894</f>
        <v>12020.341087115647</v>
      </c>
      <c r="S6895">
        <f t="shared" si="978"/>
        <v>194000.5763475392</v>
      </c>
      <c r="T6895">
        <f t="shared" si="970"/>
        <v>68.929999999998358</v>
      </c>
      <c r="U6895" s="1">
        <f>Q6895/MainSheet!$C$22</f>
        <v>1</v>
      </c>
    </row>
    <row r="6896" spans="7:21">
      <c r="G6896">
        <f t="shared" si="973"/>
        <v>68.939999999998363</v>
      </c>
      <c r="H6896">
        <f t="shared" si="974"/>
        <v>198000</v>
      </c>
      <c r="I6896" s="2">
        <f>MIN(MainSheet!$C$10/MainSheet!$C$9,MainSheet!$K$9*60)</f>
        <v>660</v>
      </c>
      <c r="J6896" s="1">
        <f>IF(G6896&gt;MainSheet!$C$11,IF(J6895&gt;=0.999,1,(G6896-MainSheet!$C$11)*I6896/$B$2/60),0)</f>
        <v>1</v>
      </c>
      <c r="K6896" s="1">
        <f>IF(G6896&gt;MainSheet!$C$11+$B$6,IF(K6895&gt;=0.999,1,(G6896-MainSheet!$C$11-$B$6)*I6896/$C$2/60),0)</f>
        <v>1</v>
      </c>
      <c r="L6896" s="1">
        <f>IF(G6896&gt;MainSheet!$C$11+$B$6+$C$6,IF(L6895&gt;=0.999,1,(G6896-MainSheet!$C$11-$B$6-$C$6)*I6896/$D$2/60),0)</f>
        <v>1</v>
      </c>
      <c r="M6896">
        <f t="shared" si="975"/>
        <v>1</v>
      </c>
      <c r="N6896" s="2">
        <f t="shared" si="976"/>
        <v>3721.0526315789471</v>
      </c>
      <c r="O6896">
        <f t="shared" si="972"/>
        <v>977.02127659574455</v>
      </c>
      <c r="P6896">
        <f t="shared" si="971"/>
        <v>192000</v>
      </c>
      <c r="Q6896" s="2">
        <f t="shared" si="977"/>
        <v>196698.0739081747</v>
      </c>
      <c r="R6896">
        <f>Q6896/MainSheet!$C$8*(G6896-G6895)+R6895</f>
        <v>12022.372333606481</v>
      </c>
      <c r="S6896">
        <f t="shared" si="978"/>
        <v>194033.35935985722</v>
      </c>
      <c r="T6896">
        <f t="shared" si="970"/>
        <v>68.939999999998363</v>
      </c>
      <c r="U6896" s="1">
        <f>Q6896/MainSheet!$C$22</f>
        <v>1</v>
      </c>
    </row>
    <row r="6897" spans="7:21">
      <c r="G6897">
        <f t="shared" si="973"/>
        <v>68.949999999998369</v>
      </c>
      <c r="H6897">
        <f t="shared" si="974"/>
        <v>198000</v>
      </c>
      <c r="I6897" s="2">
        <f>MIN(MainSheet!$C$10/MainSheet!$C$9,MainSheet!$K$9*60)</f>
        <v>660</v>
      </c>
      <c r="J6897" s="1">
        <f>IF(G6897&gt;MainSheet!$C$11,IF(J6896&gt;=0.999,1,(G6897-MainSheet!$C$11)*I6897/$B$2/60),0)</f>
        <v>1</v>
      </c>
      <c r="K6897" s="1">
        <f>IF(G6897&gt;MainSheet!$C$11+$B$6,IF(K6896&gt;=0.999,1,(G6897-MainSheet!$C$11-$B$6)*I6897/$C$2/60),0)</f>
        <v>1</v>
      </c>
      <c r="L6897" s="1">
        <f>IF(G6897&gt;MainSheet!$C$11+$B$6+$C$6,IF(L6896&gt;=0.999,1,(G6897-MainSheet!$C$11-$B$6-$C$6)*I6897/$D$2/60),0)</f>
        <v>1</v>
      </c>
      <c r="M6897">
        <f t="shared" si="975"/>
        <v>1</v>
      </c>
      <c r="N6897" s="2">
        <f t="shared" si="976"/>
        <v>3721.0526315789471</v>
      </c>
      <c r="O6897">
        <f t="shared" si="972"/>
        <v>977.02127659574455</v>
      </c>
      <c r="P6897">
        <f t="shared" si="971"/>
        <v>192000</v>
      </c>
      <c r="Q6897" s="2">
        <f t="shared" si="977"/>
        <v>196698.0739081747</v>
      </c>
      <c r="R6897">
        <f>Q6897/MainSheet!$C$8*(G6897-G6896)+R6896</f>
        <v>12024.403580097316</v>
      </c>
      <c r="S6897">
        <f t="shared" si="978"/>
        <v>194066.14237217524</v>
      </c>
      <c r="T6897">
        <f t="shared" si="970"/>
        <v>68.949999999998369</v>
      </c>
      <c r="U6897" s="1">
        <f>Q6897/MainSheet!$C$22</f>
        <v>1</v>
      </c>
    </row>
    <row r="6898" spans="7:21">
      <c r="G6898">
        <f t="shared" si="973"/>
        <v>68.959999999998374</v>
      </c>
      <c r="H6898">
        <f t="shared" si="974"/>
        <v>198000</v>
      </c>
      <c r="I6898" s="2">
        <f>MIN(MainSheet!$C$10/MainSheet!$C$9,MainSheet!$K$9*60)</f>
        <v>660</v>
      </c>
      <c r="J6898" s="1">
        <f>IF(G6898&gt;MainSheet!$C$11,IF(J6897&gt;=0.999,1,(G6898-MainSheet!$C$11)*I6898/$B$2/60),0)</f>
        <v>1</v>
      </c>
      <c r="K6898" s="1">
        <f>IF(G6898&gt;MainSheet!$C$11+$B$6,IF(K6897&gt;=0.999,1,(G6898-MainSheet!$C$11-$B$6)*I6898/$C$2/60),0)</f>
        <v>1</v>
      </c>
      <c r="L6898" s="1">
        <f>IF(G6898&gt;MainSheet!$C$11+$B$6+$C$6,IF(L6897&gt;=0.999,1,(G6898-MainSheet!$C$11-$B$6-$C$6)*I6898/$D$2/60),0)</f>
        <v>1</v>
      </c>
      <c r="M6898">
        <f t="shared" si="975"/>
        <v>1</v>
      </c>
      <c r="N6898" s="2">
        <f t="shared" si="976"/>
        <v>3721.0526315789471</v>
      </c>
      <c r="O6898">
        <f t="shared" si="972"/>
        <v>977.02127659574455</v>
      </c>
      <c r="P6898">
        <f t="shared" si="971"/>
        <v>192000</v>
      </c>
      <c r="Q6898" s="2">
        <f t="shared" si="977"/>
        <v>196698.0739081747</v>
      </c>
      <c r="R6898">
        <f>Q6898/MainSheet!$C$8*(G6898-G6897)+R6897</f>
        <v>12026.434826588151</v>
      </c>
      <c r="S6898">
        <f t="shared" si="978"/>
        <v>194098.92538449325</v>
      </c>
      <c r="T6898">
        <f t="shared" si="970"/>
        <v>68.959999999998374</v>
      </c>
      <c r="U6898" s="1">
        <f>Q6898/MainSheet!$C$22</f>
        <v>1</v>
      </c>
    </row>
    <row r="6899" spans="7:21">
      <c r="G6899">
        <f t="shared" si="973"/>
        <v>68.969999999998379</v>
      </c>
      <c r="H6899">
        <f t="shared" si="974"/>
        <v>198000</v>
      </c>
      <c r="I6899" s="2">
        <f>MIN(MainSheet!$C$10/MainSheet!$C$9,MainSheet!$K$9*60)</f>
        <v>660</v>
      </c>
      <c r="J6899" s="1">
        <f>IF(G6899&gt;MainSheet!$C$11,IF(J6898&gt;=0.999,1,(G6899-MainSheet!$C$11)*I6899/$B$2/60),0)</f>
        <v>1</v>
      </c>
      <c r="K6899" s="1">
        <f>IF(G6899&gt;MainSheet!$C$11+$B$6,IF(K6898&gt;=0.999,1,(G6899-MainSheet!$C$11-$B$6)*I6899/$C$2/60),0)</f>
        <v>1</v>
      </c>
      <c r="L6899" s="1">
        <f>IF(G6899&gt;MainSheet!$C$11+$B$6+$C$6,IF(L6898&gt;=0.999,1,(G6899-MainSheet!$C$11-$B$6-$C$6)*I6899/$D$2/60),0)</f>
        <v>1</v>
      </c>
      <c r="M6899">
        <f t="shared" si="975"/>
        <v>1</v>
      </c>
      <c r="N6899" s="2">
        <f t="shared" si="976"/>
        <v>3721.0526315789471</v>
      </c>
      <c r="O6899">
        <f t="shared" si="972"/>
        <v>977.02127659574455</v>
      </c>
      <c r="P6899">
        <f t="shared" si="971"/>
        <v>192000</v>
      </c>
      <c r="Q6899" s="2">
        <f t="shared" si="977"/>
        <v>196698.0739081747</v>
      </c>
      <c r="R6899">
        <f>Q6899/MainSheet!$C$8*(G6899-G6898)+R6898</f>
        <v>12028.466073078986</v>
      </c>
      <c r="S6899">
        <f t="shared" si="978"/>
        <v>194131.70839681127</v>
      </c>
      <c r="T6899">
        <f t="shared" si="970"/>
        <v>68.969999999998379</v>
      </c>
      <c r="U6899" s="1">
        <f>Q6899/MainSheet!$C$22</f>
        <v>1</v>
      </c>
    </row>
    <row r="6900" spans="7:21">
      <c r="G6900">
        <f t="shared" si="973"/>
        <v>68.979999999998384</v>
      </c>
      <c r="H6900">
        <f t="shared" si="974"/>
        <v>198000</v>
      </c>
      <c r="I6900" s="2">
        <f>MIN(MainSheet!$C$10/MainSheet!$C$9,MainSheet!$K$9*60)</f>
        <v>660</v>
      </c>
      <c r="J6900" s="1">
        <f>IF(G6900&gt;MainSheet!$C$11,IF(J6899&gt;=0.999,1,(G6900-MainSheet!$C$11)*I6900/$B$2/60),0)</f>
        <v>1</v>
      </c>
      <c r="K6900" s="1">
        <f>IF(G6900&gt;MainSheet!$C$11+$B$6,IF(K6899&gt;=0.999,1,(G6900-MainSheet!$C$11-$B$6)*I6900/$C$2/60),0)</f>
        <v>1</v>
      </c>
      <c r="L6900" s="1">
        <f>IF(G6900&gt;MainSheet!$C$11+$B$6+$C$6,IF(L6899&gt;=0.999,1,(G6900-MainSheet!$C$11-$B$6-$C$6)*I6900/$D$2/60),0)</f>
        <v>1</v>
      </c>
      <c r="M6900">
        <f t="shared" si="975"/>
        <v>1</v>
      </c>
      <c r="N6900" s="2">
        <f t="shared" si="976"/>
        <v>3721.0526315789471</v>
      </c>
      <c r="O6900">
        <f t="shared" si="972"/>
        <v>977.02127659574455</v>
      </c>
      <c r="P6900">
        <f t="shared" si="971"/>
        <v>192000</v>
      </c>
      <c r="Q6900" s="2">
        <f t="shared" si="977"/>
        <v>196698.0739081747</v>
      </c>
      <c r="R6900">
        <f>Q6900/MainSheet!$C$8*(G6900-G6899)+R6899</f>
        <v>12030.49731956982</v>
      </c>
      <c r="S6900">
        <f t="shared" si="978"/>
        <v>194164.49140912929</v>
      </c>
      <c r="T6900">
        <f t="shared" si="970"/>
        <v>68.979999999998384</v>
      </c>
      <c r="U6900" s="1">
        <f>Q6900/MainSheet!$C$22</f>
        <v>1</v>
      </c>
    </row>
    <row r="6901" spans="7:21">
      <c r="G6901">
        <f t="shared" si="973"/>
        <v>68.989999999998389</v>
      </c>
      <c r="H6901">
        <f t="shared" si="974"/>
        <v>198000</v>
      </c>
      <c r="I6901" s="2">
        <f>MIN(MainSheet!$C$10/MainSheet!$C$9,MainSheet!$K$9*60)</f>
        <v>660</v>
      </c>
      <c r="J6901" s="1">
        <f>IF(G6901&gt;MainSheet!$C$11,IF(J6900&gt;=0.999,1,(G6901-MainSheet!$C$11)*I6901/$B$2/60),0)</f>
        <v>1</v>
      </c>
      <c r="K6901" s="1">
        <f>IF(G6901&gt;MainSheet!$C$11+$B$6,IF(K6900&gt;=0.999,1,(G6901-MainSheet!$C$11-$B$6)*I6901/$C$2/60),0)</f>
        <v>1</v>
      </c>
      <c r="L6901" s="1">
        <f>IF(G6901&gt;MainSheet!$C$11+$B$6+$C$6,IF(L6900&gt;=0.999,1,(G6901-MainSheet!$C$11-$B$6-$C$6)*I6901/$D$2/60),0)</f>
        <v>1</v>
      </c>
      <c r="M6901">
        <f t="shared" si="975"/>
        <v>1</v>
      </c>
      <c r="N6901" s="2">
        <f t="shared" si="976"/>
        <v>3721.0526315789471</v>
      </c>
      <c r="O6901">
        <f t="shared" si="972"/>
        <v>977.02127659574455</v>
      </c>
      <c r="P6901">
        <f t="shared" si="971"/>
        <v>192000</v>
      </c>
      <c r="Q6901" s="2">
        <f t="shared" si="977"/>
        <v>196698.0739081747</v>
      </c>
      <c r="R6901">
        <f>Q6901/MainSheet!$C$8*(G6901-G6900)+R6900</f>
        <v>12032.528566060655</v>
      </c>
      <c r="S6901">
        <f t="shared" si="978"/>
        <v>194197.27442144731</v>
      </c>
      <c r="T6901">
        <f t="shared" si="970"/>
        <v>68.989999999998389</v>
      </c>
      <c r="U6901" s="1">
        <f>Q6901/MainSheet!$C$22</f>
        <v>1</v>
      </c>
    </row>
    <row r="6902" spans="7:21">
      <c r="G6902">
        <f t="shared" si="973"/>
        <v>68.999999999998394</v>
      </c>
      <c r="H6902">
        <f t="shared" si="974"/>
        <v>198000</v>
      </c>
      <c r="I6902" s="2">
        <f>MIN(MainSheet!$C$10/MainSheet!$C$9,MainSheet!$K$9*60)</f>
        <v>660</v>
      </c>
      <c r="J6902" s="1">
        <f>IF(G6902&gt;MainSheet!$C$11,IF(J6901&gt;=0.999,1,(G6902-MainSheet!$C$11)*I6902/$B$2/60),0)</f>
        <v>1</v>
      </c>
      <c r="K6902" s="1">
        <f>IF(G6902&gt;MainSheet!$C$11+$B$6,IF(K6901&gt;=0.999,1,(G6902-MainSheet!$C$11-$B$6)*I6902/$C$2/60),0)</f>
        <v>1</v>
      </c>
      <c r="L6902" s="1">
        <f>IF(G6902&gt;MainSheet!$C$11+$B$6+$C$6,IF(L6901&gt;=0.999,1,(G6902-MainSheet!$C$11-$B$6-$C$6)*I6902/$D$2/60),0)</f>
        <v>1</v>
      </c>
      <c r="M6902">
        <f t="shared" si="975"/>
        <v>1</v>
      </c>
      <c r="N6902" s="2">
        <f t="shared" si="976"/>
        <v>3721.0526315789471</v>
      </c>
      <c r="O6902">
        <f t="shared" si="972"/>
        <v>977.02127659574455</v>
      </c>
      <c r="P6902">
        <f t="shared" si="971"/>
        <v>192000</v>
      </c>
      <c r="Q6902" s="2">
        <f t="shared" si="977"/>
        <v>196698.0739081747</v>
      </c>
      <c r="R6902">
        <f>Q6902/MainSheet!$C$8*(G6902-G6901)+R6901</f>
        <v>12034.55981255149</v>
      </c>
      <c r="S6902">
        <f t="shared" si="978"/>
        <v>194230.05743376532</v>
      </c>
      <c r="T6902">
        <f t="shared" si="970"/>
        <v>68.999999999998394</v>
      </c>
      <c r="U6902" s="1">
        <f>Q6902/MainSheet!$C$22</f>
        <v>1</v>
      </c>
    </row>
    <row r="6903" spans="7:21">
      <c r="G6903">
        <f t="shared" si="973"/>
        <v>69.009999999998399</v>
      </c>
      <c r="H6903">
        <f t="shared" si="974"/>
        <v>198000</v>
      </c>
      <c r="I6903" s="2">
        <f>MIN(MainSheet!$C$10/MainSheet!$C$9,MainSheet!$K$9*60)</f>
        <v>660</v>
      </c>
      <c r="J6903" s="1">
        <f>IF(G6903&gt;MainSheet!$C$11,IF(J6902&gt;=0.999,1,(G6903-MainSheet!$C$11)*I6903/$B$2/60),0)</f>
        <v>1</v>
      </c>
      <c r="K6903" s="1">
        <f>IF(G6903&gt;MainSheet!$C$11+$B$6,IF(K6902&gt;=0.999,1,(G6903-MainSheet!$C$11-$B$6)*I6903/$C$2/60),0)</f>
        <v>1</v>
      </c>
      <c r="L6903" s="1">
        <f>IF(G6903&gt;MainSheet!$C$11+$B$6+$C$6,IF(L6902&gt;=0.999,1,(G6903-MainSheet!$C$11-$B$6-$C$6)*I6903/$D$2/60),0)</f>
        <v>1</v>
      </c>
      <c r="M6903">
        <f t="shared" si="975"/>
        <v>1</v>
      </c>
      <c r="N6903" s="2">
        <f t="shared" si="976"/>
        <v>3721.0526315789471</v>
      </c>
      <c r="O6903">
        <f t="shared" si="972"/>
        <v>977.02127659574455</v>
      </c>
      <c r="P6903">
        <f t="shared" si="971"/>
        <v>192000</v>
      </c>
      <c r="Q6903" s="2">
        <f t="shared" si="977"/>
        <v>196698.0739081747</v>
      </c>
      <c r="R6903">
        <f>Q6903/MainSheet!$C$8*(G6903-G6902)+R6902</f>
        <v>12036.591059042325</v>
      </c>
      <c r="S6903">
        <f t="shared" si="978"/>
        <v>194262.84044608334</v>
      </c>
      <c r="T6903">
        <f t="shared" si="970"/>
        <v>69.009999999998399</v>
      </c>
      <c r="U6903" s="1">
        <f>Q6903/MainSheet!$C$22</f>
        <v>1</v>
      </c>
    </row>
    <row r="6904" spans="7:21">
      <c r="G6904">
        <f t="shared" si="973"/>
        <v>69.019999999998404</v>
      </c>
      <c r="H6904">
        <f t="shared" si="974"/>
        <v>198000</v>
      </c>
      <c r="I6904" s="2">
        <f>MIN(MainSheet!$C$10/MainSheet!$C$9,MainSheet!$K$9*60)</f>
        <v>660</v>
      </c>
      <c r="J6904" s="1">
        <f>IF(G6904&gt;MainSheet!$C$11,IF(J6903&gt;=0.999,1,(G6904-MainSheet!$C$11)*I6904/$B$2/60),0)</f>
        <v>1</v>
      </c>
      <c r="K6904" s="1">
        <f>IF(G6904&gt;MainSheet!$C$11+$B$6,IF(K6903&gt;=0.999,1,(G6904-MainSheet!$C$11-$B$6)*I6904/$C$2/60),0)</f>
        <v>1</v>
      </c>
      <c r="L6904" s="1">
        <f>IF(G6904&gt;MainSheet!$C$11+$B$6+$C$6,IF(L6903&gt;=0.999,1,(G6904-MainSheet!$C$11-$B$6-$C$6)*I6904/$D$2/60),0)</f>
        <v>1</v>
      </c>
      <c r="M6904">
        <f t="shared" si="975"/>
        <v>1</v>
      </c>
      <c r="N6904" s="2">
        <f t="shared" si="976"/>
        <v>3721.0526315789471</v>
      </c>
      <c r="O6904">
        <f t="shared" si="972"/>
        <v>977.02127659574455</v>
      </c>
      <c r="P6904">
        <f t="shared" si="971"/>
        <v>192000</v>
      </c>
      <c r="Q6904" s="2">
        <f t="shared" si="977"/>
        <v>196698.0739081747</v>
      </c>
      <c r="R6904">
        <f>Q6904/MainSheet!$C$8*(G6904-G6903)+R6903</f>
        <v>12038.622305533159</v>
      </c>
      <c r="S6904">
        <f t="shared" si="978"/>
        <v>194295.62345840136</v>
      </c>
      <c r="T6904">
        <f t="shared" si="970"/>
        <v>69.019999999998404</v>
      </c>
      <c r="U6904" s="1">
        <f>Q6904/MainSheet!$C$22</f>
        <v>1</v>
      </c>
    </row>
    <row r="6905" spans="7:21">
      <c r="G6905">
        <f t="shared" si="973"/>
        <v>69.02999999999841</v>
      </c>
      <c r="H6905">
        <f t="shared" si="974"/>
        <v>198000</v>
      </c>
      <c r="I6905" s="2">
        <f>MIN(MainSheet!$C$10/MainSheet!$C$9,MainSheet!$K$9*60)</f>
        <v>660</v>
      </c>
      <c r="J6905" s="1">
        <f>IF(G6905&gt;MainSheet!$C$11,IF(J6904&gt;=0.999,1,(G6905-MainSheet!$C$11)*I6905/$B$2/60),0)</f>
        <v>1</v>
      </c>
      <c r="K6905" s="1">
        <f>IF(G6905&gt;MainSheet!$C$11+$B$6,IF(K6904&gt;=0.999,1,(G6905-MainSheet!$C$11-$B$6)*I6905/$C$2/60),0)</f>
        <v>1</v>
      </c>
      <c r="L6905" s="1">
        <f>IF(G6905&gt;MainSheet!$C$11+$B$6+$C$6,IF(L6904&gt;=0.999,1,(G6905-MainSheet!$C$11-$B$6-$C$6)*I6905/$D$2/60),0)</f>
        <v>1</v>
      </c>
      <c r="M6905">
        <f t="shared" si="975"/>
        <v>1</v>
      </c>
      <c r="N6905" s="2">
        <f t="shared" si="976"/>
        <v>3721.0526315789471</v>
      </c>
      <c r="O6905">
        <f t="shared" si="972"/>
        <v>977.02127659574455</v>
      </c>
      <c r="P6905">
        <f t="shared" si="971"/>
        <v>192000</v>
      </c>
      <c r="Q6905" s="2">
        <f t="shared" si="977"/>
        <v>196698.0739081747</v>
      </c>
      <c r="R6905">
        <f>Q6905/MainSheet!$C$8*(G6905-G6904)+R6904</f>
        <v>12040.653552023994</v>
      </c>
      <c r="S6905">
        <f t="shared" si="978"/>
        <v>194328.40647071938</v>
      </c>
      <c r="T6905">
        <f t="shared" si="970"/>
        <v>69.02999999999841</v>
      </c>
      <c r="U6905" s="1">
        <f>Q6905/MainSheet!$C$22</f>
        <v>1</v>
      </c>
    </row>
    <row r="6906" spans="7:21">
      <c r="G6906">
        <f t="shared" si="973"/>
        <v>69.039999999998415</v>
      </c>
      <c r="H6906">
        <f t="shared" si="974"/>
        <v>198000</v>
      </c>
      <c r="I6906" s="2">
        <f>MIN(MainSheet!$C$10/MainSheet!$C$9,MainSheet!$K$9*60)</f>
        <v>660</v>
      </c>
      <c r="J6906" s="1">
        <f>IF(G6906&gt;MainSheet!$C$11,IF(J6905&gt;=0.999,1,(G6906-MainSheet!$C$11)*I6906/$B$2/60),0)</f>
        <v>1</v>
      </c>
      <c r="K6906" s="1">
        <f>IF(G6906&gt;MainSheet!$C$11+$B$6,IF(K6905&gt;=0.999,1,(G6906-MainSheet!$C$11-$B$6)*I6906/$C$2/60),0)</f>
        <v>1</v>
      </c>
      <c r="L6906" s="1">
        <f>IF(G6906&gt;MainSheet!$C$11+$B$6+$C$6,IF(L6905&gt;=0.999,1,(G6906-MainSheet!$C$11-$B$6-$C$6)*I6906/$D$2/60),0)</f>
        <v>1</v>
      </c>
      <c r="M6906">
        <f t="shared" si="975"/>
        <v>1</v>
      </c>
      <c r="N6906" s="2">
        <f t="shared" si="976"/>
        <v>3721.0526315789471</v>
      </c>
      <c r="O6906">
        <f t="shared" si="972"/>
        <v>977.02127659574455</v>
      </c>
      <c r="P6906">
        <f t="shared" si="971"/>
        <v>192000</v>
      </c>
      <c r="Q6906" s="2">
        <f t="shared" si="977"/>
        <v>196698.0739081747</v>
      </c>
      <c r="R6906">
        <f>Q6906/MainSheet!$C$8*(G6906-G6905)+R6905</f>
        <v>12042.684798514829</v>
      </c>
      <c r="S6906">
        <f t="shared" si="978"/>
        <v>194361.18948303739</v>
      </c>
      <c r="T6906">
        <f t="shared" si="970"/>
        <v>69.039999999998415</v>
      </c>
      <c r="U6906" s="1">
        <f>Q6906/MainSheet!$C$22</f>
        <v>1</v>
      </c>
    </row>
    <row r="6907" spans="7:21">
      <c r="G6907">
        <f t="shared" si="973"/>
        <v>69.04999999999842</v>
      </c>
      <c r="H6907">
        <f t="shared" si="974"/>
        <v>198000</v>
      </c>
      <c r="I6907" s="2">
        <f>MIN(MainSheet!$C$10/MainSheet!$C$9,MainSheet!$K$9*60)</f>
        <v>660</v>
      </c>
      <c r="J6907" s="1">
        <f>IF(G6907&gt;MainSheet!$C$11,IF(J6906&gt;=0.999,1,(G6907-MainSheet!$C$11)*I6907/$B$2/60),0)</f>
        <v>1</v>
      </c>
      <c r="K6907" s="1">
        <f>IF(G6907&gt;MainSheet!$C$11+$B$6,IF(K6906&gt;=0.999,1,(G6907-MainSheet!$C$11-$B$6)*I6907/$C$2/60),0)</f>
        <v>1</v>
      </c>
      <c r="L6907" s="1">
        <f>IF(G6907&gt;MainSheet!$C$11+$B$6+$C$6,IF(L6906&gt;=0.999,1,(G6907-MainSheet!$C$11-$B$6-$C$6)*I6907/$D$2/60),0)</f>
        <v>1</v>
      </c>
      <c r="M6907">
        <f t="shared" si="975"/>
        <v>1</v>
      </c>
      <c r="N6907" s="2">
        <f t="shared" si="976"/>
        <v>3721.0526315789471</v>
      </c>
      <c r="O6907">
        <f t="shared" si="972"/>
        <v>977.02127659574455</v>
      </c>
      <c r="P6907">
        <f t="shared" si="971"/>
        <v>192000</v>
      </c>
      <c r="Q6907" s="2">
        <f t="shared" si="977"/>
        <v>196698.0739081747</v>
      </c>
      <c r="R6907">
        <f>Q6907/MainSheet!$C$8*(G6907-G6906)+R6906</f>
        <v>12044.716045005664</v>
      </c>
      <c r="S6907">
        <f t="shared" si="978"/>
        <v>194393.97249535541</v>
      </c>
      <c r="T6907">
        <f t="shared" si="970"/>
        <v>69.04999999999842</v>
      </c>
      <c r="U6907" s="1">
        <f>Q6907/MainSheet!$C$22</f>
        <v>1</v>
      </c>
    </row>
    <row r="6908" spans="7:21">
      <c r="G6908">
        <f t="shared" si="973"/>
        <v>69.059999999998425</v>
      </c>
      <c r="H6908">
        <f t="shared" si="974"/>
        <v>198000</v>
      </c>
      <c r="I6908" s="2">
        <f>MIN(MainSheet!$C$10/MainSheet!$C$9,MainSheet!$K$9*60)</f>
        <v>660</v>
      </c>
      <c r="J6908" s="1">
        <f>IF(G6908&gt;MainSheet!$C$11,IF(J6907&gt;=0.999,1,(G6908-MainSheet!$C$11)*I6908/$B$2/60),0)</f>
        <v>1</v>
      </c>
      <c r="K6908" s="1">
        <f>IF(G6908&gt;MainSheet!$C$11+$B$6,IF(K6907&gt;=0.999,1,(G6908-MainSheet!$C$11-$B$6)*I6908/$C$2/60),0)</f>
        <v>1</v>
      </c>
      <c r="L6908" s="1">
        <f>IF(G6908&gt;MainSheet!$C$11+$B$6+$C$6,IF(L6907&gt;=0.999,1,(G6908-MainSheet!$C$11-$B$6-$C$6)*I6908/$D$2/60),0)</f>
        <v>1</v>
      </c>
      <c r="M6908">
        <f t="shared" si="975"/>
        <v>1</v>
      </c>
      <c r="N6908" s="2">
        <f t="shared" si="976"/>
        <v>3721.0526315789471</v>
      </c>
      <c r="O6908">
        <f t="shared" si="972"/>
        <v>977.02127659574455</v>
      </c>
      <c r="P6908">
        <f t="shared" si="971"/>
        <v>192000</v>
      </c>
      <c r="Q6908" s="2">
        <f t="shared" si="977"/>
        <v>196698.0739081747</v>
      </c>
      <c r="R6908">
        <f>Q6908/MainSheet!$C$8*(G6908-G6907)+R6907</f>
        <v>12046.747291496498</v>
      </c>
      <c r="S6908">
        <f t="shared" si="978"/>
        <v>194426.75550767343</v>
      </c>
      <c r="T6908">
        <f t="shared" si="970"/>
        <v>69.059999999998425</v>
      </c>
      <c r="U6908" s="1">
        <f>Q6908/MainSheet!$C$22</f>
        <v>1</v>
      </c>
    </row>
    <row r="6909" spans="7:21">
      <c r="G6909">
        <f t="shared" si="973"/>
        <v>69.06999999999843</v>
      </c>
      <c r="H6909">
        <f t="shared" si="974"/>
        <v>198000</v>
      </c>
      <c r="I6909" s="2">
        <f>MIN(MainSheet!$C$10/MainSheet!$C$9,MainSheet!$K$9*60)</f>
        <v>660</v>
      </c>
      <c r="J6909" s="1">
        <f>IF(G6909&gt;MainSheet!$C$11,IF(J6908&gt;=0.999,1,(G6909-MainSheet!$C$11)*I6909/$B$2/60),0)</f>
        <v>1</v>
      </c>
      <c r="K6909" s="1">
        <f>IF(G6909&gt;MainSheet!$C$11+$B$6,IF(K6908&gt;=0.999,1,(G6909-MainSheet!$C$11-$B$6)*I6909/$C$2/60),0)</f>
        <v>1</v>
      </c>
      <c r="L6909" s="1">
        <f>IF(G6909&gt;MainSheet!$C$11+$B$6+$C$6,IF(L6908&gt;=0.999,1,(G6909-MainSheet!$C$11-$B$6-$C$6)*I6909/$D$2/60),0)</f>
        <v>1</v>
      </c>
      <c r="M6909">
        <f t="shared" si="975"/>
        <v>1</v>
      </c>
      <c r="N6909" s="2">
        <f t="shared" si="976"/>
        <v>3721.0526315789471</v>
      </c>
      <c r="O6909">
        <f t="shared" si="972"/>
        <v>977.02127659574455</v>
      </c>
      <c r="P6909">
        <f t="shared" si="971"/>
        <v>192000</v>
      </c>
      <c r="Q6909" s="2">
        <f t="shared" si="977"/>
        <v>196698.0739081747</v>
      </c>
      <c r="R6909">
        <f>Q6909/MainSheet!$C$8*(G6909-G6908)+R6908</f>
        <v>12048.778537987333</v>
      </c>
      <c r="S6909">
        <f t="shared" si="978"/>
        <v>194459.53851999145</v>
      </c>
      <c r="T6909">
        <f t="shared" si="970"/>
        <v>69.06999999999843</v>
      </c>
      <c r="U6909" s="1">
        <f>Q6909/MainSheet!$C$22</f>
        <v>1</v>
      </c>
    </row>
    <row r="6910" spans="7:21">
      <c r="G6910">
        <f t="shared" si="973"/>
        <v>69.079999999998435</v>
      </c>
      <c r="H6910">
        <f t="shared" si="974"/>
        <v>198000</v>
      </c>
      <c r="I6910" s="2">
        <f>MIN(MainSheet!$C$10/MainSheet!$C$9,MainSheet!$K$9*60)</f>
        <v>660</v>
      </c>
      <c r="J6910" s="1">
        <f>IF(G6910&gt;MainSheet!$C$11,IF(J6909&gt;=0.999,1,(G6910-MainSheet!$C$11)*I6910/$B$2/60),0)</f>
        <v>1</v>
      </c>
      <c r="K6910" s="1">
        <f>IF(G6910&gt;MainSheet!$C$11+$B$6,IF(K6909&gt;=0.999,1,(G6910-MainSheet!$C$11-$B$6)*I6910/$C$2/60),0)</f>
        <v>1</v>
      </c>
      <c r="L6910" s="1">
        <f>IF(G6910&gt;MainSheet!$C$11+$B$6+$C$6,IF(L6909&gt;=0.999,1,(G6910-MainSheet!$C$11-$B$6-$C$6)*I6910/$D$2/60),0)</f>
        <v>1</v>
      </c>
      <c r="M6910">
        <f t="shared" si="975"/>
        <v>1</v>
      </c>
      <c r="N6910" s="2">
        <f t="shared" si="976"/>
        <v>3721.0526315789471</v>
      </c>
      <c r="O6910">
        <f t="shared" si="972"/>
        <v>977.02127659574455</v>
      </c>
      <c r="P6910">
        <f t="shared" si="971"/>
        <v>192000</v>
      </c>
      <c r="Q6910" s="2">
        <f t="shared" si="977"/>
        <v>196698.0739081747</v>
      </c>
      <c r="R6910">
        <f>Q6910/MainSheet!$C$8*(G6910-G6909)+R6909</f>
        <v>12050.809784478168</v>
      </c>
      <c r="S6910">
        <f t="shared" si="978"/>
        <v>194492.32153230946</v>
      </c>
      <c r="T6910">
        <f t="shared" si="970"/>
        <v>69.079999999998435</v>
      </c>
      <c r="U6910" s="1">
        <f>Q6910/MainSheet!$C$22</f>
        <v>1</v>
      </c>
    </row>
    <row r="6911" spans="7:21">
      <c r="G6911">
        <f t="shared" si="973"/>
        <v>69.08999999999844</v>
      </c>
      <c r="H6911">
        <f t="shared" si="974"/>
        <v>198000</v>
      </c>
      <c r="I6911" s="2">
        <f>MIN(MainSheet!$C$10/MainSheet!$C$9,MainSheet!$K$9*60)</f>
        <v>660</v>
      </c>
      <c r="J6911" s="1">
        <f>IF(G6911&gt;MainSheet!$C$11,IF(J6910&gt;=0.999,1,(G6911-MainSheet!$C$11)*I6911/$B$2/60),0)</f>
        <v>1</v>
      </c>
      <c r="K6911" s="1">
        <f>IF(G6911&gt;MainSheet!$C$11+$B$6,IF(K6910&gt;=0.999,1,(G6911-MainSheet!$C$11-$B$6)*I6911/$C$2/60),0)</f>
        <v>1</v>
      </c>
      <c r="L6911" s="1">
        <f>IF(G6911&gt;MainSheet!$C$11+$B$6+$C$6,IF(L6910&gt;=0.999,1,(G6911-MainSheet!$C$11-$B$6-$C$6)*I6911/$D$2/60),0)</f>
        <v>1</v>
      </c>
      <c r="M6911">
        <f t="shared" si="975"/>
        <v>1</v>
      </c>
      <c r="N6911" s="2">
        <f t="shared" si="976"/>
        <v>3721.0526315789471</v>
      </c>
      <c r="O6911">
        <f t="shared" si="972"/>
        <v>977.02127659574455</v>
      </c>
      <c r="P6911">
        <f t="shared" si="971"/>
        <v>192000</v>
      </c>
      <c r="Q6911" s="2">
        <f t="shared" si="977"/>
        <v>196698.0739081747</v>
      </c>
      <c r="R6911">
        <f>Q6911/MainSheet!$C$8*(G6911-G6910)+R6910</f>
        <v>12052.841030969003</v>
      </c>
      <c r="S6911">
        <f t="shared" si="978"/>
        <v>194525.10454462748</v>
      </c>
      <c r="T6911">
        <f t="shared" si="970"/>
        <v>69.08999999999844</v>
      </c>
      <c r="U6911" s="1">
        <f>Q6911/MainSheet!$C$22</f>
        <v>1</v>
      </c>
    </row>
    <row r="6912" spans="7:21">
      <c r="G6912">
        <f t="shared" si="973"/>
        <v>69.099999999998445</v>
      </c>
      <c r="H6912">
        <f t="shared" si="974"/>
        <v>198000</v>
      </c>
      <c r="I6912" s="2">
        <f>MIN(MainSheet!$C$10/MainSheet!$C$9,MainSheet!$K$9*60)</f>
        <v>660</v>
      </c>
      <c r="J6912" s="1">
        <f>IF(G6912&gt;MainSheet!$C$11,IF(J6911&gt;=0.999,1,(G6912-MainSheet!$C$11)*I6912/$B$2/60),0)</f>
        <v>1</v>
      </c>
      <c r="K6912" s="1">
        <f>IF(G6912&gt;MainSheet!$C$11+$B$6,IF(K6911&gt;=0.999,1,(G6912-MainSheet!$C$11-$B$6)*I6912/$C$2/60),0)</f>
        <v>1</v>
      </c>
      <c r="L6912" s="1">
        <f>IF(G6912&gt;MainSheet!$C$11+$B$6+$C$6,IF(L6911&gt;=0.999,1,(G6912-MainSheet!$C$11-$B$6-$C$6)*I6912/$D$2/60),0)</f>
        <v>1</v>
      </c>
      <c r="M6912">
        <f t="shared" si="975"/>
        <v>1</v>
      </c>
      <c r="N6912" s="2">
        <f t="shared" si="976"/>
        <v>3721.0526315789471</v>
      </c>
      <c r="O6912">
        <f t="shared" si="972"/>
        <v>977.02127659574455</v>
      </c>
      <c r="P6912">
        <f t="shared" si="971"/>
        <v>192000</v>
      </c>
      <c r="Q6912" s="2">
        <f t="shared" si="977"/>
        <v>196698.0739081747</v>
      </c>
      <c r="R6912">
        <f>Q6912/MainSheet!$C$8*(G6912-G6911)+R6911</f>
        <v>12054.872277459837</v>
      </c>
      <c r="S6912">
        <f t="shared" si="978"/>
        <v>194557.8875569455</v>
      </c>
      <c r="T6912">
        <f t="shared" si="970"/>
        <v>69.099999999998445</v>
      </c>
      <c r="U6912" s="1">
        <f>Q6912/MainSheet!$C$22</f>
        <v>1</v>
      </c>
    </row>
    <row r="6913" spans="7:21">
      <c r="G6913">
        <f t="shared" si="973"/>
        <v>69.10999999999845</v>
      </c>
      <c r="H6913">
        <f t="shared" si="974"/>
        <v>198000</v>
      </c>
      <c r="I6913" s="2">
        <f>MIN(MainSheet!$C$10/MainSheet!$C$9,MainSheet!$K$9*60)</f>
        <v>660</v>
      </c>
      <c r="J6913" s="1">
        <f>IF(G6913&gt;MainSheet!$C$11,IF(J6912&gt;=0.999,1,(G6913-MainSheet!$C$11)*I6913/$B$2/60),0)</f>
        <v>1</v>
      </c>
      <c r="K6913" s="1">
        <f>IF(G6913&gt;MainSheet!$C$11+$B$6,IF(K6912&gt;=0.999,1,(G6913-MainSheet!$C$11-$B$6)*I6913/$C$2/60),0)</f>
        <v>1</v>
      </c>
      <c r="L6913" s="1">
        <f>IF(G6913&gt;MainSheet!$C$11+$B$6+$C$6,IF(L6912&gt;=0.999,1,(G6913-MainSheet!$C$11-$B$6-$C$6)*I6913/$D$2/60),0)</f>
        <v>1</v>
      </c>
      <c r="M6913">
        <f t="shared" si="975"/>
        <v>1</v>
      </c>
      <c r="N6913" s="2">
        <f t="shared" si="976"/>
        <v>3721.0526315789471</v>
      </c>
      <c r="O6913">
        <f t="shared" si="972"/>
        <v>977.02127659574455</v>
      </c>
      <c r="P6913">
        <f t="shared" si="971"/>
        <v>192000</v>
      </c>
      <c r="Q6913" s="2">
        <f t="shared" si="977"/>
        <v>196698.0739081747</v>
      </c>
      <c r="R6913">
        <f>Q6913/MainSheet!$C$8*(G6913-G6912)+R6912</f>
        <v>12056.903523950672</v>
      </c>
      <c r="S6913">
        <f t="shared" si="978"/>
        <v>194590.67056926352</v>
      </c>
      <c r="T6913">
        <f t="shared" si="970"/>
        <v>69.10999999999845</v>
      </c>
      <c r="U6913" s="1">
        <f>Q6913/MainSheet!$C$22</f>
        <v>1</v>
      </c>
    </row>
    <row r="6914" spans="7:21">
      <c r="G6914">
        <f t="shared" si="973"/>
        <v>69.119999999998456</v>
      </c>
      <c r="H6914">
        <f t="shared" si="974"/>
        <v>198000</v>
      </c>
      <c r="I6914" s="2">
        <f>MIN(MainSheet!$C$10/MainSheet!$C$9,MainSheet!$K$9*60)</f>
        <v>660</v>
      </c>
      <c r="J6914" s="1">
        <f>IF(G6914&gt;MainSheet!$C$11,IF(J6913&gt;=0.999,1,(G6914-MainSheet!$C$11)*I6914/$B$2/60),0)</f>
        <v>1</v>
      </c>
      <c r="K6914" s="1">
        <f>IF(G6914&gt;MainSheet!$C$11+$B$6,IF(K6913&gt;=0.999,1,(G6914-MainSheet!$C$11-$B$6)*I6914/$C$2/60),0)</f>
        <v>1</v>
      </c>
      <c r="L6914" s="1">
        <f>IF(G6914&gt;MainSheet!$C$11+$B$6+$C$6,IF(L6913&gt;=0.999,1,(G6914-MainSheet!$C$11-$B$6-$C$6)*I6914/$D$2/60),0)</f>
        <v>1</v>
      </c>
      <c r="M6914">
        <f t="shared" si="975"/>
        <v>1</v>
      </c>
      <c r="N6914" s="2">
        <f t="shared" si="976"/>
        <v>3721.0526315789471</v>
      </c>
      <c r="O6914">
        <f t="shared" si="972"/>
        <v>977.02127659574455</v>
      </c>
      <c r="P6914">
        <f t="shared" si="971"/>
        <v>192000</v>
      </c>
      <c r="Q6914" s="2">
        <f t="shared" si="977"/>
        <v>196698.0739081747</v>
      </c>
      <c r="R6914">
        <f>Q6914/MainSheet!$C$8*(G6914-G6913)+R6913</f>
        <v>12058.934770441507</v>
      </c>
      <c r="S6914">
        <f t="shared" si="978"/>
        <v>194623.45358158153</v>
      </c>
      <c r="T6914">
        <f t="shared" si="970"/>
        <v>69.119999999998456</v>
      </c>
      <c r="U6914" s="1">
        <f>Q6914/MainSheet!$C$22</f>
        <v>1</v>
      </c>
    </row>
    <row r="6915" spans="7:21">
      <c r="G6915">
        <f t="shared" si="973"/>
        <v>69.129999999998461</v>
      </c>
      <c r="H6915">
        <f t="shared" si="974"/>
        <v>198000</v>
      </c>
      <c r="I6915" s="2">
        <f>MIN(MainSheet!$C$10/MainSheet!$C$9,MainSheet!$K$9*60)</f>
        <v>660</v>
      </c>
      <c r="J6915" s="1">
        <f>IF(G6915&gt;MainSheet!$C$11,IF(J6914&gt;=0.999,1,(G6915-MainSheet!$C$11)*I6915/$B$2/60),0)</f>
        <v>1</v>
      </c>
      <c r="K6915" s="1">
        <f>IF(G6915&gt;MainSheet!$C$11+$B$6,IF(K6914&gt;=0.999,1,(G6915-MainSheet!$C$11-$B$6)*I6915/$C$2/60),0)</f>
        <v>1</v>
      </c>
      <c r="L6915" s="1">
        <f>IF(G6915&gt;MainSheet!$C$11+$B$6+$C$6,IF(L6914&gt;=0.999,1,(G6915-MainSheet!$C$11-$B$6-$C$6)*I6915/$D$2/60),0)</f>
        <v>1</v>
      </c>
      <c r="M6915">
        <f t="shared" si="975"/>
        <v>1</v>
      </c>
      <c r="N6915" s="2">
        <f t="shared" si="976"/>
        <v>3721.0526315789471</v>
      </c>
      <c r="O6915">
        <f t="shared" si="972"/>
        <v>977.02127659574455</v>
      </c>
      <c r="P6915">
        <f t="shared" si="971"/>
        <v>192000</v>
      </c>
      <c r="Q6915" s="2">
        <f t="shared" si="977"/>
        <v>196698.0739081747</v>
      </c>
      <c r="R6915">
        <f>Q6915/MainSheet!$C$8*(G6915-G6914)+R6914</f>
        <v>12060.966016932342</v>
      </c>
      <c r="S6915">
        <f t="shared" si="978"/>
        <v>194656.23659389955</v>
      </c>
      <c r="T6915">
        <f t="shared" ref="T6915:T6978" si="979">G6915</f>
        <v>69.129999999998461</v>
      </c>
      <c r="U6915" s="1">
        <f>Q6915/MainSheet!$C$22</f>
        <v>1</v>
      </c>
    </row>
    <row r="6916" spans="7:21">
      <c r="G6916">
        <f t="shared" si="973"/>
        <v>69.139999999998466</v>
      </c>
      <c r="H6916">
        <f t="shared" si="974"/>
        <v>198000</v>
      </c>
      <c r="I6916" s="2">
        <f>MIN(MainSheet!$C$10/MainSheet!$C$9,MainSheet!$K$9*60)</f>
        <v>660</v>
      </c>
      <c r="J6916" s="1">
        <f>IF(G6916&gt;MainSheet!$C$11,IF(J6915&gt;=0.999,1,(G6916-MainSheet!$C$11)*I6916/$B$2/60),0)</f>
        <v>1</v>
      </c>
      <c r="K6916" s="1">
        <f>IF(G6916&gt;MainSheet!$C$11+$B$6,IF(K6915&gt;=0.999,1,(G6916-MainSheet!$C$11-$B$6)*I6916/$C$2/60),0)</f>
        <v>1</v>
      </c>
      <c r="L6916" s="1">
        <f>IF(G6916&gt;MainSheet!$C$11+$B$6+$C$6,IF(L6915&gt;=0.999,1,(G6916-MainSheet!$C$11-$B$6-$C$6)*I6916/$D$2/60),0)</f>
        <v>1</v>
      </c>
      <c r="M6916">
        <f t="shared" si="975"/>
        <v>1</v>
      </c>
      <c r="N6916" s="2">
        <f t="shared" si="976"/>
        <v>3721.0526315789471</v>
      </c>
      <c r="O6916">
        <f t="shared" si="972"/>
        <v>977.02127659574455</v>
      </c>
      <c r="P6916">
        <f t="shared" ref="P6916:P6979" si="980">IF(IF(N6916+O6916&gt;H6916,H6916-O6916-N6916,IF(L6916&gt;0,((1-L6916)*D$3+D$4*(L6916)),0))+O6916+N6916&gt;H6916,H6916-N6916-O6916,IF(N6916+O6916&gt;H6916,H6916-O6916-N6916,IF(L6916&gt;0,((1-L6916)*D$3+D$4*(L6916)),0)))</f>
        <v>192000</v>
      </c>
      <c r="Q6916" s="2">
        <f t="shared" si="977"/>
        <v>196698.0739081747</v>
      </c>
      <c r="R6916">
        <f>Q6916/MainSheet!$C$8*(G6916-G6915)+R6915</f>
        <v>12062.997263423176</v>
      </c>
      <c r="S6916">
        <f t="shared" si="978"/>
        <v>194689.01960621757</v>
      </c>
      <c r="T6916">
        <f t="shared" si="979"/>
        <v>69.139999999998466</v>
      </c>
      <c r="U6916" s="1">
        <f>Q6916/MainSheet!$C$22</f>
        <v>1</v>
      </c>
    </row>
    <row r="6917" spans="7:21">
      <c r="G6917">
        <f t="shared" si="973"/>
        <v>69.149999999998471</v>
      </c>
      <c r="H6917">
        <f t="shared" si="974"/>
        <v>198000</v>
      </c>
      <c r="I6917" s="2">
        <f>MIN(MainSheet!$C$10/MainSheet!$C$9,MainSheet!$K$9*60)</f>
        <v>660</v>
      </c>
      <c r="J6917" s="1">
        <f>IF(G6917&gt;MainSheet!$C$11,IF(J6916&gt;=0.999,1,(G6917-MainSheet!$C$11)*I6917/$B$2/60),0)</f>
        <v>1</v>
      </c>
      <c r="K6917" s="1">
        <f>IF(G6917&gt;MainSheet!$C$11+$B$6,IF(K6916&gt;=0.999,1,(G6917-MainSheet!$C$11-$B$6)*I6917/$C$2/60),0)</f>
        <v>1</v>
      </c>
      <c r="L6917" s="1">
        <f>IF(G6917&gt;MainSheet!$C$11+$B$6+$C$6,IF(L6916&gt;=0.999,1,(G6917-MainSheet!$C$11-$B$6-$C$6)*I6917/$D$2/60),0)</f>
        <v>1</v>
      </c>
      <c r="M6917">
        <f t="shared" si="975"/>
        <v>1</v>
      </c>
      <c r="N6917" s="2">
        <f t="shared" si="976"/>
        <v>3721.0526315789471</v>
      </c>
      <c r="O6917">
        <f t="shared" ref="O6917:O6980" si="981">IF(K6917&gt;=0.01,((1-K6917)*C$3+C$4*(K6917)),0)</f>
        <v>977.02127659574455</v>
      </c>
      <c r="P6917">
        <f t="shared" si="980"/>
        <v>192000</v>
      </c>
      <c r="Q6917" s="2">
        <f t="shared" si="977"/>
        <v>196698.0739081747</v>
      </c>
      <c r="R6917">
        <f>Q6917/MainSheet!$C$8*(G6917-G6916)+R6916</f>
        <v>12065.028509914011</v>
      </c>
      <c r="S6917">
        <f t="shared" si="978"/>
        <v>194721.80261853558</v>
      </c>
      <c r="T6917">
        <f t="shared" si="979"/>
        <v>69.149999999998471</v>
      </c>
      <c r="U6917" s="1">
        <f>Q6917/MainSheet!$C$22</f>
        <v>1</v>
      </c>
    </row>
    <row r="6918" spans="7:21">
      <c r="G6918">
        <f t="shared" si="973"/>
        <v>69.159999999998476</v>
      </c>
      <c r="H6918">
        <f t="shared" si="974"/>
        <v>198000</v>
      </c>
      <c r="I6918" s="2">
        <f>MIN(MainSheet!$C$10/MainSheet!$C$9,MainSheet!$K$9*60)</f>
        <v>660</v>
      </c>
      <c r="J6918" s="1">
        <f>IF(G6918&gt;MainSheet!$C$11,IF(J6917&gt;=0.999,1,(G6918-MainSheet!$C$11)*I6918/$B$2/60),0)</f>
        <v>1</v>
      </c>
      <c r="K6918" s="1">
        <f>IF(G6918&gt;MainSheet!$C$11+$B$6,IF(K6917&gt;=0.999,1,(G6918-MainSheet!$C$11-$B$6)*I6918/$C$2/60),0)</f>
        <v>1</v>
      </c>
      <c r="L6918" s="1">
        <f>IF(G6918&gt;MainSheet!$C$11+$B$6+$C$6,IF(L6917&gt;=0.999,1,(G6918-MainSheet!$C$11-$B$6-$C$6)*I6918/$D$2/60),0)</f>
        <v>1</v>
      </c>
      <c r="M6918">
        <f t="shared" si="975"/>
        <v>1</v>
      </c>
      <c r="N6918" s="2">
        <f t="shared" si="976"/>
        <v>3721.0526315789471</v>
      </c>
      <c r="O6918">
        <f t="shared" si="981"/>
        <v>977.02127659574455</v>
      </c>
      <c r="P6918">
        <f t="shared" si="980"/>
        <v>192000</v>
      </c>
      <c r="Q6918" s="2">
        <f t="shared" si="977"/>
        <v>196698.0739081747</v>
      </c>
      <c r="R6918">
        <f>Q6918/MainSheet!$C$8*(G6918-G6917)+R6917</f>
        <v>12067.059756404846</v>
      </c>
      <c r="S6918">
        <f t="shared" si="978"/>
        <v>194754.5856308536</v>
      </c>
      <c r="T6918">
        <f t="shared" si="979"/>
        <v>69.159999999998476</v>
      </c>
      <c r="U6918" s="1">
        <f>Q6918/MainSheet!$C$22</f>
        <v>1</v>
      </c>
    </row>
    <row r="6919" spans="7:21">
      <c r="G6919">
        <f t="shared" si="973"/>
        <v>69.169999999998481</v>
      </c>
      <c r="H6919">
        <f t="shared" si="974"/>
        <v>198000</v>
      </c>
      <c r="I6919" s="2">
        <f>MIN(MainSheet!$C$10/MainSheet!$C$9,MainSheet!$K$9*60)</f>
        <v>660</v>
      </c>
      <c r="J6919" s="1">
        <f>IF(G6919&gt;MainSheet!$C$11,IF(J6918&gt;=0.999,1,(G6919-MainSheet!$C$11)*I6919/$B$2/60),0)</f>
        <v>1</v>
      </c>
      <c r="K6919" s="1">
        <f>IF(G6919&gt;MainSheet!$C$11+$B$6,IF(K6918&gt;=0.999,1,(G6919-MainSheet!$C$11-$B$6)*I6919/$C$2/60),0)</f>
        <v>1</v>
      </c>
      <c r="L6919" s="1">
        <f>IF(G6919&gt;MainSheet!$C$11+$B$6+$C$6,IF(L6918&gt;=0.999,1,(G6919-MainSheet!$C$11-$B$6-$C$6)*I6919/$D$2/60),0)</f>
        <v>1</v>
      </c>
      <c r="M6919">
        <f t="shared" si="975"/>
        <v>1</v>
      </c>
      <c r="N6919" s="2">
        <f t="shared" si="976"/>
        <v>3721.0526315789471</v>
      </c>
      <c r="O6919">
        <f t="shared" si="981"/>
        <v>977.02127659574455</v>
      </c>
      <c r="P6919">
        <f t="shared" si="980"/>
        <v>192000</v>
      </c>
      <c r="Q6919" s="2">
        <f t="shared" si="977"/>
        <v>196698.0739081747</v>
      </c>
      <c r="R6919">
        <f>Q6919/MainSheet!$C$8*(G6919-G6918)+R6918</f>
        <v>12069.091002895681</v>
      </c>
      <c r="S6919">
        <f t="shared" si="978"/>
        <v>194787.36864317162</v>
      </c>
      <c r="T6919">
        <f t="shared" si="979"/>
        <v>69.169999999998481</v>
      </c>
      <c r="U6919" s="1">
        <f>Q6919/MainSheet!$C$22</f>
        <v>1</v>
      </c>
    </row>
    <row r="6920" spans="7:21">
      <c r="G6920">
        <f t="shared" si="973"/>
        <v>69.179999999998486</v>
      </c>
      <c r="H6920">
        <f t="shared" si="974"/>
        <v>198000</v>
      </c>
      <c r="I6920" s="2">
        <f>MIN(MainSheet!$C$10/MainSheet!$C$9,MainSheet!$K$9*60)</f>
        <v>660</v>
      </c>
      <c r="J6920" s="1">
        <f>IF(G6920&gt;MainSheet!$C$11,IF(J6919&gt;=0.999,1,(G6920-MainSheet!$C$11)*I6920/$B$2/60),0)</f>
        <v>1</v>
      </c>
      <c r="K6920" s="1">
        <f>IF(G6920&gt;MainSheet!$C$11+$B$6,IF(K6919&gt;=0.999,1,(G6920-MainSheet!$C$11-$B$6)*I6920/$C$2/60),0)</f>
        <v>1</v>
      </c>
      <c r="L6920" s="1">
        <f>IF(G6920&gt;MainSheet!$C$11+$B$6+$C$6,IF(L6919&gt;=0.999,1,(G6920-MainSheet!$C$11-$B$6-$C$6)*I6920/$D$2/60),0)</f>
        <v>1</v>
      </c>
      <c r="M6920">
        <f t="shared" si="975"/>
        <v>1</v>
      </c>
      <c r="N6920" s="2">
        <f t="shared" si="976"/>
        <v>3721.0526315789471</v>
      </c>
      <c r="O6920">
        <f t="shared" si="981"/>
        <v>977.02127659574455</v>
      </c>
      <c r="P6920">
        <f t="shared" si="980"/>
        <v>192000</v>
      </c>
      <c r="Q6920" s="2">
        <f t="shared" si="977"/>
        <v>196698.0739081747</v>
      </c>
      <c r="R6920">
        <f>Q6920/MainSheet!$C$8*(G6920-G6919)+R6919</f>
        <v>12071.122249386515</v>
      </c>
      <c r="S6920">
        <f t="shared" si="978"/>
        <v>194820.15165548964</v>
      </c>
      <c r="T6920">
        <f t="shared" si="979"/>
        <v>69.179999999998486</v>
      </c>
      <c r="U6920" s="1">
        <f>Q6920/MainSheet!$C$22</f>
        <v>1</v>
      </c>
    </row>
    <row r="6921" spans="7:21">
      <c r="G6921">
        <f t="shared" ref="G6921:G6984" si="982">G6920+$F$2</f>
        <v>69.189999999998491</v>
      </c>
      <c r="H6921">
        <f t="shared" ref="H6921:H6984" si="983">H6920</f>
        <v>198000</v>
      </c>
      <c r="I6921" s="2">
        <f>MIN(MainSheet!$C$10/MainSheet!$C$9,MainSheet!$K$9*60)</f>
        <v>660</v>
      </c>
      <c r="J6921" s="1">
        <f>IF(G6921&gt;MainSheet!$C$11,IF(J6920&gt;=0.999,1,(G6921-MainSheet!$C$11)*I6921/$B$2/60),0)</f>
        <v>1</v>
      </c>
      <c r="K6921" s="1">
        <f>IF(G6921&gt;MainSheet!$C$11+$B$6,IF(K6920&gt;=0.999,1,(G6921-MainSheet!$C$11-$B$6)*I6921/$C$2/60),0)</f>
        <v>1</v>
      </c>
      <c r="L6921" s="1">
        <f>IF(G6921&gt;MainSheet!$C$11+$B$6+$C$6,IF(L6920&gt;=0.999,1,(G6921-MainSheet!$C$11-$B$6-$C$6)*I6921/$D$2/60),0)</f>
        <v>1</v>
      </c>
      <c r="M6921">
        <f t="shared" ref="M6921:M6984" si="984">(J6921*$B$2+K6921*$C$2+L6921*$D$2)/SUM($B$2:$D$2)</f>
        <v>1</v>
      </c>
      <c r="N6921" s="2">
        <f t="shared" ref="N6921:N6984" si="985">IF(J6921&gt;=0.01,((1-J6921)*B$3+B$4*(J6921)),0)</f>
        <v>3721.0526315789471</v>
      </c>
      <c r="O6921">
        <f t="shared" si="981"/>
        <v>977.02127659574455</v>
      </c>
      <c r="P6921">
        <f t="shared" si="980"/>
        <v>192000</v>
      </c>
      <c r="Q6921" s="2">
        <f t="shared" ref="Q6921:Q6984" si="986">SUM(N6921:P6921)</f>
        <v>196698.0739081747</v>
      </c>
      <c r="R6921">
        <f>Q6921/MainSheet!$C$8*(G6921-G6920)+R6920</f>
        <v>12073.15349587735</v>
      </c>
      <c r="S6921">
        <f t="shared" ref="S6921:S6984" si="987">Q6921*$F$2/60+S6920</f>
        <v>194852.93466780765</v>
      </c>
      <c r="T6921">
        <f t="shared" si="979"/>
        <v>69.189999999998491</v>
      </c>
      <c r="U6921" s="1">
        <f>Q6921/MainSheet!$C$22</f>
        <v>1</v>
      </c>
    </row>
    <row r="6922" spans="7:21">
      <c r="G6922">
        <f t="shared" si="982"/>
        <v>69.199999999998496</v>
      </c>
      <c r="H6922">
        <f t="shared" si="983"/>
        <v>198000</v>
      </c>
      <c r="I6922" s="2">
        <f>MIN(MainSheet!$C$10/MainSheet!$C$9,MainSheet!$K$9*60)</f>
        <v>660</v>
      </c>
      <c r="J6922" s="1">
        <f>IF(G6922&gt;MainSheet!$C$11,IF(J6921&gt;=0.999,1,(G6922-MainSheet!$C$11)*I6922/$B$2/60),0)</f>
        <v>1</v>
      </c>
      <c r="K6922" s="1">
        <f>IF(G6922&gt;MainSheet!$C$11+$B$6,IF(K6921&gt;=0.999,1,(G6922-MainSheet!$C$11-$B$6)*I6922/$C$2/60),0)</f>
        <v>1</v>
      </c>
      <c r="L6922" s="1">
        <f>IF(G6922&gt;MainSheet!$C$11+$B$6+$C$6,IF(L6921&gt;=0.999,1,(G6922-MainSheet!$C$11-$B$6-$C$6)*I6922/$D$2/60),0)</f>
        <v>1</v>
      </c>
      <c r="M6922">
        <f t="shared" si="984"/>
        <v>1</v>
      </c>
      <c r="N6922" s="2">
        <f t="shared" si="985"/>
        <v>3721.0526315789471</v>
      </c>
      <c r="O6922">
        <f t="shared" si="981"/>
        <v>977.02127659574455</v>
      </c>
      <c r="P6922">
        <f t="shared" si="980"/>
        <v>192000</v>
      </c>
      <c r="Q6922" s="2">
        <f t="shared" si="986"/>
        <v>196698.0739081747</v>
      </c>
      <c r="R6922">
        <f>Q6922/MainSheet!$C$8*(G6922-G6921)+R6921</f>
        <v>12075.184742368185</v>
      </c>
      <c r="S6922">
        <f t="shared" si="987"/>
        <v>194885.71768012567</v>
      </c>
      <c r="T6922">
        <f t="shared" si="979"/>
        <v>69.199999999998496</v>
      </c>
      <c r="U6922" s="1">
        <f>Q6922/MainSheet!$C$22</f>
        <v>1</v>
      </c>
    </row>
    <row r="6923" spans="7:21">
      <c r="G6923">
        <f t="shared" si="982"/>
        <v>69.209999999998502</v>
      </c>
      <c r="H6923">
        <f t="shared" si="983"/>
        <v>198000</v>
      </c>
      <c r="I6923" s="2">
        <f>MIN(MainSheet!$C$10/MainSheet!$C$9,MainSheet!$K$9*60)</f>
        <v>660</v>
      </c>
      <c r="J6923" s="1">
        <f>IF(G6923&gt;MainSheet!$C$11,IF(J6922&gt;=0.999,1,(G6923-MainSheet!$C$11)*I6923/$B$2/60),0)</f>
        <v>1</v>
      </c>
      <c r="K6923" s="1">
        <f>IF(G6923&gt;MainSheet!$C$11+$B$6,IF(K6922&gt;=0.999,1,(G6923-MainSheet!$C$11-$B$6)*I6923/$C$2/60),0)</f>
        <v>1</v>
      </c>
      <c r="L6923" s="1">
        <f>IF(G6923&gt;MainSheet!$C$11+$B$6+$C$6,IF(L6922&gt;=0.999,1,(G6923-MainSheet!$C$11-$B$6-$C$6)*I6923/$D$2/60),0)</f>
        <v>1</v>
      </c>
      <c r="M6923">
        <f t="shared" si="984"/>
        <v>1</v>
      </c>
      <c r="N6923" s="2">
        <f t="shared" si="985"/>
        <v>3721.0526315789471</v>
      </c>
      <c r="O6923">
        <f t="shared" si="981"/>
        <v>977.02127659574455</v>
      </c>
      <c r="P6923">
        <f t="shared" si="980"/>
        <v>192000</v>
      </c>
      <c r="Q6923" s="2">
        <f t="shared" si="986"/>
        <v>196698.0739081747</v>
      </c>
      <c r="R6923">
        <f>Q6923/MainSheet!$C$8*(G6923-G6922)+R6922</f>
        <v>12077.215988859019</v>
      </c>
      <c r="S6923">
        <f t="shared" si="987"/>
        <v>194918.50069244369</v>
      </c>
      <c r="T6923">
        <f t="shared" si="979"/>
        <v>69.209999999998502</v>
      </c>
      <c r="U6923" s="1">
        <f>Q6923/MainSheet!$C$22</f>
        <v>1</v>
      </c>
    </row>
    <row r="6924" spans="7:21">
      <c r="G6924">
        <f t="shared" si="982"/>
        <v>69.219999999998507</v>
      </c>
      <c r="H6924">
        <f t="shared" si="983"/>
        <v>198000</v>
      </c>
      <c r="I6924" s="2">
        <f>MIN(MainSheet!$C$10/MainSheet!$C$9,MainSheet!$K$9*60)</f>
        <v>660</v>
      </c>
      <c r="J6924" s="1">
        <f>IF(G6924&gt;MainSheet!$C$11,IF(J6923&gt;=0.999,1,(G6924-MainSheet!$C$11)*I6924/$B$2/60),0)</f>
        <v>1</v>
      </c>
      <c r="K6924" s="1">
        <f>IF(G6924&gt;MainSheet!$C$11+$B$6,IF(K6923&gt;=0.999,1,(G6924-MainSheet!$C$11-$B$6)*I6924/$C$2/60),0)</f>
        <v>1</v>
      </c>
      <c r="L6924" s="1">
        <f>IF(G6924&gt;MainSheet!$C$11+$B$6+$C$6,IF(L6923&gt;=0.999,1,(G6924-MainSheet!$C$11-$B$6-$C$6)*I6924/$D$2/60),0)</f>
        <v>1</v>
      </c>
      <c r="M6924">
        <f t="shared" si="984"/>
        <v>1</v>
      </c>
      <c r="N6924" s="2">
        <f t="shared" si="985"/>
        <v>3721.0526315789471</v>
      </c>
      <c r="O6924">
        <f t="shared" si="981"/>
        <v>977.02127659574455</v>
      </c>
      <c r="P6924">
        <f t="shared" si="980"/>
        <v>192000</v>
      </c>
      <c r="Q6924" s="2">
        <f t="shared" si="986"/>
        <v>196698.0739081747</v>
      </c>
      <c r="R6924">
        <f>Q6924/MainSheet!$C$8*(G6924-G6923)+R6923</f>
        <v>12079.247235349854</v>
      </c>
      <c r="S6924">
        <f t="shared" si="987"/>
        <v>194951.28370476171</v>
      </c>
      <c r="T6924">
        <f t="shared" si="979"/>
        <v>69.219999999998507</v>
      </c>
      <c r="U6924" s="1">
        <f>Q6924/MainSheet!$C$22</f>
        <v>1</v>
      </c>
    </row>
    <row r="6925" spans="7:21">
      <c r="G6925">
        <f t="shared" si="982"/>
        <v>69.229999999998512</v>
      </c>
      <c r="H6925">
        <f t="shared" si="983"/>
        <v>198000</v>
      </c>
      <c r="I6925" s="2">
        <f>MIN(MainSheet!$C$10/MainSheet!$C$9,MainSheet!$K$9*60)</f>
        <v>660</v>
      </c>
      <c r="J6925" s="1">
        <f>IF(G6925&gt;MainSheet!$C$11,IF(J6924&gt;=0.999,1,(G6925-MainSheet!$C$11)*I6925/$B$2/60),0)</f>
        <v>1</v>
      </c>
      <c r="K6925" s="1">
        <f>IF(G6925&gt;MainSheet!$C$11+$B$6,IF(K6924&gt;=0.999,1,(G6925-MainSheet!$C$11-$B$6)*I6925/$C$2/60),0)</f>
        <v>1</v>
      </c>
      <c r="L6925" s="1">
        <f>IF(G6925&gt;MainSheet!$C$11+$B$6+$C$6,IF(L6924&gt;=0.999,1,(G6925-MainSheet!$C$11-$B$6-$C$6)*I6925/$D$2/60),0)</f>
        <v>1</v>
      </c>
      <c r="M6925">
        <f t="shared" si="984"/>
        <v>1</v>
      </c>
      <c r="N6925" s="2">
        <f t="shared" si="985"/>
        <v>3721.0526315789471</v>
      </c>
      <c r="O6925">
        <f t="shared" si="981"/>
        <v>977.02127659574455</v>
      </c>
      <c r="P6925">
        <f t="shared" si="980"/>
        <v>192000</v>
      </c>
      <c r="Q6925" s="2">
        <f t="shared" si="986"/>
        <v>196698.0739081747</v>
      </c>
      <c r="R6925">
        <f>Q6925/MainSheet!$C$8*(G6925-G6924)+R6924</f>
        <v>12081.278481840689</v>
      </c>
      <c r="S6925">
        <f t="shared" si="987"/>
        <v>194984.06671707972</v>
      </c>
      <c r="T6925">
        <f t="shared" si="979"/>
        <v>69.229999999998512</v>
      </c>
      <c r="U6925" s="1">
        <f>Q6925/MainSheet!$C$22</f>
        <v>1</v>
      </c>
    </row>
    <row r="6926" spans="7:21">
      <c r="G6926">
        <f t="shared" si="982"/>
        <v>69.239999999998517</v>
      </c>
      <c r="H6926">
        <f t="shared" si="983"/>
        <v>198000</v>
      </c>
      <c r="I6926" s="2">
        <f>MIN(MainSheet!$C$10/MainSheet!$C$9,MainSheet!$K$9*60)</f>
        <v>660</v>
      </c>
      <c r="J6926" s="1">
        <f>IF(G6926&gt;MainSheet!$C$11,IF(J6925&gt;=0.999,1,(G6926-MainSheet!$C$11)*I6926/$B$2/60),0)</f>
        <v>1</v>
      </c>
      <c r="K6926" s="1">
        <f>IF(G6926&gt;MainSheet!$C$11+$B$6,IF(K6925&gt;=0.999,1,(G6926-MainSheet!$C$11-$B$6)*I6926/$C$2/60),0)</f>
        <v>1</v>
      </c>
      <c r="L6926" s="1">
        <f>IF(G6926&gt;MainSheet!$C$11+$B$6+$C$6,IF(L6925&gt;=0.999,1,(G6926-MainSheet!$C$11-$B$6-$C$6)*I6926/$D$2/60),0)</f>
        <v>1</v>
      </c>
      <c r="M6926">
        <f t="shared" si="984"/>
        <v>1</v>
      </c>
      <c r="N6926" s="2">
        <f t="shared" si="985"/>
        <v>3721.0526315789471</v>
      </c>
      <c r="O6926">
        <f t="shared" si="981"/>
        <v>977.02127659574455</v>
      </c>
      <c r="P6926">
        <f t="shared" si="980"/>
        <v>192000</v>
      </c>
      <c r="Q6926" s="2">
        <f t="shared" si="986"/>
        <v>196698.0739081747</v>
      </c>
      <c r="R6926">
        <f>Q6926/MainSheet!$C$8*(G6926-G6925)+R6925</f>
        <v>12083.309728331524</v>
      </c>
      <c r="S6926">
        <f t="shared" si="987"/>
        <v>195016.84972939774</v>
      </c>
      <c r="T6926">
        <f t="shared" si="979"/>
        <v>69.239999999998517</v>
      </c>
      <c r="U6926" s="1">
        <f>Q6926/MainSheet!$C$22</f>
        <v>1</v>
      </c>
    </row>
    <row r="6927" spans="7:21">
      <c r="G6927">
        <f t="shared" si="982"/>
        <v>69.249999999998522</v>
      </c>
      <c r="H6927">
        <f t="shared" si="983"/>
        <v>198000</v>
      </c>
      <c r="I6927" s="2">
        <f>MIN(MainSheet!$C$10/MainSheet!$C$9,MainSheet!$K$9*60)</f>
        <v>660</v>
      </c>
      <c r="J6927" s="1">
        <f>IF(G6927&gt;MainSheet!$C$11,IF(J6926&gt;=0.999,1,(G6927-MainSheet!$C$11)*I6927/$B$2/60),0)</f>
        <v>1</v>
      </c>
      <c r="K6927" s="1">
        <f>IF(G6927&gt;MainSheet!$C$11+$B$6,IF(K6926&gt;=0.999,1,(G6927-MainSheet!$C$11-$B$6)*I6927/$C$2/60),0)</f>
        <v>1</v>
      </c>
      <c r="L6927" s="1">
        <f>IF(G6927&gt;MainSheet!$C$11+$B$6+$C$6,IF(L6926&gt;=0.999,1,(G6927-MainSheet!$C$11-$B$6-$C$6)*I6927/$D$2/60),0)</f>
        <v>1</v>
      </c>
      <c r="M6927">
        <f t="shared" si="984"/>
        <v>1</v>
      </c>
      <c r="N6927" s="2">
        <f t="shared" si="985"/>
        <v>3721.0526315789471</v>
      </c>
      <c r="O6927">
        <f t="shared" si="981"/>
        <v>977.02127659574455</v>
      </c>
      <c r="P6927">
        <f t="shared" si="980"/>
        <v>192000</v>
      </c>
      <c r="Q6927" s="2">
        <f t="shared" si="986"/>
        <v>196698.0739081747</v>
      </c>
      <c r="R6927">
        <f>Q6927/MainSheet!$C$8*(G6927-G6926)+R6926</f>
        <v>12085.340974822358</v>
      </c>
      <c r="S6927">
        <f t="shared" si="987"/>
        <v>195049.63274171576</v>
      </c>
      <c r="T6927">
        <f t="shared" si="979"/>
        <v>69.249999999998522</v>
      </c>
      <c r="U6927" s="1">
        <f>Q6927/MainSheet!$C$22</f>
        <v>1</v>
      </c>
    </row>
    <row r="6928" spans="7:21">
      <c r="G6928">
        <f t="shared" si="982"/>
        <v>69.259999999998527</v>
      </c>
      <c r="H6928">
        <f t="shared" si="983"/>
        <v>198000</v>
      </c>
      <c r="I6928" s="2">
        <f>MIN(MainSheet!$C$10/MainSheet!$C$9,MainSheet!$K$9*60)</f>
        <v>660</v>
      </c>
      <c r="J6928" s="1">
        <f>IF(G6928&gt;MainSheet!$C$11,IF(J6927&gt;=0.999,1,(G6928-MainSheet!$C$11)*I6928/$B$2/60),0)</f>
        <v>1</v>
      </c>
      <c r="K6928" s="1">
        <f>IF(G6928&gt;MainSheet!$C$11+$B$6,IF(K6927&gt;=0.999,1,(G6928-MainSheet!$C$11-$B$6)*I6928/$C$2/60),0)</f>
        <v>1</v>
      </c>
      <c r="L6928" s="1">
        <f>IF(G6928&gt;MainSheet!$C$11+$B$6+$C$6,IF(L6927&gt;=0.999,1,(G6928-MainSheet!$C$11-$B$6-$C$6)*I6928/$D$2/60),0)</f>
        <v>1</v>
      </c>
      <c r="M6928">
        <f t="shared" si="984"/>
        <v>1</v>
      </c>
      <c r="N6928" s="2">
        <f t="shared" si="985"/>
        <v>3721.0526315789471</v>
      </c>
      <c r="O6928">
        <f t="shared" si="981"/>
        <v>977.02127659574455</v>
      </c>
      <c r="P6928">
        <f t="shared" si="980"/>
        <v>192000</v>
      </c>
      <c r="Q6928" s="2">
        <f t="shared" si="986"/>
        <v>196698.0739081747</v>
      </c>
      <c r="R6928">
        <f>Q6928/MainSheet!$C$8*(G6928-G6927)+R6927</f>
        <v>12087.372221313193</v>
      </c>
      <c r="S6928">
        <f t="shared" si="987"/>
        <v>195082.41575403378</v>
      </c>
      <c r="T6928">
        <f t="shared" si="979"/>
        <v>69.259999999998527</v>
      </c>
      <c r="U6928" s="1">
        <f>Q6928/MainSheet!$C$22</f>
        <v>1</v>
      </c>
    </row>
    <row r="6929" spans="7:21">
      <c r="G6929">
        <f t="shared" si="982"/>
        <v>69.269999999998532</v>
      </c>
      <c r="H6929">
        <f t="shared" si="983"/>
        <v>198000</v>
      </c>
      <c r="I6929" s="2">
        <f>MIN(MainSheet!$C$10/MainSheet!$C$9,MainSheet!$K$9*60)</f>
        <v>660</v>
      </c>
      <c r="J6929" s="1">
        <f>IF(G6929&gt;MainSheet!$C$11,IF(J6928&gt;=0.999,1,(G6929-MainSheet!$C$11)*I6929/$B$2/60),0)</f>
        <v>1</v>
      </c>
      <c r="K6929" s="1">
        <f>IF(G6929&gt;MainSheet!$C$11+$B$6,IF(K6928&gt;=0.999,1,(G6929-MainSheet!$C$11-$B$6)*I6929/$C$2/60),0)</f>
        <v>1</v>
      </c>
      <c r="L6929" s="1">
        <f>IF(G6929&gt;MainSheet!$C$11+$B$6+$C$6,IF(L6928&gt;=0.999,1,(G6929-MainSheet!$C$11-$B$6-$C$6)*I6929/$D$2/60),0)</f>
        <v>1</v>
      </c>
      <c r="M6929">
        <f t="shared" si="984"/>
        <v>1</v>
      </c>
      <c r="N6929" s="2">
        <f t="shared" si="985"/>
        <v>3721.0526315789471</v>
      </c>
      <c r="O6929">
        <f t="shared" si="981"/>
        <v>977.02127659574455</v>
      </c>
      <c r="P6929">
        <f t="shared" si="980"/>
        <v>192000</v>
      </c>
      <c r="Q6929" s="2">
        <f t="shared" si="986"/>
        <v>196698.0739081747</v>
      </c>
      <c r="R6929">
        <f>Q6929/MainSheet!$C$8*(G6929-G6928)+R6928</f>
        <v>12089.403467804028</v>
      </c>
      <c r="S6929">
        <f t="shared" si="987"/>
        <v>195115.19876635179</v>
      </c>
      <c r="T6929">
        <f t="shared" si="979"/>
        <v>69.269999999998532</v>
      </c>
      <c r="U6929" s="1">
        <f>Q6929/MainSheet!$C$22</f>
        <v>1</v>
      </c>
    </row>
    <row r="6930" spans="7:21">
      <c r="G6930">
        <f t="shared" si="982"/>
        <v>69.279999999998537</v>
      </c>
      <c r="H6930">
        <f t="shared" si="983"/>
        <v>198000</v>
      </c>
      <c r="I6930" s="2">
        <f>MIN(MainSheet!$C$10/MainSheet!$C$9,MainSheet!$K$9*60)</f>
        <v>660</v>
      </c>
      <c r="J6930" s="1">
        <f>IF(G6930&gt;MainSheet!$C$11,IF(J6929&gt;=0.999,1,(G6930-MainSheet!$C$11)*I6930/$B$2/60),0)</f>
        <v>1</v>
      </c>
      <c r="K6930" s="1">
        <f>IF(G6930&gt;MainSheet!$C$11+$B$6,IF(K6929&gt;=0.999,1,(G6930-MainSheet!$C$11-$B$6)*I6930/$C$2/60),0)</f>
        <v>1</v>
      </c>
      <c r="L6930" s="1">
        <f>IF(G6930&gt;MainSheet!$C$11+$B$6+$C$6,IF(L6929&gt;=0.999,1,(G6930-MainSheet!$C$11-$B$6-$C$6)*I6930/$D$2/60),0)</f>
        <v>1</v>
      </c>
      <c r="M6930">
        <f t="shared" si="984"/>
        <v>1</v>
      </c>
      <c r="N6930" s="2">
        <f t="shared" si="985"/>
        <v>3721.0526315789471</v>
      </c>
      <c r="O6930">
        <f t="shared" si="981"/>
        <v>977.02127659574455</v>
      </c>
      <c r="P6930">
        <f t="shared" si="980"/>
        <v>192000</v>
      </c>
      <c r="Q6930" s="2">
        <f t="shared" si="986"/>
        <v>196698.0739081747</v>
      </c>
      <c r="R6930">
        <f>Q6930/MainSheet!$C$8*(G6930-G6929)+R6929</f>
        <v>12091.434714294863</v>
      </c>
      <c r="S6930">
        <f t="shared" si="987"/>
        <v>195147.98177866981</v>
      </c>
      <c r="T6930">
        <f t="shared" si="979"/>
        <v>69.279999999998537</v>
      </c>
      <c r="U6930" s="1">
        <f>Q6930/MainSheet!$C$22</f>
        <v>1</v>
      </c>
    </row>
    <row r="6931" spans="7:21">
      <c r="G6931">
        <f t="shared" si="982"/>
        <v>69.289999999998543</v>
      </c>
      <c r="H6931">
        <f t="shared" si="983"/>
        <v>198000</v>
      </c>
      <c r="I6931" s="2">
        <f>MIN(MainSheet!$C$10/MainSheet!$C$9,MainSheet!$K$9*60)</f>
        <v>660</v>
      </c>
      <c r="J6931" s="1">
        <f>IF(G6931&gt;MainSheet!$C$11,IF(J6930&gt;=0.999,1,(G6931-MainSheet!$C$11)*I6931/$B$2/60),0)</f>
        <v>1</v>
      </c>
      <c r="K6931" s="1">
        <f>IF(G6931&gt;MainSheet!$C$11+$B$6,IF(K6930&gt;=0.999,1,(G6931-MainSheet!$C$11-$B$6)*I6931/$C$2/60),0)</f>
        <v>1</v>
      </c>
      <c r="L6931" s="1">
        <f>IF(G6931&gt;MainSheet!$C$11+$B$6+$C$6,IF(L6930&gt;=0.999,1,(G6931-MainSheet!$C$11-$B$6-$C$6)*I6931/$D$2/60),0)</f>
        <v>1</v>
      </c>
      <c r="M6931">
        <f t="shared" si="984"/>
        <v>1</v>
      </c>
      <c r="N6931" s="2">
        <f t="shared" si="985"/>
        <v>3721.0526315789471</v>
      </c>
      <c r="O6931">
        <f t="shared" si="981"/>
        <v>977.02127659574455</v>
      </c>
      <c r="P6931">
        <f t="shared" si="980"/>
        <v>192000</v>
      </c>
      <c r="Q6931" s="2">
        <f t="shared" si="986"/>
        <v>196698.0739081747</v>
      </c>
      <c r="R6931">
        <f>Q6931/MainSheet!$C$8*(G6931-G6930)+R6930</f>
        <v>12093.465960785697</v>
      </c>
      <c r="S6931">
        <f t="shared" si="987"/>
        <v>195180.76479098783</v>
      </c>
      <c r="T6931">
        <f t="shared" si="979"/>
        <v>69.289999999998543</v>
      </c>
      <c r="U6931" s="1">
        <f>Q6931/MainSheet!$C$22</f>
        <v>1</v>
      </c>
    </row>
    <row r="6932" spans="7:21">
      <c r="G6932">
        <f t="shared" si="982"/>
        <v>69.299999999998548</v>
      </c>
      <c r="H6932">
        <f t="shared" si="983"/>
        <v>198000</v>
      </c>
      <c r="I6932" s="2">
        <f>MIN(MainSheet!$C$10/MainSheet!$C$9,MainSheet!$K$9*60)</f>
        <v>660</v>
      </c>
      <c r="J6932" s="1">
        <f>IF(G6932&gt;MainSheet!$C$11,IF(J6931&gt;=0.999,1,(G6932-MainSheet!$C$11)*I6932/$B$2/60),0)</f>
        <v>1</v>
      </c>
      <c r="K6932" s="1">
        <f>IF(G6932&gt;MainSheet!$C$11+$B$6,IF(K6931&gt;=0.999,1,(G6932-MainSheet!$C$11-$B$6)*I6932/$C$2/60),0)</f>
        <v>1</v>
      </c>
      <c r="L6932" s="1">
        <f>IF(G6932&gt;MainSheet!$C$11+$B$6+$C$6,IF(L6931&gt;=0.999,1,(G6932-MainSheet!$C$11-$B$6-$C$6)*I6932/$D$2/60),0)</f>
        <v>1</v>
      </c>
      <c r="M6932">
        <f t="shared" si="984"/>
        <v>1</v>
      </c>
      <c r="N6932" s="2">
        <f t="shared" si="985"/>
        <v>3721.0526315789471</v>
      </c>
      <c r="O6932">
        <f t="shared" si="981"/>
        <v>977.02127659574455</v>
      </c>
      <c r="P6932">
        <f t="shared" si="980"/>
        <v>192000</v>
      </c>
      <c r="Q6932" s="2">
        <f t="shared" si="986"/>
        <v>196698.0739081747</v>
      </c>
      <c r="R6932">
        <f>Q6932/MainSheet!$C$8*(G6932-G6931)+R6931</f>
        <v>12095.497207276532</v>
      </c>
      <c r="S6932">
        <f t="shared" si="987"/>
        <v>195213.54780330585</v>
      </c>
      <c r="T6932">
        <f t="shared" si="979"/>
        <v>69.299999999998548</v>
      </c>
      <c r="U6932" s="1">
        <f>Q6932/MainSheet!$C$22</f>
        <v>1</v>
      </c>
    </row>
    <row r="6933" spans="7:21">
      <c r="G6933">
        <f t="shared" si="982"/>
        <v>69.309999999998553</v>
      </c>
      <c r="H6933">
        <f t="shared" si="983"/>
        <v>198000</v>
      </c>
      <c r="I6933" s="2">
        <f>MIN(MainSheet!$C$10/MainSheet!$C$9,MainSheet!$K$9*60)</f>
        <v>660</v>
      </c>
      <c r="J6933" s="1">
        <f>IF(G6933&gt;MainSheet!$C$11,IF(J6932&gt;=0.999,1,(G6933-MainSheet!$C$11)*I6933/$B$2/60),0)</f>
        <v>1</v>
      </c>
      <c r="K6933" s="1">
        <f>IF(G6933&gt;MainSheet!$C$11+$B$6,IF(K6932&gt;=0.999,1,(G6933-MainSheet!$C$11-$B$6)*I6933/$C$2/60),0)</f>
        <v>1</v>
      </c>
      <c r="L6933" s="1">
        <f>IF(G6933&gt;MainSheet!$C$11+$B$6+$C$6,IF(L6932&gt;=0.999,1,(G6933-MainSheet!$C$11-$B$6-$C$6)*I6933/$D$2/60),0)</f>
        <v>1</v>
      </c>
      <c r="M6933">
        <f t="shared" si="984"/>
        <v>1</v>
      </c>
      <c r="N6933" s="2">
        <f t="shared" si="985"/>
        <v>3721.0526315789471</v>
      </c>
      <c r="O6933">
        <f t="shared" si="981"/>
        <v>977.02127659574455</v>
      </c>
      <c r="P6933">
        <f t="shared" si="980"/>
        <v>192000</v>
      </c>
      <c r="Q6933" s="2">
        <f t="shared" si="986"/>
        <v>196698.0739081747</v>
      </c>
      <c r="R6933">
        <f>Q6933/MainSheet!$C$8*(G6933-G6932)+R6932</f>
        <v>12097.528453767367</v>
      </c>
      <c r="S6933">
        <f t="shared" si="987"/>
        <v>195246.33081562386</v>
      </c>
      <c r="T6933">
        <f t="shared" si="979"/>
        <v>69.309999999998553</v>
      </c>
      <c r="U6933" s="1">
        <f>Q6933/MainSheet!$C$22</f>
        <v>1</v>
      </c>
    </row>
    <row r="6934" spans="7:21">
      <c r="G6934">
        <f t="shared" si="982"/>
        <v>69.319999999998558</v>
      </c>
      <c r="H6934">
        <f t="shared" si="983"/>
        <v>198000</v>
      </c>
      <c r="I6934" s="2">
        <f>MIN(MainSheet!$C$10/MainSheet!$C$9,MainSheet!$K$9*60)</f>
        <v>660</v>
      </c>
      <c r="J6934" s="1">
        <f>IF(G6934&gt;MainSheet!$C$11,IF(J6933&gt;=0.999,1,(G6934-MainSheet!$C$11)*I6934/$B$2/60),0)</f>
        <v>1</v>
      </c>
      <c r="K6934" s="1">
        <f>IF(G6934&gt;MainSheet!$C$11+$B$6,IF(K6933&gt;=0.999,1,(G6934-MainSheet!$C$11-$B$6)*I6934/$C$2/60),0)</f>
        <v>1</v>
      </c>
      <c r="L6934" s="1">
        <f>IF(G6934&gt;MainSheet!$C$11+$B$6+$C$6,IF(L6933&gt;=0.999,1,(G6934-MainSheet!$C$11-$B$6-$C$6)*I6934/$D$2/60),0)</f>
        <v>1</v>
      </c>
      <c r="M6934">
        <f t="shared" si="984"/>
        <v>1</v>
      </c>
      <c r="N6934" s="2">
        <f t="shared" si="985"/>
        <v>3721.0526315789471</v>
      </c>
      <c r="O6934">
        <f t="shared" si="981"/>
        <v>977.02127659574455</v>
      </c>
      <c r="P6934">
        <f t="shared" si="980"/>
        <v>192000</v>
      </c>
      <c r="Q6934" s="2">
        <f t="shared" si="986"/>
        <v>196698.0739081747</v>
      </c>
      <c r="R6934">
        <f>Q6934/MainSheet!$C$8*(G6934-G6933)+R6933</f>
        <v>12099.559700258202</v>
      </c>
      <c r="S6934">
        <f t="shared" si="987"/>
        <v>195279.11382794188</v>
      </c>
      <c r="T6934">
        <f t="shared" si="979"/>
        <v>69.319999999998558</v>
      </c>
      <c r="U6934" s="1">
        <f>Q6934/MainSheet!$C$22</f>
        <v>1</v>
      </c>
    </row>
    <row r="6935" spans="7:21">
      <c r="G6935">
        <f t="shared" si="982"/>
        <v>69.329999999998563</v>
      </c>
      <c r="H6935">
        <f t="shared" si="983"/>
        <v>198000</v>
      </c>
      <c r="I6935" s="2">
        <f>MIN(MainSheet!$C$10/MainSheet!$C$9,MainSheet!$K$9*60)</f>
        <v>660</v>
      </c>
      <c r="J6935" s="1">
        <f>IF(G6935&gt;MainSheet!$C$11,IF(J6934&gt;=0.999,1,(G6935-MainSheet!$C$11)*I6935/$B$2/60),0)</f>
        <v>1</v>
      </c>
      <c r="K6935" s="1">
        <f>IF(G6935&gt;MainSheet!$C$11+$B$6,IF(K6934&gt;=0.999,1,(G6935-MainSheet!$C$11-$B$6)*I6935/$C$2/60),0)</f>
        <v>1</v>
      </c>
      <c r="L6935" s="1">
        <f>IF(G6935&gt;MainSheet!$C$11+$B$6+$C$6,IF(L6934&gt;=0.999,1,(G6935-MainSheet!$C$11-$B$6-$C$6)*I6935/$D$2/60),0)</f>
        <v>1</v>
      </c>
      <c r="M6935">
        <f t="shared" si="984"/>
        <v>1</v>
      </c>
      <c r="N6935" s="2">
        <f t="shared" si="985"/>
        <v>3721.0526315789471</v>
      </c>
      <c r="O6935">
        <f t="shared" si="981"/>
        <v>977.02127659574455</v>
      </c>
      <c r="P6935">
        <f t="shared" si="980"/>
        <v>192000</v>
      </c>
      <c r="Q6935" s="2">
        <f t="shared" si="986"/>
        <v>196698.0739081747</v>
      </c>
      <c r="R6935">
        <f>Q6935/MainSheet!$C$8*(G6935-G6934)+R6934</f>
        <v>12101.590946749036</v>
      </c>
      <c r="S6935">
        <f t="shared" si="987"/>
        <v>195311.8968402599</v>
      </c>
      <c r="T6935">
        <f t="shared" si="979"/>
        <v>69.329999999998563</v>
      </c>
      <c r="U6935" s="1">
        <f>Q6935/MainSheet!$C$22</f>
        <v>1</v>
      </c>
    </row>
    <row r="6936" spans="7:21">
      <c r="G6936">
        <f t="shared" si="982"/>
        <v>69.339999999998568</v>
      </c>
      <c r="H6936">
        <f t="shared" si="983"/>
        <v>198000</v>
      </c>
      <c r="I6936" s="2">
        <f>MIN(MainSheet!$C$10/MainSheet!$C$9,MainSheet!$K$9*60)</f>
        <v>660</v>
      </c>
      <c r="J6936" s="1">
        <f>IF(G6936&gt;MainSheet!$C$11,IF(J6935&gt;=0.999,1,(G6936-MainSheet!$C$11)*I6936/$B$2/60),0)</f>
        <v>1</v>
      </c>
      <c r="K6936" s="1">
        <f>IF(G6936&gt;MainSheet!$C$11+$B$6,IF(K6935&gt;=0.999,1,(G6936-MainSheet!$C$11-$B$6)*I6936/$C$2/60),0)</f>
        <v>1</v>
      </c>
      <c r="L6936" s="1">
        <f>IF(G6936&gt;MainSheet!$C$11+$B$6+$C$6,IF(L6935&gt;=0.999,1,(G6936-MainSheet!$C$11-$B$6-$C$6)*I6936/$D$2/60),0)</f>
        <v>1</v>
      </c>
      <c r="M6936">
        <f t="shared" si="984"/>
        <v>1</v>
      </c>
      <c r="N6936" s="2">
        <f t="shared" si="985"/>
        <v>3721.0526315789471</v>
      </c>
      <c r="O6936">
        <f t="shared" si="981"/>
        <v>977.02127659574455</v>
      </c>
      <c r="P6936">
        <f t="shared" si="980"/>
        <v>192000</v>
      </c>
      <c r="Q6936" s="2">
        <f t="shared" si="986"/>
        <v>196698.0739081747</v>
      </c>
      <c r="R6936">
        <f>Q6936/MainSheet!$C$8*(G6936-G6935)+R6935</f>
        <v>12103.622193239871</v>
      </c>
      <c r="S6936">
        <f t="shared" si="987"/>
        <v>195344.67985257792</v>
      </c>
      <c r="T6936">
        <f t="shared" si="979"/>
        <v>69.339999999998568</v>
      </c>
      <c r="U6936" s="1">
        <f>Q6936/MainSheet!$C$22</f>
        <v>1</v>
      </c>
    </row>
    <row r="6937" spans="7:21">
      <c r="G6937">
        <f t="shared" si="982"/>
        <v>69.349999999998573</v>
      </c>
      <c r="H6937">
        <f t="shared" si="983"/>
        <v>198000</v>
      </c>
      <c r="I6937" s="2">
        <f>MIN(MainSheet!$C$10/MainSheet!$C$9,MainSheet!$K$9*60)</f>
        <v>660</v>
      </c>
      <c r="J6937" s="1">
        <f>IF(G6937&gt;MainSheet!$C$11,IF(J6936&gt;=0.999,1,(G6937-MainSheet!$C$11)*I6937/$B$2/60),0)</f>
        <v>1</v>
      </c>
      <c r="K6937" s="1">
        <f>IF(G6937&gt;MainSheet!$C$11+$B$6,IF(K6936&gt;=0.999,1,(G6937-MainSheet!$C$11-$B$6)*I6937/$C$2/60),0)</f>
        <v>1</v>
      </c>
      <c r="L6937" s="1">
        <f>IF(G6937&gt;MainSheet!$C$11+$B$6+$C$6,IF(L6936&gt;=0.999,1,(G6937-MainSheet!$C$11-$B$6-$C$6)*I6937/$D$2/60),0)</f>
        <v>1</v>
      </c>
      <c r="M6937">
        <f t="shared" si="984"/>
        <v>1</v>
      </c>
      <c r="N6937" s="2">
        <f t="shared" si="985"/>
        <v>3721.0526315789471</v>
      </c>
      <c r="O6937">
        <f t="shared" si="981"/>
        <v>977.02127659574455</v>
      </c>
      <c r="P6937">
        <f t="shared" si="980"/>
        <v>192000</v>
      </c>
      <c r="Q6937" s="2">
        <f t="shared" si="986"/>
        <v>196698.0739081747</v>
      </c>
      <c r="R6937">
        <f>Q6937/MainSheet!$C$8*(G6937-G6936)+R6936</f>
        <v>12105.653439730706</v>
      </c>
      <c r="S6937">
        <f t="shared" si="987"/>
        <v>195377.46286489593</v>
      </c>
      <c r="T6937">
        <f t="shared" si="979"/>
        <v>69.349999999998573</v>
      </c>
      <c r="U6937" s="1">
        <f>Q6937/MainSheet!$C$22</f>
        <v>1</v>
      </c>
    </row>
    <row r="6938" spans="7:21">
      <c r="G6938">
        <f t="shared" si="982"/>
        <v>69.359999999998578</v>
      </c>
      <c r="H6938">
        <f t="shared" si="983"/>
        <v>198000</v>
      </c>
      <c r="I6938" s="2">
        <f>MIN(MainSheet!$C$10/MainSheet!$C$9,MainSheet!$K$9*60)</f>
        <v>660</v>
      </c>
      <c r="J6938" s="1">
        <f>IF(G6938&gt;MainSheet!$C$11,IF(J6937&gt;=0.999,1,(G6938-MainSheet!$C$11)*I6938/$B$2/60),0)</f>
        <v>1</v>
      </c>
      <c r="K6938" s="1">
        <f>IF(G6938&gt;MainSheet!$C$11+$B$6,IF(K6937&gt;=0.999,1,(G6938-MainSheet!$C$11-$B$6)*I6938/$C$2/60),0)</f>
        <v>1</v>
      </c>
      <c r="L6938" s="1">
        <f>IF(G6938&gt;MainSheet!$C$11+$B$6+$C$6,IF(L6937&gt;=0.999,1,(G6938-MainSheet!$C$11-$B$6-$C$6)*I6938/$D$2/60),0)</f>
        <v>1</v>
      </c>
      <c r="M6938">
        <f t="shared" si="984"/>
        <v>1</v>
      </c>
      <c r="N6938" s="2">
        <f t="shared" si="985"/>
        <v>3721.0526315789471</v>
      </c>
      <c r="O6938">
        <f t="shared" si="981"/>
        <v>977.02127659574455</v>
      </c>
      <c r="P6938">
        <f t="shared" si="980"/>
        <v>192000</v>
      </c>
      <c r="Q6938" s="2">
        <f t="shared" si="986"/>
        <v>196698.0739081747</v>
      </c>
      <c r="R6938">
        <f>Q6938/MainSheet!$C$8*(G6938-G6937)+R6937</f>
        <v>12107.684686221541</v>
      </c>
      <c r="S6938">
        <f t="shared" si="987"/>
        <v>195410.24587721395</v>
      </c>
      <c r="T6938">
        <f t="shared" si="979"/>
        <v>69.359999999998578</v>
      </c>
      <c r="U6938" s="1">
        <f>Q6938/MainSheet!$C$22</f>
        <v>1</v>
      </c>
    </row>
    <row r="6939" spans="7:21">
      <c r="G6939">
        <f t="shared" si="982"/>
        <v>69.369999999998583</v>
      </c>
      <c r="H6939">
        <f t="shared" si="983"/>
        <v>198000</v>
      </c>
      <c r="I6939" s="2">
        <f>MIN(MainSheet!$C$10/MainSheet!$C$9,MainSheet!$K$9*60)</f>
        <v>660</v>
      </c>
      <c r="J6939" s="1">
        <f>IF(G6939&gt;MainSheet!$C$11,IF(J6938&gt;=0.999,1,(G6939-MainSheet!$C$11)*I6939/$B$2/60),0)</f>
        <v>1</v>
      </c>
      <c r="K6939" s="1">
        <f>IF(G6939&gt;MainSheet!$C$11+$B$6,IF(K6938&gt;=0.999,1,(G6939-MainSheet!$C$11-$B$6)*I6939/$C$2/60),0)</f>
        <v>1</v>
      </c>
      <c r="L6939" s="1">
        <f>IF(G6939&gt;MainSheet!$C$11+$B$6+$C$6,IF(L6938&gt;=0.999,1,(G6939-MainSheet!$C$11-$B$6-$C$6)*I6939/$D$2/60),0)</f>
        <v>1</v>
      </c>
      <c r="M6939">
        <f t="shared" si="984"/>
        <v>1</v>
      </c>
      <c r="N6939" s="2">
        <f t="shared" si="985"/>
        <v>3721.0526315789471</v>
      </c>
      <c r="O6939">
        <f t="shared" si="981"/>
        <v>977.02127659574455</v>
      </c>
      <c r="P6939">
        <f t="shared" si="980"/>
        <v>192000</v>
      </c>
      <c r="Q6939" s="2">
        <f t="shared" si="986"/>
        <v>196698.0739081747</v>
      </c>
      <c r="R6939">
        <f>Q6939/MainSheet!$C$8*(G6939-G6938)+R6938</f>
        <v>12109.715932712375</v>
      </c>
      <c r="S6939">
        <f t="shared" si="987"/>
        <v>195443.02888953197</v>
      </c>
      <c r="T6939">
        <f t="shared" si="979"/>
        <v>69.369999999998583</v>
      </c>
      <c r="U6939" s="1">
        <f>Q6939/MainSheet!$C$22</f>
        <v>1</v>
      </c>
    </row>
    <row r="6940" spans="7:21">
      <c r="G6940">
        <f t="shared" si="982"/>
        <v>69.379999999998589</v>
      </c>
      <c r="H6940">
        <f t="shared" si="983"/>
        <v>198000</v>
      </c>
      <c r="I6940" s="2">
        <f>MIN(MainSheet!$C$10/MainSheet!$C$9,MainSheet!$K$9*60)</f>
        <v>660</v>
      </c>
      <c r="J6940" s="1">
        <f>IF(G6940&gt;MainSheet!$C$11,IF(J6939&gt;=0.999,1,(G6940-MainSheet!$C$11)*I6940/$B$2/60),0)</f>
        <v>1</v>
      </c>
      <c r="K6940" s="1">
        <f>IF(G6940&gt;MainSheet!$C$11+$B$6,IF(K6939&gt;=0.999,1,(G6940-MainSheet!$C$11-$B$6)*I6940/$C$2/60),0)</f>
        <v>1</v>
      </c>
      <c r="L6940" s="1">
        <f>IF(G6940&gt;MainSheet!$C$11+$B$6+$C$6,IF(L6939&gt;=0.999,1,(G6940-MainSheet!$C$11-$B$6-$C$6)*I6940/$D$2/60),0)</f>
        <v>1</v>
      </c>
      <c r="M6940">
        <f t="shared" si="984"/>
        <v>1</v>
      </c>
      <c r="N6940" s="2">
        <f t="shared" si="985"/>
        <v>3721.0526315789471</v>
      </c>
      <c r="O6940">
        <f t="shared" si="981"/>
        <v>977.02127659574455</v>
      </c>
      <c r="P6940">
        <f t="shared" si="980"/>
        <v>192000</v>
      </c>
      <c r="Q6940" s="2">
        <f t="shared" si="986"/>
        <v>196698.0739081747</v>
      </c>
      <c r="R6940">
        <f>Q6940/MainSheet!$C$8*(G6940-G6939)+R6939</f>
        <v>12111.74717920321</v>
      </c>
      <c r="S6940">
        <f t="shared" si="987"/>
        <v>195475.81190184999</v>
      </c>
      <c r="T6940">
        <f t="shared" si="979"/>
        <v>69.379999999998589</v>
      </c>
      <c r="U6940" s="1">
        <f>Q6940/MainSheet!$C$22</f>
        <v>1</v>
      </c>
    </row>
    <row r="6941" spans="7:21">
      <c r="G6941">
        <f t="shared" si="982"/>
        <v>69.389999999998594</v>
      </c>
      <c r="H6941">
        <f t="shared" si="983"/>
        <v>198000</v>
      </c>
      <c r="I6941" s="2">
        <f>MIN(MainSheet!$C$10/MainSheet!$C$9,MainSheet!$K$9*60)</f>
        <v>660</v>
      </c>
      <c r="J6941" s="1">
        <f>IF(G6941&gt;MainSheet!$C$11,IF(J6940&gt;=0.999,1,(G6941-MainSheet!$C$11)*I6941/$B$2/60),0)</f>
        <v>1</v>
      </c>
      <c r="K6941" s="1">
        <f>IF(G6941&gt;MainSheet!$C$11+$B$6,IF(K6940&gt;=0.999,1,(G6941-MainSheet!$C$11-$B$6)*I6941/$C$2/60),0)</f>
        <v>1</v>
      </c>
      <c r="L6941" s="1">
        <f>IF(G6941&gt;MainSheet!$C$11+$B$6+$C$6,IF(L6940&gt;=0.999,1,(G6941-MainSheet!$C$11-$B$6-$C$6)*I6941/$D$2/60),0)</f>
        <v>1</v>
      </c>
      <c r="M6941">
        <f t="shared" si="984"/>
        <v>1</v>
      </c>
      <c r="N6941" s="2">
        <f t="shared" si="985"/>
        <v>3721.0526315789471</v>
      </c>
      <c r="O6941">
        <f t="shared" si="981"/>
        <v>977.02127659574455</v>
      </c>
      <c r="P6941">
        <f t="shared" si="980"/>
        <v>192000</v>
      </c>
      <c r="Q6941" s="2">
        <f t="shared" si="986"/>
        <v>196698.0739081747</v>
      </c>
      <c r="R6941">
        <f>Q6941/MainSheet!$C$8*(G6941-G6940)+R6940</f>
        <v>12113.778425694045</v>
      </c>
      <c r="S6941">
        <f t="shared" si="987"/>
        <v>195508.594914168</v>
      </c>
      <c r="T6941">
        <f t="shared" si="979"/>
        <v>69.389999999998594</v>
      </c>
      <c r="U6941" s="1">
        <f>Q6941/MainSheet!$C$22</f>
        <v>1</v>
      </c>
    </row>
    <row r="6942" spans="7:21">
      <c r="G6942">
        <f t="shared" si="982"/>
        <v>69.399999999998599</v>
      </c>
      <c r="H6942">
        <f t="shared" si="983"/>
        <v>198000</v>
      </c>
      <c r="I6942" s="2">
        <f>MIN(MainSheet!$C$10/MainSheet!$C$9,MainSheet!$K$9*60)</f>
        <v>660</v>
      </c>
      <c r="J6942" s="1">
        <f>IF(G6942&gt;MainSheet!$C$11,IF(J6941&gt;=0.999,1,(G6942-MainSheet!$C$11)*I6942/$B$2/60),0)</f>
        <v>1</v>
      </c>
      <c r="K6942" s="1">
        <f>IF(G6942&gt;MainSheet!$C$11+$B$6,IF(K6941&gt;=0.999,1,(G6942-MainSheet!$C$11-$B$6)*I6942/$C$2/60),0)</f>
        <v>1</v>
      </c>
      <c r="L6942" s="1">
        <f>IF(G6942&gt;MainSheet!$C$11+$B$6+$C$6,IF(L6941&gt;=0.999,1,(G6942-MainSheet!$C$11-$B$6-$C$6)*I6942/$D$2/60),0)</f>
        <v>1</v>
      </c>
      <c r="M6942">
        <f t="shared" si="984"/>
        <v>1</v>
      </c>
      <c r="N6942" s="2">
        <f t="shared" si="985"/>
        <v>3721.0526315789471</v>
      </c>
      <c r="O6942">
        <f t="shared" si="981"/>
        <v>977.02127659574455</v>
      </c>
      <c r="P6942">
        <f t="shared" si="980"/>
        <v>192000</v>
      </c>
      <c r="Q6942" s="2">
        <f t="shared" si="986"/>
        <v>196698.0739081747</v>
      </c>
      <c r="R6942">
        <f>Q6942/MainSheet!$C$8*(G6942-G6941)+R6941</f>
        <v>12115.80967218488</v>
      </c>
      <c r="S6942">
        <f t="shared" si="987"/>
        <v>195541.37792648602</v>
      </c>
      <c r="T6942">
        <f t="shared" si="979"/>
        <v>69.399999999998599</v>
      </c>
      <c r="U6942" s="1">
        <f>Q6942/MainSheet!$C$22</f>
        <v>1</v>
      </c>
    </row>
    <row r="6943" spans="7:21">
      <c r="G6943">
        <f t="shared" si="982"/>
        <v>69.409999999998604</v>
      </c>
      <c r="H6943">
        <f t="shared" si="983"/>
        <v>198000</v>
      </c>
      <c r="I6943" s="2">
        <f>MIN(MainSheet!$C$10/MainSheet!$C$9,MainSheet!$K$9*60)</f>
        <v>660</v>
      </c>
      <c r="J6943" s="1">
        <f>IF(G6943&gt;MainSheet!$C$11,IF(J6942&gt;=0.999,1,(G6943-MainSheet!$C$11)*I6943/$B$2/60),0)</f>
        <v>1</v>
      </c>
      <c r="K6943" s="1">
        <f>IF(G6943&gt;MainSheet!$C$11+$B$6,IF(K6942&gt;=0.999,1,(G6943-MainSheet!$C$11-$B$6)*I6943/$C$2/60),0)</f>
        <v>1</v>
      </c>
      <c r="L6943" s="1">
        <f>IF(G6943&gt;MainSheet!$C$11+$B$6+$C$6,IF(L6942&gt;=0.999,1,(G6943-MainSheet!$C$11-$B$6-$C$6)*I6943/$D$2/60),0)</f>
        <v>1</v>
      </c>
      <c r="M6943">
        <f t="shared" si="984"/>
        <v>1</v>
      </c>
      <c r="N6943" s="2">
        <f t="shared" si="985"/>
        <v>3721.0526315789471</v>
      </c>
      <c r="O6943">
        <f t="shared" si="981"/>
        <v>977.02127659574455</v>
      </c>
      <c r="P6943">
        <f t="shared" si="980"/>
        <v>192000</v>
      </c>
      <c r="Q6943" s="2">
        <f t="shared" si="986"/>
        <v>196698.0739081747</v>
      </c>
      <c r="R6943">
        <f>Q6943/MainSheet!$C$8*(G6943-G6942)+R6942</f>
        <v>12117.840918675714</v>
      </c>
      <c r="S6943">
        <f t="shared" si="987"/>
        <v>195574.16093880404</v>
      </c>
      <c r="T6943">
        <f t="shared" si="979"/>
        <v>69.409999999998604</v>
      </c>
      <c r="U6943" s="1">
        <f>Q6943/MainSheet!$C$22</f>
        <v>1</v>
      </c>
    </row>
    <row r="6944" spans="7:21">
      <c r="G6944">
        <f t="shared" si="982"/>
        <v>69.419999999998609</v>
      </c>
      <c r="H6944">
        <f t="shared" si="983"/>
        <v>198000</v>
      </c>
      <c r="I6944" s="2">
        <f>MIN(MainSheet!$C$10/MainSheet!$C$9,MainSheet!$K$9*60)</f>
        <v>660</v>
      </c>
      <c r="J6944" s="1">
        <f>IF(G6944&gt;MainSheet!$C$11,IF(J6943&gt;=0.999,1,(G6944-MainSheet!$C$11)*I6944/$B$2/60),0)</f>
        <v>1</v>
      </c>
      <c r="K6944" s="1">
        <f>IF(G6944&gt;MainSheet!$C$11+$B$6,IF(K6943&gt;=0.999,1,(G6944-MainSheet!$C$11-$B$6)*I6944/$C$2/60),0)</f>
        <v>1</v>
      </c>
      <c r="L6944" s="1">
        <f>IF(G6944&gt;MainSheet!$C$11+$B$6+$C$6,IF(L6943&gt;=0.999,1,(G6944-MainSheet!$C$11-$B$6-$C$6)*I6944/$D$2/60),0)</f>
        <v>1</v>
      </c>
      <c r="M6944">
        <f t="shared" si="984"/>
        <v>1</v>
      </c>
      <c r="N6944" s="2">
        <f t="shared" si="985"/>
        <v>3721.0526315789471</v>
      </c>
      <c r="O6944">
        <f t="shared" si="981"/>
        <v>977.02127659574455</v>
      </c>
      <c r="P6944">
        <f t="shared" si="980"/>
        <v>192000</v>
      </c>
      <c r="Q6944" s="2">
        <f t="shared" si="986"/>
        <v>196698.0739081747</v>
      </c>
      <c r="R6944">
        <f>Q6944/MainSheet!$C$8*(G6944-G6943)+R6943</f>
        <v>12119.872165166549</v>
      </c>
      <c r="S6944">
        <f t="shared" si="987"/>
        <v>195606.94395112206</v>
      </c>
      <c r="T6944">
        <f t="shared" si="979"/>
        <v>69.419999999998609</v>
      </c>
      <c r="U6944" s="1">
        <f>Q6944/MainSheet!$C$22</f>
        <v>1</v>
      </c>
    </row>
    <row r="6945" spans="7:21">
      <c r="G6945">
        <f t="shared" si="982"/>
        <v>69.429999999998614</v>
      </c>
      <c r="H6945">
        <f t="shared" si="983"/>
        <v>198000</v>
      </c>
      <c r="I6945" s="2">
        <f>MIN(MainSheet!$C$10/MainSheet!$C$9,MainSheet!$K$9*60)</f>
        <v>660</v>
      </c>
      <c r="J6945" s="1">
        <f>IF(G6945&gt;MainSheet!$C$11,IF(J6944&gt;=0.999,1,(G6945-MainSheet!$C$11)*I6945/$B$2/60),0)</f>
        <v>1</v>
      </c>
      <c r="K6945" s="1">
        <f>IF(G6945&gt;MainSheet!$C$11+$B$6,IF(K6944&gt;=0.999,1,(G6945-MainSheet!$C$11-$B$6)*I6945/$C$2/60),0)</f>
        <v>1</v>
      </c>
      <c r="L6945" s="1">
        <f>IF(G6945&gt;MainSheet!$C$11+$B$6+$C$6,IF(L6944&gt;=0.999,1,(G6945-MainSheet!$C$11-$B$6-$C$6)*I6945/$D$2/60),0)</f>
        <v>1</v>
      </c>
      <c r="M6945">
        <f t="shared" si="984"/>
        <v>1</v>
      </c>
      <c r="N6945" s="2">
        <f t="shared" si="985"/>
        <v>3721.0526315789471</v>
      </c>
      <c r="O6945">
        <f t="shared" si="981"/>
        <v>977.02127659574455</v>
      </c>
      <c r="P6945">
        <f t="shared" si="980"/>
        <v>192000</v>
      </c>
      <c r="Q6945" s="2">
        <f t="shared" si="986"/>
        <v>196698.0739081747</v>
      </c>
      <c r="R6945">
        <f>Q6945/MainSheet!$C$8*(G6945-G6944)+R6944</f>
        <v>12121.903411657384</v>
      </c>
      <c r="S6945">
        <f t="shared" si="987"/>
        <v>195639.72696344007</v>
      </c>
      <c r="T6945">
        <f t="shared" si="979"/>
        <v>69.429999999998614</v>
      </c>
      <c r="U6945" s="1">
        <f>Q6945/MainSheet!$C$22</f>
        <v>1</v>
      </c>
    </row>
    <row r="6946" spans="7:21">
      <c r="G6946">
        <f t="shared" si="982"/>
        <v>69.439999999998619</v>
      </c>
      <c r="H6946">
        <f t="shared" si="983"/>
        <v>198000</v>
      </c>
      <c r="I6946" s="2">
        <f>MIN(MainSheet!$C$10/MainSheet!$C$9,MainSheet!$K$9*60)</f>
        <v>660</v>
      </c>
      <c r="J6946" s="1">
        <f>IF(G6946&gt;MainSheet!$C$11,IF(J6945&gt;=0.999,1,(G6946-MainSheet!$C$11)*I6946/$B$2/60),0)</f>
        <v>1</v>
      </c>
      <c r="K6946" s="1">
        <f>IF(G6946&gt;MainSheet!$C$11+$B$6,IF(K6945&gt;=0.999,1,(G6946-MainSheet!$C$11-$B$6)*I6946/$C$2/60),0)</f>
        <v>1</v>
      </c>
      <c r="L6946" s="1">
        <f>IF(G6946&gt;MainSheet!$C$11+$B$6+$C$6,IF(L6945&gt;=0.999,1,(G6946-MainSheet!$C$11-$B$6-$C$6)*I6946/$D$2/60),0)</f>
        <v>1</v>
      </c>
      <c r="M6946">
        <f t="shared" si="984"/>
        <v>1</v>
      </c>
      <c r="N6946" s="2">
        <f t="shared" si="985"/>
        <v>3721.0526315789471</v>
      </c>
      <c r="O6946">
        <f t="shared" si="981"/>
        <v>977.02127659574455</v>
      </c>
      <c r="P6946">
        <f t="shared" si="980"/>
        <v>192000</v>
      </c>
      <c r="Q6946" s="2">
        <f t="shared" si="986"/>
        <v>196698.0739081747</v>
      </c>
      <c r="R6946">
        <f>Q6946/MainSheet!$C$8*(G6946-G6945)+R6945</f>
        <v>12123.934658148219</v>
      </c>
      <c r="S6946">
        <f t="shared" si="987"/>
        <v>195672.50997575809</v>
      </c>
      <c r="T6946">
        <f t="shared" si="979"/>
        <v>69.439999999998619</v>
      </c>
      <c r="U6946" s="1">
        <f>Q6946/MainSheet!$C$22</f>
        <v>1</v>
      </c>
    </row>
    <row r="6947" spans="7:21">
      <c r="G6947">
        <f t="shared" si="982"/>
        <v>69.449999999998624</v>
      </c>
      <c r="H6947">
        <f t="shared" si="983"/>
        <v>198000</v>
      </c>
      <c r="I6947" s="2">
        <f>MIN(MainSheet!$C$10/MainSheet!$C$9,MainSheet!$K$9*60)</f>
        <v>660</v>
      </c>
      <c r="J6947" s="1">
        <f>IF(G6947&gt;MainSheet!$C$11,IF(J6946&gt;=0.999,1,(G6947-MainSheet!$C$11)*I6947/$B$2/60),0)</f>
        <v>1</v>
      </c>
      <c r="K6947" s="1">
        <f>IF(G6947&gt;MainSheet!$C$11+$B$6,IF(K6946&gt;=0.999,1,(G6947-MainSheet!$C$11-$B$6)*I6947/$C$2/60),0)</f>
        <v>1</v>
      </c>
      <c r="L6947" s="1">
        <f>IF(G6947&gt;MainSheet!$C$11+$B$6+$C$6,IF(L6946&gt;=0.999,1,(G6947-MainSheet!$C$11-$B$6-$C$6)*I6947/$D$2/60),0)</f>
        <v>1</v>
      </c>
      <c r="M6947">
        <f t="shared" si="984"/>
        <v>1</v>
      </c>
      <c r="N6947" s="2">
        <f t="shared" si="985"/>
        <v>3721.0526315789471</v>
      </c>
      <c r="O6947">
        <f t="shared" si="981"/>
        <v>977.02127659574455</v>
      </c>
      <c r="P6947">
        <f t="shared" si="980"/>
        <v>192000</v>
      </c>
      <c r="Q6947" s="2">
        <f t="shared" si="986"/>
        <v>196698.0739081747</v>
      </c>
      <c r="R6947">
        <f>Q6947/MainSheet!$C$8*(G6947-G6946)+R6946</f>
        <v>12125.965904639053</v>
      </c>
      <c r="S6947">
        <f t="shared" si="987"/>
        <v>195705.29298807611</v>
      </c>
      <c r="T6947">
        <f t="shared" si="979"/>
        <v>69.449999999998624</v>
      </c>
      <c r="U6947" s="1">
        <f>Q6947/MainSheet!$C$22</f>
        <v>1</v>
      </c>
    </row>
    <row r="6948" spans="7:21">
      <c r="G6948">
        <f t="shared" si="982"/>
        <v>69.45999999999863</v>
      </c>
      <c r="H6948">
        <f t="shared" si="983"/>
        <v>198000</v>
      </c>
      <c r="I6948" s="2">
        <f>MIN(MainSheet!$C$10/MainSheet!$C$9,MainSheet!$K$9*60)</f>
        <v>660</v>
      </c>
      <c r="J6948" s="1">
        <f>IF(G6948&gt;MainSheet!$C$11,IF(J6947&gt;=0.999,1,(G6948-MainSheet!$C$11)*I6948/$B$2/60),0)</f>
        <v>1</v>
      </c>
      <c r="K6948" s="1">
        <f>IF(G6948&gt;MainSheet!$C$11+$B$6,IF(K6947&gt;=0.999,1,(G6948-MainSheet!$C$11-$B$6)*I6948/$C$2/60),0)</f>
        <v>1</v>
      </c>
      <c r="L6948" s="1">
        <f>IF(G6948&gt;MainSheet!$C$11+$B$6+$C$6,IF(L6947&gt;=0.999,1,(G6948-MainSheet!$C$11-$B$6-$C$6)*I6948/$D$2/60),0)</f>
        <v>1</v>
      </c>
      <c r="M6948">
        <f t="shared" si="984"/>
        <v>1</v>
      </c>
      <c r="N6948" s="2">
        <f t="shared" si="985"/>
        <v>3721.0526315789471</v>
      </c>
      <c r="O6948">
        <f t="shared" si="981"/>
        <v>977.02127659574455</v>
      </c>
      <c r="P6948">
        <f t="shared" si="980"/>
        <v>192000</v>
      </c>
      <c r="Q6948" s="2">
        <f t="shared" si="986"/>
        <v>196698.0739081747</v>
      </c>
      <c r="R6948">
        <f>Q6948/MainSheet!$C$8*(G6948-G6947)+R6947</f>
        <v>12127.997151129888</v>
      </c>
      <c r="S6948">
        <f t="shared" si="987"/>
        <v>195738.07600039413</v>
      </c>
      <c r="T6948">
        <f t="shared" si="979"/>
        <v>69.45999999999863</v>
      </c>
      <c r="U6948" s="1">
        <f>Q6948/MainSheet!$C$22</f>
        <v>1</v>
      </c>
    </row>
    <row r="6949" spans="7:21">
      <c r="G6949">
        <f t="shared" si="982"/>
        <v>69.469999999998635</v>
      </c>
      <c r="H6949">
        <f t="shared" si="983"/>
        <v>198000</v>
      </c>
      <c r="I6949" s="2">
        <f>MIN(MainSheet!$C$10/MainSheet!$C$9,MainSheet!$K$9*60)</f>
        <v>660</v>
      </c>
      <c r="J6949" s="1">
        <f>IF(G6949&gt;MainSheet!$C$11,IF(J6948&gt;=0.999,1,(G6949-MainSheet!$C$11)*I6949/$B$2/60),0)</f>
        <v>1</v>
      </c>
      <c r="K6949" s="1">
        <f>IF(G6949&gt;MainSheet!$C$11+$B$6,IF(K6948&gt;=0.999,1,(G6949-MainSheet!$C$11-$B$6)*I6949/$C$2/60),0)</f>
        <v>1</v>
      </c>
      <c r="L6949" s="1">
        <f>IF(G6949&gt;MainSheet!$C$11+$B$6+$C$6,IF(L6948&gt;=0.999,1,(G6949-MainSheet!$C$11-$B$6-$C$6)*I6949/$D$2/60),0)</f>
        <v>1</v>
      </c>
      <c r="M6949">
        <f t="shared" si="984"/>
        <v>1</v>
      </c>
      <c r="N6949" s="2">
        <f t="shared" si="985"/>
        <v>3721.0526315789471</v>
      </c>
      <c r="O6949">
        <f t="shared" si="981"/>
        <v>977.02127659574455</v>
      </c>
      <c r="P6949">
        <f t="shared" si="980"/>
        <v>192000</v>
      </c>
      <c r="Q6949" s="2">
        <f t="shared" si="986"/>
        <v>196698.0739081747</v>
      </c>
      <c r="R6949">
        <f>Q6949/MainSheet!$C$8*(G6949-G6948)+R6948</f>
        <v>12130.028397620723</v>
      </c>
      <c r="S6949">
        <f t="shared" si="987"/>
        <v>195770.85901271214</v>
      </c>
      <c r="T6949">
        <f t="shared" si="979"/>
        <v>69.469999999998635</v>
      </c>
      <c r="U6949" s="1">
        <f>Q6949/MainSheet!$C$22</f>
        <v>1</v>
      </c>
    </row>
    <row r="6950" spans="7:21">
      <c r="G6950">
        <f t="shared" si="982"/>
        <v>69.47999999999864</v>
      </c>
      <c r="H6950">
        <f t="shared" si="983"/>
        <v>198000</v>
      </c>
      <c r="I6950" s="2">
        <f>MIN(MainSheet!$C$10/MainSheet!$C$9,MainSheet!$K$9*60)</f>
        <v>660</v>
      </c>
      <c r="J6950" s="1">
        <f>IF(G6950&gt;MainSheet!$C$11,IF(J6949&gt;=0.999,1,(G6950-MainSheet!$C$11)*I6950/$B$2/60),0)</f>
        <v>1</v>
      </c>
      <c r="K6950" s="1">
        <f>IF(G6950&gt;MainSheet!$C$11+$B$6,IF(K6949&gt;=0.999,1,(G6950-MainSheet!$C$11-$B$6)*I6950/$C$2/60),0)</f>
        <v>1</v>
      </c>
      <c r="L6950" s="1">
        <f>IF(G6950&gt;MainSheet!$C$11+$B$6+$C$6,IF(L6949&gt;=0.999,1,(G6950-MainSheet!$C$11-$B$6-$C$6)*I6950/$D$2/60),0)</f>
        <v>1</v>
      </c>
      <c r="M6950">
        <f t="shared" si="984"/>
        <v>1</v>
      </c>
      <c r="N6950" s="2">
        <f t="shared" si="985"/>
        <v>3721.0526315789471</v>
      </c>
      <c r="O6950">
        <f t="shared" si="981"/>
        <v>977.02127659574455</v>
      </c>
      <c r="P6950">
        <f t="shared" si="980"/>
        <v>192000</v>
      </c>
      <c r="Q6950" s="2">
        <f t="shared" si="986"/>
        <v>196698.0739081747</v>
      </c>
      <c r="R6950">
        <f>Q6950/MainSheet!$C$8*(G6950-G6949)+R6949</f>
        <v>12132.059644111558</v>
      </c>
      <c r="S6950">
        <f t="shared" si="987"/>
        <v>195803.64202503016</v>
      </c>
      <c r="T6950">
        <f t="shared" si="979"/>
        <v>69.47999999999864</v>
      </c>
      <c r="U6950" s="1">
        <f>Q6950/MainSheet!$C$22</f>
        <v>1</v>
      </c>
    </row>
    <row r="6951" spans="7:21">
      <c r="G6951">
        <f t="shared" si="982"/>
        <v>69.489999999998645</v>
      </c>
      <c r="H6951">
        <f t="shared" si="983"/>
        <v>198000</v>
      </c>
      <c r="I6951" s="2">
        <f>MIN(MainSheet!$C$10/MainSheet!$C$9,MainSheet!$K$9*60)</f>
        <v>660</v>
      </c>
      <c r="J6951" s="1">
        <f>IF(G6951&gt;MainSheet!$C$11,IF(J6950&gt;=0.999,1,(G6951-MainSheet!$C$11)*I6951/$B$2/60),0)</f>
        <v>1</v>
      </c>
      <c r="K6951" s="1">
        <f>IF(G6951&gt;MainSheet!$C$11+$B$6,IF(K6950&gt;=0.999,1,(G6951-MainSheet!$C$11-$B$6)*I6951/$C$2/60),0)</f>
        <v>1</v>
      </c>
      <c r="L6951" s="1">
        <f>IF(G6951&gt;MainSheet!$C$11+$B$6+$C$6,IF(L6950&gt;=0.999,1,(G6951-MainSheet!$C$11-$B$6-$C$6)*I6951/$D$2/60),0)</f>
        <v>1</v>
      </c>
      <c r="M6951">
        <f t="shared" si="984"/>
        <v>1</v>
      </c>
      <c r="N6951" s="2">
        <f t="shared" si="985"/>
        <v>3721.0526315789471</v>
      </c>
      <c r="O6951">
        <f t="shared" si="981"/>
        <v>977.02127659574455</v>
      </c>
      <c r="P6951">
        <f t="shared" si="980"/>
        <v>192000</v>
      </c>
      <c r="Q6951" s="2">
        <f t="shared" si="986"/>
        <v>196698.0739081747</v>
      </c>
      <c r="R6951">
        <f>Q6951/MainSheet!$C$8*(G6951-G6950)+R6950</f>
        <v>12134.090890602392</v>
      </c>
      <c r="S6951">
        <f t="shared" si="987"/>
        <v>195836.42503734818</v>
      </c>
      <c r="T6951">
        <f t="shared" si="979"/>
        <v>69.489999999998645</v>
      </c>
      <c r="U6951" s="1">
        <f>Q6951/MainSheet!$C$22</f>
        <v>1</v>
      </c>
    </row>
    <row r="6952" spans="7:21">
      <c r="G6952">
        <f t="shared" si="982"/>
        <v>69.49999999999865</v>
      </c>
      <c r="H6952">
        <f t="shared" si="983"/>
        <v>198000</v>
      </c>
      <c r="I6952" s="2">
        <f>MIN(MainSheet!$C$10/MainSheet!$C$9,MainSheet!$K$9*60)</f>
        <v>660</v>
      </c>
      <c r="J6952" s="1">
        <f>IF(G6952&gt;MainSheet!$C$11,IF(J6951&gt;=0.999,1,(G6952-MainSheet!$C$11)*I6952/$B$2/60),0)</f>
        <v>1</v>
      </c>
      <c r="K6952" s="1">
        <f>IF(G6952&gt;MainSheet!$C$11+$B$6,IF(K6951&gt;=0.999,1,(G6952-MainSheet!$C$11-$B$6)*I6952/$C$2/60),0)</f>
        <v>1</v>
      </c>
      <c r="L6952" s="1">
        <f>IF(G6952&gt;MainSheet!$C$11+$B$6+$C$6,IF(L6951&gt;=0.999,1,(G6952-MainSheet!$C$11-$B$6-$C$6)*I6952/$D$2/60),0)</f>
        <v>1</v>
      </c>
      <c r="M6952">
        <f t="shared" si="984"/>
        <v>1</v>
      </c>
      <c r="N6952" s="2">
        <f t="shared" si="985"/>
        <v>3721.0526315789471</v>
      </c>
      <c r="O6952">
        <f t="shared" si="981"/>
        <v>977.02127659574455</v>
      </c>
      <c r="P6952">
        <f t="shared" si="980"/>
        <v>192000</v>
      </c>
      <c r="Q6952" s="2">
        <f t="shared" si="986"/>
        <v>196698.0739081747</v>
      </c>
      <c r="R6952">
        <f>Q6952/MainSheet!$C$8*(G6952-G6951)+R6951</f>
        <v>12136.122137093227</v>
      </c>
      <c r="S6952">
        <f t="shared" si="987"/>
        <v>195869.20804966619</v>
      </c>
      <c r="T6952">
        <f t="shared" si="979"/>
        <v>69.49999999999865</v>
      </c>
      <c r="U6952" s="1">
        <f>Q6952/MainSheet!$C$22</f>
        <v>1</v>
      </c>
    </row>
    <row r="6953" spans="7:21">
      <c r="G6953">
        <f t="shared" si="982"/>
        <v>69.509999999998655</v>
      </c>
      <c r="H6953">
        <f t="shared" si="983"/>
        <v>198000</v>
      </c>
      <c r="I6953" s="2">
        <f>MIN(MainSheet!$C$10/MainSheet!$C$9,MainSheet!$K$9*60)</f>
        <v>660</v>
      </c>
      <c r="J6953" s="1">
        <f>IF(G6953&gt;MainSheet!$C$11,IF(J6952&gt;=0.999,1,(G6953-MainSheet!$C$11)*I6953/$B$2/60),0)</f>
        <v>1</v>
      </c>
      <c r="K6953" s="1">
        <f>IF(G6953&gt;MainSheet!$C$11+$B$6,IF(K6952&gt;=0.999,1,(G6953-MainSheet!$C$11-$B$6)*I6953/$C$2/60),0)</f>
        <v>1</v>
      </c>
      <c r="L6953" s="1">
        <f>IF(G6953&gt;MainSheet!$C$11+$B$6+$C$6,IF(L6952&gt;=0.999,1,(G6953-MainSheet!$C$11-$B$6-$C$6)*I6953/$D$2/60),0)</f>
        <v>1</v>
      </c>
      <c r="M6953">
        <f t="shared" si="984"/>
        <v>1</v>
      </c>
      <c r="N6953" s="2">
        <f t="shared" si="985"/>
        <v>3721.0526315789471</v>
      </c>
      <c r="O6953">
        <f t="shared" si="981"/>
        <v>977.02127659574455</v>
      </c>
      <c r="P6953">
        <f t="shared" si="980"/>
        <v>192000</v>
      </c>
      <c r="Q6953" s="2">
        <f t="shared" si="986"/>
        <v>196698.0739081747</v>
      </c>
      <c r="R6953">
        <f>Q6953/MainSheet!$C$8*(G6953-G6952)+R6952</f>
        <v>12138.153383584062</v>
      </c>
      <c r="S6953">
        <f t="shared" si="987"/>
        <v>195901.99106198421</v>
      </c>
      <c r="T6953">
        <f t="shared" si="979"/>
        <v>69.509999999998655</v>
      </c>
      <c r="U6953" s="1">
        <f>Q6953/MainSheet!$C$22</f>
        <v>1</v>
      </c>
    </row>
    <row r="6954" spans="7:21">
      <c r="G6954">
        <f t="shared" si="982"/>
        <v>69.51999999999866</v>
      </c>
      <c r="H6954">
        <f t="shared" si="983"/>
        <v>198000</v>
      </c>
      <c r="I6954" s="2">
        <f>MIN(MainSheet!$C$10/MainSheet!$C$9,MainSheet!$K$9*60)</f>
        <v>660</v>
      </c>
      <c r="J6954" s="1">
        <f>IF(G6954&gt;MainSheet!$C$11,IF(J6953&gt;=0.999,1,(G6954-MainSheet!$C$11)*I6954/$B$2/60),0)</f>
        <v>1</v>
      </c>
      <c r="K6954" s="1">
        <f>IF(G6954&gt;MainSheet!$C$11+$B$6,IF(K6953&gt;=0.999,1,(G6954-MainSheet!$C$11-$B$6)*I6954/$C$2/60),0)</f>
        <v>1</v>
      </c>
      <c r="L6954" s="1">
        <f>IF(G6954&gt;MainSheet!$C$11+$B$6+$C$6,IF(L6953&gt;=0.999,1,(G6954-MainSheet!$C$11-$B$6-$C$6)*I6954/$D$2/60),0)</f>
        <v>1</v>
      </c>
      <c r="M6954">
        <f t="shared" si="984"/>
        <v>1</v>
      </c>
      <c r="N6954" s="2">
        <f t="shared" si="985"/>
        <v>3721.0526315789471</v>
      </c>
      <c r="O6954">
        <f t="shared" si="981"/>
        <v>977.02127659574455</v>
      </c>
      <c r="P6954">
        <f t="shared" si="980"/>
        <v>192000</v>
      </c>
      <c r="Q6954" s="2">
        <f t="shared" si="986"/>
        <v>196698.0739081747</v>
      </c>
      <c r="R6954">
        <f>Q6954/MainSheet!$C$8*(G6954-G6953)+R6953</f>
        <v>12140.184630074897</v>
      </c>
      <c r="S6954">
        <f t="shared" si="987"/>
        <v>195934.77407430223</v>
      </c>
      <c r="T6954">
        <f t="shared" si="979"/>
        <v>69.51999999999866</v>
      </c>
      <c r="U6954" s="1">
        <f>Q6954/MainSheet!$C$22</f>
        <v>1</v>
      </c>
    </row>
    <row r="6955" spans="7:21">
      <c r="G6955">
        <f t="shared" si="982"/>
        <v>69.529999999998665</v>
      </c>
      <c r="H6955">
        <f t="shared" si="983"/>
        <v>198000</v>
      </c>
      <c r="I6955" s="2">
        <f>MIN(MainSheet!$C$10/MainSheet!$C$9,MainSheet!$K$9*60)</f>
        <v>660</v>
      </c>
      <c r="J6955" s="1">
        <f>IF(G6955&gt;MainSheet!$C$11,IF(J6954&gt;=0.999,1,(G6955-MainSheet!$C$11)*I6955/$B$2/60),0)</f>
        <v>1</v>
      </c>
      <c r="K6955" s="1">
        <f>IF(G6955&gt;MainSheet!$C$11+$B$6,IF(K6954&gt;=0.999,1,(G6955-MainSheet!$C$11-$B$6)*I6955/$C$2/60),0)</f>
        <v>1</v>
      </c>
      <c r="L6955" s="1">
        <f>IF(G6955&gt;MainSheet!$C$11+$B$6+$C$6,IF(L6954&gt;=0.999,1,(G6955-MainSheet!$C$11-$B$6-$C$6)*I6955/$D$2/60),0)</f>
        <v>1</v>
      </c>
      <c r="M6955">
        <f t="shared" si="984"/>
        <v>1</v>
      </c>
      <c r="N6955" s="2">
        <f t="shared" si="985"/>
        <v>3721.0526315789471</v>
      </c>
      <c r="O6955">
        <f t="shared" si="981"/>
        <v>977.02127659574455</v>
      </c>
      <c r="P6955">
        <f t="shared" si="980"/>
        <v>192000</v>
      </c>
      <c r="Q6955" s="2">
        <f t="shared" si="986"/>
        <v>196698.0739081747</v>
      </c>
      <c r="R6955">
        <f>Q6955/MainSheet!$C$8*(G6955-G6954)+R6954</f>
        <v>12142.215876565731</v>
      </c>
      <c r="S6955">
        <f t="shared" si="987"/>
        <v>195967.55708662025</v>
      </c>
      <c r="T6955">
        <f t="shared" si="979"/>
        <v>69.529999999998665</v>
      </c>
      <c r="U6955" s="1">
        <f>Q6955/MainSheet!$C$22</f>
        <v>1</v>
      </c>
    </row>
    <row r="6956" spans="7:21">
      <c r="G6956">
        <f t="shared" si="982"/>
        <v>69.53999999999867</v>
      </c>
      <c r="H6956">
        <f t="shared" si="983"/>
        <v>198000</v>
      </c>
      <c r="I6956" s="2">
        <f>MIN(MainSheet!$C$10/MainSheet!$C$9,MainSheet!$K$9*60)</f>
        <v>660</v>
      </c>
      <c r="J6956" s="1">
        <f>IF(G6956&gt;MainSheet!$C$11,IF(J6955&gt;=0.999,1,(G6956-MainSheet!$C$11)*I6956/$B$2/60),0)</f>
        <v>1</v>
      </c>
      <c r="K6956" s="1">
        <f>IF(G6956&gt;MainSheet!$C$11+$B$6,IF(K6955&gt;=0.999,1,(G6956-MainSheet!$C$11-$B$6)*I6956/$C$2/60),0)</f>
        <v>1</v>
      </c>
      <c r="L6956" s="1">
        <f>IF(G6956&gt;MainSheet!$C$11+$B$6+$C$6,IF(L6955&gt;=0.999,1,(G6956-MainSheet!$C$11-$B$6-$C$6)*I6956/$D$2/60),0)</f>
        <v>1</v>
      </c>
      <c r="M6956">
        <f t="shared" si="984"/>
        <v>1</v>
      </c>
      <c r="N6956" s="2">
        <f t="shared" si="985"/>
        <v>3721.0526315789471</v>
      </c>
      <c r="O6956">
        <f t="shared" si="981"/>
        <v>977.02127659574455</v>
      </c>
      <c r="P6956">
        <f t="shared" si="980"/>
        <v>192000</v>
      </c>
      <c r="Q6956" s="2">
        <f t="shared" si="986"/>
        <v>196698.0739081747</v>
      </c>
      <c r="R6956">
        <f>Q6956/MainSheet!$C$8*(G6956-G6955)+R6955</f>
        <v>12144.247123056566</v>
      </c>
      <c r="S6956">
        <f t="shared" si="987"/>
        <v>196000.34009893826</v>
      </c>
      <c r="T6956">
        <f t="shared" si="979"/>
        <v>69.53999999999867</v>
      </c>
      <c r="U6956" s="1">
        <f>Q6956/MainSheet!$C$22</f>
        <v>1</v>
      </c>
    </row>
    <row r="6957" spans="7:21">
      <c r="G6957">
        <f t="shared" si="982"/>
        <v>69.549999999998676</v>
      </c>
      <c r="H6957">
        <f t="shared" si="983"/>
        <v>198000</v>
      </c>
      <c r="I6957" s="2">
        <f>MIN(MainSheet!$C$10/MainSheet!$C$9,MainSheet!$K$9*60)</f>
        <v>660</v>
      </c>
      <c r="J6957" s="1">
        <f>IF(G6957&gt;MainSheet!$C$11,IF(J6956&gt;=0.999,1,(G6957-MainSheet!$C$11)*I6957/$B$2/60),0)</f>
        <v>1</v>
      </c>
      <c r="K6957" s="1">
        <f>IF(G6957&gt;MainSheet!$C$11+$B$6,IF(K6956&gt;=0.999,1,(G6957-MainSheet!$C$11-$B$6)*I6957/$C$2/60),0)</f>
        <v>1</v>
      </c>
      <c r="L6957" s="1">
        <f>IF(G6957&gt;MainSheet!$C$11+$B$6+$C$6,IF(L6956&gt;=0.999,1,(G6957-MainSheet!$C$11-$B$6-$C$6)*I6957/$D$2/60),0)</f>
        <v>1</v>
      </c>
      <c r="M6957">
        <f t="shared" si="984"/>
        <v>1</v>
      </c>
      <c r="N6957" s="2">
        <f t="shared" si="985"/>
        <v>3721.0526315789471</v>
      </c>
      <c r="O6957">
        <f t="shared" si="981"/>
        <v>977.02127659574455</v>
      </c>
      <c r="P6957">
        <f t="shared" si="980"/>
        <v>192000</v>
      </c>
      <c r="Q6957" s="2">
        <f t="shared" si="986"/>
        <v>196698.0739081747</v>
      </c>
      <c r="R6957">
        <f>Q6957/MainSheet!$C$8*(G6957-G6956)+R6956</f>
        <v>12146.278369547401</v>
      </c>
      <c r="S6957">
        <f t="shared" si="987"/>
        <v>196033.12311125628</v>
      </c>
      <c r="T6957">
        <f t="shared" si="979"/>
        <v>69.549999999998676</v>
      </c>
      <c r="U6957" s="1">
        <f>Q6957/MainSheet!$C$22</f>
        <v>1</v>
      </c>
    </row>
    <row r="6958" spans="7:21">
      <c r="G6958">
        <f t="shared" si="982"/>
        <v>69.559999999998681</v>
      </c>
      <c r="H6958">
        <f t="shared" si="983"/>
        <v>198000</v>
      </c>
      <c r="I6958" s="2">
        <f>MIN(MainSheet!$C$10/MainSheet!$C$9,MainSheet!$K$9*60)</f>
        <v>660</v>
      </c>
      <c r="J6958" s="1">
        <f>IF(G6958&gt;MainSheet!$C$11,IF(J6957&gt;=0.999,1,(G6958-MainSheet!$C$11)*I6958/$B$2/60),0)</f>
        <v>1</v>
      </c>
      <c r="K6958" s="1">
        <f>IF(G6958&gt;MainSheet!$C$11+$B$6,IF(K6957&gt;=0.999,1,(G6958-MainSheet!$C$11-$B$6)*I6958/$C$2/60),0)</f>
        <v>1</v>
      </c>
      <c r="L6958" s="1">
        <f>IF(G6958&gt;MainSheet!$C$11+$B$6+$C$6,IF(L6957&gt;=0.999,1,(G6958-MainSheet!$C$11-$B$6-$C$6)*I6958/$D$2/60),0)</f>
        <v>1</v>
      </c>
      <c r="M6958">
        <f t="shared" si="984"/>
        <v>1</v>
      </c>
      <c r="N6958" s="2">
        <f t="shared" si="985"/>
        <v>3721.0526315789471</v>
      </c>
      <c r="O6958">
        <f t="shared" si="981"/>
        <v>977.02127659574455</v>
      </c>
      <c r="P6958">
        <f t="shared" si="980"/>
        <v>192000</v>
      </c>
      <c r="Q6958" s="2">
        <f t="shared" si="986"/>
        <v>196698.0739081747</v>
      </c>
      <c r="R6958">
        <f>Q6958/MainSheet!$C$8*(G6958-G6957)+R6957</f>
        <v>12148.309616038236</v>
      </c>
      <c r="S6958">
        <f t="shared" si="987"/>
        <v>196065.9061235743</v>
      </c>
      <c r="T6958">
        <f t="shared" si="979"/>
        <v>69.559999999998681</v>
      </c>
      <c r="U6958" s="1">
        <f>Q6958/MainSheet!$C$22</f>
        <v>1</v>
      </c>
    </row>
    <row r="6959" spans="7:21">
      <c r="G6959">
        <f t="shared" si="982"/>
        <v>69.569999999998686</v>
      </c>
      <c r="H6959">
        <f t="shared" si="983"/>
        <v>198000</v>
      </c>
      <c r="I6959" s="2">
        <f>MIN(MainSheet!$C$10/MainSheet!$C$9,MainSheet!$K$9*60)</f>
        <v>660</v>
      </c>
      <c r="J6959" s="1">
        <f>IF(G6959&gt;MainSheet!$C$11,IF(J6958&gt;=0.999,1,(G6959-MainSheet!$C$11)*I6959/$B$2/60),0)</f>
        <v>1</v>
      </c>
      <c r="K6959" s="1">
        <f>IF(G6959&gt;MainSheet!$C$11+$B$6,IF(K6958&gt;=0.999,1,(G6959-MainSheet!$C$11-$B$6)*I6959/$C$2/60),0)</f>
        <v>1</v>
      </c>
      <c r="L6959" s="1">
        <f>IF(G6959&gt;MainSheet!$C$11+$B$6+$C$6,IF(L6958&gt;=0.999,1,(G6959-MainSheet!$C$11-$B$6-$C$6)*I6959/$D$2/60),0)</f>
        <v>1</v>
      </c>
      <c r="M6959">
        <f t="shared" si="984"/>
        <v>1</v>
      </c>
      <c r="N6959" s="2">
        <f t="shared" si="985"/>
        <v>3721.0526315789471</v>
      </c>
      <c r="O6959">
        <f t="shared" si="981"/>
        <v>977.02127659574455</v>
      </c>
      <c r="P6959">
        <f t="shared" si="980"/>
        <v>192000</v>
      </c>
      <c r="Q6959" s="2">
        <f t="shared" si="986"/>
        <v>196698.0739081747</v>
      </c>
      <c r="R6959">
        <f>Q6959/MainSheet!$C$8*(G6959-G6958)+R6958</f>
        <v>12150.34086252907</v>
      </c>
      <c r="S6959">
        <f t="shared" si="987"/>
        <v>196098.68913589232</v>
      </c>
      <c r="T6959">
        <f t="shared" si="979"/>
        <v>69.569999999998686</v>
      </c>
      <c r="U6959" s="1">
        <f>Q6959/MainSheet!$C$22</f>
        <v>1</v>
      </c>
    </row>
    <row r="6960" spans="7:21">
      <c r="G6960">
        <f t="shared" si="982"/>
        <v>69.579999999998691</v>
      </c>
      <c r="H6960">
        <f t="shared" si="983"/>
        <v>198000</v>
      </c>
      <c r="I6960" s="2">
        <f>MIN(MainSheet!$C$10/MainSheet!$C$9,MainSheet!$K$9*60)</f>
        <v>660</v>
      </c>
      <c r="J6960" s="1">
        <f>IF(G6960&gt;MainSheet!$C$11,IF(J6959&gt;=0.999,1,(G6960-MainSheet!$C$11)*I6960/$B$2/60),0)</f>
        <v>1</v>
      </c>
      <c r="K6960" s="1">
        <f>IF(G6960&gt;MainSheet!$C$11+$B$6,IF(K6959&gt;=0.999,1,(G6960-MainSheet!$C$11-$B$6)*I6960/$C$2/60),0)</f>
        <v>1</v>
      </c>
      <c r="L6960" s="1">
        <f>IF(G6960&gt;MainSheet!$C$11+$B$6+$C$6,IF(L6959&gt;=0.999,1,(G6960-MainSheet!$C$11-$B$6-$C$6)*I6960/$D$2/60),0)</f>
        <v>1</v>
      </c>
      <c r="M6960">
        <f t="shared" si="984"/>
        <v>1</v>
      </c>
      <c r="N6960" s="2">
        <f t="shared" si="985"/>
        <v>3721.0526315789471</v>
      </c>
      <c r="O6960">
        <f t="shared" si="981"/>
        <v>977.02127659574455</v>
      </c>
      <c r="P6960">
        <f t="shared" si="980"/>
        <v>192000</v>
      </c>
      <c r="Q6960" s="2">
        <f t="shared" si="986"/>
        <v>196698.0739081747</v>
      </c>
      <c r="R6960">
        <f>Q6960/MainSheet!$C$8*(G6960-G6959)+R6959</f>
        <v>12152.372109019905</v>
      </c>
      <c r="S6960">
        <f t="shared" si="987"/>
        <v>196131.47214821033</v>
      </c>
      <c r="T6960">
        <f t="shared" si="979"/>
        <v>69.579999999998691</v>
      </c>
      <c r="U6960" s="1">
        <f>Q6960/MainSheet!$C$22</f>
        <v>1</v>
      </c>
    </row>
    <row r="6961" spans="7:21">
      <c r="G6961">
        <f t="shared" si="982"/>
        <v>69.589999999998696</v>
      </c>
      <c r="H6961">
        <f t="shared" si="983"/>
        <v>198000</v>
      </c>
      <c r="I6961" s="2">
        <f>MIN(MainSheet!$C$10/MainSheet!$C$9,MainSheet!$K$9*60)</f>
        <v>660</v>
      </c>
      <c r="J6961" s="1">
        <f>IF(G6961&gt;MainSheet!$C$11,IF(J6960&gt;=0.999,1,(G6961-MainSheet!$C$11)*I6961/$B$2/60),0)</f>
        <v>1</v>
      </c>
      <c r="K6961" s="1">
        <f>IF(G6961&gt;MainSheet!$C$11+$B$6,IF(K6960&gt;=0.999,1,(G6961-MainSheet!$C$11-$B$6)*I6961/$C$2/60),0)</f>
        <v>1</v>
      </c>
      <c r="L6961" s="1">
        <f>IF(G6961&gt;MainSheet!$C$11+$B$6+$C$6,IF(L6960&gt;=0.999,1,(G6961-MainSheet!$C$11-$B$6-$C$6)*I6961/$D$2/60),0)</f>
        <v>1</v>
      </c>
      <c r="M6961">
        <f t="shared" si="984"/>
        <v>1</v>
      </c>
      <c r="N6961" s="2">
        <f t="shared" si="985"/>
        <v>3721.0526315789471</v>
      </c>
      <c r="O6961">
        <f t="shared" si="981"/>
        <v>977.02127659574455</v>
      </c>
      <c r="P6961">
        <f t="shared" si="980"/>
        <v>192000</v>
      </c>
      <c r="Q6961" s="2">
        <f t="shared" si="986"/>
        <v>196698.0739081747</v>
      </c>
      <c r="R6961">
        <f>Q6961/MainSheet!$C$8*(G6961-G6960)+R6960</f>
        <v>12154.40335551074</v>
      </c>
      <c r="S6961">
        <f t="shared" si="987"/>
        <v>196164.25516052835</v>
      </c>
      <c r="T6961">
        <f t="shared" si="979"/>
        <v>69.589999999998696</v>
      </c>
      <c r="U6961" s="1">
        <f>Q6961/MainSheet!$C$22</f>
        <v>1</v>
      </c>
    </row>
    <row r="6962" spans="7:21">
      <c r="G6962">
        <f t="shared" si="982"/>
        <v>69.599999999998701</v>
      </c>
      <c r="H6962">
        <f t="shared" si="983"/>
        <v>198000</v>
      </c>
      <c r="I6962" s="2">
        <f>MIN(MainSheet!$C$10/MainSheet!$C$9,MainSheet!$K$9*60)</f>
        <v>660</v>
      </c>
      <c r="J6962" s="1">
        <f>IF(G6962&gt;MainSheet!$C$11,IF(J6961&gt;=0.999,1,(G6962-MainSheet!$C$11)*I6962/$B$2/60),0)</f>
        <v>1</v>
      </c>
      <c r="K6962" s="1">
        <f>IF(G6962&gt;MainSheet!$C$11+$B$6,IF(K6961&gt;=0.999,1,(G6962-MainSheet!$C$11-$B$6)*I6962/$C$2/60),0)</f>
        <v>1</v>
      </c>
      <c r="L6962" s="1">
        <f>IF(G6962&gt;MainSheet!$C$11+$B$6+$C$6,IF(L6961&gt;=0.999,1,(G6962-MainSheet!$C$11-$B$6-$C$6)*I6962/$D$2/60),0)</f>
        <v>1</v>
      </c>
      <c r="M6962">
        <f t="shared" si="984"/>
        <v>1</v>
      </c>
      <c r="N6962" s="2">
        <f t="shared" si="985"/>
        <v>3721.0526315789471</v>
      </c>
      <c r="O6962">
        <f t="shared" si="981"/>
        <v>977.02127659574455</v>
      </c>
      <c r="P6962">
        <f t="shared" si="980"/>
        <v>192000</v>
      </c>
      <c r="Q6962" s="2">
        <f t="shared" si="986"/>
        <v>196698.0739081747</v>
      </c>
      <c r="R6962">
        <f>Q6962/MainSheet!$C$8*(G6962-G6961)+R6961</f>
        <v>12156.434602001575</v>
      </c>
      <c r="S6962">
        <f t="shared" si="987"/>
        <v>196197.03817284637</v>
      </c>
      <c r="T6962">
        <f t="shared" si="979"/>
        <v>69.599999999998701</v>
      </c>
      <c r="U6962" s="1">
        <f>Q6962/MainSheet!$C$22</f>
        <v>1</v>
      </c>
    </row>
    <row r="6963" spans="7:21">
      <c r="G6963">
        <f t="shared" si="982"/>
        <v>69.609999999998706</v>
      </c>
      <c r="H6963">
        <f t="shared" si="983"/>
        <v>198000</v>
      </c>
      <c r="I6963" s="2">
        <f>MIN(MainSheet!$C$10/MainSheet!$C$9,MainSheet!$K$9*60)</f>
        <v>660</v>
      </c>
      <c r="J6963" s="1">
        <f>IF(G6963&gt;MainSheet!$C$11,IF(J6962&gt;=0.999,1,(G6963-MainSheet!$C$11)*I6963/$B$2/60),0)</f>
        <v>1</v>
      </c>
      <c r="K6963" s="1">
        <f>IF(G6963&gt;MainSheet!$C$11+$B$6,IF(K6962&gt;=0.999,1,(G6963-MainSheet!$C$11-$B$6)*I6963/$C$2/60),0)</f>
        <v>1</v>
      </c>
      <c r="L6963" s="1">
        <f>IF(G6963&gt;MainSheet!$C$11+$B$6+$C$6,IF(L6962&gt;=0.999,1,(G6963-MainSheet!$C$11-$B$6-$C$6)*I6963/$D$2/60),0)</f>
        <v>1</v>
      </c>
      <c r="M6963">
        <f t="shared" si="984"/>
        <v>1</v>
      </c>
      <c r="N6963" s="2">
        <f t="shared" si="985"/>
        <v>3721.0526315789471</v>
      </c>
      <c r="O6963">
        <f t="shared" si="981"/>
        <v>977.02127659574455</v>
      </c>
      <c r="P6963">
        <f t="shared" si="980"/>
        <v>192000</v>
      </c>
      <c r="Q6963" s="2">
        <f t="shared" si="986"/>
        <v>196698.0739081747</v>
      </c>
      <c r="R6963">
        <f>Q6963/MainSheet!$C$8*(G6963-G6962)+R6962</f>
        <v>12158.465848492409</v>
      </c>
      <c r="S6963">
        <f t="shared" si="987"/>
        <v>196229.82118516439</v>
      </c>
      <c r="T6963">
        <f t="shared" si="979"/>
        <v>69.609999999998706</v>
      </c>
      <c r="U6963" s="1">
        <f>Q6963/MainSheet!$C$22</f>
        <v>1</v>
      </c>
    </row>
    <row r="6964" spans="7:21">
      <c r="G6964">
        <f t="shared" si="982"/>
        <v>69.619999999998711</v>
      </c>
      <c r="H6964">
        <f t="shared" si="983"/>
        <v>198000</v>
      </c>
      <c r="I6964" s="2">
        <f>MIN(MainSheet!$C$10/MainSheet!$C$9,MainSheet!$K$9*60)</f>
        <v>660</v>
      </c>
      <c r="J6964" s="1">
        <f>IF(G6964&gt;MainSheet!$C$11,IF(J6963&gt;=0.999,1,(G6964-MainSheet!$C$11)*I6964/$B$2/60),0)</f>
        <v>1</v>
      </c>
      <c r="K6964" s="1">
        <f>IF(G6964&gt;MainSheet!$C$11+$B$6,IF(K6963&gt;=0.999,1,(G6964-MainSheet!$C$11-$B$6)*I6964/$C$2/60),0)</f>
        <v>1</v>
      </c>
      <c r="L6964" s="1">
        <f>IF(G6964&gt;MainSheet!$C$11+$B$6+$C$6,IF(L6963&gt;=0.999,1,(G6964-MainSheet!$C$11-$B$6-$C$6)*I6964/$D$2/60),0)</f>
        <v>1</v>
      </c>
      <c r="M6964">
        <f t="shared" si="984"/>
        <v>1</v>
      </c>
      <c r="N6964" s="2">
        <f t="shared" si="985"/>
        <v>3721.0526315789471</v>
      </c>
      <c r="O6964">
        <f t="shared" si="981"/>
        <v>977.02127659574455</v>
      </c>
      <c r="P6964">
        <f t="shared" si="980"/>
        <v>192000</v>
      </c>
      <c r="Q6964" s="2">
        <f t="shared" si="986"/>
        <v>196698.0739081747</v>
      </c>
      <c r="R6964">
        <f>Q6964/MainSheet!$C$8*(G6964-G6963)+R6963</f>
        <v>12160.497094983244</v>
      </c>
      <c r="S6964">
        <f t="shared" si="987"/>
        <v>196262.6041974824</v>
      </c>
      <c r="T6964">
        <f t="shared" si="979"/>
        <v>69.619999999998711</v>
      </c>
      <c r="U6964" s="1">
        <f>Q6964/MainSheet!$C$22</f>
        <v>1</v>
      </c>
    </row>
    <row r="6965" spans="7:21">
      <c r="G6965">
        <f t="shared" si="982"/>
        <v>69.629999999998716</v>
      </c>
      <c r="H6965">
        <f t="shared" si="983"/>
        <v>198000</v>
      </c>
      <c r="I6965" s="2">
        <f>MIN(MainSheet!$C$10/MainSheet!$C$9,MainSheet!$K$9*60)</f>
        <v>660</v>
      </c>
      <c r="J6965" s="1">
        <f>IF(G6965&gt;MainSheet!$C$11,IF(J6964&gt;=0.999,1,(G6965-MainSheet!$C$11)*I6965/$B$2/60),0)</f>
        <v>1</v>
      </c>
      <c r="K6965" s="1">
        <f>IF(G6965&gt;MainSheet!$C$11+$B$6,IF(K6964&gt;=0.999,1,(G6965-MainSheet!$C$11-$B$6)*I6965/$C$2/60),0)</f>
        <v>1</v>
      </c>
      <c r="L6965" s="1">
        <f>IF(G6965&gt;MainSheet!$C$11+$B$6+$C$6,IF(L6964&gt;=0.999,1,(G6965-MainSheet!$C$11-$B$6-$C$6)*I6965/$D$2/60),0)</f>
        <v>1</v>
      </c>
      <c r="M6965">
        <f t="shared" si="984"/>
        <v>1</v>
      </c>
      <c r="N6965" s="2">
        <f t="shared" si="985"/>
        <v>3721.0526315789471</v>
      </c>
      <c r="O6965">
        <f t="shared" si="981"/>
        <v>977.02127659574455</v>
      </c>
      <c r="P6965">
        <f t="shared" si="980"/>
        <v>192000</v>
      </c>
      <c r="Q6965" s="2">
        <f t="shared" si="986"/>
        <v>196698.0739081747</v>
      </c>
      <c r="R6965">
        <f>Q6965/MainSheet!$C$8*(G6965-G6964)+R6964</f>
        <v>12162.528341474079</v>
      </c>
      <c r="S6965">
        <f t="shared" si="987"/>
        <v>196295.38720980042</v>
      </c>
      <c r="T6965">
        <f t="shared" si="979"/>
        <v>69.629999999998716</v>
      </c>
      <c r="U6965" s="1">
        <f>Q6965/MainSheet!$C$22</f>
        <v>1</v>
      </c>
    </row>
    <row r="6966" spans="7:21">
      <c r="G6966">
        <f t="shared" si="982"/>
        <v>69.639999999998722</v>
      </c>
      <c r="H6966">
        <f t="shared" si="983"/>
        <v>198000</v>
      </c>
      <c r="I6966" s="2">
        <f>MIN(MainSheet!$C$10/MainSheet!$C$9,MainSheet!$K$9*60)</f>
        <v>660</v>
      </c>
      <c r="J6966" s="1">
        <f>IF(G6966&gt;MainSheet!$C$11,IF(J6965&gt;=0.999,1,(G6966-MainSheet!$C$11)*I6966/$B$2/60),0)</f>
        <v>1</v>
      </c>
      <c r="K6966" s="1">
        <f>IF(G6966&gt;MainSheet!$C$11+$B$6,IF(K6965&gt;=0.999,1,(G6966-MainSheet!$C$11-$B$6)*I6966/$C$2/60),0)</f>
        <v>1</v>
      </c>
      <c r="L6966" s="1">
        <f>IF(G6966&gt;MainSheet!$C$11+$B$6+$C$6,IF(L6965&gt;=0.999,1,(G6966-MainSheet!$C$11-$B$6-$C$6)*I6966/$D$2/60),0)</f>
        <v>1</v>
      </c>
      <c r="M6966">
        <f t="shared" si="984"/>
        <v>1</v>
      </c>
      <c r="N6966" s="2">
        <f t="shared" si="985"/>
        <v>3721.0526315789471</v>
      </c>
      <c r="O6966">
        <f t="shared" si="981"/>
        <v>977.02127659574455</v>
      </c>
      <c r="P6966">
        <f t="shared" si="980"/>
        <v>192000</v>
      </c>
      <c r="Q6966" s="2">
        <f t="shared" si="986"/>
        <v>196698.0739081747</v>
      </c>
      <c r="R6966">
        <f>Q6966/MainSheet!$C$8*(G6966-G6965)+R6965</f>
        <v>12164.559587964914</v>
      </c>
      <c r="S6966">
        <f t="shared" si="987"/>
        <v>196328.17022211844</v>
      </c>
      <c r="T6966">
        <f t="shared" si="979"/>
        <v>69.639999999998722</v>
      </c>
      <c r="U6966" s="1">
        <f>Q6966/MainSheet!$C$22</f>
        <v>1</v>
      </c>
    </row>
    <row r="6967" spans="7:21">
      <c r="G6967">
        <f t="shared" si="982"/>
        <v>69.649999999998727</v>
      </c>
      <c r="H6967">
        <f t="shared" si="983"/>
        <v>198000</v>
      </c>
      <c r="I6967" s="2">
        <f>MIN(MainSheet!$C$10/MainSheet!$C$9,MainSheet!$K$9*60)</f>
        <v>660</v>
      </c>
      <c r="J6967" s="1">
        <f>IF(G6967&gt;MainSheet!$C$11,IF(J6966&gt;=0.999,1,(G6967-MainSheet!$C$11)*I6967/$B$2/60),0)</f>
        <v>1</v>
      </c>
      <c r="K6967" s="1">
        <f>IF(G6967&gt;MainSheet!$C$11+$B$6,IF(K6966&gt;=0.999,1,(G6967-MainSheet!$C$11-$B$6)*I6967/$C$2/60),0)</f>
        <v>1</v>
      </c>
      <c r="L6967" s="1">
        <f>IF(G6967&gt;MainSheet!$C$11+$B$6+$C$6,IF(L6966&gt;=0.999,1,(G6967-MainSheet!$C$11-$B$6-$C$6)*I6967/$D$2/60),0)</f>
        <v>1</v>
      </c>
      <c r="M6967">
        <f t="shared" si="984"/>
        <v>1</v>
      </c>
      <c r="N6967" s="2">
        <f t="shared" si="985"/>
        <v>3721.0526315789471</v>
      </c>
      <c r="O6967">
        <f t="shared" si="981"/>
        <v>977.02127659574455</v>
      </c>
      <c r="P6967">
        <f t="shared" si="980"/>
        <v>192000</v>
      </c>
      <c r="Q6967" s="2">
        <f t="shared" si="986"/>
        <v>196698.0739081747</v>
      </c>
      <c r="R6967">
        <f>Q6967/MainSheet!$C$8*(G6967-G6966)+R6966</f>
        <v>12166.590834455748</v>
      </c>
      <c r="S6967">
        <f t="shared" si="987"/>
        <v>196360.95323443646</v>
      </c>
      <c r="T6967">
        <f t="shared" si="979"/>
        <v>69.649999999998727</v>
      </c>
      <c r="U6967" s="1">
        <f>Q6967/MainSheet!$C$22</f>
        <v>1</v>
      </c>
    </row>
    <row r="6968" spans="7:21">
      <c r="G6968">
        <f t="shared" si="982"/>
        <v>69.659999999998732</v>
      </c>
      <c r="H6968">
        <f t="shared" si="983"/>
        <v>198000</v>
      </c>
      <c r="I6968" s="2">
        <f>MIN(MainSheet!$C$10/MainSheet!$C$9,MainSheet!$K$9*60)</f>
        <v>660</v>
      </c>
      <c r="J6968" s="1">
        <f>IF(G6968&gt;MainSheet!$C$11,IF(J6967&gt;=0.999,1,(G6968-MainSheet!$C$11)*I6968/$B$2/60),0)</f>
        <v>1</v>
      </c>
      <c r="K6968" s="1">
        <f>IF(G6968&gt;MainSheet!$C$11+$B$6,IF(K6967&gt;=0.999,1,(G6968-MainSheet!$C$11-$B$6)*I6968/$C$2/60),0)</f>
        <v>1</v>
      </c>
      <c r="L6968" s="1">
        <f>IF(G6968&gt;MainSheet!$C$11+$B$6+$C$6,IF(L6967&gt;=0.999,1,(G6968-MainSheet!$C$11-$B$6-$C$6)*I6968/$D$2/60),0)</f>
        <v>1</v>
      </c>
      <c r="M6968">
        <f t="shared" si="984"/>
        <v>1</v>
      </c>
      <c r="N6968" s="2">
        <f t="shared" si="985"/>
        <v>3721.0526315789471</v>
      </c>
      <c r="O6968">
        <f t="shared" si="981"/>
        <v>977.02127659574455</v>
      </c>
      <c r="P6968">
        <f t="shared" si="980"/>
        <v>192000</v>
      </c>
      <c r="Q6968" s="2">
        <f t="shared" si="986"/>
        <v>196698.0739081747</v>
      </c>
      <c r="R6968">
        <f>Q6968/MainSheet!$C$8*(G6968-G6967)+R6967</f>
        <v>12168.622080946583</v>
      </c>
      <c r="S6968">
        <f t="shared" si="987"/>
        <v>196393.73624675447</v>
      </c>
      <c r="T6968">
        <f t="shared" si="979"/>
        <v>69.659999999998732</v>
      </c>
      <c r="U6968" s="1">
        <f>Q6968/MainSheet!$C$22</f>
        <v>1</v>
      </c>
    </row>
    <row r="6969" spans="7:21">
      <c r="G6969">
        <f t="shared" si="982"/>
        <v>69.669999999998737</v>
      </c>
      <c r="H6969">
        <f t="shared" si="983"/>
        <v>198000</v>
      </c>
      <c r="I6969" s="2">
        <f>MIN(MainSheet!$C$10/MainSheet!$C$9,MainSheet!$K$9*60)</f>
        <v>660</v>
      </c>
      <c r="J6969" s="1">
        <f>IF(G6969&gt;MainSheet!$C$11,IF(J6968&gt;=0.999,1,(G6969-MainSheet!$C$11)*I6969/$B$2/60),0)</f>
        <v>1</v>
      </c>
      <c r="K6969" s="1">
        <f>IF(G6969&gt;MainSheet!$C$11+$B$6,IF(K6968&gt;=0.999,1,(G6969-MainSheet!$C$11-$B$6)*I6969/$C$2/60),0)</f>
        <v>1</v>
      </c>
      <c r="L6969" s="1">
        <f>IF(G6969&gt;MainSheet!$C$11+$B$6+$C$6,IF(L6968&gt;=0.999,1,(G6969-MainSheet!$C$11-$B$6-$C$6)*I6969/$D$2/60),0)</f>
        <v>1</v>
      </c>
      <c r="M6969">
        <f t="shared" si="984"/>
        <v>1</v>
      </c>
      <c r="N6969" s="2">
        <f t="shared" si="985"/>
        <v>3721.0526315789471</v>
      </c>
      <c r="O6969">
        <f t="shared" si="981"/>
        <v>977.02127659574455</v>
      </c>
      <c r="P6969">
        <f t="shared" si="980"/>
        <v>192000</v>
      </c>
      <c r="Q6969" s="2">
        <f t="shared" si="986"/>
        <v>196698.0739081747</v>
      </c>
      <c r="R6969">
        <f>Q6969/MainSheet!$C$8*(G6969-G6968)+R6968</f>
        <v>12170.653327437418</v>
      </c>
      <c r="S6969">
        <f t="shared" si="987"/>
        <v>196426.51925907249</v>
      </c>
      <c r="T6969">
        <f t="shared" si="979"/>
        <v>69.669999999998737</v>
      </c>
      <c r="U6969" s="1">
        <f>Q6969/MainSheet!$C$22</f>
        <v>1</v>
      </c>
    </row>
    <row r="6970" spans="7:21">
      <c r="G6970">
        <f t="shared" si="982"/>
        <v>69.679999999998742</v>
      </c>
      <c r="H6970">
        <f t="shared" si="983"/>
        <v>198000</v>
      </c>
      <c r="I6970" s="2">
        <f>MIN(MainSheet!$C$10/MainSheet!$C$9,MainSheet!$K$9*60)</f>
        <v>660</v>
      </c>
      <c r="J6970" s="1">
        <f>IF(G6970&gt;MainSheet!$C$11,IF(J6969&gt;=0.999,1,(G6970-MainSheet!$C$11)*I6970/$B$2/60),0)</f>
        <v>1</v>
      </c>
      <c r="K6970" s="1">
        <f>IF(G6970&gt;MainSheet!$C$11+$B$6,IF(K6969&gt;=0.999,1,(G6970-MainSheet!$C$11-$B$6)*I6970/$C$2/60),0)</f>
        <v>1</v>
      </c>
      <c r="L6970" s="1">
        <f>IF(G6970&gt;MainSheet!$C$11+$B$6+$C$6,IF(L6969&gt;=0.999,1,(G6970-MainSheet!$C$11-$B$6-$C$6)*I6970/$D$2/60),0)</f>
        <v>1</v>
      </c>
      <c r="M6970">
        <f t="shared" si="984"/>
        <v>1</v>
      </c>
      <c r="N6970" s="2">
        <f t="shared" si="985"/>
        <v>3721.0526315789471</v>
      </c>
      <c r="O6970">
        <f t="shared" si="981"/>
        <v>977.02127659574455</v>
      </c>
      <c r="P6970">
        <f t="shared" si="980"/>
        <v>192000</v>
      </c>
      <c r="Q6970" s="2">
        <f t="shared" si="986"/>
        <v>196698.0739081747</v>
      </c>
      <c r="R6970">
        <f>Q6970/MainSheet!$C$8*(G6970-G6969)+R6969</f>
        <v>12172.684573928253</v>
      </c>
      <c r="S6970">
        <f t="shared" si="987"/>
        <v>196459.30227139051</v>
      </c>
      <c r="T6970">
        <f t="shared" si="979"/>
        <v>69.679999999998742</v>
      </c>
      <c r="U6970" s="1">
        <f>Q6970/MainSheet!$C$22</f>
        <v>1</v>
      </c>
    </row>
    <row r="6971" spans="7:21">
      <c r="G6971">
        <f t="shared" si="982"/>
        <v>69.689999999998747</v>
      </c>
      <c r="H6971">
        <f t="shared" si="983"/>
        <v>198000</v>
      </c>
      <c r="I6971" s="2">
        <f>MIN(MainSheet!$C$10/MainSheet!$C$9,MainSheet!$K$9*60)</f>
        <v>660</v>
      </c>
      <c r="J6971" s="1">
        <f>IF(G6971&gt;MainSheet!$C$11,IF(J6970&gt;=0.999,1,(G6971-MainSheet!$C$11)*I6971/$B$2/60),0)</f>
        <v>1</v>
      </c>
      <c r="K6971" s="1">
        <f>IF(G6971&gt;MainSheet!$C$11+$B$6,IF(K6970&gt;=0.999,1,(G6971-MainSheet!$C$11-$B$6)*I6971/$C$2/60),0)</f>
        <v>1</v>
      </c>
      <c r="L6971" s="1">
        <f>IF(G6971&gt;MainSheet!$C$11+$B$6+$C$6,IF(L6970&gt;=0.999,1,(G6971-MainSheet!$C$11-$B$6-$C$6)*I6971/$D$2/60),0)</f>
        <v>1</v>
      </c>
      <c r="M6971">
        <f t="shared" si="984"/>
        <v>1</v>
      </c>
      <c r="N6971" s="2">
        <f t="shared" si="985"/>
        <v>3721.0526315789471</v>
      </c>
      <c r="O6971">
        <f t="shared" si="981"/>
        <v>977.02127659574455</v>
      </c>
      <c r="P6971">
        <f t="shared" si="980"/>
        <v>192000</v>
      </c>
      <c r="Q6971" s="2">
        <f t="shared" si="986"/>
        <v>196698.0739081747</v>
      </c>
      <c r="R6971">
        <f>Q6971/MainSheet!$C$8*(G6971-G6970)+R6970</f>
        <v>12174.715820419087</v>
      </c>
      <c r="S6971">
        <f t="shared" si="987"/>
        <v>196492.08528370853</v>
      </c>
      <c r="T6971">
        <f t="shared" si="979"/>
        <v>69.689999999998747</v>
      </c>
      <c r="U6971" s="1">
        <f>Q6971/MainSheet!$C$22</f>
        <v>1</v>
      </c>
    </row>
    <row r="6972" spans="7:21">
      <c r="G6972">
        <f t="shared" si="982"/>
        <v>69.699999999998752</v>
      </c>
      <c r="H6972">
        <f t="shared" si="983"/>
        <v>198000</v>
      </c>
      <c r="I6972" s="2">
        <f>MIN(MainSheet!$C$10/MainSheet!$C$9,MainSheet!$K$9*60)</f>
        <v>660</v>
      </c>
      <c r="J6972" s="1">
        <f>IF(G6972&gt;MainSheet!$C$11,IF(J6971&gt;=0.999,1,(G6972-MainSheet!$C$11)*I6972/$B$2/60),0)</f>
        <v>1</v>
      </c>
      <c r="K6972" s="1">
        <f>IF(G6972&gt;MainSheet!$C$11+$B$6,IF(K6971&gt;=0.999,1,(G6972-MainSheet!$C$11-$B$6)*I6972/$C$2/60),0)</f>
        <v>1</v>
      </c>
      <c r="L6972" s="1">
        <f>IF(G6972&gt;MainSheet!$C$11+$B$6+$C$6,IF(L6971&gt;=0.999,1,(G6972-MainSheet!$C$11-$B$6-$C$6)*I6972/$D$2/60),0)</f>
        <v>1</v>
      </c>
      <c r="M6972">
        <f t="shared" si="984"/>
        <v>1</v>
      </c>
      <c r="N6972" s="2">
        <f t="shared" si="985"/>
        <v>3721.0526315789471</v>
      </c>
      <c r="O6972">
        <f t="shared" si="981"/>
        <v>977.02127659574455</v>
      </c>
      <c r="P6972">
        <f t="shared" si="980"/>
        <v>192000</v>
      </c>
      <c r="Q6972" s="2">
        <f t="shared" si="986"/>
        <v>196698.0739081747</v>
      </c>
      <c r="R6972">
        <f>Q6972/MainSheet!$C$8*(G6972-G6971)+R6971</f>
        <v>12176.747066909922</v>
      </c>
      <c r="S6972">
        <f t="shared" si="987"/>
        <v>196524.86829602654</v>
      </c>
      <c r="T6972">
        <f t="shared" si="979"/>
        <v>69.699999999998752</v>
      </c>
      <c r="U6972" s="1">
        <f>Q6972/MainSheet!$C$22</f>
        <v>1</v>
      </c>
    </row>
    <row r="6973" spans="7:21">
      <c r="G6973">
        <f t="shared" si="982"/>
        <v>69.709999999998757</v>
      </c>
      <c r="H6973">
        <f t="shared" si="983"/>
        <v>198000</v>
      </c>
      <c r="I6973" s="2">
        <f>MIN(MainSheet!$C$10/MainSheet!$C$9,MainSheet!$K$9*60)</f>
        <v>660</v>
      </c>
      <c r="J6973" s="1">
        <f>IF(G6973&gt;MainSheet!$C$11,IF(J6972&gt;=0.999,1,(G6973-MainSheet!$C$11)*I6973/$B$2/60),0)</f>
        <v>1</v>
      </c>
      <c r="K6973" s="1">
        <f>IF(G6973&gt;MainSheet!$C$11+$B$6,IF(K6972&gt;=0.999,1,(G6973-MainSheet!$C$11-$B$6)*I6973/$C$2/60),0)</f>
        <v>1</v>
      </c>
      <c r="L6973" s="1">
        <f>IF(G6973&gt;MainSheet!$C$11+$B$6+$C$6,IF(L6972&gt;=0.999,1,(G6973-MainSheet!$C$11-$B$6-$C$6)*I6973/$D$2/60),0)</f>
        <v>1</v>
      </c>
      <c r="M6973">
        <f t="shared" si="984"/>
        <v>1</v>
      </c>
      <c r="N6973" s="2">
        <f t="shared" si="985"/>
        <v>3721.0526315789471</v>
      </c>
      <c r="O6973">
        <f t="shared" si="981"/>
        <v>977.02127659574455</v>
      </c>
      <c r="P6973">
        <f t="shared" si="980"/>
        <v>192000</v>
      </c>
      <c r="Q6973" s="2">
        <f t="shared" si="986"/>
        <v>196698.0739081747</v>
      </c>
      <c r="R6973">
        <f>Q6973/MainSheet!$C$8*(G6973-G6972)+R6972</f>
        <v>12178.778313400757</v>
      </c>
      <c r="S6973">
        <f t="shared" si="987"/>
        <v>196557.65130834456</v>
      </c>
      <c r="T6973">
        <f t="shared" si="979"/>
        <v>69.709999999998757</v>
      </c>
      <c r="U6973" s="1">
        <f>Q6973/MainSheet!$C$22</f>
        <v>1</v>
      </c>
    </row>
    <row r="6974" spans="7:21">
      <c r="G6974">
        <f t="shared" si="982"/>
        <v>69.719999999998763</v>
      </c>
      <c r="H6974">
        <f t="shared" si="983"/>
        <v>198000</v>
      </c>
      <c r="I6974" s="2">
        <f>MIN(MainSheet!$C$10/MainSheet!$C$9,MainSheet!$K$9*60)</f>
        <v>660</v>
      </c>
      <c r="J6974" s="1">
        <f>IF(G6974&gt;MainSheet!$C$11,IF(J6973&gt;=0.999,1,(G6974-MainSheet!$C$11)*I6974/$B$2/60),0)</f>
        <v>1</v>
      </c>
      <c r="K6974" s="1">
        <f>IF(G6974&gt;MainSheet!$C$11+$B$6,IF(K6973&gt;=0.999,1,(G6974-MainSheet!$C$11-$B$6)*I6974/$C$2/60),0)</f>
        <v>1</v>
      </c>
      <c r="L6974" s="1">
        <f>IF(G6974&gt;MainSheet!$C$11+$B$6+$C$6,IF(L6973&gt;=0.999,1,(G6974-MainSheet!$C$11-$B$6-$C$6)*I6974/$D$2/60),0)</f>
        <v>1</v>
      </c>
      <c r="M6974">
        <f t="shared" si="984"/>
        <v>1</v>
      </c>
      <c r="N6974" s="2">
        <f t="shared" si="985"/>
        <v>3721.0526315789471</v>
      </c>
      <c r="O6974">
        <f t="shared" si="981"/>
        <v>977.02127659574455</v>
      </c>
      <c r="P6974">
        <f t="shared" si="980"/>
        <v>192000</v>
      </c>
      <c r="Q6974" s="2">
        <f t="shared" si="986"/>
        <v>196698.0739081747</v>
      </c>
      <c r="R6974">
        <f>Q6974/MainSheet!$C$8*(G6974-G6973)+R6973</f>
        <v>12180.809559891592</v>
      </c>
      <c r="S6974">
        <f t="shared" si="987"/>
        <v>196590.43432066258</v>
      </c>
      <c r="T6974">
        <f t="shared" si="979"/>
        <v>69.719999999998763</v>
      </c>
      <c r="U6974" s="1">
        <f>Q6974/MainSheet!$C$22</f>
        <v>1</v>
      </c>
    </row>
    <row r="6975" spans="7:21">
      <c r="G6975">
        <f t="shared" si="982"/>
        <v>69.729999999998768</v>
      </c>
      <c r="H6975">
        <f t="shared" si="983"/>
        <v>198000</v>
      </c>
      <c r="I6975" s="2">
        <f>MIN(MainSheet!$C$10/MainSheet!$C$9,MainSheet!$K$9*60)</f>
        <v>660</v>
      </c>
      <c r="J6975" s="1">
        <f>IF(G6975&gt;MainSheet!$C$11,IF(J6974&gt;=0.999,1,(G6975-MainSheet!$C$11)*I6975/$B$2/60),0)</f>
        <v>1</v>
      </c>
      <c r="K6975" s="1">
        <f>IF(G6975&gt;MainSheet!$C$11+$B$6,IF(K6974&gt;=0.999,1,(G6975-MainSheet!$C$11-$B$6)*I6975/$C$2/60),0)</f>
        <v>1</v>
      </c>
      <c r="L6975" s="1">
        <f>IF(G6975&gt;MainSheet!$C$11+$B$6+$C$6,IF(L6974&gt;=0.999,1,(G6975-MainSheet!$C$11-$B$6-$C$6)*I6975/$D$2/60),0)</f>
        <v>1</v>
      </c>
      <c r="M6975">
        <f t="shared" si="984"/>
        <v>1</v>
      </c>
      <c r="N6975" s="2">
        <f t="shared" si="985"/>
        <v>3721.0526315789471</v>
      </c>
      <c r="O6975">
        <f t="shared" si="981"/>
        <v>977.02127659574455</v>
      </c>
      <c r="P6975">
        <f t="shared" si="980"/>
        <v>192000</v>
      </c>
      <c r="Q6975" s="2">
        <f t="shared" si="986"/>
        <v>196698.0739081747</v>
      </c>
      <c r="R6975">
        <f>Q6975/MainSheet!$C$8*(G6975-G6974)+R6974</f>
        <v>12182.840806382426</v>
      </c>
      <c r="S6975">
        <f t="shared" si="987"/>
        <v>196623.2173329806</v>
      </c>
      <c r="T6975">
        <f t="shared" si="979"/>
        <v>69.729999999998768</v>
      </c>
      <c r="U6975" s="1">
        <f>Q6975/MainSheet!$C$22</f>
        <v>1</v>
      </c>
    </row>
    <row r="6976" spans="7:21">
      <c r="G6976">
        <f t="shared" si="982"/>
        <v>69.739999999998773</v>
      </c>
      <c r="H6976">
        <f t="shared" si="983"/>
        <v>198000</v>
      </c>
      <c r="I6976" s="2">
        <f>MIN(MainSheet!$C$10/MainSheet!$C$9,MainSheet!$K$9*60)</f>
        <v>660</v>
      </c>
      <c r="J6976" s="1">
        <f>IF(G6976&gt;MainSheet!$C$11,IF(J6975&gt;=0.999,1,(G6976-MainSheet!$C$11)*I6976/$B$2/60),0)</f>
        <v>1</v>
      </c>
      <c r="K6976" s="1">
        <f>IF(G6976&gt;MainSheet!$C$11+$B$6,IF(K6975&gt;=0.999,1,(G6976-MainSheet!$C$11-$B$6)*I6976/$C$2/60),0)</f>
        <v>1</v>
      </c>
      <c r="L6976" s="1">
        <f>IF(G6976&gt;MainSheet!$C$11+$B$6+$C$6,IF(L6975&gt;=0.999,1,(G6976-MainSheet!$C$11-$B$6-$C$6)*I6976/$D$2/60),0)</f>
        <v>1</v>
      </c>
      <c r="M6976">
        <f t="shared" si="984"/>
        <v>1</v>
      </c>
      <c r="N6976" s="2">
        <f t="shared" si="985"/>
        <v>3721.0526315789471</v>
      </c>
      <c r="O6976">
        <f t="shared" si="981"/>
        <v>977.02127659574455</v>
      </c>
      <c r="P6976">
        <f t="shared" si="980"/>
        <v>192000</v>
      </c>
      <c r="Q6976" s="2">
        <f t="shared" si="986"/>
        <v>196698.0739081747</v>
      </c>
      <c r="R6976">
        <f>Q6976/MainSheet!$C$8*(G6976-G6975)+R6975</f>
        <v>12184.872052873261</v>
      </c>
      <c r="S6976">
        <f t="shared" si="987"/>
        <v>196656.00034529861</v>
      </c>
      <c r="T6976">
        <f t="shared" si="979"/>
        <v>69.739999999998773</v>
      </c>
      <c r="U6976" s="1">
        <f>Q6976/MainSheet!$C$22</f>
        <v>1</v>
      </c>
    </row>
    <row r="6977" spans="7:21">
      <c r="G6977">
        <f t="shared" si="982"/>
        <v>69.749999999998778</v>
      </c>
      <c r="H6977">
        <f t="shared" si="983"/>
        <v>198000</v>
      </c>
      <c r="I6977" s="2">
        <f>MIN(MainSheet!$C$10/MainSheet!$C$9,MainSheet!$K$9*60)</f>
        <v>660</v>
      </c>
      <c r="J6977" s="1">
        <f>IF(G6977&gt;MainSheet!$C$11,IF(J6976&gt;=0.999,1,(G6977-MainSheet!$C$11)*I6977/$B$2/60),0)</f>
        <v>1</v>
      </c>
      <c r="K6977" s="1">
        <f>IF(G6977&gt;MainSheet!$C$11+$B$6,IF(K6976&gt;=0.999,1,(G6977-MainSheet!$C$11-$B$6)*I6977/$C$2/60),0)</f>
        <v>1</v>
      </c>
      <c r="L6977" s="1">
        <f>IF(G6977&gt;MainSheet!$C$11+$B$6+$C$6,IF(L6976&gt;=0.999,1,(G6977-MainSheet!$C$11-$B$6-$C$6)*I6977/$D$2/60),0)</f>
        <v>1</v>
      </c>
      <c r="M6977">
        <f t="shared" si="984"/>
        <v>1</v>
      </c>
      <c r="N6977" s="2">
        <f t="shared" si="985"/>
        <v>3721.0526315789471</v>
      </c>
      <c r="O6977">
        <f t="shared" si="981"/>
        <v>977.02127659574455</v>
      </c>
      <c r="P6977">
        <f t="shared" si="980"/>
        <v>192000</v>
      </c>
      <c r="Q6977" s="2">
        <f t="shared" si="986"/>
        <v>196698.0739081747</v>
      </c>
      <c r="R6977">
        <f>Q6977/MainSheet!$C$8*(G6977-G6976)+R6976</f>
        <v>12186.903299364096</v>
      </c>
      <c r="S6977">
        <f t="shared" si="987"/>
        <v>196688.78335761663</v>
      </c>
      <c r="T6977">
        <f t="shared" si="979"/>
        <v>69.749999999998778</v>
      </c>
      <c r="U6977" s="1">
        <f>Q6977/MainSheet!$C$22</f>
        <v>1</v>
      </c>
    </row>
    <row r="6978" spans="7:21">
      <c r="G6978">
        <f t="shared" si="982"/>
        <v>69.759999999998783</v>
      </c>
      <c r="H6978">
        <f t="shared" si="983"/>
        <v>198000</v>
      </c>
      <c r="I6978" s="2">
        <f>MIN(MainSheet!$C$10/MainSheet!$C$9,MainSheet!$K$9*60)</f>
        <v>660</v>
      </c>
      <c r="J6978" s="1">
        <f>IF(G6978&gt;MainSheet!$C$11,IF(J6977&gt;=0.999,1,(G6978-MainSheet!$C$11)*I6978/$B$2/60),0)</f>
        <v>1</v>
      </c>
      <c r="K6978" s="1">
        <f>IF(G6978&gt;MainSheet!$C$11+$B$6,IF(K6977&gt;=0.999,1,(G6978-MainSheet!$C$11-$B$6)*I6978/$C$2/60),0)</f>
        <v>1</v>
      </c>
      <c r="L6978" s="1">
        <f>IF(G6978&gt;MainSheet!$C$11+$B$6+$C$6,IF(L6977&gt;=0.999,1,(G6978-MainSheet!$C$11-$B$6-$C$6)*I6978/$D$2/60),0)</f>
        <v>1</v>
      </c>
      <c r="M6978">
        <f t="shared" si="984"/>
        <v>1</v>
      </c>
      <c r="N6978" s="2">
        <f t="shared" si="985"/>
        <v>3721.0526315789471</v>
      </c>
      <c r="O6978">
        <f t="shared" si="981"/>
        <v>977.02127659574455</v>
      </c>
      <c r="P6978">
        <f t="shared" si="980"/>
        <v>192000</v>
      </c>
      <c r="Q6978" s="2">
        <f t="shared" si="986"/>
        <v>196698.0739081747</v>
      </c>
      <c r="R6978">
        <f>Q6978/MainSheet!$C$8*(G6978-G6977)+R6977</f>
        <v>12188.934545854931</v>
      </c>
      <c r="S6978">
        <f t="shared" si="987"/>
        <v>196721.56636993465</v>
      </c>
      <c r="T6978">
        <f t="shared" si="979"/>
        <v>69.759999999998783</v>
      </c>
      <c r="U6978" s="1">
        <f>Q6978/MainSheet!$C$22</f>
        <v>1</v>
      </c>
    </row>
    <row r="6979" spans="7:21">
      <c r="G6979">
        <f t="shared" si="982"/>
        <v>69.769999999998788</v>
      </c>
      <c r="H6979">
        <f t="shared" si="983"/>
        <v>198000</v>
      </c>
      <c r="I6979" s="2">
        <f>MIN(MainSheet!$C$10/MainSheet!$C$9,MainSheet!$K$9*60)</f>
        <v>660</v>
      </c>
      <c r="J6979" s="1">
        <f>IF(G6979&gt;MainSheet!$C$11,IF(J6978&gt;=0.999,1,(G6979-MainSheet!$C$11)*I6979/$B$2/60),0)</f>
        <v>1</v>
      </c>
      <c r="K6979" s="1">
        <f>IF(G6979&gt;MainSheet!$C$11+$B$6,IF(K6978&gt;=0.999,1,(G6979-MainSheet!$C$11-$B$6)*I6979/$C$2/60),0)</f>
        <v>1</v>
      </c>
      <c r="L6979" s="1">
        <f>IF(G6979&gt;MainSheet!$C$11+$B$6+$C$6,IF(L6978&gt;=0.999,1,(G6979-MainSheet!$C$11-$B$6-$C$6)*I6979/$D$2/60),0)</f>
        <v>1</v>
      </c>
      <c r="M6979">
        <f t="shared" si="984"/>
        <v>1</v>
      </c>
      <c r="N6979" s="2">
        <f t="shared" si="985"/>
        <v>3721.0526315789471</v>
      </c>
      <c r="O6979">
        <f t="shared" si="981"/>
        <v>977.02127659574455</v>
      </c>
      <c r="P6979">
        <f t="shared" si="980"/>
        <v>192000</v>
      </c>
      <c r="Q6979" s="2">
        <f t="shared" si="986"/>
        <v>196698.0739081747</v>
      </c>
      <c r="R6979">
        <f>Q6979/MainSheet!$C$8*(G6979-G6978)+R6978</f>
        <v>12190.965792345765</v>
      </c>
      <c r="S6979">
        <f t="shared" si="987"/>
        <v>196754.34938225267</v>
      </c>
      <c r="T6979">
        <f t="shared" ref="T6979:T7025" si="988">G6979</f>
        <v>69.769999999998788</v>
      </c>
      <c r="U6979" s="1">
        <f>Q6979/MainSheet!$C$22</f>
        <v>1</v>
      </c>
    </row>
    <row r="6980" spans="7:21">
      <c r="G6980">
        <f t="shared" si="982"/>
        <v>69.779999999998793</v>
      </c>
      <c r="H6980">
        <f t="shared" si="983"/>
        <v>198000</v>
      </c>
      <c r="I6980" s="2">
        <f>MIN(MainSheet!$C$10/MainSheet!$C$9,MainSheet!$K$9*60)</f>
        <v>660</v>
      </c>
      <c r="J6980" s="1">
        <f>IF(G6980&gt;MainSheet!$C$11,IF(J6979&gt;=0.999,1,(G6980-MainSheet!$C$11)*I6980/$B$2/60),0)</f>
        <v>1</v>
      </c>
      <c r="K6980" s="1">
        <f>IF(G6980&gt;MainSheet!$C$11+$B$6,IF(K6979&gt;=0.999,1,(G6980-MainSheet!$C$11-$B$6)*I6980/$C$2/60),0)</f>
        <v>1</v>
      </c>
      <c r="L6980" s="1">
        <f>IF(G6980&gt;MainSheet!$C$11+$B$6+$C$6,IF(L6979&gt;=0.999,1,(G6980-MainSheet!$C$11-$B$6-$C$6)*I6980/$D$2/60),0)</f>
        <v>1</v>
      </c>
      <c r="M6980">
        <f t="shared" si="984"/>
        <v>1</v>
      </c>
      <c r="N6980" s="2">
        <f t="shared" si="985"/>
        <v>3721.0526315789471</v>
      </c>
      <c r="O6980">
        <f t="shared" si="981"/>
        <v>977.02127659574455</v>
      </c>
      <c r="P6980">
        <f t="shared" ref="P6980:P7025" si="989">IF(IF(N6980+O6980&gt;H6980,H6980-O6980-N6980,IF(L6980&gt;0,((1-L6980)*D$3+D$4*(L6980)),0))+O6980+N6980&gt;H6980,H6980-N6980-O6980,IF(N6980+O6980&gt;H6980,H6980-O6980-N6980,IF(L6980&gt;0,((1-L6980)*D$3+D$4*(L6980)),0)))</f>
        <v>192000</v>
      </c>
      <c r="Q6980" s="2">
        <f t="shared" si="986"/>
        <v>196698.0739081747</v>
      </c>
      <c r="R6980">
        <f>Q6980/MainSheet!$C$8*(G6980-G6979)+R6979</f>
        <v>12192.9970388366</v>
      </c>
      <c r="S6980">
        <f t="shared" si="987"/>
        <v>196787.13239457068</v>
      </c>
      <c r="T6980">
        <f t="shared" si="988"/>
        <v>69.779999999998793</v>
      </c>
      <c r="U6980" s="1">
        <f>Q6980/MainSheet!$C$22</f>
        <v>1</v>
      </c>
    </row>
    <row r="6981" spans="7:21">
      <c r="G6981">
        <f t="shared" si="982"/>
        <v>69.789999999998798</v>
      </c>
      <c r="H6981">
        <f t="shared" si="983"/>
        <v>198000</v>
      </c>
      <c r="I6981" s="2">
        <f>MIN(MainSheet!$C$10/MainSheet!$C$9,MainSheet!$K$9*60)</f>
        <v>660</v>
      </c>
      <c r="J6981" s="1">
        <f>IF(G6981&gt;MainSheet!$C$11,IF(J6980&gt;=0.999,1,(G6981-MainSheet!$C$11)*I6981/$B$2/60),0)</f>
        <v>1</v>
      </c>
      <c r="K6981" s="1">
        <f>IF(G6981&gt;MainSheet!$C$11+$B$6,IF(K6980&gt;=0.999,1,(G6981-MainSheet!$C$11-$B$6)*I6981/$C$2/60),0)</f>
        <v>1</v>
      </c>
      <c r="L6981" s="1">
        <f>IF(G6981&gt;MainSheet!$C$11+$B$6+$C$6,IF(L6980&gt;=0.999,1,(G6981-MainSheet!$C$11-$B$6-$C$6)*I6981/$D$2/60),0)</f>
        <v>1</v>
      </c>
      <c r="M6981">
        <f t="shared" si="984"/>
        <v>1</v>
      </c>
      <c r="N6981" s="2">
        <f t="shared" si="985"/>
        <v>3721.0526315789471</v>
      </c>
      <c r="O6981">
        <f t="shared" ref="O6981:O7025" si="990">IF(K6981&gt;=0.01,((1-K6981)*C$3+C$4*(K6981)),0)</f>
        <v>977.02127659574455</v>
      </c>
      <c r="P6981">
        <f t="shared" si="989"/>
        <v>192000</v>
      </c>
      <c r="Q6981" s="2">
        <f t="shared" si="986"/>
        <v>196698.0739081747</v>
      </c>
      <c r="R6981">
        <f>Q6981/MainSheet!$C$8*(G6981-G6980)+R6980</f>
        <v>12195.028285327435</v>
      </c>
      <c r="S6981">
        <f t="shared" si="987"/>
        <v>196819.9154068887</v>
      </c>
      <c r="T6981">
        <f t="shared" si="988"/>
        <v>69.789999999998798</v>
      </c>
      <c r="U6981" s="1">
        <f>Q6981/MainSheet!$C$22</f>
        <v>1</v>
      </c>
    </row>
    <row r="6982" spans="7:21">
      <c r="G6982">
        <f t="shared" si="982"/>
        <v>69.799999999998803</v>
      </c>
      <c r="H6982">
        <f t="shared" si="983"/>
        <v>198000</v>
      </c>
      <c r="I6982" s="2">
        <f>MIN(MainSheet!$C$10/MainSheet!$C$9,MainSheet!$K$9*60)</f>
        <v>660</v>
      </c>
      <c r="J6982" s="1">
        <f>IF(G6982&gt;MainSheet!$C$11,IF(J6981&gt;=0.999,1,(G6982-MainSheet!$C$11)*I6982/$B$2/60),0)</f>
        <v>1</v>
      </c>
      <c r="K6982" s="1">
        <f>IF(G6982&gt;MainSheet!$C$11+$B$6,IF(K6981&gt;=0.999,1,(G6982-MainSheet!$C$11-$B$6)*I6982/$C$2/60),0)</f>
        <v>1</v>
      </c>
      <c r="L6982" s="1">
        <f>IF(G6982&gt;MainSheet!$C$11+$B$6+$C$6,IF(L6981&gt;=0.999,1,(G6982-MainSheet!$C$11-$B$6-$C$6)*I6982/$D$2/60),0)</f>
        <v>1</v>
      </c>
      <c r="M6982">
        <f t="shared" si="984"/>
        <v>1</v>
      </c>
      <c r="N6982" s="2">
        <f t="shared" si="985"/>
        <v>3721.0526315789471</v>
      </c>
      <c r="O6982">
        <f t="shared" si="990"/>
        <v>977.02127659574455</v>
      </c>
      <c r="P6982">
        <f t="shared" si="989"/>
        <v>192000</v>
      </c>
      <c r="Q6982" s="2">
        <f t="shared" si="986"/>
        <v>196698.0739081747</v>
      </c>
      <c r="R6982">
        <f>Q6982/MainSheet!$C$8*(G6982-G6981)+R6981</f>
        <v>12197.05953181827</v>
      </c>
      <c r="S6982">
        <f t="shared" si="987"/>
        <v>196852.69841920672</v>
      </c>
      <c r="T6982">
        <f t="shared" si="988"/>
        <v>69.799999999998803</v>
      </c>
      <c r="U6982" s="1">
        <f>Q6982/MainSheet!$C$22</f>
        <v>1</v>
      </c>
    </row>
    <row r="6983" spans="7:21">
      <c r="G6983">
        <f t="shared" si="982"/>
        <v>69.809999999998809</v>
      </c>
      <c r="H6983">
        <f t="shared" si="983"/>
        <v>198000</v>
      </c>
      <c r="I6983" s="2">
        <f>MIN(MainSheet!$C$10/MainSheet!$C$9,MainSheet!$K$9*60)</f>
        <v>660</v>
      </c>
      <c r="J6983" s="1">
        <f>IF(G6983&gt;MainSheet!$C$11,IF(J6982&gt;=0.999,1,(G6983-MainSheet!$C$11)*I6983/$B$2/60),0)</f>
        <v>1</v>
      </c>
      <c r="K6983" s="1">
        <f>IF(G6983&gt;MainSheet!$C$11+$B$6,IF(K6982&gt;=0.999,1,(G6983-MainSheet!$C$11-$B$6)*I6983/$C$2/60),0)</f>
        <v>1</v>
      </c>
      <c r="L6983" s="1">
        <f>IF(G6983&gt;MainSheet!$C$11+$B$6+$C$6,IF(L6982&gt;=0.999,1,(G6983-MainSheet!$C$11-$B$6-$C$6)*I6983/$D$2/60),0)</f>
        <v>1</v>
      </c>
      <c r="M6983">
        <f t="shared" si="984"/>
        <v>1</v>
      </c>
      <c r="N6983" s="2">
        <f t="shared" si="985"/>
        <v>3721.0526315789471</v>
      </c>
      <c r="O6983">
        <f t="shared" si="990"/>
        <v>977.02127659574455</v>
      </c>
      <c r="P6983">
        <f t="shared" si="989"/>
        <v>192000</v>
      </c>
      <c r="Q6983" s="2">
        <f t="shared" si="986"/>
        <v>196698.0739081747</v>
      </c>
      <c r="R6983">
        <f>Q6983/MainSheet!$C$8*(G6983-G6982)+R6982</f>
        <v>12199.090778309104</v>
      </c>
      <c r="S6983">
        <f t="shared" si="987"/>
        <v>196885.48143152473</v>
      </c>
      <c r="T6983">
        <f t="shared" si="988"/>
        <v>69.809999999998809</v>
      </c>
      <c r="U6983" s="1">
        <f>Q6983/MainSheet!$C$22</f>
        <v>1</v>
      </c>
    </row>
    <row r="6984" spans="7:21">
      <c r="G6984">
        <f t="shared" si="982"/>
        <v>69.819999999998814</v>
      </c>
      <c r="H6984">
        <f t="shared" si="983"/>
        <v>198000</v>
      </c>
      <c r="I6984" s="2">
        <f>MIN(MainSheet!$C$10/MainSheet!$C$9,MainSheet!$K$9*60)</f>
        <v>660</v>
      </c>
      <c r="J6984" s="1">
        <f>IF(G6984&gt;MainSheet!$C$11,IF(J6983&gt;=0.999,1,(G6984-MainSheet!$C$11)*I6984/$B$2/60),0)</f>
        <v>1</v>
      </c>
      <c r="K6984" s="1">
        <f>IF(G6984&gt;MainSheet!$C$11+$B$6,IF(K6983&gt;=0.999,1,(G6984-MainSheet!$C$11-$B$6)*I6984/$C$2/60),0)</f>
        <v>1</v>
      </c>
      <c r="L6984" s="1">
        <f>IF(G6984&gt;MainSheet!$C$11+$B$6+$C$6,IF(L6983&gt;=0.999,1,(G6984-MainSheet!$C$11-$B$6-$C$6)*I6984/$D$2/60),0)</f>
        <v>1</v>
      </c>
      <c r="M6984">
        <f t="shared" si="984"/>
        <v>1</v>
      </c>
      <c r="N6984" s="2">
        <f t="shared" si="985"/>
        <v>3721.0526315789471</v>
      </c>
      <c r="O6984">
        <f t="shared" si="990"/>
        <v>977.02127659574455</v>
      </c>
      <c r="P6984">
        <f t="shared" si="989"/>
        <v>192000</v>
      </c>
      <c r="Q6984" s="2">
        <f t="shared" si="986"/>
        <v>196698.0739081747</v>
      </c>
      <c r="R6984">
        <f>Q6984/MainSheet!$C$8*(G6984-G6983)+R6983</f>
        <v>12201.122024799939</v>
      </c>
      <c r="S6984">
        <f t="shared" si="987"/>
        <v>196918.26444384275</v>
      </c>
      <c r="T6984">
        <f t="shared" si="988"/>
        <v>69.819999999998814</v>
      </c>
      <c r="U6984" s="1">
        <f>Q6984/MainSheet!$C$22</f>
        <v>1</v>
      </c>
    </row>
    <row r="6985" spans="7:21">
      <c r="G6985">
        <f t="shared" ref="G6985:G7025" si="991">G6984+$F$2</f>
        <v>69.829999999998819</v>
      </c>
      <c r="H6985">
        <f t="shared" ref="H6985:H7025" si="992">H6984</f>
        <v>198000</v>
      </c>
      <c r="I6985" s="2">
        <f>MIN(MainSheet!$C$10/MainSheet!$C$9,MainSheet!$K$9*60)</f>
        <v>660</v>
      </c>
      <c r="J6985" s="1">
        <f>IF(G6985&gt;MainSheet!$C$11,IF(J6984&gt;=0.999,1,(G6985-MainSheet!$C$11)*I6985/$B$2/60),0)</f>
        <v>1</v>
      </c>
      <c r="K6985" s="1">
        <f>IF(G6985&gt;MainSheet!$C$11+$B$6,IF(K6984&gt;=0.999,1,(G6985-MainSheet!$C$11-$B$6)*I6985/$C$2/60),0)</f>
        <v>1</v>
      </c>
      <c r="L6985" s="1">
        <f>IF(G6985&gt;MainSheet!$C$11+$B$6+$C$6,IF(L6984&gt;=0.999,1,(G6985-MainSheet!$C$11-$B$6-$C$6)*I6985/$D$2/60),0)</f>
        <v>1</v>
      </c>
      <c r="M6985">
        <f t="shared" ref="M6985:M7025" si="993">(J6985*$B$2+K6985*$C$2+L6985*$D$2)/SUM($B$2:$D$2)</f>
        <v>1</v>
      </c>
      <c r="N6985" s="2">
        <f t="shared" ref="N6985:N7025" si="994">IF(J6985&gt;=0.01,((1-J6985)*B$3+B$4*(J6985)),0)</f>
        <v>3721.0526315789471</v>
      </c>
      <c r="O6985">
        <f t="shared" si="990"/>
        <v>977.02127659574455</v>
      </c>
      <c r="P6985">
        <f t="shared" si="989"/>
        <v>192000</v>
      </c>
      <c r="Q6985" s="2">
        <f t="shared" ref="Q6985:Q7025" si="995">SUM(N6985:P6985)</f>
        <v>196698.0739081747</v>
      </c>
      <c r="R6985">
        <f>Q6985/MainSheet!$C$8*(G6985-G6984)+R6984</f>
        <v>12203.153271290774</v>
      </c>
      <c r="S6985">
        <f t="shared" ref="S6985:S7025" si="996">Q6985*$F$2/60+S6984</f>
        <v>196951.04745616077</v>
      </c>
      <c r="T6985">
        <f t="shared" si="988"/>
        <v>69.829999999998819</v>
      </c>
      <c r="U6985" s="1">
        <f>Q6985/MainSheet!$C$22</f>
        <v>1</v>
      </c>
    </row>
    <row r="6986" spans="7:21">
      <c r="G6986">
        <f t="shared" si="991"/>
        <v>69.839999999998824</v>
      </c>
      <c r="H6986">
        <f t="shared" si="992"/>
        <v>198000</v>
      </c>
      <c r="I6986" s="2">
        <f>MIN(MainSheet!$C$10/MainSheet!$C$9,MainSheet!$K$9*60)</f>
        <v>660</v>
      </c>
      <c r="J6986" s="1">
        <f>IF(G6986&gt;MainSheet!$C$11,IF(J6985&gt;=0.999,1,(G6986-MainSheet!$C$11)*I6986/$B$2/60),0)</f>
        <v>1</v>
      </c>
      <c r="K6986" s="1">
        <f>IF(G6986&gt;MainSheet!$C$11+$B$6,IF(K6985&gt;=0.999,1,(G6986-MainSheet!$C$11-$B$6)*I6986/$C$2/60),0)</f>
        <v>1</v>
      </c>
      <c r="L6986" s="1">
        <f>IF(G6986&gt;MainSheet!$C$11+$B$6+$C$6,IF(L6985&gt;=0.999,1,(G6986-MainSheet!$C$11-$B$6-$C$6)*I6986/$D$2/60),0)</f>
        <v>1</v>
      </c>
      <c r="M6986">
        <f t="shared" si="993"/>
        <v>1</v>
      </c>
      <c r="N6986" s="2">
        <f t="shared" si="994"/>
        <v>3721.0526315789471</v>
      </c>
      <c r="O6986">
        <f t="shared" si="990"/>
        <v>977.02127659574455</v>
      </c>
      <c r="P6986">
        <f t="shared" si="989"/>
        <v>192000</v>
      </c>
      <c r="Q6986" s="2">
        <f t="shared" si="995"/>
        <v>196698.0739081747</v>
      </c>
      <c r="R6986">
        <f>Q6986/MainSheet!$C$8*(G6986-G6985)+R6985</f>
        <v>12205.184517781609</v>
      </c>
      <c r="S6986">
        <f t="shared" si="996"/>
        <v>196983.83046847879</v>
      </c>
      <c r="T6986">
        <f t="shared" si="988"/>
        <v>69.839999999998824</v>
      </c>
      <c r="U6986" s="1">
        <f>Q6986/MainSheet!$C$22</f>
        <v>1</v>
      </c>
    </row>
    <row r="6987" spans="7:21">
      <c r="G6987">
        <f t="shared" si="991"/>
        <v>69.849999999998829</v>
      </c>
      <c r="H6987">
        <f t="shared" si="992"/>
        <v>198000</v>
      </c>
      <c r="I6987" s="2">
        <f>MIN(MainSheet!$C$10/MainSheet!$C$9,MainSheet!$K$9*60)</f>
        <v>660</v>
      </c>
      <c r="J6987" s="1">
        <f>IF(G6987&gt;MainSheet!$C$11,IF(J6986&gt;=0.999,1,(G6987-MainSheet!$C$11)*I6987/$B$2/60),0)</f>
        <v>1</v>
      </c>
      <c r="K6987" s="1">
        <f>IF(G6987&gt;MainSheet!$C$11+$B$6,IF(K6986&gt;=0.999,1,(G6987-MainSheet!$C$11-$B$6)*I6987/$C$2/60),0)</f>
        <v>1</v>
      </c>
      <c r="L6987" s="1">
        <f>IF(G6987&gt;MainSheet!$C$11+$B$6+$C$6,IF(L6986&gt;=0.999,1,(G6987-MainSheet!$C$11-$B$6-$C$6)*I6987/$D$2/60),0)</f>
        <v>1</v>
      </c>
      <c r="M6987">
        <f t="shared" si="993"/>
        <v>1</v>
      </c>
      <c r="N6987" s="2">
        <f t="shared" si="994"/>
        <v>3721.0526315789471</v>
      </c>
      <c r="O6987">
        <f t="shared" si="990"/>
        <v>977.02127659574455</v>
      </c>
      <c r="P6987">
        <f t="shared" si="989"/>
        <v>192000</v>
      </c>
      <c r="Q6987" s="2">
        <f t="shared" si="995"/>
        <v>196698.0739081747</v>
      </c>
      <c r="R6987">
        <f>Q6987/MainSheet!$C$8*(G6987-G6986)+R6986</f>
        <v>12207.215764272443</v>
      </c>
      <c r="S6987">
        <f t="shared" si="996"/>
        <v>197016.6134807968</v>
      </c>
      <c r="T6987">
        <f t="shared" si="988"/>
        <v>69.849999999998829</v>
      </c>
      <c r="U6987" s="1">
        <f>Q6987/MainSheet!$C$22</f>
        <v>1</v>
      </c>
    </row>
    <row r="6988" spans="7:21">
      <c r="G6988">
        <f t="shared" si="991"/>
        <v>69.859999999998834</v>
      </c>
      <c r="H6988">
        <f t="shared" si="992"/>
        <v>198000</v>
      </c>
      <c r="I6988" s="2">
        <f>MIN(MainSheet!$C$10/MainSheet!$C$9,MainSheet!$K$9*60)</f>
        <v>660</v>
      </c>
      <c r="J6988" s="1">
        <f>IF(G6988&gt;MainSheet!$C$11,IF(J6987&gt;=0.999,1,(G6988-MainSheet!$C$11)*I6988/$B$2/60),0)</f>
        <v>1</v>
      </c>
      <c r="K6988" s="1">
        <f>IF(G6988&gt;MainSheet!$C$11+$B$6,IF(K6987&gt;=0.999,1,(G6988-MainSheet!$C$11-$B$6)*I6988/$C$2/60),0)</f>
        <v>1</v>
      </c>
      <c r="L6988" s="1">
        <f>IF(G6988&gt;MainSheet!$C$11+$B$6+$C$6,IF(L6987&gt;=0.999,1,(G6988-MainSheet!$C$11-$B$6-$C$6)*I6988/$D$2/60),0)</f>
        <v>1</v>
      </c>
      <c r="M6988">
        <f t="shared" si="993"/>
        <v>1</v>
      </c>
      <c r="N6988" s="2">
        <f t="shared" si="994"/>
        <v>3721.0526315789471</v>
      </c>
      <c r="O6988">
        <f t="shared" si="990"/>
        <v>977.02127659574455</v>
      </c>
      <c r="P6988">
        <f t="shared" si="989"/>
        <v>192000</v>
      </c>
      <c r="Q6988" s="2">
        <f t="shared" si="995"/>
        <v>196698.0739081747</v>
      </c>
      <c r="R6988">
        <f>Q6988/MainSheet!$C$8*(G6988-G6987)+R6987</f>
        <v>12209.247010763278</v>
      </c>
      <c r="S6988">
        <f t="shared" si="996"/>
        <v>197049.39649311482</v>
      </c>
      <c r="T6988">
        <f t="shared" si="988"/>
        <v>69.859999999998834</v>
      </c>
      <c r="U6988" s="1">
        <f>Q6988/MainSheet!$C$22</f>
        <v>1</v>
      </c>
    </row>
    <row r="6989" spans="7:21">
      <c r="G6989">
        <f t="shared" si="991"/>
        <v>69.869999999998839</v>
      </c>
      <c r="H6989">
        <f t="shared" si="992"/>
        <v>198000</v>
      </c>
      <c r="I6989" s="2">
        <f>MIN(MainSheet!$C$10/MainSheet!$C$9,MainSheet!$K$9*60)</f>
        <v>660</v>
      </c>
      <c r="J6989" s="1">
        <f>IF(G6989&gt;MainSheet!$C$11,IF(J6988&gt;=0.999,1,(G6989-MainSheet!$C$11)*I6989/$B$2/60),0)</f>
        <v>1</v>
      </c>
      <c r="K6989" s="1">
        <f>IF(G6989&gt;MainSheet!$C$11+$B$6,IF(K6988&gt;=0.999,1,(G6989-MainSheet!$C$11-$B$6)*I6989/$C$2/60),0)</f>
        <v>1</v>
      </c>
      <c r="L6989" s="1">
        <f>IF(G6989&gt;MainSheet!$C$11+$B$6+$C$6,IF(L6988&gt;=0.999,1,(G6989-MainSheet!$C$11-$B$6-$C$6)*I6989/$D$2/60),0)</f>
        <v>1</v>
      </c>
      <c r="M6989">
        <f t="shared" si="993"/>
        <v>1</v>
      </c>
      <c r="N6989" s="2">
        <f t="shared" si="994"/>
        <v>3721.0526315789471</v>
      </c>
      <c r="O6989">
        <f t="shared" si="990"/>
        <v>977.02127659574455</v>
      </c>
      <c r="P6989">
        <f t="shared" si="989"/>
        <v>192000</v>
      </c>
      <c r="Q6989" s="2">
        <f t="shared" si="995"/>
        <v>196698.0739081747</v>
      </c>
      <c r="R6989">
        <f>Q6989/MainSheet!$C$8*(G6989-G6988)+R6988</f>
        <v>12211.278257254113</v>
      </c>
      <c r="S6989">
        <f t="shared" si="996"/>
        <v>197082.17950543284</v>
      </c>
      <c r="T6989">
        <f t="shared" si="988"/>
        <v>69.869999999998839</v>
      </c>
      <c r="U6989" s="1">
        <f>Q6989/MainSheet!$C$22</f>
        <v>1</v>
      </c>
    </row>
    <row r="6990" spans="7:21">
      <c r="G6990">
        <f t="shared" si="991"/>
        <v>69.879999999998844</v>
      </c>
      <c r="H6990">
        <f t="shared" si="992"/>
        <v>198000</v>
      </c>
      <c r="I6990" s="2">
        <f>MIN(MainSheet!$C$10/MainSheet!$C$9,MainSheet!$K$9*60)</f>
        <v>660</v>
      </c>
      <c r="J6990" s="1">
        <f>IF(G6990&gt;MainSheet!$C$11,IF(J6989&gt;=0.999,1,(G6990-MainSheet!$C$11)*I6990/$B$2/60),0)</f>
        <v>1</v>
      </c>
      <c r="K6990" s="1">
        <f>IF(G6990&gt;MainSheet!$C$11+$B$6,IF(K6989&gt;=0.999,1,(G6990-MainSheet!$C$11-$B$6)*I6990/$C$2/60),0)</f>
        <v>1</v>
      </c>
      <c r="L6990" s="1">
        <f>IF(G6990&gt;MainSheet!$C$11+$B$6+$C$6,IF(L6989&gt;=0.999,1,(G6990-MainSheet!$C$11-$B$6-$C$6)*I6990/$D$2/60),0)</f>
        <v>1</v>
      </c>
      <c r="M6990">
        <f t="shared" si="993"/>
        <v>1</v>
      </c>
      <c r="N6990" s="2">
        <f t="shared" si="994"/>
        <v>3721.0526315789471</v>
      </c>
      <c r="O6990">
        <f t="shared" si="990"/>
        <v>977.02127659574455</v>
      </c>
      <c r="P6990">
        <f t="shared" si="989"/>
        <v>192000</v>
      </c>
      <c r="Q6990" s="2">
        <f t="shared" si="995"/>
        <v>196698.0739081747</v>
      </c>
      <c r="R6990">
        <f>Q6990/MainSheet!$C$8*(G6990-G6989)+R6989</f>
        <v>12213.309503744948</v>
      </c>
      <c r="S6990">
        <f t="shared" si="996"/>
        <v>197114.96251775086</v>
      </c>
      <c r="T6990">
        <f t="shared" si="988"/>
        <v>69.879999999998844</v>
      </c>
      <c r="U6990" s="1">
        <f>Q6990/MainSheet!$C$22</f>
        <v>1</v>
      </c>
    </row>
    <row r="6991" spans="7:21">
      <c r="G6991">
        <f t="shared" si="991"/>
        <v>69.889999999998849</v>
      </c>
      <c r="H6991">
        <f t="shared" si="992"/>
        <v>198000</v>
      </c>
      <c r="I6991" s="2">
        <f>MIN(MainSheet!$C$10/MainSheet!$C$9,MainSheet!$K$9*60)</f>
        <v>660</v>
      </c>
      <c r="J6991" s="1">
        <f>IF(G6991&gt;MainSheet!$C$11,IF(J6990&gt;=0.999,1,(G6991-MainSheet!$C$11)*I6991/$B$2/60),0)</f>
        <v>1</v>
      </c>
      <c r="K6991" s="1">
        <f>IF(G6991&gt;MainSheet!$C$11+$B$6,IF(K6990&gt;=0.999,1,(G6991-MainSheet!$C$11-$B$6)*I6991/$C$2/60),0)</f>
        <v>1</v>
      </c>
      <c r="L6991" s="1">
        <f>IF(G6991&gt;MainSheet!$C$11+$B$6+$C$6,IF(L6990&gt;=0.999,1,(G6991-MainSheet!$C$11-$B$6-$C$6)*I6991/$D$2/60),0)</f>
        <v>1</v>
      </c>
      <c r="M6991">
        <f t="shared" si="993"/>
        <v>1</v>
      </c>
      <c r="N6991" s="2">
        <f t="shared" si="994"/>
        <v>3721.0526315789471</v>
      </c>
      <c r="O6991">
        <f t="shared" si="990"/>
        <v>977.02127659574455</v>
      </c>
      <c r="P6991">
        <f t="shared" si="989"/>
        <v>192000</v>
      </c>
      <c r="Q6991" s="2">
        <f t="shared" si="995"/>
        <v>196698.0739081747</v>
      </c>
      <c r="R6991">
        <f>Q6991/MainSheet!$C$8*(G6991-G6990)+R6990</f>
        <v>12215.340750235782</v>
      </c>
      <c r="S6991">
        <f t="shared" si="996"/>
        <v>197147.74553006887</v>
      </c>
      <c r="T6991">
        <f t="shared" si="988"/>
        <v>69.889999999998849</v>
      </c>
      <c r="U6991" s="1">
        <f>Q6991/MainSheet!$C$22</f>
        <v>1</v>
      </c>
    </row>
    <row r="6992" spans="7:21">
      <c r="G6992">
        <f t="shared" si="991"/>
        <v>69.899999999998855</v>
      </c>
      <c r="H6992">
        <f t="shared" si="992"/>
        <v>198000</v>
      </c>
      <c r="I6992" s="2">
        <f>MIN(MainSheet!$C$10/MainSheet!$C$9,MainSheet!$K$9*60)</f>
        <v>660</v>
      </c>
      <c r="J6992" s="1">
        <f>IF(G6992&gt;MainSheet!$C$11,IF(J6991&gt;=0.999,1,(G6992-MainSheet!$C$11)*I6992/$B$2/60),0)</f>
        <v>1</v>
      </c>
      <c r="K6992" s="1">
        <f>IF(G6992&gt;MainSheet!$C$11+$B$6,IF(K6991&gt;=0.999,1,(G6992-MainSheet!$C$11-$B$6)*I6992/$C$2/60),0)</f>
        <v>1</v>
      </c>
      <c r="L6992" s="1">
        <f>IF(G6992&gt;MainSheet!$C$11+$B$6+$C$6,IF(L6991&gt;=0.999,1,(G6992-MainSheet!$C$11-$B$6-$C$6)*I6992/$D$2/60),0)</f>
        <v>1</v>
      </c>
      <c r="M6992">
        <f t="shared" si="993"/>
        <v>1</v>
      </c>
      <c r="N6992" s="2">
        <f t="shared" si="994"/>
        <v>3721.0526315789471</v>
      </c>
      <c r="O6992">
        <f t="shared" si="990"/>
        <v>977.02127659574455</v>
      </c>
      <c r="P6992">
        <f t="shared" si="989"/>
        <v>192000</v>
      </c>
      <c r="Q6992" s="2">
        <f t="shared" si="995"/>
        <v>196698.0739081747</v>
      </c>
      <c r="R6992">
        <f>Q6992/MainSheet!$C$8*(G6992-G6991)+R6991</f>
        <v>12217.371996726617</v>
      </c>
      <c r="S6992">
        <f t="shared" si="996"/>
        <v>197180.52854238689</v>
      </c>
      <c r="T6992">
        <f t="shared" si="988"/>
        <v>69.899999999998855</v>
      </c>
      <c r="U6992" s="1">
        <f>Q6992/MainSheet!$C$22</f>
        <v>1</v>
      </c>
    </row>
    <row r="6993" spans="7:21">
      <c r="G6993">
        <f t="shared" si="991"/>
        <v>69.90999999999886</v>
      </c>
      <c r="H6993">
        <f t="shared" si="992"/>
        <v>198000</v>
      </c>
      <c r="I6993" s="2">
        <f>MIN(MainSheet!$C$10/MainSheet!$C$9,MainSheet!$K$9*60)</f>
        <v>660</v>
      </c>
      <c r="J6993" s="1">
        <f>IF(G6993&gt;MainSheet!$C$11,IF(J6992&gt;=0.999,1,(G6993-MainSheet!$C$11)*I6993/$B$2/60),0)</f>
        <v>1</v>
      </c>
      <c r="K6993" s="1">
        <f>IF(G6993&gt;MainSheet!$C$11+$B$6,IF(K6992&gt;=0.999,1,(G6993-MainSheet!$C$11-$B$6)*I6993/$C$2/60),0)</f>
        <v>1</v>
      </c>
      <c r="L6993" s="1">
        <f>IF(G6993&gt;MainSheet!$C$11+$B$6+$C$6,IF(L6992&gt;=0.999,1,(G6993-MainSheet!$C$11-$B$6-$C$6)*I6993/$D$2/60),0)</f>
        <v>1</v>
      </c>
      <c r="M6993">
        <f t="shared" si="993"/>
        <v>1</v>
      </c>
      <c r="N6993" s="2">
        <f t="shared" si="994"/>
        <v>3721.0526315789471</v>
      </c>
      <c r="O6993">
        <f t="shared" si="990"/>
        <v>977.02127659574455</v>
      </c>
      <c r="P6993">
        <f t="shared" si="989"/>
        <v>192000</v>
      </c>
      <c r="Q6993" s="2">
        <f t="shared" si="995"/>
        <v>196698.0739081747</v>
      </c>
      <c r="R6993">
        <f>Q6993/MainSheet!$C$8*(G6993-G6992)+R6992</f>
        <v>12219.403243217452</v>
      </c>
      <c r="S6993">
        <f t="shared" si="996"/>
        <v>197213.31155470491</v>
      </c>
      <c r="T6993">
        <f t="shared" si="988"/>
        <v>69.90999999999886</v>
      </c>
      <c r="U6993" s="1">
        <f>Q6993/MainSheet!$C$22</f>
        <v>1</v>
      </c>
    </row>
    <row r="6994" spans="7:21">
      <c r="G6994">
        <f t="shared" si="991"/>
        <v>69.919999999998865</v>
      </c>
      <c r="H6994">
        <f t="shared" si="992"/>
        <v>198000</v>
      </c>
      <c r="I6994" s="2">
        <f>MIN(MainSheet!$C$10/MainSheet!$C$9,MainSheet!$K$9*60)</f>
        <v>660</v>
      </c>
      <c r="J6994" s="1">
        <f>IF(G6994&gt;MainSheet!$C$11,IF(J6993&gt;=0.999,1,(G6994-MainSheet!$C$11)*I6994/$B$2/60),0)</f>
        <v>1</v>
      </c>
      <c r="K6994" s="1">
        <f>IF(G6994&gt;MainSheet!$C$11+$B$6,IF(K6993&gt;=0.999,1,(G6994-MainSheet!$C$11-$B$6)*I6994/$C$2/60),0)</f>
        <v>1</v>
      </c>
      <c r="L6994" s="1">
        <f>IF(G6994&gt;MainSheet!$C$11+$B$6+$C$6,IF(L6993&gt;=0.999,1,(G6994-MainSheet!$C$11-$B$6-$C$6)*I6994/$D$2/60),0)</f>
        <v>1</v>
      </c>
      <c r="M6994">
        <f t="shared" si="993"/>
        <v>1</v>
      </c>
      <c r="N6994" s="2">
        <f t="shared" si="994"/>
        <v>3721.0526315789471</v>
      </c>
      <c r="O6994">
        <f t="shared" si="990"/>
        <v>977.02127659574455</v>
      </c>
      <c r="P6994">
        <f t="shared" si="989"/>
        <v>192000</v>
      </c>
      <c r="Q6994" s="2">
        <f t="shared" si="995"/>
        <v>196698.0739081747</v>
      </c>
      <c r="R6994">
        <f>Q6994/MainSheet!$C$8*(G6994-G6993)+R6993</f>
        <v>12221.434489708286</v>
      </c>
      <c r="S6994">
        <f t="shared" si="996"/>
        <v>197246.09456702293</v>
      </c>
      <c r="T6994">
        <f t="shared" si="988"/>
        <v>69.919999999998865</v>
      </c>
      <c r="U6994" s="1">
        <f>Q6994/MainSheet!$C$22</f>
        <v>1</v>
      </c>
    </row>
    <row r="6995" spans="7:21">
      <c r="G6995">
        <f t="shared" si="991"/>
        <v>69.92999999999887</v>
      </c>
      <c r="H6995">
        <f t="shared" si="992"/>
        <v>198000</v>
      </c>
      <c r="I6995" s="2">
        <f>MIN(MainSheet!$C$10/MainSheet!$C$9,MainSheet!$K$9*60)</f>
        <v>660</v>
      </c>
      <c r="J6995" s="1">
        <f>IF(G6995&gt;MainSheet!$C$11,IF(J6994&gt;=0.999,1,(G6995-MainSheet!$C$11)*I6995/$B$2/60),0)</f>
        <v>1</v>
      </c>
      <c r="K6995" s="1">
        <f>IF(G6995&gt;MainSheet!$C$11+$B$6,IF(K6994&gt;=0.999,1,(G6995-MainSheet!$C$11-$B$6)*I6995/$C$2/60),0)</f>
        <v>1</v>
      </c>
      <c r="L6995" s="1">
        <f>IF(G6995&gt;MainSheet!$C$11+$B$6+$C$6,IF(L6994&gt;=0.999,1,(G6995-MainSheet!$C$11-$B$6-$C$6)*I6995/$D$2/60),0)</f>
        <v>1</v>
      </c>
      <c r="M6995">
        <f t="shared" si="993"/>
        <v>1</v>
      </c>
      <c r="N6995" s="2">
        <f t="shared" si="994"/>
        <v>3721.0526315789471</v>
      </c>
      <c r="O6995">
        <f t="shared" si="990"/>
        <v>977.02127659574455</v>
      </c>
      <c r="P6995">
        <f t="shared" si="989"/>
        <v>192000</v>
      </c>
      <c r="Q6995" s="2">
        <f t="shared" si="995"/>
        <v>196698.0739081747</v>
      </c>
      <c r="R6995">
        <f>Q6995/MainSheet!$C$8*(G6995-G6994)+R6994</f>
        <v>12223.465736199121</v>
      </c>
      <c r="S6995">
        <f t="shared" si="996"/>
        <v>197278.87757934094</v>
      </c>
      <c r="T6995">
        <f t="shared" si="988"/>
        <v>69.92999999999887</v>
      </c>
      <c r="U6995" s="1">
        <f>Q6995/MainSheet!$C$22</f>
        <v>1</v>
      </c>
    </row>
    <row r="6996" spans="7:21">
      <c r="G6996">
        <f t="shared" si="991"/>
        <v>69.939999999998875</v>
      </c>
      <c r="H6996">
        <f t="shared" si="992"/>
        <v>198000</v>
      </c>
      <c r="I6996" s="2">
        <f>MIN(MainSheet!$C$10/MainSheet!$C$9,MainSheet!$K$9*60)</f>
        <v>660</v>
      </c>
      <c r="J6996" s="1">
        <f>IF(G6996&gt;MainSheet!$C$11,IF(J6995&gt;=0.999,1,(G6996-MainSheet!$C$11)*I6996/$B$2/60),0)</f>
        <v>1</v>
      </c>
      <c r="K6996" s="1">
        <f>IF(G6996&gt;MainSheet!$C$11+$B$6,IF(K6995&gt;=0.999,1,(G6996-MainSheet!$C$11-$B$6)*I6996/$C$2/60),0)</f>
        <v>1</v>
      </c>
      <c r="L6996" s="1">
        <f>IF(G6996&gt;MainSheet!$C$11+$B$6+$C$6,IF(L6995&gt;=0.999,1,(G6996-MainSheet!$C$11-$B$6-$C$6)*I6996/$D$2/60),0)</f>
        <v>1</v>
      </c>
      <c r="M6996">
        <f t="shared" si="993"/>
        <v>1</v>
      </c>
      <c r="N6996" s="2">
        <f t="shared" si="994"/>
        <v>3721.0526315789471</v>
      </c>
      <c r="O6996">
        <f t="shared" si="990"/>
        <v>977.02127659574455</v>
      </c>
      <c r="P6996">
        <f t="shared" si="989"/>
        <v>192000</v>
      </c>
      <c r="Q6996" s="2">
        <f t="shared" si="995"/>
        <v>196698.0739081747</v>
      </c>
      <c r="R6996">
        <f>Q6996/MainSheet!$C$8*(G6996-G6995)+R6995</f>
        <v>12225.496982689956</v>
      </c>
      <c r="S6996">
        <f t="shared" si="996"/>
        <v>197311.66059165896</v>
      </c>
      <c r="T6996">
        <f t="shared" si="988"/>
        <v>69.939999999998875</v>
      </c>
      <c r="U6996" s="1">
        <f>Q6996/MainSheet!$C$22</f>
        <v>1</v>
      </c>
    </row>
    <row r="6997" spans="7:21">
      <c r="G6997">
        <f t="shared" si="991"/>
        <v>69.94999999999888</v>
      </c>
      <c r="H6997">
        <f t="shared" si="992"/>
        <v>198000</v>
      </c>
      <c r="I6997" s="2">
        <f>MIN(MainSheet!$C$10/MainSheet!$C$9,MainSheet!$K$9*60)</f>
        <v>660</v>
      </c>
      <c r="J6997" s="1">
        <f>IF(G6997&gt;MainSheet!$C$11,IF(J6996&gt;=0.999,1,(G6997-MainSheet!$C$11)*I6997/$B$2/60),0)</f>
        <v>1</v>
      </c>
      <c r="K6997" s="1">
        <f>IF(G6997&gt;MainSheet!$C$11+$B$6,IF(K6996&gt;=0.999,1,(G6997-MainSheet!$C$11-$B$6)*I6997/$C$2/60),0)</f>
        <v>1</v>
      </c>
      <c r="L6997" s="1">
        <f>IF(G6997&gt;MainSheet!$C$11+$B$6+$C$6,IF(L6996&gt;=0.999,1,(G6997-MainSheet!$C$11-$B$6-$C$6)*I6997/$D$2/60),0)</f>
        <v>1</v>
      </c>
      <c r="M6997">
        <f t="shared" si="993"/>
        <v>1</v>
      </c>
      <c r="N6997" s="2">
        <f t="shared" si="994"/>
        <v>3721.0526315789471</v>
      </c>
      <c r="O6997">
        <f t="shared" si="990"/>
        <v>977.02127659574455</v>
      </c>
      <c r="P6997">
        <f t="shared" si="989"/>
        <v>192000</v>
      </c>
      <c r="Q6997" s="2">
        <f t="shared" si="995"/>
        <v>196698.0739081747</v>
      </c>
      <c r="R6997">
        <f>Q6997/MainSheet!$C$8*(G6997-G6996)+R6996</f>
        <v>12227.528229180791</v>
      </c>
      <c r="S6997">
        <f t="shared" si="996"/>
        <v>197344.44360397698</v>
      </c>
      <c r="T6997">
        <f t="shared" si="988"/>
        <v>69.94999999999888</v>
      </c>
      <c r="U6997" s="1">
        <f>Q6997/MainSheet!$C$22</f>
        <v>1</v>
      </c>
    </row>
    <row r="6998" spans="7:21">
      <c r="G6998">
        <f t="shared" si="991"/>
        <v>69.959999999998885</v>
      </c>
      <c r="H6998">
        <f t="shared" si="992"/>
        <v>198000</v>
      </c>
      <c r="I6998" s="2">
        <f>MIN(MainSheet!$C$10/MainSheet!$C$9,MainSheet!$K$9*60)</f>
        <v>660</v>
      </c>
      <c r="J6998" s="1">
        <f>IF(G6998&gt;MainSheet!$C$11,IF(J6997&gt;=0.999,1,(G6998-MainSheet!$C$11)*I6998/$B$2/60),0)</f>
        <v>1</v>
      </c>
      <c r="K6998" s="1">
        <f>IF(G6998&gt;MainSheet!$C$11+$B$6,IF(K6997&gt;=0.999,1,(G6998-MainSheet!$C$11-$B$6)*I6998/$C$2/60),0)</f>
        <v>1</v>
      </c>
      <c r="L6998" s="1">
        <f>IF(G6998&gt;MainSheet!$C$11+$B$6+$C$6,IF(L6997&gt;=0.999,1,(G6998-MainSheet!$C$11-$B$6-$C$6)*I6998/$D$2/60),0)</f>
        <v>1</v>
      </c>
      <c r="M6998">
        <f t="shared" si="993"/>
        <v>1</v>
      </c>
      <c r="N6998" s="2">
        <f t="shared" si="994"/>
        <v>3721.0526315789471</v>
      </c>
      <c r="O6998">
        <f t="shared" si="990"/>
        <v>977.02127659574455</v>
      </c>
      <c r="P6998">
        <f t="shared" si="989"/>
        <v>192000</v>
      </c>
      <c r="Q6998" s="2">
        <f t="shared" si="995"/>
        <v>196698.0739081747</v>
      </c>
      <c r="R6998">
        <f>Q6998/MainSheet!$C$8*(G6998-G6997)+R6997</f>
        <v>12229.559475671625</v>
      </c>
      <c r="S6998">
        <f t="shared" si="996"/>
        <v>197377.226616295</v>
      </c>
      <c r="T6998">
        <f t="shared" si="988"/>
        <v>69.959999999998885</v>
      </c>
      <c r="U6998" s="1">
        <f>Q6998/MainSheet!$C$22</f>
        <v>1</v>
      </c>
    </row>
    <row r="6999" spans="7:21">
      <c r="G6999">
        <f t="shared" si="991"/>
        <v>69.96999999999889</v>
      </c>
      <c r="H6999">
        <f t="shared" si="992"/>
        <v>198000</v>
      </c>
      <c r="I6999" s="2">
        <f>MIN(MainSheet!$C$10/MainSheet!$C$9,MainSheet!$K$9*60)</f>
        <v>660</v>
      </c>
      <c r="J6999" s="1">
        <f>IF(G6999&gt;MainSheet!$C$11,IF(J6998&gt;=0.999,1,(G6999-MainSheet!$C$11)*I6999/$B$2/60),0)</f>
        <v>1</v>
      </c>
      <c r="K6999" s="1">
        <f>IF(G6999&gt;MainSheet!$C$11+$B$6,IF(K6998&gt;=0.999,1,(G6999-MainSheet!$C$11-$B$6)*I6999/$C$2/60),0)</f>
        <v>1</v>
      </c>
      <c r="L6999" s="1">
        <f>IF(G6999&gt;MainSheet!$C$11+$B$6+$C$6,IF(L6998&gt;=0.999,1,(G6999-MainSheet!$C$11-$B$6-$C$6)*I6999/$D$2/60),0)</f>
        <v>1</v>
      </c>
      <c r="M6999">
        <f t="shared" si="993"/>
        <v>1</v>
      </c>
      <c r="N6999" s="2">
        <f t="shared" si="994"/>
        <v>3721.0526315789471</v>
      </c>
      <c r="O6999">
        <f t="shared" si="990"/>
        <v>977.02127659574455</v>
      </c>
      <c r="P6999">
        <f t="shared" si="989"/>
        <v>192000</v>
      </c>
      <c r="Q6999" s="2">
        <f t="shared" si="995"/>
        <v>196698.0739081747</v>
      </c>
      <c r="R6999">
        <f>Q6999/MainSheet!$C$8*(G6999-G6998)+R6998</f>
        <v>12231.59072216246</v>
      </c>
      <c r="S6999">
        <f t="shared" si="996"/>
        <v>197410.00962861301</v>
      </c>
      <c r="T6999">
        <f t="shared" si="988"/>
        <v>69.96999999999889</v>
      </c>
      <c r="U6999" s="1">
        <f>Q6999/MainSheet!$C$22</f>
        <v>1</v>
      </c>
    </row>
    <row r="7000" spans="7:21">
      <c r="G7000">
        <f t="shared" si="991"/>
        <v>69.979999999998896</v>
      </c>
      <c r="H7000">
        <f t="shared" si="992"/>
        <v>198000</v>
      </c>
      <c r="I7000" s="2">
        <f>MIN(MainSheet!$C$10/MainSheet!$C$9,MainSheet!$K$9*60)</f>
        <v>660</v>
      </c>
      <c r="J7000" s="1">
        <f>IF(G7000&gt;MainSheet!$C$11,IF(J6999&gt;=0.999,1,(G7000-MainSheet!$C$11)*I7000/$B$2/60),0)</f>
        <v>1</v>
      </c>
      <c r="K7000" s="1">
        <f>IF(G7000&gt;MainSheet!$C$11+$B$6,IF(K6999&gt;=0.999,1,(G7000-MainSheet!$C$11-$B$6)*I7000/$C$2/60),0)</f>
        <v>1</v>
      </c>
      <c r="L7000" s="1">
        <f>IF(G7000&gt;MainSheet!$C$11+$B$6+$C$6,IF(L6999&gt;=0.999,1,(G7000-MainSheet!$C$11-$B$6-$C$6)*I7000/$D$2/60),0)</f>
        <v>1</v>
      </c>
      <c r="M7000">
        <f t="shared" si="993"/>
        <v>1</v>
      </c>
      <c r="N7000" s="2">
        <f t="shared" si="994"/>
        <v>3721.0526315789471</v>
      </c>
      <c r="O7000">
        <f t="shared" si="990"/>
        <v>977.02127659574455</v>
      </c>
      <c r="P7000">
        <f t="shared" si="989"/>
        <v>192000</v>
      </c>
      <c r="Q7000" s="2">
        <f t="shared" si="995"/>
        <v>196698.0739081747</v>
      </c>
      <c r="R7000">
        <f>Q7000/MainSheet!$C$8*(G7000-G6999)+R6999</f>
        <v>12233.621968653295</v>
      </c>
      <c r="S7000">
        <f t="shared" si="996"/>
        <v>197442.79264093103</v>
      </c>
      <c r="T7000">
        <f t="shared" si="988"/>
        <v>69.979999999998896</v>
      </c>
      <c r="U7000" s="1">
        <f>Q7000/MainSheet!$C$22</f>
        <v>1</v>
      </c>
    </row>
    <row r="7001" spans="7:21">
      <c r="G7001">
        <f t="shared" si="991"/>
        <v>69.989999999998901</v>
      </c>
      <c r="H7001">
        <f t="shared" si="992"/>
        <v>198000</v>
      </c>
      <c r="I7001" s="2">
        <f>MIN(MainSheet!$C$10/MainSheet!$C$9,MainSheet!$K$9*60)</f>
        <v>660</v>
      </c>
      <c r="J7001" s="1">
        <f>IF(G7001&gt;MainSheet!$C$11,IF(J7000&gt;=0.999,1,(G7001-MainSheet!$C$11)*I7001/$B$2/60),0)</f>
        <v>1</v>
      </c>
      <c r="K7001" s="1">
        <f>IF(G7001&gt;MainSheet!$C$11+$B$6,IF(K7000&gt;=0.999,1,(G7001-MainSheet!$C$11-$B$6)*I7001/$C$2/60),0)</f>
        <v>1</v>
      </c>
      <c r="L7001" s="1">
        <f>IF(G7001&gt;MainSheet!$C$11+$B$6+$C$6,IF(L7000&gt;=0.999,1,(G7001-MainSheet!$C$11-$B$6-$C$6)*I7001/$D$2/60),0)</f>
        <v>1</v>
      </c>
      <c r="M7001">
        <f t="shared" si="993"/>
        <v>1</v>
      </c>
      <c r="N7001" s="2">
        <f t="shared" si="994"/>
        <v>3721.0526315789471</v>
      </c>
      <c r="O7001">
        <f t="shared" si="990"/>
        <v>977.02127659574455</v>
      </c>
      <c r="P7001">
        <f t="shared" si="989"/>
        <v>192000</v>
      </c>
      <c r="Q7001" s="2">
        <f t="shared" si="995"/>
        <v>196698.0739081747</v>
      </c>
      <c r="R7001">
        <f>Q7001/MainSheet!$C$8*(G7001-G7000)+R7000</f>
        <v>12235.65321514413</v>
      </c>
      <c r="S7001">
        <f t="shared" si="996"/>
        <v>197475.57565324905</v>
      </c>
      <c r="T7001">
        <f t="shared" si="988"/>
        <v>69.989999999998901</v>
      </c>
      <c r="U7001" s="1">
        <f>Q7001/MainSheet!$C$22</f>
        <v>1</v>
      </c>
    </row>
    <row r="7002" spans="7:21">
      <c r="G7002">
        <f t="shared" si="991"/>
        <v>69.999999999998906</v>
      </c>
      <c r="H7002">
        <f t="shared" si="992"/>
        <v>198000</v>
      </c>
      <c r="I7002" s="2">
        <f>MIN(MainSheet!$C$10/MainSheet!$C$9,MainSheet!$K$9*60)</f>
        <v>660</v>
      </c>
      <c r="J7002" s="1">
        <f>IF(G7002&gt;MainSheet!$C$11,IF(J7001&gt;=0.999,1,(G7002-MainSheet!$C$11)*I7002/$B$2/60),0)</f>
        <v>1</v>
      </c>
      <c r="K7002" s="1">
        <f>IF(G7002&gt;MainSheet!$C$11+$B$6,IF(K7001&gt;=0.999,1,(G7002-MainSheet!$C$11-$B$6)*I7002/$C$2/60),0)</f>
        <v>1</v>
      </c>
      <c r="L7002" s="1">
        <f>IF(G7002&gt;MainSheet!$C$11+$B$6+$C$6,IF(L7001&gt;=0.999,1,(G7002-MainSheet!$C$11-$B$6-$C$6)*I7002/$D$2/60),0)</f>
        <v>1</v>
      </c>
      <c r="M7002">
        <f t="shared" si="993"/>
        <v>1</v>
      </c>
      <c r="N7002" s="2">
        <f t="shared" si="994"/>
        <v>3721.0526315789471</v>
      </c>
      <c r="O7002">
        <f t="shared" si="990"/>
        <v>977.02127659574455</v>
      </c>
      <c r="P7002">
        <f t="shared" si="989"/>
        <v>192000</v>
      </c>
      <c r="Q7002" s="2">
        <f t="shared" si="995"/>
        <v>196698.0739081747</v>
      </c>
      <c r="R7002">
        <f>Q7002/MainSheet!$C$8*(G7002-G7001)+R7001</f>
        <v>12237.684461634964</v>
      </c>
      <c r="S7002">
        <f t="shared" si="996"/>
        <v>197508.35866556707</v>
      </c>
      <c r="T7002">
        <f t="shared" si="988"/>
        <v>69.999999999998906</v>
      </c>
      <c r="U7002" s="1">
        <f>Q7002/MainSheet!$C$22</f>
        <v>1</v>
      </c>
    </row>
    <row r="7003" spans="7:21">
      <c r="G7003">
        <f t="shared" si="991"/>
        <v>70.009999999998911</v>
      </c>
      <c r="H7003">
        <f t="shared" si="992"/>
        <v>198000</v>
      </c>
      <c r="I7003" s="2">
        <f>MIN(MainSheet!$C$10/MainSheet!$C$9,MainSheet!$K$9*60)</f>
        <v>660</v>
      </c>
      <c r="J7003" s="1">
        <f>IF(G7003&gt;MainSheet!$C$11,IF(J7002&gt;=0.999,1,(G7003-MainSheet!$C$11)*I7003/$B$2/60),0)</f>
        <v>1</v>
      </c>
      <c r="K7003" s="1">
        <f>IF(G7003&gt;MainSheet!$C$11+$B$6,IF(K7002&gt;=0.999,1,(G7003-MainSheet!$C$11-$B$6)*I7003/$C$2/60),0)</f>
        <v>1</v>
      </c>
      <c r="L7003" s="1">
        <f>IF(G7003&gt;MainSheet!$C$11+$B$6+$C$6,IF(L7002&gt;=0.999,1,(G7003-MainSheet!$C$11-$B$6-$C$6)*I7003/$D$2/60),0)</f>
        <v>1</v>
      </c>
      <c r="M7003">
        <f t="shared" si="993"/>
        <v>1</v>
      </c>
      <c r="N7003" s="2">
        <f t="shared" si="994"/>
        <v>3721.0526315789471</v>
      </c>
      <c r="O7003">
        <f t="shared" si="990"/>
        <v>977.02127659574455</v>
      </c>
      <c r="P7003">
        <f t="shared" si="989"/>
        <v>192000</v>
      </c>
      <c r="Q7003" s="2">
        <f t="shared" si="995"/>
        <v>196698.0739081747</v>
      </c>
      <c r="R7003">
        <f>Q7003/MainSheet!$C$8*(G7003-G7002)+R7002</f>
        <v>12239.715708125799</v>
      </c>
      <c r="S7003">
        <f t="shared" si="996"/>
        <v>197541.14167788508</v>
      </c>
      <c r="T7003">
        <f t="shared" si="988"/>
        <v>70.009999999998911</v>
      </c>
      <c r="U7003" s="1">
        <f>Q7003/MainSheet!$C$22</f>
        <v>1</v>
      </c>
    </row>
    <row r="7004" spans="7:21">
      <c r="G7004">
        <f t="shared" si="991"/>
        <v>70.019999999998916</v>
      </c>
      <c r="H7004">
        <f t="shared" si="992"/>
        <v>198000</v>
      </c>
      <c r="I7004" s="2">
        <f>MIN(MainSheet!$C$10/MainSheet!$C$9,MainSheet!$K$9*60)</f>
        <v>660</v>
      </c>
      <c r="J7004" s="1">
        <f>IF(G7004&gt;MainSheet!$C$11,IF(J7003&gt;=0.999,1,(G7004-MainSheet!$C$11)*I7004/$B$2/60),0)</f>
        <v>1</v>
      </c>
      <c r="K7004" s="1">
        <f>IF(G7004&gt;MainSheet!$C$11+$B$6,IF(K7003&gt;=0.999,1,(G7004-MainSheet!$C$11-$B$6)*I7004/$C$2/60),0)</f>
        <v>1</v>
      </c>
      <c r="L7004" s="1">
        <f>IF(G7004&gt;MainSheet!$C$11+$B$6+$C$6,IF(L7003&gt;=0.999,1,(G7004-MainSheet!$C$11-$B$6-$C$6)*I7004/$D$2/60),0)</f>
        <v>1</v>
      </c>
      <c r="M7004">
        <f t="shared" si="993"/>
        <v>1</v>
      </c>
      <c r="N7004" s="2">
        <f t="shared" si="994"/>
        <v>3721.0526315789471</v>
      </c>
      <c r="O7004">
        <f t="shared" si="990"/>
        <v>977.02127659574455</v>
      </c>
      <c r="P7004">
        <f t="shared" si="989"/>
        <v>192000</v>
      </c>
      <c r="Q7004" s="2">
        <f t="shared" si="995"/>
        <v>196698.0739081747</v>
      </c>
      <c r="R7004">
        <f>Q7004/MainSheet!$C$8*(G7004-G7003)+R7003</f>
        <v>12241.746954616634</v>
      </c>
      <c r="S7004">
        <f t="shared" si="996"/>
        <v>197573.9246902031</v>
      </c>
      <c r="T7004">
        <f t="shared" si="988"/>
        <v>70.019999999998916</v>
      </c>
      <c r="U7004" s="1">
        <f>Q7004/MainSheet!$C$22</f>
        <v>1</v>
      </c>
    </row>
    <row r="7005" spans="7:21">
      <c r="G7005">
        <f t="shared" si="991"/>
        <v>70.029999999998921</v>
      </c>
      <c r="H7005">
        <f t="shared" si="992"/>
        <v>198000</v>
      </c>
      <c r="I7005" s="2">
        <f>MIN(MainSheet!$C$10/MainSheet!$C$9,MainSheet!$K$9*60)</f>
        <v>660</v>
      </c>
      <c r="J7005" s="1">
        <f>IF(G7005&gt;MainSheet!$C$11,IF(J7004&gt;=0.999,1,(G7005-MainSheet!$C$11)*I7005/$B$2/60),0)</f>
        <v>1</v>
      </c>
      <c r="K7005" s="1">
        <f>IF(G7005&gt;MainSheet!$C$11+$B$6,IF(K7004&gt;=0.999,1,(G7005-MainSheet!$C$11-$B$6)*I7005/$C$2/60),0)</f>
        <v>1</v>
      </c>
      <c r="L7005" s="1">
        <f>IF(G7005&gt;MainSheet!$C$11+$B$6+$C$6,IF(L7004&gt;=0.999,1,(G7005-MainSheet!$C$11-$B$6-$C$6)*I7005/$D$2/60),0)</f>
        <v>1</v>
      </c>
      <c r="M7005">
        <f t="shared" si="993"/>
        <v>1</v>
      </c>
      <c r="N7005" s="2">
        <f t="shared" si="994"/>
        <v>3721.0526315789471</v>
      </c>
      <c r="O7005">
        <f t="shared" si="990"/>
        <v>977.02127659574455</v>
      </c>
      <c r="P7005">
        <f t="shared" si="989"/>
        <v>192000</v>
      </c>
      <c r="Q7005" s="2">
        <f t="shared" si="995"/>
        <v>196698.0739081747</v>
      </c>
      <c r="R7005">
        <f>Q7005/MainSheet!$C$8*(G7005-G7004)+R7004</f>
        <v>12243.778201107469</v>
      </c>
      <c r="S7005">
        <f t="shared" si="996"/>
        <v>197606.70770252112</v>
      </c>
      <c r="T7005">
        <f t="shared" si="988"/>
        <v>70.029999999998921</v>
      </c>
      <c r="U7005" s="1">
        <f>Q7005/MainSheet!$C$22</f>
        <v>1</v>
      </c>
    </row>
    <row r="7006" spans="7:21">
      <c r="G7006">
        <f t="shared" si="991"/>
        <v>70.039999999998926</v>
      </c>
      <c r="H7006">
        <f t="shared" si="992"/>
        <v>198000</v>
      </c>
      <c r="I7006" s="2">
        <f>MIN(MainSheet!$C$10/MainSheet!$C$9,MainSheet!$K$9*60)</f>
        <v>660</v>
      </c>
      <c r="J7006" s="1">
        <f>IF(G7006&gt;MainSheet!$C$11,IF(J7005&gt;=0.999,1,(G7006-MainSheet!$C$11)*I7006/$B$2/60),0)</f>
        <v>1</v>
      </c>
      <c r="K7006" s="1">
        <f>IF(G7006&gt;MainSheet!$C$11+$B$6,IF(K7005&gt;=0.999,1,(G7006-MainSheet!$C$11-$B$6)*I7006/$C$2/60),0)</f>
        <v>1</v>
      </c>
      <c r="L7006" s="1">
        <f>IF(G7006&gt;MainSheet!$C$11+$B$6+$C$6,IF(L7005&gt;=0.999,1,(G7006-MainSheet!$C$11-$B$6-$C$6)*I7006/$D$2/60),0)</f>
        <v>1</v>
      </c>
      <c r="M7006">
        <f t="shared" si="993"/>
        <v>1</v>
      </c>
      <c r="N7006" s="2">
        <f t="shared" si="994"/>
        <v>3721.0526315789471</v>
      </c>
      <c r="O7006">
        <f t="shared" si="990"/>
        <v>977.02127659574455</v>
      </c>
      <c r="P7006">
        <f t="shared" si="989"/>
        <v>192000</v>
      </c>
      <c r="Q7006" s="2">
        <f t="shared" si="995"/>
        <v>196698.0739081747</v>
      </c>
      <c r="R7006">
        <f>Q7006/MainSheet!$C$8*(G7006-G7005)+R7005</f>
        <v>12245.809447598303</v>
      </c>
      <c r="S7006">
        <f t="shared" si="996"/>
        <v>197639.49071483914</v>
      </c>
      <c r="T7006">
        <f t="shared" si="988"/>
        <v>70.039999999998926</v>
      </c>
      <c r="U7006" s="1">
        <f>Q7006/MainSheet!$C$22</f>
        <v>1</v>
      </c>
    </row>
    <row r="7007" spans="7:21">
      <c r="G7007">
        <f t="shared" si="991"/>
        <v>70.049999999998931</v>
      </c>
      <c r="H7007">
        <f t="shared" si="992"/>
        <v>198000</v>
      </c>
      <c r="I7007" s="2">
        <f>MIN(MainSheet!$C$10/MainSheet!$C$9,MainSheet!$K$9*60)</f>
        <v>660</v>
      </c>
      <c r="J7007" s="1">
        <f>IF(G7007&gt;MainSheet!$C$11,IF(J7006&gt;=0.999,1,(G7007-MainSheet!$C$11)*I7007/$B$2/60),0)</f>
        <v>1</v>
      </c>
      <c r="K7007" s="1">
        <f>IF(G7007&gt;MainSheet!$C$11+$B$6,IF(K7006&gt;=0.999,1,(G7007-MainSheet!$C$11-$B$6)*I7007/$C$2/60),0)</f>
        <v>1</v>
      </c>
      <c r="L7007" s="1">
        <f>IF(G7007&gt;MainSheet!$C$11+$B$6+$C$6,IF(L7006&gt;=0.999,1,(G7007-MainSheet!$C$11-$B$6-$C$6)*I7007/$D$2/60),0)</f>
        <v>1</v>
      </c>
      <c r="M7007">
        <f t="shared" si="993"/>
        <v>1</v>
      </c>
      <c r="N7007" s="2">
        <f t="shared" si="994"/>
        <v>3721.0526315789471</v>
      </c>
      <c r="O7007">
        <f t="shared" si="990"/>
        <v>977.02127659574455</v>
      </c>
      <c r="P7007">
        <f t="shared" si="989"/>
        <v>192000</v>
      </c>
      <c r="Q7007" s="2">
        <f t="shared" si="995"/>
        <v>196698.0739081747</v>
      </c>
      <c r="R7007">
        <f>Q7007/MainSheet!$C$8*(G7007-G7006)+R7006</f>
        <v>12247.840694089138</v>
      </c>
      <c r="S7007">
        <f t="shared" si="996"/>
        <v>197672.27372715715</v>
      </c>
      <c r="T7007">
        <f t="shared" si="988"/>
        <v>70.049999999998931</v>
      </c>
      <c r="U7007" s="1">
        <f>Q7007/MainSheet!$C$22</f>
        <v>1</v>
      </c>
    </row>
    <row r="7008" spans="7:21">
      <c r="G7008">
        <f t="shared" si="991"/>
        <v>70.059999999998936</v>
      </c>
      <c r="H7008">
        <f t="shared" si="992"/>
        <v>198000</v>
      </c>
      <c r="I7008" s="2">
        <f>MIN(MainSheet!$C$10/MainSheet!$C$9,MainSheet!$K$9*60)</f>
        <v>660</v>
      </c>
      <c r="J7008" s="1">
        <f>IF(G7008&gt;MainSheet!$C$11,IF(J7007&gt;=0.999,1,(G7008-MainSheet!$C$11)*I7008/$B$2/60),0)</f>
        <v>1</v>
      </c>
      <c r="K7008" s="1">
        <f>IF(G7008&gt;MainSheet!$C$11+$B$6,IF(K7007&gt;=0.999,1,(G7008-MainSheet!$C$11-$B$6)*I7008/$C$2/60),0)</f>
        <v>1</v>
      </c>
      <c r="L7008" s="1">
        <f>IF(G7008&gt;MainSheet!$C$11+$B$6+$C$6,IF(L7007&gt;=0.999,1,(G7008-MainSheet!$C$11-$B$6-$C$6)*I7008/$D$2/60),0)</f>
        <v>1</v>
      </c>
      <c r="M7008">
        <f t="shared" si="993"/>
        <v>1</v>
      </c>
      <c r="N7008" s="2">
        <f t="shared" si="994"/>
        <v>3721.0526315789471</v>
      </c>
      <c r="O7008">
        <f t="shared" si="990"/>
        <v>977.02127659574455</v>
      </c>
      <c r="P7008">
        <f t="shared" si="989"/>
        <v>192000</v>
      </c>
      <c r="Q7008" s="2">
        <f t="shared" si="995"/>
        <v>196698.0739081747</v>
      </c>
      <c r="R7008">
        <f>Q7008/MainSheet!$C$8*(G7008-G7007)+R7007</f>
        <v>12249.871940579973</v>
      </c>
      <c r="S7008">
        <f t="shared" si="996"/>
        <v>197705.05673947517</v>
      </c>
      <c r="T7008">
        <f t="shared" si="988"/>
        <v>70.059999999998936</v>
      </c>
      <c r="U7008" s="1">
        <f>Q7008/MainSheet!$C$22</f>
        <v>1</v>
      </c>
    </row>
    <row r="7009" spans="7:21">
      <c r="G7009">
        <f t="shared" si="991"/>
        <v>70.069999999998942</v>
      </c>
      <c r="H7009">
        <f t="shared" si="992"/>
        <v>198000</v>
      </c>
      <c r="I7009" s="2">
        <f>MIN(MainSheet!$C$10/MainSheet!$C$9,MainSheet!$K$9*60)</f>
        <v>660</v>
      </c>
      <c r="J7009" s="1">
        <f>IF(G7009&gt;MainSheet!$C$11,IF(J7008&gt;=0.999,1,(G7009-MainSheet!$C$11)*I7009/$B$2/60),0)</f>
        <v>1</v>
      </c>
      <c r="K7009" s="1">
        <f>IF(G7009&gt;MainSheet!$C$11+$B$6,IF(K7008&gt;=0.999,1,(G7009-MainSheet!$C$11-$B$6)*I7009/$C$2/60),0)</f>
        <v>1</v>
      </c>
      <c r="L7009" s="1">
        <f>IF(G7009&gt;MainSheet!$C$11+$B$6+$C$6,IF(L7008&gt;=0.999,1,(G7009-MainSheet!$C$11-$B$6-$C$6)*I7009/$D$2/60),0)</f>
        <v>1</v>
      </c>
      <c r="M7009">
        <f t="shared" si="993"/>
        <v>1</v>
      </c>
      <c r="N7009" s="2">
        <f t="shared" si="994"/>
        <v>3721.0526315789471</v>
      </c>
      <c r="O7009">
        <f t="shared" si="990"/>
        <v>977.02127659574455</v>
      </c>
      <c r="P7009">
        <f t="shared" si="989"/>
        <v>192000</v>
      </c>
      <c r="Q7009" s="2">
        <f t="shared" si="995"/>
        <v>196698.0739081747</v>
      </c>
      <c r="R7009">
        <f>Q7009/MainSheet!$C$8*(G7009-G7008)+R7008</f>
        <v>12251.903187070808</v>
      </c>
      <c r="S7009">
        <f t="shared" si="996"/>
        <v>197737.83975179319</v>
      </c>
      <c r="T7009">
        <f t="shared" si="988"/>
        <v>70.069999999998942</v>
      </c>
      <c r="U7009" s="1">
        <f>Q7009/MainSheet!$C$22</f>
        <v>1</v>
      </c>
    </row>
    <row r="7010" spans="7:21">
      <c r="G7010">
        <f t="shared" si="991"/>
        <v>70.079999999998947</v>
      </c>
      <c r="H7010">
        <f t="shared" si="992"/>
        <v>198000</v>
      </c>
      <c r="I7010" s="2">
        <f>MIN(MainSheet!$C$10/MainSheet!$C$9,MainSheet!$K$9*60)</f>
        <v>660</v>
      </c>
      <c r="J7010" s="1">
        <f>IF(G7010&gt;MainSheet!$C$11,IF(J7009&gt;=0.999,1,(G7010-MainSheet!$C$11)*I7010/$B$2/60),0)</f>
        <v>1</v>
      </c>
      <c r="K7010" s="1">
        <f>IF(G7010&gt;MainSheet!$C$11+$B$6,IF(K7009&gt;=0.999,1,(G7010-MainSheet!$C$11-$B$6)*I7010/$C$2/60),0)</f>
        <v>1</v>
      </c>
      <c r="L7010" s="1">
        <f>IF(G7010&gt;MainSheet!$C$11+$B$6+$C$6,IF(L7009&gt;=0.999,1,(G7010-MainSheet!$C$11-$B$6-$C$6)*I7010/$D$2/60),0)</f>
        <v>1</v>
      </c>
      <c r="M7010">
        <f t="shared" si="993"/>
        <v>1</v>
      </c>
      <c r="N7010" s="2">
        <f t="shared" si="994"/>
        <v>3721.0526315789471</v>
      </c>
      <c r="O7010">
        <f t="shared" si="990"/>
        <v>977.02127659574455</v>
      </c>
      <c r="P7010">
        <f t="shared" si="989"/>
        <v>192000</v>
      </c>
      <c r="Q7010" s="2">
        <f t="shared" si="995"/>
        <v>196698.0739081747</v>
      </c>
      <c r="R7010">
        <f>Q7010/MainSheet!$C$8*(G7010-G7009)+R7009</f>
        <v>12253.934433561642</v>
      </c>
      <c r="S7010">
        <f t="shared" si="996"/>
        <v>197770.62276411121</v>
      </c>
      <c r="T7010">
        <f t="shared" si="988"/>
        <v>70.079999999998947</v>
      </c>
      <c r="U7010" s="1">
        <f>Q7010/MainSheet!$C$22</f>
        <v>1</v>
      </c>
    </row>
    <row r="7011" spans="7:21">
      <c r="G7011">
        <f t="shared" si="991"/>
        <v>70.089999999998952</v>
      </c>
      <c r="H7011">
        <f t="shared" si="992"/>
        <v>198000</v>
      </c>
      <c r="I7011" s="2">
        <f>MIN(MainSheet!$C$10/MainSheet!$C$9,MainSheet!$K$9*60)</f>
        <v>660</v>
      </c>
      <c r="J7011" s="1">
        <f>IF(G7011&gt;MainSheet!$C$11,IF(J7010&gt;=0.999,1,(G7011-MainSheet!$C$11)*I7011/$B$2/60),0)</f>
        <v>1</v>
      </c>
      <c r="K7011" s="1">
        <f>IF(G7011&gt;MainSheet!$C$11+$B$6,IF(K7010&gt;=0.999,1,(G7011-MainSheet!$C$11-$B$6)*I7011/$C$2/60),0)</f>
        <v>1</v>
      </c>
      <c r="L7011" s="1">
        <f>IF(G7011&gt;MainSheet!$C$11+$B$6+$C$6,IF(L7010&gt;=0.999,1,(G7011-MainSheet!$C$11-$B$6-$C$6)*I7011/$D$2/60),0)</f>
        <v>1</v>
      </c>
      <c r="M7011">
        <f t="shared" si="993"/>
        <v>1</v>
      </c>
      <c r="N7011" s="2">
        <f t="shared" si="994"/>
        <v>3721.0526315789471</v>
      </c>
      <c r="O7011">
        <f t="shared" si="990"/>
        <v>977.02127659574455</v>
      </c>
      <c r="P7011">
        <f t="shared" si="989"/>
        <v>192000</v>
      </c>
      <c r="Q7011" s="2">
        <f t="shared" si="995"/>
        <v>196698.0739081747</v>
      </c>
      <c r="R7011">
        <f>Q7011/MainSheet!$C$8*(G7011-G7010)+R7010</f>
        <v>12255.965680052477</v>
      </c>
      <c r="S7011">
        <f t="shared" si="996"/>
        <v>197803.40577642922</v>
      </c>
      <c r="T7011">
        <f t="shared" si="988"/>
        <v>70.089999999998952</v>
      </c>
      <c r="U7011" s="1">
        <f>Q7011/MainSheet!$C$22</f>
        <v>1</v>
      </c>
    </row>
    <row r="7012" spans="7:21">
      <c r="G7012">
        <f t="shared" si="991"/>
        <v>70.099999999998957</v>
      </c>
      <c r="H7012">
        <f t="shared" si="992"/>
        <v>198000</v>
      </c>
      <c r="I7012" s="2">
        <f>MIN(MainSheet!$C$10/MainSheet!$C$9,MainSheet!$K$9*60)</f>
        <v>660</v>
      </c>
      <c r="J7012" s="1">
        <f>IF(G7012&gt;MainSheet!$C$11,IF(J7011&gt;=0.999,1,(G7012-MainSheet!$C$11)*I7012/$B$2/60),0)</f>
        <v>1</v>
      </c>
      <c r="K7012" s="1">
        <f>IF(G7012&gt;MainSheet!$C$11+$B$6,IF(K7011&gt;=0.999,1,(G7012-MainSheet!$C$11-$B$6)*I7012/$C$2/60),0)</f>
        <v>1</v>
      </c>
      <c r="L7012" s="1">
        <f>IF(G7012&gt;MainSheet!$C$11+$B$6+$C$6,IF(L7011&gt;=0.999,1,(G7012-MainSheet!$C$11-$B$6-$C$6)*I7012/$D$2/60),0)</f>
        <v>1</v>
      </c>
      <c r="M7012">
        <f t="shared" si="993"/>
        <v>1</v>
      </c>
      <c r="N7012" s="2">
        <f t="shared" si="994"/>
        <v>3721.0526315789471</v>
      </c>
      <c r="O7012">
        <f t="shared" si="990"/>
        <v>977.02127659574455</v>
      </c>
      <c r="P7012">
        <f t="shared" si="989"/>
        <v>192000</v>
      </c>
      <c r="Q7012" s="2">
        <f t="shared" si="995"/>
        <v>196698.0739081747</v>
      </c>
      <c r="R7012">
        <f>Q7012/MainSheet!$C$8*(G7012-G7011)+R7011</f>
        <v>12257.996926543312</v>
      </c>
      <c r="S7012">
        <f t="shared" si="996"/>
        <v>197836.18878874724</v>
      </c>
      <c r="T7012">
        <f t="shared" si="988"/>
        <v>70.099999999998957</v>
      </c>
      <c r="U7012" s="1">
        <f>Q7012/MainSheet!$C$22</f>
        <v>1</v>
      </c>
    </row>
    <row r="7013" spans="7:21">
      <c r="G7013">
        <f t="shared" si="991"/>
        <v>70.109999999998962</v>
      </c>
      <c r="H7013">
        <f t="shared" si="992"/>
        <v>198000</v>
      </c>
      <c r="I7013" s="2">
        <f>MIN(MainSheet!$C$10/MainSheet!$C$9,MainSheet!$K$9*60)</f>
        <v>660</v>
      </c>
      <c r="J7013" s="1">
        <f>IF(G7013&gt;MainSheet!$C$11,IF(J7012&gt;=0.999,1,(G7013-MainSheet!$C$11)*I7013/$B$2/60),0)</f>
        <v>1</v>
      </c>
      <c r="K7013" s="1">
        <f>IF(G7013&gt;MainSheet!$C$11+$B$6,IF(K7012&gt;=0.999,1,(G7013-MainSheet!$C$11-$B$6)*I7013/$C$2/60),0)</f>
        <v>1</v>
      </c>
      <c r="L7013" s="1">
        <f>IF(G7013&gt;MainSheet!$C$11+$B$6+$C$6,IF(L7012&gt;=0.999,1,(G7013-MainSheet!$C$11-$B$6-$C$6)*I7013/$D$2/60),0)</f>
        <v>1</v>
      </c>
      <c r="M7013">
        <f t="shared" si="993"/>
        <v>1</v>
      </c>
      <c r="N7013" s="2">
        <f t="shared" si="994"/>
        <v>3721.0526315789471</v>
      </c>
      <c r="O7013">
        <f t="shared" si="990"/>
        <v>977.02127659574455</v>
      </c>
      <c r="P7013">
        <f t="shared" si="989"/>
        <v>192000</v>
      </c>
      <c r="Q7013" s="2">
        <f t="shared" si="995"/>
        <v>196698.0739081747</v>
      </c>
      <c r="R7013">
        <f>Q7013/MainSheet!$C$8*(G7013-G7012)+R7012</f>
        <v>12260.028173034147</v>
      </c>
      <c r="S7013">
        <f t="shared" si="996"/>
        <v>197868.97180106526</v>
      </c>
      <c r="T7013">
        <f t="shared" si="988"/>
        <v>70.109999999998962</v>
      </c>
      <c r="U7013" s="1">
        <f>Q7013/MainSheet!$C$22</f>
        <v>1</v>
      </c>
    </row>
    <row r="7014" spans="7:21">
      <c r="G7014">
        <f t="shared" si="991"/>
        <v>70.119999999998967</v>
      </c>
      <c r="H7014">
        <f t="shared" si="992"/>
        <v>198000</v>
      </c>
      <c r="I7014" s="2">
        <f>MIN(MainSheet!$C$10/MainSheet!$C$9,MainSheet!$K$9*60)</f>
        <v>660</v>
      </c>
      <c r="J7014" s="1">
        <f>IF(G7014&gt;MainSheet!$C$11,IF(J7013&gt;=0.999,1,(G7014-MainSheet!$C$11)*I7014/$B$2/60),0)</f>
        <v>1</v>
      </c>
      <c r="K7014" s="1">
        <f>IF(G7014&gt;MainSheet!$C$11+$B$6,IF(K7013&gt;=0.999,1,(G7014-MainSheet!$C$11-$B$6)*I7014/$C$2/60),0)</f>
        <v>1</v>
      </c>
      <c r="L7014" s="1">
        <f>IF(G7014&gt;MainSheet!$C$11+$B$6+$C$6,IF(L7013&gt;=0.999,1,(G7014-MainSheet!$C$11-$B$6-$C$6)*I7014/$D$2/60),0)</f>
        <v>1</v>
      </c>
      <c r="M7014">
        <f t="shared" si="993"/>
        <v>1</v>
      </c>
      <c r="N7014" s="2">
        <f t="shared" si="994"/>
        <v>3721.0526315789471</v>
      </c>
      <c r="O7014">
        <f t="shared" si="990"/>
        <v>977.02127659574455</v>
      </c>
      <c r="P7014">
        <f t="shared" si="989"/>
        <v>192000</v>
      </c>
      <c r="Q7014" s="2">
        <f t="shared" si="995"/>
        <v>196698.0739081747</v>
      </c>
      <c r="R7014">
        <f>Q7014/MainSheet!$C$8*(G7014-G7013)+R7013</f>
        <v>12262.059419524981</v>
      </c>
      <c r="S7014">
        <f t="shared" si="996"/>
        <v>197901.75481338328</v>
      </c>
      <c r="T7014">
        <f t="shared" si="988"/>
        <v>70.119999999998967</v>
      </c>
      <c r="U7014" s="1">
        <f>Q7014/MainSheet!$C$22</f>
        <v>1</v>
      </c>
    </row>
    <row r="7015" spans="7:21">
      <c r="G7015">
        <f t="shared" si="991"/>
        <v>70.129999999998972</v>
      </c>
      <c r="H7015">
        <f t="shared" si="992"/>
        <v>198000</v>
      </c>
      <c r="I7015" s="2">
        <f>MIN(MainSheet!$C$10/MainSheet!$C$9,MainSheet!$K$9*60)</f>
        <v>660</v>
      </c>
      <c r="J7015" s="1">
        <f>IF(G7015&gt;MainSheet!$C$11,IF(J7014&gt;=0.999,1,(G7015-MainSheet!$C$11)*I7015/$B$2/60),0)</f>
        <v>1</v>
      </c>
      <c r="K7015" s="1">
        <f>IF(G7015&gt;MainSheet!$C$11+$B$6,IF(K7014&gt;=0.999,1,(G7015-MainSheet!$C$11-$B$6)*I7015/$C$2/60),0)</f>
        <v>1</v>
      </c>
      <c r="L7015" s="1">
        <f>IF(G7015&gt;MainSheet!$C$11+$B$6+$C$6,IF(L7014&gt;=0.999,1,(G7015-MainSheet!$C$11-$B$6-$C$6)*I7015/$D$2/60),0)</f>
        <v>1</v>
      </c>
      <c r="M7015">
        <f t="shared" si="993"/>
        <v>1</v>
      </c>
      <c r="N7015" s="2">
        <f t="shared" si="994"/>
        <v>3721.0526315789471</v>
      </c>
      <c r="O7015">
        <f t="shared" si="990"/>
        <v>977.02127659574455</v>
      </c>
      <c r="P7015">
        <f t="shared" si="989"/>
        <v>192000</v>
      </c>
      <c r="Q7015" s="2">
        <f t="shared" si="995"/>
        <v>196698.0739081747</v>
      </c>
      <c r="R7015">
        <f>Q7015/MainSheet!$C$8*(G7015-G7014)+R7014</f>
        <v>12264.090666015816</v>
      </c>
      <c r="S7015">
        <f t="shared" si="996"/>
        <v>197934.53782570129</v>
      </c>
      <c r="T7015">
        <f t="shared" si="988"/>
        <v>70.129999999998972</v>
      </c>
      <c r="U7015" s="1">
        <f>Q7015/MainSheet!$C$22</f>
        <v>1</v>
      </c>
    </row>
    <row r="7016" spans="7:21">
      <c r="G7016">
        <f t="shared" si="991"/>
        <v>70.139999999998977</v>
      </c>
      <c r="H7016">
        <f t="shared" si="992"/>
        <v>198000</v>
      </c>
      <c r="I7016" s="2">
        <f>MIN(MainSheet!$C$10/MainSheet!$C$9,MainSheet!$K$9*60)</f>
        <v>660</v>
      </c>
      <c r="J7016" s="1">
        <f>IF(G7016&gt;MainSheet!$C$11,IF(J7015&gt;=0.999,1,(G7016-MainSheet!$C$11)*I7016/$B$2/60),0)</f>
        <v>1</v>
      </c>
      <c r="K7016" s="1">
        <f>IF(G7016&gt;MainSheet!$C$11+$B$6,IF(K7015&gt;=0.999,1,(G7016-MainSheet!$C$11-$B$6)*I7016/$C$2/60),0)</f>
        <v>1</v>
      </c>
      <c r="L7016" s="1">
        <f>IF(G7016&gt;MainSheet!$C$11+$B$6+$C$6,IF(L7015&gt;=0.999,1,(G7016-MainSheet!$C$11-$B$6-$C$6)*I7016/$D$2/60),0)</f>
        <v>1</v>
      </c>
      <c r="M7016">
        <f t="shared" si="993"/>
        <v>1</v>
      </c>
      <c r="N7016" s="2">
        <f t="shared" si="994"/>
        <v>3721.0526315789471</v>
      </c>
      <c r="O7016">
        <f t="shared" si="990"/>
        <v>977.02127659574455</v>
      </c>
      <c r="P7016">
        <f t="shared" si="989"/>
        <v>192000</v>
      </c>
      <c r="Q7016" s="2">
        <f t="shared" si="995"/>
        <v>196698.0739081747</v>
      </c>
      <c r="R7016">
        <f>Q7016/MainSheet!$C$8*(G7016-G7015)+R7015</f>
        <v>12266.121912506651</v>
      </c>
      <c r="S7016">
        <f t="shared" si="996"/>
        <v>197967.32083801931</v>
      </c>
      <c r="T7016">
        <f t="shared" si="988"/>
        <v>70.139999999998977</v>
      </c>
      <c r="U7016" s="1">
        <f>Q7016/MainSheet!$C$22</f>
        <v>1</v>
      </c>
    </row>
    <row r="7017" spans="7:21">
      <c r="G7017">
        <f t="shared" si="991"/>
        <v>70.149999999998983</v>
      </c>
      <c r="H7017">
        <f t="shared" si="992"/>
        <v>198000</v>
      </c>
      <c r="I7017" s="2">
        <f>MIN(MainSheet!$C$10/MainSheet!$C$9,MainSheet!$K$9*60)</f>
        <v>660</v>
      </c>
      <c r="J7017" s="1">
        <f>IF(G7017&gt;MainSheet!$C$11,IF(J7016&gt;=0.999,1,(G7017-MainSheet!$C$11)*I7017/$B$2/60),0)</f>
        <v>1</v>
      </c>
      <c r="K7017" s="1">
        <f>IF(G7017&gt;MainSheet!$C$11+$B$6,IF(K7016&gt;=0.999,1,(G7017-MainSheet!$C$11-$B$6)*I7017/$C$2/60),0)</f>
        <v>1</v>
      </c>
      <c r="L7017" s="1">
        <f>IF(G7017&gt;MainSheet!$C$11+$B$6+$C$6,IF(L7016&gt;=0.999,1,(G7017-MainSheet!$C$11-$B$6-$C$6)*I7017/$D$2/60),0)</f>
        <v>1</v>
      </c>
      <c r="M7017">
        <f t="shared" si="993"/>
        <v>1</v>
      </c>
      <c r="N7017" s="2">
        <f t="shared" si="994"/>
        <v>3721.0526315789471</v>
      </c>
      <c r="O7017">
        <f t="shared" si="990"/>
        <v>977.02127659574455</v>
      </c>
      <c r="P7017">
        <f t="shared" si="989"/>
        <v>192000</v>
      </c>
      <c r="Q7017" s="2">
        <f t="shared" si="995"/>
        <v>196698.0739081747</v>
      </c>
      <c r="R7017">
        <f>Q7017/MainSheet!$C$8*(G7017-G7016)+R7016</f>
        <v>12268.153158997486</v>
      </c>
      <c r="S7017">
        <f t="shared" si="996"/>
        <v>198000.10385033733</v>
      </c>
      <c r="T7017">
        <f t="shared" si="988"/>
        <v>70.149999999998983</v>
      </c>
      <c r="U7017" s="1">
        <f>Q7017/MainSheet!$C$22</f>
        <v>1</v>
      </c>
    </row>
    <row r="7018" spans="7:21">
      <c r="G7018">
        <f t="shared" si="991"/>
        <v>70.159999999998988</v>
      </c>
      <c r="H7018">
        <f t="shared" si="992"/>
        <v>198000</v>
      </c>
      <c r="I7018" s="2">
        <f>MIN(MainSheet!$C$10/MainSheet!$C$9,MainSheet!$K$9*60)</f>
        <v>660</v>
      </c>
      <c r="J7018" s="1">
        <f>IF(G7018&gt;MainSheet!$C$11,IF(J7017&gt;=0.999,1,(G7018-MainSheet!$C$11)*I7018/$B$2/60),0)</f>
        <v>1</v>
      </c>
      <c r="K7018" s="1">
        <f>IF(G7018&gt;MainSheet!$C$11+$B$6,IF(K7017&gt;=0.999,1,(G7018-MainSheet!$C$11-$B$6)*I7018/$C$2/60),0)</f>
        <v>1</v>
      </c>
      <c r="L7018" s="1">
        <f>IF(G7018&gt;MainSheet!$C$11+$B$6+$C$6,IF(L7017&gt;=0.999,1,(G7018-MainSheet!$C$11-$B$6-$C$6)*I7018/$D$2/60),0)</f>
        <v>1</v>
      </c>
      <c r="M7018">
        <f t="shared" si="993"/>
        <v>1</v>
      </c>
      <c r="N7018" s="2">
        <f t="shared" si="994"/>
        <v>3721.0526315789471</v>
      </c>
      <c r="O7018">
        <f t="shared" si="990"/>
        <v>977.02127659574455</v>
      </c>
      <c r="P7018">
        <f t="shared" si="989"/>
        <v>192000</v>
      </c>
      <c r="Q7018" s="2">
        <f t="shared" si="995"/>
        <v>196698.0739081747</v>
      </c>
      <c r="R7018">
        <f>Q7018/MainSheet!$C$8*(G7018-G7017)+R7017</f>
        <v>12270.18440548832</v>
      </c>
      <c r="S7018">
        <f t="shared" si="996"/>
        <v>198032.88686265534</v>
      </c>
      <c r="T7018">
        <f t="shared" si="988"/>
        <v>70.159999999998988</v>
      </c>
      <c r="U7018" s="1">
        <f>Q7018/MainSheet!$C$22</f>
        <v>1</v>
      </c>
    </row>
    <row r="7019" spans="7:21">
      <c r="G7019">
        <f t="shared" si="991"/>
        <v>70.169999999998993</v>
      </c>
      <c r="H7019">
        <f t="shared" si="992"/>
        <v>198000</v>
      </c>
      <c r="I7019" s="2">
        <f>MIN(MainSheet!$C$10/MainSheet!$C$9,MainSheet!$K$9*60)</f>
        <v>660</v>
      </c>
      <c r="J7019" s="1">
        <f>IF(G7019&gt;MainSheet!$C$11,IF(J7018&gt;=0.999,1,(G7019-MainSheet!$C$11)*I7019/$B$2/60),0)</f>
        <v>1</v>
      </c>
      <c r="K7019" s="1">
        <f>IF(G7019&gt;MainSheet!$C$11+$B$6,IF(K7018&gt;=0.999,1,(G7019-MainSheet!$C$11-$B$6)*I7019/$C$2/60),0)</f>
        <v>1</v>
      </c>
      <c r="L7019" s="1">
        <f>IF(G7019&gt;MainSheet!$C$11+$B$6+$C$6,IF(L7018&gt;=0.999,1,(G7019-MainSheet!$C$11-$B$6-$C$6)*I7019/$D$2/60),0)</f>
        <v>1</v>
      </c>
      <c r="M7019">
        <f t="shared" si="993"/>
        <v>1</v>
      </c>
      <c r="N7019" s="2">
        <f t="shared" si="994"/>
        <v>3721.0526315789471</v>
      </c>
      <c r="O7019">
        <f t="shared" si="990"/>
        <v>977.02127659574455</v>
      </c>
      <c r="P7019">
        <f t="shared" si="989"/>
        <v>192000</v>
      </c>
      <c r="Q7019" s="2">
        <f t="shared" si="995"/>
        <v>196698.0739081747</v>
      </c>
      <c r="R7019">
        <f>Q7019/MainSheet!$C$8*(G7019-G7018)+R7018</f>
        <v>12272.215651979155</v>
      </c>
      <c r="S7019">
        <f t="shared" si="996"/>
        <v>198065.66987497336</v>
      </c>
      <c r="T7019">
        <f t="shared" si="988"/>
        <v>70.169999999998993</v>
      </c>
      <c r="U7019" s="1">
        <f>Q7019/MainSheet!$C$22</f>
        <v>1</v>
      </c>
    </row>
    <row r="7020" spans="7:21">
      <c r="G7020">
        <f t="shared" si="991"/>
        <v>70.179999999998998</v>
      </c>
      <c r="H7020">
        <f t="shared" si="992"/>
        <v>198000</v>
      </c>
      <c r="I7020" s="2">
        <f>MIN(MainSheet!$C$10/MainSheet!$C$9,MainSheet!$K$9*60)</f>
        <v>660</v>
      </c>
      <c r="J7020" s="1">
        <f>IF(G7020&gt;MainSheet!$C$11,IF(J7019&gt;=0.999,1,(G7020-MainSheet!$C$11)*I7020/$B$2/60),0)</f>
        <v>1</v>
      </c>
      <c r="K7020" s="1">
        <f>IF(G7020&gt;MainSheet!$C$11+$B$6,IF(K7019&gt;=0.999,1,(G7020-MainSheet!$C$11-$B$6)*I7020/$C$2/60),0)</f>
        <v>1</v>
      </c>
      <c r="L7020" s="1">
        <f>IF(G7020&gt;MainSheet!$C$11+$B$6+$C$6,IF(L7019&gt;=0.999,1,(G7020-MainSheet!$C$11-$B$6-$C$6)*I7020/$D$2/60),0)</f>
        <v>1</v>
      </c>
      <c r="M7020">
        <f t="shared" si="993"/>
        <v>1</v>
      </c>
      <c r="N7020" s="2">
        <f t="shared" si="994"/>
        <v>3721.0526315789471</v>
      </c>
      <c r="O7020">
        <f t="shared" si="990"/>
        <v>977.02127659574455</v>
      </c>
      <c r="P7020">
        <f t="shared" si="989"/>
        <v>192000</v>
      </c>
      <c r="Q7020" s="2">
        <f t="shared" si="995"/>
        <v>196698.0739081747</v>
      </c>
      <c r="R7020">
        <f>Q7020/MainSheet!$C$8*(G7020-G7019)+R7019</f>
        <v>12274.24689846999</v>
      </c>
      <c r="S7020">
        <f t="shared" si="996"/>
        <v>198098.45288729138</v>
      </c>
      <c r="T7020">
        <f t="shared" si="988"/>
        <v>70.179999999998998</v>
      </c>
      <c r="U7020" s="1">
        <f>Q7020/MainSheet!$C$22</f>
        <v>1</v>
      </c>
    </row>
    <row r="7021" spans="7:21">
      <c r="G7021">
        <f t="shared" si="991"/>
        <v>70.189999999999003</v>
      </c>
      <c r="H7021">
        <f t="shared" si="992"/>
        <v>198000</v>
      </c>
      <c r="I7021" s="2">
        <f>MIN(MainSheet!$C$10/MainSheet!$C$9,MainSheet!$K$9*60)</f>
        <v>660</v>
      </c>
      <c r="J7021" s="1">
        <f>IF(G7021&gt;MainSheet!$C$11,IF(J7020&gt;=0.999,1,(G7021-MainSheet!$C$11)*I7021/$B$2/60),0)</f>
        <v>1</v>
      </c>
      <c r="K7021" s="1">
        <f>IF(G7021&gt;MainSheet!$C$11+$B$6,IF(K7020&gt;=0.999,1,(G7021-MainSheet!$C$11-$B$6)*I7021/$C$2/60),0)</f>
        <v>1</v>
      </c>
      <c r="L7021" s="1">
        <f>IF(G7021&gt;MainSheet!$C$11+$B$6+$C$6,IF(L7020&gt;=0.999,1,(G7021-MainSheet!$C$11-$B$6-$C$6)*I7021/$D$2/60),0)</f>
        <v>1</v>
      </c>
      <c r="M7021">
        <f t="shared" si="993"/>
        <v>1</v>
      </c>
      <c r="N7021" s="2">
        <f t="shared" si="994"/>
        <v>3721.0526315789471</v>
      </c>
      <c r="O7021">
        <f t="shared" si="990"/>
        <v>977.02127659574455</v>
      </c>
      <c r="P7021">
        <f t="shared" si="989"/>
        <v>192000</v>
      </c>
      <c r="Q7021" s="2">
        <f t="shared" si="995"/>
        <v>196698.0739081747</v>
      </c>
      <c r="R7021">
        <f>Q7021/MainSheet!$C$8*(G7021-G7020)+R7020</f>
        <v>12276.278144960825</v>
      </c>
      <c r="S7021">
        <f t="shared" si="996"/>
        <v>198131.2358996094</v>
      </c>
      <c r="T7021">
        <f t="shared" si="988"/>
        <v>70.189999999999003</v>
      </c>
      <c r="U7021" s="1">
        <f>Q7021/MainSheet!$C$22</f>
        <v>1</v>
      </c>
    </row>
    <row r="7022" spans="7:21">
      <c r="G7022">
        <f t="shared" si="991"/>
        <v>70.199999999999008</v>
      </c>
      <c r="H7022">
        <f t="shared" si="992"/>
        <v>198000</v>
      </c>
      <c r="I7022" s="2">
        <f>MIN(MainSheet!$C$10/MainSheet!$C$9,MainSheet!$K$9*60)</f>
        <v>660</v>
      </c>
      <c r="J7022" s="1">
        <f>IF(G7022&gt;MainSheet!$C$11,IF(J7021&gt;=0.999,1,(G7022-MainSheet!$C$11)*I7022/$B$2/60),0)</f>
        <v>1</v>
      </c>
      <c r="K7022" s="1">
        <f>IF(G7022&gt;MainSheet!$C$11+$B$6,IF(K7021&gt;=0.999,1,(G7022-MainSheet!$C$11-$B$6)*I7022/$C$2/60),0)</f>
        <v>1</v>
      </c>
      <c r="L7022" s="1">
        <f>IF(G7022&gt;MainSheet!$C$11+$B$6+$C$6,IF(L7021&gt;=0.999,1,(G7022-MainSheet!$C$11-$B$6-$C$6)*I7022/$D$2/60),0)</f>
        <v>1</v>
      </c>
      <c r="M7022">
        <f t="shared" si="993"/>
        <v>1</v>
      </c>
      <c r="N7022" s="2">
        <f t="shared" si="994"/>
        <v>3721.0526315789471</v>
      </c>
      <c r="O7022">
        <f t="shared" si="990"/>
        <v>977.02127659574455</v>
      </c>
      <c r="P7022">
        <f t="shared" si="989"/>
        <v>192000</v>
      </c>
      <c r="Q7022" s="2">
        <f t="shared" si="995"/>
        <v>196698.0739081747</v>
      </c>
      <c r="R7022">
        <f>Q7022/MainSheet!$C$8*(G7022-G7021)+R7021</f>
        <v>12278.309391451659</v>
      </c>
      <c r="S7022">
        <f t="shared" si="996"/>
        <v>198164.01891192741</v>
      </c>
      <c r="T7022">
        <f t="shared" si="988"/>
        <v>70.199999999999008</v>
      </c>
      <c r="U7022" s="1">
        <f>Q7022/MainSheet!$C$22</f>
        <v>1</v>
      </c>
    </row>
    <row r="7023" spans="7:21">
      <c r="G7023">
        <f t="shared" si="991"/>
        <v>70.209999999999013</v>
      </c>
      <c r="H7023">
        <f t="shared" si="992"/>
        <v>198000</v>
      </c>
      <c r="I7023" s="2">
        <f>MIN(MainSheet!$C$10/MainSheet!$C$9,MainSheet!$K$9*60)</f>
        <v>660</v>
      </c>
      <c r="J7023" s="1">
        <f>IF(G7023&gt;MainSheet!$C$11,IF(J7022&gt;=0.999,1,(G7023-MainSheet!$C$11)*I7023/$B$2/60),0)</f>
        <v>1</v>
      </c>
      <c r="K7023" s="1">
        <f>IF(G7023&gt;MainSheet!$C$11+$B$6,IF(K7022&gt;=0.999,1,(G7023-MainSheet!$C$11-$B$6)*I7023/$C$2/60),0)</f>
        <v>1</v>
      </c>
      <c r="L7023" s="1">
        <f>IF(G7023&gt;MainSheet!$C$11+$B$6+$C$6,IF(L7022&gt;=0.999,1,(G7023-MainSheet!$C$11-$B$6-$C$6)*I7023/$D$2/60),0)</f>
        <v>1</v>
      </c>
      <c r="M7023">
        <f t="shared" si="993"/>
        <v>1</v>
      </c>
      <c r="N7023" s="2">
        <f t="shared" si="994"/>
        <v>3721.0526315789471</v>
      </c>
      <c r="O7023">
        <f t="shared" si="990"/>
        <v>977.02127659574455</v>
      </c>
      <c r="P7023">
        <f t="shared" si="989"/>
        <v>192000</v>
      </c>
      <c r="Q7023" s="2">
        <f t="shared" si="995"/>
        <v>196698.0739081747</v>
      </c>
      <c r="R7023">
        <f>Q7023/MainSheet!$C$8*(G7023-G7022)+R7022</f>
        <v>12280.340637942494</v>
      </c>
      <c r="S7023">
        <f t="shared" si="996"/>
        <v>198196.80192424543</v>
      </c>
      <c r="T7023">
        <f t="shared" si="988"/>
        <v>70.209999999999013</v>
      </c>
      <c r="U7023" s="1">
        <f>Q7023/MainSheet!$C$22</f>
        <v>1</v>
      </c>
    </row>
    <row r="7024" spans="7:21">
      <c r="G7024">
        <f t="shared" si="991"/>
        <v>70.219999999999018</v>
      </c>
      <c r="H7024">
        <f t="shared" si="992"/>
        <v>198000</v>
      </c>
      <c r="I7024" s="2">
        <f>MIN(MainSheet!$C$10/MainSheet!$C$9,MainSheet!$K$9*60)</f>
        <v>660</v>
      </c>
      <c r="J7024" s="1">
        <f>IF(G7024&gt;MainSheet!$C$11,IF(J7023&gt;=0.999,1,(G7024-MainSheet!$C$11)*I7024/$B$2/60),0)</f>
        <v>1</v>
      </c>
      <c r="K7024" s="1">
        <f>IF(G7024&gt;MainSheet!$C$11+$B$6,IF(K7023&gt;=0.999,1,(G7024-MainSheet!$C$11-$B$6)*I7024/$C$2/60),0)</f>
        <v>1</v>
      </c>
      <c r="L7024" s="1">
        <f>IF(G7024&gt;MainSheet!$C$11+$B$6+$C$6,IF(L7023&gt;=0.999,1,(G7024-MainSheet!$C$11-$B$6-$C$6)*I7024/$D$2/60),0)</f>
        <v>1</v>
      </c>
      <c r="M7024">
        <f t="shared" si="993"/>
        <v>1</v>
      </c>
      <c r="N7024" s="2">
        <f t="shared" si="994"/>
        <v>3721.0526315789471</v>
      </c>
      <c r="O7024">
        <f t="shared" si="990"/>
        <v>977.02127659574455</v>
      </c>
      <c r="P7024">
        <f t="shared" si="989"/>
        <v>192000</v>
      </c>
      <c r="Q7024" s="2">
        <f t="shared" si="995"/>
        <v>196698.0739081747</v>
      </c>
      <c r="R7024">
        <f>Q7024/MainSheet!$C$8*(G7024-G7023)+R7023</f>
        <v>12282.371884433329</v>
      </c>
      <c r="S7024">
        <f t="shared" si="996"/>
        <v>198229.58493656345</v>
      </c>
      <c r="T7024">
        <f t="shared" si="988"/>
        <v>70.219999999999018</v>
      </c>
      <c r="U7024" s="1">
        <f>Q7024/MainSheet!$C$22</f>
        <v>1</v>
      </c>
    </row>
    <row r="7025" spans="7:21">
      <c r="G7025">
        <f t="shared" si="991"/>
        <v>70.229999999999023</v>
      </c>
      <c r="H7025">
        <f t="shared" si="992"/>
        <v>198000</v>
      </c>
      <c r="I7025" s="2">
        <f>MIN(MainSheet!$C$10/MainSheet!$C$9,MainSheet!$K$9*60)</f>
        <v>660</v>
      </c>
      <c r="J7025" s="1">
        <f>IF(G7025&gt;MainSheet!$C$11,IF(J7024&gt;=0.999,1,(G7025-MainSheet!$C$11)*I7025/$B$2/60),0)</f>
        <v>1</v>
      </c>
      <c r="K7025" s="1">
        <f>IF(G7025&gt;MainSheet!$C$11+$B$6,IF(K7024&gt;=0.999,1,(G7025-MainSheet!$C$11-$B$6)*I7025/$C$2/60),0)</f>
        <v>1</v>
      </c>
      <c r="L7025" s="1">
        <f>IF(G7025&gt;MainSheet!$C$11+$B$6+$C$6,IF(L7024&gt;=0.999,1,(G7025-MainSheet!$C$11-$B$6-$C$6)*I7025/$D$2/60),0)</f>
        <v>1</v>
      </c>
      <c r="M7025">
        <f t="shared" si="993"/>
        <v>1</v>
      </c>
      <c r="N7025" s="2">
        <f t="shared" si="994"/>
        <v>3721.0526315789471</v>
      </c>
      <c r="O7025">
        <f t="shared" si="990"/>
        <v>977.02127659574455</v>
      </c>
      <c r="P7025">
        <f t="shared" si="989"/>
        <v>192000</v>
      </c>
      <c r="Q7025" s="2">
        <f t="shared" si="995"/>
        <v>196698.0739081747</v>
      </c>
      <c r="R7025">
        <f>Q7025/MainSheet!$C$8*(G7025-G7024)+R7024</f>
        <v>12284.403130924164</v>
      </c>
      <c r="S7025">
        <f t="shared" si="996"/>
        <v>198262.36794888147</v>
      </c>
      <c r="T7025">
        <f t="shared" si="988"/>
        <v>70.229999999999023</v>
      </c>
      <c r="U7025" s="1">
        <f>Q7025/MainSheet!$C$22</f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8" workbookViewId="0">
      <selection activeCell="F3" sqref="F3"/>
    </sheetView>
  </sheetViews>
  <sheetFormatPr defaultRowHeight="14"/>
  <cols>
    <col min="1" max="1" width="14" bestFit="1" customWidth="1"/>
    <col min="2" max="2" width="24.08203125" bestFit="1" customWidth="1"/>
    <col min="3" max="3" width="11.4140625" bestFit="1" customWidth="1"/>
    <col min="4" max="4" width="14.58203125" bestFit="1" customWidth="1"/>
    <col min="5" max="5" width="12.6640625" bestFit="1" customWidth="1"/>
    <col min="6" max="6" width="11.75" bestFit="1" customWidth="1"/>
    <col min="7" max="7" width="11.25" bestFit="1" customWidth="1"/>
    <col min="8" max="8" width="6.58203125" bestFit="1" customWidth="1"/>
    <col min="9" max="9" width="4.4140625" bestFit="1" customWidth="1"/>
    <col min="17" max="17" width="10.83203125" bestFit="1" customWidth="1"/>
  </cols>
  <sheetData>
    <row r="1" spans="1:17">
      <c r="B1" t="s">
        <v>1</v>
      </c>
    </row>
    <row r="2" spans="1:17">
      <c r="B2" t="s">
        <v>2</v>
      </c>
      <c r="C2" t="s">
        <v>25</v>
      </c>
      <c r="H2" t="b">
        <f>IF(B2="Copper Cabinet",INDEX(RadCompList!$E$39:$J$78,MATCH(C2,RadCompList!$B$28),MATCH(Radiators!D2,RadCompList!$C$27:$D$27)))</f>
        <v>0</v>
      </c>
      <c r="P2" s="11" t="s">
        <v>24</v>
      </c>
      <c r="Q2" t="s">
        <v>261</v>
      </c>
    </row>
    <row r="3" spans="1:17">
      <c r="A3" t="s">
        <v>3</v>
      </c>
      <c r="B3" t="s">
        <v>4</v>
      </c>
      <c r="C3">
        <v>1</v>
      </c>
      <c r="D3">
        <v>2</v>
      </c>
      <c r="E3">
        <v>3</v>
      </c>
      <c r="F3">
        <v>4</v>
      </c>
      <c r="G3">
        <v>5</v>
      </c>
      <c r="H3">
        <v>1</v>
      </c>
      <c r="P3" t="s">
        <v>4</v>
      </c>
      <c r="Q3">
        <v>2.5000000000000001E-2</v>
      </c>
    </row>
    <row r="4" spans="1:17">
      <c r="A4" t="s">
        <v>4</v>
      </c>
      <c r="B4">
        <v>13</v>
      </c>
      <c r="C4" t="s">
        <v>30</v>
      </c>
      <c r="D4" t="s">
        <v>30</v>
      </c>
      <c r="E4" t="s">
        <v>30</v>
      </c>
      <c r="F4" t="s">
        <v>30</v>
      </c>
      <c r="G4">
        <v>3</v>
      </c>
      <c r="H4">
        <v>2</v>
      </c>
      <c r="P4" t="s">
        <v>5</v>
      </c>
      <c r="Q4">
        <v>1.2999999999999999E-2</v>
      </c>
    </row>
    <row r="5" spans="1:17">
      <c r="A5" t="s">
        <v>4</v>
      </c>
      <c r="B5">
        <v>16</v>
      </c>
      <c r="C5" t="s">
        <v>30</v>
      </c>
      <c r="D5" t="s">
        <v>30</v>
      </c>
      <c r="E5" t="s">
        <v>30</v>
      </c>
      <c r="F5" t="s">
        <v>30</v>
      </c>
      <c r="G5">
        <v>3.75</v>
      </c>
      <c r="H5">
        <v>3</v>
      </c>
      <c r="P5" t="s">
        <v>6</v>
      </c>
      <c r="Q5">
        <v>2.9999999999999997E-4</v>
      </c>
    </row>
    <row r="6" spans="1:17">
      <c r="A6" t="s">
        <v>4</v>
      </c>
      <c r="B6">
        <v>18</v>
      </c>
      <c r="C6" t="s">
        <v>30</v>
      </c>
      <c r="D6" t="s">
        <v>30</v>
      </c>
      <c r="E6">
        <v>2.25</v>
      </c>
      <c r="F6">
        <v>3</v>
      </c>
      <c r="G6">
        <v>4.25</v>
      </c>
      <c r="H6">
        <v>4</v>
      </c>
      <c r="P6" t="s">
        <v>23</v>
      </c>
      <c r="Q6">
        <v>2.9999999999999997E-4</v>
      </c>
    </row>
    <row r="7" spans="1:17">
      <c r="A7" t="s">
        <v>4</v>
      </c>
      <c r="B7">
        <v>20</v>
      </c>
      <c r="C7">
        <v>1.5</v>
      </c>
      <c r="D7">
        <v>2</v>
      </c>
      <c r="E7" t="s">
        <v>30</v>
      </c>
      <c r="F7" t="s">
        <v>30</v>
      </c>
      <c r="G7">
        <v>5</v>
      </c>
      <c r="H7">
        <v>5</v>
      </c>
    </row>
    <row r="8" spans="1:17">
      <c r="A8" t="s">
        <v>4</v>
      </c>
      <c r="B8">
        <v>22</v>
      </c>
      <c r="C8" t="s">
        <v>30</v>
      </c>
      <c r="D8" t="s">
        <v>30</v>
      </c>
      <c r="E8">
        <v>3</v>
      </c>
      <c r="F8">
        <v>4</v>
      </c>
      <c r="G8" t="s">
        <v>30</v>
      </c>
      <c r="H8">
        <v>6</v>
      </c>
    </row>
    <row r="9" spans="1:17">
      <c r="A9" t="s">
        <v>4</v>
      </c>
      <c r="B9">
        <v>23</v>
      </c>
      <c r="C9">
        <v>1.66</v>
      </c>
      <c r="D9">
        <v>2.33</v>
      </c>
      <c r="E9" t="s">
        <v>30</v>
      </c>
      <c r="F9" t="s">
        <v>30</v>
      </c>
      <c r="G9" t="s">
        <v>30</v>
      </c>
      <c r="H9">
        <v>7</v>
      </c>
    </row>
    <row r="10" spans="1:17">
      <c r="A10" t="s">
        <v>4</v>
      </c>
      <c r="B10">
        <v>26</v>
      </c>
      <c r="C10">
        <v>2</v>
      </c>
      <c r="D10">
        <v>2.66</v>
      </c>
      <c r="E10">
        <v>3.75</v>
      </c>
      <c r="F10">
        <v>5</v>
      </c>
      <c r="G10" t="s">
        <v>30</v>
      </c>
      <c r="H10">
        <v>8</v>
      </c>
      <c r="Q10" t="s">
        <v>265</v>
      </c>
    </row>
    <row r="11" spans="1:17">
      <c r="A11" t="s">
        <v>4</v>
      </c>
      <c r="B11">
        <v>32</v>
      </c>
      <c r="C11">
        <v>2.5</v>
      </c>
      <c r="D11">
        <v>3.33</v>
      </c>
      <c r="E11">
        <v>4.5</v>
      </c>
      <c r="F11">
        <v>6.5</v>
      </c>
      <c r="G11" t="s">
        <v>30</v>
      </c>
      <c r="H11">
        <v>9</v>
      </c>
      <c r="Q11">
        <v>1</v>
      </c>
    </row>
    <row r="12" spans="1:17">
      <c r="A12" t="s">
        <v>4</v>
      </c>
      <c r="B12">
        <v>38</v>
      </c>
      <c r="C12">
        <v>3</v>
      </c>
      <c r="D12">
        <v>4</v>
      </c>
      <c r="E12">
        <v>5</v>
      </c>
      <c r="F12">
        <v>8</v>
      </c>
      <c r="G12" t="s">
        <v>30</v>
      </c>
      <c r="H12">
        <v>10</v>
      </c>
      <c r="Q12">
        <v>2</v>
      </c>
    </row>
    <row r="13" spans="1:17">
      <c r="A13" t="s">
        <v>4</v>
      </c>
      <c r="B13">
        <v>45</v>
      </c>
      <c r="C13" t="s">
        <v>30</v>
      </c>
      <c r="D13">
        <v>5</v>
      </c>
      <c r="E13">
        <v>6</v>
      </c>
      <c r="F13">
        <v>10</v>
      </c>
      <c r="G13" t="s">
        <v>30</v>
      </c>
      <c r="H13">
        <v>11</v>
      </c>
      <c r="Q13">
        <v>3</v>
      </c>
    </row>
    <row r="14" spans="1:17">
      <c r="C14" t="s">
        <v>26</v>
      </c>
      <c r="Q14">
        <v>4</v>
      </c>
    </row>
    <row r="15" spans="1:17"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1</v>
      </c>
      <c r="Q15">
        <v>5</v>
      </c>
    </row>
    <row r="16" spans="1:17">
      <c r="A16" t="s">
        <v>5</v>
      </c>
      <c r="B16">
        <v>13</v>
      </c>
      <c r="C16" t="s">
        <v>262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>
        <v>2.625</v>
      </c>
      <c r="J16">
        <v>2</v>
      </c>
      <c r="Q16">
        <v>6</v>
      </c>
    </row>
    <row r="17" spans="1:17">
      <c r="A17" t="s">
        <v>5</v>
      </c>
      <c r="B17">
        <v>16.5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>
        <v>3.5</v>
      </c>
      <c r="J17">
        <v>3</v>
      </c>
      <c r="Q17">
        <v>7</v>
      </c>
    </row>
    <row r="18" spans="1:17">
      <c r="A18" t="s">
        <v>5</v>
      </c>
      <c r="B18">
        <v>20</v>
      </c>
      <c r="C18" t="s">
        <v>30</v>
      </c>
      <c r="D18" t="s">
        <v>30</v>
      </c>
      <c r="E18">
        <v>1.75</v>
      </c>
      <c r="F18">
        <v>2.25</v>
      </c>
      <c r="G18">
        <v>2.66</v>
      </c>
      <c r="H18">
        <v>3</v>
      </c>
      <c r="I18">
        <v>4.25</v>
      </c>
      <c r="J18">
        <v>4</v>
      </c>
      <c r="Q18">
        <v>8</v>
      </c>
    </row>
    <row r="19" spans="1:17">
      <c r="A19" t="s">
        <v>5</v>
      </c>
      <c r="B19">
        <v>23</v>
      </c>
      <c r="C19" t="s">
        <v>30</v>
      </c>
      <c r="D19" t="s">
        <v>30</v>
      </c>
      <c r="E19">
        <v>2</v>
      </c>
      <c r="F19">
        <v>2.5</v>
      </c>
      <c r="G19">
        <v>3</v>
      </c>
      <c r="H19">
        <v>3.5</v>
      </c>
      <c r="I19" t="s">
        <v>30</v>
      </c>
      <c r="J19">
        <v>5</v>
      </c>
      <c r="Q19">
        <v>9</v>
      </c>
    </row>
    <row r="20" spans="1:17">
      <c r="A20" t="s">
        <v>5</v>
      </c>
      <c r="B20">
        <v>26</v>
      </c>
      <c r="C20" t="s">
        <v>30</v>
      </c>
      <c r="D20" t="s">
        <v>30</v>
      </c>
      <c r="E20">
        <v>2.11</v>
      </c>
      <c r="F20">
        <v>2.75</v>
      </c>
      <c r="G20">
        <v>3.5</v>
      </c>
      <c r="H20">
        <v>4</v>
      </c>
      <c r="I20" t="s">
        <v>30</v>
      </c>
      <c r="J20">
        <v>6</v>
      </c>
      <c r="Q20">
        <v>10</v>
      </c>
    </row>
    <row r="21" spans="1:17">
      <c r="A21" t="s">
        <v>5</v>
      </c>
      <c r="B21">
        <v>32</v>
      </c>
      <c r="C21" t="s">
        <v>30</v>
      </c>
      <c r="D21" t="s">
        <v>30</v>
      </c>
      <c r="E21">
        <v>3</v>
      </c>
      <c r="F21">
        <v>3.5</v>
      </c>
      <c r="G21">
        <v>4.33</v>
      </c>
      <c r="H21">
        <v>5</v>
      </c>
      <c r="I21" t="s">
        <v>30</v>
      </c>
      <c r="J21">
        <v>7</v>
      </c>
    </row>
    <row r="22" spans="1:17">
      <c r="A22" t="s">
        <v>5</v>
      </c>
      <c r="B22">
        <v>37</v>
      </c>
      <c r="C22" t="s">
        <v>30</v>
      </c>
      <c r="D22" t="s">
        <v>30</v>
      </c>
      <c r="E22">
        <v>3.5</v>
      </c>
      <c r="F22">
        <v>4.125</v>
      </c>
      <c r="G22">
        <v>5</v>
      </c>
      <c r="H22">
        <v>6</v>
      </c>
      <c r="I22" t="s">
        <v>30</v>
      </c>
      <c r="J22">
        <v>8</v>
      </c>
    </row>
    <row r="26" spans="1:17">
      <c r="C26" t="s">
        <v>27</v>
      </c>
    </row>
    <row r="27" spans="1:17">
      <c r="C27">
        <v>5</v>
      </c>
      <c r="D27">
        <v>7.5</v>
      </c>
    </row>
    <row r="28" spans="1:17">
      <c r="A28" t="s">
        <v>6</v>
      </c>
      <c r="B28">
        <v>20</v>
      </c>
      <c r="C28">
        <v>2.25</v>
      </c>
      <c r="D28">
        <v>3.4</v>
      </c>
    </row>
    <row r="33" spans="1:10">
      <c r="C33" t="s">
        <v>370</v>
      </c>
    </row>
    <row r="34" spans="1:10">
      <c r="C34" t="str">
        <f>C33</f>
        <v>10-1/2 X 20-1/2</v>
      </c>
      <c r="E34">
        <f>MATCH(C35,RadCompList!$E$38:$J$38)</f>
        <v>1</v>
      </c>
    </row>
    <row r="35" spans="1:10">
      <c r="C35" s="10">
        <v>18</v>
      </c>
      <c r="D35" t="e">
        <f>(INDEX(RadCompList!$E$39:$J$78,MATCH(C34,RadCompList!$D$39:$D$78),MATCH(C35,RadCompList!$E$38:$J$38)))</f>
        <v>#N/A</v>
      </c>
      <c r="E35">
        <f>MATCH(C34,RadCompList!$D$39:$D$78,0)</f>
        <v>31</v>
      </c>
    </row>
    <row r="37" spans="1:10">
      <c r="E37" t="s">
        <v>28</v>
      </c>
    </row>
    <row r="38" spans="1:10" ht="28">
      <c r="A38" s="9"/>
      <c r="B38" s="10" t="s">
        <v>7</v>
      </c>
      <c r="C38" s="10" t="s">
        <v>8</v>
      </c>
      <c r="D38" t="s">
        <v>368</v>
      </c>
      <c r="E38" s="10">
        <v>18</v>
      </c>
      <c r="F38" s="10">
        <v>20</v>
      </c>
      <c r="G38" s="10">
        <v>24</v>
      </c>
      <c r="H38" s="10">
        <v>26</v>
      </c>
      <c r="I38" s="10">
        <v>32</v>
      </c>
      <c r="J38" s="10">
        <v>38</v>
      </c>
    </row>
    <row r="39" spans="1:10">
      <c r="A39" t="s">
        <v>23</v>
      </c>
      <c r="B39" s="7" t="s">
        <v>13</v>
      </c>
      <c r="C39" s="7" t="s">
        <v>9</v>
      </c>
      <c r="D39" t="str">
        <f>LEFT(B39,LEN(B39)-1) &amp; " X " &amp; LEFT(C39,LEN(C39)-1)</f>
        <v>4-1/2 X 20-1/2</v>
      </c>
      <c r="E39" s="7">
        <v>10.4</v>
      </c>
      <c r="F39" s="7">
        <v>11.3</v>
      </c>
      <c r="G39" s="7">
        <v>13.1</v>
      </c>
      <c r="H39" s="7">
        <v>13.4</v>
      </c>
      <c r="I39" s="7">
        <v>14</v>
      </c>
      <c r="J39" s="7">
        <v>14.6</v>
      </c>
    </row>
    <row r="40" spans="1:10">
      <c r="A40" t="s">
        <v>23</v>
      </c>
      <c r="B40" s="7" t="s">
        <v>13</v>
      </c>
      <c r="C40" s="7" t="s">
        <v>10</v>
      </c>
      <c r="D40" t="str">
        <f t="shared" ref="D40:D78" si="0">LEFT(B40,LEN(B40)-1) &amp; " X " &amp; LEFT(C40,LEN(C40)-1)</f>
        <v>4-1/2 X 24-1/2</v>
      </c>
      <c r="E40" s="7">
        <v>12.8</v>
      </c>
      <c r="F40" s="7">
        <v>13.9</v>
      </c>
      <c r="G40" s="7">
        <v>16.100000000000001</v>
      </c>
      <c r="H40" s="7">
        <v>16.399999999999999</v>
      </c>
      <c r="I40" s="7">
        <v>17.2</v>
      </c>
      <c r="J40" s="7">
        <v>18</v>
      </c>
    </row>
    <row r="41" spans="1:10">
      <c r="A41" t="s">
        <v>23</v>
      </c>
      <c r="B41" s="7" t="s">
        <v>13</v>
      </c>
      <c r="C41" s="7" t="s">
        <v>11</v>
      </c>
      <c r="D41" t="str">
        <f t="shared" si="0"/>
        <v>4-1/2 X 28-1/2</v>
      </c>
      <c r="E41" s="7">
        <v>15.2</v>
      </c>
      <c r="F41" s="7">
        <v>16.5</v>
      </c>
      <c r="G41" s="7">
        <v>19.2</v>
      </c>
      <c r="H41" s="7">
        <v>19.5</v>
      </c>
      <c r="I41" s="7">
        <v>20.399999999999999</v>
      </c>
      <c r="J41" s="7">
        <v>21.3</v>
      </c>
    </row>
    <row r="42" spans="1:10">
      <c r="A42" t="s">
        <v>23</v>
      </c>
      <c r="B42" s="7" t="s">
        <v>13</v>
      </c>
      <c r="C42" s="7" t="s">
        <v>12</v>
      </c>
      <c r="D42" t="str">
        <f t="shared" si="0"/>
        <v>4-1/2 X 32-1/2</v>
      </c>
      <c r="E42" s="7">
        <v>17.600000000000001</v>
      </c>
      <c r="F42" s="7">
        <v>19.100000000000001</v>
      </c>
      <c r="G42" s="7">
        <v>22.2</v>
      </c>
      <c r="H42" s="7">
        <v>22.5</v>
      </c>
      <c r="I42" s="7">
        <v>23.6</v>
      </c>
      <c r="J42" s="7">
        <v>24.6</v>
      </c>
    </row>
    <row r="43" spans="1:10">
      <c r="A43" t="s">
        <v>23</v>
      </c>
      <c r="B43" s="7" t="s">
        <v>13</v>
      </c>
      <c r="C43" s="7" t="s">
        <v>14</v>
      </c>
      <c r="D43" t="str">
        <f t="shared" si="0"/>
        <v>4-1/2 X 36-1/2</v>
      </c>
      <c r="E43" s="7">
        <v>19.7</v>
      </c>
      <c r="F43" s="7">
        <v>21.7</v>
      </c>
      <c r="G43" s="7">
        <v>25.2</v>
      </c>
      <c r="H43" s="7">
        <v>25.6</v>
      </c>
      <c r="I43" s="7">
        <v>26.8</v>
      </c>
      <c r="J43" s="7">
        <v>28</v>
      </c>
    </row>
    <row r="44" spans="1:10">
      <c r="A44" t="s">
        <v>23</v>
      </c>
      <c r="B44" s="7" t="s">
        <v>13</v>
      </c>
      <c r="C44" s="7" t="s">
        <v>15</v>
      </c>
      <c r="D44" t="str">
        <f t="shared" si="0"/>
        <v>4-1/2 X 40-1/2</v>
      </c>
      <c r="E44" s="7">
        <v>22.3</v>
      </c>
      <c r="F44" s="7">
        <v>24.3</v>
      </c>
      <c r="G44" s="7">
        <v>28.2</v>
      </c>
      <c r="H44" s="7">
        <v>28.6</v>
      </c>
      <c r="I44" s="7">
        <v>30</v>
      </c>
      <c r="J44" s="7">
        <v>31.3</v>
      </c>
    </row>
    <row r="45" spans="1:10">
      <c r="A45" t="s">
        <v>23</v>
      </c>
      <c r="B45" s="7" t="s">
        <v>13</v>
      </c>
      <c r="C45" s="7" t="s">
        <v>16</v>
      </c>
      <c r="D45" t="str">
        <f t="shared" si="0"/>
        <v>4-1/2 X 44-1/2</v>
      </c>
      <c r="E45" s="7">
        <v>24.7</v>
      </c>
      <c r="F45" s="7">
        <v>26.9</v>
      </c>
      <c r="G45" s="7">
        <v>31.2</v>
      </c>
      <c r="H45" s="7">
        <v>31.7</v>
      </c>
      <c r="I45" s="7">
        <v>33.200000000000003</v>
      </c>
      <c r="J45" s="7">
        <v>34.700000000000003</v>
      </c>
    </row>
    <row r="46" spans="1:10">
      <c r="A46" t="s">
        <v>23</v>
      </c>
      <c r="B46" s="7" t="s">
        <v>13</v>
      </c>
      <c r="C46" s="7" t="s">
        <v>17</v>
      </c>
      <c r="D46" t="str">
        <f t="shared" si="0"/>
        <v>4-1/2 X 48-1/2</v>
      </c>
      <c r="E46" s="7">
        <v>27.1</v>
      </c>
      <c r="F46" s="7">
        <v>29.5</v>
      </c>
      <c r="G46" s="7">
        <v>34.200000000000003</v>
      </c>
      <c r="H46" s="7">
        <v>34.700000000000003</v>
      </c>
      <c r="I46" s="7">
        <v>36.4</v>
      </c>
      <c r="J46" s="7">
        <v>38</v>
      </c>
    </row>
    <row r="47" spans="1:10">
      <c r="A47" t="s">
        <v>23</v>
      </c>
      <c r="B47" s="7" t="s">
        <v>13</v>
      </c>
      <c r="C47" s="7" t="s">
        <v>18</v>
      </c>
      <c r="D47" t="str">
        <f t="shared" si="0"/>
        <v>4-1/2 X 56-1/2</v>
      </c>
      <c r="E47" s="7">
        <v>31.9</v>
      </c>
      <c r="F47" s="7">
        <v>34.700000000000003</v>
      </c>
      <c r="G47" s="7">
        <v>40.200000000000003</v>
      </c>
      <c r="H47" s="7">
        <v>40.799999999999997</v>
      </c>
      <c r="I47" s="7">
        <v>42.8</v>
      </c>
      <c r="J47" s="7">
        <v>44.7</v>
      </c>
    </row>
    <row r="48" spans="1:10">
      <c r="A48" t="s">
        <v>23</v>
      </c>
      <c r="B48" s="7" t="s">
        <v>13</v>
      </c>
      <c r="C48" s="7" t="s">
        <v>19</v>
      </c>
      <c r="D48" t="str">
        <f t="shared" si="0"/>
        <v>4-1/2 X 64-1/2</v>
      </c>
      <c r="E48" s="7">
        <v>36.6</v>
      </c>
      <c r="F48" s="7">
        <v>39.9</v>
      </c>
      <c r="G48" s="7">
        <v>46.2</v>
      </c>
      <c r="H48" s="7">
        <v>46.9</v>
      </c>
      <c r="I48" s="7">
        <v>49.2</v>
      </c>
      <c r="J48" s="7">
        <v>51.7</v>
      </c>
    </row>
    <row r="49" spans="1:11">
      <c r="A49" t="s">
        <v>23</v>
      </c>
      <c r="B49" s="7" t="s">
        <v>20</v>
      </c>
      <c r="C49" s="7" t="s">
        <v>9</v>
      </c>
      <c r="D49" t="str">
        <f t="shared" si="0"/>
        <v>6-1/2 X 20-1/2</v>
      </c>
      <c r="E49" s="7">
        <v>15.3</v>
      </c>
      <c r="F49" s="7">
        <v>16.3</v>
      </c>
      <c r="G49" s="7">
        <v>18.399999999999999</v>
      </c>
      <c r="H49" s="7">
        <v>18.8</v>
      </c>
      <c r="I49" s="7">
        <v>19.600000000000001</v>
      </c>
      <c r="J49" s="7">
        <v>20.6</v>
      </c>
    </row>
    <row r="50" spans="1:11">
      <c r="A50" t="s">
        <v>23</v>
      </c>
      <c r="B50" s="7" t="s">
        <v>20</v>
      </c>
      <c r="C50" s="7" t="s">
        <v>10</v>
      </c>
      <c r="D50" t="str">
        <f t="shared" si="0"/>
        <v>6-1/2 X 24-1/2</v>
      </c>
      <c r="E50" s="7">
        <v>18.8</v>
      </c>
      <c r="F50" s="7">
        <v>20.100000000000001</v>
      </c>
      <c r="G50" s="7">
        <v>22.6</v>
      </c>
      <c r="H50" s="7">
        <v>23.1</v>
      </c>
      <c r="I50" s="7">
        <v>24.1</v>
      </c>
      <c r="J50" s="7">
        <v>25.3</v>
      </c>
    </row>
    <row r="51" spans="1:11">
      <c r="A51" t="s">
        <v>23</v>
      </c>
      <c r="B51" s="7" t="s">
        <v>20</v>
      </c>
      <c r="C51" s="7" t="s">
        <v>11</v>
      </c>
      <c r="D51" t="str">
        <f t="shared" si="0"/>
        <v>6-1/2 X 28-1/2</v>
      </c>
      <c r="E51" s="7">
        <v>22.3</v>
      </c>
      <c r="F51" s="7">
        <v>23.8</v>
      </c>
      <c r="G51" s="7">
        <v>26.9</v>
      </c>
      <c r="H51" s="7">
        <v>27.4</v>
      </c>
      <c r="I51" s="7">
        <v>28.6</v>
      </c>
      <c r="J51" s="7">
        <v>30.1</v>
      </c>
    </row>
    <row r="52" spans="1:11">
      <c r="A52" t="s">
        <v>23</v>
      </c>
      <c r="B52" s="7" t="s">
        <v>20</v>
      </c>
      <c r="C52" s="7" t="s">
        <v>12</v>
      </c>
      <c r="D52" t="str">
        <f t="shared" si="0"/>
        <v>6-1/2 X 32-1/2</v>
      </c>
      <c r="E52" s="7">
        <v>25.8</v>
      </c>
      <c r="F52" s="7">
        <v>27.6</v>
      </c>
      <c r="G52" s="7">
        <v>31.1</v>
      </c>
      <c r="H52" s="7">
        <v>31.7</v>
      </c>
      <c r="I52" s="7">
        <v>33.200000000000003</v>
      </c>
      <c r="J52" s="7">
        <v>34.799999999999997</v>
      </c>
    </row>
    <row r="53" spans="1:11">
      <c r="A53" t="s">
        <v>23</v>
      </c>
      <c r="B53" s="7" t="s">
        <v>20</v>
      </c>
      <c r="C53" s="7" t="s">
        <v>14</v>
      </c>
      <c r="D53" t="str">
        <f t="shared" si="0"/>
        <v>6-1/2 X 36-1/2</v>
      </c>
      <c r="E53" s="7">
        <v>29.3</v>
      </c>
      <c r="F53" s="7">
        <v>31.3</v>
      </c>
      <c r="G53" s="7">
        <v>35.4</v>
      </c>
      <c r="H53" s="7">
        <v>36</v>
      </c>
      <c r="I53" s="7">
        <v>37.700000000000003</v>
      </c>
      <c r="J53" s="7">
        <v>39.6</v>
      </c>
    </row>
    <row r="54" spans="1:11">
      <c r="A54" t="s">
        <v>23</v>
      </c>
      <c r="B54" s="7" t="s">
        <v>20</v>
      </c>
      <c r="C54" s="7" t="s">
        <v>15</v>
      </c>
      <c r="D54" t="str">
        <f t="shared" si="0"/>
        <v>6-1/2 X 40-1/2</v>
      </c>
      <c r="E54" s="7">
        <v>32.799999999999997</v>
      </c>
      <c r="F54" s="7">
        <v>35.1</v>
      </c>
      <c r="G54" s="7">
        <v>39.6</v>
      </c>
      <c r="H54" s="7">
        <v>40.299999999999997</v>
      </c>
      <c r="I54" s="7">
        <v>42.2</v>
      </c>
      <c r="J54" s="7">
        <v>44.3</v>
      </c>
    </row>
    <row r="55" spans="1:11" ht="28">
      <c r="A55" t="s">
        <v>23</v>
      </c>
      <c r="B55" s="7" t="s">
        <v>20</v>
      </c>
      <c r="C55" s="7" t="s">
        <v>16</v>
      </c>
      <c r="D55" t="str">
        <f t="shared" si="0"/>
        <v>6-1/2 X 44-1/2</v>
      </c>
      <c r="E55" s="7">
        <v>36.299999999999997</v>
      </c>
      <c r="F55" s="7">
        <v>38.9</v>
      </c>
      <c r="G55" s="7">
        <v>43.8</v>
      </c>
      <c r="H55" s="7">
        <v>44.6</v>
      </c>
      <c r="I55" s="7">
        <v>48.7</v>
      </c>
      <c r="J55" s="7">
        <v>49.9</v>
      </c>
      <c r="K55" s="10" t="s">
        <v>7</v>
      </c>
    </row>
    <row r="56" spans="1:11">
      <c r="A56" t="s">
        <v>23</v>
      </c>
      <c r="B56" s="7" t="s">
        <v>20</v>
      </c>
      <c r="C56" s="7" t="s">
        <v>17</v>
      </c>
      <c r="D56" t="str">
        <f t="shared" si="0"/>
        <v>6-1/2 X 48-1/2</v>
      </c>
      <c r="E56" s="7">
        <v>39.799999999999997</v>
      </c>
      <c r="F56" s="7">
        <v>42.6</v>
      </c>
      <c r="G56" s="7">
        <v>48.1</v>
      </c>
      <c r="H56" s="7">
        <v>48.9</v>
      </c>
      <c r="I56" s="7">
        <v>51.2</v>
      </c>
      <c r="J56" s="7">
        <v>53.8</v>
      </c>
      <c r="K56" s="7" t="s">
        <v>13</v>
      </c>
    </row>
    <row r="57" spans="1:11">
      <c r="A57" t="s">
        <v>23</v>
      </c>
      <c r="B57" s="7" t="s">
        <v>20</v>
      </c>
      <c r="C57" s="7" t="s">
        <v>18</v>
      </c>
      <c r="D57" t="str">
        <f t="shared" si="0"/>
        <v>6-1/2 X 56-1/2</v>
      </c>
      <c r="E57" s="7">
        <v>46.8</v>
      </c>
      <c r="F57" s="7">
        <v>50.1</v>
      </c>
      <c r="G57" s="7">
        <v>56.6</v>
      </c>
      <c r="H57" s="7">
        <v>57.5</v>
      </c>
      <c r="I57" s="7">
        <v>60.6</v>
      </c>
      <c r="J57" s="7">
        <v>63.3</v>
      </c>
      <c r="K57" s="7" t="s">
        <v>20</v>
      </c>
    </row>
    <row r="58" spans="1:11">
      <c r="A58" t="s">
        <v>23</v>
      </c>
      <c r="B58" s="7" t="s">
        <v>20</v>
      </c>
      <c r="C58" s="7" t="s">
        <v>19</v>
      </c>
      <c r="D58" t="str">
        <f t="shared" si="0"/>
        <v>6-1/2 X 64-1/2</v>
      </c>
      <c r="E58" s="7">
        <v>53.9</v>
      </c>
      <c r="F58" s="7">
        <v>57.7</v>
      </c>
      <c r="G58" s="7">
        <v>65</v>
      </c>
      <c r="H58" s="7">
        <v>66.2</v>
      </c>
      <c r="I58" s="7">
        <v>69.3</v>
      </c>
      <c r="J58" s="7">
        <v>72.7</v>
      </c>
      <c r="K58" s="7" t="s">
        <v>21</v>
      </c>
    </row>
    <row r="59" spans="1:11">
      <c r="A59" t="s">
        <v>23</v>
      </c>
      <c r="B59" s="7" t="s">
        <v>21</v>
      </c>
      <c r="C59" s="7" t="s">
        <v>9</v>
      </c>
      <c r="D59" t="str">
        <f t="shared" si="0"/>
        <v>8-1/2 X 20-1/2</v>
      </c>
      <c r="E59" s="7">
        <v>18.7</v>
      </c>
      <c r="F59" s="7">
        <v>20</v>
      </c>
      <c r="G59" s="7">
        <v>22.5</v>
      </c>
      <c r="H59" s="7">
        <v>23</v>
      </c>
      <c r="I59" s="7">
        <v>24.4</v>
      </c>
      <c r="J59" s="7">
        <v>25.8</v>
      </c>
      <c r="K59" s="7" t="s">
        <v>22</v>
      </c>
    </row>
    <row r="60" spans="1:11">
      <c r="A60" t="s">
        <v>23</v>
      </c>
      <c r="B60" s="7" t="s">
        <v>21</v>
      </c>
      <c r="C60" s="7" t="s">
        <v>10</v>
      </c>
      <c r="D60" t="str">
        <f t="shared" si="0"/>
        <v>8-1/2 X 24-1/2</v>
      </c>
      <c r="E60" s="7">
        <v>22.9</v>
      </c>
      <c r="F60" s="7">
        <v>24.5</v>
      </c>
      <c r="G60" s="7">
        <v>27.7</v>
      </c>
      <c r="H60" s="7">
        <v>28.8</v>
      </c>
      <c r="I60" s="7">
        <v>30</v>
      </c>
      <c r="J60" s="7">
        <v>3.7</v>
      </c>
    </row>
    <row r="61" spans="1:11">
      <c r="A61" t="s">
        <v>23</v>
      </c>
      <c r="B61" s="7" t="s">
        <v>21</v>
      </c>
      <c r="C61" s="7" t="s">
        <v>11</v>
      </c>
      <c r="D61" t="str">
        <f t="shared" si="0"/>
        <v>8-1/2 X 28-1/2</v>
      </c>
      <c r="E61" s="7">
        <v>27.2</v>
      </c>
      <c r="F61" s="7">
        <v>20.100000000000001</v>
      </c>
      <c r="G61" s="7">
        <v>32.799999999999997</v>
      </c>
      <c r="H61" s="7">
        <v>33.5</v>
      </c>
      <c r="I61" s="7">
        <v>35.6</v>
      </c>
      <c r="J61" s="7">
        <v>37.700000000000003</v>
      </c>
    </row>
    <row r="62" spans="1:11">
      <c r="A62" t="s">
        <v>23</v>
      </c>
      <c r="B62" s="7" t="s">
        <v>21</v>
      </c>
      <c r="C62" s="7" t="s">
        <v>12</v>
      </c>
      <c r="D62" t="str">
        <f t="shared" si="0"/>
        <v>8-1/2 X 32-1/2</v>
      </c>
      <c r="E62" s="7">
        <v>31.5</v>
      </c>
      <c r="F62" s="7">
        <v>33.700000000000003</v>
      </c>
      <c r="G62" s="7">
        <v>38</v>
      </c>
      <c r="H62" s="7">
        <v>38.799999999999997</v>
      </c>
      <c r="I62" s="7">
        <v>41.2</v>
      </c>
      <c r="J62" s="7">
        <v>43.6</v>
      </c>
    </row>
    <row r="63" spans="1:11">
      <c r="A63" t="s">
        <v>23</v>
      </c>
      <c r="B63" s="7" t="s">
        <v>21</v>
      </c>
      <c r="C63" s="7" t="s">
        <v>14</v>
      </c>
      <c r="D63" t="str">
        <f t="shared" si="0"/>
        <v>8-1/2 X 36-1/2</v>
      </c>
      <c r="E63" s="7">
        <v>35.799999999999997</v>
      </c>
      <c r="F63" s="7">
        <v>38.299999999999997</v>
      </c>
      <c r="G63" s="7">
        <v>43.2</v>
      </c>
      <c r="H63" s="7">
        <v>44.1</v>
      </c>
      <c r="I63" s="7">
        <v>46.8</v>
      </c>
      <c r="J63" s="7">
        <v>49.5</v>
      </c>
    </row>
    <row r="64" spans="1:11">
      <c r="A64" t="s">
        <v>23</v>
      </c>
      <c r="B64" s="7" t="s">
        <v>21</v>
      </c>
      <c r="C64" s="7" t="s">
        <v>15</v>
      </c>
      <c r="D64" t="str">
        <f t="shared" si="0"/>
        <v>8-1/2 X 40-1/2</v>
      </c>
      <c r="E64" s="7">
        <v>40.1</v>
      </c>
      <c r="F64" s="7">
        <v>42.9</v>
      </c>
      <c r="G64" s="7">
        <v>48.3</v>
      </c>
      <c r="H64" s="7">
        <v>49.4</v>
      </c>
      <c r="I64" s="7">
        <v>52.4</v>
      </c>
      <c r="J64" s="7">
        <v>55.5</v>
      </c>
    </row>
    <row r="65" spans="1:10">
      <c r="A65" t="s">
        <v>23</v>
      </c>
      <c r="B65" s="7" t="s">
        <v>21</v>
      </c>
      <c r="C65" s="7" t="s">
        <v>16</v>
      </c>
      <c r="D65" t="str">
        <f t="shared" si="0"/>
        <v>8-1/2 X 44-1/2</v>
      </c>
      <c r="E65" s="7">
        <v>44.3</v>
      </c>
      <c r="F65" s="7">
        <v>47.4</v>
      </c>
      <c r="G65" s="7">
        <v>53.3</v>
      </c>
      <c r="H65" s="7">
        <v>54.6</v>
      </c>
      <c r="I65" s="7">
        <v>58</v>
      </c>
      <c r="J65" s="7">
        <v>61.4</v>
      </c>
    </row>
    <row r="66" spans="1:10">
      <c r="A66" t="s">
        <v>23</v>
      </c>
      <c r="B66" s="7" t="s">
        <v>21</v>
      </c>
      <c r="C66" s="7" t="s">
        <v>17</v>
      </c>
      <c r="D66" t="str">
        <f t="shared" si="0"/>
        <v>8-1/2 X 48-1/2</v>
      </c>
      <c r="E66" s="7">
        <v>48.6</v>
      </c>
      <c r="F66" s="7">
        <v>52</v>
      </c>
      <c r="G66" s="7">
        <v>58.7</v>
      </c>
      <c r="H66" s="7">
        <v>59.9</v>
      </c>
      <c r="I66" s="7">
        <v>63.6</v>
      </c>
      <c r="J66" s="7">
        <v>67.3</v>
      </c>
    </row>
    <row r="67" spans="1:10">
      <c r="A67" t="s">
        <v>23</v>
      </c>
      <c r="B67" s="7" t="s">
        <v>21</v>
      </c>
      <c r="C67" s="7" t="s">
        <v>18</v>
      </c>
      <c r="D67" t="str">
        <f t="shared" si="0"/>
        <v>8-1/2 X 56-1/2</v>
      </c>
      <c r="E67" s="7">
        <v>57.2</v>
      </c>
      <c r="F67" s="7">
        <v>61.2</v>
      </c>
      <c r="G67" s="7">
        <v>69</v>
      </c>
      <c r="H67" s="7">
        <v>70.5</v>
      </c>
      <c r="I67" s="7">
        <v>74.8</v>
      </c>
      <c r="J67" s="7">
        <v>79.2</v>
      </c>
    </row>
    <row r="68" spans="1:10">
      <c r="A68" t="s">
        <v>23</v>
      </c>
      <c r="B68" s="7" t="s">
        <v>21</v>
      </c>
      <c r="C68" s="7" t="s">
        <v>19</v>
      </c>
      <c r="D68" t="str">
        <f t="shared" si="0"/>
        <v>8-1/2 X 64-1/2</v>
      </c>
      <c r="E68" s="7">
        <v>65.7</v>
      </c>
      <c r="F68" s="7">
        <v>70.3</v>
      </c>
      <c r="G68" s="7">
        <v>79.400000000000006</v>
      </c>
      <c r="H68" s="7">
        <v>81</v>
      </c>
      <c r="I68" s="7">
        <v>86</v>
      </c>
      <c r="J68" s="7">
        <v>91</v>
      </c>
    </row>
    <row r="69" spans="1:10">
      <c r="A69" t="s">
        <v>23</v>
      </c>
      <c r="B69" s="7" t="s">
        <v>22</v>
      </c>
      <c r="C69" s="7" t="s">
        <v>9</v>
      </c>
      <c r="D69" t="s">
        <v>370</v>
      </c>
      <c r="E69" s="7">
        <v>20.399999999999999</v>
      </c>
      <c r="F69" s="7">
        <v>22</v>
      </c>
      <c r="G69" s="7">
        <v>25</v>
      </c>
      <c r="H69" s="7">
        <v>25.7</v>
      </c>
      <c r="I69" s="7">
        <v>27.4</v>
      </c>
      <c r="J69" s="7">
        <v>29.3</v>
      </c>
    </row>
    <row r="70" spans="1:10">
      <c r="A70" t="s">
        <v>23</v>
      </c>
      <c r="B70" s="7" t="s">
        <v>22</v>
      </c>
      <c r="C70" s="7" t="s">
        <v>10</v>
      </c>
      <c r="D70" t="str">
        <f t="shared" si="0"/>
        <v>10-1/2 X 24-1/2</v>
      </c>
      <c r="E70" s="7">
        <v>25.2</v>
      </c>
      <c r="F70" s="7">
        <v>27.1</v>
      </c>
      <c r="G70" s="7">
        <v>30.9</v>
      </c>
      <c r="H70" s="7">
        <v>31.7</v>
      </c>
      <c r="I70" s="7">
        <v>33.799999999999997</v>
      </c>
      <c r="J70" s="7">
        <v>36.200000000000003</v>
      </c>
    </row>
    <row r="71" spans="1:10">
      <c r="A71" t="s">
        <v>23</v>
      </c>
      <c r="B71" s="7" t="s">
        <v>22</v>
      </c>
      <c r="C71" s="7" t="s">
        <v>11</v>
      </c>
      <c r="D71" t="str">
        <f t="shared" si="0"/>
        <v>10-1/2 X 28-1/2</v>
      </c>
      <c r="E71" s="7">
        <v>30</v>
      </c>
      <c r="F71" s="7">
        <v>32.299999999999997</v>
      </c>
      <c r="G71" s="7">
        <v>36.799999999999997</v>
      </c>
      <c r="H71" s="7">
        <v>37.700000000000003</v>
      </c>
      <c r="I71" s="7">
        <v>40.200000000000003</v>
      </c>
      <c r="J71" s="7">
        <v>43.1</v>
      </c>
    </row>
    <row r="72" spans="1:10">
      <c r="A72" t="s">
        <v>23</v>
      </c>
      <c r="B72" s="7" t="s">
        <v>22</v>
      </c>
      <c r="C72" s="7" t="s">
        <v>12</v>
      </c>
      <c r="D72" t="str">
        <f t="shared" si="0"/>
        <v>10-1/2 X 32-1/2</v>
      </c>
      <c r="E72" s="7">
        <v>34.799999999999997</v>
      </c>
      <c r="F72" s="7">
        <v>37.4</v>
      </c>
      <c r="G72" s="7">
        <v>42.6</v>
      </c>
      <c r="H72" s="7">
        <v>43.7</v>
      </c>
      <c r="I72" s="7">
        <v>46.6</v>
      </c>
      <c r="J72" s="7">
        <v>50</v>
      </c>
    </row>
    <row r="73" spans="1:10">
      <c r="A73" t="s">
        <v>23</v>
      </c>
      <c r="B73" s="7" t="s">
        <v>22</v>
      </c>
      <c r="C73" s="7" t="s">
        <v>14</v>
      </c>
      <c r="D73" t="str">
        <f t="shared" si="0"/>
        <v>10-1/2 X 36-1/2</v>
      </c>
      <c r="E73" s="7">
        <v>39.6</v>
      </c>
      <c r="F73" s="7">
        <v>42.6</v>
      </c>
      <c r="G73" s="7">
        <v>48.5</v>
      </c>
      <c r="H73" s="7">
        <v>49.8</v>
      </c>
      <c r="I73" s="7">
        <v>53.1</v>
      </c>
      <c r="J73" s="7">
        <v>56.9</v>
      </c>
    </row>
    <row r="74" spans="1:10">
      <c r="A74" t="s">
        <v>23</v>
      </c>
      <c r="B74" s="7" t="s">
        <v>22</v>
      </c>
      <c r="C74" s="7" t="s">
        <v>15</v>
      </c>
      <c r="D74" t="str">
        <f t="shared" si="0"/>
        <v>10-1/2 X 40-1/2</v>
      </c>
      <c r="E74" s="7">
        <v>44.4</v>
      </c>
      <c r="F74" s="7">
        <v>47.7</v>
      </c>
      <c r="G74" s="7">
        <v>54.4</v>
      </c>
      <c r="H74" s="7">
        <v>55.8</v>
      </c>
      <c r="I74" s="7">
        <v>59.5</v>
      </c>
      <c r="J74" s="7">
        <v>63.7</v>
      </c>
    </row>
    <row r="75" spans="1:10">
      <c r="A75" t="s">
        <v>23</v>
      </c>
      <c r="B75" s="7" t="s">
        <v>22</v>
      </c>
      <c r="C75" s="7" t="s">
        <v>16</v>
      </c>
      <c r="D75" t="str">
        <f t="shared" si="0"/>
        <v>10-1/2 X 44-1/2</v>
      </c>
      <c r="E75" s="7">
        <v>49.2</v>
      </c>
      <c r="F75" s="7">
        <v>52.9</v>
      </c>
      <c r="G75" s="7">
        <v>60.3</v>
      </c>
      <c r="H75" s="7">
        <v>61.8</v>
      </c>
      <c r="I75" s="7">
        <v>65.900000000000006</v>
      </c>
      <c r="J75" s="7">
        <v>70.599999999999994</v>
      </c>
    </row>
    <row r="76" spans="1:10">
      <c r="A76" t="s">
        <v>23</v>
      </c>
      <c r="B76" s="7" t="s">
        <v>22</v>
      </c>
      <c r="C76" s="7" t="s">
        <v>17</v>
      </c>
      <c r="D76" t="str">
        <f t="shared" si="0"/>
        <v>10-1/2 X 48-1/2</v>
      </c>
      <c r="E76" s="7">
        <v>53.9</v>
      </c>
      <c r="F76" s="7">
        <v>58</v>
      </c>
      <c r="G76" s="7">
        <v>66.099999999999994</v>
      </c>
      <c r="H76" s="7">
        <v>67.8</v>
      </c>
      <c r="I76" s="7">
        <v>72.3</v>
      </c>
      <c r="J76" s="7">
        <v>77.5</v>
      </c>
    </row>
    <row r="77" spans="1:10">
      <c r="A77" t="s">
        <v>23</v>
      </c>
      <c r="B77" s="7" t="s">
        <v>22</v>
      </c>
      <c r="C77" s="7" t="s">
        <v>18</v>
      </c>
      <c r="D77" t="str">
        <f t="shared" si="0"/>
        <v>10-1/2 X 56-1/2</v>
      </c>
      <c r="E77" s="7">
        <v>63.5</v>
      </c>
      <c r="F77" s="7">
        <v>68.3</v>
      </c>
      <c r="G77" s="7">
        <v>77.900000000000006</v>
      </c>
      <c r="H77" s="7">
        <v>79.900000000000006</v>
      </c>
      <c r="I77" s="7">
        <v>85.2</v>
      </c>
      <c r="J77" s="7">
        <v>91.2</v>
      </c>
    </row>
    <row r="78" spans="1:10">
      <c r="A78" t="s">
        <v>23</v>
      </c>
      <c r="B78" s="7" t="s">
        <v>22</v>
      </c>
      <c r="C78" s="7" t="s">
        <v>19</v>
      </c>
      <c r="D78" t="str">
        <f t="shared" si="0"/>
        <v>10-1/2 X 64-1/2</v>
      </c>
      <c r="E78" s="7">
        <v>73.099999999999994</v>
      </c>
      <c r="F78" s="7">
        <v>78.599999999999994</v>
      </c>
      <c r="G78" s="7">
        <v>89.6</v>
      </c>
      <c r="H78" s="7">
        <v>91.9</v>
      </c>
      <c r="I78" s="7">
        <v>98</v>
      </c>
      <c r="J78" s="7">
        <v>105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opLeftCell="A180" workbookViewId="0">
      <selection activeCell="A198" sqref="A198"/>
    </sheetView>
  </sheetViews>
  <sheetFormatPr defaultRowHeight="14"/>
  <cols>
    <col min="1" max="1" width="44.5" bestFit="1" customWidth="1"/>
    <col min="2" max="4" width="8.58203125" bestFit="1" customWidth="1"/>
    <col min="5" max="8" width="11.25" customWidth="1"/>
    <col min="9" max="9" width="5.33203125" bestFit="1" customWidth="1"/>
  </cols>
  <sheetData>
    <row r="1" spans="1:9" ht="28">
      <c r="A1" s="16" t="s">
        <v>46</v>
      </c>
      <c r="B1" s="17" t="s">
        <v>47</v>
      </c>
      <c r="C1" s="17" t="s">
        <v>48</v>
      </c>
      <c r="D1" s="17" t="s">
        <v>49</v>
      </c>
      <c r="E1" s="8"/>
      <c r="F1" s="8"/>
      <c r="G1" s="8"/>
      <c r="H1" s="47"/>
      <c r="I1" s="8" t="s">
        <v>249</v>
      </c>
    </row>
    <row r="2" spans="1:9" ht="42">
      <c r="A2" s="24" t="s">
        <v>30</v>
      </c>
      <c r="B2" s="17">
        <v>0</v>
      </c>
      <c r="C2" s="17">
        <v>0</v>
      </c>
      <c r="D2" s="17">
        <v>0</v>
      </c>
      <c r="E2" s="15" t="s">
        <v>695</v>
      </c>
      <c r="F2" s="47" t="s">
        <v>695</v>
      </c>
      <c r="G2" s="47" t="s">
        <v>695</v>
      </c>
      <c r="H2" s="47" t="s">
        <v>696</v>
      </c>
      <c r="I2" s="15"/>
    </row>
    <row r="3" spans="1:9" ht="14.5">
      <c r="A3" s="18" t="s">
        <v>50</v>
      </c>
      <c r="B3" s="19">
        <v>1.2</v>
      </c>
      <c r="C3" s="19">
        <v>2</v>
      </c>
      <c r="D3" s="19">
        <v>2.5</v>
      </c>
      <c r="E3" s="7">
        <f>B3*60/1658.5/(1.805/1)^0.5</f>
        <v>3.2313084585266598E-2</v>
      </c>
      <c r="F3" s="7">
        <f>C3*60/1658.5/(1.805*2/1)^0.5</f>
        <v>3.8081335385494186E-2</v>
      </c>
      <c r="G3" s="7">
        <f>D3*60/1658.5/(1.805*3/1)^0.5</f>
        <v>3.8866600174272542E-2</v>
      </c>
      <c r="H3" s="7">
        <f>AVERAGE(E3:G3)</f>
        <v>3.6420340048344442E-2</v>
      </c>
    </row>
    <row r="4" spans="1:9" ht="14.5">
      <c r="A4" s="20" t="s">
        <v>51</v>
      </c>
      <c r="B4" s="21">
        <v>2.6</v>
      </c>
      <c r="C4" s="21">
        <v>3.4</v>
      </c>
      <c r="D4" s="21">
        <v>4.8</v>
      </c>
      <c r="E4" s="7">
        <f t="shared" ref="E4:E67" si="0">B4*60/1658.5/(1.805/1)^0.5</f>
        <v>7.0011683268077635E-2</v>
      </c>
      <c r="F4" s="7">
        <f t="shared" ref="F4:F67" si="1">C4*60/1658.5/(1.805*2/1)^0.5</f>
        <v>6.4738270155340116E-2</v>
      </c>
      <c r="G4" s="7">
        <f t="shared" ref="G4:G67" si="2">D4*60/1658.5/(1.805*3/1)^0.5</f>
        <v>7.462387233460327E-2</v>
      </c>
      <c r="H4" s="7">
        <f t="shared" ref="H4:H67" si="3">AVERAGE(E4:G4)</f>
        <v>6.9791275252673673E-2</v>
      </c>
      <c r="I4" s="7" t="s">
        <v>250</v>
      </c>
    </row>
    <row r="5" spans="1:9" ht="14.5">
      <c r="A5" s="18" t="s">
        <v>52</v>
      </c>
      <c r="B5" s="22" t="s">
        <v>53</v>
      </c>
      <c r="C5" s="22" t="s">
        <v>53</v>
      </c>
      <c r="D5" s="19">
        <v>9.5</v>
      </c>
      <c r="E5" s="7" t="e">
        <f t="shared" si="0"/>
        <v>#VALUE!</v>
      </c>
      <c r="F5" s="7" t="e">
        <f t="shared" si="1"/>
        <v>#VALUE!</v>
      </c>
      <c r="G5" s="7">
        <f t="shared" si="2"/>
        <v>0.14769308066223563</v>
      </c>
      <c r="H5" s="7" t="e">
        <f t="shared" si="3"/>
        <v>#VALUE!</v>
      </c>
      <c r="I5" s="7" t="s">
        <v>251</v>
      </c>
    </row>
    <row r="6" spans="1:9" ht="14.5">
      <c r="A6" s="20" t="s">
        <v>54</v>
      </c>
      <c r="B6" s="23" t="s">
        <v>53</v>
      </c>
      <c r="C6" s="23" t="s">
        <v>53</v>
      </c>
      <c r="D6" s="21">
        <v>11</v>
      </c>
      <c r="E6" s="7" t="e">
        <f t="shared" si="0"/>
        <v>#VALUE!</v>
      </c>
      <c r="F6" s="7" t="e">
        <f t="shared" si="1"/>
        <v>#VALUE!</v>
      </c>
      <c r="G6" s="7">
        <f t="shared" si="2"/>
        <v>0.17101304076679916</v>
      </c>
      <c r="H6" s="7" t="e">
        <f t="shared" si="3"/>
        <v>#VALUE!</v>
      </c>
      <c r="I6" s="7" t="s">
        <v>252</v>
      </c>
    </row>
    <row r="7" spans="1:9" ht="14.5">
      <c r="A7" s="18" t="s">
        <v>55</v>
      </c>
      <c r="B7" s="19">
        <v>0.1</v>
      </c>
      <c r="C7" s="19">
        <v>0.158</v>
      </c>
      <c r="D7" s="19">
        <v>0.2</v>
      </c>
      <c r="E7" s="7">
        <f t="shared" si="0"/>
        <v>2.6927570487722164E-3</v>
      </c>
      <c r="F7" s="7">
        <f t="shared" si="1"/>
        <v>3.0084254954540405E-3</v>
      </c>
      <c r="G7" s="7">
        <f t="shared" si="2"/>
        <v>3.1093280139418028E-3</v>
      </c>
      <c r="H7" s="7">
        <f t="shared" si="3"/>
        <v>2.9368368527226863E-3</v>
      </c>
      <c r="I7" s="7" t="s">
        <v>253</v>
      </c>
    </row>
    <row r="8" spans="1:9" ht="14.5">
      <c r="A8" s="20" t="s">
        <v>56</v>
      </c>
      <c r="B8" s="21">
        <v>0.58299999999999996</v>
      </c>
      <c r="C8" s="21">
        <v>1.58</v>
      </c>
      <c r="D8" s="21">
        <v>2</v>
      </c>
      <c r="E8" s="7">
        <f t="shared" si="0"/>
        <v>1.5698773594342019E-2</v>
      </c>
      <c r="F8" s="7">
        <f t="shared" si="1"/>
        <v>3.008425495454041E-2</v>
      </c>
      <c r="G8" s="7">
        <f t="shared" si="2"/>
        <v>3.109328013941803E-2</v>
      </c>
      <c r="H8" s="7">
        <f t="shared" si="3"/>
        <v>2.5625436229433488E-2</v>
      </c>
      <c r="I8" s="7" t="s">
        <v>254</v>
      </c>
    </row>
    <row r="9" spans="1:9" ht="14.5">
      <c r="A9" s="18" t="s">
        <v>57</v>
      </c>
      <c r="B9" s="19">
        <v>0.11600000000000001</v>
      </c>
      <c r="C9" s="19">
        <v>0.17499999999999999</v>
      </c>
      <c r="D9" s="19">
        <v>0.22500000000000001</v>
      </c>
      <c r="E9" s="7">
        <f t="shared" si="0"/>
        <v>3.1235981765757709E-3</v>
      </c>
      <c r="F9" s="7">
        <f t="shared" si="1"/>
        <v>3.3321168462307413E-3</v>
      </c>
      <c r="G9" s="7">
        <f t="shared" si="2"/>
        <v>3.4979940156845283E-3</v>
      </c>
      <c r="H9" s="7">
        <f t="shared" si="3"/>
        <v>3.3179030128303471E-3</v>
      </c>
      <c r="I9" s="7" t="s">
        <v>44</v>
      </c>
    </row>
    <row r="10" spans="1:9" ht="14.5">
      <c r="A10" s="20" t="s">
        <v>58</v>
      </c>
      <c r="B10" s="21">
        <v>0.33300000000000002</v>
      </c>
      <c r="C10" s="21">
        <v>0.55000000000000004</v>
      </c>
      <c r="D10" s="21">
        <v>0.7</v>
      </c>
      <c r="E10" s="7">
        <f t="shared" si="0"/>
        <v>8.9668809724114812E-3</v>
      </c>
      <c r="F10" s="7">
        <f t="shared" si="1"/>
        <v>1.0472367231010901E-2</v>
      </c>
      <c r="G10" s="7">
        <f t="shared" si="2"/>
        <v>1.0882648048796311E-2</v>
      </c>
      <c r="H10" s="7">
        <f t="shared" si="3"/>
        <v>1.0107298750739563E-2</v>
      </c>
      <c r="I10" s="7" t="s">
        <v>255</v>
      </c>
    </row>
    <row r="11" spans="1:9" ht="14.5">
      <c r="A11" s="18" t="s">
        <v>59</v>
      </c>
      <c r="B11" s="19">
        <v>6.6000000000000003E-2</v>
      </c>
      <c r="C11" s="19">
        <v>0.11600000000000001</v>
      </c>
      <c r="D11" s="19">
        <v>0.15</v>
      </c>
      <c r="E11" s="7">
        <f t="shared" si="0"/>
        <v>1.777219652189663E-3</v>
      </c>
      <c r="F11" s="7">
        <f t="shared" si="1"/>
        <v>2.2087174523586625E-3</v>
      </c>
      <c r="G11" s="7">
        <f t="shared" si="2"/>
        <v>2.3319960104563522E-3</v>
      </c>
      <c r="H11" s="7">
        <f t="shared" si="3"/>
        <v>2.1059777050015591E-3</v>
      </c>
      <c r="I11" s="7" t="s">
        <v>266</v>
      </c>
    </row>
    <row r="12" spans="1:9" ht="14.5">
      <c r="A12" s="20" t="s">
        <v>60</v>
      </c>
      <c r="B12" s="21">
        <v>0.33</v>
      </c>
      <c r="C12" s="21">
        <v>0.54</v>
      </c>
      <c r="D12" s="21">
        <v>0.7</v>
      </c>
      <c r="E12" s="7">
        <f t="shared" si="0"/>
        <v>8.8860982609483153E-3</v>
      </c>
      <c r="F12" s="7">
        <f t="shared" si="1"/>
        <v>1.0281960554083432E-2</v>
      </c>
      <c r="G12" s="7">
        <f t="shared" si="2"/>
        <v>1.0882648048796311E-2</v>
      </c>
      <c r="H12" s="7">
        <f t="shared" si="3"/>
        <v>1.0016902287942685E-2</v>
      </c>
      <c r="I12" s="7" t="s">
        <v>267</v>
      </c>
    </row>
    <row r="13" spans="1:9" ht="14.5">
      <c r="A13" s="18" t="s">
        <v>61</v>
      </c>
      <c r="B13" s="19">
        <v>1.1000000000000001</v>
      </c>
      <c r="C13" s="19">
        <v>1.75</v>
      </c>
      <c r="D13" s="19">
        <v>2.2000000000000002</v>
      </c>
      <c r="E13" s="7">
        <f t="shared" si="0"/>
        <v>2.9620327536494385E-2</v>
      </c>
      <c r="F13" s="7">
        <f t="shared" si="1"/>
        <v>3.3321168462307413E-2</v>
      </c>
      <c r="G13" s="7">
        <f t="shared" si="2"/>
        <v>3.4202608153359834E-2</v>
      </c>
      <c r="H13" s="7">
        <f t="shared" si="3"/>
        <v>3.2381368050720546E-2</v>
      </c>
      <c r="I13" s="7" t="s">
        <v>268</v>
      </c>
    </row>
    <row r="14" spans="1:9" ht="14.5">
      <c r="A14" s="20" t="s">
        <v>62</v>
      </c>
      <c r="B14" s="21">
        <v>0.06</v>
      </c>
      <c r="C14" s="21">
        <v>0.11</v>
      </c>
      <c r="D14" s="21">
        <v>0.13</v>
      </c>
      <c r="E14" s="7">
        <f t="shared" si="0"/>
        <v>1.6156542292633297E-3</v>
      </c>
      <c r="F14" s="7">
        <f t="shared" si="1"/>
        <v>2.0944734462021801E-3</v>
      </c>
      <c r="G14" s="7">
        <f t="shared" si="2"/>
        <v>2.0210632090621721E-3</v>
      </c>
      <c r="H14" s="7">
        <f t="shared" si="3"/>
        <v>1.9103969615092272E-3</v>
      </c>
      <c r="I14" s="7" t="s">
        <v>269</v>
      </c>
    </row>
    <row r="15" spans="1:9" ht="14.5">
      <c r="A15" s="18" t="s">
        <v>63</v>
      </c>
      <c r="B15" s="19">
        <v>0.13300000000000001</v>
      </c>
      <c r="C15" s="19">
        <v>0.216</v>
      </c>
      <c r="D15" s="19">
        <v>0.26600000000000001</v>
      </c>
      <c r="E15" s="7">
        <f t="shared" si="0"/>
        <v>3.5813668748670485E-3</v>
      </c>
      <c r="F15" s="7">
        <f t="shared" si="1"/>
        <v>4.1127842216333726E-3</v>
      </c>
      <c r="G15" s="7">
        <f t="shared" si="2"/>
        <v>4.1354062585425982E-3</v>
      </c>
      <c r="H15" s="7">
        <f t="shared" si="3"/>
        <v>3.9431857850143401E-3</v>
      </c>
      <c r="I15" s="7" t="s">
        <v>270</v>
      </c>
    </row>
    <row r="16" spans="1:9" ht="14.5">
      <c r="A16" s="20" t="s">
        <v>64</v>
      </c>
      <c r="B16" s="21">
        <v>3.3000000000000002E-2</v>
      </c>
      <c r="C16" s="21">
        <v>8.3000000000000004E-2</v>
      </c>
      <c r="D16" s="21">
        <v>0.108</v>
      </c>
      <c r="E16" s="7">
        <f t="shared" si="0"/>
        <v>8.8860982609483149E-4</v>
      </c>
      <c r="F16" s="7">
        <f t="shared" si="1"/>
        <v>1.5803754184980088E-3</v>
      </c>
      <c r="G16" s="7">
        <f t="shared" si="2"/>
        <v>1.6790371275285736E-3</v>
      </c>
      <c r="H16" s="7">
        <f t="shared" si="3"/>
        <v>1.3826741240404712E-3</v>
      </c>
      <c r="I16" s="7" t="s">
        <v>271</v>
      </c>
    </row>
    <row r="17" spans="1:9" ht="14.5">
      <c r="A17" s="18" t="s">
        <v>65</v>
      </c>
      <c r="B17" s="19">
        <v>2.0329999999999999</v>
      </c>
      <c r="C17" s="19">
        <v>2.5</v>
      </c>
      <c r="D17" s="19">
        <v>3.7</v>
      </c>
      <c r="E17" s="7">
        <f t="shared" si="0"/>
        <v>5.4743750801539162E-2</v>
      </c>
      <c r="F17" s="7">
        <f t="shared" si="1"/>
        <v>4.7601669231867733E-2</v>
      </c>
      <c r="G17" s="7">
        <f t="shared" si="2"/>
        <v>5.7522568257923359E-2</v>
      </c>
      <c r="H17" s="7">
        <f t="shared" si="3"/>
        <v>5.328932943044342E-2</v>
      </c>
      <c r="I17" s="7" t="s">
        <v>272</v>
      </c>
    </row>
    <row r="18" spans="1:9" ht="14.5">
      <c r="A18" s="20" t="s">
        <v>66</v>
      </c>
      <c r="B18" s="21">
        <v>1</v>
      </c>
      <c r="C18" s="21">
        <v>2.41</v>
      </c>
      <c r="D18" s="21">
        <v>3.33</v>
      </c>
      <c r="E18" s="7">
        <f t="shared" si="0"/>
        <v>2.6927570487722166E-2</v>
      </c>
      <c r="F18" s="7">
        <f t="shared" si="1"/>
        <v>4.58880091395205E-2</v>
      </c>
      <c r="G18" s="7">
        <f t="shared" si="2"/>
        <v>5.1770311432131025E-2</v>
      </c>
      <c r="H18" s="7">
        <f t="shared" si="3"/>
        <v>4.1528630353124561E-2</v>
      </c>
      <c r="I18" s="7" t="s">
        <v>273</v>
      </c>
    </row>
    <row r="19" spans="1:9" ht="42">
      <c r="A19" s="18" t="s">
        <v>67</v>
      </c>
      <c r="B19" s="19">
        <v>1.2829999999999999</v>
      </c>
      <c r="C19" s="19">
        <v>2.75</v>
      </c>
      <c r="D19" s="19">
        <v>3.4159999999999999</v>
      </c>
      <c r="E19" s="7">
        <f t="shared" si="0"/>
        <v>3.4548072935747534E-2</v>
      </c>
      <c r="F19" s="7">
        <f t="shared" si="1"/>
        <v>5.2361836155054506E-2</v>
      </c>
      <c r="G19" s="7">
        <f t="shared" si="2"/>
        <v>5.3107322478125996E-2</v>
      </c>
      <c r="H19" s="7">
        <f t="shared" si="3"/>
        <v>4.6672410522976014E-2</v>
      </c>
      <c r="I19" s="7" t="s">
        <v>256</v>
      </c>
    </row>
    <row r="20" spans="1:9" ht="14.5">
      <c r="A20" s="20" t="s">
        <v>68</v>
      </c>
      <c r="B20" s="21">
        <v>6.6000000000000003E-2</v>
      </c>
      <c r="C20" s="21">
        <v>0.11600000000000001</v>
      </c>
      <c r="D20" s="21">
        <v>0.15</v>
      </c>
      <c r="E20" s="7">
        <f t="shared" si="0"/>
        <v>1.777219652189663E-3</v>
      </c>
      <c r="F20" s="7">
        <f t="shared" si="1"/>
        <v>2.2087174523586625E-3</v>
      </c>
      <c r="G20" s="7">
        <f t="shared" si="2"/>
        <v>2.3319960104563522E-3</v>
      </c>
      <c r="H20" s="7">
        <f t="shared" si="3"/>
        <v>2.1059777050015591E-3</v>
      </c>
      <c r="I20" s="7"/>
    </row>
    <row r="21" spans="1:9" ht="14.5">
      <c r="A21" s="18" t="s">
        <v>69</v>
      </c>
      <c r="B21" s="19">
        <v>0.1</v>
      </c>
      <c r="C21" s="19">
        <v>0.183</v>
      </c>
      <c r="D21" s="19">
        <v>0.24099999999999999</v>
      </c>
      <c r="E21" s="7">
        <f t="shared" si="0"/>
        <v>2.6927570487722164E-3</v>
      </c>
      <c r="F21" s="7">
        <f t="shared" si="1"/>
        <v>3.4844421877727183E-3</v>
      </c>
      <c r="G21" s="7">
        <f t="shared" si="2"/>
        <v>3.7467402567998723E-3</v>
      </c>
      <c r="H21" s="7">
        <f t="shared" si="3"/>
        <v>3.3079798311149351E-3</v>
      </c>
      <c r="I21" s="7"/>
    </row>
    <row r="22" spans="1:9" ht="14.5">
      <c r="A22" s="20" t="s">
        <v>70</v>
      </c>
      <c r="B22" s="21">
        <v>0.5</v>
      </c>
      <c r="C22" s="21">
        <v>0.75</v>
      </c>
      <c r="D22" s="21">
        <v>0.96</v>
      </c>
      <c r="E22" s="7">
        <f t="shared" si="0"/>
        <v>1.3463785243861083E-2</v>
      </c>
      <c r="F22" s="7">
        <f t="shared" si="1"/>
        <v>1.428050076956032E-2</v>
      </c>
      <c r="G22" s="7">
        <f t="shared" si="2"/>
        <v>1.4924774466920653E-2</v>
      </c>
      <c r="H22" s="7">
        <f t="shared" si="3"/>
        <v>1.4223020160114017E-2</v>
      </c>
      <c r="I22" s="7"/>
    </row>
    <row r="23" spans="1:9" ht="14.5">
      <c r="A23" s="18" t="s">
        <v>71</v>
      </c>
      <c r="B23" s="19">
        <v>0.38300000000000001</v>
      </c>
      <c r="C23" s="19">
        <v>0.66600000000000004</v>
      </c>
      <c r="D23" s="19">
        <v>0.83299999999999996</v>
      </c>
      <c r="E23" s="7">
        <f t="shared" si="0"/>
        <v>1.0313259496797589E-2</v>
      </c>
      <c r="F23" s="7">
        <f t="shared" si="1"/>
        <v>1.2681084683369565E-2</v>
      </c>
      <c r="G23" s="7">
        <f t="shared" si="2"/>
        <v>1.2950351178067608E-2</v>
      </c>
      <c r="H23" s="7">
        <f t="shared" si="3"/>
        <v>1.1981565119411586E-2</v>
      </c>
      <c r="I23" s="7"/>
    </row>
    <row r="24" spans="1:9" ht="14.5">
      <c r="A24" s="20" t="s">
        <v>72</v>
      </c>
      <c r="B24" s="21">
        <v>0.09</v>
      </c>
      <c r="C24" s="21">
        <v>0.13</v>
      </c>
      <c r="D24" s="21">
        <v>0.16600000000000001</v>
      </c>
      <c r="E24" s="7">
        <f t="shared" si="0"/>
        <v>2.4234813438949944E-3</v>
      </c>
      <c r="F24" s="7">
        <f t="shared" si="1"/>
        <v>2.4752868000571223E-3</v>
      </c>
      <c r="G24" s="7">
        <f t="shared" si="2"/>
        <v>2.5807422515716967E-3</v>
      </c>
      <c r="H24" s="7">
        <f t="shared" si="3"/>
        <v>2.4931701318412713E-3</v>
      </c>
      <c r="I24" s="7"/>
    </row>
    <row r="25" spans="1:9" ht="14.5">
      <c r="A25" s="18" t="s">
        <v>73</v>
      </c>
      <c r="B25" s="19">
        <v>0.33300000000000002</v>
      </c>
      <c r="C25" s="19">
        <v>0.59</v>
      </c>
      <c r="D25" s="19">
        <v>0.76600000000000001</v>
      </c>
      <c r="E25" s="7">
        <f t="shared" si="0"/>
        <v>8.9668809724114812E-3</v>
      </c>
      <c r="F25" s="7">
        <f t="shared" si="1"/>
        <v>1.1233993938720785E-2</v>
      </c>
      <c r="G25" s="7">
        <f t="shared" si="2"/>
        <v>1.1908726293397105E-2</v>
      </c>
      <c r="H25" s="7">
        <f t="shared" si="3"/>
        <v>1.0703200401509792E-2</v>
      </c>
      <c r="I25" s="7"/>
    </row>
    <row r="26" spans="1:9" ht="14.5">
      <c r="A26" s="20" t="s">
        <v>74</v>
      </c>
      <c r="B26" s="21">
        <v>0.01</v>
      </c>
      <c r="C26" s="21">
        <v>2.1000000000000001E-2</v>
      </c>
      <c r="D26" s="21">
        <v>3.3000000000000002E-2</v>
      </c>
      <c r="E26" s="7">
        <f t="shared" si="0"/>
        <v>2.6927570487722161E-4</v>
      </c>
      <c r="F26" s="7">
        <f t="shared" si="1"/>
        <v>3.9985402154768892E-4</v>
      </c>
      <c r="G26" s="7">
        <f t="shared" si="2"/>
        <v>5.1303912230039753E-4</v>
      </c>
      <c r="H26" s="7">
        <f t="shared" si="3"/>
        <v>3.9405628290843604E-4</v>
      </c>
      <c r="I26" s="7"/>
    </row>
    <row r="27" spans="1:9" ht="14.5">
      <c r="A27" s="18" t="s">
        <v>75</v>
      </c>
      <c r="B27" s="19">
        <v>0.53</v>
      </c>
      <c r="C27" s="19">
        <v>0.91</v>
      </c>
      <c r="D27" s="19">
        <v>1.1100000000000001</v>
      </c>
      <c r="E27" s="7">
        <f t="shared" si="0"/>
        <v>1.4271612358492749E-2</v>
      </c>
      <c r="F27" s="7">
        <f t="shared" si="1"/>
        <v>1.7327007600399853E-2</v>
      </c>
      <c r="G27" s="7">
        <f t="shared" si="2"/>
        <v>1.7256770477377011E-2</v>
      </c>
      <c r="H27" s="7">
        <f t="shared" si="3"/>
        <v>1.6285130145423203E-2</v>
      </c>
      <c r="I27" s="7"/>
    </row>
    <row r="28" spans="1:9" ht="14.5">
      <c r="A28" s="20" t="s">
        <v>76</v>
      </c>
      <c r="B28" s="21">
        <v>1.1599999999999999</v>
      </c>
      <c r="C28" s="21">
        <v>1.8</v>
      </c>
      <c r="D28" s="21">
        <v>2</v>
      </c>
      <c r="E28" s="7">
        <f t="shared" si="0"/>
        <v>3.123598176575771E-2</v>
      </c>
      <c r="F28" s="7">
        <f t="shared" si="1"/>
        <v>3.4273201846944767E-2</v>
      </c>
      <c r="G28" s="7">
        <f t="shared" si="2"/>
        <v>3.109328013941803E-2</v>
      </c>
      <c r="H28" s="7">
        <f t="shared" si="3"/>
        <v>3.2200821250706835E-2</v>
      </c>
      <c r="I28" s="7"/>
    </row>
    <row r="29" spans="1:9" ht="14.5">
      <c r="A29" s="18" t="s">
        <v>77</v>
      </c>
      <c r="B29" s="19">
        <v>0.53</v>
      </c>
      <c r="C29" s="19">
        <v>0.91</v>
      </c>
      <c r="D29" s="19">
        <v>1.1100000000000001</v>
      </c>
      <c r="E29" s="7">
        <f t="shared" si="0"/>
        <v>1.4271612358492749E-2</v>
      </c>
      <c r="F29" s="7">
        <f t="shared" si="1"/>
        <v>1.7327007600399853E-2</v>
      </c>
      <c r="G29" s="7">
        <f t="shared" si="2"/>
        <v>1.7256770477377011E-2</v>
      </c>
      <c r="H29" s="7">
        <f t="shared" si="3"/>
        <v>1.6285130145423203E-2</v>
      </c>
      <c r="I29" s="7"/>
    </row>
    <row r="30" spans="1:9" ht="14.5">
      <c r="A30" s="20" t="s">
        <v>78</v>
      </c>
      <c r="B30" s="21">
        <v>0.78</v>
      </c>
      <c r="C30" s="21">
        <v>1.33</v>
      </c>
      <c r="D30" s="21">
        <v>1.7</v>
      </c>
      <c r="E30" s="7">
        <f t="shared" si="0"/>
        <v>2.100350498042329E-2</v>
      </c>
      <c r="F30" s="7">
        <f t="shared" si="1"/>
        <v>2.5324088031353637E-2</v>
      </c>
      <c r="G30" s="7">
        <f t="shared" si="2"/>
        <v>2.6429288118505326E-2</v>
      </c>
      <c r="H30" s="7">
        <f t="shared" si="3"/>
        <v>2.4252293710094085E-2</v>
      </c>
      <c r="I30" s="7"/>
    </row>
    <row r="31" spans="1:9" ht="14.5">
      <c r="A31" s="18" t="s">
        <v>79</v>
      </c>
      <c r="B31" s="19">
        <v>0.11</v>
      </c>
      <c r="C31" s="19">
        <v>0.2</v>
      </c>
      <c r="D31" s="19">
        <v>0.25</v>
      </c>
      <c r="E31" s="7">
        <f t="shared" si="0"/>
        <v>2.9620327536494379E-3</v>
      </c>
      <c r="F31" s="7">
        <f t="shared" si="1"/>
        <v>3.8081335385494186E-3</v>
      </c>
      <c r="G31" s="7">
        <f t="shared" si="2"/>
        <v>3.8866600174272538E-3</v>
      </c>
      <c r="H31" s="7">
        <f t="shared" si="3"/>
        <v>3.552275436542037E-3</v>
      </c>
      <c r="I31" s="7"/>
    </row>
    <row r="32" spans="1:9" ht="14.5">
      <c r="A32" s="20" t="s">
        <v>80</v>
      </c>
      <c r="B32" s="21">
        <v>0.11600000000000001</v>
      </c>
      <c r="C32" s="21">
        <v>0.17499999999999999</v>
      </c>
      <c r="D32" s="21">
        <v>0.22500000000000001</v>
      </c>
      <c r="E32" s="7">
        <f t="shared" si="0"/>
        <v>3.1235981765757709E-3</v>
      </c>
      <c r="F32" s="7">
        <f t="shared" si="1"/>
        <v>3.3321168462307413E-3</v>
      </c>
      <c r="G32" s="7">
        <f t="shared" si="2"/>
        <v>3.4979940156845283E-3</v>
      </c>
      <c r="H32" s="7">
        <f t="shared" si="3"/>
        <v>3.3179030128303471E-3</v>
      </c>
      <c r="I32" s="7"/>
    </row>
    <row r="33" spans="1:9" ht="14.5">
      <c r="A33" s="18" t="s">
        <v>81</v>
      </c>
      <c r="B33" s="19">
        <v>0.19</v>
      </c>
      <c r="C33" s="19">
        <v>0.31</v>
      </c>
      <c r="D33" s="19">
        <v>0.4</v>
      </c>
      <c r="E33" s="7">
        <f t="shared" si="0"/>
        <v>5.1162383926672116E-3</v>
      </c>
      <c r="F33" s="7">
        <f t="shared" si="1"/>
        <v>5.9026069847515992E-3</v>
      </c>
      <c r="G33" s="7">
        <f t="shared" si="2"/>
        <v>6.2186560278836055E-3</v>
      </c>
      <c r="H33" s="7">
        <f t="shared" si="3"/>
        <v>5.7458338017674715E-3</v>
      </c>
      <c r="I33" s="7"/>
    </row>
    <row r="34" spans="1:9" ht="14.5">
      <c r="A34" s="20" t="s">
        <v>82</v>
      </c>
      <c r="B34" s="21">
        <v>7.0000000000000007E-2</v>
      </c>
      <c r="C34" s="21">
        <v>0.11600000000000001</v>
      </c>
      <c r="D34" s="21">
        <v>0.15</v>
      </c>
      <c r="E34" s="7">
        <f t="shared" si="0"/>
        <v>1.8849299341405516E-3</v>
      </c>
      <c r="F34" s="7">
        <f t="shared" si="1"/>
        <v>2.2087174523586625E-3</v>
      </c>
      <c r="G34" s="7">
        <f t="shared" si="2"/>
        <v>2.3319960104563522E-3</v>
      </c>
      <c r="H34" s="7">
        <f t="shared" si="3"/>
        <v>2.141881132318522E-3</v>
      </c>
      <c r="I34" s="7"/>
    </row>
    <row r="35" spans="1:9" ht="14.5">
      <c r="A35" s="18" t="s">
        <v>83</v>
      </c>
      <c r="B35" s="19">
        <v>0.05</v>
      </c>
      <c r="C35" s="19">
        <v>0.108</v>
      </c>
      <c r="D35" s="19">
        <v>0.15</v>
      </c>
      <c r="E35" s="7">
        <f t="shared" si="0"/>
        <v>1.3463785243861082E-3</v>
      </c>
      <c r="F35" s="7">
        <f t="shared" si="1"/>
        <v>2.0563921108166863E-3</v>
      </c>
      <c r="G35" s="7">
        <f t="shared" si="2"/>
        <v>2.3319960104563522E-3</v>
      </c>
      <c r="H35" s="7">
        <f t="shared" si="3"/>
        <v>1.9115888818863822E-3</v>
      </c>
      <c r="I35" s="7"/>
    </row>
    <row r="36" spans="1:9" ht="14.5">
      <c r="A36" s="20" t="s">
        <v>84</v>
      </c>
      <c r="B36" s="21">
        <v>0.108</v>
      </c>
      <c r="C36" s="21">
        <v>0.17499999999999999</v>
      </c>
      <c r="D36" s="21">
        <v>0.23300000000000001</v>
      </c>
      <c r="E36" s="7">
        <f t="shared" si="0"/>
        <v>2.9081776126739941E-3</v>
      </c>
      <c r="F36" s="7">
        <f t="shared" si="1"/>
        <v>3.3321168462307413E-3</v>
      </c>
      <c r="G36" s="7">
        <f t="shared" si="2"/>
        <v>3.6223671362422003E-3</v>
      </c>
      <c r="H36" s="7">
        <f t="shared" si="3"/>
        <v>3.287553865048979E-3</v>
      </c>
      <c r="I36" s="7"/>
    </row>
    <row r="37" spans="1:9" ht="14.5">
      <c r="A37" s="18" t="s">
        <v>85</v>
      </c>
      <c r="B37" s="19">
        <v>1.1659999999999999</v>
      </c>
      <c r="C37" s="19">
        <v>1.8660000000000001</v>
      </c>
      <c r="D37" s="19">
        <v>2.3660000000000001</v>
      </c>
      <c r="E37" s="7">
        <f t="shared" si="0"/>
        <v>3.1397547188684038E-2</v>
      </c>
      <c r="F37" s="7">
        <f t="shared" si="1"/>
        <v>3.5529885914666076E-2</v>
      </c>
      <c r="G37" s="7">
        <f t="shared" si="2"/>
        <v>3.6783350404931532E-2</v>
      </c>
      <c r="H37" s="7">
        <f t="shared" si="3"/>
        <v>3.4570261169427213E-2</v>
      </c>
      <c r="I37" s="7"/>
    </row>
    <row r="38" spans="1:9" ht="14.5">
      <c r="A38" s="16" t="s">
        <v>86</v>
      </c>
      <c r="B38" s="17" t="s">
        <v>47</v>
      </c>
      <c r="C38" s="17" t="s">
        <v>48</v>
      </c>
      <c r="D38" s="17" t="s">
        <v>49</v>
      </c>
      <c r="E38" s="7" t="e">
        <f t="shared" si="0"/>
        <v>#VALUE!</v>
      </c>
      <c r="F38" s="7" t="e">
        <f t="shared" si="1"/>
        <v>#VALUE!</v>
      </c>
      <c r="G38" s="7" t="e">
        <f t="shared" si="2"/>
        <v>#VALUE!</v>
      </c>
      <c r="H38" s="7" t="e">
        <f t="shared" si="3"/>
        <v>#VALUE!</v>
      </c>
      <c r="I38" s="7"/>
    </row>
    <row r="39" spans="1:9" ht="14.5">
      <c r="A39" s="24" t="s">
        <v>30</v>
      </c>
      <c r="B39" s="17">
        <v>0</v>
      </c>
      <c r="C39" s="17">
        <v>0</v>
      </c>
      <c r="D39" s="17">
        <v>0</v>
      </c>
      <c r="E39" s="7">
        <f t="shared" si="0"/>
        <v>0</v>
      </c>
      <c r="F39" s="7">
        <f t="shared" si="1"/>
        <v>0</v>
      </c>
      <c r="G39" s="7">
        <f t="shared" si="2"/>
        <v>0</v>
      </c>
      <c r="H39" s="7">
        <f t="shared" si="3"/>
        <v>0</v>
      </c>
      <c r="I39" s="7"/>
    </row>
    <row r="40" spans="1:9" ht="14.5">
      <c r="A40" s="18" t="s">
        <v>87</v>
      </c>
      <c r="B40" s="19">
        <v>4.4999999999999998E-2</v>
      </c>
      <c r="C40" s="19">
        <v>0.222</v>
      </c>
      <c r="D40" s="19">
        <v>0.1</v>
      </c>
      <c r="E40" s="7">
        <f t="shared" si="0"/>
        <v>1.2117406719474972E-3</v>
      </c>
      <c r="F40" s="7">
        <f t="shared" si="1"/>
        <v>4.2270282277898545E-3</v>
      </c>
      <c r="G40" s="7">
        <f t="shared" si="2"/>
        <v>1.5546640069709014E-3</v>
      </c>
      <c r="H40" s="7">
        <f t="shared" si="3"/>
        <v>2.3311443022360841E-3</v>
      </c>
      <c r="I40" s="7"/>
    </row>
    <row r="41" spans="1:9" ht="14.5">
      <c r="A41" s="20" t="s">
        <v>88</v>
      </c>
      <c r="B41" s="21">
        <v>3.5999999999999997E-2</v>
      </c>
      <c r="C41" s="21">
        <v>6.0999999999999999E-2</v>
      </c>
      <c r="D41" s="21">
        <v>0.08</v>
      </c>
      <c r="E41" s="7">
        <f t="shared" si="0"/>
        <v>9.6939253755799792E-4</v>
      </c>
      <c r="F41" s="7">
        <f t="shared" si="1"/>
        <v>1.1614807292575728E-3</v>
      </c>
      <c r="G41" s="7">
        <f t="shared" si="2"/>
        <v>1.2437312055767211E-3</v>
      </c>
      <c r="H41" s="7">
        <f t="shared" si="3"/>
        <v>1.1248681574640973E-3</v>
      </c>
      <c r="I41" s="7"/>
    </row>
    <row r="42" spans="1:9" ht="14.5">
      <c r="A42" s="18" t="s">
        <v>89</v>
      </c>
      <c r="B42" s="22" t="s">
        <v>90</v>
      </c>
      <c r="C42" s="22" t="s">
        <v>90</v>
      </c>
      <c r="D42" s="22" t="s">
        <v>90</v>
      </c>
      <c r="E42" s="7" t="e">
        <f t="shared" si="0"/>
        <v>#VALUE!</v>
      </c>
      <c r="F42" s="7" t="e">
        <f t="shared" si="1"/>
        <v>#VALUE!</v>
      </c>
      <c r="G42" s="7" t="e">
        <f t="shared" si="2"/>
        <v>#VALUE!</v>
      </c>
      <c r="H42" s="7" t="e">
        <f t="shared" si="3"/>
        <v>#VALUE!</v>
      </c>
      <c r="I42" s="7"/>
    </row>
    <row r="43" spans="1:9" ht="14.5">
      <c r="A43" s="20" t="s">
        <v>91</v>
      </c>
      <c r="B43" s="23" t="s">
        <v>90</v>
      </c>
      <c r="C43" s="23" t="s">
        <v>90</v>
      </c>
      <c r="D43" s="23" t="s">
        <v>90</v>
      </c>
      <c r="E43" s="7" t="e">
        <f t="shared" si="0"/>
        <v>#VALUE!</v>
      </c>
      <c r="F43" s="7" t="e">
        <f t="shared" si="1"/>
        <v>#VALUE!</v>
      </c>
      <c r="G43" s="7" t="e">
        <f t="shared" si="2"/>
        <v>#VALUE!</v>
      </c>
      <c r="H43" s="7" t="e">
        <f t="shared" si="3"/>
        <v>#VALUE!</v>
      </c>
      <c r="I43" s="7"/>
    </row>
    <row r="44" spans="1:9" ht="14.5">
      <c r="A44" s="18" t="s">
        <v>92</v>
      </c>
      <c r="B44" s="22" t="s">
        <v>90</v>
      </c>
      <c r="C44" s="22" t="s">
        <v>90</v>
      </c>
      <c r="D44" s="19">
        <v>1.0999999999999999E-2</v>
      </c>
      <c r="E44" s="7" t="e">
        <f t="shared" si="0"/>
        <v>#VALUE!</v>
      </c>
      <c r="F44" s="7" t="e">
        <f t="shared" si="1"/>
        <v>#VALUE!</v>
      </c>
      <c r="G44" s="7">
        <f t="shared" si="2"/>
        <v>1.7101304076679914E-4</v>
      </c>
      <c r="H44" s="7" t="e">
        <f t="shared" si="3"/>
        <v>#VALUE!</v>
      </c>
    </row>
    <row r="45" spans="1:9" ht="14.5">
      <c r="A45" s="20" t="s">
        <v>93</v>
      </c>
      <c r="B45" s="21">
        <v>2.1000000000000001E-2</v>
      </c>
      <c r="C45" s="21">
        <v>2.8000000000000001E-2</v>
      </c>
      <c r="D45" s="21">
        <v>3.7999999999999999E-2</v>
      </c>
      <c r="E45" s="7">
        <f t="shared" si="0"/>
        <v>5.6547898024216544E-4</v>
      </c>
      <c r="F45" s="7">
        <f t="shared" si="1"/>
        <v>5.331386953969186E-4</v>
      </c>
      <c r="G45" s="7">
        <f t="shared" si="2"/>
        <v>5.9077232264894244E-4</v>
      </c>
      <c r="H45" s="7">
        <f t="shared" si="3"/>
        <v>5.6312999942934212E-4</v>
      </c>
    </row>
    <row r="46" spans="1:9" ht="14.5">
      <c r="A46" s="18" t="s">
        <v>94</v>
      </c>
      <c r="B46" s="19">
        <v>4.4999999999999998E-2</v>
      </c>
      <c r="C46" s="19">
        <v>7.4999999999999997E-2</v>
      </c>
      <c r="D46" s="19">
        <v>0.1</v>
      </c>
      <c r="E46" s="7">
        <f t="shared" si="0"/>
        <v>1.2117406719474972E-3</v>
      </c>
      <c r="F46" s="7">
        <f t="shared" si="1"/>
        <v>1.428050076956032E-3</v>
      </c>
      <c r="G46" s="7">
        <f t="shared" si="2"/>
        <v>1.5546640069709014E-3</v>
      </c>
      <c r="H46" s="7">
        <f t="shared" si="3"/>
        <v>1.3981515852914768E-3</v>
      </c>
    </row>
    <row r="47" spans="1:9" ht="14.5">
      <c r="A47" s="20" t="s">
        <v>95</v>
      </c>
      <c r="B47" s="21">
        <v>0.05</v>
      </c>
      <c r="C47" s="21">
        <v>0.108</v>
      </c>
      <c r="D47" s="21">
        <v>0.14099999999999999</v>
      </c>
      <c r="E47" s="7">
        <f t="shared" si="0"/>
        <v>1.3463785243861082E-3</v>
      </c>
      <c r="F47" s="7">
        <f t="shared" si="1"/>
        <v>2.0563921108166863E-3</v>
      </c>
      <c r="G47" s="7">
        <f t="shared" si="2"/>
        <v>2.1920762498289707E-3</v>
      </c>
      <c r="H47" s="7">
        <f t="shared" si="3"/>
        <v>1.8649489616772551E-3</v>
      </c>
    </row>
    <row r="48" spans="1:9" ht="14.5">
      <c r="A48" s="18" t="s">
        <v>96</v>
      </c>
      <c r="B48" s="19">
        <v>6.6000000000000003E-2</v>
      </c>
      <c r="C48" s="19">
        <v>0.11600000000000001</v>
      </c>
      <c r="D48" s="19">
        <v>0.158</v>
      </c>
      <c r="E48" s="7">
        <f t="shared" si="0"/>
        <v>1.777219652189663E-3</v>
      </c>
      <c r="F48" s="7">
        <f t="shared" si="1"/>
        <v>2.2087174523586625E-3</v>
      </c>
      <c r="G48" s="7">
        <f t="shared" si="2"/>
        <v>2.4563691310140246E-3</v>
      </c>
      <c r="H48" s="7">
        <f t="shared" si="3"/>
        <v>2.1474354118541164E-3</v>
      </c>
    </row>
    <row r="49" spans="1:8" ht="14.5">
      <c r="A49" s="20" t="s">
        <v>97</v>
      </c>
      <c r="B49" s="21">
        <v>8.3000000000000004E-2</v>
      </c>
      <c r="C49" s="21">
        <v>0.14099999999999999</v>
      </c>
      <c r="D49" s="21">
        <v>0.191</v>
      </c>
      <c r="E49" s="7">
        <f t="shared" si="0"/>
        <v>2.2349883504809401E-3</v>
      </c>
      <c r="F49" s="7">
        <f t="shared" si="1"/>
        <v>2.6847341446773398E-3</v>
      </c>
      <c r="G49" s="7">
        <f t="shared" si="2"/>
        <v>2.9694082533144222E-3</v>
      </c>
      <c r="H49" s="7">
        <f t="shared" si="3"/>
        <v>2.6297102494909005E-3</v>
      </c>
    </row>
    <row r="50" spans="1:8" ht="14.5">
      <c r="A50" s="18" t="s">
        <v>98</v>
      </c>
      <c r="B50" s="19">
        <v>0.1</v>
      </c>
      <c r="C50" s="19">
        <v>0.158</v>
      </c>
      <c r="D50" s="19">
        <v>0.20799999999999999</v>
      </c>
      <c r="E50" s="7">
        <f t="shared" si="0"/>
        <v>2.6927570487722164E-3</v>
      </c>
      <c r="F50" s="7">
        <f t="shared" si="1"/>
        <v>3.0084254954540405E-3</v>
      </c>
      <c r="G50" s="7">
        <f t="shared" si="2"/>
        <v>3.2337011344994748E-3</v>
      </c>
      <c r="H50" s="7">
        <f t="shared" si="3"/>
        <v>2.9782945595752436E-3</v>
      </c>
    </row>
    <row r="51" spans="1:8" ht="14.5">
      <c r="A51" s="20" t="s">
        <v>99</v>
      </c>
      <c r="B51" s="21">
        <v>0.11600000000000001</v>
      </c>
      <c r="C51" s="21">
        <v>0.183</v>
      </c>
      <c r="D51" s="21">
        <v>0.24099999999999999</v>
      </c>
      <c r="E51" s="7">
        <f t="shared" si="0"/>
        <v>3.1235981765757709E-3</v>
      </c>
      <c r="F51" s="7">
        <f t="shared" si="1"/>
        <v>3.4844421877727183E-3</v>
      </c>
      <c r="G51" s="7">
        <f t="shared" si="2"/>
        <v>3.7467402567998723E-3</v>
      </c>
      <c r="H51" s="7">
        <f t="shared" si="3"/>
        <v>3.4515935403827878E-3</v>
      </c>
    </row>
    <row r="52" spans="1:8" ht="14.5">
      <c r="A52" s="18" t="s">
        <v>100</v>
      </c>
      <c r="B52" s="22" t="s">
        <v>101</v>
      </c>
      <c r="C52" s="19">
        <v>1.0999999999999999E-2</v>
      </c>
      <c r="D52" s="19">
        <v>1.6E-2</v>
      </c>
      <c r="E52" s="7" t="e">
        <f t="shared" si="0"/>
        <v>#VALUE!</v>
      </c>
      <c r="F52" s="7">
        <f t="shared" si="1"/>
        <v>2.09447344620218E-4</v>
      </c>
      <c r="G52" s="7">
        <f t="shared" si="2"/>
        <v>2.4874624111534421E-4</v>
      </c>
      <c r="H52" s="7" t="e">
        <f t="shared" si="3"/>
        <v>#VALUE!</v>
      </c>
    </row>
    <row r="53" spans="1:8" ht="14.5">
      <c r="A53" s="20" t="s">
        <v>102</v>
      </c>
      <c r="B53" s="21">
        <v>3.5999999999999997E-2</v>
      </c>
      <c r="C53" s="21">
        <v>5.0999999999999997E-2</v>
      </c>
      <c r="D53" s="21">
        <v>6.0999999999999999E-2</v>
      </c>
      <c r="E53" s="7">
        <f t="shared" si="0"/>
        <v>9.6939253755799792E-4</v>
      </c>
      <c r="F53" s="7">
        <f t="shared" si="1"/>
        <v>9.7107405233010167E-4</v>
      </c>
      <c r="G53" s="7">
        <f t="shared" si="2"/>
        <v>9.4834504425225005E-4</v>
      </c>
      <c r="H53" s="7">
        <f t="shared" si="3"/>
        <v>9.6293721138011651E-4</v>
      </c>
    </row>
    <row r="54" spans="1:8" ht="14.5">
      <c r="A54" s="18" t="s">
        <v>103</v>
      </c>
      <c r="B54" s="19">
        <v>6.6000000000000003E-2</v>
      </c>
      <c r="C54" s="19">
        <v>0.125</v>
      </c>
      <c r="D54" s="19">
        <v>0.16600000000000001</v>
      </c>
      <c r="E54" s="7">
        <f t="shared" si="0"/>
        <v>1.777219652189663E-3</v>
      </c>
      <c r="F54" s="7">
        <f t="shared" si="1"/>
        <v>2.3800834615933866E-3</v>
      </c>
      <c r="G54" s="7">
        <f t="shared" si="2"/>
        <v>2.5807422515716967E-3</v>
      </c>
      <c r="H54" s="7">
        <f t="shared" si="3"/>
        <v>2.2460151217849156E-3</v>
      </c>
    </row>
    <row r="55" spans="1:8" ht="14.5">
      <c r="A55" s="20" t="s">
        <v>104</v>
      </c>
      <c r="B55" s="21">
        <v>3.3000000000000002E-2</v>
      </c>
      <c r="C55" s="21">
        <v>5.5E-2</v>
      </c>
      <c r="D55" s="21">
        <v>7.0000000000000007E-2</v>
      </c>
      <c r="E55" s="7">
        <f t="shared" si="0"/>
        <v>8.8860982609483149E-4</v>
      </c>
      <c r="F55" s="7">
        <f t="shared" si="1"/>
        <v>1.0472367231010901E-3</v>
      </c>
      <c r="G55" s="7">
        <f t="shared" si="2"/>
        <v>1.0882648048796311E-3</v>
      </c>
      <c r="H55" s="7">
        <f t="shared" si="3"/>
        <v>1.0080371180251843E-3</v>
      </c>
    </row>
    <row r="56" spans="1:8" ht="14.5">
      <c r="A56" s="18" t="s">
        <v>105</v>
      </c>
      <c r="B56" s="19">
        <v>4.4999999999999998E-2</v>
      </c>
      <c r="C56" s="19">
        <v>7.0999999999999994E-2</v>
      </c>
      <c r="D56" s="19">
        <v>0.125</v>
      </c>
      <c r="E56" s="7">
        <f t="shared" si="0"/>
        <v>1.2117406719474972E-3</v>
      </c>
      <c r="F56" s="7">
        <f t="shared" si="1"/>
        <v>1.3518874061850435E-3</v>
      </c>
      <c r="G56" s="7">
        <f t="shared" si="2"/>
        <v>1.9433300087136269E-3</v>
      </c>
      <c r="H56" s="7">
        <f t="shared" si="3"/>
        <v>1.5023193622820559E-3</v>
      </c>
    </row>
    <row r="57" spans="1:8" ht="14.5">
      <c r="A57" s="20" t="s">
        <v>106</v>
      </c>
      <c r="B57" s="21">
        <v>6.8000000000000005E-2</v>
      </c>
      <c r="C57" s="21">
        <v>0.11600000000000001</v>
      </c>
      <c r="D57" s="21">
        <v>0.15</v>
      </c>
      <c r="E57" s="7">
        <f t="shared" si="0"/>
        <v>1.8310747931651074E-3</v>
      </c>
      <c r="F57" s="7">
        <f t="shared" si="1"/>
        <v>2.2087174523586625E-3</v>
      </c>
      <c r="G57" s="7">
        <f t="shared" si="2"/>
        <v>2.3319960104563522E-3</v>
      </c>
      <c r="H57" s="7">
        <f t="shared" si="3"/>
        <v>2.1239294186600408E-3</v>
      </c>
    </row>
    <row r="58" spans="1:8" ht="14.5">
      <c r="A58" s="18" t="s">
        <v>107</v>
      </c>
      <c r="B58" s="19">
        <v>8.3000000000000004E-2</v>
      </c>
      <c r="C58" s="19">
        <v>0.125</v>
      </c>
      <c r="D58" s="19">
        <v>0.16600000000000001</v>
      </c>
      <c r="E58" s="7">
        <f t="shared" si="0"/>
        <v>2.2349883504809401E-3</v>
      </c>
      <c r="F58" s="7">
        <f t="shared" si="1"/>
        <v>2.3800834615933866E-3</v>
      </c>
      <c r="G58" s="7">
        <f t="shared" si="2"/>
        <v>2.5807422515716967E-3</v>
      </c>
      <c r="H58" s="7">
        <f t="shared" si="3"/>
        <v>2.3986046878820074E-3</v>
      </c>
    </row>
    <row r="59" spans="1:8" ht="14.5">
      <c r="A59" s="20" t="s">
        <v>108</v>
      </c>
      <c r="B59" s="21">
        <v>9.0999999999999998E-2</v>
      </c>
      <c r="C59" s="21">
        <v>0.15</v>
      </c>
      <c r="D59" s="21">
        <v>0.191</v>
      </c>
      <c r="E59" s="7">
        <f t="shared" si="0"/>
        <v>2.450408914382717E-3</v>
      </c>
      <c r="F59" s="7">
        <f t="shared" si="1"/>
        <v>2.856100153912064E-3</v>
      </c>
      <c r="G59" s="7">
        <f t="shared" si="2"/>
        <v>2.9694082533144222E-3</v>
      </c>
      <c r="H59" s="7">
        <f t="shared" si="3"/>
        <v>2.7586391072030674E-3</v>
      </c>
    </row>
    <row r="60" spans="1:8" ht="14.5">
      <c r="A60" s="18" t="s">
        <v>109</v>
      </c>
      <c r="B60" s="19">
        <v>0.125</v>
      </c>
      <c r="C60" s="19">
        <v>0.20799999999999999</v>
      </c>
      <c r="D60" s="19">
        <v>0.26600000000000001</v>
      </c>
      <c r="E60" s="7">
        <f t="shared" si="0"/>
        <v>3.3659463109652708E-3</v>
      </c>
      <c r="F60" s="7">
        <f t="shared" si="1"/>
        <v>3.9604588800913948E-3</v>
      </c>
      <c r="G60" s="7">
        <f t="shared" si="2"/>
        <v>4.1354062585425982E-3</v>
      </c>
      <c r="H60" s="7">
        <f t="shared" si="3"/>
        <v>3.8206038165330878E-3</v>
      </c>
    </row>
    <row r="61" spans="1:8" ht="14.5">
      <c r="A61" s="20" t="s">
        <v>110</v>
      </c>
      <c r="B61" s="21">
        <v>0.13300000000000001</v>
      </c>
      <c r="C61" s="21">
        <v>0.216</v>
      </c>
      <c r="D61" s="21">
        <v>0.28299999999999997</v>
      </c>
      <c r="E61" s="7">
        <f t="shared" si="0"/>
        <v>3.5813668748670485E-3</v>
      </c>
      <c r="F61" s="7">
        <f t="shared" si="1"/>
        <v>4.1127842216333726E-3</v>
      </c>
      <c r="G61" s="7">
        <f t="shared" si="2"/>
        <v>4.3996991397276504E-3</v>
      </c>
      <c r="H61" s="7">
        <f t="shared" si="3"/>
        <v>4.0312834120760236E-3</v>
      </c>
    </row>
    <row r="62" spans="1:8" ht="14.5">
      <c r="A62" s="18" t="s">
        <v>111</v>
      </c>
      <c r="B62" s="19">
        <v>6.0999999999999999E-2</v>
      </c>
      <c r="C62" s="19">
        <v>0.111</v>
      </c>
      <c r="D62" s="19">
        <v>0.14799999999999999</v>
      </c>
      <c r="E62" s="7">
        <f t="shared" si="0"/>
        <v>1.6425817997510522E-3</v>
      </c>
      <c r="F62" s="7">
        <f t="shared" si="1"/>
        <v>2.1135141138949273E-3</v>
      </c>
      <c r="G62" s="7">
        <f t="shared" si="2"/>
        <v>2.3009027303169342E-3</v>
      </c>
      <c r="H62" s="7">
        <f t="shared" si="3"/>
        <v>2.018999547987638E-3</v>
      </c>
    </row>
    <row r="63" spans="1:8" ht="14.5">
      <c r="A63" s="20" t="s">
        <v>112</v>
      </c>
      <c r="B63" s="21">
        <v>8.4000000000000005E-2</v>
      </c>
      <c r="C63" s="21">
        <v>0.14099999999999999</v>
      </c>
      <c r="D63" s="21">
        <v>0.186</v>
      </c>
      <c r="E63" s="7">
        <f t="shared" si="0"/>
        <v>2.2619159209686618E-3</v>
      </c>
      <c r="F63" s="7">
        <f t="shared" si="1"/>
        <v>2.6847341446773398E-3</v>
      </c>
      <c r="G63" s="7">
        <f t="shared" si="2"/>
        <v>2.8916750529658767E-3</v>
      </c>
      <c r="H63" s="7">
        <f t="shared" si="3"/>
        <v>2.6127750395372926E-3</v>
      </c>
    </row>
    <row r="64" spans="1:8" ht="14.5">
      <c r="A64" s="18" t="s">
        <v>113</v>
      </c>
      <c r="B64" s="19">
        <v>0.108</v>
      </c>
      <c r="C64" s="19">
        <v>0.183</v>
      </c>
      <c r="D64" s="19">
        <v>0.22800000000000001</v>
      </c>
      <c r="E64" s="7">
        <f t="shared" si="0"/>
        <v>2.9081776126739941E-3</v>
      </c>
      <c r="F64" s="7">
        <f t="shared" si="1"/>
        <v>3.4844421877727183E-3</v>
      </c>
      <c r="G64" s="7">
        <f t="shared" si="2"/>
        <v>3.5446339358936557E-3</v>
      </c>
      <c r="H64" s="7">
        <f t="shared" si="3"/>
        <v>3.3124179121134562E-3</v>
      </c>
    </row>
    <row r="65" spans="1:8" ht="14.5">
      <c r="A65" s="20" t="s">
        <v>114</v>
      </c>
      <c r="B65" s="21">
        <v>0.11600000000000001</v>
      </c>
      <c r="C65" s="21">
        <v>0.20100000000000001</v>
      </c>
      <c r="D65" s="21">
        <v>0.254</v>
      </c>
      <c r="E65" s="7">
        <f t="shared" si="0"/>
        <v>3.1235981765757709E-3</v>
      </c>
      <c r="F65" s="7">
        <f t="shared" si="1"/>
        <v>3.8271742062421662E-3</v>
      </c>
      <c r="G65" s="7">
        <f t="shared" si="2"/>
        <v>3.9488465777060902E-3</v>
      </c>
      <c r="H65" s="7">
        <f t="shared" si="3"/>
        <v>3.6332063201746762E-3</v>
      </c>
    </row>
    <row r="66" spans="1:8" ht="14.5">
      <c r="A66" s="18" t="s">
        <v>115</v>
      </c>
      <c r="B66" s="19">
        <v>0.129</v>
      </c>
      <c r="C66" s="19">
        <v>0.21</v>
      </c>
      <c r="D66" s="19">
        <v>0.26600000000000001</v>
      </c>
      <c r="E66" s="7">
        <f t="shared" si="0"/>
        <v>3.4736565929161592E-3</v>
      </c>
      <c r="F66" s="7">
        <f t="shared" si="1"/>
        <v>3.998540215476889E-3</v>
      </c>
      <c r="G66" s="7">
        <f t="shared" si="2"/>
        <v>4.1354062585425982E-3</v>
      </c>
      <c r="H66" s="7">
        <f t="shared" si="3"/>
        <v>3.869201022311882E-3</v>
      </c>
    </row>
    <row r="67" spans="1:8" ht="14.5">
      <c r="A67" s="20" t="s">
        <v>116</v>
      </c>
      <c r="B67" s="21">
        <v>0.13300000000000001</v>
      </c>
      <c r="C67" s="21">
        <v>0.22</v>
      </c>
      <c r="D67" s="21">
        <v>0.27400000000000002</v>
      </c>
      <c r="E67" s="7">
        <f t="shared" si="0"/>
        <v>3.5813668748670485E-3</v>
      </c>
      <c r="F67" s="7">
        <f t="shared" si="1"/>
        <v>4.1889468924043603E-3</v>
      </c>
      <c r="G67" s="7">
        <f t="shared" si="2"/>
        <v>4.2597793791002703E-3</v>
      </c>
      <c r="H67" s="7">
        <f t="shared" si="3"/>
        <v>4.01003104879056E-3</v>
      </c>
    </row>
    <row r="68" spans="1:8" ht="14.5">
      <c r="A68" s="18" t="s">
        <v>117</v>
      </c>
      <c r="B68" s="19">
        <v>0.14299999999999999</v>
      </c>
      <c r="C68" s="19">
        <v>0.23300000000000001</v>
      </c>
      <c r="D68" s="19">
        <v>0.29499999999999998</v>
      </c>
      <c r="E68" s="7">
        <f t="shared" ref="E68:E131" si="4">B68*60/1658.5/(1.805/1)^0.5</f>
        <v>3.85064257974427E-3</v>
      </c>
      <c r="F68" s="7">
        <f t="shared" ref="F68:F131" si="5">C68*60/1658.5/(1.805*2/1)^0.5</f>
        <v>4.4364755724100721E-3</v>
      </c>
      <c r="G68" s="7">
        <f t="shared" ref="G68:G131" si="6">D68*60/1658.5/(1.805*3/1)^0.5</f>
        <v>4.5862588205641593E-3</v>
      </c>
      <c r="H68" s="7">
        <f t="shared" ref="H68:H131" si="7">AVERAGE(E68:G68)</f>
        <v>4.2911256575728337E-3</v>
      </c>
    </row>
    <row r="69" spans="1:8" ht="14.5">
      <c r="A69" s="20" t="s">
        <v>118</v>
      </c>
      <c r="B69" s="21">
        <v>0.14699999999999999</v>
      </c>
      <c r="C69" s="21">
        <v>0.245</v>
      </c>
      <c r="D69" s="21">
        <v>0.28299999999999997</v>
      </c>
      <c r="E69" s="7">
        <f t="shared" si="4"/>
        <v>3.958352861695158E-3</v>
      </c>
      <c r="F69" s="7">
        <f t="shared" si="5"/>
        <v>4.6649635847230376E-3</v>
      </c>
      <c r="G69" s="7">
        <f t="shared" si="6"/>
        <v>4.3996991397276504E-3</v>
      </c>
      <c r="H69" s="7">
        <f t="shared" si="7"/>
        <v>4.3410051953819487E-3</v>
      </c>
    </row>
    <row r="70" spans="1:8" ht="14.5">
      <c r="A70" s="18" t="s">
        <v>119</v>
      </c>
      <c r="B70" s="19">
        <v>0.152</v>
      </c>
      <c r="C70" s="19">
        <v>0.26800000000000002</v>
      </c>
      <c r="D70" s="19">
        <v>0.28899999999999998</v>
      </c>
      <c r="E70" s="7">
        <f t="shared" si="4"/>
        <v>4.0929907141337681E-3</v>
      </c>
      <c r="F70" s="7">
        <f t="shared" si="5"/>
        <v>5.1028989416562216E-3</v>
      </c>
      <c r="G70" s="7">
        <f t="shared" si="6"/>
        <v>4.4929789801459053E-3</v>
      </c>
      <c r="H70" s="7">
        <f t="shared" si="7"/>
        <v>4.5629562119786317E-3</v>
      </c>
    </row>
    <row r="71" spans="1:8" ht="14.5">
      <c r="A71" s="20" t="s">
        <v>120</v>
      </c>
      <c r="B71" s="21">
        <v>0.152</v>
      </c>
      <c r="C71" s="21">
        <v>0.26900000000000002</v>
      </c>
      <c r="D71" s="21">
        <v>0.28899999999999998</v>
      </c>
      <c r="E71" s="7">
        <f t="shared" si="4"/>
        <v>4.0929907141337681E-3</v>
      </c>
      <c r="F71" s="7">
        <f t="shared" si="5"/>
        <v>5.1219396093489678E-3</v>
      </c>
      <c r="G71" s="7">
        <f t="shared" si="6"/>
        <v>4.4929789801459053E-3</v>
      </c>
      <c r="H71" s="7">
        <f t="shared" si="7"/>
        <v>4.5693031012095471E-3</v>
      </c>
    </row>
    <row r="72" spans="1:8" ht="14.5">
      <c r="A72" s="18" t="s">
        <v>121</v>
      </c>
      <c r="B72" s="19">
        <v>0.21199999999999999</v>
      </c>
      <c r="C72" s="19">
        <v>0.33900000000000002</v>
      </c>
      <c r="D72" s="19">
        <v>0.43099999999999999</v>
      </c>
      <c r="E72" s="7">
        <f t="shared" si="4"/>
        <v>5.7086449433970989E-3</v>
      </c>
      <c r="F72" s="7">
        <f t="shared" si="5"/>
        <v>6.454786347841265E-3</v>
      </c>
      <c r="G72" s="7">
        <f t="shared" si="6"/>
        <v>6.7006018700445855E-3</v>
      </c>
      <c r="H72" s="7">
        <f t="shared" si="7"/>
        <v>6.2880110537609822E-3</v>
      </c>
    </row>
    <row r="73" spans="1:8" ht="14.5">
      <c r="A73" s="20" t="s">
        <v>122</v>
      </c>
      <c r="B73" s="21">
        <v>0.11600000000000001</v>
      </c>
      <c r="C73" s="21">
        <v>0.191</v>
      </c>
      <c r="D73" s="21">
        <v>0.25</v>
      </c>
      <c r="E73" s="7">
        <f t="shared" si="4"/>
        <v>3.1235981765757709E-3</v>
      </c>
      <c r="F73" s="7">
        <f t="shared" si="5"/>
        <v>3.6367675293146953E-3</v>
      </c>
      <c r="G73" s="7">
        <f t="shared" si="6"/>
        <v>3.8866600174272538E-3</v>
      </c>
      <c r="H73" s="7">
        <f t="shared" si="7"/>
        <v>3.5490085744392403E-3</v>
      </c>
    </row>
    <row r="74" spans="1:8" ht="14.5">
      <c r="A74" s="18" t="s">
        <v>123</v>
      </c>
      <c r="B74" s="19">
        <v>2.5000000000000001E-2</v>
      </c>
      <c r="C74" s="19">
        <v>0.04</v>
      </c>
      <c r="D74" s="19">
        <v>5.5E-2</v>
      </c>
      <c r="E74" s="7">
        <f t="shared" si="4"/>
        <v>6.7318926219305409E-4</v>
      </c>
      <c r="F74" s="7">
        <f t="shared" si="5"/>
        <v>7.616267077098837E-4</v>
      </c>
      <c r="G74" s="7">
        <f t="shared" si="6"/>
        <v>8.550652038339957E-4</v>
      </c>
      <c r="H74" s="7">
        <f t="shared" si="7"/>
        <v>7.6329372457897783E-4</v>
      </c>
    </row>
    <row r="75" spans="1:8" ht="14.5">
      <c r="A75" s="20" t="s">
        <v>124</v>
      </c>
      <c r="B75" s="21">
        <v>0.08</v>
      </c>
      <c r="C75" s="21">
        <v>0.13</v>
      </c>
      <c r="D75" s="21">
        <v>0.16</v>
      </c>
      <c r="E75" s="7">
        <f t="shared" si="4"/>
        <v>2.1542056390177729E-3</v>
      </c>
      <c r="F75" s="7">
        <f t="shared" si="5"/>
        <v>2.4752868000571223E-3</v>
      </c>
      <c r="G75" s="7">
        <f t="shared" si="6"/>
        <v>2.4874624111534422E-3</v>
      </c>
      <c r="H75" s="7">
        <f t="shared" si="7"/>
        <v>2.3723182834094456E-3</v>
      </c>
    </row>
    <row r="76" spans="1:8" ht="14.5">
      <c r="A76" s="18" t="s">
        <v>125</v>
      </c>
      <c r="B76" s="19">
        <v>0.15</v>
      </c>
      <c r="C76" s="19">
        <v>0.23499999999999999</v>
      </c>
      <c r="D76" s="19">
        <v>0.3</v>
      </c>
      <c r="E76" s="7">
        <f t="shared" si="4"/>
        <v>4.0391355731583247E-3</v>
      </c>
      <c r="F76" s="7">
        <f t="shared" si="5"/>
        <v>4.4745569077955672E-3</v>
      </c>
      <c r="G76" s="7">
        <f t="shared" si="6"/>
        <v>4.6639920209127043E-3</v>
      </c>
      <c r="H76" s="7">
        <f t="shared" si="7"/>
        <v>4.3925615006221988E-3</v>
      </c>
    </row>
    <row r="77" spans="1:8" ht="14.5">
      <c r="A77" s="20" t="s">
        <v>126</v>
      </c>
      <c r="B77" s="21">
        <v>0.27</v>
      </c>
      <c r="C77" s="21">
        <v>0.45</v>
      </c>
      <c r="D77" s="21">
        <v>0.56999999999999995</v>
      </c>
      <c r="E77" s="7">
        <f t="shared" si="4"/>
        <v>7.2704440316849863E-3</v>
      </c>
      <c r="F77" s="7">
        <f t="shared" si="5"/>
        <v>8.5683004617361919E-3</v>
      </c>
      <c r="G77" s="7">
        <f t="shared" si="6"/>
        <v>8.8615848397341369E-3</v>
      </c>
      <c r="H77" s="7">
        <f t="shared" si="7"/>
        <v>8.233443111051772E-3</v>
      </c>
    </row>
    <row r="78" spans="1:8" ht="14.5">
      <c r="A78" s="18" t="s">
        <v>127</v>
      </c>
      <c r="B78" s="19">
        <v>0.33</v>
      </c>
      <c r="C78" s="19">
        <v>0.54</v>
      </c>
      <c r="D78" s="19">
        <v>0.7</v>
      </c>
      <c r="E78" s="7">
        <f t="shared" si="4"/>
        <v>8.8860982609483153E-3</v>
      </c>
      <c r="F78" s="7">
        <f t="shared" si="5"/>
        <v>1.0281960554083432E-2</v>
      </c>
      <c r="G78" s="7">
        <f t="shared" si="6"/>
        <v>1.0882648048796311E-2</v>
      </c>
      <c r="H78" s="7">
        <f t="shared" si="7"/>
        <v>1.0016902287942685E-2</v>
      </c>
    </row>
    <row r="79" spans="1:8" ht="14.5">
      <c r="A79" s="20" t="s">
        <v>128</v>
      </c>
      <c r="B79" s="21">
        <v>6.5000000000000002E-2</v>
      </c>
      <c r="C79" s="21">
        <v>0.158</v>
      </c>
      <c r="D79" s="21">
        <v>0.2</v>
      </c>
      <c r="E79" s="7">
        <f t="shared" si="4"/>
        <v>1.7502920817019409E-3</v>
      </c>
      <c r="F79" s="7">
        <f t="shared" si="5"/>
        <v>3.0084254954540405E-3</v>
      </c>
      <c r="G79" s="7">
        <f t="shared" si="6"/>
        <v>3.1093280139418028E-3</v>
      </c>
      <c r="H79" s="7">
        <f t="shared" si="7"/>
        <v>2.6226818636992614E-3</v>
      </c>
    </row>
    <row r="80" spans="1:8" ht="14.5">
      <c r="A80" s="18" t="s">
        <v>129</v>
      </c>
      <c r="B80" s="19">
        <v>0.34</v>
      </c>
      <c r="C80" s="19">
        <v>0.57999999999999996</v>
      </c>
      <c r="D80" s="19">
        <v>0.76600000000000001</v>
      </c>
      <c r="E80" s="7">
        <f t="shared" si="4"/>
        <v>9.1553739658255372E-3</v>
      </c>
      <c r="F80" s="7">
        <f t="shared" si="5"/>
        <v>1.1043587261793313E-2</v>
      </c>
      <c r="G80" s="7">
        <f t="shared" si="6"/>
        <v>1.1908726293397105E-2</v>
      </c>
      <c r="H80" s="7">
        <f t="shared" si="7"/>
        <v>1.0702562507005318E-2</v>
      </c>
    </row>
    <row r="81" spans="1:8" ht="14.5">
      <c r="A81" s="20" t="s">
        <v>130</v>
      </c>
      <c r="B81" s="21">
        <v>0.51600000000000001</v>
      </c>
      <c r="C81" s="21">
        <v>0.85</v>
      </c>
      <c r="D81" s="21">
        <v>1.1299999999999999</v>
      </c>
      <c r="E81" s="7">
        <f t="shared" si="4"/>
        <v>1.3894626371664637E-2</v>
      </c>
      <c r="F81" s="7">
        <f t="shared" si="5"/>
        <v>1.6184567538835029E-2</v>
      </c>
      <c r="G81" s="7">
        <f t="shared" si="6"/>
        <v>1.7567703278771187E-2</v>
      </c>
      <c r="H81" s="7">
        <f t="shared" si="7"/>
        <v>1.5882299063090285E-2</v>
      </c>
    </row>
    <row r="82" spans="1:8" ht="14.5">
      <c r="A82" s="18" t="s">
        <v>131</v>
      </c>
      <c r="B82" s="19">
        <v>0.06</v>
      </c>
      <c r="C82" s="19">
        <v>8.3000000000000004E-2</v>
      </c>
      <c r="D82" s="19">
        <v>0.33</v>
      </c>
      <c r="E82" s="7">
        <f t="shared" si="4"/>
        <v>1.6156542292633297E-3</v>
      </c>
      <c r="F82" s="7">
        <f t="shared" si="5"/>
        <v>1.5803754184980088E-3</v>
      </c>
      <c r="G82" s="7">
        <f t="shared" si="6"/>
        <v>5.1303912230039753E-3</v>
      </c>
      <c r="H82" s="7">
        <f t="shared" si="7"/>
        <v>2.7754736235884379E-3</v>
      </c>
    </row>
    <row r="83" spans="1:8" ht="14.5">
      <c r="A83" s="20" t="s">
        <v>132</v>
      </c>
      <c r="B83" s="21">
        <v>0.53</v>
      </c>
      <c r="C83" s="21">
        <v>0.8</v>
      </c>
      <c r="D83" s="21">
        <v>1.03</v>
      </c>
      <c r="E83" s="7">
        <f t="shared" si="4"/>
        <v>1.4271612358492749E-2</v>
      </c>
      <c r="F83" s="7">
        <f t="shared" si="5"/>
        <v>1.5232534154197674E-2</v>
      </c>
      <c r="G83" s="7">
        <f t="shared" si="6"/>
        <v>1.6013039271800287E-2</v>
      </c>
      <c r="H83" s="7">
        <f t="shared" si="7"/>
        <v>1.5172395261496904E-2</v>
      </c>
    </row>
    <row r="84" spans="1:8" ht="14.5">
      <c r="A84" s="18" t="s">
        <v>133</v>
      </c>
      <c r="B84" s="19">
        <v>0.66</v>
      </c>
      <c r="C84" s="19">
        <v>1.08</v>
      </c>
      <c r="D84" s="19">
        <v>1.36</v>
      </c>
      <c r="E84" s="7">
        <f t="shared" si="4"/>
        <v>1.7772196521896631E-2</v>
      </c>
      <c r="F84" s="7">
        <f t="shared" si="5"/>
        <v>2.0563921108166863E-2</v>
      </c>
      <c r="G84" s="7">
        <f t="shared" si="6"/>
        <v>2.1143430494804265E-2</v>
      </c>
      <c r="H84" s="7">
        <f t="shared" si="7"/>
        <v>1.9826516041622586E-2</v>
      </c>
    </row>
    <row r="85" spans="1:8" ht="14.5">
      <c r="A85" s="20" t="s">
        <v>134</v>
      </c>
      <c r="B85" s="21">
        <v>1.6E-2</v>
      </c>
      <c r="C85" s="21">
        <v>7.4999999999999997E-2</v>
      </c>
      <c r="D85" s="21">
        <v>0.1</v>
      </c>
      <c r="E85" s="7">
        <f t="shared" si="4"/>
        <v>4.3084112780355464E-4</v>
      </c>
      <c r="F85" s="7">
        <f t="shared" si="5"/>
        <v>1.428050076956032E-3</v>
      </c>
      <c r="G85" s="7">
        <f t="shared" si="6"/>
        <v>1.5546640069709014E-3</v>
      </c>
      <c r="H85" s="7">
        <f t="shared" si="7"/>
        <v>1.1378517372434959E-3</v>
      </c>
    </row>
    <row r="86" spans="1:8" ht="14.5">
      <c r="A86" s="18" t="s">
        <v>135</v>
      </c>
      <c r="B86" s="19">
        <v>0.02</v>
      </c>
      <c r="C86" s="19">
        <v>2.5999999999999999E-2</v>
      </c>
      <c r="D86" s="19">
        <v>3.3000000000000002E-2</v>
      </c>
      <c r="E86" s="7">
        <f t="shared" si="4"/>
        <v>5.3855140975444323E-4</v>
      </c>
      <c r="F86" s="7">
        <f t="shared" si="5"/>
        <v>4.9505736001142435E-4</v>
      </c>
      <c r="G86" s="7">
        <f t="shared" si="6"/>
        <v>5.1303912230039753E-4</v>
      </c>
      <c r="H86" s="7">
        <f t="shared" si="7"/>
        <v>5.1554929735542166E-4</v>
      </c>
    </row>
    <row r="87" spans="1:8" ht="14.5">
      <c r="A87" s="20" t="s">
        <v>136</v>
      </c>
      <c r="B87" s="21">
        <v>2.5999999999999999E-2</v>
      </c>
      <c r="C87" s="21">
        <v>4.2999999999999997E-2</v>
      </c>
      <c r="D87" s="21">
        <v>5.6000000000000001E-2</v>
      </c>
      <c r="E87" s="7">
        <f t="shared" si="4"/>
        <v>7.0011683268077619E-4</v>
      </c>
      <c r="F87" s="7">
        <f t="shared" si="5"/>
        <v>8.1874871078812487E-4</v>
      </c>
      <c r="G87" s="7">
        <f t="shared" si="6"/>
        <v>8.7061184390370481E-4</v>
      </c>
      <c r="H87" s="7">
        <f t="shared" si="7"/>
        <v>7.9649246245753526E-4</v>
      </c>
    </row>
    <row r="88" spans="1:8" ht="14.5">
      <c r="A88" s="18" t="s">
        <v>137</v>
      </c>
      <c r="B88" s="19">
        <v>0.1</v>
      </c>
      <c r="C88" s="19">
        <v>0.158</v>
      </c>
      <c r="D88" s="19">
        <v>0.2</v>
      </c>
      <c r="E88" s="7">
        <f t="shared" si="4"/>
        <v>2.6927570487722164E-3</v>
      </c>
      <c r="F88" s="7">
        <f t="shared" si="5"/>
        <v>3.0084254954540405E-3</v>
      </c>
      <c r="G88" s="7">
        <f t="shared" si="6"/>
        <v>3.1093280139418028E-3</v>
      </c>
      <c r="H88" s="7">
        <f t="shared" si="7"/>
        <v>2.9368368527226863E-3</v>
      </c>
    </row>
    <row r="89" spans="1:8" ht="14.5">
      <c r="A89" s="20" t="s">
        <v>138</v>
      </c>
      <c r="B89" s="21">
        <v>0.108</v>
      </c>
      <c r="C89" s="21">
        <v>0.16</v>
      </c>
      <c r="D89" s="21">
        <v>0.21</v>
      </c>
      <c r="E89" s="7">
        <f t="shared" si="4"/>
        <v>2.9081776126739941E-3</v>
      </c>
      <c r="F89" s="7">
        <f t="shared" si="5"/>
        <v>3.0465068308395348E-3</v>
      </c>
      <c r="G89" s="7">
        <f t="shared" si="6"/>
        <v>3.2647944146388928E-3</v>
      </c>
      <c r="H89" s="7">
        <f t="shared" si="7"/>
        <v>3.0731596193841406E-3</v>
      </c>
    </row>
    <row r="90" spans="1:8" ht="14.5">
      <c r="A90" s="18" t="s">
        <v>139</v>
      </c>
      <c r="B90" s="19">
        <v>0.14000000000000001</v>
      </c>
      <c r="C90" s="19">
        <v>0.22</v>
      </c>
      <c r="D90" s="19">
        <v>0.28999999999999998</v>
      </c>
      <c r="E90" s="7">
        <f t="shared" si="4"/>
        <v>3.7698598682811032E-3</v>
      </c>
      <c r="F90" s="7">
        <f t="shared" si="5"/>
        <v>4.1889468924043603E-3</v>
      </c>
      <c r="G90" s="7">
        <f t="shared" si="6"/>
        <v>4.5085256202156143E-3</v>
      </c>
      <c r="H90" s="7">
        <f t="shared" si="7"/>
        <v>4.1557774603003588E-3</v>
      </c>
    </row>
    <row r="91" spans="1:8" ht="14.5">
      <c r="A91" s="20" t="s">
        <v>140</v>
      </c>
      <c r="B91" s="21">
        <v>0.14499999999999999</v>
      </c>
      <c r="C91" s="21">
        <v>0.22500000000000001</v>
      </c>
      <c r="D91" s="21">
        <v>0.3</v>
      </c>
      <c r="E91" s="7">
        <f t="shared" si="4"/>
        <v>3.9044977207197138E-3</v>
      </c>
      <c r="F91" s="7">
        <f t="shared" si="5"/>
        <v>4.2841502308680959E-3</v>
      </c>
      <c r="G91" s="7">
        <f t="shared" si="6"/>
        <v>4.6639920209127043E-3</v>
      </c>
      <c r="H91" s="7">
        <f t="shared" si="7"/>
        <v>4.2842133241668377E-3</v>
      </c>
    </row>
    <row r="92" spans="1:8" ht="14.5">
      <c r="A92" s="18" t="s">
        <v>141</v>
      </c>
      <c r="B92" s="19">
        <v>1.6E-2</v>
      </c>
      <c r="C92" s="19">
        <v>6.6000000000000003E-2</v>
      </c>
      <c r="D92" s="19">
        <v>0.1</v>
      </c>
      <c r="E92" s="7">
        <f t="shared" si="4"/>
        <v>4.3084112780355464E-4</v>
      </c>
      <c r="F92" s="7">
        <f t="shared" si="5"/>
        <v>1.2566840677213083E-3</v>
      </c>
      <c r="G92" s="7">
        <f t="shared" si="6"/>
        <v>1.5546640069709014E-3</v>
      </c>
      <c r="H92" s="7">
        <f t="shared" si="7"/>
        <v>1.0807297341652547E-3</v>
      </c>
    </row>
    <row r="93" spans="1:8" ht="14.5">
      <c r="A93" s="20" t="s">
        <v>142</v>
      </c>
      <c r="B93" s="21">
        <v>1E-3</v>
      </c>
      <c r="C93" s="21">
        <v>2.1000000000000001E-2</v>
      </c>
      <c r="D93" s="21">
        <v>2.5000000000000001E-2</v>
      </c>
      <c r="E93" s="7">
        <f t="shared" si="4"/>
        <v>2.6927570487722165E-5</v>
      </c>
      <c r="F93" s="7">
        <f t="shared" si="5"/>
        <v>3.9985402154768892E-4</v>
      </c>
      <c r="G93" s="7">
        <f t="shared" si="6"/>
        <v>3.8866600174272534E-4</v>
      </c>
      <c r="H93" s="7">
        <f t="shared" si="7"/>
        <v>2.7181586459271216E-4</v>
      </c>
    </row>
    <row r="94" spans="1:8" ht="14.5">
      <c r="A94" s="18" t="s">
        <v>143</v>
      </c>
      <c r="B94" s="19">
        <v>6.0000000000000001E-3</v>
      </c>
      <c r="C94" s="19">
        <v>2.4E-2</v>
      </c>
      <c r="D94" s="19">
        <v>2.8000000000000001E-2</v>
      </c>
      <c r="E94" s="7">
        <f t="shared" si="4"/>
        <v>1.61565422926333E-4</v>
      </c>
      <c r="F94" s="7">
        <f t="shared" si="5"/>
        <v>4.5697602462593025E-4</v>
      </c>
      <c r="G94" s="7">
        <f t="shared" si="6"/>
        <v>4.3530592195185241E-4</v>
      </c>
      <c r="H94" s="7">
        <f t="shared" si="7"/>
        <v>3.5128245650137193E-4</v>
      </c>
    </row>
    <row r="95" spans="1:8" ht="14.5">
      <c r="A95" s="20" t="s">
        <v>144</v>
      </c>
      <c r="B95" s="21">
        <v>8.0000000000000002E-3</v>
      </c>
      <c r="C95" s="21">
        <v>2.5000000000000001E-2</v>
      </c>
      <c r="D95" s="21">
        <v>3.3000000000000002E-2</v>
      </c>
      <c r="E95" s="7">
        <f t="shared" si="4"/>
        <v>2.1542056390177732E-4</v>
      </c>
      <c r="F95" s="7">
        <f t="shared" si="5"/>
        <v>4.7601669231867733E-4</v>
      </c>
      <c r="G95" s="7">
        <f t="shared" si="6"/>
        <v>5.1303912230039753E-4</v>
      </c>
      <c r="H95" s="7">
        <f t="shared" si="7"/>
        <v>4.0149212617361738E-4</v>
      </c>
    </row>
    <row r="96" spans="1:8" ht="14.5">
      <c r="A96" s="18" t="s">
        <v>145</v>
      </c>
      <c r="B96" s="19">
        <v>0.01</v>
      </c>
      <c r="C96" s="19">
        <v>2.5999999999999999E-2</v>
      </c>
      <c r="D96" s="19">
        <v>3.5999999999999997E-2</v>
      </c>
      <c r="E96" s="7">
        <f t="shared" si="4"/>
        <v>2.6927570487722161E-4</v>
      </c>
      <c r="F96" s="7">
        <f t="shared" si="5"/>
        <v>4.9505736001142435E-4</v>
      </c>
      <c r="G96" s="7">
        <f t="shared" si="6"/>
        <v>5.5967904250952454E-4</v>
      </c>
      <c r="H96" s="7">
        <f t="shared" si="7"/>
        <v>4.413373691327235E-4</v>
      </c>
    </row>
    <row r="97" spans="1:8" ht="14.5">
      <c r="A97" s="20" t="s">
        <v>146</v>
      </c>
      <c r="B97" s="21">
        <v>1.2999999999999999E-2</v>
      </c>
      <c r="C97" s="21">
        <v>2.9000000000000001E-2</v>
      </c>
      <c r="D97" s="21">
        <v>0.04</v>
      </c>
      <c r="E97" s="7">
        <f t="shared" si="4"/>
        <v>3.500584163403881E-4</v>
      </c>
      <c r="F97" s="7">
        <f t="shared" si="5"/>
        <v>5.5217936308966562E-4</v>
      </c>
      <c r="G97" s="7">
        <f t="shared" si="6"/>
        <v>6.2186560278836055E-4</v>
      </c>
      <c r="H97" s="7">
        <f t="shared" si="7"/>
        <v>5.080344607394714E-4</v>
      </c>
    </row>
    <row r="98" spans="1:8" ht="14.5">
      <c r="A98" s="18" t="s">
        <v>147</v>
      </c>
      <c r="B98" s="19">
        <v>1.6E-2</v>
      </c>
      <c r="C98" s="19">
        <v>3.1E-2</v>
      </c>
      <c r="D98" s="19">
        <v>4.4999999999999998E-2</v>
      </c>
      <c r="E98" s="7">
        <f t="shared" si="4"/>
        <v>4.3084112780355464E-4</v>
      </c>
      <c r="F98" s="7">
        <f t="shared" si="5"/>
        <v>5.9026069847515988E-4</v>
      </c>
      <c r="G98" s="7">
        <f t="shared" si="6"/>
        <v>6.9959880313690556E-4</v>
      </c>
      <c r="H98" s="7">
        <f t="shared" si="7"/>
        <v>5.7356687647187334E-4</v>
      </c>
    </row>
    <row r="99" spans="1:8" ht="14.5">
      <c r="A99" s="20" t="s">
        <v>148</v>
      </c>
      <c r="B99" s="21">
        <v>1E-3</v>
      </c>
      <c r="C99" s="21">
        <v>2.3E-2</v>
      </c>
      <c r="D99" s="21">
        <v>2.5000000000000001E-2</v>
      </c>
      <c r="E99" s="7">
        <f t="shared" si="4"/>
        <v>2.6927570487722165E-5</v>
      </c>
      <c r="F99" s="7">
        <f t="shared" si="5"/>
        <v>4.3793535693318312E-4</v>
      </c>
      <c r="G99" s="7">
        <f t="shared" si="6"/>
        <v>3.8866600174272534E-4</v>
      </c>
      <c r="H99" s="7">
        <f t="shared" si="7"/>
        <v>2.8450964305454354E-4</v>
      </c>
    </row>
    <row r="100" spans="1:8" ht="14.5">
      <c r="A100" s="18" t="s">
        <v>149</v>
      </c>
      <c r="B100" s="19">
        <v>1.7999999999999999E-2</v>
      </c>
      <c r="C100" s="19">
        <v>0.03</v>
      </c>
      <c r="D100" s="19">
        <v>4.2999999999999997E-2</v>
      </c>
      <c r="E100" s="7">
        <f t="shared" si="4"/>
        <v>4.8469626877899896E-4</v>
      </c>
      <c r="F100" s="7">
        <f t="shared" si="5"/>
        <v>5.7122003078241275E-4</v>
      </c>
      <c r="G100" s="7">
        <f t="shared" si="6"/>
        <v>6.6850552299748756E-4</v>
      </c>
      <c r="H100" s="7">
        <f t="shared" si="7"/>
        <v>5.7480727418629974E-4</v>
      </c>
    </row>
    <row r="101" spans="1:8" ht="14.5">
      <c r="A101" s="20" t="s">
        <v>150</v>
      </c>
      <c r="B101" s="21">
        <v>2.1000000000000001E-2</v>
      </c>
      <c r="C101" s="21">
        <v>3.7999999999999999E-2</v>
      </c>
      <c r="D101" s="21">
        <v>5.2999999999999999E-2</v>
      </c>
      <c r="E101" s="7">
        <f t="shared" si="4"/>
        <v>5.6547898024216544E-4</v>
      </c>
      <c r="F101" s="7">
        <f t="shared" si="5"/>
        <v>7.2354537232438944E-4</v>
      </c>
      <c r="G101" s="7">
        <f t="shared" si="6"/>
        <v>8.2397192369457781E-4</v>
      </c>
      <c r="H101" s="7">
        <f t="shared" si="7"/>
        <v>7.0433209208704427E-4</v>
      </c>
    </row>
    <row r="102" spans="1:8" ht="14.5">
      <c r="A102" s="18" t="s">
        <v>151</v>
      </c>
      <c r="B102" s="19">
        <v>2.8000000000000001E-2</v>
      </c>
      <c r="C102" s="19">
        <v>5.8000000000000003E-2</v>
      </c>
      <c r="D102" s="19">
        <v>6.8000000000000005E-2</v>
      </c>
      <c r="E102" s="7">
        <f t="shared" si="4"/>
        <v>7.5397197365622063E-4</v>
      </c>
      <c r="F102" s="7">
        <f t="shared" si="5"/>
        <v>1.1043587261793312E-3</v>
      </c>
      <c r="G102" s="7">
        <f t="shared" si="6"/>
        <v>1.0571715247402131E-3</v>
      </c>
      <c r="H102" s="7">
        <f t="shared" si="7"/>
        <v>9.7183407485858838E-4</v>
      </c>
    </row>
    <row r="103" spans="1:8" ht="14.5">
      <c r="A103" s="20" t="s">
        <v>152</v>
      </c>
      <c r="B103" s="21">
        <v>3.5999999999999997E-2</v>
      </c>
      <c r="C103" s="21">
        <v>6.3E-2</v>
      </c>
      <c r="D103" s="21">
        <v>8.7999999999999995E-2</v>
      </c>
      <c r="E103" s="7">
        <f t="shared" si="4"/>
        <v>9.6939253755799792E-4</v>
      </c>
      <c r="F103" s="7">
        <f t="shared" si="5"/>
        <v>1.1995620646430669E-3</v>
      </c>
      <c r="G103" s="7">
        <f t="shared" si="6"/>
        <v>1.3681043261343931E-3</v>
      </c>
      <c r="H103" s="7">
        <f t="shared" si="7"/>
        <v>1.1790196427784859E-3</v>
      </c>
    </row>
    <row r="104" spans="1:8" ht="14.5">
      <c r="A104" s="18" t="s">
        <v>153</v>
      </c>
      <c r="B104" s="19">
        <v>4.1000000000000002E-2</v>
      </c>
      <c r="C104" s="19">
        <v>8.3000000000000004E-2</v>
      </c>
      <c r="D104" s="19">
        <v>0.11600000000000001</v>
      </c>
      <c r="E104" s="7">
        <f t="shared" si="4"/>
        <v>1.1040303899966088E-3</v>
      </c>
      <c r="F104" s="7">
        <f t="shared" si="5"/>
        <v>1.5803754184980088E-3</v>
      </c>
      <c r="G104" s="7">
        <f t="shared" si="6"/>
        <v>1.8034102480862456E-3</v>
      </c>
      <c r="H104" s="7">
        <f t="shared" si="7"/>
        <v>1.4959386855269545E-3</v>
      </c>
    </row>
    <row r="105" spans="1:8" ht="14.5">
      <c r="A105" s="20" t="s">
        <v>154</v>
      </c>
      <c r="B105" s="21">
        <v>0.17499999999999999</v>
      </c>
      <c r="C105" s="21">
        <v>0.28299999999999997</v>
      </c>
      <c r="D105" s="21">
        <v>0.41599999999999998</v>
      </c>
      <c r="E105" s="7">
        <f t="shared" si="4"/>
        <v>4.7123248353513787E-3</v>
      </c>
      <c r="F105" s="7">
        <f t="shared" si="5"/>
        <v>5.3885089570474267E-3</v>
      </c>
      <c r="G105" s="7">
        <f t="shared" si="6"/>
        <v>6.4674022689989496E-3</v>
      </c>
      <c r="H105" s="7">
        <f t="shared" si="7"/>
        <v>5.522745353799252E-3</v>
      </c>
    </row>
    <row r="106" spans="1:8" ht="14.5">
      <c r="A106" s="18" t="s">
        <v>155</v>
      </c>
      <c r="B106" s="19">
        <v>4.2000000000000003E-2</v>
      </c>
      <c r="C106" s="19">
        <v>6.7000000000000004E-2</v>
      </c>
      <c r="D106" s="19">
        <v>8.6999999999999994E-2</v>
      </c>
      <c r="E106" s="7">
        <f t="shared" si="4"/>
        <v>1.1309579604843309E-3</v>
      </c>
      <c r="F106" s="7">
        <f t="shared" si="5"/>
        <v>1.2757247354140554E-3</v>
      </c>
      <c r="G106" s="7">
        <f t="shared" si="6"/>
        <v>1.3525576860646843E-3</v>
      </c>
      <c r="H106" s="7">
        <f t="shared" si="7"/>
        <v>1.2530801273210235E-3</v>
      </c>
    </row>
    <row r="107" spans="1:8" ht="14.5">
      <c r="A107" s="20" t="s">
        <v>156</v>
      </c>
      <c r="B107" s="21">
        <v>5.8000000000000003E-2</v>
      </c>
      <c r="C107" s="21">
        <v>0.1</v>
      </c>
      <c r="D107" s="21">
        <v>0.125</v>
      </c>
      <c r="E107" s="7">
        <f t="shared" si="4"/>
        <v>1.5617990882878855E-3</v>
      </c>
      <c r="F107" s="7">
        <f t="shared" si="5"/>
        <v>1.9040667692747093E-3</v>
      </c>
      <c r="G107" s="7">
        <f t="shared" si="6"/>
        <v>1.9433300087136269E-3</v>
      </c>
      <c r="H107" s="7">
        <f t="shared" si="7"/>
        <v>1.8030652887587406E-3</v>
      </c>
    </row>
    <row r="108" spans="1:8" ht="14.5">
      <c r="A108" s="18" t="s">
        <v>157</v>
      </c>
      <c r="B108" s="19">
        <v>0.05</v>
      </c>
      <c r="C108" s="19">
        <v>0.108</v>
      </c>
      <c r="D108" s="19">
        <v>0.14099999999999999</v>
      </c>
      <c r="E108" s="7">
        <f t="shared" si="4"/>
        <v>1.3463785243861082E-3</v>
      </c>
      <c r="F108" s="7">
        <f t="shared" si="5"/>
        <v>2.0563921108166863E-3</v>
      </c>
      <c r="G108" s="7">
        <f t="shared" si="6"/>
        <v>2.1920762498289707E-3</v>
      </c>
      <c r="H108" s="7">
        <f t="shared" si="7"/>
        <v>1.8649489616772551E-3</v>
      </c>
    </row>
    <row r="109" spans="1:8" ht="14.5">
      <c r="A109" s="20" t="s">
        <v>158</v>
      </c>
      <c r="B109" s="21">
        <v>4.4999999999999998E-2</v>
      </c>
      <c r="C109" s="21">
        <v>7.8E-2</v>
      </c>
      <c r="D109" s="21">
        <v>0.125</v>
      </c>
      <c r="E109" s="7">
        <f t="shared" si="4"/>
        <v>1.2117406719474972E-3</v>
      </c>
      <c r="F109" s="7">
        <f t="shared" si="5"/>
        <v>1.4851720800342731E-3</v>
      </c>
      <c r="G109" s="7">
        <f t="shared" si="6"/>
        <v>1.9433300087136269E-3</v>
      </c>
      <c r="H109" s="7">
        <f t="shared" si="7"/>
        <v>1.5467475868984658E-3</v>
      </c>
    </row>
    <row r="110" spans="1:8" ht="14.5">
      <c r="A110" s="18" t="s">
        <v>159</v>
      </c>
      <c r="B110" s="19">
        <v>0.05</v>
      </c>
      <c r="C110" s="19">
        <v>8.6999999999999994E-2</v>
      </c>
      <c r="D110" s="19">
        <v>0.15</v>
      </c>
      <c r="E110" s="7">
        <f t="shared" si="4"/>
        <v>1.3463785243861082E-3</v>
      </c>
      <c r="F110" s="7">
        <f t="shared" si="5"/>
        <v>1.6565380892689971E-3</v>
      </c>
      <c r="G110" s="7">
        <f t="shared" si="6"/>
        <v>2.3319960104563522E-3</v>
      </c>
      <c r="H110" s="7">
        <f t="shared" si="7"/>
        <v>1.7783042080371525E-3</v>
      </c>
    </row>
    <row r="111" spans="1:8" ht="14.5">
      <c r="A111" s="20" t="s">
        <v>160</v>
      </c>
      <c r="B111" s="21">
        <v>5.2999999999999999E-2</v>
      </c>
      <c r="C111" s="21">
        <v>0.11600000000000001</v>
      </c>
      <c r="D111" s="21">
        <v>0.16600000000000001</v>
      </c>
      <c r="E111" s="7">
        <f t="shared" si="4"/>
        <v>1.4271612358492747E-3</v>
      </c>
      <c r="F111" s="7">
        <f t="shared" si="5"/>
        <v>2.2087174523586625E-3</v>
      </c>
      <c r="G111" s="7">
        <f t="shared" si="6"/>
        <v>2.5807422515716967E-3</v>
      </c>
      <c r="H111" s="7">
        <f t="shared" si="7"/>
        <v>2.0722069799265445E-3</v>
      </c>
    </row>
    <row r="112" spans="1:8" ht="14.5">
      <c r="A112" s="18" t="s">
        <v>161</v>
      </c>
      <c r="B112" s="19">
        <v>5.6000000000000001E-2</v>
      </c>
      <c r="C112" s="19">
        <v>0.14099999999999999</v>
      </c>
      <c r="D112" s="19">
        <v>0.183</v>
      </c>
      <c r="E112" s="7">
        <f t="shared" si="4"/>
        <v>1.5079439473124413E-3</v>
      </c>
      <c r="F112" s="7">
        <f t="shared" si="5"/>
        <v>2.6847341446773398E-3</v>
      </c>
      <c r="G112" s="7">
        <f t="shared" si="6"/>
        <v>2.8450351327567501E-3</v>
      </c>
      <c r="H112" s="7">
        <f t="shared" si="7"/>
        <v>2.3459044082488438E-3</v>
      </c>
    </row>
    <row r="113" spans="1:8" ht="14.5">
      <c r="A113" s="20" t="s">
        <v>162</v>
      </c>
      <c r="B113" s="21">
        <v>0.06</v>
      </c>
      <c r="C113" s="21">
        <v>0.15</v>
      </c>
      <c r="D113" s="21">
        <v>0.191</v>
      </c>
      <c r="E113" s="7">
        <f t="shared" si="4"/>
        <v>1.6156542292633297E-3</v>
      </c>
      <c r="F113" s="7">
        <f t="shared" si="5"/>
        <v>2.856100153912064E-3</v>
      </c>
      <c r="G113" s="7">
        <f t="shared" si="6"/>
        <v>2.9694082533144222E-3</v>
      </c>
      <c r="H113" s="7">
        <f t="shared" si="7"/>
        <v>2.4803875454966055E-3</v>
      </c>
    </row>
    <row r="114" spans="1:8" ht="14.5">
      <c r="A114" s="18" t="s">
        <v>163</v>
      </c>
      <c r="B114" s="19">
        <v>6.6000000000000003E-2</v>
      </c>
      <c r="C114" s="19">
        <v>0.15</v>
      </c>
      <c r="D114" s="19">
        <v>0.191</v>
      </c>
      <c r="E114" s="7">
        <f t="shared" si="4"/>
        <v>1.777219652189663E-3</v>
      </c>
      <c r="F114" s="7">
        <f t="shared" si="5"/>
        <v>2.856100153912064E-3</v>
      </c>
      <c r="G114" s="7">
        <f t="shared" si="6"/>
        <v>2.9694082533144222E-3</v>
      </c>
      <c r="H114" s="7">
        <f t="shared" si="7"/>
        <v>2.5342426864720497E-3</v>
      </c>
    </row>
    <row r="115" spans="1:8" ht="14.5">
      <c r="A115" s="20" t="s">
        <v>164</v>
      </c>
      <c r="B115" s="21">
        <v>3.3000000000000002E-2</v>
      </c>
      <c r="C115" s="21">
        <v>8.3000000000000004E-2</v>
      </c>
      <c r="D115" s="21">
        <v>0.108</v>
      </c>
      <c r="E115" s="7">
        <f t="shared" si="4"/>
        <v>8.8860982609483149E-4</v>
      </c>
      <c r="F115" s="7">
        <f t="shared" si="5"/>
        <v>1.5803754184980088E-3</v>
      </c>
      <c r="G115" s="7">
        <f t="shared" si="6"/>
        <v>1.6790371275285736E-3</v>
      </c>
      <c r="H115" s="7">
        <f t="shared" si="7"/>
        <v>1.3826741240404712E-3</v>
      </c>
    </row>
    <row r="116" spans="1:8" ht="14.5">
      <c r="A116" s="18" t="s">
        <v>165</v>
      </c>
      <c r="B116" s="19">
        <v>6.6000000000000003E-2</v>
      </c>
      <c r="C116" s="19">
        <v>0.112</v>
      </c>
      <c r="D116" s="19">
        <v>0.14199999999999999</v>
      </c>
      <c r="E116" s="7">
        <f t="shared" si="4"/>
        <v>1.777219652189663E-3</v>
      </c>
      <c r="F116" s="7">
        <f t="shared" si="5"/>
        <v>2.1325547815876744E-3</v>
      </c>
      <c r="G116" s="7">
        <f t="shared" si="6"/>
        <v>2.2076228898986797E-3</v>
      </c>
      <c r="H116" s="7">
        <f t="shared" si="7"/>
        <v>2.0391324412253387E-3</v>
      </c>
    </row>
    <row r="117" spans="1:8" ht="14.5">
      <c r="A117" s="20" t="s">
        <v>166</v>
      </c>
      <c r="B117" s="21">
        <v>8.3000000000000004E-2</v>
      </c>
      <c r="C117" s="21">
        <v>0.13300000000000001</v>
      </c>
      <c r="D117" s="21">
        <v>0.17499999999999999</v>
      </c>
      <c r="E117" s="7">
        <f t="shared" si="4"/>
        <v>2.2349883504809401E-3</v>
      </c>
      <c r="F117" s="7">
        <f t="shared" si="5"/>
        <v>2.5324088031353637E-3</v>
      </c>
      <c r="G117" s="7">
        <f t="shared" si="6"/>
        <v>2.7206620121990777E-3</v>
      </c>
      <c r="H117" s="7">
        <f t="shared" si="7"/>
        <v>2.4960197219384603E-3</v>
      </c>
    </row>
    <row r="118" spans="1:8" ht="14.5">
      <c r="A118" s="18" t="s">
        <v>167</v>
      </c>
      <c r="B118" s="19">
        <v>0.35</v>
      </c>
      <c r="C118" s="19">
        <v>0.58299999999999996</v>
      </c>
      <c r="D118" s="19">
        <v>0.75</v>
      </c>
      <c r="E118" s="7">
        <f t="shared" si="4"/>
        <v>9.4246496707027574E-3</v>
      </c>
      <c r="F118" s="7">
        <f t="shared" si="5"/>
        <v>1.1100709264871554E-2</v>
      </c>
      <c r="G118" s="7">
        <f t="shared" si="6"/>
        <v>1.1659980052281763E-2</v>
      </c>
      <c r="H118" s="7">
        <f t="shared" si="7"/>
        <v>1.0728446329285359E-2</v>
      </c>
    </row>
    <row r="119" spans="1:8" ht="14.5">
      <c r="A119" s="20" t="s">
        <v>168</v>
      </c>
      <c r="B119" s="21">
        <v>0.183</v>
      </c>
      <c r="C119" s="21">
        <v>0.29499999999999998</v>
      </c>
      <c r="D119" s="21">
        <v>0.375</v>
      </c>
      <c r="E119" s="7">
        <f t="shared" si="4"/>
        <v>4.9277453992531564E-3</v>
      </c>
      <c r="F119" s="7">
        <f t="shared" si="5"/>
        <v>5.6169969693603923E-3</v>
      </c>
      <c r="G119" s="7">
        <f t="shared" si="6"/>
        <v>5.8299900261408813E-3</v>
      </c>
      <c r="H119" s="7">
        <f t="shared" si="7"/>
        <v>5.45824413158481E-3</v>
      </c>
    </row>
    <row r="120" spans="1:8" ht="14.5">
      <c r="A120" s="18" t="s">
        <v>169</v>
      </c>
      <c r="B120" s="19">
        <v>2.8000000000000001E-2</v>
      </c>
      <c r="C120" s="19">
        <v>4.4999999999999998E-2</v>
      </c>
      <c r="D120" s="19">
        <v>0.06</v>
      </c>
      <c r="E120" s="7">
        <f t="shared" si="4"/>
        <v>7.5397197365622063E-4</v>
      </c>
      <c r="F120" s="7">
        <f t="shared" si="5"/>
        <v>8.5683004617361912E-4</v>
      </c>
      <c r="G120" s="7">
        <f t="shared" si="6"/>
        <v>9.3279840418254083E-4</v>
      </c>
      <c r="H120" s="7">
        <f t="shared" si="7"/>
        <v>8.4786680800412689E-4</v>
      </c>
    </row>
    <row r="121" spans="1:8" ht="14.5">
      <c r="A121" s="20" t="s">
        <v>170</v>
      </c>
      <c r="B121" s="21">
        <v>0.1</v>
      </c>
      <c r="C121" s="21">
        <v>0.158</v>
      </c>
      <c r="D121" s="21">
        <v>0.2</v>
      </c>
      <c r="E121" s="7">
        <f t="shared" si="4"/>
        <v>2.6927570487722164E-3</v>
      </c>
      <c r="F121" s="7">
        <f t="shared" si="5"/>
        <v>3.0084254954540405E-3</v>
      </c>
      <c r="G121" s="7">
        <f t="shared" si="6"/>
        <v>3.1093280139418028E-3</v>
      </c>
      <c r="H121" s="7">
        <f t="shared" si="7"/>
        <v>2.9368368527226863E-3</v>
      </c>
    </row>
    <row r="122" spans="1:8" ht="14.5">
      <c r="A122" s="18" t="s">
        <v>171</v>
      </c>
      <c r="B122" s="19">
        <v>0.15</v>
      </c>
      <c r="C122" s="19">
        <v>0.24099999999999999</v>
      </c>
      <c r="D122" s="19">
        <v>0.3</v>
      </c>
      <c r="E122" s="7">
        <f t="shared" si="4"/>
        <v>4.0391355731583247E-3</v>
      </c>
      <c r="F122" s="7">
        <f t="shared" si="5"/>
        <v>4.5888009139520491E-3</v>
      </c>
      <c r="G122" s="7">
        <f t="shared" si="6"/>
        <v>4.6639920209127043E-3</v>
      </c>
      <c r="H122" s="7">
        <f t="shared" si="7"/>
        <v>4.430642836007693E-3</v>
      </c>
    </row>
    <row r="123" spans="1:8" ht="14.5">
      <c r="A123" s="20" t="s">
        <v>172</v>
      </c>
      <c r="B123" s="21">
        <v>0.28299999999999997</v>
      </c>
      <c r="C123" s="21">
        <v>0.45</v>
      </c>
      <c r="D123" s="21">
        <v>0.58299999999999996</v>
      </c>
      <c r="E123" s="7">
        <f t="shared" si="4"/>
        <v>7.6205024480253715E-3</v>
      </c>
      <c r="F123" s="7">
        <f t="shared" si="5"/>
        <v>8.5683004617361919E-3</v>
      </c>
      <c r="G123" s="7">
        <f t="shared" si="6"/>
        <v>9.0636911606403556E-3</v>
      </c>
      <c r="H123" s="7">
        <f t="shared" si="7"/>
        <v>8.4174980234673069E-3</v>
      </c>
    </row>
    <row r="124" spans="1:8" ht="14.5">
      <c r="A124" s="18" t="s">
        <v>173</v>
      </c>
      <c r="B124" s="19">
        <v>0.34100000000000003</v>
      </c>
      <c r="C124" s="19">
        <v>0.6</v>
      </c>
      <c r="D124" s="19">
        <v>0.78300000000000003</v>
      </c>
      <c r="E124" s="7">
        <f t="shared" si="4"/>
        <v>9.182301536313258E-3</v>
      </c>
      <c r="F124" s="7">
        <f t="shared" si="5"/>
        <v>1.1424400615648256E-2</v>
      </c>
      <c r="G124" s="7">
        <f t="shared" si="6"/>
        <v>1.217301917458216E-2</v>
      </c>
      <c r="H124" s="7">
        <f t="shared" si="7"/>
        <v>1.0926573775514557E-2</v>
      </c>
    </row>
    <row r="125" spans="1:8" ht="14.5">
      <c r="A125" s="20" t="s">
        <v>174</v>
      </c>
      <c r="B125" s="21">
        <v>2.5999999999999999E-2</v>
      </c>
      <c r="C125" s="21">
        <v>4.4999999999999998E-2</v>
      </c>
      <c r="D125" s="21">
        <v>5.5E-2</v>
      </c>
      <c r="E125" s="7">
        <f t="shared" si="4"/>
        <v>7.0011683268077619E-4</v>
      </c>
      <c r="F125" s="7">
        <f t="shared" si="5"/>
        <v>8.5683004617361912E-4</v>
      </c>
      <c r="G125" s="7">
        <f t="shared" si="6"/>
        <v>8.550652038339957E-4</v>
      </c>
      <c r="H125" s="7">
        <f t="shared" si="7"/>
        <v>8.0400402756279708E-4</v>
      </c>
    </row>
    <row r="126" spans="1:8" ht="14.5">
      <c r="A126" s="18" t="s">
        <v>175</v>
      </c>
      <c r="B126" s="19">
        <v>0.15</v>
      </c>
      <c r="C126" s="19">
        <v>0.26600000000000001</v>
      </c>
      <c r="D126" s="19">
        <v>0.33300000000000002</v>
      </c>
      <c r="E126" s="7">
        <f t="shared" si="4"/>
        <v>4.0391355731583247E-3</v>
      </c>
      <c r="F126" s="7">
        <f t="shared" si="5"/>
        <v>5.0648176062707273E-3</v>
      </c>
      <c r="G126" s="7">
        <f t="shared" si="6"/>
        <v>5.1770311432131023E-3</v>
      </c>
      <c r="H126" s="7">
        <f t="shared" si="7"/>
        <v>4.7603281075473854E-3</v>
      </c>
    </row>
    <row r="127" spans="1:8" ht="14.5">
      <c r="A127" s="20" t="s">
        <v>176</v>
      </c>
      <c r="B127" s="21">
        <v>2.3E-2</v>
      </c>
      <c r="C127" s="21">
        <v>3.3000000000000002E-2</v>
      </c>
      <c r="D127" s="21">
        <v>4.1000000000000002E-2</v>
      </c>
      <c r="E127" s="7">
        <f t="shared" si="4"/>
        <v>6.1933412121760976E-4</v>
      </c>
      <c r="F127" s="7">
        <f t="shared" si="5"/>
        <v>6.2834203386065413E-4</v>
      </c>
      <c r="G127" s="7">
        <f t="shared" si="6"/>
        <v>6.3741224285806966E-4</v>
      </c>
      <c r="H127" s="7">
        <f t="shared" si="7"/>
        <v>6.2836279931211122E-4</v>
      </c>
    </row>
    <row r="128" spans="1:8" ht="14.5">
      <c r="A128" s="18" t="s">
        <v>177</v>
      </c>
      <c r="B128" s="22" t="s">
        <v>178</v>
      </c>
      <c r="C128" s="22" t="s">
        <v>178</v>
      </c>
      <c r="D128" s="22" t="s">
        <v>178</v>
      </c>
      <c r="E128" s="7" t="e">
        <f t="shared" si="4"/>
        <v>#VALUE!</v>
      </c>
      <c r="F128" s="7" t="e">
        <f t="shared" si="5"/>
        <v>#VALUE!</v>
      </c>
      <c r="G128" s="7" t="e">
        <f t="shared" si="6"/>
        <v>#VALUE!</v>
      </c>
      <c r="H128" s="7" t="e">
        <f t="shared" si="7"/>
        <v>#VALUE!</v>
      </c>
    </row>
    <row r="129" spans="1:8" ht="14.5">
      <c r="A129" s="20" t="s">
        <v>179</v>
      </c>
      <c r="B129" s="21">
        <v>3.3000000000000002E-2</v>
      </c>
      <c r="C129" s="21">
        <v>0.02</v>
      </c>
      <c r="D129" s="21">
        <v>2.1000000000000001E-2</v>
      </c>
      <c r="E129" s="7">
        <f t="shared" si="4"/>
        <v>8.8860982609483149E-4</v>
      </c>
      <c r="F129" s="7">
        <f t="shared" si="5"/>
        <v>3.8081335385494185E-4</v>
      </c>
      <c r="G129" s="7">
        <f t="shared" si="6"/>
        <v>3.2647944146388933E-4</v>
      </c>
      <c r="H129" s="7">
        <f t="shared" si="7"/>
        <v>5.3196754047122089E-4</v>
      </c>
    </row>
    <row r="130" spans="1:8" ht="14.5">
      <c r="A130" s="18" t="s">
        <v>180</v>
      </c>
      <c r="B130" s="19">
        <v>2.5000000000000001E-2</v>
      </c>
      <c r="C130" s="19">
        <v>3.5999999999999997E-2</v>
      </c>
      <c r="D130" s="19">
        <v>4.5999999999999999E-2</v>
      </c>
      <c r="E130" s="7">
        <f t="shared" si="4"/>
        <v>6.7318926219305409E-4</v>
      </c>
      <c r="F130" s="7">
        <f t="shared" si="5"/>
        <v>6.854640369388953E-4</v>
      </c>
      <c r="G130" s="7">
        <f t="shared" si="6"/>
        <v>7.1514544320661468E-4</v>
      </c>
      <c r="H130" s="7">
        <f t="shared" si="7"/>
        <v>6.9126624744618795E-4</v>
      </c>
    </row>
    <row r="131" spans="1:8" ht="14.5">
      <c r="A131" s="20" t="s">
        <v>181</v>
      </c>
      <c r="B131" s="21">
        <v>0.03</v>
      </c>
      <c r="C131" s="21">
        <v>5.2999999999999999E-2</v>
      </c>
      <c r="D131" s="21">
        <v>6.6000000000000003E-2</v>
      </c>
      <c r="E131" s="7">
        <f t="shared" si="4"/>
        <v>8.0782711463166484E-4</v>
      </c>
      <c r="F131" s="7">
        <f t="shared" si="5"/>
        <v>1.0091553877155958E-3</v>
      </c>
      <c r="G131" s="7">
        <f t="shared" si="6"/>
        <v>1.0260782446007951E-3</v>
      </c>
      <c r="H131" s="7">
        <f t="shared" si="7"/>
        <v>9.4768691564935191E-4</v>
      </c>
    </row>
    <row r="132" spans="1:8" ht="14.5">
      <c r="A132" s="18" t="s">
        <v>182</v>
      </c>
      <c r="B132" s="19">
        <v>4.4999999999999998E-2</v>
      </c>
      <c r="C132" s="19">
        <v>7.0999999999999994E-2</v>
      </c>
      <c r="D132" s="19">
        <v>9.0999999999999998E-2</v>
      </c>
      <c r="E132" s="7">
        <f t="shared" ref="E132:E195" si="8">B132*60/1658.5/(1.805/1)^0.5</f>
        <v>1.2117406719474972E-3</v>
      </c>
      <c r="F132" s="7">
        <f t="shared" ref="F132:F195" si="9">C132*60/1658.5/(1.805*2/1)^0.5</f>
        <v>1.3518874061850435E-3</v>
      </c>
      <c r="G132" s="7">
        <f t="shared" ref="G132:G195" si="10">D132*60/1658.5/(1.805*3/1)^0.5</f>
        <v>1.4147442463435203E-3</v>
      </c>
      <c r="H132" s="7">
        <f t="shared" ref="H132:H195" si="11">AVERAGE(E132:G132)</f>
        <v>1.3261241081586868E-3</v>
      </c>
    </row>
    <row r="133" spans="1:8" ht="14.5">
      <c r="A133" s="20" t="s">
        <v>183</v>
      </c>
      <c r="B133" s="21">
        <v>5.6000000000000001E-2</v>
      </c>
      <c r="C133" s="21">
        <v>9.0999999999999998E-2</v>
      </c>
      <c r="D133" s="21">
        <v>0.11600000000000001</v>
      </c>
      <c r="E133" s="7">
        <f t="shared" si="8"/>
        <v>1.5079439473124413E-3</v>
      </c>
      <c r="F133" s="7">
        <f t="shared" si="9"/>
        <v>1.7327007600399856E-3</v>
      </c>
      <c r="G133" s="7">
        <f t="shared" si="10"/>
        <v>1.8034102480862456E-3</v>
      </c>
      <c r="H133" s="7">
        <f t="shared" si="11"/>
        <v>1.6813516518128905E-3</v>
      </c>
    </row>
    <row r="134" spans="1:8" ht="14.5">
      <c r="A134" s="18" t="s">
        <v>184</v>
      </c>
      <c r="B134" s="19">
        <v>7.0000000000000007E-2</v>
      </c>
      <c r="C134" s="19">
        <v>0.108</v>
      </c>
      <c r="D134" s="19">
        <v>0.13300000000000001</v>
      </c>
      <c r="E134" s="7">
        <f t="shared" si="8"/>
        <v>1.8849299341405516E-3</v>
      </c>
      <c r="F134" s="7">
        <f t="shared" si="9"/>
        <v>2.0563921108166863E-3</v>
      </c>
      <c r="G134" s="7">
        <f t="shared" si="10"/>
        <v>2.0677031292712991E-3</v>
      </c>
      <c r="H134" s="7">
        <f t="shared" si="11"/>
        <v>2.0030083914095126E-3</v>
      </c>
    </row>
    <row r="135" spans="1:8" ht="14.5">
      <c r="A135" s="20" t="s">
        <v>185</v>
      </c>
      <c r="B135" s="21">
        <v>8.3000000000000004E-2</v>
      </c>
      <c r="C135" s="21">
        <v>0.125</v>
      </c>
      <c r="D135" s="21">
        <v>0.158</v>
      </c>
      <c r="E135" s="7">
        <f t="shared" si="8"/>
        <v>2.2349883504809401E-3</v>
      </c>
      <c r="F135" s="7">
        <f t="shared" si="9"/>
        <v>2.3800834615933866E-3</v>
      </c>
      <c r="G135" s="7">
        <f t="shared" si="10"/>
        <v>2.4563691310140246E-3</v>
      </c>
      <c r="H135" s="7">
        <f t="shared" si="11"/>
        <v>2.35714698102945E-3</v>
      </c>
    </row>
    <row r="136" spans="1:8" ht="14.5">
      <c r="A136" s="18" t="s">
        <v>186</v>
      </c>
      <c r="B136" s="19">
        <v>2.8000000000000001E-2</v>
      </c>
      <c r="C136" s="19">
        <v>5.2999999999999999E-2</v>
      </c>
      <c r="D136" s="19">
        <v>7.8E-2</v>
      </c>
      <c r="E136" s="7">
        <f t="shared" si="8"/>
        <v>7.5397197365622063E-4</v>
      </c>
      <c r="F136" s="7">
        <f t="shared" si="9"/>
        <v>1.0091553877155958E-3</v>
      </c>
      <c r="G136" s="7">
        <f t="shared" si="10"/>
        <v>1.2126379254373031E-3</v>
      </c>
      <c r="H136" s="7">
        <f t="shared" si="11"/>
        <v>9.9192176226970655E-4</v>
      </c>
    </row>
    <row r="137" spans="1:8" ht="14.5">
      <c r="A137" s="20" t="s">
        <v>187</v>
      </c>
      <c r="B137" s="21">
        <v>0.06</v>
      </c>
      <c r="C137" s="21">
        <v>0.1</v>
      </c>
      <c r="D137" s="21">
        <v>0.11600000000000001</v>
      </c>
      <c r="E137" s="7">
        <f t="shared" si="8"/>
        <v>1.6156542292633297E-3</v>
      </c>
      <c r="F137" s="7">
        <f t="shared" si="9"/>
        <v>1.9040667692747093E-3</v>
      </c>
      <c r="G137" s="7">
        <f t="shared" si="10"/>
        <v>1.8034102480862456E-3</v>
      </c>
      <c r="H137" s="7">
        <f t="shared" si="11"/>
        <v>1.7743770822080951E-3</v>
      </c>
    </row>
    <row r="138" spans="1:8" ht="14.5">
      <c r="A138" s="18" t="s">
        <v>188</v>
      </c>
      <c r="B138" s="19">
        <v>6.6000000000000003E-2</v>
      </c>
      <c r="C138" s="19">
        <v>0.108</v>
      </c>
      <c r="D138" s="19">
        <v>0.13300000000000001</v>
      </c>
      <c r="E138" s="7">
        <f t="shared" si="8"/>
        <v>1.777219652189663E-3</v>
      </c>
      <c r="F138" s="7">
        <f t="shared" si="9"/>
        <v>2.0563921108166863E-3</v>
      </c>
      <c r="G138" s="7">
        <f t="shared" si="10"/>
        <v>2.0677031292712991E-3</v>
      </c>
      <c r="H138" s="7">
        <f t="shared" si="11"/>
        <v>1.9671049640925496E-3</v>
      </c>
    </row>
    <row r="139" spans="1:8" ht="14.5">
      <c r="A139" s="20" t="s">
        <v>189</v>
      </c>
      <c r="B139" s="21">
        <v>0.03</v>
      </c>
      <c r="C139" s="21">
        <v>6.3E-2</v>
      </c>
      <c r="D139" s="21">
        <v>7.4999999999999997E-2</v>
      </c>
      <c r="E139" s="7">
        <f t="shared" si="8"/>
        <v>8.0782711463166484E-4</v>
      </c>
      <c r="F139" s="7">
        <f t="shared" si="9"/>
        <v>1.1995620646430669E-3</v>
      </c>
      <c r="G139" s="7">
        <f t="shared" si="10"/>
        <v>1.1659980052281761E-3</v>
      </c>
      <c r="H139" s="7">
        <f t="shared" si="11"/>
        <v>1.057795728167636E-3</v>
      </c>
    </row>
    <row r="140" spans="1:8" ht="14.5">
      <c r="A140" s="18" t="s">
        <v>190</v>
      </c>
      <c r="B140" s="19">
        <v>6.6000000000000003E-2</v>
      </c>
      <c r="C140" s="19">
        <v>0.108</v>
      </c>
      <c r="D140" s="19">
        <v>0.13300000000000001</v>
      </c>
      <c r="E140" s="7">
        <f t="shared" si="8"/>
        <v>1.777219652189663E-3</v>
      </c>
      <c r="F140" s="7">
        <f t="shared" si="9"/>
        <v>2.0563921108166863E-3</v>
      </c>
      <c r="G140" s="7">
        <f t="shared" si="10"/>
        <v>2.0677031292712991E-3</v>
      </c>
      <c r="H140" s="7">
        <f t="shared" si="11"/>
        <v>1.9671049640925496E-3</v>
      </c>
    </row>
    <row r="141" spans="1:8" ht="14.5">
      <c r="A141" s="20" t="s">
        <v>191</v>
      </c>
      <c r="B141" s="21">
        <v>6.6000000000000003E-2</v>
      </c>
      <c r="C141" s="21">
        <v>0.108</v>
      </c>
      <c r="D141" s="21">
        <v>0.13300000000000001</v>
      </c>
      <c r="E141" s="7">
        <f t="shared" si="8"/>
        <v>1.777219652189663E-3</v>
      </c>
      <c r="F141" s="7">
        <f t="shared" si="9"/>
        <v>2.0563921108166863E-3</v>
      </c>
      <c r="G141" s="7">
        <f t="shared" si="10"/>
        <v>2.0677031292712991E-3</v>
      </c>
      <c r="H141" s="7">
        <f t="shared" si="11"/>
        <v>1.9671049640925496E-3</v>
      </c>
    </row>
    <row r="142" spans="1:8" ht="14.5">
      <c r="A142" s="18" t="s">
        <v>192</v>
      </c>
      <c r="B142" s="19">
        <v>6.6000000000000003E-2</v>
      </c>
      <c r="C142" s="19">
        <v>0.108</v>
      </c>
      <c r="D142" s="19">
        <v>0.13300000000000001</v>
      </c>
      <c r="E142" s="7">
        <f t="shared" si="8"/>
        <v>1.777219652189663E-3</v>
      </c>
      <c r="F142" s="7">
        <f t="shared" si="9"/>
        <v>2.0563921108166863E-3</v>
      </c>
      <c r="G142" s="7">
        <f t="shared" si="10"/>
        <v>2.0677031292712991E-3</v>
      </c>
      <c r="H142" s="7">
        <f t="shared" si="11"/>
        <v>1.9671049640925496E-3</v>
      </c>
    </row>
    <row r="143" spans="1:8" ht="14.5">
      <c r="A143" s="20" t="s">
        <v>193</v>
      </c>
      <c r="B143" s="21">
        <v>6.6000000000000003E-2</v>
      </c>
      <c r="C143" s="21">
        <v>0.108</v>
      </c>
      <c r="D143" s="21">
        <v>0.13300000000000001</v>
      </c>
      <c r="E143" s="7">
        <f t="shared" si="8"/>
        <v>1.777219652189663E-3</v>
      </c>
      <c r="F143" s="7">
        <f t="shared" si="9"/>
        <v>2.0563921108166863E-3</v>
      </c>
      <c r="G143" s="7">
        <f t="shared" si="10"/>
        <v>2.0677031292712991E-3</v>
      </c>
      <c r="H143" s="7">
        <f t="shared" si="11"/>
        <v>1.9671049640925496E-3</v>
      </c>
    </row>
    <row r="144" spans="1:8" ht="14.5">
      <c r="A144" s="18" t="s">
        <v>194</v>
      </c>
      <c r="B144" s="19">
        <v>6.6000000000000003E-2</v>
      </c>
      <c r="C144" s="19">
        <v>0.108</v>
      </c>
      <c r="D144" s="19">
        <v>0.13300000000000001</v>
      </c>
      <c r="E144" s="7">
        <f t="shared" si="8"/>
        <v>1.777219652189663E-3</v>
      </c>
      <c r="F144" s="7">
        <f t="shared" si="9"/>
        <v>2.0563921108166863E-3</v>
      </c>
      <c r="G144" s="7">
        <f t="shared" si="10"/>
        <v>2.0677031292712991E-3</v>
      </c>
      <c r="H144" s="7">
        <f t="shared" si="11"/>
        <v>1.9671049640925496E-3</v>
      </c>
    </row>
    <row r="145" spans="1:8" ht="14.5">
      <c r="A145" s="24" t="s">
        <v>258</v>
      </c>
      <c r="B145" s="17" t="s">
        <v>47</v>
      </c>
      <c r="C145" s="17" t="s">
        <v>48</v>
      </c>
      <c r="D145" s="17" t="s">
        <v>49</v>
      </c>
      <c r="E145" s="7" t="e">
        <f t="shared" si="8"/>
        <v>#VALUE!</v>
      </c>
      <c r="F145" s="7" t="e">
        <f t="shared" si="9"/>
        <v>#VALUE!</v>
      </c>
      <c r="G145" s="7" t="e">
        <f t="shared" si="10"/>
        <v>#VALUE!</v>
      </c>
      <c r="H145" s="7" t="e">
        <f t="shared" si="11"/>
        <v>#VALUE!</v>
      </c>
    </row>
    <row r="146" spans="1:8" ht="14.5">
      <c r="A146" s="18" t="s">
        <v>195</v>
      </c>
      <c r="B146" s="19">
        <v>1.5</v>
      </c>
      <c r="C146" s="19">
        <v>1.8</v>
      </c>
      <c r="D146" s="19">
        <v>2.7</v>
      </c>
      <c r="E146" s="7">
        <f t="shared" si="8"/>
        <v>4.0391355731583249E-2</v>
      </c>
      <c r="F146" s="7">
        <f t="shared" si="9"/>
        <v>3.4273201846944767E-2</v>
      </c>
      <c r="G146" s="7">
        <f t="shared" si="10"/>
        <v>4.1975928188214343E-2</v>
      </c>
      <c r="H146" s="7">
        <f t="shared" si="11"/>
        <v>3.8880161922247455E-2</v>
      </c>
    </row>
    <row r="147" spans="1:8" ht="14.5">
      <c r="A147" s="20" t="s">
        <v>196</v>
      </c>
      <c r="B147" s="21">
        <v>1.45</v>
      </c>
      <c r="C147" s="21">
        <v>2.41</v>
      </c>
      <c r="D147" s="21">
        <v>3</v>
      </c>
      <c r="E147" s="7">
        <f t="shared" si="8"/>
        <v>3.9044977207197136E-2</v>
      </c>
      <c r="F147" s="7">
        <f t="shared" si="9"/>
        <v>4.58880091395205E-2</v>
      </c>
      <c r="G147" s="7">
        <f t="shared" si="10"/>
        <v>4.663992020912705E-2</v>
      </c>
      <c r="H147" s="7">
        <f t="shared" si="11"/>
        <v>4.38576355186149E-2</v>
      </c>
    </row>
    <row r="148" spans="1:8" ht="14.5">
      <c r="A148" s="18" t="s">
        <v>197</v>
      </c>
      <c r="B148" s="19">
        <v>0.73</v>
      </c>
      <c r="C148" s="19">
        <v>1.1599999999999999</v>
      </c>
      <c r="D148" s="19">
        <v>1.5</v>
      </c>
      <c r="E148" s="7">
        <f t="shared" si="8"/>
        <v>1.9657126456037181E-2</v>
      </c>
      <c r="F148" s="7">
        <f t="shared" si="9"/>
        <v>2.2087174523586627E-2</v>
      </c>
      <c r="G148" s="7">
        <f t="shared" si="10"/>
        <v>2.3319960104563525E-2</v>
      </c>
      <c r="H148" s="7">
        <f t="shared" si="11"/>
        <v>2.1688087028062446E-2</v>
      </c>
    </row>
    <row r="149" spans="1:8" ht="14.5">
      <c r="A149" s="20" t="s">
        <v>198</v>
      </c>
      <c r="B149" s="21">
        <v>1.08</v>
      </c>
      <c r="C149" s="21">
        <v>1.8</v>
      </c>
      <c r="D149" s="21">
        <v>2.25</v>
      </c>
      <c r="E149" s="7">
        <f t="shared" si="8"/>
        <v>2.9081776126739945E-2</v>
      </c>
      <c r="F149" s="7">
        <f t="shared" si="9"/>
        <v>3.4273201846944767E-2</v>
      </c>
      <c r="G149" s="7">
        <f t="shared" si="10"/>
        <v>3.4979940156845281E-2</v>
      </c>
      <c r="H149" s="7">
        <f t="shared" si="11"/>
        <v>3.2778306043510001E-2</v>
      </c>
    </row>
    <row r="150" spans="1:8" ht="14.5">
      <c r="A150" s="18" t="s">
        <v>199</v>
      </c>
      <c r="B150" s="19">
        <v>0.71</v>
      </c>
      <c r="C150" s="19">
        <v>1.1299999999999999</v>
      </c>
      <c r="D150" s="19">
        <v>1.41</v>
      </c>
      <c r="E150" s="7">
        <f t="shared" si="8"/>
        <v>1.9118575046282733E-2</v>
      </c>
      <c r="F150" s="7">
        <f t="shared" si="9"/>
        <v>2.1515954492804214E-2</v>
      </c>
      <c r="G150" s="7">
        <f t="shared" si="10"/>
        <v>2.1920762498289711E-2</v>
      </c>
      <c r="H150" s="7">
        <f t="shared" si="11"/>
        <v>2.0851764012458886E-2</v>
      </c>
    </row>
    <row r="151" spans="1:8" ht="14.5">
      <c r="A151" s="20" t="s">
        <v>200</v>
      </c>
      <c r="B151" s="21">
        <v>0.53</v>
      </c>
      <c r="C151" s="21">
        <v>0.85</v>
      </c>
      <c r="D151" s="21">
        <v>1.1000000000000001</v>
      </c>
      <c r="E151" s="7">
        <f t="shared" si="8"/>
        <v>1.4271612358492749E-2</v>
      </c>
      <c r="F151" s="7">
        <f t="shared" si="9"/>
        <v>1.6184567538835029E-2</v>
      </c>
      <c r="G151" s="7">
        <f t="shared" si="10"/>
        <v>1.7101304076679917E-2</v>
      </c>
      <c r="H151" s="7">
        <f t="shared" si="11"/>
        <v>1.5852494658002564E-2</v>
      </c>
    </row>
    <row r="152" spans="1:8" ht="14.5">
      <c r="A152" s="18" t="s">
        <v>201</v>
      </c>
      <c r="B152" s="19">
        <v>1.3</v>
      </c>
      <c r="C152" s="19">
        <v>2.1160000000000001</v>
      </c>
      <c r="D152" s="19">
        <v>2.7</v>
      </c>
      <c r="E152" s="7">
        <f t="shared" si="8"/>
        <v>3.5005841634038817E-2</v>
      </c>
      <c r="F152" s="7">
        <f t="shared" si="9"/>
        <v>4.0290052837852849E-2</v>
      </c>
      <c r="G152" s="7">
        <f t="shared" si="10"/>
        <v>4.1975928188214343E-2</v>
      </c>
      <c r="H152" s="7">
        <f t="shared" si="11"/>
        <v>3.909060755336867E-2</v>
      </c>
    </row>
    <row r="153" spans="1:8" ht="14.5">
      <c r="A153" s="20" t="s">
        <v>202</v>
      </c>
      <c r="B153" s="21">
        <v>1.45</v>
      </c>
      <c r="C153" s="21">
        <v>2.38</v>
      </c>
      <c r="D153" s="21">
        <v>3</v>
      </c>
      <c r="E153" s="7">
        <f t="shared" si="8"/>
        <v>3.9044977207197136E-2</v>
      </c>
      <c r="F153" s="7">
        <f t="shared" si="9"/>
        <v>4.5316789108738077E-2</v>
      </c>
      <c r="G153" s="7">
        <f t="shared" si="10"/>
        <v>4.663992020912705E-2</v>
      </c>
      <c r="H153" s="7">
        <f t="shared" si="11"/>
        <v>4.3667228841687424E-2</v>
      </c>
    </row>
    <row r="154" spans="1:8" ht="14.5">
      <c r="A154" s="18" t="s">
        <v>203</v>
      </c>
      <c r="B154" s="19">
        <v>1.53</v>
      </c>
      <c r="C154" s="19">
        <v>2.33</v>
      </c>
      <c r="D154" s="19">
        <v>3.08</v>
      </c>
      <c r="E154" s="7">
        <f t="shared" si="8"/>
        <v>4.1199182846214912E-2</v>
      </c>
      <c r="F154" s="7">
        <f t="shared" si="9"/>
        <v>4.436475572410073E-2</v>
      </c>
      <c r="G154" s="7">
        <f t="shared" si="10"/>
        <v>4.7883651414703771E-2</v>
      </c>
      <c r="H154" s="7">
        <f t="shared" si="11"/>
        <v>4.4482529995006466E-2</v>
      </c>
    </row>
    <row r="155" spans="1:8" ht="14.5">
      <c r="A155" s="20" t="s">
        <v>204</v>
      </c>
      <c r="B155" s="21">
        <v>1.25</v>
      </c>
      <c r="C155" s="21">
        <v>2</v>
      </c>
      <c r="D155" s="21">
        <v>2.58</v>
      </c>
      <c r="E155" s="7">
        <f t="shared" si="8"/>
        <v>3.3659463109652711E-2</v>
      </c>
      <c r="F155" s="7">
        <f t="shared" si="9"/>
        <v>3.8081335385494186E-2</v>
      </c>
      <c r="G155" s="7">
        <f t="shared" si="10"/>
        <v>4.0110331379849262E-2</v>
      </c>
      <c r="H155" s="7">
        <f t="shared" si="11"/>
        <v>3.7283709958332051E-2</v>
      </c>
    </row>
    <row r="156" spans="1:8" ht="14.5">
      <c r="A156" s="18" t="s">
        <v>205</v>
      </c>
      <c r="B156" s="19">
        <v>0.86</v>
      </c>
      <c r="C156" s="19">
        <v>1.2</v>
      </c>
      <c r="D156" s="19">
        <v>1.6</v>
      </c>
      <c r="E156" s="7">
        <f t="shared" si="8"/>
        <v>2.3157710619441062E-2</v>
      </c>
      <c r="F156" s="7">
        <f t="shared" si="9"/>
        <v>2.2848801231296512E-2</v>
      </c>
      <c r="G156" s="7">
        <f t="shared" si="10"/>
        <v>2.4874624111534422E-2</v>
      </c>
      <c r="H156" s="7">
        <f>AVERAGE(E156:G156)</f>
        <v>2.3627045320757333E-2</v>
      </c>
    </row>
    <row r="157" spans="1:8" ht="14.5">
      <c r="A157" s="20" t="s">
        <v>206</v>
      </c>
      <c r="B157" s="21">
        <v>1.1299999999999999</v>
      </c>
      <c r="C157" s="21">
        <v>1.83</v>
      </c>
      <c r="D157" s="21">
        <v>2.36</v>
      </c>
      <c r="E157" s="7">
        <f t="shared" si="8"/>
        <v>3.0428154651126044E-2</v>
      </c>
      <c r="F157" s="7">
        <f t="shared" si="9"/>
        <v>3.4844421877727183E-2</v>
      </c>
      <c r="G157" s="7">
        <f t="shared" si="10"/>
        <v>3.6690070564513275E-2</v>
      </c>
      <c r="H157" s="7">
        <f t="shared" si="11"/>
        <v>3.3987549031122166E-2</v>
      </c>
    </row>
    <row r="158" spans="1:8" ht="14.5">
      <c r="A158" s="18" t="s">
        <v>207</v>
      </c>
      <c r="B158" s="19">
        <v>0.73</v>
      </c>
      <c r="C158" s="19">
        <v>1.1599999999999999</v>
      </c>
      <c r="D158" s="19">
        <v>1.5</v>
      </c>
      <c r="E158" s="7">
        <f t="shared" si="8"/>
        <v>1.9657126456037181E-2</v>
      </c>
      <c r="F158" s="7">
        <f t="shared" si="9"/>
        <v>2.2087174523586627E-2</v>
      </c>
      <c r="G158" s="7">
        <f t="shared" si="10"/>
        <v>2.3319960104563525E-2</v>
      </c>
      <c r="H158" s="7">
        <f t="shared" si="11"/>
        <v>2.1688087028062446E-2</v>
      </c>
    </row>
    <row r="159" spans="1:8" ht="14.5">
      <c r="A159" s="20" t="s">
        <v>208</v>
      </c>
      <c r="B159" s="21">
        <v>0.53</v>
      </c>
      <c r="C159" s="21">
        <v>0.91</v>
      </c>
      <c r="D159" s="21">
        <v>1.1599999999999999</v>
      </c>
      <c r="E159" s="7">
        <f t="shared" si="8"/>
        <v>1.4271612358492749E-2</v>
      </c>
      <c r="F159" s="7">
        <f t="shared" si="9"/>
        <v>1.7327007600399853E-2</v>
      </c>
      <c r="G159" s="7">
        <f t="shared" si="10"/>
        <v>1.8034102480862457E-2</v>
      </c>
      <c r="H159" s="7">
        <f t="shared" si="11"/>
        <v>1.6544240813251686E-2</v>
      </c>
    </row>
    <row r="160" spans="1:8" ht="14.5">
      <c r="A160" s="18" t="s">
        <v>209</v>
      </c>
      <c r="B160" s="19">
        <v>1.08</v>
      </c>
      <c r="C160" s="19">
        <v>1.4</v>
      </c>
      <c r="D160" s="19">
        <v>1.9</v>
      </c>
      <c r="E160" s="7">
        <f t="shared" si="8"/>
        <v>2.9081776126739945E-2</v>
      </c>
      <c r="F160" s="7">
        <f t="shared" si="9"/>
        <v>2.665693476984593E-2</v>
      </c>
      <c r="G160" s="7">
        <f t="shared" si="10"/>
        <v>2.9538616132447126E-2</v>
      </c>
      <c r="H160" s="7">
        <f t="shared" si="11"/>
        <v>2.8425775676344332E-2</v>
      </c>
    </row>
    <row r="161" spans="1:8" ht="14.5">
      <c r="A161" s="20" t="s">
        <v>210</v>
      </c>
      <c r="B161" s="21">
        <v>1.08</v>
      </c>
      <c r="C161" s="21">
        <v>1.4</v>
      </c>
      <c r="D161" s="21">
        <v>1.9</v>
      </c>
      <c r="E161" s="7">
        <f t="shared" si="8"/>
        <v>2.9081776126739945E-2</v>
      </c>
      <c r="F161" s="7">
        <f t="shared" si="9"/>
        <v>2.665693476984593E-2</v>
      </c>
      <c r="G161" s="7">
        <f t="shared" si="10"/>
        <v>2.9538616132447126E-2</v>
      </c>
      <c r="H161" s="7">
        <f t="shared" si="11"/>
        <v>2.8425775676344332E-2</v>
      </c>
    </row>
    <row r="162" spans="1:8" ht="14.5">
      <c r="A162" s="18" t="s">
        <v>211</v>
      </c>
      <c r="B162" s="19">
        <v>1.08</v>
      </c>
      <c r="C162" s="19">
        <v>1.71</v>
      </c>
      <c r="D162" s="19">
        <v>2.13</v>
      </c>
      <c r="E162" s="7">
        <f t="shared" si="8"/>
        <v>2.9081776126739945E-2</v>
      </c>
      <c r="F162" s="7">
        <f t="shared" si="9"/>
        <v>3.2559541754597528E-2</v>
      </c>
      <c r="G162" s="7">
        <f t="shared" si="10"/>
        <v>3.3114343348480201E-2</v>
      </c>
      <c r="H162" s="7">
        <f t="shared" si="11"/>
        <v>3.1585220409939226E-2</v>
      </c>
    </row>
    <row r="163" spans="1:8" ht="14.5">
      <c r="A163" s="20" t="s">
        <v>212</v>
      </c>
      <c r="B163" s="21">
        <v>1</v>
      </c>
      <c r="C163" s="21">
        <v>1.58</v>
      </c>
      <c r="D163" s="21">
        <v>1.966</v>
      </c>
      <c r="E163" s="7">
        <f t="shared" si="8"/>
        <v>2.6927570487722166E-2</v>
      </c>
      <c r="F163" s="7">
        <f t="shared" si="9"/>
        <v>3.008425495454041E-2</v>
      </c>
      <c r="G163" s="7">
        <f t="shared" si="10"/>
        <v>3.0564694377047924E-2</v>
      </c>
      <c r="H163" s="7">
        <f t="shared" si="11"/>
        <v>2.91921732731035E-2</v>
      </c>
    </row>
    <row r="164" spans="1:8" ht="14.5">
      <c r="A164" s="18" t="s">
        <v>213</v>
      </c>
      <c r="B164" s="19">
        <v>0.86</v>
      </c>
      <c r="C164" s="19">
        <v>1.2</v>
      </c>
      <c r="D164" s="19">
        <v>1.6</v>
      </c>
      <c r="E164" s="7">
        <f t="shared" si="8"/>
        <v>2.3157710619441062E-2</v>
      </c>
      <c r="F164" s="7">
        <f t="shared" si="9"/>
        <v>2.2848801231296512E-2</v>
      </c>
      <c r="G164" s="7">
        <f t="shared" si="10"/>
        <v>2.4874624111534422E-2</v>
      </c>
      <c r="H164" s="7">
        <f t="shared" si="11"/>
        <v>2.3627045320757333E-2</v>
      </c>
    </row>
    <row r="165" spans="1:8" ht="14.5">
      <c r="A165" s="20" t="s">
        <v>214</v>
      </c>
      <c r="B165" s="21">
        <v>1.21</v>
      </c>
      <c r="C165" s="21">
        <v>2</v>
      </c>
      <c r="D165" s="21">
        <v>2.5</v>
      </c>
      <c r="E165" s="7">
        <f t="shared" si="8"/>
        <v>3.2582360290143816E-2</v>
      </c>
      <c r="F165" s="7">
        <f t="shared" si="9"/>
        <v>3.8081335385494186E-2</v>
      </c>
      <c r="G165" s="7">
        <f t="shared" si="10"/>
        <v>3.8866600174272542E-2</v>
      </c>
      <c r="H165" s="7">
        <f t="shared" si="11"/>
        <v>3.651009861663685E-2</v>
      </c>
    </row>
    <row r="166" spans="1:8" ht="14.5">
      <c r="A166" s="18" t="s">
        <v>215</v>
      </c>
      <c r="B166" s="19">
        <v>1.45</v>
      </c>
      <c r="C166" s="19">
        <v>2.4500000000000002</v>
      </c>
      <c r="D166" s="19">
        <v>3.08</v>
      </c>
      <c r="E166" s="7">
        <f t="shared" si="8"/>
        <v>3.9044977207197136E-2</v>
      </c>
      <c r="F166" s="7">
        <f t="shared" si="9"/>
        <v>4.6649635847230378E-2</v>
      </c>
      <c r="G166" s="7">
        <f t="shared" si="10"/>
        <v>4.7883651414703771E-2</v>
      </c>
      <c r="H166" s="7">
        <f t="shared" si="11"/>
        <v>4.4526088156377097E-2</v>
      </c>
    </row>
    <row r="167" spans="1:8" ht="14.5">
      <c r="A167" s="20" t="s">
        <v>216</v>
      </c>
      <c r="B167" s="21">
        <v>1.53</v>
      </c>
      <c r="C167" s="21">
        <v>2.33</v>
      </c>
      <c r="D167" s="21">
        <v>3.08</v>
      </c>
      <c r="E167" s="7">
        <f t="shared" si="8"/>
        <v>4.1199182846214912E-2</v>
      </c>
      <c r="F167" s="7">
        <f t="shared" si="9"/>
        <v>4.436475572410073E-2</v>
      </c>
      <c r="G167" s="7">
        <f t="shared" si="10"/>
        <v>4.7883651414703771E-2</v>
      </c>
      <c r="H167" s="7">
        <f t="shared" si="11"/>
        <v>4.4482529995006466E-2</v>
      </c>
    </row>
    <row r="168" spans="1:8" ht="14.5">
      <c r="A168" s="18" t="s">
        <v>217</v>
      </c>
      <c r="B168" s="19">
        <v>1.25</v>
      </c>
      <c r="C168" s="19">
        <v>2</v>
      </c>
      <c r="D168" s="19">
        <v>2.58</v>
      </c>
      <c r="E168" s="7">
        <f t="shared" si="8"/>
        <v>3.3659463109652711E-2</v>
      </c>
      <c r="F168" s="7">
        <f t="shared" si="9"/>
        <v>3.8081335385494186E-2</v>
      </c>
      <c r="G168" s="7">
        <f t="shared" si="10"/>
        <v>4.0110331379849262E-2</v>
      </c>
      <c r="H168" s="7">
        <f t="shared" si="11"/>
        <v>3.7283709958332051E-2</v>
      </c>
    </row>
    <row r="169" spans="1:8" ht="14.5">
      <c r="A169" s="20" t="s">
        <v>218</v>
      </c>
      <c r="B169" s="21">
        <v>1.33</v>
      </c>
      <c r="C169" s="21">
        <v>1.66</v>
      </c>
      <c r="D169" s="21">
        <v>2.08</v>
      </c>
      <c r="E169" s="7">
        <f t="shared" si="8"/>
        <v>3.5813668748670487E-2</v>
      </c>
      <c r="F169" s="7">
        <f t="shared" si="9"/>
        <v>3.1607508369960173E-2</v>
      </c>
      <c r="G169" s="7">
        <f t="shared" si="10"/>
        <v>3.2337011344994754E-2</v>
      </c>
      <c r="H169" s="7">
        <f t="shared" si="11"/>
        <v>3.3252729487875138E-2</v>
      </c>
    </row>
    <row r="170" spans="1:8" ht="14.5">
      <c r="A170" s="18" t="s">
        <v>219</v>
      </c>
      <c r="B170" s="19">
        <v>1.3660000000000001</v>
      </c>
      <c r="C170" s="19">
        <v>2.33</v>
      </c>
      <c r="D170" s="19">
        <v>2.91</v>
      </c>
      <c r="E170" s="7">
        <f t="shared" si="8"/>
        <v>3.6783061286228484E-2</v>
      </c>
      <c r="F170" s="7">
        <f t="shared" si="9"/>
        <v>4.436475572410073E-2</v>
      </c>
      <c r="G170" s="7">
        <f t="shared" si="10"/>
        <v>4.5240722602853237E-2</v>
      </c>
      <c r="H170" s="7">
        <f t="shared" si="11"/>
        <v>4.2129513204394155E-2</v>
      </c>
    </row>
    <row r="171" spans="1:8" ht="14.5">
      <c r="A171" s="20" t="s">
        <v>220</v>
      </c>
      <c r="B171" s="21">
        <v>1.083</v>
      </c>
      <c r="C171" s="21">
        <v>1.5329999999999999</v>
      </c>
      <c r="D171" s="21">
        <v>1.83</v>
      </c>
      <c r="E171" s="7">
        <f t="shared" si="8"/>
        <v>2.9162558838203106E-2</v>
      </c>
      <c r="F171" s="7">
        <f t="shared" si="9"/>
        <v>2.918934357298129E-2</v>
      </c>
      <c r="G171" s="7">
        <f t="shared" si="10"/>
        <v>2.84503513275675E-2</v>
      </c>
      <c r="H171" s="7">
        <f t="shared" si="11"/>
        <v>2.8934084579583963E-2</v>
      </c>
    </row>
    <row r="172" spans="1:8" ht="14.5">
      <c r="A172" s="18" t="s">
        <v>221</v>
      </c>
      <c r="B172" s="19">
        <v>1.266</v>
      </c>
      <c r="C172" s="19">
        <v>2</v>
      </c>
      <c r="D172" s="19">
        <v>2.5</v>
      </c>
      <c r="E172" s="7">
        <f t="shared" si="8"/>
        <v>3.4090304237456265E-2</v>
      </c>
      <c r="F172" s="7">
        <f t="shared" si="9"/>
        <v>3.8081335385494186E-2</v>
      </c>
      <c r="G172" s="7">
        <f t="shared" si="10"/>
        <v>3.8866600174272542E-2</v>
      </c>
      <c r="H172" s="7">
        <f t="shared" si="11"/>
        <v>3.7012746599074331E-2</v>
      </c>
    </row>
    <row r="173" spans="1:8" ht="14.5">
      <c r="A173" s="20" t="s">
        <v>222</v>
      </c>
      <c r="B173" s="21">
        <v>2</v>
      </c>
      <c r="C173" s="21">
        <v>2.4</v>
      </c>
      <c r="D173" s="21">
        <v>3.4</v>
      </c>
      <c r="E173" s="7">
        <f t="shared" si="8"/>
        <v>5.3855140975444332E-2</v>
      </c>
      <c r="F173" s="7">
        <f t="shared" si="9"/>
        <v>4.5697602462593023E-2</v>
      </c>
      <c r="G173" s="7">
        <f t="shared" si="10"/>
        <v>5.2858576237010652E-2</v>
      </c>
      <c r="H173" s="7">
        <f t="shared" si="11"/>
        <v>5.0803773225016002E-2</v>
      </c>
    </row>
    <row r="174" spans="1:8" ht="14.5">
      <c r="A174" s="18" t="s">
        <v>223</v>
      </c>
      <c r="B174" s="19">
        <v>2</v>
      </c>
      <c r="C174" s="19">
        <v>2.4</v>
      </c>
      <c r="D174" s="19">
        <v>3.6</v>
      </c>
      <c r="E174" s="7">
        <f t="shared" si="8"/>
        <v>5.3855140975444332E-2</v>
      </c>
      <c r="F174" s="7">
        <f t="shared" si="9"/>
        <v>4.5697602462593023E-2</v>
      </c>
      <c r="G174" s="7">
        <f t="shared" si="10"/>
        <v>5.5967904250952452E-2</v>
      </c>
      <c r="H174" s="7">
        <f t="shared" si="11"/>
        <v>5.1840215896329943E-2</v>
      </c>
    </row>
    <row r="175" spans="1:8" ht="14.5">
      <c r="A175" s="20" t="s">
        <v>224</v>
      </c>
      <c r="B175" s="21">
        <v>1.53</v>
      </c>
      <c r="C175" s="21">
        <v>2.5299999999999998</v>
      </c>
      <c r="D175" s="21">
        <v>3.08</v>
      </c>
      <c r="E175" s="7">
        <f t="shared" si="8"/>
        <v>4.1199182846214912E-2</v>
      </c>
      <c r="F175" s="7">
        <f t="shared" si="9"/>
        <v>4.8172889262650134E-2</v>
      </c>
      <c r="G175" s="7">
        <f t="shared" si="10"/>
        <v>4.7883651414703771E-2</v>
      </c>
      <c r="H175" s="7">
        <f t="shared" si="11"/>
        <v>4.5751907841189605E-2</v>
      </c>
    </row>
    <row r="176" spans="1:8" ht="14.5">
      <c r="A176" s="18" t="s">
        <v>225</v>
      </c>
      <c r="B176" s="19">
        <v>0.5</v>
      </c>
      <c r="C176" s="19">
        <v>0.78</v>
      </c>
      <c r="D176" s="19">
        <v>1</v>
      </c>
      <c r="E176" s="7">
        <f t="shared" si="8"/>
        <v>1.3463785243861083E-2</v>
      </c>
      <c r="F176" s="7">
        <f t="shared" si="9"/>
        <v>1.4851720800342734E-2</v>
      </c>
      <c r="G176" s="7">
        <f t="shared" si="10"/>
        <v>1.5546640069709015E-2</v>
      </c>
      <c r="H176" s="7">
        <f t="shared" si="11"/>
        <v>1.4620715371304278E-2</v>
      </c>
    </row>
    <row r="177" spans="1:8" ht="14.5">
      <c r="A177" s="20" t="s">
        <v>226</v>
      </c>
      <c r="B177" s="21">
        <v>1.08</v>
      </c>
      <c r="C177" s="21">
        <v>1.75</v>
      </c>
      <c r="D177" s="21">
        <v>2.16</v>
      </c>
      <c r="E177" s="7">
        <f t="shared" si="8"/>
        <v>2.9081776126739945E-2</v>
      </c>
      <c r="F177" s="7">
        <f t="shared" si="9"/>
        <v>3.3321168462307413E-2</v>
      </c>
      <c r="G177" s="7">
        <f t="shared" si="10"/>
        <v>3.3580742550571481E-2</v>
      </c>
      <c r="H177" s="7">
        <f t="shared" si="11"/>
        <v>3.1994562379872943E-2</v>
      </c>
    </row>
    <row r="178" spans="1:8" ht="14.5">
      <c r="A178" s="18" t="s">
        <v>227</v>
      </c>
      <c r="B178" s="19">
        <v>0.5</v>
      </c>
      <c r="C178" s="19">
        <v>0.75</v>
      </c>
      <c r="D178" s="19">
        <v>1</v>
      </c>
      <c r="E178" s="7">
        <f t="shared" si="8"/>
        <v>1.3463785243861083E-2</v>
      </c>
      <c r="F178" s="7">
        <f t="shared" si="9"/>
        <v>1.428050076956032E-2</v>
      </c>
      <c r="G178" s="7">
        <f t="shared" si="10"/>
        <v>1.5546640069709015E-2</v>
      </c>
      <c r="H178" s="7">
        <f t="shared" si="11"/>
        <v>1.4430308694376807E-2</v>
      </c>
    </row>
    <row r="179" spans="1:8" ht="14.5">
      <c r="A179" s="20" t="s">
        <v>228</v>
      </c>
      <c r="B179" s="21">
        <v>0.78</v>
      </c>
      <c r="C179" s="21">
        <v>1.25</v>
      </c>
      <c r="D179" s="21">
        <v>1.58</v>
      </c>
      <c r="E179" s="7">
        <f t="shared" si="8"/>
        <v>2.100350498042329E-2</v>
      </c>
      <c r="F179" s="7">
        <f t="shared" si="9"/>
        <v>2.3800834615933866E-2</v>
      </c>
      <c r="G179" s="7">
        <f t="shared" si="10"/>
        <v>2.4563691310140249E-2</v>
      </c>
      <c r="H179" s="7">
        <f t="shared" si="11"/>
        <v>2.3122676968832467E-2</v>
      </c>
    </row>
    <row r="180" spans="1:8" ht="14.5">
      <c r="A180" s="18" t="s">
        <v>229</v>
      </c>
      <c r="B180" s="19">
        <v>0.75</v>
      </c>
      <c r="C180" s="19">
        <v>1.2</v>
      </c>
      <c r="D180" s="19">
        <v>1.5</v>
      </c>
      <c r="E180" s="7">
        <f t="shared" si="8"/>
        <v>2.0195677865791625E-2</v>
      </c>
      <c r="F180" s="7">
        <f t="shared" si="9"/>
        <v>2.2848801231296512E-2</v>
      </c>
      <c r="G180" s="7">
        <f t="shared" si="10"/>
        <v>2.3319960104563525E-2</v>
      </c>
      <c r="H180" s="7">
        <f t="shared" si="11"/>
        <v>2.2121479733883887E-2</v>
      </c>
    </row>
    <row r="181" spans="1:8" ht="14.5">
      <c r="A181" s="20" t="s">
        <v>230</v>
      </c>
      <c r="B181" s="21">
        <v>1.58</v>
      </c>
      <c r="C181" s="21">
        <v>2.66</v>
      </c>
      <c r="D181" s="21">
        <v>3.33</v>
      </c>
      <c r="E181" s="7">
        <f t="shared" si="8"/>
        <v>4.2545561370601025E-2</v>
      </c>
      <c r="F181" s="7">
        <f t="shared" si="9"/>
        <v>5.0648176062707273E-2</v>
      </c>
      <c r="G181" s="7">
        <f t="shared" si="10"/>
        <v>5.1770311432131025E-2</v>
      </c>
      <c r="H181" s="7">
        <f t="shared" si="11"/>
        <v>4.8321349621813114E-2</v>
      </c>
    </row>
    <row r="182" spans="1:8" ht="14.5">
      <c r="A182" s="18" t="s">
        <v>231</v>
      </c>
      <c r="B182" s="19">
        <v>0.78300000000000003</v>
      </c>
      <c r="C182" s="19">
        <v>1.333</v>
      </c>
      <c r="D182" s="19">
        <v>1.75</v>
      </c>
      <c r="E182" s="7">
        <f t="shared" si="8"/>
        <v>2.1084287691886458E-2</v>
      </c>
      <c r="F182" s="7">
        <f t="shared" si="9"/>
        <v>2.5381210034431875E-2</v>
      </c>
      <c r="G182" s="7">
        <f t="shared" si="10"/>
        <v>2.7206620121990776E-2</v>
      </c>
      <c r="H182" s="7">
        <f t="shared" si="11"/>
        <v>2.4557372616103038E-2</v>
      </c>
    </row>
    <row r="183" spans="1:8" ht="14.5">
      <c r="A183" s="20" t="s">
        <v>232</v>
      </c>
      <c r="B183" s="21">
        <v>0.61599999999999999</v>
      </c>
      <c r="C183" s="21">
        <v>0.96599999999999997</v>
      </c>
      <c r="D183" s="21">
        <v>1.21</v>
      </c>
      <c r="E183" s="7">
        <f t="shared" si="8"/>
        <v>1.6587383420436856E-2</v>
      </c>
      <c r="F183" s="7">
        <f t="shared" si="9"/>
        <v>1.8393284991193692E-2</v>
      </c>
      <c r="G183" s="7">
        <f t="shared" si="10"/>
        <v>1.8811434484347907E-2</v>
      </c>
      <c r="H183" s="7">
        <f t="shared" si="11"/>
        <v>1.793070096532615E-2</v>
      </c>
    </row>
    <row r="184" spans="1:8" ht="14.5">
      <c r="A184" s="18" t="s">
        <v>233</v>
      </c>
      <c r="B184" s="19">
        <v>1.08</v>
      </c>
      <c r="C184" s="19">
        <v>1.75</v>
      </c>
      <c r="D184" s="19">
        <v>2.25</v>
      </c>
      <c r="E184" s="7">
        <f t="shared" si="8"/>
        <v>2.9081776126739945E-2</v>
      </c>
      <c r="F184" s="7">
        <f t="shared" si="9"/>
        <v>3.3321168462307413E-2</v>
      </c>
      <c r="G184" s="7">
        <f t="shared" si="10"/>
        <v>3.4979940156845281E-2</v>
      </c>
      <c r="H184" s="7">
        <f t="shared" si="11"/>
        <v>3.2460961581964209E-2</v>
      </c>
    </row>
    <row r="185" spans="1:8" ht="14.5">
      <c r="A185" s="20" t="s">
        <v>234</v>
      </c>
      <c r="B185" s="21">
        <v>0.78300000000000003</v>
      </c>
      <c r="C185" s="21">
        <v>1.28</v>
      </c>
      <c r="D185" s="21">
        <v>1.66</v>
      </c>
      <c r="E185" s="7">
        <f t="shared" si="8"/>
        <v>2.1084287691886458E-2</v>
      </c>
      <c r="F185" s="7">
        <f t="shared" si="9"/>
        <v>2.4372054646716278E-2</v>
      </c>
      <c r="G185" s="7">
        <f t="shared" si="10"/>
        <v>2.5807422515716966E-2</v>
      </c>
      <c r="H185" s="7">
        <f t="shared" si="11"/>
        <v>2.3754588284773236E-2</v>
      </c>
    </row>
    <row r="186" spans="1:8" ht="14.5">
      <c r="A186" s="18" t="s">
        <v>235</v>
      </c>
      <c r="B186" s="19">
        <v>1.36</v>
      </c>
      <c r="C186" s="19">
        <v>2.25</v>
      </c>
      <c r="D186" s="19">
        <v>2.83</v>
      </c>
      <c r="E186" s="7">
        <f t="shared" si="8"/>
        <v>3.6621495863302149E-2</v>
      </c>
      <c r="F186" s="7">
        <f t="shared" si="9"/>
        <v>4.2841502308680959E-2</v>
      </c>
      <c r="G186" s="7">
        <f t="shared" si="10"/>
        <v>4.3996991397276516E-2</v>
      </c>
      <c r="H186" s="7">
        <f t="shared" si="11"/>
        <v>4.1153329856419875E-2</v>
      </c>
    </row>
    <row r="187" spans="1:8" ht="14.5">
      <c r="A187" s="20" t="s">
        <v>236</v>
      </c>
      <c r="B187" s="21">
        <v>0.75</v>
      </c>
      <c r="C187" s="21">
        <v>1.2330000000000001</v>
      </c>
      <c r="D187" s="21">
        <v>1.4330000000000001</v>
      </c>
      <c r="E187" s="7">
        <f t="shared" si="8"/>
        <v>2.0195677865791625E-2</v>
      </c>
      <c r="F187" s="7">
        <f t="shared" si="9"/>
        <v>2.3477143265157166E-2</v>
      </c>
      <c r="G187" s="7">
        <f t="shared" si="10"/>
        <v>2.227833521989302E-2</v>
      </c>
      <c r="H187" s="7">
        <f t="shared" si="11"/>
        <v>2.1983718783613937E-2</v>
      </c>
    </row>
    <row r="188" spans="1:8" ht="14.5">
      <c r="A188" s="18" t="s">
        <v>237</v>
      </c>
      <c r="B188" s="19">
        <v>0.5</v>
      </c>
      <c r="C188" s="19">
        <v>0.8</v>
      </c>
      <c r="D188" s="19">
        <v>1.25</v>
      </c>
      <c r="E188" s="7">
        <f t="shared" si="8"/>
        <v>1.3463785243861083E-2</v>
      </c>
      <c r="F188" s="7">
        <f t="shared" si="9"/>
        <v>1.5232534154197674E-2</v>
      </c>
      <c r="G188" s="7">
        <f t="shared" si="10"/>
        <v>1.9433300087136271E-2</v>
      </c>
      <c r="H188" s="7">
        <f t="shared" si="11"/>
        <v>1.6043206495065011E-2</v>
      </c>
    </row>
    <row r="189" spans="1:8" ht="14.5">
      <c r="A189" s="20" t="s">
        <v>238</v>
      </c>
      <c r="B189" s="21">
        <v>1.55</v>
      </c>
      <c r="C189" s="21">
        <v>2.5499999999999998</v>
      </c>
      <c r="D189" s="21">
        <v>3.2160000000000002</v>
      </c>
      <c r="E189" s="7">
        <f t="shared" si="8"/>
        <v>4.1737734255969355E-2</v>
      </c>
      <c r="F189" s="7">
        <f t="shared" si="9"/>
        <v>4.8553702616505087E-2</v>
      </c>
      <c r="G189" s="7">
        <f t="shared" si="10"/>
        <v>4.9997994464184195E-2</v>
      </c>
      <c r="H189" s="7">
        <f t="shared" si="11"/>
        <v>4.6763143778886213E-2</v>
      </c>
    </row>
    <row r="190" spans="1:8" ht="14.5">
      <c r="A190" s="18" t="s">
        <v>239</v>
      </c>
      <c r="B190" s="19">
        <v>1.36</v>
      </c>
      <c r="C190" s="19">
        <v>2.2799999999999998</v>
      </c>
      <c r="D190" s="19">
        <v>2.88</v>
      </c>
      <c r="E190" s="7">
        <f t="shared" si="8"/>
        <v>3.6621495863302149E-2</v>
      </c>
      <c r="F190" s="7">
        <f t="shared" si="9"/>
        <v>4.3412722339463368E-2</v>
      </c>
      <c r="G190" s="7">
        <f t="shared" si="10"/>
        <v>4.4774323400761956E-2</v>
      </c>
      <c r="H190" s="7">
        <f t="shared" si="11"/>
        <v>4.1602847201175824E-2</v>
      </c>
    </row>
    <row r="191" spans="1:8" ht="14.5">
      <c r="A191" s="20" t="s">
        <v>240</v>
      </c>
      <c r="B191" s="21">
        <v>1</v>
      </c>
      <c r="C191" s="21">
        <v>1.58</v>
      </c>
      <c r="D191" s="21">
        <v>2</v>
      </c>
      <c r="E191" s="7">
        <f t="shared" si="8"/>
        <v>2.6927570487722166E-2</v>
      </c>
      <c r="F191" s="7">
        <f t="shared" si="9"/>
        <v>3.008425495454041E-2</v>
      </c>
      <c r="G191" s="7">
        <f t="shared" si="10"/>
        <v>3.109328013941803E-2</v>
      </c>
      <c r="H191" s="7">
        <f t="shared" si="11"/>
        <v>2.9368368527226869E-2</v>
      </c>
    </row>
    <row r="192" spans="1:8" ht="14.5">
      <c r="A192" s="18" t="s">
        <v>241</v>
      </c>
      <c r="B192" s="19">
        <v>1.53</v>
      </c>
      <c r="C192" s="19">
        <v>2.5499999999999998</v>
      </c>
      <c r="D192" s="19">
        <v>3.16</v>
      </c>
      <c r="E192" s="7">
        <f t="shared" si="8"/>
        <v>4.1199182846214912E-2</v>
      </c>
      <c r="F192" s="7">
        <f t="shared" si="9"/>
        <v>4.8553702616505087E-2</v>
      </c>
      <c r="G192" s="7">
        <f t="shared" si="10"/>
        <v>4.9127382620280498E-2</v>
      </c>
      <c r="H192" s="7">
        <f t="shared" si="11"/>
        <v>4.6293422694333501E-2</v>
      </c>
    </row>
    <row r="193" spans="1:8" ht="14.5">
      <c r="A193" s="20" t="s">
        <v>242</v>
      </c>
      <c r="B193" s="21">
        <v>2.16</v>
      </c>
      <c r="C193" s="21">
        <v>3.5</v>
      </c>
      <c r="D193" s="21">
        <v>5</v>
      </c>
      <c r="E193" s="7">
        <f t="shared" si="8"/>
        <v>5.816355225347989E-2</v>
      </c>
      <c r="F193" s="7">
        <f t="shared" si="9"/>
        <v>6.6642336924614826E-2</v>
      </c>
      <c r="G193" s="7">
        <f t="shared" si="10"/>
        <v>7.7733200348545084E-2</v>
      </c>
      <c r="H193" s="7">
        <f t="shared" si="11"/>
        <v>6.751302984221326E-2</v>
      </c>
    </row>
    <row r="194" spans="1:8" ht="14.5">
      <c r="A194" s="18" t="s">
        <v>243</v>
      </c>
      <c r="B194" s="19">
        <v>1.25</v>
      </c>
      <c r="C194" s="19">
        <v>2</v>
      </c>
      <c r="D194" s="19">
        <v>2.58</v>
      </c>
      <c r="E194" s="7">
        <f t="shared" si="8"/>
        <v>3.3659463109652711E-2</v>
      </c>
      <c r="F194" s="7">
        <f t="shared" si="9"/>
        <v>3.8081335385494186E-2</v>
      </c>
      <c r="G194" s="7">
        <f t="shared" si="10"/>
        <v>4.0110331379849262E-2</v>
      </c>
      <c r="H194" s="7">
        <f t="shared" si="11"/>
        <v>3.7283709958332051E-2</v>
      </c>
    </row>
    <row r="195" spans="1:8" ht="14.5">
      <c r="A195" s="20" t="s">
        <v>244</v>
      </c>
      <c r="B195" s="21">
        <v>0.5</v>
      </c>
      <c r="C195" s="21">
        <v>0.75</v>
      </c>
      <c r="D195" s="21">
        <v>0.96599999999999997</v>
      </c>
      <c r="E195" s="7">
        <f t="shared" si="8"/>
        <v>1.3463785243861083E-2</v>
      </c>
      <c r="F195" s="7">
        <f t="shared" si="9"/>
        <v>1.428050076956032E-2</v>
      </c>
      <c r="G195" s="7">
        <f t="shared" si="10"/>
        <v>1.5018054307338909E-2</v>
      </c>
      <c r="H195" s="7">
        <f t="shared" si="11"/>
        <v>1.4254113440253437E-2</v>
      </c>
    </row>
    <row r="196" spans="1:8" ht="14.5">
      <c r="A196" s="18" t="s">
        <v>245</v>
      </c>
      <c r="B196" s="19">
        <v>0.5</v>
      </c>
      <c r="C196" s="19">
        <v>0.75</v>
      </c>
      <c r="D196" s="19">
        <v>0.95</v>
      </c>
      <c r="E196" s="7">
        <f t="shared" ref="E196:E198" si="12">B196*60/1658.5/(1.805/1)^0.5</f>
        <v>1.3463785243861083E-2</v>
      </c>
      <c r="F196" s="7">
        <f t="shared" ref="F196:F198" si="13">C196*60/1658.5/(1.805*2/1)^0.5</f>
        <v>1.428050076956032E-2</v>
      </c>
      <c r="G196" s="7">
        <f t="shared" ref="G196:G198" si="14">D196*60/1658.5/(1.805*3/1)^0.5</f>
        <v>1.4769308066223563E-2</v>
      </c>
      <c r="H196" s="7">
        <f t="shared" ref="H196:H198" si="15">AVERAGE(E196:G196)</f>
        <v>1.4171198026548322E-2</v>
      </c>
    </row>
    <row r="197" spans="1:8" ht="14.5">
      <c r="A197" s="20" t="s">
        <v>246</v>
      </c>
      <c r="B197" s="21">
        <v>1.3</v>
      </c>
      <c r="C197" s="21">
        <v>2.0830000000000002</v>
      </c>
      <c r="D197" s="21">
        <v>2.6659999999999999</v>
      </c>
      <c r="E197" s="7">
        <f t="shared" si="12"/>
        <v>3.5005841634038817E-2</v>
      </c>
      <c r="F197" s="7">
        <f t="shared" si="13"/>
        <v>3.9661710803992202E-2</v>
      </c>
      <c r="G197" s="7">
        <f t="shared" si="14"/>
        <v>4.144734242584424E-2</v>
      </c>
      <c r="H197" s="7">
        <f t="shared" si="15"/>
        <v>3.8704964954625089E-2</v>
      </c>
    </row>
    <row r="198" spans="1:8" ht="14.5">
      <c r="A198" s="18" t="s">
        <v>247</v>
      </c>
      <c r="B198" s="19">
        <v>0.75</v>
      </c>
      <c r="C198" s="19">
        <v>1.2</v>
      </c>
      <c r="D198" s="19">
        <v>1.5</v>
      </c>
      <c r="E198" s="7">
        <f t="shared" si="12"/>
        <v>2.0195677865791625E-2</v>
      </c>
      <c r="F198" s="7">
        <f t="shared" si="13"/>
        <v>2.2848801231296512E-2</v>
      </c>
      <c r="G198" s="7">
        <f t="shared" si="14"/>
        <v>2.3319960104563525E-2</v>
      </c>
      <c r="H198" s="7">
        <f t="shared" si="15"/>
        <v>2.2121479733883887E-2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5"/>
  <sheetViews>
    <sheetView zoomScaleNormal="100" workbookViewId="0">
      <selection activeCell="B21" sqref="B21"/>
    </sheetView>
  </sheetViews>
  <sheetFormatPr defaultRowHeight="14"/>
  <cols>
    <col min="1" max="1" width="3.25" customWidth="1"/>
    <col min="2" max="2" width="26.25" bestFit="1" customWidth="1"/>
    <col min="3" max="3" width="13.58203125" bestFit="1" customWidth="1"/>
    <col min="5" max="5" width="21.33203125" bestFit="1" customWidth="1"/>
    <col min="6" max="6" width="6.75" bestFit="1" customWidth="1"/>
  </cols>
  <sheetData>
    <row r="6" spans="2:9" ht="15.5">
      <c r="B6" s="135" t="s">
        <v>377</v>
      </c>
      <c r="C6" s="26"/>
      <c r="D6" s="26"/>
      <c r="E6" s="26"/>
    </row>
    <row r="7" spans="2:9" ht="14.5" thickBot="1"/>
    <row r="8" spans="2:9" ht="15" thickTop="1" thickBot="1">
      <c r="B8" s="142" t="s">
        <v>367</v>
      </c>
      <c r="C8" s="143"/>
      <c r="E8" s="142" t="s">
        <v>351</v>
      </c>
      <c r="F8" s="143"/>
    </row>
    <row r="9" spans="2:9" ht="14.5" thickTop="1">
      <c r="B9" s="50" t="s">
        <v>311</v>
      </c>
      <c r="C9" s="51" t="str">
        <f>VLOOKUP(MainSheet!C3,'Boiler List'!B:H,7,FALSE)</f>
        <v>Weil-Mclain</v>
      </c>
      <c r="E9" s="50" t="s">
        <v>352</v>
      </c>
      <c r="F9" s="51">
        <f>ROUNDUP(MainSheet!C11,0)</f>
        <v>9</v>
      </c>
    </row>
    <row r="10" spans="2:9">
      <c r="B10" s="50" t="s">
        <v>312</v>
      </c>
      <c r="C10" s="51" t="str">
        <f>MainSheet!C3</f>
        <v>*EG-65-</v>
      </c>
      <c r="E10" s="50" t="s">
        <v>353</v>
      </c>
      <c r="F10" s="51">
        <f>ROUNDUP(MainSheet!K10,0)+F9</f>
        <v>17</v>
      </c>
      <c r="I10" s="101" t="s">
        <v>712</v>
      </c>
    </row>
    <row r="11" spans="2:9">
      <c r="B11" s="50" t="s">
        <v>376</v>
      </c>
      <c r="C11" s="51">
        <f>VLOOKUP(C10,'Boiler List'!B:H,2,FALSE)*1000</f>
        <v>238000</v>
      </c>
      <c r="E11" s="56" t="s">
        <v>657</v>
      </c>
      <c r="F11" s="99">
        <f>MainSheet!C28</f>
        <v>51.624263159595962</v>
      </c>
    </row>
    <row r="12" spans="2:9">
      <c r="B12" s="50" t="s">
        <v>375</v>
      </c>
      <c r="C12" s="51">
        <f>MainSheet!C4</f>
        <v>198000</v>
      </c>
    </row>
    <row r="13" spans="2:9">
      <c r="B13" s="52" t="s">
        <v>313</v>
      </c>
      <c r="C13" s="27">
        <f>MainSheet!C5</f>
        <v>12.6</v>
      </c>
    </row>
    <row r="15" spans="2:9" ht="14.5" thickBot="1"/>
    <row r="16" spans="2:9" ht="15" thickTop="1" thickBot="1">
      <c r="B16" s="142" t="s">
        <v>739</v>
      </c>
      <c r="C16" s="143"/>
      <c r="E16" s="142" t="s">
        <v>475</v>
      </c>
      <c r="F16" s="143"/>
    </row>
    <row r="17" spans="2:6" ht="14.5" thickTop="1">
      <c r="B17" s="131" t="s">
        <v>382</v>
      </c>
      <c r="C17" s="134">
        <f>MainSheet!C22</f>
        <v>196698.0739081747</v>
      </c>
      <c r="E17" s="131" t="s">
        <v>476</v>
      </c>
      <c r="F17" s="132">
        <f>COUNTIF(Radiators!I:I,"Operational")/COUNTA(Radiators!B2:B400)</f>
        <v>1</v>
      </c>
    </row>
    <row r="18" spans="2:6">
      <c r="B18" s="50" t="s">
        <v>710</v>
      </c>
      <c r="C18" s="53">
        <f>C17/240</f>
        <v>819.57530795072796</v>
      </c>
      <c r="E18" s="54" t="s">
        <v>708</v>
      </c>
      <c r="F18" s="114">
        <f>SUM(Radiators!J:J)/SUM(Radiators!K:K)</f>
        <v>1</v>
      </c>
    </row>
    <row r="19" spans="2:6">
      <c r="B19" s="50" t="s">
        <v>381</v>
      </c>
      <c r="C19" s="51">
        <f>SUM(Radiators!J:J)</f>
        <v>800</v>
      </c>
      <c r="E19" s="50" t="s">
        <v>706</v>
      </c>
      <c r="F19" s="53">
        <f>MainSheet!G19</f>
        <v>0</v>
      </c>
    </row>
    <row r="20" spans="2:6">
      <c r="B20" s="54" t="s">
        <v>383</v>
      </c>
      <c r="C20" s="53">
        <f>MainSheet!C20/240</f>
        <v>15.504385964912279</v>
      </c>
      <c r="E20" s="56" t="s">
        <v>709</v>
      </c>
      <c r="F20" s="133">
        <f>COUNTIF(Radiators!I:I,"Failed-Open")+COUNTIF(Radiators!I:I,"Failed-Closed")</f>
        <v>0</v>
      </c>
    </row>
    <row r="21" spans="2:6">
      <c r="B21" s="54" t="s">
        <v>384</v>
      </c>
      <c r="C21" s="57">
        <f>MainSheet!C18/240</f>
        <v>4.0709219858156027</v>
      </c>
    </row>
    <row r="22" spans="2:6">
      <c r="B22" s="50" t="s">
        <v>1</v>
      </c>
      <c r="C22" s="51">
        <f>COUNTIF(Radiators!B:B,"Column")</f>
        <v>20</v>
      </c>
    </row>
    <row r="23" spans="2:6">
      <c r="B23" s="50" t="s">
        <v>372</v>
      </c>
      <c r="C23" s="51">
        <f>COUNTIF(Radiators!B:B,"Tube")</f>
        <v>0</v>
      </c>
    </row>
    <row r="24" spans="2:6">
      <c r="B24" s="50" t="s">
        <v>373</v>
      </c>
      <c r="C24" s="51">
        <f>COUNTIF(Radiators!B:B,"Cast Rad/Conv")</f>
        <v>0</v>
      </c>
    </row>
    <row r="25" spans="2:6">
      <c r="B25" s="52" t="s">
        <v>374</v>
      </c>
      <c r="C25" s="27">
        <f>COUNTIF(Radiators!B:B,"Copper Cabinet")</f>
        <v>0</v>
      </c>
    </row>
    <row r="26" spans="2:6" ht="14.5" thickBot="1"/>
    <row r="27" spans="2:6">
      <c r="B27" s="61" t="s">
        <v>385</v>
      </c>
      <c r="C27" s="62"/>
      <c r="D27" s="62"/>
      <c r="E27" s="62"/>
      <c r="F27" s="63"/>
    </row>
    <row r="28" spans="2:6">
      <c r="B28" s="64"/>
      <c r="C28" s="49"/>
      <c r="D28" s="49"/>
      <c r="E28" s="49"/>
      <c r="F28" s="65"/>
    </row>
    <row r="29" spans="2:6">
      <c r="B29" s="64"/>
      <c r="C29" s="49"/>
      <c r="D29" s="49"/>
      <c r="E29" s="49"/>
      <c r="F29" s="65"/>
    </row>
    <row r="30" spans="2:6">
      <c r="B30" s="64"/>
      <c r="C30" s="49"/>
      <c r="D30" s="49"/>
      <c r="E30" s="49"/>
      <c r="F30" s="65"/>
    </row>
    <row r="31" spans="2:6">
      <c r="B31" s="64"/>
      <c r="C31" s="49"/>
      <c r="D31" s="49"/>
      <c r="E31" s="49"/>
      <c r="F31" s="65"/>
    </row>
    <row r="32" spans="2:6">
      <c r="B32" s="64"/>
      <c r="C32" s="49"/>
      <c r="D32" s="49"/>
      <c r="E32" s="49"/>
      <c r="F32" s="65"/>
    </row>
    <row r="33" spans="2:6">
      <c r="B33" s="64"/>
      <c r="C33" s="49"/>
      <c r="D33" s="49"/>
      <c r="E33" s="49"/>
      <c r="F33" s="65"/>
    </row>
    <row r="34" spans="2:6">
      <c r="B34" s="64"/>
      <c r="C34" s="49"/>
      <c r="D34" s="49"/>
      <c r="E34" s="49"/>
      <c r="F34" s="65"/>
    </row>
    <row r="35" spans="2:6">
      <c r="B35" s="64"/>
      <c r="C35" s="49"/>
      <c r="D35" s="49"/>
      <c r="E35" s="49"/>
      <c r="F35" s="65"/>
    </row>
    <row r="36" spans="2:6">
      <c r="B36" s="64"/>
      <c r="C36" s="49"/>
      <c r="D36" s="49"/>
      <c r="E36" s="49"/>
      <c r="F36" s="65"/>
    </row>
    <row r="37" spans="2:6">
      <c r="B37" s="64"/>
      <c r="C37" s="49"/>
      <c r="D37" s="49"/>
      <c r="E37" s="49"/>
      <c r="F37" s="65"/>
    </row>
    <row r="38" spans="2:6">
      <c r="B38" s="64"/>
      <c r="C38" s="49"/>
      <c r="D38" s="49"/>
      <c r="E38" s="49"/>
      <c r="F38" s="65"/>
    </row>
    <row r="39" spans="2:6">
      <c r="B39" s="64"/>
      <c r="C39" s="49"/>
      <c r="D39" s="49"/>
      <c r="E39" s="49"/>
      <c r="F39" s="65"/>
    </row>
    <row r="40" spans="2:6">
      <c r="B40" s="64"/>
      <c r="C40" s="49"/>
      <c r="D40" s="49"/>
      <c r="E40" s="49"/>
      <c r="F40" s="65"/>
    </row>
    <row r="41" spans="2:6">
      <c r="B41" s="64"/>
      <c r="C41" s="49"/>
      <c r="D41" s="49"/>
      <c r="E41" s="49"/>
      <c r="F41" s="65"/>
    </row>
    <row r="42" spans="2:6">
      <c r="B42" s="64"/>
      <c r="C42" s="49"/>
      <c r="D42" s="49"/>
      <c r="E42" s="49"/>
      <c r="F42" s="65"/>
    </row>
    <row r="43" spans="2:6">
      <c r="B43" s="64"/>
      <c r="C43" s="49"/>
      <c r="D43" s="49"/>
      <c r="E43" s="49"/>
      <c r="F43" s="65"/>
    </row>
    <row r="44" spans="2:6">
      <c r="B44" s="64"/>
      <c r="C44" s="49"/>
      <c r="D44" s="49"/>
      <c r="E44" s="49"/>
      <c r="F44" s="65"/>
    </row>
    <row r="45" spans="2:6">
      <c r="B45" s="64"/>
      <c r="C45" s="49"/>
      <c r="D45" s="49"/>
      <c r="E45" s="49"/>
      <c r="F45" s="65"/>
    </row>
    <row r="46" spans="2:6">
      <c r="B46" s="64"/>
      <c r="C46" s="49"/>
      <c r="D46" s="49"/>
      <c r="E46" s="49"/>
      <c r="F46" s="65"/>
    </row>
    <row r="47" spans="2:6">
      <c r="B47" s="64"/>
      <c r="C47" s="49"/>
      <c r="D47" s="49"/>
      <c r="E47" s="49"/>
      <c r="F47" s="65"/>
    </row>
    <row r="48" spans="2:6">
      <c r="B48" s="66"/>
      <c r="C48" s="26"/>
      <c r="D48" s="26"/>
      <c r="E48" s="26"/>
      <c r="F48" s="67"/>
    </row>
    <row r="49" spans="1:7">
      <c r="A49" s="49"/>
      <c r="B49" s="49"/>
      <c r="C49" s="49"/>
      <c r="D49" s="49"/>
      <c r="E49" s="49"/>
      <c r="F49" s="49"/>
      <c r="G49" s="49"/>
    </row>
    <row r="50" spans="1:7">
      <c r="A50" s="49"/>
      <c r="B50" s="49"/>
      <c r="C50" s="49"/>
      <c r="D50" s="49"/>
      <c r="E50" s="49"/>
      <c r="F50" s="49"/>
      <c r="G50" s="49"/>
    </row>
    <row r="51" spans="1:7">
      <c r="A51" s="49"/>
      <c r="B51" s="49"/>
      <c r="C51" s="49"/>
      <c r="D51" s="49"/>
      <c r="E51" s="49"/>
      <c r="F51" s="49"/>
      <c r="G51" s="49"/>
    </row>
    <row r="52" spans="1:7">
      <c r="A52" s="49"/>
      <c r="B52" s="49"/>
      <c r="C52" s="49"/>
      <c r="D52" s="49"/>
      <c r="E52" s="49"/>
      <c r="F52" s="49"/>
      <c r="G52" s="49"/>
    </row>
    <row r="53" spans="1:7">
      <c r="A53" s="49"/>
      <c r="B53" s="49"/>
      <c r="C53" s="49"/>
      <c r="D53" s="49"/>
      <c r="E53" s="49"/>
      <c r="F53" s="49"/>
      <c r="G53" s="49"/>
    </row>
    <row r="54" spans="1:7">
      <c r="A54" s="49"/>
      <c r="B54" s="49"/>
      <c r="C54" s="49"/>
      <c r="D54" s="49"/>
      <c r="E54" s="49"/>
      <c r="F54" s="49"/>
      <c r="G54" s="49"/>
    </row>
    <row r="55" spans="1:7">
      <c r="A55" s="49"/>
      <c r="B55" s="49"/>
      <c r="C55" s="49"/>
      <c r="D55" s="49"/>
      <c r="E55" s="49"/>
      <c r="F55" s="49"/>
      <c r="G55" s="49"/>
    </row>
  </sheetData>
  <mergeCells count="4">
    <mergeCell ref="B8:C8"/>
    <mergeCell ref="E8:F8"/>
    <mergeCell ref="B16:C16"/>
    <mergeCell ref="E16:F1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topLeftCell="A2" zoomScale="70" zoomScaleNormal="70" workbookViewId="0">
      <selection activeCell="K8" sqref="K8"/>
    </sheetView>
  </sheetViews>
  <sheetFormatPr defaultRowHeight="14"/>
  <cols>
    <col min="1" max="1" width="11.25" style="72" bestFit="1" customWidth="1"/>
    <col min="2" max="2" width="16.4140625" style="72" bestFit="1" customWidth="1"/>
    <col min="3" max="3" width="16.4140625" style="78" bestFit="1" customWidth="1"/>
    <col min="4" max="4" width="23.4140625" style="78" bestFit="1" customWidth="1"/>
    <col min="5" max="5" width="11.83203125" style="78" bestFit="1" customWidth="1"/>
    <col min="6" max="6" width="41.6640625" style="78" bestFit="1" customWidth="1"/>
    <col min="7" max="7" width="25.25" style="78" bestFit="1" customWidth="1"/>
    <col min="8" max="8" width="13.58203125" style="73" bestFit="1" customWidth="1"/>
    <col min="9" max="16384" width="8.6640625" style="73"/>
  </cols>
  <sheetData>
    <row r="1" spans="1:11">
      <c r="A1" s="72" t="s">
        <v>411</v>
      </c>
      <c r="B1" s="72" t="s">
        <v>312</v>
      </c>
      <c r="C1" s="78" t="s">
        <v>386</v>
      </c>
      <c r="D1" s="78" t="s">
        <v>387</v>
      </c>
      <c r="E1" s="78" t="s">
        <v>388</v>
      </c>
      <c r="F1" s="78" t="s">
        <v>389</v>
      </c>
      <c r="G1" s="78" t="s">
        <v>390</v>
      </c>
      <c r="K1" s="73" t="s">
        <v>658</v>
      </c>
    </row>
    <row r="2" spans="1:11" ht="14.5">
      <c r="A2" s="72" t="s">
        <v>412</v>
      </c>
      <c r="B2" s="72" t="s">
        <v>391</v>
      </c>
      <c r="C2" s="78">
        <v>400</v>
      </c>
      <c r="D2" s="78">
        <v>312</v>
      </c>
      <c r="E2" s="78">
        <v>975</v>
      </c>
      <c r="F2" s="78">
        <v>23.2</v>
      </c>
      <c r="G2" s="78">
        <v>1185</v>
      </c>
      <c r="H2" s="73" t="str">
        <f>A2</f>
        <v>Weil-Mclain</v>
      </c>
      <c r="J2" s="100"/>
    </row>
    <row r="3" spans="1:11">
      <c r="A3" s="72" t="s">
        <v>412</v>
      </c>
      <c r="B3" s="72" t="s">
        <v>392</v>
      </c>
      <c r="C3" s="78">
        <v>520</v>
      </c>
      <c r="D3" s="78">
        <v>409</v>
      </c>
      <c r="E3" s="78">
        <v>1279</v>
      </c>
      <c r="F3" s="78">
        <v>28.9</v>
      </c>
      <c r="G3" s="78">
        <v>1455</v>
      </c>
      <c r="H3" s="73" t="str">
        <f t="shared" ref="H3:H66" si="0">A3</f>
        <v>Weil-Mclain</v>
      </c>
      <c r="K3" s="73" t="s">
        <v>412</v>
      </c>
    </row>
    <row r="4" spans="1:11">
      <c r="A4" s="72" t="s">
        <v>412</v>
      </c>
      <c r="B4" s="72" t="s">
        <v>393</v>
      </c>
      <c r="C4" s="78">
        <v>650</v>
      </c>
      <c r="D4" s="78">
        <v>514</v>
      </c>
      <c r="E4" s="78">
        <v>1607</v>
      </c>
      <c r="F4" s="78">
        <v>34.6</v>
      </c>
      <c r="G4" s="78">
        <v>1725</v>
      </c>
      <c r="H4" s="73" t="str">
        <f t="shared" si="0"/>
        <v>Weil-Mclain</v>
      </c>
      <c r="K4" s="73" t="s">
        <v>497</v>
      </c>
    </row>
    <row r="5" spans="1:11">
      <c r="A5" s="72" t="s">
        <v>412</v>
      </c>
      <c r="B5" s="72" t="s">
        <v>394</v>
      </c>
      <c r="C5" s="78">
        <v>780</v>
      </c>
      <c r="D5" s="78">
        <v>619</v>
      </c>
      <c r="E5" s="78">
        <v>1936</v>
      </c>
      <c r="F5" s="78">
        <v>40.299999999999997</v>
      </c>
      <c r="G5" s="78">
        <v>2005</v>
      </c>
      <c r="H5" s="73" t="str">
        <f t="shared" si="0"/>
        <v>Weil-Mclain</v>
      </c>
      <c r="K5" s="73" t="s">
        <v>535</v>
      </c>
    </row>
    <row r="6" spans="1:11">
      <c r="A6" s="72" t="s">
        <v>412</v>
      </c>
      <c r="B6" s="72" t="s">
        <v>395</v>
      </c>
      <c r="C6" s="78">
        <v>910</v>
      </c>
      <c r="D6" s="78">
        <v>724</v>
      </c>
      <c r="E6" s="78">
        <v>2264</v>
      </c>
      <c r="F6" s="78">
        <v>46</v>
      </c>
      <c r="G6" s="78">
        <v>2290</v>
      </c>
      <c r="H6" s="73" t="str">
        <f t="shared" si="0"/>
        <v>Weil-Mclain</v>
      </c>
      <c r="K6" s="73" t="s">
        <v>650</v>
      </c>
    </row>
    <row r="7" spans="1:11">
      <c r="A7" s="72" t="s">
        <v>412</v>
      </c>
      <c r="B7" s="72" t="s">
        <v>396</v>
      </c>
      <c r="C7" s="78">
        <v>1040</v>
      </c>
      <c r="D7" s="78">
        <v>829</v>
      </c>
      <c r="E7" s="78">
        <v>2591</v>
      </c>
      <c r="F7" s="78">
        <v>51.9</v>
      </c>
      <c r="G7" s="78">
        <v>2560</v>
      </c>
      <c r="H7" s="73" t="str">
        <f t="shared" si="0"/>
        <v>Weil-Mclain</v>
      </c>
      <c r="K7"/>
    </row>
    <row r="8" spans="1:11">
      <c r="A8" s="72" t="s">
        <v>412</v>
      </c>
      <c r="B8" s="72" t="s">
        <v>397</v>
      </c>
      <c r="C8" s="78">
        <v>1170</v>
      </c>
      <c r="D8" s="78">
        <v>934</v>
      </c>
      <c r="E8" s="78">
        <v>2918</v>
      </c>
      <c r="F8" s="78">
        <v>57.6</v>
      </c>
      <c r="G8" s="78">
        <v>2800</v>
      </c>
      <c r="H8" s="73" t="str">
        <f t="shared" si="0"/>
        <v>Weil-Mclain</v>
      </c>
      <c r="K8"/>
    </row>
    <row r="9" spans="1:11">
      <c r="A9" s="72" t="s">
        <v>412</v>
      </c>
      <c r="B9" s="72" t="s">
        <v>398</v>
      </c>
      <c r="C9" s="78">
        <v>1300</v>
      </c>
      <c r="D9" s="78">
        <v>1039</v>
      </c>
      <c r="E9" s="78">
        <v>3246</v>
      </c>
      <c r="F9" s="78">
        <v>63.4</v>
      </c>
      <c r="G9" s="78">
        <v>3105</v>
      </c>
      <c r="H9" s="73" t="str">
        <f t="shared" si="0"/>
        <v>Weil-Mclain</v>
      </c>
      <c r="K9"/>
    </row>
    <row r="10" spans="1:11">
      <c r="A10" s="72" t="s">
        <v>412</v>
      </c>
      <c r="B10" s="72" t="s">
        <v>399</v>
      </c>
      <c r="C10" s="78">
        <v>1430</v>
      </c>
      <c r="D10" s="78">
        <v>1144</v>
      </c>
      <c r="E10" s="78">
        <v>3576</v>
      </c>
      <c r="F10" s="78">
        <v>69.099999999999994</v>
      </c>
      <c r="G10" s="78">
        <v>3365</v>
      </c>
      <c r="H10" s="73" t="str">
        <f t="shared" si="0"/>
        <v>Weil-Mclain</v>
      </c>
      <c r="K10"/>
    </row>
    <row r="11" spans="1:11">
      <c r="A11" s="72" t="s">
        <v>412</v>
      </c>
      <c r="B11" s="72" t="s">
        <v>400</v>
      </c>
      <c r="C11" s="78">
        <v>1560</v>
      </c>
      <c r="D11" s="78">
        <v>1239</v>
      </c>
      <c r="E11" s="78">
        <v>3868</v>
      </c>
      <c r="F11" s="78">
        <v>74.900000000000006</v>
      </c>
      <c r="G11" s="78">
        <v>3785</v>
      </c>
      <c r="H11" s="73" t="str">
        <f t="shared" si="0"/>
        <v>Weil-Mclain</v>
      </c>
      <c r="K11"/>
    </row>
    <row r="12" spans="1:11">
      <c r="A12" s="72" t="s">
        <v>412</v>
      </c>
      <c r="B12" s="72" t="s">
        <v>401</v>
      </c>
      <c r="C12" s="78">
        <v>1690</v>
      </c>
      <c r="D12" s="78">
        <v>1344</v>
      </c>
      <c r="E12" s="78">
        <v>4228</v>
      </c>
      <c r="F12" s="78">
        <v>80.7</v>
      </c>
      <c r="G12" s="78">
        <v>4085</v>
      </c>
      <c r="H12" s="73" t="str">
        <f t="shared" si="0"/>
        <v>Weil-Mclain</v>
      </c>
      <c r="K12"/>
    </row>
    <row r="13" spans="1:11">
      <c r="A13" s="72" t="s">
        <v>412</v>
      </c>
      <c r="B13" s="72" t="s">
        <v>402</v>
      </c>
      <c r="C13" s="78">
        <v>1820</v>
      </c>
      <c r="D13" s="78">
        <v>1449</v>
      </c>
      <c r="E13" s="78">
        <v>4592</v>
      </c>
      <c r="F13" s="78">
        <v>86.4</v>
      </c>
      <c r="G13" s="78">
        <v>4355</v>
      </c>
      <c r="H13" s="73" t="str">
        <f t="shared" si="0"/>
        <v>Weil-Mclain</v>
      </c>
      <c r="K13"/>
    </row>
    <row r="14" spans="1:11">
      <c r="A14" s="72" t="s">
        <v>412</v>
      </c>
      <c r="B14" s="72" t="s">
        <v>403</v>
      </c>
      <c r="C14" s="78">
        <v>1950</v>
      </c>
      <c r="D14" s="78">
        <v>1552</v>
      </c>
      <c r="E14" s="78">
        <v>4950</v>
      </c>
      <c r="F14" s="78">
        <v>92.2</v>
      </c>
      <c r="G14" s="78">
        <v>4725</v>
      </c>
      <c r="H14" s="73" t="str">
        <f t="shared" si="0"/>
        <v>Weil-Mclain</v>
      </c>
      <c r="K14"/>
    </row>
    <row r="15" spans="1:11">
      <c r="A15" s="72" t="s">
        <v>412</v>
      </c>
      <c r="B15" s="72" t="s">
        <v>404</v>
      </c>
      <c r="C15" s="78">
        <v>2080</v>
      </c>
      <c r="D15" s="78">
        <v>1658</v>
      </c>
      <c r="E15" s="78">
        <v>5316</v>
      </c>
      <c r="F15" s="78">
        <v>98</v>
      </c>
      <c r="G15" s="78">
        <v>4975</v>
      </c>
      <c r="H15" s="73" t="str">
        <f t="shared" si="0"/>
        <v>Weil-Mclain</v>
      </c>
      <c r="K15"/>
    </row>
    <row r="16" spans="1:11">
      <c r="A16" s="72" t="s">
        <v>412</v>
      </c>
      <c r="B16" s="72" t="s">
        <v>405</v>
      </c>
      <c r="C16" s="78">
        <v>2210</v>
      </c>
      <c r="D16" s="78">
        <v>1764</v>
      </c>
      <c r="E16" s="78">
        <v>5682</v>
      </c>
      <c r="F16" s="78">
        <v>103.6</v>
      </c>
      <c r="G16" s="78">
        <v>5270</v>
      </c>
      <c r="H16" s="73" t="str">
        <f t="shared" si="0"/>
        <v>Weil-Mclain</v>
      </c>
      <c r="K16"/>
    </row>
    <row r="17" spans="1:11">
      <c r="A17" s="72" t="s">
        <v>412</v>
      </c>
      <c r="B17" s="72" t="s">
        <v>406</v>
      </c>
      <c r="C17" s="78">
        <v>2340</v>
      </c>
      <c r="D17" s="78">
        <v>1867</v>
      </c>
      <c r="E17" s="78">
        <v>6034</v>
      </c>
      <c r="F17" s="78">
        <v>109.5</v>
      </c>
      <c r="G17" s="78">
        <v>5540</v>
      </c>
      <c r="H17" s="73" t="str">
        <f t="shared" si="0"/>
        <v>Weil-Mclain</v>
      </c>
      <c r="K17"/>
    </row>
    <row r="18" spans="1:11">
      <c r="A18" s="72" t="s">
        <v>412</v>
      </c>
      <c r="B18" s="72" t="s">
        <v>407</v>
      </c>
      <c r="C18" s="78">
        <v>2470</v>
      </c>
      <c r="D18" s="78">
        <v>1974</v>
      </c>
      <c r="E18" s="78">
        <v>6384</v>
      </c>
      <c r="F18" s="78">
        <v>115.3</v>
      </c>
      <c r="G18" s="78">
        <v>5820</v>
      </c>
      <c r="H18" s="73" t="str">
        <f t="shared" si="0"/>
        <v>Weil-Mclain</v>
      </c>
      <c r="K18"/>
    </row>
    <row r="19" spans="1:11">
      <c r="A19" s="72" t="s">
        <v>412</v>
      </c>
      <c r="B19" s="72" t="s">
        <v>408</v>
      </c>
      <c r="C19" s="78">
        <v>2600</v>
      </c>
      <c r="D19" s="78">
        <v>2077</v>
      </c>
      <c r="E19" s="78">
        <v>6720</v>
      </c>
      <c r="F19" s="78">
        <v>121</v>
      </c>
      <c r="G19" s="78">
        <v>6080</v>
      </c>
      <c r="H19" s="73" t="str">
        <f t="shared" si="0"/>
        <v>Weil-Mclain</v>
      </c>
      <c r="K19"/>
    </row>
    <row r="20" spans="1:11">
      <c r="A20" s="72" t="s">
        <v>412</v>
      </c>
      <c r="B20" s="72" t="s">
        <v>409</v>
      </c>
      <c r="C20" s="78">
        <v>2730</v>
      </c>
      <c r="D20" s="78">
        <v>2184</v>
      </c>
      <c r="E20" s="78">
        <v>7065</v>
      </c>
      <c r="F20" s="78">
        <v>126.8</v>
      </c>
      <c r="G20" s="78">
        <v>6365</v>
      </c>
      <c r="H20" s="73" t="str">
        <f t="shared" si="0"/>
        <v>Weil-Mclain</v>
      </c>
      <c r="K20"/>
    </row>
    <row r="21" spans="1:11">
      <c r="A21" s="72" t="s">
        <v>412</v>
      </c>
      <c r="B21" s="72" t="s">
        <v>410</v>
      </c>
      <c r="C21" s="78">
        <v>2860</v>
      </c>
      <c r="D21" s="78">
        <v>2288</v>
      </c>
      <c r="E21" s="78">
        <v>7402</v>
      </c>
      <c r="F21" s="78">
        <v>132.5</v>
      </c>
      <c r="G21" s="78">
        <v>6625</v>
      </c>
      <c r="H21" s="73" t="str">
        <f t="shared" si="0"/>
        <v>Weil-Mclain</v>
      </c>
      <c r="K21"/>
    </row>
    <row r="22" spans="1:11">
      <c r="A22" s="72" t="s">
        <v>412</v>
      </c>
      <c r="B22" s="72" t="s">
        <v>413</v>
      </c>
      <c r="C22" s="78">
        <v>346</v>
      </c>
      <c r="D22" s="78">
        <v>278</v>
      </c>
      <c r="E22" s="78">
        <v>867</v>
      </c>
      <c r="F22" s="78">
        <v>27.5</v>
      </c>
      <c r="G22" s="78">
        <v>1058</v>
      </c>
      <c r="H22" s="73" t="str">
        <f t="shared" si="0"/>
        <v>Weil-Mclain</v>
      </c>
      <c r="K22"/>
    </row>
    <row r="23" spans="1:11">
      <c r="A23" s="72" t="s">
        <v>412</v>
      </c>
      <c r="B23" s="72" t="s">
        <v>414</v>
      </c>
      <c r="C23" s="78">
        <v>491</v>
      </c>
      <c r="D23" s="78">
        <v>396</v>
      </c>
      <c r="E23" s="78">
        <v>1238</v>
      </c>
      <c r="F23" s="78">
        <v>36</v>
      </c>
      <c r="G23" s="78">
        <v>1203</v>
      </c>
      <c r="H23" s="73" t="str">
        <f t="shared" si="0"/>
        <v>Weil-Mclain</v>
      </c>
      <c r="K23"/>
    </row>
    <row r="24" spans="1:11">
      <c r="A24" s="72" t="s">
        <v>412</v>
      </c>
      <c r="B24" s="72" t="s">
        <v>415</v>
      </c>
      <c r="C24" s="78">
        <v>639</v>
      </c>
      <c r="D24" s="78">
        <v>515</v>
      </c>
      <c r="E24" s="78">
        <v>1608</v>
      </c>
      <c r="F24" s="78">
        <v>44.5</v>
      </c>
      <c r="G24" s="78">
        <v>1448</v>
      </c>
      <c r="H24" s="73" t="str">
        <f t="shared" si="0"/>
        <v>Weil-Mclain</v>
      </c>
      <c r="K24"/>
    </row>
    <row r="25" spans="1:11">
      <c r="A25" s="72" t="s">
        <v>412</v>
      </c>
      <c r="B25" s="72" t="s">
        <v>416</v>
      </c>
      <c r="C25" s="78">
        <v>787</v>
      </c>
      <c r="D25" s="78">
        <v>634</v>
      </c>
      <c r="E25" s="78">
        <v>1983</v>
      </c>
      <c r="F25" s="78">
        <v>53</v>
      </c>
      <c r="G25" s="78">
        <v>1843</v>
      </c>
      <c r="H25" s="73" t="str">
        <f t="shared" si="0"/>
        <v>Weil-Mclain</v>
      </c>
      <c r="K25"/>
    </row>
    <row r="26" spans="1:11">
      <c r="A26" s="72" t="s">
        <v>412</v>
      </c>
      <c r="B26" s="72" t="s">
        <v>417</v>
      </c>
      <c r="C26" s="78">
        <v>935</v>
      </c>
      <c r="D26" s="78">
        <v>753</v>
      </c>
      <c r="E26" s="78">
        <v>2354</v>
      </c>
      <c r="F26" s="78">
        <v>61.5</v>
      </c>
      <c r="G26" s="78">
        <v>2088</v>
      </c>
      <c r="H26" s="73" t="str">
        <f t="shared" si="0"/>
        <v>Weil-Mclain</v>
      </c>
      <c r="K26"/>
    </row>
    <row r="27" spans="1:11">
      <c r="A27" s="72" t="s">
        <v>412</v>
      </c>
      <c r="B27" s="72" t="s">
        <v>418</v>
      </c>
      <c r="C27" s="78">
        <v>1082</v>
      </c>
      <c r="D27" s="78">
        <v>872</v>
      </c>
      <c r="E27" s="78">
        <v>2725</v>
      </c>
      <c r="F27" s="78">
        <v>70</v>
      </c>
      <c r="G27" s="78">
        <v>2317</v>
      </c>
      <c r="H27" s="73" t="str">
        <f t="shared" si="0"/>
        <v>Weil-Mclain</v>
      </c>
      <c r="K27"/>
    </row>
    <row r="28" spans="1:11">
      <c r="A28" s="72" t="s">
        <v>412</v>
      </c>
      <c r="B28" s="72" t="s">
        <v>419</v>
      </c>
      <c r="C28" s="78">
        <v>1230</v>
      </c>
      <c r="D28" s="78">
        <v>991</v>
      </c>
      <c r="E28" s="78">
        <v>3096</v>
      </c>
      <c r="F28" s="78">
        <v>78.5</v>
      </c>
      <c r="G28" s="78">
        <v>2678</v>
      </c>
      <c r="H28" s="73" t="str">
        <f t="shared" si="0"/>
        <v>Weil-Mclain</v>
      </c>
      <c r="K28"/>
    </row>
    <row r="29" spans="1:11">
      <c r="A29" s="72" t="s">
        <v>412</v>
      </c>
      <c r="B29" s="72" t="s">
        <v>420</v>
      </c>
      <c r="C29" s="78">
        <v>1378</v>
      </c>
      <c r="D29" s="78">
        <v>1110</v>
      </c>
      <c r="E29" s="78">
        <v>3471</v>
      </c>
      <c r="F29" s="78">
        <v>87</v>
      </c>
      <c r="G29" s="78">
        <v>2923</v>
      </c>
      <c r="H29" s="73" t="str">
        <f t="shared" si="0"/>
        <v>Weil-Mclain</v>
      </c>
      <c r="K29"/>
    </row>
    <row r="30" spans="1:11">
      <c r="A30" s="72" t="s">
        <v>412</v>
      </c>
      <c r="B30" s="72" t="s">
        <v>421</v>
      </c>
      <c r="C30" s="78">
        <v>1526</v>
      </c>
      <c r="D30" s="78">
        <v>1229</v>
      </c>
      <c r="E30" s="78">
        <v>3842</v>
      </c>
      <c r="F30" s="78">
        <v>95.5</v>
      </c>
      <c r="G30" s="78">
        <v>3068</v>
      </c>
      <c r="H30" s="73" t="str">
        <f t="shared" si="0"/>
        <v>Weil-Mclain</v>
      </c>
      <c r="K30"/>
    </row>
    <row r="31" spans="1:11">
      <c r="A31" s="72" t="s">
        <v>412</v>
      </c>
      <c r="B31" s="72" t="s">
        <v>422</v>
      </c>
      <c r="C31" s="78">
        <v>1674</v>
      </c>
      <c r="D31" s="78">
        <v>1348</v>
      </c>
      <c r="E31" s="78">
        <v>4242</v>
      </c>
      <c r="F31" s="78">
        <v>104</v>
      </c>
      <c r="G31" s="78">
        <v>3313</v>
      </c>
      <c r="H31" s="73" t="str">
        <f t="shared" si="0"/>
        <v>Weil-Mclain</v>
      </c>
      <c r="K31"/>
    </row>
    <row r="32" spans="1:11">
      <c r="A32" s="72" t="s">
        <v>412</v>
      </c>
      <c r="B32" s="74" t="s">
        <v>423</v>
      </c>
      <c r="C32" s="79">
        <v>996</v>
      </c>
      <c r="D32" s="79">
        <v>827</v>
      </c>
      <c r="E32" s="79">
        <v>2583</v>
      </c>
      <c r="F32" s="78">
        <v>109</v>
      </c>
      <c r="G32" s="78">
        <v>2860</v>
      </c>
      <c r="H32" s="73" t="str">
        <f t="shared" si="0"/>
        <v>Weil-Mclain</v>
      </c>
      <c r="K32"/>
    </row>
    <row r="33" spans="1:11">
      <c r="A33" s="72" t="s">
        <v>412</v>
      </c>
      <c r="B33" s="74" t="s">
        <v>424</v>
      </c>
      <c r="C33" s="79">
        <v>1010</v>
      </c>
      <c r="D33" s="79">
        <v>839</v>
      </c>
      <c r="E33" s="79">
        <v>2621</v>
      </c>
      <c r="F33" s="78">
        <v>109</v>
      </c>
      <c r="G33" s="78">
        <v>2860</v>
      </c>
      <c r="H33" s="73" t="str">
        <f t="shared" si="0"/>
        <v>Weil-Mclain</v>
      </c>
      <c r="K33"/>
    </row>
    <row r="34" spans="1:11">
      <c r="A34" s="72" t="s">
        <v>412</v>
      </c>
      <c r="B34" s="74" t="s">
        <v>425</v>
      </c>
      <c r="C34" s="79">
        <v>1356</v>
      </c>
      <c r="D34" s="79">
        <v>1126</v>
      </c>
      <c r="E34" s="79">
        <v>3521</v>
      </c>
      <c r="F34" s="78">
        <v>132</v>
      </c>
      <c r="G34" s="78">
        <v>3340</v>
      </c>
      <c r="H34" s="73" t="str">
        <f t="shared" si="0"/>
        <v>Weil-Mclain</v>
      </c>
      <c r="K34"/>
    </row>
    <row r="35" spans="1:11">
      <c r="A35" s="72" t="s">
        <v>412</v>
      </c>
      <c r="B35" s="74" t="s">
        <v>426</v>
      </c>
      <c r="C35" s="79">
        <v>1701</v>
      </c>
      <c r="D35" s="79">
        <v>1413</v>
      </c>
      <c r="E35" s="79">
        <v>4469</v>
      </c>
      <c r="F35" s="78">
        <v>155</v>
      </c>
      <c r="G35" s="78">
        <v>3820</v>
      </c>
      <c r="H35" s="73" t="str">
        <f t="shared" si="0"/>
        <v>Weil-Mclain</v>
      </c>
      <c r="K35"/>
    </row>
    <row r="36" spans="1:11">
      <c r="A36" s="72" t="s">
        <v>412</v>
      </c>
      <c r="B36" s="74" t="s">
        <v>427</v>
      </c>
      <c r="C36" s="79">
        <v>2046</v>
      </c>
      <c r="D36" s="79">
        <v>1700</v>
      </c>
      <c r="E36" s="79">
        <v>5463</v>
      </c>
      <c r="F36" s="78">
        <v>178</v>
      </c>
      <c r="G36" s="78">
        <v>4345</v>
      </c>
      <c r="H36" s="73" t="str">
        <f t="shared" si="0"/>
        <v>Weil-Mclain</v>
      </c>
      <c r="K36"/>
    </row>
    <row r="37" spans="1:11">
      <c r="A37" s="72" t="s">
        <v>412</v>
      </c>
      <c r="B37" s="74" t="s">
        <v>428</v>
      </c>
      <c r="C37" s="79">
        <v>1999</v>
      </c>
      <c r="D37" s="79">
        <v>1661</v>
      </c>
      <c r="E37" s="79">
        <v>5463</v>
      </c>
      <c r="F37" s="78">
        <v>178</v>
      </c>
      <c r="G37" s="78">
        <v>4345</v>
      </c>
      <c r="H37" s="73" t="str">
        <f t="shared" si="0"/>
        <v>Weil-Mclain</v>
      </c>
      <c r="K37"/>
    </row>
    <row r="38" spans="1:11">
      <c r="A38" s="72" t="s">
        <v>412</v>
      </c>
      <c r="B38" s="74" t="s">
        <v>429</v>
      </c>
      <c r="C38" s="79">
        <v>2382</v>
      </c>
      <c r="D38" s="79">
        <v>1987</v>
      </c>
      <c r="E38" s="79">
        <v>6427</v>
      </c>
      <c r="F38" s="78">
        <v>201</v>
      </c>
      <c r="G38" s="78">
        <v>4925</v>
      </c>
      <c r="H38" s="73" t="str">
        <f t="shared" si="0"/>
        <v>Weil-Mclain</v>
      </c>
      <c r="K38"/>
    </row>
    <row r="39" spans="1:11">
      <c r="A39" s="72" t="s">
        <v>412</v>
      </c>
      <c r="B39" s="74" t="s">
        <v>430</v>
      </c>
      <c r="C39" s="79">
        <v>2482</v>
      </c>
      <c r="D39" s="79">
        <v>2062</v>
      </c>
      <c r="E39" s="79">
        <v>6671</v>
      </c>
      <c r="F39" s="78">
        <v>224</v>
      </c>
      <c r="G39" s="78">
        <v>5600</v>
      </c>
      <c r="H39" s="73" t="str">
        <f t="shared" si="0"/>
        <v>Weil-Mclain</v>
      </c>
      <c r="K39"/>
    </row>
    <row r="40" spans="1:11">
      <c r="A40" s="72" t="s">
        <v>412</v>
      </c>
      <c r="B40" s="74" t="s">
        <v>431</v>
      </c>
      <c r="C40" s="79">
        <v>2737</v>
      </c>
      <c r="D40" s="79">
        <v>2274</v>
      </c>
      <c r="E40" s="79">
        <v>7358</v>
      </c>
      <c r="F40" s="78">
        <v>224</v>
      </c>
      <c r="G40" s="78">
        <v>5600</v>
      </c>
      <c r="H40" s="73" t="str">
        <f t="shared" si="0"/>
        <v>Weil-Mclain</v>
      </c>
      <c r="K40"/>
    </row>
    <row r="41" spans="1:11">
      <c r="A41" s="72" t="s">
        <v>412</v>
      </c>
      <c r="B41" s="74" t="s">
        <v>432</v>
      </c>
      <c r="C41" s="79">
        <v>2887</v>
      </c>
      <c r="D41" s="79">
        <v>2399</v>
      </c>
      <c r="E41" s="79">
        <v>7763</v>
      </c>
      <c r="F41" s="78">
        <v>247</v>
      </c>
      <c r="G41" s="78">
        <v>6130</v>
      </c>
      <c r="H41" s="73" t="str">
        <f t="shared" si="0"/>
        <v>Weil-Mclain</v>
      </c>
      <c r="K41"/>
    </row>
    <row r="42" spans="1:11">
      <c r="A42" s="72" t="s">
        <v>412</v>
      </c>
      <c r="B42" s="72" t="s">
        <v>433</v>
      </c>
      <c r="C42" s="78">
        <v>3082</v>
      </c>
      <c r="D42" s="78">
        <v>2561</v>
      </c>
      <c r="E42" s="78">
        <v>8283</v>
      </c>
      <c r="F42" s="78">
        <v>247</v>
      </c>
      <c r="G42" s="78">
        <v>6130</v>
      </c>
      <c r="H42" s="73" t="str">
        <f t="shared" si="0"/>
        <v>Weil-Mclain</v>
      </c>
      <c r="K42"/>
    </row>
    <row r="43" spans="1:11">
      <c r="A43" s="72" t="s">
        <v>412</v>
      </c>
      <c r="B43" s="72" t="s">
        <v>434</v>
      </c>
      <c r="C43" s="78">
        <v>3428</v>
      </c>
      <c r="D43" s="78">
        <v>2848</v>
      </c>
      <c r="E43" s="78">
        <v>9213</v>
      </c>
      <c r="F43" s="78">
        <v>270</v>
      </c>
      <c r="G43" s="78">
        <v>6695</v>
      </c>
      <c r="H43" s="73" t="str">
        <f t="shared" si="0"/>
        <v>Weil-Mclain</v>
      </c>
      <c r="K43"/>
    </row>
    <row r="44" spans="1:11">
      <c r="A44" s="72" t="s">
        <v>412</v>
      </c>
      <c r="B44" s="72" t="s">
        <v>435</v>
      </c>
      <c r="C44" s="78">
        <v>3773</v>
      </c>
      <c r="D44" s="78">
        <v>3135</v>
      </c>
      <c r="E44" s="78">
        <v>10147</v>
      </c>
      <c r="F44" s="78">
        <v>293</v>
      </c>
      <c r="G44" s="78">
        <v>7260</v>
      </c>
      <c r="H44" s="73" t="str">
        <f t="shared" si="0"/>
        <v>Weil-Mclain</v>
      </c>
      <c r="K44"/>
    </row>
    <row r="45" spans="1:11">
      <c r="A45" s="72" t="s">
        <v>412</v>
      </c>
      <c r="B45" s="72" t="s">
        <v>436</v>
      </c>
      <c r="C45" s="78">
        <v>4119</v>
      </c>
      <c r="D45" s="78">
        <v>3422</v>
      </c>
      <c r="E45" s="78">
        <v>11071</v>
      </c>
      <c r="F45" s="78">
        <v>316</v>
      </c>
      <c r="G45" s="78">
        <v>7890</v>
      </c>
      <c r="H45" s="73" t="str">
        <f t="shared" si="0"/>
        <v>Weil-Mclain</v>
      </c>
      <c r="K45"/>
    </row>
    <row r="46" spans="1:11">
      <c r="A46" s="72" t="s">
        <v>412</v>
      </c>
      <c r="B46" s="72" t="s">
        <v>437</v>
      </c>
      <c r="C46" s="78">
        <v>4464</v>
      </c>
      <c r="D46" s="78">
        <v>3709</v>
      </c>
      <c r="E46" s="78">
        <v>12000</v>
      </c>
      <c r="F46" s="78">
        <v>339</v>
      </c>
      <c r="G46" s="78">
        <v>8410</v>
      </c>
      <c r="H46" s="73" t="str">
        <f t="shared" si="0"/>
        <v>Weil-Mclain</v>
      </c>
      <c r="K46"/>
    </row>
    <row r="47" spans="1:11">
      <c r="A47" s="72" t="s">
        <v>412</v>
      </c>
      <c r="B47" s="72" t="s">
        <v>438</v>
      </c>
      <c r="C47" s="78">
        <v>4809</v>
      </c>
      <c r="D47" s="78">
        <v>3996</v>
      </c>
      <c r="E47" s="78">
        <v>12925</v>
      </c>
      <c r="F47" s="78">
        <v>362</v>
      </c>
      <c r="G47" s="78">
        <v>9005</v>
      </c>
      <c r="H47" s="73" t="str">
        <f t="shared" si="0"/>
        <v>Weil-Mclain</v>
      </c>
      <c r="K47"/>
    </row>
    <row r="48" spans="1:11">
      <c r="A48" s="72" t="s">
        <v>412</v>
      </c>
      <c r="B48" s="72" t="s">
        <v>439</v>
      </c>
      <c r="C48" s="78">
        <v>4979</v>
      </c>
      <c r="D48" s="78">
        <v>4137</v>
      </c>
      <c r="E48" s="78">
        <v>13383</v>
      </c>
      <c r="F48" s="78">
        <v>385</v>
      </c>
      <c r="G48" s="78">
        <v>9525</v>
      </c>
      <c r="H48" s="73" t="str">
        <f t="shared" si="0"/>
        <v>Weil-Mclain</v>
      </c>
      <c r="K48"/>
    </row>
    <row r="49" spans="1:11">
      <c r="A49" s="72" t="s">
        <v>412</v>
      </c>
      <c r="B49" s="72" t="s">
        <v>440</v>
      </c>
      <c r="C49" s="78">
        <v>5155</v>
      </c>
      <c r="D49" s="78">
        <v>4283</v>
      </c>
      <c r="E49" s="78">
        <v>13854</v>
      </c>
      <c r="F49" s="78">
        <v>385</v>
      </c>
      <c r="G49" s="78">
        <v>9525</v>
      </c>
      <c r="H49" s="73" t="str">
        <f t="shared" si="0"/>
        <v>Weil-Mclain</v>
      </c>
      <c r="K49"/>
    </row>
    <row r="50" spans="1:11">
      <c r="A50" s="72" t="s">
        <v>412</v>
      </c>
      <c r="B50" s="72" t="s">
        <v>441</v>
      </c>
      <c r="C50" s="78">
        <v>5494</v>
      </c>
      <c r="D50" s="78">
        <v>4570</v>
      </c>
      <c r="E50" s="78">
        <v>14783</v>
      </c>
      <c r="F50" s="78">
        <v>408</v>
      </c>
      <c r="G50" s="78">
        <v>9780</v>
      </c>
      <c r="H50" s="73" t="str">
        <f t="shared" si="0"/>
        <v>Weil-Mclain</v>
      </c>
      <c r="K50"/>
    </row>
    <row r="51" spans="1:11">
      <c r="A51" s="72" t="s">
        <v>412</v>
      </c>
      <c r="B51" s="72" t="s">
        <v>442</v>
      </c>
      <c r="C51" s="78">
        <v>5845</v>
      </c>
      <c r="D51" s="78">
        <v>4857</v>
      </c>
      <c r="E51" s="78">
        <v>15713</v>
      </c>
      <c r="F51" s="78">
        <v>431</v>
      </c>
      <c r="G51" s="78">
        <v>10775</v>
      </c>
      <c r="H51" s="73" t="str">
        <f t="shared" si="0"/>
        <v>Weil-Mclain</v>
      </c>
      <c r="K51"/>
    </row>
    <row r="52" spans="1:11">
      <c r="A52" s="72" t="s">
        <v>412</v>
      </c>
      <c r="B52" s="74" t="s">
        <v>443</v>
      </c>
      <c r="C52" s="79">
        <v>3247</v>
      </c>
      <c r="D52" s="79">
        <v>2607</v>
      </c>
      <c r="E52" s="79">
        <v>8435</v>
      </c>
      <c r="F52" s="79">
        <v>329.8</v>
      </c>
      <c r="G52" s="79">
        <v>12320</v>
      </c>
      <c r="H52" s="73" t="str">
        <f t="shared" si="0"/>
        <v>Weil-Mclain</v>
      </c>
      <c r="K52"/>
    </row>
    <row r="53" spans="1:11">
      <c r="A53" s="72" t="s">
        <v>412</v>
      </c>
      <c r="B53" s="74" t="s">
        <v>444</v>
      </c>
      <c r="C53" s="79">
        <v>3608</v>
      </c>
      <c r="D53" s="79">
        <v>2897</v>
      </c>
      <c r="E53" s="79">
        <v>9372</v>
      </c>
      <c r="F53" s="79">
        <v>357.5</v>
      </c>
      <c r="G53" s="79">
        <v>13162</v>
      </c>
      <c r="H53" s="73" t="str">
        <f t="shared" si="0"/>
        <v>Weil-Mclain</v>
      </c>
      <c r="K53"/>
    </row>
    <row r="54" spans="1:11">
      <c r="A54" s="72" t="s">
        <v>412</v>
      </c>
      <c r="B54" s="74" t="s">
        <v>445</v>
      </c>
      <c r="C54" s="79">
        <v>3969</v>
      </c>
      <c r="D54" s="79">
        <v>3187</v>
      </c>
      <c r="E54" s="79">
        <v>10310</v>
      </c>
      <c r="F54" s="79">
        <v>385.2</v>
      </c>
      <c r="G54" s="79">
        <v>14004</v>
      </c>
      <c r="H54" s="73" t="str">
        <f t="shared" si="0"/>
        <v>Weil-Mclain</v>
      </c>
      <c r="K54"/>
    </row>
    <row r="55" spans="1:11">
      <c r="A55" s="72" t="s">
        <v>412</v>
      </c>
      <c r="B55" s="74" t="s">
        <v>446</v>
      </c>
      <c r="C55" s="79">
        <v>4330</v>
      </c>
      <c r="D55" s="79">
        <v>3481</v>
      </c>
      <c r="E55" s="79">
        <v>11262</v>
      </c>
      <c r="F55" s="79">
        <v>413</v>
      </c>
      <c r="G55" s="79">
        <v>14846</v>
      </c>
      <c r="H55" s="73" t="str">
        <f t="shared" si="0"/>
        <v>Weil-Mclain</v>
      </c>
      <c r="K55"/>
    </row>
    <row r="56" spans="1:11">
      <c r="A56" s="72" t="s">
        <v>412</v>
      </c>
      <c r="B56" s="74" t="s">
        <v>447</v>
      </c>
      <c r="C56" s="79">
        <v>4691</v>
      </c>
      <c r="D56" s="79">
        <v>3772</v>
      </c>
      <c r="E56" s="79">
        <v>12201</v>
      </c>
      <c r="F56" s="79">
        <v>440.7</v>
      </c>
      <c r="G56" s="79">
        <v>15688</v>
      </c>
      <c r="H56" s="73" t="str">
        <f t="shared" si="0"/>
        <v>Weil-Mclain</v>
      </c>
      <c r="K56"/>
    </row>
    <row r="57" spans="1:11">
      <c r="A57" s="72" t="s">
        <v>412</v>
      </c>
      <c r="B57" s="74" t="s">
        <v>448</v>
      </c>
      <c r="C57" s="79">
        <v>5052</v>
      </c>
      <c r="D57" s="79">
        <v>4062</v>
      </c>
      <c r="E57" s="79">
        <v>13140</v>
      </c>
      <c r="F57" s="79">
        <v>468.4</v>
      </c>
      <c r="G57" s="79">
        <v>16530</v>
      </c>
      <c r="H57" s="73" t="str">
        <f t="shared" si="0"/>
        <v>Weil-Mclain</v>
      </c>
      <c r="K57"/>
    </row>
    <row r="58" spans="1:11">
      <c r="A58" s="72" t="s">
        <v>412</v>
      </c>
      <c r="B58" s="74" t="s">
        <v>449</v>
      </c>
      <c r="C58" s="79">
        <v>5412</v>
      </c>
      <c r="D58" s="79">
        <v>4351</v>
      </c>
      <c r="E58" s="79">
        <v>14076</v>
      </c>
      <c r="F58" s="79">
        <v>496.2</v>
      </c>
      <c r="G58" s="79">
        <v>17372</v>
      </c>
      <c r="H58" s="73" t="str">
        <f t="shared" si="0"/>
        <v>Weil-Mclain</v>
      </c>
      <c r="K58"/>
    </row>
    <row r="59" spans="1:11">
      <c r="A59" s="72" t="s">
        <v>412</v>
      </c>
      <c r="B59" s="74" t="s">
        <v>450</v>
      </c>
      <c r="C59" s="79">
        <v>5773</v>
      </c>
      <c r="D59" s="79">
        <v>4641</v>
      </c>
      <c r="E59" s="79">
        <v>15015</v>
      </c>
      <c r="F59" s="79">
        <v>523.9</v>
      </c>
      <c r="G59" s="79">
        <v>19014</v>
      </c>
      <c r="H59" s="73" t="str">
        <f t="shared" si="0"/>
        <v>Weil-Mclain</v>
      </c>
      <c r="K59"/>
    </row>
    <row r="60" spans="1:11">
      <c r="A60" s="72" t="s">
        <v>412</v>
      </c>
      <c r="B60" s="74" t="s">
        <v>451</v>
      </c>
      <c r="C60" s="79">
        <v>6134</v>
      </c>
      <c r="D60" s="79">
        <v>4938</v>
      </c>
      <c r="E60" s="79">
        <v>15974</v>
      </c>
      <c r="F60" s="79">
        <v>551.6</v>
      </c>
      <c r="G60" s="79">
        <v>19856</v>
      </c>
      <c r="H60" s="73" t="str">
        <f t="shared" si="0"/>
        <v>Weil-Mclain</v>
      </c>
      <c r="K60"/>
    </row>
    <row r="61" spans="1:11">
      <c r="A61" s="72" t="s">
        <v>412</v>
      </c>
      <c r="B61" s="74" t="s">
        <v>452</v>
      </c>
      <c r="C61" s="79">
        <v>6495</v>
      </c>
      <c r="D61" s="79">
        <v>5228</v>
      </c>
      <c r="E61" s="79">
        <v>16914</v>
      </c>
      <c r="F61" s="79">
        <v>579.4</v>
      </c>
      <c r="G61" s="79">
        <v>20698</v>
      </c>
      <c r="H61" s="73" t="str">
        <f t="shared" si="0"/>
        <v>Weil-Mclain</v>
      </c>
      <c r="K61"/>
    </row>
    <row r="62" spans="1:11">
      <c r="A62" s="72" t="s">
        <v>412</v>
      </c>
      <c r="B62" s="74" t="s">
        <v>453</v>
      </c>
      <c r="C62" s="79">
        <v>6856</v>
      </c>
      <c r="D62" s="79">
        <v>5519</v>
      </c>
      <c r="E62" s="79">
        <v>17854</v>
      </c>
      <c r="F62" s="79">
        <v>607.1</v>
      </c>
      <c r="G62" s="79">
        <v>21540</v>
      </c>
      <c r="H62" s="73" t="str">
        <f t="shared" si="0"/>
        <v>Weil-Mclain</v>
      </c>
      <c r="K62"/>
    </row>
    <row r="63" spans="1:11">
      <c r="A63" s="72" t="s">
        <v>412</v>
      </c>
      <c r="B63" s="74" t="s">
        <v>454</v>
      </c>
      <c r="C63" s="79">
        <v>7216</v>
      </c>
      <c r="D63" s="79">
        <v>5809</v>
      </c>
      <c r="E63" s="79">
        <v>18792</v>
      </c>
      <c r="F63" s="79">
        <v>634.79999999999995</v>
      </c>
      <c r="G63" s="79">
        <v>22552</v>
      </c>
      <c r="H63" s="73" t="str">
        <f t="shared" si="0"/>
        <v>Weil-Mclain</v>
      </c>
      <c r="K63"/>
    </row>
    <row r="64" spans="1:11">
      <c r="A64" s="72" t="s">
        <v>412</v>
      </c>
      <c r="B64" s="74" t="s">
        <v>455</v>
      </c>
      <c r="C64" s="79">
        <v>7649</v>
      </c>
      <c r="D64" s="79">
        <v>6157</v>
      </c>
      <c r="E64" s="79">
        <v>19919</v>
      </c>
      <c r="F64" s="79">
        <v>662.6</v>
      </c>
      <c r="G64" s="79">
        <v>23419</v>
      </c>
      <c r="H64" s="73" t="str">
        <f t="shared" si="0"/>
        <v>Weil-Mclain</v>
      </c>
      <c r="K64"/>
    </row>
    <row r="65" spans="1:11">
      <c r="A65" s="72" t="s">
        <v>412</v>
      </c>
      <c r="B65" s="74" t="s">
        <v>456</v>
      </c>
      <c r="C65" s="79">
        <v>7938</v>
      </c>
      <c r="D65" s="79">
        <v>6390</v>
      </c>
      <c r="E65" s="79">
        <v>20672</v>
      </c>
      <c r="F65" s="79">
        <v>690.3</v>
      </c>
      <c r="G65" s="79">
        <v>24286</v>
      </c>
      <c r="H65" s="73" t="str">
        <f t="shared" si="0"/>
        <v>Weil-Mclain</v>
      </c>
      <c r="K65"/>
    </row>
    <row r="66" spans="1:11">
      <c r="A66" s="72" t="s">
        <v>412</v>
      </c>
      <c r="B66" s="74" t="s">
        <v>457</v>
      </c>
      <c r="C66" s="79">
        <v>8371</v>
      </c>
      <c r="D66" s="79">
        <v>6739</v>
      </c>
      <c r="E66" s="79">
        <v>21799</v>
      </c>
      <c r="F66" s="79">
        <v>718</v>
      </c>
      <c r="G66" s="79">
        <v>25153</v>
      </c>
      <c r="H66" s="73" t="str">
        <f t="shared" si="0"/>
        <v>Weil-Mclain</v>
      </c>
      <c r="K66"/>
    </row>
    <row r="67" spans="1:11">
      <c r="A67" s="72" t="s">
        <v>412</v>
      </c>
      <c r="B67" s="74" t="s">
        <v>458</v>
      </c>
      <c r="C67" s="79">
        <v>8660</v>
      </c>
      <c r="D67" s="79">
        <v>6971</v>
      </c>
      <c r="E67" s="79">
        <v>22552</v>
      </c>
      <c r="F67" s="79">
        <v>745.8</v>
      </c>
      <c r="G67" s="79">
        <v>26020</v>
      </c>
      <c r="H67" s="73" t="str">
        <f t="shared" ref="H67:H130" si="1">A67</f>
        <v>Weil-Mclain</v>
      </c>
      <c r="K67"/>
    </row>
    <row r="68" spans="1:11">
      <c r="A68" s="72" t="s">
        <v>412</v>
      </c>
      <c r="B68" s="74" t="s">
        <v>459</v>
      </c>
      <c r="C68" s="79">
        <v>2540</v>
      </c>
      <c r="D68" s="79">
        <v>2040</v>
      </c>
      <c r="E68" s="79">
        <v>6598</v>
      </c>
      <c r="F68" s="79">
        <v>274.3</v>
      </c>
      <c r="G68" s="79">
        <v>10636</v>
      </c>
      <c r="H68" s="73" t="str">
        <f t="shared" si="1"/>
        <v>Weil-Mclain</v>
      </c>
      <c r="K68"/>
    </row>
    <row r="69" spans="1:11">
      <c r="A69" s="72" t="s">
        <v>412</v>
      </c>
      <c r="B69" s="74" t="s">
        <v>460</v>
      </c>
      <c r="C69" s="79">
        <v>2887</v>
      </c>
      <c r="D69" s="79">
        <v>2318</v>
      </c>
      <c r="E69" s="79">
        <v>7500</v>
      </c>
      <c r="F69" s="79">
        <v>302</v>
      </c>
      <c r="G69" s="79">
        <v>11478</v>
      </c>
      <c r="H69" s="73" t="str">
        <f t="shared" si="1"/>
        <v>Weil-Mclain</v>
      </c>
      <c r="K69"/>
    </row>
    <row r="70" spans="1:11">
      <c r="A70" s="72" t="s">
        <v>412</v>
      </c>
      <c r="B70" s="72" t="s">
        <v>461</v>
      </c>
      <c r="C70" s="78">
        <v>75</v>
      </c>
      <c r="D70" s="78">
        <v>62</v>
      </c>
      <c r="E70" s="78">
        <v>196</v>
      </c>
      <c r="F70" s="78">
        <v>8.4</v>
      </c>
      <c r="G70" s="79">
        <v>430</v>
      </c>
      <c r="H70" s="73" t="str">
        <f t="shared" si="1"/>
        <v>Weil-Mclain</v>
      </c>
      <c r="K70"/>
    </row>
    <row r="71" spans="1:11">
      <c r="A71" s="72" t="s">
        <v>412</v>
      </c>
      <c r="B71" s="72" t="s">
        <v>462</v>
      </c>
      <c r="C71" s="78">
        <v>100</v>
      </c>
      <c r="D71" s="78">
        <v>82</v>
      </c>
      <c r="E71" s="78">
        <v>258</v>
      </c>
      <c r="F71" s="78">
        <v>8.4</v>
      </c>
      <c r="G71" s="79">
        <v>430</v>
      </c>
      <c r="H71" s="73" t="str">
        <f t="shared" si="1"/>
        <v>Weil-Mclain</v>
      </c>
      <c r="K71"/>
    </row>
    <row r="72" spans="1:11">
      <c r="A72" s="72" t="s">
        <v>412</v>
      </c>
      <c r="B72" s="72" t="s">
        <v>463</v>
      </c>
      <c r="C72" s="78">
        <v>125</v>
      </c>
      <c r="D72" s="78">
        <v>103</v>
      </c>
      <c r="E72" s="78">
        <v>321</v>
      </c>
      <c r="F72" s="78">
        <v>9.8000000000000007</v>
      </c>
      <c r="G72" s="79">
        <v>505</v>
      </c>
      <c r="H72" s="73" t="str">
        <f t="shared" si="1"/>
        <v>Weil-Mclain</v>
      </c>
      <c r="K72"/>
    </row>
    <row r="73" spans="1:11">
      <c r="A73" s="72" t="s">
        <v>412</v>
      </c>
      <c r="B73" s="72" t="s">
        <v>464</v>
      </c>
      <c r="C73" s="78">
        <v>150</v>
      </c>
      <c r="D73" s="78">
        <v>124</v>
      </c>
      <c r="E73" s="78">
        <v>388</v>
      </c>
      <c r="F73" s="78">
        <v>9.8000000000000007</v>
      </c>
      <c r="G73" s="79">
        <v>505</v>
      </c>
      <c r="H73" s="73" t="str">
        <f t="shared" si="1"/>
        <v>Weil-Mclain</v>
      </c>
      <c r="K73"/>
    </row>
    <row r="74" spans="1:11">
      <c r="A74" s="72" t="s">
        <v>412</v>
      </c>
      <c r="B74" s="72" t="s">
        <v>465</v>
      </c>
      <c r="C74" s="78">
        <v>175</v>
      </c>
      <c r="D74" s="78">
        <v>145</v>
      </c>
      <c r="E74" s="78">
        <v>454</v>
      </c>
      <c r="F74" s="78">
        <v>11.2</v>
      </c>
      <c r="G74" s="79">
        <v>585</v>
      </c>
      <c r="H74" s="73" t="str">
        <f t="shared" si="1"/>
        <v>Weil-Mclain</v>
      </c>
      <c r="K74"/>
    </row>
    <row r="75" spans="1:11">
      <c r="A75" s="72" t="s">
        <v>412</v>
      </c>
      <c r="B75" s="72" t="s">
        <v>466</v>
      </c>
      <c r="C75" s="78">
        <v>200</v>
      </c>
      <c r="D75" s="78">
        <v>166</v>
      </c>
      <c r="E75" s="78">
        <v>521</v>
      </c>
      <c r="F75" s="78">
        <v>11.2</v>
      </c>
      <c r="G75" s="79">
        <v>585</v>
      </c>
      <c r="H75" s="73" t="str">
        <f t="shared" si="1"/>
        <v>Weil-Mclain</v>
      </c>
      <c r="K75"/>
    </row>
    <row r="76" spans="1:11">
      <c r="A76" s="72" t="s">
        <v>412</v>
      </c>
      <c r="B76" s="72" t="s">
        <v>467</v>
      </c>
      <c r="C76" s="78">
        <v>238</v>
      </c>
      <c r="D76" s="78">
        <v>198</v>
      </c>
      <c r="E76" s="78">
        <v>621</v>
      </c>
      <c r="F76" s="78">
        <v>12.6</v>
      </c>
      <c r="G76" s="79">
        <v>660</v>
      </c>
      <c r="H76" s="73" t="str">
        <f t="shared" si="1"/>
        <v>Weil-Mclain</v>
      </c>
      <c r="K76"/>
    </row>
    <row r="77" spans="1:11">
      <c r="A77" s="72" t="s">
        <v>412</v>
      </c>
      <c r="B77" s="72" t="s">
        <v>468</v>
      </c>
      <c r="C77" s="78">
        <v>282</v>
      </c>
      <c r="D77" s="78">
        <v>234</v>
      </c>
      <c r="E77" s="78">
        <v>733</v>
      </c>
      <c r="F77" s="78">
        <v>14</v>
      </c>
      <c r="G77" s="79">
        <v>735</v>
      </c>
      <c r="H77" s="73" t="str">
        <f t="shared" si="1"/>
        <v>Weil-Mclain</v>
      </c>
      <c r="K77"/>
    </row>
    <row r="78" spans="1:11">
      <c r="A78" s="72" t="s">
        <v>412</v>
      </c>
      <c r="B78" s="72" t="s">
        <v>469</v>
      </c>
      <c r="C78" s="78">
        <v>315</v>
      </c>
      <c r="D78" s="78">
        <v>240.24</v>
      </c>
      <c r="E78" s="78">
        <v>760</v>
      </c>
      <c r="F78" s="78">
        <v>15.4</v>
      </c>
      <c r="G78" s="79">
        <v>825</v>
      </c>
      <c r="H78" s="73" t="str">
        <f t="shared" si="1"/>
        <v>Weil-Mclain</v>
      </c>
      <c r="K78"/>
    </row>
    <row r="79" spans="1:11">
      <c r="A79" s="72" t="s">
        <v>412</v>
      </c>
      <c r="B79" s="72" t="s">
        <v>470</v>
      </c>
      <c r="C79" s="78">
        <v>360</v>
      </c>
      <c r="D79" s="78">
        <v>275.88</v>
      </c>
      <c r="E79" s="78">
        <v>868</v>
      </c>
      <c r="F79" s="78">
        <v>16.8</v>
      </c>
      <c r="G79" s="79">
        <v>915</v>
      </c>
      <c r="H79" s="73" t="str">
        <f t="shared" si="1"/>
        <v>Weil-Mclain</v>
      </c>
      <c r="K79"/>
    </row>
    <row r="80" spans="1:11">
      <c r="A80" s="72" t="s">
        <v>412</v>
      </c>
      <c r="B80" s="72" t="s">
        <v>471</v>
      </c>
      <c r="C80" s="78">
        <v>405</v>
      </c>
      <c r="D80" s="78">
        <v>308.88</v>
      </c>
      <c r="E80" s="78">
        <v>977</v>
      </c>
      <c r="F80" s="78">
        <v>18.2</v>
      </c>
      <c r="G80" s="79">
        <v>1005</v>
      </c>
      <c r="H80" s="73" t="str">
        <f t="shared" si="1"/>
        <v>Weil-Mclain</v>
      </c>
      <c r="K80"/>
    </row>
    <row r="81" spans="1:11">
      <c r="A81" s="72" t="s">
        <v>412</v>
      </c>
      <c r="B81" s="72" t="s">
        <v>472</v>
      </c>
      <c r="C81" s="78">
        <v>450</v>
      </c>
      <c r="D81" s="78">
        <v>343.2</v>
      </c>
      <c r="E81" s="78">
        <v>1085</v>
      </c>
      <c r="F81" s="78">
        <v>19.600000000000001</v>
      </c>
      <c r="G81" s="79">
        <v>1095</v>
      </c>
      <c r="H81" s="73" t="str">
        <f t="shared" si="1"/>
        <v>Weil-Mclain</v>
      </c>
      <c r="K81"/>
    </row>
    <row r="82" spans="1:11">
      <c r="A82" s="72" t="s">
        <v>412</v>
      </c>
      <c r="B82" s="72" t="s">
        <v>473</v>
      </c>
      <c r="C82" s="78">
        <v>495</v>
      </c>
      <c r="D82" s="78">
        <v>378.84000000000003</v>
      </c>
      <c r="E82" s="78">
        <v>1193</v>
      </c>
      <c r="F82" s="78">
        <v>21</v>
      </c>
      <c r="G82" s="79">
        <v>1185</v>
      </c>
      <c r="H82" s="73" t="str">
        <f t="shared" si="1"/>
        <v>Weil-Mclain</v>
      </c>
      <c r="K82"/>
    </row>
    <row r="83" spans="1:11">
      <c r="A83" s="72" t="s">
        <v>497</v>
      </c>
      <c r="B83" s="72" t="s">
        <v>477</v>
      </c>
      <c r="C83" s="78">
        <v>837</v>
      </c>
      <c r="D83" s="78">
        <v>674</v>
      </c>
      <c r="E83" s="78">
        <v>2106</v>
      </c>
      <c r="F83" s="78">
        <v>59</v>
      </c>
      <c r="G83" s="78">
        <v>2103.94</v>
      </c>
      <c r="H83" s="73" t="str">
        <f t="shared" si="1"/>
        <v>Burnham</v>
      </c>
      <c r="K83"/>
    </row>
    <row r="84" spans="1:11">
      <c r="A84" s="72" t="s">
        <v>497</v>
      </c>
      <c r="B84" s="72" t="s">
        <v>478</v>
      </c>
      <c r="C84" s="78">
        <v>1068</v>
      </c>
      <c r="D84" s="78">
        <v>862</v>
      </c>
      <c r="E84" s="78">
        <v>2694</v>
      </c>
      <c r="F84" s="78">
        <v>68</v>
      </c>
      <c r="G84" s="78">
        <v>2508.88</v>
      </c>
      <c r="H84" s="73" t="str">
        <f t="shared" si="1"/>
        <v>Burnham</v>
      </c>
      <c r="K84"/>
    </row>
    <row r="85" spans="1:11">
      <c r="A85" s="72" t="s">
        <v>497</v>
      </c>
      <c r="B85" s="72" t="s">
        <v>479</v>
      </c>
      <c r="C85" s="78">
        <v>1328</v>
      </c>
      <c r="D85" s="78">
        <v>1074</v>
      </c>
      <c r="E85" s="78">
        <v>3358</v>
      </c>
      <c r="F85" s="78">
        <v>77</v>
      </c>
      <c r="G85" s="78">
        <v>2918.82</v>
      </c>
      <c r="H85" s="73" t="str">
        <f t="shared" si="1"/>
        <v>Burnham</v>
      </c>
      <c r="K85"/>
    </row>
    <row r="86" spans="1:11">
      <c r="A86" s="72" t="s">
        <v>497</v>
      </c>
      <c r="B86" s="72" t="s">
        <v>480</v>
      </c>
      <c r="C86" s="78">
        <v>1588</v>
      </c>
      <c r="D86" s="78">
        <v>1288</v>
      </c>
      <c r="E86" s="78">
        <v>4036</v>
      </c>
      <c r="F86" s="78">
        <v>87</v>
      </c>
      <c r="G86" s="78">
        <v>3324.42</v>
      </c>
      <c r="H86" s="73" t="str">
        <f t="shared" si="1"/>
        <v>Burnham</v>
      </c>
      <c r="K86"/>
    </row>
    <row r="87" spans="1:11">
      <c r="A87" s="72" t="s">
        <v>497</v>
      </c>
      <c r="B87" s="72" t="s">
        <v>481</v>
      </c>
      <c r="C87" s="78">
        <v>1876</v>
      </c>
      <c r="D87" s="78">
        <v>1525</v>
      </c>
      <c r="E87" s="78">
        <v>4857</v>
      </c>
      <c r="F87" s="78">
        <v>96</v>
      </c>
      <c r="G87" s="78">
        <v>3732.36</v>
      </c>
      <c r="H87" s="73" t="str">
        <f t="shared" si="1"/>
        <v>Burnham</v>
      </c>
      <c r="K87"/>
    </row>
    <row r="88" spans="1:11">
      <c r="A88" s="72" t="s">
        <v>497</v>
      </c>
      <c r="B88" s="72" t="s">
        <v>482</v>
      </c>
      <c r="C88" s="78">
        <v>2136</v>
      </c>
      <c r="D88" s="78">
        <v>1741</v>
      </c>
      <c r="E88" s="78">
        <v>5604</v>
      </c>
      <c r="F88" s="78">
        <v>105</v>
      </c>
      <c r="G88" s="78">
        <v>4146.3</v>
      </c>
      <c r="H88" s="73" t="str">
        <f t="shared" si="1"/>
        <v>Burnham</v>
      </c>
      <c r="K88"/>
    </row>
    <row r="89" spans="1:11">
      <c r="A89" s="72" t="s">
        <v>497</v>
      </c>
      <c r="B89" s="72" t="s">
        <v>483</v>
      </c>
      <c r="C89" s="78">
        <v>2396</v>
      </c>
      <c r="D89" s="78">
        <v>1958</v>
      </c>
      <c r="E89" s="78">
        <v>6333</v>
      </c>
      <c r="F89" s="78">
        <v>115</v>
      </c>
      <c r="G89" s="78">
        <v>4555.8999999999996</v>
      </c>
      <c r="H89" s="73" t="str">
        <f t="shared" si="1"/>
        <v>Burnham</v>
      </c>
      <c r="K89"/>
    </row>
    <row r="90" spans="1:11">
      <c r="A90" s="72" t="s">
        <v>497</v>
      </c>
      <c r="B90" s="72" t="s">
        <v>484</v>
      </c>
      <c r="C90" s="78">
        <v>2656</v>
      </c>
      <c r="D90" s="78">
        <v>2175</v>
      </c>
      <c r="E90" s="78">
        <v>7037</v>
      </c>
      <c r="F90" s="78">
        <v>124</v>
      </c>
      <c r="G90" s="78">
        <v>4962.84</v>
      </c>
      <c r="H90" s="73" t="str">
        <f t="shared" si="1"/>
        <v>Burnham</v>
      </c>
      <c r="K90"/>
    </row>
    <row r="91" spans="1:11">
      <c r="A91" s="72" t="s">
        <v>497</v>
      </c>
      <c r="B91" s="72" t="s">
        <v>485</v>
      </c>
      <c r="C91" s="78">
        <v>2887</v>
      </c>
      <c r="D91" s="78">
        <v>2370</v>
      </c>
      <c r="E91" s="78">
        <v>7668</v>
      </c>
      <c r="F91" s="78">
        <v>133</v>
      </c>
      <c r="G91" s="78">
        <v>5372.78</v>
      </c>
      <c r="H91" s="73" t="str">
        <f t="shared" si="1"/>
        <v>Burnham</v>
      </c>
      <c r="K91"/>
    </row>
    <row r="92" spans="1:11">
      <c r="A92" s="72" t="s">
        <v>497</v>
      </c>
      <c r="B92" s="72" t="s">
        <v>486</v>
      </c>
      <c r="C92" s="78">
        <v>3103</v>
      </c>
      <c r="D92" s="78">
        <v>2546</v>
      </c>
      <c r="E92" s="78">
        <v>8236</v>
      </c>
      <c r="F92" s="78">
        <v>143</v>
      </c>
      <c r="G92" s="78">
        <v>5769.38</v>
      </c>
      <c r="H92" s="73" t="str">
        <f t="shared" si="1"/>
        <v>Burnham</v>
      </c>
      <c r="K92"/>
    </row>
    <row r="93" spans="1:11">
      <c r="A93" s="72" t="s">
        <v>497</v>
      </c>
      <c r="B93" s="72" t="s">
        <v>487</v>
      </c>
      <c r="C93" s="78">
        <v>3392</v>
      </c>
      <c r="D93" s="78">
        <v>2781</v>
      </c>
      <c r="E93" s="78">
        <v>8997</v>
      </c>
      <c r="F93" s="78">
        <v>152</v>
      </c>
      <c r="G93" s="78">
        <v>6182.32</v>
      </c>
      <c r="H93" s="73" t="str">
        <f t="shared" si="1"/>
        <v>Burnham</v>
      </c>
      <c r="K93"/>
    </row>
    <row r="94" spans="1:11">
      <c r="A94" s="72" t="s">
        <v>497</v>
      </c>
      <c r="B94" s="72" t="s">
        <v>488</v>
      </c>
      <c r="C94" s="78">
        <v>3680</v>
      </c>
      <c r="D94" s="78">
        <v>3015</v>
      </c>
      <c r="E94" s="78">
        <v>9754</v>
      </c>
      <c r="F94" s="78">
        <v>161</v>
      </c>
      <c r="G94" s="78">
        <v>6599.26</v>
      </c>
      <c r="H94" s="73" t="str">
        <f t="shared" si="1"/>
        <v>Burnham</v>
      </c>
      <c r="K94"/>
    </row>
    <row r="95" spans="1:11">
      <c r="A95" s="72" t="s">
        <v>497</v>
      </c>
      <c r="B95" s="72" t="s">
        <v>489</v>
      </c>
      <c r="C95" s="78">
        <v>3897</v>
      </c>
      <c r="D95" s="78">
        <v>3191</v>
      </c>
      <c r="E95" s="78">
        <v>10323</v>
      </c>
      <c r="F95" s="78">
        <v>171</v>
      </c>
      <c r="G95" s="78">
        <v>7005.8600000000006</v>
      </c>
      <c r="H95" s="73" t="str">
        <f t="shared" si="1"/>
        <v>Burnham</v>
      </c>
      <c r="K95"/>
    </row>
    <row r="96" spans="1:11">
      <c r="A96" s="72" t="s">
        <v>497</v>
      </c>
      <c r="B96" s="72" t="s">
        <v>490</v>
      </c>
      <c r="C96" s="78">
        <v>4186</v>
      </c>
      <c r="D96" s="78">
        <v>3425</v>
      </c>
      <c r="E96" s="78">
        <v>11081</v>
      </c>
      <c r="F96" s="78">
        <v>180</v>
      </c>
      <c r="G96" s="78">
        <v>7414.8</v>
      </c>
      <c r="H96" s="73" t="str">
        <f t="shared" si="1"/>
        <v>Burnham</v>
      </c>
      <c r="K96"/>
    </row>
    <row r="97" spans="1:11">
      <c r="A97" s="72" t="s">
        <v>497</v>
      </c>
      <c r="B97" s="72" t="s">
        <v>491</v>
      </c>
      <c r="C97" s="78">
        <v>4474</v>
      </c>
      <c r="D97" s="78">
        <v>3659</v>
      </c>
      <c r="E97" s="78">
        <v>11835</v>
      </c>
      <c r="F97" s="78">
        <v>189</v>
      </c>
      <c r="G97" s="78">
        <v>7820.74</v>
      </c>
      <c r="H97" s="73" t="str">
        <f t="shared" si="1"/>
        <v>Burnham</v>
      </c>
      <c r="K97"/>
    </row>
    <row r="98" spans="1:11">
      <c r="A98" s="72" t="s">
        <v>497</v>
      </c>
      <c r="B98" s="72" t="s">
        <v>492</v>
      </c>
      <c r="C98" s="78">
        <v>4691</v>
      </c>
      <c r="D98" s="78">
        <v>3833</v>
      </c>
      <c r="E98" s="78">
        <v>12401</v>
      </c>
      <c r="F98" s="78">
        <v>199</v>
      </c>
      <c r="G98" s="78">
        <v>8229.34</v>
      </c>
      <c r="H98" s="73" t="str">
        <f t="shared" si="1"/>
        <v>Burnham</v>
      </c>
      <c r="K98"/>
    </row>
    <row r="99" spans="1:11">
      <c r="A99" s="72" t="s">
        <v>497</v>
      </c>
      <c r="B99" s="72" t="s">
        <v>493</v>
      </c>
      <c r="C99" s="78">
        <v>4979</v>
      </c>
      <c r="D99" s="78">
        <v>4066</v>
      </c>
      <c r="E99" s="78">
        <v>13154</v>
      </c>
      <c r="F99" s="78">
        <v>208</v>
      </c>
      <c r="G99" s="78">
        <v>8636.2800000000007</v>
      </c>
      <c r="H99" s="73" t="str">
        <f t="shared" si="1"/>
        <v>Burnham</v>
      </c>
      <c r="K99"/>
    </row>
    <row r="100" spans="1:11">
      <c r="A100" s="72" t="s">
        <v>497</v>
      </c>
      <c r="B100" s="72" t="s">
        <v>494</v>
      </c>
      <c r="C100" s="78">
        <v>5268</v>
      </c>
      <c r="D100" s="78">
        <v>4299</v>
      </c>
      <c r="E100" s="78">
        <v>13908</v>
      </c>
      <c r="F100" s="78">
        <v>217</v>
      </c>
      <c r="G100" s="78">
        <v>9051.2199999999993</v>
      </c>
      <c r="H100" s="73" t="str">
        <f t="shared" si="1"/>
        <v>Burnham</v>
      </c>
      <c r="K100"/>
    </row>
    <row r="101" spans="1:11">
      <c r="A101" s="72" t="s">
        <v>497</v>
      </c>
      <c r="B101" s="72" t="s">
        <v>495</v>
      </c>
      <c r="C101" s="78">
        <v>5485</v>
      </c>
      <c r="D101" s="78">
        <v>4473</v>
      </c>
      <c r="E101" s="78">
        <v>14471</v>
      </c>
      <c r="F101" s="78">
        <v>227</v>
      </c>
      <c r="G101" s="78">
        <v>9453.82</v>
      </c>
      <c r="H101" s="73" t="str">
        <f t="shared" si="1"/>
        <v>Burnham</v>
      </c>
      <c r="K101"/>
    </row>
    <row r="102" spans="1:11" ht="14.5" thickBot="1">
      <c r="A102" s="72" t="s">
        <v>497</v>
      </c>
      <c r="B102" s="72" t="s">
        <v>496</v>
      </c>
      <c r="C102" s="78">
        <v>5773</v>
      </c>
      <c r="D102" s="78">
        <v>4705</v>
      </c>
      <c r="E102" s="78">
        <v>15221</v>
      </c>
      <c r="F102" s="78">
        <v>236</v>
      </c>
      <c r="G102" s="78">
        <v>9862.76</v>
      </c>
      <c r="H102" s="73" t="str">
        <f t="shared" si="1"/>
        <v>Burnham</v>
      </c>
      <c r="K102"/>
    </row>
    <row r="103" spans="1:11" ht="14.5" thickBot="1">
      <c r="A103" s="72" t="s">
        <v>497</v>
      </c>
      <c r="B103" s="75" t="s">
        <v>498</v>
      </c>
      <c r="C103" s="80">
        <v>447</v>
      </c>
      <c r="D103" s="80">
        <v>347</v>
      </c>
      <c r="E103" s="80">
        <v>1083</v>
      </c>
      <c r="F103" s="78">
        <v>44.5</v>
      </c>
      <c r="G103" s="78">
        <v>1067.8699999999999</v>
      </c>
      <c r="H103" s="73" t="str">
        <f t="shared" si="1"/>
        <v>Burnham</v>
      </c>
      <c r="K103"/>
    </row>
    <row r="104" spans="1:11" ht="14.5" thickBot="1">
      <c r="A104" s="72" t="s">
        <v>497</v>
      </c>
      <c r="B104" s="75" t="s">
        <v>499</v>
      </c>
      <c r="C104" s="80">
        <v>606</v>
      </c>
      <c r="D104" s="80">
        <v>483</v>
      </c>
      <c r="E104" s="80">
        <v>1508</v>
      </c>
      <c r="F104" s="78">
        <v>53</v>
      </c>
      <c r="G104" s="78">
        <v>1368.98</v>
      </c>
      <c r="H104" s="73" t="str">
        <f t="shared" si="1"/>
        <v>Burnham</v>
      </c>
      <c r="K104"/>
    </row>
    <row r="105" spans="1:11" ht="14.5" thickBot="1">
      <c r="A105" s="72" t="s">
        <v>497</v>
      </c>
      <c r="B105" s="75" t="s">
        <v>500</v>
      </c>
      <c r="C105" s="80">
        <v>808</v>
      </c>
      <c r="D105" s="80">
        <v>646</v>
      </c>
      <c r="E105" s="80">
        <v>2021</v>
      </c>
      <c r="F105" s="78">
        <v>61.5</v>
      </c>
      <c r="G105" s="78">
        <v>1671.0900000000001</v>
      </c>
      <c r="H105" s="73" t="str">
        <f t="shared" si="1"/>
        <v>Burnham</v>
      </c>
      <c r="K105"/>
    </row>
    <row r="106" spans="1:11" ht="14.5" thickBot="1">
      <c r="A106" s="72" t="s">
        <v>497</v>
      </c>
      <c r="B106" s="75" t="s">
        <v>501</v>
      </c>
      <c r="C106" s="80">
        <v>1010</v>
      </c>
      <c r="D106" s="80">
        <v>808</v>
      </c>
      <c r="E106" s="80">
        <v>2525</v>
      </c>
      <c r="F106" s="78">
        <v>70</v>
      </c>
      <c r="G106" s="78">
        <v>1973.2</v>
      </c>
      <c r="H106" s="73" t="str">
        <f t="shared" si="1"/>
        <v>Burnham</v>
      </c>
      <c r="K106"/>
    </row>
    <row r="107" spans="1:11" ht="14.5" thickBot="1">
      <c r="A107" s="72" t="s">
        <v>497</v>
      </c>
      <c r="B107" s="75" t="s">
        <v>502</v>
      </c>
      <c r="C107" s="80">
        <v>1198</v>
      </c>
      <c r="D107" s="80">
        <v>959</v>
      </c>
      <c r="E107" s="80">
        <v>2996</v>
      </c>
      <c r="F107" s="78">
        <v>78.5</v>
      </c>
      <c r="G107" s="78">
        <v>2275.31</v>
      </c>
      <c r="H107" s="73" t="str">
        <f t="shared" si="1"/>
        <v>Burnham</v>
      </c>
      <c r="K107"/>
    </row>
    <row r="108" spans="1:11" ht="14.5" thickBot="1">
      <c r="A108" s="72" t="s">
        <v>497</v>
      </c>
      <c r="B108" s="75" t="s">
        <v>503</v>
      </c>
      <c r="C108" s="80">
        <v>1386</v>
      </c>
      <c r="D108" s="80">
        <v>1110</v>
      </c>
      <c r="E108" s="80">
        <v>3471</v>
      </c>
      <c r="F108" s="78">
        <v>87</v>
      </c>
      <c r="G108" s="78">
        <v>2577.42</v>
      </c>
      <c r="H108" s="73" t="str">
        <f t="shared" si="1"/>
        <v>Burnham</v>
      </c>
      <c r="K108"/>
    </row>
    <row r="109" spans="1:11" ht="14.5" thickBot="1">
      <c r="A109" s="72" t="s">
        <v>497</v>
      </c>
      <c r="B109" s="75" t="s">
        <v>504</v>
      </c>
      <c r="C109" s="80">
        <v>1674</v>
      </c>
      <c r="D109" s="80">
        <v>1342</v>
      </c>
      <c r="E109" s="80">
        <v>4225</v>
      </c>
      <c r="F109" s="78">
        <v>95.5</v>
      </c>
      <c r="G109" s="78">
        <v>2879.5299999999997</v>
      </c>
      <c r="H109" s="73" t="str">
        <f t="shared" si="1"/>
        <v>Burnham</v>
      </c>
      <c r="K109"/>
    </row>
    <row r="110" spans="1:11" ht="14.5" thickBot="1">
      <c r="A110" s="72" t="s">
        <v>497</v>
      </c>
      <c r="B110" s="75" t="s">
        <v>505</v>
      </c>
      <c r="C110" s="80">
        <v>1905</v>
      </c>
      <c r="D110" s="80">
        <v>1528</v>
      </c>
      <c r="E110" s="80">
        <v>4867</v>
      </c>
      <c r="F110" s="78">
        <v>104</v>
      </c>
      <c r="G110" s="78">
        <v>3180.64</v>
      </c>
      <c r="H110" s="73" t="str">
        <f t="shared" si="1"/>
        <v>Burnham</v>
      </c>
      <c r="K110"/>
    </row>
    <row r="111" spans="1:11" ht="14.5" thickBot="1">
      <c r="A111" s="72" t="s">
        <v>497</v>
      </c>
      <c r="B111" s="75" t="s">
        <v>506</v>
      </c>
      <c r="C111" s="80">
        <v>2136</v>
      </c>
      <c r="D111" s="80">
        <v>1714</v>
      </c>
      <c r="E111" s="80">
        <v>5513</v>
      </c>
      <c r="F111" s="78">
        <v>112.5</v>
      </c>
      <c r="G111" s="78">
        <v>3482.75</v>
      </c>
      <c r="H111" s="73" t="str">
        <f t="shared" si="1"/>
        <v>Burnham</v>
      </c>
      <c r="K111"/>
    </row>
    <row r="112" spans="1:11" ht="14.5" thickBot="1">
      <c r="A112" s="72" t="s">
        <v>497</v>
      </c>
      <c r="B112" s="75" t="s">
        <v>507</v>
      </c>
      <c r="C112" s="80">
        <v>2367</v>
      </c>
      <c r="D112" s="80">
        <v>1900</v>
      </c>
      <c r="E112" s="80">
        <v>6142</v>
      </c>
      <c r="F112" s="78">
        <v>121</v>
      </c>
      <c r="G112" s="78">
        <v>3784.86</v>
      </c>
      <c r="H112" s="73" t="str">
        <f t="shared" si="1"/>
        <v>Burnham</v>
      </c>
      <c r="K112"/>
    </row>
    <row r="113" spans="1:11" ht="14.5" thickBot="1">
      <c r="A113" s="72" t="s">
        <v>497</v>
      </c>
      <c r="B113" s="75" t="s">
        <v>508</v>
      </c>
      <c r="C113" s="80">
        <v>75</v>
      </c>
      <c r="D113" s="80">
        <v>62</v>
      </c>
      <c r="E113" s="80">
        <v>169</v>
      </c>
      <c r="F113" s="81">
        <v>6.8</v>
      </c>
      <c r="G113" s="78">
        <v>484</v>
      </c>
      <c r="H113" s="73" t="str">
        <f t="shared" si="1"/>
        <v>Burnham</v>
      </c>
      <c r="K113"/>
    </row>
    <row r="114" spans="1:11" ht="14.5" thickBot="1">
      <c r="A114" s="72" t="s">
        <v>497</v>
      </c>
      <c r="B114" s="75" t="s">
        <v>509</v>
      </c>
      <c r="C114" s="80">
        <v>100</v>
      </c>
      <c r="D114" s="80">
        <v>82</v>
      </c>
      <c r="E114" s="80">
        <v>258</v>
      </c>
      <c r="F114" s="81">
        <v>6.8</v>
      </c>
      <c r="G114" s="78">
        <v>484</v>
      </c>
      <c r="H114" s="73" t="str">
        <f t="shared" si="1"/>
        <v>Burnham</v>
      </c>
      <c r="K114"/>
    </row>
    <row r="115" spans="1:11" ht="14.5" thickBot="1">
      <c r="A115" s="72" t="s">
        <v>497</v>
      </c>
      <c r="B115" s="75" t="s">
        <v>510</v>
      </c>
      <c r="C115" s="80">
        <v>125</v>
      </c>
      <c r="D115" s="80">
        <v>103</v>
      </c>
      <c r="E115" s="80">
        <v>321</v>
      </c>
      <c r="F115" s="81">
        <v>9</v>
      </c>
      <c r="G115" s="78">
        <v>600</v>
      </c>
      <c r="H115" s="73" t="str">
        <f t="shared" si="1"/>
        <v>Burnham</v>
      </c>
      <c r="K115"/>
    </row>
    <row r="116" spans="1:11" ht="14.5" thickBot="1">
      <c r="A116" s="72" t="s">
        <v>497</v>
      </c>
      <c r="B116" s="75" t="s">
        <v>511</v>
      </c>
      <c r="C116" s="80">
        <v>150</v>
      </c>
      <c r="D116" s="80">
        <v>124</v>
      </c>
      <c r="E116" s="80">
        <v>388</v>
      </c>
      <c r="F116" s="81">
        <v>9</v>
      </c>
      <c r="G116" s="78">
        <v>600</v>
      </c>
      <c r="H116" s="73" t="str">
        <f t="shared" si="1"/>
        <v>Burnham</v>
      </c>
      <c r="K116"/>
    </row>
    <row r="117" spans="1:11" ht="14.5" thickBot="1">
      <c r="A117" s="72" t="s">
        <v>497</v>
      </c>
      <c r="B117" s="75" t="s">
        <v>512</v>
      </c>
      <c r="C117" s="80">
        <v>175</v>
      </c>
      <c r="D117" s="80">
        <v>144</v>
      </c>
      <c r="E117" s="80">
        <v>450</v>
      </c>
      <c r="F117" s="81">
        <v>11.2</v>
      </c>
      <c r="G117" s="78">
        <v>729</v>
      </c>
      <c r="H117" s="73" t="str">
        <f t="shared" si="1"/>
        <v>Burnham</v>
      </c>
      <c r="K117"/>
    </row>
    <row r="118" spans="1:11" ht="14.5" thickBot="1">
      <c r="A118" s="72" t="s">
        <v>497</v>
      </c>
      <c r="B118" s="75" t="s">
        <v>513</v>
      </c>
      <c r="C118" s="80">
        <v>200</v>
      </c>
      <c r="D118" s="80">
        <v>165</v>
      </c>
      <c r="E118" s="80">
        <v>517</v>
      </c>
      <c r="F118" s="81">
        <v>11.2</v>
      </c>
      <c r="G118" s="78">
        <v>729</v>
      </c>
      <c r="H118" s="73" t="str">
        <f t="shared" si="1"/>
        <v>Burnham</v>
      </c>
      <c r="K118"/>
    </row>
    <row r="119" spans="1:11" ht="14.5" thickBot="1">
      <c r="A119" s="72" t="s">
        <v>497</v>
      </c>
      <c r="B119" s="75" t="s">
        <v>514</v>
      </c>
      <c r="C119" s="80">
        <v>250</v>
      </c>
      <c r="D119" s="80">
        <v>206</v>
      </c>
      <c r="E119" s="80">
        <v>646</v>
      </c>
      <c r="F119" s="81">
        <v>13.2</v>
      </c>
      <c r="G119" s="78">
        <v>842</v>
      </c>
      <c r="H119" s="73" t="str">
        <f t="shared" si="1"/>
        <v>Burnham</v>
      </c>
      <c r="K119"/>
    </row>
    <row r="120" spans="1:11" ht="14.5" thickBot="1">
      <c r="A120" s="72" t="s">
        <v>497</v>
      </c>
      <c r="B120" s="75" t="s">
        <v>515</v>
      </c>
      <c r="C120" s="80">
        <v>299</v>
      </c>
      <c r="D120" s="80">
        <v>246</v>
      </c>
      <c r="E120" s="80">
        <v>771</v>
      </c>
      <c r="F120" s="81">
        <v>15.6</v>
      </c>
      <c r="G120" s="78">
        <v>881</v>
      </c>
      <c r="H120" s="73" t="str">
        <f t="shared" si="1"/>
        <v>Burnham</v>
      </c>
      <c r="K120"/>
    </row>
    <row r="121" spans="1:11" ht="14.5" thickBot="1">
      <c r="A121" s="72" t="s">
        <v>497</v>
      </c>
      <c r="B121" s="75" t="s">
        <v>516</v>
      </c>
      <c r="C121" s="80">
        <v>350</v>
      </c>
      <c r="D121" s="80">
        <v>284</v>
      </c>
      <c r="E121" s="80">
        <v>892</v>
      </c>
      <c r="F121" s="81">
        <v>27.8</v>
      </c>
      <c r="G121" s="78">
        <v>1008</v>
      </c>
      <c r="H121" s="73" t="str">
        <f t="shared" si="1"/>
        <v>Burnham</v>
      </c>
      <c r="K121"/>
    </row>
    <row r="122" spans="1:11" ht="14.5" thickBot="1">
      <c r="A122" s="72" t="s">
        <v>497</v>
      </c>
      <c r="B122" s="75" t="s">
        <v>517</v>
      </c>
      <c r="C122" s="80">
        <v>399</v>
      </c>
      <c r="D122" s="80">
        <v>323</v>
      </c>
      <c r="E122" s="80">
        <v>1013</v>
      </c>
      <c r="F122" s="81">
        <v>20.100000000000001</v>
      </c>
      <c r="G122" s="78">
        <v>1123</v>
      </c>
      <c r="H122" s="73" t="str">
        <f t="shared" si="1"/>
        <v>Burnham</v>
      </c>
      <c r="K122"/>
    </row>
    <row r="123" spans="1:11" ht="14.5" thickBot="1">
      <c r="A123" s="72" t="s">
        <v>497</v>
      </c>
      <c r="B123" s="75" t="s">
        <v>518</v>
      </c>
      <c r="C123" s="80">
        <v>450</v>
      </c>
      <c r="D123" s="80">
        <v>365</v>
      </c>
      <c r="E123" s="80">
        <v>1142</v>
      </c>
      <c r="F123" s="81">
        <v>22.2</v>
      </c>
      <c r="G123" s="78">
        <v>1239</v>
      </c>
      <c r="H123" s="73" t="str">
        <f t="shared" si="1"/>
        <v>Burnham</v>
      </c>
      <c r="K123"/>
    </row>
    <row r="124" spans="1:11" ht="14.5" thickBot="1">
      <c r="A124" s="72" t="s">
        <v>497</v>
      </c>
      <c r="B124" s="75" t="s">
        <v>519</v>
      </c>
      <c r="C124" s="80">
        <v>500</v>
      </c>
      <c r="D124" s="80">
        <v>405</v>
      </c>
      <c r="E124" s="80">
        <v>1271</v>
      </c>
      <c r="F124" s="81">
        <v>24.4</v>
      </c>
      <c r="G124" s="78">
        <v>1354</v>
      </c>
      <c r="H124" s="73" t="str">
        <f t="shared" si="1"/>
        <v>Burnham</v>
      </c>
      <c r="K124"/>
    </row>
    <row r="125" spans="1:11" ht="14.5" thickBot="1">
      <c r="A125" s="72" t="s">
        <v>497</v>
      </c>
      <c r="B125" s="75" t="s">
        <v>520</v>
      </c>
      <c r="C125" s="80">
        <v>550</v>
      </c>
      <c r="D125" s="80">
        <v>446</v>
      </c>
      <c r="E125" s="80">
        <v>1396</v>
      </c>
      <c r="F125" s="81">
        <v>26.6</v>
      </c>
      <c r="G125" s="78">
        <v>1469</v>
      </c>
      <c r="H125" s="73" t="str">
        <f t="shared" si="1"/>
        <v>Burnham</v>
      </c>
      <c r="K125"/>
    </row>
    <row r="126" spans="1:11" ht="14.5" thickBot="1">
      <c r="A126" s="72" t="s">
        <v>497</v>
      </c>
      <c r="B126" s="75" t="s">
        <v>527</v>
      </c>
      <c r="C126" s="80">
        <v>62</v>
      </c>
      <c r="D126" s="80">
        <v>51</v>
      </c>
      <c r="E126" s="80">
        <v>158</v>
      </c>
      <c r="F126" s="78">
        <v>5.0999999999999996</v>
      </c>
      <c r="G126" s="78">
        <v>350</v>
      </c>
      <c r="H126" s="73" t="str">
        <f t="shared" si="1"/>
        <v>Burnham</v>
      </c>
      <c r="K126"/>
    </row>
    <row r="127" spans="1:11" ht="14.5" thickBot="1">
      <c r="A127" s="72" t="s">
        <v>497</v>
      </c>
      <c r="B127" s="75" t="s">
        <v>521</v>
      </c>
      <c r="C127" s="80">
        <v>105</v>
      </c>
      <c r="D127" s="80">
        <v>87</v>
      </c>
      <c r="E127" s="80">
        <v>271</v>
      </c>
      <c r="F127" s="78">
        <v>6.5</v>
      </c>
      <c r="G127" s="78">
        <v>420</v>
      </c>
      <c r="H127" s="73" t="str">
        <f t="shared" si="1"/>
        <v>Burnham</v>
      </c>
      <c r="K127"/>
    </row>
    <row r="128" spans="1:11" ht="14.5" thickBot="1">
      <c r="A128" s="72" t="s">
        <v>497</v>
      </c>
      <c r="B128" s="75" t="s">
        <v>522</v>
      </c>
      <c r="C128" s="80">
        <v>140</v>
      </c>
      <c r="D128" s="80">
        <v>115</v>
      </c>
      <c r="E128" s="80">
        <v>358</v>
      </c>
      <c r="F128" s="78">
        <v>7.9</v>
      </c>
      <c r="G128" s="78">
        <v>485</v>
      </c>
      <c r="H128" s="73" t="str">
        <f t="shared" si="1"/>
        <v>Burnham</v>
      </c>
      <c r="K128"/>
    </row>
    <row r="129" spans="1:11" ht="14.5" thickBot="1">
      <c r="A129" s="72" t="s">
        <v>497</v>
      </c>
      <c r="B129" s="75" t="s">
        <v>523</v>
      </c>
      <c r="C129" s="80">
        <v>175</v>
      </c>
      <c r="D129" s="80">
        <v>144</v>
      </c>
      <c r="E129" s="80">
        <v>450</v>
      </c>
      <c r="F129" s="78">
        <v>9.3000000000000007</v>
      </c>
      <c r="G129" s="78">
        <v>555</v>
      </c>
      <c r="H129" s="73" t="str">
        <f t="shared" si="1"/>
        <v>Burnham</v>
      </c>
      <c r="K129"/>
    </row>
    <row r="130" spans="1:11" ht="14.5" thickBot="1">
      <c r="A130" s="72" t="s">
        <v>497</v>
      </c>
      <c r="B130" s="75" t="s">
        <v>524</v>
      </c>
      <c r="C130" s="80">
        <v>210</v>
      </c>
      <c r="D130" s="80">
        <v>173</v>
      </c>
      <c r="E130" s="80">
        <v>542</v>
      </c>
      <c r="F130" s="78">
        <v>10.7</v>
      </c>
      <c r="G130" s="78">
        <v>620</v>
      </c>
      <c r="H130" s="73" t="str">
        <f t="shared" si="1"/>
        <v>Burnham</v>
      </c>
      <c r="K130"/>
    </row>
    <row r="131" spans="1:11" ht="14.5" thickBot="1">
      <c r="A131" s="72" t="s">
        <v>497</v>
      </c>
      <c r="B131" s="75" t="s">
        <v>525</v>
      </c>
      <c r="C131" s="80">
        <v>245</v>
      </c>
      <c r="D131" s="80">
        <v>202</v>
      </c>
      <c r="E131" s="80">
        <v>633</v>
      </c>
      <c r="F131" s="78">
        <v>12.1</v>
      </c>
      <c r="G131" s="78">
        <v>690</v>
      </c>
      <c r="H131" s="73" t="str">
        <f t="shared" ref="H131:H194" si="2">A131</f>
        <v>Burnham</v>
      </c>
      <c r="K131"/>
    </row>
    <row r="132" spans="1:11" ht="14.5" thickBot="1">
      <c r="A132" s="72" t="s">
        <v>497</v>
      </c>
      <c r="B132" s="75" t="s">
        <v>526</v>
      </c>
      <c r="C132" s="80">
        <v>280</v>
      </c>
      <c r="D132" s="80">
        <v>231</v>
      </c>
      <c r="E132" s="80">
        <v>721</v>
      </c>
      <c r="F132" s="78">
        <v>13.5</v>
      </c>
      <c r="G132" s="78">
        <v>760</v>
      </c>
      <c r="H132" s="73" t="str">
        <f t="shared" si="2"/>
        <v>Burnham</v>
      </c>
      <c r="K132"/>
    </row>
    <row r="133" spans="1:11" ht="14.5" thickBot="1">
      <c r="A133" s="72" t="s">
        <v>535</v>
      </c>
      <c r="B133" s="75" t="s">
        <v>528</v>
      </c>
      <c r="C133" s="80">
        <v>88.5</v>
      </c>
      <c r="D133" s="80">
        <v>74</v>
      </c>
      <c r="E133" s="78">
        <v>233</v>
      </c>
      <c r="F133" s="78">
        <v>9.3000000000000007</v>
      </c>
      <c r="G133" s="78">
        <v>465</v>
      </c>
      <c r="H133" s="73" t="str">
        <f t="shared" si="2"/>
        <v>Peerless</v>
      </c>
      <c r="K133"/>
    </row>
    <row r="134" spans="1:11" ht="14.5" thickBot="1">
      <c r="A134" s="72" t="s">
        <v>535</v>
      </c>
      <c r="B134" s="75" t="s">
        <v>529</v>
      </c>
      <c r="C134" s="80">
        <v>118</v>
      </c>
      <c r="D134" s="80">
        <v>98</v>
      </c>
      <c r="E134" s="78">
        <v>308</v>
      </c>
      <c r="F134" s="78">
        <v>9.3000000000000007</v>
      </c>
      <c r="G134" s="78">
        <v>465</v>
      </c>
      <c r="H134" s="73" t="str">
        <f t="shared" si="2"/>
        <v>Peerless</v>
      </c>
      <c r="K134"/>
    </row>
    <row r="135" spans="1:11" ht="14.5" thickBot="1">
      <c r="A135" s="72" t="s">
        <v>535</v>
      </c>
      <c r="B135" s="75" t="s">
        <v>530</v>
      </c>
      <c r="C135" s="80">
        <v>147.5</v>
      </c>
      <c r="D135" s="80">
        <v>123</v>
      </c>
      <c r="E135" s="78">
        <v>383</v>
      </c>
      <c r="F135" s="78">
        <v>10.8</v>
      </c>
      <c r="G135" s="78">
        <v>576</v>
      </c>
      <c r="H135" s="73" t="str">
        <f t="shared" si="2"/>
        <v>Peerless</v>
      </c>
      <c r="K135"/>
    </row>
    <row r="136" spans="1:11" ht="14.5" thickBot="1">
      <c r="A136" s="72" t="s">
        <v>535</v>
      </c>
      <c r="B136" s="75" t="s">
        <v>531</v>
      </c>
      <c r="C136" s="80">
        <v>177</v>
      </c>
      <c r="D136" s="80">
        <v>147</v>
      </c>
      <c r="E136" s="78">
        <v>458</v>
      </c>
      <c r="F136" s="78">
        <v>10.8</v>
      </c>
      <c r="G136" s="78">
        <v>576</v>
      </c>
      <c r="H136" s="73" t="str">
        <f t="shared" si="2"/>
        <v>Peerless</v>
      </c>
      <c r="K136"/>
    </row>
    <row r="137" spans="1:11" ht="14.5" thickBot="1">
      <c r="A137" s="72" t="s">
        <v>535</v>
      </c>
      <c r="B137" s="75" t="s">
        <v>532</v>
      </c>
      <c r="C137" s="80">
        <v>206.5</v>
      </c>
      <c r="D137" s="80">
        <v>171</v>
      </c>
      <c r="E137" s="78">
        <v>533</v>
      </c>
      <c r="F137" s="78">
        <v>12.4</v>
      </c>
      <c r="G137" s="78">
        <v>700</v>
      </c>
      <c r="H137" s="73" t="str">
        <f t="shared" si="2"/>
        <v>Peerless</v>
      </c>
      <c r="K137"/>
    </row>
    <row r="138" spans="1:11" ht="14.5" thickBot="1">
      <c r="A138" s="72" t="s">
        <v>535</v>
      </c>
      <c r="B138" s="75" t="s">
        <v>533</v>
      </c>
      <c r="C138" s="80">
        <v>236</v>
      </c>
      <c r="D138" s="80">
        <v>196</v>
      </c>
      <c r="E138" s="78">
        <v>613</v>
      </c>
      <c r="F138" s="78">
        <v>12.4</v>
      </c>
      <c r="G138" s="78">
        <v>700</v>
      </c>
      <c r="H138" s="73" t="str">
        <f t="shared" si="2"/>
        <v>Peerless</v>
      </c>
      <c r="K138"/>
    </row>
    <row r="139" spans="1:11" ht="14.5" thickBot="1">
      <c r="A139" s="72" t="s">
        <v>535</v>
      </c>
      <c r="B139" s="75" t="s">
        <v>534</v>
      </c>
      <c r="C139" s="80">
        <v>287.5</v>
      </c>
      <c r="D139" s="80">
        <v>238</v>
      </c>
      <c r="E139" s="78">
        <v>746</v>
      </c>
      <c r="F139" s="78">
        <v>13.9</v>
      </c>
      <c r="G139" s="78">
        <v>812</v>
      </c>
      <c r="H139" s="73" t="str">
        <f t="shared" si="2"/>
        <v>Peerless</v>
      </c>
      <c r="K139"/>
    </row>
    <row r="140" spans="1:11" ht="14.5" thickBot="1">
      <c r="A140" s="72" t="s">
        <v>535</v>
      </c>
      <c r="B140" s="75" t="s">
        <v>536</v>
      </c>
      <c r="C140" s="78">
        <v>404</v>
      </c>
      <c r="D140" s="78">
        <v>327</v>
      </c>
      <c r="E140" s="78">
        <v>1022</v>
      </c>
      <c r="F140" s="78">
        <v>20.399999999999999</v>
      </c>
      <c r="G140" s="78">
        <v>815</v>
      </c>
      <c r="H140" s="73" t="str">
        <f t="shared" si="2"/>
        <v>Peerless</v>
      </c>
      <c r="K140"/>
    </row>
    <row r="141" spans="1:11" ht="14.5" thickBot="1">
      <c r="A141" s="72" t="s">
        <v>535</v>
      </c>
      <c r="B141" s="75" t="s">
        <v>537</v>
      </c>
      <c r="C141" s="78">
        <v>505</v>
      </c>
      <c r="D141" s="78">
        <v>409</v>
      </c>
      <c r="E141" s="78">
        <v>1278</v>
      </c>
      <c r="F141" s="78">
        <v>23.52</v>
      </c>
      <c r="G141" s="78">
        <v>910</v>
      </c>
      <c r="H141" s="73" t="str">
        <f t="shared" si="2"/>
        <v>Peerless</v>
      </c>
      <c r="K141"/>
    </row>
    <row r="142" spans="1:11" ht="14.5" thickBot="1">
      <c r="A142" s="72" t="s">
        <v>535</v>
      </c>
      <c r="B142" s="75" t="s">
        <v>538</v>
      </c>
      <c r="C142" s="78">
        <v>577</v>
      </c>
      <c r="D142" s="78">
        <v>468</v>
      </c>
      <c r="E142" s="78">
        <v>1463</v>
      </c>
      <c r="F142" s="78">
        <v>26.64</v>
      </c>
      <c r="G142" s="78">
        <v>1005</v>
      </c>
      <c r="H142" s="73" t="str">
        <f t="shared" si="2"/>
        <v>Peerless</v>
      </c>
      <c r="K142"/>
    </row>
    <row r="143" spans="1:11" ht="14.5" thickBot="1">
      <c r="A143" s="72" t="s">
        <v>535</v>
      </c>
      <c r="B143" s="75" t="s">
        <v>539</v>
      </c>
      <c r="C143" s="78">
        <v>649</v>
      </c>
      <c r="D143" s="78">
        <v>527</v>
      </c>
      <c r="E143" s="78">
        <v>1647</v>
      </c>
      <c r="F143" s="78">
        <v>29.76</v>
      </c>
      <c r="G143" s="78">
        <v>1100</v>
      </c>
      <c r="H143" s="73" t="str">
        <f t="shared" si="2"/>
        <v>Peerless</v>
      </c>
      <c r="K143"/>
    </row>
    <row r="144" spans="1:11" ht="14.5" thickBot="1">
      <c r="A144" s="72" t="s">
        <v>535</v>
      </c>
      <c r="B144" s="75" t="s">
        <v>540</v>
      </c>
      <c r="C144" s="78">
        <v>722</v>
      </c>
      <c r="D144" s="78">
        <v>586</v>
      </c>
      <c r="E144" s="78">
        <v>1832</v>
      </c>
      <c r="F144" s="78">
        <v>32.880000000000003</v>
      </c>
      <c r="G144" s="78">
        <v>1195</v>
      </c>
      <c r="H144" s="73" t="str">
        <f t="shared" si="2"/>
        <v>Peerless</v>
      </c>
      <c r="K144"/>
    </row>
    <row r="145" spans="1:11" ht="14.5" thickBot="1">
      <c r="A145" s="72" t="s">
        <v>535</v>
      </c>
      <c r="B145" s="75" t="s">
        <v>541</v>
      </c>
      <c r="C145" s="78">
        <v>794</v>
      </c>
      <c r="D145" s="78">
        <v>645</v>
      </c>
      <c r="E145" s="78">
        <v>2016</v>
      </c>
      <c r="F145" s="78">
        <v>36</v>
      </c>
      <c r="G145" s="78">
        <v>1280</v>
      </c>
      <c r="H145" s="73" t="str">
        <f t="shared" si="2"/>
        <v>Peerless</v>
      </c>
      <c r="K145"/>
    </row>
    <row r="146" spans="1:11" ht="14.5" thickBot="1">
      <c r="A146" s="72" t="s">
        <v>535</v>
      </c>
      <c r="B146" s="76" t="s">
        <v>542</v>
      </c>
      <c r="C146" s="82">
        <v>345</v>
      </c>
      <c r="D146" s="82">
        <v>274</v>
      </c>
      <c r="E146" s="82">
        <v>858</v>
      </c>
      <c r="F146" s="82">
        <v>15.5</v>
      </c>
      <c r="G146" s="82">
        <v>945</v>
      </c>
      <c r="H146" s="73" t="str">
        <f t="shared" si="2"/>
        <v>Peerless</v>
      </c>
      <c r="K146"/>
    </row>
    <row r="147" spans="1:11" ht="14.5" thickBot="1">
      <c r="A147" s="72" t="s">
        <v>535</v>
      </c>
      <c r="B147" s="76" t="s">
        <v>543</v>
      </c>
      <c r="C147" s="82">
        <v>399</v>
      </c>
      <c r="D147" s="82">
        <v>318</v>
      </c>
      <c r="E147" s="82">
        <v>996</v>
      </c>
      <c r="F147" s="82">
        <v>17</v>
      </c>
      <c r="G147" s="82">
        <v>1081</v>
      </c>
      <c r="H147" s="73" t="str">
        <f t="shared" si="2"/>
        <v>Peerless</v>
      </c>
      <c r="K147"/>
    </row>
    <row r="148" spans="1:11" ht="14.5" thickBot="1">
      <c r="A148" s="72" t="s">
        <v>535</v>
      </c>
      <c r="B148" s="76" t="s">
        <v>544</v>
      </c>
      <c r="C148" s="82">
        <v>460</v>
      </c>
      <c r="D148" s="82">
        <v>367</v>
      </c>
      <c r="E148" s="82">
        <v>1146</v>
      </c>
      <c r="F148" s="82">
        <v>18.600000000000001</v>
      </c>
      <c r="G148" s="82">
        <v>1218</v>
      </c>
      <c r="H148" s="73" t="str">
        <f t="shared" si="2"/>
        <v>Peerless</v>
      </c>
      <c r="K148"/>
    </row>
    <row r="149" spans="1:11" ht="14.5" thickBot="1">
      <c r="A149" s="72" t="s">
        <v>535</v>
      </c>
      <c r="B149" s="76" t="s">
        <v>545</v>
      </c>
      <c r="C149" s="82">
        <v>517.5</v>
      </c>
      <c r="D149" s="82">
        <v>413</v>
      </c>
      <c r="E149" s="82">
        <v>1292</v>
      </c>
      <c r="F149" s="82">
        <v>20.100000000000001</v>
      </c>
      <c r="G149" s="82">
        <v>1354</v>
      </c>
      <c r="H149" s="73" t="str">
        <f t="shared" si="2"/>
        <v>Peerless</v>
      </c>
      <c r="K149"/>
    </row>
    <row r="150" spans="1:11" ht="14.5" thickBot="1">
      <c r="A150" s="72" t="s">
        <v>535</v>
      </c>
      <c r="B150" s="76" t="s">
        <v>546</v>
      </c>
      <c r="C150" s="82">
        <v>575</v>
      </c>
      <c r="D150" s="82">
        <v>459</v>
      </c>
      <c r="E150" s="82">
        <v>1433</v>
      </c>
      <c r="F150" s="82">
        <v>21.7</v>
      </c>
      <c r="G150" s="82">
        <v>1490</v>
      </c>
      <c r="H150" s="73" t="str">
        <f t="shared" si="2"/>
        <v>Peerless</v>
      </c>
      <c r="K150"/>
    </row>
    <row r="151" spans="1:11" ht="14.5" thickBot="1">
      <c r="A151" s="72" t="s">
        <v>535</v>
      </c>
      <c r="B151" s="77" t="s">
        <v>547</v>
      </c>
      <c r="C151" s="83">
        <v>632.5</v>
      </c>
      <c r="D151" s="83">
        <v>506</v>
      </c>
      <c r="E151" s="83">
        <v>1583</v>
      </c>
      <c r="F151" s="83">
        <v>23.2</v>
      </c>
      <c r="G151" s="83">
        <v>1527</v>
      </c>
      <c r="H151" s="73" t="str">
        <f t="shared" si="2"/>
        <v>Peerless</v>
      </c>
      <c r="K151"/>
    </row>
    <row r="152" spans="1:11" ht="14.5" thickBot="1">
      <c r="A152" s="72" t="s">
        <v>535</v>
      </c>
      <c r="B152" s="76" t="s">
        <v>548</v>
      </c>
      <c r="C152" s="82">
        <v>1143</v>
      </c>
      <c r="D152" s="82">
        <v>931</v>
      </c>
      <c r="E152" s="82">
        <v>2908</v>
      </c>
      <c r="F152" s="78">
        <v>104</v>
      </c>
      <c r="G152" s="78">
        <v>3185.8440000000001</v>
      </c>
      <c r="H152" s="73" t="str">
        <f t="shared" si="2"/>
        <v>Peerless</v>
      </c>
      <c r="K152"/>
    </row>
    <row r="153" spans="1:11" ht="14.5" thickBot="1">
      <c r="A153" s="72" t="s">
        <v>535</v>
      </c>
      <c r="B153" s="76" t="s">
        <v>549</v>
      </c>
      <c r="C153" s="82">
        <v>1458</v>
      </c>
      <c r="D153" s="82">
        <v>1194</v>
      </c>
      <c r="E153" s="82">
        <v>3733</v>
      </c>
      <c r="F153" s="84">
        <v>126</v>
      </c>
      <c r="G153" s="81">
        <v>3784.4979999999996</v>
      </c>
      <c r="H153" s="73" t="str">
        <f t="shared" si="2"/>
        <v>Peerless</v>
      </c>
      <c r="K153"/>
    </row>
    <row r="154" spans="1:11" ht="14.5" thickBot="1">
      <c r="A154" s="72" t="s">
        <v>535</v>
      </c>
      <c r="B154" s="76" t="s">
        <v>550</v>
      </c>
      <c r="C154" s="82">
        <v>1773</v>
      </c>
      <c r="D154" s="82">
        <v>1458</v>
      </c>
      <c r="E154" s="82">
        <v>4625</v>
      </c>
      <c r="F154" s="84">
        <v>148</v>
      </c>
      <c r="G154" s="81">
        <v>4383.152</v>
      </c>
      <c r="H154" s="73" t="str">
        <f t="shared" si="2"/>
        <v>Peerless</v>
      </c>
      <c r="K154"/>
    </row>
    <row r="155" spans="1:11" ht="14.5" thickBot="1">
      <c r="A155" s="72" t="s">
        <v>535</v>
      </c>
      <c r="B155" s="76" t="s">
        <v>551</v>
      </c>
      <c r="C155" s="82">
        <v>2088</v>
      </c>
      <c r="D155" s="82">
        <v>1722</v>
      </c>
      <c r="E155" s="82">
        <v>5542</v>
      </c>
      <c r="F155" s="84">
        <v>169</v>
      </c>
      <c r="G155" s="81">
        <v>4981.8060000000005</v>
      </c>
      <c r="H155" s="73" t="str">
        <f t="shared" si="2"/>
        <v>Peerless</v>
      </c>
      <c r="K155"/>
    </row>
    <row r="156" spans="1:11" ht="14.5" thickBot="1">
      <c r="A156" s="72" t="s">
        <v>535</v>
      </c>
      <c r="B156" s="76" t="s">
        <v>552</v>
      </c>
      <c r="C156" s="82">
        <v>2403</v>
      </c>
      <c r="D156" s="82">
        <v>1985</v>
      </c>
      <c r="E156" s="82">
        <v>6421</v>
      </c>
      <c r="F156" s="85">
        <v>192</v>
      </c>
      <c r="G156" s="81">
        <v>5580.46</v>
      </c>
      <c r="H156" s="73" t="str">
        <f t="shared" si="2"/>
        <v>Peerless</v>
      </c>
      <c r="K156"/>
    </row>
    <row r="157" spans="1:11" ht="14.5" thickBot="1">
      <c r="A157" s="72" t="s">
        <v>535</v>
      </c>
      <c r="B157" s="77" t="s">
        <v>553</v>
      </c>
      <c r="C157" s="83">
        <v>2718</v>
      </c>
      <c r="D157" s="83">
        <v>2249</v>
      </c>
      <c r="E157" s="83">
        <v>7275</v>
      </c>
      <c r="F157" s="85">
        <v>214</v>
      </c>
      <c r="G157" s="81">
        <v>6180.1139999999996</v>
      </c>
      <c r="H157" s="73" t="str">
        <f t="shared" si="2"/>
        <v>Peerless</v>
      </c>
      <c r="K157"/>
    </row>
    <row r="158" spans="1:11" ht="14.5" thickBot="1">
      <c r="A158" s="72" t="s">
        <v>535</v>
      </c>
      <c r="B158" s="77" t="s">
        <v>554</v>
      </c>
      <c r="C158" s="86">
        <v>3033</v>
      </c>
      <c r="D158" s="78">
        <v>2513</v>
      </c>
      <c r="E158" s="78">
        <v>8129</v>
      </c>
      <c r="F158" s="85">
        <v>236</v>
      </c>
      <c r="G158" s="81">
        <v>6793.768</v>
      </c>
      <c r="H158" s="73" t="str">
        <f t="shared" si="2"/>
        <v>Peerless</v>
      </c>
      <c r="K158"/>
    </row>
    <row r="159" spans="1:11" ht="14.5" thickBot="1">
      <c r="A159" s="72" t="s">
        <v>535</v>
      </c>
      <c r="B159" s="75" t="s">
        <v>555</v>
      </c>
      <c r="C159" s="78">
        <v>3348</v>
      </c>
      <c r="D159" s="78">
        <v>2776</v>
      </c>
      <c r="E159" s="78">
        <v>8979</v>
      </c>
      <c r="F159" s="85">
        <v>258</v>
      </c>
      <c r="G159" s="81">
        <v>7392.4220000000005</v>
      </c>
      <c r="H159" s="73" t="str">
        <f t="shared" si="2"/>
        <v>Peerless</v>
      </c>
      <c r="K159"/>
    </row>
    <row r="160" spans="1:11" ht="14.5" thickBot="1">
      <c r="A160" s="72" t="s">
        <v>535</v>
      </c>
      <c r="B160" s="75" t="s">
        <v>556</v>
      </c>
      <c r="C160" s="78">
        <v>3663</v>
      </c>
      <c r="D160" s="78">
        <v>3040</v>
      </c>
      <c r="E160" s="78">
        <v>9833</v>
      </c>
      <c r="F160" s="85">
        <v>280</v>
      </c>
      <c r="G160" s="81">
        <v>7991.076</v>
      </c>
      <c r="H160" s="73" t="str">
        <f t="shared" si="2"/>
        <v>Peerless</v>
      </c>
      <c r="K160"/>
    </row>
    <row r="161" spans="1:11" ht="14.5" thickBot="1">
      <c r="A161" s="72" t="s">
        <v>535</v>
      </c>
      <c r="B161" s="75" t="s">
        <v>557</v>
      </c>
      <c r="C161" s="78">
        <v>3978</v>
      </c>
      <c r="D161" s="78">
        <v>3304</v>
      </c>
      <c r="E161" s="78">
        <v>10688</v>
      </c>
      <c r="F161" s="85">
        <v>302</v>
      </c>
      <c r="G161" s="81">
        <v>8600.73</v>
      </c>
      <c r="H161" s="73" t="str">
        <f t="shared" si="2"/>
        <v>Peerless</v>
      </c>
      <c r="K161"/>
    </row>
    <row r="162" spans="1:11" ht="14.5" thickBot="1">
      <c r="A162" s="72" t="s">
        <v>535</v>
      </c>
      <c r="B162" s="75" t="s">
        <v>558</v>
      </c>
      <c r="C162" s="78">
        <v>4293</v>
      </c>
      <c r="D162" s="78">
        <v>3567</v>
      </c>
      <c r="E162" s="78">
        <v>11538</v>
      </c>
      <c r="F162" s="85">
        <v>324</v>
      </c>
      <c r="G162" s="81">
        <v>9194.384</v>
      </c>
      <c r="H162" s="73" t="str">
        <f t="shared" si="2"/>
        <v>Peerless</v>
      </c>
      <c r="K162"/>
    </row>
    <row r="163" spans="1:11" ht="14.5" thickBot="1">
      <c r="A163" s="72" t="s">
        <v>535</v>
      </c>
      <c r="B163" s="75" t="s">
        <v>559</v>
      </c>
      <c r="C163" s="78">
        <v>4608</v>
      </c>
      <c r="D163" s="78">
        <v>3851</v>
      </c>
      <c r="E163" s="78">
        <v>12392</v>
      </c>
      <c r="F163" s="85">
        <v>346</v>
      </c>
      <c r="G163" s="81">
        <v>10014.038</v>
      </c>
      <c r="H163" s="73" t="str">
        <f t="shared" si="2"/>
        <v>Peerless</v>
      </c>
      <c r="K163"/>
    </row>
    <row r="164" spans="1:11" ht="14.5" thickBot="1">
      <c r="A164" s="72" t="s">
        <v>535</v>
      </c>
      <c r="B164" s="75" t="s">
        <v>560</v>
      </c>
      <c r="C164" s="78">
        <v>4923</v>
      </c>
      <c r="D164" s="78">
        <v>4095</v>
      </c>
      <c r="E164" s="78">
        <v>13246</v>
      </c>
      <c r="F164" s="85">
        <v>368</v>
      </c>
      <c r="G164" s="81">
        <v>10653.691999999999</v>
      </c>
      <c r="H164" s="73" t="str">
        <f t="shared" si="2"/>
        <v>Peerless</v>
      </c>
      <c r="K164"/>
    </row>
    <row r="165" spans="1:11" ht="14.5" thickBot="1">
      <c r="A165" s="72" t="s">
        <v>535</v>
      </c>
      <c r="B165" s="75" t="s">
        <v>561</v>
      </c>
      <c r="C165" s="78">
        <v>5238</v>
      </c>
      <c r="D165" s="78">
        <v>4358</v>
      </c>
      <c r="E165" s="78">
        <v>14100</v>
      </c>
      <c r="F165" s="85">
        <v>390</v>
      </c>
      <c r="G165" s="81">
        <v>11293.346</v>
      </c>
      <c r="H165" s="73" t="str">
        <f t="shared" si="2"/>
        <v>Peerless</v>
      </c>
      <c r="K165"/>
    </row>
    <row r="166" spans="1:11" ht="14.5" thickBot="1">
      <c r="A166" s="72" t="s">
        <v>535</v>
      </c>
      <c r="B166" s="75" t="s">
        <v>562</v>
      </c>
      <c r="C166" s="78">
        <v>5553</v>
      </c>
      <c r="D166" s="78">
        <v>4622</v>
      </c>
      <c r="E166" s="78">
        <v>14954</v>
      </c>
      <c r="F166" s="85">
        <v>412</v>
      </c>
      <c r="G166" s="81">
        <v>11933</v>
      </c>
      <c r="H166" s="73" t="str">
        <f t="shared" si="2"/>
        <v>Peerless</v>
      </c>
      <c r="K166"/>
    </row>
    <row r="167" spans="1:11" ht="14.5" thickBot="1">
      <c r="A167" s="72" t="s">
        <v>535</v>
      </c>
      <c r="B167" s="87" t="s">
        <v>563</v>
      </c>
      <c r="C167" s="82">
        <v>686</v>
      </c>
      <c r="D167" s="82">
        <v>1708</v>
      </c>
      <c r="E167" s="82">
        <v>410</v>
      </c>
      <c r="F167" s="82">
        <v>40.57</v>
      </c>
      <c r="G167" s="90">
        <v>890</v>
      </c>
      <c r="H167" s="73" t="str">
        <f t="shared" si="2"/>
        <v>Peerless</v>
      </c>
      <c r="K167"/>
    </row>
    <row r="168" spans="1:11" ht="14.5" thickBot="1">
      <c r="A168" s="72" t="s">
        <v>535</v>
      </c>
      <c r="B168" s="87" t="s">
        <v>564</v>
      </c>
      <c r="C168" s="82">
        <v>808</v>
      </c>
      <c r="D168" s="82">
        <v>2029</v>
      </c>
      <c r="E168" s="82">
        <v>487</v>
      </c>
      <c r="F168" s="82">
        <v>47.29</v>
      </c>
      <c r="G168" s="90">
        <v>1080</v>
      </c>
      <c r="H168" s="73" t="str">
        <f t="shared" si="2"/>
        <v>Peerless</v>
      </c>
      <c r="K168"/>
    </row>
    <row r="169" spans="1:11" ht="14.5" thickBot="1">
      <c r="A169" s="72" t="s">
        <v>535</v>
      </c>
      <c r="B169" s="87" t="s">
        <v>565</v>
      </c>
      <c r="C169" s="82">
        <v>881</v>
      </c>
      <c r="D169" s="82">
        <v>2208</v>
      </c>
      <c r="E169" s="82">
        <v>530</v>
      </c>
      <c r="F169" s="82">
        <v>47.29</v>
      </c>
      <c r="G169" s="90">
        <v>1080</v>
      </c>
      <c r="H169" s="73" t="str">
        <f t="shared" si="2"/>
        <v>Peerless</v>
      </c>
      <c r="K169"/>
    </row>
    <row r="170" spans="1:11" ht="14.5" thickBot="1">
      <c r="A170" s="72" t="s">
        <v>535</v>
      </c>
      <c r="B170" s="87" t="s">
        <v>566</v>
      </c>
      <c r="C170" s="82">
        <v>1077</v>
      </c>
      <c r="D170" s="82">
        <v>2713</v>
      </c>
      <c r="E170" s="82">
        <v>651</v>
      </c>
      <c r="F170" s="82">
        <v>54.01</v>
      </c>
      <c r="G170" s="90">
        <v>1270</v>
      </c>
      <c r="H170" s="73" t="str">
        <f t="shared" si="2"/>
        <v>Peerless</v>
      </c>
      <c r="K170"/>
    </row>
    <row r="171" spans="1:11" ht="14.5" thickBot="1">
      <c r="A171" s="72" t="s">
        <v>535</v>
      </c>
      <c r="B171" s="87" t="s">
        <v>567</v>
      </c>
      <c r="C171" s="82">
        <v>1273</v>
      </c>
      <c r="D171" s="82">
        <v>3217</v>
      </c>
      <c r="E171" s="82">
        <v>772</v>
      </c>
      <c r="F171" s="82">
        <v>60.73</v>
      </c>
      <c r="G171" s="90">
        <v>1460</v>
      </c>
      <c r="H171" s="73" t="str">
        <f t="shared" si="2"/>
        <v>Peerless</v>
      </c>
      <c r="K171"/>
    </row>
    <row r="172" spans="1:11" ht="14.5" thickBot="1">
      <c r="A172" s="72" t="s">
        <v>535</v>
      </c>
      <c r="B172" s="87" t="s">
        <v>568</v>
      </c>
      <c r="C172" s="82">
        <v>1469</v>
      </c>
      <c r="D172" s="82">
        <v>3717</v>
      </c>
      <c r="E172" s="82">
        <v>892</v>
      </c>
      <c r="F172" s="82">
        <v>67.45</v>
      </c>
      <c r="G172" s="90">
        <v>1650</v>
      </c>
      <c r="H172" s="73" t="str">
        <f t="shared" si="2"/>
        <v>Peerless</v>
      </c>
      <c r="K172"/>
    </row>
    <row r="173" spans="1:11" ht="14.5" thickBot="1">
      <c r="A173" s="72" t="s">
        <v>535</v>
      </c>
      <c r="B173" s="87" t="s">
        <v>569</v>
      </c>
      <c r="C173" s="82">
        <v>1664</v>
      </c>
      <c r="D173" s="82">
        <v>4250</v>
      </c>
      <c r="E173" s="82">
        <v>1020</v>
      </c>
      <c r="F173" s="82">
        <v>74.17</v>
      </c>
      <c r="G173" s="90">
        <v>1840</v>
      </c>
      <c r="H173" s="73" t="str">
        <f t="shared" si="2"/>
        <v>Peerless</v>
      </c>
      <c r="K173"/>
    </row>
    <row r="174" spans="1:11" ht="14.5" thickBot="1">
      <c r="A174" s="72" t="s">
        <v>535</v>
      </c>
      <c r="B174" s="87" t="s">
        <v>570</v>
      </c>
      <c r="C174" s="82">
        <v>1860</v>
      </c>
      <c r="D174" s="82">
        <v>4804</v>
      </c>
      <c r="E174" s="82">
        <v>1153</v>
      </c>
      <c r="F174" s="82">
        <v>80.89</v>
      </c>
      <c r="G174" s="90">
        <v>2030</v>
      </c>
      <c r="H174" s="73" t="str">
        <f t="shared" si="2"/>
        <v>Peerless</v>
      </c>
      <c r="K174"/>
    </row>
    <row r="175" spans="1:11" ht="14.5" thickBot="1">
      <c r="A175" s="72" t="s">
        <v>535</v>
      </c>
      <c r="B175" s="87" t="s">
        <v>571</v>
      </c>
      <c r="C175" s="82">
        <v>2056</v>
      </c>
      <c r="D175" s="82">
        <v>5367</v>
      </c>
      <c r="E175" s="82">
        <v>1288</v>
      </c>
      <c r="F175" s="82">
        <v>87.61</v>
      </c>
      <c r="G175" s="90">
        <v>2220</v>
      </c>
      <c r="H175" s="73" t="str">
        <f t="shared" si="2"/>
        <v>Peerless</v>
      </c>
      <c r="K175"/>
    </row>
    <row r="176" spans="1:11" ht="14.5" thickBot="1">
      <c r="A176" s="72" t="s">
        <v>535</v>
      </c>
      <c r="B176" s="87" t="s">
        <v>572</v>
      </c>
      <c r="C176" s="82">
        <v>2252</v>
      </c>
      <c r="D176" s="82">
        <v>5917</v>
      </c>
      <c r="E176" s="82">
        <v>1420</v>
      </c>
      <c r="F176" s="82">
        <v>94.33</v>
      </c>
      <c r="G176" s="90">
        <v>2410</v>
      </c>
      <c r="H176" s="73" t="str">
        <f t="shared" si="2"/>
        <v>Peerless</v>
      </c>
      <c r="K176"/>
    </row>
    <row r="177" spans="1:11" ht="14.5" thickBot="1">
      <c r="A177" s="72" t="s">
        <v>535</v>
      </c>
      <c r="B177" s="87" t="s">
        <v>573</v>
      </c>
      <c r="C177" s="82">
        <v>2464</v>
      </c>
      <c r="D177" s="82">
        <v>6358</v>
      </c>
      <c r="E177" s="82">
        <v>1526</v>
      </c>
      <c r="F177" s="82">
        <v>101.05</v>
      </c>
      <c r="G177" s="90">
        <v>2600</v>
      </c>
      <c r="H177" s="73" t="str">
        <f t="shared" si="2"/>
        <v>Peerless</v>
      </c>
      <c r="K177"/>
    </row>
    <row r="178" spans="1:11" ht="14.5" thickBot="1">
      <c r="A178" s="72" t="s">
        <v>535</v>
      </c>
      <c r="B178" s="87" t="s">
        <v>574</v>
      </c>
      <c r="C178" s="82">
        <v>2657</v>
      </c>
      <c r="D178" s="82">
        <v>6875</v>
      </c>
      <c r="E178" s="82">
        <v>1650</v>
      </c>
      <c r="F178" s="82">
        <v>107.77</v>
      </c>
      <c r="G178" s="90">
        <v>2790</v>
      </c>
      <c r="H178" s="73" t="str">
        <f t="shared" si="2"/>
        <v>Peerless</v>
      </c>
      <c r="K178"/>
    </row>
    <row r="179" spans="1:11" ht="14.5" thickBot="1">
      <c r="A179" s="72" t="s">
        <v>535</v>
      </c>
      <c r="B179" s="87" t="s">
        <v>575</v>
      </c>
      <c r="C179" s="82">
        <v>2850</v>
      </c>
      <c r="D179" s="82">
        <v>7388</v>
      </c>
      <c r="E179" s="82">
        <v>1773</v>
      </c>
      <c r="F179" s="82">
        <v>114.49</v>
      </c>
      <c r="G179" s="90">
        <v>2980</v>
      </c>
      <c r="H179" s="73" t="str">
        <f t="shared" si="2"/>
        <v>Peerless</v>
      </c>
      <c r="K179"/>
    </row>
    <row r="180" spans="1:11" ht="14.5" thickBot="1">
      <c r="A180" s="72" t="s">
        <v>535</v>
      </c>
      <c r="B180" s="87" t="s">
        <v>576</v>
      </c>
      <c r="C180" s="82">
        <v>3043</v>
      </c>
      <c r="D180" s="82">
        <v>7908</v>
      </c>
      <c r="E180" s="82">
        <v>1898</v>
      </c>
      <c r="F180" s="82">
        <v>121.21</v>
      </c>
      <c r="G180" s="90">
        <v>3170</v>
      </c>
      <c r="H180" s="73" t="str">
        <f t="shared" si="2"/>
        <v>Peerless</v>
      </c>
      <c r="K180"/>
    </row>
    <row r="181" spans="1:11" ht="14.5" thickBot="1">
      <c r="A181" s="72" t="s">
        <v>535</v>
      </c>
      <c r="B181" s="87" t="s">
        <v>577</v>
      </c>
      <c r="C181" s="82">
        <v>3236</v>
      </c>
      <c r="D181" s="82">
        <v>8421</v>
      </c>
      <c r="E181" s="82">
        <v>2021</v>
      </c>
      <c r="F181" s="82">
        <v>127.93</v>
      </c>
      <c r="G181" s="90">
        <v>3360</v>
      </c>
      <c r="H181" s="73" t="str">
        <f t="shared" si="2"/>
        <v>Peerless</v>
      </c>
      <c r="K181"/>
    </row>
    <row r="182" spans="1:11" ht="14.5" thickBot="1">
      <c r="A182" s="72" t="s">
        <v>535</v>
      </c>
      <c r="B182" s="87" t="s">
        <v>578</v>
      </c>
      <c r="C182" s="82">
        <v>3429</v>
      </c>
      <c r="D182" s="82">
        <v>8938</v>
      </c>
      <c r="E182" s="82">
        <v>2145</v>
      </c>
      <c r="F182" s="82">
        <v>134.65</v>
      </c>
      <c r="G182" s="90">
        <v>3550</v>
      </c>
      <c r="H182" s="73" t="str">
        <f t="shared" si="2"/>
        <v>Peerless</v>
      </c>
      <c r="K182"/>
    </row>
    <row r="183" spans="1:11" ht="14.5" thickBot="1">
      <c r="A183" s="72" t="s">
        <v>535</v>
      </c>
      <c r="B183" s="87" t="s">
        <v>579</v>
      </c>
      <c r="C183" s="82">
        <v>3622</v>
      </c>
      <c r="D183" s="82">
        <v>9454</v>
      </c>
      <c r="E183" s="82">
        <v>2269</v>
      </c>
      <c r="F183" s="82">
        <v>141.37</v>
      </c>
      <c r="G183" s="90">
        <v>3740</v>
      </c>
      <c r="H183" s="73" t="str">
        <f t="shared" si="2"/>
        <v>Peerless</v>
      </c>
      <c r="K183"/>
    </row>
    <row r="184" spans="1:11" ht="14.5" thickBot="1">
      <c r="A184" s="72" t="s">
        <v>535</v>
      </c>
      <c r="B184" s="87" t="s">
        <v>580</v>
      </c>
      <c r="C184" s="82">
        <v>3815</v>
      </c>
      <c r="D184" s="82">
        <v>9971</v>
      </c>
      <c r="E184" s="82">
        <v>2393</v>
      </c>
      <c r="F184" s="82">
        <v>148.09</v>
      </c>
      <c r="G184" s="90">
        <v>3930</v>
      </c>
      <c r="H184" s="73" t="str">
        <f t="shared" si="2"/>
        <v>Peerless</v>
      </c>
      <c r="K184"/>
    </row>
    <row r="185" spans="1:11" ht="14.5" thickBot="1">
      <c r="A185" s="72" t="s">
        <v>535</v>
      </c>
      <c r="B185" s="87" t="s">
        <v>581</v>
      </c>
      <c r="C185" s="82">
        <v>4027</v>
      </c>
      <c r="D185" s="82">
        <v>10533</v>
      </c>
      <c r="E185" s="82">
        <v>2528</v>
      </c>
      <c r="F185" s="82">
        <v>154.81</v>
      </c>
      <c r="G185" s="90">
        <v>4120</v>
      </c>
      <c r="H185" s="73" t="str">
        <f t="shared" si="2"/>
        <v>Peerless</v>
      </c>
      <c r="K185"/>
    </row>
    <row r="186" spans="1:11" ht="14.5" thickBot="1">
      <c r="A186" s="72" t="s">
        <v>535</v>
      </c>
      <c r="B186" s="87" t="s">
        <v>582</v>
      </c>
      <c r="C186" s="82">
        <v>4239</v>
      </c>
      <c r="D186" s="82">
        <v>11096</v>
      </c>
      <c r="E186" s="82">
        <v>2663</v>
      </c>
      <c r="F186" s="82">
        <v>161.53</v>
      </c>
      <c r="G186" s="90">
        <v>4310</v>
      </c>
      <c r="H186" s="73" t="str">
        <f t="shared" si="2"/>
        <v>Peerless</v>
      </c>
      <c r="K186"/>
    </row>
    <row r="187" spans="1:11" ht="14.5" thickBot="1">
      <c r="A187" s="72" t="s">
        <v>535</v>
      </c>
      <c r="B187" s="87" t="s">
        <v>583</v>
      </c>
      <c r="C187" s="82">
        <v>4451</v>
      </c>
      <c r="D187" s="82">
        <v>11658</v>
      </c>
      <c r="E187" s="82">
        <v>2798</v>
      </c>
      <c r="F187" s="82">
        <v>168.25</v>
      </c>
      <c r="G187" s="90">
        <v>4500</v>
      </c>
      <c r="H187" s="73" t="str">
        <f t="shared" si="2"/>
        <v>Peerless</v>
      </c>
      <c r="K187"/>
    </row>
    <row r="188" spans="1:11" ht="14.5" thickBot="1">
      <c r="A188" s="72" t="s">
        <v>535</v>
      </c>
      <c r="B188" s="88" t="s">
        <v>584</v>
      </c>
      <c r="C188" s="83">
        <v>4663</v>
      </c>
      <c r="D188" s="83">
        <v>12217</v>
      </c>
      <c r="E188" s="83">
        <v>2932</v>
      </c>
      <c r="F188" s="83">
        <v>174.97</v>
      </c>
      <c r="G188" s="90">
        <v>4690</v>
      </c>
      <c r="H188" s="73" t="str">
        <f t="shared" si="2"/>
        <v>Peerless</v>
      </c>
      <c r="K188"/>
    </row>
    <row r="189" spans="1:11" ht="14.5" thickBot="1">
      <c r="A189" s="72" t="s">
        <v>535</v>
      </c>
      <c r="B189" s="69" t="s">
        <v>585</v>
      </c>
      <c r="C189" s="91">
        <v>375</v>
      </c>
      <c r="D189" s="91">
        <v>308</v>
      </c>
      <c r="E189" s="91">
        <v>963</v>
      </c>
      <c r="F189" s="91">
        <v>33</v>
      </c>
      <c r="G189" s="91">
        <v>1440.78</v>
      </c>
      <c r="H189" s="73" t="str">
        <f t="shared" si="2"/>
        <v>Peerless</v>
      </c>
      <c r="K189"/>
    </row>
    <row r="190" spans="1:11" ht="14.5" thickBot="1">
      <c r="A190" s="72" t="s">
        <v>535</v>
      </c>
      <c r="B190" s="69" t="s">
        <v>586</v>
      </c>
      <c r="C190" s="91">
        <v>520</v>
      </c>
      <c r="D190" s="91">
        <v>421</v>
      </c>
      <c r="E190" s="91">
        <v>1316</v>
      </c>
      <c r="F190" s="91">
        <v>41</v>
      </c>
      <c r="G190" s="91">
        <v>1780.06</v>
      </c>
      <c r="H190" s="73" t="str">
        <f t="shared" si="2"/>
        <v>Peerless</v>
      </c>
      <c r="K190"/>
    </row>
    <row r="191" spans="1:11" ht="14.5" thickBot="1">
      <c r="A191" s="72" t="s">
        <v>535</v>
      </c>
      <c r="B191" s="69" t="s">
        <v>587</v>
      </c>
      <c r="C191" s="91">
        <v>722</v>
      </c>
      <c r="D191" s="91">
        <v>587</v>
      </c>
      <c r="E191" s="91">
        <v>1725</v>
      </c>
      <c r="F191" s="91">
        <v>49</v>
      </c>
      <c r="G191" s="91">
        <v>2119.34</v>
      </c>
      <c r="H191" s="73" t="str">
        <f t="shared" si="2"/>
        <v>Peerless</v>
      </c>
      <c r="K191"/>
    </row>
    <row r="192" spans="1:11" ht="14.5" thickBot="1">
      <c r="A192" s="72" t="s">
        <v>535</v>
      </c>
      <c r="B192" s="69" t="s">
        <v>588</v>
      </c>
      <c r="C192" s="91">
        <v>938</v>
      </c>
      <c r="D192" s="91">
        <v>762</v>
      </c>
      <c r="E192" s="91">
        <v>2382</v>
      </c>
      <c r="F192" s="91">
        <v>56</v>
      </c>
      <c r="G192" s="91">
        <v>2465.96</v>
      </c>
      <c r="H192" s="73" t="str">
        <f t="shared" si="2"/>
        <v>Peerless</v>
      </c>
      <c r="K192"/>
    </row>
    <row r="193" spans="1:11" ht="14.5" thickBot="1">
      <c r="A193" s="72" t="s">
        <v>535</v>
      </c>
      <c r="B193" s="69" t="s">
        <v>589</v>
      </c>
      <c r="C193" s="91">
        <v>1140</v>
      </c>
      <c r="D193" s="91">
        <v>924</v>
      </c>
      <c r="E193" s="91">
        <v>2888</v>
      </c>
      <c r="F193" s="91">
        <v>64</v>
      </c>
      <c r="G193" s="91">
        <v>2805.24</v>
      </c>
      <c r="H193" s="73" t="str">
        <f t="shared" si="2"/>
        <v>Peerless</v>
      </c>
      <c r="K193"/>
    </row>
    <row r="194" spans="1:11" ht="14.5" thickBot="1">
      <c r="A194" s="72" t="s">
        <v>535</v>
      </c>
      <c r="B194" s="69" t="s">
        <v>590</v>
      </c>
      <c r="C194" s="91">
        <v>1342</v>
      </c>
      <c r="D194" s="91">
        <v>1087</v>
      </c>
      <c r="E194" s="91">
        <v>3398</v>
      </c>
      <c r="F194" s="91">
        <v>72</v>
      </c>
      <c r="G194" s="91">
        <v>3144.52</v>
      </c>
      <c r="H194" s="73" t="str">
        <f t="shared" si="2"/>
        <v>Peerless</v>
      </c>
      <c r="K194"/>
    </row>
    <row r="195" spans="1:11" ht="14.5" thickBot="1">
      <c r="A195" s="72" t="s">
        <v>535</v>
      </c>
      <c r="B195" s="69" t="s">
        <v>591</v>
      </c>
      <c r="C195" s="91">
        <v>1559</v>
      </c>
      <c r="D195" s="91">
        <v>1262</v>
      </c>
      <c r="E195" s="91">
        <v>3947</v>
      </c>
      <c r="F195" s="91">
        <v>80</v>
      </c>
      <c r="G195" s="91">
        <v>3482.8</v>
      </c>
      <c r="H195" s="73" t="str">
        <f t="shared" ref="H195:H259" si="3">A195</f>
        <v>Peerless</v>
      </c>
      <c r="K195"/>
    </row>
    <row r="196" spans="1:11" ht="14.5" thickBot="1">
      <c r="A196" s="72" t="s">
        <v>535</v>
      </c>
      <c r="B196" s="69" t="s">
        <v>592</v>
      </c>
      <c r="C196" s="91">
        <v>1761</v>
      </c>
      <c r="D196" s="91">
        <v>1424</v>
      </c>
      <c r="E196" s="91">
        <v>4506</v>
      </c>
      <c r="F196" s="91">
        <v>88</v>
      </c>
      <c r="G196" s="91">
        <v>3821.08</v>
      </c>
      <c r="H196" s="73" t="str">
        <f t="shared" si="3"/>
        <v>Peerless</v>
      </c>
      <c r="K196"/>
    </row>
    <row r="197" spans="1:11" ht="14.5" thickBot="1">
      <c r="A197" s="72" t="s">
        <v>535</v>
      </c>
      <c r="B197" s="69" t="s">
        <v>593</v>
      </c>
      <c r="C197" s="91">
        <v>1963</v>
      </c>
      <c r="D197" s="91">
        <v>1587</v>
      </c>
      <c r="E197" s="91">
        <v>5071</v>
      </c>
      <c r="F197" s="91">
        <v>96</v>
      </c>
      <c r="G197" s="91">
        <v>4159.3599999999997</v>
      </c>
      <c r="H197" s="73" t="str">
        <f t="shared" si="3"/>
        <v>Peerless</v>
      </c>
      <c r="K197"/>
    </row>
    <row r="198" spans="1:11" ht="14.5" thickBot="1">
      <c r="A198" s="72" t="s">
        <v>535</v>
      </c>
      <c r="B198" s="70" t="s">
        <v>594</v>
      </c>
      <c r="C198" s="92">
        <v>2165</v>
      </c>
      <c r="D198" s="92">
        <v>1750</v>
      </c>
      <c r="E198" s="92">
        <v>5635</v>
      </c>
      <c r="F198" s="92">
        <v>104</v>
      </c>
      <c r="G198" s="92">
        <v>4498.6400000000003</v>
      </c>
      <c r="H198" s="73" t="str">
        <f t="shared" si="3"/>
        <v>Peerless</v>
      </c>
      <c r="K198"/>
    </row>
    <row r="199" spans="1:11" ht="14.5" thickBot="1">
      <c r="A199" s="72" t="s">
        <v>535</v>
      </c>
      <c r="B199" s="69" t="s">
        <v>603</v>
      </c>
      <c r="C199" s="91">
        <v>630</v>
      </c>
      <c r="D199" s="91">
        <v>486</v>
      </c>
      <c r="E199" s="91">
        <v>1521</v>
      </c>
      <c r="F199" s="71">
        <v>15.1</v>
      </c>
      <c r="G199" s="71">
        <v>2522.9999999999995</v>
      </c>
      <c r="H199" s="73" t="str">
        <f t="shared" si="3"/>
        <v>Peerless</v>
      </c>
      <c r="K199"/>
    </row>
    <row r="200" spans="1:11" ht="14.5" thickBot="1">
      <c r="A200" s="72" t="s">
        <v>535</v>
      </c>
      <c r="B200" s="69" t="s">
        <v>595</v>
      </c>
      <c r="C200" s="91">
        <v>840</v>
      </c>
      <c r="D200" s="91">
        <v>664</v>
      </c>
      <c r="E200" s="91">
        <v>2075</v>
      </c>
      <c r="F200" s="71">
        <v>18.2</v>
      </c>
      <c r="G200" s="93">
        <v>2900</v>
      </c>
      <c r="H200" s="73" t="str">
        <f t="shared" si="3"/>
        <v>Peerless</v>
      </c>
      <c r="K200"/>
    </row>
    <row r="201" spans="1:11" ht="14.5" thickBot="1">
      <c r="A201" s="72" t="s">
        <v>535</v>
      </c>
      <c r="B201" s="69" t="s">
        <v>596</v>
      </c>
      <c r="C201" s="91">
        <v>1050</v>
      </c>
      <c r="D201" s="91">
        <v>830</v>
      </c>
      <c r="E201" s="91">
        <v>2596</v>
      </c>
      <c r="F201" s="71">
        <v>21.3</v>
      </c>
      <c r="G201" s="71">
        <v>3450</v>
      </c>
      <c r="H201" s="73" t="str">
        <f t="shared" si="3"/>
        <v>Peerless</v>
      </c>
      <c r="K201"/>
    </row>
    <row r="202" spans="1:11" ht="14.5" thickBot="1">
      <c r="A202" s="72" t="s">
        <v>535</v>
      </c>
      <c r="B202" s="69" t="s">
        <v>597</v>
      </c>
      <c r="C202" s="91">
        <v>1260</v>
      </c>
      <c r="D202" s="91">
        <v>995</v>
      </c>
      <c r="E202" s="91">
        <v>3108</v>
      </c>
      <c r="F202" s="71">
        <v>24.4</v>
      </c>
      <c r="G202" s="71">
        <v>3900</v>
      </c>
      <c r="H202" s="73" t="str">
        <f t="shared" si="3"/>
        <v>Peerless</v>
      </c>
      <c r="K202"/>
    </row>
    <row r="203" spans="1:11" ht="14.5" thickBot="1">
      <c r="A203" s="72" t="s">
        <v>535</v>
      </c>
      <c r="B203" s="69" t="s">
        <v>598</v>
      </c>
      <c r="C203" s="91">
        <v>1470</v>
      </c>
      <c r="D203" s="91">
        <v>1161</v>
      </c>
      <c r="E203" s="91">
        <v>3629</v>
      </c>
      <c r="F203" s="71">
        <v>27.5</v>
      </c>
      <c r="G203" s="93">
        <v>4390</v>
      </c>
      <c r="H203" s="73" t="str">
        <f t="shared" si="3"/>
        <v>Peerless</v>
      </c>
      <c r="K203"/>
    </row>
    <row r="204" spans="1:11" ht="14.5" thickBot="1">
      <c r="A204" s="72" t="s">
        <v>535</v>
      </c>
      <c r="B204" s="69" t="s">
        <v>599</v>
      </c>
      <c r="C204" s="91">
        <v>1680</v>
      </c>
      <c r="D204" s="91">
        <v>1327</v>
      </c>
      <c r="E204" s="91">
        <v>4146</v>
      </c>
      <c r="F204" s="71">
        <v>30.6</v>
      </c>
      <c r="G204" s="93">
        <v>4875</v>
      </c>
      <c r="H204" s="73" t="str">
        <f t="shared" si="3"/>
        <v>Peerless</v>
      </c>
      <c r="K204"/>
    </row>
    <row r="205" spans="1:11" ht="14.5" thickBot="1">
      <c r="A205" s="72" t="s">
        <v>535</v>
      </c>
      <c r="B205" s="69" t="s">
        <v>600</v>
      </c>
      <c r="C205" s="91">
        <v>1890</v>
      </c>
      <c r="D205" s="91">
        <v>1493</v>
      </c>
      <c r="E205" s="91">
        <v>4667</v>
      </c>
      <c r="F205" s="71">
        <v>33.700000000000003</v>
      </c>
      <c r="G205" s="93">
        <v>5320</v>
      </c>
      <c r="H205" s="73" t="str">
        <f t="shared" si="3"/>
        <v>Peerless</v>
      </c>
      <c r="K205"/>
    </row>
    <row r="206" spans="1:11" ht="14.5" thickBot="1">
      <c r="A206" s="72" t="s">
        <v>535</v>
      </c>
      <c r="B206" s="69" t="s">
        <v>601</v>
      </c>
      <c r="C206" s="91">
        <v>2100</v>
      </c>
      <c r="D206" s="91">
        <v>1659</v>
      </c>
      <c r="E206" s="91">
        <v>5183</v>
      </c>
      <c r="F206" s="71">
        <v>36.799999999999997</v>
      </c>
      <c r="G206" s="93">
        <v>5900</v>
      </c>
      <c r="H206" s="73" t="str">
        <f t="shared" si="3"/>
        <v>Peerless</v>
      </c>
      <c r="K206"/>
    </row>
    <row r="207" spans="1:11" ht="14.5" thickBot="1">
      <c r="A207" s="72" t="s">
        <v>535</v>
      </c>
      <c r="B207" s="70" t="s">
        <v>602</v>
      </c>
      <c r="C207" s="92">
        <v>2310</v>
      </c>
      <c r="D207" s="92">
        <v>1825</v>
      </c>
      <c r="E207" s="92">
        <v>5704</v>
      </c>
      <c r="F207" s="71">
        <v>39.9</v>
      </c>
      <c r="G207" s="93">
        <v>6370</v>
      </c>
      <c r="H207" s="73" t="str">
        <f t="shared" si="3"/>
        <v>Peerless</v>
      </c>
      <c r="K207"/>
    </row>
    <row r="208" spans="1:11" ht="14.5" thickBot="1">
      <c r="A208" s="72" t="s">
        <v>535</v>
      </c>
      <c r="B208" s="69" t="s">
        <v>604</v>
      </c>
      <c r="C208" s="91">
        <v>2520</v>
      </c>
      <c r="D208" s="91">
        <v>1958</v>
      </c>
      <c r="E208" s="91">
        <v>6333</v>
      </c>
      <c r="F208" s="71">
        <v>43</v>
      </c>
      <c r="G208" s="71">
        <f>RIGHT(B208,2)*550</f>
        <v>7150</v>
      </c>
      <c r="H208" s="73" t="str">
        <f t="shared" si="3"/>
        <v>Peerless</v>
      </c>
      <c r="K208"/>
    </row>
    <row r="209" spans="1:11" ht="14.5" thickBot="1">
      <c r="A209" s="72" t="s">
        <v>535</v>
      </c>
      <c r="B209" s="69" t="s">
        <v>605</v>
      </c>
      <c r="C209" s="91">
        <v>2730</v>
      </c>
      <c r="D209" s="91">
        <v>2124</v>
      </c>
      <c r="E209" s="91">
        <v>6871</v>
      </c>
      <c r="F209" s="71">
        <v>46.1</v>
      </c>
      <c r="G209" s="71">
        <f t="shared" ref="G209:G232" si="4">RIGHT(B209,2)*550</f>
        <v>7700</v>
      </c>
      <c r="H209" s="73" t="str">
        <f t="shared" si="3"/>
        <v>Peerless</v>
      </c>
      <c r="K209"/>
    </row>
    <row r="210" spans="1:11" ht="14.5" thickBot="1">
      <c r="A210" s="72" t="s">
        <v>535</v>
      </c>
      <c r="B210" s="69" t="s">
        <v>606</v>
      </c>
      <c r="C210" s="91">
        <v>2940</v>
      </c>
      <c r="D210" s="91">
        <v>2290</v>
      </c>
      <c r="E210" s="91">
        <v>7408</v>
      </c>
      <c r="F210" s="71">
        <v>49.2</v>
      </c>
      <c r="G210" s="71">
        <f t="shared" si="4"/>
        <v>8250</v>
      </c>
      <c r="H210" s="73" t="str">
        <f t="shared" si="3"/>
        <v>Peerless</v>
      </c>
      <c r="K210"/>
    </row>
    <row r="211" spans="1:11" ht="14.5" thickBot="1">
      <c r="A211" s="72" t="s">
        <v>535</v>
      </c>
      <c r="B211" s="69" t="s">
        <v>607</v>
      </c>
      <c r="C211" s="91">
        <v>3150</v>
      </c>
      <c r="D211" s="91">
        <v>2454</v>
      </c>
      <c r="E211" s="91">
        <v>7938</v>
      </c>
      <c r="F211" s="71">
        <v>52.3</v>
      </c>
      <c r="G211" s="71">
        <f t="shared" si="4"/>
        <v>8800</v>
      </c>
      <c r="H211" s="73" t="str">
        <f t="shared" si="3"/>
        <v>Peerless</v>
      </c>
      <c r="K211"/>
    </row>
    <row r="212" spans="1:11" ht="14.5" thickBot="1">
      <c r="A212" s="72" t="s">
        <v>535</v>
      </c>
      <c r="B212" s="69" t="s">
        <v>608</v>
      </c>
      <c r="C212" s="91">
        <v>3360</v>
      </c>
      <c r="D212" s="91">
        <v>2621</v>
      </c>
      <c r="E212" s="91">
        <v>8479</v>
      </c>
      <c r="F212" s="71">
        <v>55.4</v>
      </c>
      <c r="G212" s="71">
        <f t="shared" si="4"/>
        <v>9350</v>
      </c>
      <c r="H212" s="73" t="str">
        <f t="shared" si="3"/>
        <v>Peerless</v>
      </c>
      <c r="K212"/>
    </row>
    <row r="213" spans="1:11" ht="14.5" thickBot="1">
      <c r="A213" s="72" t="s">
        <v>535</v>
      </c>
      <c r="B213" s="69" t="s">
        <v>609</v>
      </c>
      <c r="C213" s="91">
        <v>3570</v>
      </c>
      <c r="D213" s="91">
        <v>2785</v>
      </c>
      <c r="E213" s="91">
        <v>9008</v>
      </c>
      <c r="F213" s="71">
        <v>58.5</v>
      </c>
      <c r="G213" s="71">
        <f t="shared" si="4"/>
        <v>9900</v>
      </c>
      <c r="H213" s="73" t="str">
        <f t="shared" si="3"/>
        <v>Peerless</v>
      </c>
      <c r="K213"/>
    </row>
    <row r="214" spans="1:11" ht="14.5" thickBot="1">
      <c r="A214" s="72" t="s">
        <v>535</v>
      </c>
      <c r="B214" s="69" t="s">
        <v>610</v>
      </c>
      <c r="C214" s="91">
        <v>3780</v>
      </c>
      <c r="D214" s="91">
        <v>2952</v>
      </c>
      <c r="E214" s="91">
        <v>9550</v>
      </c>
      <c r="F214" s="94">
        <f>F213+3.25</f>
        <v>61.75</v>
      </c>
      <c r="G214" s="71">
        <f t="shared" si="4"/>
        <v>10450</v>
      </c>
      <c r="H214" s="73" t="str">
        <f t="shared" si="3"/>
        <v>Peerless</v>
      </c>
      <c r="K214"/>
    </row>
    <row r="215" spans="1:11" ht="14.5" thickBot="1">
      <c r="A215" s="72" t="s">
        <v>535</v>
      </c>
      <c r="B215" s="69" t="s">
        <v>611</v>
      </c>
      <c r="C215" s="91">
        <v>3990</v>
      </c>
      <c r="D215" s="91">
        <v>3116</v>
      </c>
      <c r="E215" s="91">
        <v>10079</v>
      </c>
      <c r="F215" s="94">
        <f t="shared" ref="F215:F232" si="5">F214+3.25</f>
        <v>65</v>
      </c>
      <c r="G215" s="71">
        <f t="shared" si="4"/>
        <v>11000</v>
      </c>
      <c r="H215" s="73" t="str">
        <f t="shared" si="3"/>
        <v>Peerless</v>
      </c>
      <c r="K215"/>
    </row>
    <row r="216" spans="1:11" ht="14.5" thickBot="1">
      <c r="A216" s="72" t="s">
        <v>535</v>
      </c>
      <c r="B216" s="69" t="s">
        <v>612</v>
      </c>
      <c r="C216" s="91">
        <v>4200</v>
      </c>
      <c r="D216" s="91">
        <v>3280</v>
      </c>
      <c r="E216" s="91">
        <v>10613</v>
      </c>
      <c r="F216" s="94">
        <f>F215+3.25</f>
        <v>68.25</v>
      </c>
      <c r="G216" s="71">
        <f t="shared" si="4"/>
        <v>11550</v>
      </c>
      <c r="H216" s="73" t="str">
        <f t="shared" si="3"/>
        <v>Peerless</v>
      </c>
      <c r="K216"/>
    </row>
    <row r="217" spans="1:11" ht="14.5" thickBot="1">
      <c r="A217" s="72" t="s">
        <v>535</v>
      </c>
      <c r="B217" s="69" t="s">
        <v>613</v>
      </c>
      <c r="C217" s="91">
        <v>4410</v>
      </c>
      <c r="D217" s="91">
        <v>3449</v>
      </c>
      <c r="E217" s="91">
        <v>11158</v>
      </c>
      <c r="F217" s="94">
        <f t="shared" si="5"/>
        <v>71.5</v>
      </c>
      <c r="G217" s="71">
        <f t="shared" si="4"/>
        <v>12100</v>
      </c>
      <c r="H217" s="73" t="str">
        <f t="shared" si="3"/>
        <v>Peerless</v>
      </c>
      <c r="K217"/>
    </row>
    <row r="218" spans="1:11" ht="14.5" thickBot="1">
      <c r="A218" s="72" t="s">
        <v>535</v>
      </c>
      <c r="B218" s="69" t="s">
        <v>614</v>
      </c>
      <c r="C218" s="91">
        <v>4620</v>
      </c>
      <c r="D218" s="91">
        <v>3599</v>
      </c>
      <c r="E218" s="91">
        <v>11642</v>
      </c>
      <c r="F218" s="94">
        <f t="shared" si="5"/>
        <v>74.75</v>
      </c>
      <c r="G218" s="71">
        <f t="shared" si="4"/>
        <v>12650</v>
      </c>
      <c r="H218" s="73" t="str">
        <f t="shared" si="3"/>
        <v>Peerless</v>
      </c>
      <c r="K218"/>
    </row>
    <row r="219" spans="1:11" ht="14.5" thickBot="1">
      <c r="A219" s="72" t="s">
        <v>535</v>
      </c>
      <c r="B219" s="69" t="s">
        <v>615</v>
      </c>
      <c r="C219" s="91">
        <v>4830</v>
      </c>
      <c r="D219" s="91">
        <v>3763</v>
      </c>
      <c r="E219" s="91">
        <v>12175</v>
      </c>
      <c r="F219" s="94">
        <f t="shared" si="5"/>
        <v>78</v>
      </c>
      <c r="G219" s="71">
        <f t="shared" si="4"/>
        <v>13200</v>
      </c>
      <c r="H219" s="73" t="str">
        <f t="shared" si="3"/>
        <v>Peerless</v>
      </c>
      <c r="K219"/>
    </row>
    <row r="220" spans="1:11" ht="14.5" thickBot="1">
      <c r="A220" s="72" t="s">
        <v>535</v>
      </c>
      <c r="B220" s="69" t="s">
        <v>616</v>
      </c>
      <c r="C220" s="91">
        <v>5040</v>
      </c>
      <c r="D220" s="91">
        <v>3931</v>
      </c>
      <c r="E220" s="91">
        <v>12717</v>
      </c>
      <c r="F220" s="94">
        <f t="shared" si="5"/>
        <v>81.25</v>
      </c>
      <c r="G220" s="71">
        <f t="shared" si="4"/>
        <v>13750</v>
      </c>
      <c r="H220" s="73" t="str">
        <f t="shared" si="3"/>
        <v>Peerless</v>
      </c>
      <c r="K220"/>
    </row>
    <row r="221" spans="1:11" ht="14.5" thickBot="1">
      <c r="A221" s="72" t="s">
        <v>535</v>
      </c>
      <c r="B221" s="69" t="s">
        <v>617</v>
      </c>
      <c r="C221" s="91">
        <v>5250</v>
      </c>
      <c r="D221" s="91">
        <v>4095</v>
      </c>
      <c r="E221" s="91">
        <v>13246</v>
      </c>
      <c r="F221" s="94">
        <f t="shared" si="5"/>
        <v>84.5</v>
      </c>
      <c r="G221" s="71">
        <f t="shared" si="4"/>
        <v>14300</v>
      </c>
      <c r="H221" s="73" t="str">
        <f t="shared" si="3"/>
        <v>Peerless</v>
      </c>
      <c r="K221"/>
    </row>
    <row r="222" spans="1:11" ht="14.5" thickBot="1">
      <c r="A222" s="72" t="s">
        <v>535</v>
      </c>
      <c r="B222" s="69" t="s">
        <v>618</v>
      </c>
      <c r="C222" s="91">
        <v>5460</v>
      </c>
      <c r="D222" s="91">
        <v>4259</v>
      </c>
      <c r="E222" s="91">
        <v>13779</v>
      </c>
      <c r="F222" s="94">
        <f t="shared" si="5"/>
        <v>87.75</v>
      </c>
      <c r="G222" s="71">
        <f t="shared" si="4"/>
        <v>14850</v>
      </c>
      <c r="H222" s="73" t="str">
        <f t="shared" si="3"/>
        <v>Peerless</v>
      </c>
      <c r="K222"/>
    </row>
    <row r="223" spans="1:11" ht="14.5" thickBot="1">
      <c r="A223" s="72" t="s">
        <v>535</v>
      </c>
      <c r="B223" s="69" t="s">
        <v>619</v>
      </c>
      <c r="C223" s="91">
        <v>5670</v>
      </c>
      <c r="D223" s="91">
        <v>4428</v>
      </c>
      <c r="E223" s="91">
        <v>14325</v>
      </c>
      <c r="F223" s="94">
        <f t="shared" si="5"/>
        <v>91</v>
      </c>
      <c r="G223" s="71">
        <f t="shared" si="4"/>
        <v>15400</v>
      </c>
      <c r="H223" s="73" t="str">
        <f t="shared" si="3"/>
        <v>Peerless</v>
      </c>
      <c r="K223"/>
    </row>
    <row r="224" spans="1:11" ht="14.5" thickBot="1">
      <c r="A224" s="72" t="s">
        <v>535</v>
      </c>
      <c r="B224" s="69" t="s">
        <v>620</v>
      </c>
      <c r="C224" s="91">
        <v>5880</v>
      </c>
      <c r="D224" s="91">
        <v>4592</v>
      </c>
      <c r="E224" s="91">
        <v>14854</v>
      </c>
      <c r="F224" s="94">
        <f t="shared" si="5"/>
        <v>94.25</v>
      </c>
      <c r="G224" s="71">
        <f t="shared" si="4"/>
        <v>15950</v>
      </c>
      <c r="H224" s="73" t="str">
        <f t="shared" si="3"/>
        <v>Peerless</v>
      </c>
      <c r="K224"/>
    </row>
    <row r="225" spans="1:11" ht="14.5" thickBot="1">
      <c r="A225" s="72" t="s">
        <v>535</v>
      </c>
      <c r="B225" s="69" t="s">
        <v>621</v>
      </c>
      <c r="C225" s="91">
        <v>6090</v>
      </c>
      <c r="D225" s="91">
        <v>4756</v>
      </c>
      <c r="E225" s="91">
        <v>15388</v>
      </c>
      <c r="F225" s="94">
        <f t="shared" si="5"/>
        <v>97.5</v>
      </c>
      <c r="G225" s="71">
        <f t="shared" si="4"/>
        <v>16500</v>
      </c>
      <c r="H225" s="73" t="str">
        <f t="shared" si="3"/>
        <v>Peerless</v>
      </c>
      <c r="K225"/>
    </row>
    <row r="226" spans="1:11" ht="14.5" thickBot="1">
      <c r="A226" s="72" t="s">
        <v>535</v>
      </c>
      <c r="B226" s="69" t="s">
        <v>622</v>
      </c>
      <c r="C226" s="91">
        <v>6300</v>
      </c>
      <c r="D226" s="91">
        <v>4920</v>
      </c>
      <c r="E226" s="91">
        <v>15917</v>
      </c>
      <c r="F226" s="94">
        <f t="shared" si="5"/>
        <v>100.75</v>
      </c>
      <c r="G226" s="71">
        <f t="shared" si="4"/>
        <v>17050</v>
      </c>
      <c r="H226" s="73" t="str">
        <f t="shared" si="3"/>
        <v>Peerless</v>
      </c>
      <c r="K226"/>
    </row>
    <row r="227" spans="1:11" ht="14.5" thickBot="1">
      <c r="A227" s="72" t="s">
        <v>535</v>
      </c>
      <c r="B227" s="69" t="s">
        <v>623</v>
      </c>
      <c r="C227" s="91">
        <v>6510</v>
      </c>
      <c r="D227" s="91">
        <v>5084</v>
      </c>
      <c r="E227" s="91">
        <v>16446</v>
      </c>
      <c r="F227" s="94">
        <f t="shared" si="5"/>
        <v>104</v>
      </c>
      <c r="G227" s="71">
        <f t="shared" si="4"/>
        <v>17600</v>
      </c>
      <c r="H227" s="73" t="str">
        <f t="shared" si="3"/>
        <v>Peerless</v>
      </c>
      <c r="K227"/>
    </row>
    <row r="228" spans="1:11" ht="14.5" thickBot="1">
      <c r="A228" s="72" t="s">
        <v>535</v>
      </c>
      <c r="B228" s="69" t="s">
        <v>624</v>
      </c>
      <c r="C228" s="91">
        <v>6720</v>
      </c>
      <c r="D228" s="91">
        <v>5255</v>
      </c>
      <c r="E228" s="91">
        <v>17000</v>
      </c>
      <c r="F228" s="94">
        <f t="shared" si="5"/>
        <v>107.25</v>
      </c>
      <c r="G228" s="71">
        <f t="shared" si="4"/>
        <v>18150</v>
      </c>
      <c r="H228" s="73" t="str">
        <f t="shared" si="3"/>
        <v>Peerless</v>
      </c>
      <c r="K228"/>
    </row>
    <row r="229" spans="1:11" ht="14.5" thickBot="1">
      <c r="A229" s="72" t="s">
        <v>535</v>
      </c>
      <c r="B229" s="69" t="s">
        <v>625</v>
      </c>
      <c r="C229" s="91">
        <v>6930</v>
      </c>
      <c r="D229" s="91">
        <v>5419</v>
      </c>
      <c r="E229" s="91">
        <v>17529</v>
      </c>
      <c r="F229" s="94">
        <f t="shared" si="5"/>
        <v>110.5</v>
      </c>
      <c r="G229" s="71">
        <f t="shared" si="4"/>
        <v>18700</v>
      </c>
      <c r="H229" s="73" t="str">
        <f t="shared" si="3"/>
        <v>Peerless</v>
      </c>
      <c r="K229"/>
    </row>
    <row r="230" spans="1:11" ht="14.5" thickBot="1">
      <c r="A230" s="72" t="s">
        <v>535</v>
      </c>
      <c r="B230" s="69" t="s">
        <v>626</v>
      </c>
      <c r="C230" s="91">
        <v>7140</v>
      </c>
      <c r="D230" s="91">
        <v>5583</v>
      </c>
      <c r="E230" s="91">
        <v>18063</v>
      </c>
      <c r="F230" s="94">
        <f t="shared" si="5"/>
        <v>113.75</v>
      </c>
      <c r="G230" s="71">
        <f t="shared" si="4"/>
        <v>19250</v>
      </c>
      <c r="H230" s="73" t="str">
        <f t="shared" si="3"/>
        <v>Peerless</v>
      </c>
      <c r="K230"/>
    </row>
    <row r="231" spans="1:11" ht="14.5" thickBot="1">
      <c r="A231" s="72" t="s">
        <v>535</v>
      </c>
      <c r="B231" s="69" t="s">
        <v>627</v>
      </c>
      <c r="C231" s="91">
        <v>7350</v>
      </c>
      <c r="D231" s="91">
        <v>5748</v>
      </c>
      <c r="E231" s="91">
        <v>18596</v>
      </c>
      <c r="F231" s="94">
        <f t="shared" si="5"/>
        <v>117</v>
      </c>
      <c r="G231" s="71">
        <f t="shared" si="4"/>
        <v>19800</v>
      </c>
      <c r="H231" s="73" t="str">
        <f t="shared" si="3"/>
        <v>Peerless</v>
      </c>
      <c r="K231"/>
    </row>
    <row r="232" spans="1:11" ht="14.5" thickBot="1">
      <c r="A232" s="72" t="s">
        <v>535</v>
      </c>
      <c r="B232" s="70" t="s">
        <v>628</v>
      </c>
      <c r="C232" s="92">
        <v>7560</v>
      </c>
      <c r="D232" s="92">
        <v>5904</v>
      </c>
      <c r="E232" s="92">
        <v>19100</v>
      </c>
      <c r="F232" s="94">
        <f t="shared" si="5"/>
        <v>120.25</v>
      </c>
      <c r="G232" s="71">
        <f t="shared" si="4"/>
        <v>20350</v>
      </c>
      <c r="H232" s="73" t="str">
        <f t="shared" si="3"/>
        <v>Peerless</v>
      </c>
      <c r="K232"/>
    </row>
    <row r="233" spans="1:11" ht="14.5" thickBot="1">
      <c r="A233" s="72" t="s">
        <v>535</v>
      </c>
      <c r="B233" s="69" t="s">
        <v>629</v>
      </c>
      <c r="C233" s="91">
        <v>105</v>
      </c>
      <c r="D233" s="91">
        <v>92</v>
      </c>
      <c r="E233" s="91">
        <v>288</v>
      </c>
      <c r="F233" s="91">
        <v>14.16</v>
      </c>
      <c r="G233" s="93">
        <v>570</v>
      </c>
      <c r="H233" s="73" t="str">
        <f t="shared" si="3"/>
        <v>Peerless</v>
      </c>
      <c r="K233"/>
    </row>
    <row r="234" spans="1:11" ht="14.5" thickBot="1">
      <c r="A234" s="72" t="s">
        <v>535</v>
      </c>
      <c r="B234" s="69" t="s">
        <v>629</v>
      </c>
      <c r="C234" s="91">
        <v>140</v>
      </c>
      <c r="D234" s="91">
        <v>121</v>
      </c>
      <c r="E234" s="91">
        <v>379</v>
      </c>
      <c r="F234" s="91">
        <v>14.16</v>
      </c>
      <c r="G234" s="93">
        <v>570</v>
      </c>
      <c r="H234" s="73" t="str">
        <f t="shared" si="3"/>
        <v>Peerless</v>
      </c>
      <c r="K234"/>
    </row>
    <row r="235" spans="1:11" ht="14.5" thickBot="1">
      <c r="A235" s="72" t="s">
        <v>535</v>
      </c>
      <c r="B235" s="69" t="s">
        <v>630</v>
      </c>
      <c r="C235" s="91">
        <v>175</v>
      </c>
      <c r="D235" s="91">
        <v>152</v>
      </c>
      <c r="E235" s="91">
        <v>475</v>
      </c>
      <c r="F235" s="91">
        <v>17.28</v>
      </c>
      <c r="G235" s="93">
        <v>710</v>
      </c>
      <c r="H235" s="73" t="str">
        <f t="shared" si="3"/>
        <v>Peerless</v>
      </c>
      <c r="K235"/>
    </row>
    <row r="236" spans="1:11" ht="14.5" thickBot="1">
      <c r="A236" s="72" t="s">
        <v>535</v>
      </c>
      <c r="B236" s="69" t="s">
        <v>630</v>
      </c>
      <c r="C236" s="91">
        <v>210</v>
      </c>
      <c r="D236" s="91">
        <v>181</v>
      </c>
      <c r="E236" s="91">
        <v>567</v>
      </c>
      <c r="F236" s="91">
        <v>17.28</v>
      </c>
      <c r="G236" s="93">
        <v>710</v>
      </c>
      <c r="H236" s="73" t="str">
        <f t="shared" si="3"/>
        <v>Peerless</v>
      </c>
      <c r="K236"/>
    </row>
    <row r="237" spans="1:11" ht="14.5" thickBot="1">
      <c r="A237" s="72" t="s">
        <v>535</v>
      </c>
      <c r="B237" s="69" t="s">
        <v>631</v>
      </c>
      <c r="C237" s="91">
        <v>245</v>
      </c>
      <c r="D237" s="91">
        <v>213</v>
      </c>
      <c r="E237" s="91">
        <v>667</v>
      </c>
      <c r="F237" s="91">
        <v>20.399999999999999</v>
      </c>
      <c r="G237" s="93">
        <v>840</v>
      </c>
      <c r="H237" s="73" t="str">
        <f t="shared" si="3"/>
        <v>Peerless</v>
      </c>
      <c r="K237"/>
    </row>
    <row r="238" spans="1:11" ht="14.5" thickBot="1">
      <c r="A238" s="72" t="s">
        <v>535</v>
      </c>
      <c r="B238" s="69" t="s">
        <v>631</v>
      </c>
      <c r="C238" s="91">
        <v>280</v>
      </c>
      <c r="D238" s="91">
        <v>242</v>
      </c>
      <c r="E238" s="91">
        <v>758</v>
      </c>
      <c r="F238" s="91">
        <v>20.399999999999999</v>
      </c>
      <c r="G238" s="93">
        <v>840</v>
      </c>
      <c r="H238" s="73" t="str">
        <f t="shared" si="3"/>
        <v>Peerless</v>
      </c>
      <c r="K238"/>
    </row>
    <row r="239" spans="1:11" ht="14.5" thickBot="1">
      <c r="A239" s="72" t="s">
        <v>535</v>
      </c>
      <c r="B239" s="69" t="s">
        <v>640</v>
      </c>
      <c r="C239" s="91">
        <v>336</v>
      </c>
      <c r="D239" s="91">
        <v>279</v>
      </c>
      <c r="E239" s="91">
        <v>874</v>
      </c>
      <c r="F239" s="91">
        <v>20.399999999999999</v>
      </c>
      <c r="G239" s="93">
        <v>840</v>
      </c>
      <c r="H239" s="73" t="str">
        <f t="shared" si="3"/>
        <v>Peerless</v>
      </c>
      <c r="K239"/>
    </row>
    <row r="240" spans="1:11" ht="14.5" thickBot="1">
      <c r="A240" s="72" t="s">
        <v>535</v>
      </c>
      <c r="B240" s="69" t="s">
        <v>641</v>
      </c>
      <c r="C240" s="91">
        <v>308</v>
      </c>
      <c r="D240" s="91">
        <v>259</v>
      </c>
      <c r="E240" s="91">
        <v>811</v>
      </c>
      <c r="F240" s="91">
        <v>23.52</v>
      </c>
      <c r="G240" s="93">
        <v>990</v>
      </c>
      <c r="H240" s="73" t="str">
        <f t="shared" si="3"/>
        <v>Peerless</v>
      </c>
      <c r="K240"/>
    </row>
    <row r="241" spans="1:11" ht="14.5" thickBot="1">
      <c r="A241" s="72" t="s">
        <v>535</v>
      </c>
      <c r="B241" s="69" t="s">
        <v>641</v>
      </c>
      <c r="C241" s="91">
        <v>336</v>
      </c>
      <c r="D241" s="91">
        <v>282</v>
      </c>
      <c r="E241" s="91">
        <v>883</v>
      </c>
      <c r="F241" s="91">
        <v>23.52</v>
      </c>
      <c r="G241" s="93">
        <v>990</v>
      </c>
      <c r="H241" s="73" t="str">
        <f t="shared" si="3"/>
        <v>Peerless</v>
      </c>
      <c r="K241"/>
    </row>
    <row r="242" spans="1:11" ht="14.5" thickBot="1">
      <c r="A242" s="72" t="s">
        <v>535</v>
      </c>
      <c r="B242" s="69" t="s">
        <v>642</v>
      </c>
      <c r="C242" s="91">
        <v>385</v>
      </c>
      <c r="D242" s="91">
        <v>321</v>
      </c>
      <c r="E242" s="91">
        <v>1006</v>
      </c>
      <c r="F242" s="91">
        <v>23.52</v>
      </c>
      <c r="G242" s="93">
        <v>990</v>
      </c>
      <c r="H242" s="73" t="str">
        <f t="shared" si="3"/>
        <v>Peerless</v>
      </c>
      <c r="K242"/>
    </row>
    <row r="243" spans="1:11" ht="14.5" thickBot="1">
      <c r="A243" s="72" t="s">
        <v>535</v>
      </c>
      <c r="B243" s="70" t="s">
        <v>642</v>
      </c>
      <c r="C243" s="92">
        <v>420</v>
      </c>
      <c r="D243" s="92">
        <v>347</v>
      </c>
      <c r="E243" s="92">
        <v>1087</v>
      </c>
      <c r="F243" s="92">
        <v>23.52</v>
      </c>
      <c r="G243" s="93">
        <v>990</v>
      </c>
      <c r="H243" s="73" t="str">
        <f t="shared" si="3"/>
        <v>Peerless</v>
      </c>
      <c r="K243"/>
    </row>
    <row r="244" spans="1:11" ht="14.5" thickBot="1">
      <c r="A244" s="72" t="s">
        <v>535</v>
      </c>
      <c r="B244" s="69" t="s">
        <v>632</v>
      </c>
      <c r="C244" s="95">
        <v>119</v>
      </c>
      <c r="D244" s="95">
        <v>104</v>
      </c>
      <c r="E244" s="95">
        <v>325</v>
      </c>
      <c r="F244" s="95">
        <v>12</v>
      </c>
      <c r="G244" s="96">
        <v>584</v>
      </c>
      <c r="H244" s="73" t="str">
        <f t="shared" si="3"/>
        <v>Peerless</v>
      </c>
      <c r="K244"/>
    </row>
    <row r="245" spans="1:11" ht="14.5" thickBot="1">
      <c r="A245" s="72" t="s">
        <v>535</v>
      </c>
      <c r="B245" s="69" t="s">
        <v>633</v>
      </c>
      <c r="C245" s="95">
        <v>147</v>
      </c>
      <c r="D245" s="95">
        <v>127</v>
      </c>
      <c r="E245" s="95">
        <v>396</v>
      </c>
      <c r="F245" s="95">
        <v>12</v>
      </c>
      <c r="G245" s="96">
        <v>584</v>
      </c>
      <c r="H245" s="73" t="str">
        <f t="shared" si="3"/>
        <v>Peerless</v>
      </c>
      <c r="K245"/>
    </row>
    <row r="246" spans="1:11" ht="14.5" thickBot="1">
      <c r="A246" s="72" t="s">
        <v>535</v>
      </c>
      <c r="B246" s="69" t="s">
        <v>634</v>
      </c>
      <c r="C246" s="95">
        <v>175</v>
      </c>
      <c r="D246" s="95">
        <v>152</v>
      </c>
      <c r="E246" s="95">
        <v>475</v>
      </c>
      <c r="F246" s="95">
        <v>14.87</v>
      </c>
      <c r="G246" s="96">
        <v>685</v>
      </c>
      <c r="H246" s="73" t="str">
        <f t="shared" si="3"/>
        <v>Peerless</v>
      </c>
      <c r="K246"/>
    </row>
    <row r="247" spans="1:11" ht="14.5" thickBot="1">
      <c r="A247" s="72" t="s">
        <v>535</v>
      </c>
      <c r="B247" s="70" t="s">
        <v>635</v>
      </c>
      <c r="C247" s="97">
        <v>210</v>
      </c>
      <c r="D247" s="97">
        <v>180</v>
      </c>
      <c r="E247" s="97">
        <v>563</v>
      </c>
      <c r="F247" s="97">
        <v>14.87</v>
      </c>
      <c r="G247" s="98">
        <v>685</v>
      </c>
      <c r="H247" s="73" t="str">
        <f t="shared" si="3"/>
        <v>Peerless</v>
      </c>
      <c r="K247"/>
    </row>
    <row r="248" spans="1:11">
      <c r="A248" s="72" t="s">
        <v>535</v>
      </c>
      <c r="B248" s="72" t="s">
        <v>528</v>
      </c>
      <c r="C248" s="89">
        <v>88.5</v>
      </c>
      <c r="D248" s="89">
        <v>74</v>
      </c>
      <c r="E248" s="89">
        <v>233</v>
      </c>
      <c r="F248" s="89">
        <v>9.3000000000000007</v>
      </c>
      <c r="G248" s="89">
        <v>465</v>
      </c>
      <c r="H248" s="73" t="str">
        <f t="shared" si="3"/>
        <v>Peerless</v>
      </c>
      <c r="K248"/>
    </row>
    <row r="249" spans="1:11">
      <c r="A249" s="72" t="s">
        <v>535</v>
      </c>
      <c r="B249" s="72" t="s">
        <v>529</v>
      </c>
      <c r="C249" s="89">
        <v>118</v>
      </c>
      <c r="D249" s="89">
        <v>98</v>
      </c>
      <c r="E249" s="89">
        <v>308</v>
      </c>
      <c r="F249" s="89">
        <v>9.3000000000000007</v>
      </c>
      <c r="G249" s="89">
        <v>465</v>
      </c>
      <c r="H249" s="73" t="str">
        <f t="shared" si="3"/>
        <v>Peerless</v>
      </c>
      <c r="K249"/>
    </row>
    <row r="250" spans="1:11">
      <c r="A250" s="72" t="s">
        <v>535</v>
      </c>
      <c r="B250" s="72" t="s">
        <v>530</v>
      </c>
      <c r="C250" s="89">
        <v>147.5</v>
      </c>
      <c r="D250" s="89">
        <v>123</v>
      </c>
      <c r="E250" s="89">
        <v>383</v>
      </c>
      <c r="F250" s="89">
        <v>10.8</v>
      </c>
      <c r="G250" s="89">
        <v>576</v>
      </c>
      <c r="H250" s="73" t="str">
        <f t="shared" si="3"/>
        <v>Peerless</v>
      </c>
      <c r="K250"/>
    </row>
    <row r="251" spans="1:11">
      <c r="A251" s="72" t="s">
        <v>535</v>
      </c>
      <c r="B251" s="72" t="s">
        <v>531</v>
      </c>
      <c r="C251" s="89">
        <v>177</v>
      </c>
      <c r="D251" s="89">
        <v>147</v>
      </c>
      <c r="E251" s="89">
        <v>458</v>
      </c>
      <c r="F251" s="89">
        <v>10.8</v>
      </c>
      <c r="G251" s="89">
        <v>576</v>
      </c>
      <c r="H251" s="73" t="str">
        <f t="shared" si="3"/>
        <v>Peerless</v>
      </c>
      <c r="K251"/>
    </row>
    <row r="252" spans="1:11">
      <c r="A252" s="72" t="s">
        <v>535</v>
      </c>
      <c r="B252" s="72" t="s">
        <v>532</v>
      </c>
      <c r="C252" s="89">
        <v>206.5</v>
      </c>
      <c r="D252" s="89">
        <v>171</v>
      </c>
      <c r="E252" s="89">
        <v>533</v>
      </c>
      <c r="F252" s="89">
        <v>12.4</v>
      </c>
      <c r="G252" s="89">
        <v>700</v>
      </c>
      <c r="H252" s="73" t="str">
        <f t="shared" si="3"/>
        <v>Peerless</v>
      </c>
      <c r="K252"/>
    </row>
    <row r="253" spans="1:11">
      <c r="A253" s="72" t="s">
        <v>535</v>
      </c>
      <c r="B253" s="72" t="s">
        <v>533</v>
      </c>
      <c r="C253" s="89">
        <v>236</v>
      </c>
      <c r="D253" s="89">
        <v>196</v>
      </c>
      <c r="E253" s="89">
        <v>613</v>
      </c>
      <c r="F253" s="89">
        <v>12.4</v>
      </c>
      <c r="G253" s="89">
        <v>700</v>
      </c>
      <c r="H253" s="73" t="str">
        <f t="shared" si="3"/>
        <v>Peerless</v>
      </c>
      <c r="K253"/>
    </row>
    <row r="254" spans="1:11">
      <c r="A254" s="72" t="s">
        <v>535</v>
      </c>
      <c r="B254" s="72" t="s">
        <v>534</v>
      </c>
      <c r="C254" s="89">
        <v>287.5</v>
      </c>
      <c r="D254" s="89">
        <v>238</v>
      </c>
      <c r="E254" s="89">
        <v>746</v>
      </c>
      <c r="F254" s="89">
        <v>13.9</v>
      </c>
      <c r="G254" s="89">
        <v>812</v>
      </c>
      <c r="H254" s="73" t="str">
        <f t="shared" si="3"/>
        <v>Peerless</v>
      </c>
      <c r="K254"/>
    </row>
    <row r="255" spans="1:11">
      <c r="A255" s="72" t="s">
        <v>535</v>
      </c>
      <c r="B255" s="72" t="s">
        <v>636</v>
      </c>
      <c r="C255" s="89">
        <v>100</v>
      </c>
      <c r="D255" s="89">
        <v>82</v>
      </c>
      <c r="E255" s="89">
        <v>258</v>
      </c>
      <c r="F255" s="89">
        <v>7</v>
      </c>
      <c r="G255" s="89">
        <v>480</v>
      </c>
      <c r="H255" s="73" t="str">
        <f t="shared" si="3"/>
        <v>Peerless</v>
      </c>
      <c r="K255"/>
    </row>
    <row r="256" spans="1:11">
      <c r="A256" s="72" t="s">
        <v>535</v>
      </c>
      <c r="B256" s="72" t="s">
        <v>637</v>
      </c>
      <c r="C256" s="89">
        <v>150</v>
      </c>
      <c r="D256" s="89">
        <v>124</v>
      </c>
      <c r="E256" s="89">
        <v>388</v>
      </c>
      <c r="F256" s="89">
        <v>9</v>
      </c>
      <c r="G256" s="89">
        <v>595</v>
      </c>
      <c r="H256" s="73" t="str">
        <f t="shared" si="3"/>
        <v>Peerless</v>
      </c>
      <c r="K256"/>
    </row>
    <row r="257" spans="1:11">
      <c r="A257" s="72" t="s">
        <v>535</v>
      </c>
      <c r="B257" s="72" t="s">
        <v>638</v>
      </c>
      <c r="C257" s="89">
        <v>200</v>
      </c>
      <c r="D257" s="89">
        <v>165</v>
      </c>
      <c r="E257" s="89">
        <v>517</v>
      </c>
      <c r="F257" s="89">
        <v>11</v>
      </c>
      <c r="G257" s="89">
        <v>725</v>
      </c>
      <c r="H257" s="73" t="str">
        <f t="shared" si="3"/>
        <v>Peerless</v>
      </c>
      <c r="K257"/>
    </row>
    <row r="258" spans="1:11">
      <c r="A258" s="72" t="s">
        <v>535</v>
      </c>
      <c r="B258" s="72" t="s">
        <v>639</v>
      </c>
      <c r="C258" s="89">
        <v>250</v>
      </c>
      <c r="D258" s="89">
        <v>206</v>
      </c>
      <c r="E258" s="89">
        <v>646</v>
      </c>
      <c r="F258" s="89">
        <v>13</v>
      </c>
      <c r="G258" s="89">
        <v>840</v>
      </c>
      <c r="H258" s="73" t="str">
        <f t="shared" si="3"/>
        <v>Peerless</v>
      </c>
      <c r="K258"/>
    </row>
    <row r="259" spans="1:11">
      <c r="A259" s="72" t="s">
        <v>650</v>
      </c>
      <c r="B259" t="s">
        <v>643</v>
      </c>
      <c r="C259">
        <v>75</v>
      </c>
      <c r="D259">
        <v>62</v>
      </c>
      <c r="E259">
        <v>195</v>
      </c>
      <c r="F259">
        <v>1.8</v>
      </c>
      <c r="G259">
        <v>297</v>
      </c>
      <c r="H259" s="73" t="str">
        <f t="shared" si="3"/>
        <v>Green Mountain</v>
      </c>
      <c r="K259"/>
    </row>
    <row r="260" spans="1:11">
      <c r="A260" s="72" t="s">
        <v>650</v>
      </c>
      <c r="B260" t="s">
        <v>644</v>
      </c>
      <c r="C260">
        <v>112.5</v>
      </c>
      <c r="D260">
        <v>91</v>
      </c>
      <c r="E260">
        <v>283</v>
      </c>
      <c r="F260">
        <v>2.7</v>
      </c>
      <c r="G260">
        <v>368</v>
      </c>
      <c r="H260" s="73" t="str">
        <f t="shared" ref="H260:H265" si="6">A260</f>
        <v>Green Mountain</v>
      </c>
      <c r="K260"/>
    </row>
    <row r="261" spans="1:11">
      <c r="A261" s="72" t="s">
        <v>650</v>
      </c>
      <c r="B261" t="s">
        <v>645</v>
      </c>
      <c r="C261">
        <v>150</v>
      </c>
      <c r="D261">
        <v>122</v>
      </c>
      <c r="E261">
        <v>383</v>
      </c>
      <c r="F261">
        <v>3.7</v>
      </c>
      <c r="G261">
        <v>440</v>
      </c>
      <c r="H261" s="73" t="str">
        <f t="shared" si="6"/>
        <v>Green Mountain</v>
      </c>
      <c r="K261"/>
    </row>
    <row r="262" spans="1:11">
      <c r="A262" s="72" t="s">
        <v>650</v>
      </c>
      <c r="B262" t="s">
        <v>646</v>
      </c>
      <c r="C262">
        <v>187.5</v>
      </c>
      <c r="D262">
        <v>153</v>
      </c>
      <c r="E262">
        <v>479</v>
      </c>
      <c r="F262">
        <v>4.7</v>
      </c>
      <c r="G262">
        <v>512</v>
      </c>
      <c r="H262" s="73" t="str">
        <f t="shared" si="6"/>
        <v>Green Mountain</v>
      </c>
      <c r="K262"/>
    </row>
    <row r="263" spans="1:11">
      <c r="A263" s="72" t="s">
        <v>650</v>
      </c>
      <c r="B263" t="s">
        <v>647</v>
      </c>
      <c r="C263">
        <v>225</v>
      </c>
      <c r="D263">
        <v>183</v>
      </c>
      <c r="E263">
        <v>570</v>
      </c>
      <c r="F263">
        <v>5.7</v>
      </c>
      <c r="G263">
        <v>584</v>
      </c>
      <c r="H263" s="73" t="str">
        <f t="shared" si="6"/>
        <v>Green Mountain</v>
      </c>
      <c r="K263"/>
    </row>
    <row r="264" spans="1:11">
      <c r="A264" s="72" t="s">
        <v>650</v>
      </c>
      <c r="B264" t="s">
        <v>648</v>
      </c>
      <c r="C264">
        <v>262.5</v>
      </c>
      <c r="D264">
        <v>214</v>
      </c>
      <c r="E264">
        <v>670</v>
      </c>
      <c r="F264">
        <v>6.7</v>
      </c>
      <c r="G264">
        <v>659</v>
      </c>
      <c r="H264" s="73" t="str">
        <f t="shared" si="6"/>
        <v>Green Mountain</v>
      </c>
      <c r="K264"/>
    </row>
    <row r="265" spans="1:11">
      <c r="A265" s="72" t="s">
        <v>650</v>
      </c>
      <c r="B265" t="s">
        <v>649</v>
      </c>
      <c r="C265">
        <v>299</v>
      </c>
      <c r="D265">
        <v>245</v>
      </c>
      <c r="E265">
        <v>766</v>
      </c>
      <c r="F265">
        <v>7.7</v>
      </c>
      <c r="G265">
        <v>736</v>
      </c>
      <c r="H265" s="73" t="str">
        <f t="shared" si="6"/>
        <v>Green Mountain</v>
      </c>
      <c r="K26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46"/>
  <sheetViews>
    <sheetView topLeftCell="A28" workbookViewId="0">
      <selection activeCell="E40" sqref="E40"/>
    </sheetView>
  </sheetViews>
  <sheetFormatPr defaultRowHeight="14"/>
  <cols>
    <col min="2" max="2" width="15.9140625" bestFit="1" customWidth="1"/>
    <col min="3" max="3" width="12.83203125" bestFit="1" customWidth="1"/>
    <col min="5" max="5" width="13.83203125" bestFit="1" customWidth="1"/>
    <col min="6" max="6" width="11.75" bestFit="1" customWidth="1"/>
    <col min="7" max="7" width="6.75" bestFit="1" customWidth="1"/>
    <col min="8" max="8" width="25.58203125" bestFit="1" customWidth="1"/>
    <col min="9" max="9" width="21" bestFit="1" customWidth="1"/>
    <col min="17" max="17" width="11.83203125" bestFit="1" customWidth="1"/>
  </cols>
  <sheetData>
    <row r="2" spans="2:23">
      <c r="B2" t="s">
        <v>329</v>
      </c>
    </row>
    <row r="3" spans="2:23">
      <c r="C3" t="s">
        <v>305</v>
      </c>
      <c r="D3" t="s">
        <v>330</v>
      </c>
      <c r="E3" t="s">
        <v>336</v>
      </c>
      <c r="F3" t="s">
        <v>344</v>
      </c>
      <c r="G3" t="s">
        <v>653</v>
      </c>
      <c r="H3" t="s">
        <v>690</v>
      </c>
      <c r="I3" t="s">
        <v>691</v>
      </c>
      <c r="J3" t="s">
        <v>692</v>
      </c>
      <c r="O3" t="s">
        <v>331</v>
      </c>
      <c r="Q3" t="s">
        <v>686</v>
      </c>
      <c r="S3" t="s">
        <v>716</v>
      </c>
      <c r="T3" t="s">
        <v>719</v>
      </c>
      <c r="V3" t="s">
        <v>725</v>
      </c>
      <c r="W3" t="s">
        <v>728</v>
      </c>
    </row>
    <row r="4" spans="2:23">
      <c r="B4" s="46" t="s">
        <v>281</v>
      </c>
      <c r="C4">
        <v>0.66200000000000003</v>
      </c>
      <c r="D4">
        <f>(PI()*(C4/2)^2)/144</f>
        <v>2.3902502272218846E-3</v>
      </c>
      <c r="E4">
        <v>82</v>
      </c>
      <c r="F4">
        <v>1.3657407407407405E-3</v>
      </c>
      <c r="G4">
        <v>0.85099999999999998</v>
      </c>
      <c r="H4">
        <v>0</v>
      </c>
      <c r="I4">
        <v>0</v>
      </c>
      <c r="J4">
        <v>0</v>
      </c>
      <c r="Q4" t="s">
        <v>687</v>
      </c>
      <c r="S4" t="s">
        <v>717</v>
      </c>
      <c r="T4">
        <v>0.75</v>
      </c>
      <c r="V4" t="s">
        <v>726</v>
      </c>
      <c r="W4">
        <f>1/2000</f>
        <v>5.0000000000000001E-4</v>
      </c>
    </row>
    <row r="5" spans="2:23">
      <c r="B5" s="46" t="s">
        <v>282</v>
      </c>
      <c r="C5">
        <v>0.82399999999999995</v>
      </c>
      <c r="D5">
        <f t="shared" ref="D5:D15" si="0">(PI()*(C5/2)^2)/144</f>
        <v>3.7032396068815677E-3</v>
      </c>
      <c r="E5">
        <v>100</v>
      </c>
      <c r="F5">
        <v>3.0671296296296297E-3</v>
      </c>
      <c r="G5">
        <v>1.131</v>
      </c>
      <c r="H5" s="5">
        <v>6720</v>
      </c>
      <c r="I5">
        <v>46080</v>
      </c>
      <c r="J5">
        <v>98880</v>
      </c>
      <c r="N5" s="5" t="str">
        <f>B5</f>
        <v>3/4</v>
      </c>
      <c r="O5">
        <v>1</v>
      </c>
      <c r="Q5" t="s">
        <v>688</v>
      </c>
      <c r="S5" t="s">
        <v>718</v>
      </c>
      <c r="T5">
        <v>0.25</v>
      </c>
      <c r="V5" t="s">
        <v>727</v>
      </c>
      <c r="W5">
        <f>1/4000</f>
        <v>2.5000000000000001E-4</v>
      </c>
    </row>
    <row r="6" spans="2:23">
      <c r="B6" s="46" t="s">
        <v>332</v>
      </c>
      <c r="C6">
        <v>1.0489999999999999</v>
      </c>
      <c r="D6">
        <f t="shared" si="0"/>
        <v>6.0017564194494132E-3</v>
      </c>
      <c r="E6">
        <v>123</v>
      </c>
      <c r="F6">
        <v>5.4571759259259252E-3</v>
      </c>
      <c r="G6">
        <v>1.679</v>
      </c>
      <c r="H6" s="5">
        <v>13440</v>
      </c>
      <c r="I6">
        <v>108480</v>
      </c>
      <c r="J6">
        <v>208320</v>
      </c>
      <c r="N6" s="5" t="str">
        <f t="shared" ref="N6:N15" si="1">B6</f>
        <v>1</v>
      </c>
      <c r="O6">
        <v>2</v>
      </c>
      <c r="Q6" t="s">
        <v>689</v>
      </c>
    </row>
    <row r="7" spans="2:23">
      <c r="B7" s="46" t="s">
        <v>283</v>
      </c>
      <c r="C7">
        <v>1.38</v>
      </c>
      <c r="D7">
        <f t="shared" si="0"/>
        <v>1.0386890710931251E-2</v>
      </c>
      <c r="E7">
        <v>152</v>
      </c>
      <c r="F7">
        <v>8.5069444444444437E-3</v>
      </c>
      <c r="G7">
        <v>2.2730000000000001</v>
      </c>
      <c r="H7" s="5">
        <v>25920</v>
      </c>
      <c r="I7">
        <v>238080</v>
      </c>
      <c r="J7">
        <v>326400</v>
      </c>
      <c r="N7" s="5" t="str">
        <f t="shared" si="1"/>
        <v>1 1/4</v>
      </c>
      <c r="O7">
        <v>3</v>
      </c>
    </row>
    <row r="8" spans="2:23">
      <c r="B8" s="46" t="s">
        <v>284</v>
      </c>
      <c r="C8">
        <v>1.61</v>
      </c>
      <c r="D8">
        <f t="shared" si="0"/>
        <v>1.4137712356545318E-2</v>
      </c>
      <c r="E8">
        <v>173</v>
      </c>
      <c r="F8">
        <v>1.2268518518518519E-2</v>
      </c>
      <c r="G8">
        <v>2.718</v>
      </c>
      <c r="H8" s="5">
        <v>40320</v>
      </c>
      <c r="I8">
        <v>360000</v>
      </c>
      <c r="J8">
        <v>710400</v>
      </c>
      <c r="N8" s="5" t="str">
        <f t="shared" si="1"/>
        <v>1 1/2</v>
      </c>
      <c r="O8">
        <v>4</v>
      </c>
    </row>
    <row r="9" spans="2:23">
      <c r="B9" s="46" t="s">
        <v>333</v>
      </c>
      <c r="C9">
        <v>2.0670000000000002</v>
      </c>
      <c r="D9">
        <f t="shared" si="0"/>
        <v>2.3302812595387509E-2</v>
      </c>
      <c r="E9">
        <v>212</v>
      </c>
      <c r="F9">
        <v>2.1817129629629631E-2</v>
      </c>
      <c r="G9">
        <v>3.653</v>
      </c>
      <c r="H9" s="5">
        <v>86880</v>
      </c>
      <c r="I9">
        <v>720000</v>
      </c>
      <c r="J9">
        <v>1180800</v>
      </c>
      <c r="N9" s="5" t="str">
        <f t="shared" si="1"/>
        <v>2</v>
      </c>
      <c r="O9">
        <v>5</v>
      </c>
    </row>
    <row r="10" spans="2:23">
      <c r="B10" s="46" t="s">
        <v>285</v>
      </c>
      <c r="C10">
        <v>2.4689999999999999</v>
      </c>
      <c r="D10">
        <f t="shared" si="0"/>
        <v>3.3248309538489382E-2</v>
      </c>
      <c r="E10">
        <v>252</v>
      </c>
      <c r="F10">
        <v>3.408564814814815E-2</v>
      </c>
      <c r="G10">
        <v>5.7930000000000001</v>
      </c>
      <c r="H10" s="5">
        <v>126720</v>
      </c>
      <c r="J10">
        <v>2160000</v>
      </c>
      <c r="N10" s="5" t="str">
        <f t="shared" si="1"/>
        <v>2 1/2</v>
      </c>
      <c r="O10">
        <v>6</v>
      </c>
    </row>
    <row r="11" spans="2:23">
      <c r="B11" s="46" t="s">
        <v>334</v>
      </c>
      <c r="C11">
        <v>3.0680000000000001</v>
      </c>
      <c r="D11">
        <f t="shared" si="0"/>
        <v>5.1337900016324614E-2</v>
      </c>
      <c r="E11">
        <v>303</v>
      </c>
      <c r="F11">
        <v>4.9074074074074076E-2</v>
      </c>
      <c r="G11">
        <v>7.5759999999999996</v>
      </c>
      <c r="H11" s="5">
        <v>192000</v>
      </c>
      <c r="J11">
        <v>3100800</v>
      </c>
      <c r="N11" s="5" t="str">
        <f t="shared" si="1"/>
        <v>3</v>
      </c>
      <c r="O11">
        <v>7</v>
      </c>
    </row>
    <row r="12" spans="2:23">
      <c r="B12" s="46" t="s">
        <v>286</v>
      </c>
      <c r="C12">
        <v>3.548</v>
      </c>
      <c r="D12">
        <f t="shared" si="0"/>
        <v>6.8658547513116341E-2</v>
      </c>
      <c r="E12">
        <v>342</v>
      </c>
      <c r="F12">
        <v>6.8171296296296299E-2</v>
      </c>
      <c r="G12">
        <f>AVERAGE(G11,G13)</f>
        <v>9.1829999999999998</v>
      </c>
      <c r="H12" s="5">
        <v>276480</v>
      </c>
      <c r="J12">
        <v>4636800</v>
      </c>
      <c r="N12" s="5" t="str">
        <f t="shared" si="1"/>
        <v>3 1/2</v>
      </c>
      <c r="O12">
        <v>8</v>
      </c>
    </row>
    <row r="13" spans="2:23">
      <c r="B13" s="46" t="s">
        <v>317</v>
      </c>
      <c r="C13">
        <v>4.0259999999999998</v>
      </c>
      <c r="D13">
        <f t="shared" si="0"/>
        <v>8.8404613621557618E-2</v>
      </c>
      <c r="E13">
        <v>381</v>
      </c>
      <c r="F13">
        <v>8.7268518518518523E-2</v>
      </c>
      <c r="G13">
        <v>10.79</v>
      </c>
      <c r="H13" s="5">
        <v>408800</v>
      </c>
      <c r="N13" s="5" t="str">
        <f t="shared" si="1"/>
        <v>4</v>
      </c>
      <c r="O13">
        <v>9</v>
      </c>
    </row>
    <row r="14" spans="2:23">
      <c r="B14" s="46" t="s">
        <v>335</v>
      </c>
      <c r="C14">
        <v>5.0469999999999997</v>
      </c>
      <c r="D14">
        <f t="shared" si="0"/>
        <v>0.13892934837691631</v>
      </c>
      <c r="E14">
        <v>464</v>
      </c>
      <c r="F14">
        <v>0.1363425925925926</v>
      </c>
      <c r="G14">
        <f>AVERAGE(G13,G15)</f>
        <v>14.882</v>
      </c>
      <c r="H14" s="5">
        <v>756480</v>
      </c>
      <c r="N14" s="5" t="str">
        <f t="shared" si="1"/>
        <v>5</v>
      </c>
      <c r="O14">
        <v>10</v>
      </c>
    </row>
    <row r="15" spans="2:23">
      <c r="B15" s="46" t="s">
        <v>322</v>
      </c>
      <c r="C15">
        <v>6.0650000000000004</v>
      </c>
      <c r="D15">
        <f t="shared" si="0"/>
        <v>0.20062682470137852</v>
      </c>
      <c r="E15">
        <v>546</v>
      </c>
      <c r="F15">
        <v>0.19635416666666669</v>
      </c>
      <c r="G15">
        <v>18.974</v>
      </c>
      <c r="N15" s="5" t="str">
        <f t="shared" si="1"/>
        <v>6</v>
      </c>
    </row>
    <row r="16" spans="2:23">
      <c r="B16" s="46"/>
      <c r="N16" s="5"/>
    </row>
    <row r="17" spans="2:14">
      <c r="B17" t="s">
        <v>322</v>
      </c>
      <c r="C17">
        <v>6.0650000000000004</v>
      </c>
      <c r="D17">
        <v>0.20062682470137852</v>
      </c>
      <c r="E17">
        <v>546</v>
      </c>
      <c r="F17">
        <v>0.19635416666666669</v>
      </c>
      <c r="G17">
        <v>18.974</v>
      </c>
      <c r="K17" s="46"/>
      <c r="L17" s="46"/>
      <c r="M17" s="46"/>
      <c r="N17" s="5" t="s">
        <v>322</v>
      </c>
    </row>
    <row r="18" spans="2:14">
      <c r="B18" t="s">
        <v>335</v>
      </c>
      <c r="C18">
        <v>5.0469999999999997</v>
      </c>
      <c r="D18">
        <v>0.13892934837691631</v>
      </c>
      <c r="E18">
        <v>464</v>
      </c>
      <c r="F18">
        <v>0.1363425925925926</v>
      </c>
      <c r="G18">
        <v>14.882</v>
      </c>
      <c r="H18">
        <v>756480</v>
      </c>
      <c r="N18" s="5" t="s">
        <v>335</v>
      </c>
    </row>
    <row r="19" spans="2:14">
      <c r="B19" t="s">
        <v>317</v>
      </c>
      <c r="C19">
        <v>4.0259999999999998</v>
      </c>
      <c r="D19">
        <v>8.8404613621557618E-2</v>
      </c>
      <c r="E19">
        <v>381</v>
      </c>
      <c r="F19">
        <v>8.7268518518518523E-2</v>
      </c>
      <c r="G19">
        <v>10.79</v>
      </c>
      <c r="H19">
        <v>408800</v>
      </c>
      <c r="N19" s="5" t="s">
        <v>317</v>
      </c>
    </row>
    <row r="20" spans="2:14">
      <c r="B20" t="s">
        <v>286</v>
      </c>
      <c r="C20">
        <v>3.548</v>
      </c>
      <c r="D20">
        <v>6.8658547513116341E-2</v>
      </c>
      <c r="E20">
        <v>342</v>
      </c>
      <c r="F20">
        <v>6.8171296296296299E-2</v>
      </c>
      <c r="G20">
        <v>9.1829999999999998</v>
      </c>
      <c r="H20">
        <v>276480</v>
      </c>
      <c r="J20">
        <v>4636800</v>
      </c>
      <c r="N20" s="5" t="s">
        <v>286</v>
      </c>
    </row>
    <row r="21" spans="2:14">
      <c r="B21" t="s">
        <v>334</v>
      </c>
      <c r="C21">
        <v>3.0680000000000001</v>
      </c>
      <c r="D21">
        <v>5.1337900016324614E-2</v>
      </c>
      <c r="E21">
        <v>303</v>
      </c>
      <c r="F21">
        <v>4.9074074074074076E-2</v>
      </c>
      <c r="G21">
        <v>7.5759999999999996</v>
      </c>
      <c r="H21">
        <v>192000</v>
      </c>
      <c r="J21">
        <v>3100800</v>
      </c>
      <c r="N21" s="5" t="s">
        <v>334</v>
      </c>
    </row>
    <row r="22" spans="2:14">
      <c r="B22" t="s">
        <v>285</v>
      </c>
      <c r="C22">
        <v>2.4689999999999999</v>
      </c>
      <c r="D22">
        <v>3.3248309538489382E-2</v>
      </c>
      <c r="E22">
        <v>252</v>
      </c>
      <c r="F22">
        <v>3.408564814814815E-2</v>
      </c>
      <c r="G22">
        <v>5.7930000000000001</v>
      </c>
      <c r="H22">
        <v>126720</v>
      </c>
      <c r="J22">
        <v>2160000</v>
      </c>
      <c r="N22" s="5" t="s">
        <v>285</v>
      </c>
    </row>
    <row r="23" spans="2:14">
      <c r="B23" t="s">
        <v>333</v>
      </c>
      <c r="C23">
        <v>2.0670000000000002</v>
      </c>
      <c r="D23">
        <v>2.3302812595387509E-2</v>
      </c>
      <c r="E23">
        <v>212</v>
      </c>
      <c r="F23">
        <v>2.1817129629629631E-2</v>
      </c>
      <c r="G23">
        <v>3.653</v>
      </c>
      <c r="H23">
        <v>86880</v>
      </c>
      <c r="I23">
        <v>720000</v>
      </c>
      <c r="J23">
        <v>1180800</v>
      </c>
      <c r="K23" s="5"/>
      <c r="L23" s="5"/>
      <c r="N23" s="5" t="s">
        <v>333</v>
      </c>
    </row>
    <row r="24" spans="2:14">
      <c r="B24" t="s">
        <v>284</v>
      </c>
      <c r="C24">
        <v>1.61</v>
      </c>
      <c r="D24">
        <v>1.4137712356545318E-2</v>
      </c>
      <c r="E24">
        <v>173</v>
      </c>
      <c r="F24">
        <v>1.2268518518518519E-2</v>
      </c>
      <c r="G24">
        <v>2.718</v>
      </c>
      <c r="H24">
        <v>40320</v>
      </c>
      <c r="I24">
        <v>360000</v>
      </c>
      <c r="J24">
        <v>710400</v>
      </c>
      <c r="N24" s="5" t="s">
        <v>284</v>
      </c>
    </row>
    <row r="25" spans="2:14">
      <c r="B25" t="s">
        <v>283</v>
      </c>
      <c r="C25">
        <v>1.38</v>
      </c>
      <c r="D25">
        <v>1.0386890710931251E-2</v>
      </c>
      <c r="E25">
        <v>152</v>
      </c>
      <c r="F25">
        <v>8.5069444444444437E-3</v>
      </c>
      <c r="G25">
        <v>2.2730000000000001</v>
      </c>
      <c r="H25">
        <v>25920</v>
      </c>
      <c r="I25">
        <v>238080</v>
      </c>
      <c r="J25">
        <v>326400</v>
      </c>
      <c r="N25" s="5" t="s">
        <v>283</v>
      </c>
    </row>
    <row r="26" spans="2:14">
      <c r="B26" t="s">
        <v>332</v>
      </c>
      <c r="C26">
        <v>1.0489999999999999</v>
      </c>
      <c r="D26">
        <v>6.0017564194494132E-3</v>
      </c>
      <c r="E26">
        <v>123</v>
      </c>
      <c r="F26">
        <v>5.4571759259259252E-3</v>
      </c>
      <c r="G26">
        <v>1.679</v>
      </c>
      <c r="H26">
        <v>13440</v>
      </c>
      <c r="I26">
        <v>108480</v>
      </c>
      <c r="J26">
        <v>208320</v>
      </c>
      <c r="N26" s="5" t="s">
        <v>332</v>
      </c>
    </row>
    <row r="27" spans="2:14">
      <c r="B27" t="s">
        <v>282</v>
      </c>
      <c r="C27">
        <v>0.82399999999999995</v>
      </c>
      <c r="D27">
        <v>3.7032396068815677E-3</v>
      </c>
      <c r="E27">
        <v>100</v>
      </c>
      <c r="F27">
        <v>3.0671296296296297E-3</v>
      </c>
      <c r="G27">
        <v>1.131</v>
      </c>
      <c r="H27">
        <v>6720</v>
      </c>
      <c r="I27">
        <v>46080</v>
      </c>
      <c r="J27">
        <v>98880</v>
      </c>
      <c r="N27" s="5" t="s">
        <v>282</v>
      </c>
    </row>
    <row r="28" spans="2:14">
      <c r="B28" t="s">
        <v>281</v>
      </c>
      <c r="C28">
        <v>0.66200000000000003</v>
      </c>
      <c r="D28">
        <v>2.3902502272218846E-3</v>
      </c>
      <c r="E28">
        <v>82</v>
      </c>
      <c r="F28">
        <v>1.3657407407407405E-3</v>
      </c>
      <c r="G28">
        <v>0.85099999999999998</v>
      </c>
      <c r="H28">
        <v>0</v>
      </c>
      <c r="N28" s="5"/>
    </row>
    <row r="29" spans="2:14">
      <c r="B29" s="46"/>
      <c r="H29" s="5"/>
      <c r="N29" s="5"/>
    </row>
    <row r="30" spans="2:14">
      <c r="B30" s="46"/>
      <c r="H30" s="5"/>
      <c r="N30" s="5"/>
    </row>
    <row r="31" spans="2:14">
      <c r="B31" s="46"/>
      <c r="H31" s="5"/>
    </row>
    <row r="32" spans="2:14">
      <c r="B32" s="46"/>
      <c r="C32" s="46" t="s">
        <v>737</v>
      </c>
      <c r="D32" t="s">
        <v>732</v>
      </c>
      <c r="E32" t="s">
        <v>733</v>
      </c>
      <c r="F32" t="s">
        <v>734</v>
      </c>
      <c r="G32" t="s">
        <v>735</v>
      </c>
      <c r="H32" s="5"/>
    </row>
    <row r="33" spans="2:7">
      <c r="B33" s="146" t="str">
        <f>B4</f>
        <v>1/2</v>
      </c>
      <c r="C33" s="5">
        <v>0</v>
      </c>
      <c r="D33" s="5">
        <v>3.1</v>
      </c>
      <c r="E33" s="5">
        <v>6.8</v>
      </c>
      <c r="F33" s="5">
        <v>12.4</v>
      </c>
      <c r="G33" s="5">
        <v>18</v>
      </c>
    </row>
    <row r="34" spans="2:7">
      <c r="B34" s="146" t="str">
        <f>B5</f>
        <v>3/4</v>
      </c>
      <c r="C34" s="5">
        <v>0</v>
      </c>
      <c r="D34" s="5">
        <v>2.9</v>
      </c>
      <c r="E34" s="5">
        <v>5.4</v>
      </c>
      <c r="F34" s="5">
        <v>10.4</v>
      </c>
      <c r="G34" s="5">
        <v>15.5</v>
      </c>
    </row>
    <row r="35" spans="2:7">
      <c r="B35" s="146" t="str">
        <f>B6</f>
        <v>1</v>
      </c>
      <c r="C35" s="5">
        <v>0</v>
      </c>
      <c r="D35" s="5">
        <v>2.8</v>
      </c>
      <c r="E35" s="5">
        <v>6.7</v>
      </c>
      <c r="F35" s="5">
        <v>11.1</v>
      </c>
      <c r="G35" s="5">
        <v>16.3</v>
      </c>
    </row>
    <row r="36" spans="2:7">
      <c r="B36" s="146" t="str">
        <f>B7</f>
        <v>1 1/4</v>
      </c>
      <c r="C36" s="5">
        <v>0</v>
      </c>
      <c r="D36" s="5">
        <v>2.7</v>
      </c>
      <c r="E36" s="5">
        <v>5.2</v>
      </c>
      <c r="F36" s="5">
        <v>11.3</v>
      </c>
      <c r="G36" s="5">
        <v>13.8</v>
      </c>
    </row>
    <row r="37" spans="2:7">
      <c r="B37" s="146" t="str">
        <f>B8</f>
        <v>1 1/2</v>
      </c>
      <c r="C37" s="5">
        <v>0</v>
      </c>
      <c r="D37" s="5">
        <v>2.6</v>
      </c>
      <c r="E37" s="5">
        <v>5.8</v>
      </c>
      <c r="F37" s="5">
        <v>9.8000000000000007</v>
      </c>
      <c r="G37" s="5">
        <v>17</v>
      </c>
    </row>
    <row r="38" spans="2:7">
      <c r="B38" s="146" t="str">
        <f>B9</f>
        <v>2</v>
      </c>
      <c r="C38" s="5">
        <v>0</v>
      </c>
      <c r="D38" s="5">
        <v>2.6</v>
      </c>
      <c r="E38" s="5">
        <v>5.9</v>
      </c>
      <c r="F38" s="5">
        <v>9.8000000000000007</v>
      </c>
      <c r="G38" s="5">
        <v>14.2</v>
      </c>
    </row>
    <row r="39" spans="2:7">
      <c r="B39" s="146" t="str">
        <f>B10</f>
        <v>2 1/2</v>
      </c>
      <c r="C39" s="5">
        <v>0</v>
      </c>
      <c r="D39" s="5">
        <v>2.5</v>
      </c>
      <c r="E39" s="5">
        <v>5.6</v>
      </c>
      <c r="F39" s="5">
        <v>11.5</v>
      </c>
      <c r="G39" s="5">
        <v>15.6</v>
      </c>
    </row>
    <row r="40" spans="2:7">
      <c r="B40" s="146" t="str">
        <f>B11</f>
        <v>3</v>
      </c>
      <c r="C40" s="5">
        <v>0</v>
      </c>
      <c r="D40" s="5">
        <v>2.5</v>
      </c>
      <c r="E40" s="5">
        <v>5.2</v>
      </c>
      <c r="F40" s="5">
        <v>8.6999999999999993</v>
      </c>
      <c r="G40" s="5">
        <v>12.4</v>
      </c>
    </row>
    <row r="41" spans="2:7">
      <c r="B41" s="46" t="str">
        <f>B13</f>
        <v>4</v>
      </c>
      <c r="C41" s="5">
        <v>0</v>
      </c>
      <c r="D41" s="5">
        <v>2.4</v>
      </c>
      <c r="E41" s="5">
        <v>5.2</v>
      </c>
      <c r="F41" s="5">
        <v>8.3000000000000007</v>
      </c>
      <c r="G41" s="5">
        <v>11.7</v>
      </c>
    </row>
    <row r="42" spans="2:7">
      <c r="B42" s="46" t="str">
        <f t="shared" ref="B42:B43" si="2">B14</f>
        <v>5</v>
      </c>
      <c r="C42" s="5">
        <v>0</v>
      </c>
      <c r="D42" s="5">
        <v>0</v>
      </c>
      <c r="E42" s="5">
        <v>4.8</v>
      </c>
      <c r="F42" s="5">
        <v>7.8</v>
      </c>
      <c r="G42" s="5">
        <v>11</v>
      </c>
    </row>
    <row r="43" spans="2:7">
      <c r="B43" s="46" t="str">
        <f t="shared" si="2"/>
        <v>6</v>
      </c>
      <c r="C43" s="5">
        <v>0</v>
      </c>
      <c r="D43" s="5">
        <v>0</v>
      </c>
      <c r="E43" s="5">
        <v>4.5999999999999996</v>
      </c>
      <c r="F43" s="5">
        <v>7.4</v>
      </c>
      <c r="G43" s="5">
        <v>10.9</v>
      </c>
    </row>
    <row r="44" spans="2:7">
      <c r="B44" s="146"/>
      <c r="C44" s="5"/>
      <c r="D44" s="5"/>
      <c r="E44" s="5"/>
      <c r="F44" s="5"/>
      <c r="G44" s="5"/>
    </row>
    <row r="45" spans="2:7">
      <c r="B45" s="146"/>
      <c r="C45" s="5"/>
      <c r="D45" s="5"/>
      <c r="E45" s="5"/>
      <c r="F45" s="5"/>
      <c r="G45" s="5"/>
    </row>
    <row r="46" spans="2:7">
      <c r="B46" s="146"/>
      <c r="C46" s="5"/>
      <c r="D46" s="5"/>
      <c r="E46" s="5"/>
      <c r="F46" s="5"/>
      <c r="G46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MainSheet</vt:lpstr>
      <vt:lpstr>Radiators</vt:lpstr>
      <vt:lpstr>Combustion Air</vt:lpstr>
      <vt:lpstr>TimeAnalysis</vt:lpstr>
      <vt:lpstr>RadCompList</vt:lpstr>
      <vt:lpstr>VentList</vt:lpstr>
      <vt:lpstr>REPORT</vt:lpstr>
      <vt:lpstr>Boiler List</vt:lpstr>
      <vt:lpstr>Calculations</vt:lpstr>
      <vt:lpstr>SteamProperties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 Bageanis</dc:creator>
  <cp:lastModifiedBy>Augustine Bageanis</cp:lastModifiedBy>
  <cp:lastPrinted>2026-08-16T03:51:42Z</cp:lastPrinted>
  <dcterms:created xsi:type="dcterms:W3CDTF">2025-02-04T15:17:18Z</dcterms:created>
  <dcterms:modified xsi:type="dcterms:W3CDTF">2026-08-19T00:05:08Z</dcterms:modified>
</cp:coreProperties>
</file>